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10" windowWidth="27495" windowHeight="14505"/>
  </bookViews>
  <sheets>
    <sheet name="Rekapitulace stavby" sheetId="1" r:id="rId1"/>
    <sheet name="D1_03_1 - Stavební" sheetId="2" r:id="rId2"/>
    <sheet name="D1_03_3 - Požárně bezpečn..." sheetId="3" r:id="rId3"/>
    <sheet name="D1_03_4a1 - Vytápění" sheetId="4" r:id="rId4"/>
    <sheet name="D1_03_4a2 - Předávací sta..." sheetId="5" r:id="rId5"/>
    <sheet name="D1_03_4c - Vzduchotechnik..." sheetId="6" r:id="rId6"/>
    <sheet name="D1_03_4d - Měření a regulace" sheetId="7" r:id="rId7"/>
    <sheet name="D1_03_4e - Zdravotně tech..." sheetId="8" r:id="rId8"/>
    <sheet name="D1_03_4g - Silnoproudá el..." sheetId="9" r:id="rId9"/>
    <sheet name="D1_03_4g-H - Hromosvod" sheetId="10" r:id="rId10"/>
    <sheet name="D1_03_4h1 - Slaboproudá e..." sheetId="11" r:id="rId11"/>
    <sheet name="D1_03_4h3 - Elektrická po..." sheetId="12" r:id="rId12"/>
    <sheet name="D1_03_4i - Medicinální plyny" sheetId="13" r:id="rId13"/>
    <sheet name="D1_03_5 - Interiér" sheetId="14" r:id="rId14"/>
    <sheet name="D2_01 - Komunikace a chod..." sheetId="15" r:id="rId15"/>
    <sheet name="D2_02 - Kanalizace" sheetId="16" r:id="rId16"/>
    <sheet name="D2_03 - Vodovod" sheetId="17" r:id="rId17"/>
    <sheet name="D2_05 - Teplovod" sheetId="18" r:id="rId18"/>
    <sheet name="D2_06 - Sadové úpravy" sheetId="19" r:id="rId19"/>
    <sheet name="D2_07 - Areálové rozvody NN" sheetId="20" r:id="rId20"/>
    <sheet name="D2_09 - Venkovní osvětlení" sheetId="21" r:id="rId21"/>
    <sheet name="D2_10 - Přípojka mediciná..." sheetId="22" r:id="rId22"/>
    <sheet name="OVN - Ostatní a vedlejší ..." sheetId="23" r:id="rId23"/>
  </sheets>
  <definedNames>
    <definedName name="_xlnm._FilterDatabase" localSheetId="1" hidden="1">'D1_03_1 - Stavební'!$C$168:$K$7667</definedName>
    <definedName name="_xlnm._FilterDatabase" localSheetId="2" hidden="1">'D1_03_3 - Požárně bezpečn...'!$C$123:$K$227</definedName>
    <definedName name="_xlnm._FilterDatabase" localSheetId="3" hidden="1">'D1_03_4a1 - Vytápění'!$C$128:$K$547</definedName>
    <definedName name="_xlnm._FilterDatabase" localSheetId="4" hidden="1">'D1_03_4a2 - Předávací sta...'!$C$127:$K$335</definedName>
    <definedName name="_xlnm._FilterDatabase" localSheetId="5" hidden="1">'D1_03_4c - Vzduchotechnik...'!$C$149:$K$2951</definedName>
    <definedName name="_xlnm._FilterDatabase" localSheetId="6" hidden="1">'D1_03_4d - Měření a regulace'!$C$149:$K$482</definedName>
    <definedName name="_xlnm._FilterDatabase" localSheetId="7" hidden="1">'D1_03_4e - Zdravotně tech...'!$C$157:$K$407</definedName>
    <definedName name="_xlnm._FilterDatabase" localSheetId="8" hidden="1">'D1_03_4g - Silnoproudá el...'!$C$150:$K$1916</definedName>
    <definedName name="_xlnm._FilterDatabase" localSheetId="9" hidden="1">'D1_03_4g-H - Hromosvod'!$C$122:$K$185</definedName>
    <definedName name="_xlnm._FilterDatabase" localSheetId="10" hidden="1">'D1_03_4h1 - Slaboproudá e...'!$C$134:$K$585</definedName>
    <definedName name="_xlnm._FilterDatabase" localSheetId="11" hidden="1">'D1_03_4h3 - Elektrická po...'!$C$120:$K$247</definedName>
    <definedName name="_xlnm._FilterDatabase" localSheetId="12" hidden="1">'D1_03_4i - Medicinální plyny'!$C$123:$K$195</definedName>
    <definedName name="_xlnm._FilterDatabase" localSheetId="13" hidden="1">'D1_03_5 - Interiér'!$C$121:$K$141</definedName>
    <definedName name="_xlnm._FilterDatabase" localSheetId="14" hidden="1">'D2_01 - Komunikace a chod...'!$C$132:$K$827</definedName>
    <definedName name="_xlnm._FilterDatabase" localSheetId="15" hidden="1">'D2_02 - Kanalizace'!$C$122:$K$381</definedName>
    <definedName name="_xlnm._FilterDatabase" localSheetId="16" hidden="1">'D2_03 - Vodovod'!$C$124:$K$356</definedName>
    <definedName name="_xlnm._FilterDatabase" localSheetId="17" hidden="1">'D2_05 - Teplovod'!$C$122:$K$235</definedName>
    <definedName name="_xlnm._FilterDatabase" localSheetId="18" hidden="1">'D2_06 - Sadové úpravy'!$C$118:$K$244</definedName>
    <definedName name="_xlnm._FilterDatabase" localSheetId="19" hidden="1">'D2_07 - Areálové rozvody NN'!$C$119:$K$209</definedName>
    <definedName name="_xlnm._FilterDatabase" localSheetId="20" hidden="1">'D2_09 - Venkovní osvětlení'!$C$119:$K$234</definedName>
    <definedName name="_xlnm._FilterDatabase" localSheetId="21" hidden="1">'D2_10 - Přípojka mediciná...'!$C$120:$K$183</definedName>
    <definedName name="_xlnm._FilterDatabase" localSheetId="22" hidden="1">'OVN - Ostatní a vedlejší ...'!$C$123:$K$297</definedName>
    <definedName name="_xlnm.Print_Titles" localSheetId="1">'D1_03_1 - Stavební'!$168:$168</definedName>
    <definedName name="_xlnm.Print_Titles" localSheetId="2">'D1_03_3 - Požárně bezpečn...'!$123:$123</definedName>
    <definedName name="_xlnm.Print_Titles" localSheetId="3">'D1_03_4a1 - Vytápění'!$128:$128</definedName>
    <definedName name="_xlnm.Print_Titles" localSheetId="4">'D1_03_4a2 - Předávací sta...'!$127:$127</definedName>
    <definedName name="_xlnm.Print_Titles" localSheetId="5">'D1_03_4c - Vzduchotechnik...'!$149:$149</definedName>
    <definedName name="_xlnm.Print_Titles" localSheetId="6">'D1_03_4d - Měření a regulace'!$149:$149</definedName>
    <definedName name="_xlnm.Print_Titles" localSheetId="7">'D1_03_4e - Zdravotně tech...'!$157:$157</definedName>
    <definedName name="_xlnm.Print_Titles" localSheetId="8">'D1_03_4g - Silnoproudá el...'!$150:$150</definedName>
    <definedName name="_xlnm.Print_Titles" localSheetId="9">'D1_03_4g-H - Hromosvod'!$122:$122</definedName>
    <definedName name="_xlnm.Print_Titles" localSheetId="10">'D1_03_4h1 - Slaboproudá e...'!$134:$134</definedName>
    <definedName name="_xlnm.Print_Titles" localSheetId="11">'D1_03_4h3 - Elektrická po...'!$120:$120</definedName>
    <definedName name="_xlnm.Print_Titles" localSheetId="12">'D1_03_4i - Medicinální plyny'!$123:$123</definedName>
    <definedName name="_xlnm.Print_Titles" localSheetId="13">'D1_03_5 - Interiér'!$121:$121</definedName>
    <definedName name="_xlnm.Print_Titles" localSheetId="14">'D2_01 - Komunikace a chod...'!$132:$132</definedName>
    <definedName name="_xlnm.Print_Titles" localSheetId="15">'D2_02 - Kanalizace'!$122:$122</definedName>
    <definedName name="_xlnm.Print_Titles" localSheetId="16">'D2_03 - Vodovod'!$124:$124</definedName>
    <definedName name="_xlnm.Print_Titles" localSheetId="17">'D2_05 - Teplovod'!$122:$122</definedName>
    <definedName name="_xlnm.Print_Titles" localSheetId="18">'D2_06 - Sadové úpravy'!$118:$118</definedName>
    <definedName name="_xlnm.Print_Titles" localSheetId="19">'D2_07 - Areálové rozvody NN'!$119:$119</definedName>
    <definedName name="_xlnm.Print_Titles" localSheetId="20">'D2_09 - Venkovní osvětlení'!$119:$119</definedName>
    <definedName name="_xlnm.Print_Titles" localSheetId="21">'D2_10 - Přípojka mediciná...'!$120:$120</definedName>
    <definedName name="_xlnm.Print_Titles" localSheetId="22">'OVN - Ostatní a vedlejší ...'!$123:$123</definedName>
    <definedName name="_xlnm.Print_Titles" localSheetId="0">'Rekapitulace stavby'!$92:$92</definedName>
    <definedName name="_xlnm.Print_Area" localSheetId="1">'D1_03_1 - Stavební'!$C$4:$J$76,'D1_03_1 - Stavební'!$C$82:$J$148,'D1_03_1 - Stavební'!$C$154:$K$7667</definedName>
    <definedName name="_xlnm.Print_Area" localSheetId="2">'D1_03_3 - Požárně bezpečn...'!$C$4:$J$76,'D1_03_3 - Požárně bezpečn...'!$C$82:$J$103,'D1_03_3 - Požárně bezpečn...'!$C$109:$K$227</definedName>
    <definedName name="_xlnm.Print_Area" localSheetId="3">'D1_03_4a1 - Vytápění'!$C$4:$J$76,'D1_03_4a1 - Vytápění'!$C$82:$J$108,'D1_03_4a1 - Vytápění'!$C$114:$K$547</definedName>
    <definedName name="_xlnm.Print_Area" localSheetId="4">'D1_03_4a2 - Předávací sta...'!$C$4:$J$76,'D1_03_4a2 - Předávací sta...'!$C$82:$J$107,'D1_03_4a2 - Předávací sta...'!$C$113:$K$335</definedName>
    <definedName name="_xlnm.Print_Area" localSheetId="5">'D1_03_4c - Vzduchotechnik...'!$C$4:$J$76,'D1_03_4c - Vzduchotechnik...'!$C$82:$J$129,'D1_03_4c - Vzduchotechnik...'!$C$135:$K$2951</definedName>
    <definedName name="_xlnm.Print_Area" localSheetId="6">'D1_03_4d - Měření a regulace'!$C$4:$J$76,'D1_03_4d - Měření a regulace'!$C$82:$J$129,'D1_03_4d - Měření a regulace'!$C$135:$K$482</definedName>
    <definedName name="_xlnm.Print_Area" localSheetId="7">'D1_03_4e - Zdravotně tech...'!$C$4:$J$76,'D1_03_4e - Zdravotně tech...'!$C$82:$J$137,'D1_03_4e - Zdravotně tech...'!$C$143:$K$407</definedName>
    <definedName name="_xlnm.Print_Area" localSheetId="8">'D1_03_4g - Silnoproudá el...'!$C$4:$J$76,'D1_03_4g - Silnoproudá el...'!$C$82:$J$130,'D1_03_4g - Silnoproudá el...'!$C$136:$K$1916</definedName>
    <definedName name="_xlnm.Print_Area" localSheetId="9">'D1_03_4g-H - Hromosvod'!$C$4:$J$76,'D1_03_4g-H - Hromosvod'!$C$82:$J$102,'D1_03_4g-H - Hromosvod'!$C$108:$K$185</definedName>
    <definedName name="_xlnm.Print_Area" localSheetId="10">'D1_03_4h1 - Slaboproudá e...'!$C$4:$J$76,'D1_03_4h1 - Slaboproudá e...'!$C$82:$J$114,'D1_03_4h1 - Slaboproudá e...'!$C$120:$K$585</definedName>
    <definedName name="_xlnm.Print_Area" localSheetId="11">'D1_03_4h3 - Elektrická po...'!$C$4:$J$76,'D1_03_4h3 - Elektrická po...'!$C$82:$J$100,'D1_03_4h3 - Elektrická po...'!$C$106:$K$247</definedName>
    <definedName name="_xlnm.Print_Area" localSheetId="12">'D1_03_4i - Medicinální plyny'!$C$4:$J$76,'D1_03_4i - Medicinální plyny'!$C$82:$J$103,'D1_03_4i - Medicinální plyny'!$C$109:$K$195</definedName>
    <definedName name="_xlnm.Print_Area" localSheetId="13">'D1_03_5 - Interiér'!$C$4:$J$76,'D1_03_5 - Interiér'!$C$82:$J$101,'D1_03_5 - Interiér'!$C$107:$K$141</definedName>
    <definedName name="_xlnm.Print_Area" localSheetId="14">'D2_01 - Komunikace a chod...'!$C$4:$J$76,'D2_01 - Komunikace a chod...'!$C$82:$J$114,'D2_01 - Komunikace a chod...'!$C$120:$K$827</definedName>
    <definedName name="_xlnm.Print_Area" localSheetId="15">'D2_02 - Kanalizace'!$C$4:$J$76,'D2_02 - Kanalizace'!$C$82:$J$104,'D2_02 - Kanalizace'!$C$110:$K$381</definedName>
    <definedName name="_xlnm.Print_Area" localSheetId="16">'D2_03 - Vodovod'!$C$4:$J$76,'D2_03 - Vodovod'!$C$82:$J$106,'D2_03 - Vodovod'!$C$112:$K$356</definedName>
    <definedName name="_xlnm.Print_Area" localSheetId="17">'D2_05 - Teplovod'!$C$4:$J$76,'D2_05 - Teplovod'!$C$82:$J$104,'D2_05 - Teplovod'!$C$110:$K$235</definedName>
    <definedName name="_xlnm.Print_Area" localSheetId="18">'D2_06 - Sadové úpravy'!$C$4:$J$76,'D2_06 - Sadové úpravy'!$C$82:$J$100,'D2_06 - Sadové úpravy'!$C$106:$K$244</definedName>
    <definedName name="_xlnm.Print_Area" localSheetId="19">'D2_07 - Areálové rozvody NN'!$C$4:$J$76,'D2_07 - Areálové rozvody NN'!$C$82:$J$101,'D2_07 - Areálové rozvody NN'!$C$107:$K$209</definedName>
    <definedName name="_xlnm.Print_Area" localSheetId="20">'D2_09 - Venkovní osvětlení'!$C$4:$J$76,'D2_09 - Venkovní osvětlení'!$C$82:$J$101,'D2_09 - Venkovní osvětlení'!$C$107:$K$234</definedName>
    <definedName name="_xlnm.Print_Area" localSheetId="21">'D2_10 - Přípojka mediciná...'!$C$4:$J$76,'D2_10 - Přípojka mediciná...'!$C$82:$J$102,'D2_10 - Přípojka mediciná...'!$C$108:$K$183</definedName>
    <definedName name="_xlnm.Print_Area" localSheetId="22">'OVN - Ostatní a vedlejší ...'!$C$4:$J$76,'OVN - Ostatní a vedlejší ...'!$C$82:$J$105,'OVN - Ostatní a vedlejší ...'!$C$111:$K$297</definedName>
    <definedName name="_xlnm.Print_Area" localSheetId="0">'Rekapitulace stavby'!$D$4:$AO$76,'Rekapitulace stavby'!$C$82:$AQ$118</definedName>
  </definedNames>
  <calcPr calcId="145621"/>
</workbook>
</file>

<file path=xl/calcChain.xml><?xml version="1.0" encoding="utf-8"?>
<calcChain xmlns="http://schemas.openxmlformats.org/spreadsheetml/2006/main">
  <c r="J37" i="23" l="1"/>
  <c r="J36" i="23"/>
  <c r="AY117" i="1"/>
  <c r="J35" i="23"/>
  <c r="AX117" i="1"/>
  <c r="BI296" i="23"/>
  <c r="BH296" i="23"/>
  <c r="BG296" i="23"/>
  <c r="BF296" i="23"/>
  <c r="T296" i="23"/>
  <c r="R296" i="23"/>
  <c r="P296" i="23"/>
  <c r="BI291" i="23"/>
  <c r="BH291" i="23"/>
  <c r="BG291" i="23"/>
  <c r="BF291" i="23"/>
  <c r="T291" i="23"/>
  <c r="R291" i="23"/>
  <c r="P291" i="23"/>
  <c r="BI282" i="23"/>
  <c r="BH282" i="23"/>
  <c r="BG282" i="23"/>
  <c r="BF282" i="23"/>
  <c r="T282" i="23"/>
  <c r="R282" i="23"/>
  <c r="P282" i="23"/>
  <c r="BI266" i="23"/>
  <c r="BH266" i="23"/>
  <c r="BG266" i="23"/>
  <c r="BF266" i="23"/>
  <c r="T266" i="23"/>
  <c r="R266" i="23"/>
  <c r="P266" i="23"/>
  <c r="BI263" i="23"/>
  <c r="BH263" i="23"/>
  <c r="BG263" i="23"/>
  <c r="BF263" i="23"/>
  <c r="T263" i="23"/>
  <c r="R263" i="23"/>
  <c r="P263" i="23"/>
  <c r="BI252" i="23"/>
  <c r="BH252" i="23"/>
  <c r="BG252" i="23"/>
  <c r="BF252" i="23"/>
  <c r="T252" i="23"/>
  <c r="R252" i="23"/>
  <c r="P252" i="23"/>
  <c r="BI240" i="23"/>
  <c r="BH240" i="23"/>
  <c r="BG240" i="23"/>
  <c r="BF240" i="23"/>
  <c r="T240" i="23"/>
  <c r="R240" i="23"/>
  <c r="P240" i="23"/>
  <c r="BI234" i="23"/>
  <c r="BH234" i="23"/>
  <c r="BG234" i="23"/>
  <c r="BF234" i="23"/>
  <c r="T234" i="23"/>
  <c r="R234" i="23"/>
  <c r="P234" i="23"/>
  <c r="BI228" i="23"/>
  <c r="BH228" i="23"/>
  <c r="BG228" i="23"/>
  <c r="BF228" i="23"/>
  <c r="T228" i="23"/>
  <c r="T227" i="23" s="1"/>
  <c r="R228" i="23"/>
  <c r="R227" i="23"/>
  <c r="P228" i="23"/>
  <c r="P227" i="23" s="1"/>
  <c r="BI225" i="23"/>
  <c r="BH225" i="23"/>
  <c r="BG225" i="23"/>
  <c r="BF225" i="23"/>
  <c r="T225" i="23"/>
  <c r="R225" i="23"/>
  <c r="P225" i="23"/>
  <c r="BI221" i="23"/>
  <c r="BH221" i="23"/>
  <c r="BG221" i="23"/>
  <c r="BF221" i="23"/>
  <c r="T221" i="23"/>
  <c r="R221" i="23"/>
  <c r="P221" i="23"/>
  <c r="BI219" i="23"/>
  <c r="BH219" i="23"/>
  <c r="BG219" i="23"/>
  <c r="BF219" i="23"/>
  <c r="T219" i="23"/>
  <c r="R219" i="23"/>
  <c r="P219" i="23"/>
  <c r="BI215" i="23"/>
  <c r="BH215" i="23"/>
  <c r="BG215" i="23"/>
  <c r="BF215" i="23"/>
  <c r="T215" i="23"/>
  <c r="R215" i="23"/>
  <c r="P215" i="23"/>
  <c r="BI211" i="23"/>
  <c r="BH211" i="23"/>
  <c r="BG211" i="23"/>
  <c r="BF211" i="23"/>
  <c r="T211" i="23"/>
  <c r="R211" i="23"/>
  <c r="P211" i="23"/>
  <c r="BI207" i="23"/>
  <c r="BH207" i="23"/>
  <c r="BG207" i="23"/>
  <c r="BF207" i="23"/>
  <c r="T207" i="23"/>
  <c r="R207" i="23"/>
  <c r="P207" i="23"/>
  <c r="BI201" i="23"/>
  <c r="BH201" i="23"/>
  <c r="BG201" i="23"/>
  <c r="BF201" i="23"/>
  <c r="T201" i="23"/>
  <c r="R201" i="23"/>
  <c r="P201" i="23"/>
  <c r="BI193" i="23"/>
  <c r="BH193" i="23"/>
  <c r="BG193" i="23"/>
  <c r="BF193" i="23"/>
  <c r="T193" i="23"/>
  <c r="R193" i="23"/>
  <c r="P193" i="23"/>
  <c r="BI187" i="23"/>
  <c r="BH187" i="23"/>
  <c r="BG187" i="23"/>
  <c r="BF187" i="23"/>
  <c r="T187" i="23"/>
  <c r="R187" i="23"/>
  <c r="P187" i="23"/>
  <c r="BI177" i="23"/>
  <c r="BH177" i="23"/>
  <c r="BG177" i="23"/>
  <c r="BF177" i="23"/>
  <c r="T177" i="23"/>
  <c r="R177" i="23"/>
  <c r="P177" i="23"/>
  <c r="BI172" i="23"/>
  <c r="BH172" i="23"/>
  <c r="BG172" i="23"/>
  <c r="BF172" i="23"/>
  <c r="T172" i="23"/>
  <c r="R172" i="23"/>
  <c r="P172" i="23"/>
  <c r="BI168" i="23"/>
  <c r="BH168" i="23"/>
  <c r="BG168" i="23"/>
  <c r="BF168" i="23"/>
  <c r="T168" i="23"/>
  <c r="R168" i="23"/>
  <c r="P168" i="23"/>
  <c r="BI155" i="23"/>
  <c r="BH155" i="23"/>
  <c r="BG155" i="23"/>
  <c r="BF155" i="23"/>
  <c r="T155" i="23"/>
  <c r="R155" i="23"/>
  <c r="P155" i="23"/>
  <c r="BI149" i="23"/>
  <c r="BH149" i="23"/>
  <c r="BG149" i="23"/>
  <c r="BF149" i="23"/>
  <c r="T149" i="23"/>
  <c r="T148" i="23"/>
  <c r="R149" i="23"/>
  <c r="R148" i="23"/>
  <c r="P149" i="23"/>
  <c r="P148" i="23"/>
  <c r="BI144" i="23"/>
  <c r="BH144" i="23"/>
  <c r="BG144" i="23"/>
  <c r="BF144" i="23"/>
  <c r="T144" i="23"/>
  <c r="R144" i="23"/>
  <c r="P144" i="23"/>
  <c r="BI139" i="23"/>
  <c r="BH139" i="23"/>
  <c r="BG139" i="23"/>
  <c r="BF139" i="23"/>
  <c r="T139" i="23"/>
  <c r="R139" i="23"/>
  <c r="P139" i="23"/>
  <c r="BI134" i="23"/>
  <c r="BH134" i="23"/>
  <c r="BG134" i="23"/>
  <c r="BF134" i="23"/>
  <c r="T134" i="23"/>
  <c r="R134" i="23"/>
  <c r="P134" i="23"/>
  <c r="BI127" i="23"/>
  <c r="BH127" i="23"/>
  <c r="BG127" i="23"/>
  <c r="BF127" i="23"/>
  <c r="T127" i="23"/>
  <c r="R127" i="23"/>
  <c r="P127" i="23"/>
  <c r="J121" i="23"/>
  <c r="J120" i="23"/>
  <c r="F120" i="23"/>
  <c r="F118" i="23"/>
  <c r="E116" i="23"/>
  <c r="J92" i="23"/>
  <c r="J91" i="23"/>
  <c r="F91" i="23"/>
  <c r="F89" i="23"/>
  <c r="E87" i="23"/>
  <c r="J18" i="23"/>
  <c r="E18" i="23"/>
  <c r="F92" i="23"/>
  <c r="J17" i="23"/>
  <c r="J12" i="23"/>
  <c r="J118" i="23" s="1"/>
  <c r="E7" i="23"/>
  <c r="E85" i="23"/>
  <c r="J37" i="22"/>
  <c r="J36" i="22"/>
  <c r="AY116" i="1"/>
  <c r="J35" i="22"/>
  <c r="AX116" i="1"/>
  <c r="BI182" i="22"/>
  <c r="BH182" i="22"/>
  <c r="BG182" i="22"/>
  <c r="BF182" i="22"/>
  <c r="T182" i="22"/>
  <c r="T181" i="22"/>
  <c r="R182" i="22"/>
  <c r="R181" i="22" s="1"/>
  <c r="P182" i="22"/>
  <c r="P181" i="22" s="1"/>
  <c r="BI175" i="22"/>
  <c r="BH175" i="22"/>
  <c r="BG175" i="22"/>
  <c r="BF175" i="22"/>
  <c r="T175" i="22"/>
  <c r="T174" i="22" s="1"/>
  <c r="R175" i="22"/>
  <c r="R174" i="22" s="1"/>
  <c r="P175" i="22"/>
  <c r="P174" i="22"/>
  <c r="BI172" i="22"/>
  <c r="BH172" i="22"/>
  <c r="BG172" i="22"/>
  <c r="BF172" i="22"/>
  <c r="T172" i="22"/>
  <c r="R172" i="22"/>
  <c r="P172" i="22"/>
  <c r="BI165" i="22"/>
  <c r="BH165" i="22"/>
  <c r="BG165" i="22"/>
  <c r="BF165" i="22"/>
  <c r="T165" i="22"/>
  <c r="R165" i="22"/>
  <c r="P165" i="22"/>
  <c r="BI163" i="22"/>
  <c r="BH163" i="22"/>
  <c r="BG163" i="22"/>
  <c r="BF163" i="22"/>
  <c r="T163" i="22"/>
  <c r="R163" i="22"/>
  <c r="P163" i="22"/>
  <c r="BI158" i="22"/>
  <c r="BH158" i="22"/>
  <c r="BG158" i="22"/>
  <c r="BF158" i="22"/>
  <c r="T158" i="22"/>
  <c r="R158" i="22"/>
  <c r="P158" i="22"/>
  <c r="BI154" i="22"/>
  <c r="BH154" i="22"/>
  <c r="BG154" i="22"/>
  <c r="BF154" i="22"/>
  <c r="T154" i="22"/>
  <c r="R154" i="22"/>
  <c r="P154" i="22"/>
  <c r="BI150" i="22"/>
  <c r="BH150" i="22"/>
  <c r="BG150" i="22"/>
  <c r="BF150" i="22"/>
  <c r="T150" i="22"/>
  <c r="R150" i="22"/>
  <c r="P150" i="22"/>
  <c r="BI145" i="22"/>
  <c r="BH145" i="22"/>
  <c r="BG145" i="22"/>
  <c r="BF145" i="22"/>
  <c r="T145" i="22"/>
  <c r="R145" i="22"/>
  <c r="P145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6" i="22"/>
  <c r="BH126" i="22"/>
  <c r="BG126" i="22"/>
  <c r="BF126" i="22"/>
  <c r="T126" i="22"/>
  <c r="R126" i="22"/>
  <c r="P126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J118" i="22"/>
  <c r="J117" i="22"/>
  <c r="F117" i="22"/>
  <c r="F115" i="22"/>
  <c r="E113" i="22"/>
  <c r="J92" i="22"/>
  <c r="J91" i="22"/>
  <c r="F91" i="22"/>
  <c r="F89" i="22"/>
  <c r="E87" i="22"/>
  <c r="J18" i="22"/>
  <c r="E18" i="22"/>
  <c r="F118" i="22"/>
  <c r="J17" i="22"/>
  <c r="J12" i="22"/>
  <c r="J115" i="22"/>
  <c r="E7" i="22"/>
  <c r="E111" i="22"/>
  <c r="J37" i="21"/>
  <c r="J36" i="21"/>
  <c r="AY115" i="1"/>
  <c r="J35" i="21"/>
  <c r="AX115" i="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30" i="21"/>
  <c r="BH230" i="21"/>
  <c r="BG230" i="21"/>
  <c r="BF230" i="21"/>
  <c r="T230" i="21"/>
  <c r="R230" i="21"/>
  <c r="P230" i="21"/>
  <c r="BI228" i="21"/>
  <c r="BH228" i="21"/>
  <c r="BG228" i="21"/>
  <c r="BF228" i="21"/>
  <c r="T228" i="21"/>
  <c r="R228" i="21"/>
  <c r="P228" i="21"/>
  <c r="BI226" i="21"/>
  <c r="BH226" i="21"/>
  <c r="BG226" i="21"/>
  <c r="BF226" i="21"/>
  <c r="T226" i="21"/>
  <c r="R226" i="21"/>
  <c r="P226" i="21"/>
  <c r="BI225" i="21"/>
  <c r="BH225" i="21"/>
  <c r="BG225" i="21"/>
  <c r="BF225" i="21"/>
  <c r="T225" i="21"/>
  <c r="R225" i="21"/>
  <c r="P225" i="21"/>
  <c r="BI223" i="21"/>
  <c r="BH223" i="21"/>
  <c r="BG223" i="21"/>
  <c r="BF223" i="21"/>
  <c r="T223" i="21"/>
  <c r="R223" i="21"/>
  <c r="P223" i="21"/>
  <c r="BI219" i="21"/>
  <c r="BH219" i="21"/>
  <c r="BG219" i="21"/>
  <c r="BF219" i="21"/>
  <c r="T219" i="21"/>
  <c r="R219" i="21"/>
  <c r="P219" i="21"/>
  <c r="BI216" i="21"/>
  <c r="BH216" i="21"/>
  <c r="BG216" i="21"/>
  <c r="BF216" i="21"/>
  <c r="T216" i="21"/>
  <c r="R216" i="21"/>
  <c r="P216" i="21"/>
  <c r="BI215" i="21"/>
  <c r="BH215" i="21"/>
  <c r="BG215" i="21"/>
  <c r="BF215" i="21"/>
  <c r="T215" i="21"/>
  <c r="R215" i="21"/>
  <c r="P215" i="21"/>
  <c r="BI214" i="21"/>
  <c r="BH214" i="21"/>
  <c r="BG214" i="21"/>
  <c r="BF214" i="21"/>
  <c r="T214" i="21"/>
  <c r="R214" i="21"/>
  <c r="P214" i="21"/>
  <c r="BI211" i="21"/>
  <c r="BH211" i="21"/>
  <c r="BG211" i="21"/>
  <c r="BF211" i="21"/>
  <c r="T211" i="21"/>
  <c r="R211" i="21"/>
  <c r="P211" i="21"/>
  <c r="BI208" i="21"/>
  <c r="BH208" i="21"/>
  <c r="BG208" i="21"/>
  <c r="BF208" i="21"/>
  <c r="T208" i="21"/>
  <c r="R208" i="21"/>
  <c r="P208" i="21"/>
  <c r="BI205" i="21"/>
  <c r="BH205" i="21"/>
  <c r="BG205" i="21"/>
  <c r="BF205" i="21"/>
  <c r="T205" i="21"/>
  <c r="R205" i="21"/>
  <c r="P205" i="21"/>
  <c r="BI201" i="21"/>
  <c r="BH201" i="21"/>
  <c r="BG201" i="21"/>
  <c r="BF201" i="21"/>
  <c r="T201" i="21"/>
  <c r="R201" i="21"/>
  <c r="P201" i="21"/>
  <c r="BI198" i="21"/>
  <c r="BH198" i="21"/>
  <c r="BG198" i="21"/>
  <c r="BF198" i="21"/>
  <c r="T198" i="21"/>
  <c r="R198" i="21"/>
  <c r="P198" i="21"/>
  <c r="BI195" i="21"/>
  <c r="BH195" i="21"/>
  <c r="BG195" i="21"/>
  <c r="BF195" i="21"/>
  <c r="T195" i="21"/>
  <c r="R195" i="21"/>
  <c r="P195" i="21"/>
  <c r="BI191" i="21"/>
  <c r="BH191" i="21"/>
  <c r="BG191" i="21"/>
  <c r="BF191" i="21"/>
  <c r="T191" i="21"/>
  <c r="R191" i="21"/>
  <c r="P191" i="21"/>
  <c r="BI188" i="21"/>
  <c r="BH188" i="21"/>
  <c r="BG188" i="21"/>
  <c r="BF188" i="21"/>
  <c r="T188" i="21"/>
  <c r="R188" i="21"/>
  <c r="P188" i="21"/>
  <c r="BI186" i="21"/>
  <c r="BH186" i="21"/>
  <c r="BG186" i="21"/>
  <c r="BF186" i="21"/>
  <c r="T186" i="21"/>
  <c r="R186" i="21"/>
  <c r="P186" i="21"/>
  <c r="BI183" i="21"/>
  <c r="BH183" i="21"/>
  <c r="BG183" i="21"/>
  <c r="BF183" i="21"/>
  <c r="T183" i="21"/>
  <c r="R183" i="21"/>
  <c r="P183" i="21"/>
  <c r="BI180" i="21"/>
  <c r="BH180" i="21"/>
  <c r="BG180" i="21"/>
  <c r="BF180" i="21"/>
  <c r="T180" i="21"/>
  <c r="R180" i="21"/>
  <c r="P180" i="21"/>
  <c r="BI178" i="21"/>
  <c r="BH178" i="21"/>
  <c r="BG178" i="21"/>
  <c r="BF178" i="21"/>
  <c r="T178" i="21"/>
  <c r="R178" i="21"/>
  <c r="P178" i="21"/>
  <c r="BI175" i="21"/>
  <c r="BH175" i="21"/>
  <c r="BG175" i="21"/>
  <c r="BF175" i="21"/>
  <c r="T175" i="21"/>
  <c r="R175" i="21"/>
  <c r="P175" i="21"/>
  <c r="BI171" i="21"/>
  <c r="BH171" i="21"/>
  <c r="BG171" i="21"/>
  <c r="BF171" i="21"/>
  <c r="T171" i="21"/>
  <c r="R171" i="21"/>
  <c r="P171" i="21"/>
  <c r="BI168" i="21"/>
  <c r="BH168" i="21"/>
  <c r="BG168" i="21"/>
  <c r="BF168" i="21"/>
  <c r="T168" i="21"/>
  <c r="R168" i="21"/>
  <c r="P168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6" i="21"/>
  <c r="BH156" i="21"/>
  <c r="BG156" i="21"/>
  <c r="BF156" i="21"/>
  <c r="T156" i="21"/>
  <c r="R156" i="21"/>
  <c r="P156" i="21"/>
  <c r="BI153" i="21"/>
  <c r="BH153" i="21"/>
  <c r="BG153" i="21"/>
  <c r="BF153" i="21"/>
  <c r="T153" i="21"/>
  <c r="R153" i="21"/>
  <c r="P153" i="21"/>
  <c r="BI149" i="21"/>
  <c r="BH149" i="21"/>
  <c r="BG149" i="21"/>
  <c r="BF149" i="21"/>
  <c r="T149" i="21"/>
  <c r="R149" i="21"/>
  <c r="P149" i="21"/>
  <c r="BI145" i="21"/>
  <c r="BH145" i="21"/>
  <c r="BG145" i="21"/>
  <c r="BF145" i="21"/>
  <c r="T145" i="21"/>
  <c r="R145" i="21"/>
  <c r="P145" i="21"/>
  <c r="BI144" i="21"/>
  <c r="BH144" i="21"/>
  <c r="BG144" i="21"/>
  <c r="BF144" i="21"/>
  <c r="T144" i="21"/>
  <c r="R144" i="21"/>
  <c r="P144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4" i="21"/>
  <c r="BH134" i="21"/>
  <c r="BG134" i="21"/>
  <c r="BF134" i="21"/>
  <c r="T134" i="21"/>
  <c r="R134" i="21"/>
  <c r="P134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6" i="21"/>
  <c r="BH126" i="21"/>
  <c r="BG126" i="21"/>
  <c r="BF126" i="21"/>
  <c r="T126" i="21"/>
  <c r="R126" i="21"/>
  <c r="P126" i="21"/>
  <c r="BI123" i="21"/>
  <c r="BH123" i="21"/>
  <c r="BG123" i="21"/>
  <c r="BF123" i="21"/>
  <c r="T123" i="21"/>
  <c r="R123" i="21"/>
  <c r="P123" i="21"/>
  <c r="J117" i="21"/>
  <c r="J116" i="21"/>
  <c r="F116" i="21"/>
  <c r="F114" i="21"/>
  <c r="E112" i="21"/>
  <c r="J92" i="21"/>
  <c r="J91" i="21"/>
  <c r="F91" i="21"/>
  <c r="F89" i="21"/>
  <c r="E87" i="21"/>
  <c r="J18" i="21"/>
  <c r="E18" i="21"/>
  <c r="F117" i="21" s="1"/>
  <c r="J17" i="21"/>
  <c r="J12" i="21"/>
  <c r="J114" i="21" s="1"/>
  <c r="E7" i="21"/>
  <c r="E110" i="21"/>
  <c r="J37" i="20"/>
  <c r="J36" i="20"/>
  <c r="AY114" i="1"/>
  <c r="J35" i="20"/>
  <c r="AX114" i="1"/>
  <c r="BI208" i="20"/>
  <c r="BH208" i="20"/>
  <c r="BG208" i="20"/>
  <c r="BF208" i="20"/>
  <c r="T208" i="20"/>
  <c r="R208" i="20"/>
  <c r="P208" i="20"/>
  <c r="BI207" i="20"/>
  <c r="BH207" i="20"/>
  <c r="BG207" i="20"/>
  <c r="BF207" i="20"/>
  <c r="T207" i="20"/>
  <c r="R207" i="20"/>
  <c r="P207" i="20"/>
  <c r="BI205" i="20"/>
  <c r="BH205" i="20"/>
  <c r="BG205" i="20"/>
  <c r="BF205" i="20"/>
  <c r="T205" i="20"/>
  <c r="R205" i="20"/>
  <c r="P205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197" i="20"/>
  <c r="BH197" i="20"/>
  <c r="BG197" i="20"/>
  <c r="BF197" i="20"/>
  <c r="T197" i="20"/>
  <c r="R197" i="20"/>
  <c r="P197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89" i="20"/>
  <c r="BH189" i="20"/>
  <c r="BG189" i="20"/>
  <c r="BF189" i="20"/>
  <c r="T189" i="20"/>
  <c r="R189" i="20"/>
  <c r="P189" i="20"/>
  <c r="BI187" i="20"/>
  <c r="BH187" i="20"/>
  <c r="BG187" i="20"/>
  <c r="BF187" i="20"/>
  <c r="T187" i="20"/>
  <c r="R187" i="20"/>
  <c r="P187" i="20"/>
  <c r="BI184" i="20"/>
  <c r="BH184" i="20"/>
  <c r="BG184" i="20"/>
  <c r="BF184" i="20"/>
  <c r="T184" i="20"/>
  <c r="R184" i="20"/>
  <c r="P184" i="20"/>
  <c r="BI181" i="20"/>
  <c r="BH181" i="20"/>
  <c r="BG181" i="20"/>
  <c r="BF181" i="20"/>
  <c r="T181" i="20"/>
  <c r="R181" i="20"/>
  <c r="P181" i="20"/>
  <c r="BI178" i="20"/>
  <c r="BH178" i="20"/>
  <c r="BG178" i="20"/>
  <c r="BF178" i="20"/>
  <c r="T178" i="20"/>
  <c r="R178" i="20"/>
  <c r="P178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68" i="20"/>
  <c r="BH168" i="20"/>
  <c r="BG168" i="20"/>
  <c r="BF168" i="20"/>
  <c r="T168" i="20"/>
  <c r="R168" i="20"/>
  <c r="P168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7" i="20"/>
  <c r="BH137" i="20"/>
  <c r="BG137" i="20"/>
  <c r="BF137" i="20"/>
  <c r="T137" i="20"/>
  <c r="R137" i="20"/>
  <c r="P137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6" i="20"/>
  <c r="BH126" i="20"/>
  <c r="BG126" i="20"/>
  <c r="BF126" i="20"/>
  <c r="T126" i="20"/>
  <c r="R126" i="20"/>
  <c r="P126" i="20"/>
  <c r="BI123" i="20"/>
  <c r="BH123" i="20"/>
  <c r="BG123" i="20"/>
  <c r="BF123" i="20"/>
  <c r="T123" i="20"/>
  <c r="R123" i="20"/>
  <c r="P123" i="20"/>
  <c r="J117" i="20"/>
  <c r="J116" i="20"/>
  <c r="F116" i="20"/>
  <c r="F114" i="20"/>
  <c r="E112" i="20"/>
  <c r="J92" i="20"/>
  <c r="J91" i="20"/>
  <c r="F91" i="20"/>
  <c r="F89" i="20"/>
  <c r="E87" i="20"/>
  <c r="J18" i="20"/>
  <c r="E18" i="20"/>
  <c r="F92" i="20"/>
  <c r="J17" i="20"/>
  <c r="J12" i="20"/>
  <c r="J114" i="20" s="1"/>
  <c r="E7" i="20"/>
  <c r="E85" i="20" s="1"/>
  <c r="J37" i="19"/>
  <c r="J36" i="19"/>
  <c r="AY113" i="1"/>
  <c r="J35" i="19"/>
  <c r="AX113" i="1" s="1"/>
  <c r="BI244" i="19"/>
  <c r="BH244" i="19"/>
  <c r="BG244" i="19"/>
  <c r="BF244" i="19"/>
  <c r="T244" i="19"/>
  <c r="R244" i="19"/>
  <c r="P244" i="19"/>
  <c r="BI243" i="19"/>
  <c r="BH243" i="19"/>
  <c r="BG243" i="19"/>
  <c r="BF243" i="19"/>
  <c r="T243" i="19"/>
  <c r="R243" i="19"/>
  <c r="P243" i="19"/>
  <c r="BI242" i="19"/>
  <c r="BH242" i="19"/>
  <c r="BG242" i="19"/>
  <c r="BF242" i="19"/>
  <c r="T242" i="19"/>
  <c r="R242" i="19"/>
  <c r="P242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8" i="19"/>
  <c r="BH238" i="19"/>
  <c r="BG238" i="19"/>
  <c r="BF238" i="19"/>
  <c r="T238" i="19"/>
  <c r="R238" i="19"/>
  <c r="P238" i="19"/>
  <c r="BI237" i="19"/>
  <c r="BH237" i="19"/>
  <c r="BG237" i="19"/>
  <c r="BF237" i="19"/>
  <c r="T237" i="19"/>
  <c r="R237" i="19"/>
  <c r="P237" i="19"/>
  <c r="BI236" i="19"/>
  <c r="BH236" i="19"/>
  <c r="BG236" i="19"/>
  <c r="BF236" i="19"/>
  <c r="T236" i="19"/>
  <c r="R236" i="19"/>
  <c r="P236" i="19"/>
  <c r="BI235" i="19"/>
  <c r="BH235" i="19"/>
  <c r="BG235" i="19"/>
  <c r="BF235" i="19"/>
  <c r="T235" i="19"/>
  <c r="R235" i="19"/>
  <c r="P235" i="19"/>
  <c r="BI234" i="19"/>
  <c r="BH234" i="19"/>
  <c r="BG234" i="19"/>
  <c r="BF234" i="19"/>
  <c r="T234" i="19"/>
  <c r="R234" i="19"/>
  <c r="P234" i="19"/>
  <c r="BI233" i="19"/>
  <c r="BH233" i="19"/>
  <c r="BG233" i="19"/>
  <c r="BF233" i="19"/>
  <c r="T233" i="19"/>
  <c r="R233" i="19"/>
  <c r="P233" i="19"/>
  <c r="BI232" i="19"/>
  <c r="BH232" i="19"/>
  <c r="BG232" i="19"/>
  <c r="BF232" i="19"/>
  <c r="T232" i="19"/>
  <c r="R232" i="19"/>
  <c r="P232" i="19"/>
  <c r="BI231" i="19"/>
  <c r="BH231" i="19"/>
  <c r="BG231" i="19"/>
  <c r="BF231" i="19"/>
  <c r="T231" i="19"/>
  <c r="R231" i="19"/>
  <c r="P231" i="19"/>
  <c r="BI230" i="19"/>
  <c r="BH230" i="19"/>
  <c r="BG230" i="19"/>
  <c r="BF230" i="19"/>
  <c r="T230" i="19"/>
  <c r="R230" i="19"/>
  <c r="P230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6" i="19"/>
  <c r="BH226" i="19"/>
  <c r="BG226" i="19"/>
  <c r="BF226" i="19"/>
  <c r="T226" i="19"/>
  <c r="R226" i="19"/>
  <c r="P226" i="19"/>
  <c r="BI225" i="19"/>
  <c r="BH225" i="19"/>
  <c r="BG225" i="19"/>
  <c r="BF225" i="19"/>
  <c r="T225" i="19"/>
  <c r="R225" i="19"/>
  <c r="P225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17" i="19"/>
  <c r="BH217" i="19"/>
  <c r="BG217" i="19"/>
  <c r="BF217" i="19"/>
  <c r="T217" i="19"/>
  <c r="R217" i="19"/>
  <c r="P217" i="19"/>
  <c r="BI213" i="19"/>
  <c r="BH213" i="19"/>
  <c r="BG213" i="19"/>
  <c r="BF213" i="19"/>
  <c r="T213" i="19"/>
  <c r="R213" i="19"/>
  <c r="P213" i="19"/>
  <c r="BI209" i="19"/>
  <c r="BH209" i="19"/>
  <c r="BG209" i="19"/>
  <c r="BF209" i="19"/>
  <c r="T209" i="19"/>
  <c r="R209" i="19"/>
  <c r="P209" i="19"/>
  <c r="BI205" i="19"/>
  <c r="BH205" i="19"/>
  <c r="BG205" i="19"/>
  <c r="BF205" i="19"/>
  <c r="T205" i="19"/>
  <c r="R205" i="19"/>
  <c r="P205" i="19"/>
  <c r="BI201" i="19"/>
  <c r="BH201" i="19"/>
  <c r="BG201" i="19"/>
  <c r="BF201" i="19"/>
  <c r="T201" i="19"/>
  <c r="R201" i="19"/>
  <c r="P201" i="19"/>
  <c r="BI197" i="19"/>
  <c r="BH197" i="19"/>
  <c r="BG197" i="19"/>
  <c r="BF197" i="19"/>
  <c r="T197" i="19"/>
  <c r="R197" i="19"/>
  <c r="P197" i="19"/>
  <c r="BI193" i="19"/>
  <c r="BH193" i="19"/>
  <c r="BG193" i="19"/>
  <c r="BF193" i="19"/>
  <c r="T193" i="19"/>
  <c r="R193" i="19"/>
  <c r="P193" i="19"/>
  <c r="BI189" i="19"/>
  <c r="BH189" i="19"/>
  <c r="BG189" i="19"/>
  <c r="BF189" i="19"/>
  <c r="T189" i="19"/>
  <c r="R189" i="19"/>
  <c r="P189" i="19"/>
  <c r="BI185" i="19"/>
  <c r="BH185" i="19"/>
  <c r="BG185" i="19"/>
  <c r="BF185" i="19"/>
  <c r="T185" i="19"/>
  <c r="R185" i="19"/>
  <c r="P185" i="19"/>
  <c r="BI181" i="19"/>
  <c r="BH181" i="19"/>
  <c r="BG181" i="19"/>
  <c r="BF181" i="19"/>
  <c r="T181" i="19"/>
  <c r="R181" i="19"/>
  <c r="P181" i="19"/>
  <c r="BI177" i="19"/>
  <c r="BH177" i="19"/>
  <c r="BG177" i="19"/>
  <c r="BF177" i="19"/>
  <c r="T177" i="19"/>
  <c r="R177" i="19"/>
  <c r="P177" i="19"/>
  <c r="BI173" i="19"/>
  <c r="BH173" i="19"/>
  <c r="BG173" i="19"/>
  <c r="BF173" i="19"/>
  <c r="T173" i="19"/>
  <c r="R173" i="19"/>
  <c r="P173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1" i="19"/>
  <c r="BH161" i="19"/>
  <c r="BG161" i="19"/>
  <c r="BF161" i="19"/>
  <c r="T161" i="19"/>
  <c r="R161" i="19"/>
  <c r="P161" i="19"/>
  <c r="BI156" i="19"/>
  <c r="BH156" i="19"/>
  <c r="BG156" i="19"/>
  <c r="BF156" i="19"/>
  <c r="T156" i="19"/>
  <c r="R156" i="19"/>
  <c r="P156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1" i="19"/>
  <c r="BH121" i="19"/>
  <c r="BG121" i="19"/>
  <c r="BF121" i="19"/>
  <c r="T121" i="19"/>
  <c r="R121" i="19"/>
  <c r="P121" i="19"/>
  <c r="J116" i="19"/>
  <c r="J115" i="19"/>
  <c r="F115" i="19"/>
  <c r="F113" i="19"/>
  <c r="E111" i="19"/>
  <c r="J92" i="19"/>
  <c r="J91" i="19"/>
  <c r="F91" i="19"/>
  <c r="F89" i="19"/>
  <c r="E87" i="19"/>
  <c r="J18" i="19"/>
  <c r="E18" i="19"/>
  <c r="F116" i="19"/>
  <c r="J17" i="19"/>
  <c r="J12" i="19"/>
  <c r="J89" i="19"/>
  <c r="E7" i="19"/>
  <c r="E109" i="19" s="1"/>
  <c r="J37" i="18"/>
  <c r="J36" i="18"/>
  <c r="AY112" i="1"/>
  <c r="J35" i="18"/>
  <c r="AX112" i="1"/>
  <c r="BI234" i="18"/>
  <c r="BH234" i="18"/>
  <c r="BG234" i="18"/>
  <c r="BF234" i="18"/>
  <c r="T234" i="18"/>
  <c r="R234" i="18"/>
  <c r="P234" i="18"/>
  <c r="BI232" i="18"/>
  <c r="BH232" i="18"/>
  <c r="BG232" i="18"/>
  <c r="BF232" i="18"/>
  <c r="T232" i="18"/>
  <c r="R232" i="18"/>
  <c r="P232" i="18"/>
  <c r="BI230" i="18"/>
  <c r="BH230" i="18"/>
  <c r="BG230" i="18"/>
  <c r="BF230" i="18"/>
  <c r="T230" i="18"/>
  <c r="R230" i="18"/>
  <c r="P230" i="18"/>
  <c r="BI228" i="18"/>
  <c r="BH228" i="18"/>
  <c r="BG228" i="18"/>
  <c r="BF228" i="18"/>
  <c r="T228" i="18"/>
  <c r="R228" i="18"/>
  <c r="P228" i="18"/>
  <c r="BI226" i="18"/>
  <c r="BH226" i="18"/>
  <c r="BG226" i="18"/>
  <c r="BF226" i="18"/>
  <c r="T226" i="18"/>
  <c r="R226" i="18"/>
  <c r="P226" i="18"/>
  <c r="BI223" i="18"/>
  <c r="BH223" i="18"/>
  <c r="BG223" i="18"/>
  <c r="BF223" i="18"/>
  <c r="T223" i="18"/>
  <c r="R223" i="18"/>
  <c r="P223" i="18"/>
  <c r="BI217" i="18"/>
  <c r="BH217" i="18"/>
  <c r="BG217" i="18"/>
  <c r="BF217" i="18"/>
  <c r="T217" i="18"/>
  <c r="R217" i="18"/>
  <c r="P217" i="18"/>
  <c r="BI211" i="18"/>
  <c r="BH211" i="18"/>
  <c r="BG211" i="18"/>
  <c r="BF211" i="18"/>
  <c r="T211" i="18"/>
  <c r="R211" i="18"/>
  <c r="P211" i="18"/>
  <c r="BI205" i="18"/>
  <c r="BH205" i="18"/>
  <c r="BG205" i="18"/>
  <c r="BF205" i="18"/>
  <c r="T205" i="18"/>
  <c r="R205" i="18"/>
  <c r="P205" i="18"/>
  <c r="BI199" i="18"/>
  <c r="BH199" i="18"/>
  <c r="BG199" i="18"/>
  <c r="BF199" i="18"/>
  <c r="T199" i="18"/>
  <c r="R199" i="18"/>
  <c r="P199" i="18"/>
  <c r="BI193" i="18"/>
  <c r="BH193" i="18"/>
  <c r="BG193" i="18"/>
  <c r="BF193" i="18"/>
  <c r="T193" i="18"/>
  <c r="R193" i="18"/>
  <c r="P193" i="18"/>
  <c r="BI187" i="18"/>
  <c r="BH187" i="18"/>
  <c r="BG187" i="18"/>
  <c r="BF187" i="18"/>
  <c r="T187" i="18"/>
  <c r="R187" i="18"/>
  <c r="P187" i="18"/>
  <c r="BI181" i="18"/>
  <c r="BH181" i="18"/>
  <c r="BG181" i="18"/>
  <c r="BF181" i="18"/>
  <c r="T181" i="18"/>
  <c r="R181" i="18"/>
  <c r="P181" i="18"/>
  <c r="BI175" i="18"/>
  <c r="BH175" i="18"/>
  <c r="BG175" i="18"/>
  <c r="BF175" i="18"/>
  <c r="T175" i="18"/>
  <c r="R175" i="18"/>
  <c r="P175" i="18"/>
  <c r="BI169" i="18"/>
  <c r="BH169" i="18"/>
  <c r="BG169" i="18"/>
  <c r="BF169" i="18"/>
  <c r="T169" i="18"/>
  <c r="R169" i="18"/>
  <c r="P169" i="18"/>
  <c r="BI163" i="18"/>
  <c r="BH163" i="18"/>
  <c r="BG163" i="18"/>
  <c r="BF163" i="18"/>
  <c r="T163" i="18"/>
  <c r="R163" i="18"/>
  <c r="P163" i="18"/>
  <c r="BI157" i="18"/>
  <c r="BH157" i="18"/>
  <c r="BG157" i="18"/>
  <c r="BF157" i="18"/>
  <c r="T157" i="18"/>
  <c r="R157" i="18"/>
  <c r="P157" i="18"/>
  <c r="BI154" i="18"/>
  <c r="BH154" i="18"/>
  <c r="BG154" i="18"/>
  <c r="BF154" i="18"/>
  <c r="T154" i="18"/>
  <c r="R154" i="18"/>
  <c r="P154" i="18"/>
  <c r="BI149" i="18"/>
  <c r="BH149" i="18"/>
  <c r="BG149" i="18"/>
  <c r="BF149" i="18"/>
  <c r="T149" i="18"/>
  <c r="T148" i="18" s="1"/>
  <c r="R149" i="18"/>
  <c r="R148" i="18" s="1"/>
  <c r="P149" i="18"/>
  <c r="P148" i="18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2" i="18"/>
  <c r="BH132" i="18"/>
  <c r="BG132" i="18"/>
  <c r="BF132" i="18"/>
  <c r="T132" i="18"/>
  <c r="R132" i="18"/>
  <c r="P132" i="18"/>
  <c r="BI128" i="18"/>
  <c r="BH128" i="18"/>
  <c r="BG128" i="18"/>
  <c r="BF128" i="18"/>
  <c r="T128" i="18"/>
  <c r="R128" i="18"/>
  <c r="P128" i="18"/>
  <c r="BI126" i="18"/>
  <c r="BH126" i="18"/>
  <c r="BG126" i="18"/>
  <c r="BF126" i="18"/>
  <c r="T126" i="18"/>
  <c r="R126" i="18"/>
  <c r="P126" i="18"/>
  <c r="J120" i="18"/>
  <c r="J119" i="18"/>
  <c r="F119" i="18"/>
  <c r="F117" i="18"/>
  <c r="E115" i="18"/>
  <c r="J92" i="18"/>
  <c r="J91" i="18"/>
  <c r="F91" i="18"/>
  <c r="F89" i="18"/>
  <c r="E87" i="18"/>
  <c r="J18" i="18"/>
  <c r="E18" i="18"/>
  <c r="F120" i="18"/>
  <c r="J17" i="18"/>
  <c r="J12" i="18"/>
  <c r="J117" i="18" s="1"/>
  <c r="E7" i="18"/>
  <c r="E113" i="18" s="1"/>
  <c r="J37" i="17"/>
  <c r="J36" i="17"/>
  <c r="AY111" i="1"/>
  <c r="J35" i="17"/>
  <c r="AX111" i="1"/>
  <c r="BI355" i="17"/>
  <c r="BH355" i="17"/>
  <c r="BG355" i="17"/>
  <c r="BF355" i="17"/>
  <c r="T355" i="17"/>
  <c r="T354" i="17"/>
  <c r="R355" i="17"/>
  <c r="R354" i="17"/>
  <c r="P355" i="17"/>
  <c r="P354" i="17" s="1"/>
  <c r="BI350" i="17"/>
  <c r="BH350" i="17"/>
  <c r="BG350" i="17"/>
  <c r="BF350" i="17"/>
  <c r="T350" i="17"/>
  <c r="R350" i="17"/>
  <c r="P350" i="17"/>
  <c r="BI346" i="17"/>
  <c r="BH346" i="17"/>
  <c r="BG346" i="17"/>
  <c r="BF346" i="17"/>
  <c r="T346" i="17"/>
  <c r="R346" i="17"/>
  <c r="P346" i="17"/>
  <c r="BI344" i="17"/>
  <c r="BH344" i="17"/>
  <c r="BG344" i="17"/>
  <c r="BF344" i="17"/>
  <c r="T344" i="17"/>
  <c r="R344" i="17"/>
  <c r="P344" i="17"/>
  <c r="BI339" i="17"/>
  <c r="BH339" i="17"/>
  <c r="BG339" i="17"/>
  <c r="BF339" i="17"/>
  <c r="T339" i="17"/>
  <c r="R339" i="17"/>
  <c r="P339" i="17"/>
  <c r="BI334" i="17"/>
  <c r="BH334" i="17"/>
  <c r="BG334" i="17"/>
  <c r="BF334" i="17"/>
  <c r="T334" i="17"/>
  <c r="R334" i="17"/>
  <c r="P334" i="17"/>
  <c r="BI329" i="17"/>
  <c r="BH329" i="17"/>
  <c r="BG329" i="17"/>
  <c r="BF329" i="17"/>
  <c r="T329" i="17"/>
  <c r="R329" i="17"/>
  <c r="P329" i="17"/>
  <c r="BI324" i="17"/>
  <c r="BH324" i="17"/>
  <c r="BG324" i="17"/>
  <c r="BF324" i="17"/>
  <c r="T324" i="17"/>
  <c r="R324" i="17"/>
  <c r="P324" i="17"/>
  <c r="BI320" i="17"/>
  <c r="BH320" i="17"/>
  <c r="BG320" i="17"/>
  <c r="BF320" i="17"/>
  <c r="T320" i="17"/>
  <c r="R320" i="17"/>
  <c r="P320" i="17"/>
  <c r="BI316" i="17"/>
  <c r="BH316" i="17"/>
  <c r="BG316" i="17"/>
  <c r="BF316" i="17"/>
  <c r="T316" i="17"/>
  <c r="R316" i="17"/>
  <c r="P316" i="17"/>
  <c r="BI311" i="17"/>
  <c r="BH311" i="17"/>
  <c r="BG311" i="17"/>
  <c r="BF311" i="17"/>
  <c r="T311" i="17"/>
  <c r="R311" i="17"/>
  <c r="P311" i="17"/>
  <c r="BI306" i="17"/>
  <c r="BH306" i="17"/>
  <c r="BG306" i="17"/>
  <c r="BF306" i="17"/>
  <c r="T306" i="17"/>
  <c r="R306" i="17"/>
  <c r="P306" i="17"/>
  <c r="BI301" i="17"/>
  <c r="BH301" i="17"/>
  <c r="BG301" i="17"/>
  <c r="BF301" i="17"/>
  <c r="T301" i="17"/>
  <c r="R301" i="17"/>
  <c r="P301" i="17"/>
  <c r="BI297" i="17"/>
  <c r="BH297" i="17"/>
  <c r="BG297" i="17"/>
  <c r="BF297" i="17"/>
  <c r="T297" i="17"/>
  <c r="R297" i="17"/>
  <c r="P297" i="17"/>
  <c r="BI293" i="17"/>
  <c r="BH293" i="17"/>
  <c r="BG293" i="17"/>
  <c r="BF293" i="17"/>
  <c r="T293" i="17"/>
  <c r="R293" i="17"/>
  <c r="P293" i="17"/>
  <c r="BI289" i="17"/>
  <c r="BH289" i="17"/>
  <c r="BG289" i="17"/>
  <c r="BF289" i="17"/>
  <c r="T289" i="17"/>
  <c r="R289" i="17"/>
  <c r="P289" i="17"/>
  <c r="BI285" i="17"/>
  <c r="BH285" i="17"/>
  <c r="BG285" i="17"/>
  <c r="BF285" i="17"/>
  <c r="T285" i="17"/>
  <c r="R285" i="17"/>
  <c r="P285" i="17"/>
  <c r="BI281" i="17"/>
  <c r="BH281" i="17"/>
  <c r="BG281" i="17"/>
  <c r="BF281" i="17"/>
  <c r="T281" i="17"/>
  <c r="R281" i="17"/>
  <c r="P281" i="17"/>
  <c r="BI277" i="17"/>
  <c r="BH277" i="17"/>
  <c r="BG277" i="17"/>
  <c r="BF277" i="17"/>
  <c r="T277" i="17"/>
  <c r="R277" i="17"/>
  <c r="P277" i="17"/>
  <c r="BI273" i="17"/>
  <c r="BH273" i="17"/>
  <c r="BG273" i="17"/>
  <c r="BF273" i="17"/>
  <c r="T273" i="17"/>
  <c r="R273" i="17"/>
  <c r="P273" i="17"/>
  <c r="BI272" i="17"/>
  <c r="BH272" i="17"/>
  <c r="BG272" i="17"/>
  <c r="BF272" i="17"/>
  <c r="T272" i="17"/>
  <c r="R272" i="17"/>
  <c r="P272" i="17"/>
  <c r="BI267" i="17"/>
  <c r="BH267" i="17"/>
  <c r="BG267" i="17"/>
  <c r="BF267" i="17"/>
  <c r="T267" i="17"/>
  <c r="R267" i="17"/>
  <c r="P267" i="17"/>
  <c r="BI266" i="17"/>
  <c r="BH266" i="17"/>
  <c r="BG266" i="17"/>
  <c r="BF266" i="17"/>
  <c r="T266" i="17"/>
  <c r="R266" i="17"/>
  <c r="P266" i="17"/>
  <c r="BI261" i="17"/>
  <c r="BH261" i="17"/>
  <c r="BG261" i="17"/>
  <c r="BF261" i="17"/>
  <c r="T261" i="17"/>
  <c r="R261" i="17"/>
  <c r="P261" i="17"/>
  <c r="BI260" i="17"/>
  <c r="BH260" i="17"/>
  <c r="BG260" i="17"/>
  <c r="BF260" i="17"/>
  <c r="T260" i="17"/>
  <c r="R260" i="17"/>
  <c r="P260" i="17"/>
  <c r="BI255" i="17"/>
  <c r="BH255" i="17"/>
  <c r="BG255" i="17"/>
  <c r="BF255" i="17"/>
  <c r="T255" i="17"/>
  <c r="R255" i="17"/>
  <c r="P255" i="17"/>
  <c r="BI250" i="17"/>
  <c r="BH250" i="17"/>
  <c r="BG250" i="17"/>
  <c r="BF250" i="17"/>
  <c r="T250" i="17"/>
  <c r="R250" i="17"/>
  <c r="P250" i="17"/>
  <c r="BI248" i="17"/>
  <c r="BH248" i="17"/>
  <c r="BG248" i="17"/>
  <c r="BF248" i="17"/>
  <c r="T248" i="17"/>
  <c r="R248" i="17"/>
  <c r="P248" i="17"/>
  <c r="BI243" i="17"/>
  <c r="BH243" i="17"/>
  <c r="BG243" i="17"/>
  <c r="BF243" i="17"/>
  <c r="T243" i="17"/>
  <c r="R243" i="17"/>
  <c r="P243" i="17"/>
  <c r="BI241" i="17"/>
  <c r="BH241" i="17"/>
  <c r="BG241" i="17"/>
  <c r="BF241" i="17"/>
  <c r="T241" i="17"/>
  <c r="R241" i="17"/>
  <c r="P241" i="17"/>
  <c r="BI240" i="17"/>
  <c r="BH240" i="17"/>
  <c r="BG240" i="17"/>
  <c r="BF240" i="17"/>
  <c r="T240" i="17"/>
  <c r="R240" i="17"/>
  <c r="P240" i="17"/>
  <c r="BI235" i="17"/>
  <c r="BH235" i="17"/>
  <c r="BG235" i="17"/>
  <c r="BF235" i="17"/>
  <c r="T235" i="17"/>
  <c r="R235" i="17"/>
  <c r="P235" i="17"/>
  <c r="BI234" i="17"/>
  <c r="BH234" i="17"/>
  <c r="BG234" i="17"/>
  <c r="BF234" i="17"/>
  <c r="T234" i="17"/>
  <c r="R234" i="17"/>
  <c r="P234" i="17"/>
  <c r="BI229" i="17"/>
  <c r="BH229" i="17"/>
  <c r="BG229" i="17"/>
  <c r="BF229" i="17"/>
  <c r="T229" i="17"/>
  <c r="R229" i="17"/>
  <c r="P229" i="17"/>
  <c r="BI226" i="17"/>
  <c r="BH226" i="17"/>
  <c r="BG226" i="17"/>
  <c r="BF226" i="17"/>
  <c r="T226" i="17"/>
  <c r="R226" i="17"/>
  <c r="P226" i="17"/>
  <c r="BI220" i="17"/>
  <c r="BH220" i="17"/>
  <c r="BG220" i="17"/>
  <c r="BF220" i="17"/>
  <c r="T220" i="17"/>
  <c r="R220" i="17"/>
  <c r="P220" i="17"/>
  <c r="BI218" i="17"/>
  <c r="BH218" i="17"/>
  <c r="BG218" i="17"/>
  <c r="BF218" i="17"/>
  <c r="T218" i="17"/>
  <c r="R218" i="17"/>
  <c r="P218" i="17"/>
  <c r="BI212" i="17"/>
  <c r="BH212" i="17"/>
  <c r="BG212" i="17"/>
  <c r="BF212" i="17"/>
  <c r="T212" i="17"/>
  <c r="R212" i="17"/>
  <c r="P212" i="17"/>
  <c r="BI207" i="17"/>
  <c r="BH207" i="17"/>
  <c r="BG207" i="17"/>
  <c r="BF207" i="17"/>
  <c r="T207" i="17"/>
  <c r="R207" i="17"/>
  <c r="P207" i="17"/>
  <c r="BI203" i="17"/>
  <c r="BH203" i="17"/>
  <c r="BG203" i="17"/>
  <c r="BF203" i="17"/>
  <c r="T203" i="17"/>
  <c r="R203" i="17"/>
  <c r="P203" i="17"/>
  <c r="BI199" i="17"/>
  <c r="BH199" i="17"/>
  <c r="BG199" i="17"/>
  <c r="BF199" i="17"/>
  <c r="T199" i="17"/>
  <c r="R199" i="17"/>
  <c r="P199" i="17"/>
  <c r="BI192" i="17"/>
  <c r="BH192" i="17"/>
  <c r="BG192" i="17"/>
  <c r="BF192" i="17"/>
  <c r="T192" i="17"/>
  <c r="T191" i="17"/>
  <c r="R192" i="17"/>
  <c r="R191" i="17" s="1"/>
  <c r="P192" i="17"/>
  <c r="P191" i="17" s="1"/>
  <c r="BI189" i="17"/>
  <c r="BH189" i="17"/>
  <c r="BG189" i="17"/>
  <c r="BF189" i="17"/>
  <c r="T189" i="17"/>
  <c r="R189" i="17"/>
  <c r="P189" i="17"/>
  <c r="BI184" i="17"/>
  <c r="BH184" i="17"/>
  <c r="BG184" i="17"/>
  <c r="BF184" i="17"/>
  <c r="T184" i="17"/>
  <c r="R184" i="17"/>
  <c r="P184" i="17"/>
  <c r="BI178" i="17"/>
  <c r="BH178" i="17"/>
  <c r="BG178" i="17"/>
  <c r="BF178" i="17"/>
  <c r="T178" i="17"/>
  <c r="R178" i="17"/>
  <c r="P178" i="17"/>
  <c r="BI175" i="17"/>
  <c r="BH175" i="17"/>
  <c r="BG175" i="17"/>
  <c r="BF175" i="17"/>
  <c r="T175" i="17"/>
  <c r="R175" i="17"/>
  <c r="P175" i="17"/>
  <c r="BI168" i="17"/>
  <c r="BH168" i="17"/>
  <c r="BG168" i="17"/>
  <c r="BF168" i="17"/>
  <c r="T168" i="17"/>
  <c r="R168" i="17"/>
  <c r="P168" i="17"/>
  <c r="BI166" i="17"/>
  <c r="BH166" i="17"/>
  <c r="BG166" i="17"/>
  <c r="BF166" i="17"/>
  <c r="T166" i="17"/>
  <c r="R166" i="17"/>
  <c r="P166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2" i="17"/>
  <c r="BH152" i="17"/>
  <c r="BG152" i="17"/>
  <c r="BF152" i="17"/>
  <c r="T152" i="17"/>
  <c r="R152" i="17"/>
  <c r="P152" i="17"/>
  <c r="BI148" i="17"/>
  <c r="BH148" i="17"/>
  <c r="BG148" i="17"/>
  <c r="BF148" i="17"/>
  <c r="T148" i="17"/>
  <c r="R148" i="17"/>
  <c r="P148" i="17"/>
  <c r="BI144" i="17"/>
  <c r="BH144" i="17"/>
  <c r="BG144" i="17"/>
  <c r="BF144" i="17"/>
  <c r="T144" i="17"/>
  <c r="R144" i="17"/>
  <c r="P144" i="17"/>
  <c r="BI138" i="17"/>
  <c r="BH138" i="17"/>
  <c r="BG138" i="17"/>
  <c r="BF138" i="17"/>
  <c r="T138" i="17"/>
  <c r="R138" i="17"/>
  <c r="P138" i="17"/>
  <c r="BI133" i="17"/>
  <c r="BH133" i="17"/>
  <c r="BG133" i="17"/>
  <c r="BF133" i="17"/>
  <c r="T133" i="17"/>
  <c r="R133" i="17"/>
  <c r="P133" i="17"/>
  <c r="BI128" i="17"/>
  <c r="BH128" i="17"/>
  <c r="BG128" i="17"/>
  <c r="BF128" i="17"/>
  <c r="T128" i="17"/>
  <c r="R128" i="17"/>
  <c r="P128" i="17"/>
  <c r="J122" i="17"/>
  <c r="J121" i="17"/>
  <c r="F121" i="17"/>
  <c r="F119" i="17"/>
  <c r="E117" i="17"/>
  <c r="J92" i="17"/>
  <c r="J91" i="17"/>
  <c r="F91" i="17"/>
  <c r="F89" i="17"/>
  <c r="E87" i="17"/>
  <c r="J18" i="17"/>
  <c r="E18" i="17"/>
  <c r="F122" i="17"/>
  <c r="J17" i="17"/>
  <c r="J12" i="17"/>
  <c r="J89" i="17" s="1"/>
  <c r="E7" i="17"/>
  <c r="E115" i="17"/>
  <c r="J37" i="16"/>
  <c r="J36" i="16"/>
  <c r="AY110" i="1"/>
  <c r="J35" i="16"/>
  <c r="AX110" i="1"/>
  <c r="BI380" i="16"/>
  <c r="BH380" i="16"/>
  <c r="BG380" i="16"/>
  <c r="BF380" i="16"/>
  <c r="T380" i="16"/>
  <c r="T379" i="16"/>
  <c r="R380" i="16"/>
  <c r="R379" i="16"/>
  <c r="P380" i="16"/>
  <c r="P379" i="16"/>
  <c r="BI375" i="16"/>
  <c r="BH375" i="16"/>
  <c r="BG375" i="16"/>
  <c r="BF375" i="16"/>
  <c r="T375" i="16"/>
  <c r="R375" i="16"/>
  <c r="P375" i="16"/>
  <c r="BI371" i="16"/>
  <c r="BH371" i="16"/>
  <c r="BG371" i="16"/>
  <c r="BF371" i="16"/>
  <c r="T371" i="16"/>
  <c r="R371" i="16"/>
  <c r="P371" i="16"/>
  <c r="BI367" i="16"/>
  <c r="BH367" i="16"/>
  <c r="BG367" i="16"/>
  <c r="BF367" i="16"/>
  <c r="T367" i="16"/>
  <c r="R367" i="16"/>
  <c r="P367" i="16"/>
  <c r="BI363" i="16"/>
  <c r="BH363" i="16"/>
  <c r="BG363" i="16"/>
  <c r="BF363" i="16"/>
  <c r="T363" i="16"/>
  <c r="R363" i="16"/>
  <c r="P363" i="16"/>
  <c r="BI359" i="16"/>
  <c r="BH359" i="16"/>
  <c r="BG359" i="16"/>
  <c r="BF359" i="16"/>
  <c r="T359" i="16"/>
  <c r="R359" i="16"/>
  <c r="P359" i="16"/>
  <c r="BI355" i="16"/>
  <c r="BH355" i="16"/>
  <c r="BG355" i="16"/>
  <c r="BF355" i="16"/>
  <c r="T355" i="16"/>
  <c r="R355" i="16"/>
  <c r="P355" i="16"/>
  <c r="BI350" i="16"/>
  <c r="BH350" i="16"/>
  <c r="BG350" i="16"/>
  <c r="BF350" i="16"/>
  <c r="T350" i="16"/>
  <c r="R350" i="16"/>
  <c r="P350" i="16"/>
  <c r="BI346" i="16"/>
  <c r="BH346" i="16"/>
  <c r="BG346" i="16"/>
  <c r="BF346" i="16"/>
  <c r="T346" i="16"/>
  <c r="R346" i="16"/>
  <c r="P346" i="16"/>
  <c r="BI342" i="16"/>
  <c r="BH342" i="16"/>
  <c r="BG342" i="16"/>
  <c r="BF342" i="16"/>
  <c r="T342" i="16"/>
  <c r="R342" i="16"/>
  <c r="P342" i="16"/>
  <c r="BI338" i="16"/>
  <c r="BH338" i="16"/>
  <c r="BG338" i="16"/>
  <c r="BF338" i="16"/>
  <c r="T338" i="16"/>
  <c r="R338" i="16"/>
  <c r="P338" i="16"/>
  <c r="BI336" i="16"/>
  <c r="BH336" i="16"/>
  <c r="BG336" i="16"/>
  <c r="BF336" i="16"/>
  <c r="T336" i="16"/>
  <c r="R336" i="16"/>
  <c r="P336" i="16"/>
  <c r="BI334" i="16"/>
  <c r="BH334" i="16"/>
  <c r="BG334" i="16"/>
  <c r="BF334" i="16"/>
  <c r="T334" i="16"/>
  <c r="R334" i="16"/>
  <c r="P334" i="16"/>
  <c r="BI326" i="16"/>
  <c r="BH326" i="16"/>
  <c r="BG326" i="16"/>
  <c r="BF326" i="16"/>
  <c r="T326" i="16"/>
  <c r="R326" i="16"/>
  <c r="P326" i="16"/>
  <c r="BI321" i="16"/>
  <c r="BH321" i="16"/>
  <c r="BG321" i="16"/>
  <c r="BF321" i="16"/>
  <c r="T321" i="16"/>
  <c r="R321" i="16"/>
  <c r="P321" i="16"/>
  <c r="BI316" i="16"/>
  <c r="BH316" i="16"/>
  <c r="BG316" i="16"/>
  <c r="BF316" i="16"/>
  <c r="T316" i="16"/>
  <c r="R316" i="16"/>
  <c r="P316" i="16"/>
  <c r="BI311" i="16"/>
  <c r="BH311" i="16"/>
  <c r="BG311" i="16"/>
  <c r="BF311" i="16"/>
  <c r="T311" i="16"/>
  <c r="R311" i="16"/>
  <c r="P311" i="16"/>
  <c r="BI306" i="16"/>
  <c r="BH306" i="16"/>
  <c r="BG306" i="16"/>
  <c r="BF306" i="16"/>
  <c r="T306" i="16"/>
  <c r="R306" i="16"/>
  <c r="P306" i="16"/>
  <c r="BI301" i="16"/>
  <c r="BH301" i="16"/>
  <c r="BG301" i="16"/>
  <c r="BF301" i="16"/>
  <c r="T301" i="16"/>
  <c r="R301" i="16"/>
  <c r="P301" i="16"/>
  <c r="BI291" i="16"/>
  <c r="BH291" i="16"/>
  <c r="BG291" i="16"/>
  <c r="BF291" i="16"/>
  <c r="T291" i="16"/>
  <c r="R291" i="16"/>
  <c r="P291" i="16"/>
  <c r="BI283" i="16"/>
  <c r="BH283" i="16"/>
  <c r="BG283" i="16"/>
  <c r="BF283" i="16"/>
  <c r="T283" i="16"/>
  <c r="R283" i="16"/>
  <c r="P283" i="16"/>
  <c r="BI274" i="16"/>
  <c r="BH274" i="16"/>
  <c r="BG274" i="16"/>
  <c r="BF274" i="16"/>
  <c r="T274" i="16"/>
  <c r="R274" i="16"/>
  <c r="P274" i="16"/>
  <c r="BI266" i="16"/>
  <c r="BH266" i="16"/>
  <c r="BG266" i="16"/>
  <c r="BF266" i="16"/>
  <c r="T266" i="16"/>
  <c r="R266" i="16"/>
  <c r="P266" i="16"/>
  <c r="BI259" i="16"/>
  <c r="BH259" i="16"/>
  <c r="BG259" i="16"/>
  <c r="BF259" i="16"/>
  <c r="T259" i="16"/>
  <c r="R259" i="16"/>
  <c r="P259" i="16"/>
  <c r="BI250" i="16"/>
  <c r="BH250" i="16"/>
  <c r="BG250" i="16"/>
  <c r="BF250" i="16"/>
  <c r="T250" i="16"/>
  <c r="R250" i="16"/>
  <c r="P250" i="16"/>
  <c r="BI242" i="16"/>
  <c r="BH242" i="16"/>
  <c r="BG242" i="16"/>
  <c r="BF242" i="16"/>
  <c r="T242" i="16"/>
  <c r="R242" i="16"/>
  <c r="P242" i="16"/>
  <c r="BI236" i="16"/>
  <c r="BH236" i="16"/>
  <c r="BG236" i="16"/>
  <c r="BF236" i="16"/>
  <c r="T236" i="16"/>
  <c r="R236" i="16"/>
  <c r="P236" i="16"/>
  <c r="BI231" i="16"/>
  <c r="BH231" i="16"/>
  <c r="BG231" i="16"/>
  <c r="BF231" i="16"/>
  <c r="T231" i="16"/>
  <c r="R231" i="16"/>
  <c r="P231" i="16"/>
  <c r="BI225" i="16"/>
  <c r="BH225" i="16"/>
  <c r="BG225" i="16"/>
  <c r="BF225" i="16"/>
  <c r="T225" i="16"/>
  <c r="R225" i="16"/>
  <c r="P225" i="16"/>
  <c r="BI219" i="16"/>
  <c r="BH219" i="16"/>
  <c r="BG219" i="16"/>
  <c r="BF219" i="16"/>
  <c r="T219" i="16"/>
  <c r="R219" i="16"/>
  <c r="P219" i="16"/>
  <c r="BI212" i="16"/>
  <c r="BH212" i="16"/>
  <c r="BG212" i="16"/>
  <c r="BF212" i="16"/>
  <c r="T212" i="16"/>
  <c r="T211" i="16"/>
  <c r="R212" i="16"/>
  <c r="R211" i="16" s="1"/>
  <c r="P212" i="16"/>
  <c r="P211" i="16"/>
  <c r="BI209" i="16"/>
  <c r="BH209" i="16"/>
  <c r="BG209" i="16"/>
  <c r="BF209" i="16"/>
  <c r="T209" i="16"/>
  <c r="R209" i="16"/>
  <c r="P209" i="16"/>
  <c r="BI206" i="16"/>
  <c r="BH206" i="16"/>
  <c r="BG206" i="16"/>
  <c r="BF206" i="16"/>
  <c r="T206" i="16"/>
  <c r="R206" i="16"/>
  <c r="P206" i="16"/>
  <c r="BI204" i="16"/>
  <c r="BH204" i="16"/>
  <c r="BG204" i="16"/>
  <c r="BF204" i="16"/>
  <c r="T204" i="16"/>
  <c r="R204" i="16"/>
  <c r="P204" i="16"/>
  <c r="BI200" i="16"/>
  <c r="BH200" i="16"/>
  <c r="BG200" i="16"/>
  <c r="BF200" i="16"/>
  <c r="T200" i="16"/>
  <c r="R200" i="16"/>
  <c r="P200" i="16"/>
  <c r="BI195" i="16"/>
  <c r="BH195" i="16"/>
  <c r="BG195" i="16"/>
  <c r="BF195" i="16"/>
  <c r="T195" i="16"/>
  <c r="R195" i="16"/>
  <c r="P195" i="16"/>
  <c r="BI192" i="16"/>
  <c r="BH192" i="16"/>
  <c r="BG192" i="16"/>
  <c r="BF192" i="16"/>
  <c r="T192" i="16"/>
  <c r="R192" i="16"/>
  <c r="P192" i="16"/>
  <c r="BI186" i="16"/>
  <c r="BH186" i="16"/>
  <c r="BG186" i="16"/>
  <c r="BF186" i="16"/>
  <c r="T186" i="16"/>
  <c r="R186" i="16"/>
  <c r="P186" i="16"/>
  <c r="BI184" i="16"/>
  <c r="BH184" i="16"/>
  <c r="BG184" i="16"/>
  <c r="BF184" i="16"/>
  <c r="T184" i="16"/>
  <c r="R184" i="16"/>
  <c r="P184" i="16"/>
  <c r="BI169" i="16"/>
  <c r="BH169" i="16"/>
  <c r="BG169" i="16"/>
  <c r="BF169" i="16"/>
  <c r="T169" i="16"/>
  <c r="R169" i="16"/>
  <c r="P169" i="16"/>
  <c r="BI166" i="16"/>
  <c r="BH166" i="16"/>
  <c r="BG166" i="16"/>
  <c r="BF166" i="16"/>
  <c r="T166" i="16"/>
  <c r="R166" i="16"/>
  <c r="P166" i="16"/>
  <c r="BI162" i="16"/>
  <c r="BH162" i="16"/>
  <c r="BG162" i="16"/>
  <c r="BF162" i="16"/>
  <c r="T162" i="16"/>
  <c r="R162" i="16"/>
  <c r="P162" i="16"/>
  <c r="BI160" i="16"/>
  <c r="BH160" i="16"/>
  <c r="BG160" i="16"/>
  <c r="BF160" i="16"/>
  <c r="T160" i="16"/>
  <c r="R160" i="16"/>
  <c r="P160" i="16"/>
  <c r="BI155" i="16"/>
  <c r="BH155" i="16"/>
  <c r="BG155" i="16"/>
  <c r="BF155" i="16"/>
  <c r="T155" i="16"/>
  <c r="R155" i="16"/>
  <c r="P155" i="16"/>
  <c r="BI148" i="16"/>
  <c r="BH148" i="16"/>
  <c r="BG148" i="16"/>
  <c r="BF148" i="16"/>
  <c r="T148" i="16"/>
  <c r="R148" i="16"/>
  <c r="P148" i="16"/>
  <c r="BI138" i="16"/>
  <c r="BH138" i="16"/>
  <c r="BG138" i="16"/>
  <c r="BF138" i="16"/>
  <c r="T138" i="16"/>
  <c r="R138" i="16"/>
  <c r="P138" i="16"/>
  <c r="BI126" i="16"/>
  <c r="BH126" i="16"/>
  <c r="BG126" i="16"/>
  <c r="BF126" i="16"/>
  <c r="T126" i="16"/>
  <c r="R126" i="16"/>
  <c r="P126" i="16"/>
  <c r="J120" i="16"/>
  <c r="J119" i="16"/>
  <c r="F119" i="16"/>
  <c r="F117" i="16"/>
  <c r="E115" i="16"/>
  <c r="J92" i="16"/>
  <c r="J91" i="16"/>
  <c r="F91" i="16"/>
  <c r="F89" i="16"/>
  <c r="E87" i="16"/>
  <c r="J18" i="16"/>
  <c r="E18" i="16"/>
  <c r="F120" i="16"/>
  <c r="J17" i="16"/>
  <c r="J12" i="16"/>
  <c r="J89" i="16" s="1"/>
  <c r="E7" i="16"/>
  <c r="E85" i="16"/>
  <c r="J685" i="15"/>
  <c r="J108" i="15" s="1"/>
  <c r="J37" i="15"/>
  <c r="J36" i="15"/>
  <c r="AY109" i="1" s="1"/>
  <c r="J35" i="15"/>
  <c r="AX109" i="1"/>
  <c r="BI826" i="15"/>
  <c r="BH826" i="15"/>
  <c r="BG826" i="15"/>
  <c r="BF826" i="15"/>
  <c r="T826" i="15"/>
  <c r="R826" i="15"/>
  <c r="P826" i="15"/>
  <c r="BI823" i="15"/>
  <c r="BH823" i="15"/>
  <c r="BG823" i="15"/>
  <c r="BF823" i="15"/>
  <c r="T823" i="15"/>
  <c r="R823" i="15"/>
  <c r="P823" i="15"/>
  <c r="BI816" i="15"/>
  <c r="BH816" i="15"/>
  <c r="BG816" i="15"/>
  <c r="BF816" i="15"/>
  <c r="T816" i="15"/>
  <c r="R816" i="15"/>
  <c r="P816" i="15"/>
  <c r="BI811" i="15"/>
  <c r="BH811" i="15"/>
  <c r="BG811" i="15"/>
  <c r="BF811" i="15"/>
  <c r="T811" i="15"/>
  <c r="R811" i="15"/>
  <c r="P811" i="15"/>
  <c r="BI805" i="15"/>
  <c r="BH805" i="15"/>
  <c r="BG805" i="15"/>
  <c r="BF805" i="15"/>
  <c r="T805" i="15"/>
  <c r="R805" i="15"/>
  <c r="P805" i="15"/>
  <c r="BI800" i="15"/>
  <c r="BH800" i="15"/>
  <c r="BG800" i="15"/>
  <c r="BF800" i="15"/>
  <c r="T800" i="15"/>
  <c r="R800" i="15"/>
  <c r="P800" i="15"/>
  <c r="BI797" i="15"/>
  <c r="BH797" i="15"/>
  <c r="BG797" i="15"/>
  <c r="BF797" i="15"/>
  <c r="T797" i="15"/>
  <c r="R797" i="15"/>
  <c r="P797" i="15"/>
  <c r="BI791" i="15"/>
  <c r="BH791" i="15"/>
  <c r="BG791" i="15"/>
  <c r="BF791" i="15"/>
  <c r="T791" i="15"/>
  <c r="R791" i="15"/>
  <c r="P791" i="15"/>
  <c r="BI786" i="15"/>
  <c r="BH786" i="15"/>
  <c r="BG786" i="15"/>
  <c r="BF786" i="15"/>
  <c r="T786" i="15"/>
  <c r="R786" i="15"/>
  <c r="P786" i="15"/>
  <c r="BI781" i="15"/>
  <c r="BH781" i="15"/>
  <c r="BG781" i="15"/>
  <c r="BF781" i="15"/>
  <c r="T781" i="15"/>
  <c r="R781" i="15"/>
  <c r="P781" i="15"/>
  <c r="BI777" i="15"/>
  <c r="BH777" i="15"/>
  <c r="BG777" i="15"/>
  <c r="BF777" i="15"/>
  <c r="T777" i="15"/>
  <c r="R777" i="15"/>
  <c r="P777" i="15"/>
  <c r="BI773" i="15"/>
  <c r="BH773" i="15"/>
  <c r="BG773" i="15"/>
  <c r="BF773" i="15"/>
  <c r="T773" i="15"/>
  <c r="R773" i="15"/>
  <c r="P773" i="15"/>
  <c r="BI771" i="15"/>
  <c r="BH771" i="15"/>
  <c r="BG771" i="15"/>
  <c r="BF771" i="15"/>
  <c r="T771" i="15"/>
  <c r="R771" i="15"/>
  <c r="P771" i="15"/>
  <c r="BI768" i="15"/>
  <c r="BH768" i="15"/>
  <c r="BG768" i="15"/>
  <c r="BF768" i="15"/>
  <c r="T768" i="15"/>
  <c r="R768" i="15"/>
  <c r="P768" i="15"/>
  <c r="BI763" i="15"/>
  <c r="BH763" i="15"/>
  <c r="BG763" i="15"/>
  <c r="BF763" i="15"/>
  <c r="T763" i="15"/>
  <c r="R763" i="15"/>
  <c r="P763" i="15"/>
  <c r="BI759" i="15"/>
  <c r="BH759" i="15"/>
  <c r="BG759" i="15"/>
  <c r="BF759" i="15"/>
  <c r="T759" i="15"/>
  <c r="R759" i="15"/>
  <c r="P759" i="15"/>
  <c r="BI755" i="15"/>
  <c r="BH755" i="15"/>
  <c r="BG755" i="15"/>
  <c r="BF755" i="15"/>
  <c r="T755" i="15"/>
  <c r="R755" i="15"/>
  <c r="P755" i="15"/>
  <c r="BI751" i="15"/>
  <c r="BH751" i="15"/>
  <c r="BG751" i="15"/>
  <c r="BF751" i="15"/>
  <c r="T751" i="15"/>
  <c r="R751" i="15"/>
  <c r="P751" i="15"/>
  <c r="BI747" i="15"/>
  <c r="BH747" i="15"/>
  <c r="BG747" i="15"/>
  <c r="BF747" i="15"/>
  <c r="T747" i="15"/>
  <c r="R747" i="15"/>
  <c r="P747" i="15"/>
  <c r="BI743" i="15"/>
  <c r="BH743" i="15"/>
  <c r="BG743" i="15"/>
  <c r="BF743" i="15"/>
  <c r="T743" i="15"/>
  <c r="R743" i="15"/>
  <c r="P743" i="15"/>
  <c r="BI739" i="15"/>
  <c r="BH739" i="15"/>
  <c r="BG739" i="15"/>
  <c r="BF739" i="15"/>
  <c r="T739" i="15"/>
  <c r="R739" i="15"/>
  <c r="P739" i="15"/>
  <c r="BI735" i="15"/>
  <c r="BH735" i="15"/>
  <c r="BG735" i="15"/>
  <c r="BF735" i="15"/>
  <c r="T735" i="15"/>
  <c r="R735" i="15"/>
  <c r="P735" i="15"/>
  <c r="BI731" i="15"/>
  <c r="BH731" i="15"/>
  <c r="BG731" i="15"/>
  <c r="BF731" i="15"/>
  <c r="T731" i="15"/>
  <c r="R731" i="15"/>
  <c r="P731" i="15"/>
  <c r="BI727" i="15"/>
  <c r="BH727" i="15"/>
  <c r="BG727" i="15"/>
  <c r="BF727" i="15"/>
  <c r="T727" i="15"/>
  <c r="R727" i="15"/>
  <c r="P727" i="15"/>
  <c r="BI723" i="15"/>
  <c r="BH723" i="15"/>
  <c r="BG723" i="15"/>
  <c r="BF723" i="15"/>
  <c r="T723" i="15"/>
  <c r="R723" i="15"/>
  <c r="P723" i="15"/>
  <c r="BI718" i="15"/>
  <c r="BH718" i="15"/>
  <c r="BG718" i="15"/>
  <c r="BF718" i="15"/>
  <c r="T718" i="15"/>
  <c r="R718" i="15"/>
  <c r="P718" i="15"/>
  <c r="BI713" i="15"/>
  <c r="BH713" i="15"/>
  <c r="BG713" i="15"/>
  <c r="BF713" i="15"/>
  <c r="T713" i="15"/>
  <c r="R713" i="15"/>
  <c r="P713" i="15"/>
  <c r="BI707" i="15"/>
  <c r="BH707" i="15"/>
  <c r="BG707" i="15"/>
  <c r="BF707" i="15"/>
  <c r="T707" i="15"/>
  <c r="R707" i="15"/>
  <c r="P707" i="15"/>
  <c r="BI703" i="15"/>
  <c r="BH703" i="15"/>
  <c r="BG703" i="15"/>
  <c r="BF703" i="15"/>
  <c r="T703" i="15"/>
  <c r="R703" i="15"/>
  <c r="P703" i="15"/>
  <c r="BI699" i="15"/>
  <c r="BH699" i="15"/>
  <c r="BG699" i="15"/>
  <c r="BF699" i="15"/>
  <c r="T699" i="15"/>
  <c r="R699" i="15"/>
  <c r="P699" i="15"/>
  <c r="BI695" i="15"/>
  <c r="BH695" i="15"/>
  <c r="BG695" i="15"/>
  <c r="BF695" i="15"/>
  <c r="T695" i="15"/>
  <c r="R695" i="15"/>
  <c r="P695" i="15"/>
  <c r="BI693" i="15"/>
  <c r="BH693" i="15"/>
  <c r="BG693" i="15"/>
  <c r="BF693" i="15"/>
  <c r="T693" i="15"/>
  <c r="R693" i="15"/>
  <c r="P693" i="15"/>
  <c r="BI687" i="15"/>
  <c r="BH687" i="15"/>
  <c r="BG687" i="15"/>
  <c r="BF687" i="15"/>
  <c r="T687" i="15"/>
  <c r="R687" i="15"/>
  <c r="P687" i="15"/>
  <c r="BI681" i="15"/>
  <c r="BH681" i="15"/>
  <c r="BG681" i="15"/>
  <c r="BF681" i="15"/>
  <c r="T681" i="15"/>
  <c r="R681" i="15"/>
  <c r="P681" i="15"/>
  <c r="BI680" i="15"/>
  <c r="BH680" i="15"/>
  <c r="BG680" i="15"/>
  <c r="BF680" i="15"/>
  <c r="T680" i="15"/>
  <c r="R680" i="15"/>
  <c r="P680" i="15"/>
  <c r="BI675" i="15"/>
  <c r="BH675" i="15"/>
  <c r="BG675" i="15"/>
  <c r="BF675" i="15"/>
  <c r="T675" i="15"/>
  <c r="R675" i="15"/>
  <c r="P675" i="15"/>
  <c r="BI671" i="15"/>
  <c r="BH671" i="15"/>
  <c r="BG671" i="15"/>
  <c r="BF671" i="15"/>
  <c r="T671" i="15"/>
  <c r="R671" i="15"/>
  <c r="P671" i="15"/>
  <c r="BI664" i="15"/>
  <c r="BH664" i="15"/>
  <c r="BG664" i="15"/>
  <c r="BF664" i="15"/>
  <c r="T664" i="15"/>
  <c r="R664" i="15"/>
  <c r="P664" i="15"/>
  <c r="BI658" i="15"/>
  <c r="BH658" i="15"/>
  <c r="BG658" i="15"/>
  <c r="BF658" i="15"/>
  <c r="T658" i="15"/>
  <c r="R658" i="15"/>
  <c r="P658" i="15"/>
  <c r="BI652" i="15"/>
  <c r="BH652" i="15"/>
  <c r="BG652" i="15"/>
  <c r="BF652" i="15"/>
  <c r="T652" i="15"/>
  <c r="R652" i="15"/>
  <c r="P652" i="15"/>
  <c r="BI646" i="15"/>
  <c r="BH646" i="15"/>
  <c r="BG646" i="15"/>
  <c r="BF646" i="15"/>
  <c r="T646" i="15"/>
  <c r="R646" i="15"/>
  <c r="P646" i="15"/>
  <c r="BI640" i="15"/>
  <c r="BH640" i="15"/>
  <c r="BG640" i="15"/>
  <c r="BF640" i="15"/>
  <c r="T640" i="15"/>
  <c r="R640" i="15"/>
  <c r="P640" i="15"/>
  <c r="BI639" i="15"/>
  <c r="BH639" i="15"/>
  <c r="BG639" i="15"/>
  <c r="BF639" i="15"/>
  <c r="T639" i="15"/>
  <c r="R639" i="15"/>
  <c r="P639" i="15"/>
  <c r="BI633" i="15"/>
  <c r="BH633" i="15"/>
  <c r="BG633" i="15"/>
  <c r="BF633" i="15"/>
  <c r="T633" i="15"/>
  <c r="R633" i="15"/>
  <c r="P633" i="15"/>
  <c r="BI628" i="15"/>
  <c r="BH628" i="15"/>
  <c r="BG628" i="15"/>
  <c r="BF628" i="15"/>
  <c r="T628" i="15"/>
  <c r="R628" i="15"/>
  <c r="P628" i="15"/>
  <c r="BI623" i="15"/>
  <c r="BH623" i="15"/>
  <c r="BG623" i="15"/>
  <c r="BF623" i="15"/>
  <c r="T623" i="15"/>
  <c r="R623" i="15"/>
  <c r="P623" i="15"/>
  <c r="BI621" i="15"/>
  <c r="BH621" i="15"/>
  <c r="BG621" i="15"/>
  <c r="BF621" i="15"/>
  <c r="T621" i="15"/>
  <c r="R621" i="15"/>
  <c r="P621" i="15"/>
  <c r="BI615" i="15"/>
  <c r="BH615" i="15"/>
  <c r="BG615" i="15"/>
  <c r="BF615" i="15"/>
  <c r="T615" i="15"/>
  <c r="R615" i="15"/>
  <c r="P615" i="15"/>
  <c r="BI610" i="15"/>
  <c r="BH610" i="15"/>
  <c r="BG610" i="15"/>
  <c r="BF610" i="15"/>
  <c r="T610" i="15"/>
  <c r="R610" i="15"/>
  <c r="P610" i="15"/>
  <c r="BI608" i="15"/>
  <c r="BH608" i="15"/>
  <c r="BG608" i="15"/>
  <c r="BF608" i="15"/>
  <c r="T608" i="15"/>
  <c r="R608" i="15"/>
  <c r="P608" i="15"/>
  <c r="BI602" i="15"/>
  <c r="BH602" i="15"/>
  <c r="BG602" i="15"/>
  <c r="BF602" i="15"/>
  <c r="T602" i="15"/>
  <c r="R602" i="15"/>
  <c r="P602" i="15"/>
  <c r="BI596" i="15"/>
  <c r="BH596" i="15"/>
  <c r="BG596" i="15"/>
  <c r="BF596" i="15"/>
  <c r="T596" i="15"/>
  <c r="R596" i="15"/>
  <c r="P596" i="15"/>
  <c r="BI590" i="15"/>
  <c r="BH590" i="15"/>
  <c r="BG590" i="15"/>
  <c r="BF590" i="15"/>
  <c r="T590" i="15"/>
  <c r="R590" i="15"/>
  <c r="P590" i="15"/>
  <c r="BI584" i="15"/>
  <c r="BH584" i="15"/>
  <c r="BG584" i="15"/>
  <c r="BF584" i="15"/>
  <c r="T584" i="15"/>
  <c r="R584" i="15"/>
  <c r="P584" i="15"/>
  <c r="BI578" i="15"/>
  <c r="BH578" i="15"/>
  <c r="BG578" i="15"/>
  <c r="BF578" i="15"/>
  <c r="T578" i="15"/>
  <c r="R578" i="15"/>
  <c r="P578" i="15"/>
  <c r="BI572" i="15"/>
  <c r="BH572" i="15"/>
  <c r="BG572" i="15"/>
  <c r="BF572" i="15"/>
  <c r="T572" i="15"/>
  <c r="R572" i="15"/>
  <c r="P572" i="15"/>
  <c r="BI566" i="15"/>
  <c r="BH566" i="15"/>
  <c r="BG566" i="15"/>
  <c r="BF566" i="15"/>
  <c r="T566" i="15"/>
  <c r="R566" i="15"/>
  <c r="P566" i="15"/>
  <c r="BI558" i="15"/>
  <c r="BH558" i="15"/>
  <c r="BG558" i="15"/>
  <c r="BF558" i="15"/>
  <c r="T558" i="15"/>
  <c r="R558" i="15"/>
  <c r="P558" i="15"/>
  <c r="BI552" i="15"/>
  <c r="BH552" i="15"/>
  <c r="BG552" i="15"/>
  <c r="BF552" i="15"/>
  <c r="T552" i="15"/>
  <c r="R552" i="15"/>
  <c r="P552" i="15"/>
  <c r="BI546" i="15"/>
  <c r="BH546" i="15"/>
  <c r="BG546" i="15"/>
  <c r="BF546" i="15"/>
  <c r="T546" i="15"/>
  <c r="R546" i="15"/>
  <c r="P546" i="15"/>
  <c r="BI540" i="15"/>
  <c r="BH540" i="15"/>
  <c r="BG540" i="15"/>
  <c r="BF540" i="15"/>
  <c r="T540" i="15"/>
  <c r="R540" i="15"/>
  <c r="P540" i="15"/>
  <c r="BI535" i="15"/>
  <c r="BH535" i="15"/>
  <c r="BG535" i="15"/>
  <c r="BF535" i="15"/>
  <c r="T535" i="15"/>
  <c r="R535" i="15"/>
  <c r="P535" i="15"/>
  <c r="BI530" i="15"/>
  <c r="BH530" i="15"/>
  <c r="BG530" i="15"/>
  <c r="BF530" i="15"/>
  <c r="T530" i="15"/>
  <c r="R530" i="15"/>
  <c r="P530" i="15"/>
  <c r="BI528" i="15"/>
  <c r="BH528" i="15"/>
  <c r="BG528" i="15"/>
  <c r="BF528" i="15"/>
  <c r="T528" i="15"/>
  <c r="R528" i="15"/>
  <c r="P528" i="15"/>
  <c r="BI526" i="15"/>
  <c r="BH526" i="15"/>
  <c r="BG526" i="15"/>
  <c r="BF526" i="15"/>
  <c r="T526" i="15"/>
  <c r="R526" i="15"/>
  <c r="P526" i="15"/>
  <c r="BI519" i="15"/>
  <c r="BH519" i="15"/>
  <c r="BG519" i="15"/>
  <c r="BF519" i="15"/>
  <c r="T519" i="15"/>
  <c r="R519" i="15"/>
  <c r="P519" i="15"/>
  <c r="BI513" i="15"/>
  <c r="BH513" i="15"/>
  <c r="BG513" i="15"/>
  <c r="BF513" i="15"/>
  <c r="T513" i="15"/>
  <c r="R513" i="15"/>
  <c r="P513" i="15"/>
  <c r="BI507" i="15"/>
  <c r="BH507" i="15"/>
  <c r="BG507" i="15"/>
  <c r="BF507" i="15"/>
  <c r="T507" i="15"/>
  <c r="R507" i="15"/>
  <c r="P507" i="15"/>
  <c r="BI501" i="15"/>
  <c r="BH501" i="15"/>
  <c r="BG501" i="15"/>
  <c r="BF501" i="15"/>
  <c r="T501" i="15"/>
  <c r="R501" i="15"/>
  <c r="P501" i="15"/>
  <c r="BI495" i="15"/>
  <c r="BH495" i="15"/>
  <c r="BG495" i="15"/>
  <c r="BF495" i="15"/>
  <c r="T495" i="15"/>
  <c r="R495" i="15"/>
  <c r="P495" i="15"/>
  <c r="BI488" i="15"/>
  <c r="BH488" i="15"/>
  <c r="BG488" i="15"/>
  <c r="BF488" i="15"/>
  <c r="T488" i="15"/>
  <c r="R488" i="15"/>
  <c r="P488" i="15"/>
  <c r="BI486" i="15"/>
  <c r="BH486" i="15"/>
  <c r="BG486" i="15"/>
  <c r="BF486" i="15"/>
  <c r="T486" i="15"/>
  <c r="R486" i="15"/>
  <c r="P486" i="15"/>
  <c r="BI480" i="15"/>
  <c r="BH480" i="15"/>
  <c r="BG480" i="15"/>
  <c r="BF480" i="15"/>
  <c r="T480" i="15"/>
  <c r="R480" i="15"/>
  <c r="P480" i="15"/>
  <c r="BI475" i="15"/>
  <c r="BH475" i="15"/>
  <c r="BG475" i="15"/>
  <c r="BF475" i="15"/>
  <c r="T475" i="15"/>
  <c r="R475" i="15"/>
  <c r="P475" i="15"/>
  <c r="BI468" i="15"/>
  <c r="BH468" i="15"/>
  <c r="BG468" i="15"/>
  <c r="BF468" i="15"/>
  <c r="T468" i="15"/>
  <c r="R468" i="15"/>
  <c r="P468" i="15"/>
  <c r="BI464" i="15"/>
  <c r="BH464" i="15"/>
  <c r="BG464" i="15"/>
  <c r="BF464" i="15"/>
  <c r="T464" i="15"/>
  <c r="R464" i="15"/>
  <c r="P464" i="15"/>
  <c r="BI460" i="15"/>
  <c r="BH460" i="15"/>
  <c r="BG460" i="15"/>
  <c r="BF460" i="15"/>
  <c r="T460" i="15"/>
  <c r="R460" i="15"/>
  <c r="P460" i="15"/>
  <c r="BI454" i="15"/>
  <c r="BH454" i="15"/>
  <c r="BG454" i="15"/>
  <c r="BF454" i="15"/>
  <c r="T454" i="15"/>
  <c r="R454" i="15"/>
  <c r="P454" i="15"/>
  <c r="BI446" i="15"/>
  <c r="BH446" i="15"/>
  <c r="BG446" i="15"/>
  <c r="BF446" i="15"/>
  <c r="T446" i="15"/>
  <c r="R446" i="15"/>
  <c r="P446" i="15"/>
  <c r="BI440" i="15"/>
  <c r="BH440" i="15"/>
  <c r="BG440" i="15"/>
  <c r="BF440" i="15"/>
  <c r="T440" i="15"/>
  <c r="R440" i="15"/>
  <c r="P440" i="15"/>
  <c r="BI435" i="15"/>
  <c r="BH435" i="15"/>
  <c r="BG435" i="15"/>
  <c r="BF435" i="15"/>
  <c r="T435" i="15"/>
  <c r="R435" i="15"/>
  <c r="P435" i="15"/>
  <c r="BI433" i="15"/>
  <c r="BH433" i="15"/>
  <c r="BG433" i="15"/>
  <c r="BF433" i="15"/>
  <c r="T433" i="15"/>
  <c r="R433" i="15"/>
  <c r="P433" i="15"/>
  <c r="BI425" i="15"/>
  <c r="BH425" i="15"/>
  <c r="BG425" i="15"/>
  <c r="BF425" i="15"/>
  <c r="T425" i="15"/>
  <c r="R425" i="15"/>
  <c r="P425" i="15"/>
  <c r="BI419" i="15"/>
  <c r="BH419" i="15"/>
  <c r="BG419" i="15"/>
  <c r="BF419" i="15"/>
  <c r="T419" i="15"/>
  <c r="R419" i="15"/>
  <c r="P419" i="15"/>
  <c r="BI412" i="15"/>
  <c r="BH412" i="15"/>
  <c r="BG412" i="15"/>
  <c r="BF412" i="15"/>
  <c r="T412" i="15"/>
  <c r="R412" i="15"/>
  <c r="P412" i="15"/>
  <c r="BI405" i="15"/>
  <c r="BH405" i="15"/>
  <c r="BG405" i="15"/>
  <c r="BF405" i="15"/>
  <c r="T405" i="15"/>
  <c r="R405" i="15"/>
  <c r="P405" i="15"/>
  <c r="BI401" i="15"/>
  <c r="BH401" i="15"/>
  <c r="BG401" i="15"/>
  <c r="BF401" i="15"/>
  <c r="T401" i="15"/>
  <c r="R401" i="15"/>
  <c r="P401" i="15"/>
  <c r="BI396" i="15"/>
  <c r="BH396" i="15"/>
  <c r="BG396" i="15"/>
  <c r="BF396" i="15"/>
  <c r="T396" i="15"/>
  <c r="R396" i="15"/>
  <c r="P396" i="15"/>
  <c r="BI391" i="15"/>
  <c r="BH391" i="15"/>
  <c r="BG391" i="15"/>
  <c r="BF391" i="15"/>
  <c r="T391" i="15"/>
  <c r="R391" i="15"/>
  <c r="P391" i="15"/>
  <c r="BI384" i="15"/>
  <c r="BH384" i="15"/>
  <c r="BG384" i="15"/>
  <c r="BF384" i="15"/>
  <c r="T384" i="15"/>
  <c r="R384" i="15"/>
  <c r="P384" i="15"/>
  <c r="BI382" i="15"/>
  <c r="BH382" i="15"/>
  <c r="BG382" i="15"/>
  <c r="BF382" i="15"/>
  <c r="T382" i="15"/>
  <c r="R382" i="15"/>
  <c r="P382" i="15"/>
  <c r="BI376" i="15"/>
  <c r="BH376" i="15"/>
  <c r="BG376" i="15"/>
  <c r="BF376" i="15"/>
  <c r="T376" i="15"/>
  <c r="R376" i="15"/>
  <c r="P376" i="15"/>
  <c r="BI370" i="15"/>
  <c r="BH370" i="15"/>
  <c r="BG370" i="15"/>
  <c r="BF370" i="15"/>
  <c r="T370" i="15"/>
  <c r="R370" i="15"/>
  <c r="P370" i="15"/>
  <c r="BI349" i="15"/>
  <c r="BH349" i="15"/>
  <c r="BG349" i="15"/>
  <c r="BF349" i="15"/>
  <c r="T349" i="15"/>
  <c r="R349" i="15"/>
  <c r="P349" i="15"/>
  <c r="BI342" i="15"/>
  <c r="BH342" i="15"/>
  <c r="BG342" i="15"/>
  <c r="BF342" i="15"/>
  <c r="T342" i="15"/>
  <c r="R342" i="15"/>
  <c r="P342" i="15"/>
  <c r="BI337" i="15"/>
  <c r="BH337" i="15"/>
  <c r="BG337" i="15"/>
  <c r="BF337" i="15"/>
  <c r="T337" i="15"/>
  <c r="R337" i="15"/>
  <c r="P337" i="15"/>
  <c r="BI332" i="15"/>
  <c r="BH332" i="15"/>
  <c r="BG332" i="15"/>
  <c r="BF332" i="15"/>
  <c r="T332" i="15"/>
  <c r="R332" i="15"/>
  <c r="P332" i="15"/>
  <c r="BI329" i="15"/>
  <c r="BH329" i="15"/>
  <c r="BG329" i="15"/>
  <c r="BF329" i="15"/>
  <c r="T329" i="15"/>
  <c r="R329" i="15"/>
  <c r="P329" i="15"/>
  <c r="BI326" i="15"/>
  <c r="BH326" i="15"/>
  <c r="BG326" i="15"/>
  <c r="BF326" i="15"/>
  <c r="T326" i="15"/>
  <c r="R326" i="15"/>
  <c r="P326" i="15"/>
  <c r="BI321" i="15"/>
  <c r="BH321" i="15"/>
  <c r="BG321" i="15"/>
  <c r="BF321" i="15"/>
  <c r="T321" i="15"/>
  <c r="R321" i="15"/>
  <c r="P321" i="15"/>
  <c r="BI315" i="15"/>
  <c r="BH315" i="15"/>
  <c r="BG315" i="15"/>
  <c r="BF315" i="15"/>
  <c r="T315" i="15"/>
  <c r="R315" i="15"/>
  <c r="P315" i="15"/>
  <c r="BI309" i="15"/>
  <c r="BH309" i="15"/>
  <c r="BG309" i="15"/>
  <c r="BF309" i="15"/>
  <c r="T309" i="15"/>
  <c r="R309" i="15"/>
  <c r="P309" i="15"/>
  <c r="BI303" i="15"/>
  <c r="BH303" i="15"/>
  <c r="BG303" i="15"/>
  <c r="BF303" i="15"/>
  <c r="T303" i="15"/>
  <c r="R303" i="15"/>
  <c r="P303" i="15"/>
  <c r="BI298" i="15"/>
  <c r="BH298" i="15"/>
  <c r="BG298" i="15"/>
  <c r="BF298" i="15"/>
  <c r="T298" i="15"/>
  <c r="R298" i="15"/>
  <c r="P298" i="15"/>
  <c r="BI293" i="15"/>
  <c r="BH293" i="15"/>
  <c r="BG293" i="15"/>
  <c r="BF293" i="15"/>
  <c r="T293" i="15"/>
  <c r="R293" i="15"/>
  <c r="P293" i="15"/>
  <c r="BI284" i="15"/>
  <c r="BH284" i="15"/>
  <c r="BG284" i="15"/>
  <c r="BF284" i="15"/>
  <c r="T284" i="15"/>
  <c r="R284" i="15"/>
  <c r="P284" i="15"/>
  <c r="BI275" i="15"/>
  <c r="BH275" i="15"/>
  <c r="BG275" i="15"/>
  <c r="BF275" i="15"/>
  <c r="T275" i="15"/>
  <c r="R275" i="15"/>
  <c r="P275" i="15"/>
  <c r="BI269" i="15"/>
  <c r="BH269" i="15"/>
  <c r="BG269" i="15"/>
  <c r="BF269" i="15"/>
  <c r="T269" i="15"/>
  <c r="R269" i="15"/>
  <c r="P269" i="15"/>
  <c r="BI267" i="15"/>
  <c r="BH267" i="15"/>
  <c r="BG267" i="15"/>
  <c r="BF267" i="15"/>
  <c r="T267" i="15"/>
  <c r="R267" i="15"/>
  <c r="P267" i="15"/>
  <c r="BI261" i="15"/>
  <c r="BH261" i="15"/>
  <c r="BG261" i="15"/>
  <c r="BF261" i="15"/>
  <c r="T261" i="15"/>
  <c r="R261" i="15"/>
  <c r="P261" i="15"/>
  <c r="BI253" i="15"/>
  <c r="BH253" i="15"/>
  <c r="BG253" i="15"/>
  <c r="BF253" i="15"/>
  <c r="T253" i="15"/>
  <c r="R253" i="15"/>
  <c r="P253" i="15"/>
  <c r="BI244" i="15"/>
  <c r="BH244" i="15"/>
  <c r="BG244" i="15"/>
  <c r="BF244" i="15"/>
  <c r="T244" i="15"/>
  <c r="R244" i="15"/>
  <c r="P244" i="15"/>
  <c r="BI238" i="15"/>
  <c r="BH238" i="15"/>
  <c r="BG238" i="15"/>
  <c r="BF238" i="15"/>
  <c r="T238" i="15"/>
  <c r="R238" i="15"/>
  <c r="P238" i="15"/>
  <c r="BI228" i="15"/>
  <c r="BH228" i="15"/>
  <c r="BG228" i="15"/>
  <c r="BF228" i="15"/>
  <c r="T228" i="15"/>
  <c r="R228" i="15"/>
  <c r="P228" i="15"/>
  <c r="BI222" i="15"/>
  <c r="BH222" i="15"/>
  <c r="BG222" i="15"/>
  <c r="BF222" i="15"/>
  <c r="T222" i="15"/>
  <c r="R222" i="15"/>
  <c r="P222" i="15"/>
  <c r="BI216" i="15"/>
  <c r="BH216" i="15"/>
  <c r="BG216" i="15"/>
  <c r="BF216" i="15"/>
  <c r="T216" i="15"/>
  <c r="R216" i="15"/>
  <c r="P216" i="15"/>
  <c r="BI213" i="15"/>
  <c r="BH213" i="15"/>
  <c r="BG213" i="15"/>
  <c r="BF213" i="15"/>
  <c r="T213" i="15"/>
  <c r="R213" i="15"/>
  <c r="P213" i="15"/>
  <c r="BI199" i="15"/>
  <c r="BH199" i="15"/>
  <c r="BG199" i="15"/>
  <c r="BF199" i="15"/>
  <c r="T199" i="15"/>
  <c r="R199" i="15"/>
  <c r="P199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85" i="15"/>
  <c r="BH185" i="15"/>
  <c r="BG185" i="15"/>
  <c r="BF185" i="15"/>
  <c r="T185" i="15"/>
  <c r="R185" i="15"/>
  <c r="P185" i="15"/>
  <c r="BI182" i="15"/>
  <c r="BH182" i="15"/>
  <c r="BG182" i="15"/>
  <c r="BF182" i="15"/>
  <c r="T182" i="15"/>
  <c r="R182" i="15"/>
  <c r="P182" i="15"/>
  <c r="BI176" i="15"/>
  <c r="BH176" i="15"/>
  <c r="BG176" i="15"/>
  <c r="BF176" i="15"/>
  <c r="T176" i="15"/>
  <c r="R176" i="15"/>
  <c r="P176" i="15"/>
  <c r="BI170" i="15"/>
  <c r="BH170" i="15"/>
  <c r="BG170" i="15"/>
  <c r="BF170" i="15"/>
  <c r="T170" i="15"/>
  <c r="R170" i="15"/>
  <c r="P170" i="15"/>
  <c r="BI165" i="15"/>
  <c r="BH165" i="15"/>
  <c r="BG165" i="15"/>
  <c r="BF165" i="15"/>
  <c r="T165" i="15"/>
  <c r="R165" i="15"/>
  <c r="P165" i="15"/>
  <c r="BI159" i="15"/>
  <c r="BH159" i="15"/>
  <c r="BG159" i="15"/>
  <c r="BF159" i="15"/>
  <c r="T159" i="15"/>
  <c r="R159" i="15"/>
  <c r="P159" i="15"/>
  <c r="BI149" i="15"/>
  <c r="BH149" i="15"/>
  <c r="BG149" i="15"/>
  <c r="BF149" i="15"/>
  <c r="T149" i="15"/>
  <c r="R149" i="15"/>
  <c r="P149" i="15"/>
  <c r="BI139" i="15"/>
  <c r="BH139" i="15"/>
  <c r="BG139" i="15"/>
  <c r="BF139" i="15"/>
  <c r="T139" i="15"/>
  <c r="R139" i="15"/>
  <c r="P139" i="15"/>
  <c r="BI136" i="15"/>
  <c r="BH136" i="15"/>
  <c r="BG136" i="15"/>
  <c r="BF136" i="15"/>
  <c r="T136" i="15"/>
  <c r="R136" i="15"/>
  <c r="P136" i="15"/>
  <c r="J130" i="15"/>
  <c r="J129" i="15"/>
  <c r="F129" i="15"/>
  <c r="F127" i="15"/>
  <c r="E125" i="15"/>
  <c r="J92" i="15"/>
  <c r="J91" i="15"/>
  <c r="F91" i="15"/>
  <c r="F89" i="15"/>
  <c r="E87" i="15"/>
  <c r="J18" i="15"/>
  <c r="E18" i="15"/>
  <c r="F92" i="15"/>
  <c r="J17" i="15"/>
  <c r="J12" i="15"/>
  <c r="J127" i="15" s="1"/>
  <c r="E7" i="15"/>
  <c r="E123" i="15"/>
  <c r="J39" i="14"/>
  <c r="J38" i="14"/>
  <c r="AY108" i="1"/>
  <c r="J37" i="14"/>
  <c r="AX108" i="1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J119" i="14"/>
  <c r="J118" i="14"/>
  <c r="F118" i="14"/>
  <c r="F116" i="14"/>
  <c r="E114" i="14"/>
  <c r="J94" i="14"/>
  <c r="J93" i="14"/>
  <c r="F93" i="14"/>
  <c r="F91" i="14"/>
  <c r="E89" i="14"/>
  <c r="J20" i="14"/>
  <c r="E20" i="14"/>
  <c r="F119" i="14"/>
  <c r="J19" i="14"/>
  <c r="J14" i="14"/>
  <c r="J91" i="14" s="1"/>
  <c r="E7" i="14"/>
  <c r="E110" i="14"/>
  <c r="J39" i="13"/>
  <c r="J38" i="13"/>
  <c r="AY107" i="1"/>
  <c r="J37" i="13"/>
  <c r="AX107" i="1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0" i="13"/>
  <c r="BH150" i="13"/>
  <c r="BG150" i="13"/>
  <c r="BF150" i="13"/>
  <c r="T150" i="13"/>
  <c r="R150" i="13"/>
  <c r="P150" i="13"/>
  <c r="BI145" i="13"/>
  <c r="BH145" i="13"/>
  <c r="BG145" i="13"/>
  <c r="BF145" i="13"/>
  <c r="T145" i="13"/>
  <c r="R145" i="13"/>
  <c r="P145" i="13"/>
  <c r="BI140" i="13"/>
  <c r="BH140" i="13"/>
  <c r="BG140" i="13"/>
  <c r="BF140" i="13"/>
  <c r="T140" i="13"/>
  <c r="R140" i="13"/>
  <c r="P140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26" i="13"/>
  <c r="BH126" i="13"/>
  <c r="BG126" i="13"/>
  <c r="BF126" i="13"/>
  <c r="T126" i="13"/>
  <c r="R126" i="13"/>
  <c r="P126" i="13"/>
  <c r="J121" i="13"/>
  <c r="J120" i="13"/>
  <c r="F120" i="13"/>
  <c r="F118" i="13"/>
  <c r="E116" i="13"/>
  <c r="J94" i="13"/>
  <c r="J93" i="13"/>
  <c r="F93" i="13"/>
  <c r="F91" i="13"/>
  <c r="E89" i="13"/>
  <c r="J20" i="13"/>
  <c r="E20" i="13"/>
  <c r="F94" i="13"/>
  <c r="J19" i="13"/>
  <c r="J14" i="13"/>
  <c r="J118" i="13" s="1"/>
  <c r="E7" i="13"/>
  <c r="E112" i="13" s="1"/>
  <c r="J39" i="12"/>
  <c r="J38" i="12"/>
  <c r="AY106" i="1"/>
  <c r="J37" i="12"/>
  <c r="AX106" i="1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33" i="12"/>
  <c r="BH233" i="12"/>
  <c r="BG233" i="12"/>
  <c r="BF233" i="12"/>
  <c r="T233" i="12"/>
  <c r="R233" i="12"/>
  <c r="P233" i="12"/>
  <c r="BI230" i="12"/>
  <c r="BH230" i="12"/>
  <c r="BG230" i="12"/>
  <c r="BF230" i="12"/>
  <c r="T230" i="12"/>
  <c r="R230" i="12"/>
  <c r="P230" i="12"/>
  <c r="BI225" i="12"/>
  <c r="BH225" i="12"/>
  <c r="BG225" i="12"/>
  <c r="BF225" i="12"/>
  <c r="T225" i="12"/>
  <c r="R225" i="12"/>
  <c r="P225" i="12"/>
  <c r="BI222" i="12"/>
  <c r="BH222" i="12"/>
  <c r="BG222" i="12"/>
  <c r="BF222" i="12"/>
  <c r="T222" i="12"/>
  <c r="R222" i="12"/>
  <c r="P222" i="12"/>
  <c r="BI217" i="12"/>
  <c r="BH217" i="12"/>
  <c r="BG217" i="12"/>
  <c r="BF217" i="12"/>
  <c r="T217" i="12"/>
  <c r="R217" i="12"/>
  <c r="P217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199" i="12"/>
  <c r="BH199" i="12"/>
  <c r="BG199" i="12"/>
  <c r="BF199" i="12"/>
  <c r="T199" i="12"/>
  <c r="R199" i="12"/>
  <c r="P199" i="12"/>
  <c r="BI194" i="12"/>
  <c r="BH194" i="12"/>
  <c r="BG194" i="12"/>
  <c r="BF194" i="12"/>
  <c r="T194" i="12"/>
  <c r="R194" i="12"/>
  <c r="P194" i="12"/>
  <c r="BI189" i="12"/>
  <c r="BH189" i="12"/>
  <c r="BG189" i="12"/>
  <c r="BF189" i="12"/>
  <c r="T189" i="12"/>
  <c r="R189" i="12"/>
  <c r="P189" i="12"/>
  <c r="BI184" i="12"/>
  <c r="BH184" i="12"/>
  <c r="BG184" i="12"/>
  <c r="BF184" i="12"/>
  <c r="T184" i="12"/>
  <c r="R184" i="12"/>
  <c r="P184" i="12"/>
  <c r="BI181" i="12"/>
  <c r="BH181" i="12"/>
  <c r="BG181" i="12"/>
  <c r="BF181" i="12"/>
  <c r="T181" i="12"/>
  <c r="R181" i="12"/>
  <c r="P181" i="12"/>
  <c r="BI178" i="12"/>
  <c r="BH178" i="12"/>
  <c r="BG178" i="12"/>
  <c r="BF178" i="12"/>
  <c r="T178" i="12"/>
  <c r="R178" i="12"/>
  <c r="P178" i="12"/>
  <c r="BI173" i="12"/>
  <c r="BH173" i="12"/>
  <c r="BG173" i="12"/>
  <c r="BF173" i="12"/>
  <c r="T173" i="12"/>
  <c r="R173" i="12"/>
  <c r="P173" i="12"/>
  <c r="BI168" i="12"/>
  <c r="BH168" i="12"/>
  <c r="BG168" i="12"/>
  <c r="BF168" i="12"/>
  <c r="T168" i="12"/>
  <c r="R168" i="12"/>
  <c r="P168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3" i="12"/>
  <c r="BH153" i="12"/>
  <c r="BG153" i="12"/>
  <c r="BF153" i="12"/>
  <c r="T153" i="12"/>
  <c r="R153" i="12"/>
  <c r="P153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3" i="12"/>
  <c r="BH133" i="12"/>
  <c r="BG133" i="12"/>
  <c r="BF133" i="12"/>
  <c r="T133" i="12"/>
  <c r="R133" i="12"/>
  <c r="P133" i="12"/>
  <c r="BI130" i="12"/>
  <c r="BH130" i="12"/>
  <c r="BG130" i="12"/>
  <c r="BF130" i="12"/>
  <c r="T130" i="12"/>
  <c r="R130" i="12"/>
  <c r="P130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J118" i="12"/>
  <c r="J117" i="12"/>
  <c r="F117" i="12"/>
  <c r="F115" i="12"/>
  <c r="E113" i="12"/>
  <c r="J94" i="12"/>
  <c r="J93" i="12"/>
  <c r="F93" i="12"/>
  <c r="F91" i="12"/>
  <c r="E89" i="12"/>
  <c r="J20" i="12"/>
  <c r="E20" i="12"/>
  <c r="F118" i="12"/>
  <c r="J19" i="12"/>
  <c r="J14" i="12"/>
  <c r="J115" i="12" s="1"/>
  <c r="E7" i="12"/>
  <c r="E109" i="12"/>
  <c r="J39" i="11"/>
  <c r="J38" i="11"/>
  <c r="AY105" i="1"/>
  <c r="J37" i="11"/>
  <c r="AX105" i="1" s="1"/>
  <c r="BI583" i="11"/>
  <c r="BH583" i="11"/>
  <c r="BG583" i="11"/>
  <c r="BF583" i="11"/>
  <c r="T583" i="11"/>
  <c r="R583" i="11"/>
  <c r="P583" i="11"/>
  <c r="BI580" i="11"/>
  <c r="BH580" i="11"/>
  <c r="BG580" i="11"/>
  <c r="BF580" i="11"/>
  <c r="T580" i="11"/>
  <c r="R580" i="11"/>
  <c r="P580" i="11"/>
  <c r="BI578" i="11"/>
  <c r="BH578" i="11"/>
  <c r="BG578" i="11"/>
  <c r="BF578" i="11"/>
  <c r="T578" i="11"/>
  <c r="R578" i="11"/>
  <c r="P578" i="11"/>
  <c r="BI575" i="11"/>
  <c r="BH575" i="11"/>
  <c r="BG575" i="11"/>
  <c r="BF575" i="11"/>
  <c r="T575" i="11"/>
  <c r="R575" i="11"/>
  <c r="P575" i="11"/>
  <c r="BI573" i="11"/>
  <c r="BH573" i="11"/>
  <c r="BG573" i="11"/>
  <c r="BF573" i="11"/>
  <c r="T573" i="11"/>
  <c r="R573" i="11"/>
  <c r="P573" i="11"/>
  <c r="BI570" i="11"/>
  <c r="BH570" i="11"/>
  <c r="BG570" i="11"/>
  <c r="BF570" i="11"/>
  <c r="T570" i="11"/>
  <c r="R570" i="11"/>
  <c r="P570" i="11"/>
  <c r="BI568" i="11"/>
  <c r="BH568" i="11"/>
  <c r="BG568" i="11"/>
  <c r="BF568" i="11"/>
  <c r="T568" i="11"/>
  <c r="R568" i="11"/>
  <c r="P568" i="11"/>
  <c r="BI565" i="11"/>
  <c r="BH565" i="11"/>
  <c r="BG565" i="11"/>
  <c r="BF565" i="11"/>
  <c r="T565" i="11"/>
  <c r="R565" i="11"/>
  <c r="P565" i="11"/>
  <c r="BI563" i="11"/>
  <c r="BH563" i="11"/>
  <c r="BG563" i="11"/>
  <c r="BF563" i="11"/>
  <c r="T563" i="11"/>
  <c r="R563" i="11"/>
  <c r="P563" i="11"/>
  <c r="BI560" i="11"/>
  <c r="BH560" i="11"/>
  <c r="BG560" i="11"/>
  <c r="BF560" i="11"/>
  <c r="T560" i="11"/>
  <c r="R560" i="11"/>
  <c r="P560" i="11"/>
  <c r="BI558" i="11"/>
  <c r="BH558" i="11"/>
  <c r="BG558" i="11"/>
  <c r="BF558" i="11"/>
  <c r="T558" i="11"/>
  <c r="R558" i="11"/>
  <c r="P558" i="11"/>
  <c r="BI556" i="11"/>
  <c r="BH556" i="11"/>
  <c r="BG556" i="11"/>
  <c r="BF556" i="11"/>
  <c r="T556" i="11"/>
  <c r="R556" i="11"/>
  <c r="P556" i="11"/>
  <c r="BI554" i="11"/>
  <c r="BH554" i="11"/>
  <c r="BG554" i="11"/>
  <c r="BF554" i="11"/>
  <c r="T554" i="11"/>
  <c r="R554" i="11"/>
  <c r="P554" i="11"/>
  <c r="BI551" i="11"/>
  <c r="BH551" i="11"/>
  <c r="BG551" i="11"/>
  <c r="BF551" i="11"/>
  <c r="T551" i="11"/>
  <c r="R551" i="11"/>
  <c r="P551" i="11"/>
  <c r="BI548" i="11"/>
  <c r="BH548" i="11"/>
  <c r="BG548" i="11"/>
  <c r="BF548" i="11"/>
  <c r="T548" i="11"/>
  <c r="R548" i="11"/>
  <c r="P548" i="11"/>
  <c r="BI545" i="11"/>
  <c r="BH545" i="11"/>
  <c r="BG545" i="11"/>
  <c r="BF545" i="11"/>
  <c r="T545" i="11"/>
  <c r="R545" i="11"/>
  <c r="P545" i="11"/>
  <c r="BI543" i="11"/>
  <c r="BH543" i="11"/>
  <c r="BG543" i="11"/>
  <c r="BF543" i="11"/>
  <c r="T543" i="11"/>
  <c r="R543" i="11"/>
  <c r="P543" i="11"/>
  <c r="BI540" i="11"/>
  <c r="BH540" i="11"/>
  <c r="BG540" i="11"/>
  <c r="BF540" i="11"/>
  <c r="T540" i="11"/>
  <c r="R540" i="11"/>
  <c r="P540" i="11"/>
  <c r="BI538" i="11"/>
  <c r="BH538" i="11"/>
  <c r="BG538" i="11"/>
  <c r="BF538" i="11"/>
  <c r="T538" i="11"/>
  <c r="R538" i="11"/>
  <c r="P538" i="11"/>
  <c r="BI535" i="11"/>
  <c r="BH535" i="11"/>
  <c r="BG535" i="11"/>
  <c r="BF535" i="11"/>
  <c r="T535" i="11"/>
  <c r="R535" i="11"/>
  <c r="P535" i="11"/>
  <c r="BI533" i="11"/>
  <c r="BH533" i="11"/>
  <c r="BG533" i="11"/>
  <c r="BF533" i="11"/>
  <c r="T533" i="11"/>
  <c r="R533" i="11"/>
  <c r="P533" i="11"/>
  <c r="BI530" i="11"/>
  <c r="BH530" i="11"/>
  <c r="BG530" i="11"/>
  <c r="BF530" i="11"/>
  <c r="T530" i="11"/>
  <c r="R530" i="11"/>
  <c r="P530" i="11"/>
  <c r="BI528" i="11"/>
  <c r="BH528" i="11"/>
  <c r="BG528" i="11"/>
  <c r="BF528" i="11"/>
  <c r="T528" i="11"/>
  <c r="R528" i="11"/>
  <c r="P528" i="11"/>
  <c r="BI525" i="11"/>
  <c r="BH525" i="11"/>
  <c r="BG525" i="11"/>
  <c r="BF525" i="11"/>
  <c r="T525" i="11"/>
  <c r="R525" i="11"/>
  <c r="P525" i="11"/>
  <c r="BI523" i="11"/>
  <c r="BH523" i="11"/>
  <c r="BG523" i="11"/>
  <c r="BF523" i="11"/>
  <c r="T523" i="11"/>
  <c r="R523" i="11"/>
  <c r="P523" i="11"/>
  <c r="BI520" i="11"/>
  <c r="BH520" i="11"/>
  <c r="BG520" i="11"/>
  <c r="BF520" i="11"/>
  <c r="T520" i="11"/>
  <c r="R520" i="11"/>
  <c r="P520" i="11"/>
  <c r="BI518" i="11"/>
  <c r="BH518" i="11"/>
  <c r="BG518" i="11"/>
  <c r="BF518" i="11"/>
  <c r="T518" i="11"/>
  <c r="R518" i="11"/>
  <c r="P518" i="11"/>
  <c r="BI516" i="11"/>
  <c r="BH516" i="11"/>
  <c r="BG516" i="11"/>
  <c r="BF516" i="11"/>
  <c r="T516" i="11"/>
  <c r="R516" i="11"/>
  <c r="P516" i="11"/>
  <c r="BI513" i="11"/>
  <c r="BH513" i="11"/>
  <c r="BG513" i="11"/>
  <c r="BF513" i="11"/>
  <c r="T513" i="11"/>
  <c r="R513" i="11"/>
  <c r="P513" i="11"/>
  <c r="BI510" i="11"/>
  <c r="BH510" i="11"/>
  <c r="BG510" i="11"/>
  <c r="BF510" i="11"/>
  <c r="T510" i="11"/>
  <c r="R510" i="11"/>
  <c r="P510" i="11"/>
  <c r="BI507" i="11"/>
  <c r="BH507" i="11"/>
  <c r="BG507" i="11"/>
  <c r="BF507" i="11"/>
  <c r="T507" i="11"/>
  <c r="R507" i="11"/>
  <c r="P507" i="11"/>
  <c r="BI505" i="11"/>
  <c r="BH505" i="11"/>
  <c r="BG505" i="11"/>
  <c r="BF505" i="11"/>
  <c r="T505" i="11"/>
  <c r="R505" i="11"/>
  <c r="P505" i="11"/>
  <c r="BI502" i="11"/>
  <c r="BH502" i="11"/>
  <c r="BG502" i="11"/>
  <c r="BF502" i="11"/>
  <c r="T502" i="11"/>
  <c r="R502" i="11"/>
  <c r="P502" i="11"/>
  <c r="BI499" i="11"/>
  <c r="BH499" i="11"/>
  <c r="BG499" i="11"/>
  <c r="BF499" i="11"/>
  <c r="T499" i="11"/>
  <c r="R499" i="11"/>
  <c r="P499" i="11"/>
  <c r="BI497" i="11"/>
  <c r="BH497" i="11"/>
  <c r="BG497" i="11"/>
  <c r="BF497" i="11"/>
  <c r="T497" i="11"/>
  <c r="R497" i="11"/>
  <c r="P497" i="11"/>
  <c r="BI494" i="11"/>
  <c r="BH494" i="11"/>
  <c r="BG494" i="11"/>
  <c r="BF494" i="11"/>
  <c r="T494" i="11"/>
  <c r="R494" i="11"/>
  <c r="P494" i="11"/>
  <c r="BI492" i="11"/>
  <c r="BH492" i="11"/>
  <c r="BG492" i="11"/>
  <c r="BF492" i="11"/>
  <c r="T492" i="11"/>
  <c r="R492" i="11"/>
  <c r="P492" i="11"/>
  <c r="BI488" i="11"/>
  <c r="BH488" i="11"/>
  <c r="BG488" i="11"/>
  <c r="BF488" i="11"/>
  <c r="T488" i="11"/>
  <c r="R488" i="11"/>
  <c r="P488" i="11"/>
  <c r="BI486" i="11"/>
  <c r="BH486" i="11"/>
  <c r="BG486" i="11"/>
  <c r="BF486" i="11"/>
  <c r="T486" i="11"/>
  <c r="R486" i="11"/>
  <c r="P486" i="11"/>
  <c r="BI484" i="11"/>
  <c r="BH484" i="11"/>
  <c r="BG484" i="11"/>
  <c r="BF484" i="11"/>
  <c r="T484" i="11"/>
  <c r="R484" i="11"/>
  <c r="P484" i="11"/>
  <c r="BI481" i="11"/>
  <c r="BH481" i="11"/>
  <c r="BG481" i="11"/>
  <c r="BF481" i="11"/>
  <c r="T481" i="11"/>
  <c r="R481" i="11"/>
  <c r="P481" i="11"/>
  <c r="BI479" i="11"/>
  <c r="BH479" i="11"/>
  <c r="BG479" i="11"/>
  <c r="BF479" i="11"/>
  <c r="T479" i="11"/>
  <c r="R479" i="11"/>
  <c r="P479" i="11"/>
  <c r="BI476" i="11"/>
  <c r="BH476" i="11"/>
  <c r="BG476" i="11"/>
  <c r="BF476" i="11"/>
  <c r="T476" i="11"/>
  <c r="R476" i="11"/>
  <c r="P476" i="11"/>
  <c r="BI474" i="11"/>
  <c r="BH474" i="11"/>
  <c r="BG474" i="11"/>
  <c r="BF474" i="11"/>
  <c r="T474" i="11"/>
  <c r="R474" i="11"/>
  <c r="P474" i="11"/>
  <c r="BI471" i="11"/>
  <c r="BH471" i="11"/>
  <c r="BG471" i="11"/>
  <c r="BF471" i="11"/>
  <c r="T471" i="11"/>
  <c r="R471" i="11"/>
  <c r="P471" i="11"/>
  <c r="BI469" i="11"/>
  <c r="BH469" i="11"/>
  <c r="BG469" i="11"/>
  <c r="BF469" i="11"/>
  <c r="T469" i="11"/>
  <c r="R469" i="11"/>
  <c r="P469" i="11"/>
  <c r="BI467" i="11"/>
  <c r="BH467" i="11"/>
  <c r="BG467" i="11"/>
  <c r="BF467" i="11"/>
  <c r="T467" i="11"/>
  <c r="R467" i="11"/>
  <c r="P467" i="11"/>
  <c r="BI464" i="11"/>
  <c r="BH464" i="11"/>
  <c r="BG464" i="11"/>
  <c r="BF464" i="11"/>
  <c r="T464" i="11"/>
  <c r="R464" i="11"/>
  <c r="P464" i="11"/>
  <c r="BI462" i="11"/>
  <c r="BH462" i="11"/>
  <c r="BG462" i="11"/>
  <c r="BF462" i="11"/>
  <c r="T462" i="11"/>
  <c r="R462" i="11"/>
  <c r="P462" i="11"/>
  <c r="BI459" i="11"/>
  <c r="BH459" i="11"/>
  <c r="BG459" i="11"/>
  <c r="BF459" i="11"/>
  <c r="T459" i="11"/>
  <c r="R459" i="11"/>
  <c r="P459" i="11"/>
  <c r="BI456" i="11"/>
  <c r="BH456" i="11"/>
  <c r="BG456" i="11"/>
  <c r="BF456" i="11"/>
  <c r="T456" i="11"/>
  <c r="R456" i="11"/>
  <c r="P456" i="11"/>
  <c r="BI454" i="11"/>
  <c r="BH454" i="11"/>
  <c r="BG454" i="11"/>
  <c r="BF454" i="11"/>
  <c r="T454" i="11"/>
  <c r="R454" i="11"/>
  <c r="P454" i="11"/>
  <c r="BI452" i="11"/>
  <c r="BH452" i="11"/>
  <c r="BG452" i="11"/>
  <c r="BF452" i="11"/>
  <c r="T452" i="11"/>
  <c r="R452" i="11"/>
  <c r="P452" i="11"/>
  <c r="BI449" i="11"/>
  <c r="BH449" i="11"/>
  <c r="BG449" i="11"/>
  <c r="BF449" i="11"/>
  <c r="T449" i="11"/>
  <c r="R449" i="11"/>
  <c r="P449" i="11"/>
  <c r="BI447" i="11"/>
  <c r="BH447" i="11"/>
  <c r="BG447" i="11"/>
  <c r="BF447" i="11"/>
  <c r="T447" i="11"/>
  <c r="R447" i="11"/>
  <c r="P447" i="11"/>
  <c r="BI444" i="11"/>
  <c r="BH444" i="11"/>
  <c r="BG444" i="11"/>
  <c r="BF444" i="11"/>
  <c r="T444" i="11"/>
  <c r="R444" i="11"/>
  <c r="P444" i="11"/>
  <c r="BI441" i="11"/>
  <c r="BH441" i="11"/>
  <c r="BG441" i="11"/>
  <c r="BF441" i="11"/>
  <c r="T441" i="11"/>
  <c r="R441" i="11"/>
  <c r="P441" i="11"/>
  <c r="BI439" i="11"/>
  <c r="BH439" i="11"/>
  <c r="BG439" i="11"/>
  <c r="BF439" i="11"/>
  <c r="T439" i="11"/>
  <c r="R439" i="11"/>
  <c r="P439" i="11"/>
  <c r="BI436" i="11"/>
  <c r="BH436" i="11"/>
  <c r="BG436" i="11"/>
  <c r="BF436" i="11"/>
  <c r="T436" i="11"/>
  <c r="R436" i="11"/>
  <c r="P436" i="11"/>
  <c r="BI434" i="11"/>
  <c r="BH434" i="11"/>
  <c r="BG434" i="11"/>
  <c r="BF434" i="11"/>
  <c r="T434" i="11"/>
  <c r="R434" i="11"/>
  <c r="P434" i="11"/>
  <c r="BI431" i="11"/>
  <c r="BH431" i="11"/>
  <c r="BG431" i="11"/>
  <c r="BF431" i="11"/>
  <c r="T431" i="11"/>
  <c r="R431" i="11"/>
  <c r="P431" i="11"/>
  <c r="BI429" i="11"/>
  <c r="BH429" i="11"/>
  <c r="BG429" i="11"/>
  <c r="BF429" i="11"/>
  <c r="T429" i="11"/>
  <c r="R429" i="11"/>
  <c r="P429" i="11"/>
  <c r="BI426" i="11"/>
  <c r="BH426" i="11"/>
  <c r="BG426" i="11"/>
  <c r="BF426" i="11"/>
  <c r="T426" i="11"/>
  <c r="R426" i="11"/>
  <c r="P426" i="11"/>
  <c r="BI423" i="11"/>
  <c r="BH423" i="11"/>
  <c r="BG423" i="11"/>
  <c r="BF423" i="11"/>
  <c r="T423" i="11"/>
  <c r="R423" i="11"/>
  <c r="P423" i="11"/>
  <c r="BI420" i="11"/>
  <c r="BH420" i="11"/>
  <c r="BG420" i="11"/>
  <c r="BF420" i="11"/>
  <c r="T420" i="11"/>
  <c r="R420" i="11"/>
  <c r="P420" i="11"/>
  <c r="BI417" i="11"/>
  <c r="BH417" i="11"/>
  <c r="BG417" i="11"/>
  <c r="BF417" i="11"/>
  <c r="T417" i="11"/>
  <c r="R417" i="11"/>
  <c r="P417" i="11"/>
  <c r="BI415" i="11"/>
  <c r="BH415" i="11"/>
  <c r="BG415" i="11"/>
  <c r="BF415" i="11"/>
  <c r="T415" i="11"/>
  <c r="R415" i="11"/>
  <c r="P415" i="11"/>
  <c r="BI411" i="11"/>
  <c r="BH411" i="11"/>
  <c r="BG411" i="11"/>
  <c r="BF411" i="11"/>
  <c r="T411" i="11"/>
  <c r="R411" i="11"/>
  <c r="P411" i="11"/>
  <c r="BI408" i="11"/>
  <c r="BH408" i="11"/>
  <c r="BG408" i="11"/>
  <c r="BF408" i="11"/>
  <c r="T408" i="11"/>
  <c r="R408" i="11"/>
  <c r="P408" i="11"/>
  <c r="BI405" i="11"/>
  <c r="BH405" i="11"/>
  <c r="BG405" i="11"/>
  <c r="BF405" i="11"/>
  <c r="T405" i="11"/>
  <c r="R405" i="11"/>
  <c r="P405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97" i="11"/>
  <c r="BH397" i="11"/>
  <c r="BG397" i="11"/>
  <c r="BF397" i="11"/>
  <c r="T397" i="11"/>
  <c r="R397" i="11"/>
  <c r="P397" i="11"/>
  <c r="BI394" i="11"/>
  <c r="BH394" i="11"/>
  <c r="BG394" i="11"/>
  <c r="BF394" i="11"/>
  <c r="T394" i="11"/>
  <c r="R394" i="11"/>
  <c r="P394" i="11"/>
  <c r="BI392" i="11"/>
  <c r="BH392" i="11"/>
  <c r="BG392" i="11"/>
  <c r="BF392" i="11"/>
  <c r="T392" i="11"/>
  <c r="R392" i="11"/>
  <c r="P392" i="11"/>
  <c r="BI389" i="11"/>
  <c r="BH389" i="11"/>
  <c r="BG389" i="11"/>
  <c r="BF389" i="11"/>
  <c r="T389" i="11"/>
  <c r="R389" i="11"/>
  <c r="P389" i="11"/>
  <c r="BI387" i="11"/>
  <c r="BH387" i="11"/>
  <c r="BG387" i="11"/>
  <c r="BF387" i="11"/>
  <c r="T387" i="11"/>
  <c r="R387" i="11"/>
  <c r="P387" i="11"/>
  <c r="BI384" i="11"/>
  <c r="BH384" i="11"/>
  <c r="BG384" i="11"/>
  <c r="BF384" i="11"/>
  <c r="T384" i="11"/>
  <c r="R384" i="11"/>
  <c r="P384" i="11"/>
  <c r="BI382" i="11"/>
  <c r="BH382" i="11"/>
  <c r="BG382" i="11"/>
  <c r="BF382" i="11"/>
  <c r="T382" i="11"/>
  <c r="R382" i="11"/>
  <c r="P382" i="11"/>
  <c r="BI379" i="11"/>
  <c r="BH379" i="11"/>
  <c r="BG379" i="11"/>
  <c r="BF379" i="11"/>
  <c r="T379" i="11"/>
  <c r="R379" i="11"/>
  <c r="P379" i="11"/>
  <c r="BI377" i="11"/>
  <c r="BH377" i="11"/>
  <c r="BG377" i="11"/>
  <c r="BF377" i="11"/>
  <c r="T377" i="11"/>
  <c r="R377" i="11"/>
  <c r="P377" i="11"/>
  <c r="BI374" i="11"/>
  <c r="BH374" i="11"/>
  <c r="BG374" i="11"/>
  <c r="BF374" i="11"/>
  <c r="T374" i="11"/>
  <c r="R374" i="11"/>
  <c r="P374" i="11"/>
  <c r="BI372" i="11"/>
  <c r="BH372" i="11"/>
  <c r="BG372" i="11"/>
  <c r="BF372" i="11"/>
  <c r="T372" i="11"/>
  <c r="R372" i="11"/>
  <c r="P372" i="11"/>
  <c r="BI369" i="11"/>
  <c r="BH369" i="11"/>
  <c r="BG369" i="11"/>
  <c r="BF369" i="11"/>
  <c r="T369" i="11"/>
  <c r="R369" i="11"/>
  <c r="P369" i="11"/>
  <c r="BI367" i="11"/>
  <c r="BH367" i="11"/>
  <c r="BG367" i="11"/>
  <c r="BF367" i="11"/>
  <c r="T367" i="11"/>
  <c r="R367" i="11"/>
  <c r="P367" i="11"/>
  <c r="BI364" i="11"/>
  <c r="BH364" i="11"/>
  <c r="BG364" i="11"/>
  <c r="BF364" i="11"/>
  <c r="T364" i="11"/>
  <c r="R364" i="11"/>
  <c r="P364" i="11"/>
  <c r="BI362" i="11"/>
  <c r="BH362" i="11"/>
  <c r="BG362" i="11"/>
  <c r="BF362" i="11"/>
  <c r="T362" i="11"/>
  <c r="R362" i="11"/>
  <c r="P362" i="11"/>
  <c r="BI359" i="11"/>
  <c r="BH359" i="11"/>
  <c r="BG359" i="11"/>
  <c r="BF359" i="11"/>
  <c r="T359" i="11"/>
  <c r="R359" i="11"/>
  <c r="P359" i="11"/>
  <c r="BI357" i="11"/>
  <c r="BH357" i="11"/>
  <c r="BG357" i="11"/>
  <c r="BF357" i="11"/>
  <c r="T357" i="11"/>
  <c r="R357" i="11"/>
  <c r="P357" i="11"/>
  <c r="BI353" i="11"/>
  <c r="BH353" i="11"/>
  <c r="BG353" i="11"/>
  <c r="BF353" i="11"/>
  <c r="T353" i="11"/>
  <c r="R353" i="11"/>
  <c r="P353" i="11"/>
  <c r="BI351" i="11"/>
  <c r="BH351" i="11"/>
  <c r="BG351" i="11"/>
  <c r="BF351" i="11"/>
  <c r="T351" i="11"/>
  <c r="R351" i="11"/>
  <c r="P351" i="11"/>
  <c r="BI349" i="11"/>
  <c r="BH349" i="11"/>
  <c r="BG349" i="11"/>
  <c r="BF349" i="11"/>
  <c r="T349" i="11"/>
  <c r="R349" i="11"/>
  <c r="P349" i="11"/>
  <c r="BI346" i="11"/>
  <c r="BH346" i="11"/>
  <c r="BG346" i="11"/>
  <c r="BF346" i="11"/>
  <c r="T346" i="11"/>
  <c r="R346" i="11"/>
  <c r="P346" i="11"/>
  <c r="BI344" i="11"/>
  <c r="BH344" i="11"/>
  <c r="BG344" i="11"/>
  <c r="BF344" i="11"/>
  <c r="T344" i="11"/>
  <c r="R344" i="11"/>
  <c r="P344" i="11"/>
  <c r="BI341" i="11"/>
  <c r="BH341" i="11"/>
  <c r="BG341" i="11"/>
  <c r="BF341" i="11"/>
  <c r="T341" i="11"/>
  <c r="R341" i="11"/>
  <c r="P341" i="11"/>
  <c r="BI339" i="11"/>
  <c r="BH339" i="11"/>
  <c r="BG339" i="11"/>
  <c r="BF339" i="11"/>
  <c r="T339" i="11"/>
  <c r="R339" i="11"/>
  <c r="P339" i="11"/>
  <c r="BI336" i="11"/>
  <c r="BH336" i="11"/>
  <c r="BG336" i="11"/>
  <c r="BF336" i="11"/>
  <c r="T336" i="11"/>
  <c r="R336" i="11"/>
  <c r="P336" i="11"/>
  <c r="BI333" i="11"/>
  <c r="BH333" i="11"/>
  <c r="BG333" i="11"/>
  <c r="BF333" i="11"/>
  <c r="T333" i="11"/>
  <c r="R333" i="11"/>
  <c r="P333" i="11"/>
  <c r="BI331" i="11"/>
  <c r="BH331" i="11"/>
  <c r="BG331" i="11"/>
  <c r="BF331" i="11"/>
  <c r="T331" i="11"/>
  <c r="R331" i="11"/>
  <c r="P331" i="11"/>
  <c r="BI329" i="11"/>
  <c r="BH329" i="11"/>
  <c r="BG329" i="11"/>
  <c r="BF329" i="11"/>
  <c r="T329" i="11"/>
  <c r="R329" i="11"/>
  <c r="P329" i="11"/>
  <c r="BI327" i="11"/>
  <c r="BH327" i="11"/>
  <c r="BG327" i="11"/>
  <c r="BF327" i="11"/>
  <c r="T327" i="11"/>
  <c r="R327" i="11"/>
  <c r="P327" i="11"/>
  <c r="BI325" i="11"/>
  <c r="BH325" i="11"/>
  <c r="BG325" i="11"/>
  <c r="BF325" i="11"/>
  <c r="T325" i="11"/>
  <c r="R325" i="11"/>
  <c r="P325" i="11"/>
  <c r="BI321" i="11"/>
  <c r="BH321" i="11"/>
  <c r="BG321" i="11"/>
  <c r="BF321" i="11"/>
  <c r="T321" i="11"/>
  <c r="R321" i="11"/>
  <c r="P321" i="11"/>
  <c r="BI318" i="11"/>
  <c r="BH318" i="11"/>
  <c r="BG318" i="11"/>
  <c r="BF318" i="11"/>
  <c r="T318" i="11"/>
  <c r="R318" i="11"/>
  <c r="P318" i="11"/>
  <c r="BI316" i="11"/>
  <c r="BH316" i="11"/>
  <c r="BG316" i="11"/>
  <c r="BF316" i="11"/>
  <c r="T316" i="11"/>
  <c r="R316" i="11"/>
  <c r="P316" i="11"/>
  <c r="BI313" i="11"/>
  <c r="BH313" i="11"/>
  <c r="BG313" i="11"/>
  <c r="BF313" i="11"/>
  <c r="T313" i="11"/>
  <c r="R313" i="11"/>
  <c r="P313" i="11"/>
  <c r="BI311" i="11"/>
  <c r="BH311" i="11"/>
  <c r="BG311" i="11"/>
  <c r="BF311" i="11"/>
  <c r="T311" i="11"/>
  <c r="R311" i="11"/>
  <c r="P311" i="11"/>
  <c r="BI309" i="11"/>
  <c r="BH309" i="11"/>
  <c r="BG309" i="11"/>
  <c r="BF309" i="11"/>
  <c r="T309" i="11"/>
  <c r="R309" i="11"/>
  <c r="P309" i="11"/>
  <c r="BI307" i="11"/>
  <c r="BH307" i="11"/>
  <c r="BG307" i="11"/>
  <c r="BF307" i="11"/>
  <c r="T307" i="11"/>
  <c r="R307" i="11"/>
  <c r="P307" i="11"/>
  <c r="BI305" i="11"/>
  <c r="BH305" i="11"/>
  <c r="BG305" i="11"/>
  <c r="BF305" i="11"/>
  <c r="T305" i="11"/>
  <c r="R305" i="11"/>
  <c r="P305" i="11"/>
  <c r="BI302" i="11"/>
  <c r="BH302" i="11"/>
  <c r="BG302" i="11"/>
  <c r="BF302" i="11"/>
  <c r="T302" i="11"/>
  <c r="R302" i="11"/>
  <c r="P302" i="11"/>
  <c r="BI300" i="11"/>
  <c r="BH300" i="11"/>
  <c r="BG300" i="11"/>
  <c r="BF300" i="11"/>
  <c r="T300" i="11"/>
  <c r="R300" i="11"/>
  <c r="P300" i="11"/>
  <c r="BI298" i="11"/>
  <c r="BH298" i="11"/>
  <c r="BG298" i="11"/>
  <c r="BF298" i="11"/>
  <c r="T298" i="11"/>
  <c r="R298" i="11"/>
  <c r="P298" i="11"/>
  <c r="BI295" i="11"/>
  <c r="BH295" i="11"/>
  <c r="BG295" i="11"/>
  <c r="BF295" i="11"/>
  <c r="T295" i="11"/>
  <c r="R295" i="11"/>
  <c r="P295" i="11"/>
  <c r="BI293" i="11"/>
  <c r="BH293" i="11"/>
  <c r="BG293" i="11"/>
  <c r="BF293" i="11"/>
  <c r="T293" i="11"/>
  <c r="R293" i="11"/>
  <c r="P293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4" i="11"/>
  <c r="BH284" i="11"/>
  <c r="BG284" i="11"/>
  <c r="BF284" i="11"/>
  <c r="T284" i="11"/>
  <c r="R284" i="11"/>
  <c r="P284" i="11"/>
  <c r="BI281" i="11"/>
  <c r="BH281" i="11"/>
  <c r="BG281" i="11"/>
  <c r="BF281" i="11"/>
  <c r="T281" i="11"/>
  <c r="R281" i="11"/>
  <c r="P281" i="11"/>
  <c r="BI279" i="11"/>
  <c r="BH279" i="11"/>
  <c r="BG279" i="11"/>
  <c r="BF279" i="11"/>
  <c r="T279" i="11"/>
  <c r="R279" i="11"/>
  <c r="P279" i="11"/>
  <c r="BI276" i="11"/>
  <c r="BH276" i="11"/>
  <c r="BG276" i="11"/>
  <c r="BF276" i="11"/>
  <c r="T276" i="11"/>
  <c r="R276" i="11"/>
  <c r="P276" i="11"/>
  <c r="BI273" i="11"/>
  <c r="BH273" i="11"/>
  <c r="BG273" i="11"/>
  <c r="BF273" i="11"/>
  <c r="T273" i="11"/>
  <c r="R273" i="11"/>
  <c r="P273" i="11"/>
  <c r="BI270" i="11"/>
  <c r="BH270" i="11"/>
  <c r="BG270" i="11"/>
  <c r="BF270" i="11"/>
  <c r="T270" i="11"/>
  <c r="R270" i="11"/>
  <c r="P270" i="11"/>
  <c r="BI268" i="11"/>
  <c r="BH268" i="11"/>
  <c r="BG268" i="11"/>
  <c r="BF268" i="11"/>
  <c r="T268" i="11"/>
  <c r="R268" i="11"/>
  <c r="P268" i="11"/>
  <c r="BI266" i="11"/>
  <c r="BH266" i="11"/>
  <c r="BG266" i="11"/>
  <c r="BF266" i="11"/>
  <c r="T266" i="11"/>
  <c r="R266" i="11"/>
  <c r="P266" i="11"/>
  <c r="BI264" i="11"/>
  <c r="BH264" i="11"/>
  <c r="BG264" i="11"/>
  <c r="BF264" i="11"/>
  <c r="T264" i="11"/>
  <c r="R264" i="11"/>
  <c r="P264" i="11"/>
  <c r="BI262" i="11"/>
  <c r="BH262" i="11"/>
  <c r="BG262" i="11"/>
  <c r="BF262" i="11"/>
  <c r="T262" i="11"/>
  <c r="R262" i="11"/>
  <c r="P262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2" i="11"/>
  <c r="BH242" i="11"/>
  <c r="BG242" i="11"/>
  <c r="BF242" i="11"/>
  <c r="T242" i="11"/>
  <c r="R242" i="11"/>
  <c r="P242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4" i="11"/>
  <c r="BH224" i="11"/>
  <c r="BG224" i="11"/>
  <c r="BF224" i="11"/>
  <c r="T224" i="11"/>
  <c r="R224" i="11"/>
  <c r="P224" i="11"/>
  <c r="BI222" i="11"/>
  <c r="BH222" i="11"/>
  <c r="BG222" i="11"/>
  <c r="BF222" i="11"/>
  <c r="T222" i="11"/>
  <c r="R222" i="11"/>
  <c r="P222" i="1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09" i="11"/>
  <c r="BH209" i="11"/>
  <c r="BG209" i="11"/>
  <c r="BF209" i="11"/>
  <c r="T209" i="11"/>
  <c r="R209" i="11"/>
  <c r="P209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2" i="11"/>
  <c r="BH202" i="11"/>
  <c r="BG202" i="11"/>
  <c r="BF202" i="11"/>
  <c r="T202" i="11"/>
  <c r="R202" i="11"/>
  <c r="P202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0" i="11"/>
  <c r="BH180" i="11"/>
  <c r="BG180" i="11"/>
  <c r="BF180" i="11"/>
  <c r="T180" i="11"/>
  <c r="R180" i="11"/>
  <c r="P180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J132" i="11"/>
  <c r="J131" i="11"/>
  <c r="F131" i="11"/>
  <c r="F129" i="11"/>
  <c r="E127" i="11"/>
  <c r="J94" i="11"/>
  <c r="J93" i="11"/>
  <c r="F93" i="11"/>
  <c r="F91" i="11"/>
  <c r="E89" i="11"/>
  <c r="J20" i="11"/>
  <c r="E20" i="11"/>
  <c r="F132" i="11" s="1"/>
  <c r="J19" i="11"/>
  <c r="J14" i="11"/>
  <c r="J129" i="11"/>
  <c r="E7" i="11"/>
  <c r="E85" i="11" s="1"/>
  <c r="J39" i="10"/>
  <c r="J38" i="10"/>
  <c r="AY104" i="1" s="1"/>
  <c r="J37" i="10"/>
  <c r="AX104" i="1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26" i="10"/>
  <c r="BH126" i="10"/>
  <c r="BG126" i="10"/>
  <c r="BF126" i="10"/>
  <c r="T126" i="10"/>
  <c r="R126" i="10"/>
  <c r="P126" i="10"/>
  <c r="J120" i="10"/>
  <c r="J119" i="10"/>
  <c r="F119" i="10"/>
  <c r="F117" i="10"/>
  <c r="E115" i="10"/>
  <c r="J94" i="10"/>
  <c r="J93" i="10"/>
  <c r="F93" i="10"/>
  <c r="F91" i="10"/>
  <c r="E89" i="10"/>
  <c r="J20" i="10"/>
  <c r="E20" i="10"/>
  <c r="F94" i="10" s="1"/>
  <c r="J19" i="10"/>
  <c r="J14" i="10"/>
  <c r="J117" i="10" s="1"/>
  <c r="E7" i="10"/>
  <c r="E85" i="10"/>
  <c r="J39" i="9"/>
  <c r="J38" i="9"/>
  <c r="AY103" i="1" s="1"/>
  <c r="J37" i="9"/>
  <c r="AX103" i="1"/>
  <c r="BI1915" i="9"/>
  <c r="BH1915" i="9"/>
  <c r="BG1915" i="9"/>
  <c r="BF1915" i="9"/>
  <c r="T1915" i="9"/>
  <c r="R1915" i="9"/>
  <c r="P1915" i="9"/>
  <c r="BI1913" i="9"/>
  <c r="BH1913" i="9"/>
  <c r="BG1913" i="9"/>
  <c r="BF1913" i="9"/>
  <c r="T1913" i="9"/>
  <c r="R1913" i="9"/>
  <c r="P1913" i="9"/>
  <c r="BI1911" i="9"/>
  <c r="BH1911" i="9"/>
  <c r="BG1911" i="9"/>
  <c r="BF1911" i="9"/>
  <c r="T1911" i="9"/>
  <c r="R1911" i="9"/>
  <c r="P1911" i="9"/>
  <c r="BI1909" i="9"/>
  <c r="BH1909" i="9"/>
  <c r="BG1909" i="9"/>
  <c r="BF1909" i="9"/>
  <c r="T1909" i="9"/>
  <c r="R1909" i="9"/>
  <c r="P1909" i="9"/>
  <c r="BI1907" i="9"/>
  <c r="BH1907" i="9"/>
  <c r="BG1907" i="9"/>
  <c r="BF1907" i="9"/>
  <c r="T1907" i="9"/>
  <c r="R1907" i="9"/>
  <c r="P1907" i="9"/>
  <c r="BI1905" i="9"/>
  <c r="BH1905" i="9"/>
  <c r="BG1905" i="9"/>
  <c r="BF1905" i="9"/>
  <c r="T1905" i="9"/>
  <c r="R1905" i="9"/>
  <c r="P1905" i="9"/>
  <c r="BI1903" i="9"/>
  <c r="BH1903" i="9"/>
  <c r="BG1903" i="9"/>
  <c r="BF1903" i="9"/>
  <c r="T1903" i="9"/>
  <c r="R1903" i="9"/>
  <c r="P1903" i="9"/>
  <c r="BI1901" i="9"/>
  <c r="BH1901" i="9"/>
  <c r="BG1901" i="9"/>
  <c r="BF1901" i="9"/>
  <c r="T1901" i="9"/>
  <c r="R1901" i="9"/>
  <c r="P1901" i="9"/>
  <c r="BI1899" i="9"/>
  <c r="BH1899" i="9"/>
  <c r="BG1899" i="9"/>
  <c r="BF1899" i="9"/>
  <c r="T1899" i="9"/>
  <c r="R1899" i="9"/>
  <c r="P1899" i="9"/>
  <c r="BI1897" i="9"/>
  <c r="BH1897" i="9"/>
  <c r="BG1897" i="9"/>
  <c r="BF1897" i="9"/>
  <c r="T1897" i="9"/>
  <c r="R1897" i="9"/>
  <c r="P1897" i="9"/>
  <c r="BI1895" i="9"/>
  <c r="BH1895" i="9"/>
  <c r="BG1895" i="9"/>
  <c r="BF1895" i="9"/>
  <c r="T1895" i="9"/>
  <c r="R1895" i="9"/>
  <c r="P1895" i="9"/>
  <c r="BI1893" i="9"/>
  <c r="BH1893" i="9"/>
  <c r="BG1893" i="9"/>
  <c r="BF1893" i="9"/>
  <c r="T1893" i="9"/>
  <c r="R1893" i="9"/>
  <c r="P1893" i="9"/>
  <c r="BI1891" i="9"/>
  <c r="BH1891" i="9"/>
  <c r="BG1891" i="9"/>
  <c r="BF1891" i="9"/>
  <c r="T1891" i="9"/>
  <c r="R1891" i="9"/>
  <c r="P1891" i="9"/>
  <c r="BI1887" i="9"/>
  <c r="BH1887" i="9"/>
  <c r="BG1887" i="9"/>
  <c r="BF1887" i="9"/>
  <c r="T1887" i="9"/>
  <c r="R1887" i="9"/>
  <c r="P1887" i="9"/>
  <c r="BI1884" i="9"/>
  <c r="BH1884" i="9"/>
  <c r="BG1884" i="9"/>
  <c r="BF1884" i="9"/>
  <c r="T1884" i="9"/>
  <c r="R1884" i="9"/>
  <c r="P1884" i="9"/>
  <c r="BI1881" i="9"/>
  <c r="BH1881" i="9"/>
  <c r="BG1881" i="9"/>
  <c r="BF1881" i="9"/>
  <c r="T1881" i="9"/>
  <c r="R1881" i="9"/>
  <c r="P1881" i="9"/>
  <c r="BI1878" i="9"/>
  <c r="BH1878" i="9"/>
  <c r="BG1878" i="9"/>
  <c r="BF1878" i="9"/>
  <c r="T1878" i="9"/>
  <c r="R1878" i="9"/>
  <c r="P1878" i="9"/>
  <c r="BI1875" i="9"/>
  <c r="BH1875" i="9"/>
  <c r="BG1875" i="9"/>
  <c r="BF1875" i="9"/>
  <c r="T1875" i="9"/>
  <c r="R1875" i="9"/>
  <c r="P1875" i="9"/>
  <c r="BI1872" i="9"/>
  <c r="BH1872" i="9"/>
  <c r="BG1872" i="9"/>
  <c r="BF1872" i="9"/>
  <c r="T1872" i="9"/>
  <c r="R1872" i="9"/>
  <c r="P1872" i="9"/>
  <c r="BI1870" i="9"/>
  <c r="BH1870" i="9"/>
  <c r="BG1870" i="9"/>
  <c r="BF1870" i="9"/>
  <c r="T1870" i="9"/>
  <c r="R1870" i="9"/>
  <c r="P1870" i="9"/>
  <c r="BI1868" i="9"/>
  <c r="BH1868" i="9"/>
  <c r="BG1868" i="9"/>
  <c r="BF1868" i="9"/>
  <c r="T1868" i="9"/>
  <c r="R1868" i="9"/>
  <c r="P1868" i="9"/>
  <c r="BI1866" i="9"/>
  <c r="BH1866" i="9"/>
  <c r="BG1866" i="9"/>
  <c r="BF1866" i="9"/>
  <c r="T1866" i="9"/>
  <c r="R1866" i="9"/>
  <c r="P1866" i="9"/>
  <c r="BI1864" i="9"/>
  <c r="BH1864" i="9"/>
  <c r="BG1864" i="9"/>
  <c r="BF1864" i="9"/>
  <c r="T1864" i="9"/>
  <c r="R1864" i="9"/>
  <c r="P1864" i="9"/>
  <c r="BI1862" i="9"/>
  <c r="BH1862" i="9"/>
  <c r="BG1862" i="9"/>
  <c r="BF1862" i="9"/>
  <c r="T1862" i="9"/>
  <c r="R1862" i="9"/>
  <c r="P1862" i="9"/>
  <c r="BI1860" i="9"/>
  <c r="BH1860" i="9"/>
  <c r="BG1860" i="9"/>
  <c r="BF1860" i="9"/>
  <c r="T1860" i="9"/>
  <c r="R1860" i="9"/>
  <c r="P1860" i="9"/>
  <c r="BI1856" i="9"/>
  <c r="BH1856" i="9"/>
  <c r="BG1856" i="9"/>
  <c r="BF1856" i="9"/>
  <c r="T1856" i="9"/>
  <c r="R1856" i="9"/>
  <c r="P1856" i="9"/>
  <c r="BI1853" i="9"/>
  <c r="BH1853" i="9"/>
  <c r="BG1853" i="9"/>
  <c r="BF1853" i="9"/>
  <c r="T1853" i="9"/>
  <c r="R1853" i="9"/>
  <c r="P1853" i="9"/>
  <c r="BI1849" i="9"/>
  <c r="BH1849" i="9"/>
  <c r="BG1849" i="9"/>
  <c r="BF1849" i="9"/>
  <c r="T1849" i="9"/>
  <c r="R1849" i="9"/>
  <c r="P1849" i="9"/>
  <c r="BI1846" i="9"/>
  <c r="BH1846" i="9"/>
  <c r="BG1846" i="9"/>
  <c r="BF1846" i="9"/>
  <c r="T1846" i="9"/>
  <c r="R1846" i="9"/>
  <c r="P1846" i="9"/>
  <c r="BI1843" i="9"/>
  <c r="BH1843" i="9"/>
  <c r="BG1843" i="9"/>
  <c r="BF1843" i="9"/>
  <c r="T1843" i="9"/>
  <c r="R1843" i="9"/>
  <c r="P1843" i="9"/>
  <c r="BI1840" i="9"/>
  <c r="BH1840" i="9"/>
  <c r="BG1840" i="9"/>
  <c r="BF1840" i="9"/>
  <c r="T1840" i="9"/>
  <c r="R1840" i="9"/>
  <c r="P1840" i="9"/>
  <c r="BI1837" i="9"/>
  <c r="BH1837" i="9"/>
  <c r="BG1837" i="9"/>
  <c r="BF1837" i="9"/>
  <c r="T1837" i="9"/>
  <c r="R1837" i="9"/>
  <c r="P1837" i="9"/>
  <c r="BI1834" i="9"/>
  <c r="BH1834" i="9"/>
  <c r="BG1834" i="9"/>
  <c r="BF1834" i="9"/>
  <c r="T1834" i="9"/>
  <c r="R1834" i="9"/>
  <c r="P1834" i="9"/>
  <c r="BI1825" i="9"/>
  <c r="BH1825" i="9"/>
  <c r="BG1825" i="9"/>
  <c r="BF1825" i="9"/>
  <c r="T1825" i="9"/>
  <c r="R1825" i="9"/>
  <c r="P1825" i="9"/>
  <c r="BI1815" i="9"/>
  <c r="BH1815" i="9"/>
  <c r="BG1815" i="9"/>
  <c r="BF1815" i="9"/>
  <c r="T1815" i="9"/>
  <c r="R1815" i="9"/>
  <c r="P1815" i="9"/>
  <c r="BI1812" i="9"/>
  <c r="BH1812" i="9"/>
  <c r="BG1812" i="9"/>
  <c r="BF1812" i="9"/>
  <c r="T1812" i="9"/>
  <c r="R1812" i="9"/>
  <c r="P1812" i="9"/>
  <c r="BI1810" i="9"/>
  <c r="BH1810" i="9"/>
  <c r="BG1810" i="9"/>
  <c r="BF1810" i="9"/>
  <c r="T1810" i="9"/>
  <c r="R1810" i="9"/>
  <c r="P1810" i="9"/>
  <c r="BI1808" i="9"/>
  <c r="BH1808" i="9"/>
  <c r="BG1808" i="9"/>
  <c r="BF1808" i="9"/>
  <c r="T1808" i="9"/>
  <c r="R1808" i="9"/>
  <c r="P1808" i="9"/>
  <c r="BI1806" i="9"/>
  <c r="BH1806" i="9"/>
  <c r="BG1806" i="9"/>
  <c r="BF1806" i="9"/>
  <c r="T1806" i="9"/>
  <c r="R1806" i="9"/>
  <c r="P1806" i="9"/>
  <c r="BI1804" i="9"/>
  <c r="BH1804" i="9"/>
  <c r="BG1804" i="9"/>
  <c r="BF1804" i="9"/>
  <c r="T1804" i="9"/>
  <c r="R1804" i="9"/>
  <c r="P1804" i="9"/>
  <c r="BI1802" i="9"/>
  <c r="BH1802" i="9"/>
  <c r="BG1802" i="9"/>
  <c r="BF1802" i="9"/>
  <c r="T1802" i="9"/>
  <c r="R1802" i="9"/>
  <c r="P1802" i="9"/>
  <c r="BI1800" i="9"/>
  <c r="BH1800" i="9"/>
  <c r="BG1800" i="9"/>
  <c r="BF1800" i="9"/>
  <c r="T1800" i="9"/>
  <c r="R1800" i="9"/>
  <c r="P1800" i="9"/>
  <c r="BI1797" i="9"/>
  <c r="BH1797" i="9"/>
  <c r="BG1797" i="9"/>
  <c r="BF1797" i="9"/>
  <c r="T1797" i="9"/>
  <c r="R1797" i="9"/>
  <c r="P1797" i="9"/>
  <c r="BI1795" i="9"/>
  <c r="BH1795" i="9"/>
  <c r="BG1795" i="9"/>
  <c r="BF1795" i="9"/>
  <c r="T1795" i="9"/>
  <c r="R1795" i="9"/>
  <c r="P1795" i="9"/>
  <c r="BI1793" i="9"/>
  <c r="BH1793" i="9"/>
  <c r="BG1793" i="9"/>
  <c r="BF1793" i="9"/>
  <c r="T1793" i="9"/>
  <c r="R1793" i="9"/>
  <c r="P1793" i="9"/>
  <c r="BI1792" i="9"/>
  <c r="BH1792" i="9"/>
  <c r="BG1792" i="9"/>
  <c r="BF1792" i="9"/>
  <c r="T1792" i="9"/>
  <c r="R1792" i="9"/>
  <c r="P1792" i="9"/>
  <c r="BI1789" i="9"/>
  <c r="BH1789" i="9"/>
  <c r="BG1789" i="9"/>
  <c r="BF1789" i="9"/>
  <c r="T1789" i="9"/>
  <c r="R1789" i="9"/>
  <c r="P1789" i="9"/>
  <c r="BI1787" i="9"/>
  <c r="BH1787" i="9"/>
  <c r="BG1787" i="9"/>
  <c r="BF1787" i="9"/>
  <c r="T1787" i="9"/>
  <c r="R1787" i="9"/>
  <c r="P1787" i="9"/>
  <c r="BI1785" i="9"/>
  <c r="BH1785" i="9"/>
  <c r="BG1785" i="9"/>
  <c r="BF1785" i="9"/>
  <c r="T1785" i="9"/>
  <c r="R1785" i="9"/>
  <c r="P1785" i="9"/>
  <c r="BI1783" i="9"/>
  <c r="BH1783" i="9"/>
  <c r="BG1783" i="9"/>
  <c r="BF1783" i="9"/>
  <c r="T1783" i="9"/>
  <c r="R1783" i="9"/>
  <c r="P1783" i="9"/>
  <c r="BI1781" i="9"/>
  <c r="BH1781" i="9"/>
  <c r="BG1781" i="9"/>
  <c r="BF1781" i="9"/>
  <c r="T1781" i="9"/>
  <c r="R1781" i="9"/>
  <c r="P1781" i="9"/>
  <c r="BI1779" i="9"/>
  <c r="BH1779" i="9"/>
  <c r="BG1779" i="9"/>
  <c r="BF1779" i="9"/>
  <c r="T1779" i="9"/>
  <c r="R1779" i="9"/>
  <c r="P1779" i="9"/>
  <c r="BI1777" i="9"/>
  <c r="BH1777" i="9"/>
  <c r="BG1777" i="9"/>
  <c r="BF1777" i="9"/>
  <c r="T1777" i="9"/>
  <c r="R1777" i="9"/>
  <c r="P1777" i="9"/>
  <c r="BI1775" i="9"/>
  <c r="BH1775" i="9"/>
  <c r="BG1775" i="9"/>
  <c r="BF1775" i="9"/>
  <c r="T1775" i="9"/>
  <c r="R1775" i="9"/>
  <c r="P1775" i="9"/>
  <c r="BI1773" i="9"/>
  <c r="BH1773" i="9"/>
  <c r="BG1773" i="9"/>
  <c r="BF1773" i="9"/>
  <c r="T1773" i="9"/>
  <c r="R1773" i="9"/>
  <c r="P1773" i="9"/>
  <c r="BI1771" i="9"/>
  <c r="BH1771" i="9"/>
  <c r="BG1771" i="9"/>
  <c r="BF1771" i="9"/>
  <c r="T1771" i="9"/>
  <c r="R1771" i="9"/>
  <c r="P1771" i="9"/>
  <c r="BI1769" i="9"/>
  <c r="BH1769" i="9"/>
  <c r="BG1769" i="9"/>
  <c r="BF1769" i="9"/>
  <c r="T1769" i="9"/>
  <c r="R1769" i="9"/>
  <c r="P1769" i="9"/>
  <c r="BI1767" i="9"/>
  <c r="BH1767" i="9"/>
  <c r="BG1767" i="9"/>
  <c r="BF1767" i="9"/>
  <c r="T1767" i="9"/>
  <c r="R1767" i="9"/>
  <c r="P1767" i="9"/>
  <c r="BI1764" i="9"/>
  <c r="BH1764" i="9"/>
  <c r="BG1764" i="9"/>
  <c r="BF1764" i="9"/>
  <c r="T1764" i="9"/>
  <c r="R1764" i="9"/>
  <c r="P1764" i="9"/>
  <c r="BI1762" i="9"/>
  <c r="BH1762" i="9"/>
  <c r="BG1762" i="9"/>
  <c r="BF1762" i="9"/>
  <c r="T1762" i="9"/>
  <c r="R1762" i="9"/>
  <c r="P1762" i="9"/>
  <c r="BI1760" i="9"/>
  <c r="BH1760" i="9"/>
  <c r="BG1760" i="9"/>
  <c r="BF1760" i="9"/>
  <c r="T1760" i="9"/>
  <c r="R1760" i="9"/>
  <c r="P1760" i="9"/>
  <c r="BI1759" i="9"/>
  <c r="BH1759" i="9"/>
  <c r="BG1759" i="9"/>
  <c r="BF1759" i="9"/>
  <c r="T1759" i="9"/>
  <c r="R1759" i="9"/>
  <c r="P1759" i="9"/>
  <c r="BI1757" i="9"/>
  <c r="BH1757" i="9"/>
  <c r="BG1757" i="9"/>
  <c r="BF1757" i="9"/>
  <c r="T1757" i="9"/>
  <c r="R1757" i="9"/>
  <c r="P1757" i="9"/>
  <c r="BI1755" i="9"/>
  <c r="BH1755" i="9"/>
  <c r="BG1755" i="9"/>
  <c r="BF1755" i="9"/>
  <c r="T1755" i="9"/>
  <c r="R1755" i="9"/>
  <c r="P1755" i="9"/>
  <c r="BI1753" i="9"/>
  <c r="BH1753" i="9"/>
  <c r="BG1753" i="9"/>
  <c r="BF1753" i="9"/>
  <c r="T1753" i="9"/>
  <c r="R1753" i="9"/>
  <c r="P1753" i="9"/>
  <c r="BI1751" i="9"/>
  <c r="BH1751" i="9"/>
  <c r="BG1751" i="9"/>
  <c r="BF1751" i="9"/>
  <c r="T1751" i="9"/>
  <c r="R1751" i="9"/>
  <c r="P1751" i="9"/>
  <c r="BI1750" i="9"/>
  <c r="BH1750" i="9"/>
  <c r="BG1750" i="9"/>
  <c r="BF1750" i="9"/>
  <c r="T1750" i="9"/>
  <c r="R1750" i="9"/>
  <c r="P1750" i="9"/>
  <c r="BI1748" i="9"/>
  <c r="BH1748" i="9"/>
  <c r="BG1748" i="9"/>
  <c r="BF1748" i="9"/>
  <c r="T1748" i="9"/>
  <c r="R1748" i="9"/>
  <c r="P1748" i="9"/>
  <c r="BI1746" i="9"/>
  <c r="BH1746" i="9"/>
  <c r="BG1746" i="9"/>
  <c r="BF1746" i="9"/>
  <c r="T1746" i="9"/>
  <c r="R1746" i="9"/>
  <c r="P1746" i="9"/>
  <c r="BI1744" i="9"/>
  <c r="BH1744" i="9"/>
  <c r="BG1744" i="9"/>
  <c r="BF1744" i="9"/>
  <c r="T1744" i="9"/>
  <c r="R1744" i="9"/>
  <c r="P1744" i="9"/>
  <c r="BI1742" i="9"/>
  <c r="BH1742" i="9"/>
  <c r="BG1742" i="9"/>
  <c r="BF1742" i="9"/>
  <c r="T1742" i="9"/>
  <c r="R1742" i="9"/>
  <c r="P1742" i="9"/>
  <c r="BI1740" i="9"/>
  <c r="BH1740" i="9"/>
  <c r="BG1740" i="9"/>
  <c r="BF1740" i="9"/>
  <c r="T1740" i="9"/>
  <c r="R1740" i="9"/>
  <c r="P1740" i="9"/>
  <c r="BI1738" i="9"/>
  <c r="BH1738" i="9"/>
  <c r="BG1738" i="9"/>
  <c r="BF1738" i="9"/>
  <c r="T1738" i="9"/>
  <c r="R1738" i="9"/>
  <c r="P1738" i="9"/>
  <c r="BI1736" i="9"/>
  <c r="BH1736" i="9"/>
  <c r="BG1736" i="9"/>
  <c r="BF1736" i="9"/>
  <c r="T1736" i="9"/>
  <c r="R1736" i="9"/>
  <c r="P1736" i="9"/>
  <c r="BI1734" i="9"/>
  <c r="BH1734" i="9"/>
  <c r="BG1734" i="9"/>
  <c r="BF1734" i="9"/>
  <c r="T1734" i="9"/>
  <c r="R1734" i="9"/>
  <c r="P1734" i="9"/>
  <c r="BI1732" i="9"/>
  <c r="BH1732" i="9"/>
  <c r="BG1732" i="9"/>
  <c r="BF1732" i="9"/>
  <c r="T1732" i="9"/>
  <c r="R1732" i="9"/>
  <c r="P1732" i="9"/>
  <c r="BI1730" i="9"/>
  <c r="BH1730" i="9"/>
  <c r="BG1730" i="9"/>
  <c r="BF1730" i="9"/>
  <c r="T1730" i="9"/>
  <c r="R1730" i="9"/>
  <c r="P1730" i="9"/>
  <c r="BI1728" i="9"/>
  <c r="BH1728" i="9"/>
  <c r="BG1728" i="9"/>
  <c r="BF1728" i="9"/>
  <c r="T1728" i="9"/>
  <c r="R1728" i="9"/>
  <c r="P1728" i="9"/>
  <c r="BI1726" i="9"/>
  <c r="BH1726" i="9"/>
  <c r="BG1726" i="9"/>
  <c r="BF1726" i="9"/>
  <c r="T1726" i="9"/>
  <c r="R1726" i="9"/>
  <c r="P1726" i="9"/>
  <c r="BI1724" i="9"/>
  <c r="BH1724" i="9"/>
  <c r="BG1724" i="9"/>
  <c r="BF1724" i="9"/>
  <c r="T1724" i="9"/>
  <c r="R1724" i="9"/>
  <c r="P1724" i="9"/>
  <c r="BI1722" i="9"/>
  <c r="BH1722" i="9"/>
  <c r="BG1722" i="9"/>
  <c r="BF1722" i="9"/>
  <c r="T1722" i="9"/>
  <c r="R1722" i="9"/>
  <c r="P1722" i="9"/>
  <c r="BI1720" i="9"/>
  <c r="BH1720" i="9"/>
  <c r="BG1720" i="9"/>
  <c r="BF1720" i="9"/>
  <c r="T1720" i="9"/>
  <c r="R1720" i="9"/>
  <c r="P1720" i="9"/>
  <c r="BI1718" i="9"/>
  <c r="BH1718" i="9"/>
  <c r="BG1718" i="9"/>
  <c r="BF1718" i="9"/>
  <c r="T1718" i="9"/>
  <c r="R1718" i="9"/>
  <c r="P1718" i="9"/>
  <c r="BI1716" i="9"/>
  <c r="BH1716" i="9"/>
  <c r="BG1716" i="9"/>
  <c r="BF1716" i="9"/>
  <c r="T1716" i="9"/>
  <c r="R1716" i="9"/>
  <c r="P1716" i="9"/>
  <c r="BI1714" i="9"/>
  <c r="BH1714" i="9"/>
  <c r="BG1714" i="9"/>
  <c r="BF1714" i="9"/>
  <c r="T1714" i="9"/>
  <c r="R1714" i="9"/>
  <c r="P1714" i="9"/>
  <c r="BI1713" i="9"/>
  <c r="BH1713" i="9"/>
  <c r="BG1713" i="9"/>
  <c r="BF1713" i="9"/>
  <c r="T1713" i="9"/>
  <c r="R1713" i="9"/>
  <c r="P1713" i="9"/>
  <c r="BI1711" i="9"/>
  <c r="BH1711" i="9"/>
  <c r="BG1711" i="9"/>
  <c r="BF1711" i="9"/>
  <c r="T1711" i="9"/>
  <c r="R1711" i="9"/>
  <c r="P1711" i="9"/>
  <c r="BI1709" i="9"/>
  <c r="BH1709" i="9"/>
  <c r="BG1709" i="9"/>
  <c r="BF1709" i="9"/>
  <c r="T1709" i="9"/>
  <c r="R1709" i="9"/>
  <c r="P1709" i="9"/>
  <c r="BI1707" i="9"/>
  <c r="BH1707" i="9"/>
  <c r="BG1707" i="9"/>
  <c r="BF1707" i="9"/>
  <c r="T1707" i="9"/>
  <c r="R1707" i="9"/>
  <c r="P1707" i="9"/>
  <c r="BI1706" i="9"/>
  <c r="BH1706" i="9"/>
  <c r="BG1706" i="9"/>
  <c r="BF1706" i="9"/>
  <c r="T1706" i="9"/>
  <c r="R1706" i="9"/>
  <c r="P1706" i="9"/>
  <c r="BI1704" i="9"/>
  <c r="BH1704" i="9"/>
  <c r="BG1704" i="9"/>
  <c r="BF1704" i="9"/>
  <c r="T1704" i="9"/>
  <c r="R1704" i="9"/>
  <c r="P1704" i="9"/>
  <c r="BI1702" i="9"/>
  <c r="BH1702" i="9"/>
  <c r="BG1702" i="9"/>
  <c r="BF1702" i="9"/>
  <c r="T1702" i="9"/>
  <c r="R1702" i="9"/>
  <c r="P1702" i="9"/>
  <c r="BI1700" i="9"/>
  <c r="BH1700" i="9"/>
  <c r="BG1700" i="9"/>
  <c r="BF1700" i="9"/>
  <c r="T1700" i="9"/>
  <c r="R1700" i="9"/>
  <c r="P1700" i="9"/>
  <c r="BI1698" i="9"/>
  <c r="BH1698" i="9"/>
  <c r="BG1698" i="9"/>
  <c r="BF1698" i="9"/>
  <c r="T1698" i="9"/>
  <c r="R1698" i="9"/>
  <c r="P1698" i="9"/>
  <c r="BI1696" i="9"/>
  <c r="BH1696" i="9"/>
  <c r="BG1696" i="9"/>
  <c r="BF1696" i="9"/>
  <c r="T1696" i="9"/>
  <c r="R1696" i="9"/>
  <c r="P1696" i="9"/>
  <c r="BI1694" i="9"/>
  <c r="BH1694" i="9"/>
  <c r="BG1694" i="9"/>
  <c r="BF1694" i="9"/>
  <c r="T1694" i="9"/>
  <c r="R1694" i="9"/>
  <c r="P1694" i="9"/>
  <c r="BI1692" i="9"/>
  <c r="BH1692" i="9"/>
  <c r="BG1692" i="9"/>
  <c r="BF1692" i="9"/>
  <c r="T1692" i="9"/>
  <c r="R1692" i="9"/>
  <c r="P1692" i="9"/>
  <c r="BI1690" i="9"/>
  <c r="BH1690" i="9"/>
  <c r="BG1690" i="9"/>
  <c r="BF1690" i="9"/>
  <c r="T1690" i="9"/>
  <c r="R1690" i="9"/>
  <c r="P1690" i="9"/>
  <c r="BI1688" i="9"/>
  <c r="BH1688" i="9"/>
  <c r="BG1688" i="9"/>
  <c r="BF1688" i="9"/>
  <c r="T1688" i="9"/>
  <c r="R1688" i="9"/>
  <c r="P1688" i="9"/>
  <c r="BI1686" i="9"/>
  <c r="BH1686" i="9"/>
  <c r="BG1686" i="9"/>
  <c r="BF1686" i="9"/>
  <c r="T1686" i="9"/>
  <c r="R1686" i="9"/>
  <c r="P1686" i="9"/>
  <c r="BI1684" i="9"/>
  <c r="BH1684" i="9"/>
  <c r="BG1684" i="9"/>
  <c r="BF1684" i="9"/>
  <c r="T1684" i="9"/>
  <c r="R1684" i="9"/>
  <c r="P1684" i="9"/>
  <c r="BI1682" i="9"/>
  <c r="BH1682" i="9"/>
  <c r="BG1682" i="9"/>
  <c r="BF1682" i="9"/>
  <c r="T1682" i="9"/>
  <c r="R1682" i="9"/>
  <c r="P1682" i="9"/>
  <c r="BI1680" i="9"/>
  <c r="BH1680" i="9"/>
  <c r="BG1680" i="9"/>
  <c r="BF1680" i="9"/>
  <c r="T1680" i="9"/>
  <c r="R1680" i="9"/>
  <c r="P1680" i="9"/>
  <c r="BI1678" i="9"/>
  <c r="BH1678" i="9"/>
  <c r="BG1678" i="9"/>
  <c r="BF1678" i="9"/>
  <c r="T1678" i="9"/>
  <c r="R1678" i="9"/>
  <c r="P1678" i="9"/>
  <c r="BI1676" i="9"/>
  <c r="BH1676" i="9"/>
  <c r="BG1676" i="9"/>
  <c r="BF1676" i="9"/>
  <c r="T1676" i="9"/>
  <c r="R1676" i="9"/>
  <c r="P1676" i="9"/>
  <c r="BI1674" i="9"/>
  <c r="BH1674" i="9"/>
  <c r="BG1674" i="9"/>
  <c r="BF1674" i="9"/>
  <c r="T1674" i="9"/>
  <c r="R1674" i="9"/>
  <c r="P1674" i="9"/>
  <c r="BI1672" i="9"/>
  <c r="BH1672" i="9"/>
  <c r="BG1672" i="9"/>
  <c r="BF1672" i="9"/>
  <c r="T1672" i="9"/>
  <c r="R1672" i="9"/>
  <c r="P1672" i="9"/>
  <c r="BI1670" i="9"/>
  <c r="BH1670" i="9"/>
  <c r="BG1670" i="9"/>
  <c r="BF1670" i="9"/>
  <c r="T1670" i="9"/>
  <c r="R1670" i="9"/>
  <c r="P1670" i="9"/>
  <c r="BI1668" i="9"/>
  <c r="BH1668" i="9"/>
  <c r="BG1668" i="9"/>
  <c r="BF1668" i="9"/>
  <c r="T1668" i="9"/>
  <c r="R1668" i="9"/>
  <c r="P1668" i="9"/>
  <c r="BI1665" i="9"/>
  <c r="BH1665" i="9"/>
  <c r="BG1665" i="9"/>
  <c r="BF1665" i="9"/>
  <c r="T1665" i="9"/>
  <c r="R1665" i="9"/>
  <c r="P1665" i="9"/>
  <c r="BI1664" i="9"/>
  <c r="BH1664" i="9"/>
  <c r="BG1664" i="9"/>
  <c r="BF1664" i="9"/>
  <c r="T1664" i="9"/>
  <c r="R1664" i="9"/>
  <c r="P1664" i="9"/>
  <c r="BI1662" i="9"/>
  <c r="BH1662" i="9"/>
  <c r="BG1662" i="9"/>
  <c r="BF1662" i="9"/>
  <c r="T1662" i="9"/>
  <c r="R1662" i="9"/>
  <c r="P1662" i="9"/>
  <c r="BI1660" i="9"/>
  <c r="BH1660" i="9"/>
  <c r="BG1660" i="9"/>
  <c r="BF1660" i="9"/>
  <c r="T1660" i="9"/>
  <c r="R1660" i="9"/>
  <c r="P1660" i="9"/>
  <c r="BI1658" i="9"/>
  <c r="BH1658" i="9"/>
  <c r="BG1658" i="9"/>
  <c r="BF1658" i="9"/>
  <c r="T1658" i="9"/>
  <c r="R1658" i="9"/>
  <c r="P1658" i="9"/>
  <c r="BI1656" i="9"/>
  <c r="BH1656" i="9"/>
  <c r="BG1656" i="9"/>
  <c r="BF1656" i="9"/>
  <c r="T1656" i="9"/>
  <c r="R1656" i="9"/>
  <c r="P1656" i="9"/>
  <c r="BI1653" i="9"/>
  <c r="BH1653" i="9"/>
  <c r="BG1653" i="9"/>
  <c r="BF1653" i="9"/>
  <c r="T1653" i="9"/>
  <c r="R1653" i="9"/>
  <c r="P1653" i="9"/>
  <c r="BI1651" i="9"/>
  <c r="BH1651" i="9"/>
  <c r="BG1651" i="9"/>
  <c r="BF1651" i="9"/>
  <c r="T1651" i="9"/>
  <c r="R1651" i="9"/>
  <c r="P1651" i="9"/>
  <c r="BI1649" i="9"/>
  <c r="BH1649" i="9"/>
  <c r="BG1649" i="9"/>
  <c r="BF1649" i="9"/>
  <c r="T1649" i="9"/>
  <c r="R1649" i="9"/>
  <c r="P1649" i="9"/>
  <c r="BI1647" i="9"/>
  <c r="BH1647" i="9"/>
  <c r="BG1647" i="9"/>
  <c r="BF1647" i="9"/>
  <c r="T1647" i="9"/>
  <c r="R1647" i="9"/>
  <c r="P1647" i="9"/>
  <c r="BI1645" i="9"/>
  <c r="BH1645" i="9"/>
  <c r="BG1645" i="9"/>
  <c r="BF1645" i="9"/>
  <c r="T1645" i="9"/>
  <c r="R1645" i="9"/>
  <c r="P1645" i="9"/>
  <c r="BI1643" i="9"/>
  <c r="BH1643" i="9"/>
  <c r="BG1643" i="9"/>
  <c r="BF1643" i="9"/>
  <c r="T1643" i="9"/>
  <c r="R1643" i="9"/>
  <c r="P1643" i="9"/>
  <c r="BI1641" i="9"/>
  <c r="BH1641" i="9"/>
  <c r="BG1641" i="9"/>
  <c r="BF1641" i="9"/>
  <c r="T1641" i="9"/>
  <c r="R1641" i="9"/>
  <c r="P1641" i="9"/>
  <c r="BI1639" i="9"/>
  <c r="BH1639" i="9"/>
  <c r="BG1639" i="9"/>
  <c r="BF1639" i="9"/>
  <c r="T1639" i="9"/>
  <c r="R1639" i="9"/>
  <c r="P1639" i="9"/>
  <c r="BI1637" i="9"/>
  <c r="BH1637" i="9"/>
  <c r="BG1637" i="9"/>
  <c r="BF1637" i="9"/>
  <c r="T1637" i="9"/>
  <c r="R1637" i="9"/>
  <c r="P1637" i="9"/>
  <c r="BI1631" i="9"/>
  <c r="BH1631" i="9"/>
  <c r="BG1631" i="9"/>
  <c r="BF1631" i="9"/>
  <c r="T1631" i="9"/>
  <c r="R1631" i="9"/>
  <c r="P1631" i="9"/>
  <c r="BI1629" i="9"/>
  <c r="BH1629" i="9"/>
  <c r="BG1629" i="9"/>
  <c r="BF1629" i="9"/>
  <c r="T1629" i="9"/>
  <c r="R1629" i="9"/>
  <c r="P1629" i="9"/>
  <c r="BI1626" i="9"/>
  <c r="BH1626" i="9"/>
  <c r="BG1626" i="9"/>
  <c r="BF1626" i="9"/>
  <c r="T1626" i="9"/>
  <c r="R1626" i="9"/>
  <c r="P1626" i="9"/>
  <c r="BI1624" i="9"/>
  <c r="BH1624" i="9"/>
  <c r="BG1624" i="9"/>
  <c r="BF1624" i="9"/>
  <c r="T1624" i="9"/>
  <c r="R1624" i="9"/>
  <c r="P1624" i="9"/>
  <c r="BI1620" i="9"/>
  <c r="BH1620" i="9"/>
  <c r="BG1620" i="9"/>
  <c r="BF1620" i="9"/>
  <c r="T1620" i="9"/>
  <c r="R1620" i="9"/>
  <c r="P1620" i="9"/>
  <c r="BI1615" i="9"/>
  <c r="BH1615" i="9"/>
  <c r="BG1615" i="9"/>
  <c r="BF1615" i="9"/>
  <c r="T1615" i="9"/>
  <c r="R1615" i="9"/>
  <c r="P1615" i="9"/>
  <c r="BI1609" i="9"/>
  <c r="BH1609" i="9"/>
  <c r="BG1609" i="9"/>
  <c r="BF1609" i="9"/>
  <c r="T1609" i="9"/>
  <c r="R1609" i="9"/>
  <c r="P1609" i="9"/>
  <c r="BI1603" i="9"/>
  <c r="BH1603" i="9"/>
  <c r="BG1603" i="9"/>
  <c r="BF1603" i="9"/>
  <c r="T1603" i="9"/>
  <c r="R1603" i="9"/>
  <c r="P1603" i="9"/>
  <c r="BI1597" i="9"/>
  <c r="BH1597" i="9"/>
  <c r="BG1597" i="9"/>
  <c r="BF1597" i="9"/>
  <c r="T1597" i="9"/>
  <c r="R1597" i="9"/>
  <c r="P1597" i="9"/>
  <c r="BI1592" i="9"/>
  <c r="BH1592" i="9"/>
  <c r="BG1592" i="9"/>
  <c r="BF1592" i="9"/>
  <c r="T1592" i="9"/>
  <c r="R1592" i="9"/>
  <c r="P1592" i="9"/>
  <c r="BI1586" i="9"/>
  <c r="BH1586" i="9"/>
  <c r="BG1586" i="9"/>
  <c r="BF1586" i="9"/>
  <c r="T1586" i="9"/>
  <c r="R1586" i="9"/>
  <c r="P1586" i="9"/>
  <c r="BI1584" i="9"/>
  <c r="BH1584" i="9"/>
  <c r="BG1584" i="9"/>
  <c r="BF1584" i="9"/>
  <c r="T1584" i="9"/>
  <c r="R1584" i="9"/>
  <c r="P1584" i="9"/>
  <c r="BI1582" i="9"/>
  <c r="BH1582" i="9"/>
  <c r="BG1582" i="9"/>
  <c r="BF1582" i="9"/>
  <c r="T1582" i="9"/>
  <c r="R1582" i="9"/>
  <c r="P1582" i="9"/>
  <c r="BI1580" i="9"/>
  <c r="BH1580" i="9"/>
  <c r="BG1580" i="9"/>
  <c r="BF1580" i="9"/>
  <c r="T1580" i="9"/>
  <c r="R1580" i="9"/>
  <c r="P1580" i="9"/>
  <c r="BI1578" i="9"/>
  <c r="BH1578" i="9"/>
  <c r="BG1578" i="9"/>
  <c r="BF1578" i="9"/>
  <c r="T1578" i="9"/>
  <c r="R1578" i="9"/>
  <c r="P1578" i="9"/>
  <c r="BI1576" i="9"/>
  <c r="BH1576" i="9"/>
  <c r="BG1576" i="9"/>
  <c r="BF1576" i="9"/>
  <c r="T1576" i="9"/>
  <c r="R1576" i="9"/>
  <c r="P1576" i="9"/>
  <c r="BI1573" i="9"/>
  <c r="BH1573" i="9"/>
  <c r="BG1573" i="9"/>
  <c r="BF1573" i="9"/>
  <c r="T1573" i="9"/>
  <c r="R1573" i="9"/>
  <c r="P1573" i="9"/>
  <c r="BI1571" i="9"/>
  <c r="BH1571" i="9"/>
  <c r="BG1571" i="9"/>
  <c r="BF1571" i="9"/>
  <c r="T1571" i="9"/>
  <c r="R1571" i="9"/>
  <c r="P1571" i="9"/>
  <c r="BI1569" i="9"/>
  <c r="BH1569" i="9"/>
  <c r="BG1569" i="9"/>
  <c r="BF1569" i="9"/>
  <c r="T1569" i="9"/>
  <c r="R1569" i="9"/>
  <c r="P1569" i="9"/>
  <c r="BI1567" i="9"/>
  <c r="BH1567" i="9"/>
  <c r="BG1567" i="9"/>
  <c r="BF1567" i="9"/>
  <c r="T1567" i="9"/>
  <c r="R1567" i="9"/>
  <c r="P1567" i="9"/>
  <c r="BI1565" i="9"/>
  <c r="BH1565" i="9"/>
  <c r="BG1565" i="9"/>
  <c r="BF1565" i="9"/>
  <c r="T1565" i="9"/>
  <c r="R1565" i="9"/>
  <c r="P1565" i="9"/>
  <c r="BI1563" i="9"/>
  <c r="BH1563" i="9"/>
  <c r="BG1563" i="9"/>
  <c r="BF1563" i="9"/>
  <c r="T1563" i="9"/>
  <c r="R1563" i="9"/>
  <c r="P1563" i="9"/>
  <c r="BI1561" i="9"/>
  <c r="BH1561" i="9"/>
  <c r="BG1561" i="9"/>
  <c r="BF1561" i="9"/>
  <c r="T1561" i="9"/>
  <c r="R1561" i="9"/>
  <c r="P1561" i="9"/>
  <c r="BI1558" i="9"/>
  <c r="BH1558" i="9"/>
  <c r="BG1558" i="9"/>
  <c r="BF1558" i="9"/>
  <c r="T1558" i="9"/>
  <c r="R1558" i="9"/>
  <c r="P1558" i="9"/>
  <c r="BI1556" i="9"/>
  <c r="BH1556" i="9"/>
  <c r="BG1556" i="9"/>
  <c r="BF1556" i="9"/>
  <c r="T1556" i="9"/>
  <c r="R1556" i="9"/>
  <c r="P1556" i="9"/>
  <c r="BI1554" i="9"/>
  <c r="BH1554" i="9"/>
  <c r="BG1554" i="9"/>
  <c r="BF1554" i="9"/>
  <c r="T1554" i="9"/>
  <c r="R1554" i="9"/>
  <c r="P1554" i="9"/>
  <c r="BI1552" i="9"/>
  <c r="BH1552" i="9"/>
  <c r="BG1552" i="9"/>
  <c r="BF1552" i="9"/>
  <c r="T1552" i="9"/>
  <c r="R1552" i="9"/>
  <c r="P1552" i="9"/>
  <c r="BI1550" i="9"/>
  <c r="BH1550" i="9"/>
  <c r="BG1550" i="9"/>
  <c r="BF1550" i="9"/>
  <c r="T1550" i="9"/>
  <c r="R1550" i="9"/>
  <c r="P1550" i="9"/>
  <c r="BI1548" i="9"/>
  <c r="BH1548" i="9"/>
  <c r="BG1548" i="9"/>
  <c r="BF1548" i="9"/>
  <c r="T1548" i="9"/>
  <c r="R1548" i="9"/>
  <c r="P1548" i="9"/>
  <c r="BI1545" i="9"/>
  <c r="BH1545" i="9"/>
  <c r="BG1545" i="9"/>
  <c r="BF1545" i="9"/>
  <c r="T1545" i="9"/>
  <c r="R1545" i="9"/>
  <c r="P1545" i="9"/>
  <c r="BI1543" i="9"/>
  <c r="BH1543" i="9"/>
  <c r="BG1543" i="9"/>
  <c r="BF1543" i="9"/>
  <c r="T1543" i="9"/>
  <c r="R1543" i="9"/>
  <c r="P1543" i="9"/>
  <c r="BI1541" i="9"/>
  <c r="BH1541" i="9"/>
  <c r="BG1541" i="9"/>
  <c r="BF1541" i="9"/>
  <c r="T1541" i="9"/>
  <c r="R1541" i="9"/>
  <c r="P1541" i="9"/>
  <c r="BI1538" i="9"/>
  <c r="BH1538" i="9"/>
  <c r="BG1538" i="9"/>
  <c r="BF1538" i="9"/>
  <c r="T1538" i="9"/>
  <c r="R1538" i="9"/>
  <c r="P1538" i="9"/>
  <c r="BI1535" i="9"/>
  <c r="BH1535" i="9"/>
  <c r="BG1535" i="9"/>
  <c r="BF1535" i="9"/>
  <c r="T1535" i="9"/>
  <c r="R1535" i="9"/>
  <c r="P1535" i="9"/>
  <c r="BI1533" i="9"/>
  <c r="BH1533" i="9"/>
  <c r="BG1533" i="9"/>
  <c r="BF1533" i="9"/>
  <c r="T1533" i="9"/>
  <c r="R1533" i="9"/>
  <c r="P1533" i="9"/>
  <c r="BI1532" i="9"/>
  <c r="BH1532" i="9"/>
  <c r="BG1532" i="9"/>
  <c r="BF1532" i="9"/>
  <c r="T1532" i="9"/>
  <c r="R1532" i="9"/>
  <c r="P1532" i="9"/>
  <c r="BI1531" i="9"/>
  <c r="BH1531" i="9"/>
  <c r="BG1531" i="9"/>
  <c r="BF1531" i="9"/>
  <c r="T1531" i="9"/>
  <c r="R1531" i="9"/>
  <c r="P1531" i="9"/>
  <c r="BI1529" i="9"/>
  <c r="BH1529" i="9"/>
  <c r="BG1529" i="9"/>
  <c r="BF1529" i="9"/>
  <c r="T1529" i="9"/>
  <c r="R1529" i="9"/>
  <c r="P1529" i="9"/>
  <c r="BI1526" i="9"/>
  <c r="BH1526" i="9"/>
  <c r="BG1526" i="9"/>
  <c r="BF1526" i="9"/>
  <c r="T1526" i="9"/>
  <c r="R1526" i="9"/>
  <c r="P1526" i="9"/>
  <c r="BI1523" i="9"/>
  <c r="BH1523" i="9"/>
  <c r="BG1523" i="9"/>
  <c r="BF1523" i="9"/>
  <c r="T1523" i="9"/>
  <c r="R1523" i="9"/>
  <c r="P1523" i="9"/>
  <c r="BI1521" i="9"/>
  <c r="BH1521" i="9"/>
  <c r="BG1521" i="9"/>
  <c r="BF1521" i="9"/>
  <c r="T1521" i="9"/>
  <c r="R1521" i="9"/>
  <c r="P1521" i="9"/>
  <c r="BI1518" i="9"/>
  <c r="BH1518" i="9"/>
  <c r="BG1518" i="9"/>
  <c r="BF1518" i="9"/>
  <c r="T1518" i="9"/>
  <c r="R1518" i="9"/>
  <c r="P1518" i="9"/>
  <c r="BI1515" i="9"/>
  <c r="BH1515" i="9"/>
  <c r="BG1515" i="9"/>
  <c r="BF1515" i="9"/>
  <c r="T1515" i="9"/>
  <c r="R1515" i="9"/>
  <c r="P1515" i="9"/>
  <c r="BI1513" i="9"/>
  <c r="BH1513" i="9"/>
  <c r="BG1513" i="9"/>
  <c r="BF1513" i="9"/>
  <c r="T1513" i="9"/>
  <c r="R1513" i="9"/>
  <c r="P1513" i="9"/>
  <c r="BI1509" i="9"/>
  <c r="BH1509" i="9"/>
  <c r="BG1509" i="9"/>
  <c r="BF1509" i="9"/>
  <c r="T1509" i="9"/>
  <c r="R1509" i="9"/>
  <c r="P1509" i="9"/>
  <c r="BI1507" i="9"/>
  <c r="BH1507" i="9"/>
  <c r="BG1507" i="9"/>
  <c r="BF1507" i="9"/>
  <c r="T1507" i="9"/>
  <c r="R1507" i="9"/>
  <c r="P1507" i="9"/>
  <c r="BI1503" i="9"/>
  <c r="BH1503" i="9"/>
  <c r="BG1503" i="9"/>
  <c r="BF1503" i="9"/>
  <c r="T1503" i="9"/>
  <c r="R1503" i="9"/>
  <c r="P1503" i="9"/>
  <c r="BI1500" i="9"/>
  <c r="BH1500" i="9"/>
  <c r="BG1500" i="9"/>
  <c r="BF1500" i="9"/>
  <c r="T1500" i="9"/>
  <c r="R1500" i="9"/>
  <c r="P1500" i="9"/>
  <c r="BI1498" i="9"/>
  <c r="BH1498" i="9"/>
  <c r="BG1498" i="9"/>
  <c r="BF1498" i="9"/>
  <c r="T1498" i="9"/>
  <c r="R1498" i="9"/>
  <c r="P1498" i="9"/>
  <c r="BI1495" i="9"/>
  <c r="BH1495" i="9"/>
  <c r="BG1495" i="9"/>
  <c r="BF1495" i="9"/>
  <c r="T1495" i="9"/>
  <c r="R1495" i="9"/>
  <c r="P1495" i="9"/>
  <c r="BI1493" i="9"/>
  <c r="BH1493" i="9"/>
  <c r="BG1493" i="9"/>
  <c r="BF1493" i="9"/>
  <c r="T1493" i="9"/>
  <c r="R1493" i="9"/>
  <c r="P1493" i="9"/>
  <c r="BI1490" i="9"/>
  <c r="BH1490" i="9"/>
  <c r="BG1490" i="9"/>
  <c r="BF1490" i="9"/>
  <c r="T1490" i="9"/>
  <c r="R1490" i="9"/>
  <c r="P1490" i="9"/>
  <c r="BI1487" i="9"/>
  <c r="BH1487" i="9"/>
  <c r="BG1487" i="9"/>
  <c r="BF1487" i="9"/>
  <c r="T1487" i="9"/>
  <c r="R1487" i="9"/>
  <c r="P1487" i="9"/>
  <c r="BI1485" i="9"/>
  <c r="BH1485" i="9"/>
  <c r="BG1485" i="9"/>
  <c r="BF1485" i="9"/>
  <c r="T1485" i="9"/>
  <c r="R1485" i="9"/>
  <c r="P1485" i="9"/>
  <c r="BI1482" i="9"/>
  <c r="BH1482" i="9"/>
  <c r="BG1482" i="9"/>
  <c r="BF1482" i="9"/>
  <c r="T1482" i="9"/>
  <c r="R1482" i="9"/>
  <c r="P1482" i="9"/>
  <c r="BI1480" i="9"/>
  <c r="BH1480" i="9"/>
  <c r="BG1480" i="9"/>
  <c r="BF1480" i="9"/>
  <c r="T1480" i="9"/>
  <c r="R1480" i="9"/>
  <c r="P1480" i="9"/>
  <c r="BI1477" i="9"/>
  <c r="BH1477" i="9"/>
  <c r="BG1477" i="9"/>
  <c r="BF1477" i="9"/>
  <c r="T1477" i="9"/>
  <c r="R1477" i="9"/>
  <c r="P1477" i="9"/>
  <c r="BI1475" i="9"/>
  <c r="BH1475" i="9"/>
  <c r="BG1475" i="9"/>
  <c r="BF1475" i="9"/>
  <c r="T1475" i="9"/>
  <c r="R1475" i="9"/>
  <c r="P1475" i="9"/>
  <c r="BI1473" i="9"/>
  <c r="BH1473" i="9"/>
  <c r="BG1473" i="9"/>
  <c r="BF1473" i="9"/>
  <c r="T1473" i="9"/>
  <c r="R1473" i="9"/>
  <c r="P1473" i="9"/>
  <c r="BI1470" i="9"/>
  <c r="BH1470" i="9"/>
  <c r="BG1470" i="9"/>
  <c r="BF1470" i="9"/>
  <c r="T1470" i="9"/>
  <c r="R1470" i="9"/>
  <c r="P1470" i="9"/>
  <c r="BI1468" i="9"/>
  <c r="BH1468" i="9"/>
  <c r="BG1468" i="9"/>
  <c r="BF1468" i="9"/>
  <c r="T1468" i="9"/>
  <c r="R1468" i="9"/>
  <c r="P1468" i="9"/>
  <c r="BI1465" i="9"/>
  <c r="BH1465" i="9"/>
  <c r="BG1465" i="9"/>
  <c r="BF1465" i="9"/>
  <c r="T1465" i="9"/>
  <c r="R1465" i="9"/>
  <c r="P1465" i="9"/>
  <c r="BI1462" i="9"/>
  <c r="BH1462" i="9"/>
  <c r="BG1462" i="9"/>
  <c r="BF1462" i="9"/>
  <c r="T1462" i="9"/>
  <c r="R1462" i="9"/>
  <c r="P1462" i="9"/>
  <c r="BI1459" i="9"/>
  <c r="BH1459" i="9"/>
  <c r="BG1459" i="9"/>
  <c r="BF1459" i="9"/>
  <c r="T1459" i="9"/>
  <c r="R1459" i="9"/>
  <c r="P1459" i="9"/>
  <c r="BI1457" i="9"/>
  <c r="BH1457" i="9"/>
  <c r="BG1457" i="9"/>
  <c r="BF1457" i="9"/>
  <c r="T1457" i="9"/>
  <c r="R1457" i="9"/>
  <c r="P1457" i="9"/>
  <c r="BI1455" i="9"/>
  <c r="BH1455" i="9"/>
  <c r="BG1455" i="9"/>
  <c r="BF1455" i="9"/>
  <c r="T1455" i="9"/>
  <c r="R1455" i="9"/>
  <c r="P1455" i="9"/>
  <c r="BI1452" i="9"/>
  <c r="BH1452" i="9"/>
  <c r="BG1452" i="9"/>
  <c r="BF1452" i="9"/>
  <c r="T1452" i="9"/>
  <c r="R1452" i="9"/>
  <c r="P1452" i="9"/>
  <c r="BI1449" i="9"/>
  <c r="BH1449" i="9"/>
  <c r="BG1449" i="9"/>
  <c r="BF1449" i="9"/>
  <c r="T1449" i="9"/>
  <c r="R1449" i="9"/>
  <c r="P1449" i="9"/>
  <c r="BI1447" i="9"/>
  <c r="BH1447" i="9"/>
  <c r="BG1447" i="9"/>
  <c r="BF1447" i="9"/>
  <c r="T1447" i="9"/>
  <c r="R1447" i="9"/>
  <c r="P1447" i="9"/>
  <c r="BI1445" i="9"/>
  <c r="BH1445" i="9"/>
  <c r="BG1445" i="9"/>
  <c r="BF1445" i="9"/>
  <c r="T1445" i="9"/>
  <c r="R1445" i="9"/>
  <c r="P1445" i="9"/>
  <c r="BI1443" i="9"/>
  <c r="BH1443" i="9"/>
  <c r="BG1443" i="9"/>
  <c r="BF1443" i="9"/>
  <c r="T1443" i="9"/>
  <c r="R1443" i="9"/>
  <c r="P1443" i="9"/>
  <c r="BI1441" i="9"/>
  <c r="BH1441" i="9"/>
  <c r="BG1441" i="9"/>
  <c r="BF1441" i="9"/>
  <c r="T1441" i="9"/>
  <c r="R1441" i="9"/>
  <c r="P1441" i="9"/>
  <c r="BI1438" i="9"/>
  <c r="BH1438" i="9"/>
  <c r="BG1438" i="9"/>
  <c r="BF1438" i="9"/>
  <c r="T1438" i="9"/>
  <c r="R1438" i="9"/>
  <c r="P1438" i="9"/>
  <c r="BI1435" i="9"/>
  <c r="BH1435" i="9"/>
  <c r="BG1435" i="9"/>
  <c r="BF1435" i="9"/>
  <c r="T1435" i="9"/>
  <c r="R1435" i="9"/>
  <c r="P1435" i="9"/>
  <c r="BI1429" i="9"/>
  <c r="BH1429" i="9"/>
  <c r="BG1429" i="9"/>
  <c r="BF1429" i="9"/>
  <c r="T1429" i="9"/>
  <c r="R1429" i="9"/>
  <c r="P1429" i="9"/>
  <c r="BI1422" i="9"/>
  <c r="BH1422" i="9"/>
  <c r="BG1422" i="9"/>
  <c r="BF1422" i="9"/>
  <c r="T1422" i="9"/>
  <c r="R1422" i="9"/>
  <c r="P1422" i="9"/>
  <c r="BI1419" i="9"/>
  <c r="BH1419" i="9"/>
  <c r="BG1419" i="9"/>
  <c r="BF1419" i="9"/>
  <c r="T1419" i="9"/>
  <c r="R1419" i="9"/>
  <c r="P1419" i="9"/>
  <c r="BI1408" i="9"/>
  <c r="BH1408" i="9"/>
  <c r="BG1408" i="9"/>
  <c r="BF1408" i="9"/>
  <c r="T1408" i="9"/>
  <c r="R1408" i="9"/>
  <c r="P1408" i="9"/>
  <c r="BI1406" i="9"/>
  <c r="BH1406" i="9"/>
  <c r="BG1406" i="9"/>
  <c r="BF1406" i="9"/>
  <c r="T1406" i="9"/>
  <c r="R1406" i="9"/>
  <c r="P1406" i="9"/>
  <c r="BI1403" i="9"/>
  <c r="BH1403" i="9"/>
  <c r="BG1403" i="9"/>
  <c r="BF1403" i="9"/>
  <c r="T1403" i="9"/>
  <c r="R1403" i="9"/>
  <c r="P1403" i="9"/>
  <c r="BI1401" i="9"/>
  <c r="BH1401" i="9"/>
  <c r="BG1401" i="9"/>
  <c r="BF1401" i="9"/>
  <c r="T1401" i="9"/>
  <c r="R1401" i="9"/>
  <c r="P1401" i="9"/>
  <c r="BI1397" i="9"/>
  <c r="BH1397" i="9"/>
  <c r="BG1397" i="9"/>
  <c r="BF1397" i="9"/>
  <c r="T1397" i="9"/>
  <c r="R1397" i="9"/>
  <c r="P1397" i="9"/>
  <c r="BI1394" i="9"/>
  <c r="BH1394" i="9"/>
  <c r="BG1394" i="9"/>
  <c r="BF1394" i="9"/>
  <c r="T1394" i="9"/>
  <c r="R1394" i="9"/>
  <c r="P1394" i="9"/>
  <c r="BI1392" i="9"/>
  <c r="BH1392" i="9"/>
  <c r="BG1392" i="9"/>
  <c r="BF1392" i="9"/>
  <c r="T1392" i="9"/>
  <c r="R1392" i="9"/>
  <c r="P1392" i="9"/>
  <c r="BI1389" i="9"/>
  <c r="BH1389" i="9"/>
  <c r="BG1389" i="9"/>
  <c r="BF1389" i="9"/>
  <c r="T1389" i="9"/>
  <c r="R1389" i="9"/>
  <c r="P1389" i="9"/>
  <c r="BI1383" i="9"/>
  <c r="BH1383" i="9"/>
  <c r="BG1383" i="9"/>
  <c r="BF1383" i="9"/>
  <c r="T1383" i="9"/>
  <c r="R1383" i="9"/>
  <c r="P1383" i="9"/>
  <c r="BI1381" i="9"/>
  <c r="BH1381" i="9"/>
  <c r="BG1381" i="9"/>
  <c r="BF1381" i="9"/>
  <c r="T1381" i="9"/>
  <c r="R1381" i="9"/>
  <c r="P1381" i="9"/>
  <c r="BI1374" i="9"/>
  <c r="BH1374" i="9"/>
  <c r="BG1374" i="9"/>
  <c r="BF1374" i="9"/>
  <c r="T1374" i="9"/>
  <c r="R1374" i="9"/>
  <c r="P1374" i="9"/>
  <c r="BI1372" i="9"/>
  <c r="BH1372" i="9"/>
  <c r="BG1372" i="9"/>
  <c r="BF1372" i="9"/>
  <c r="T1372" i="9"/>
  <c r="R1372" i="9"/>
  <c r="P1372" i="9"/>
  <c r="BI1365" i="9"/>
  <c r="BH1365" i="9"/>
  <c r="BG1365" i="9"/>
  <c r="BF1365" i="9"/>
  <c r="T1365" i="9"/>
  <c r="R1365" i="9"/>
  <c r="P1365" i="9"/>
  <c r="BI1363" i="9"/>
  <c r="BH1363" i="9"/>
  <c r="BG1363" i="9"/>
  <c r="BF1363" i="9"/>
  <c r="T1363" i="9"/>
  <c r="R1363" i="9"/>
  <c r="P1363" i="9"/>
  <c r="BI1356" i="9"/>
  <c r="BH1356" i="9"/>
  <c r="BG1356" i="9"/>
  <c r="BF1356" i="9"/>
  <c r="T1356" i="9"/>
  <c r="R1356" i="9"/>
  <c r="P1356" i="9"/>
  <c r="BI1350" i="9"/>
  <c r="BH1350" i="9"/>
  <c r="BG1350" i="9"/>
  <c r="BF1350" i="9"/>
  <c r="T1350" i="9"/>
  <c r="R1350" i="9"/>
  <c r="P1350" i="9"/>
  <c r="BI1344" i="9"/>
  <c r="BH1344" i="9"/>
  <c r="BG1344" i="9"/>
  <c r="BF1344" i="9"/>
  <c r="T1344" i="9"/>
  <c r="R1344" i="9"/>
  <c r="P1344" i="9"/>
  <c r="BI1342" i="9"/>
  <c r="BH1342" i="9"/>
  <c r="BG1342" i="9"/>
  <c r="BF1342" i="9"/>
  <c r="T1342" i="9"/>
  <c r="R1342" i="9"/>
  <c r="P1342" i="9"/>
  <c r="BI1336" i="9"/>
  <c r="BH1336" i="9"/>
  <c r="BG1336" i="9"/>
  <c r="BF1336" i="9"/>
  <c r="T1336" i="9"/>
  <c r="R1336" i="9"/>
  <c r="P1336" i="9"/>
  <c r="BI1334" i="9"/>
  <c r="BH1334" i="9"/>
  <c r="BG1334" i="9"/>
  <c r="BF1334" i="9"/>
  <c r="T1334" i="9"/>
  <c r="R1334" i="9"/>
  <c r="P1334" i="9"/>
  <c r="BI1332" i="9"/>
  <c r="BH1332" i="9"/>
  <c r="BG1332" i="9"/>
  <c r="BF1332" i="9"/>
  <c r="T1332" i="9"/>
  <c r="R1332" i="9"/>
  <c r="P1332" i="9"/>
  <c r="BI1330" i="9"/>
  <c r="BH1330" i="9"/>
  <c r="BG1330" i="9"/>
  <c r="BF1330" i="9"/>
  <c r="T1330" i="9"/>
  <c r="R1330" i="9"/>
  <c r="P1330" i="9"/>
  <c r="BI1328" i="9"/>
  <c r="BH1328" i="9"/>
  <c r="BG1328" i="9"/>
  <c r="BF1328" i="9"/>
  <c r="T1328" i="9"/>
  <c r="R1328" i="9"/>
  <c r="P1328" i="9"/>
  <c r="BI1326" i="9"/>
  <c r="BH1326" i="9"/>
  <c r="BG1326" i="9"/>
  <c r="BF1326" i="9"/>
  <c r="T1326" i="9"/>
  <c r="R1326" i="9"/>
  <c r="P1326" i="9"/>
  <c r="BI1324" i="9"/>
  <c r="BH1324" i="9"/>
  <c r="BG1324" i="9"/>
  <c r="BF1324" i="9"/>
  <c r="T1324" i="9"/>
  <c r="R1324" i="9"/>
  <c r="P1324" i="9"/>
  <c r="BI1320" i="9"/>
  <c r="BH1320" i="9"/>
  <c r="BG1320" i="9"/>
  <c r="BF1320" i="9"/>
  <c r="T1320" i="9"/>
  <c r="R1320" i="9"/>
  <c r="P1320" i="9"/>
  <c r="BI1318" i="9"/>
  <c r="BH1318" i="9"/>
  <c r="BG1318" i="9"/>
  <c r="BF1318" i="9"/>
  <c r="T1318" i="9"/>
  <c r="R1318" i="9"/>
  <c r="P1318" i="9"/>
  <c r="BI1316" i="9"/>
  <c r="BH1316" i="9"/>
  <c r="BG1316" i="9"/>
  <c r="BF1316" i="9"/>
  <c r="T1316" i="9"/>
  <c r="R1316" i="9"/>
  <c r="P1316" i="9"/>
  <c r="BI1314" i="9"/>
  <c r="BH1314" i="9"/>
  <c r="BG1314" i="9"/>
  <c r="BF1314" i="9"/>
  <c r="T1314" i="9"/>
  <c r="R1314" i="9"/>
  <c r="P1314" i="9"/>
  <c r="BI1312" i="9"/>
  <c r="BH1312" i="9"/>
  <c r="BG1312" i="9"/>
  <c r="BF1312" i="9"/>
  <c r="T1312" i="9"/>
  <c r="R1312" i="9"/>
  <c r="P1312" i="9"/>
  <c r="BI1307" i="9"/>
  <c r="BH1307" i="9"/>
  <c r="BG1307" i="9"/>
  <c r="BF1307" i="9"/>
  <c r="T1307" i="9"/>
  <c r="R1307" i="9"/>
  <c r="P1307" i="9"/>
  <c r="BI1305" i="9"/>
  <c r="BH1305" i="9"/>
  <c r="BG1305" i="9"/>
  <c r="BF1305" i="9"/>
  <c r="T1305" i="9"/>
  <c r="R1305" i="9"/>
  <c r="P1305" i="9"/>
  <c r="BI1301" i="9"/>
  <c r="BH1301" i="9"/>
  <c r="BG1301" i="9"/>
  <c r="BF1301" i="9"/>
  <c r="T1301" i="9"/>
  <c r="R1301" i="9"/>
  <c r="P1301" i="9"/>
  <c r="BI1298" i="9"/>
  <c r="BH1298" i="9"/>
  <c r="BG1298" i="9"/>
  <c r="BF1298" i="9"/>
  <c r="T1298" i="9"/>
  <c r="R1298" i="9"/>
  <c r="P1298" i="9"/>
  <c r="BI1296" i="9"/>
  <c r="BH1296" i="9"/>
  <c r="BG1296" i="9"/>
  <c r="BF1296" i="9"/>
  <c r="T1296" i="9"/>
  <c r="R1296" i="9"/>
  <c r="P1296" i="9"/>
  <c r="BI1294" i="9"/>
  <c r="BH1294" i="9"/>
  <c r="BG1294" i="9"/>
  <c r="BF1294" i="9"/>
  <c r="T1294" i="9"/>
  <c r="R1294" i="9"/>
  <c r="P1294" i="9"/>
  <c r="BI1292" i="9"/>
  <c r="BH1292" i="9"/>
  <c r="BG1292" i="9"/>
  <c r="BF1292" i="9"/>
  <c r="T1292" i="9"/>
  <c r="R1292" i="9"/>
  <c r="P1292" i="9"/>
  <c r="BI1289" i="9"/>
  <c r="BH1289" i="9"/>
  <c r="BG1289" i="9"/>
  <c r="BF1289" i="9"/>
  <c r="T1289" i="9"/>
  <c r="R1289" i="9"/>
  <c r="P1289" i="9"/>
  <c r="BI1286" i="9"/>
  <c r="BH1286" i="9"/>
  <c r="BG1286" i="9"/>
  <c r="BF1286" i="9"/>
  <c r="T1286" i="9"/>
  <c r="R1286" i="9"/>
  <c r="P1286" i="9"/>
  <c r="BI1283" i="9"/>
  <c r="BH1283" i="9"/>
  <c r="BG1283" i="9"/>
  <c r="BF1283" i="9"/>
  <c r="T1283" i="9"/>
  <c r="R1283" i="9"/>
  <c r="P1283" i="9"/>
  <c r="BI1281" i="9"/>
  <c r="BH1281" i="9"/>
  <c r="BG1281" i="9"/>
  <c r="BF1281" i="9"/>
  <c r="T1281" i="9"/>
  <c r="R1281" i="9"/>
  <c r="P1281" i="9"/>
  <c r="BI1278" i="9"/>
  <c r="BH1278" i="9"/>
  <c r="BG1278" i="9"/>
  <c r="BF1278" i="9"/>
  <c r="T1278" i="9"/>
  <c r="R1278" i="9"/>
  <c r="P1278" i="9"/>
  <c r="BI1276" i="9"/>
  <c r="BH1276" i="9"/>
  <c r="BG1276" i="9"/>
  <c r="BF1276" i="9"/>
  <c r="T1276" i="9"/>
  <c r="R1276" i="9"/>
  <c r="P1276" i="9"/>
  <c r="BI1272" i="9"/>
  <c r="BH1272" i="9"/>
  <c r="BG1272" i="9"/>
  <c r="BF1272" i="9"/>
  <c r="T1272" i="9"/>
  <c r="R1272" i="9"/>
  <c r="P1272" i="9"/>
  <c r="BI1270" i="9"/>
  <c r="BH1270" i="9"/>
  <c r="BG1270" i="9"/>
  <c r="BF1270" i="9"/>
  <c r="T1270" i="9"/>
  <c r="R1270" i="9"/>
  <c r="P1270" i="9"/>
  <c r="BI1266" i="9"/>
  <c r="BH1266" i="9"/>
  <c r="BG1266" i="9"/>
  <c r="BF1266" i="9"/>
  <c r="T1266" i="9"/>
  <c r="R1266" i="9"/>
  <c r="P1266" i="9"/>
  <c r="BI1263" i="9"/>
  <c r="BH1263" i="9"/>
  <c r="BG1263" i="9"/>
  <c r="BF1263" i="9"/>
  <c r="T1263" i="9"/>
  <c r="R1263" i="9"/>
  <c r="P1263" i="9"/>
  <c r="BI1261" i="9"/>
  <c r="BH1261" i="9"/>
  <c r="BG1261" i="9"/>
  <c r="BF1261" i="9"/>
  <c r="T1261" i="9"/>
  <c r="R1261" i="9"/>
  <c r="P1261" i="9"/>
  <c r="BI1255" i="9"/>
  <c r="BH1255" i="9"/>
  <c r="BG1255" i="9"/>
  <c r="BF1255" i="9"/>
  <c r="T1255" i="9"/>
  <c r="R1255" i="9"/>
  <c r="P1255" i="9"/>
  <c r="BI1253" i="9"/>
  <c r="BH1253" i="9"/>
  <c r="BG1253" i="9"/>
  <c r="BF1253" i="9"/>
  <c r="T1253" i="9"/>
  <c r="R1253" i="9"/>
  <c r="P1253" i="9"/>
  <c r="BI1250" i="9"/>
  <c r="BH1250" i="9"/>
  <c r="BG1250" i="9"/>
  <c r="BF1250" i="9"/>
  <c r="T1250" i="9"/>
  <c r="R1250" i="9"/>
  <c r="P1250" i="9"/>
  <c r="BI1248" i="9"/>
  <c r="BH1248" i="9"/>
  <c r="BG1248" i="9"/>
  <c r="BF1248" i="9"/>
  <c r="T1248" i="9"/>
  <c r="R1248" i="9"/>
  <c r="P1248" i="9"/>
  <c r="BI1243" i="9"/>
  <c r="BH1243" i="9"/>
  <c r="BG1243" i="9"/>
  <c r="BF1243" i="9"/>
  <c r="T1243" i="9"/>
  <c r="R1243" i="9"/>
  <c r="P1243" i="9"/>
  <c r="BI1237" i="9"/>
  <c r="BH1237" i="9"/>
  <c r="BG1237" i="9"/>
  <c r="BF1237" i="9"/>
  <c r="T1237" i="9"/>
  <c r="R1237" i="9"/>
  <c r="P1237" i="9"/>
  <c r="BI1235" i="9"/>
  <c r="BH1235" i="9"/>
  <c r="BG1235" i="9"/>
  <c r="BF1235" i="9"/>
  <c r="T1235" i="9"/>
  <c r="R1235" i="9"/>
  <c r="P1235" i="9"/>
  <c r="BI1232" i="9"/>
  <c r="BH1232" i="9"/>
  <c r="BG1232" i="9"/>
  <c r="BF1232" i="9"/>
  <c r="T1232" i="9"/>
  <c r="R1232" i="9"/>
  <c r="P1232" i="9"/>
  <c r="BI1230" i="9"/>
  <c r="BH1230" i="9"/>
  <c r="BG1230" i="9"/>
  <c r="BF1230" i="9"/>
  <c r="T1230" i="9"/>
  <c r="R1230" i="9"/>
  <c r="P1230" i="9"/>
  <c r="BI1225" i="9"/>
  <c r="BH1225" i="9"/>
  <c r="BG1225" i="9"/>
  <c r="BF1225" i="9"/>
  <c r="T1225" i="9"/>
  <c r="R1225" i="9"/>
  <c r="P1225" i="9"/>
  <c r="BI1224" i="9"/>
  <c r="BH1224" i="9"/>
  <c r="BG1224" i="9"/>
  <c r="BF1224" i="9"/>
  <c r="T1224" i="9"/>
  <c r="R1224" i="9"/>
  <c r="P1224" i="9"/>
  <c r="BI1223" i="9"/>
  <c r="BH1223" i="9"/>
  <c r="BG1223" i="9"/>
  <c r="BF1223" i="9"/>
  <c r="T1223" i="9"/>
  <c r="R1223" i="9"/>
  <c r="P1223" i="9"/>
  <c r="BI1218" i="9"/>
  <c r="BH1218" i="9"/>
  <c r="BG1218" i="9"/>
  <c r="BF1218" i="9"/>
  <c r="T1218" i="9"/>
  <c r="R1218" i="9"/>
  <c r="P1218" i="9"/>
  <c r="BI1217" i="9"/>
  <c r="BH1217" i="9"/>
  <c r="BG1217" i="9"/>
  <c r="BF1217" i="9"/>
  <c r="T1217" i="9"/>
  <c r="R1217" i="9"/>
  <c r="P1217" i="9"/>
  <c r="BI1216" i="9"/>
  <c r="BH1216" i="9"/>
  <c r="BG1216" i="9"/>
  <c r="BF1216" i="9"/>
  <c r="T1216" i="9"/>
  <c r="R1216" i="9"/>
  <c r="P1216" i="9"/>
  <c r="BI1212" i="9"/>
  <c r="BH1212" i="9"/>
  <c r="BG1212" i="9"/>
  <c r="BF1212" i="9"/>
  <c r="T1212" i="9"/>
  <c r="R1212" i="9"/>
  <c r="P1212" i="9"/>
  <c r="BI1211" i="9"/>
  <c r="BH1211" i="9"/>
  <c r="BG1211" i="9"/>
  <c r="BF1211" i="9"/>
  <c r="T1211" i="9"/>
  <c r="R1211" i="9"/>
  <c r="P1211" i="9"/>
  <c r="BI1209" i="9"/>
  <c r="BH1209" i="9"/>
  <c r="BG1209" i="9"/>
  <c r="BF1209" i="9"/>
  <c r="T1209" i="9"/>
  <c r="R1209" i="9"/>
  <c r="P1209" i="9"/>
  <c r="BI1208" i="9"/>
  <c r="BH1208" i="9"/>
  <c r="BG1208" i="9"/>
  <c r="BF1208" i="9"/>
  <c r="T1208" i="9"/>
  <c r="R1208" i="9"/>
  <c r="P1208" i="9"/>
  <c r="BI1205" i="9"/>
  <c r="BH1205" i="9"/>
  <c r="BG1205" i="9"/>
  <c r="BF1205" i="9"/>
  <c r="T1205" i="9"/>
  <c r="R1205" i="9"/>
  <c r="P1205" i="9"/>
  <c r="BI1203" i="9"/>
  <c r="BH1203" i="9"/>
  <c r="BG1203" i="9"/>
  <c r="BF1203" i="9"/>
  <c r="T1203" i="9"/>
  <c r="R1203" i="9"/>
  <c r="P1203" i="9"/>
  <c r="BI1201" i="9"/>
  <c r="BH1201" i="9"/>
  <c r="BG1201" i="9"/>
  <c r="BF1201" i="9"/>
  <c r="T1201" i="9"/>
  <c r="R1201" i="9"/>
  <c r="P1201" i="9"/>
  <c r="BI1200" i="9"/>
  <c r="BH1200" i="9"/>
  <c r="BG1200" i="9"/>
  <c r="BF1200" i="9"/>
  <c r="T1200" i="9"/>
  <c r="R1200" i="9"/>
  <c r="P1200" i="9"/>
  <c r="BI1198" i="9"/>
  <c r="BH1198" i="9"/>
  <c r="BG1198" i="9"/>
  <c r="BF1198" i="9"/>
  <c r="T1198" i="9"/>
  <c r="R1198" i="9"/>
  <c r="P1198" i="9"/>
  <c r="BI1194" i="9"/>
  <c r="BH1194" i="9"/>
  <c r="BG1194" i="9"/>
  <c r="BF1194" i="9"/>
  <c r="T1194" i="9"/>
  <c r="R1194" i="9"/>
  <c r="P1194" i="9"/>
  <c r="BI1189" i="9"/>
  <c r="BH1189" i="9"/>
  <c r="BG1189" i="9"/>
  <c r="BF1189" i="9"/>
  <c r="T1189" i="9"/>
  <c r="R1189" i="9"/>
  <c r="P1189" i="9"/>
  <c r="BI1187" i="9"/>
  <c r="BH1187" i="9"/>
  <c r="BG1187" i="9"/>
  <c r="BF1187" i="9"/>
  <c r="T1187" i="9"/>
  <c r="R1187" i="9"/>
  <c r="P1187" i="9"/>
  <c r="BI1185" i="9"/>
  <c r="BH1185" i="9"/>
  <c r="BG1185" i="9"/>
  <c r="BF1185" i="9"/>
  <c r="T1185" i="9"/>
  <c r="R1185" i="9"/>
  <c r="P1185" i="9"/>
  <c r="BI1183" i="9"/>
  <c r="BH1183" i="9"/>
  <c r="BG1183" i="9"/>
  <c r="BF1183" i="9"/>
  <c r="T1183" i="9"/>
  <c r="R1183" i="9"/>
  <c r="P1183" i="9"/>
  <c r="BI1181" i="9"/>
  <c r="BH1181" i="9"/>
  <c r="BG1181" i="9"/>
  <c r="BF1181" i="9"/>
  <c r="T1181" i="9"/>
  <c r="R1181" i="9"/>
  <c r="P1181" i="9"/>
  <c r="BI1178" i="9"/>
  <c r="BH1178" i="9"/>
  <c r="BG1178" i="9"/>
  <c r="BF1178" i="9"/>
  <c r="T1178" i="9"/>
  <c r="R1178" i="9"/>
  <c r="P1178" i="9"/>
  <c r="BI1176" i="9"/>
  <c r="BH1176" i="9"/>
  <c r="BG1176" i="9"/>
  <c r="BF1176" i="9"/>
  <c r="T1176" i="9"/>
  <c r="R1176" i="9"/>
  <c r="P1176" i="9"/>
  <c r="BI1171" i="9"/>
  <c r="BH1171" i="9"/>
  <c r="BG1171" i="9"/>
  <c r="BF1171" i="9"/>
  <c r="T1171" i="9"/>
  <c r="R1171" i="9"/>
  <c r="P1171" i="9"/>
  <c r="BI1169" i="9"/>
  <c r="BH1169" i="9"/>
  <c r="BG1169" i="9"/>
  <c r="BF1169" i="9"/>
  <c r="T1169" i="9"/>
  <c r="R1169" i="9"/>
  <c r="P1169" i="9"/>
  <c r="BI1164" i="9"/>
  <c r="BH1164" i="9"/>
  <c r="BG1164" i="9"/>
  <c r="BF1164" i="9"/>
  <c r="T1164" i="9"/>
  <c r="R1164" i="9"/>
  <c r="P1164" i="9"/>
  <c r="BI1161" i="9"/>
  <c r="BH1161" i="9"/>
  <c r="BG1161" i="9"/>
  <c r="BF1161" i="9"/>
  <c r="T1161" i="9"/>
  <c r="R1161" i="9"/>
  <c r="P1161" i="9"/>
  <c r="BI1159" i="9"/>
  <c r="BH1159" i="9"/>
  <c r="BG1159" i="9"/>
  <c r="BF1159" i="9"/>
  <c r="T1159" i="9"/>
  <c r="R1159" i="9"/>
  <c r="P1159" i="9"/>
  <c r="BI1157" i="9"/>
  <c r="BH1157" i="9"/>
  <c r="BG1157" i="9"/>
  <c r="BF1157" i="9"/>
  <c r="T1157" i="9"/>
  <c r="R1157" i="9"/>
  <c r="P1157" i="9"/>
  <c r="BI1155" i="9"/>
  <c r="BH1155" i="9"/>
  <c r="BG1155" i="9"/>
  <c r="BF1155" i="9"/>
  <c r="T1155" i="9"/>
  <c r="R1155" i="9"/>
  <c r="P1155" i="9"/>
  <c r="BI1153" i="9"/>
  <c r="BH1153" i="9"/>
  <c r="BG1153" i="9"/>
  <c r="BF1153" i="9"/>
  <c r="T1153" i="9"/>
  <c r="R1153" i="9"/>
  <c r="P1153" i="9"/>
  <c r="BI1151" i="9"/>
  <c r="BH1151" i="9"/>
  <c r="BG1151" i="9"/>
  <c r="BF1151" i="9"/>
  <c r="T1151" i="9"/>
  <c r="R1151" i="9"/>
  <c r="P1151" i="9"/>
  <c r="BI1149" i="9"/>
  <c r="BH1149" i="9"/>
  <c r="BG1149" i="9"/>
  <c r="BF1149" i="9"/>
  <c r="T1149" i="9"/>
  <c r="R1149" i="9"/>
  <c r="P1149" i="9"/>
  <c r="BI1147" i="9"/>
  <c r="BH1147" i="9"/>
  <c r="BG1147" i="9"/>
  <c r="BF1147" i="9"/>
  <c r="T1147" i="9"/>
  <c r="R1147" i="9"/>
  <c r="P1147" i="9"/>
  <c r="BI1144" i="9"/>
  <c r="BH1144" i="9"/>
  <c r="BG1144" i="9"/>
  <c r="BF1144" i="9"/>
  <c r="T1144" i="9"/>
  <c r="R1144" i="9"/>
  <c r="P1144" i="9"/>
  <c r="BI1142" i="9"/>
  <c r="BH1142" i="9"/>
  <c r="BG1142" i="9"/>
  <c r="BF1142" i="9"/>
  <c r="T1142" i="9"/>
  <c r="R1142" i="9"/>
  <c r="P1142" i="9"/>
  <c r="BI1140" i="9"/>
  <c r="BH1140" i="9"/>
  <c r="BG1140" i="9"/>
  <c r="BF1140" i="9"/>
  <c r="T1140" i="9"/>
  <c r="R1140" i="9"/>
  <c r="P1140" i="9"/>
  <c r="BI1138" i="9"/>
  <c r="BH1138" i="9"/>
  <c r="BG1138" i="9"/>
  <c r="BF1138" i="9"/>
  <c r="T1138" i="9"/>
  <c r="R1138" i="9"/>
  <c r="P1138" i="9"/>
  <c r="BI1135" i="9"/>
  <c r="BH1135" i="9"/>
  <c r="BG1135" i="9"/>
  <c r="BF1135" i="9"/>
  <c r="T1135" i="9"/>
  <c r="R1135" i="9"/>
  <c r="P1135" i="9"/>
  <c r="BI1133" i="9"/>
  <c r="BH1133" i="9"/>
  <c r="BG1133" i="9"/>
  <c r="BF1133" i="9"/>
  <c r="T1133" i="9"/>
  <c r="R1133" i="9"/>
  <c r="P1133" i="9"/>
  <c r="BI1131" i="9"/>
  <c r="BH1131" i="9"/>
  <c r="BG1131" i="9"/>
  <c r="BF1131" i="9"/>
  <c r="T1131" i="9"/>
  <c r="R1131" i="9"/>
  <c r="P1131" i="9"/>
  <c r="BI1129" i="9"/>
  <c r="BH1129" i="9"/>
  <c r="BG1129" i="9"/>
  <c r="BF1129" i="9"/>
  <c r="T1129" i="9"/>
  <c r="R1129" i="9"/>
  <c r="P1129" i="9"/>
  <c r="BI1126" i="9"/>
  <c r="BH1126" i="9"/>
  <c r="BG1126" i="9"/>
  <c r="BF1126" i="9"/>
  <c r="T1126" i="9"/>
  <c r="R1126" i="9"/>
  <c r="P1126" i="9"/>
  <c r="BI1124" i="9"/>
  <c r="BH1124" i="9"/>
  <c r="BG1124" i="9"/>
  <c r="BF1124" i="9"/>
  <c r="T1124" i="9"/>
  <c r="R1124" i="9"/>
  <c r="P1124" i="9"/>
  <c r="BI1121" i="9"/>
  <c r="BH1121" i="9"/>
  <c r="BG1121" i="9"/>
  <c r="BF1121" i="9"/>
  <c r="T1121" i="9"/>
  <c r="R1121" i="9"/>
  <c r="P1121" i="9"/>
  <c r="BI1119" i="9"/>
  <c r="BH1119" i="9"/>
  <c r="BG1119" i="9"/>
  <c r="BF1119" i="9"/>
  <c r="T1119" i="9"/>
  <c r="R1119" i="9"/>
  <c r="P1119" i="9"/>
  <c r="BI1117" i="9"/>
  <c r="BH1117" i="9"/>
  <c r="BG1117" i="9"/>
  <c r="BF1117" i="9"/>
  <c r="T1117" i="9"/>
  <c r="R1117" i="9"/>
  <c r="P1117" i="9"/>
  <c r="BI1115" i="9"/>
  <c r="BH1115" i="9"/>
  <c r="BG1115" i="9"/>
  <c r="BF1115" i="9"/>
  <c r="T1115" i="9"/>
  <c r="R1115" i="9"/>
  <c r="P1115" i="9"/>
  <c r="BI1113" i="9"/>
  <c r="BH1113" i="9"/>
  <c r="BG1113" i="9"/>
  <c r="BF1113" i="9"/>
  <c r="T1113" i="9"/>
  <c r="R1113" i="9"/>
  <c r="P1113" i="9"/>
  <c r="BI1111" i="9"/>
  <c r="BH1111" i="9"/>
  <c r="BG1111" i="9"/>
  <c r="BF1111" i="9"/>
  <c r="T1111" i="9"/>
  <c r="R1111" i="9"/>
  <c r="P1111" i="9"/>
  <c r="BI1109" i="9"/>
  <c r="BH1109" i="9"/>
  <c r="BG1109" i="9"/>
  <c r="BF1109" i="9"/>
  <c r="T1109" i="9"/>
  <c r="R1109" i="9"/>
  <c r="P1109" i="9"/>
  <c r="BI1107" i="9"/>
  <c r="BH1107" i="9"/>
  <c r="BG1107" i="9"/>
  <c r="BF1107" i="9"/>
  <c r="T1107" i="9"/>
  <c r="R1107" i="9"/>
  <c r="P1107" i="9"/>
  <c r="BI1105" i="9"/>
  <c r="BH1105" i="9"/>
  <c r="BG1105" i="9"/>
  <c r="BF1105" i="9"/>
  <c r="T1105" i="9"/>
  <c r="R1105" i="9"/>
  <c r="P1105" i="9"/>
  <c r="BI1103" i="9"/>
  <c r="BH1103" i="9"/>
  <c r="BG1103" i="9"/>
  <c r="BF1103" i="9"/>
  <c r="T1103" i="9"/>
  <c r="R1103" i="9"/>
  <c r="P1103" i="9"/>
  <c r="BI1101" i="9"/>
  <c r="BH1101" i="9"/>
  <c r="BG1101" i="9"/>
  <c r="BF1101" i="9"/>
  <c r="T1101" i="9"/>
  <c r="R1101" i="9"/>
  <c r="P1101" i="9"/>
  <c r="BI1099" i="9"/>
  <c r="BH1099" i="9"/>
  <c r="BG1099" i="9"/>
  <c r="BF1099" i="9"/>
  <c r="T1099" i="9"/>
  <c r="R1099" i="9"/>
  <c r="P1099" i="9"/>
  <c r="BI1097" i="9"/>
  <c r="BH1097" i="9"/>
  <c r="BG1097" i="9"/>
  <c r="BF1097" i="9"/>
  <c r="T1097" i="9"/>
  <c r="R1097" i="9"/>
  <c r="P1097" i="9"/>
  <c r="BI1095" i="9"/>
  <c r="BH1095" i="9"/>
  <c r="BG1095" i="9"/>
  <c r="BF1095" i="9"/>
  <c r="T1095" i="9"/>
  <c r="R1095" i="9"/>
  <c r="P1095" i="9"/>
  <c r="BI1093" i="9"/>
  <c r="BH1093" i="9"/>
  <c r="BG1093" i="9"/>
  <c r="BF1093" i="9"/>
  <c r="T1093" i="9"/>
  <c r="R1093" i="9"/>
  <c r="P1093" i="9"/>
  <c r="BI1090" i="9"/>
  <c r="BH1090" i="9"/>
  <c r="BG1090" i="9"/>
  <c r="BF1090" i="9"/>
  <c r="T1090" i="9"/>
  <c r="R1090" i="9"/>
  <c r="P1090" i="9"/>
  <c r="BI1088" i="9"/>
  <c r="BH1088" i="9"/>
  <c r="BG1088" i="9"/>
  <c r="BF1088" i="9"/>
  <c r="T1088" i="9"/>
  <c r="R1088" i="9"/>
  <c r="P1088" i="9"/>
  <c r="BI1086" i="9"/>
  <c r="BH1086" i="9"/>
  <c r="BG1086" i="9"/>
  <c r="BF1086" i="9"/>
  <c r="T1086" i="9"/>
  <c r="R1086" i="9"/>
  <c r="P1086" i="9"/>
  <c r="BI1084" i="9"/>
  <c r="BH1084" i="9"/>
  <c r="BG1084" i="9"/>
  <c r="BF1084" i="9"/>
  <c r="T1084" i="9"/>
  <c r="R1084" i="9"/>
  <c r="P1084" i="9"/>
  <c r="BI1082" i="9"/>
  <c r="BH1082" i="9"/>
  <c r="BG1082" i="9"/>
  <c r="BF1082" i="9"/>
  <c r="T1082" i="9"/>
  <c r="R1082" i="9"/>
  <c r="P1082" i="9"/>
  <c r="BI1080" i="9"/>
  <c r="BH1080" i="9"/>
  <c r="BG1080" i="9"/>
  <c r="BF1080" i="9"/>
  <c r="T1080" i="9"/>
  <c r="R1080" i="9"/>
  <c r="P1080" i="9"/>
  <c r="BI1077" i="9"/>
  <c r="BH1077" i="9"/>
  <c r="BG1077" i="9"/>
  <c r="BF1077" i="9"/>
  <c r="T1077" i="9"/>
  <c r="R1077" i="9"/>
  <c r="P1077" i="9"/>
  <c r="BI1075" i="9"/>
  <c r="BH1075" i="9"/>
  <c r="BG1075" i="9"/>
  <c r="BF1075" i="9"/>
  <c r="T1075" i="9"/>
  <c r="R1075" i="9"/>
  <c r="P1075" i="9"/>
  <c r="BI1073" i="9"/>
  <c r="BH1073" i="9"/>
  <c r="BG1073" i="9"/>
  <c r="BF1073" i="9"/>
  <c r="T1073" i="9"/>
  <c r="R1073" i="9"/>
  <c r="P1073" i="9"/>
  <c r="BI1071" i="9"/>
  <c r="BH1071" i="9"/>
  <c r="BG1071" i="9"/>
  <c r="BF1071" i="9"/>
  <c r="T1071" i="9"/>
  <c r="R1071" i="9"/>
  <c r="P1071" i="9"/>
  <c r="BI1069" i="9"/>
  <c r="BH1069" i="9"/>
  <c r="BG1069" i="9"/>
  <c r="BF1069" i="9"/>
  <c r="T1069" i="9"/>
  <c r="R1069" i="9"/>
  <c r="P1069" i="9"/>
  <c r="BI1066" i="9"/>
  <c r="BH1066" i="9"/>
  <c r="BG1066" i="9"/>
  <c r="BF1066" i="9"/>
  <c r="T1066" i="9"/>
  <c r="R1066" i="9"/>
  <c r="P1066" i="9"/>
  <c r="BI1064" i="9"/>
  <c r="BH1064" i="9"/>
  <c r="BG1064" i="9"/>
  <c r="BF1064" i="9"/>
  <c r="T1064" i="9"/>
  <c r="R1064" i="9"/>
  <c r="P1064" i="9"/>
  <c r="BI1062" i="9"/>
  <c r="BH1062" i="9"/>
  <c r="BG1062" i="9"/>
  <c r="BF1062" i="9"/>
  <c r="T1062" i="9"/>
  <c r="R1062" i="9"/>
  <c r="P1062" i="9"/>
  <c r="BI1060" i="9"/>
  <c r="BH1060" i="9"/>
  <c r="BG1060" i="9"/>
  <c r="BF1060" i="9"/>
  <c r="T1060" i="9"/>
  <c r="R1060" i="9"/>
  <c r="P1060" i="9"/>
  <c r="BI1058" i="9"/>
  <c r="BH1058" i="9"/>
  <c r="BG1058" i="9"/>
  <c r="BF1058" i="9"/>
  <c r="T1058" i="9"/>
  <c r="R1058" i="9"/>
  <c r="P1058" i="9"/>
  <c r="BI1056" i="9"/>
  <c r="BH1056" i="9"/>
  <c r="BG1056" i="9"/>
  <c r="BF1056" i="9"/>
  <c r="T1056" i="9"/>
  <c r="R1056" i="9"/>
  <c r="P1056" i="9"/>
  <c r="BI1054" i="9"/>
  <c r="BH1054" i="9"/>
  <c r="BG1054" i="9"/>
  <c r="BF1054" i="9"/>
  <c r="T1054" i="9"/>
  <c r="R1054" i="9"/>
  <c r="P1054" i="9"/>
  <c r="BI1052" i="9"/>
  <c r="BH1052" i="9"/>
  <c r="BG1052" i="9"/>
  <c r="BF1052" i="9"/>
  <c r="T1052" i="9"/>
  <c r="R1052" i="9"/>
  <c r="P1052" i="9"/>
  <c r="BI1050" i="9"/>
  <c r="BH1050" i="9"/>
  <c r="BG1050" i="9"/>
  <c r="BF1050" i="9"/>
  <c r="T1050" i="9"/>
  <c r="R1050" i="9"/>
  <c r="P1050" i="9"/>
  <c r="BI1048" i="9"/>
  <c r="BH1048" i="9"/>
  <c r="BG1048" i="9"/>
  <c r="BF1048" i="9"/>
  <c r="T1048" i="9"/>
  <c r="R1048" i="9"/>
  <c r="P1048" i="9"/>
  <c r="BI1046" i="9"/>
  <c r="BH1046" i="9"/>
  <c r="BG1046" i="9"/>
  <c r="BF1046" i="9"/>
  <c r="T1046" i="9"/>
  <c r="R1046" i="9"/>
  <c r="P1046" i="9"/>
  <c r="BI1044" i="9"/>
  <c r="BH1044" i="9"/>
  <c r="BG1044" i="9"/>
  <c r="BF1044" i="9"/>
  <c r="T1044" i="9"/>
  <c r="R1044" i="9"/>
  <c r="P1044" i="9"/>
  <c r="BI1042" i="9"/>
  <c r="BH1042" i="9"/>
  <c r="BG1042" i="9"/>
  <c r="BF1042" i="9"/>
  <c r="T1042" i="9"/>
  <c r="R1042" i="9"/>
  <c r="P1042" i="9"/>
  <c r="BI1040" i="9"/>
  <c r="BH1040" i="9"/>
  <c r="BG1040" i="9"/>
  <c r="BF1040" i="9"/>
  <c r="T1040" i="9"/>
  <c r="R1040" i="9"/>
  <c r="P1040" i="9"/>
  <c r="BI1038" i="9"/>
  <c r="BH1038" i="9"/>
  <c r="BG1038" i="9"/>
  <c r="BF1038" i="9"/>
  <c r="T1038" i="9"/>
  <c r="R1038" i="9"/>
  <c r="P1038" i="9"/>
  <c r="BI1036" i="9"/>
  <c r="BH1036" i="9"/>
  <c r="BG1036" i="9"/>
  <c r="BF1036" i="9"/>
  <c r="T1036" i="9"/>
  <c r="R1036" i="9"/>
  <c r="P1036" i="9"/>
  <c r="BI1034" i="9"/>
  <c r="BH1034" i="9"/>
  <c r="BG1034" i="9"/>
  <c r="BF1034" i="9"/>
  <c r="T1034" i="9"/>
  <c r="R1034" i="9"/>
  <c r="P1034" i="9"/>
  <c r="BI1032" i="9"/>
  <c r="BH1032" i="9"/>
  <c r="BG1032" i="9"/>
  <c r="BF1032" i="9"/>
  <c r="T1032" i="9"/>
  <c r="R1032" i="9"/>
  <c r="P1032" i="9"/>
  <c r="BI1030" i="9"/>
  <c r="BH1030" i="9"/>
  <c r="BG1030" i="9"/>
  <c r="BF1030" i="9"/>
  <c r="T1030" i="9"/>
  <c r="R1030" i="9"/>
  <c r="P1030" i="9"/>
  <c r="BI1028" i="9"/>
  <c r="BH1028" i="9"/>
  <c r="BG1028" i="9"/>
  <c r="BF1028" i="9"/>
  <c r="T1028" i="9"/>
  <c r="R1028" i="9"/>
  <c r="P1028" i="9"/>
  <c r="BI1026" i="9"/>
  <c r="BH1026" i="9"/>
  <c r="BG1026" i="9"/>
  <c r="BF1026" i="9"/>
  <c r="T1026" i="9"/>
  <c r="R1026" i="9"/>
  <c r="P1026" i="9"/>
  <c r="BI1024" i="9"/>
  <c r="BH1024" i="9"/>
  <c r="BG1024" i="9"/>
  <c r="BF1024" i="9"/>
  <c r="T1024" i="9"/>
  <c r="R1024" i="9"/>
  <c r="P1024" i="9"/>
  <c r="BI1022" i="9"/>
  <c r="BH1022" i="9"/>
  <c r="BG1022" i="9"/>
  <c r="BF1022" i="9"/>
  <c r="T1022" i="9"/>
  <c r="R1022" i="9"/>
  <c r="P1022" i="9"/>
  <c r="BI1020" i="9"/>
  <c r="BH1020" i="9"/>
  <c r="BG1020" i="9"/>
  <c r="BF1020" i="9"/>
  <c r="T1020" i="9"/>
  <c r="R1020" i="9"/>
  <c r="P1020" i="9"/>
  <c r="BI1018" i="9"/>
  <c r="BH1018" i="9"/>
  <c r="BG1018" i="9"/>
  <c r="BF1018" i="9"/>
  <c r="T1018" i="9"/>
  <c r="R1018" i="9"/>
  <c r="P1018" i="9"/>
  <c r="BI1016" i="9"/>
  <c r="BH1016" i="9"/>
  <c r="BG1016" i="9"/>
  <c r="BF1016" i="9"/>
  <c r="T1016" i="9"/>
  <c r="R1016" i="9"/>
  <c r="P1016" i="9"/>
  <c r="BI1014" i="9"/>
  <c r="BH1014" i="9"/>
  <c r="BG1014" i="9"/>
  <c r="BF1014" i="9"/>
  <c r="T1014" i="9"/>
  <c r="R1014" i="9"/>
  <c r="P1014" i="9"/>
  <c r="BI1012" i="9"/>
  <c r="BH1012" i="9"/>
  <c r="BG1012" i="9"/>
  <c r="BF1012" i="9"/>
  <c r="T1012" i="9"/>
  <c r="R1012" i="9"/>
  <c r="P1012" i="9"/>
  <c r="BI1010" i="9"/>
  <c r="BH1010" i="9"/>
  <c r="BG1010" i="9"/>
  <c r="BF1010" i="9"/>
  <c r="T1010" i="9"/>
  <c r="R1010" i="9"/>
  <c r="P1010" i="9"/>
  <c r="BI1008" i="9"/>
  <c r="BH1008" i="9"/>
  <c r="BG1008" i="9"/>
  <c r="BF1008" i="9"/>
  <c r="T1008" i="9"/>
  <c r="R1008" i="9"/>
  <c r="P1008" i="9"/>
  <c r="BI1006" i="9"/>
  <c r="BH1006" i="9"/>
  <c r="BG1006" i="9"/>
  <c r="BF1006" i="9"/>
  <c r="T1006" i="9"/>
  <c r="R1006" i="9"/>
  <c r="P1006" i="9"/>
  <c r="BI1004" i="9"/>
  <c r="BH1004" i="9"/>
  <c r="BG1004" i="9"/>
  <c r="BF1004" i="9"/>
  <c r="T1004" i="9"/>
  <c r="R1004" i="9"/>
  <c r="P1004" i="9"/>
  <c r="BI1002" i="9"/>
  <c r="BH1002" i="9"/>
  <c r="BG1002" i="9"/>
  <c r="BF1002" i="9"/>
  <c r="T1002" i="9"/>
  <c r="R1002" i="9"/>
  <c r="P1002" i="9"/>
  <c r="BI1000" i="9"/>
  <c r="BH1000" i="9"/>
  <c r="BG1000" i="9"/>
  <c r="BF1000" i="9"/>
  <c r="T1000" i="9"/>
  <c r="R1000" i="9"/>
  <c r="P1000" i="9"/>
  <c r="BI998" i="9"/>
  <c r="BH998" i="9"/>
  <c r="BG998" i="9"/>
  <c r="BF998" i="9"/>
  <c r="T998" i="9"/>
  <c r="R998" i="9"/>
  <c r="P998" i="9"/>
  <c r="BI996" i="9"/>
  <c r="BH996" i="9"/>
  <c r="BG996" i="9"/>
  <c r="BF996" i="9"/>
  <c r="T996" i="9"/>
  <c r="R996" i="9"/>
  <c r="P996" i="9"/>
  <c r="BI994" i="9"/>
  <c r="BH994" i="9"/>
  <c r="BG994" i="9"/>
  <c r="BF994" i="9"/>
  <c r="T994" i="9"/>
  <c r="R994" i="9"/>
  <c r="P994" i="9"/>
  <c r="BI992" i="9"/>
  <c r="BH992" i="9"/>
  <c r="BG992" i="9"/>
  <c r="BF992" i="9"/>
  <c r="T992" i="9"/>
  <c r="R992" i="9"/>
  <c r="P992" i="9"/>
  <c r="BI990" i="9"/>
  <c r="BH990" i="9"/>
  <c r="BG990" i="9"/>
  <c r="BF990" i="9"/>
  <c r="T990" i="9"/>
  <c r="R990" i="9"/>
  <c r="P990" i="9"/>
  <c r="BI988" i="9"/>
  <c r="BH988" i="9"/>
  <c r="BG988" i="9"/>
  <c r="BF988" i="9"/>
  <c r="T988" i="9"/>
  <c r="R988" i="9"/>
  <c r="P988" i="9"/>
  <c r="BI985" i="9"/>
  <c r="BH985" i="9"/>
  <c r="BG985" i="9"/>
  <c r="BF985" i="9"/>
  <c r="T985" i="9"/>
  <c r="R985" i="9"/>
  <c r="P985" i="9"/>
  <c r="BI983" i="9"/>
  <c r="BH983" i="9"/>
  <c r="BG983" i="9"/>
  <c r="BF983" i="9"/>
  <c r="T983" i="9"/>
  <c r="R983" i="9"/>
  <c r="P983" i="9"/>
  <c r="BI981" i="9"/>
  <c r="BH981" i="9"/>
  <c r="BG981" i="9"/>
  <c r="BF981" i="9"/>
  <c r="T981" i="9"/>
  <c r="R981" i="9"/>
  <c r="P981" i="9"/>
  <c r="BI979" i="9"/>
  <c r="BH979" i="9"/>
  <c r="BG979" i="9"/>
  <c r="BF979" i="9"/>
  <c r="T979" i="9"/>
  <c r="R979" i="9"/>
  <c r="P979" i="9"/>
  <c r="BI977" i="9"/>
  <c r="BH977" i="9"/>
  <c r="BG977" i="9"/>
  <c r="BF977" i="9"/>
  <c r="T977" i="9"/>
  <c r="R977" i="9"/>
  <c r="P977" i="9"/>
  <c r="BI975" i="9"/>
  <c r="BH975" i="9"/>
  <c r="BG975" i="9"/>
  <c r="BF975" i="9"/>
  <c r="T975" i="9"/>
  <c r="R975" i="9"/>
  <c r="P975" i="9"/>
  <c r="BI973" i="9"/>
  <c r="BH973" i="9"/>
  <c r="BG973" i="9"/>
  <c r="BF973" i="9"/>
  <c r="T973" i="9"/>
  <c r="R973" i="9"/>
  <c r="P973" i="9"/>
  <c r="BI971" i="9"/>
  <c r="BH971" i="9"/>
  <c r="BG971" i="9"/>
  <c r="BF971" i="9"/>
  <c r="T971" i="9"/>
  <c r="R971" i="9"/>
  <c r="P971" i="9"/>
  <c r="BI969" i="9"/>
  <c r="BH969" i="9"/>
  <c r="BG969" i="9"/>
  <c r="BF969" i="9"/>
  <c r="T969" i="9"/>
  <c r="R969" i="9"/>
  <c r="P969" i="9"/>
  <c r="BI967" i="9"/>
  <c r="BH967" i="9"/>
  <c r="BG967" i="9"/>
  <c r="BF967" i="9"/>
  <c r="T967" i="9"/>
  <c r="R967" i="9"/>
  <c r="P967" i="9"/>
  <c r="BI965" i="9"/>
  <c r="BH965" i="9"/>
  <c r="BG965" i="9"/>
  <c r="BF965" i="9"/>
  <c r="T965" i="9"/>
  <c r="R965" i="9"/>
  <c r="P965" i="9"/>
  <c r="BI963" i="9"/>
  <c r="BH963" i="9"/>
  <c r="BG963" i="9"/>
  <c r="BF963" i="9"/>
  <c r="T963" i="9"/>
  <c r="R963" i="9"/>
  <c r="P963" i="9"/>
  <c r="BI961" i="9"/>
  <c r="BH961" i="9"/>
  <c r="BG961" i="9"/>
  <c r="BF961" i="9"/>
  <c r="T961" i="9"/>
  <c r="R961" i="9"/>
  <c r="P961" i="9"/>
  <c r="BI959" i="9"/>
  <c r="BH959" i="9"/>
  <c r="BG959" i="9"/>
  <c r="BF959" i="9"/>
  <c r="T959" i="9"/>
  <c r="R959" i="9"/>
  <c r="P959" i="9"/>
  <c r="BI957" i="9"/>
  <c r="BH957" i="9"/>
  <c r="BG957" i="9"/>
  <c r="BF957" i="9"/>
  <c r="T957" i="9"/>
  <c r="R957" i="9"/>
  <c r="P957" i="9"/>
  <c r="BI955" i="9"/>
  <c r="BH955" i="9"/>
  <c r="BG955" i="9"/>
  <c r="BF955" i="9"/>
  <c r="T955" i="9"/>
  <c r="R955" i="9"/>
  <c r="P955" i="9"/>
  <c r="BI953" i="9"/>
  <c r="BH953" i="9"/>
  <c r="BG953" i="9"/>
  <c r="BF953" i="9"/>
  <c r="T953" i="9"/>
  <c r="R953" i="9"/>
  <c r="P953" i="9"/>
  <c r="BI951" i="9"/>
  <c r="BH951" i="9"/>
  <c r="BG951" i="9"/>
  <c r="BF951" i="9"/>
  <c r="T951" i="9"/>
  <c r="R951" i="9"/>
  <c r="P951" i="9"/>
  <c r="BI949" i="9"/>
  <c r="BH949" i="9"/>
  <c r="BG949" i="9"/>
  <c r="BF949" i="9"/>
  <c r="T949" i="9"/>
  <c r="R949" i="9"/>
  <c r="P949" i="9"/>
  <c r="BI947" i="9"/>
  <c r="BH947" i="9"/>
  <c r="BG947" i="9"/>
  <c r="BF947" i="9"/>
  <c r="T947" i="9"/>
  <c r="R947" i="9"/>
  <c r="P947" i="9"/>
  <c r="BI945" i="9"/>
  <c r="BH945" i="9"/>
  <c r="BG945" i="9"/>
  <c r="BF945" i="9"/>
  <c r="T945" i="9"/>
  <c r="R945" i="9"/>
  <c r="P945" i="9"/>
  <c r="BI943" i="9"/>
  <c r="BH943" i="9"/>
  <c r="BG943" i="9"/>
  <c r="BF943" i="9"/>
  <c r="T943" i="9"/>
  <c r="R943" i="9"/>
  <c r="P943" i="9"/>
  <c r="BI941" i="9"/>
  <c r="BH941" i="9"/>
  <c r="BG941" i="9"/>
  <c r="BF941" i="9"/>
  <c r="T941" i="9"/>
  <c r="R941" i="9"/>
  <c r="P941" i="9"/>
  <c r="BI939" i="9"/>
  <c r="BH939" i="9"/>
  <c r="BG939" i="9"/>
  <c r="BF939" i="9"/>
  <c r="T939" i="9"/>
  <c r="R939" i="9"/>
  <c r="P939" i="9"/>
  <c r="BI937" i="9"/>
  <c r="BH937" i="9"/>
  <c r="BG937" i="9"/>
  <c r="BF937" i="9"/>
  <c r="T937" i="9"/>
  <c r="R937" i="9"/>
  <c r="P937" i="9"/>
  <c r="BI935" i="9"/>
  <c r="BH935" i="9"/>
  <c r="BG935" i="9"/>
  <c r="BF935" i="9"/>
  <c r="T935" i="9"/>
  <c r="R935" i="9"/>
  <c r="P935" i="9"/>
  <c r="BI932" i="9"/>
  <c r="BH932" i="9"/>
  <c r="BG932" i="9"/>
  <c r="BF932" i="9"/>
  <c r="T932" i="9"/>
  <c r="R932" i="9"/>
  <c r="P932" i="9"/>
  <c r="BI930" i="9"/>
  <c r="BH930" i="9"/>
  <c r="BG930" i="9"/>
  <c r="BF930" i="9"/>
  <c r="T930" i="9"/>
  <c r="R930" i="9"/>
  <c r="P930" i="9"/>
  <c r="BI928" i="9"/>
  <c r="BH928" i="9"/>
  <c r="BG928" i="9"/>
  <c r="BF928" i="9"/>
  <c r="T928" i="9"/>
  <c r="R928" i="9"/>
  <c r="P928" i="9"/>
  <c r="BI926" i="9"/>
  <c r="BH926" i="9"/>
  <c r="BG926" i="9"/>
  <c r="BF926" i="9"/>
  <c r="T926" i="9"/>
  <c r="R926" i="9"/>
  <c r="P926" i="9"/>
  <c r="BI924" i="9"/>
  <c r="BH924" i="9"/>
  <c r="BG924" i="9"/>
  <c r="BF924" i="9"/>
  <c r="T924" i="9"/>
  <c r="R924" i="9"/>
  <c r="P924" i="9"/>
  <c r="BI922" i="9"/>
  <c r="BH922" i="9"/>
  <c r="BG922" i="9"/>
  <c r="BF922" i="9"/>
  <c r="T922" i="9"/>
  <c r="R922" i="9"/>
  <c r="P922" i="9"/>
  <c r="BI920" i="9"/>
  <c r="BH920" i="9"/>
  <c r="BG920" i="9"/>
  <c r="BF920" i="9"/>
  <c r="T920" i="9"/>
  <c r="R920" i="9"/>
  <c r="P920" i="9"/>
  <c r="BI918" i="9"/>
  <c r="BH918" i="9"/>
  <c r="BG918" i="9"/>
  <c r="BF918" i="9"/>
  <c r="T918" i="9"/>
  <c r="R918" i="9"/>
  <c r="P918" i="9"/>
  <c r="BI916" i="9"/>
  <c r="BH916" i="9"/>
  <c r="BG916" i="9"/>
  <c r="BF916" i="9"/>
  <c r="T916" i="9"/>
  <c r="R916" i="9"/>
  <c r="P916" i="9"/>
  <c r="BI914" i="9"/>
  <c r="BH914" i="9"/>
  <c r="BG914" i="9"/>
  <c r="BF914" i="9"/>
  <c r="T914" i="9"/>
  <c r="R914" i="9"/>
  <c r="P914" i="9"/>
  <c r="BI912" i="9"/>
  <c r="BH912" i="9"/>
  <c r="BG912" i="9"/>
  <c r="BF912" i="9"/>
  <c r="T912" i="9"/>
  <c r="R912" i="9"/>
  <c r="P912" i="9"/>
  <c r="BI910" i="9"/>
  <c r="BH910" i="9"/>
  <c r="BG910" i="9"/>
  <c r="BF910" i="9"/>
  <c r="T910" i="9"/>
  <c r="R910" i="9"/>
  <c r="P910" i="9"/>
  <c r="BI908" i="9"/>
  <c r="BH908" i="9"/>
  <c r="BG908" i="9"/>
  <c r="BF908" i="9"/>
  <c r="T908" i="9"/>
  <c r="R908" i="9"/>
  <c r="P908" i="9"/>
  <c r="BI906" i="9"/>
  <c r="BH906" i="9"/>
  <c r="BG906" i="9"/>
  <c r="BF906" i="9"/>
  <c r="T906" i="9"/>
  <c r="R906" i="9"/>
  <c r="P906" i="9"/>
  <c r="BI904" i="9"/>
  <c r="BH904" i="9"/>
  <c r="BG904" i="9"/>
  <c r="BF904" i="9"/>
  <c r="T904" i="9"/>
  <c r="R904" i="9"/>
  <c r="P904" i="9"/>
  <c r="BI902" i="9"/>
  <c r="BH902" i="9"/>
  <c r="BG902" i="9"/>
  <c r="BF902" i="9"/>
  <c r="T902" i="9"/>
  <c r="R902" i="9"/>
  <c r="P902" i="9"/>
  <c r="BI900" i="9"/>
  <c r="BH900" i="9"/>
  <c r="BG900" i="9"/>
  <c r="BF900" i="9"/>
  <c r="T900" i="9"/>
  <c r="R900" i="9"/>
  <c r="P900" i="9"/>
  <c r="BI898" i="9"/>
  <c r="BH898" i="9"/>
  <c r="BG898" i="9"/>
  <c r="BF898" i="9"/>
  <c r="T898" i="9"/>
  <c r="R898" i="9"/>
  <c r="P898" i="9"/>
  <c r="BI896" i="9"/>
  <c r="BH896" i="9"/>
  <c r="BG896" i="9"/>
  <c r="BF896" i="9"/>
  <c r="T896" i="9"/>
  <c r="R896" i="9"/>
  <c r="P896" i="9"/>
  <c r="BI894" i="9"/>
  <c r="BH894" i="9"/>
  <c r="BG894" i="9"/>
  <c r="BF894" i="9"/>
  <c r="T894" i="9"/>
  <c r="R894" i="9"/>
  <c r="P894" i="9"/>
  <c r="BI892" i="9"/>
  <c r="BH892" i="9"/>
  <c r="BG892" i="9"/>
  <c r="BF892" i="9"/>
  <c r="T892" i="9"/>
  <c r="R892" i="9"/>
  <c r="P892" i="9"/>
  <c r="BI890" i="9"/>
  <c r="BH890" i="9"/>
  <c r="BG890" i="9"/>
  <c r="BF890" i="9"/>
  <c r="T890" i="9"/>
  <c r="R890" i="9"/>
  <c r="P890" i="9"/>
  <c r="BI888" i="9"/>
  <c r="BH888" i="9"/>
  <c r="BG888" i="9"/>
  <c r="BF888" i="9"/>
  <c r="T888" i="9"/>
  <c r="R888" i="9"/>
  <c r="P888" i="9"/>
  <c r="BI886" i="9"/>
  <c r="BH886" i="9"/>
  <c r="BG886" i="9"/>
  <c r="BF886" i="9"/>
  <c r="T886" i="9"/>
  <c r="R886" i="9"/>
  <c r="P886" i="9"/>
  <c r="BI884" i="9"/>
  <c r="BH884" i="9"/>
  <c r="BG884" i="9"/>
  <c r="BF884" i="9"/>
  <c r="T884" i="9"/>
  <c r="R884" i="9"/>
  <c r="P884" i="9"/>
  <c r="BI882" i="9"/>
  <c r="BH882" i="9"/>
  <c r="BG882" i="9"/>
  <c r="BF882" i="9"/>
  <c r="T882" i="9"/>
  <c r="R882" i="9"/>
  <c r="P882" i="9"/>
  <c r="BI880" i="9"/>
  <c r="BH880" i="9"/>
  <c r="BG880" i="9"/>
  <c r="BF880" i="9"/>
  <c r="T880" i="9"/>
  <c r="R880" i="9"/>
  <c r="P880" i="9"/>
  <c r="BI878" i="9"/>
  <c r="BH878" i="9"/>
  <c r="BG878" i="9"/>
  <c r="BF878" i="9"/>
  <c r="T878" i="9"/>
  <c r="R878" i="9"/>
  <c r="P878" i="9"/>
  <c r="BI876" i="9"/>
  <c r="BH876" i="9"/>
  <c r="BG876" i="9"/>
  <c r="BF876" i="9"/>
  <c r="T876" i="9"/>
  <c r="R876" i="9"/>
  <c r="P876" i="9"/>
  <c r="BI874" i="9"/>
  <c r="BH874" i="9"/>
  <c r="BG874" i="9"/>
  <c r="BF874" i="9"/>
  <c r="T874" i="9"/>
  <c r="R874" i="9"/>
  <c r="P874" i="9"/>
  <c r="BI872" i="9"/>
  <c r="BH872" i="9"/>
  <c r="BG872" i="9"/>
  <c r="BF872" i="9"/>
  <c r="T872" i="9"/>
  <c r="R872" i="9"/>
  <c r="P872" i="9"/>
  <c r="BI870" i="9"/>
  <c r="BH870" i="9"/>
  <c r="BG870" i="9"/>
  <c r="BF870" i="9"/>
  <c r="T870" i="9"/>
  <c r="R870" i="9"/>
  <c r="P870" i="9"/>
  <c r="BI868" i="9"/>
  <c r="BH868" i="9"/>
  <c r="BG868" i="9"/>
  <c r="BF868" i="9"/>
  <c r="T868" i="9"/>
  <c r="R868" i="9"/>
  <c r="P868" i="9"/>
  <c r="BI866" i="9"/>
  <c r="BH866" i="9"/>
  <c r="BG866" i="9"/>
  <c r="BF866" i="9"/>
  <c r="T866" i="9"/>
  <c r="R866" i="9"/>
  <c r="P866" i="9"/>
  <c r="BI864" i="9"/>
  <c r="BH864" i="9"/>
  <c r="BG864" i="9"/>
  <c r="BF864" i="9"/>
  <c r="T864" i="9"/>
  <c r="R864" i="9"/>
  <c r="P864" i="9"/>
  <c r="BI862" i="9"/>
  <c r="BH862" i="9"/>
  <c r="BG862" i="9"/>
  <c r="BF862" i="9"/>
  <c r="T862" i="9"/>
  <c r="R862" i="9"/>
  <c r="P862" i="9"/>
  <c r="BI860" i="9"/>
  <c r="BH860" i="9"/>
  <c r="BG860" i="9"/>
  <c r="BF860" i="9"/>
  <c r="T860" i="9"/>
  <c r="R860" i="9"/>
  <c r="P860" i="9"/>
  <c r="BI858" i="9"/>
  <c r="BH858" i="9"/>
  <c r="BG858" i="9"/>
  <c r="BF858" i="9"/>
  <c r="T858" i="9"/>
  <c r="R858" i="9"/>
  <c r="P858" i="9"/>
  <c r="BI856" i="9"/>
  <c r="BH856" i="9"/>
  <c r="BG856" i="9"/>
  <c r="BF856" i="9"/>
  <c r="T856" i="9"/>
  <c r="R856" i="9"/>
  <c r="P856" i="9"/>
  <c r="BI854" i="9"/>
  <c r="BH854" i="9"/>
  <c r="BG854" i="9"/>
  <c r="BF854" i="9"/>
  <c r="T854" i="9"/>
  <c r="R854" i="9"/>
  <c r="P854" i="9"/>
  <c r="BI852" i="9"/>
  <c r="BH852" i="9"/>
  <c r="BG852" i="9"/>
  <c r="BF852" i="9"/>
  <c r="T852" i="9"/>
  <c r="R852" i="9"/>
  <c r="P852" i="9"/>
  <c r="BI849" i="9"/>
  <c r="BH849" i="9"/>
  <c r="BG849" i="9"/>
  <c r="BF849" i="9"/>
  <c r="T849" i="9"/>
  <c r="R849" i="9"/>
  <c r="P849" i="9"/>
  <c r="BI847" i="9"/>
  <c r="BH847" i="9"/>
  <c r="BG847" i="9"/>
  <c r="BF847" i="9"/>
  <c r="T847" i="9"/>
  <c r="R847" i="9"/>
  <c r="P847" i="9"/>
  <c r="BI845" i="9"/>
  <c r="BH845" i="9"/>
  <c r="BG845" i="9"/>
  <c r="BF845" i="9"/>
  <c r="T845" i="9"/>
  <c r="R845" i="9"/>
  <c r="P845" i="9"/>
  <c r="BI843" i="9"/>
  <c r="BH843" i="9"/>
  <c r="BG843" i="9"/>
  <c r="BF843" i="9"/>
  <c r="T843" i="9"/>
  <c r="R843" i="9"/>
  <c r="P843" i="9"/>
  <c r="BI841" i="9"/>
  <c r="BH841" i="9"/>
  <c r="BG841" i="9"/>
  <c r="BF841" i="9"/>
  <c r="T841" i="9"/>
  <c r="R841" i="9"/>
  <c r="P841" i="9"/>
  <c r="BI839" i="9"/>
  <c r="BH839" i="9"/>
  <c r="BG839" i="9"/>
  <c r="BF839" i="9"/>
  <c r="T839" i="9"/>
  <c r="R839" i="9"/>
  <c r="P839" i="9"/>
  <c r="BI837" i="9"/>
  <c r="BH837" i="9"/>
  <c r="BG837" i="9"/>
  <c r="BF837" i="9"/>
  <c r="T837" i="9"/>
  <c r="R837" i="9"/>
  <c r="P837" i="9"/>
  <c r="BI835" i="9"/>
  <c r="BH835" i="9"/>
  <c r="BG835" i="9"/>
  <c r="BF835" i="9"/>
  <c r="T835" i="9"/>
  <c r="R835" i="9"/>
  <c r="P835" i="9"/>
  <c r="BI833" i="9"/>
  <c r="BH833" i="9"/>
  <c r="BG833" i="9"/>
  <c r="BF833" i="9"/>
  <c r="T833" i="9"/>
  <c r="R833" i="9"/>
  <c r="P833" i="9"/>
  <c r="BI831" i="9"/>
  <c r="BH831" i="9"/>
  <c r="BG831" i="9"/>
  <c r="BF831" i="9"/>
  <c r="T831" i="9"/>
  <c r="R831" i="9"/>
  <c r="P831" i="9"/>
  <c r="BI829" i="9"/>
  <c r="BH829" i="9"/>
  <c r="BG829" i="9"/>
  <c r="BF829" i="9"/>
  <c r="T829" i="9"/>
  <c r="R829" i="9"/>
  <c r="P829" i="9"/>
  <c r="BI827" i="9"/>
  <c r="BH827" i="9"/>
  <c r="BG827" i="9"/>
  <c r="BF827" i="9"/>
  <c r="T827" i="9"/>
  <c r="R827" i="9"/>
  <c r="P827" i="9"/>
  <c r="BI825" i="9"/>
  <c r="BH825" i="9"/>
  <c r="BG825" i="9"/>
  <c r="BF825" i="9"/>
  <c r="T825" i="9"/>
  <c r="R825" i="9"/>
  <c r="P825" i="9"/>
  <c r="BI823" i="9"/>
  <c r="BH823" i="9"/>
  <c r="BG823" i="9"/>
  <c r="BF823" i="9"/>
  <c r="T823" i="9"/>
  <c r="R823" i="9"/>
  <c r="P823" i="9"/>
  <c r="BI821" i="9"/>
  <c r="BH821" i="9"/>
  <c r="BG821" i="9"/>
  <c r="BF821" i="9"/>
  <c r="T821" i="9"/>
  <c r="R821" i="9"/>
  <c r="P821" i="9"/>
  <c r="BI819" i="9"/>
  <c r="BH819" i="9"/>
  <c r="BG819" i="9"/>
  <c r="BF819" i="9"/>
  <c r="T819" i="9"/>
  <c r="R819" i="9"/>
  <c r="P819" i="9"/>
  <c r="BI817" i="9"/>
  <c r="BH817" i="9"/>
  <c r="BG817" i="9"/>
  <c r="BF817" i="9"/>
  <c r="T817" i="9"/>
  <c r="R817" i="9"/>
  <c r="P817" i="9"/>
  <c r="BI815" i="9"/>
  <c r="BH815" i="9"/>
  <c r="BG815" i="9"/>
  <c r="BF815" i="9"/>
  <c r="T815" i="9"/>
  <c r="R815" i="9"/>
  <c r="P815" i="9"/>
  <c r="BI813" i="9"/>
  <c r="BH813" i="9"/>
  <c r="BG813" i="9"/>
  <c r="BF813" i="9"/>
  <c r="T813" i="9"/>
  <c r="R813" i="9"/>
  <c r="P813" i="9"/>
  <c r="BI811" i="9"/>
  <c r="BH811" i="9"/>
  <c r="BG811" i="9"/>
  <c r="BF811" i="9"/>
  <c r="T811" i="9"/>
  <c r="R811" i="9"/>
  <c r="P811" i="9"/>
  <c r="BI809" i="9"/>
  <c r="BH809" i="9"/>
  <c r="BG809" i="9"/>
  <c r="BF809" i="9"/>
  <c r="T809" i="9"/>
  <c r="R809" i="9"/>
  <c r="P809" i="9"/>
  <c r="BI807" i="9"/>
  <c r="BH807" i="9"/>
  <c r="BG807" i="9"/>
  <c r="BF807" i="9"/>
  <c r="T807" i="9"/>
  <c r="R807" i="9"/>
  <c r="P807" i="9"/>
  <c r="BI805" i="9"/>
  <c r="BH805" i="9"/>
  <c r="BG805" i="9"/>
  <c r="BF805" i="9"/>
  <c r="T805" i="9"/>
  <c r="R805" i="9"/>
  <c r="P805" i="9"/>
  <c r="BI803" i="9"/>
  <c r="BH803" i="9"/>
  <c r="BG803" i="9"/>
  <c r="BF803" i="9"/>
  <c r="T803" i="9"/>
  <c r="R803" i="9"/>
  <c r="P803" i="9"/>
  <c r="BI801" i="9"/>
  <c r="BH801" i="9"/>
  <c r="BG801" i="9"/>
  <c r="BF801" i="9"/>
  <c r="T801" i="9"/>
  <c r="R801" i="9"/>
  <c r="P801" i="9"/>
  <c r="BI799" i="9"/>
  <c r="BH799" i="9"/>
  <c r="BG799" i="9"/>
  <c r="BF799" i="9"/>
  <c r="T799" i="9"/>
  <c r="R799" i="9"/>
  <c r="P799" i="9"/>
  <c r="BI797" i="9"/>
  <c r="BH797" i="9"/>
  <c r="BG797" i="9"/>
  <c r="BF797" i="9"/>
  <c r="T797" i="9"/>
  <c r="R797" i="9"/>
  <c r="P797" i="9"/>
  <c r="BI795" i="9"/>
  <c r="BH795" i="9"/>
  <c r="BG795" i="9"/>
  <c r="BF795" i="9"/>
  <c r="T795" i="9"/>
  <c r="R795" i="9"/>
  <c r="P795" i="9"/>
  <c r="BI793" i="9"/>
  <c r="BH793" i="9"/>
  <c r="BG793" i="9"/>
  <c r="BF793" i="9"/>
  <c r="T793" i="9"/>
  <c r="R793" i="9"/>
  <c r="P793" i="9"/>
  <c r="BI791" i="9"/>
  <c r="BH791" i="9"/>
  <c r="BG791" i="9"/>
  <c r="BF791" i="9"/>
  <c r="T791" i="9"/>
  <c r="R791" i="9"/>
  <c r="P791" i="9"/>
  <c r="BI789" i="9"/>
  <c r="BH789" i="9"/>
  <c r="BG789" i="9"/>
  <c r="BF789" i="9"/>
  <c r="T789" i="9"/>
  <c r="R789" i="9"/>
  <c r="P789" i="9"/>
  <c r="BI787" i="9"/>
  <c r="BH787" i="9"/>
  <c r="BG787" i="9"/>
  <c r="BF787" i="9"/>
  <c r="T787" i="9"/>
  <c r="R787" i="9"/>
  <c r="P787" i="9"/>
  <c r="BI785" i="9"/>
  <c r="BH785" i="9"/>
  <c r="BG785" i="9"/>
  <c r="BF785" i="9"/>
  <c r="T785" i="9"/>
  <c r="R785" i="9"/>
  <c r="P785" i="9"/>
  <c r="BI783" i="9"/>
  <c r="BH783" i="9"/>
  <c r="BG783" i="9"/>
  <c r="BF783" i="9"/>
  <c r="T783" i="9"/>
  <c r="R783" i="9"/>
  <c r="P783" i="9"/>
  <c r="BI781" i="9"/>
  <c r="BH781" i="9"/>
  <c r="BG781" i="9"/>
  <c r="BF781" i="9"/>
  <c r="T781" i="9"/>
  <c r="R781" i="9"/>
  <c r="P781" i="9"/>
  <c r="BI779" i="9"/>
  <c r="BH779" i="9"/>
  <c r="BG779" i="9"/>
  <c r="BF779" i="9"/>
  <c r="T779" i="9"/>
  <c r="R779" i="9"/>
  <c r="P779" i="9"/>
  <c r="BI777" i="9"/>
  <c r="BH777" i="9"/>
  <c r="BG777" i="9"/>
  <c r="BF777" i="9"/>
  <c r="T777" i="9"/>
  <c r="R777" i="9"/>
  <c r="P777" i="9"/>
  <c r="BI775" i="9"/>
  <c r="BH775" i="9"/>
  <c r="BG775" i="9"/>
  <c r="BF775" i="9"/>
  <c r="T775" i="9"/>
  <c r="R775" i="9"/>
  <c r="P775" i="9"/>
  <c r="BI773" i="9"/>
  <c r="BH773" i="9"/>
  <c r="BG773" i="9"/>
  <c r="BF773" i="9"/>
  <c r="T773" i="9"/>
  <c r="R773" i="9"/>
  <c r="P773" i="9"/>
  <c r="BI771" i="9"/>
  <c r="BH771" i="9"/>
  <c r="BG771" i="9"/>
  <c r="BF771" i="9"/>
  <c r="T771" i="9"/>
  <c r="R771" i="9"/>
  <c r="P771" i="9"/>
  <c r="BI768" i="9"/>
  <c r="BH768" i="9"/>
  <c r="BG768" i="9"/>
  <c r="BF768" i="9"/>
  <c r="T768" i="9"/>
  <c r="R768" i="9"/>
  <c r="P768" i="9"/>
  <c r="BI766" i="9"/>
  <c r="BH766" i="9"/>
  <c r="BG766" i="9"/>
  <c r="BF766" i="9"/>
  <c r="T766" i="9"/>
  <c r="R766" i="9"/>
  <c r="P766" i="9"/>
  <c r="BI764" i="9"/>
  <c r="BH764" i="9"/>
  <c r="BG764" i="9"/>
  <c r="BF764" i="9"/>
  <c r="T764" i="9"/>
  <c r="R764" i="9"/>
  <c r="P764" i="9"/>
  <c r="BI762" i="9"/>
  <c r="BH762" i="9"/>
  <c r="BG762" i="9"/>
  <c r="BF762" i="9"/>
  <c r="T762" i="9"/>
  <c r="R762" i="9"/>
  <c r="P762" i="9"/>
  <c r="BI760" i="9"/>
  <c r="BH760" i="9"/>
  <c r="BG760" i="9"/>
  <c r="BF760" i="9"/>
  <c r="T760" i="9"/>
  <c r="R760" i="9"/>
  <c r="P760" i="9"/>
  <c r="BI758" i="9"/>
  <c r="BH758" i="9"/>
  <c r="BG758" i="9"/>
  <c r="BF758" i="9"/>
  <c r="T758" i="9"/>
  <c r="R758" i="9"/>
  <c r="P758" i="9"/>
  <c r="BI756" i="9"/>
  <c r="BH756" i="9"/>
  <c r="BG756" i="9"/>
  <c r="BF756" i="9"/>
  <c r="T756" i="9"/>
  <c r="R756" i="9"/>
  <c r="P756" i="9"/>
  <c r="BI754" i="9"/>
  <c r="BH754" i="9"/>
  <c r="BG754" i="9"/>
  <c r="BF754" i="9"/>
  <c r="T754" i="9"/>
  <c r="R754" i="9"/>
  <c r="P754" i="9"/>
  <c r="BI752" i="9"/>
  <c r="BH752" i="9"/>
  <c r="BG752" i="9"/>
  <c r="BF752" i="9"/>
  <c r="T752" i="9"/>
  <c r="R752" i="9"/>
  <c r="P752" i="9"/>
  <c r="BI750" i="9"/>
  <c r="BH750" i="9"/>
  <c r="BG750" i="9"/>
  <c r="BF750" i="9"/>
  <c r="T750" i="9"/>
  <c r="R750" i="9"/>
  <c r="P750" i="9"/>
  <c r="BI748" i="9"/>
  <c r="BH748" i="9"/>
  <c r="BG748" i="9"/>
  <c r="BF748" i="9"/>
  <c r="T748" i="9"/>
  <c r="R748" i="9"/>
  <c r="P748" i="9"/>
  <c r="BI746" i="9"/>
  <c r="BH746" i="9"/>
  <c r="BG746" i="9"/>
  <c r="BF746" i="9"/>
  <c r="T746" i="9"/>
  <c r="R746" i="9"/>
  <c r="P746" i="9"/>
  <c r="BI744" i="9"/>
  <c r="BH744" i="9"/>
  <c r="BG744" i="9"/>
  <c r="BF744" i="9"/>
  <c r="T744" i="9"/>
  <c r="R744" i="9"/>
  <c r="P744" i="9"/>
  <c r="BI742" i="9"/>
  <c r="BH742" i="9"/>
  <c r="BG742" i="9"/>
  <c r="BF742" i="9"/>
  <c r="T742" i="9"/>
  <c r="R742" i="9"/>
  <c r="P742" i="9"/>
  <c r="BI740" i="9"/>
  <c r="BH740" i="9"/>
  <c r="BG740" i="9"/>
  <c r="BF740" i="9"/>
  <c r="T740" i="9"/>
  <c r="R740" i="9"/>
  <c r="P740" i="9"/>
  <c r="BI738" i="9"/>
  <c r="BH738" i="9"/>
  <c r="BG738" i="9"/>
  <c r="BF738" i="9"/>
  <c r="T738" i="9"/>
  <c r="R738" i="9"/>
  <c r="P738" i="9"/>
  <c r="BI736" i="9"/>
  <c r="BH736" i="9"/>
  <c r="BG736" i="9"/>
  <c r="BF736" i="9"/>
  <c r="T736" i="9"/>
  <c r="R736" i="9"/>
  <c r="P736" i="9"/>
  <c r="BI734" i="9"/>
  <c r="BH734" i="9"/>
  <c r="BG734" i="9"/>
  <c r="BF734" i="9"/>
  <c r="T734" i="9"/>
  <c r="R734" i="9"/>
  <c r="P734" i="9"/>
  <c r="BI732" i="9"/>
  <c r="BH732" i="9"/>
  <c r="BG732" i="9"/>
  <c r="BF732" i="9"/>
  <c r="T732" i="9"/>
  <c r="R732" i="9"/>
  <c r="P732" i="9"/>
  <c r="BI730" i="9"/>
  <c r="BH730" i="9"/>
  <c r="BG730" i="9"/>
  <c r="BF730" i="9"/>
  <c r="T730" i="9"/>
  <c r="R730" i="9"/>
  <c r="P730" i="9"/>
  <c r="BI728" i="9"/>
  <c r="BH728" i="9"/>
  <c r="BG728" i="9"/>
  <c r="BF728" i="9"/>
  <c r="T728" i="9"/>
  <c r="R728" i="9"/>
  <c r="P728" i="9"/>
  <c r="BI726" i="9"/>
  <c r="BH726" i="9"/>
  <c r="BG726" i="9"/>
  <c r="BF726" i="9"/>
  <c r="T726" i="9"/>
  <c r="R726" i="9"/>
  <c r="P726" i="9"/>
  <c r="BI724" i="9"/>
  <c r="BH724" i="9"/>
  <c r="BG724" i="9"/>
  <c r="BF724" i="9"/>
  <c r="T724" i="9"/>
  <c r="R724" i="9"/>
  <c r="P724" i="9"/>
  <c r="BI722" i="9"/>
  <c r="BH722" i="9"/>
  <c r="BG722" i="9"/>
  <c r="BF722" i="9"/>
  <c r="T722" i="9"/>
  <c r="R722" i="9"/>
  <c r="P722" i="9"/>
  <c r="BI720" i="9"/>
  <c r="BH720" i="9"/>
  <c r="BG720" i="9"/>
  <c r="BF720" i="9"/>
  <c r="T720" i="9"/>
  <c r="R720" i="9"/>
  <c r="P720" i="9"/>
  <c r="BI718" i="9"/>
  <c r="BH718" i="9"/>
  <c r="BG718" i="9"/>
  <c r="BF718" i="9"/>
  <c r="T718" i="9"/>
  <c r="R718" i="9"/>
  <c r="P718" i="9"/>
  <c r="BI716" i="9"/>
  <c r="BH716" i="9"/>
  <c r="BG716" i="9"/>
  <c r="BF716" i="9"/>
  <c r="T716" i="9"/>
  <c r="R716" i="9"/>
  <c r="P716" i="9"/>
  <c r="BI714" i="9"/>
  <c r="BH714" i="9"/>
  <c r="BG714" i="9"/>
  <c r="BF714" i="9"/>
  <c r="T714" i="9"/>
  <c r="R714" i="9"/>
  <c r="P714" i="9"/>
  <c r="BI712" i="9"/>
  <c r="BH712" i="9"/>
  <c r="BG712" i="9"/>
  <c r="BF712" i="9"/>
  <c r="T712" i="9"/>
  <c r="R712" i="9"/>
  <c r="P712" i="9"/>
  <c r="BI710" i="9"/>
  <c r="BH710" i="9"/>
  <c r="BG710" i="9"/>
  <c r="BF710" i="9"/>
  <c r="T710" i="9"/>
  <c r="R710" i="9"/>
  <c r="P710" i="9"/>
  <c r="BI708" i="9"/>
  <c r="BH708" i="9"/>
  <c r="BG708" i="9"/>
  <c r="BF708" i="9"/>
  <c r="T708" i="9"/>
  <c r="R708" i="9"/>
  <c r="P708" i="9"/>
  <c r="BI706" i="9"/>
  <c r="BH706" i="9"/>
  <c r="BG706" i="9"/>
  <c r="BF706" i="9"/>
  <c r="T706" i="9"/>
  <c r="R706" i="9"/>
  <c r="P706" i="9"/>
  <c r="BI704" i="9"/>
  <c r="BH704" i="9"/>
  <c r="BG704" i="9"/>
  <c r="BF704" i="9"/>
  <c r="T704" i="9"/>
  <c r="R704" i="9"/>
  <c r="P704" i="9"/>
  <c r="BI702" i="9"/>
  <c r="BH702" i="9"/>
  <c r="BG702" i="9"/>
  <c r="BF702" i="9"/>
  <c r="T702" i="9"/>
  <c r="R702" i="9"/>
  <c r="P702" i="9"/>
  <c r="BI700" i="9"/>
  <c r="BH700" i="9"/>
  <c r="BG700" i="9"/>
  <c r="BF700" i="9"/>
  <c r="T700" i="9"/>
  <c r="R700" i="9"/>
  <c r="P700" i="9"/>
  <c r="BI698" i="9"/>
  <c r="BH698" i="9"/>
  <c r="BG698" i="9"/>
  <c r="BF698" i="9"/>
  <c r="T698" i="9"/>
  <c r="R698" i="9"/>
  <c r="P698" i="9"/>
  <c r="BI696" i="9"/>
  <c r="BH696" i="9"/>
  <c r="BG696" i="9"/>
  <c r="BF696" i="9"/>
  <c r="T696" i="9"/>
  <c r="R696" i="9"/>
  <c r="P696" i="9"/>
  <c r="BI694" i="9"/>
  <c r="BH694" i="9"/>
  <c r="BG694" i="9"/>
  <c r="BF694" i="9"/>
  <c r="T694" i="9"/>
  <c r="R694" i="9"/>
  <c r="P694" i="9"/>
  <c r="BI692" i="9"/>
  <c r="BH692" i="9"/>
  <c r="BG692" i="9"/>
  <c r="BF692" i="9"/>
  <c r="T692" i="9"/>
  <c r="R692" i="9"/>
  <c r="P692" i="9"/>
  <c r="BI690" i="9"/>
  <c r="BH690" i="9"/>
  <c r="BG690" i="9"/>
  <c r="BF690" i="9"/>
  <c r="T690" i="9"/>
  <c r="R690" i="9"/>
  <c r="P690" i="9"/>
  <c r="BI688" i="9"/>
  <c r="BH688" i="9"/>
  <c r="BG688" i="9"/>
  <c r="BF688" i="9"/>
  <c r="T688" i="9"/>
  <c r="R688" i="9"/>
  <c r="P688" i="9"/>
  <c r="BI686" i="9"/>
  <c r="BH686" i="9"/>
  <c r="BG686" i="9"/>
  <c r="BF686" i="9"/>
  <c r="T686" i="9"/>
  <c r="R686" i="9"/>
  <c r="P686" i="9"/>
  <c r="BI684" i="9"/>
  <c r="BH684" i="9"/>
  <c r="BG684" i="9"/>
  <c r="BF684" i="9"/>
  <c r="T684" i="9"/>
  <c r="R684" i="9"/>
  <c r="P684" i="9"/>
  <c r="BI681" i="9"/>
  <c r="BH681" i="9"/>
  <c r="BG681" i="9"/>
  <c r="BF681" i="9"/>
  <c r="T681" i="9"/>
  <c r="R681" i="9"/>
  <c r="P681" i="9"/>
  <c r="BI679" i="9"/>
  <c r="BH679" i="9"/>
  <c r="BG679" i="9"/>
  <c r="BF679" i="9"/>
  <c r="T679" i="9"/>
  <c r="R679" i="9"/>
  <c r="P679" i="9"/>
  <c r="BI677" i="9"/>
  <c r="BH677" i="9"/>
  <c r="BG677" i="9"/>
  <c r="BF677" i="9"/>
  <c r="T677" i="9"/>
  <c r="R677" i="9"/>
  <c r="P677" i="9"/>
  <c r="BI675" i="9"/>
  <c r="BH675" i="9"/>
  <c r="BG675" i="9"/>
  <c r="BF675" i="9"/>
  <c r="T675" i="9"/>
  <c r="R675" i="9"/>
  <c r="P675" i="9"/>
  <c r="BI673" i="9"/>
  <c r="BH673" i="9"/>
  <c r="BG673" i="9"/>
  <c r="BF673" i="9"/>
  <c r="T673" i="9"/>
  <c r="R673" i="9"/>
  <c r="P673" i="9"/>
  <c r="BI671" i="9"/>
  <c r="BH671" i="9"/>
  <c r="BG671" i="9"/>
  <c r="BF671" i="9"/>
  <c r="T671" i="9"/>
  <c r="R671" i="9"/>
  <c r="P671" i="9"/>
  <c r="BI669" i="9"/>
  <c r="BH669" i="9"/>
  <c r="BG669" i="9"/>
  <c r="BF669" i="9"/>
  <c r="T669" i="9"/>
  <c r="R669" i="9"/>
  <c r="P669" i="9"/>
  <c r="BI667" i="9"/>
  <c r="BH667" i="9"/>
  <c r="BG667" i="9"/>
  <c r="BF667" i="9"/>
  <c r="T667" i="9"/>
  <c r="R667" i="9"/>
  <c r="P667" i="9"/>
  <c r="BI665" i="9"/>
  <c r="BH665" i="9"/>
  <c r="BG665" i="9"/>
  <c r="BF665" i="9"/>
  <c r="T665" i="9"/>
  <c r="R665" i="9"/>
  <c r="P665" i="9"/>
  <c r="BI663" i="9"/>
  <c r="BH663" i="9"/>
  <c r="BG663" i="9"/>
  <c r="BF663" i="9"/>
  <c r="T663" i="9"/>
  <c r="R663" i="9"/>
  <c r="P663" i="9"/>
  <c r="BI661" i="9"/>
  <c r="BH661" i="9"/>
  <c r="BG661" i="9"/>
  <c r="BF661" i="9"/>
  <c r="T661" i="9"/>
  <c r="R661" i="9"/>
  <c r="P661" i="9"/>
  <c r="BI659" i="9"/>
  <c r="BH659" i="9"/>
  <c r="BG659" i="9"/>
  <c r="BF659" i="9"/>
  <c r="T659" i="9"/>
  <c r="R659" i="9"/>
  <c r="P659" i="9"/>
  <c r="BI657" i="9"/>
  <c r="BH657" i="9"/>
  <c r="BG657" i="9"/>
  <c r="BF657" i="9"/>
  <c r="T657" i="9"/>
  <c r="R657" i="9"/>
  <c r="P657" i="9"/>
  <c r="BI655" i="9"/>
  <c r="BH655" i="9"/>
  <c r="BG655" i="9"/>
  <c r="BF655" i="9"/>
  <c r="T655" i="9"/>
  <c r="R655" i="9"/>
  <c r="P655" i="9"/>
  <c r="BI653" i="9"/>
  <c r="BH653" i="9"/>
  <c r="BG653" i="9"/>
  <c r="BF653" i="9"/>
  <c r="T653" i="9"/>
  <c r="R653" i="9"/>
  <c r="P653" i="9"/>
  <c r="BI651" i="9"/>
  <c r="BH651" i="9"/>
  <c r="BG651" i="9"/>
  <c r="BF651" i="9"/>
  <c r="T651" i="9"/>
  <c r="R651" i="9"/>
  <c r="P651" i="9"/>
  <c r="BI649" i="9"/>
  <c r="BH649" i="9"/>
  <c r="BG649" i="9"/>
  <c r="BF649" i="9"/>
  <c r="T649" i="9"/>
  <c r="R649" i="9"/>
  <c r="P649" i="9"/>
  <c r="BI647" i="9"/>
  <c r="BH647" i="9"/>
  <c r="BG647" i="9"/>
  <c r="BF647" i="9"/>
  <c r="T647" i="9"/>
  <c r="R647" i="9"/>
  <c r="P647" i="9"/>
  <c r="BI645" i="9"/>
  <c r="BH645" i="9"/>
  <c r="BG645" i="9"/>
  <c r="BF645" i="9"/>
  <c r="T645" i="9"/>
  <c r="R645" i="9"/>
  <c r="P645" i="9"/>
  <c r="BI643" i="9"/>
  <c r="BH643" i="9"/>
  <c r="BG643" i="9"/>
  <c r="BF643" i="9"/>
  <c r="T643" i="9"/>
  <c r="R643" i="9"/>
  <c r="P643" i="9"/>
  <c r="BI641" i="9"/>
  <c r="BH641" i="9"/>
  <c r="BG641" i="9"/>
  <c r="BF641" i="9"/>
  <c r="T641" i="9"/>
  <c r="R641" i="9"/>
  <c r="P641" i="9"/>
  <c r="BI639" i="9"/>
  <c r="BH639" i="9"/>
  <c r="BG639" i="9"/>
  <c r="BF639" i="9"/>
  <c r="T639" i="9"/>
  <c r="R639" i="9"/>
  <c r="P639" i="9"/>
  <c r="BI637" i="9"/>
  <c r="BH637" i="9"/>
  <c r="BG637" i="9"/>
  <c r="BF637" i="9"/>
  <c r="T637" i="9"/>
  <c r="R637" i="9"/>
  <c r="P637" i="9"/>
  <c r="BI635" i="9"/>
  <c r="BH635" i="9"/>
  <c r="BG635" i="9"/>
  <c r="BF635" i="9"/>
  <c r="T635" i="9"/>
  <c r="R635" i="9"/>
  <c r="P635" i="9"/>
  <c r="BI633" i="9"/>
  <c r="BH633" i="9"/>
  <c r="BG633" i="9"/>
  <c r="BF633" i="9"/>
  <c r="T633" i="9"/>
  <c r="R633" i="9"/>
  <c r="P633" i="9"/>
  <c r="BI631" i="9"/>
  <c r="BH631" i="9"/>
  <c r="BG631" i="9"/>
  <c r="BF631" i="9"/>
  <c r="T631" i="9"/>
  <c r="R631" i="9"/>
  <c r="P631" i="9"/>
  <c r="BI629" i="9"/>
  <c r="BH629" i="9"/>
  <c r="BG629" i="9"/>
  <c r="BF629" i="9"/>
  <c r="T629" i="9"/>
  <c r="R629" i="9"/>
  <c r="P629" i="9"/>
  <c r="BI627" i="9"/>
  <c r="BH627" i="9"/>
  <c r="BG627" i="9"/>
  <c r="BF627" i="9"/>
  <c r="T627" i="9"/>
  <c r="R627" i="9"/>
  <c r="P627" i="9"/>
  <c r="BI625" i="9"/>
  <c r="BH625" i="9"/>
  <c r="BG625" i="9"/>
  <c r="BF625" i="9"/>
  <c r="T625" i="9"/>
  <c r="R625" i="9"/>
  <c r="P625" i="9"/>
  <c r="BI623" i="9"/>
  <c r="BH623" i="9"/>
  <c r="BG623" i="9"/>
  <c r="BF623" i="9"/>
  <c r="T623" i="9"/>
  <c r="R623" i="9"/>
  <c r="P623" i="9"/>
  <c r="BI621" i="9"/>
  <c r="BH621" i="9"/>
  <c r="BG621" i="9"/>
  <c r="BF621" i="9"/>
  <c r="T621" i="9"/>
  <c r="R621" i="9"/>
  <c r="P621" i="9"/>
  <c r="BI619" i="9"/>
  <c r="BH619" i="9"/>
  <c r="BG619" i="9"/>
  <c r="BF619" i="9"/>
  <c r="T619" i="9"/>
  <c r="R619" i="9"/>
  <c r="P619" i="9"/>
  <c r="BI617" i="9"/>
  <c r="BH617" i="9"/>
  <c r="BG617" i="9"/>
  <c r="BF617" i="9"/>
  <c r="T617" i="9"/>
  <c r="R617" i="9"/>
  <c r="P617" i="9"/>
  <c r="BI615" i="9"/>
  <c r="BH615" i="9"/>
  <c r="BG615" i="9"/>
  <c r="BF615" i="9"/>
  <c r="T615" i="9"/>
  <c r="R615" i="9"/>
  <c r="P615" i="9"/>
  <c r="BI613" i="9"/>
  <c r="BH613" i="9"/>
  <c r="BG613" i="9"/>
  <c r="BF613" i="9"/>
  <c r="T613" i="9"/>
  <c r="R613" i="9"/>
  <c r="P613" i="9"/>
  <c r="BI611" i="9"/>
  <c r="BH611" i="9"/>
  <c r="BG611" i="9"/>
  <c r="BF611" i="9"/>
  <c r="T611" i="9"/>
  <c r="R611" i="9"/>
  <c r="P611" i="9"/>
  <c r="BI609" i="9"/>
  <c r="BH609" i="9"/>
  <c r="BG609" i="9"/>
  <c r="BF609" i="9"/>
  <c r="T609" i="9"/>
  <c r="R609" i="9"/>
  <c r="P609" i="9"/>
  <c r="BI607" i="9"/>
  <c r="BH607" i="9"/>
  <c r="BG607" i="9"/>
  <c r="BF607" i="9"/>
  <c r="T607" i="9"/>
  <c r="R607" i="9"/>
  <c r="P607" i="9"/>
  <c r="BI605" i="9"/>
  <c r="BH605" i="9"/>
  <c r="BG605" i="9"/>
  <c r="BF605" i="9"/>
  <c r="T605" i="9"/>
  <c r="R605" i="9"/>
  <c r="P605" i="9"/>
  <c r="BI603" i="9"/>
  <c r="BH603" i="9"/>
  <c r="BG603" i="9"/>
  <c r="BF603" i="9"/>
  <c r="T603" i="9"/>
  <c r="R603" i="9"/>
  <c r="P603" i="9"/>
  <c r="BI601" i="9"/>
  <c r="BH601" i="9"/>
  <c r="BG601" i="9"/>
  <c r="BF601" i="9"/>
  <c r="T601" i="9"/>
  <c r="R601" i="9"/>
  <c r="P601" i="9"/>
  <c r="BI599" i="9"/>
  <c r="BH599" i="9"/>
  <c r="BG599" i="9"/>
  <c r="BF599" i="9"/>
  <c r="T599" i="9"/>
  <c r="R599" i="9"/>
  <c r="P599" i="9"/>
  <c r="BI597" i="9"/>
  <c r="BH597" i="9"/>
  <c r="BG597" i="9"/>
  <c r="BF597" i="9"/>
  <c r="T597" i="9"/>
  <c r="R597" i="9"/>
  <c r="P597" i="9"/>
  <c r="BI595" i="9"/>
  <c r="BH595" i="9"/>
  <c r="BG595" i="9"/>
  <c r="BF595" i="9"/>
  <c r="T595" i="9"/>
  <c r="R595" i="9"/>
  <c r="P595" i="9"/>
  <c r="BI592" i="9"/>
  <c r="BH592" i="9"/>
  <c r="BG592" i="9"/>
  <c r="BF592" i="9"/>
  <c r="T592" i="9"/>
  <c r="R592" i="9"/>
  <c r="P592" i="9"/>
  <c r="BI590" i="9"/>
  <c r="BH590" i="9"/>
  <c r="BG590" i="9"/>
  <c r="BF590" i="9"/>
  <c r="T590" i="9"/>
  <c r="R590" i="9"/>
  <c r="P590" i="9"/>
  <c r="BI588" i="9"/>
  <c r="BH588" i="9"/>
  <c r="BG588" i="9"/>
  <c r="BF588" i="9"/>
  <c r="T588" i="9"/>
  <c r="R588" i="9"/>
  <c r="P588" i="9"/>
  <c r="BI586" i="9"/>
  <c r="BH586" i="9"/>
  <c r="BG586" i="9"/>
  <c r="BF586" i="9"/>
  <c r="T586" i="9"/>
  <c r="R586" i="9"/>
  <c r="P586" i="9"/>
  <c r="BI584" i="9"/>
  <c r="BH584" i="9"/>
  <c r="BG584" i="9"/>
  <c r="BF584" i="9"/>
  <c r="T584" i="9"/>
  <c r="R584" i="9"/>
  <c r="P584" i="9"/>
  <c r="BI582" i="9"/>
  <c r="BH582" i="9"/>
  <c r="BG582" i="9"/>
  <c r="BF582" i="9"/>
  <c r="T582" i="9"/>
  <c r="R582" i="9"/>
  <c r="P582" i="9"/>
  <c r="BI580" i="9"/>
  <c r="BH580" i="9"/>
  <c r="BG580" i="9"/>
  <c r="BF580" i="9"/>
  <c r="T580" i="9"/>
  <c r="R580" i="9"/>
  <c r="P580" i="9"/>
  <c r="BI578" i="9"/>
  <c r="BH578" i="9"/>
  <c r="BG578" i="9"/>
  <c r="BF578" i="9"/>
  <c r="T578" i="9"/>
  <c r="R578" i="9"/>
  <c r="P578" i="9"/>
  <c r="BI576" i="9"/>
  <c r="BH576" i="9"/>
  <c r="BG576" i="9"/>
  <c r="BF576" i="9"/>
  <c r="T576" i="9"/>
  <c r="R576" i="9"/>
  <c r="P576" i="9"/>
  <c r="BI574" i="9"/>
  <c r="BH574" i="9"/>
  <c r="BG574" i="9"/>
  <c r="BF574" i="9"/>
  <c r="T574" i="9"/>
  <c r="R574" i="9"/>
  <c r="P574" i="9"/>
  <c r="BI572" i="9"/>
  <c r="BH572" i="9"/>
  <c r="BG572" i="9"/>
  <c r="BF572" i="9"/>
  <c r="T572" i="9"/>
  <c r="R572" i="9"/>
  <c r="P572" i="9"/>
  <c r="BI570" i="9"/>
  <c r="BH570" i="9"/>
  <c r="BG570" i="9"/>
  <c r="BF570" i="9"/>
  <c r="T570" i="9"/>
  <c r="R570" i="9"/>
  <c r="P570" i="9"/>
  <c r="BI568" i="9"/>
  <c r="BH568" i="9"/>
  <c r="BG568" i="9"/>
  <c r="BF568" i="9"/>
  <c r="T568" i="9"/>
  <c r="R568" i="9"/>
  <c r="P568" i="9"/>
  <c r="BI566" i="9"/>
  <c r="BH566" i="9"/>
  <c r="BG566" i="9"/>
  <c r="BF566" i="9"/>
  <c r="T566" i="9"/>
  <c r="R566" i="9"/>
  <c r="P566" i="9"/>
  <c r="BI564" i="9"/>
  <c r="BH564" i="9"/>
  <c r="BG564" i="9"/>
  <c r="BF564" i="9"/>
  <c r="T564" i="9"/>
  <c r="R564" i="9"/>
  <c r="P564" i="9"/>
  <c r="BI562" i="9"/>
  <c r="BH562" i="9"/>
  <c r="BG562" i="9"/>
  <c r="BF562" i="9"/>
  <c r="T562" i="9"/>
  <c r="R562" i="9"/>
  <c r="P562" i="9"/>
  <c r="BI560" i="9"/>
  <c r="BH560" i="9"/>
  <c r="BG560" i="9"/>
  <c r="BF560" i="9"/>
  <c r="T560" i="9"/>
  <c r="R560" i="9"/>
  <c r="P560" i="9"/>
  <c r="BI558" i="9"/>
  <c r="BH558" i="9"/>
  <c r="BG558" i="9"/>
  <c r="BF558" i="9"/>
  <c r="T558" i="9"/>
  <c r="R558" i="9"/>
  <c r="P558" i="9"/>
  <c r="BI556" i="9"/>
  <c r="BH556" i="9"/>
  <c r="BG556" i="9"/>
  <c r="BF556" i="9"/>
  <c r="T556" i="9"/>
  <c r="R556" i="9"/>
  <c r="P556" i="9"/>
  <c r="BI554" i="9"/>
  <c r="BH554" i="9"/>
  <c r="BG554" i="9"/>
  <c r="BF554" i="9"/>
  <c r="T554" i="9"/>
  <c r="R554" i="9"/>
  <c r="P554" i="9"/>
  <c r="BI552" i="9"/>
  <c r="BH552" i="9"/>
  <c r="BG552" i="9"/>
  <c r="BF552" i="9"/>
  <c r="T552" i="9"/>
  <c r="R552" i="9"/>
  <c r="P552" i="9"/>
  <c r="BI550" i="9"/>
  <c r="BH550" i="9"/>
  <c r="BG550" i="9"/>
  <c r="BF550" i="9"/>
  <c r="T550" i="9"/>
  <c r="R550" i="9"/>
  <c r="P550" i="9"/>
  <c r="BI548" i="9"/>
  <c r="BH548" i="9"/>
  <c r="BG548" i="9"/>
  <c r="BF548" i="9"/>
  <c r="T548" i="9"/>
  <c r="R548" i="9"/>
  <c r="P548" i="9"/>
  <c r="BI546" i="9"/>
  <c r="BH546" i="9"/>
  <c r="BG546" i="9"/>
  <c r="BF546" i="9"/>
  <c r="T546" i="9"/>
  <c r="R546" i="9"/>
  <c r="P546" i="9"/>
  <c r="BI544" i="9"/>
  <c r="BH544" i="9"/>
  <c r="BG544" i="9"/>
  <c r="BF544" i="9"/>
  <c r="T544" i="9"/>
  <c r="R544" i="9"/>
  <c r="P544" i="9"/>
  <c r="BI542" i="9"/>
  <c r="BH542" i="9"/>
  <c r="BG542" i="9"/>
  <c r="BF542" i="9"/>
  <c r="T542" i="9"/>
  <c r="R542" i="9"/>
  <c r="P542" i="9"/>
  <c r="BI540" i="9"/>
  <c r="BH540" i="9"/>
  <c r="BG540" i="9"/>
  <c r="BF540" i="9"/>
  <c r="T540" i="9"/>
  <c r="R540" i="9"/>
  <c r="P540" i="9"/>
  <c r="BI538" i="9"/>
  <c r="BH538" i="9"/>
  <c r="BG538" i="9"/>
  <c r="BF538" i="9"/>
  <c r="T538" i="9"/>
  <c r="R538" i="9"/>
  <c r="P538" i="9"/>
  <c r="BI536" i="9"/>
  <c r="BH536" i="9"/>
  <c r="BG536" i="9"/>
  <c r="BF536" i="9"/>
  <c r="T536" i="9"/>
  <c r="R536" i="9"/>
  <c r="P536" i="9"/>
  <c r="BI534" i="9"/>
  <c r="BH534" i="9"/>
  <c r="BG534" i="9"/>
  <c r="BF534" i="9"/>
  <c r="T534" i="9"/>
  <c r="R534" i="9"/>
  <c r="P534" i="9"/>
  <c r="BI532" i="9"/>
  <c r="BH532" i="9"/>
  <c r="BG532" i="9"/>
  <c r="BF532" i="9"/>
  <c r="T532" i="9"/>
  <c r="R532" i="9"/>
  <c r="P532" i="9"/>
  <c r="BI530" i="9"/>
  <c r="BH530" i="9"/>
  <c r="BG530" i="9"/>
  <c r="BF530" i="9"/>
  <c r="T530" i="9"/>
  <c r="R530" i="9"/>
  <c r="P530" i="9"/>
  <c r="BI528" i="9"/>
  <c r="BH528" i="9"/>
  <c r="BG528" i="9"/>
  <c r="BF528" i="9"/>
  <c r="T528" i="9"/>
  <c r="R528" i="9"/>
  <c r="P528" i="9"/>
  <c r="BI526" i="9"/>
  <c r="BH526" i="9"/>
  <c r="BG526" i="9"/>
  <c r="BF526" i="9"/>
  <c r="T526" i="9"/>
  <c r="R526" i="9"/>
  <c r="P526" i="9"/>
  <c r="BI524" i="9"/>
  <c r="BH524" i="9"/>
  <c r="BG524" i="9"/>
  <c r="BF524" i="9"/>
  <c r="T524" i="9"/>
  <c r="R524" i="9"/>
  <c r="P524" i="9"/>
  <c r="BI522" i="9"/>
  <c r="BH522" i="9"/>
  <c r="BG522" i="9"/>
  <c r="BF522" i="9"/>
  <c r="T522" i="9"/>
  <c r="R522" i="9"/>
  <c r="P522" i="9"/>
  <c r="BI520" i="9"/>
  <c r="BH520" i="9"/>
  <c r="BG520" i="9"/>
  <c r="BF520" i="9"/>
  <c r="T520" i="9"/>
  <c r="R520" i="9"/>
  <c r="P520" i="9"/>
  <c r="BI518" i="9"/>
  <c r="BH518" i="9"/>
  <c r="BG518" i="9"/>
  <c r="BF518" i="9"/>
  <c r="T518" i="9"/>
  <c r="R518" i="9"/>
  <c r="P518" i="9"/>
  <c r="BI516" i="9"/>
  <c r="BH516" i="9"/>
  <c r="BG516" i="9"/>
  <c r="BF516" i="9"/>
  <c r="T516" i="9"/>
  <c r="R516" i="9"/>
  <c r="P516" i="9"/>
  <c r="BI514" i="9"/>
  <c r="BH514" i="9"/>
  <c r="BG514" i="9"/>
  <c r="BF514" i="9"/>
  <c r="T514" i="9"/>
  <c r="R514" i="9"/>
  <c r="P514" i="9"/>
  <c r="BI512" i="9"/>
  <c r="BH512" i="9"/>
  <c r="BG512" i="9"/>
  <c r="BF512" i="9"/>
  <c r="T512" i="9"/>
  <c r="R512" i="9"/>
  <c r="P512" i="9"/>
  <c r="BI510" i="9"/>
  <c r="BH510" i="9"/>
  <c r="BG510" i="9"/>
  <c r="BF510" i="9"/>
  <c r="T510" i="9"/>
  <c r="R510" i="9"/>
  <c r="P510" i="9"/>
  <c r="BI508" i="9"/>
  <c r="BH508" i="9"/>
  <c r="BG508" i="9"/>
  <c r="BF508" i="9"/>
  <c r="T508" i="9"/>
  <c r="R508" i="9"/>
  <c r="P508" i="9"/>
  <c r="BI506" i="9"/>
  <c r="BH506" i="9"/>
  <c r="BG506" i="9"/>
  <c r="BF506" i="9"/>
  <c r="T506" i="9"/>
  <c r="R506" i="9"/>
  <c r="P506" i="9"/>
  <c r="BI504" i="9"/>
  <c r="BH504" i="9"/>
  <c r="BG504" i="9"/>
  <c r="BF504" i="9"/>
  <c r="T504" i="9"/>
  <c r="R504" i="9"/>
  <c r="P504" i="9"/>
  <c r="BI502" i="9"/>
  <c r="BH502" i="9"/>
  <c r="BG502" i="9"/>
  <c r="BF502" i="9"/>
  <c r="T502" i="9"/>
  <c r="R502" i="9"/>
  <c r="P502" i="9"/>
  <c r="BI500" i="9"/>
  <c r="BH500" i="9"/>
  <c r="BG500" i="9"/>
  <c r="BF500" i="9"/>
  <c r="T500" i="9"/>
  <c r="R500" i="9"/>
  <c r="P500" i="9"/>
  <c r="BI498" i="9"/>
  <c r="BH498" i="9"/>
  <c r="BG498" i="9"/>
  <c r="BF498" i="9"/>
  <c r="T498" i="9"/>
  <c r="R498" i="9"/>
  <c r="P498" i="9"/>
  <c r="BI496" i="9"/>
  <c r="BH496" i="9"/>
  <c r="BG496" i="9"/>
  <c r="BF496" i="9"/>
  <c r="T496" i="9"/>
  <c r="R496" i="9"/>
  <c r="P496" i="9"/>
  <c r="BI494" i="9"/>
  <c r="BH494" i="9"/>
  <c r="BG494" i="9"/>
  <c r="BF494" i="9"/>
  <c r="T494" i="9"/>
  <c r="R494" i="9"/>
  <c r="P494" i="9"/>
  <c r="BI491" i="9"/>
  <c r="BH491" i="9"/>
  <c r="BG491" i="9"/>
  <c r="BF491" i="9"/>
  <c r="T491" i="9"/>
  <c r="R491" i="9"/>
  <c r="P491" i="9"/>
  <c r="BI489" i="9"/>
  <c r="BH489" i="9"/>
  <c r="BG489" i="9"/>
  <c r="BF489" i="9"/>
  <c r="T489" i="9"/>
  <c r="R489" i="9"/>
  <c r="P489" i="9"/>
  <c r="BI487" i="9"/>
  <c r="BH487" i="9"/>
  <c r="BG487" i="9"/>
  <c r="BF487" i="9"/>
  <c r="T487" i="9"/>
  <c r="R487" i="9"/>
  <c r="P487" i="9"/>
  <c r="BI485" i="9"/>
  <c r="BH485" i="9"/>
  <c r="BG485" i="9"/>
  <c r="BF485" i="9"/>
  <c r="T485" i="9"/>
  <c r="R485" i="9"/>
  <c r="P485" i="9"/>
  <c r="BI483" i="9"/>
  <c r="BH483" i="9"/>
  <c r="BG483" i="9"/>
  <c r="BF483" i="9"/>
  <c r="T483" i="9"/>
  <c r="R483" i="9"/>
  <c r="P483" i="9"/>
  <c r="BI481" i="9"/>
  <c r="BH481" i="9"/>
  <c r="BG481" i="9"/>
  <c r="BF481" i="9"/>
  <c r="T481" i="9"/>
  <c r="R481" i="9"/>
  <c r="P481" i="9"/>
  <c r="BI479" i="9"/>
  <c r="BH479" i="9"/>
  <c r="BG479" i="9"/>
  <c r="BF479" i="9"/>
  <c r="T479" i="9"/>
  <c r="R479" i="9"/>
  <c r="P479" i="9"/>
  <c r="BI477" i="9"/>
  <c r="BH477" i="9"/>
  <c r="BG477" i="9"/>
  <c r="BF477" i="9"/>
  <c r="T477" i="9"/>
  <c r="R477" i="9"/>
  <c r="P477" i="9"/>
  <c r="BI475" i="9"/>
  <c r="BH475" i="9"/>
  <c r="BG475" i="9"/>
  <c r="BF475" i="9"/>
  <c r="T475" i="9"/>
  <c r="R475" i="9"/>
  <c r="P475" i="9"/>
  <c r="BI473" i="9"/>
  <c r="BH473" i="9"/>
  <c r="BG473" i="9"/>
  <c r="BF473" i="9"/>
  <c r="T473" i="9"/>
  <c r="R473" i="9"/>
  <c r="P473" i="9"/>
  <c r="BI471" i="9"/>
  <c r="BH471" i="9"/>
  <c r="BG471" i="9"/>
  <c r="BF471" i="9"/>
  <c r="T471" i="9"/>
  <c r="R471" i="9"/>
  <c r="P471" i="9"/>
  <c r="BI469" i="9"/>
  <c r="BH469" i="9"/>
  <c r="BG469" i="9"/>
  <c r="BF469" i="9"/>
  <c r="T469" i="9"/>
  <c r="R469" i="9"/>
  <c r="P469" i="9"/>
  <c r="BI467" i="9"/>
  <c r="BH467" i="9"/>
  <c r="BG467" i="9"/>
  <c r="BF467" i="9"/>
  <c r="T467" i="9"/>
  <c r="R467" i="9"/>
  <c r="P467" i="9"/>
  <c r="BI465" i="9"/>
  <c r="BH465" i="9"/>
  <c r="BG465" i="9"/>
  <c r="BF465" i="9"/>
  <c r="T465" i="9"/>
  <c r="R465" i="9"/>
  <c r="P465" i="9"/>
  <c r="BI463" i="9"/>
  <c r="BH463" i="9"/>
  <c r="BG463" i="9"/>
  <c r="BF463" i="9"/>
  <c r="T463" i="9"/>
  <c r="R463" i="9"/>
  <c r="P463" i="9"/>
  <c r="BI461" i="9"/>
  <c r="BH461" i="9"/>
  <c r="BG461" i="9"/>
  <c r="BF461" i="9"/>
  <c r="T461" i="9"/>
  <c r="R461" i="9"/>
  <c r="P461" i="9"/>
  <c r="BI459" i="9"/>
  <c r="BH459" i="9"/>
  <c r="BG459" i="9"/>
  <c r="BF459" i="9"/>
  <c r="T459" i="9"/>
  <c r="R459" i="9"/>
  <c r="P459" i="9"/>
  <c r="BI457" i="9"/>
  <c r="BH457" i="9"/>
  <c r="BG457" i="9"/>
  <c r="BF457" i="9"/>
  <c r="T457" i="9"/>
  <c r="R457" i="9"/>
  <c r="P457" i="9"/>
  <c r="BI455" i="9"/>
  <c r="BH455" i="9"/>
  <c r="BG455" i="9"/>
  <c r="BF455" i="9"/>
  <c r="T455" i="9"/>
  <c r="R455" i="9"/>
  <c r="P455" i="9"/>
  <c r="BI453" i="9"/>
  <c r="BH453" i="9"/>
  <c r="BG453" i="9"/>
  <c r="BF453" i="9"/>
  <c r="T453" i="9"/>
  <c r="R453" i="9"/>
  <c r="P453" i="9"/>
  <c r="BI451" i="9"/>
  <c r="BH451" i="9"/>
  <c r="BG451" i="9"/>
  <c r="BF451" i="9"/>
  <c r="T451" i="9"/>
  <c r="R451" i="9"/>
  <c r="P451" i="9"/>
  <c r="BI449" i="9"/>
  <c r="BH449" i="9"/>
  <c r="BG449" i="9"/>
  <c r="BF449" i="9"/>
  <c r="T449" i="9"/>
  <c r="R449" i="9"/>
  <c r="P449" i="9"/>
  <c r="BI447" i="9"/>
  <c r="BH447" i="9"/>
  <c r="BG447" i="9"/>
  <c r="BF447" i="9"/>
  <c r="T447" i="9"/>
  <c r="R447" i="9"/>
  <c r="P447" i="9"/>
  <c r="BI445" i="9"/>
  <c r="BH445" i="9"/>
  <c r="BG445" i="9"/>
  <c r="BF445" i="9"/>
  <c r="T445" i="9"/>
  <c r="R445" i="9"/>
  <c r="P445" i="9"/>
  <c r="BI443" i="9"/>
  <c r="BH443" i="9"/>
  <c r="BG443" i="9"/>
  <c r="BF443" i="9"/>
  <c r="T443" i="9"/>
  <c r="R443" i="9"/>
  <c r="P443" i="9"/>
  <c r="BI441" i="9"/>
  <c r="BH441" i="9"/>
  <c r="BG441" i="9"/>
  <c r="BF441" i="9"/>
  <c r="T441" i="9"/>
  <c r="R441" i="9"/>
  <c r="P441" i="9"/>
  <c r="BI439" i="9"/>
  <c r="BH439" i="9"/>
  <c r="BG439" i="9"/>
  <c r="BF439" i="9"/>
  <c r="T439" i="9"/>
  <c r="R439" i="9"/>
  <c r="P439" i="9"/>
  <c r="BI437" i="9"/>
  <c r="BH437" i="9"/>
  <c r="BG437" i="9"/>
  <c r="BF437" i="9"/>
  <c r="T437" i="9"/>
  <c r="R437" i="9"/>
  <c r="P437" i="9"/>
  <c r="BI435" i="9"/>
  <c r="BH435" i="9"/>
  <c r="BG435" i="9"/>
  <c r="BF435" i="9"/>
  <c r="T435" i="9"/>
  <c r="R435" i="9"/>
  <c r="P435" i="9"/>
  <c r="BI433" i="9"/>
  <c r="BH433" i="9"/>
  <c r="BG433" i="9"/>
  <c r="BF433" i="9"/>
  <c r="T433" i="9"/>
  <c r="R433" i="9"/>
  <c r="P433" i="9"/>
  <c r="BI431" i="9"/>
  <c r="BH431" i="9"/>
  <c r="BG431" i="9"/>
  <c r="BF431" i="9"/>
  <c r="T431" i="9"/>
  <c r="R431" i="9"/>
  <c r="P431" i="9"/>
  <c r="BI429" i="9"/>
  <c r="BH429" i="9"/>
  <c r="BG429" i="9"/>
  <c r="BF429" i="9"/>
  <c r="T429" i="9"/>
  <c r="R429" i="9"/>
  <c r="P429" i="9"/>
  <c r="BI427" i="9"/>
  <c r="BH427" i="9"/>
  <c r="BG427" i="9"/>
  <c r="BF427" i="9"/>
  <c r="T427" i="9"/>
  <c r="R427" i="9"/>
  <c r="P427" i="9"/>
  <c r="BI425" i="9"/>
  <c r="BH425" i="9"/>
  <c r="BG425" i="9"/>
  <c r="BF425" i="9"/>
  <c r="T425" i="9"/>
  <c r="R425" i="9"/>
  <c r="P425" i="9"/>
  <c r="BI423" i="9"/>
  <c r="BH423" i="9"/>
  <c r="BG423" i="9"/>
  <c r="BF423" i="9"/>
  <c r="T423" i="9"/>
  <c r="R423" i="9"/>
  <c r="P423" i="9"/>
  <c r="BI421" i="9"/>
  <c r="BH421" i="9"/>
  <c r="BG421" i="9"/>
  <c r="BF421" i="9"/>
  <c r="T421" i="9"/>
  <c r="R421" i="9"/>
  <c r="P421" i="9"/>
  <c r="BI419" i="9"/>
  <c r="BH419" i="9"/>
  <c r="BG419" i="9"/>
  <c r="BF419" i="9"/>
  <c r="T419" i="9"/>
  <c r="R419" i="9"/>
  <c r="P419" i="9"/>
  <c r="BI417" i="9"/>
  <c r="BH417" i="9"/>
  <c r="BG417" i="9"/>
  <c r="BF417" i="9"/>
  <c r="T417" i="9"/>
  <c r="R417" i="9"/>
  <c r="P417" i="9"/>
  <c r="BI415" i="9"/>
  <c r="BH415" i="9"/>
  <c r="BG415" i="9"/>
  <c r="BF415" i="9"/>
  <c r="T415" i="9"/>
  <c r="R415" i="9"/>
  <c r="P415" i="9"/>
  <c r="BI413" i="9"/>
  <c r="BH413" i="9"/>
  <c r="BG413" i="9"/>
  <c r="BF413" i="9"/>
  <c r="T413" i="9"/>
  <c r="R413" i="9"/>
  <c r="P413" i="9"/>
  <c r="BI411" i="9"/>
  <c r="BH411" i="9"/>
  <c r="BG411" i="9"/>
  <c r="BF411" i="9"/>
  <c r="T411" i="9"/>
  <c r="R411" i="9"/>
  <c r="P411" i="9"/>
  <c r="BI409" i="9"/>
  <c r="BH409" i="9"/>
  <c r="BG409" i="9"/>
  <c r="BF409" i="9"/>
  <c r="T409" i="9"/>
  <c r="R409" i="9"/>
  <c r="P409" i="9"/>
  <c r="BI407" i="9"/>
  <c r="BH407" i="9"/>
  <c r="BG407" i="9"/>
  <c r="BF407" i="9"/>
  <c r="T407" i="9"/>
  <c r="R407" i="9"/>
  <c r="P407" i="9"/>
  <c r="BI405" i="9"/>
  <c r="BH405" i="9"/>
  <c r="BG405" i="9"/>
  <c r="BF405" i="9"/>
  <c r="T405" i="9"/>
  <c r="R405" i="9"/>
  <c r="P405" i="9"/>
  <c r="BI403" i="9"/>
  <c r="BH403" i="9"/>
  <c r="BG403" i="9"/>
  <c r="BF403" i="9"/>
  <c r="T403" i="9"/>
  <c r="R403" i="9"/>
  <c r="P403" i="9"/>
  <c r="BI400" i="9"/>
  <c r="BH400" i="9"/>
  <c r="BG400" i="9"/>
  <c r="BF400" i="9"/>
  <c r="T400" i="9"/>
  <c r="R400" i="9"/>
  <c r="P400" i="9"/>
  <c r="BI398" i="9"/>
  <c r="BH398" i="9"/>
  <c r="BG398" i="9"/>
  <c r="BF398" i="9"/>
  <c r="T398" i="9"/>
  <c r="R398" i="9"/>
  <c r="P398" i="9"/>
  <c r="BI396" i="9"/>
  <c r="BH396" i="9"/>
  <c r="BG396" i="9"/>
  <c r="BF396" i="9"/>
  <c r="T396" i="9"/>
  <c r="R396" i="9"/>
  <c r="P396" i="9"/>
  <c r="BI394" i="9"/>
  <c r="BH394" i="9"/>
  <c r="BG394" i="9"/>
  <c r="BF394" i="9"/>
  <c r="T394" i="9"/>
  <c r="R394" i="9"/>
  <c r="P394" i="9"/>
  <c r="BI392" i="9"/>
  <c r="BH392" i="9"/>
  <c r="BG392" i="9"/>
  <c r="BF392" i="9"/>
  <c r="T392" i="9"/>
  <c r="R392" i="9"/>
  <c r="P392" i="9"/>
  <c r="BI390" i="9"/>
  <c r="BH390" i="9"/>
  <c r="BG390" i="9"/>
  <c r="BF390" i="9"/>
  <c r="T390" i="9"/>
  <c r="R390" i="9"/>
  <c r="P390" i="9"/>
  <c r="BI388" i="9"/>
  <c r="BH388" i="9"/>
  <c r="BG388" i="9"/>
  <c r="BF388" i="9"/>
  <c r="T388" i="9"/>
  <c r="R388" i="9"/>
  <c r="P388" i="9"/>
  <c r="BI386" i="9"/>
  <c r="BH386" i="9"/>
  <c r="BG386" i="9"/>
  <c r="BF386" i="9"/>
  <c r="T386" i="9"/>
  <c r="R386" i="9"/>
  <c r="P386" i="9"/>
  <c r="BI384" i="9"/>
  <c r="BH384" i="9"/>
  <c r="BG384" i="9"/>
  <c r="BF384" i="9"/>
  <c r="T384" i="9"/>
  <c r="R384" i="9"/>
  <c r="P384" i="9"/>
  <c r="BI382" i="9"/>
  <c r="BH382" i="9"/>
  <c r="BG382" i="9"/>
  <c r="BF382" i="9"/>
  <c r="T382" i="9"/>
  <c r="R382" i="9"/>
  <c r="P382" i="9"/>
  <c r="BI380" i="9"/>
  <c r="BH380" i="9"/>
  <c r="BG380" i="9"/>
  <c r="BF380" i="9"/>
  <c r="T380" i="9"/>
  <c r="R380" i="9"/>
  <c r="P380" i="9"/>
  <c r="BI378" i="9"/>
  <c r="BH378" i="9"/>
  <c r="BG378" i="9"/>
  <c r="BF378" i="9"/>
  <c r="T378" i="9"/>
  <c r="R378" i="9"/>
  <c r="P378" i="9"/>
  <c r="BI376" i="9"/>
  <c r="BH376" i="9"/>
  <c r="BG376" i="9"/>
  <c r="BF376" i="9"/>
  <c r="T376" i="9"/>
  <c r="R376" i="9"/>
  <c r="P376" i="9"/>
  <c r="BI374" i="9"/>
  <c r="BH374" i="9"/>
  <c r="BG374" i="9"/>
  <c r="BF374" i="9"/>
  <c r="T374" i="9"/>
  <c r="R374" i="9"/>
  <c r="P374" i="9"/>
  <c r="BI372" i="9"/>
  <c r="BH372" i="9"/>
  <c r="BG372" i="9"/>
  <c r="BF372" i="9"/>
  <c r="T372" i="9"/>
  <c r="R372" i="9"/>
  <c r="P372" i="9"/>
  <c r="BI370" i="9"/>
  <c r="BH370" i="9"/>
  <c r="BG370" i="9"/>
  <c r="BF370" i="9"/>
  <c r="T370" i="9"/>
  <c r="R370" i="9"/>
  <c r="P370" i="9"/>
  <c r="BI368" i="9"/>
  <c r="BH368" i="9"/>
  <c r="BG368" i="9"/>
  <c r="BF368" i="9"/>
  <c r="T368" i="9"/>
  <c r="R368" i="9"/>
  <c r="P368" i="9"/>
  <c r="BI367" i="9"/>
  <c r="BH367" i="9"/>
  <c r="BG367" i="9"/>
  <c r="BF367" i="9"/>
  <c r="T367" i="9"/>
  <c r="R367" i="9"/>
  <c r="P367" i="9"/>
  <c r="BI365" i="9"/>
  <c r="BH365" i="9"/>
  <c r="BG365" i="9"/>
  <c r="BF365" i="9"/>
  <c r="T365" i="9"/>
  <c r="R365" i="9"/>
  <c r="P365" i="9"/>
  <c r="BI363" i="9"/>
  <c r="BH363" i="9"/>
  <c r="BG363" i="9"/>
  <c r="BF363" i="9"/>
  <c r="T363" i="9"/>
  <c r="R363" i="9"/>
  <c r="P363" i="9"/>
  <c r="BI361" i="9"/>
  <c r="BH361" i="9"/>
  <c r="BG361" i="9"/>
  <c r="BF361" i="9"/>
  <c r="T361" i="9"/>
  <c r="R361" i="9"/>
  <c r="P361" i="9"/>
  <c r="BI359" i="9"/>
  <c r="BH359" i="9"/>
  <c r="BG359" i="9"/>
  <c r="BF359" i="9"/>
  <c r="T359" i="9"/>
  <c r="R359" i="9"/>
  <c r="P359" i="9"/>
  <c r="BI357" i="9"/>
  <c r="BH357" i="9"/>
  <c r="BG357" i="9"/>
  <c r="BF357" i="9"/>
  <c r="T357" i="9"/>
  <c r="R357" i="9"/>
  <c r="P357" i="9"/>
  <c r="BI355" i="9"/>
  <c r="BH355" i="9"/>
  <c r="BG355" i="9"/>
  <c r="BF355" i="9"/>
  <c r="T355" i="9"/>
  <c r="R355" i="9"/>
  <c r="P355" i="9"/>
  <c r="BI353" i="9"/>
  <c r="BH353" i="9"/>
  <c r="BG353" i="9"/>
  <c r="BF353" i="9"/>
  <c r="T353" i="9"/>
  <c r="R353" i="9"/>
  <c r="P353" i="9"/>
  <c r="BI351" i="9"/>
  <c r="BH351" i="9"/>
  <c r="BG351" i="9"/>
  <c r="BF351" i="9"/>
  <c r="T351" i="9"/>
  <c r="R351" i="9"/>
  <c r="P351" i="9"/>
  <c r="BI349" i="9"/>
  <c r="BH349" i="9"/>
  <c r="BG349" i="9"/>
  <c r="BF349" i="9"/>
  <c r="T349" i="9"/>
  <c r="R349" i="9"/>
  <c r="P349" i="9"/>
  <c r="BI347" i="9"/>
  <c r="BH347" i="9"/>
  <c r="BG347" i="9"/>
  <c r="BF347" i="9"/>
  <c r="T347" i="9"/>
  <c r="R347" i="9"/>
  <c r="P347" i="9"/>
  <c r="BI345" i="9"/>
  <c r="BH345" i="9"/>
  <c r="BG345" i="9"/>
  <c r="BF345" i="9"/>
  <c r="T345" i="9"/>
  <c r="R345" i="9"/>
  <c r="P345" i="9"/>
  <c r="BI341" i="9"/>
  <c r="BH341" i="9"/>
  <c r="BG341" i="9"/>
  <c r="BF341" i="9"/>
  <c r="T341" i="9"/>
  <c r="R341" i="9"/>
  <c r="P341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4" i="9"/>
  <c r="BH334" i="9"/>
  <c r="BG334" i="9"/>
  <c r="BF334" i="9"/>
  <c r="T334" i="9"/>
  <c r="R334" i="9"/>
  <c r="P334" i="9"/>
  <c r="BI332" i="9"/>
  <c r="BH332" i="9"/>
  <c r="BG332" i="9"/>
  <c r="BF332" i="9"/>
  <c r="T332" i="9"/>
  <c r="R332" i="9"/>
  <c r="P332" i="9"/>
  <c r="BI330" i="9"/>
  <c r="BH330" i="9"/>
  <c r="BG330" i="9"/>
  <c r="BF330" i="9"/>
  <c r="T330" i="9"/>
  <c r="R330" i="9"/>
  <c r="P330" i="9"/>
  <c r="BI328" i="9"/>
  <c r="BH328" i="9"/>
  <c r="BG328" i="9"/>
  <c r="BF328" i="9"/>
  <c r="T328" i="9"/>
  <c r="R328" i="9"/>
  <c r="P328" i="9"/>
  <c r="BI326" i="9"/>
  <c r="BH326" i="9"/>
  <c r="BG326" i="9"/>
  <c r="BF326" i="9"/>
  <c r="T326" i="9"/>
  <c r="R326" i="9"/>
  <c r="P326" i="9"/>
  <c r="BI324" i="9"/>
  <c r="BH324" i="9"/>
  <c r="BG324" i="9"/>
  <c r="BF324" i="9"/>
  <c r="T324" i="9"/>
  <c r="R324" i="9"/>
  <c r="P324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300" i="9"/>
  <c r="BH300" i="9"/>
  <c r="BG300" i="9"/>
  <c r="BF300" i="9"/>
  <c r="T300" i="9"/>
  <c r="R300" i="9"/>
  <c r="P300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90" i="9"/>
  <c r="BH290" i="9"/>
  <c r="BG290" i="9"/>
  <c r="BF290" i="9"/>
  <c r="T290" i="9"/>
  <c r="R290" i="9"/>
  <c r="P290" i="9"/>
  <c r="BI288" i="9"/>
  <c r="BH288" i="9"/>
  <c r="BG288" i="9"/>
  <c r="BF288" i="9"/>
  <c r="T288" i="9"/>
  <c r="R288" i="9"/>
  <c r="P288" i="9"/>
  <c r="BI286" i="9"/>
  <c r="BH286" i="9"/>
  <c r="BG286" i="9"/>
  <c r="BF286" i="9"/>
  <c r="T286" i="9"/>
  <c r="R286" i="9"/>
  <c r="P286" i="9"/>
  <c r="BI284" i="9"/>
  <c r="BH284" i="9"/>
  <c r="BG284" i="9"/>
  <c r="BF284" i="9"/>
  <c r="T284" i="9"/>
  <c r="R284" i="9"/>
  <c r="P284" i="9"/>
  <c r="BI282" i="9"/>
  <c r="BH282" i="9"/>
  <c r="BG282" i="9"/>
  <c r="BF282" i="9"/>
  <c r="T282" i="9"/>
  <c r="R282" i="9"/>
  <c r="P282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4" i="9"/>
  <c r="BH274" i="9"/>
  <c r="BG274" i="9"/>
  <c r="BF274" i="9"/>
  <c r="T274" i="9"/>
  <c r="R274" i="9"/>
  <c r="P274" i="9"/>
  <c r="BI272" i="9"/>
  <c r="BH272" i="9"/>
  <c r="BG272" i="9"/>
  <c r="BF272" i="9"/>
  <c r="T272" i="9"/>
  <c r="R272" i="9"/>
  <c r="P272" i="9"/>
  <c r="BI270" i="9"/>
  <c r="BH270" i="9"/>
  <c r="BG270" i="9"/>
  <c r="BF270" i="9"/>
  <c r="T270" i="9"/>
  <c r="R270" i="9"/>
  <c r="P270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J148" i="9"/>
  <c r="J147" i="9"/>
  <c r="F147" i="9"/>
  <c r="F145" i="9"/>
  <c r="E143" i="9"/>
  <c r="J94" i="9"/>
  <c r="J93" i="9"/>
  <c r="F93" i="9"/>
  <c r="F91" i="9"/>
  <c r="E89" i="9"/>
  <c r="J20" i="9"/>
  <c r="E20" i="9"/>
  <c r="F148" i="9"/>
  <c r="J19" i="9"/>
  <c r="J14" i="9"/>
  <c r="J145" i="9"/>
  <c r="E7" i="9"/>
  <c r="E85" i="9"/>
  <c r="J367" i="8"/>
  <c r="J39" i="8"/>
  <c r="J38" i="8"/>
  <c r="AY102" i="1" s="1"/>
  <c r="J37" i="8"/>
  <c r="AX102" i="1"/>
  <c r="BI407" i="8"/>
  <c r="BH407" i="8"/>
  <c r="BG407" i="8"/>
  <c r="BF407" i="8"/>
  <c r="T407" i="8"/>
  <c r="R407" i="8"/>
  <c r="P407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2" i="8"/>
  <c r="BH402" i="8"/>
  <c r="BG402" i="8"/>
  <c r="BF402" i="8"/>
  <c r="T402" i="8"/>
  <c r="R402" i="8"/>
  <c r="P402" i="8"/>
  <c r="BI400" i="8"/>
  <c r="BH400" i="8"/>
  <c r="BG400" i="8"/>
  <c r="BF400" i="8"/>
  <c r="T400" i="8"/>
  <c r="R400" i="8"/>
  <c r="P400" i="8"/>
  <c r="BI398" i="8"/>
  <c r="BH398" i="8"/>
  <c r="BG398" i="8"/>
  <c r="BF398" i="8"/>
  <c r="T398" i="8"/>
  <c r="R398" i="8"/>
  <c r="P398" i="8"/>
  <c r="BI397" i="8"/>
  <c r="BH397" i="8"/>
  <c r="BG397" i="8"/>
  <c r="BF397" i="8"/>
  <c r="T397" i="8"/>
  <c r="R397" i="8"/>
  <c r="P397" i="8"/>
  <c r="BI396" i="8"/>
  <c r="BH396" i="8"/>
  <c r="BG396" i="8"/>
  <c r="BF396" i="8"/>
  <c r="T396" i="8"/>
  <c r="R396" i="8"/>
  <c r="P396" i="8"/>
  <c r="BI393" i="8"/>
  <c r="BH393" i="8"/>
  <c r="BG393" i="8"/>
  <c r="BF393" i="8"/>
  <c r="T393" i="8"/>
  <c r="T392" i="8" s="1"/>
  <c r="R393" i="8"/>
  <c r="R392" i="8"/>
  <c r="P393" i="8"/>
  <c r="P392" i="8"/>
  <c r="BI390" i="8"/>
  <c r="BH390" i="8"/>
  <c r="BG390" i="8"/>
  <c r="BF390" i="8"/>
  <c r="T390" i="8"/>
  <c r="T389" i="8"/>
  <c r="R390" i="8"/>
  <c r="R389" i="8"/>
  <c r="P390" i="8"/>
  <c r="P389" i="8" s="1"/>
  <c r="BI387" i="8"/>
  <c r="BH387" i="8"/>
  <c r="BG387" i="8"/>
  <c r="BF387" i="8"/>
  <c r="T387" i="8"/>
  <c r="T386" i="8"/>
  <c r="R387" i="8"/>
  <c r="R386" i="8" s="1"/>
  <c r="P387" i="8"/>
  <c r="P386" i="8" s="1"/>
  <c r="BI384" i="8"/>
  <c r="BH384" i="8"/>
  <c r="BG384" i="8"/>
  <c r="BF384" i="8"/>
  <c r="T384" i="8"/>
  <c r="R384" i="8"/>
  <c r="P384" i="8"/>
  <c r="BI382" i="8"/>
  <c r="BH382" i="8"/>
  <c r="BG382" i="8"/>
  <c r="BF382" i="8"/>
  <c r="T382" i="8"/>
  <c r="R382" i="8"/>
  <c r="P382" i="8"/>
  <c r="BI379" i="8"/>
  <c r="BH379" i="8"/>
  <c r="BG379" i="8"/>
  <c r="BF379" i="8"/>
  <c r="T379" i="8"/>
  <c r="R379" i="8"/>
  <c r="P379" i="8"/>
  <c r="BI378" i="8"/>
  <c r="BH378" i="8"/>
  <c r="BG378" i="8"/>
  <c r="BF378" i="8"/>
  <c r="T378" i="8"/>
  <c r="R378" i="8"/>
  <c r="P378" i="8"/>
  <c r="BI375" i="8"/>
  <c r="BH375" i="8"/>
  <c r="BG375" i="8"/>
  <c r="BF375" i="8"/>
  <c r="T375" i="8"/>
  <c r="R375" i="8"/>
  <c r="P375" i="8"/>
  <c r="BI373" i="8"/>
  <c r="BH373" i="8"/>
  <c r="BG373" i="8"/>
  <c r="BF373" i="8"/>
  <c r="T373" i="8"/>
  <c r="R373" i="8"/>
  <c r="P373" i="8"/>
  <c r="BI372" i="8"/>
  <c r="BH372" i="8"/>
  <c r="BG372" i="8"/>
  <c r="BF372" i="8"/>
  <c r="T372" i="8"/>
  <c r="R372" i="8"/>
  <c r="P372" i="8"/>
  <c r="BI371" i="8"/>
  <c r="BH371" i="8"/>
  <c r="BG371" i="8"/>
  <c r="BF371" i="8"/>
  <c r="T371" i="8"/>
  <c r="R371" i="8"/>
  <c r="P371" i="8"/>
  <c r="BI370" i="8"/>
  <c r="BH370" i="8"/>
  <c r="BG370" i="8"/>
  <c r="BF370" i="8"/>
  <c r="T370" i="8"/>
  <c r="R370" i="8"/>
  <c r="P370" i="8"/>
  <c r="BI369" i="8"/>
  <c r="BH369" i="8"/>
  <c r="BG369" i="8"/>
  <c r="BF369" i="8"/>
  <c r="T369" i="8"/>
  <c r="R369" i="8"/>
  <c r="P369" i="8"/>
  <c r="J129" i="8"/>
  <c r="BI365" i="8"/>
  <c r="BH365" i="8"/>
  <c r="BG365" i="8"/>
  <c r="BF365" i="8"/>
  <c r="T365" i="8"/>
  <c r="R365" i="8"/>
  <c r="P365" i="8"/>
  <c r="BI364" i="8"/>
  <c r="BH364" i="8"/>
  <c r="BG364" i="8"/>
  <c r="BF364" i="8"/>
  <c r="T364" i="8"/>
  <c r="R364" i="8"/>
  <c r="P364" i="8"/>
  <c r="BI361" i="8"/>
  <c r="BH361" i="8"/>
  <c r="BG361" i="8"/>
  <c r="BF361" i="8"/>
  <c r="T361" i="8"/>
  <c r="R361" i="8"/>
  <c r="P361" i="8"/>
  <c r="BI354" i="8"/>
  <c r="BH354" i="8"/>
  <c r="BG354" i="8"/>
  <c r="BF354" i="8"/>
  <c r="T354" i="8"/>
  <c r="R354" i="8"/>
  <c r="P354" i="8"/>
  <c r="BI353" i="8"/>
  <c r="BH353" i="8"/>
  <c r="BG353" i="8"/>
  <c r="BF353" i="8"/>
  <c r="T353" i="8"/>
  <c r="R353" i="8"/>
  <c r="P353" i="8"/>
  <c r="BI350" i="8"/>
  <c r="BH350" i="8"/>
  <c r="BG350" i="8"/>
  <c r="BF350" i="8"/>
  <c r="T350" i="8"/>
  <c r="R350" i="8"/>
  <c r="P350" i="8"/>
  <c r="BI349" i="8"/>
  <c r="BH349" i="8"/>
  <c r="BG349" i="8"/>
  <c r="BF349" i="8"/>
  <c r="T349" i="8"/>
  <c r="R349" i="8"/>
  <c r="P349" i="8"/>
  <c r="BI342" i="8"/>
  <c r="BH342" i="8"/>
  <c r="BG342" i="8"/>
  <c r="BF342" i="8"/>
  <c r="T342" i="8"/>
  <c r="R342" i="8"/>
  <c r="P342" i="8"/>
  <c r="BI338" i="8"/>
  <c r="BH338" i="8"/>
  <c r="BG338" i="8"/>
  <c r="BF338" i="8"/>
  <c r="T338" i="8"/>
  <c r="T337" i="8" s="1"/>
  <c r="R338" i="8"/>
  <c r="R337" i="8"/>
  <c r="P338" i="8"/>
  <c r="P337" i="8"/>
  <c r="BI335" i="8"/>
  <c r="BH335" i="8"/>
  <c r="BG335" i="8"/>
  <c r="BF335" i="8"/>
  <c r="T335" i="8"/>
  <c r="T334" i="8"/>
  <c r="R335" i="8"/>
  <c r="R334" i="8"/>
  <c r="P335" i="8"/>
  <c r="P334" i="8"/>
  <c r="BI332" i="8"/>
  <c r="BH332" i="8"/>
  <c r="BG332" i="8"/>
  <c r="BF332" i="8"/>
  <c r="T332" i="8"/>
  <c r="R332" i="8"/>
  <c r="P332" i="8"/>
  <c r="BI330" i="8"/>
  <c r="BH330" i="8"/>
  <c r="BG330" i="8"/>
  <c r="BF330" i="8"/>
  <c r="T330" i="8"/>
  <c r="R330" i="8"/>
  <c r="P330" i="8"/>
  <c r="BI327" i="8"/>
  <c r="BH327" i="8"/>
  <c r="BG327" i="8"/>
  <c r="BF327" i="8"/>
  <c r="T327" i="8"/>
  <c r="R327" i="8"/>
  <c r="P327" i="8"/>
  <c r="BI322" i="8"/>
  <c r="BH322" i="8"/>
  <c r="BG322" i="8"/>
  <c r="BF322" i="8"/>
  <c r="T322" i="8"/>
  <c r="R322" i="8"/>
  <c r="P322" i="8"/>
  <c r="BI317" i="8"/>
  <c r="BH317" i="8"/>
  <c r="BG317" i="8"/>
  <c r="BF317" i="8"/>
  <c r="T317" i="8"/>
  <c r="R317" i="8"/>
  <c r="P317" i="8"/>
  <c r="BI316" i="8"/>
  <c r="BH316" i="8"/>
  <c r="BG316" i="8"/>
  <c r="BF316" i="8"/>
  <c r="T316" i="8"/>
  <c r="R316" i="8"/>
  <c r="P316" i="8"/>
  <c r="BI315" i="8"/>
  <c r="BH315" i="8"/>
  <c r="BG315" i="8"/>
  <c r="BF315" i="8"/>
  <c r="T315" i="8"/>
  <c r="R315" i="8"/>
  <c r="P315" i="8"/>
  <c r="BI314" i="8"/>
  <c r="BH314" i="8"/>
  <c r="BG314" i="8"/>
  <c r="BF314" i="8"/>
  <c r="T314" i="8"/>
  <c r="R314" i="8"/>
  <c r="P314" i="8"/>
  <c r="BI313" i="8"/>
  <c r="BH313" i="8"/>
  <c r="BG313" i="8"/>
  <c r="BF313" i="8"/>
  <c r="T313" i="8"/>
  <c r="R313" i="8"/>
  <c r="P313" i="8"/>
  <c r="BI312" i="8"/>
  <c r="BH312" i="8"/>
  <c r="BG312" i="8"/>
  <c r="BF312" i="8"/>
  <c r="T312" i="8"/>
  <c r="R312" i="8"/>
  <c r="P312" i="8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7" i="8"/>
  <c r="BH307" i="8"/>
  <c r="BG307" i="8"/>
  <c r="BF307" i="8"/>
  <c r="T307" i="8"/>
  <c r="R307" i="8"/>
  <c r="P307" i="8"/>
  <c r="BI305" i="8"/>
  <c r="BH305" i="8"/>
  <c r="BG305" i="8"/>
  <c r="BF305" i="8"/>
  <c r="T305" i="8"/>
  <c r="R305" i="8"/>
  <c r="P305" i="8"/>
  <c r="BI302" i="8"/>
  <c r="BH302" i="8"/>
  <c r="BG302" i="8"/>
  <c r="BF302" i="8"/>
  <c r="T302" i="8"/>
  <c r="T301" i="8"/>
  <c r="R302" i="8"/>
  <c r="R301" i="8" s="1"/>
  <c r="P302" i="8"/>
  <c r="P301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5" i="8"/>
  <c r="BH295" i="8"/>
  <c r="BG295" i="8"/>
  <c r="BF295" i="8"/>
  <c r="T295" i="8"/>
  <c r="R295" i="8"/>
  <c r="P295" i="8"/>
  <c r="BI293" i="8"/>
  <c r="BH293" i="8"/>
  <c r="BG293" i="8"/>
  <c r="BF293" i="8"/>
  <c r="T293" i="8"/>
  <c r="R293" i="8"/>
  <c r="P293" i="8"/>
  <c r="BI291" i="8"/>
  <c r="BH291" i="8"/>
  <c r="BG291" i="8"/>
  <c r="BF291" i="8"/>
  <c r="T291" i="8"/>
  <c r="R291" i="8"/>
  <c r="P291" i="8"/>
  <c r="BI289" i="8"/>
  <c r="BH289" i="8"/>
  <c r="BG289" i="8"/>
  <c r="BF289" i="8"/>
  <c r="T289" i="8"/>
  <c r="R289" i="8"/>
  <c r="P289" i="8"/>
  <c r="BI286" i="8"/>
  <c r="BH286" i="8"/>
  <c r="BG286" i="8"/>
  <c r="BF286" i="8"/>
  <c r="T286" i="8"/>
  <c r="R286" i="8"/>
  <c r="P286" i="8"/>
  <c r="BI284" i="8"/>
  <c r="BH284" i="8"/>
  <c r="BG284" i="8"/>
  <c r="BF284" i="8"/>
  <c r="T284" i="8"/>
  <c r="R284" i="8"/>
  <c r="P284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4" i="8"/>
  <c r="BH274" i="8"/>
  <c r="BG274" i="8"/>
  <c r="BF274" i="8"/>
  <c r="T274" i="8"/>
  <c r="R274" i="8"/>
  <c r="P274" i="8"/>
  <c r="BI272" i="8"/>
  <c r="BH272" i="8"/>
  <c r="BG272" i="8"/>
  <c r="BF272" i="8"/>
  <c r="T272" i="8"/>
  <c r="R272" i="8"/>
  <c r="P272" i="8"/>
  <c r="BI270" i="8"/>
  <c r="BH270" i="8"/>
  <c r="BG270" i="8"/>
  <c r="BF270" i="8"/>
  <c r="T270" i="8"/>
  <c r="R270" i="8"/>
  <c r="P270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T249" i="8" s="1"/>
  <c r="R250" i="8"/>
  <c r="R249" i="8"/>
  <c r="P250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2" i="8"/>
  <c r="BH242" i="8"/>
  <c r="BG242" i="8"/>
  <c r="BF242" i="8"/>
  <c r="T242" i="8"/>
  <c r="R242" i="8"/>
  <c r="P242" i="8"/>
  <c r="BI240" i="8"/>
  <c r="BH240" i="8"/>
  <c r="BG240" i="8"/>
  <c r="BF240" i="8"/>
  <c r="T240" i="8"/>
  <c r="R240" i="8"/>
  <c r="P240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2" i="8"/>
  <c r="BH222" i="8"/>
  <c r="BG222" i="8"/>
  <c r="BF222" i="8"/>
  <c r="T222" i="8"/>
  <c r="T221" i="8"/>
  <c r="R222" i="8"/>
  <c r="R221" i="8" s="1"/>
  <c r="P222" i="8"/>
  <c r="P221" i="8" s="1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5" i="8"/>
  <c r="BH205" i="8"/>
  <c r="BG205" i="8"/>
  <c r="BF205" i="8"/>
  <c r="T205" i="8"/>
  <c r="T204" i="8"/>
  <c r="R205" i="8"/>
  <c r="R204" i="8"/>
  <c r="P205" i="8"/>
  <c r="P204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J154" i="8"/>
  <c r="F154" i="8"/>
  <c r="F152" i="8"/>
  <c r="E150" i="8"/>
  <c r="J93" i="8"/>
  <c r="F93" i="8"/>
  <c r="F91" i="8"/>
  <c r="E89" i="8"/>
  <c r="J26" i="8"/>
  <c r="E26" i="8"/>
  <c r="J94" i="8"/>
  <c r="J25" i="8"/>
  <c r="J20" i="8"/>
  <c r="E20" i="8"/>
  <c r="F94" i="8"/>
  <c r="J19" i="8"/>
  <c r="J14" i="8"/>
  <c r="J152" i="8"/>
  <c r="E7" i="8"/>
  <c r="E85" i="8" s="1"/>
  <c r="J39" i="7"/>
  <c r="J38" i="7"/>
  <c r="AY101" i="1"/>
  <c r="J37" i="7"/>
  <c r="AX101" i="1" s="1"/>
  <c r="BI482" i="7"/>
  <c r="BH482" i="7"/>
  <c r="BG482" i="7"/>
  <c r="BF482" i="7"/>
  <c r="T482" i="7"/>
  <c r="R482" i="7"/>
  <c r="P482" i="7"/>
  <c r="BI481" i="7"/>
  <c r="BH481" i="7"/>
  <c r="BG481" i="7"/>
  <c r="BF481" i="7"/>
  <c r="T481" i="7"/>
  <c r="R481" i="7"/>
  <c r="P481" i="7"/>
  <c r="BI480" i="7"/>
  <c r="BH480" i="7"/>
  <c r="BG480" i="7"/>
  <c r="BF480" i="7"/>
  <c r="T480" i="7"/>
  <c r="R480" i="7"/>
  <c r="P480" i="7"/>
  <c r="BI479" i="7"/>
  <c r="BH479" i="7"/>
  <c r="BG479" i="7"/>
  <c r="BF479" i="7"/>
  <c r="T479" i="7"/>
  <c r="R479" i="7"/>
  <c r="P479" i="7"/>
  <c r="BI478" i="7"/>
  <c r="BH478" i="7"/>
  <c r="BG478" i="7"/>
  <c r="BF478" i="7"/>
  <c r="T478" i="7"/>
  <c r="R478" i="7"/>
  <c r="P478" i="7"/>
  <c r="BI477" i="7"/>
  <c r="BH477" i="7"/>
  <c r="BG477" i="7"/>
  <c r="BF477" i="7"/>
  <c r="T477" i="7"/>
  <c r="R477" i="7"/>
  <c r="P477" i="7"/>
  <c r="BI476" i="7"/>
  <c r="BH476" i="7"/>
  <c r="BG476" i="7"/>
  <c r="BF476" i="7"/>
  <c r="T476" i="7"/>
  <c r="R476" i="7"/>
  <c r="P476" i="7"/>
  <c r="BI475" i="7"/>
  <c r="BH475" i="7"/>
  <c r="BG475" i="7"/>
  <c r="BF475" i="7"/>
  <c r="T475" i="7"/>
  <c r="R475" i="7"/>
  <c r="P475" i="7"/>
  <c r="BI474" i="7"/>
  <c r="BH474" i="7"/>
  <c r="BG474" i="7"/>
  <c r="BF474" i="7"/>
  <c r="T474" i="7"/>
  <c r="R474" i="7"/>
  <c r="P474" i="7"/>
  <c r="BI473" i="7"/>
  <c r="BH473" i="7"/>
  <c r="BG473" i="7"/>
  <c r="BF473" i="7"/>
  <c r="T473" i="7"/>
  <c r="R473" i="7"/>
  <c r="P473" i="7"/>
  <c r="BI472" i="7"/>
  <c r="BH472" i="7"/>
  <c r="BG472" i="7"/>
  <c r="BF472" i="7"/>
  <c r="T472" i="7"/>
  <c r="R472" i="7"/>
  <c r="P472" i="7"/>
  <c r="BI471" i="7"/>
  <c r="BH471" i="7"/>
  <c r="BG471" i="7"/>
  <c r="BF471" i="7"/>
  <c r="T471" i="7"/>
  <c r="R471" i="7"/>
  <c r="P471" i="7"/>
  <c r="BI470" i="7"/>
  <c r="BH470" i="7"/>
  <c r="BG470" i="7"/>
  <c r="BF470" i="7"/>
  <c r="T470" i="7"/>
  <c r="R470" i="7"/>
  <c r="P470" i="7"/>
  <c r="BI469" i="7"/>
  <c r="BH469" i="7"/>
  <c r="BG469" i="7"/>
  <c r="BF469" i="7"/>
  <c r="T469" i="7"/>
  <c r="R469" i="7"/>
  <c r="P469" i="7"/>
  <c r="BI468" i="7"/>
  <c r="BH468" i="7"/>
  <c r="BG468" i="7"/>
  <c r="BF468" i="7"/>
  <c r="T468" i="7"/>
  <c r="R468" i="7"/>
  <c r="P468" i="7"/>
  <c r="BI466" i="7"/>
  <c r="BH466" i="7"/>
  <c r="BG466" i="7"/>
  <c r="BF466" i="7"/>
  <c r="T466" i="7"/>
  <c r="R466" i="7"/>
  <c r="P466" i="7"/>
  <c r="BI465" i="7"/>
  <c r="BH465" i="7"/>
  <c r="BG465" i="7"/>
  <c r="BF465" i="7"/>
  <c r="T465" i="7"/>
  <c r="R465" i="7"/>
  <c r="P465" i="7"/>
  <c r="BI464" i="7"/>
  <c r="BH464" i="7"/>
  <c r="BG464" i="7"/>
  <c r="BF464" i="7"/>
  <c r="T464" i="7"/>
  <c r="R464" i="7"/>
  <c r="P464" i="7"/>
  <c r="BI463" i="7"/>
  <c r="BH463" i="7"/>
  <c r="BG463" i="7"/>
  <c r="BF463" i="7"/>
  <c r="T463" i="7"/>
  <c r="R463" i="7"/>
  <c r="P463" i="7"/>
  <c r="BI462" i="7"/>
  <c r="BH462" i="7"/>
  <c r="BG462" i="7"/>
  <c r="BF462" i="7"/>
  <c r="T462" i="7"/>
  <c r="R462" i="7"/>
  <c r="P462" i="7"/>
  <c r="BI461" i="7"/>
  <c r="BH461" i="7"/>
  <c r="BG461" i="7"/>
  <c r="BF461" i="7"/>
  <c r="T461" i="7"/>
  <c r="R461" i="7"/>
  <c r="P461" i="7"/>
  <c r="BI459" i="7"/>
  <c r="BH459" i="7"/>
  <c r="BG459" i="7"/>
  <c r="BF459" i="7"/>
  <c r="T459" i="7"/>
  <c r="R459" i="7"/>
  <c r="P459" i="7"/>
  <c r="BI458" i="7"/>
  <c r="BH458" i="7"/>
  <c r="BG458" i="7"/>
  <c r="BF458" i="7"/>
  <c r="T458" i="7"/>
  <c r="R458" i="7"/>
  <c r="P458" i="7"/>
  <c r="BI457" i="7"/>
  <c r="BH457" i="7"/>
  <c r="BG457" i="7"/>
  <c r="BF457" i="7"/>
  <c r="T457" i="7"/>
  <c r="R457" i="7"/>
  <c r="P457" i="7"/>
  <c r="BI456" i="7"/>
  <c r="BH456" i="7"/>
  <c r="BG456" i="7"/>
  <c r="BF456" i="7"/>
  <c r="T456" i="7"/>
  <c r="R456" i="7"/>
  <c r="P456" i="7"/>
  <c r="BI455" i="7"/>
  <c r="BH455" i="7"/>
  <c r="BG455" i="7"/>
  <c r="BF455" i="7"/>
  <c r="T455" i="7"/>
  <c r="R455" i="7"/>
  <c r="P455" i="7"/>
  <c r="BI454" i="7"/>
  <c r="BH454" i="7"/>
  <c r="BG454" i="7"/>
  <c r="BF454" i="7"/>
  <c r="T454" i="7"/>
  <c r="R454" i="7"/>
  <c r="P454" i="7"/>
  <c r="BI453" i="7"/>
  <c r="BH453" i="7"/>
  <c r="BG453" i="7"/>
  <c r="BF453" i="7"/>
  <c r="T453" i="7"/>
  <c r="R453" i="7"/>
  <c r="P453" i="7"/>
  <c r="BI452" i="7"/>
  <c r="BH452" i="7"/>
  <c r="BG452" i="7"/>
  <c r="BF452" i="7"/>
  <c r="T452" i="7"/>
  <c r="R452" i="7"/>
  <c r="P452" i="7"/>
  <c r="BI451" i="7"/>
  <c r="BH451" i="7"/>
  <c r="BG451" i="7"/>
  <c r="BF451" i="7"/>
  <c r="T451" i="7"/>
  <c r="R451" i="7"/>
  <c r="P451" i="7"/>
  <c r="BI450" i="7"/>
  <c r="BH450" i="7"/>
  <c r="BG450" i="7"/>
  <c r="BF450" i="7"/>
  <c r="T450" i="7"/>
  <c r="R450" i="7"/>
  <c r="P450" i="7"/>
  <c r="BI449" i="7"/>
  <c r="BH449" i="7"/>
  <c r="BG449" i="7"/>
  <c r="BF449" i="7"/>
  <c r="T449" i="7"/>
  <c r="R449" i="7"/>
  <c r="P449" i="7"/>
  <c r="BI448" i="7"/>
  <c r="BH448" i="7"/>
  <c r="BG448" i="7"/>
  <c r="BF448" i="7"/>
  <c r="T448" i="7"/>
  <c r="R448" i="7"/>
  <c r="P448" i="7"/>
  <c r="BI446" i="7"/>
  <c r="BH446" i="7"/>
  <c r="BG446" i="7"/>
  <c r="BF446" i="7"/>
  <c r="T446" i="7"/>
  <c r="R446" i="7"/>
  <c r="P446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3" i="7"/>
  <c r="BH443" i="7"/>
  <c r="BG443" i="7"/>
  <c r="BF443" i="7"/>
  <c r="T443" i="7"/>
  <c r="R443" i="7"/>
  <c r="P443" i="7"/>
  <c r="BI442" i="7"/>
  <c r="BH442" i="7"/>
  <c r="BG442" i="7"/>
  <c r="BF442" i="7"/>
  <c r="T442" i="7"/>
  <c r="R442" i="7"/>
  <c r="P442" i="7"/>
  <c r="BI441" i="7"/>
  <c r="BH441" i="7"/>
  <c r="BG441" i="7"/>
  <c r="BF441" i="7"/>
  <c r="T441" i="7"/>
  <c r="R441" i="7"/>
  <c r="P441" i="7"/>
  <c r="BI440" i="7"/>
  <c r="BH440" i="7"/>
  <c r="BG440" i="7"/>
  <c r="BF440" i="7"/>
  <c r="T440" i="7"/>
  <c r="R440" i="7"/>
  <c r="P440" i="7"/>
  <c r="BI439" i="7"/>
  <c r="BH439" i="7"/>
  <c r="BG439" i="7"/>
  <c r="BF439" i="7"/>
  <c r="T439" i="7"/>
  <c r="R439" i="7"/>
  <c r="P439" i="7"/>
  <c r="BI434" i="7"/>
  <c r="BH434" i="7"/>
  <c r="BG434" i="7"/>
  <c r="BF434" i="7"/>
  <c r="T434" i="7"/>
  <c r="R434" i="7"/>
  <c r="P434" i="7"/>
  <c r="BI433" i="7"/>
  <c r="BH433" i="7"/>
  <c r="BG433" i="7"/>
  <c r="BF433" i="7"/>
  <c r="T433" i="7"/>
  <c r="R433" i="7"/>
  <c r="P433" i="7"/>
  <c r="BI432" i="7"/>
  <c r="BH432" i="7"/>
  <c r="BG432" i="7"/>
  <c r="BF432" i="7"/>
  <c r="T432" i="7"/>
  <c r="R432" i="7"/>
  <c r="P432" i="7"/>
  <c r="BI431" i="7"/>
  <c r="BH431" i="7"/>
  <c r="BG431" i="7"/>
  <c r="BF431" i="7"/>
  <c r="T431" i="7"/>
  <c r="R431" i="7"/>
  <c r="P431" i="7"/>
  <c r="BI430" i="7"/>
  <c r="BH430" i="7"/>
  <c r="BG430" i="7"/>
  <c r="BF430" i="7"/>
  <c r="T430" i="7"/>
  <c r="R430" i="7"/>
  <c r="P430" i="7"/>
  <c r="BI429" i="7"/>
  <c r="BH429" i="7"/>
  <c r="BG429" i="7"/>
  <c r="BF429" i="7"/>
  <c r="T429" i="7"/>
  <c r="R429" i="7"/>
  <c r="P429" i="7"/>
  <c r="BI428" i="7"/>
  <c r="BH428" i="7"/>
  <c r="BG428" i="7"/>
  <c r="BF428" i="7"/>
  <c r="T428" i="7"/>
  <c r="R428" i="7"/>
  <c r="P428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21" i="7"/>
  <c r="BH421" i="7"/>
  <c r="BG421" i="7"/>
  <c r="BF421" i="7"/>
  <c r="T421" i="7"/>
  <c r="R421" i="7"/>
  <c r="P421" i="7"/>
  <c r="BI419" i="7"/>
  <c r="BH419" i="7"/>
  <c r="BG419" i="7"/>
  <c r="BF419" i="7"/>
  <c r="T419" i="7"/>
  <c r="R419" i="7"/>
  <c r="P419" i="7"/>
  <c r="BI418" i="7"/>
  <c r="BH418" i="7"/>
  <c r="BG418" i="7"/>
  <c r="BF418" i="7"/>
  <c r="T418" i="7"/>
  <c r="R418" i="7"/>
  <c r="P418" i="7"/>
  <c r="BI417" i="7"/>
  <c r="BH417" i="7"/>
  <c r="BG417" i="7"/>
  <c r="BF417" i="7"/>
  <c r="T417" i="7"/>
  <c r="R417" i="7"/>
  <c r="P417" i="7"/>
  <c r="BI416" i="7"/>
  <c r="BH416" i="7"/>
  <c r="BG416" i="7"/>
  <c r="BF416" i="7"/>
  <c r="T416" i="7"/>
  <c r="R416" i="7"/>
  <c r="P416" i="7"/>
  <c r="BI415" i="7"/>
  <c r="BH415" i="7"/>
  <c r="BG415" i="7"/>
  <c r="BF415" i="7"/>
  <c r="T415" i="7"/>
  <c r="R415" i="7"/>
  <c r="P415" i="7"/>
  <c r="BI414" i="7"/>
  <c r="BH414" i="7"/>
  <c r="BG414" i="7"/>
  <c r="BF414" i="7"/>
  <c r="T414" i="7"/>
  <c r="R414" i="7"/>
  <c r="P414" i="7"/>
  <c r="BI413" i="7"/>
  <c r="BH413" i="7"/>
  <c r="BG413" i="7"/>
  <c r="BF413" i="7"/>
  <c r="T413" i="7"/>
  <c r="R413" i="7"/>
  <c r="P413" i="7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400" i="7"/>
  <c r="BH400" i="7"/>
  <c r="BG400" i="7"/>
  <c r="BF400" i="7"/>
  <c r="T400" i="7"/>
  <c r="R400" i="7"/>
  <c r="P400" i="7"/>
  <c r="BI399" i="7"/>
  <c r="BH399" i="7"/>
  <c r="BG399" i="7"/>
  <c r="BF399" i="7"/>
  <c r="T399" i="7"/>
  <c r="R399" i="7"/>
  <c r="P399" i="7"/>
  <c r="BI398" i="7"/>
  <c r="BH398" i="7"/>
  <c r="BG398" i="7"/>
  <c r="BF398" i="7"/>
  <c r="T398" i="7"/>
  <c r="R398" i="7"/>
  <c r="P398" i="7"/>
  <c r="BI397" i="7"/>
  <c r="BH397" i="7"/>
  <c r="BG397" i="7"/>
  <c r="BF397" i="7"/>
  <c r="T397" i="7"/>
  <c r="R397" i="7"/>
  <c r="P397" i="7"/>
  <c r="BI396" i="7"/>
  <c r="BH396" i="7"/>
  <c r="BG396" i="7"/>
  <c r="BF396" i="7"/>
  <c r="T396" i="7"/>
  <c r="R396" i="7"/>
  <c r="P396" i="7"/>
  <c r="BI395" i="7"/>
  <c r="BH395" i="7"/>
  <c r="BG395" i="7"/>
  <c r="BF395" i="7"/>
  <c r="T395" i="7"/>
  <c r="R395" i="7"/>
  <c r="P395" i="7"/>
  <c r="BI394" i="7"/>
  <c r="BH394" i="7"/>
  <c r="BG394" i="7"/>
  <c r="BF394" i="7"/>
  <c r="T394" i="7"/>
  <c r="R394" i="7"/>
  <c r="P394" i="7"/>
  <c r="BI393" i="7"/>
  <c r="BH393" i="7"/>
  <c r="BG393" i="7"/>
  <c r="BF393" i="7"/>
  <c r="T393" i="7"/>
  <c r="R393" i="7"/>
  <c r="P393" i="7"/>
  <c r="BI388" i="7"/>
  <c r="BH388" i="7"/>
  <c r="BG388" i="7"/>
  <c r="BF388" i="7"/>
  <c r="T388" i="7"/>
  <c r="R388" i="7"/>
  <c r="P388" i="7"/>
  <c r="BI387" i="7"/>
  <c r="BH387" i="7"/>
  <c r="BG387" i="7"/>
  <c r="BF387" i="7"/>
  <c r="T387" i="7"/>
  <c r="R387" i="7"/>
  <c r="P387" i="7"/>
  <c r="BI384" i="7"/>
  <c r="BH384" i="7"/>
  <c r="BG384" i="7"/>
  <c r="BF384" i="7"/>
  <c r="T384" i="7"/>
  <c r="T383" i="7" s="1"/>
  <c r="T382" i="7" s="1"/>
  <c r="R384" i="7"/>
  <c r="R383" i="7"/>
  <c r="R382" i="7"/>
  <c r="P384" i="7"/>
  <c r="P383" i="7"/>
  <c r="P382" i="7" s="1"/>
  <c r="BI381" i="7"/>
  <c r="BH381" i="7"/>
  <c r="BG381" i="7"/>
  <c r="BF381" i="7"/>
  <c r="T381" i="7"/>
  <c r="T380" i="7"/>
  <c r="R381" i="7"/>
  <c r="R380" i="7" s="1"/>
  <c r="P381" i="7"/>
  <c r="P380" i="7"/>
  <c r="BI379" i="7"/>
  <c r="BH379" i="7"/>
  <c r="BG379" i="7"/>
  <c r="BF379" i="7"/>
  <c r="T379" i="7"/>
  <c r="R379" i="7"/>
  <c r="P379" i="7"/>
  <c r="BI378" i="7"/>
  <c r="BH378" i="7"/>
  <c r="BG378" i="7"/>
  <c r="BF378" i="7"/>
  <c r="T378" i="7"/>
  <c r="R378" i="7"/>
  <c r="P378" i="7"/>
  <c r="BI377" i="7"/>
  <c r="BH377" i="7"/>
  <c r="BG377" i="7"/>
  <c r="BF377" i="7"/>
  <c r="T377" i="7"/>
  <c r="R377" i="7"/>
  <c r="P377" i="7"/>
  <c r="BI376" i="7"/>
  <c r="BH376" i="7"/>
  <c r="BG376" i="7"/>
  <c r="BF376" i="7"/>
  <c r="T376" i="7"/>
  <c r="R376" i="7"/>
  <c r="P376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73" i="7"/>
  <c r="BH373" i="7"/>
  <c r="BG373" i="7"/>
  <c r="BF373" i="7"/>
  <c r="T373" i="7"/>
  <c r="R373" i="7"/>
  <c r="P373" i="7"/>
  <c r="BI372" i="7"/>
  <c r="BH372" i="7"/>
  <c r="BG372" i="7"/>
  <c r="BF372" i="7"/>
  <c r="T372" i="7"/>
  <c r="R372" i="7"/>
  <c r="P372" i="7"/>
  <c r="BI371" i="7"/>
  <c r="BH371" i="7"/>
  <c r="BG371" i="7"/>
  <c r="BF371" i="7"/>
  <c r="T371" i="7"/>
  <c r="R371" i="7"/>
  <c r="P371" i="7"/>
  <c r="BI369" i="7"/>
  <c r="BH369" i="7"/>
  <c r="BG369" i="7"/>
  <c r="BF369" i="7"/>
  <c r="T369" i="7"/>
  <c r="R369" i="7"/>
  <c r="P369" i="7"/>
  <c r="BI368" i="7"/>
  <c r="BH368" i="7"/>
  <c r="BG368" i="7"/>
  <c r="BF368" i="7"/>
  <c r="T368" i="7"/>
  <c r="R368" i="7"/>
  <c r="P368" i="7"/>
  <c r="BI367" i="7"/>
  <c r="BH367" i="7"/>
  <c r="BG367" i="7"/>
  <c r="BF367" i="7"/>
  <c r="T367" i="7"/>
  <c r="R367" i="7"/>
  <c r="P367" i="7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4" i="7"/>
  <c r="BH364" i="7"/>
  <c r="BG364" i="7"/>
  <c r="BF364" i="7"/>
  <c r="T364" i="7"/>
  <c r="R364" i="7"/>
  <c r="P364" i="7"/>
  <c r="BI363" i="7"/>
  <c r="BH363" i="7"/>
  <c r="BG363" i="7"/>
  <c r="BF363" i="7"/>
  <c r="T363" i="7"/>
  <c r="R363" i="7"/>
  <c r="P363" i="7"/>
  <c r="BI362" i="7"/>
  <c r="BH362" i="7"/>
  <c r="BG362" i="7"/>
  <c r="BF362" i="7"/>
  <c r="T362" i="7"/>
  <c r="R362" i="7"/>
  <c r="P362" i="7"/>
  <c r="BI361" i="7"/>
  <c r="BH361" i="7"/>
  <c r="BG361" i="7"/>
  <c r="BF361" i="7"/>
  <c r="T361" i="7"/>
  <c r="R361" i="7"/>
  <c r="P361" i="7"/>
  <c r="BI360" i="7"/>
  <c r="BH360" i="7"/>
  <c r="BG360" i="7"/>
  <c r="BF360" i="7"/>
  <c r="T360" i="7"/>
  <c r="R360" i="7"/>
  <c r="P360" i="7"/>
  <c r="BI359" i="7"/>
  <c r="BH359" i="7"/>
  <c r="BG359" i="7"/>
  <c r="BF359" i="7"/>
  <c r="T359" i="7"/>
  <c r="R359" i="7"/>
  <c r="P359" i="7"/>
  <c r="BI358" i="7"/>
  <c r="BH358" i="7"/>
  <c r="BG358" i="7"/>
  <c r="BF358" i="7"/>
  <c r="T358" i="7"/>
  <c r="R358" i="7"/>
  <c r="P358" i="7"/>
  <c r="BI357" i="7"/>
  <c r="BH357" i="7"/>
  <c r="BG357" i="7"/>
  <c r="BF357" i="7"/>
  <c r="T357" i="7"/>
  <c r="R357" i="7"/>
  <c r="P357" i="7"/>
  <c r="BI354" i="7"/>
  <c r="BH354" i="7"/>
  <c r="BG354" i="7"/>
  <c r="BF354" i="7"/>
  <c r="T354" i="7"/>
  <c r="T353" i="7"/>
  <c r="R354" i="7"/>
  <c r="R353" i="7"/>
  <c r="P354" i="7"/>
  <c r="P353" i="7"/>
  <c r="BI352" i="7"/>
  <c r="BH352" i="7"/>
  <c r="BG352" i="7"/>
  <c r="BF352" i="7"/>
  <c r="T352" i="7"/>
  <c r="T351" i="7"/>
  <c r="R352" i="7"/>
  <c r="R351" i="7"/>
  <c r="P352" i="7"/>
  <c r="P351" i="7" s="1"/>
  <c r="BI350" i="7"/>
  <c r="BH350" i="7"/>
  <c r="BG350" i="7"/>
  <c r="BF350" i="7"/>
  <c r="T350" i="7"/>
  <c r="R350" i="7"/>
  <c r="P350" i="7"/>
  <c r="BI349" i="7"/>
  <c r="BH349" i="7"/>
  <c r="BG349" i="7"/>
  <c r="BF349" i="7"/>
  <c r="T349" i="7"/>
  <c r="R349" i="7"/>
  <c r="P349" i="7"/>
  <c r="BI348" i="7"/>
  <c r="BH348" i="7"/>
  <c r="BG348" i="7"/>
  <c r="BF348" i="7"/>
  <c r="T348" i="7"/>
  <c r="R348" i="7"/>
  <c r="P348" i="7"/>
  <c r="BI347" i="7"/>
  <c r="BH347" i="7"/>
  <c r="BG347" i="7"/>
  <c r="BF347" i="7"/>
  <c r="T347" i="7"/>
  <c r="R347" i="7"/>
  <c r="P347" i="7"/>
  <c r="BI346" i="7"/>
  <c r="BH346" i="7"/>
  <c r="BG346" i="7"/>
  <c r="BF346" i="7"/>
  <c r="T346" i="7"/>
  <c r="R346" i="7"/>
  <c r="P346" i="7"/>
  <c r="BI345" i="7"/>
  <c r="BH345" i="7"/>
  <c r="BG345" i="7"/>
  <c r="BF345" i="7"/>
  <c r="T345" i="7"/>
  <c r="R345" i="7"/>
  <c r="P345" i="7"/>
  <c r="BI343" i="7"/>
  <c r="BH343" i="7"/>
  <c r="BG343" i="7"/>
  <c r="BF343" i="7"/>
  <c r="T343" i="7"/>
  <c r="R343" i="7"/>
  <c r="P343" i="7"/>
  <c r="BI342" i="7"/>
  <c r="BH342" i="7"/>
  <c r="BG342" i="7"/>
  <c r="BF342" i="7"/>
  <c r="T342" i="7"/>
  <c r="R342" i="7"/>
  <c r="P342" i="7"/>
  <c r="BI341" i="7"/>
  <c r="BH341" i="7"/>
  <c r="BG341" i="7"/>
  <c r="BF341" i="7"/>
  <c r="T341" i="7"/>
  <c r="R341" i="7"/>
  <c r="P341" i="7"/>
  <c r="BI340" i="7"/>
  <c r="BH340" i="7"/>
  <c r="BG340" i="7"/>
  <c r="BF340" i="7"/>
  <c r="T340" i="7"/>
  <c r="R340" i="7"/>
  <c r="P340" i="7"/>
  <c r="BI339" i="7"/>
  <c r="BH339" i="7"/>
  <c r="BG339" i="7"/>
  <c r="BF339" i="7"/>
  <c r="T339" i="7"/>
  <c r="R339" i="7"/>
  <c r="P339" i="7"/>
  <c r="BI338" i="7"/>
  <c r="BH338" i="7"/>
  <c r="BG338" i="7"/>
  <c r="BF338" i="7"/>
  <c r="T338" i="7"/>
  <c r="R338" i="7"/>
  <c r="P338" i="7"/>
  <c r="BI336" i="7"/>
  <c r="BH336" i="7"/>
  <c r="BG336" i="7"/>
  <c r="BF336" i="7"/>
  <c r="T336" i="7"/>
  <c r="R336" i="7"/>
  <c r="P336" i="7"/>
  <c r="BI335" i="7"/>
  <c r="BH335" i="7"/>
  <c r="BG335" i="7"/>
  <c r="BF335" i="7"/>
  <c r="T335" i="7"/>
  <c r="R335" i="7"/>
  <c r="P335" i="7"/>
  <c r="BI334" i="7"/>
  <c r="BH334" i="7"/>
  <c r="BG334" i="7"/>
  <c r="BF334" i="7"/>
  <c r="T334" i="7"/>
  <c r="R334" i="7"/>
  <c r="P334" i="7"/>
  <c r="BI333" i="7"/>
  <c r="BH333" i="7"/>
  <c r="BG333" i="7"/>
  <c r="BF333" i="7"/>
  <c r="T333" i="7"/>
  <c r="R333" i="7"/>
  <c r="P333" i="7"/>
  <c r="BI332" i="7"/>
  <c r="BH332" i="7"/>
  <c r="BG332" i="7"/>
  <c r="BF332" i="7"/>
  <c r="T332" i="7"/>
  <c r="R332" i="7"/>
  <c r="P332" i="7"/>
  <c r="BI331" i="7"/>
  <c r="BH331" i="7"/>
  <c r="BG331" i="7"/>
  <c r="BF331" i="7"/>
  <c r="T331" i="7"/>
  <c r="R331" i="7"/>
  <c r="P331" i="7"/>
  <c r="BI329" i="7"/>
  <c r="BH329" i="7"/>
  <c r="BG329" i="7"/>
  <c r="BF329" i="7"/>
  <c r="T329" i="7"/>
  <c r="R329" i="7"/>
  <c r="P329" i="7"/>
  <c r="BI328" i="7"/>
  <c r="BH328" i="7"/>
  <c r="BG328" i="7"/>
  <c r="BF328" i="7"/>
  <c r="T328" i="7"/>
  <c r="R328" i="7"/>
  <c r="P328" i="7"/>
  <c r="BI327" i="7"/>
  <c r="BH327" i="7"/>
  <c r="BG327" i="7"/>
  <c r="BF327" i="7"/>
  <c r="T327" i="7"/>
  <c r="R327" i="7"/>
  <c r="P327" i="7"/>
  <c r="BI326" i="7"/>
  <c r="BH326" i="7"/>
  <c r="BG326" i="7"/>
  <c r="BF326" i="7"/>
  <c r="T326" i="7"/>
  <c r="R326" i="7"/>
  <c r="P326" i="7"/>
  <c r="BI325" i="7"/>
  <c r="BH325" i="7"/>
  <c r="BG325" i="7"/>
  <c r="BF325" i="7"/>
  <c r="T325" i="7"/>
  <c r="R325" i="7"/>
  <c r="P325" i="7"/>
  <c r="BI324" i="7"/>
  <c r="BH324" i="7"/>
  <c r="BG324" i="7"/>
  <c r="BF324" i="7"/>
  <c r="T324" i="7"/>
  <c r="R324" i="7"/>
  <c r="P324" i="7"/>
  <c r="BI322" i="7"/>
  <c r="BH322" i="7"/>
  <c r="BG322" i="7"/>
  <c r="BF322" i="7"/>
  <c r="T322" i="7"/>
  <c r="R322" i="7"/>
  <c r="P322" i="7"/>
  <c r="BI321" i="7"/>
  <c r="BH321" i="7"/>
  <c r="BG321" i="7"/>
  <c r="BF321" i="7"/>
  <c r="T321" i="7"/>
  <c r="R321" i="7"/>
  <c r="P321" i="7"/>
  <c r="BI320" i="7"/>
  <c r="BH320" i="7"/>
  <c r="BG320" i="7"/>
  <c r="BF320" i="7"/>
  <c r="T320" i="7"/>
  <c r="R320" i="7"/>
  <c r="P320" i="7"/>
  <c r="BI319" i="7"/>
  <c r="BH319" i="7"/>
  <c r="BG319" i="7"/>
  <c r="BF319" i="7"/>
  <c r="T319" i="7"/>
  <c r="R319" i="7"/>
  <c r="P319" i="7"/>
  <c r="BI314" i="7"/>
  <c r="BH314" i="7"/>
  <c r="BG314" i="7"/>
  <c r="BF314" i="7"/>
  <c r="T314" i="7"/>
  <c r="R314" i="7"/>
  <c r="P314" i="7"/>
  <c r="BI313" i="7"/>
  <c r="BH313" i="7"/>
  <c r="BG313" i="7"/>
  <c r="BF313" i="7"/>
  <c r="T313" i="7"/>
  <c r="R313" i="7"/>
  <c r="P313" i="7"/>
  <c r="BI312" i="7"/>
  <c r="BH312" i="7"/>
  <c r="BG312" i="7"/>
  <c r="BF312" i="7"/>
  <c r="T312" i="7"/>
  <c r="R312" i="7"/>
  <c r="P312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7" i="7"/>
  <c r="BH307" i="7"/>
  <c r="BG307" i="7"/>
  <c r="BF307" i="7"/>
  <c r="T307" i="7"/>
  <c r="R307" i="7"/>
  <c r="P307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9" i="7"/>
  <c r="BH299" i="7"/>
  <c r="BG299" i="7"/>
  <c r="BF299" i="7"/>
  <c r="T299" i="7"/>
  <c r="R299" i="7"/>
  <c r="P299" i="7"/>
  <c r="BI298" i="7"/>
  <c r="BH298" i="7"/>
  <c r="BG298" i="7"/>
  <c r="BF298" i="7"/>
  <c r="T298" i="7"/>
  <c r="R298" i="7"/>
  <c r="P298" i="7"/>
  <c r="BI297" i="7"/>
  <c r="BH297" i="7"/>
  <c r="BG297" i="7"/>
  <c r="BF297" i="7"/>
  <c r="T297" i="7"/>
  <c r="R297" i="7"/>
  <c r="P297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3" i="7"/>
  <c r="BH293" i="7"/>
  <c r="BG293" i="7"/>
  <c r="BF293" i="7"/>
  <c r="T293" i="7"/>
  <c r="R293" i="7"/>
  <c r="P293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T176" i="7"/>
  <c r="R177" i="7"/>
  <c r="R176" i="7" s="1"/>
  <c r="P177" i="7"/>
  <c r="P176" i="7"/>
  <c r="BI175" i="7"/>
  <c r="BH175" i="7"/>
  <c r="BG175" i="7"/>
  <c r="BF175" i="7"/>
  <c r="T175" i="7"/>
  <c r="T174" i="7" s="1"/>
  <c r="R175" i="7"/>
  <c r="R174" i="7"/>
  <c r="P175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T169" i="7" s="1"/>
  <c r="R170" i="7"/>
  <c r="R169" i="7"/>
  <c r="P170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J147" i="7"/>
  <c r="J146" i="7"/>
  <c r="F146" i="7"/>
  <c r="F144" i="7"/>
  <c r="E142" i="7"/>
  <c r="J94" i="7"/>
  <c r="J93" i="7"/>
  <c r="F93" i="7"/>
  <c r="F91" i="7"/>
  <c r="E89" i="7"/>
  <c r="J20" i="7"/>
  <c r="E20" i="7"/>
  <c r="F94" i="7"/>
  <c r="J19" i="7"/>
  <c r="J14" i="7"/>
  <c r="J144" i="7" s="1"/>
  <c r="E7" i="7"/>
  <c r="E85" i="7"/>
  <c r="J39" i="6"/>
  <c r="J38" i="6"/>
  <c r="AY100" i="1"/>
  <c r="J37" i="6"/>
  <c r="AX100" i="1" s="1"/>
  <c r="BI2951" i="6"/>
  <c r="BH2951" i="6"/>
  <c r="BG2951" i="6"/>
  <c r="BF2951" i="6"/>
  <c r="T2951" i="6"/>
  <c r="R2951" i="6"/>
  <c r="P2951" i="6"/>
  <c r="BI2950" i="6"/>
  <c r="BH2950" i="6"/>
  <c r="BG2950" i="6"/>
  <c r="BF2950" i="6"/>
  <c r="T2950" i="6"/>
  <c r="R2950" i="6"/>
  <c r="P2950" i="6"/>
  <c r="BI2949" i="6"/>
  <c r="BH2949" i="6"/>
  <c r="BG2949" i="6"/>
  <c r="BF2949" i="6"/>
  <c r="T2949" i="6"/>
  <c r="R2949" i="6"/>
  <c r="P2949" i="6"/>
  <c r="BI2948" i="6"/>
  <c r="BH2948" i="6"/>
  <c r="BG2948" i="6"/>
  <c r="BF2948" i="6"/>
  <c r="T2948" i="6"/>
  <c r="R2948" i="6"/>
  <c r="P2948" i="6"/>
  <c r="BI2947" i="6"/>
  <c r="BH2947" i="6"/>
  <c r="BG2947" i="6"/>
  <c r="BF2947" i="6"/>
  <c r="T2947" i="6"/>
  <c r="R2947" i="6"/>
  <c r="P2947" i="6"/>
  <c r="BI2946" i="6"/>
  <c r="BH2946" i="6"/>
  <c r="BG2946" i="6"/>
  <c r="BF2946" i="6"/>
  <c r="T2946" i="6"/>
  <c r="R2946" i="6"/>
  <c r="P2946" i="6"/>
  <c r="BI2945" i="6"/>
  <c r="BH2945" i="6"/>
  <c r="BG2945" i="6"/>
  <c r="BF2945" i="6"/>
  <c r="T2945" i="6"/>
  <c r="R2945" i="6"/>
  <c r="P2945" i="6"/>
  <c r="BI2944" i="6"/>
  <c r="BH2944" i="6"/>
  <c r="BG2944" i="6"/>
  <c r="BF2944" i="6"/>
  <c r="T2944" i="6"/>
  <c r="R2944" i="6"/>
  <c r="P2944" i="6"/>
  <c r="BI2943" i="6"/>
  <c r="BH2943" i="6"/>
  <c r="BG2943" i="6"/>
  <c r="BF2943" i="6"/>
  <c r="T2943" i="6"/>
  <c r="R2943" i="6"/>
  <c r="P2943" i="6"/>
  <c r="BI2942" i="6"/>
  <c r="BH2942" i="6"/>
  <c r="BG2942" i="6"/>
  <c r="BF2942" i="6"/>
  <c r="T2942" i="6"/>
  <c r="R2942" i="6"/>
  <c r="P2942" i="6"/>
  <c r="BI2941" i="6"/>
  <c r="BH2941" i="6"/>
  <c r="BG2941" i="6"/>
  <c r="BF2941" i="6"/>
  <c r="T2941" i="6"/>
  <c r="R2941" i="6"/>
  <c r="P2941" i="6"/>
  <c r="BI2940" i="6"/>
  <c r="BH2940" i="6"/>
  <c r="BG2940" i="6"/>
  <c r="BF2940" i="6"/>
  <c r="T2940" i="6"/>
  <c r="R2940" i="6"/>
  <c r="P2940" i="6"/>
  <c r="BI2939" i="6"/>
  <c r="BH2939" i="6"/>
  <c r="BG2939" i="6"/>
  <c r="BF2939" i="6"/>
  <c r="T2939" i="6"/>
  <c r="R2939" i="6"/>
  <c r="P2939" i="6"/>
  <c r="BI2938" i="6"/>
  <c r="BH2938" i="6"/>
  <c r="BG2938" i="6"/>
  <c r="BF2938" i="6"/>
  <c r="T2938" i="6"/>
  <c r="R2938" i="6"/>
  <c r="P2938" i="6"/>
  <c r="BI2937" i="6"/>
  <c r="BH2937" i="6"/>
  <c r="BG2937" i="6"/>
  <c r="BF2937" i="6"/>
  <c r="T2937" i="6"/>
  <c r="R2937" i="6"/>
  <c r="P2937" i="6"/>
  <c r="BI2936" i="6"/>
  <c r="BH2936" i="6"/>
  <c r="BG2936" i="6"/>
  <c r="BF2936" i="6"/>
  <c r="T2936" i="6"/>
  <c r="R2936" i="6"/>
  <c r="P2936" i="6"/>
  <c r="BI2935" i="6"/>
  <c r="BH2935" i="6"/>
  <c r="BG2935" i="6"/>
  <c r="BF2935" i="6"/>
  <c r="T2935" i="6"/>
  <c r="R2935" i="6"/>
  <c r="P2935" i="6"/>
  <c r="BI2934" i="6"/>
  <c r="BH2934" i="6"/>
  <c r="BG2934" i="6"/>
  <c r="BF2934" i="6"/>
  <c r="T2934" i="6"/>
  <c r="R2934" i="6"/>
  <c r="P2934" i="6"/>
  <c r="BI2933" i="6"/>
  <c r="BH2933" i="6"/>
  <c r="BG2933" i="6"/>
  <c r="BF2933" i="6"/>
  <c r="T2933" i="6"/>
  <c r="R2933" i="6"/>
  <c r="P2933" i="6"/>
  <c r="BI2931" i="6"/>
  <c r="BH2931" i="6"/>
  <c r="BG2931" i="6"/>
  <c r="BF2931" i="6"/>
  <c r="T2931" i="6"/>
  <c r="R2931" i="6"/>
  <c r="P2931" i="6"/>
  <c r="BI2930" i="6"/>
  <c r="BH2930" i="6"/>
  <c r="BG2930" i="6"/>
  <c r="BF2930" i="6"/>
  <c r="T2930" i="6"/>
  <c r="R2930" i="6"/>
  <c r="P2930" i="6"/>
  <c r="BI2926" i="6"/>
  <c r="BH2926" i="6"/>
  <c r="BG2926" i="6"/>
  <c r="BF2926" i="6"/>
  <c r="T2926" i="6"/>
  <c r="R2926" i="6"/>
  <c r="P2926" i="6"/>
  <c r="BI2921" i="6"/>
  <c r="BH2921" i="6"/>
  <c r="BG2921" i="6"/>
  <c r="BF2921" i="6"/>
  <c r="T2921" i="6"/>
  <c r="R2921" i="6"/>
  <c r="P2921" i="6"/>
  <c r="BI2917" i="6"/>
  <c r="BH2917" i="6"/>
  <c r="BG2917" i="6"/>
  <c r="BF2917" i="6"/>
  <c r="T2917" i="6"/>
  <c r="R2917" i="6"/>
  <c r="P2917" i="6"/>
  <c r="BI2913" i="6"/>
  <c r="BH2913" i="6"/>
  <c r="BG2913" i="6"/>
  <c r="BF2913" i="6"/>
  <c r="T2913" i="6"/>
  <c r="R2913" i="6"/>
  <c r="P2913" i="6"/>
  <c r="BI2909" i="6"/>
  <c r="BH2909" i="6"/>
  <c r="BG2909" i="6"/>
  <c r="BF2909" i="6"/>
  <c r="T2909" i="6"/>
  <c r="R2909" i="6"/>
  <c r="P2909" i="6"/>
  <c r="BI2892" i="6"/>
  <c r="BH2892" i="6"/>
  <c r="BG2892" i="6"/>
  <c r="BF2892" i="6"/>
  <c r="T2892" i="6"/>
  <c r="T2891" i="6"/>
  <c r="R2892" i="6"/>
  <c r="R2891" i="6"/>
  <c r="P2892" i="6"/>
  <c r="P2891" i="6" s="1"/>
  <c r="BI2890" i="6"/>
  <c r="BH2890" i="6"/>
  <c r="BG2890" i="6"/>
  <c r="BF2890" i="6"/>
  <c r="T2890" i="6"/>
  <c r="R2890" i="6"/>
  <c r="P2890" i="6"/>
  <c r="BI2889" i="6"/>
  <c r="BH2889" i="6"/>
  <c r="BG2889" i="6"/>
  <c r="BF2889" i="6"/>
  <c r="T2889" i="6"/>
  <c r="R2889" i="6"/>
  <c r="P2889" i="6"/>
  <c r="BI2885" i="6"/>
  <c r="BH2885" i="6"/>
  <c r="BG2885" i="6"/>
  <c r="BF2885" i="6"/>
  <c r="T2885" i="6"/>
  <c r="R2885" i="6"/>
  <c r="P2885" i="6"/>
  <c r="BI2881" i="6"/>
  <c r="BH2881" i="6"/>
  <c r="BG2881" i="6"/>
  <c r="BF2881" i="6"/>
  <c r="T2881" i="6"/>
  <c r="R2881" i="6"/>
  <c r="P2881" i="6"/>
  <c r="BI2877" i="6"/>
  <c r="BH2877" i="6"/>
  <c r="BG2877" i="6"/>
  <c r="BF2877" i="6"/>
  <c r="T2877" i="6"/>
  <c r="R2877" i="6"/>
  <c r="P2877" i="6"/>
  <c r="BI2873" i="6"/>
  <c r="BH2873" i="6"/>
  <c r="BG2873" i="6"/>
  <c r="BF2873" i="6"/>
  <c r="T2873" i="6"/>
  <c r="R2873" i="6"/>
  <c r="P2873" i="6"/>
  <c r="BI2869" i="6"/>
  <c r="BH2869" i="6"/>
  <c r="BG2869" i="6"/>
  <c r="BF2869" i="6"/>
  <c r="T2869" i="6"/>
  <c r="R2869" i="6"/>
  <c r="P2869" i="6"/>
  <c r="BI2865" i="6"/>
  <c r="BH2865" i="6"/>
  <c r="BG2865" i="6"/>
  <c r="BF2865" i="6"/>
  <c r="T2865" i="6"/>
  <c r="R2865" i="6"/>
  <c r="P2865" i="6"/>
  <c r="BI2861" i="6"/>
  <c r="BH2861" i="6"/>
  <c r="BG2861" i="6"/>
  <c r="BF2861" i="6"/>
  <c r="T2861" i="6"/>
  <c r="R2861" i="6"/>
  <c r="P2861" i="6"/>
  <c r="BI2857" i="6"/>
  <c r="BH2857" i="6"/>
  <c r="BG2857" i="6"/>
  <c r="BF2857" i="6"/>
  <c r="T2857" i="6"/>
  <c r="R2857" i="6"/>
  <c r="P2857" i="6"/>
  <c r="BI2853" i="6"/>
  <c r="BH2853" i="6"/>
  <c r="BG2853" i="6"/>
  <c r="BF2853" i="6"/>
  <c r="T2853" i="6"/>
  <c r="R2853" i="6"/>
  <c r="P2853" i="6"/>
  <c r="BI2845" i="6"/>
  <c r="BH2845" i="6"/>
  <c r="BG2845" i="6"/>
  <c r="BF2845" i="6"/>
  <c r="T2845" i="6"/>
  <c r="R2845" i="6"/>
  <c r="P2845" i="6"/>
  <c r="BI2843" i="6"/>
  <c r="BH2843" i="6"/>
  <c r="BG2843" i="6"/>
  <c r="BF2843" i="6"/>
  <c r="T2843" i="6"/>
  <c r="R2843" i="6"/>
  <c r="P2843" i="6"/>
  <c r="BI2842" i="6"/>
  <c r="BH2842" i="6"/>
  <c r="BG2842" i="6"/>
  <c r="BF2842" i="6"/>
  <c r="T2842" i="6"/>
  <c r="R2842" i="6"/>
  <c r="P2842" i="6"/>
  <c r="BI2838" i="6"/>
  <c r="BH2838" i="6"/>
  <c r="BG2838" i="6"/>
  <c r="BF2838" i="6"/>
  <c r="T2838" i="6"/>
  <c r="R2838" i="6"/>
  <c r="P2838" i="6"/>
  <c r="BI2833" i="6"/>
  <c r="BH2833" i="6"/>
  <c r="BG2833" i="6"/>
  <c r="BF2833" i="6"/>
  <c r="T2833" i="6"/>
  <c r="R2833" i="6"/>
  <c r="P2833" i="6"/>
  <c r="BI2829" i="6"/>
  <c r="BH2829" i="6"/>
  <c r="BG2829" i="6"/>
  <c r="BF2829" i="6"/>
  <c r="T2829" i="6"/>
  <c r="R2829" i="6"/>
  <c r="P2829" i="6"/>
  <c r="BI2825" i="6"/>
  <c r="BH2825" i="6"/>
  <c r="BG2825" i="6"/>
  <c r="BF2825" i="6"/>
  <c r="T2825" i="6"/>
  <c r="R2825" i="6"/>
  <c r="P2825" i="6"/>
  <c r="BI2820" i="6"/>
  <c r="BH2820" i="6"/>
  <c r="BG2820" i="6"/>
  <c r="BF2820" i="6"/>
  <c r="T2820" i="6"/>
  <c r="R2820" i="6"/>
  <c r="P2820" i="6"/>
  <c r="BI2816" i="6"/>
  <c r="BH2816" i="6"/>
  <c r="BG2816" i="6"/>
  <c r="BF2816" i="6"/>
  <c r="T2816" i="6"/>
  <c r="R2816" i="6"/>
  <c r="P2816" i="6"/>
  <c r="BI2812" i="6"/>
  <c r="BH2812" i="6"/>
  <c r="BG2812" i="6"/>
  <c r="BF2812" i="6"/>
  <c r="T2812" i="6"/>
  <c r="R2812" i="6"/>
  <c r="P2812" i="6"/>
  <c r="BI2808" i="6"/>
  <c r="BH2808" i="6"/>
  <c r="BG2808" i="6"/>
  <c r="BF2808" i="6"/>
  <c r="T2808" i="6"/>
  <c r="R2808" i="6"/>
  <c r="P2808" i="6"/>
  <c r="BI2801" i="6"/>
  <c r="BH2801" i="6"/>
  <c r="BG2801" i="6"/>
  <c r="BF2801" i="6"/>
  <c r="T2801" i="6"/>
  <c r="R2801" i="6"/>
  <c r="P2801" i="6"/>
  <c r="BI2799" i="6"/>
  <c r="BH2799" i="6"/>
  <c r="BG2799" i="6"/>
  <c r="BF2799" i="6"/>
  <c r="T2799" i="6"/>
  <c r="R2799" i="6"/>
  <c r="P2799" i="6"/>
  <c r="BI2798" i="6"/>
  <c r="BH2798" i="6"/>
  <c r="BG2798" i="6"/>
  <c r="BF2798" i="6"/>
  <c r="T2798" i="6"/>
  <c r="R2798" i="6"/>
  <c r="P2798" i="6"/>
  <c r="BI2794" i="6"/>
  <c r="BH2794" i="6"/>
  <c r="BG2794" i="6"/>
  <c r="BF2794" i="6"/>
  <c r="T2794" i="6"/>
  <c r="R2794" i="6"/>
  <c r="P2794" i="6"/>
  <c r="BI2790" i="6"/>
  <c r="BH2790" i="6"/>
  <c r="BG2790" i="6"/>
  <c r="BF2790" i="6"/>
  <c r="T2790" i="6"/>
  <c r="R2790" i="6"/>
  <c r="P2790" i="6"/>
  <c r="BI2786" i="6"/>
  <c r="BH2786" i="6"/>
  <c r="BG2786" i="6"/>
  <c r="BF2786" i="6"/>
  <c r="T2786" i="6"/>
  <c r="R2786" i="6"/>
  <c r="P2786" i="6"/>
  <c r="BI2782" i="6"/>
  <c r="BH2782" i="6"/>
  <c r="BG2782" i="6"/>
  <c r="BF2782" i="6"/>
  <c r="T2782" i="6"/>
  <c r="R2782" i="6"/>
  <c r="P2782" i="6"/>
  <c r="BI2778" i="6"/>
  <c r="BH2778" i="6"/>
  <c r="BG2778" i="6"/>
  <c r="BF2778" i="6"/>
  <c r="T2778" i="6"/>
  <c r="R2778" i="6"/>
  <c r="P2778" i="6"/>
  <c r="BI2774" i="6"/>
  <c r="BH2774" i="6"/>
  <c r="BG2774" i="6"/>
  <c r="BF2774" i="6"/>
  <c r="T2774" i="6"/>
  <c r="R2774" i="6"/>
  <c r="P2774" i="6"/>
  <c r="BI2770" i="6"/>
  <c r="BH2770" i="6"/>
  <c r="BG2770" i="6"/>
  <c r="BF2770" i="6"/>
  <c r="T2770" i="6"/>
  <c r="R2770" i="6"/>
  <c r="P2770" i="6"/>
  <c r="BI2766" i="6"/>
  <c r="BH2766" i="6"/>
  <c r="BG2766" i="6"/>
  <c r="BF2766" i="6"/>
  <c r="T2766" i="6"/>
  <c r="R2766" i="6"/>
  <c r="P2766" i="6"/>
  <c r="BI2762" i="6"/>
  <c r="BH2762" i="6"/>
  <c r="BG2762" i="6"/>
  <c r="BF2762" i="6"/>
  <c r="T2762" i="6"/>
  <c r="R2762" i="6"/>
  <c r="P2762" i="6"/>
  <c r="BI2754" i="6"/>
  <c r="BH2754" i="6"/>
  <c r="BG2754" i="6"/>
  <c r="BF2754" i="6"/>
  <c r="T2754" i="6"/>
  <c r="R2754" i="6"/>
  <c r="P2754" i="6"/>
  <c r="BI2752" i="6"/>
  <c r="BH2752" i="6"/>
  <c r="BG2752" i="6"/>
  <c r="BF2752" i="6"/>
  <c r="T2752" i="6"/>
  <c r="R2752" i="6"/>
  <c r="P2752" i="6"/>
  <c r="BI2751" i="6"/>
  <c r="BH2751" i="6"/>
  <c r="BG2751" i="6"/>
  <c r="BF2751" i="6"/>
  <c r="T2751" i="6"/>
  <c r="R2751" i="6"/>
  <c r="P2751" i="6"/>
  <c r="BI2747" i="6"/>
  <c r="BH2747" i="6"/>
  <c r="BG2747" i="6"/>
  <c r="BF2747" i="6"/>
  <c r="T2747" i="6"/>
  <c r="R2747" i="6"/>
  <c r="P2747" i="6"/>
  <c r="BI2743" i="6"/>
  <c r="BH2743" i="6"/>
  <c r="BG2743" i="6"/>
  <c r="BF2743" i="6"/>
  <c r="T2743" i="6"/>
  <c r="R2743" i="6"/>
  <c r="P2743" i="6"/>
  <c r="BI2739" i="6"/>
  <c r="BH2739" i="6"/>
  <c r="BG2739" i="6"/>
  <c r="BF2739" i="6"/>
  <c r="T2739" i="6"/>
  <c r="R2739" i="6"/>
  <c r="P2739" i="6"/>
  <c r="BI2735" i="6"/>
  <c r="BH2735" i="6"/>
  <c r="BG2735" i="6"/>
  <c r="BF2735" i="6"/>
  <c r="T2735" i="6"/>
  <c r="R2735" i="6"/>
  <c r="P2735" i="6"/>
  <c r="BI2731" i="6"/>
  <c r="BH2731" i="6"/>
  <c r="BG2731" i="6"/>
  <c r="BF2731" i="6"/>
  <c r="T2731" i="6"/>
  <c r="R2731" i="6"/>
  <c r="P2731" i="6"/>
  <c r="BI2727" i="6"/>
  <c r="BH2727" i="6"/>
  <c r="BG2727" i="6"/>
  <c r="BF2727" i="6"/>
  <c r="T2727" i="6"/>
  <c r="R2727" i="6"/>
  <c r="P2727" i="6"/>
  <c r="BI2723" i="6"/>
  <c r="BH2723" i="6"/>
  <c r="BG2723" i="6"/>
  <c r="BF2723" i="6"/>
  <c r="T2723" i="6"/>
  <c r="R2723" i="6"/>
  <c r="P2723" i="6"/>
  <c r="BI2719" i="6"/>
  <c r="BH2719" i="6"/>
  <c r="BG2719" i="6"/>
  <c r="BF2719" i="6"/>
  <c r="T2719" i="6"/>
  <c r="R2719" i="6"/>
  <c r="P2719" i="6"/>
  <c r="BI2715" i="6"/>
  <c r="BH2715" i="6"/>
  <c r="BG2715" i="6"/>
  <c r="BF2715" i="6"/>
  <c r="T2715" i="6"/>
  <c r="R2715" i="6"/>
  <c r="P2715" i="6"/>
  <c r="BI2707" i="6"/>
  <c r="BH2707" i="6"/>
  <c r="BG2707" i="6"/>
  <c r="BF2707" i="6"/>
  <c r="T2707" i="6"/>
  <c r="R2707" i="6"/>
  <c r="P2707" i="6"/>
  <c r="BI2705" i="6"/>
  <c r="BH2705" i="6"/>
  <c r="BG2705" i="6"/>
  <c r="BF2705" i="6"/>
  <c r="T2705" i="6"/>
  <c r="R2705" i="6"/>
  <c r="P2705" i="6"/>
  <c r="BI2704" i="6"/>
  <c r="BH2704" i="6"/>
  <c r="BG2704" i="6"/>
  <c r="BF2704" i="6"/>
  <c r="T2704" i="6"/>
  <c r="R2704" i="6"/>
  <c r="P2704" i="6"/>
  <c r="BI2700" i="6"/>
  <c r="BH2700" i="6"/>
  <c r="BG2700" i="6"/>
  <c r="BF2700" i="6"/>
  <c r="T2700" i="6"/>
  <c r="R2700" i="6"/>
  <c r="P2700" i="6"/>
  <c r="BI2696" i="6"/>
  <c r="BH2696" i="6"/>
  <c r="BG2696" i="6"/>
  <c r="BF2696" i="6"/>
  <c r="T2696" i="6"/>
  <c r="R2696" i="6"/>
  <c r="P2696" i="6"/>
  <c r="BI2692" i="6"/>
  <c r="BH2692" i="6"/>
  <c r="BG2692" i="6"/>
  <c r="BF2692" i="6"/>
  <c r="T2692" i="6"/>
  <c r="R2692" i="6"/>
  <c r="P2692" i="6"/>
  <c r="BI2688" i="6"/>
  <c r="BH2688" i="6"/>
  <c r="BG2688" i="6"/>
  <c r="BF2688" i="6"/>
  <c r="T2688" i="6"/>
  <c r="R2688" i="6"/>
  <c r="P2688" i="6"/>
  <c r="BI2684" i="6"/>
  <c r="BH2684" i="6"/>
  <c r="BG2684" i="6"/>
  <c r="BF2684" i="6"/>
  <c r="T2684" i="6"/>
  <c r="R2684" i="6"/>
  <c r="P2684" i="6"/>
  <c r="BI2680" i="6"/>
  <c r="BH2680" i="6"/>
  <c r="BG2680" i="6"/>
  <c r="BF2680" i="6"/>
  <c r="T2680" i="6"/>
  <c r="R2680" i="6"/>
  <c r="P2680" i="6"/>
  <c r="BI2676" i="6"/>
  <c r="BH2676" i="6"/>
  <c r="BG2676" i="6"/>
  <c r="BF2676" i="6"/>
  <c r="T2676" i="6"/>
  <c r="R2676" i="6"/>
  <c r="P2676" i="6"/>
  <c r="BI2672" i="6"/>
  <c r="BH2672" i="6"/>
  <c r="BG2672" i="6"/>
  <c r="BF2672" i="6"/>
  <c r="T2672" i="6"/>
  <c r="R2672" i="6"/>
  <c r="P2672" i="6"/>
  <c r="BI2668" i="6"/>
  <c r="BH2668" i="6"/>
  <c r="BG2668" i="6"/>
  <c r="BF2668" i="6"/>
  <c r="T2668" i="6"/>
  <c r="R2668" i="6"/>
  <c r="P2668" i="6"/>
  <c r="BI2660" i="6"/>
  <c r="BH2660" i="6"/>
  <c r="BG2660" i="6"/>
  <c r="BF2660" i="6"/>
  <c r="T2660" i="6"/>
  <c r="R2660" i="6"/>
  <c r="P2660" i="6"/>
  <c r="BI2658" i="6"/>
  <c r="BH2658" i="6"/>
  <c r="BG2658" i="6"/>
  <c r="BF2658" i="6"/>
  <c r="T2658" i="6"/>
  <c r="R2658" i="6"/>
  <c r="P2658" i="6"/>
  <c r="BI2657" i="6"/>
  <c r="BH2657" i="6"/>
  <c r="BG2657" i="6"/>
  <c r="BF2657" i="6"/>
  <c r="T2657" i="6"/>
  <c r="R2657" i="6"/>
  <c r="P2657" i="6"/>
  <c r="BI2653" i="6"/>
  <c r="BH2653" i="6"/>
  <c r="BG2653" i="6"/>
  <c r="BF2653" i="6"/>
  <c r="T2653" i="6"/>
  <c r="R2653" i="6"/>
  <c r="P2653" i="6"/>
  <c r="BI2649" i="6"/>
  <c r="BH2649" i="6"/>
  <c r="BG2649" i="6"/>
  <c r="BF2649" i="6"/>
  <c r="T2649" i="6"/>
  <c r="R2649" i="6"/>
  <c r="P2649" i="6"/>
  <c r="BI2645" i="6"/>
  <c r="BH2645" i="6"/>
  <c r="BG2645" i="6"/>
  <c r="BF2645" i="6"/>
  <c r="T2645" i="6"/>
  <c r="R2645" i="6"/>
  <c r="P2645" i="6"/>
  <c r="BI2641" i="6"/>
  <c r="BH2641" i="6"/>
  <c r="BG2641" i="6"/>
  <c r="BF2641" i="6"/>
  <c r="T2641" i="6"/>
  <c r="R2641" i="6"/>
  <c r="P2641" i="6"/>
  <c r="BI2636" i="6"/>
  <c r="BH2636" i="6"/>
  <c r="BG2636" i="6"/>
  <c r="BF2636" i="6"/>
  <c r="T2636" i="6"/>
  <c r="R2636" i="6"/>
  <c r="P2636" i="6"/>
  <c r="BI2632" i="6"/>
  <c r="BH2632" i="6"/>
  <c r="BG2632" i="6"/>
  <c r="BF2632" i="6"/>
  <c r="T2632" i="6"/>
  <c r="R2632" i="6"/>
  <c r="P2632" i="6"/>
  <c r="BI2628" i="6"/>
  <c r="BH2628" i="6"/>
  <c r="BG2628" i="6"/>
  <c r="BF2628" i="6"/>
  <c r="T2628" i="6"/>
  <c r="R2628" i="6"/>
  <c r="P2628" i="6"/>
  <c r="BI2624" i="6"/>
  <c r="BH2624" i="6"/>
  <c r="BG2624" i="6"/>
  <c r="BF2624" i="6"/>
  <c r="T2624" i="6"/>
  <c r="R2624" i="6"/>
  <c r="P2624" i="6"/>
  <c r="BI2617" i="6"/>
  <c r="BH2617" i="6"/>
  <c r="BG2617" i="6"/>
  <c r="BF2617" i="6"/>
  <c r="T2617" i="6"/>
  <c r="R2617" i="6"/>
  <c r="P2617" i="6"/>
  <c r="BI2615" i="6"/>
  <c r="BH2615" i="6"/>
  <c r="BG2615" i="6"/>
  <c r="BF2615" i="6"/>
  <c r="T2615" i="6"/>
  <c r="R2615" i="6"/>
  <c r="P2615" i="6"/>
  <c r="BI2614" i="6"/>
  <c r="BH2614" i="6"/>
  <c r="BG2614" i="6"/>
  <c r="BF2614" i="6"/>
  <c r="T2614" i="6"/>
  <c r="R2614" i="6"/>
  <c r="P2614" i="6"/>
  <c r="BI2610" i="6"/>
  <c r="BH2610" i="6"/>
  <c r="BG2610" i="6"/>
  <c r="BF2610" i="6"/>
  <c r="T2610" i="6"/>
  <c r="R2610" i="6"/>
  <c r="P2610" i="6"/>
  <c r="BI2606" i="6"/>
  <c r="BH2606" i="6"/>
  <c r="BG2606" i="6"/>
  <c r="BF2606" i="6"/>
  <c r="T2606" i="6"/>
  <c r="R2606" i="6"/>
  <c r="P2606" i="6"/>
  <c r="BI2600" i="6"/>
  <c r="BH2600" i="6"/>
  <c r="BG2600" i="6"/>
  <c r="BF2600" i="6"/>
  <c r="T2600" i="6"/>
  <c r="R2600" i="6"/>
  <c r="P2600" i="6"/>
  <c r="BI2596" i="6"/>
  <c r="BH2596" i="6"/>
  <c r="BG2596" i="6"/>
  <c r="BF2596" i="6"/>
  <c r="T2596" i="6"/>
  <c r="R2596" i="6"/>
  <c r="P2596" i="6"/>
  <c r="BI2592" i="6"/>
  <c r="BH2592" i="6"/>
  <c r="BG2592" i="6"/>
  <c r="BF2592" i="6"/>
  <c r="T2592" i="6"/>
  <c r="R2592" i="6"/>
  <c r="P2592" i="6"/>
  <c r="BI2588" i="6"/>
  <c r="BH2588" i="6"/>
  <c r="BG2588" i="6"/>
  <c r="BF2588" i="6"/>
  <c r="T2588" i="6"/>
  <c r="R2588" i="6"/>
  <c r="P2588" i="6"/>
  <c r="BI2584" i="6"/>
  <c r="BH2584" i="6"/>
  <c r="BG2584" i="6"/>
  <c r="BF2584" i="6"/>
  <c r="T2584" i="6"/>
  <c r="R2584" i="6"/>
  <c r="P2584" i="6"/>
  <c r="BI2580" i="6"/>
  <c r="BH2580" i="6"/>
  <c r="BG2580" i="6"/>
  <c r="BF2580" i="6"/>
  <c r="T2580" i="6"/>
  <c r="R2580" i="6"/>
  <c r="P2580" i="6"/>
  <c r="BI2576" i="6"/>
  <c r="BH2576" i="6"/>
  <c r="BG2576" i="6"/>
  <c r="BF2576" i="6"/>
  <c r="T2576" i="6"/>
  <c r="R2576" i="6"/>
  <c r="P2576" i="6"/>
  <c r="BI2572" i="6"/>
  <c r="BH2572" i="6"/>
  <c r="BG2572" i="6"/>
  <c r="BF2572" i="6"/>
  <c r="T2572" i="6"/>
  <c r="R2572" i="6"/>
  <c r="P2572" i="6"/>
  <c r="BI2568" i="6"/>
  <c r="BH2568" i="6"/>
  <c r="BG2568" i="6"/>
  <c r="BF2568" i="6"/>
  <c r="T2568" i="6"/>
  <c r="R2568" i="6"/>
  <c r="P2568" i="6"/>
  <c r="BI2564" i="6"/>
  <c r="BH2564" i="6"/>
  <c r="BG2564" i="6"/>
  <c r="BF2564" i="6"/>
  <c r="T2564" i="6"/>
  <c r="R2564" i="6"/>
  <c r="P2564" i="6"/>
  <c r="BI2560" i="6"/>
  <c r="BH2560" i="6"/>
  <c r="BG2560" i="6"/>
  <c r="BF2560" i="6"/>
  <c r="T2560" i="6"/>
  <c r="R2560" i="6"/>
  <c r="P2560" i="6"/>
  <c r="BI2556" i="6"/>
  <c r="BH2556" i="6"/>
  <c r="BG2556" i="6"/>
  <c r="BF2556" i="6"/>
  <c r="T2556" i="6"/>
  <c r="R2556" i="6"/>
  <c r="P2556" i="6"/>
  <c r="BI2552" i="6"/>
  <c r="BH2552" i="6"/>
  <c r="BG2552" i="6"/>
  <c r="BF2552" i="6"/>
  <c r="T2552" i="6"/>
  <c r="R2552" i="6"/>
  <c r="P2552" i="6"/>
  <c r="BI2548" i="6"/>
  <c r="BH2548" i="6"/>
  <c r="BG2548" i="6"/>
  <c r="BF2548" i="6"/>
  <c r="T2548" i="6"/>
  <c r="R2548" i="6"/>
  <c r="P2548" i="6"/>
  <c r="BI2540" i="6"/>
  <c r="BH2540" i="6"/>
  <c r="BG2540" i="6"/>
  <c r="BF2540" i="6"/>
  <c r="T2540" i="6"/>
  <c r="R2540" i="6"/>
  <c r="P2540" i="6"/>
  <c r="BI2532" i="6"/>
  <c r="BH2532" i="6"/>
  <c r="BG2532" i="6"/>
  <c r="BF2532" i="6"/>
  <c r="T2532" i="6"/>
  <c r="R2532" i="6"/>
  <c r="P2532" i="6"/>
  <c r="BI2528" i="6"/>
  <c r="BH2528" i="6"/>
  <c r="BG2528" i="6"/>
  <c r="BF2528" i="6"/>
  <c r="T2528" i="6"/>
  <c r="R2528" i="6"/>
  <c r="P2528" i="6"/>
  <c r="BI2524" i="6"/>
  <c r="BH2524" i="6"/>
  <c r="BG2524" i="6"/>
  <c r="BF2524" i="6"/>
  <c r="T2524" i="6"/>
  <c r="R2524" i="6"/>
  <c r="P2524" i="6"/>
  <c r="BI2520" i="6"/>
  <c r="BH2520" i="6"/>
  <c r="BG2520" i="6"/>
  <c r="BF2520" i="6"/>
  <c r="T2520" i="6"/>
  <c r="R2520" i="6"/>
  <c r="P2520" i="6"/>
  <c r="BI2516" i="6"/>
  <c r="BH2516" i="6"/>
  <c r="BG2516" i="6"/>
  <c r="BF2516" i="6"/>
  <c r="T2516" i="6"/>
  <c r="R2516" i="6"/>
  <c r="P2516" i="6"/>
  <c r="BI2504" i="6"/>
  <c r="BH2504" i="6"/>
  <c r="BG2504" i="6"/>
  <c r="BF2504" i="6"/>
  <c r="T2504" i="6"/>
  <c r="R2504" i="6"/>
  <c r="P2504" i="6"/>
  <c r="BI2502" i="6"/>
  <c r="BH2502" i="6"/>
  <c r="BG2502" i="6"/>
  <c r="BF2502" i="6"/>
  <c r="T2502" i="6"/>
  <c r="R2502" i="6"/>
  <c r="P2502" i="6"/>
  <c r="BI2501" i="6"/>
  <c r="BH2501" i="6"/>
  <c r="BG2501" i="6"/>
  <c r="BF2501" i="6"/>
  <c r="T2501" i="6"/>
  <c r="R2501" i="6"/>
  <c r="P2501" i="6"/>
  <c r="BI2497" i="6"/>
  <c r="BH2497" i="6"/>
  <c r="BG2497" i="6"/>
  <c r="BF2497" i="6"/>
  <c r="T2497" i="6"/>
  <c r="R2497" i="6"/>
  <c r="P2497" i="6"/>
  <c r="BI2493" i="6"/>
  <c r="BH2493" i="6"/>
  <c r="BG2493" i="6"/>
  <c r="BF2493" i="6"/>
  <c r="T2493" i="6"/>
  <c r="R2493" i="6"/>
  <c r="P2493" i="6"/>
  <c r="BI2487" i="6"/>
  <c r="BH2487" i="6"/>
  <c r="BG2487" i="6"/>
  <c r="BF2487" i="6"/>
  <c r="T2487" i="6"/>
  <c r="R2487" i="6"/>
  <c r="P2487" i="6"/>
  <c r="BI2483" i="6"/>
  <c r="BH2483" i="6"/>
  <c r="BG2483" i="6"/>
  <c r="BF2483" i="6"/>
  <c r="T2483" i="6"/>
  <c r="R2483" i="6"/>
  <c r="P2483" i="6"/>
  <c r="BI2479" i="6"/>
  <c r="BH2479" i="6"/>
  <c r="BG2479" i="6"/>
  <c r="BF2479" i="6"/>
  <c r="T2479" i="6"/>
  <c r="R2479" i="6"/>
  <c r="P2479" i="6"/>
  <c r="BI2475" i="6"/>
  <c r="BH2475" i="6"/>
  <c r="BG2475" i="6"/>
  <c r="BF2475" i="6"/>
  <c r="T2475" i="6"/>
  <c r="R2475" i="6"/>
  <c r="P2475" i="6"/>
  <c r="BI2471" i="6"/>
  <c r="BH2471" i="6"/>
  <c r="BG2471" i="6"/>
  <c r="BF2471" i="6"/>
  <c r="T2471" i="6"/>
  <c r="R2471" i="6"/>
  <c r="P2471" i="6"/>
  <c r="BI2467" i="6"/>
  <c r="BH2467" i="6"/>
  <c r="BG2467" i="6"/>
  <c r="BF2467" i="6"/>
  <c r="T2467" i="6"/>
  <c r="R2467" i="6"/>
  <c r="P2467" i="6"/>
  <c r="BI2463" i="6"/>
  <c r="BH2463" i="6"/>
  <c r="BG2463" i="6"/>
  <c r="BF2463" i="6"/>
  <c r="T2463" i="6"/>
  <c r="R2463" i="6"/>
  <c r="P2463" i="6"/>
  <c r="BI2459" i="6"/>
  <c r="BH2459" i="6"/>
  <c r="BG2459" i="6"/>
  <c r="BF2459" i="6"/>
  <c r="T2459" i="6"/>
  <c r="R2459" i="6"/>
  <c r="P2459" i="6"/>
  <c r="BI2455" i="6"/>
  <c r="BH2455" i="6"/>
  <c r="BG2455" i="6"/>
  <c r="BF2455" i="6"/>
  <c r="T2455" i="6"/>
  <c r="R2455" i="6"/>
  <c r="P2455" i="6"/>
  <c r="BI2451" i="6"/>
  <c r="BH2451" i="6"/>
  <c r="BG2451" i="6"/>
  <c r="BF2451" i="6"/>
  <c r="T2451" i="6"/>
  <c r="R2451" i="6"/>
  <c r="P2451" i="6"/>
  <c r="BI2447" i="6"/>
  <c r="BH2447" i="6"/>
  <c r="BG2447" i="6"/>
  <c r="BF2447" i="6"/>
  <c r="T2447" i="6"/>
  <c r="R2447" i="6"/>
  <c r="P2447" i="6"/>
  <c r="BI2443" i="6"/>
  <c r="BH2443" i="6"/>
  <c r="BG2443" i="6"/>
  <c r="BF2443" i="6"/>
  <c r="T2443" i="6"/>
  <c r="R2443" i="6"/>
  <c r="P2443" i="6"/>
  <c r="BI2439" i="6"/>
  <c r="BH2439" i="6"/>
  <c r="BG2439" i="6"/>
  <c r="BF2439" i="6"/>
  <c r="T2439" i="6"/>
  <c r="R2439" i="6"/>
  <c r="P2439" i="6"/>
  <c r="BI2435" i="6"/>
  <c r="BH2435" i="6"/>
  <c r="BG2435" i="6"/>
  <c r="BF2435" i="6"/>
  <c r="T2435" i="6"/>
  <c r="R2435" i="6"/>
  <c r="P2435" i="6"/>
  <c r="BI2431" i="6"/>
  <c r="BH2431" i="6"/>
  <c r="BG2431" i="6"/>
  <c r="BF2431" i="6"/>
  <c r="T2431" i="6"/>
  <c r="R2431" i="6"/>
  <c r="P2431" i="6"/>
  <c r="BI2427" i="6"/>
  <c r="BH2427" i="6"/>
  <c r="BG2427" i="6"/>
  <c r="BF2427" i="6"/>
  <c r="T2427" i="6"/>
  <c r="R2427" i="6"/>
  <c r="P2427" i="6"/>
  <c r="BI2420" i="6"/>
  <c r="BH2420" i="6"/>
  <c r="BG2420" i="6"/>
  <c r="BF2420" i="6"/>
  <c r="T2420" i="6"/>
  <c r="R2420" i="6"/>
  <c r="P2420" i="6"/>
  <c r="BI2412" i="6"/>
  <c r="BH2412" i="6"/>
  <c r="BG2412" i="6"/>
  <c r="BF2412" i="6"/>
  <c r="T2412" i="6"/>
  <c r="R2412" i="6"/>
  <c r="P2412" i="6"/>
  <c r="BI2404" i="6"/>
  <c r="BH2404" i="6"/>
  <c r="BG2404" i="6"/>
  <c r="BF2404" i="6"/>
  <c r="T2404" i="6"/>
  <c r="R2404" i="6"/>
  <c r="P2404" i="6"/>
  <c r="BI2396" i="6"/>
  <c r="BH2396" i="6"/>
  <c r="BG2396" i="6"/>
  <c r="BF2396" i="6"/>
  <c r="T2396" i="6"/>
  <c r="R2396" i="6"/>
  <c r="P2396" i="6"/>
  <c r="BI2392" i="6"/>
  <c r="BH2392" i="6"/>
  <c r="BG2392" i="6"/>
  <c r="BF2392" i="6"/>
  <c r="T2392" i="6"/>
  <c r="R2392" i="6"/>
  <c r="P2392" i="6"/>
  <c r="BI2388" i="6"/>
  <c r="BH2388" i="6"/>
  <c r="BG2388" i="6"/>
  <c r="BF2388" i="6"/>
  <c r="T2388" i="6"/>
  <c r="R2388" i="6"/>
  <c r="P2388" i="6"/>
  <c r="BI2384" i="6"/>
  <c r="BH2384" i="6"/>
  <c r="BG2384" i="6"/>
  <c r="BF2384" i="6"/>
  <c r="T2384" i="6"/>
  <c r="R2384" i="6"/>
  <c r="P2384" i="6"/>
  <c r="BI2380" i="6"/>
  <c r="BH2380" i="6"/>
  <c r="BG2380" i="6"/>
  <c r="BF2380" i="6"/>
  <c r="T2380" i="6"/>
  <c r="R2380" i="6"/>
  <c r="P2380" i="6"/>
  <c r="BI2369" i="6"/>
  <c r="BH2369" i="6"/>
  <c r="BG2369" i="6"/>
  <c r="BF2369" i="6"/>
  <c r="T2369" i="6"/>
  <c r="R2369" i="6"/>
  <c r="P2369" i="6"/>
  <c r="BI2367" i="6"/>
  <c r="BH2367" i="6"/>
  <c r="BG2367" i="6"/>
  <c r="BF2367" i="6"/>
  <c r="T2367" i="6"/>
  <c r="R2367" i="6"/>
  <c r="P2367" i="6"/>
  <c r="BI2366" i="6"/>
  <c r="BH2366" i="6"/>
  <c r="BG2366" i="6"/>
  <c r="BF2366" i="6"/>
  <c r="T2366" i="6"/>
  <c r="R2366" i="6"/>
  <c r="P2366" i="6"/>
  <c r="BI2362" i="6"/>
  <c r="BH2362" i="6"/>
  <c r="BG2362" i="6"/>
  <c r="BF2362" i="6"/>
  <c r="T2362" i="6"/>
  <c r="R2362" i="6"/>
  <c r="P2362" i="6"/>
  <c r="BI2358" i="6"/>
  <c r="BH2358" i="6"/>
  <c r="BG2358" i="6"/>
  <c r="BF2358" i="6"/>
  <c r="T2358" i="6"/>
  <c r="R2358" i="6"/>
  <c r="P2358" i="6"/>
  <c r="BI2352" i="6"/>
  <c r="BH2352" i="6"/>
  <c r="BG2352" i="6"/>
  <c r="BF2352" i="6"/>
  <c r="T2352" i="6"/>
  <c r="R2352" i="6"/>
  <c r="P2352" i="6"/>
  <c r="BI2348" i="6"/>
  <c r="BH2348" i="6"/>
  <c r="BG2348" i="6"/>
  <c r="BF2348" i="6"/>
  <c r="T2348" i="6"/>
  <c r="R2348" i="6"/>
  <c r="P2348" i="6"/>
  <c r="BI2344" i="6"/>
  <c r="BH2344" i="6"/>
  <c r="BG2344" i="6"/>
  <c r="BF2344" i="6"/>
  <c r="T2344" i="6"/>
  <c r="R2344" i="6"/>
  <c r="P2344" i="6"/>
  <c r="BI2340" i="6"/>
  <c r="BH2340" i="6"/>
  <c r="BG2340" i="6"/>
  <c r="BF2340" i="6"/>
  <c r="T2340" i="6"/>
  <c r="R2340" i="6"/>
  <c r="P2340" i="6"/>
  <c r="BI2336" i="6"/>
  <c r="BH2336" i="6"/>
  <c r="BG2336" i="6"/>
  <c r="BF2336" i="6"/>
  <c r="T2336" i="6"/>
  <c r="R2336" i="6"/>
  <c r="P2336" i="6"/>
  <c r="BI2332" i="6"/>
  <c r="BH2332" i="6"/>
  <c r="BG2332" i="6"/>
  <c r="BF2332" i="6"/>
  <c r="T2332" i="6"/>
  <c r="R2332" i="6"/>
  <c r="P2332" i="6"/>
  <c r="BI2328" i="6"/>
  <c r="BH2328" i="6"/>
  <c r="BG2328" i="6"/>
  <c r="BF2328" i="6"/>
  <c r="T2328" i="6"/>
  <c r="R2328" i="6"/>
  <c r="P2328" i="6"/>
  <c r="BI2324" i="6"/>
  <c r="BH2324" i="6"/>
  <c r="BG2324" i="6"/>
  <c r="BF2324" i="6"/>
  <c r="T2324" i="6"/>
  <c r="R2324" i="6"/>
  <c r="P2324" i="6"/>
  <c r="BI2320" i="6"/>
  <c r="BH2320" i="6"/>
  <c r="BG2320" i="6"/>
  <c r="BF2320" i="6"/>
  <c r="T2320" i="6"/>
  <c r="R2320" i="6"/>
  <c r="P2320" i="6"/>
  <c r="BI2316" i="6"/>
  <c r="BH2316" i="6"/>
  <c r="BG2316" i="6"/>
  <c r="BF2316" i="6"/>
  <c r="T2316" i="6"/>
  <c r="R2316" i="6"/>
  <c r="P2316" i="6"/>
  <c r="BI2312" i="6"/>
  <c r="BH2312" i="6"/>
  <c r="BG2312" i="6"/>
  <c r="BF2312" i="6"/>
  <c r="T2312" i="6"/>
  <c r="R2312" i="6"/>
  <c r="P2312" i="6"/>
  <c r="BI2308" i="6"/>
  <c r="BH2308" i="6"/>
  <c r="BG2308" i="6"/>
  <c r="BF2308" i="6"/>
  <c r="T2308" i="6"/>
  <c r="R2308" i="6"/>
  <c r="P2308" i="6"/>
  <c r="BI2304" i="6"/>
  <c r="BH2304" i="6"/>
  <c r="BG2304" i="6"/>
  <c r="BF2304" i="6"/>
  <c r="T2304" i="6"/>
  <c r="R2304" i="6"/>
  <c r="P2304" i="6"/>
  <c r="BI2297" i="6"/>
  <c r="BH2297" i="6"/>
  <c r="BG2297" i="6"/>
  <c r="BF2297" i="6"/>
  <c r="T2297" i="6"/>
  <c r="R2297" i="6"/>
  <c r="P2297" i="6"/>
  <c r="BI2290" i="6"/>
  <c r="BH2290" i="6"/>
  <c r="BG2290" i="6"/>
  <c r="BF2290" i="6"/>
  <c r="T2290" i="6"/>
  <c r="R2290" i="6"/>
  <c r="P2290" i="6"/>
  <c r="BI2282" i="6"/>
  <c r="BH2282" i="6"/>
  <c r="BG2282" i="6"/>
  <c r="BF2282" i="6"/>
  <c r="T2282" i="6"/>
  <c r="R2282" i="6"/>
  <c r="P2282" i="6"/>
  <c r="BI2274" i="6"/>
  <c r="BH2274" i="6"/>
  <c r="BG2274" i="6"/>
  <c r="BF2274" i="6"/>
  <c r="T2274" i="6"/>
  <c r="R2274" i="6"/>
  <c r="P2274" i="6"/>
  <c r="BI2270" i="6"/>
  <c r="BH2270" i="6"/>
  <c r="BG2270" i="6"/>
  <c r="BF2270" i="6"/>
  <c r="T2270" i="6"/>
  <c r="R2270" i="6"/>
  <c r="P2270" i="6"/>
  <c r="BI2266" i="6"/>
  <c r="BH2266" i="6"/>
  <c r="BG2266" i="6"/>
  <c r="BF2266" i="6"/>
  <c r="T2266" i="6"/>
  <c r="R2266" i="6"/>
  <c r="P2266" i="6"/>
  <c r="BI2262" i="6"/>
  <c r="BH2262" i="6"/>
  <c r="BG2262" i="6"/>
  <c r="BF2262" i="6"/>
  <c r="T2262" i="6"/>
  <c r="R2262" i="6"/>
  <c r="P2262" i="6"/>
  <c r="BI2258" i="6"/>
  <c r="BH2258" i="6"/>
  <c r="BG2258" i="6"/>
  <c r="BF2258" i="6"/>
  <c r="T2258" i="6"/>
  <c r="R2258" i="6"/>
  <c r="P2258" i="6"/>
  <c r="BI2247" i="6"/>
  <c r="BH2247" i="6"/>
  <c r="BG2247" i="6"/>
  <c r="BF2247" i="6"/>
  <c r="T2247" i="6"/>
  <c r="R2247" i="6"/>
  <c r="P2247" i="6"/>
  <c r="BI2245" i="6"/>
  <c r="BH2245" i="6"/>
  <c r="BG2245" i="6"/>
  <c r="BF2245" i="6"/>
  <c r="T2245" i="6"/>
  <c r="R2245" i="6"/>
  <c r="P2245" i="6"/>
  <c r="BI2244" i="6"/>
  <c r="BH2244" i="6"/>
  <c r="BG2244" i="6"/>
  <c r="BF2244" i="6"/>
  <c r="T2244" i="6"/>
  <c r="R2244" i="6"/>
  <c r="P2244" i="6"/>
  <c r="BI2240" i="6"/>
  <c r="BH2240" i="6"/>
  <c r="BG2240" i="6"/>
  <c r="BF2240" i="6"/>
  <c r="T2240" i="6"/>
  <c r="R2240" i="6"/>
  <c r="P2240" i="6"/>
  <c r="BI2236" i="6"/>
  <c r="BH2236" i="6"/>
  <c r="BG2236" i="6"/>
  <c r="BF2236" i="6"/>
  <c r="T2236" i="6"/>
  <c r="R2236" i="6"/>
  <c r="P2236" i="6"/>
  <c r="BI2230" i="6"/>
  <c r="BH2230" i="6"/>
  <c r="BG2230" i="6"/>
  <c r="BF2230" i="6"/>
  <c r="T2230" i="6"/>
  <c r="R2230" i="6"/>
  <c r="P2230" i="6"/>
  <c r="BI2226" i="6"/>
  <c r="BH2226" i="6"/>
  <c r="BG2226" i="6"/>
  <c r="BF2226" i="6"/>
  <c r="T2226" i="6"/>
  <c r="R2226" i="6"/>
  <c r="P2226" i="6"/>
  <c r="BI2222" i="6"/>
  <c r="BH2222" i="6"/>
  <c r="BG2222" i="6"/>
  <c r="BF2222" i="6"/>
  <c r="T2222" i="6"/>
  <c r="R2222" i="6"/>
  <c r="P2222" i="6"/>
  <c r="BI2218" i="6"/>
  <c r="BH2218" i="6"/>
  <c r="BG2218" i="6"/>
  <c r="BF2218" i="6"/>
  <c r="T2218" i="6"/>
  <c r="R2218" i="6"/>
  <c r="P2218" i="6"/>
  <c r="BI2214" i="6"/>
  <c r="BH2214" i="6"/>
  <c r="BG2214" i="6"/>
  <c r="BF2214" i="6"/>
  <c r="T2214" i="6"/>
  <c r="R2214" i="6"/>
  <c r="P2214" i="6"/>
  <c r="BI2210" i="6"/>
  <c r="BH2210" i="6"/>
  <c r="BG2210" i="6"/>
  <c r="BF2210" i="6"/>
  <c r="T2210" i="6"/>
  <c r="R2210" i="6"/>
  <c r="P2210" i="6"/>
  <c r="BI2206" i="6"/>
  <c r="BH2206" i="6"/>
  <c r="BG2206" i="6"/>
  <c r="BF2206" i="6"/>
  <c r="T2206" i="6"/>
  <c r="R2206" i="6"/>
  <c r="P2206" i="6"/>
  <c r="BI2202" i="6"/>
  <c r="BH2202" i="6"/>
  <c r="BG2202" i="6"/>
  <c r="BF2202" i="6"/>
  <c r="T2202" i="6"/>
  <c r="R2202" i="6"/>
  <c r="P2202" i="6"/>
  <c r="BI2198" i="6"/>
  <c r="BH2198" i="6"/>
  <c r="BG2198" i="6"/>
  <c r="BF2198" i="6"/>
  <c r="T2198" i="6"/>
  <c r="R2198" i="6"/>
  <c r="P2198" i="6"/>
  <c r="BI2193" i="6"/>
  <c r="BH2193" i="6"/>
  <c r="BG2193" i="6"/>
  <c r="BF2193" i="6"/>
  <c r="T2193" i="6"/>
  <c r="R2193" i="6"/>
  <c r="P2193" i="6"/>
  <c r="BI2189" i="6"/>
  <c r="BH2189" i="6"/>
  <c r="BG2189" i="6"/>
  <c r="BF2189" i="6"/>
  <c r="T2189" i="6"/>
  <c r="R2189" i="6"/>
  <c r="P2189" i="6"/>
  <c r="BI2185" i="6"/>
  <c r="BH2185" i="6"/>
  <c r="BG2185" i="6"/>
  <c r="BF2185" i="6"/>
  <c r="T2185" i="6"/>
  <c r="R2185" i="6"/>
  <c r="P2185" i="6"/>
  <c r="BI2181" i="6"/>
  <c r="BH2181" i="6"/>
  <c r="BG2181" i="6"/>
  <c r="BF2181" i="6"/>
  <c r="T2181" i="6"/>
  <c r="R2181" i="6"/>
  <c r="P2181" i="6"/>
  <c r="BI2174" i="6"/>
  <c r="BH2174" i="6"/>
  <c r="BG2174" i="6"/>
  <c r="BF2174" i="6"/>
  <c r="T2174" i="6"/>
  <c r="R2174" i="6"/>
  <c r="P2174" i="6"/>
  <c r="BI2166" i="6"/>
  <c r="BH2166" i="6"/>
  <c r="BG2166" i="6"/>
  <c r="BF2166" i="6"/>
  <c r="T2166" i="6"/>
  <c r="R2166" i="6"/>
  <c r="P2166" i="6"/>
  <c r="BI2158" i="6"/>
  <c r="BH2158" i="6"/>
  <c r="BG2158" i="6"/>
  <c r="BF2158" i="6"/>
  <c r="T2158" i="6"/>
  <c r="R2158" i="6"/>
  <c r="P2158" i="6"/>
  <c r="BI2150" i="6"/>
  <c r="BH2150" i="6"/>
  <c r="BG2150" i="6"/>
  <c r="BF2150" i="6"/>
  <c r="T2150" i="6"/>
  <c r="R2150" i="6"/>
  <c r="P2150" i="6"/>
  <c r="BI2146" i="6"/>
  <c r="BH2146" i="6"/>
  <c r="BG2146" i="6"/>
  <c r="BF2146" i="6"/>
  <c r="T2146" i="6"/>
  <c r="R2146" i="6"/>
  <c r="P2146" i="6"/>
  <c r="BI2142" i="6"/>
  <c r="BH2142" i="6"/>
  <c r="BG2142" i="6"/>
  <c r="BF2142" i="6"/>
  <c r="T2142" i="6"/>
  <c r="R2142" i="6"/>
  <c r="P2142" i="6"/>
  <c r="BI2138" i="6"/>
  <c r="BH2138" i="6"/>
  <c r="BG2138" i="6"/>
  <c r="BF2138" i="6"/>
  <c r="T2138" i="6"/>
  <c r="R2138" i="6"/>
  <c r="P2138" i="6"/>
  <c r="BI2134" i="6"/>
  <c r="BH2134" i="6"/>
  <c r="BG2134" i="6"/>
  <c r="BF2134" i="6"/>
  <c r="T2134" i="6"/>
  <c r="R2134" i="6"/>
  <c r="P2134" i="6"/>
  <c r="BI2123" i="6"/>
  <c r="BH2123" i="6"/>
  <c r="BG2123" i="6"/>
  <c r="BF2123" i="6"/>
  <c r="T2123" i="6"/>
  <c r="R2123" i="6"/>
  <c r="P2123" i="6"/>
  <c r="BI2121" i="6"/>
  <c r="BH2121" i="6"/>
  <c r="BG2121" i="6"/>
  <c r="BF2121" i="6"/>
  <c r="T2121" i="6"/>
  <c r="R2121" i="6"/>
  <c r="P2121" i="6"/>
  <c r="BI2120" i="6"/>
  <c r="BH2120" i="6"/>
  <c r="BG2120" i="6"/>
  <c r="BF2120" i="6"/>
  <c r="T2120" i="6"/>
  <c r="R2120" i="6"/>
  <c r="P2120" i="6"/>
  <c r="BI2103" i="6"/>
  <c r="BH2103" i="6"/>
  <c r="BG2103" i="6"/>
  <c r="BF2103" i="6"/>
  <c r="T2103" i="6"/>
  <c r="R2103" i="6"/>
  <c r="P2103" i="6"/>
  <c r="BI2101" i="6"/>
  <c r="BH2101" i="6"/>
  <c r="BG2101" i="6"/>
  <c r="BF2101" i="6"/>
  <c r="T2101" i="6"/>
  <c r="R2101" i="6"/>
  <c r="P2101" i="6"/>
  <c r="BI2100" i="6"/>
  <c r="BH2100" i="6"/>
  <c r="BG2100" i="6"/>
  <c r="BF2100" i="6"/>
  <c r="T2100" i="6"/>
  <c r="R2100" i="6"/>
  <c r="P2100" i="6"/>
  <c r="BI2096" i="6"/>
  <c r="BH2096" i="6"/>
  <c r="BG2096" i="6"/>
  <c r="BF2096" i="6"/>
  <c r="T2096" i="6"/>
  <c r="R2096" i="6"/>
  <c r="P2096" i="6"/>
  <c r="BI2092" i="6"/>
  <c r="BH2092" i="6"/>
  <c r="BG2092" i="6"/>
  <c r="BF2092" i="6"/>
  <c r="T2092" i="6"/>
  <c r="R2092" i="6"/>
  <c r="P2092" i="6"/>
  <c r="BI2086" i="6"/>
  <c r="BH2086" i="6"/>
  <c r="BG2086" i="6"/>
  <c r="BF2086" i="6"/>
  <c r="T2086" i="6"/>
  <c r="R2086" i="6"/>
  <c r="P2086" i="6"/>
  <c r="BI2082" i="6"/>
  <c r="BH2082" i="6"/>
  <c r="BG2082" i="6"/>
  <c r="BF2082" i="6"/>
  <c r="T2082" i="6"/>
  <c r="R2082" i="6"/>
  <c r="P2082" i="6"/>
  <c r="BI2078" i="6"/>
  <c r="BH2078" i="6"/>
  <c r="BG2078" i="6"/>
  <c r="BF2078" i="6"/>
  <c r="T2078" i="6"/>
  <c r="R2078" i="6"/>
  <c r="P2078" i="6"/>
  <c r="BI2074" i="6"/>
  <c r="BH2074" i="6"/>
  <c r="BG2074" i="6"/>
  <c r="BF2074" i="6"/>
  <c r="T2074" i="6"/>
  <c r="R2074" i="6"/>
  <c r="P2074" i="6"/>
  <c r="BI2070" i="6"/>
  <c r="BH2070" i="6"/>
  <c r="BG2070" i="6"/>
  <c r="BF2070" i="6"/>
  <c r="T2070" i="6"/>
  <c r="R2070" i="6"/>
  <c r="P2070" i="6"/>
  <c r="BI2066" i="6"/>
  <c r="BH2066" i="6"/>
  <c r="BG2066" i="6"/>
  <c r="BF2066" i="6"/>
  <c r="T2066" i="6"/>
  <c r="R2066" i="6"/>
  <c r="P2066" i="6"/>
  <c r="BI2061" i="6"/>
  <c r="BH2061" i="6"/>
  <c r="BG2061" i="6"/>
  <c r="BF2061" i="6"/>
  <c r="T2061" i="6"/>
  <c r="R2061" i="6"/>
  <c r="P2061" i="6"/>
  <c r="BI2057" i="6"/>
  <c r="BH2057" i="6"/>
  <c r="BG2057" i="6"/>
  <c r="BF2057" i="6"/>
  <c r="T2057" i="6"/>
  <c r="R2057" i="6"/>
  <c r="P2057" i="6"/>
  <c r="BI2053" i="6"/>
  <c r="BH2053" i="6"/>
  <c r="BG2053" i="6"/>
  <c r="BF2053" i="6"/>
  <c r="T2053" i="6"/>
  <c r="R2053" i="6"/>
  <c r="P2053" i="6"/>
  <c r="BI2049" i="6"/>
  <c r="BH2049" i="6"/>
  <c r="BG2049" i="6"/>
  <c r="BF2049" i="6"/>
  <c r="T2049" i="6"/>
  <c r="R2049" i="6"/>
  <c r="P2049" i="6"/>
  <c r="BI2045" i="6"/>
  <c r="BH2045" i="6"/>
  <c r="BG2045" i="6"/>
  <c r="BF2045" i="6"/>
  <c r="T2045" i="6"/>
  <c r="R2045" i="6"/>
  <c r="P2045" i="6"/>
  <c r="BI2034" i="6"/>
  <c r="BH2034" i="6"/>
  <c r="BG2034" i="6"/>
  <c r="BF2034" i="6"/>
  <c r="T2034" i="6"/>
  <c r="R2034" i="6"/>
  <c r="P2034" i="6"/>
  <c r="BI2032" i="6"/>
  <c r="BH2032" i="6"/>
  <c r="BG2032" i="6"/>
  <c r="BF2032" i="6"/>
  <c r="T2032" i="6"/>
  <c r="R2032" i="6"/>
  <c r="P2032" i="6"/>
  <c r="BI2031" i="6"/>
  <c r="BH2031" i="6"/>
  <c r="BG2031" i="6"/>
  <c r="BF2031" i="6"/>
  <c r="T2031" i="6"/>
  <c r="R2031" i="6"/>
  <c r="P2031" i="6"/>
  <c r="BI2027" i="6"/>
  <c r="BH2027" i="6"/>
  <c r="BG2027" i="6"/>
  <c r="BF2027" i="6"/>
  <c r="T2027" i="6"/>
  <c r="R2027" i="6"/>
  <c r="P2027" i="6"/>
  <c r="BI2023" i="6"/>
  <c r="BH2023" i="6"/>
  <c r="BG2023" i="6"/>
  <c r="BF2023" i="6"/>
  <c r="T2023" i="6"/>
  <c r="R2023" i="6"/>
  <c r="P2023" i="6"/>
  <c r="BI2017" i="6"/>
  <c r="BH2017" i="6"/>
  <c r="BG2017" i="6"/>
  <c r="BF2017" i="6"/>
  <c r="T2017" i="6"/>
  <c r="R2017" i="6"/>
  <c r="P2017" i="6"/>
  <c r="BI2013" i="6"/>
  <c r="BH2013" i="6"/>
  <c r="BG2013" i="6"/>
  <c r="BF2013" i="6"/>
  <c r="T2013" i="6"/>
  <c r="R2013" i="6"/>
  <c r="P2013" i="6"/>
  <c r="BI2009" i="6"/>
  <c r="BH2009" i="6"/>
  <c r="BG2009" i="6"/>
  <c r="BF2009" i="6"/>
  <c r="T2009" i="6"/>
  <c r="R2009" i="6"/>
  <c r="P2009" i="6"/>
  <c r="BI2005" i="6"/>
  <c r="BH2005" i="6"/>
  <c r="BG2005" i="6"/>
  <c r="BF2005" i="6"/>
  <c r="T2005" i="6"/>
  <c r="R2005" i="6"/>
  <c r="P2005" i="6"/>
  <c r="BI2001" i="6"/>
  <c r="BH2001" i="6"/>
  <c r="BG2001" i="6"/>
  <c r="BF2001" i="6"/>
  <c r="T2001" i="6"/>
  <c r="R2001" i="6"/>
  <c r="P2001" i="6"/>
  <c r="BI1997" i="6"/>
  <c r="BH1997" i="6"/>
  <c r="BG1997" i="6"/>
  <c r="BF1997" i="6"/>
  <c r="T1997" i="6"/>
  <c r="R1997" i="6"/>
  <c r="P1997" i="6"/>
  <c r="BI1992" i="6"/>
  <c r="BH1992" i="6"/>
  <c r="BG1992" i="6"/>
  <c r="BF1992" i="6"/>
  <c r="T1992" i="6"/>
  <c r="R1992" i="6"/>
  <c r="P1992" i="6"/>
  <c r="BI1988" i="6"/>
  <c r="BH1988" i="6"/>
  <c r="BG1988" i="6"/>
  <c r="BF1988" i="6"/>
  <c r="T1988" i="6"/>
  <c r="R1988" i="6"/>
  <c r="P1988" i="6"/>
  <c r="BI1984" i="6"/>
  <c r="BH1984" i="6"/>
  <c r="BG1984" i="6"/>
  <c r="BF1984" i="6"/>
  <c r="T1984" i="6"/>
  <c r="R1984" i="6"/>
  <c r="P1984" i="6"/>
  <c r="BI1980" i="6"/>
  <c r="BH1980" i="6"/>
  <c r="BG1980" i="6"/>
  <c r="BF1980" i="6"/>
  <c r="T1980" i="6"/>
  <c r="R1980" i="6"/>
  <c r="P1980" i="6"/>
  <c r="BI1976" i="6"/>
  <c r="BH1976" i="6"/>
  <c r="BG1976" i="6"/>
  <c r="BF1976" i="6"/>
  <c r="T1976" i="6"/>
  <c r="R1976" i="6"/>
  <c r="P1976" i="6"/>
  <c r="BI1965" i="6"/>
  <c r="BH1965" i="6"/>
  <c r="BG1965" i="6"/>
  <c r="BF1965" i="6"/>
  <c r="T1965" i="6"/>
  <c r="R1965" i="6"/>
  <c r="P1965" i="6"/>
  <c r="BI1963" i="6"/>
  <c r="BH1963" i="6"/>
  <c r="BG1963" i="6"/>
  <c r="BF1963" i="6"/>
  <c r="T1963" i="6"/>
  <c r="R1963" i="6"/>
  <c r="P1963" i="6"/>
  <c r="BI1962" i="6"/>
  <c r="BH1962" i="6"/>
  <c r="BG1962" i="6"/>
  <c r="BF1962" i="6"/>
  <c r="T1962" i="6"/>
  <c r="R1962" i="6"/>
  <c r="P1962" i="6"/>
  <c r="BI1958" i="6"/>
  <c r="BH1958" i="6"/>
  <c r="BG1958" i="6"/>
  <c r="BF1958" i="6"/>
  <c r="T1958" i="6"/>
  <c r="R1958" i="6"/>
  <c r="P1958" i="6"/>
  <c r="BI1954" i="6"/>
  <c r="BH1954" i="6"/>
  <c r="BG1954" i="6"/>
  <c r="BF1954" i="6"/>
  <c r="T1954" i="6"/>
  <c r="R1954" i="6"/>
  <c r="P1954" i="6"/>
  <c r="BI1948" i="6"/>
  <c r="BH1948" i="6"/>
  <c r="BG1948" i="6"/>
  <c r="BF1948" i="6"/>
  <c r="T1948" i="6"/>
  <c r="R1948" i="6"/>
  <c r="P1948" i="6"/>
  <c r="BI1944" i="6"/>
  <c r="BH1944" i="6"/>
  <c r="BG1944" i="6"/>
  <c r="BF1944" i="6"/>
  <c r="T1944" i="6"/>
  <c r="R1944" i="6"/>
  <c r="P1944" i="6"/>
  <c r="BI1940" i="6"/>
  <c r="BH1940" i="6"/>
  <c r="BG1940" i="6"/>
  <c r="BF1940" i="6"/>
  <c r="T1940" i="6"/>
  <c r="R1940" i="6"/>
  <c r="P1940" i="6"/>
  <c r="BI1936" i="6"/>
  <c r="BH1936" i="6"/>
  <c r="BG1936" i="6"/>
  <c r="BF1936" i="6"/>
  <c r="T1936" i="6"/>
  <c r="R1936" i="6"/>
  <c r="P1936" i="6"/>
  <c r="BI1932" i="6"/>
  <c r="BH1932" i="6"/>
  <c r="BG1932" i="6"/>
  <c r="BF1932" i="6"/>
  <c r="T1932" i="6"/>
  <c r="R1932" i="6"/>
  <c r="P1932" i="6"/>
  <c r="BI1928" i="6"/>
  <c r="BH1928" i="6"/>
  <c r="BG1928" i="6"/>
  <c r="BF1928" i="6"/>
  <c r="T1928" i="6"/>
  <c r="R1928" i="6"/>
  <c r="P1928" i="6"/>
  <c r="BI1923" i="6"/>
  <c r="BH1923" i="6"/>
  <c r="BG1923" i="6"/>
  <c r="BF1923" i="6"/>
  <c r="T1923" i="6"/>
  <c r="R1923" i="6"/>
  <c r="P1923" i="6"/>
  <c r="BI1919" i="6"/>
  <c r="BH1919" i="6"/>
  <c r="BG1919" i="6"/>
  <c r="BF1919" i="6"/>
  <c r="T1919" i="6"/>
  <c r="R1919" i="6"/>
  <c r="P1919" i="6"/>
  <c r="BI1915" i="6"/>
  <c r="BH1915" i="6"/>
  <c r="BG1915" i="6"/>
  <c r="BF1915" i="6"/>
  <c r="T1915" i="6"/>
  <c r="R1915" i="6"/>
  <c r="P1915" i="6"/>
  <c r="BI1911" i="6"/>
  <c r="BH1911" i="6"/>
  <c r="BG1911" i="6"/>
  <c r="BF1911" i="6"/>
  <c r="T1911" i="6"/>
  <c r="R1911" i="6"/>
  <c r="P1911" i="6"/>
  <c r="BI1907" i="6"/>
  <c r="BH1907" i="6"/>
  <c r="BG1907" i="6"/>
  <c r="BF1907" i="6"/>
  <c r="T1907" i="6"/>
  <c r="R1907" i="6"/>
  <c r="P1907" i="6"/>
  <c r="BI1896" i="6"/>
  <c r="BH1896" i="6"/>
  <c r="BG1896" i="6"/>
  <c r="BF1896" i="6"/>
  <c r="T1896" i="6"/>
  <c r="R1896" i="6"/>
  <c r="P1896" i="6"/>
  <c r="BI1894" i="6"/>
  <c r="BH1894" i="6"/>
  <c r="BG1894" i="6"/>
  <c r="BF1894" i="6"/>
  <c r="T1894" i="6"/>
  <c r="R1894" i="6"/>
  <c r="P1894" i="6"/>
  <c r="BI1893" i="6"/>
  <c r="BH1893" i="6"/>
  <c r="BG1893" i="6"/>
  <c r="BF1893" i="6"/>
  <c r="T1893" i="6"/>
  <c r="R1893" i="6"/>
  <c r="P1893" i="6"/>
  <c r="BI1889" i="6"/>
  <c r="BH1889" i="6"/>
  <c r="BG1889" i="6"/>
  <c r="BF1889" i="6"/>
  <c r="T1889" i="6"/>
  <c r="R1889" i="6"/>
  <c r="P1889" i="6"/>
  <c r="BI1885" i="6"/>
  <c r="BH1885" i="6"/>
  <c r="BG1885" i="6"/>
  <c r="BF1885" i="6"/>
  <c r="T1885" i="6"/>
  <c r="R1885" i="6"/>
  <c r="P1885" i="6"/>
  <c r="BI1881" i="6"/>
  <c r="BH1881" i="6"/>
  <c r="BG1881" i="6"/>
  <c r="BF1881" i="6"/>
  <c r="T1881" i="6"/>
  <c r="R1881" i="6"/>
  <c r="P1881" i="6"/>
  <c r="BI1877" i="6"/>
  <c r="BH1877" i="6"/>
  <c r="BG1877" i="6"/>
  <c r="BF1877" i="6"/>
  <c r="T1877" i="6"/>
  <c r="R1877" i="6"/>
  <c r="P1877" i="6"/>
  <c r="BI1873" i="6"/>
  <c r="BH1873" i="6"/>
  <c r="BG1873" i="6"/>
  <c r="BF1873" i="6"/>
  <c r="T1873" i="6"/>
  <c r="R1873" i="6"/>
  <c r="P1873" i="6"/>
  <c r="BI1869" i="6"/>
  <c r="BH1869" i="6"/>
  <c r="BG1869" i="6"/>
  <c r="BF1869" i="6"/>
  <c r="T1869" i="6"/>
  <c r="R1869" i="6"/>
  <c r="P1869" i="6"/>
  <c r="BI1865" i="6"/>
  <c r="BH1865" i="6"/>
  <c r="BG1865" i="6"/>
  <c r="BF1865" i="6"/>
  <c r="T1865" i="6"/>
  <c r="R1865" i="6"/>
  <c r="P1865" i="6"/>
  <c r="BI1861" i="6"/>
  <c r="BH1861" i="6"/>
  <c r="BG1861" i="6"/>
  <c r="BF1861" i="6"/>
  <c r="T1861" i="6"/>
  <c r="R1861" i="6"/>
  <c r="P1861" i="6"/>
  <c r="BI1857" i="6"/>
  <c r="BH1857" i="6"/>
  <c r="BG1857" i="6"/>
  <c r="BF1857" i="6"/>
  <c r="T1857" i="6"/>
  <c r="R1857" i="6"/>
  <c r="P1857" i="6"/>
  <c r="BI1853" i="6"/>
  <c r="BH1853" i="6"/>
  <c r="BG1853" i="6"/>
  <c r="BF1853" i="6"/>
  <c r="T1853" i="6"/>
  <c r="R1853" i="6"/>
  <c r="P1853" i="6"/>
  <c r="BI1849" i="6"/>
  <c r="BH1849" i="6"/>
  <c r="BG1849" i="6"/>
  <c r="BF1849" i="6"/>
  <c r="T1849" i="6"/>
  <c r="R1849" i="6"/>
  <c r="P1849" i="6"/>
  <c r="BI1845" i="6"/>
  <c r="BH1845" i="6"/>
  <c r="BG1845" i="6"/>
  <c r="BF1845" i="6"/>
  <c r="T1845" i="6"/>
  <c r="R1845" i="6"/>
  <c r="P1845" i="6"/>
  <c r="BI1832" i="6"/>
  <c r="BH1832" i="6"/>
  <c r="BG1832" i="6"/>
  <c r="BF1832" i="6"/>
  <c r="T1832" i="6"/>
  <c r="R1832" i="6"/>
  <c r="P1832" i="6"/>
  <c r="BI1819" i="6"/>
  <c r="BH1819" i="6"/>
  <c r="BG1819" i="6"/>
  <c r="BF1819" i="6"/>
  <c r="T1819" i="6"/>
  <c r="R1819" i="6"/>
  <c r="P1819" i="6"/>
  <c r="BI1815" i="6"/>
  <c r="BH1815" i="6"/>
  <c r="BG1815" i="6"/>
  <c r="BF1815" i="6"/>
  <c r="T1815" i="6"/>
  <c r="R1815" i="6"/>
  <c r="P1815" i="6"/>
  <c r="BI1811" i="6"/>
  <c r="BH1811" i="6"/>
  <c r="BG1811" i="6"/>
  <c r="BF1811" i="6"/>
  <c r="T1811" i="6"/>
  <c r="R1811" i="6"/>
  <c r="P1811" i="6"/>
  <c r="BI1807" i="6"/>
  <c r="BH1807" i="6"/>
  <c r="BG1807" i="6"/>
  <c r="BF1807" i="6"/>
  <c r="T1807" i="6"/>
  <c r="R1807" i="6"/>
  <c r="P1807" i="6"/>
  <c r="BI1802" i="6"/>
  <c r="BH1802" i="6"/>
  <c r="BG1802" i="6"/>
  <c r="BF1802" i="6"/>
  <c r="T1802" i="6"/>
  <c r="R1802" i="6"/>
  <c r="P1802" i="6"/>
  <c r="BI1797" i="6"/>
  <c r="BH1797" i="6"/>
  <c r="BG1797" i="6"/>
  <c r="BF1797" i="6"/>
  <c r="T1797" i="6"/>
  <c r="R1797" i="6"/>
  <c r="P1797" i="6"/>
  <c r="BI1792" i="6"/>
  <c r="BH1792" i="6"/>
  <c r="BG1792" i="6"/>
  <c r="BF1792" i="6"/>
  <c r="T1792" i="6"/>
  <c r="R1792" i="6"/>
  <c r="P1792" i="6"/>
  <c r="BI1787" i="6"/>
  <c r="BH1787" i="6"/>
  <c r="BG1787" i="6"/>
  <c r="BF1787" i="6"/>
  <c r="T1787" i="6"/>
  <c r="R1787" i="6"/>
  <c r="P1787" i="6"/>
  <c r="BI1782" i="6"/>
  <c r="BH1782" i="6"/>
  <c r="BG1782" i="6"/>
  <c r="BF1782" i="6"/>
  <c r="T1782" i="6"/>
  <c r="R1782" i="6"/>
  <c r="P1782" i="6"/>
  <c r="BI1777" i="6"/>
  <c r="BH1777" i="6"/>
  <c r="BG1777" i="6"/>
  <c r="BF1777" i="6"/>
  <c r="T1777" i="6"/>
  <c r="R1777" i="6"/>
  <c r="P1777" i="6"/>
  <c r="BI1772" i="6"/>
  <c r="BH1772" i="6"/>
  <c r="BG1772" i="6"/>
  <c r="BF1772" i="6"/>
  <c r="T1772" i="6"/>
  <c r="R1772" i="6"/>
  <c r="P1772" i="6"/>
  <c r="BI1765" i="6"/>
  <c r="BH1765" i="6"/>
  <c r="BG1765" i="6"/>
  <c r="BF1765" i="6"/>
  <c r="T1765" i="6"/>
  <c r="R1765" i="6"/>
  <c r="P1765" i="6"/>
  <c r="BI1760" i="6"/>
  <c r="BH1760" i="6"/>
  <c r="BG1760" i="6"/>
  <c r="BF1760" i="6"/>
  <c r="T1760" i="6"/>
  <c r="R1760" i="6"/>
  <c r="P1760" i="6"/>
  <c r="BI1753" i="6"/>
  <c r="BH1753" i="6"/>
  <c r="BG1753" i="6"/>
  <c r="BF1753" i="6"/>
  <c r="T1753" i="6"/>
  <c r="R1753" i="6"/>
  <c r="P1753" i="6"/>
  <c r="BI1748" i="6"/>
  <c r="BH1748" i="6"/>
  <c r="BG1748" i="6"/>
  <c r="BF1748" i="6"/>
  <c r="T1748" i="6"/>
  <c r="R1748" i="6"/>
  <c r="P1748" i="6"/>
  <c r="BI1741" i="6"/>
  <c r="BH1741" i="6"/>
  <c r="BG1741" i="6"/>
  <c r="BF1741" i="6"/>
  <c r="T1741" i="6"/>
  <c r="R1741" i="6"/>
  <c r="P1741" i="6"/>
  <c r="BI1736" i="6"/>
  <c r="BH1736" i="6"/>
  <c r="BG1736" i="6"/>
  <c r="BF1736" i="6"/>
  <c r="T1736" i="6"/>
  <c r="R1736" i="6"/>
  <c r="P1736" i="6"/>
  <c r="BI1729" i="6"/>
  <c r="BH1729" i="6"/>
  <c r="BG1729" i="6"/>
  <c r="BF1729" i="6"/>
  <c r="T1729" i="6"/>
  <c r="R1729" i="6"/>
  <c r="P1729" i="6"/>
  <c r="BI1724" i="6"/>
  <c r="BH1724" i="6"/>
  <c r="BG1724" i="6"/>
  <c r="BF1724" i="6"/>
  <c r="T1724" i="6"/>
  <c r="R1724" i="6"/>
  <c r="P1724" i="6"/>
  <c r="BI1717" i="6"/>
  <c r="BH1717" i="6"/>
  <c r="BG1717" i="6"/>
  <c r="BF1717" i="6"/>
  <c r="T1717" i="6"/>
  <c r="R1717" i="6"/>
  <c r="P1717" i="6"/>
  <c r="BI1712" i="6"/>
  <c r="BH1712" i="6"/>
  <c r="BG1712" i="6"/>
  <c r="BF1712" i="6"/>
  <c r="T1712" i="6"/>
  <c r="R1712" i="6"/>
  <c r="P1712" i="6"/>
  <c r="BI1705" i="6"/>
  <c r="BH1705" i="6"/>
  <c r="BG1705" i="6"/>
  <c r="BF1705" i="6"/>
  <c r="T1705" i="6"/>
  <c r="R1705" i="6"/>
  <c r="P1705" i="6"/>
  <c r="BI1700" i="6"/>
  <c r="BH1700" i="6"/>
  <c r="BG1700" i="6"/>
  <c r="BF1700" i="6"/>
  <c r="T1700" i="6"/>
  <c r="R1700" i="6"/>
  <c r="P1700" i="6"/>
  <c r="BI1693" i="6"/>
  <c r="BH1693" i="6"/>
  <c r="BG1693" i="6"/>
  <c r="BF1693" i="6"/>
  <c r="T1693" i="6"/>
  <c r="R1693" i="6"/>
  <c r="P1693" i="6"/>
  <c r="BI1688" i="6"/>
  <c r="BH1688" i="6"/>
  <c r="BG1688" i="6"/>
  <c r="BF1688" i="6"/>
  <c r="T1688" i="6"/>
  <c r="R1688" i="6"/>
  <c r="P1688" i="6"/>
  <c r="BI1684" i="6"/>
  <c r="BH1684" i="6"/>
  <c r="BG1684" i="6"/>
  <c r="BF1684" i="6"/>
  <c r="T1684" i="6"/>
  <c r="R1684" i="6"/>
  <c r="P1684" i="6"/>
  <c r="BI1680" i="6"/>
  <c r="BH1680" i="6"/>
  <c r="BG1680" i="6"/>
  <c r="BF1680" i="6"/>
  <c r="T1680" i="6"/>
  <c r="R1680" i="6"/>
  <c r="P1680" i="6"/>
  <c r="BI1676" i="6"/>
  <c r="BH1676" i="6"/>
  <c r="BG1676" i="6"/>
  <c r="BF1676" i="6"/>
  <c r="T1676" i="6"/>
  <c r="R1676" i="6"/>
  <c r="P1676" i="6"/>
  <c r="BI1656" i="6"/>
  <c r="BH1656" i="6"/>
  <c r="BG1656" i="6"/>
  <c r="BF1656" i="6"/>
  <c r="T1656" i="6"/>
  <c r="R1656" i="6"/>
  <c r="P1656" i="6"/>
  <c r="BI1654" i="6"/>
  <c r="BH1654" i="6"/>
  <c r="BG1654" i="6"/>
  <c r="BF1654" i="6"/>
  <c r="T1654" i="6"/>
  <c r="R1654" i="6"/>
  <c r="P1654" i="6"/>
  <c r="BI1653" i="6"/>
  <c r="BH1653" i="6"/>
  <c r="BG1653" i="6"/>
  <c r="BF1653" i="6"/>
  <c r="T1653" i="6"/>
  <c r="R1653" i="6"/>
  <c r="P1653" i="6"/>
  <c r="BI1649" i="6"/>
  <c r="BH1649" i="6"/>
  <c r="BG1649" i="6"/>
  <c r="BF1649" i="6"/>
  <c r="T1649" i="6"/>
  <c r="R1649" i="6"/>
  <c r="P1649" i="6"/>
  <c r="BI1645" i="6"/>
  <c r="BH1645" i="6"/>
  <c r="BG1645" i="6"/>
  <c r="BF1645" i="6"/>
  <c r="T1645" i="6"/>
  <c r="R1645" i="6"/>
  <c r="P1645" i="6"/>
  <c r="BI1639" i="6"/>
  <c r="BH1639" i="6"/>
  <c r="BG1639" i="6"/>
  <c r="BF1639" i="6"/>
  <c r="T1639" i="6"/>
  <c r="R1639" i="6"/>
  <c r="P1639" i="6"/>
  <c r="BI1635" i="6"/>
  <c r="BH1635" i="6"/>
  <c r="BG1635" i="6"/>
  <c r="BF1635" i="6"/>
  <c r="T1635" i="6"/>
  <c r="R1635" i="6"/>
  <c r="P1635" i="6"/>
  <c r="BI1631" i="6"/>
  <c r="BH1631" i="6"/>
  <c r="BG1631" i="6"/>
  <c r="BF1631" i="6"/>
  <c r="T1631" i="6"/>
  <c r="R1631" i="6"/>
  <c r="P1631" i="6"/>
  <c r="BI1627" i="6"/>
  <c r="BH1627" i="6"/>
  <c r="BG1627" i="6"/>
  <c r="BF1627" i="6"/>
  <c r="T1627" i="6"/>
  <c r="R1627" i="6"/>
  <c r="P1627" i="6"/>
  <c r="BI1623" i="6"/>
  <c r="BH1623" i="6"/>
  <c r="BG1623" i="6"/>
  <c r="BF1623" i="6"/>
  <c r="T1623" i="6"/>
  <c r="R1623" i="6"/>
  <c r="P1623" i="6"/>
  <c r="BI1619" i="6"/>
  <c r="BH1619" i="6"/>
  <c r="BG1619" i="6"/>
  <c r="BF1619" i="6"/>
  <c r="T1619" i="6"/>
  <c r="R1619" i="6"/>
  <c r="P1619" i="6"/>
  <c r="BI1614" i="6"/>
  <c r="BH1614" i="6"/>
  <c r="BG1614" i="6"/>
  <c r="BF1614" i="6"/>
  <c r="T1614" i="6"/>
  <c r="R1614" i="6"/>
  <c r="P1614" i="6"/>
  <c r="BI1610" i="6"/>
  <c r="BH1610" i="6"/>
  <c r="BG1610" i="6"/>
  <c r="BF1610" i="6"/>
  <c r="T1610" i="6"/>
  <c r="R1610" i="6"/>
  <c r="P1610" i="6"/>
  <c r="BI1606" i="6"/>
  <c r="BH1606" i="6"/>
  <c r="BG1606" i="6"/>
  <c r="BF1606" i="6"/>
  <c r="T1606" i="6"/>
  <c r="R1606" i="6"/>
  <c r="P1606" i="6"/>
  <c r="BI1602" i="6"/>
  <c r="BH1602" i="6"/>
  <c r="BG1602" i="6"/>
  <c r="BF1602" i="6"/>
  <c r="T1602" i="6"/>
  <c r="R1602" i="6"/>
  <c r="P1602" i="6"/>
  <c r="BI1598" i="6"/>
  <c r="BH1598" i="6"/>
  <c r="BG1598" i="6"/>
  <c r="BF1598" i="6"/>
  <c r="T1598" i="6"/>
  <c r="R1598" i="6"/>
  <c r="P1598" i="6"/>
  <c r="BI1587" i="6"/>
  <c r="BH1587" i="6"/>
  <c r="BG1587" i="6"/>
  <c r="BF1587" i="6"/>
  <c r="T1587" i="6"/>
  <c r="R1587" i="6"/>
  <c r="P1587" i="6"/>
  <c r="BI1585" i="6"/>
  <c r="BH1585" i="6"/>
  <c r="BG1585" i="6"/>
  <c r="BF1585" i="6"/>
  <c r="T1585" i="6"/>
  <c r="R1585" i="6"/>
  <c r="P1585" i="6"/>
  <c r="BI1584" i="6"/>
  <c r="BH1584" i="6"/>
  <c r="BG1584" i="6"/>
  <c r="BF1584" i="6"/>
  <c r="T1584" i="6"/>
  <c r="R1584" i="6"/>
  <c r="P1584" i="6"/>
  <c r="BI1580" i="6"/>
  <c r="BH1580" i="6"/>
  <c r="BG1580" i="6"/>
  <c r="BF1580" i="6"/>
  <c r="T1580" i="6"/>
  <c r="R1580" i="6"/>
  <c r="P1580" i="6"/>
  <c r="BI1576" i="6"/>
  <c r="BH1576" i="6"/>
  <c r="BG1576" i="6"/>
  <c r="BF1576" i="6"/>
  <c r="T1576" i="6"/>
  <c r="R1576" i="6"/>
  <c r="P1576" i="6"/>
  <c r="BI1570" i="6"/>
  <c r="BH1570" i="6"/>
  <c r="BG1570" i="6"/>
  <c r="BF1570" i="6"/>
  <c r="T1570" i="6"/>
  <c r="R1570" i="6"/>
  <c r="P1570" i="6"/>
  <c r="BI1566" i="6"/>
  <c r="BH1566" i="6"/>
  <c r="BG1566" i="6"/>
  <c r="BF1566" i="6"/>
  <c r="T1566" i="6"/>
  <c r="R1566" i="6"/>
  <c r="P1566" i="6"/>
  <c r="BI1562" i="6"/>
  <c r="BH1562" i="6"/>
  <c r="BG1562" i="6"/>
  <c r="BF1562" i="6"/>
  <c r="T1562" i="6"/>
  <c r="R1562" i="6"/>
  <c r="P1562" i="6"/>
  <c r="BI1558" i="6"/>
  <c r="BH1558" i="6"/>
  <c r="BG1558" i="6"/>
  <c r="BF1558" i="6"/>
  <c r="T1558" i="6"/>
  <c r="R1558" i="6"/>
  <c r="P1558" i="6"/>
  <c r="BI1554" i="6"/>
  <c r="BH1554" i="6"/>
  <c r="BG1554" i="6"/>
  <c r="BF1554" i="6"/>
  <c r="T1554" i="6"/>
  <c r="R1554" i="6"/>
  <c r="P1554" i="6"/>
  <c r="BI1550" i="6"/>
  <c r="BH1550" i="6"/>
  <c r="BG1550" i="6"/>
  <c r="BF1550" i="6"/>
  <c r="T1550" i="6"/>
  <c r="R1550" i="6"/>
  <c r="P1550" i="6"/>
  <c r="BI1545" i="6"/>
  <c r="BH1545" i="6"/>
  <c r="BG1545" i="6"/>
  <c r="BF1545" i="6"/>
  <c r="T1545" i="6"/>
  <c r="R1545" i="6"/>
  <c r="P1545" i="6"/>
  <c r="BI1541" i="6"/>
  <c r="BH1541" i="6"/>
  <c r="BG1541" i="6"/>
  <c r="BF1541" i="6"/>
  <c r="T1541" i="6"/>
  <c r="R1541" i="6"/>
  <c r="P1541" i="6"/>
  <c r="BI1537" i="6"/>
  <c r="BH1537" i="6"/>
  <c r="BG1537" i="6"/>
  <c r="BF1537" i="6"/>
  <c r="T1537" i="6"/>
  <c r="R1537" i="6"/>
  <c r="P1537" i="6"/>
  <c r="BI1533" i="6"/>
  <c r="BH1533" i="6"/>
  <c r="BG1533" i="6"/>
  <c r="BF1533" i="6"/>
  <c r="T1533" i="6"/>
  <c r="R1533" i="6"/>
  <c r="P1533" i="6"/>
  <c r="BI1529" i="6"/>
  <c r="BH1529" i="6"/>
  <c r="BG1529" i="6"/>
  <c r="BF1529" i="6"/>
  <c r="T1529" i="6"/>
  <c r="R1529" i="6"/>
  <c r="P1529" i="6"/>
  <c r="BI1518" i="6"/>
  <c r="BH1518" i="6"/>
  <c r="BG1518" i="6"/>
  <c r="BF1518" i="6"/>
  <c r="T1518" i="6"/>
  <c r="R1518" i="6"/>
  <c r="P1518" i="6"/>
  <c r="BI1516" i="6"/>
  <c r="BH1516" i="6"/>
  <c r="BG1516" i="6"/>
  <c r="BF1516" i="6"/>
  <c r="T1516" i="6"/>
  <c r="R1516" i="6"/>
  <c r="P1516" i="6"/>
  <c r="BI1515" i="6"/>
  <c r="BH1515" i="6"/>
  <c r="BG1515" i="6"/>
  <c r="BF1515" i="6"/>
  <c r="T1515" i="6"/>
  <c r="R1515" i="6"/>
  <c r="P1515" i="6"/>
  <c r="BI1511" i="6"/>
  <c r="BH1511" i="6"/>
  <c r="BG1511" i="6"/>
  <c r="BF1511" i="6"/>
  <c r="T1511" i="6"/>
  <c r="R1511" i="6"/>
  <c r="P1511" i="6"/>
  <c r="BI1507" i="6"/>
  <c r="BH1507" i="6"/>
  <c r="BG1507" i="6"/>
  <c r="BF1507" i="6"/>
  <c r="T1507" i="6"/>
  <c r="R1507" i="6"/>
  <c r="P1507" i="6"/>
  <c r="BI1503" i="6"/>
  <c r="BH1503" i="6"/>
  <c r="BG1503" i="6"/>
  <c r="BF1503" i="6"/>
  <c r="T1503" i="6"/>
  <c r="R1503" i="6"/>
  <c r="P1503" i="6"/>
  <c r="BI1499" i="6"/>
  <c r="BH1499" i="6"/>
  <c r="BG1499" i="6"/>
  <c r="BF1499" i="6"/>
  <c r="T1499" i="6"/>
  <c r="R1499" i="6"/>
  <c r="P1499" i="6"/>
  <c r="BI1495" i="6"/>
  <c r="BH1495" i="6"/>
  <c r="BG1495" i="6"/>
  <c r="BF1495" i="6"/>
  <c r="T1495" i="6"/>
  <c r="R1495" i="6"/>
  <c r="P1495" i="6"/>
  <c r="BI1491" i="6"/>
  <c r="BH1491" i="6"/>
  <c r="BG1491" i="6"/>
  <c r="BF1491" i="6"/>
  <c r="T1491" i="6"/>
  <c r="R1491" i="6"/>
  <c r="P1491" i="6"/>
  <c r="BI1487" i="6"/>
  <c r="BH1487" i="6"/>
  <c r="BG1487" i="6"/>
  <c r="BF1487" i="6"/>
  <c r="T1487" i="6"/>
  <c r="R1487" i="6"/>
  <c r="P1487" i="6"/>
  <c r="BI1483" i="6"/>
  <c r="BH1483" i="6"/>
  <c r="BG1483" i="6"/>
  <c r="BF1483" i="6"/>
  <c r="T1483" i="6"/>
  <c r="R1483" i="6"/>
  <c r="P1483" i="6"/>
  <c r="BI1479" i="6"/>
  <c r="BH1479" i="6"/>
  <c r="BG1479" i="6"/>
  <c r="BF1479" i="6"/>
  <c r="T1479" i="6"/>
  <c r="R1479" i="6"/>
  <c r="P1479" i="6"/>
  <c r="BI1475" i="6"/>
  <c r="BH1475" i="6"/>
  <c r="BG1475" i="6"/>
  <c r="BF1475" i="6"/>
  <c r="T1475" i="6"/>
  <c r="R1475" i="6"/>
  <c r="P1475" i="6"/>
  <c r="BI1471" i="6"/>
  <c r="BH1471" i="6"/>
  <c r="BG1471" i="6"/>
  <c r="BF1471" i="6"/>
  <c r="T1471" i="6"/>
  <c r="R1471" i="6"/>
  <c r="P1471" i="6"/>
  <c r="BI1467" i="6"/>
  <c r="BH1467" i="6"/>
  <c r="BG1467" i="6"/>
  <c r="BF1467" i="6"/>
  <c r="T1467" i="6"/>
  <c r="R1467" i="6"/>
  <c r="P1467" i="6"/>
  <c r="BI1463" i="6"/>
  <c r="BH1463" i="6"/>
  <c r="BG1463" i="6"/>
  <c r="BF1463" i="6"/>
  <c r="T1463" i="6"/>
  <c r="R1463" i="6"/>
  <c r="P1463" i="6"/>
  <c r="BI1459" i="6"/>
  <c r="BH1459" i="6"/>
  <c r="BG1459" i="6"/>
  <c r="BF1459" i="6"/>
  <c r="T1459" i="6"/>
  <c r="R1459" i="6"/>
  <c r="P1459" i="6"/>
  <c r="BI1446" i="6"/>
  <c r="BH1446" i="6"/>
  <c r="BG1446" i="6"/>
  <c r="BF1446" i="6"/>
  <c r="T1446" i="6"/>
  <c r="R1446" i="6"/>
  <c r="P1446" i="6"/>
  <c r="BI1433" i="6"/>
  <c r="BH1433" i="6"/>
  <c r="BG1433" i="6"/>
  <c r="BF1433" i="6"/>
  <c r="T1433" i="6"/>
  <c r="R1433" i="6"/>
  <c r="P1433" i="6"/>
  <c r="BI1429" i="6"/>
  <c r="BH1429" i="6"/>
  <c r="BG1429" i="6"/>
  <c r="BF1429" i="6"/>
  <c r="T1429" i="6"/>
  <c r="R1429" i="6"/>
  <c r="P1429" i="6"/>
  <c r="BI1425" i="6"/>
  <c r="BH1425" i="6"/>
  <c r="BG1425" i="6"/>
  <c r="BF1425" i="6"/>
  <c r="T1425" i="6"/>
  <c r="R1425" i="6"/>
  <c r="P1425" i="6"/>
  <c r="BI1420" i="6"/>
  <c r="BH1420" i="6"/>
  <c r="BG1420" i="6"/>
  <c r="BF1420" i="6"/>
  <c r="T1420" i="6"/>
  <c r="R1420" i="6"/>
  <c r="P1420" i="6"/>
  <c r="BI1415" i="6"/>
  <c r="BH1415" i="6"/>
  <c r="BG1415" i="6"/>
  <c r="BF1415" i="6"/>
  <c r="T1415" i="6"/>
  <c r="R1415" i="6"/>
  <c r="P1415" i="6"/>
  <c r="BI1411" i="6"/>
  <c r="BH1411" i="6"/>
  <c r="BG1411" i="6"/>
  <c r="BF1411" i="6"/>
  <c r="T1411" i="6"/>
  <c r="R1411" i="6"/>
  <c r="P1411" i="6"/>
  <c r="BI1407" i="6"/>
  <c r="BH1407" i="6"/>
  <c r="BG1407" i="6"/>
  <c r="BF1407" i="6"/>
  <c r="T1407" i="6"/>
  <c r="R1407" i="6"/>
  <c r="P1407" i="6"/>
  <c r="BI1402" i="6"/>
  <c r="BH1402" i="6"/>
  <c r="BG1402" i="6"/>
  <c r="BF1402" i="6"/>
  <c r="T1402" i="6"/>
  <c r="R1402" i="6"/>
  <c r="P1402" i="6"/>
  <c r="BI1397" i="6"/>
  <c r="BH1397" i="6"/>
  <c r="BG1397" i="6"/>
  <c r="BF1397" i="6"/>
  <c r="T1397" i="6"/>
  <c r="R1397" i="6"/>
  <c r="P1397" i="6"/>
  <c r="BI1392" i="6"/>
  <c r="BH1392" i="6"/>
  <c r="BG1392" i="6"/>
  <c r="BF1392" i="6"/>
  <c r="T1392" i="6"/>
  <c r="R1392" i="6"/>
  <c r="P1392" i="6"/>
  <c r="BI1385" i="6"/>
  <c r="BH1385" i="6"/>
  <c r="BG1385" i="6"/>
  <c r="BF1385" i="6"/>
  <c r="T1385" i="6"/>
  <c r="R1385" i="6"/>
  <c r="P1385" i="6"/>
  <c r="BI1380" i="6"/>
  <c r="BH1380" i="6"/>
  <c r="BG1380" i="6"/>
  <c r="BF1380" i="6"/>
  <c r="T1380" i="6"/>
  <c r="R1380" i="6"/>
  <c r="P1380" i="6"/>
  <c r="BI1373" i="6"/>
  <c r="BH1373" i="6"/>
  <c r="BG1373" i="6"/>
  <c r="BF1373" i="6"/>
  <c r="T1373" i="6"/>
  <c r="R1373" i="6"/>
  <c r="P1373" i="6"/>
  <c r="BI1368" i="6"/>
  <c r="BH1368" i="6"/>
  <c r="BG1368" i="6"/>
  <c r="BF1368" i="6"/>
  <c r="T1368" i="6"/>
  <c r="R1368" i="6"/>
  <c r="P1368" i="6"/>
  <c r="BI1361" i="6"/>
  <c r="BH1361" i="6"/>
  <c r="BG1361" i="6"/>
  <c r="BF1361" i="6"/>
  <c r="T1361" i="6"/>
  <c r="R1361" i="6"/>
  <c r="P1361" i="6"/>
  <c r="BI1356" i="6"/>
  <c r="BH1356" i="6"/>
  <c r="BG1356" i="6"/>
  <c r="BF1356" i="6"/>
  <c r="T1356" i="6"/>
  <c r="R1356" i="6"/>
  <c r="P1356" i="6"/>
  <c r="BI1349" i="6"/>
  <c r="BH1349" i="6"/>
  <c r="BG1349" i="6"/>
  <c r="BF1349" i="6"/>
  <c r="T1349" i="6"/>
  <c r="R1349" i="6"/>
  <c r="P1349" i="6"/>
  <c r="BI1344" i="6"/>
  <c r="BH1344" i="6"/>
  <c r="BG1344" i="6"/>
  <c r="BF1344" i="6"/>
  <c r="T1344" i="6"/>
  <c r="R1344" i="6"/>
  <c r="P1344" i="6"/>
  <c r="BI1337" i="6"/>
  <c r="BH1337" i="6"/>
  <c r="BG1337" i="6"/>
  <c r="BF1337" i="6"/>
  <c r="T1337" i="6"/>
  <c r="R1337" i="6"/>
  <c r="P1337" i="6"/>
  <c r="BI1332" i="6"/>
  <c r="BH1332" i="6"/>
  <c r="BG1332" i="6"/>
  <c r="BF1332" i="6"/>
  <c r="T1332" i="6"/>
  <c r="R1332" i="6"/>
  <c r="P1332" i="6"/>
  <c r="BI1325" i="6"/>
  <c r="BH1325" i="6"/>
  <c r="BG1325" i="6"/>
  <c r="BF1325" i="6"/>
  <c r="T1325" i="6"/>
  <c r="R1325" i="6"/>
  <c r="P1325" i="6"/>
  <c r="BI1320" i="6"/>
  <c r="BH1320" i="6"/>
  <c r="BG1320" i="6"/>
  <c r="BF1320" i="6"/>
  <c r="T1320" i="6"/>
  <c r="R1320" i="6"/>
  <c r="P1320" i="6"/>
  <c r="BI1313" i="6"/>
  <c r="BH1313" i="6"/>
  <c r="BG1313" i="6"/>
  <c r="BF1313" i="6"/>
  <c r="T1313" i="6"/>
  <c r="R1313" i="6"/>
  <c r="P1313" i="6"/>
  <c r="BI1308" i="6"/>
  <c r="BH1308" i="6"/>
  <c r="BG1308" i="6"/>
  <c r="BF1308" i="6"/>
  <c r="T1308" i="6"/>
  <c r="R1308" i="6"/>
  <c r="P1308" i="6"/>
  <c r="BI1301" i="6"/>
  <c r="BH1301" i="6"/>
  <c r="BG1301" i="6"/>
  <c r="BF1301" i="6"/>
  <c r="T1301" i="6"/>
  <c r="R1301" i="6"/>
  <c r="P1301" i="6"/>
  <c r="BI1297" i="6"/>
  <c r="BH1297" i="6"/>
  <c r="BG1297" i="6"/>
  <c r="BF1297" i="6"/>
  <c r="T1297" i="6"/>
  <c r="R1297" i="6"/>
  <c r="P1297" i="6"/>
  <c r="BI1293" i="6"/>
  <c r="BH1293" i="6"/>
  <c r="BG1293" i="6"/>
  <c r="BF1293" i="6"/>
  <c r="T1293" i="6"/>
  <c r="R1293" i="6"/>
  <c r="P1293" i="6"/>
  <c r="BI1289" i="6"/>
  <c r="BH1289" i="6"/>
  <c r="BG1289" i="6"/>
  <c r="BF1289" i="6"/>
  <c r="T1289" i="6"/>
  <c r="R1289" i="6"/>
  <c r="P1289" i="6"/>
  <c r="BI1269" i="6"/>
  <c r="BH1269" i="6"/>
  <c r="BG1269" i="6"/>
  <c r="BF1269" i="6"/>
  <c r="T1269" i="6"/>
  <c r="R1269" i="6"/>
  <c r="P1269" i="6"/>
  <c r="BI1267" i="6"/>
  <c r="BH1267" i="6"/>
  <c r="BG1267" i="6"/>
  <c r="BF1267" i="6"/>
  <c r="T1267" i="6"/>
  <c r="R1267" i="6"/>
  <c r="P1267" i="6"/>
  <c r="BI1266" i="6"/>
  <c r="BH1266" i="6"/>
  <c r="BG1266" i="6"/>
  <c r="BF1266" i="6"/>
  <c r="T1266" i="6"/>
  <c r="R1266" i="6"/>
  <c r="P1266" i="6"/>
  <c r="BI1249" i="6"/>
  <c r="BH1249" i="6"/>
  <c r="BG1249" i="6"/>
  <c r="BF1249" i="6"/>
  <c r="T1249" i="6"/>
  <c r="R1249" i="6"/>
  <c r="P1249" i="6"/>
  <c r="BI1247" i="6"/>
  <c r="BH1247" i="6"/>
  <c r="BG1247" i="6"/>
  <c r="BF1247" i="6"/>
  <c r="T1247" i="6"/>
  <c r="R1247" i="6"/>
  <c r="P1247" i="6"/>
  <c r="BI1246" i="6"/>
  <c r="BH1246" i="6"/>
  <c r="BG1246" i="6"/>
  <c r="BF1246" i="6"/>
  <c r="T1246" i="6"/>
  <c r="R1246" i="6"/>
  <c r="P1246" i="6"/>
  <c r="BI1242" i="6"/>
  <c r="BH1242" i="6"/>
  <c r="BG1242" i="6"/>
  <c r="BF1242" i="6"/>
  <c r="T1242" i="6"/>
  <c r="R1242" i="6"/>
  <c r="P1242" i="6"/>
  <c r="BI1238" i="6"/>
  <c r="BH1238" i="6"/>
  <c r="BG1238" i="6"/>
  <c r="BF1238" i="6"/>
  <c r="T1238" i="6"/>
  <c r="R1238" i="6"/>
  <c r="P1238" i="6"/>
  <c r="BI1232" i="6"/>
  <c r="BH1232" i="6"/>
  <c r="BG1232" i="6"/>
  <c r="BF1232" i="6"/>
  <c r="T1232" i="6"/>
  <c r="R1232" i="6"/>
  <c r="P1232" i="6"/>
  <c r="BI1228" i="6"/>
  <c r="BH1228" i="6"/>
  <c r="BG1228" i="6"/>
  <c r="BF1228" i="6"/>
  <c r="T1228" i="6"/>
  <c r="R1228" i="6"/>
  <c r="P1228" i="6"/>
  <c r="BI1224" i="6"/>
  <c r="BH1224" i="6"/>
  <c r="BG1224" i="6"/>
  <c r="BF1224" i="6"/>
  <c r="T1224" i="6"/>
  <c r="R1224" i="6"/>
  <c r="P1224" i="6"/>
  <c r="BI1220" i="6"/>
  <c r="BH1220" i="6"/>
  <c r="BG1220" i="6"/>
  <c r="BF1220" i="6"/>
  <c r="T1220" i="6"/>
  <c r="R1220" i="6"/>
  <c r="P1220" i="6"/>
  <c r="BI1216" i="6"/>
  <c r="BH1216" i="6"/>
  <c r="BG1216" i="6"/>
  <c r="BF1216" i="6"/>
  <c r="T1216" i="6"/>
  <c r="R1216" i="6"/>
  <c r="P1216" i="6"/>
  <c r="BI1212" i="6"/>
  <c r="BH1212" i="6"/>
  <c r="BG1212" i="6"/>
  <c r="BF1212" i="6"/>
  <c r="T1212" i="6"/>
  <c r="R1212" i="6"/>
  <c r="P1212" i="6"/>
  <c r="BI1207" i="6"/>
  <c r="BH1207" i="6"/>
  <c r="BG1207" i="6"/>
  <c r="BF1207" i="6"/>
  <c r="T1207" i="6"/>
  <c r="R1207" i="6"/>
  <c r="P1207" i="6"/>
  <c r="BI1203" i="6"/>
  <c r="BH1203" i="6"/>
  <c r="BG1203" i="6"/>
  <c r="BF1203" i="6"/>
  <c r="T1203" i="6"/>
  <c r="R1203" i="6"/>
  <c r="P1203" i="6"/>
  <c r="BI1199" i="6"/>
  <c r="BH1199" i="6"/>
  <c r="BG1199" i="6"/>
  <c r="BF1199" i="6"/>
  <c r="T1199" i="6"/>
  <c r="R1199" i="6"/>
  <c r="P1199" i="6"/>
  <c r="BI1195" i="6"/>
  <c r="BH1195" i="6"/>
  <c r="BG1195" i="6"/>
  <c r="BF1195" i="6"/>
  <c r="T1195" i="6"/>
  <c r="R1195" i="6"/>
  <c r="P1195" i="6"/>
  <c r="BI1191" i="6"/>
  <c r="BH1191" i="6"/>
  <c r="BG1191" i="6"/>
  <c r="BF1191" i="6"/>
  <c r="T1191" i="6"/>
  <c r="R1191" i="6"/>
  <c r="P1191" i="6"/>
  <c r="BI1180" i="6"/>
  <c r="BH1180" i="6"/>
  <c r="BG1180" i="6"/>
  <c r="BF1180" i="6"/>
  <c r="T1180" i="6"/>
  <c r="R1180" i="6"/>
  <c r="P1180" i="6"/>
  <c r="BI1178" i="6"/>
  <c r="BH1178" i="6"/>
  <c r="BG1178" i="6"/>
  <c r="BF1178" i="6"/>
  <c r="T1178" i="6"/>
  <c r="R1178" i="6"/>
  <c r="P1178" i="6"/>
  <c r="BI1177" i="6"/>
  <c r="BH1177" i="6"/>
  <c r="BG1177" i="6"/>
  <c r="BF1177" i="6"/>
  <c r="T1177" i="6"/>
  <c r="R1177" i="6"/>
  <c r="P1177" i="6"/>
  <c r="BI1173" i="6"/>
  <c r="BH1173" i="6"/>
  <c r="BG1173" i="6"/>
  <c r="BF1173" i="6"/>
  <c r="T1173" i="6"/>
  <c r="R1173" i="6"/>
  <c r="P1173" i="6"/>
  <c r="BI1169" i="6"/>
  <c r="BH1169" i="6"/>
  <c r="BG1169" i="6"/>
  <c r="BF1169" i="6"/>
  <c r="T1169" i="6"/>
  <c r="R1169" i="6"/>
  <c r="P1169" i="6"/>
  <c r="BI1163" i="6"/>
  <c r="BH1163" i="6"/>
  <c r="BG1163" i="6"/>
  <c r="BF1163" i="6"/>
  <c r="T1163" i="6"/>
  <c r="R1163" i="6"/>
  <c r="P1163" i="6"/>
  <c r="BI1159" i="6"/>
  <c r="BH1159" i="6"/>
  <c r="BG1159" i="6"/>
  <c r="BF1159" i="6"/>
  <c r="T1159" i="6"/>
  <c r="R1159" i="6"/>
  <c r="P1159" i="6"/>
  <c r="BI1155" i="6"/>
  <c r="BH1155" i="6"/>
  <c r="BG1155" i="6"/>
  <c r="BF1155" i="6"/>
  <c r="T1155" i="6"/>
  <c r="R1155" i="6"/>
  <c r="P1155" i="6"/>
  <c r="BI1151" i="6"/>
  <c r="BH1151" i="6"/>
  <c r="BG1151" i="6"/>
  <c r="BF1151" i="6"/>
  <c r="T1151" i="6"/>
  <c r="R1151" i="6"/>
  <c r="P1151" i="6"/>
  <c r="BI1147" i="6"/>
  <c r="BH1147" i="6"/>
  <c r="BG1147" i="6"/>
  <c r="BF1147" i="6"/>
  <c r="T1147" i="6"/>
  <c r="R1147" i="6"/>
  <c r="P1147" i="6"/>
  <c r="BI1143" i="6"/>
  <c r="BH1143" i="6"/>
  <c r="BG1143" i="6"/>
  <c r="BF1143" i="6"/>
  <c r="T1143" i="6"/>
  <c r="R1143" i="6"/>
  <c r="P1143" i="6"/>
  <c r="BI1138" i="6"/>
  <c r="BH1138" i="6"/>
  <c r="BG1138" i="6"/>
  <c r="BF1138" i="6"/>
  <c r="T1138" i="6"/>
  <c r="R1138" i="6"/>
  <c r="P1138" i="6"/>
  <c r="BI1134" i="6"/>
  <c r="BH1134" i="6"/>
  <c r="BG1134" i="6"/>
  <c r="BF1134" i="6"/>
  <c r="T1134" i="6"/>
  <c r="R1134" i="6"/>
  <c r="P1134" i="6"/>
  <c r="BI1130" i="6"/>
  <c r="BH1130" i="6"/>
  <c r="BG1130" i="6"/>
  <c r="BF1130" i="6"/>
  <c r="T1130" i="6"/>
  <c r="R1130" i="6"/>
  <c r="P1130" i="6"/>
  <c r="BI1126" i="6"/>
  <c r="BH1126" i="6"/>
  <c r="BG1126" i="6"/>
  <c r="BF1126" i="6"/>
  <c r="T1126" i="6"/>
  <c r="R1126" i="6"/>
  <c r="P1126" i="6"/>
  <c r="BI1122" i="6"/>
  <c r="BH1122" i="6"/>
  <c r="BG1122" i="6"/>
  <c r="BF1122" i="6"/>
  <c r="T1122" i="6"/>
  <c r="R1122" i="6"/>
  <c r="P1122" i="6"/>
  <c r="BI1111" i="6"/>
  <c r="BH1111" i="6"/>
  <c r="BG1111" i="6"/>
  <c r="BF1111" i="6"/>
  <c r="T1111" i="6"/>
  <c r="R1111" i="6"/>
  <c r="P1111" i="6"/>
  <c r="BI1109" i="6"/>
  <c r="BH1109" i="6"/>
  <c r="BG1109" i="6"/>
  <c r="BF1109" i="6"/>
  <c r="T1109" i="6"/>
  <c r="R1109" i="6"/>
  <c r="P1109" i="6"/>
  <c r="BI1108" i="6"/>
  <c r="BH1108" i="6"/>
  <c r="BG1108" i="6"/>
  <c r="BF1108" i="6"/>
  <c r="T1108" i="6"/>
  <c r="R1108" i="6"/>
  <c r="P1108" i="6"/>
  <c r="BI1104" i="6"/>
  <c r="BH1104" i="6"/>
  <c r="BG1104" i="6"/>
  <c r="BF1104" i="6"/>
  <c r="T1104" i="6"/>
  <c r="R1104" i="6"/>
  <c r="P1104" i="6"/>
  <c r="BI1100" i="6"/>
  <c r="BH1100" i="6"/>
  <c r="BG1100" i="6"/>
  <c r="BF1100" i="6"/>
  <c r="T1100" i="6"/>
  <c r="R1100" i="6"/>
  <c r="P1100" i="6"/>
  <c r="BI1096" i="6"/>
  <c r="BH1096" i="6"/>
  <c r="BG1096" i="6"/>
  <c r="BF1096" i="6"/>
  <c r="T1096" i="6"/>
  <c r="R1096" i="6"/>
  <c r="P1096" i="6"/>
  <c r="BI1092" i="6"/>
  <c r="BH1092" i="6"/>
  <c r="BG1092" i="6"/>
  <c r="BF1092" i="6"/>
  <c r="T1092" i="6"/>
  <c r="R1092" i="6"/>
  <c r="P1092" i="6"/>
  <c r="BI1088" i="6"/>
  <c r="BH1088" i="6"/>
  <c r="BG1088" i="6"/>
  <c r="BF1088" i="6"/>
  <c r="T1088" i="6"/>
  <c r="R1088" i="6"/>
  <c r="P1088" i="6"/>
  <c r="BI1084" i="6"/>
  <c r="BH1084" i="6"/>
  <c r="BG1084" i="6"/>
  <c r="BF1084" i="6"/>
  <c r="T1084" i="6"/>
  <c r="R1084" i="6"/>
  <c r="P1084" i="6"/>
  <c r="BI1080" i="6"/>
  <c r="BH1080" i="6"/>
  <c r="BG1080" i="6"/>
  <c r="BF1080" i="6"/>
  <c r="T1080" i="6"/>
  <c r="R1080" i="6"/>
  <c r="P1080" i="6"/>
  <c r="BI1076" i="6"/>
  <c r="BH1076" i="6"/>
  <c r="BG1076" i="6"/>
  <c r="BF1076" i="6"/>
  <c r="T1076" i="6"/>
  <c r="R1076" i="6"/>
  <c r="P1076" i="6"/>
  <c r="BI1072" i="6"/>
  <c r="BH1072" i="6"/>
  <c r="BG1072" i="6"/>
  <c r="BF1072" i="6"/>
  <c r="T1072" i="6"/>
  <c r="R1072" i="6"/>
  <c r="P1072" i="6"/>
  <c r="BI1068" i="6"/>
  <c r="BH1068" i="6"/>
  <c r="BG1068" i="6"/>
  <c r="BF1068" i="6"/>
  <c r="T1068" i="6"/>
  <c r="R1068" i="6"/>
  <c r="P1068" i="6"/>
  <c r="BI1064" i="6"/>
  <c r="BH1064" i="6"/>
  <c r="BG1064" i="6"/>
  <c r="BF1064" i="6"/>
  <c r="T1064" i="6"/>
  <c r="R1064" i="6"/>
  <c r="P1064" i="6"/>
  <c r="BI1060" i="6"/>
  <c r="BH1060" i="6"/>
  <c r="BG1060" i="6"/>
  <c r="BF1060" i="6"/>
  <c r="T1060" i="6"/>
  <c r="R1060" i="6"/>
  <c r="P1060" i="6"/>
  <c r="BI1056" i="6"/>
  <c r="BH1056" i="6"/>
  <c r="BG1056" i="6"/>
  <c r="BF1056" i="6"/>
  <c r="T1056" i="6"/>
  <c r="R1056" i="6"/>
  <c r="P1056" i="6"/>
  <c r="BI1052" i="6"/>
  <c r="BH1052" i="6"/>
  <c r="BG1052" i="6"/>
  <c r="BF1052" i="6"/>
  <c r="T1052" i="6"/>
  <c r="R1052" i="6"/>
  <c r="P1052" i="6"/>
  <c r="BI1048" i="6"/>
  <c r="BH1048" i="6"/>
  <c r="BG1048" i="6"/>
  <c r="BF1048" i="6"/>
  <c r="T1048" i="6"/>
  <c r="R1048" i="6"/>
  <c r="P1048" i="6"/>
  <c r="BI1044" i="6"/>
  <c r="BH1044" i="6"/>
  <c r="BG1044" i="6"/>
  <c r="BF1044" i="6"/>
  <c r="T1044" i="6"/>
  <c r="R1044" i="6"/>
  <c r="P1044" i="6"/>
  <c r="BI1031" i="6"/>
  <c r="BH1031" i="6"/>
  <c r="BG1031" i="6"/>
  <c r="BF1031" i="6"/>
  <c r="T1031" i="6"/>
  <c r="R1031" i="6"/>
  <c r="P1031" i="6"/>
  <c r="BI1018" i="6"/>
  <c r="BH1018" i="6"/>
  <c r="BG1018" i="6"/>
  <c r="BF1018" i="6"/>
  <c r="T1018" i="6"/>
  <c r="R1018" i="6"/>
  <c r="P1018" i="6"/>
  <c r="BI1014" i="6"/>
  <c r="BH1014" i="6"/>
  <c r="BG1014" i="6"/>
  <c r="BF1014" i="6"/>
  <c r="T1014" i="6"/>
  <c r="R1014" i="6"/>
  <c r="P1014" i="6"/>
  <c r="BI1010" i="6"/>
  <c r="BH1010" i="6"/>
  <c r="BG1010" i="6"/>
  <c r="BF1010" i="6"/>
  <c r="T1010" i="6"/>
  <c r="R1010" i="6"/>
  <c r="P1010" i="6"/>
  <c r="BI1006" i="6"/>
  <c r="BH1006" i="6"/>
  <c r="BG1006" i="6"/>
  <c r="BF1006" i="6"/>
  <c r="T1006" i="6"/>
  <c r="R1006" i="6"/>
  <c r="P1006" i="6"/>
  <c r="BI1001" i="6"/>
  <c r="BH1001" i="6"/>
  <c r="BG1001" i="6"/>
  <c r="BF1001" i="6"/>
  <c r="T1001" i="6"/>
  <c r="R1001" i="6"/>
  <c r="P1001" i="6"/>
  <c r="BI996" i="6"/>
  <c r="BH996" i="6"/>
  <c r="BG996" i="6"/>
  <c r="BF996" i="6"/>
  <c r="T996" i="6"/>
  <c r="R996" i="6"/>
  <c r="P996" i="6"/>
  <c r="BI992" i="6"/>
  <c r="BH992" i="6"/>
  <c r="BG992" i="6"/>
  <c r="BF992" i="6"/>
  <c r="T992" i="6"/>
  <c r="R992" i="6"/>
  <c r="P992" i="6"/>
  <c r="BI988" i="6"/>
  <c r="BH988" i="6"/>
  <c r="BG988" i="6"/>
  <c r="BF988" i="6"/>
  <c r="T988" i="6"/>
  <c r="R988" i="6"/>
  <c r="P988" i="6"/>
  <c r="BI984" i="6"/>
  <c r="BH984" i="6"/>
  <c r="BG984" i="6"/>
  <c r="BF984" i="6"/>
  <c r="T984" i="6"/>
  <c r="R984" i="6"/>
  <c r="P984" i="6"/>
  <c r="BI979" i="6"/>
  <c r="BH979" i="6"/>
  <c r="BG979" i="6"/>
  <c r="BF979" i="6"/>
  <c r="T979" i="6"/>
  <c r="R979" i="6"/>
  <c r="P979" i="6"/>
  <c r="BI974" i="6"/>
  <c r="BH974" i="6"/>
  <c r="BG974" i="6"/>
  <c r="BF974" i="6"/>
  <c r="T974" i="6"/>
  <c r="R974" i="6"/>
  <c r="P974" i="6"/>
  <c r="BI967" i="6"/>
  <c r="BH967" i="6"/>
  <c r="BG967" i="6"/>
  <c r="BF967" i="6"/>
  <c r="T967" i="6"/>
  <c r="R967" i="6"/>
  <c r="P967" i="6"/>
  <c r="BI962" i="6"/>
  <c r="BH962" i="6"/>
  <c r="BG962" i="6"/>
  <c r="BF962" i="6"/>
  <c r="T962" i="6"/>
  <c r="R962" i="6"/>
  <c r="P962" i="6"/>
  <c r="BI955" i="6"/>
  <c r="BH955" i="6"/>
  <c r="BG955" i="6"/>
  <c r="BF955" i="6"/>
  <c r="T955" i="6"/>
  <c r="R955" i="6"/>
  <c r="P955" i="6"/>
  <c r="BI950" i="6"/>
  <c r="BH950" i="6"/>
  <c r="BG950" i="6"/>
  <c r="BF950" i="6"/>
  <c r="T950" i="6"/>
  <c r="R950" i="6"/>
  <c r="P950" i="6"/>
  <c r="BI943" i="6"/>
  <c r="BH943" i="6"/>
  <c r="BG943" i="6"/>
  <c r="BF943" i="6"/>
  <c r="T943" i="6"/>
  <c r="R943" i="6"/>
  <c r="P943" i="6"/>
  <c r="BI938" i="6"/>
  <c r="BH938" i="6"/>
  <c r="BG938" i="6"/>
  <c r="BF938" i="6"/>
  <c r="T938" i="6"/>
  <c r="R938" i="6"/>
  <c r="P938" i="6"/>
  <c r="BI931" i="6"/>
  <c r="BH931" i="6"/>
  <c r="BG931" i="6"/>
  <c r="BF931" i="6"/>
  <c r="T931" i="6"/>
  <c r="R931" i="6"/>
  <c r="P931" i="6"/>
  <c r="BI926" i="6"/>
  <c r="BH926" i="6"/>
  <c r="BG926" i="6"/>
  <c r="BF926" i="6"/>
  <c r="T926" i="6"/>
  <c r="R926" i="6"/>
  <c r="P926" i="6"/>
  <c r="BI919" i="6"/>
  <c r="BH919" i="6"/>
  <c r="BG919" i="6"/>
  <c r="BF919" i="6"/>
  <c r="T919" i="6"/>
  <c r="R919" i="6"/>
  <c r="P919" i="6"/>
  <c r="BI914" i="6"/>
  <c r="BH914" i="6"/>
  <c r="BG914" i="6"/>
  <c r="BF914" i="6"/>
  <c r="T914" i="6"/>
  <c r="R914" i="6"/>
  <c r="P914" i="6"/>
  <c r="BI907" i="6"/>
  <c r="BH907" i="6"/>
  <c r="BG907" i="6"/>
  <c r="BF907" i="6"/>
  <c r="T907" i="6"/>
  <c r="R907" i="6"/>
  <c r="P907" i="6"/>
  <c r="BI902" i="6"/>
  <c r="BH902" i="6"/>
  <c r="BG902" i="6"/>
  <c r="BF902" i="6"/>
  <c r="T902" i="6"/>
  <c r="R902" i="6"/>
  <c r="P902" i="6"/>
  <c r="BI895" i="6"/>
  <c r="BH895" i="6"/>
  <c r="BG895" i="6"/>
  <c r="BF895" i="6"/>
  <c r="T895" i="6"/>
  <c r="R895" i="6"/>
  <c r="P895" i="6"/>
  <c r="BI891" i="6"/>
  <c r="BH891" i="6"/>
  <c r="BG891" i="6"/>
  <c r="BF891" i="6"/>
  <c r="T891" i="6"/>
  <c r="R891" i="6"/>
  <c r="P891" i="6"/>
  <c r="BI887" i="6"/>
  <c r="BH887" i="6"/>
  <c r="BG887" i="6"/>
  <c r="BF887" i="6"/>
  <c r="T887" i="6"/>
  <c r="R887" i="6"/>
  <c r="P887" i="6"/>
  <c r="BI867" i="6"/>
  <c r="BH867" i="6"/>
  <c r="BG867" i="6"/>
  <c r="BF867" i="6"/>
  <c r="T867" i="6"/>
  <c r="R867" i="6"/>
  <c r="P867" i="6"/>
  <c r="BI865" i="6"/>
  <c r="BH865" i="6"/>
  <c r="BG865" i="6"/>
  <c r="BF865" i="6"/>
  <c r="T865" i="6"/>
  <c r="R865" i="6"/>
  <c r="P865" i="6"/>
  <c r="BI864" i="6"/>
  <c r="BH864" i="6"/>
  <c r="BG864" i="6"/>
  <c r="BF864" i="6"/>
  <c r="T864" i="6"/>
  <c r="R864" i="6"/>
  <c r="P864" i="6"/>
  <c r="BI859" i="6"/>
  <c r="BH859" i="6"/>
  <c r="BG859" i="6"/>
  <c r="BF859" i="6"/>
  <c r="T859" i="6"/>
  <c r="R859" i="6"/>
  <c r="P859" i="6"/>
  <c r="BI855" i="6"/>
  <c r="BH855" i="6"/>
  <c r="BG855" i="6"/>
  <c r="BF855" i="6"/>
  <c r="T855" i="6"/>
  <c r="R855" i="6"/>
  <c r="P855" i="6"/>
  <c r="BI851" i="6"/>
  <c r="BH851" i="6"/>
  <c r="BG851" i="6"/>
  <c r="BF851" i="6"/>
  <c r="T851" i="6"/>
  <c r="R851" i="6"/>
  <c r="P851" i="6"/>
  <c r="BI847" i="6"/>
  <c r="BH847" i="6"/>
  <c r="BG847" i="6"/>
  <c r="BF847" i="6"/>
  <c r="T847" i="6"/>
  <c r="R847" i="6"/>
  <c r="P847" i="6"/>
  <c r="BI843" i="6"/>
  <c r="BH843" i="6"/>
  <c r="BG843" i="6"/>
  <c r="BF843" i="6"/>
  <c r="T843" i="6"/>
  <c r="R843" i="6"/>
  <c r="P843" i="6"/>
  <c r="BI839" i="6"/>
  <c r="BH839" i="6"/>
  <c r="BG839" i="6"/>
  <c r="BF839" i="6"/>
  <c r="T839" i="6"/>
  <c r="R839" i="6"/>
  <c r="P839" i="6"/>
  <c r="BI835" i="6"/>
  <c r="BH835" i="6"/>
  <c r="BG835" i="6"/>
  <c r="BF835" i="6"/>
  <c r="T835" i="6"/>
  <c r="R835" i="6"/>
  <c r="P835" i="6"/>
  <c r="BI831" i="6"/>
  <c r="BH831" i="6"/>
  <c r="BG831" i="6"/>
  <c r="BF831" i="6"/>
  <c r="T831" i="6"/>
  <c r="R831" i="6"/>
  <c r="P831" i="6"/>
  <c r="BI827" i="6"/>
  <c r="BH827" i="6"/>
  <c r="BG827" i="6"/>
  <c r="BF827" i="6"/>
  <c r="T827" i="6"/>
  <c r="R827" i="6"/>
  <c r="P827" i="6"/>
  <c r="BI823" i="6"/>
  <c r="BH823" i="6"/>
  <c r="BG823" i="6"/>
  <c r="BF823" i="6"/>
  <c r="T823" i="6"/>
  <c r="R823" i="6"/>
  <c r="P823" i="6"/>
  <c r="BI819" i="6"/>
  <c r="BH819" i="6"/>
  <c r="BG819" i="6"/>
  <c r="BF819" i="6"/>
  <c r="T819" i="6"/>
  <c r="R819" i="6"/>
  <c r="P819" i="6"/>
  <c r="BI815" i="6"/>
  <c r="BH815" i="6"/>
  <c r="BG815" i="6"/>
  <c r="BF815" i="6"/>
  <c r="T815" i="6"/>
  <c r="R815" i="6"/>
  <c r="P815" i="6"/>
  <c r="BI811" i="6"/>
  <c r="BH811" i="6"/>
  <c r="BG811" i="6"/>
  <c r="BF811" i="6"/>
  <c r="T811" i="6"/>
  <c r="R811" i="6"/>
  <c r="P811" i="6"/>
  <c r="BI807" i="6"/>
  <c r="BH807" i="6"/>
  <c r="BG807" i="6"/>
  <c r="BF807" i="6"/>
  <c r="T807" i="6"/>
  <c r="R807" i="6"/>
  <c r="P807" i="6"/>
  <c r="BI803" i="6"/>
  <c r="BH803" i="6"/>
  <c r="BG803" i="6"/>
  <c r="BF803" i="6"/>
  <c r="T803" i="6"/>
  <c r="R803" i="6"/>
  <c r="P803" i="6"/>
  <c r="BI799" i="6"/>
  <c r="BH799" i="6"/>
  <c r="BG799" i="6"/>
  <c r="BF799" i="6"/>
  <c r="T799" i="6"/>
  <c r="R799" i="6"/>
  <c r="P799" i="6"/>
  <c r="BI795" i="6"/>
  <c r="BH795" i="6"/>
  <c r="BG795" i="6"/>
  <c r="BF795" i="6"/>
  <c r="T795" i="6"/>
  <c r="R795" i="6"/>
  <c r="P795" i="6"/>
  <c r="BI782" i="6"/>
  <c r="BH782" i="6"/>
  <c r="BG782" i="6"/>
  <c r="BF782" i="6"/>
  <c r="T782" i="6"/>
  <c r="R782" i="6"/>
  <c r="P782" i="6"/>
  <c r="BI769" i="6"/>
  <c r="BH769" i="6"/>
  <c r="BG769" i="6"/>
  <c r="BF769" i="6"/>
  <c r="T769" i="6"/>
  <c r="R769" i="6"/>
  <c r="P769" i="6"/>
  <c r="BI756" i="6"/>
  <c r="BH756" i="6"/>
  <c r="BG756" i="6"/>
  <c r="BF756" i="6"/>
  <c r="T756" i="6"/>
  <c r="R756" i="6"/>
  <c r="P756" i="6"/>
  <c r="BI743" i="6"/>
  <c r="BH743" i="6"/>
  <c r="BG743" i="6"/>
  <c r="BF743" i="6"/>
  <c r="T743" i="6"/>
  <c r="R743" i="6"/>
  <c r="P743" i="6"/>
  <c r="BI730" i="6"/>
  <c r="BH730" i="6"/>
  <c r="BG730" i="6"/>
  <c r="BF730" i="6"/>
  <c r="T730" i="6"/>
  <c r="R730" i="6"/>
  <c r="P730" i="6"/>
  <c r="BI717" i="6"/>
  <c r="BH717" i="6"/>
  <c r="BG717" i="6"/>
  <c r="BF717" i="6"/>
  <c r="T717" i="6"/>
  <c r="R717" i="6"/>
  <c r="P717" i="6"/>
  <c r="BI704" i="6"/>
  <c r="BH704" i="6"/>
  <c r="BG704" i="6"/>
  <c r="BF704" i="6"/>
  <c r="T704" i="6"/>
  <c r="R704" i="6"/>
  <c r="P704" i="6"/>
  <c r="BI691" i="6"/>
  <c r="BH691" i="6"/>
  <c r="BG691" i="6"/>
  <c r="BF691" i="6"/>
  <c r="T691" i="6"/>
  <c r="R691" i="6"/>
  <c r="P691" i="6"/>
  <c r="BI687" i="6"/>
  <c r="BH687" i="6"/>
  <c r="BG687" i="6"/>
  <c r="BF687" i="6"/>
  <c r="T687" i="6"/>
  <c r="R687" i="6"/>
  <c r="P687" i="6"/>
  <c r="BI683" i="6"/>
  <c r="BH683" i="6"/>
  <c r="BG683" i="6"/>
  <c r="BF683" i="6"/>
  <c r="T683" i="6"/>
  <c r="R683" i="6"/>
  <c r="P683" i="6"/>
  <c r="BI679" i="6"/>
  <c r="BH679" i="6"/>
  <c r="BG679" i="6"/>
  <c r="BF679" i="6"/>
  <c r="T679" i="6"/>
  <c r="R679" i="6"/>
  <c r="P679" i="6"/>
  <c r="BI675" i="6"/>
  <c r="BH675" i="6"/>
  <c r="BG675" i="6"/>
  <c r="BF675" i="6"/>
  <c r="T675" i="6"/>
  <c r="R675" i="6"/>
  <c r="P675" i="6"/>
  <c r="BI670" i="6"/>
  <c r="BH670" i="6"/>
  <c r="BG670" i="6"/>
  <c r="BF670" i="6"/>
  <c r="T670" i="6"/>
  <c r="R670" i="6"/>
  <c r="P670" i="6"/>
  <c r="BI665" i="6"/>
  <c r="BH665" i="6"/>
  <c r="BG665" i="6"/>
  <c r="BF665" i="6"/>
  <c r="T665" i="6"/>
  <c r="R665" i="6"/>
  <c r="P665" i="6"/>
  <c r="BI661" i="6"/>
  <c r="BH661" i="6"/>
  <c r="BG661" i="6"/>
  <c r="BF661" i="6"/>
  <c r="T661" i="6"/>
  <c r="R661" i="6"/>
  <c r="P661" i="6"/>
  <c r="BI657" i="6"/>
  <c r="BH657" i="6"/>
  <c r="BG657" i="6"/>
  <c r="BF657" i="6"/>
  <c r="T657" i="6"/>
  <c r="R657" i="6"/>
  <c r="P657" i="6"/>
  <c r="BI652" i="6"/>
  <c r="BH652" i="6"/>
  <c r="BG652" i="6"/>
  <c r="BF652" i="6"/>
  <c r="T652" i="6"/>
  <c r="R652" i="6"/>
  <c r="P652" i="6"/>
  <c r="BI647" i="6"/>
  <c r="BH647" i="6"/>
  <c r="BG647" i="6"/>
  <c r="BF647" i="6"/>
  <c r="T647" i="6"/>
  <c r="R647" i="6"/>
  <c r="P647" i="6"/>
  <c r="BI642" i="6"/>
  <c r="BH642" i="6"/>
  <c r="BG642" i="6"/>
  <c r="BF642" i="6"/>
  <c r="T642" i="6"/>
  <c r="R642" i="6"/>
  <c r="P642" i="6"/>
  <c r="BI637" i="6"/>
  <c r="BH637" i="6"/>
  <c r="BG637" i="6"/>
  <c r="BF637" i="6"/>
  <c r="T637" i="6"/>
  <c r="R637" i="6"/>
  <c r="P637" i="6"/>
  <c r="BI632" i="6"/>
  <c r="BH632" i="6"/>
  <c r="BG632" i="6"/>
  <c r="BF632" i="6"/>
  <c r="T632" i="6"/>
  <c r="R632" i="6"/>
  <c r="P632" i="6"/>
  <c r="BI625" i="6"/>
  <c r="BH625" i="6"/>
  <c r="BG625" i="6"/>
  <c r="BF625" i="6"/>
  <c r="T625" i="6"/>
  <c r="R625" i="6"/>
  <c r="P625" i="6"/>
  <c r="BI620" i="6"/>
  <c r="BH620" i="6"/>
  <c r="BG620" i="6"/>
  <c r="BF620" i="6"/>
  <c r="T620" i="6"/>
  <c r="R620" i="6"/>
  <c r="P620" i="6"/>
  <c r="BI613" i="6"/>
  <c r="BH613" i="6"/>
  <c r="BG613" i="6"/>
  <c r="BF613" i="6"/>
  <c r="T613" i="6"/>
  <c r="R613" i="6"/>
  <c r="P613" i="6"/>
  <c r="BI608" i="6"/>
  <c r="BH608" i="6"/>
  <c r="BG608" i="6"/>
  <c r="BF608" i="6"/>
  <c r="T608" i="6"/>
  <c r="R608" i="6"/>
  <c r="P608" i="6"/>
  <c r="BI601" i="6"/>
  <c r="BH601" i="6"/>
  <c r="BG601" i="6"/>
  <c r="BF601" i="6"/>
  <c r="T601" i="6"/>
  <c r="R601" i="6"/>
  <c r="P601" i="6"/>
  <c r="BI596" i="6"/>
  <c r="BH596" i="6"/>
  <c r="BG596" i="6"/>
  <c r="BF596" i="6"/>
  <c r="T596" i="6"/>
  <c r="R596" i="6"/>
  <c r="P596" i="6"/>
  <c r="BI589" i="6"/>
  <c r="BH589" i="6"/>
  <c r="BG589" i="6"/>
  <c r="BF589" i="6"/>
  <c r="T589" i="6"/>
  <c r="R589" i="6"/>
  <c r="P589" i="6"/>
  <c r="BI584" i="6"/>
  <c r="BH584" i="6"/>
  <c r="BG584" i="6"/>
  <c r="BF584" i="6"/>
  <c r="T584" i="6"/>
  <c r="R584" i="6"/>
  <c r="P584" i="6"/>
  <c r="BI577" i="6"/>
  <c r="BH577" i="6"/>
  <c r="BG577" i="6"/>
  <c r="BF577" i="6"/>
  <c r="T577" i="6"/>
  <c r="R577" i="6"/>
  <c r="P577" i="6"/>
  <c r="BI572" i="6"/>
  <c r="BH572" i="6"/>
  <c r="BG572" i="6"/>
  <c r="BF572" i="6"/>
  <c r="T572" i="6"/>
  <c r="R572" i="6"/>
  <c r="P572" i="6"/>
  <c r="BI565" i="6"/>
  <c r="BH565" i="6"/>
  <c r="BG565" i="6"/>
  <c r="BF565" i="6"/>
  <c r="T565" i="6"/>
  <c r="R565" i="6"/>
  <c r="P565" i="6"/>
  <c r="BI561" i="6"/>
  <c r="BH561" i="6"/>
  <c r="BG561" i="6"/>
  <c r="BF561" i="6"/>
  <c r="T561" i="6"/>
  <c r="R561" i="6"/>
  <c r="P561" i="6"/>
  <c r="BI557" i="6"/>
  <c r="BH557" i="6"/>
  <c r="BG557" i="6"/>
  <c r="BF557" i="6"/>
  <c r="T557" i="6"/>
  <c r="R557" i="6"/>
  <c r="P557" i="6"/>
  <c r="BI553" i="6"/>
  <c r="BH553" i="6"/>
  <c r="BG553" i="6"/>
  <c r="BF553" i="6"/>
  <c r="T553" i="6"/>
  <c r="R553" i="6"/>
  <c r="P553" i="6"/>
  <c r="BI549" i="6"/>
  <c r="BH549" i="6"/>
  <c r="BG549" i="6"/>
  <c r="BF549" i="6"/>
  <c r="T549" i="6"/>
  <c r="R549" i="6"/>
  <c r="P549" i="6"/>
  <c r="BI545" i="6"/>
  <c r="BH545" i="6"/>
  <c r="BG545" i="6"/>
  <c r="BF545" i="6"/>
  <c r="T545" i="6"/>
  <c r="R545" i="6"/>
  <c r="P545" i="6"/>
  <c r="BI525" i="6"/>
  <c r="BH525" i="6"/>
  <c r="BG525" i="6"/>
  <c r="BF525" i="6"/>
  <c r="T525" i="6"/>
  <c r="R525" i="6"/>
  <c r="P525" i="6"/>
  <c r="BI523" i="6"/>
  <c r="BH523" i="6"/>
  <c r="BG523" i="6"/>
  <c r="BF523" i="6"/>
  <c r="T523" i="6"/>
  <c r="R523" i="6"/>
  <c r="P523" i="6"/>
  <c r="BI522" i="6"/>
  <c r="BH522" i="6"/>
  <c r="BG522" i="6"/>
  <c r="BF522" i="6"/>
  <c r="T522" i="6"/>
  <c r="R522" i="6"/>
  <c r="P522" i="6"/>
  <c r="BI505" i="6"/>
  <c r="BH505" i="6"/>
  <c r="BG505" i="6"/>
  <c r="BF505" i="6"/>
  <c r="T505" i="6"/>
  <c r="R505" i="6"/>
  <c r="P505" i="6"/>
  <c r="BI503" i="6"/>
  <c r="BH503" i="6"/>
  <c r="BG503" i="6"/>
  <c r="BF503" i="6"/>
  <c r="T503" i="6"/>
  <c r="R503" i="6"/>
  <c r="P503" i="6"/>
  <c r="BI502" i="6"/>
  <c r="BH502" i="6"/>
  <c r="BG502" i="6"/>
  <c r="BF502" i="6"/>
  <c r="T502" i="6"/>
  <c r="R502" i="6"/>
  <c r="P502" i="6"/>
  <c r="BI498" i="6"/>
  <c r="BH498" i="6"/>
  <c r="BG498" i="6"/>
  <c r="BF498" i="6"/>
  <c r="T498" i="6"/>
  <c r="R498" i="6"/>
  <c r="P498" i="6"/>
  <c r="BI494" i="6"/>
  <c r="BH494" i="6"/>
  <c r="BG494" i="6"/>
  <c r="BF494" i="6"/>
  <c r="T494" i="6"/>
  <c r="R494" i="6"/>
  <c r="P494" i="6"/>
  <c r="BI488" i="6"/>
  <c r="BH488" i="6"/>
  <c r="BG488" i="6"/>
  <c r="BF488" i="6"/>
  <c r="T488" i="6"/>
  <c r="R488" i="6"/>
  <c r="P488" i="6"/>
  <c r="BI484" i="6"/>
  <c r="BH484" i="6"/>
  <c r="BG484" i="6"/>
  <c r="BF484" i="6"/>
  <c r="T484" i="6"/>
  <c r="R484" i="6"/>
  <c r="P484" i="6"/>
  <c r="BI480" i="6"/>
  <c r="BH480" i="6"/>
  <c r="BG480" i="6"/>
  <c r="BF480" i="6"/>
  <c r="T480" i="6"/>
  <c r="R480" i="6"/>
  <c r="P480" i="6"/>
  <c r="BI476" i="6"/>
  <c r="BH476" i="6"/>
  <c r="BG476" i="6"/>
  <c r="BF476" i="6"/>
  <c r="T476" i="6"/>
  <c r="R476" i="6"/>
  <c r="P476" i="6"/>
  <c r="BI472" i="6"/>
  <c r="BH472" i="6"/>
  <c r="BG472" i="6"/>
  <c r="BF472" i="6"/>
  <c r="T472" i="6"/>
  <c r="R472" i="6"/>
  <c r="P472" i="6"/>
  <c r="BI468" i="6"/>
  <c r="BH468" i="6"/>
  <c r="BG468" i="6"/>
  <c r="BF468" i="6"/>
  <c r="T468" i="6"/>
  <c r="R468" i="6"/>
  <c r="P468" i="6"/>
  <c r="BI463" i="6"/>
  <c r="BH463" i="6"/>
  <c r="BG463" i="6"/>
  <c r="BF463" i="6"/>
  <c r="T463" i="6"/>
  <c r="R463" i="6"/>
  <c r="P463" i="6"/>
  <c r="BI459" i="6"/>
  <c r="BH459" i="6"/>
  <c r="BG459" i="6"/>
  <c r="BF459" i="6"/>
  <c r="T459" i="6"/>
  <c r="R459" i="6"/>
  <c r="P459" i="6"/>
  <c r="BI455" i="6"/>
  <c r="BH455" i="6"/>
  <c r="BG455" i="6"/>
  <c r="BF455" i="6"/>
  <c r="T455" i="6"/>
  <c r="R455" i="6"/>
  <c r="P455" i="6"/>
  <c r="BI451" i="6"/>
  <c r="BH451" i="6"/>
  <c r="BG451" i="6"/>
  <c r="BF451" i="6"/>
  <c r="T451" i="6"/>
  <c r="R451" i="6"/>
  <c r="P451" i="6"/>
  <c r="BI447" i="6"/>
  <c r="BH447" i="6"/>
  <c r="BG447" i="6"/>
  <c r="BF447" i="6"/>
  <c r="T447" i="6"/>
  <c r="R447" i="6"/>
  <c r="P447" i="6"/>
  <c r="BI436" i="6"/>
  <c r="BH436" i="6"/>
  <c r="BG436" i="6"/>
  <c r="BF436" i="6"/>
  <c r="T436" i="6"/>
  <c r="R436" i="6"/>
  <c r="P436" i="6"/>
  <c r="BI434" i="6"/>
  <c r="BH434" i="6"/>
  <c r="BG434" i="6"/>
  <c r="BF434" i="6"/>
  <c r="T434" i="6"/>
  <c r="R434" i="6"/>
  <c r="P434" i="6"/>
  <c r="BI433" i="6"/>
  <c r="BH433" i="6"/>
  <c r="BG433" i="6"/>
  <c r="BF433" i="6"/>
  <c r="T433" i="6"/>
  <c r="R433" i="6"/>
  <c r="P433" i="6"/>
  <c r="BI429" i="6"/>
  <c r="BH429" i="6"/>
  <c r="BG429" i="6"/>
  <c r="BF429" i="6"/>
  <c r="T429" i="6"/>
  <c r="R429" i="6"/>
  <c r="P429" i="6"/>
  <c r="BI425" i="6"/>
  <c r="BH425" i="6"/>
  <c r="BG425" i="6"/>
  <c r="BF425" i="6"/>
  <c r="T425" i="6"/>
  <c r="R425" i="6"/>
  <c r="P425" i="6"/>
  <c r="BI419" i="6"/>
  <c r="BH419" i="6"/>
  <c r="BG419" i="6"/>
  <c r="BF419" i="6"/>
  <c r="T419" i="6"/>
  <c r="R419" i="6"/>
  <c r="P419" i="6"/>
  <c r="BI415" i="6"/>
  <c r="BH415" i="6"/>
  <c r="BG415" i="6"/>
  <c r="BF415" i="6"/>
  <c r="T415" i="6"/>
  <c r="R415" i="6"/>
  <c r="P415" i="6"/>
  <c r="BI411" i="6"/>
  <c r="BH411" i="6"/>
  <c r="BG411" i="6"/>
  <c r="BF411" i="6"/>
  <c r="T411" i="6"/>
  <c r="R411" i="6"/>
  <c r="P411" i="6"/>
  <c r="BI407" i="6"/>
  <c r="BH407" i="6"/>
  <c r="BG407" i="6"/>
  <c r="BF407" i="6"/>
  <c r="T407" i="6"/>
  <c r="R407" i="6"/>
  <c r="P407" i="6"/>
  <c r="BI403" i="6"/>
  <c r="BH403" i="6"/>
  <c r="BG403" i="6"/>
  <c r="BF403" i="6"/>
  <c r="T403" i="6"/>
  <c r="R403" i="6"/>
  <c r="P403" i="6"/>
  <c r="BI399" i="6"/>
  <c r="BH399" i="6"/>
  <c r="BG399" i="6"/>
  <c r="BF399" i="6"/>
  <c r="T399" i="6"/>
  <c r="R399" i="6"/>
  <c r="P399" i="6"/>
  <c r="BI394" i="6"/>
  <c r="BH394" i="6"/>
  <c r="BG394" i="6"/>
  <c r="BF394" i="6"/>
  <c r="T394" i="6"/>
  <c r="R394" i="6"/>
  <c r="P394" i="6"/>
  <c r="BI390" i="6"/>
  <c r="BH390" i="6"/>
  <c r="BG390" i="6"/>
  <c r="BF390" i="6"/>
  <c r="T390" i="6"/>
  <c r="R390" i="6"/>
  <c r="P390" i="6"/>
  <c r="BI386" i="6"/>
  <c r="BH386" i="6"/>
  <c r="BG386" i="6"/>
  <c r="BF386" i="6"/>
  <c r="T386" i="6"/>
  <c r="R386" i="6"/>
  <c r="P386" i="6"/>
  <c r="BI382" i="6"/>
  <c r="BH382" i="6"/>
  <c r="BG382" i="6"/>
  <c r="BF382" i="6"/>
  <c r="T382" i="6"/>
  <c r="R382" i="6"/>
  <c r="P382" i="6"/>
  <c r="BI378" i="6"/>
  <c r="BH378" i="6"/>
  <c r="BG378" i="6"/>
  <c r="BF378" i="6"/>
  <c r="T378" i="6"/>
  <c r="R378" i="6"/>
  <c r="P378" i="6"/>
  <c r="BI367" i="6"/>
  <c r="BH367" i="6"/>
  <c r="BG367" i="6"/>
  <c r="BF367" i="6"/>
  <c r="T367" i="6"/>
  <c r="R367" i="6"/>
  <c r="P367" i="6"/>
  <c r="BI365" i="6"/>
  <c r="BH365" i="6"/>
  <c r="BG365" i="6"/>
  <c r="BF365" i="6"/>
  <c r="T365" i="6"/>
  <c r="R365" i="6"/>
  <c r="P365" i="6"/>
  <c r="BI364" i="6"/>
  <c r="BH364" i="6"/>
  <c r="BG364" i="6"/>
  <c r="BF364" i="6"/>
  <c r="T364" i="6"/>
  <c r="R364" i="6"/>
  <c r="P364" i="6"/>
  <c r="BI359" i="6"/>
  <c r="BH359" i="6"/>
  <c r="BG359" i="6"/>
  <c r="BF359" i="6"/>
  <c r="T359" i="6"/>
  <c r="R359" i="6"/>
  <c r="P359" i="6"/>
  <c r="BI355" i="6"/>
  <c r="BH355" i="6"/>
  <c r="BG355" i="6"/>
  <c r="BF355" i="6"/>
  <c r="T355" i="6"/>
  <c r="R355" i="6"/>
  <c r="P355" i="6"/>
  <c r="BI351" i="6"/>
  <c r="BH351" i="6"/>
  <c r="BG351" i="6"/>
  <c r="BF351" i="6"/>
  <c r="T351" i="6"/>
  <c r="R351" i="6"/>
  <c r="P351" i="6"/>
  <c r="BI347" i="6"/>
  <c r="BH347" i="6"/>
  <c r="BG347" i="6"/>
  <c r="BF347" i="6"/>
  <c r="T347" i="6"/>
  <c r="R347" i="6"/>
  <c r="P347" i="6"/>
  <c r="BI343" i="6"/>
  <c r="BH343" i="6"/>
  <c r="BG343" i="6"/>
  <c r="BF343" i="6"/>
  <c r="T343" i="6"/>
  <c r="R343" i="6"/>
  <c r="P343" i="6"/>
  <c r="BI339" i="6"/>
  <c r="BH339" i="6"/>
  <c r="BG339" i="6"/>
  <c r="BF339" i="6"/>
  <c r="T339" i="6"/>
  <c r="R339" i="6"/>
  <c r="P339" i="6"/>
  <c r="BI335" i="6"/>
  <c r="BH335" i="6"/>
  <c r="BG335" i="6"/>
  <c r="BF335" i="6"/>
  <c r="T335" i="6"/>
  <c r="R335" i="6"/>
  <c r="P335" i="6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23" i="6"/>
  <c r="BH323" i="6"/>
  <c r="BG323" i="6"/>
  <c r="BF323" i="6"/>
  <c r="T323" i="6"/>
  <c r="R323" i="6"/>
  <c r="P323" i="6"/>
  <c r="BI319" i="6"/>
  <c r="BH319" i="6"/>
  <c r="BG319" i="6"/>
  <c r="BF319" i="6"/>
  <c r="T319" i="6"/>
  <c r="R319" i="6"/>
  <c r="P319" i="6"/>
  <c r="BI315" i="6"/>
  <c r="BH315" i="6"/>
  <c r="BG315" i="6"/>
  <c r="BF315" i="6"/>
  <c r="T315" i="6"/>
  <c r="R315" i="6"/>
  <c r="P315" i="6"/>
  <c r="BI311" i="6"/>
  <c r="BH311" i="6"/>
  <c r="BG311" i="6"/>
  <c r="BF311" i="6"/>
  <c r="T311" i="6"/>
  <c r="R311" i="6"/>
  <c r="P311" i="6"/>
  <c r="BI307" i="6"/>
  <c r="BH307" i="6"/>
  <c r="BG307" i="6"/>
  <c r="BF307" i="6"/>
  <c r="T307" i="6"/>
  <c r="R307" i="6"/>
  <c r="P307" i="6"/>
  <c r="BI294" i="6"/>
  <c r="BH294" i="6"/>
  <c r="BG294" i="6"/>
  <c r="BF294" i="6"/>
  <c r="T294" i="6"/>
  <c r="R294" i="6"/>
  <c r="P294" i="6"/>
  <c r="BI281" i="6"/>
  <c r="BH281" i="6"/>
  <c r="BG281" i="6"/>
  <c r="BF281" i="6"/>
  <c r="T281" i="6"/>
  <c r="R281" i="6"/>
  <c r="P281" i="6"/>
  <c r="BI268" i="6"/>
  <c r="BH268" i="6"/>
  <c r="BG268" i="6"/>
  <c r="BF268" i="6"/>
  <c r="T268" i="6"/>
  <c r="R268" i="6"/>
  <c r="P268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6" i="6"/>
  <c r="BH246" i="6"/>
  <c r="BG246" i="6"/>
  <c r="BF246" i="6"/>
  <c r="T246" i="6"/>
  <c r="R246" i="6"/>
  <c r="P246" i="6"/>
  <c r="BI241" i="6"/>
  <c r="BH241" i="6"/>
  <c r="BG241" i="6"/>
  <c r="BF241" i="6"/>
  <c r="T241" i="6"/>
  <c r="R241" i="6"/>
  <c r="P241" i="6"/>
  <c r="BI236" i="6"/>
  <c r="BH236" i="6"/>
  <c r="BG236" i="6"/>
  <c r="BF236" i="6"/>
  <c r="T236" i="6"/>
  <c r="R236" i="6"/>
  <c r="P236" i="6"/>
  <c r="BI231" i="6"/>
  <c r="BH231" i="6"/>
  <c r="BG231" i="6"/>
  <c r="BF231" i="6"/>
  <c r="T231" i="6"/>
  <c r="R231" i="6"/>
  <c r="P231" i="6"/>
  <c r="BI224" i="6"/>
  <c r="BH224" i="6"/>
  <c r="BG224" i="6"/>
  <c r="BF224" i="6"/>
  <c r="T224" i="6"/>
  <c r="R224" i="6"/>
  <c r="P224" i="6"/>
  <c r="BI219" i="6"/>
  <c r="BH219" i="6"/>
  <c r="BG219" i="6"/>
  <c r="BF219" i="6"/>
  <c r="T219" i="6"/>
  <c r="R219" i="6"/>
  <c r="P219" i="6"/>
  <c r="BI212" i="6"/>
  <c r="BH212" i="6"/>
  <c r="BG212" i="6"/>
  <c r="BF212" i="6"/>
  <c r="T212" i="6"/>
  <c r="R212" i="6"/>
  <c r="P212" i="6"/>
  <c r="BI207" i="6"/>
  <c r="BH207" i="6"/>
  <c r="BG207" i="6"/>
  <c r="BF207" i="6"/>
  <c r="T207" i="6"/>
  <c r="R207" i="6"/>
  <c r="P207" i="6"/>
  <c r="BI200" i="6"/>
  <c r="BH200" i="6"/>
  <c r="BG200" i="6"/>
  <c r="BF200" i="6"/>
  <c r="T200" i="6"/>
  <c r="R200" i="6"/>
  <c r="P200" i="6"/>
  <c r="BI195" i="6"/>
  <c r="BH195" i="6"/>
  <c r="BG195" i="6"/>
  <c r="BF195" i="6"/>
  <c r="T195" i="6"/>
  <c r="R195" i="6"/>
  <c r="P195" i="6"/>
  <c r="BI188" i="6"/>
  <c r="BH188" i="6"/>
  <c r="BG188" i="6"/>
  <c r="BF188" i="6"/>
  <c r="T188" i="6"/>
  <c r="R188" i="6"/>
  <c r="P188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52" i="6"/>
  <c r="BH152" i="6"/>
  <c r="BG152" i="6"/>
  <c r="BF152" i="6"/>
  <c r="T152" i="6"/>
  <c r="R152" i="6"/>
  <c r="P152" i="6"/>
  <c r="J147" i="6"/>
  <c r="J146" i="6"/>
  <c r="F146" i="6"/>
  <c r="F144" i="6"/>
  <c r="E142" i="6"/>
  <c r="J94" i="6"/>
  <c r="J93" i="6"/>
  <c r="F93" i="6"/>
  <c r="F91" i="6"/>
  <c r="E89" i="6"/>
  <c r="J20" i="6"/>
  <c r="E20" i="6"/>
  <c r="F147" i="6" s="1"/>
  <c r="J19" i="6"/>
  <c r="J14" i="6"/>
  <c r="J144" i="6" s="1"/>
  <c r="E7" i="6"/>
  <c r="E138" i="6"/>
  <c r="J39" i="5"/>
  <c r="J38" i="5"/>
  <c r="AY99" i="1"/>
  <c r="J37" i="5"/>
  <c r="AX99" i="1" s="1"/>
  <c r="BI334" i="5"/>
  <c r="BH334" i="5"/>
  <c r="BG334" i="5"/>
  <c r="BF334" i="5"/>
  <c r="T334" i="5"/>
  <c r="R334" i="5"/>
  <c r="P334" i="5"/>
  <c r="BI332" i="5"/>
  <c r="BH332" i="5"/>
  <c r="BG332" i="5"/>
  <c r="BF332" i="5"/>
  <c r="T332" i="5"/>
  <c r="R332" i="5"/>
  <c r="P332" i="5"/>
  <c r="BI330" i="5"/>
  <c r="BH330" i="5"/>
  <c r="BG330" i="5"/>
  <c r="BF330" i="5"/>
  <c r="T330" i="5"/>
  <c r="R330" i="5"/>
  <c r="P330" i="5"/>
  <c r="BI328" i="5"/>
  <c r="BH328" i="5"/>
  <c r="BG328" i="5"/>
  <c r="BF328" i="5"/>
  <c r="T328" i="5"/>
  <c r="R328" i="5"/>
  <c r="P328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83" i="5"/>
  <c r="BH283" i="5"/>
  <c r="BG283" i="5"/>
  <c r="BF283" i="5"/>
  <c r="T283" i="5"/>
  <c r="R283" i="5"/>
  <c r="P283" i="5"/>
  <c r="BI279" i="5"/>
  <c r="BH279" i="5"/>
  <c r="BG279" i="5"/>
  <c r="BF279" i="5"/>
  <c r="T279" i="5"/>
  <c r="R279" i="5"/>
  <c r="P279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0" i="5"/>
  <c r="BH260" i="5"/>
  <c r="BG260" i="5"/>
  <c r="BF260" i="5"/>
  <c r="T260" i="5"/>
  <c r="R260" i="5"/>
  <c r="P260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4" i="5"/>
  <c r="BH244" i="5"/>
  <c r="BG244" i="5"/>
  <c r="BF244" i="5"/>
  <c r="T244" i="5"/>
  <c r="R244" i="5"/>
  <c r="P244" i="5"/>
  <c r="BI240" i="5"/>
  <c r="BH240" i="5"/>
  <c r="BG240" i="5"/>
  <c r="BF240" i="5"/>
  <c r="T240" i="5"/>
  <c r="R240" i="5"/>
  <c r="P240" i="5"/>
  <c r="BI236" i="5"/>
  <c r="BH236" i="5"/>
  <c r="BG236" i="5"/>
  <c r="BF236" i="5"/>
  <c r="T236" i="5"/>
  <c r="R236" i="5"/>
  <c r="P236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4" i="5"/>
  <c r="BH184" i="5"/>
  <c r="BG184" i="5"/>
  <c r="BF184" i="5"/>
  <c r="T184" i="5"/>
  <c r="R184" i="5"/>
  <c r="P184" i="5"/>
  <c r="BI180" i="5"/>
  <c r="BH180" i="5"/>
  <c r="BG180" i="5"/>
  <c r="BF180" i="5"/>
  <c r="T180" i="5"/>
  <c r="R180" i="5"/>
  <c r="P180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J125" i="5"/>
  <c r="J124" i="5"/>
  <c r="F124" i="5"/>
  <c r="F122" i="5"/>
  <c r="E120" i="5"/>
  <c r="J94" i="5"/>
  <c r="J93" i="5"/>
  <c r="F93" i="5"/>
  <c r="F91" i="5"/>
  <c r="E89" i="5"/>
  <c r="J20" i="5"/>
  <c r="E20" i="5"/>
  <c r="F125" i="5"/>
  <c r="J19" i="5"/>
  <c r="J14" i="5"/>
  <c r="J91" i="5" s="1"/>
  <c r="E7" i="5"/>
  <c r="E116" i="5"/>
  <c r="J39" i="4"/>
  <c r="J38" i="4"/>
  <c r="AY98" i="1"/>
  <c r="J37" i="4"/>
  <c r="AX98" i="1"/>
  <c r="BI546" i="4"/>
  <c r="BH546" i="4"/>
  <c r="BG546" i="4"/>
  <c r="BF546" i="4"/>
  <c r="T546" i="4"/>
  <c r="R546" i="4"/>
  <c r="P546" i="4"/>
  <c r="BI544" i="4"/>
  <c r="BH544" i="4"/>
  <c r="BG544" i="4"/>
  <c r="BF544" i="4"/>
  <c r="T544" i="4"/>
  <c r="R544" i="4"/>
  <c r="P544" i="4"/>
  <c r="BI542" i="4"/>
  <c r="BH542" i="4"/>
  <c r="BG542" i="4"/>
  <c r="BF542" i="4"/>
  <c r="T542" i="4"/>
  <c r="R542" i="4"/>
  <c r="P542" i="4"/>
  <c r="BI540" i="4"/>
  <c r="BH540" i="4"/>
  <c r="BG540" i="4"/>
  <c r="BF540" i="4"/>
  <c r="T540" i="4"/>
  <c r="R540" i="4"/>
  <c r="P540" i="4"/>
  <c r="BI538" i="4"/>
  <c r="BH538" i="4"/>
  <c r="BG538" i="4"/>
  <c r="BF538" i="4"/>
  <c r="T538" i="4"/>
  <c r="R538" i="4"/>
  <c r="P538" i="4"/>
  <c r="BI536" i="4"/>
  <c r="BH536" i="4"/>
  <c r="BG536" i="4"/>
  <c r="BF536" i="4"/>
  <c r="T536" i="4"/>
  <c r="R536" i="4"/>
  <c r="P536" i="4"/>
  <c r="BI532" i="4"/>
  <c r="BH532" i="4"/>
  <c r="BG532" i="4"/>
  <c r="BF532" i="4"/>
  <c r="T532" i="4"/>
  <c r="R532" i="4"/>
  <c r="P532" i="4"/>
  <c r="BI529" i="4"/>
  <c r="BH529" i="4"/>
  <c r="BG529" i="4"/>
  <c r="BF529" i="4"/>
  <c r="T529" i="4"/>
  <c r="R529" i="4"/>
  <c r="P529" i="4"/>
  <c r="BI526" i="4"/>
  <c r="BH526" i="4"/>
  <c r="BG526" i="4"/>
  <c r="BF526" i="4"/>
  <c r="T526" i="4"/>
  <c r="R526" i="4"/>
  <c r="P526" i="4"/>
  <c r="BI523" i="4"/>
  <c r="BH523" i="4"/>
  <c r="BG523" i="4"/>
  <c r="BF523" i="4"/>
  <c r="T523" i="4"/>
  <c r="R523" i="4"/>
  <c r="P523" i="4"/>
  <c r="BI520" i="4"/>
  <c r="BH520" i="4"/>
  <c r="BG520" i="4"/>
  <c r="BF520" i="4"/>
  <c r="T520" i="4"/>
  <c r="R520" i="4"/>
  <c r="P520" i="4"/>
  <c r="BI517" i="4"/>
  <c r="BH517" i="4"/>
  <c r="BG517" i="4"/>
  <c r="BF517" i="4"/>
  <c r="T517" i="4"/>
  <c r="R517" i="4"/>
  <c r="P517" i="4"/>
  <c r="BI514" i="4"/>
  <c r="BH514" i="4"/>
  <c r="BG514" i="4"/>
  <c r="BF514" i="4"/>
  <c r="T514" i="4"/>
  <c r="R514" i="4"/>
  <c r="P514" i="4"/>
  <c r="BI511" i="4"/>
  <c r="BH511" i="4"/>
  <c r="BG511" i="4"/>
  <c r="BF511" i="4"/>
  <c r="T511" i="4"/>
  <c r="R511" i="4"/>
  <c r="P511" i="4"/>
  <c r="BI508" i="4"/>
  <c r="BH508" i="4"/>
  <c r="BG508" i="4"/>
  <c r="BF508" i="4"/>
  <c r="T508" i="4"/>
  <c r="R508" i="4"/>
  <c r="P508" i="4"/>
  <c r="BI505" i="4"/>
  <c r="BH505" i="4"/>
  <c r="BG505" i="4"/>
  <c r="BF505" i="4"/>
  <c r="T505" i="4"/>
  <c r="R505" i="4"/>
  <c r="P505" i="4"/>
  <c r="BI503" i="4"/>
  <c r="BH503" i="4"/>
  <c r="BG503" i="4"/>
  <c r="BF503" i="4"/>
  <c r="T503" i="4"/>
  <c r="R503" i="4"/>
  <c r="P503" i="4"/>
  <c r="BI500" i="4"/>
  <c r="BH500" i="4"/>
  <c r="BG500" i="4"/>
  <c r="BF500" i="4"/>
  <c r="T500" i="4"/>
  <c r="R500" i="4"/>
  <c r="P500" i="4"/>
  <c r="BI498" i="4"/>
  <c r="BH498" i="4"/>
  <c r="BG498" i="4"/>
  <c r="BF498" i="4"/>
  <c r="T498" i="4"/>
  <c r="R498" i="4"/>
  <c r="P498" i="4"/>
  <c r="BI495" i="4"/>
  <c r="BH495" i="4"/>
  <c r="BG495" i="4"/>
  <c r="BF495" i="4"/>
  <c r="T495" i="4"/>
  <c r="R495" i="4"/>
  <c r="P495" i="4"/>
  <c r="BI492" i="4"/>
  <c r="BH492" i="4"/>
  <c r="BG492" i="4"/>
  <c r="BF492" i="4"/>
  <c r="T492" i="4"/>
  <c r="R492" i="4"/>
  <c r="P492" i="4"/>
  <c r="BI489" i="4"/>
  <c r="BH489" i="4"/>
  <c r="BG489" i="4"/>
  <c r="BF489" i="4"/>
  <c r="T489" i="4"/>
  <c r="R489" i="4"/>
  <c r="P489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R483" i="4"/>
  <c r="P483" i="4"/>
  <c r="BI480" i="4"/>
  <c r="BH480" i="4"/>
  <c r="BG480" i="4"/>
  <c r="BF480" i="4"/>
  <c r="T480" i="4"/>
  <c r="R480" i="4"/>
  <c r="P480" i="4"/>
  <c r="BI477" i="4"/>
  <c r="BH477" i="4"/>
  <c r="BG477" i="4"/>
  <c r="BF477" i="4"/>
  <c r="T477" i="4"/>
  <c r="R477" i="4"/>
  <c r="P477" i="4"/>
  <c r="BI474" i="4"/>
  <c r="BH474" i="4"/>
  <c r="BG474" i="4"/>
  <c r="BF474" i="4"/>
  <c r="T474" i="4"/>
  <c r="R474" i="4"/>
  <c r="P474" i="4"/>
  <c r="BI471" i="4"/>
  <c r="BH471" i="4"/>
  <c r="BG471" i="4"/>
  <c r="BF471" i="4"/>
  <c r="T471" i="4"/>
  <c r="R471" i="4"/>
  <c r="P471" i="4"/>
  <c r="BI468" i="4"/>
  <c r="BH468" i="4"/>
  <c r="BG468" i="4"/>
  <c r="BF468" i="4"/>
  <c r="T468" i="4"/>
  <c r="R468" i="4"/>
  <c r="P468" i="4"/>
  <c r="BI463" i="4"/>
  <c r="BH463" i="4"/>
  <c r="BG463" i="4"/>
  <c r="BF463" i="4"/>
  <c r="T463" i="4"/>
  <c r="T462" i="4" s="1"/>
  <c r="R463" i="4"/>
  <c r="R462" i="4"/>
  <c r="P463" i="4"/>
  <c r="P462" i="4" s="1"/>
  <c r="BI460" i="4"/>
  <c r="BH460" i="4"/>
  <c r="BG460" i="4"/>
  <c r="BF460" i="4"/>
  <c r="T460" i="4"/>
  <c r="R460" i="4"/>
  <c r="P460" i="4"/>
  <c r="BI457" i="4"/>
  <c r="BH457" i="4"/>
  <c r="BG457" i="4"/>
  <c r="BF457" i="4"/>
  <c r="T457" i="4"/>
  <c r="R457" i="4"/>
  <c r="P457" i="4"/>
  <c r="BI454" i="4"/>
  <c r="BH454" i="4"/>
  <c r="BG454" i="4"/>
  <c r="BF454" i="4"/>
  <c r="T454" i="4"/>
  <c r="R454" i="4"/>
  <c r="P454" i="4"/>
  <c r="BI452" i="4"/>
  <c r="BH452" i="4"/>
  <c r="BG452" i="4"/>
  <c r="BF452" i="4"/>
  <c r="T452" i="4"/>
  <c r="R452" i="4"/>
  <c r="P452" i="4"/>
  <c r="BI449" i="4"/>
  <c r="BH449" i="4"/>
  <c r="BG449" i="4"/>
  <c r="BF449" i="4"/>
  <c r="T449" i="4"/>
  <c r="R449" i="4"/>
  <c r="P449" i="4"/>
  <c r="BI446" i="4"/>
  <c r="BH446" i="4"/>
  <c r="BG446" i="4"/>
  <c r="BF446" i="4"/>
  <c r="T446" i="4"/>
  <c r="R446" i="4"/>
  <c r="P446" i="4"/>
  <c r="BI443" i="4"/>
  <c r="BH443" i="4"/>
  <c r="BG443" i="4"/>
  <c r="BF443" i="4"/>
  <c r="T443" i="4"/>
  <c r="R443" i="4"/>
  <c r="P443" i="4"/>
  <c r="BI441" i="4"/>
  <c r="BH441" i="4"/>
  <c r="BG441" i="4"/>
  <c r="BF441" i="4"/>
  <c r="T441" i="4"/>
  <c r="R441" i="4"/>
  <c r="P441" i="4"/>
  <c r="BI437" i="4"/>
  <c r="BH437" i="4"/>
  <c r="BG437" i="4"/>
  <c r="BF437" i="4"/>
  <c r="T437" i="4"/>
  <c r="R437" i="4"/>
  <c r="P437" i="4"/>
  <c r="BI434" i="4"/>
  <c r="BH434" i="4"/>
  <c r="BG434" i="4"/>
  <c r="BF434" i="4"/>
  <c r="T434" i="4"/>
  <c r="R434" i="4"/>
  <c r="P434" i="4"/>
  <c r="BI431" i="4"/>
  <c r="BH431" i="4"/>
  <c r="BG431" i="4"/>
  <c r="BF431" i="4"/>
  <c r="T431" i="4"/>
  <c r="R431" i="4"/>
  <c r="P431" i="4"/>
  <c r="BI429" i="4"/>
  <c r="BH429" i="4"/>
  <c r="BG429" i="4"/>
  <c r="BF429" i="4"/>
  <c r="T429" i="4"/>
  <c r="R429" i="4"/>
  <c r="P429" i="4"/>
  <c r="BI426" i="4"/>
  <c r="BH426" i="4"/>
  <c r="BG426" i="4"/>
  <c r="BF426" i="4"/>
  <c r="T426" i="4"/>
  <c r="R426" i="4"/>
  <c r="P426" i="4"/>
  <c r="BI423" i="4"/>
  <c r="BH423" i="4"/>
  <c r="BG423" i="4"/>
  <c r="BF423" i="4"/>
  <c r="T423" i="4"/>
  <c r="R423" i="4"/>
  <c r="P423" i="4"/>
  <c r="BI420" i="4"/>
  <c r="BH420" i="4"/>
  <c r="BG420" i="4"/>
  <c r="BF420" i="4"/>
  <c r="T420" i="4"/>
  <c r="R420" i="4"/>
  <c r="P420" i="4"/>
  <c r="BI417" i="4"/>
  <c r="BH417" i="4"/>
  <c r="BG417" i="4"/>
  <c r="BF417" i="4"/>
  <c r="T417" i="4"/>
  <c r="R417" i="4"/>
  <c r="P417" i="4"/>
  <c r="BI414" i="4"/>
  <c r="BH414" i="4"/>
  <c r="BG414" i="4"/>
  <c r="BF414" i="4"/>
  <c r="T414" i="4"/>
  <c r="R414" i="4"/>
  <c r="P414" i="4"/>
  <c r="BI412" i="4"/>
  <c r="BH412" i="4"/>
  <c r="BG412" i="4"/>
  <c r="BF412" i="4"/>
  <c r="T412" i="4"/>
  <c r="R412" i="4"/>
  <c r="P412" i="4"/>
  <c r="BI408" i="4"/>
  <c r="BH408" i="4"/>
  <c r="BG408" i="4"/>
  <c r="BF408" i="4"/>
  <c r="T408" i="4"/>
  <c r="R408" i="4"/>
  <c r="P408" i="4"/>
  <c r="BI404" i="4"/>
  <c r="BH404" i="4"/>
  <c r="BG404" i="4"/>
  <c r="BF404" i="4"/>
  <c r="T404" i="4"/>
  <c r="R404" i="4"/>
  <c r="P404" i="4"/>
  <c r="BI400" i="4"/>
  <c r="BH400" i="4"/>
  <c r="BG400" i="4"/>
  <c r="BF400" i="4"/>
  <c r="T400" i="4"/>
  <c r="R400" i="4"/>
  <c r="P400" i="4"/>
  <c r="BI396" i="4"/>
  <c r="BH396" i="4"/>
  <c r="BG396" i="4"/>
  <c r="BF396" i="4"/>
  <c r="T396" i="4"/>
  <c r="R396" i="4"/>
  <c r="P396" i="4"/>
  <c r="BI392" i="4"/>
  <c r="BH392" i="4"/>
  <c r="BG392" i="4"/>
  <c r="BF392" i="4"/>
  <c r="T392" i="4"/>
  <c r="R392" i="4"/>
  <c r="P392" i="4"/>
  <c r="BI388" i="4"/>
  <c r="BH388" i="4"/>
  <c r="BG388" i="4"/>
  <c r="BF388" i="4"/>
  <c r="T388" i="4"/>
  <c r="R388" i="4"/>
  <c r="P388" i="4"/>
  <c r="BI384" i="4"/>
  <c r="BH384" i="4"/>
  <c r="BG384" i="4"/>
  <c r="BF384" i="4"/>
  <c r="T384" i="4"/>
  <c r="R384" i="4"/>
  <c r="P384" i="4"/>
  <c r="BI380" i="4"/>
  <c r="BH380" i="4"/>
  <c r="BG380" i="4"/>
  <c r="BF380" i="4"/>
  <c r="T380" i="4"/>
  <c r="R380" i="4"/>
  <c r="P380" i="4"/>
  <c r="BI376" i="4"/>
  <c r="BH376" i="4"/>
  <c r="BG376" i="4"/>
  <c r="BF376" i="4"/>
  <c r="T376" i="4"/>
  <c r="R376" i="4"/>
  <c r="P376" i="4"/>
  <c r="BI372" i="4"/>
  <c r="BH372" i="4"/>
  <c r="BG372" i="4"/>
  <c r="BF372" i="4"/>
  <c r="T372" i="4"/>
  <c r="R372" i="4"/>
  <c r="P372" i="4"/>
  <c r="BI368" i="4"/>
  <c r="BH368" i="4"/>
  <c r="BG368" i="4"/>
  <c r="BF368" i="4"/>
  <c r="T368" i="4"/>
  <c r="R368" i="4"/>
  <c r="P368" i="4"/>
  <c r="BI364" i="4"/>
  <c r="BH364" i="4"/>
  <c r="BG364" i="4"/>
  <c r="BF364" i="4"/>
  <c r="T364" i="4"/>
  <c r="R364" i="4"/>
  <c r="P364" i="4"/>
  <c r="BI360" i="4"/>
  <c r="BH360" i="4"/>
  <c r="BG360" i="4"/>
  <c r="BF360" i="4"/>
  <c r="T360" i="4"/>
  <c r="R360" i="4"/>
  <c r="P360" i="4"/>
  <c r="BI356" i="4"/>
  <c r="BH356" i="4"/>
  <c r="BG356" i="4"/>
  <c r="BF356" i="4"/>
  <c r="T356" i="4"/>
  <c r="R356" i="4"/>
  <c r="P356" i="4"/>
  <c r="BI352" i="4"/>
  <c r="BH352" i="4"/>
  <c r="BG352" i="4"/>
  <c r="BF352" i="4"/>
  <c r="T352" i="4"/>
  <c r="R352" i="4"/>
  <c r="P352" i="4"/>
  <c r="BI348" i="4"/>
  <c r="BH348" i="4"/>
  <c r="BG348" i="4"/>
  <c r="BF348" i="4"/>
  <c r="T348" i="4"/>
  <c r="R348" i="4"/>
  <c r="P348" i="4"/>
  <c r="BI344" i="4"/>
  <c r="BH344" i="4"/>
  <c r="BG344" i="4"/>
  <c r="BF344" i="4"/>
  <c r="T344" i="4"/>
  <c r="R344" i="4"/>
  <c r="P344" i="4"/>
  <c r="BI341" i="4"/>
  <c r="BH341" i="4"/>
  <c r="BG341" i="4"/>
  <c r="BF341" i="4"/>
  <c r="T341" i="4"/>
  <c r="R341" i="4"/>
  <c r="P341" i="4"/>
  <c r="BI338" i="4"/>
  <c r="BH338" i="4"/>
  <c r="BG338" i="4"/>
  <c r="BF338" i="4"/>
  <c r="T338" i="4"/>
  <c r="R338" i="4"/>
  <c r="P338" i="4"/>
  <c r="BI334" i="4"/>
  <c r="BH334" i="4"/>
  <c r="BG334" i="4"/>
  <c r="BF334" i="4"/>
  <c r="T334" i="4"/>
  <c r="R334" i="4"/>
  <c r="P334" i="4"/>
  <c r="BI330" i="4"/>
  <c r="BH330" i="4"/>
  <c r="BG330" i="4"/>
  <c r="BF330" i="4"/>
  <c r="T330" i="4"/>
  <c r="R330" i="4"/>
  <c r="P330" i="4"/>
  <c r="BI326" i="4"/>
  <c r="BH326" i="4"/>
  <c r="BG326" i="4"/>
  <c r="BF326" i="4"/>
  <c r="T326" i="4"/>
  <c r="R326" i="4"/>
  <c r="P326" i="4"/>
  <c r="BI322" i="4"/>
  <c r="BH322" i="4"/>
  <c r="BG322" i="4"/>
  <c r="BF322" i="4"/>
  <c r="T322" i="4"/>
  <c r="R322" i="4"/>
  <c r="P322" i="4"/>
  <c r="BI318" i="4"/>
  <c r="BH318" i="4"/>
  <c r="BG318" i="4"/>
  <c r="BF318" i="4"/>
  <c r="T318" i="4"/>
  <c r="R318" i="4"/>
  <c r="P318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8" i="4"/>
  <c r="BH308" i="4"/>
  <c r="BG308" i="4"/>
  <c r="BF308" i="4"/>
  <c r="T308" i="4"/>
  <c r="R308" i="4"/>
  <c r="P308" i="4"/>
  <c r="BI305" i="4"/>
  <c r="BH305" i="4"/>
  <c r="BG305" i="4"/>
  <c r="BF305" i="4"/>
  <c r="T305" i="4"/>
  <c r="R305" i="4"/>
  <c r="P305" i="4"/>
  <c r="BI301" i="4"/>
  <c r="BH301" i="4"/>
  <c r="BG301" i="4"/>
  <c r="BF301" i="4"/>
  <c r="T301" i="4"/>
  <c r="R301" i="4"/>
  <c r="P301" i="4"/>
  <c r="BI297" i="4"/>
  <c r="BH297" i="4"/>
  <c r="BG297" i="4"/>
  <c r="BF297" i="4"/>
  <c r="T297" i="4"/>
  <c r="R297" i="4"/>
  <c r="P297" i="4"/>
  <c r="BI293" i="4"/>
  <c r="BH293" i="4"/>
  <c r="BG293" i="4"/>
  <c r="BF293" i="4"/>
  <c r="T293" i="4"/>
  <c r="R293" i="4"/>
  <c r="P293" i="4"/>
  <c r="BI289" i="4"/>
  <c r="BH289" i="4"/>
  <c r="BG289" i="4"/>
  <c r="BF289" i="4"/>
  <c r="T289" i="4"/>
  <c r="R289" i="4"/>
  <c r="P289" i="4"/>
  <c r="BI285" i="4"/>
  <c r="BH285" i="4"/>
  <c r="BG285" i="4"/>
  <c r="BF285" i="4"/>
  <c r="T285" i="4"/>
  <c r="R285" i="4"/>
  <c r="P285" i="4"/>
  <c r="BI281" i="4"/>
  <c r="BH281" i="4"/>
  <c r="BG281" i="4"/>
  <c r="BF281" i="4"/>
  <c r="T281" i="4"/>
  <c r="R281" i="4"/>
  <c r="P281" i="4"/>
  <c r="BI276" i="4"/>
  <c r="BH276" i="4"/>
  <c r="BG276" i="4"/>
  <c r="BF276" i="4"/>
  <c r="T276" i="4"/>
  <c r="R276" i="4"/>
  <c r="P276" i="4"/>
  <c r="BI271" i="4"/>
  <c r="BH271" i="4"/>
  <c r="BG271" i="4"/>
  <c r="BF271" i="4"/>
  <c r="T271" i="4"/>
  <c r="R271" i="4"/>
  <c r="P271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J126" i="4"/>
  <c r="J125" i="4"/>
  <c r="F125" i="4"/>
  <c r="F123" i="4"/>
  <c r="E121" i="4"/>
  <c r="J94" i="4"/>
  <c r="J93" i="4"/>
  <c r="F93" i="4"/>
  <c r="F91" i="4"/>
  <c r="E89" i="4"/>
  <c r="J20" i="4"/>
  <c r="E20" i="4"/>
  <c r="F126" i="4" s="1"/>
  <c r="J19" i="4"/>
  <c r="J14" i="4"/>
  <c r="J91" i="4"/>
  <c r="E7" i="4"/>
  <c r="E117" i="4" s="1"/>
  <c r="J39" i="3"/>
  <c r="J38" i="3"/>
  <c r="AY97" i="1" s="1"/>
  <c r="J37" i="3"/>
  <c r="AX97" i="1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4" i="3"/>
  <c r="J93" i="3"/>
  <c r="F93" i="3"/>
  <c r="F91" i="3"/>
  <c r="E89" i="3"/>
  <c r="J20" i="3"/>
  <c r="E20" i="3"/>
  <c r="F121" i="3"/>
  <c r="J19" i="3"/>
  <c r="J14" i="3"/>
  <c r="J118" i="3"/>
  <c r="E7" i="3"/>
  <c r="E112" i="3" s="1"/>
  <c r="J39" i="2"/>
  <c r="J38" i="2"/>
  <c r="AY96" i="1"/>
  <c r="J37" i="2"/>
  <c r="AX96" i="1"/>
  <c r="BI7639" i="2"/>
  <c r="BH7639" i="2"/>
  <c r="BG7639" i="2"/>
  <c r="BF7639" i="2"/>
  <c r="T7639" i="2"/>
  <c r="R7639" i="2"/>
  <c r="P7639" i="2"/>
  <c r="BI7591" i="2"/>
  <c r="BH7591" i="2"/>
  <c r="BG7591" i="2"/>
  <c r="BF7591" i="2"/>
  <c r="T7591" i="2"/>
  <c r="R7591" i="2"/>
  <c r="P7591" i="2"/>
  <c r="BI7578" i="2"/>
  <c r="BH7578" i="2"/>
  <c r="BG7578" i="2"/>
  <c r="BF7578" i="2"/>
  <c r="T7578" i="2"/>
  <c r="R7578" i="2"/>
  <c r="P7578" i="2"/>
  <c r="BI7560" i="2"/>
  <c r="BH7560" i="2"/>
  <c r="BG7560" i="2"/>
  <c r="BF7560" i="2"/>
  <c r="T7560" i="2"/>
  <c r="R7560" i="2"/>
  <c r="P7560" i="2"/>
  <c r="BI7509" i="2"/>
  <c r="BH7509" i="2"/>
  <c r="BG7509" i="2"/>
  <c r="BF7509" i="2"/>
  <c r="T7509" i="2"/>
  <c r="R7509" i="2"/>
  <c r="P7509" i="2"/>
  <c r="BI7476" i="2"/>
  <c r="BH7476" i="2"/>
  <c r="BG7476" i="2"/>
  <c r="BF7476" i="2"/>
  <c r="T7476" i="2"/>
  <c r="R7476" i="2"/>
  <c r="P7476" i="2"/>
  <c r="BI7468" i="2"/>
  <c r="BH7468" i="2"/>
  <c r="BG7468" i="2"/>
  <c r="BF7468" i="2"/>
  <c r="T7468" i="2"/>
  <c r="R7468" i="2"/>
  <c r="P7468" i="2"/>
  <c r="BI7450" i="2"/>
  <c r="BH7450" i="2"/>
  <c r="BG7450" i="2"/>
  <c r="BF7450" i="2"/>
  <c r="T7450" i="2"/>
  <c r="R7450" i="2"/>
  <c r="P7450" i="2"/>
  <c r="BI7414" i="2"/>
  <c r="BH7414" i="2"/>
  <c r="BG7414" i="2"/>
  <c r="BF7414" i="2"/>
  <c r="T7414" i="2"/>
  <c r="R7414" i="2"/>
  <c r="P7414" i="2"/>
  <c r="BI7411" i="2"/>
  <c r="BH7411" i="2"/>
  <c r="BG7411" i="2"/>
  <c r="BF7411" i="2"/>
  <c r="T7411" i="2"/>
  <c r="R7411" i="2"/>
  <c r="P7411" i="2"/>
  <c r="BI7401" i="2"/>
  <c r="BH7401" i="2"/>
  <c r="BG7401" i="2"/>
  <c r="BF7401" i="2"/>
  <c r="T7401" i="2"/>
  <c r="R7401" i="2"/>
  <c r="P7401" i="2"/>
  <c r="BI7371" i="2"/>
  <c r="BH7371" i="2"/>
  <c r="BG7371" i="2"/>
  <c r="BF7371" i="2"/>
  <c r="T7371" i="2"/>
  <c r="R7371" i="2"/>
  <c r="P7371" i="2"/>
  <c r="BI7355" i="2"/>
  <c r="BH7355" i="2"/>
  <c r="BG7355" i="2"/>
  <c r="BF7355" i="2"/>
  <c r="T7355" i="2"/>
  <c r="R7355" i="2"/>
  <c r="P7355" i="2"/>
  <c r="BI7334" i="2"/>
  <c r="BH7334" i="2"/>
  <c r="BG7334" i="2"/>
  <c r="BF7334" i="2"/>
  <c r="T7334" i="2"/>
  <c r="R7334" i="2"/>
  <c r="P7334" i="2"/>
  <c r="BI7322" i="2"/>
  <c r="BH7322" i="2"/>
  <c r="BG7322" i="2"/>
  <c r="BF7322" i="2"/>
  <c r="T7322" i="2"/>
  <c r="R7322" i="2"/>
  <c r="P7322" i="2"/>
  <c r="BI7310" i="2"/>
  <c r="BH7310" i="2"/>
  <c r="BG7310" i="2"/>
  <c r="BF7310" i="2"/>
  <c r="T7310" i="2"/>
  <c r="R7310" i="2"/>
  <c r="P7310" i="2"/>
  <c r="BI7305" i="2"/>
  <c r="BH7305" i="2"/>
  <c r="BG7305" i="2"/>
  <c r="BF7305" i="2"/>
  <c r="T7305" i="2"/>
  <c r="R7305" i="2"/>
  <c r="P7305" i="2"/>
  <c r="BI7289" i="2"/>
  <c r="BH7289" i="2"/>
  <c r="BG7289" i="2"/>
  <c r="BF7289" i="2"/>
  <c r="T7289" i="2"/>
  <c r="R7289" i="2"/>
  <c r="P7289" i="2"/>
  <c r="BI7252" i="2"/>
  <c r="BH7252" i="2"/>
  <c r="BG7252" i="2"/>
  <c r="BF7252" i="2"/>
  <c r="T7252" i="2"/>
  <c r="R7252" i="2"/>
  <c r="P7252" i="2"/>
  <c r="BI7250" i="2"/>
  <c r="BH7250" i="2"/>
  <c r="BG7250" i="2"/>
  <c r="BF7250" i="2"/>
  <c r="T7250" i="2"/>
  <c r="R7250" i="2"/>
  <c r="P7250" i="2"/>
  <c r="BI7239" i="2"/>
  <c r="BH7239" i="2"/>
  <c r="BG7239" i="2"/>
  <c r="BF7239" i="2"/>
  <c r="T7239" i="2"/>
  <c r="R7239" i="2"/>
  <c r="P7239" i="2"/>
  <c r="BI7237" i="2"/>
  <c r="BH7237" i="2"/>
  <c r="BG7237" i="2"/>
  <c r="BF7237" i="2"/>
  <c r="T7237" i="2"/>
  <c r="R7237" i="2"/>
  <c r="P7237" i="2"/>
  <c r="BI7196" i="2"/>
  <c r="BH7196" i="2"/>
  <c r="BG7196" i="2"/>
  <c r="BF7196" i="2"/>
  <c r="T7196" i="2"/>
  <c r="R7196" i="2"/>
  <c r="P7196" i="2"/>
  <c r="BI7194" i="2"/>
  <c r="BH7194" i="2"/>
  <c r="BG7194" i="2"/>
  <c r="BF7194" i="2"/>
  <c r="T7194" i="2"/>
  <c r="R7194" i="2"/>
  <c r="P7194" i="2"/>
  <c r="BI7192" i="2"/>
  <c r="BH7192" i="2"/>
  <c r="BG7192" i="2"/>
  <c r="BF7192" i="2"/>
  <c r="T7192" i="2"/>
  <c r="R7192" i="2"/>
  <c r="P7192" i="2"/>
  <c r="BI7172" i="2"/>
  <c r="BH7172" i="2"/>
  <c r="BG7172" i="2"/>
  <c r="BF7172" i="2"/>
  <c r="T7172" i="2"/>
  <c r="R7172" i="2"/>
  <c r="P7172" i="2"/>
  <c r="BI7169" i="2"/>
  <c r="BH7169" i="2"/>
  <c r="BG7169" i="2"/>
  <c r="BF7169" i="2"/>
  <c r="T7169" i="2"/>
  <c r="R7169" i="2"/>
  <c r="P7169" i="2"/>
  <c r="BI7161" i="2"/>
  <c r="BH7161" i="2"/>
  <c r="BG7161" i="2"/>
  <c r="BF7161" i="2"/>
  <c r="T7161" i="2"/>
  <c r="R7161" i="2"/>
  <c r="P7161" i="2"/>
  <c r="BI7153" i="2"/>
  <c r="BH7153" i="2"/>
  <c r="BG7153" i="2"/>
  <c r="BF7153" i="2"/>
  <c r="T7153" i="2"/>
  <c r="R7153" i="2"/>
  <c r="P7153" i="2"/>
  <c r="BI7149" i="2"/>
  <c r="BH7149" i="2"/>
  <c r="BG7149" i="2"/>
  <c r="BF7149" i="2"/>
  <c r="T7149" i="2"/>
  <c r="R7149" i="2"/>
  <c r="P7149" i="2"/>
  <c r="BI7145" i="2"/>
  <c r="BH7145" i="2"/>
  <c r="BG7145" i="2"/>
  <c r="BF7145" i="2"/>
  <c r="T7145" i="2"/>
  <c r="R7145" i="2"/>
  <c r="P7145" i="2"/>
  <c r="BI7140" i="2"/>
  <c r="BH7140" i="2"/>
  <c r="BG7140" i="2"/>
  <c r="BF7140" i="2"/>
  <c r="T7140" i="2"/>
  <c r="R7140" i="2"/>
  <c r="P7140" i="2"/>
  <c r="BI7133" i="2"/>
  <c r="BH7133" i="2"/>
  <c r="BG7133" i="2"/>
  <c r="BF7133" i="2"/>
  <c r="T7133" i="2"/>
  <c r="R7133" i="2"/>
  <c r="P7133" i="2"/>
  <c r="BI7125" i="2"/>
  <c r="BH7125" i="2"/>
  <c r="BG7125" i="2"/>
  <c r="BF7125" i="2"/>
  <c r="T7125" i="2"/>
  <c r="R7125" i="2"/>
  <c r="P7125" i="2"/>
  <c r="BI7122" i="2"/>
  <c r="BH7122" i="2"/>
  <c r="BG7122" i="2"/>
  <c r="BF7122" i="2"/>
  <c r="T7122" i="2"/>
  <c r="R7122" i="2"/>
  <c r="P7122" i="2"/>
  <c r="BI7119" i="2"/>
  <c r="BH7119" i="2"/>
  <c r="BG7119" i="2"/>
  <c r="BF7119" i="2"/>
  <c r="T7119" i="2"/>
  <c r="R7119" i="2"/>
  <c r="P7119" i="2"/>
  <c r="BI7094" i="2"/>
  <c r="BH7094" i="2"/>
  <c r="BG7094" i="2"/>
  <c r="BF7094" i="2"/>
  <c r="T7094" i="2"/>
  <c r="R7094" i="2"/>
  <c r="P7094" i="2"/>
  <c r="BI7068" i="2"/>
  <c r="BH7068" i="2"/>
  <c r="BG7068" i="2"/>
  <c r="BF7068" i="2"/>
  <c r="T7068" i="2"/>
  <c r="R7068" i="2"/>
  <c r="P7068" i="2"/>
  <c r="BI7064" i="2"/>
  <c r="BH7064" i="2"/>
  <c r="BG7064" i="2"/>
  <c r="BF7064" i="2"/>
  <c r="T7064" i="2"/>
  <c r="R7064" i="2"/>
  <c r="P7064" i="2"/>
  <c r="BI7053" i="2"/>
  <c r="BH7053" i="2"/>
  <c r="BG7053" i="2"/>
  <c r="BF7053" i="2"/>
  <c r="T7053" i="2"/>
  <c r="R7053" i="2"/>
  <c r="P7053" i="2"/>
  <c r="BI7041" i="2"/>
  <c r="BH7041" i="2"/>
  <c r="BG7041" i="2"/>
  <c r="BF7041" i="2"/>
  <c r="T7041" i="2"/>
  <c r="R7041" i="2"/>
  <c r="P7041" i="2"/>
  <c r="BI7037" i="2"/>
  <c r="BH7037" i="2"/>
  <c r="BG7037" i="2"/>
  <c r="BF7037" i="2"/>
  <c r="T7037" i="2"/>
  <c r="R7037" i="2"/>
  <c r="P7037" i="2"/>
  <c r="BI6976" i="2"/>
  <c r="BH6976" i="2"/>
  <c r="BG6976" i="2"/>
  <c r="BF6976" i="2"/>
  <c r="T6976" i="2"/>
  <c r="R6976" i="2"/>
  <c r="P6976" i="2"/>
  <c r="BI6915" i="2"/>
  <c r="BH6915" i="2"/>
  <c r="BG6915" i="2"/>
  <c r="BF6915" i="2"/>
  <c r="T6915" i="2"/>
  <c r="R6915" i="2"/>
  <c r="P6915" i="2"/>
  <c r="BI6912" i="2"/>
  <c r="BH6912" i="2"/>
  <c r="BG6912" i="2"/>
  <c r="BF6912" i="2"/>
  <c r="T6912" i="2"/>
  <c r="R6912" i="2"/>
  <c r="P6912" i="2"/>
  <c r="BI6903" i="2"/>
  <c r="BH6903" i="2"/>
  <c r="BG6903" i="2"/>
  <c r="BF6903" i="2"/>
  <c r="T6903" i="2"/>
  <c r="R6903" i="2"/>
  <c r="P6903" i="2"/>
  <c r="BI6901" i="2"/>
  <c r="BH6901" i="2"/>
  <c r="BG6901" i="2"/>
  <c r="BF6901" i="2"/>
  <c r="T6901" i="2"/>
  <c r="R6901" i="2"/>
  <c r="P6901" i="2"/>
  <c r="BI6859" i="2"/>
  <c r="BH6859" i="2"/>
  <c r="BG6859" i="2"/>
  <c r="BF6859" i="2"/>
  <c r="T6859" i="2"/>
  <c r="R6859" i="2"/>
  <c r="P6859" i="2"/>
  <c r="BI6818" i="2"/>
  <c r="BH6818" i="2"/>
  <c r="BG6818" i="2"/>
  <c r="BF6818" i="2"/>
  <c r="T6818" i="2"/>
  <c r="R6818" i="2"/>
  <c r="P6818" i="2"/>
  <c r="BI6774" i="2"/>
  <c r="BH6774" i="2"/>
  <c r="BG6774" i="2"/>
  <c r="BF6774" i="2"/>
  <c r="T6774" i="2"/>
  <c r="R6774" i="2"/>
  <c r="P6774" i="2"/>
  <c r="BI6719" i="2"/>
  <c r="BH6719" i="2"/>
  <c r="BG6719" i="2"/>
  <c r="BF6719" i="2"/>
  <c r="T6719" i="2"/>
  <c r="R6719" i="2"/>
  <c r="P6719" i="2"/>
  <c r="BI6677" i="2"/>
  <c r="BH6677" i="2"/>
  <c r="BG6677" i="2"/>
  <c r="BF6677" i="2"/>
  <c r="T6677" i="2"/>
  <c r="R6677" i="2"/>
  <c r="P6677" i="2"/>
  <c r="BI6675" i="2"/>
  <c r="BH6675" i="2"/>
  <c r="BG6675" i="2"/>
  <c r="BF6675" i="2"/>
  <c r="T6675" i="2"/>
  <c r="R6675" i="2"/>
  <c r="P6675" i="2"/>
  <c r="BI6647" i="2"/>
  <c r="BH6647" i="2"/>
  <c r="BG6647" i="2"/>
  <c r="BF6647" i="2"/>
  <c r="T6647" i="2"/>
  <c r="R6647" i="2"/>
  <c r="P6647" i="2"/>
  <c r="BI6645" i="2"/>
  <c r="BH6645" i="2"/>
  <c r="BG6645" i="2"/>
  <c r="BF6645" i="2"/>
  <c r="T6645" i="2"/>
  <c r="R6645" i="2"/>
  <c r="P6645" i="2"/>
  <c r="BI6629" i="2"/>
  <c r="BH6629" i="2"/>
  <c r="BG6629" i="2"/>
  <c r="BF6629" i="2"/>
  <c r="T6629" i="2"/>
  <c r="R6629" i="2"/>
  <c r="P6629" i="2"/>
  <c r="BI6627" i="2"/>
  <c r="BH6627" i="2"/>
  <c r="BG6627" i="2"/>
  <c r="BF6627" i="2"/>
  <c r="T6627" i="2"/>
  <c r="R6627" i="2"/>
  <c r="P6627" i="2"/>
  <c r="BI6601" i="2"/>
  <c r="BH6601" i="2"/>
  <c r="BG6601" i="2"/>
  <c r="BF6601" i="2"/>
  <c r="T6601" i="2"/>
  <c r="R6601" i="2"/>
  <c r="P6601" i="2"/>
  <c r="BI6599" i="2"/>
  <c r="BH6599" i="2"/>
  <c r="BG6599" i="2"/>
  <c r="BF6599" i="2"/>
  <c r="T6599" i="2"/>
  <c r="R6599" i="2"/>
  <c r="P6599" i="2"/>
  <c r="BI6586" i="2"/>
  <c r="BH6586" i="2"/>
  <c r="BG6586" i="2"/>
  <c r="BF6586" i="2"/>
  <c r="T6586" i="2"/>
  <c r="R6586" i="2"/>
  <c r="P6586" i="2"/>
  <c r="BI6584" i="2"/>
  <c r="BH6584" i="2"/>
  <c r="BG6584" i="2"/>
  <c r="BF6584" i="2"/>
  <c r="T6584" i="2"/>
  <c r="R6584" i="2"/>
  <c r="P6584" i="2"/>
  <c r="BI6571" i="2"/>
  <c r="BH6571" i="2"/>
  <c r="BG6571" i="2"/>
  <c r="BF6571" i="2"/>
  <c r="T6571" i="2"/>
  <c r="R6571" i="2"/>
  <c r="P6571" i="2"/>
  <c r="BI6558" i="2"/>
  <c r="BH6558" i="2"/>
  <c r="BG6558" i="2"/>
  <c r="BF6558" i="2"/>
  <c r="T6558" i="2"/>
  <c r="R6558" i="2"/>
  <c r="P6558" i="2"/>
  <c r="BI6556" i="2"/>
  <c r="BH6556" i="2"/>
  <c r="BG6556" i="2"/>
  <c r="BF6556" i="2"/>
  <c r="T6556" i="2"/>
  <c r="R6556" i="2"/>
  <c r="P6556" i="2"/>
  <c r="BI6545" i="2"/>
  <c r="BH6545" i="2"/>
  <c r="BG6545" i="2"/>
  <c r="BF6545" i="2"/>
  <c r="T6545" i="2"/>
  <c r="R6545" i="2"/>
  <c r="P6545" i="2"/>
  <c r="BI6530" i="2"/>
  <c r="BH6530" i="2"/>
  <c r="BG6530" i="2"/>
  <c r="BF6530" i="2"/>
  <c r="T6530" i="2"/>
  <c r="R6530" i="2"/>
  <c r="P6530" i="2"/>
  <c r="BI6523" i="2"/>
  <c r="BH6523" i="2"/>
  <c r="BG6523" i="2"/>
  <c r="BF6523" i="2"/>
  <c r="T6523" i="2"/>
  <c r="R6523" i="2"/>
  <c r="P6523" i="2"/>
  <c r="BI6511" i="2"/>
  <c r="BH6511" i="2"/>
  <c r="BG6511" i="2"/>
  <c r="BF6511" i="2"/>
  <c r="T6511" i="2"/>
  <c r="R6511" i="2"/>
  <c r="P6511" i="2"/>
  <c r="BI6509" i="2"/>
  <c r="BH6509" i="2"/>
  <c r="BG6509" i="2"/>
  <c r="BF6509" i="2"/>
  <c r="T6509" i="2"/>
  <c r="R6509" i="2"/>
  <c r="P6509" i="2"/>
  <c r="BI6503" i="2"/>
  <c r="BH6503" i="2"/>
  <c r="BG6503" i="2"/>
  <c r="BF6503" i="2"/>
  <c r="T6503" i="2"/>
  <c r="R6503" i="2"/>
  <c r="P6503" i="2"/>
  <c r="BI6497" i="2"/>
  <c r="BH6497" i="2"/>
  <c r="BG6497" i="2"/>
  <c r="BF6497" i="2"/>
  <c r="T6497" i="2"/>
  <c r="R6497" i="2"/>
  <c r="P6497" i="2"/>
  <c r="BI6489" i="2"/>
  <c r="BH6489" i="2"/>
  <c r="BG6489" i="2"/>
  <c r="BF6489" i="2"/>
  <c r="T6489" i="2"/>
  <c r="R6489" i="2"/>
  <c r="P6489" i="2"/>
  <c r="BI6482" i="2"/>
  <c r="BH6482" i="2"/>
  <c r="BG6482" i="2"/>
  <c r="BF6482" i="2"/>
  <c r="T6482" i="2"/>
  <c r="R6482" i="2"/>
  <c r="P6482" i="2"/>
  <c r="BI6467" i="2"/>
  <c r="BH6467" i="2"/>
  <c r="BG6467" i="2"/>
  <c r="BF6467" i="2"/>
  <c r="T6467" i="2"/>
  <c r="R6467" i="2"/>
  <c r="P6467" i="2"/>
  <c r="BI6465" i="2"/>
  <c r="BH6465" i="2"/>
  <c r="BG6465" i="2"/>
  <c r="BF6465" i="2"/>
  <c r="T6465" i="2"/>
  <c r="R6465" i="2"/>
  <c r="P6465" i="2"/>
  <c r="BI6441" i="2"/>
  <c r="BH6441" i="2"/>
  <c r="BG6441" i="2"/>
  <c r="BF6441" i="2"/>
  <c r="T6441" i="2"/>
  <c r="R6441" i="2"/>
  <c r="P6441" i="2"/>
  <c r="BI6426" i="2"/>
  <c r="BH6426" i="2"/>
  <c r="BG6426" i="2"/>
  <c r="BF6426" i="2"/>
  <c r="T6426" i="2"/>
  <c r="R6426" i="2"/>
  <c r="P6426" i="2"/>
  <c r="BI6412" i="2"/>
  <c r="BH6412" i="2"/>
  <c r="BG6412" i="2"/>
  <c r="BF6412" i="2"/>
  <c r="T6412" i="2"/>
  <c r="R6412" i="2"/>
  <c r="P6412" i="2"/>
  <c r="BI6399" i="2"/>
  <c r="BH6399" i="2"/>
  <c r="BG6399" i="2"/>
  <c r="BF6399" i="2"/>
  <c r="T6399" i="2"/>
  <c r="R6399" i="2"/>
  <c r="P6399" i="2"/>
  <c r="BI6387" i="2"/>
  <c r="BH6387" i="2"/>
  <c r="BG6387" i="2"/>
  <c r="BF6387" i="2"/>
  <c r="T6387" i="2"/>
  <c r="R6387" i="2"/>
  <c r="P6387" i="2"/>
  <c r="BI6375" i="2"/>
  <c r="BH6375" i="2"/>
  <c r="BG6375" i="2"/>
  <c r="BF6375" i="2"/>
  <c r="T6375" i="2"/>
  <c r="R6375" i="2"/>
  <c r="P6375" i="2"/>
  <c r="BI6362" i="2"/>
  <c r="BH6362" i="2"/>
  <c r="BG6362" i="2"/>
  <c r="BF6362" i="2"/>
  <c r="T6362" i="2"/>
  <c r="R6362" i="2"/>
  <c r="P6362" i="2"/>
  <c r="BI6356" i="2"/>
  <c r="BH6356" i="2"/>
  <c r="BG6356" i="2"/>
  <c r="BF6356" i="2"/>
  <c r="T6356" i="2"/>
  <c r="R6356" i="2"/>
  <c r="P6356" i="2"/>
  <c r="BI6351" i="2"/>
  <c r="BH6351" i="2"/>
  <c r="BG6351" i="2"/>
  <c r="BF6351" i="2"/>
  <c r="T6351" i="2"/>
  <c r="R6351" i="2"/>
  <c r="P6351" i="2"/>
  <c r="BI6346" i="2"/>
  <c r="BH6346" i="2"/>
  <c r="BG6346" i="2"/>
  <c r="BF6346" i="2"/>
  <c r="T6346" i="2"/>
  <c r="R6346" i="2"/>
  <c r="P6346" i="2"/>
  <c r="BI6338" i="2"/>
  <c r="BH6338" i="2"/>
  <c r="BG6338" i="2"/>
  <c r="BF6338" i="2"/>
  <c r="T6338" i="2"/>
  <c r="R6338" i="2"/>
  <c r="P6338" i="2"/>
  <c r="BI6333" i="2"/>
  <c r="BH6333" i="2"/>
  <c r="BG6333" i="2"/>
  <c r="BF6333" i="2"/>
  <c r="T6333" i="2"/>
  <c r="R6333" i="2"/>
  <c r="P6333" i="2"/>
  <c r="BI6328" i="2"/>
  <c r="BH6328" i="2"/>
  <c r="BG6328" i="2"/>
  <c r="BF6328" i="2"/>
  <c r="T6328" i="2"/>
  <c r="R6328" i="2"/>
  <c r="P6328" i="2"/>
  <c r="BI6323" i="2"/>
  <c r="BH6323" i="2"/>
  <c r="BG6323" i="2"/>
  <c r="BF6323" i="2"/>
  <c r="T6323" i="2"/>
  <c r="R6323" i="2"/>
  <c r="P6323" i="2"/>
  <c r="BI6318" i="2"/>
  <c r="BH6318" i="2"/>
  <c r="BG6318" i="2"/>
  <c r="BF6318" i="2"/>
  <c r="T6318" i="2"/>
  <c r="R6318" i="2"/>
  <c r="P6318" i="2"/>
  <c r="BI6313" i="2"/>
  <c r="BH6313" i="2"/>
  <c r="BG6313" i="2"/>
  <c r="BF6313" i="2"/>
  <c r="T6313" i="2"/>
  <c r="R6313" i="2"/>
  <c r="P6313" i="2"/>
  <c r="BI6308" i="2"/>
  <c r="BH6308" i="2"/>
  <c r="BG6308" i="2"/>
  <c r="BF6308" i="2"/>
  <c r="T6308" i="2"/>
  <c r="R6308" i="2"/>
  <c r="P6308" i="2"/>
  <c r="BI6303" i="2"/>
  <c r="BH6303" i="2"/>
  <c r="BG6303" i="2"/>
  <c r="BF6303" i="2"/>
  <c r="T6303" i="2"/>
  <c r="R6303" i="2"/>
  <c r="P6303" i="2"/>
  <c r="BI6298" i="2"/>
  <c r="BH6298" i="2"/>
  <c r="BG6298" i="2"/>
  <c r="BF6298" i="2"/>
  <c r="T6298" i="2"/>
  <c r="R6298" i="2"/>
  <c r="P6298" i="2"/>
  <c r="BI6293" i="2"/>
  <c r="BH6293" i="2"/>
  <c r="BG6293" i="2"/>
  <c r="BF6293" i="2"/>
  <c r="T6293" i="2"/>
  <c r="R6293" i="2"/>
  <c r="P6293" i="2"/>
  <c r="BI6288" i="2"/>
  <c r="BH6288" i="2"/>
  <c r="BG6288" i="2"/>
  <c r="BF6288" i="2"/>
  <c r="T6288" i="2"/>
  <c r="R6288" i="2"/>
  <c r="P6288" i="2"/>
  <c r="BI6284" i="2"/>
  <c r="BH6284" i="2"/>
  <c r="BG6284" i="2"/>
  <c r="BF6284" i="2"/>
  <c r="T6284" i="2"/>
  <c r="R6284" i="2"/>
  <c r="P6284" i="2"/>
  <c r="BI6280" i="2"/>
  <c r="BH6280" i="2"/>
  <c r="BG6280" i="2"/>
  <c r="BF6280" i="2"/>
  <c r="T6280" i="2"/>
  <c r="R6280" i="2"/>
  <c r="P6280" i="2"/>
  <c r="BI6276" i="2"/>
  <c r="BH6276" i="2"/>
  <c r="BG6276" i="2"/>
  <c r="BF6276" i="2"/>
  <c r="T6276" i="2"/>
  <c r="R6276" i="2"/>
  <c r="P6276" i="2"/>
  <c r="BI6270" i="2"/>
  <c r="BH6270" i="2"/>
  <c r="BG6270" i="2"/>
  <c r="BF6270" i="2"/>
  <c r="T6270" i="2"/>
  <c r="R6270" i="2"/>
  <c r="P6270" i="2"/>
  <c r="BI6264" i="2"/>
  <c r="BH6264" i="2"/>
  <c r="BG6264" i="2"/>
  <c r="BF6264" i="2"/>
  <c r="T6264" i="2"/>
  <c r="R6264" i="2"/>
  <c r="P6264" i="2"/>
  <c r="BI6256" i="2"/>
  <c r="BH6256" i="2"/>
  <c r="BG6256" i="2"/>
  <c r="BF6256" i="2"/>
  <c r="T6256" i="2"/>
  <c r="R6256" i="2"/>
  <c r="P6256" i="2"/>
  <c r="BI6248" i="2"/>
  <c r="BH6248" i="2"/>
  <c r="BG6248" i="2"/>
  <c r="BF6248" i="2"/>
  <c r="T6248" i="2"/>
  <c r="R6248" i="2"/>
  <c r="P6248" i="2"/>
  <c r="BI6243" i="2"/>
  <c r="BH6243" i="2"/>
  <c r="BG6243" i="2"/>
  <c r="BF6243" i="2"/>
  <c r="T6243" i="2"/>
  <c r="R6243" i="2"/>
  <c r="P6243" i="2"/>
  <c r="BI6238" i="2"/>
  <c r="BH6238" i="2"/>
  <c r="BG6238" i="2"/>
  <c r="BF6238" i="2"/>
  <c r="T6238" i="2"/>
  <c r="R6238" i="2"/>
  <c r="P6238" i="2"/>
  <c r="BI6233" i="2"/>
  <c r="BH6233" i="2"/>
  <c r="BG6233" i="2"/>
  <c r="BF6233" i="2"/>
  <c r="T6233" i="2"/>
  <c r="R6233" i="2"/>
  <c r="P6233" i="2"/>
  <c r="BI6229" i="2"/>
  <c r="BH6229" i="2"/>
  <c r="BG6229" i="2"/>
  <c r="BF6229" i="2"/>
  <c r="T6229" i="2"/>
  <c r="R6229" i="2"/>
  <c r="P6229" i="2"/>
  <c r="BI6223" i="2"/>
  <c r="BH6223" i="2"/>
  <c r="BG6223" i="2"/>
  <c r="BF6223" i="2"/>
  <c r="T6223" i="2"/>
  <c r="R6223" i="2"/>
  <c r="P6223" i="2"/>
  <c r="BI6217" i="2"/>
  <c r="BH6217" i="2"/>
  <c r="BG6217" i="2"/>
  <c r="BF6217" i="2"/>
  <c r="T6217" i="2"/>
  <c r="R6217" i="2"/>
  <c r="P6217" i="2"/>
  <c r="BI6211" i="2"/>
  <c r="BH6211" i="2"/>
  <c r="BG6211" i="2"/>
  <c r="BF6211" i="2"/>
  <c r="T6211" i="2"/>
  <c r="R6211" i="2"/>
  <c r="P6211" i="2"/>
  <c r="BI6205" i="2"/>
  <c r="BH6205" i="2"/>
  <c r="BG6205" i="2"/>
  <c r="BF6205" i="2"/>
  <c r="T6205" i="2"/>
  <c r="R6205" i="2"/>
  <c r="P6205" i="2"/>
  <c r="BI6201" i="2"/>
  <c r="BH6201" i="2"/>
  <c r="BG6201" i="2"/>
  <c r="BF6201" i="2"/>
  <c r="T6201" i="2"/>
  <c r="R6201" i="2"/>
  <c r="P6201" i="2"/>
  <c r="BI6195" i="2"/>
  <c r="BH6195" i="2"/>
  <c r="BG6195" i="2"/>
  <c r="BF6195" i="2"/>
  <c r="T6195" i="2"/>
  <c r="R6195" i="2"/>
  <c r="P6195" i="2"/>
  <c r="BI6190" i="2"/>
  <c r="BH6190" i="2"/>
  <c r="BG6190" i="2"/>
  <c r="BF6190" i="2"/>
  <c r="T6190" i="2"/>
  <c r="R6190" i="2"/>
  <c r="P6190" i="2"/>
  <c r="BI6185" i="2"/>
  <c r="BH6185" i="2"/>
  <c r="BG6185" i="2"/>
  <c r="BF6185" i="2"/>
  <c r="T6185" i="2"/>
  <c r="R6185" i="2"/>
  <c r="P6185" i="2"/>
  <c r="BI6179" i="2"/>
  <c r="BH6179" i="2"/>
  <c r="BG6179" i="2"/>
  <c r="BF6179" i="2"/>
  <c r="T6179" i="2"/>
  <c r="R6179" i="2"/>
  <c r="P6179" i="2"/>
  <c r="BI6167" i="2"/>
  <c r="BH6167" i="2"/>
  <c r="BG6167" i="2"/>
  <c r="BF6167" i="2"/>
  <c r="T6167" i="2"/>
  <c r="R6167" i="2"/>
  <c r="P6167" i="2"/>
  <c r="BI6163" i="2"/>
  <c r="BH6163" i="2"/>
  <c r="BG6163" i="2"/>
  <c r="BF6163" i="2"/>
  <c r="T6163" i="2"/>
  <c r="R6163" i="2"/>
  <c r="P6163" i="2"/>
  <c r="BI6159" i="2"/>
  <c r="BH6159" i="2"/>
  <c r="BG6159" i="2"/>
  <c r="BF6159" i="2"/>
  <c r="T6159" i="2"/>
  <c r="R6159" i="2"/>
  <c r="P6159" i="2"/>
  <c r="BI6150" i="2"/>
  <c r="BH6150" i="2"/>
  <c r="BG6150" i="2"/>
  <c r="BF6150" i="2"/>
  <c r="T6150" i="2"/>
  <c r="R6150" i="2"/>
  <c r="P6150" i="2"/>
  <c r="BI6141" i="2"/>
  <c r="BH6141" i="2"/>
  <c r="BG6141" i="2"/>
  <c r="BF6141" i="2"/>
  <c r="T6141" i="2"/>
  <c r="R6141" i="2"/>
  <c r="P6141" i="2"/>
  <c r="BI6132" i="2"/>
  <c r="BH6132" i="2"/>
  <c r="BG6132" i="2"/>
  <c r="BF6132" i="2"/>
  <c r="T6132" i="2"/>
  <c r="R6132" i="2"/>
  <c r="P6132" i="2"/>
  <c r="BI6127" i="2"/>
  <c r="BH6127" i="2"/>
  <c r="BG6127" i="2"/>
  <c r="BF6127" i="2"/>
  <c r="T6127" i="2"/>
  <c r="R6127" i="2"/>
  <c r="P6127" i="2"/>
  <c r="BI6120" i="2"/>
  <c r="BH6120" i="2"/>
  <c r="BG6120" i="2"/>
  <c r="BF6120" i="2"/>
  <c r="T6120" i="2"/>
  <c r="R6120" i="2"/>
  <c r="P6120" i="2"/>
  <c r="BI6116" i="2"/>
  <c r="BH6116" i="2"/>
  <c r="BG6116" i="2"/>
  <c r="BF6116" i="2"/>
  <c r="T6116" i="2"/>
  <c r="R6116" i="2"/>
  <c r="P6116" i="2"/>
  <c r="BI6112" i="2"/>
  <c r="BH6112" i="2"/>
  <c r="BG6112" i="2"/>
  <c r="BF6112" i="2"/>
  <c r="T6112" i="2"/>
  <c r="R6112" i="2"/>
  <c r="P6112" i="2"/>
  <c r="BI6107" i="2"/>
  <c r="BH6107" i="2"/>
  <c r="BG6107" i="2"/>
  <c r="BF6107" i="2"/>
  <c r="T6107" i="2"/>
  <c r="R6107" i="2"/>
  <c r="P6107" i="2"/>
  <c r="BI6098" i="2"/>
  <c r="BH6098" i="2"/>
  <c r="BG6098" i="2"/>
  <c r="BF6098" i="2"/>
  <c r="T6098" i="2"/>
  <c r="R6098" i="2"/>
  <c r="P6098" i="2"/>
  <c r="BI6094" i="2"/>
  <c r="BH6094" i="2"/>
  <c r="BG6094" i="2"/>
  <c r="BF6094" i="2"/>
  <c r="T6094" i="2"/>
  <c r="R6094" i="2"/>
  <c r="P6094" i="2"/>
  <c r="BI6090" i="2"/>
  <c r="BH6090" i="2"/>
  <c r="BG6090" i="2"/>
  <c r="BF6090" i="2"/>
  <c r="T6090" i="2"/>
  <c r="R6090" i="2"/>
  <c r="P6090" i="2"/>
  <c r="BI6086" i="2"/>
  <c r="BH6086" i="2"/>
  <c r="BG6086" i="2"/>
  <c r="BF6086" i="2"/>
  <c r="T6086" i="2"/>
  <c r="R6086" i="2"/>
  <c r="P6086" i="2"/>
  <c r="BI6082" i="2"/>
  <c r="BH6082" i="2"/>
  <c r="BG6082" i="2"/>
  <c r="BF6082" i="2"/>
  <c r="T6082" i="2"/>
  <c r="R6082" i="2"/>
  <c r="P6082" i="2"/>
  <c r="BI6078" i="2"/>
  <c r="BH6078" i="2"/>
  <c r="BG6078" i="2"/>
  <c r="BF6078" i="2"/>
  <c r="T6078" i="2"/>
  <c r="R6078" i="2"/>
  <c r="P6078" i="2"/>
  <c r="BI6074" i="2"/>
  <c r="BH6074" i="2"/>
  <c r="BG6074" i="2"/>
  <c r="BF6074" i="2"/>
  <c r="T6074" i="2"/>
  <c r="R6074" i="2"/>
  <c r="P6074" i="2"/>
  <c r="BI6066" i="2"/>
  <c r="BH6066" i="2"/>
  <c r="BG6066" i="2"/>
  <c r="BF6066" i="2"/>
  <c r="T6066" i="2"/>
  <c r="R6066" i="2"/>
  <c r="P6066" i="2"/>
  <c r="BI6061" i="2"/>
  <c r="BH6061" i="2"/>
  <c r="BG6061" i="2"/>
  <c r="BF6061" i="2"/>
  <c r="T6061" i="2"/>
  <c r="R6061" i="2"/>
  <c r="P6061" i="2"/>
  <c r="BI6056" i="2"/>
  <c r="BH6056" i="2"/>
  <c r="BG6056" i="2"/>
  <c r="BF6056" i="2"/>
  <c r="T6056" i="2"/>
  <c r="R6056" i="2"/>
  <c r="P6056" i="2"/>
  <c r="BI6051" i="2"/>
  <c r="BH6051" i="2"/>
  <c r="BG6051" i="2"/>
  <c r="BF6051" i="2"/>
  <c r="T6051" i="2"/>
  <c r="R6051" i="2"/>
  <c r="P6051" i="2"/>
  <c r="BI6046" i="2"/>
  <c r="BH6046" i="2"/>
  <c r="BG6046" i="2"/>
  <c r="BF6046" i="2"/>
  <c r="T6046" i="2"/>
  <c r="R6046" i="2"/>
  <c r="P6046" i="2"/>
  <c r="BI6038" i="2"/>
  <c r="BH6038" i="2"/>
  <c r="BG6038" i="2"/>
  <c r="BF6038" i="2"/>
  <c r="T6038" i="2"/>
  <c r="R6038" i="2"/>
  <c r="P6038" i="2"/>
  <c r="BI6030" i="2"/>
  <c r="BH6030" i="2"/>
  <c r="BG6030" i="2"/>
  <c r="BF6030" i="2"/>
  <c r="T6030" i="2"/>
  <c r="R6030" i="2"/>
  <c r="P6030" i="2"/>
  <c r="BI6025" i="2"/>
  <c r="BH6025" i="2"/>
  <c r="BG6025" i="2"/>
  <c r="BF6025" i="2"/>
  <c r="T6025" i="2"/>
  <c r="R6025" i="2"/>
  <c r="P6025" i="2"/>
  <c r="BI6020" i="2"/>
  <c r="BH6020" i="2"/>
  <c r="BG6020" i="2"/>
  <c r="BF6020" i="2"/>
  <c r="T6020" i="2"/>
  <c r="R6020" i="2"/>
  <c r="P6020" i="2"/>
  <c r="BI6012" i="2"/>
  <c r="BH6012" i="2"/>
  <c r="BG6012" i="2"/>
  <c r="BF6012" i="2"/>
  <c r="T6012" i="2"/>
  <c r="R6012" i="2"/>
  <c r="P6012" i="2"/>
  <c r="BI6008" i="2"/>
  <c r="BH6008" i="2"/>
  <c r="BG6008" i="2"/>
  <c r="BF6008" i="2"/>
  <c r="T6008" i="2"/>
  <c r="R6008" i="2"/>
  <c r="P6008" i="2"/>
  <c r="BI6004" i="2"/>
  <c r="BH6004" i="2"/>
  <c r="BG6004" i="2"/>
  <c r="BF6004" i="2"/>
  <c r="T6004" i="2"/>
  <c r="R6004" i="2"/>
  <c r="P6004" i="2"/>
  <c r="BI6000" i="2"/>
  <c r="BH6000" i="2"/>
  <c r="BG6000" i="2"/>
  <c r="BF6000" i="2"/>
  <c r="T6000" i="2"/>
  <c r="R6000" i="2"/>
  <c r="P6000" i="2"/>
  <c r="BI5996" i="2"/>
  <c r="BH5996" i="2"/>
  <c r="BG5996" i="2"/>
  <c r="BF5996" i="2"/>
  <c r="T5996" i="2"/>
  <c r="R5996" i="2"/>
  <c r="P5996" i="2"/>
  <c r="BI5989" i="2"/>
  <c r="BH5989" i="2"/>
  <c r="BG5989" i="2"/>
  <c r="BF5989" i="2"/>
  <c r="T5989" i="2"/>
  <c r="R5989" i="2"/>
  <c r="P5989" i="2"/>
  <c r="BI5978" i="2"/>
  <c r="BH5978" i="2"/>
  <c r="BG5978" i="2"/>
  <c r="BF5978" i="2"/>
  <c r="T5978" i="2"/>
  <c r="R5978" i="2"/>
  <c r="P5978" i="2"/>
  <c r="BI5971" i="2"/>
  <c r="BH5971" i="2"/>
  <c r="BG5971" i="2"/>
  <c r="BF5971" i="2"/>
  <c r="T5971" i="2"/>
  <c r="R5971" i="2"/>
  <c r="P5971" i="2"/>
  <c r="BI5960" i="2"/>
  <c r="BH5960" i="2"/>
  <c r="BG5960" i="2"/>
  <c r="BF5960" i="2"/>
  <c r="T5960" i="2"/>
  <c r="R5960" i="2"/>
  <c r="P5960" i="2"/>
  <c r="BI5953" i="2"/>
  <c r="BH5953" i="2"/>
  <c r="BG5953" i="2"/>
  <c r="BF5953" i="2"/>
  <c r="T5953" i="2"/>
  <c r="R5953" i="2"/>
  <c r="P5953" i="2"/>
  <c r="BI5946" i="2"/>
  <c r="BH5946" i="2"/>
  <c r="BG5946" i="2"/>
  <c r="BF5946" i="2"/>
  <c r="T5946" i="2"/>
  <c r="R5946" i="2"/>
  <c r="P5946" i="2"/>
  <c r="BI5939" i="2"/>
  <c r="BH5939" i="2"/>
  <c r="BG5939" i="2"/>
  <c r="BF5939" i="2"/>
  <c r="T5939" i="2"/>
  <c r="R5939" i="2"/>
  <c r="P5939" i="2"/>
  <c r="BI5934" i="2"/>
  <c r="BH5934" i="2"/>
  <c r="BG5934" i="2"/>
  <c r="BF5934" i="2"/>
  <c r="T5934" i="2"/>
  <c r="R5934" i="2"/>
  <c r="P5934" i="2"/>
  <c r="BI5929" i="2"/>
  <c r="BH5929" i="2"/>
  <c r="BG5929" i="2"/>
  <c r="BF5929" i="2"/>
  <c r="T5929" i="2"/>
  <c r="R5929" i="2"/>
  <c r="P5929" i="2"/>
  <c r="BI5924" i="2"/>
  <c r="BH5924" i="2"/>
  <c r="BG5924" i="2"/>
  <c r="BF5924" i="2"/>
  <c r="T5924" i="2"/>
  <c r="R5924" i="2"/>
  <c r="P5924" i="2"/>
  <c r="BI5916" i="2"/>
  <c r="BH5916" i="2"/>
  <c r="BG5916" i="2"/>
  <c r="BF5916" i="2"/>
  <c r="T5916" i="2"/>
  <c r="R5916" i="2"/>
  <c r="P5916" i="2"/>
  <c r="BI5909" i="2"/>
  <c r="BH5909" i="2"/>
  <c r="BG5909" i="2"/>
  <c r="BF5909" i="2"/>
  <c r="T5909" i="2"/>
  <c r="R5909" i="2"/>
  <c r="P5909" i="2"/>
  <c r="BI5903" i="2"/>
  <c r="BH5903" i="2"/>
  <c r="BG5903" i="2"/>
  <c r="BF5903" i="2"/>
  <c r="T5903" i="2"/>
  <c r="R5903" i="2"/>
  <c r="P5903" i="2"/>
  <c r="BI5897" i="2"/>
  <c r="BH5897" i="2"/>
  <c r="BG5897" i="2"/>
  <c r="BF5897" i="2"/>
  <c r="T5897" i="2"/>
  <c r="R5897" i="2"/>
  <c r="P5897" i="2"/>
  <c r="BI5892" i="2"/>
  <c r="BH5892" i="2"/>
  <c r="BG5892" i="2"/>
  <c r="BF5892" i="2"/>
  <c r="T5892" i="2"/>
  <c r="R5892" i="2"/>
  <c r="P5892" i="2"/>
  <c r="BI5887" i="2"/>
  <c r="BH5887" i="2"/>
  <c r="BG5887" i="2"/>
  <c r="BF5887" i="2"/>
  <c r="T5887" i="2"/>
  <c r="R5887" i="2"/>
  <c r="P5887" i="2"/>
  <c r="BI5882" i="2"/>
  <c r="BH5882" i="2"/>
  <c r="BG5882" i="2"/>
  <c r="BF5882" i="2"/>
  <c r="T5882" i="2"/>
  <c r="R5882" i="2"/>
  <c r="P5882" i="2"/>
  <c r="BI5877" i="2"/>
  <c r="BH5877" i="2"/>
  <c r="BG5877" i="2"/>
  <c r="BF5877" i="2"/>
  <c r="T5877" i="2"/>
  <c r="R5877" i="2"/>
  <c r="P5877" i="2"/>
  <c r="BI5872" i="2"/>
  <c r="BH5872" i="2"/>
  <c r="BG5872" i="2"/>
  <c r="BF5872" i="2"/>
  <c r="T5872" i="2"/>
  <c r="R5872" i="2"/>
  <c r="P5872" i="2"/>
  <c r="BI5867" i="2"/>
  <c r="BH5867" i="2"/>
  <c r="BG5867" i="2"/>
  <c r="BF5867" i="2"/>
  <c r="T5867" i="2"/>
  <c r="R5867" i="2"/>
  <c r="P5867" i="2"/>
  <c r="BI5859" i="2"/>
  <c r="BH5859" i="2"/>
  <c r="BG5859" i="2"/>
  <c r="BF5859" i="2"/>
  <c r="T5859" i="2"/>
  <c r="R5859" i="2"/>
  <c r="P5859" i="2"/>
  <c r="BI5851" i="2"/>
  <c r="BH5851" i="2"/>
  <c r="BG5851" i="2"/>
  <c r="BF5851" i="2"/>
  <c r="T5851" i="2"/>
  <c r="R5851" i="2"/>
  <c r="P5851" i="2"/>
  <c r="BI5843" i="2"/>
  <c r="BH5843" i="2"/>
  <c r="BG5843" i="2"/>
  <c r="BF5843" i="2"/>
  <c r="T5843" i="2"/>
  <c r="R5843" i="2"/>
  <c r="P5843" i="2"/>
  <c r="BI5835" i="2"/>
  <c r="BH5835" i="2"/>
  <c r="BG5835" i="2"/>
  <c r="BF5835" i="2"/>
  <c r="T5835" i="2"/>
  <c r="R5835" i="2"/>
  <c r="P5835" i="2"/>
  <c r="BI5827" i="2"/>
  <c r="BH5827" i="2"/>
  <c r="BG5827" i="2"/>
  <c r="BF5827" i="2"/>
  <c r="T5827" i="2"/>
  <c r="R5827" i="2"/>
  <c r="P5827" i="2"/>
  <c r="BI5819" i="2"/>
  <c r="BH5819" i="2"/>
  <c r="BG5819" i="2"/>
  <c r="BF5819" i="2"/>
  <c r="T5819" i="2"/>
  <c r="R5819" i="2"/>
  <c r="P5819" i="2"/>
  <c r="BI5811" i="2"/>
  <c r="BH5811" i="2"/>
  <c r="BG5811" i="2"/>
  <c r="BF5811" i="2"/>
  <c r="T5811" i="2"/>
  <c r="R5811" i="2"/>
  <c r="P5811" i="2"/>
  <c r="BI5803" i="2"/>
  <c r="BH5803" i="2"/>
  <c r="BG5803" i="2"/>
  <c r="BF5803" i="2"/>
  <c r="T5803" i="2"/>
  <c r="R5803" i="2"/>
  <c r="P5803" i="2"/>
  <c r="BI5795" i="2"/>
  <c r="BH5795" i="2"/>
  <c r="BG5795" i="2"/>
  <c r="BF5795" i="2"/>
  <c r="T5795" i="2"/>
  <c r="R5795" i="2"/>
  <c r="P5795" i="2"/>
  <c r="BI5789" i="2"/>
  <c r="BH5789" i="2"/>
  <c r="BG5789" i="2"/>
  <c r="BF5789" i="2"/>
  <c r="T5789" i="2"/>
  <c r="T5788" i="2"/>
  <c r="R5789" i="2"/>
  <c r="R5788" i="2" s="1"/>
  <c r="P5789" i="2"/>
  <c r="P5788" i="2"/>
  <c r="BI5782" i="2"/>
  <c r="BH5782" i="2"/>
  <c r="BG5782" i="2"/>
  <c r="BF5782" i="2"/>
  <c r="T5782" i="2"/>
  <c r="R5782" i="2"/>
  <c r="P5782" i="2"/>
  <c r="BI5776" i="2"/>
  <c r="BH5776" i="2"/>
  <c r="BG5776" i="2"/>
  <c r="BF5776" i="2"/>
  <c r="T5776" i="2"/>
  <c r="R5776" i="2"/>
  <c r="P5776" i="2"/>
  <c r="BI5771" i="2"/>
  <c r="BH5771" i="2"/>
  <c r="BG5771" i="2"/>
  <c r="BF5771" i="2"/>
  <c r="T5771" i="2"/>
  <c r="R5771" i="2"/>
  <c r="P5771" i="2"/>
  <c r="BI5766" i="2"/>
  <c r="BH5766" i="2"/>
  <c r="BG5766" i="2"/>
  <c r="BF5766" i="2"/>
  <c r="T5766" i="2"/>
  <c r="R5766" i="2"/>
  <c r="P5766" i="2"/>
  <c r="BI5761" i="2"/>
  <c r="BH5761" i="2"/>
  <c r="BG5761" i="2"/>
  <c r="BF5761" i="2"/>
  <c r="T5761" i="2"/>
  <c r="R5761" i="2"/>
  <c r="P5761" i="2"/>
  <c r="BI5756" i="2"/>
  <c r="BH5756" i="2"/>
  <c r="BG5756" i="2"/>
  <c r="BF5756" i="2"/>
  <c r="T5756" i="2"/>
  <c r="R5756" i="2"/>
  <c r="P5756" i="2"/>
  <c r="BI5751" i="2"/>
  <c r="BH5751" i="2"/>
  <c r="BG5751" i="2"/>
  <c r="BF5751" i="2"/>
  <c r="T5751" i="2"/>
  <c r="R5751" i="2"/>
  <c r="P5751" i="2"/>
  <c r="BI5743" i="2"/>
  <c r="BH5743" i="2"/>
  <c r="BG5743" i="2"/>
  <c r="BF5743" i="2"/>
  <c r="T5743" i="2"/>
  <c r="R5743" i="2"/>
  <c r="P5743" i="2"/>
  <c r="BI5735" i="2"/>
  <c r="BH5735" i="2"/>
  <c r="BG5735" i="2"/>
  <c r="BF5735" i="2"/>
  <c r="T5735" i="2"/>
  <c r="R5735" i="2"/>
  <c r="P5735" i="2"/>
  <c r="BI5727" i="2"/>
  <c r="BH5727" i="2"/>
  <c r="BG5727" i="2"/>
  <c r="BF5727" i="2"/>
  <c r="T5727" i="2"/>
  <c r="R5727" i="2"/>
  <c r="P5727" i="2"/>
  <c r="BI5720" i="2"/>
  <c r="BH5720" i="2"/>
  <c r="BG5720" i="2"/>
  <c r="BF5720" i="2"/>
  <c r="T5720" i="2"/>
  <c r="R5720" i="2"/>
  <c r="P5720" i="2"/>
  <c r="BI5714" i="2"/>
  <c r="BH5714" i="2"/>
  <c r="BG5714" i="2"/>
  <c r="BF5714" i="2"/>
  <c r="T5714" i="2"/>
  <c r="R5714" i="2"/>
  <c r="P5714" i="2"/>
  <c r="BI5710" i="2"/>
  <c r="BH5710" i="2"/>
  <c r="BG5710" i="2"/>
  <c r="BF5710" i="2"/>
  <c r="T5710" i="2"/>
  <c r="R5710" i="2"/>
  <c r="P5710" i="2"/>
  <c r="BI5704" i="2"/>
  <c r="BH5704" i="2"/>
  <c r="BG5704" i="2"/>
  <c r="BF5704" i="2"/>
  <c r="T5704" i="2"/>
  <c r="R5704" i="2"/>
  <c r="P5704" i="2"/>
  <c r="BI5696" i="2"/>
  <c r="BH5696" i="2"/>
  <c r="BG5696" i="2"/>
  <c r="BF5696" i="2"/>
  <c r="T5696" i="2"/>
  <c r="R5696" i="2"/>
  <c r="P5696" i="2"/>
  <c r="BI5690" i="2"/>
  <c r="BH5690" i="2"/>
  <c r="BG5690" i="2"/>
  <c r="BF5690" i="2"/>
  <c r="T5690" i="2"/>
  <c r="R5690" i="2"/>
  <c r="P5690" i="2"/>
  <c r="BI5678" i="2"/>
  <c r="BH5678" i="2"/>
  <c r="BG5678" i="2"/>
  <c r="BF5678" i="2"/>
  <c r="T5678" i="2"/>
  <c r="R5678" i="2"/>
  <c r="P5678" i="2"/>
  <c r="BI5673" i="2"/>
  <c r="BH5673" i="2"/>
  <c r="BG5673" i="2"/>
  <c r="BF5673" i="2"/>
  <c r="T5673" i="2"/>
  <c r="T5672" i="2"/>
  <c r="R5673" i="2"/>
  <c r="R5672" i="2" s="1"/>
  <c r="P5673" i="2"/>
  <c r="P5672" i="2" s="1"/>
  <c r="BI5666" i="2"/>
  <c r="BH5666" i="2"/>
  <c r="BG5666" i="2"/>
  <c r="BF5666" i="2"/>
  <c r="T5666" i="2"/>
  <c r="R5666" i="2"/>
  <c r="P5666" i="2"/>
  <c r="BI5660" i="2"/>
  <c r="BH5660" i="2"/>
  <c r="BG5660" i="2"/>
  <c r="BF5660" i="2"/>
  <c r="T5660" i="2"/>
  <c r="R5660" i="2"/>
  <c r="P5660" i="2"/>
  <c r="BI5655" i="2"/>
  <c r="BH5655" i="2"/>
  <c r="BG5655" i="2"/>
  <c r="BF5655" i="2"/>
  <c r="T5655" i="2"/>
  <c r="R5655" i="2"/>
  <c r="P5655" i="2"/>
  <c r="BI5647" i="2"/>
  <c r="BH5647" i="2"/>
  <c r="BG5647" i="2"/>
  <c r="BF5647" i="2"/>
  <c r="T5647" i="2"/>
  <c r="R5647" i="2"/>
  <c r="P5647" i="2"/>
  <c r="BI5641" i="2"/>
  <c r="BH5641" i="2"/>
  <c r="BG5641" i="2"/>
  <c r="BF5641" i="2"/>
  <c r="T5641" i="2"/>
  <c r="R5641" i="2"/>
  <c r="P5641" i="2"/>
  <c r="BI5634" i="2"/>
  <c r="BH5634" i="2"/>
  <c r="BG5634" i="2"/>
  <c r="BF5634" i="2"/>
  <c r="T5634" i="2"/>
  <c r="R5634" i="2"/>
  <c r="P5634" i="2"/>
  <c r="BI5628" i="2"/>
  <c r="BH5628" i="2"/>
  <c r="BG5628" i="2"/>
  <c r="BF5628" i="2"/>
  <c r="T5628" i="2"/>
  <c r="R5628" i="2"/>
  <c r="P5628" i="2"/>
  <c r="BI5622" i="2"/>
  <c r="BH5622" i="2"/>
  <c r="BG5622" i="2"/>
  <c r="BF5622" i="2"/>
  <c r="T5622" i="2"/>
  <c r="R5622" i="2"/>
  <c r="P5622" i="2"/>
  <c r="BI5613" i="2"/>
  <c r="BH5613" i="2"/>
  <c r="BG5613" i="2"/>
  <c r="BF5613" i="2"/>
  <c r="T5613" i="2"/>
  <c r="R5613" i="2"/>
  <c r="P5613" i="2"/>
  <c r="BI5607" i="2"/>
  <c r="BH5607" i="2"/>
  <c r="BG5607" i="2"/>
  <c r="BF5607" i="2"/>
  <c r="T5607" i="2"/>
  <c r="R5607" i="2"/>
  <c r="P5607" i="2"/>
  <c r="BI5601" i="2"/>
  <c r="BH5601" i="2"/>
  <c r="BG5601" i="2"/>
  <c r="BF5601" i="2"/>
  <c r="T5601" i="2"/>
  <c r="R5601" i="2"/>
  <c r="P5601" i="2"/>
  <c r="BI5595" i="2"/>
  <c r="BH5595" i="2"/>
  <c r="BG5595" i="2"/>
  <c r="BF5595" i="2"/>
  <c r="T5595" i="2"/>
  <c r="R5595" i="2"/>
  <c r="P5595" i="2"/>
  <c r="BI5590" i="2"/>
  <c r="BH5590" i="2"/>
  <c r="BG5590" i="2"/>
  <c r="BF5590" i="2"/>
  <c r="T5590" i="2"/>
  <c r="R5590" i="2"/>
  <c r="P5590" i="2"/>
  <c r="BI5585" i="2"/>
  <c r="BH5585" i="2"/>
  <c r="BG5585" i="2"/>
  <c r="BF5585" i="2"/>
  <c r="T5585" i="2"/>
  <c r="R5585" i="2"/>
  <c r="P5585" i="2"/>
  <c r="BI5581" i="2"/>
  <c r="BH5581" i="2"/>
  <c r="BG5581" i="2"/>
  <c r="BF5581" i="2"/>
  <c r="T5581" i="2"/>
  <c r="R5581" i="2"/>
  <c r="P5581" i="2"/>
  <c r="BI5577" i="2"/>
  <c r="BH5577" i="2"/>
  <c r="BG5577" i="2"/>
  <c r="BF5577" i="2"/>
  <c r="T5577" i="2"/>
  <c r="R5577" i="2"/>
  <c r="P5577" i="2"/>
  <c r="BI5571" i="2"/>
  <c r="BH5571" i="2"/>
  <c r="BG5571" i="2"/>
  <c r="BF5571" i="2"/>
  <c r="T5571" i="2"/>
  <c r="R5571" i="2"/>
  <c r="P5571" i="2"/>
  <c r="BI5566" i="2"/>
  <c r="BH5566" i="2"/>
  <c r="BG5566" i="2"/>
  <c r="BF5566" i="2"/>
  <c r="T5566" i="2"/>
  <c r="R5566" i="2"/>
  <c r="P5566" i="2"/>
  <c r="BI5559" i="2"/>
  <c r="BH5559" i="2"/>
  <c r="BG5559" i="2"/>
  <c r="BF5559" i="2"/>
  <c r="T5559" i="2"/>
  <c r="R5559" i="2"/>
  <c r="P5559" i="2"/>
  <c r="BI5552" i="2"/>
  <c r="BH5552" i="2"/>
  <c r="BG5552" i="2"/>
  <c r="BF5552" i="2"/>
  <c r="T5552" i="2"/>
  <c r="R5552" i="2"/>
  <c r="P5552" i="2"/>
  <c r="BI5545" i="2"/>
  <c r="BH5545" i="2"/>
  <c r="BG5545" i="2"/>
  <c r="BF5545" i="2"/>
  <c r="T5545" i="2"/>
  <c r="R5545" i="2"/>
  <c r="P5545" i="2"/>
  <c r="BI5538" i="2"/>
  <c r="BH5538" i="2"/>
  <c r="BG5538" i="2"/>
  <c r="BF5538" i="2"/>
  <c r="T5538" i="2"/>
  <c r="R5538" i="2"/>
  <c r="P5538" i="2"/>
  <c r="BI5531" i="2"/>
  <c r="BH5531" i="2"/>
  <c r="BG5531" i="2"/>
  <c r="BF5531" i="2"/>
  <c r="T5531" i="2"/>
  <c r="R5531" i="2"/>
  <c r="P5531" i="2"/>
  <c r="BI5524" i="2"/>
  <c r="BH5524" i="2"/>
  <c r="BG5524" i="2"/>
  <c r="BF5524" i="2"/>
  <c r="T5524" i="2"/>
  <c r="R5524" i="2"/>
  <c r="P5524" i="2"/>
  <c r="BI5517" i="2"/>
  <c r="BH5517" i="2"/>
  <c r="BG5517" i="2"/>
  <c r="BF5517" i="2"/>
  <c r="T5517" i="2"/>
  <c r="R5517" i="2"/>
  <c r="P5517" i="2"/>
  <c r="BI5510" i="2"/>
  <c r="BH5510" i="2"/>
  <c r="BG5510" i="2"/>
  <c r="BF5510" i="2"/>
  <c r="T5510" i="2"/>
  <c r="R5510" i="2"/>
  <c r="P5510" i="2"/>
  <c r="BI5503" i="2"/>
  <c r="BH5503" i="2"/>
  <c r="BG5503" i="2"/>
  <c r="BF5503" i="2"/>
  <c r="T5503" i="2"/>
  <c r="R5503" i="2"/>
  <c r="P5503" i="2"/>
  <c r="BI5496" i="2"/>
  <c r="BH5496" i="2"/>
  <c r="BG5496" i="2"/>
  <c r="BF5496" i="2"/>
  <c r="T5496" i="2"/>
  <c r="R5496" i="2"/>
  <c r="P5496" i="2"/>
  <c r="BI5487" i="2"/>
  <c r="BH5487" i="2"/>
  <c r="BG5487" i="2"/>
  <c r="BF5487" i="2"/>
  <c r="T5487" i="2"/>
  <c r="R5487" i="2"/>
  <c r="P5487" i="2"/>
  <c r="BI5478" i="2"/>
  <c r="BH5478" i="2"/>
  <c r="BG5478" i="2"/>
  <c r="BF5478" i="2"/>
  <c r="T5478" i="2"/>
  <c r="R5478" i="2"/>
  <c r="P5478" i="2"/>
  <c r="BI5472" i="2"/>
  <c r="BH5472" i="2"/>
  <c r="BG5472" i="2"/>
  <c r="BF5472" i="2"/>
  <c r="T5472" i="2"/>
  <c r="R5472" i="2"/>
  <c r="P5472" i="2"/>
  <c r="BI5466" i="2"/>
  <c r="BH5466" i="2"/>
  <c r="BG5466" i="2"/>
  <c r="BF5466" i="2"/>
  <c r="T5466" i="2"/>
  <c r="R5466" i="2"/>
  <c r="P5466" i="2"/>
  <c r="BI5460" i="2"/>
  <c r="BH5460" i="2"/>
  <c r="BG5460" i="2"/>
  <c r="BF5460" i="2"/>
  <c r="T5460" i="2"/>
  <c r="R5460" i="2"/>
  <c r="P5460" i="2"/>
  <c r="BI5454" i="2"/>
  <c r="BH5454" i="2"/>
  <c r="BG5454" i="2"/>
  <c r="BF5454" i="2"/>
  <c r="T5454" i="2"/>
  <c r="R5454" i="2"/>
  <c r="P5454" i="2"/>
  <c r="BI5447" i="2"/>
  <c r="BH5447" i="2"/>
  <c r="BG5447" i="2"/>
  <c r="BF5447" i="2"/>
  <c r="T5447" i="2"/>
  <c r="R5447" i="2"/>
  <c r="P5447" i="2"/>
  <c r="BI5441" i="2"/>
  <c r="BH5441" i="2"/>
  <c r="BG5441" i="2"/>
  <c r="BF5441" i="2"/>
  <c r="T5441" i="2"/>
  <c r="R5441" i="2"/>
  <c r="P5441" i="2"/>
  <c r="BI5430" i="2"/>
  <c r="BH5430" i="2"/>
  <c r="BG5430" i="2"/>
  <c r="BF5430" i="2"/>
  <c r="T5430" i="2"/>
  <c r="R5430" i="2"/>
  <c r="P5430" i="2"/>
  <c r="BI5424" i="2"/>
  <c r="BH5424" i="2"/>
  <c r="BG5424" i="2"/>
  <c r="BF5424" i="2"/>
  <c r="T5424" i="2"/>
  <c r="R5424" i="2"/>
  <c r="P5424" i="2"/>
  <c r="BI5417" i="2"/>
  <c r="BH5417" i="2"/>
  <c r="BG5417" i="2"/>
  <c r="BF5417" i="2"/>
  <c r="T5417" i="2"/>
  <c r="R5417" i="2"/>
  <c r="P5417" i="2"/>
  <c r="BI5411" i="2"/>
  <c r="BH5411" i="2"/>
  <c r="BG5411" i="2"/>
  <c r="BF5411" i="2"/>
  <c r="T5411" i="2"/>
  <c r="R5411" i="2"/>
  <c r="P5411" i="2"/>
  <c r="BI5402" i="2"/>
  <c r="BH5402" i="2"/>
  <c r="BG5402" i="2"/>
  <c r="BF5402" i="2"/>
  <c r="T5402" i="2"/>
  <c r="R5402" i="2"/>
  <c r="P5402" i="2"/>
  <c r="BI5393" i="2"/>
  <c r="BH5393" i="2"/>
  <c r="BG5393" i="2"/>
  <c r="BF5393" i="2"/>
  <c r="T5393" i="2"/>
  <c r="R5393" i="2"/>
  <c r="P5393" i="2"/>
  <c r="BI5383" i="2"/>
  <c r="BH5383" i="2"/>
  <c r="BG5383" i="2"/>
  <c r="BF5383" i="2"/>
  <c r="T5383" i="2"/>
  <c r="R5383" i="2"/>
  <c r="P5383" i="2"/>
  <c r="BI5374" i="2"/>
  <c r="BH5374" i="2"/>
  <c r="BG5374" i="2"/>
  <c r="BF5374" i="2"/>
  <c r="T5374" i="2"/>
  <c r="R5374" i="2"/>
  <c r="P5374" i="2"/>
  <c r="BI5364" i="2"/>
  <c r="BH5364" i="2"/>
  <c r="BG5364" i="2"/>
  <c r="BF5364" i="2"/>
  <c r="T5364" i="2"/>
  <c r="R5364" i="2"/>
  <c r="P5364" i="2"/>
  <c r="BI5354" i="2"/>
  <c r="BH5354" i="2"/>
  <c r="BG5354" i="2"/>
  <c r="BF5354" i="2"/>
  <c r="T5354" i="2"/>
  <c r="R5354" i="2"/>
  <c r="P5354" i="2"/>
  <c r="BI5343" i="2"/>
  <c r="BH5343" i="2"/>
  <c r="BG5343" i="2"/>
  <c r="BF5343" i="2"/>
  <c r="T5343" i="2"/>
  <c r="R5343" i="2"/>
  <c r="P5343" i="2"/>
  <c r="BI5333" i="2"/>
  <c r="BH5333" i="2"/>
  <c r="BG5333" i="2"/>
  <c r="BF5333" i="2"/>
  <c r="T5333" i="2"/>
  <c r="R5333" i="2"/>
  <c r="P5333" i="2"/>
  <c r="BI5324" i="2"/>
  <c r="BH5324" i="2"/>
  <c r="BG5324" i="2"/>
  <c r="BF5324" i="2"/>
  <c r="T5324" i="2"/>
  <c r="R5324" i="2"/>
  <c r="P5324" i="2"/>
  <c r="BI5315" i="2"/>
  <c r="BH5315" i="2"/>
  <c r="BG5315" i="2"/>
  <c r="BF5315" i="2"/>
  <c r="T5315" i="2"/>
  <c r="R5315" i="2"/>
  <c r="P5315" i="2"/>
  <c r="BI5312" i="2"/>
  <c r="BH5312" i="2"/>
  <c r="BG5312" i="2"/>
  <c r="BF5312" i="2"/>
  <c r="T5312" i="2"/>
  <c r="R5312" i="2"/>
  <c r="P5312" i="2"/>
  <c r="BI5310" i="2"/>
  <c r="BH5310" i="2"/>
  <c r="BG5310" i="2"/>
  <c r="BF5310" i="2"/>
  <c r="T5310" i="2"/>
  <c r="R5310" i="2"/>
  <c r="P5310" i="2"/>
  <c r="BI5309" i="2"/>
  <c r="BH5309" i="2"/>
  <c r="BG5309" i="2"/>
  <c r="BF5309" i="2"/>
  <c r="T5309" i="2"/>
  <c r="R5309" i="2"/>
  <c r="P5309" i="2"/>
  <c r="BI5308" i="2"/>
  <c r="BH5308" i="2"/>
  <c r="BG5308" i="2"/>
  <c r="BF5308" i="2"/>
  <c r="T5308" i="2"/>
  <c r="R5308" i="2"/>
  <c r="P5308" i="2"/>
  <c r="BI5306" i="2"/>
  <c r="BH5306" i="2"/>
  <c r="BG5306" i="2"/>
  <c r="BF5306" i="2"/>
  <c r="T5306" i="2"/>
  <c r="R5306" i="2"/>
  <c r="P5306" i="2"/>
  <c r="BI5301" i="2"/>
  <c r="BH5301" i="2"/>
  <c r="BG5301" i="2"/>
  <c r="BF5301" i="2"/>
  <c r="T5301" i="2"/>
  <c r="R5301" i="2"/>
  <c r="P5301" i="2"/>
  <c r="BI5297" i="2"/>
  <c r="BH5297" i="2"/>
  <c r="BG5297" i="2"/>
  <c r="BF5297" i="2"/>
  <c r="T5297" i="2"/>
  <c r="R5297" i="2"/>
  <c r="P5297" i="2"/>
  <c r="BI5293" i="2"/>
  <c r="BH5293" i="2"/>
  <c r="BG5293" i="2"/>
  <c r="BF5293" i="2"/>
  <c r="T5293" i="2"/>
  <c r="R5293" i="2"/>
  <c r="P5293" i="2"/>
  <c r="BI5286" i="2"/>
  <c r="BH5286" i="2"/>
  <c r="BG5286" i="2"/>
  <c r="BF5286" i="2"/>
  <c r="T5286" i="2"/>
  <c r="R5286" i="2"/>
  <c r="P5286" i="2"/>
  <c r="BI5282" i="2"/>
  <c r="BH5282" i="2"/>
  <c r="BG5282" i="2"/>
  <c r="BF5282" i="2"/>
  <c r="T5282" i="2"/>
  <c r="R5282" i="2"/>
  <c r="P5282" i="2"/>
  <c r="BI5275" i="2"/>
  <c r="BH5275" i="2"/>
  <c r="BG5275" i="2"/>
  <c r="BF5275" i="2"/>
  <c r="T5275" i="2"/>
  <c r="R5275" i="2"/>
  <c r="P5275" i="2"/>
  <c r="BI5268" i="2"/>
  <c r="BH5268" i="2"/>
  <c r="BG5268" i="2"/>
  <c r="BF5268" i="2"/>
  <c r="T5268" i="2"/>
  <c r="R5268" i="2"/>
  <c r="P5268" i="2"/>
  <c r="BI5261" i="2"/>
  <c r="BH5261" i="2"/>
  <c r="BG5261" i="2"/>
  <c r="BF5261" i="2"/>
  <c r="T5261" i="2"/>
  <c r="R5261" i="2"/>
  <c r="P5261" i="2"/>
  <c r="BI5254" i="2"/>
  <c r="BH5254" i="2"/>
  <c r="BG5254" i="2"/>
  <c r="BF5254" i="2"/>
  <c r="T5254" i="2"/>
  <c r="R5254" i="2"/>
  <c r="P5254" i="2"/>
  <c r="BI5249" i="2"/>
  <c r="BH5249" i="2"/>
  <c r="BG5249" i="2"/>
  <c r="BF5249" i="2"/>
  <c r="T5249" i="2"/>
  <c r="R5249" i="2"/>
  <c r="P5249" i="2"/>
  <c r="BI5245" i="2"/>
  <c r="BH5245" i="2"/>
  <c r="BG5245" i="2"/>
  <c r="BF5245" i="2"/>
  <c r="T5245" i="2"/>
  <c r="R5245" i="2"/>
  <c r="P5245" i="2"/>
  <c r="BI5241" i="2"/>
  <c r="BH5241" i="2"/>
  <c r="BG5241" i="2"/>
  <c r="BF5241" i="2"/>
  <c r="T5241" i="2"/>
  <c r="R5241" i="2"/>
  <c r="P5241" i="2"/>
  <c r="BI5239" i="2"/>
  <c r="BH5239" i="2"/>
  <c r="BG5239" i="2"/>
  <c r="BF5239" i="2"/>
  <c r="T5239" i="2"/>
  <c r="R5239" i="2"/>
  <c r="P5239" i="2"/>
  <c r="BI5235" i="2"/>
  <c r="BH5235" i="2"/>
  <c r="BG5235" i="2"/>
  <c r="BF5235" i="2"/>
  <c r="T5235" i="2"/>
  <c r="R5235" i="2"/>
  <c r="P5235" i="2"/>
  <c r="BI5231" i="2"/>
  <c r="BH5231" i="2"/>
  <c r="BG5231" i="2"/>
  <c r="BF5231" i="2"/>
  <c r="T5231" i="2"/>
  <c r="R5231" i="2"/>
  <c r="P5231" i="2"/>
  <c r="BI5229" i="2"/>
  <c r="BH5229" i="2"/>
  <c r="BG5229" i="2"/>
  <c r="BF5229" i="2"/>
  <c r="T5229" i="2"/>
  <c r="R5229" i="2"/>
  <c r="P5229" i="2"/>
  <c r="BI5223" i="2"/>
  <c r="BH5223" i="2"/>
  <c r="BG5223" i="2"/>
  <c r="BF5223" i="2"/>
  <c r="T5223" i="2"/>
  <c r="R5223" i="2"/>
  <c r="P5223" i="2"/>
  <c r="BI5218" i="2"/>
  <c r="BH5218" i="2"/>
  <c r="BG5218" i="2"/>
  <c r="BF5218" i="2"/>
  <c r="T5218" i="2"/>
  <c r="R5218" i="2"/>
  <c r="P5218" i="2"/>
  <c r="BI5213" i="2"/>
  <c r="BH5213" i="2"/>
  <c r="BG5213" i="2"/>
  <c r="BF5213" i="2"/>
  <c r="T5213" i="2"/>
  <c r="R5213" i="2"/>
  <c r="P5213" i="2"/>
  <c r="BI5205" i="2"/>
  <c r="BH5205" i="2"/>
  <c r="BG5205" i="2"/>
  <c r="BF5205" i="2"/>
  <c r="T5205" i="2"/>
  <c r="R5205" i="2"/>
  <c r="P5205" i="2"/>
  <c r="BI5198" i="2"/>
  <c r="BH5198" i="2"/>
  <c r="BG5198" i="2"/>
  <c r="BF5198" i="2"/>
  <c r="T5198" i="2"/>
  <c r="R5198" i="2"/>
  <c r="P5198" i="2"/>
  <c r="BI5194" i="2"/>
  <c r="BH5194" i="2"/>
  <c r="BG5194" i="2"/>
  <c r="BF5194" i="2"/>
  <c r="T5194" i="2"/>
  <c r="R5194" i="2"/>
  <c r="P5194" i="2"/>
  <c r="BI5190" i="2"/>
  <c r="BH5190" i="2"/>
  <c r="BG5190" i="2"/>
  <c r="BF5190" i="2"/>
  <c r="T5190" i="2"/>
  <c r="R5190" i="2"/>
  <c r="P5190" i="2"/>
  <c r="BI5188" i="2"/>
  <c r="BH5188" i="2"/>
  <c r="BG5188" i="2"/>
  <c r="BF5188" i="2"/>
  <c r="T5188" i="2"/>
  <c r="R5188" i="2"/>
  <c r="P5188" i="2"/>
  <c r="BI5183" i="2"/>
  <c r="BH5183" i="2"/>
  <c r="BG5183" i="2"/>
  <c r="BF5183" i="2"/>
  <c r="T5183" i="2"/>
  <c r="R5183" i="2"/>
  <c r="P5183" i="2"/>
  <c r="BI5181" i="2"/>
  <c r="BH5181" i="2"/>
  <c r="BG5181" i="2"/>
  <c r="BF5181" i="2"/>
  <c r="T5181" i="2"/>
  <c r="R5181" i="2"/>
  <c r="P5181" i="2"/>
  <c r="BI5174" i="2"/>
  <c r="BH5174" i="2"/>
  <c r="BG5174" i="2"/>
  <c r="BF5174" i="2"/>
  <c r="T5174" i="2"/>
  <c r="R5174" i="2"/>
  <c r="P5174" i="2"/>
  <c r="BI5172" i="2"/>
  <c r="BH5172" i="2"/>
  <c r="BG5172" i="2"/>
  <c r="BF5172" i="2"/>
  <c r="T5172" i="2"/>
  <c r="R5172" i="2"/>
  <c r="P5172" i="2"/>
  <c r="BI5165" i="2"/>
  <c r="BH5165" i="2"/>
  <c r="BG5165" i="2"/>
  <c r="BF5165" i="2"/>
  <c r="T5165" i="2"/>
  <c r="R5165" i="2"/>
  <c r="P5165" i="2"/>
  <c r="BI5158" i="2"/>
  <c r="BH5158" i="2"/>
  <c r="BG5158" i="2"/>
  <c r="BF5158" i="2"/>
  <c r="T5158" i="2"/>
  <c r="R5158" i="2"/>
  <c r="P5158" i="2"/>
  <c r="BI5156" i="2"/>
  <c r="BH5156" i="2"/>
  <c r="BG5156" i="2"/>
  <c r="BF5156" i="2"/>
  <c r="T5156" i="2"/>
  <c r="R5156" i="2"/>
  <c r="P5156" i="2"/>
  <c r="BI5149" i="2"/>
  <c r="BH5149" i="2"/>
  <c r="BG5149" i="2"/>
  <c r="BF5149" i="2"/>
  <c r="T5149" i="2"/>
  <c r="R5149" i="2"/>
  <c r="P5149" i="2"/>
  <c r="BI5142" i="2"/>
  <c r="BH5142" i="2"/>
  <c r="BG5142" i="2"/>
  <c r="BF5142" i="2"/>
  <c r="T5142" i="2"/>
  <c r="R5142" i="2"/>
  <c r="P5142" i="2"/>
  <c r="BI5135" i="2"/>
  <c r="BH5135" i="2"/>
  <c r="BG5135" i="2"/>
  <c r="BF5135" i="2"/>
  <c r="T5135" i="2"/>
  <c r="R5135" i="2"/>
  <c r="P5135" i="2"/>
  <c r="BI5133" i="2"/>
  <c r="BH5133" i="2"/>
  <c r="BG5133" i="2"/>
  <c r="BF5133" i="2"/>
  <c r="T5133" i="2"/>
  <c r="R5133" i="2"/>
  <c r="P5133" i="2"/>
  <c r="BI5128" i="2"/>
  <c r="BH5128" i="2"/>
  <c r="BG5128" i="2"/>
  <c r="BF5128" i="2"/>
  <c r="T5128" i="2"/>
  <c r="R5128" i="2"/>
  <c r="P5128" i="2"/>
  <c r="BI5124" i="2"/>
  <c r="BH5124" i="2"/>
  <c r="BG5124" i="2"/>
  <c r="BF5124" i="2"/>
  <c r="T5124" i="2"/>
  <c r="R5124" i="2"/>
  <c r="P5124" i="2"/>
  <c r="BI5120" i="2"/>
  <c r="BH5120" i="2"/>
  <c r="BG5120" i="2"/>
  <c r="BF5120" i="2"/>
  <c r="T5120" i="2"/>
  <c r="R5120" i="2"/>
  <c r="P5120" i="2"/>
  <c r="BI5113" i="2"/>
  <c r="BH5113" i="2"/>
  <c r="BG5113" i="2"/>
  <c r="BF5113" i="2"/>
  <c r="T5113" i="2"/>
  <c r="R5113" i="2"/>
  <c r="P5113" i="2"/>
  <c r="BI5106" i="2"/>
  <c r="BH5106" i="2"/>
  <c r="BG5106" i="2"/>
  <c r="BF5106" i="2"/>
  <c r="T5106" i="2"/>
  <c r="R5106" i="2"/>
  <c r="P5106" i="2"/>
  <c r="BI5104" i="2"/>
  <c r="BH5104" i="2"/>
  <c r="BG5104" i="2"/>
  <c r="BF5104" i="2"/>
  <c r="T5104" i="2"/>
  <c r="R5104" i="2"/>
  <c r="P5104" i="2"/>
  <c r="BI5100" i="2"/>
  <c r="BH5100" i="2"/>
  <c r="BG5100" i="2"/>
  <c r="BF5100" i="2"/>
  <c r="T5100" i="2"/>
  <c r="R5100" i="2"/>
  <c r="P5100" i="2"/>
  <c r="BI5096" i="2"/>
  <c r="BH5096" i="2"/>
  <c r="BG5096" i="2"/>
  <c r="BF5096" i="2"/>
  <c r="T5096" i="2"/>
  <c r="R5096" i="2"/>
  <c r="P5096" i="2"/>
  <c r="BI5092" i="2"/>
  <c r="BH5092" i="2"/>
  <c r="BG5092" i="2"/>
  <c r="BF5092" i="2"/>
  <c r="T5092" i="2"/>
  <c r="R5092" i="2"/>
  <c r="P5092" i="2"/>
  <c r="BI5088" i="2"/>
  <c r="BH5088" i="2"/>
  <c r="BG5088" i="2"/>
  <c r="BF5088" i="2"/>
  <c r="T5088" i="2"/>
  <c r="R5088" i="2"/>
  <c r="P5088" i="2"/>
  <c r="BI5084" i="2"/>
  <c r="BH5084" i="2"/>
  <c r="BG5084" i="2"/>
  <c r="BF5084" i="2"/>
  <c r="T5084" i="2"/>
  <c r="R5084" i="2"/>
  <c r="P5084" i="2"/>
  <c r="BI5080" i="2"/>
  <c r="BH5080" i="2"/>
  <c r="BG5080" i="2"/>
  <c r="BF5080" i="2"/>
  <c r="T5080" i="2"/>
  <c r="R5080" i="2"/>
  <c r="P5080" i="2"/>
  <c r="BI5073" i="2"/>
  <c r="BH5073" i="2"/>
  <c r="BG5073" i="2"/>
  <c r="BF5073" i="2"/>
  <c r="T5073" i="2"/>
  <c r="R5073" i="2"/>
  <c r="P5073" i="2"/>
  <c r="BI5066" i="2"/>
  <c r="BH5066" i="2"/>
  <c r="BG5066" i="2"/>
  <c r="BF5066" i="2"/>
  <c r="T5066" i="2"/>
  <c r="R5066" i="2"/>
  <c r="P5066" i="2"/>
  <c r="BI5064" i="2"/>
  <c r="BH5064" i="2"/>
  <c r="BG5064" i="2"/>
  <c r="BF5064" i="2"/>
  <c r="T5064" i="2"/>
  <c r="R5064" i="2"/>
  <c r="P5064" i="2"/>
  <c r="BI5059" i="2"/>
  <c r="BH5059" i="2"/>
  <c r="BG5059" i="2"/>
  <c r="BF5059" i="2"/>
  <c r="T5059" i="2"/>
  <c r="R5059" i="2"/>
  <c r="P5059" i="2"/>
  <c r="BI5054" i="2"/>
  <c r="BH5054" i="2"/>
  <c r="BG5054" i="2"/>
  <c r="BF5054" i="2"/>
  <c r="T5054" i="2"/>
  <c r="R5054" i="2"/>
  <c r="P5054" i="2"/>
  <c r="BI5050" i="2"/>
  <c r="BH5050" i="2"/>
  <c r="BG5050" i="2"/>
  <c r="BF5050" i="2"/>
  <c r="T5050" i="2"/>
  <c r="R5050" i="2"/>
  <c r="P5050" i="2"/>
  <c r="BI5046" i="2"/>
  <c r="BH5046" i="2"/>
  <c r="BG5046" i="2"/>
  <c r="BF5046" i="2"/>
  <c r="T5046" i="2"/>
  <c r="R5046" i="2"/>
  <c r="P5046" i="2"/>
  <c r="BI5039" i="2"/>
  <c r="BH5039" i="2"/>
  <c r="BG5039" i="2"/>
  <c r="BF5039" i="2"/>
  <c r="T5039" i="2"/>
  <c r="R5039" i="2"/>
  <c r="P5039" i="2"/>
  <c r="BI5032" i="2"/>
  <c r="BH5032" i="2"/>
  <c r="BG5032" i="2"/>
  <c r="BF5032" i="2"/>
  <c r="T5032" i="2"/>
  <c r="R5032" i="2"/>
  <c r="P5032" i="2"/>
  <c r="BI5025" i="2"/>
  <c r="BH5025" i="2"/>
  <c r="BG5025" i="2"/>
  <c r="BF5025" i="2"/>
  <c r="T5025" i="2"/>
  <c r="R5025" i="2"/>
  <c r="P5025" i="2"/>
  <c r="BI5018" i="2"/>
  <c r="BH5018" i="2"/>
  <c r="BG5018" i="2"/>
  <c r="BF5018" i="2"/>
  <c r="T5018" i="2"/>
  <c r="R5018" i="2"/>
  <c r="P5018" i="2"/>
  <c r="BI5011" i="2"/>
  <c r="BH5011" i="2"/>
  <c r="BG5011" i="2"/>
  <c r="BF5011" i="2"/>
  <c r="T5011" i="2"/>
  <c r="R5011" i="2"/>
  <c r="P5011" i="2"/>
  <c r="BI5009" i="2"/>
  <c r="BH5009" i="2"/>
  <c r="BG5009" i="2"/>
  <c r="BF5009" i="2"/>
  <c r="T5009" i="2"/>
  <c r="R5009" i="2"/>
  <c r="P5009" i="2"/>
  <c r="BI5006" i="2"/>
  <c r="BH5006" i="2"/>
  <c r="BG5006" i="2"/>
  <c r="BF5006" i="2"/>
  <c r="T5006" i="2"/>
  <c r="R5006" i="2"/>
  <c r="P5006" i="2"/>
  <c r="BI5003" i="2"/>
  <c r="BH5003" i="2"/>
  <c r="BG5003" i="2"/>
  <c r="BF5003" i="2"/>
  <c r="T5003" i="2"/>
  <c r="R5003" i="2"/>
  <c r="P5003" i="2"/>
  <c r="BI4995" i="2"/>
  <c r="BH4995" i="2"/>
  <c r="BG4995" i="2"/>
  <c r="BF4995" i="2"/>
  <c r="T4995" i="2"/>
  <c r="R4995" i="2"/>
  <c r="P4995" i="2"/>
  <c r="BI4990" i="2"/>
  <c r="BH4990" i="2"/>
  <c r="BG4990" i="2"/>
  <c r="BF4990" i="2"/>
  <c r="T4990" i="2"/>
  <c r="R4990" i="2"/>
  <c r="P4990" i="2"/>
  <c r="BI4985" i="2"/>
  <c r="BH4985" i="2"/>
  <c r="BG4985" i="2"/>
  <c r="BF4985" i="2"/>
  <c r="T4985" i="2"/>
  <c r="R4985" i="2"/>
  <c r="P4985" i="2"/>
  <c r="BI4980" i="2"/>
  <c r="BH4980" i="2"/>
  <c r="BG4980" i="2"/>
  <c r="BF4980" i="2"/>
  <c r="T4980" i="2"/>
  <c r="R4980" i="2"/>
  <c r="P4980" i="2"/>
  <c r="BI4972" i="2"/>
  <c r="BH4972" i="2"/>
  <c r="BG4972" i="2"/>
  <c r="BF4972" i="2"/>
  <c r="T4972" i="2"/>
  <c r="R4972" i="2"/>
  <c r="P4972" i="2"/>
  <c r="BI4967" i="2"/>
  <c r="BH4967" i="2"/>
  <c r="BG4967" i="2"/>
  <c r="BF4967" i="2"/>
  <c r="T4967" i="2"/>
  <c r="R4967" i="2"/>
  <c r="P4967" i="2"/>
  <c r="BI4962" i="2"/>
  <c r="BH4962" i="2"/>
  <c r="BG4962" i="2"/>
  <c r="BF4962" i="2"/>
  <c r="T4962" i="2"/>
  <c r="R4962" i="2"/>
  <c r="P4962" i="2"/>
  <c r="BI4957" i="2"/>
  <c r="BH4957" i="2"/>
  <c r="BG4957" i="2"/>
  <c r="BF4957" i="2"/>
  <c r="T4957" i="2"/>
  <c r="R4957" i="2"/>
  <c r="P4957" i="2"/>
  <c r="BI4949" i="2"/>
  <c r="BH4949" i="2"/>
  <c r="BG4949" i="2"/>
  <c r="BF4949" i="2"/>
  <c r="T4949" i="2"/>
  <c r="R4949" i="2"/>
  <c r="P4949" i="2"/>
  <c r="BI4946" i="2"/>
  <c r="BH4946" i="2"/>
  <c r="BG4946" i="2"/>
  <c r="BF4946" i="2"/>
  <c r="T4946" i="2"/>
  <c r="R4946" i="2"/>
  <c r="P4946" i="2"/>
  <c r="BI4936" i="2"/>
  <c r="BH4936" i="2"/>
  <c r="BG4936" i="2"/>
  <c r="BF4936" i="2"/>
  <c r="T4936" i="2"/>
  <c r="R4936" i="2"/>
  <c r="P4936" i="2"/>
  <c r="BI4933" i="2"/>
  <c r="BH4933" i="2"/>
  <c r="BG4933" i="2"/>
  <c r="BF4933" i="2"/>
  <c r="T4933" i="2"/>
  <c r="R4933" i="2"/>
  <c r="P4933" i="2"/>
  <c r="BI4932" i="2"/>
  <c r="BH4932" i="2"/>
  <c r="BG4932" i="2"/>
  <c r="BF4932" i="2"/>
  <c r="T4932" i="2"/>
  <c r="R4932" i="2"/>
  <c r="P4932" i="2"/>
  <c r="BI4929" i="2"/>
  <c r="BH4929" i="2"/>
  <c r="BG4929" i="2"/>
  <c r="BF4929" i="2"/>
  <c r="T4929" i="2"/>
  <c r="R4929" i="2"/>
  <c r="P4929" i="2"/>
  <c r="BI4918" i="2"/>
  <c r="BH4918" i="2"/>
  <c r="BG4918" i="2"/>
  <c r="BF4918" i="2"/>
  <c r="T4918" i="2"/>
  <c r="R4918" i="2"/>
  <c r="P4918" i="2"/>
  <c r="BI4915" i="2"/>
  <c r="BH4915" i="2"/>
  <c r="BG4915" i="2"/>
  <c r="BF4915" i="2"/>
  <c r="T4915" i="2"/>
  <c r="R4915" i="2"/>
  <c r="P4915" i="2"/>
  <c r="BI4852" i="2"/>
  <c r="BH4852" i="2"/>
  <c r="BG4852" i="2"/>
  <c r="BF4852" i="2"/>
  <c r="T4852" i="2"/>
  <c r="R4852" i="2"/>
  <c r="P4852" i="2"/>
  <c r="BI4780" i="2"/>
  <c r="BH4780" i="2"/>
  <c r="BG4780" i="2"/>
  <c r="BF4780" i="2"/>
  <c r="T4780" i="2"/>
  <c r="R4780" i="2"/>
  <c r="P4780" i="2"/>
  <c r="BI4768" i="2"/>
  <c r="BH4768" i="2"/>
  <c r="BG4768" i="2"/>
  <c r="BF4768" i="2"/>
  <c r="T4768" i="2"/>
  <c r="R4768" i="2"/>
  <c r="P4768" i="2"/>
  <c r="BI4755" i="2"/>
  <c r="BH4755" i="2"/>
  <c r="BG4755" i="2"/>
  <c r="BF4755" i="2"/>
  <c r="T4755" i="2"/>
  <c r="R4755" i="2"/>
  <c r="P4755" i="2"/>
  <c r="BI4743" i="2"/>
  <c r="BH4743" i="2"/>
  <c r="BG4743" i="2"/>
  <c r="BF4743" i="2"/>
  <c r="T4743" i="2"/>
  <c r="R4743" i="2"/>
  <c r="P4743" i="2"/>
  <c r="BI4742" i="2"/>
  <c r="BH4742" i="2"/>
  <c r="BG4742" i="2"/>
  <c r="BF4742" i="2"/>
  <c r="T4742" i="2"/>
  <c r="R4742" i="2"/>
  <c r="P4742" i="2"/>
  <c r="BI4729" i="2"/>
  <c r="BH4729" i="2"/>
  <c r="BG4729" i="2"/>
  <c r="BF4729" i="2"/>
  <c r="T4729" i="2"/>
  <c r="R4729" i="2"/>
  <c r="P4729" i="2"/>
  <c r="BI4727" i="2"/>
  <c r="BH4727" i="2"/>
  <c r="BG4727" i="2"/>
  <c r="BF4727" i="2"/>
  <c r="T4727" i="2"/>
  <c r="R4727" i="2"/>
  <c r="P4727" i="2"/>
  <c r="BI4694" i="2"/>
  <c r="BH4694" i="2"/>
  <c r="BG4694" i="2"/>
  <c r="BF4694" i="2"/>
  <c r="T4694" i="2"/>
  <c r="R4694" i="2"/>
  <c r="P4694" i="2"/>
  <c r="BI4674" i="2"/>
  <c r="BH4674" i="2"/>
  <c r="BG4674" i="2"/>
  <c r="BF4674" i="2"/>
  <c r="T4674" i="2"/>
  <c r="R4674" i="2"/>
  <c r="P4674" i="2"/>
  <c r="BI4672" i="2"/>
  <c r="BH4672" i="2"/>
  <c r="BG4672" i="2"/>
  <c r="BF4672" i="2"/>
  <c r="T4672" i="2"/>
  <c r="R4672" i="2"/>
  <c r="P4672" i="2"/>
  <c r="BI4654" i="2"/>
  <c r="BH4654" i="2"/>
  <c r="BG4654" i="2"/>
  <c r="BF4654" i="2"/>
  <c r="T4654" i="2"/>
  <c r="R4654" i="2"/>
  <c r="P4654" i="2"/>
  <c r="BI4648" i="2"/>
  <c r="BH4648" i="2"/>
  <c r="BG4648" i="2"/>
  <c r="BF4648" i="2"/>
  <c r="T4648" i="2"/>
  <c r="R4648" i="2"/>
  <c r="P4648" i="2"/>
  <c r="BI4621" i="2"/>
  <c r="BH4621" i="2"/>
  <c r="BG4621" i="2"/>
  <c r="BF4621" i="2"/>
  <c r="T4621" i="2"/>
  <c r="R4621" i="2"/>
  <c r="P4621" i="2"/>
  <c r="BI4619" i="2"/>
  <c r="BH4619" i="2"/>
  <c r="BG4619" i="2"/>
  <c r="BF4619" i="2"/>
  <c r="T4619" i="2"/>
  <c r="R4619" i="2"/>
  <c r="P4619" i="2"/>
  <c r="BI4596" i="2"/>
  <c r="BH4596" i="2"/>
  <c r="BG4596" i="2"/>
  <c r="BF4596" i="2"/>
  <c r="T4596" i="2"/>
  <c r="R4596" i="2"/>
  <c r="P4596" i="2"/>
  <c r="BI4571" i="2"/>
  <c r="BH4571" i="2"/>
  <c r="BG4571" i="2"/>
  <c r="BF4571" i="2"/>
  <c r="T4571" i="2"/>
  <c r="R4571" i="2"/>
  <c r="P4571" i="2"/>
  <c r="BI4557" i="2"/>
  <c r="BH4557" i="2"/>
  <c r="BG4557" i="2"/>
  <c r="BF4557" i="2"/>
  <c r="T4557" i="2"/>
  <c r="R4557" i="2"/>
  <c r="P4557" i="2"/>
  <c r="BI4555" i="2"/>
  <c r="BH4555" i="2"/>
  <c r="BG4555" i="2"/>
  <c r="BF4555" i="2"/>
  <c r="T4555" i="2"/>
  <c r="R4555" i="2"/>
  <c r="P4555" i="2"/>
  <c r="BI4548" i="2"/>
  <c r="BH4548" i="2"/>
  <c r="BG4548" i="2"/>
  <c r="BF4548" i="2"/>
  <c r="T4548" i="2"/>
  <c r="R4548" i="2"/>
  <c r="P4548" i="2"/>
  <c r="BI4539" i="2"/>
  <c r="BH4539" i="2"/>
  <c r="BG4539" i="2"/>
  <c r="BF4539" i="2"/>
  <c r="T4539" i="2"/>
  <c r="R4539" i="2"/>
  <c r="P4539" i="2"/>
  <c r="BI4515" i="2"/>
  <c r="BH4515" i="2"/>
  <c r="BG4515" i="2"/>
  <c r="BF4515" i="2"/>
  <c r="T4515" i="2"/>
  <c r="R4515" i="2"/>
  <c r="P4515" i="2"/>
  <c r="BI4512" i="2"/>
  <c r="BH4512" i="2"/>
  <c r="BG4512" i="2"/>
  <c r="BF4512" i="2"/>
  <c r="T4512" i="2"/>
  <c r="R4512" i="2"/>
  <c r="P4512" i="2"/>
  <c r="BI4501" i="2"/>
  <c r="BH4501" i="2"/>
  <c r="BG4501" i="2"/>
  <c r="BF4501" i="2"/>
  <c r="T4501" i="2"/>
  <c r="R4501" i="2"/>
  <c r="P4501" i="2"/>
  <c r="BI4495" i="2"/>
  <c r="BH4495" i="2"/>
  <c r="BG4495" i="2"/>
  <c r="BF4495" i="2"/>
  <c r="T4495" i="2"/>
  <c r="R4495" i="2"/>
  <c r="P4495" i="2"/>
  <c r="BI4489" i="2"/>
  <c r="BH4489" i="2"/>
  <c r="BG4489" i="2"/>
  <c r="BF4489" i="2"/>
  <c r="T4489" i="2"/>
  <c r="R4489" i="2"/>
  <c r="P4489" i="2"/>
  <c r="BI4478" i="2"/>
  <c r="BH4478" i="2"/>
  <c r="BG4478" i="2"/>
  <c r="BF4478" i="2"/>
  <c r="T4478" i="2"/>
  <c r="R4478" i="2"/>
  <c r="P4478" i="2"/>
  <c r="BI4475" i="2"/>
  <c r="BH4475" i="2"/>
  <c r="BG4475" i="2"/>
  <c r="BF4475" i="2"/>
  <c r="T4475" i="2"/>
  <c r="R4475" i="2"/>
  <c r="P4475" i="2"/>
  <c r="BI4474" i="2"/>
  <c r="BH4474" i="2"/>
  <c r="BG4474" i="2"/>
  <c r="BF4474" i="2"/>
  <c r="T4474" i="2"/>
  <c r="R4474" i="2"/>
  <c r="P4474" i="2"/>
  <c r="BI4469" i="2"/>
  <c r="BH4469" i="2"/>
  <c r="BG4469" i="2"/>
  <c r="BF4469" i="2"/>
  <c r="T4469" i="2"/>
  <c r="R4469" i="2"/>
  <c r="P4469" i="2"/>
  <c r="BI4463" i="2"/>
  <c r="BH4463" i="2"/>
  <c r="BG4463" i="2"/>
  <c r="BF4463" i="2"/>
  <c r="T4463" i="2"/>
  <c r="R4463" i="2"/>
  <c r="P4463" i="2"/>
  <c r="BI4461" i="2"/>
  <c r="BH4461" i="2"/>
  <c r="BG4461" i="2"/>
  <c r="BF4461" i="2"/>
  <c r="T4461" i="2"/>
  <c r="R4461" i="2"/>
  <c r="P4461" i="2"/>
  <c r="BI4453" i="2"/>
  <c r="BH4453" i="2"/>
  <c r="BG4453" i="2"/>
  <c r="BF4453" i="2"/>
  <c r="T4453" i="2"/>
  <c r="R4453" i="2"/>
  <c r="P4453" i="2"/>
  <c r="BI4450" i="2"/>
  <c r="BH4450" i="2"/>
  <c r="BG4450" i="2"/>
  <c r="BF4450" i="2"/>
  <c r="T4450" i="2"/>
  <c r="R4450" i="2"/>
  <c r="P4450" i="2"/>
  <c r="BI4448" i="2"/>
  <c r="BH4448" i="2"/>
  <c r="BG4448" i="2"/>
  <c r="BF4448" i="2"/>
  <c r="T4448" i="2"/>
  <c r="R4448" i="2"/>
  <c r="P4448" i="2"/>
  <c r="BI4283" i="2"/>
  <c r="BH4283" i="2"/>
  <c r="BG4283" i="2"/>
  <c r="BF4283" i="2"/>
  <c r="T4283" i="2"/>
  <c r="R4283" i="2"/>
  <c r="P4283" i="2"/>
  <c r="BI4282" i="2"/>
  <c r="BH4282" i="2"/>
  <c r="BG4282" i="2"/>
  <c r="BF4282" i="2"/>
  <c r="T4282" i="2"/>
  <c r="R4282" i="2"/>
  <c r="P4282" i="2"/>
  <c r="BI4271" i="2"/>
  <c r="BH4271" i="2"/>
  <c r="BG4271" i="2"/>
  <c r="BF4271" i="2"/>
  <c r="T4271" i="2"/>
  <c r="R4271" i="2"/>
  <c r="P4271" i="2"/>
  <c r="BI4269" i="2"/>
  <c r="BH4269" i="2"/>
  <c r="BG4269" i="2"/>
  <c r="BF4269" i="2"/>
  <c r="T4269" i="2"/>
  <c r="R4269" i="2"/>
  <c r="P4269" i="2"/>
  <c r="BI4260" i="2"/>
  <c r="BH4260" i="2"/>
  <c r="BG4260" i="2"/>
  <c r="BF4260" i="2"/>
  <c r="T4260" i="2"/>
  <c r="R4260" i="2"/>
  <c r="P4260" i="2"/>
  <c r="BI4253" i="2"/>
  <c r="BH4253" i="2"/>
  <c r="BG4253" i="2"/>
  <c r="BF4253" i="2"/>
  <c r="T4253" i="2"/>
  <c r="R4253" i="2"/>
  <c r="P4253" i="2"/>
  <c r="BI4251" i="2"/>
  <c r="BH4251" i="2"/>
  <c r="BG4251" i="2"/>
  <c r="BF4251" i="2"/>
  <c r="T4251" i="2"/>
  <c r="R4251" i="2"/>
  <c r="P4251" i="2"/>
  <c r="BI4243" i="2"/>
  <c r="BH4243" i="2"/>
  <c r="BG4243" i="2"/>
  <c r="BF4243" i="2"/>
  <c r="T4243" i="2"/>
  <c r="R4243" i="2"/>
  <c r="P4243" i="2"/>
  <c r="BI4236" i="2"/>
  <c r="BH4236" i="2"/>
  <c r="BG4236" i="2"/>
  <c r="BF4236" i="2"/>
  <c r="T4236" i="2"/>
  <c r="R4236" i="2"/>
  <c r="P4236" i="2"/>
  <c r="BI4228" i="2"/>
  <c r="BH4228" i="2"/>
  <c r="BG4228" i="2"/>
  <c r="BF4228" i="2"/>
  <c r="T4228" i="2"/>
  <c r="R4228" i="2"/>
  <c r="P4228" i="2"/>
  <c r="BI4226" i="2"/>
  <c r="BH4226" i="2"/>
  <c r="BG4226" i="2"/>
  <c r="BF4226" i="2"/>
  <c r="T4226" i="2"/>
  <c r="R4226" i="2"/>
  <c r="P4226" i="2"/>
  <c r="BI4217" i="2"/>
  <c r="BH4217" i="2"/>
  <c r="BG4217" i="2"/>
  <c r="BF4217" i="2"/>
  <c r="T4217" i="2"/>
  <c r="R4217" i="2"/>
  <c r="P4217" i="2"/>
  <c r="BI4207" i="2"/>
  <c r="BH4207" i="2"/>
  <c r="BG4207" i="2"/>
  <c r="BF4207" i="2"/>
  <c r="T4207" i="2"/>
  <c r="R4207" i="2"/>
  <c r="P4207" i="2"/>
  <c r="BI4191" i="2"/>
  <c r="BH4191" i="2"/>
  <c r="BG4191" i="2"/>
  <c r="BF4191" i="2"/>
  <c r="T4191" i="2"/>
  <c r="R4191" i="2"/>
  <c r="P4191" i="2"/>
  <c r="BI4130" i="2"/>
  <c r="BH4130" i="2"/>
  <c r="BG4130" i="2"/>
  <c r="BF4130" i="2"/>
  <c r="T4130" i="2"/>
  <c r="R4130" i="2"/>
  <c r="P4130" i="2"/>
  <c r="BI4029" i="2"/>
  <c r="BH4029" i="2"/>
  <c r="BG4029" i="2"/>
  <c r="BF4029" i="2"/>
  <c r="T4029" i="2"/>
  <c r="R4029" i="2"/>
  <c r="P4029" i="2"/>
  <c r="BI4027" i="2"/>
  <c r="BH4027" i="2"/>
  <c r="BG4027" i="2"/>
  <c r="BF4027" i="2"/>
  <c r="T4027" i="2"/>
  <c r="R4027" i="2"/>
  <c r="P4027" i="2"/>
  <c r="BI4021" i="2"/>
  <c r="BH4021" i="2"/>
  <c r="BG4021" i="2"/>
  <c r="BF4021" i="2"/>
  <c r="T4021" i="2"/>
  <c r="R4021" i="2"/>
  <c r="P4021" i="2"/>
  <c r="BI3978" i="2"/>
  <c r="BH3978" i="2"/>
  <c r="BG3978" i="2"/>
  <c r="BF3978" i="2"/>
  <c r="T3978" i="2"/>
  <c r="R3978" i="2"/>
  <c r="P3978" i="2"/>
  <c r="BI3956" i="2"/>
  <c r="BH3956" i="2"/>
  <c r="BG3956" i="2"/>
  <c r="BF3956" i="2"/>
  <c r="T3956" i="2"/>
  <c r="R3956" i="2"/>
  <c r="P3956" i="2"/>
  <c r="BI3950" i="2"/>
  <c r="BH3950" i="2"/>
  <c r="BG3950" i="2"/>
  <c r="BF3950" i="2"/>
  <c r="T3950" i="2"/>
  <c r="R3950" i="2"/>
  <c r="P3950" i="2"/>
  <c r="BI3856" i="2"/>
  <c r="BH3856" i="2"/>
  <c r="BG3856" i="2"/>
  <c r="BF3856" i="2"/>
  <c r="T3856" i="2"/>
  <c r="R3856" i="2"/>
  <c r="P3856" i="2"/>
  <c r="BI3854" i="2"/>
  <c r="BH3854" i="2"/>
  <c r="BG3854" i="2"/>
  <c r="BF3854" i="2"/>
  <c r="T3854" i="2"/>
  <c r="R3854" i="2"/>
  <c r="P3854" i="2"/>
  <c r="BI3851" i="2"/>
  <c r="BH3851" i="2"/>
  <c r="BG3851" i="2"/>
  <c r="BF3851" i="2"/>
  <c r="T3851" i="2"/>
  <c r="R3851" i="2"/>
  <c r="P3851" i="2"/>
  <c r="BI3845" i="2"/>
  <c r="BH3845" i="2"/>
  <c r="BG3845" i="2"/>
  <c r="BF3845" i="2"/>
  <c r="T3845" i="2"/>
  <c r="R3845" i="2"/>
  <c r="P3845" i="2"/>
  <c r="BI3839" i="2"/>
  <c r="BH3839" i="2"/>
  <c r="BG3839" i="2"/>
  <c r="BF3839" i="2"/>
  <c r="T3839" i="2"/>
  <c r="R3839" i="2"/>
  <c r="P3839" i="2"/>
  <c r="BI3829" i="2"/>
  <c r="BH3829" i="2"/>
  <c r="BG3829" i="2"/>
  <c r="BF3829" i="2"/>
  <c r="T3829" i="2"/>
  <c r="R3829" i="2"/>
  <c r="P3829" i="2"/>
  <c r="BI3825" i="2"/>
  <c r="BH3825" i="2"/>
  <c r="BG3825" i="2"/>
  <c r="BF3825" i="2"/>
  <c r="T3825" i="2"/>
  <c r="R3825" i="2"/>
  <c r="P3825" i="2"/>
  <c r="BI3821" i="2"/>
  <c r="BH3821" i="2"/>
  <c r="BG3821" i="2"/>
  <c r="BF3821" i="2"/>
  <c r="T3821" i="2"/>
  <c r="R3821" i="2"/>
  <c r="P3821" i="2"/>
  <c r="BI3819" i="2"/>
  <c r="BH3819" i="2"/>
  <c r="BG3819" i="2"/>
  <c r="BF3819" i="2"/>
  <c r="T3819" i="2"/>
  <c r="R3819" i="2"/>
  <c r="P3819" i="2"/>
  <c r="BI3813" i="2"/>
  <c r="BH3813" i="2"/>
  <c r="BG3813" i="2"/>
  <c r="BF3813" i="2"/>
  <c r="T3813" i="2"/>
  <c r="R3813" i="2"/>
  <c r="P3813" i="2"/>
  <c r="BI3807" i="2"/>
  <c r="BH3807" i="2"/>
  <c r="BG3807" i="2"/>
  <c r="BF3807" i="2"/>
  <c r="T3807" i="2"/>
  <c r="R3807" i="2"/>
  <c r="P3807" i="2"/>
  <c r="BI3798" i="2"/>
  <c r="BH3798" i="2"/>
  <c r="BG3798" i="2"/>
  <c r="BF3798" i="2"/>
  <c r="T3798" i="2"/>
  <c r="R3798" i="2"/>
  <c r="P3798" i="2"/>
  <c r="BI3789" i="2"/>
  <c r="BH3789" i="2"/>
  <c r="BG3789" i="2"/>
  <c r="BF3789" i="2"/>
  <c r="T3789" i="2"/>
  <c r="R3789" i="2"/>
  <c r="P3789" i="2"/>
  <c r="BI3787" i="2"/>
  <c r="BH3787" i="2"/>
  <c r="BG3787" i="2"/>
  <c r="BF3787" i="2"/>
  <c r="T3787" i="2"/>
  <c r="R3787" i="2"/>
  <c r="P3787" i="2"/>
  <c r="BI3777" i="2"/>
  <c r="BH3777" i="2"/>
  <c r="BG3777" i="2"/>
  <c r="BF3777" i="2"/>
  <c r="T3777" i="2"/>
  <c r="R3777" i="2"/>
  <c r="P3777" i="2"/>
  <c r="BI3761" i="2"/>
  <c r="BH3761" i="2"/>
  <c r="BG3761" i="2"/>
  <c r="BF3761" i="2"/>
  <c r="T3761" i="2"/>
  <c r="R3761" i="2"/>
  <c r="P3761" i="2"/>
  <c r="BI3751" i="2"/>
  <c r="BH3751" i="2"/>
  <c r="BG3751" i="2"/>
  <c r="BF3751" i="2"/>
  <c r="T3751" i="2"/>
  <c r="R3751" i="2"/>
  <c r="P3751" i="2"/>
  <c r="BI3741" i="2"/>
  <c r="BH3741" i="2"/>
  <c r="BG3741" i="2"/>
  <c r="BF3741" i="2"/>
  <c r="T3741" i="2"/>
  <c r="R3741" i="2"/>
  <c r="P3741" i="2"/>
  <c r="BI3721" i="2"/>
  <c r="BH3721" i="2"/>
  <c r="BG3721" i="2"/>
  <c r="BF3721" i="2"/>
  <c r="T3721" i="2"/>
  <c r="R3721" i="2"/>
  <c r="P3721" i="2"/>
  <c r="BI3711" i="2"/>
  <c r="BH3711" i="2"/>
  <c r="BG3711" i="2"/>
  <c r="BF3711" i="2"/>
  <c r="T3711" i="2"/>
  <c r="R3711" i="2"/>
  <c r="P3711" i="2"/>
  <c r="BI3701" i="2"/>
  <c r="BH3701" i="2"/>
  <c r="BG3701" i="2"/>
  <c r="BF3701" i="2"/>
  <c r="T3701" i="2"/>
  <c r="R3701" i="2"/>
  <c r="P3701" i="2"/>
  <c r="BI3695" i="2"/>
  <c r="BH3695" i="2"/>
  <c r="BG3695" i="2"/>
  <c r="BF3695" i="2"/>
  <c r="T3695" i="2"/>
  <c r="R3695" i="2"/>
  <c r="P3695" i="2"/>
  <c r="BI3684" i="2"/>
  <c r="BH3684" i="2"/>
  <c r="BG3684" i="2"/>
  <c r="BF3684" i="2"/>
  <c r="T3684" i="2"/>
  <c r="R3684" i="2"/>
  <c r="P3684" i="2"/>
  <c r="BI3682" i="2"/>
  <c r="BH3682" i="2"/>
  <c r="BG3682" i="2"/>
  <c r="BF3682" i="2"/>
  <c r="T3682" i="2"/>
  <c r="R3682" i="2"/>
  <c r="P3682" i="2"/>
  <c r="BI3672" i="2"/>
  <c r="BH3672" i="2"/>
  <c r="BG3672" i="2"/>
  <c r="BF3672" i="2"/>
  <c r="T3672" i="2"/>
  <c r="R3672" i="2"/>
  <c r="P3672" i="2"/>
  <c r="BI3665" i="2"/>
  <c r="BH3665" i="2"/>
  <c r="BG3665" i="2"/>
  <c r="BF3665" i="2"/>
  <c r="T3665" i="2"/>
  <c r="R3665" i="2"/>
  <c r="P3665" i="2"/>
  <c r="BI3656" i="2"/>
  <c r="BH3656" i="2"/>
  <c r="BG3656" i="2"/>
  <c r="BF3656" i="2"/>
  <c r="T3656" i="2"/>
  <c r="R3656" i="2"/>
  <c r="P3656" i="2"/>
  <c r="BI3653" i="2"/>
  <c r="BH3653" i="2"/>
  <c r="BG3653" i="2"/>
  <c r="BF3653" i="2"/>
  <c r="T3653" i="2"/>
  <c r="R3653" i="2"/>
  <c r="P3653" i="2"/>
  <c r="BI3647" i="2"/>
  <c r="BH3647" i="2"/>
  <c r="BG3647" i="2"/>
  <c r="BF3647" i="2"/>
  <c r="T3647" i="2"/>
  <c r="R3647" i="2"/>
  <c r="P3647" i="2"/>
  <c r="BI3644" i="2"/>
  <c r="BH3644" i="2"/>
  <c r="BG3644" i="2"/>
  <c r="BF3644" i="2"/>
  <c r="T3644" i="2"/>
  <c r="R3644" i="2"/>
  <c r="P3644" i="2"/>
  <c r="BI3638" i="2"/>
  <c r="BH3638" i="2"/>
  <c r="BG3638" i="2"/>
  <c r="BF3638" i="2"/>
  <c r="T3638" i="2"/>
  <c r="R3638" i="2"/>
  <c r="P3638" i="2"/>
  <c r="BI3612" i="2"/>
  <c r="BH3612" i="2"/>
  <c r="BG3612" i="2"/>
  <c r="BF3612" i="2"/>
  <c r="T3612" i="2"/>
  <c r="R3612" i="2"/>
  <c r="P3612" i="2"/>
  <c r="BI3587" i="2"/>
  <c r="BH3587" i="2"/>
  <c r="BG3587" i="2"/>
  <c r="BF3587" i="2"/>
  <c r="T3587" i="2"/>
  <c r="R3587" i="2"/>
  <c r="P3587" i="2"/>
  <c r="BI3584" i="2"/>
  <c r="BH3584" i="2"/>
  <c r="BG3584" i="2"/>
  <c r="BF3584" i="2"/>
  <c r="T3584" i="2"/>
  <c r="R3584" i="2"/>
  <c r="P3584" i="2"/>
  <c r="BI3578" i="2"/>
  <c r="BH3578" i="2"/>
  <c r="BG3578" i="2"/>
  <c r="BF3578" i="2"/>
  <c r="T3578" i="2"/>
  <c r="R3578" i="2"/>
  <c r="P3578" i="2"/>
  <c r="BI3575" i="2"/>
  <c r="BH3575" i="2"/>
  <c r="BG3575" i="2"/>
  <c r="BF3575" i="2"/>
  <c r="T3575" i="2"/>
  <c r="R3575" i="2"/>
  <c r="P3575" i="2"/>
  <c r="BI3572" i="2"/>
  <c r="BH3572" i="2"/>
  <c r="BG3572" i="2"/>
  <c r="BF3572" i="2"/>
  <c r="T3572" i="2"/>
  <c r="R3572" i="2"/>
  <c r="P3572" i="2"/>
  <c r="BI3560" i="2"/>
  <c r="BH3560" i="2"/>
  <c r="BG3560" i="2"/>
  <c r="BF3560" i="2"/>
  <c r="T3560" i="2"/>
  <c r="R3560" i="2"/>
  <c r="P3560" i="2"/>
  <c r="BI3540" i="2"/>
  <c r="BH3540" i="2"/>
  <c r="BG3540" i="2"/>
  <c r="BF3540" i="2"/>
  <c r="T3540" i="2"/>
  <c r="R3540" i="2"/>
  <c r="P3540" i="2"/>
  <c r="BI3530" i="2"/>
  <c r="BH3530" i="2"/>
  <c r="BG3530" i="2"/>
  <c r="BF3530" i="2"/>
  <c r="T3530" i="2"/>
  <c r="R3530" i="2"/>
  <c r="P3530" i="2"/>
  <c r="BI3516" i="2"/>
  <c r="BH3516" i="2"/>
  <c r="BG3516" i="2"/>
  <c r="BF3516" i="2"/>
  <c r="T3516" i="2"/>
  <c r="R3516" i="2"/>
  <c r="P3516" i="2"/>
  <c r="BI3510" i="2"/>
  <c r="BH3510" i="2"/>
  <c r="BG3510" i="2"/>
  <c r="BF3510" i="2"/>
  <c r="T3510" i="2"/>
  <c r="R3510" i="2"/>
  <c r="P3510" i="2"/>
  <c r="BI3505" i="2"/>
  <c r="BH3505" i="2"/>
  <c r="BG3505" i="2"/>
  <c r="BF3505" i="2"/>
  <c r="T3505" i="2"/>
  <c r="R3505" i="2"/>
  <c r="P3505" i="2"/>
  <c r="BI3503" i="2"/>
  <c r="BH3503" i="2"/>
  <c r="BG3503" i="2"/>
  <c r="BF3503" i="2"/>
  <c r="T3503" i="2"/>
  <c r="R3503" i="2"/>
  <c r="P3503" i="2"/>
  <c r="BI3497" i="2"/>
  <c r="BH3497" i="2"/>
  <c r="BG3497" i="2"/>
  <c r="BF3497" i="2"/>
  <c r="T3497" i="2"/>
  <c r="R3497" i="2"/>
  <c r="P3497" i="2"/>
  <c r="BI3482" i="2"/>
  <c r="BH3482" i="2"/>
  <c r="BG3482" i="2"/>
  <c r="BF3482" i="2"/>
  <c r="T3482" i="2"/>
  <c r="R3482" i="2"/>
  <c r="P3482" i="2"/>
  <c r="BI3479" i="2"/>
  <c r="BH3479" i="2"/>
  <c r="BG3479" i="2"/>
  <c r="BF3479" i="2"/>
  <c r="T3479" i="2"/>
  <c r="R3479" i="2"/>
  <c r="P3479" i="2"/>
  <c r="BI3453" i="2"/>
  <c r="BH3453" i="2"/>
  <c r="BG3453" i="2"/>
  <c r="BF3453" i="2"/>
  <c r="T3453" i="2"/>
  <c r="R3453" i="2"/>
  <c r="P3453" i="2"/>
  <c r="BI3441" i="2"/>
  <c r="BH3441" i="2"/>
  <c r="BG3441" i="2"/>
  <c r="BF3441" i="2"/>
  <c r="T3441" i="2"/>
  <c r="R3441" i="2"/>
  <c r="P3441" i="2"/>
  <c r="BI3439" i="2"/>
  <c r="BH3439" i="2"/>
  <c r="BG3439" i="2"/>
  <c r="BF3439" i="2"/>
  <c r="T3439" i="2"/>
  <c r="R3439" i="2"/>
  <c r="P3439" i="2"/>
  <c r="BI3433" i="2"/>
  <c r="BH3433" i="2"/>
  <c r="BG3433" i="2"/>
  <c r="BF3433" i="2"/>
  <c r="T3433" i="2"/>
  <c r="R3433" i="2"/>
  <c r="P3433" i="2"/>
  <c r="BI3429" i="2"/>
  <c r="BH3429" i="2"/>
  <c r="BG3429" i="2"/>
  <c r="BF3429" i="2"/>
  <c r="T3429" i="2"/>
  <c r="T3428" i="2" s="1"/>
  <c r="R3429" i="2"/>
  <c r="R3428" i="2" s="1"/>
  <c r="P3429" i="2"/>
  <c r="P3428" i="2"/>
  <c r="BI3424" i="2"/>
  <c r="BH3424" i="2"/>
  <c r="BG3424" i="2"/>
  <c r="BF3424" i="2"/>
  <c r="T3424" i="2"/>
  <c r="R3424" i="2"/>
  <c r="P3424" i="2"/>
  <c r="BI3423" i="2"/>
  <c r="BH3423" i="2"/>
  <c r="BG3423" i="2"/>
  <c r="BF3423" i="2"/>
  <c r="T3423" i="2"/>
  <c r="R3423" i="2"/>
  <c r="P3423" i="2"/>
  <c r="BI3422" i="2"/>
  <c r="BH3422" i="2"/>
  <c r="BG3422" i="2"/>
  <c r="BF3422" i="2"/>
  <c r="T3422" i="2"/>
  <c r="R3422" i="2"/>
  <c r="P3422" i="2"/>
  <c r="BI3420" i="2"/>
  <c r="BH3420" i="2"/>
  <c r="BG3420" i="2"/>
  <c r="BF3420" i="2"/>
  <c r="T3420" i="2"/>
  <c r="R3420" i="2"/>
  <c r="P3420" i="2"/>
  <c r="BI3418" i="2"/>
  <c r="BH3418" i="2"/>
  <c r="BG3418" i="2"/>
  <c r="BF3418" i="2"/>
  <c r="T3418" i="2"/>
  <c r="R3418" i="2"/>
  <c r="P3418" i="2"/>
  <c r="BI3413" i="2"/>
  <c r="BH3413" i="2"/>
  <c r="BG3413" i="2"/>
  <c r="BF3413" i="2"/>
  <c r="T3413" i="2"/>
  <c r="R3413" i="2"/>
  <c r="P3413" i="2"/>
  <c r="BI3402" i="2"/>
  <c r="BH3402" i="2"/>
  <c r="BG3402" i="2"/>
  <c r="BF3402" i="2"/>
  <c r="T3402" i="2"/>
  <c r="R3402" i="2"/>
  <c r="P3402" i="2"/>
  <c r="BI3398" i="2"/>
  <c r="BH3398" i="2"/>
  <c r="BG3398" i="2"/>
  <c r="BF3398" i="2"/>
  <c r="T3398" i="2"/>
  <c r="R3398" i="2"/>
  <c r="P3398" i="2"/>
  <c r="BI3394" i="2"/>
  <c r="BH3394" i="2"/>
  <c r="BG3394" i="2"/>
  <c r="BF3394" i="2"/>
  <c r="T3394" i="2"/>
  <c r="R3394" i="2"/>
  <c r="P3394" i="2"/>
  <c r="BI3390" i="2"/>
  <c r="BH3390" i="2"/>
  <c r="BG3390" i="2"/>
  <c r="BF3390" i="2"/>
  <c r="T3390" i="2"/>
  <c r="R3390" i="2"/>
  <c r="P3390" i="2"/>
  <c r="BI3385" i="2"/>
  <c r="BH3385" i="2"/>
  <c r="BG3385" i="2"/>
  <c r="BF3385" i="2"/>
  <c r="T3385" i="2"/>
  <c r="R3385" i="2"/>
  <c r="P3385" i="2"/>
  <c r="BI3381" i="2"/>
  <c r="BH3381" i="2"/>
  <c r="BG3381" i="2"/>
  <c r="BF3381" i="2"/>
  <c r="T3381" i="2"/>
  <c r="R3381" i="2"/>
  <c r="P3381" i="2"/>
  <c r="BI3377" i="2"/>
  <c r="BH3377" i="2"/>
  <c r="BG3377" i="2"/>
  <c r="BF3377" i="2"/>
  <c r="T3377" i="2"/>
  <c r="R3377" i="2"/>
  <c r="P3377" i="2"/>
  <c r="BI3373" i="2"/>
  <c r="BH3373" i="2"/>
  <c r="BG3373" i="2"/>
  <c r="BF3373" i="2"/>
  <c r="T3373" i="2"/>
  <c r="R3373" i="2"/>
  <c r="P3373" i="2"/>
  <c r="BI3369" i="2"/>
  <c r="BH3369" i="2"/>
  <c r="BG3369" i="2"/>
  <c r="BF3369" i="2"/>
  <c r="T3369" i="2"/>
  <c r="R3369" i="2"/>
  <c r="P3369" i="2"/>
  <c r="BI3365" i="2"/>
  <c r="BH3365" i="2"/>
  <c r="BG3365" i="2"/>
  <c r="BF3365" i="2"/>
  <c r="T3365" i="2"/>
  <c r="R3365" i="2"/>
  <c r="P3365" i="2"/>
  <c r="BI3361" i="2"/>
  <c r="BH3361" i="2"/>
  <c r="BG3361" i="2"/>
  <c r="BF3361" i="2"/>
  <c r="T3361" i="2"/>
  <c r="R3361" i="2"/>
  <c r="P3361" i="2"/>
  <c r="BI3357" i="2"/>
  <c r="BH3357" i="2"/>
  <c r="BG3357" i="2"/>
  <c r="BF3357" i="2"/>
  <c r="T3357" i="2"/>
  <c r="R3357" i="2"/>
  <c r="P3357" i="2"/>
  <c r="BI3353" i="2"/>
  <c r="BH3353" i="2"/>
  <c r="BG3353" i="2"/>
  <c r="BF3353" i="2"/>
  <c r="T3353" i="2"/>
  <c r="R3353" i="2"/>
  <c r="P3353" i="2"/>
  <c r="BI3345" i="2"/>
  <c r="BH3345" i="2"/>
  <c r="BG3345" i="2"/>
  <c r="BF3345" i="2"/>
  <c r="T3345" i="2"/>
  <c r="R3345" i="2"/>
  <c r="P3345" i="2"/>
  <c r="BI3335" i="2"/>
  <c r="BH3335" i="2"/>
  <c r="BG3335" i="2"/>
  <c r="BF3335" i="2"/>
  <c r="T3335" i="2"/>
  <c r="R3335" i="2"/>
  <c r="P3335" i="2"/>
  <c r="BI3324" i="2"/>
  <c r="BH3324" i="2"/>
  <c r="BG3324" i="2"/>
  <c r="BF3324" i="2"/>
  <c r="T3324" i="2"/>
  <c r="R3324" i="2"/>
  <c r="P3324" i="2"/>
  <c r="BI3316" i="2"/>
  <c r="BH3316" i="2"/>
  <c r="BG3316" i="2"/>
  <c r="BF3316" i="2"/>
  <c r="T3316" i="2"/>
  <c r="R3316" i="2"/>
  <c r="P3316" i="2"/>
  <c r="BI3312" i="2"/>
  <c r="BH3312" i="2"/>
  <c r="BG3312" i="2"/>
  <c r="BF3312" i="2"/>
  <c r="T3312" i="2"/>
  <c r="R3312" i="2"/>
  <c r="P3312" i="2"/>
  <c r="BI3308" i="2"/>
  <c r="BH3308" i="2"/>
  <c r="BG3308" i="2"/>
  <c r="BF3308" i="2"/>
  <c r="T3308" i="2"/>
  <c r="R3308" i="2"/>
  <c r="P3308" i="2"/>
  <c r="BI3304" i="2"/>
  <c r="BH3304" i="2"/>
  <c r="BG3304" i="2"/>
  <c r="BF3304" i="2"/>
  <c r="T3304" i="2"/>
  <c r="R3304" i="2"/>
  <c r="P3304" i="2"/>
  <c r="BI3297" i="2"/>
  <c r="BH3297" i="2"/>
  <c r="BG3297" i="2"/>
  <c r="BF3297" i="2"/>
  <c r="T3297" i="2"/>
  <c r="R3297" i="2"/>
  <c r="P3297" i="2"/>
  <c r="BI3293" i="2"/>
  <c r="BH3293" i="2"/>
  <c r="BG3293" i="2"/>
  <c r="BF3293" i="2"/>
  <c r="T3293" i="2"/>
  <c r="R3293" i="2"/>
  <c r="P3293" i="2"/>
  <c r="BI3289" i="2"/>
  <c r="BH3289" i="2"/>
  <c r="BG3289" i="2"/>
  <c r="BF3289" i="2"/>
  <c r="T3289" i="2"/>
  <c r="R3289" i="2"/>
  <c r="P3289" i="2"/>
  <c r="BI3285" i="2"/>
  <c r="BH3285" i="2"/>
  <c r="BG3285" i="2"/>
  <c r="BF3285" i="2"/>
  <c r="T3285" i="2"/>
  <c r="R3285" i="2"/>
  <c r="P3285" i="2"/>
  <c r="BI3281" i="2"/>
  <c r="BH3281" i="2"/>
  <c r="BG3281" i="2"/>
  <c r="BF3281" i="2"/>
  <c r="T3281" i="2"/>
  <c r="R3281" i="2"/>
  <c r="P3281" i="2"/>
  <c r="BI3277" i="2"/>
  <c r="BH3277" i="2"/>
  <c r="BG3277" i="2"/>
  <c r="BF3277" i="2"/>
  <c r="T3277" i="2"/>
  <c r="R3277" i="2"/>
  <c r="P3277" i="2"/>
  <c r="BI3273" i="2"/>
  <c r="BH3273" i="2"/>
  <c r="BG3273" i="2"/>
  <c r="BF3273" i="2"/>
  <c r="T3273" i="2"/>
  <c r="R3273" i="2"/>
  <c r="P3273" i="2"/>
  <c r="BI3269" i="2"/>
  <c r="BH3269" i="2"/>
  <c r="BG3269" i="2"/>
  <c r="BF3269" i="2"/>
  <c r="T3269" i="2"/>
  <c r="R3269" i="2"/>
  <c r="P3269" i="2"/>
  <c r="BI3262" i="2"/>
  <c r="BH3262" i="2"/>
  <c r="BG3262" i="2"/>
  <c r="BF3262" i="2"/>
  <c r="T3262" i="2"/>
  <c r="R3262" i="2"/>
  <c r="P3262" i="2"/>
  <c r="BI3254" i="2"/>
  <c r="BH3254" i="2"/>
  <c r="BG3254" i="2"/>
  <c r="BF3254" i="2"/>
  <c r="T3254" i="2"/>
  <c r="R3254" i="2"/>
  <c r="P3254" i="2"/>
  <c r="BI3250" i="2"/>
  <c r="BH3250" i="2"/>
  <c r="BG3250" i="2"/>
  <c r="BF3250" i="2"/>
  <c r="T3250" i="2"/>
  <c r="R3250" i="2"/>
  <c r="P3250" i="2"/>
  <c r="BI3246" i="2"/>
  <c r="BH3246" i="2"/>
  <c r="BG3246" i="2"/>
  <c r="BF3246" i="2"/>
  <c r="T3246" i="2"/>
  <c r="R3246" i="2"/>
  <c r="P3246" i="2"/>
  <c r="BI3237" i="2"/>
  <c r="BH3237" i="2"/>
  <c r="BG3237" i="2"/>
  <c r="BF3237" i="2"/>
  <c r="T3237" i="2"/>
  <c r="R3237" i="2"/>
  <c r="P3237" i="2"/>
  <c r="BI3233" i="2"/>
  <c r="BH3233" i="2"/>
  <c r="BG3233" i="2"/>
  <c r="BF3233" i="2"/>
  <c r="T3233" i="2"/>
  <c r="R3233" i="2"/>
  <c r="P3233" i="2"/>
  <c r="BI3229" i="2"/>
  <c r="BH3229" i="2"/>
  <c r="BG3229" i="2"/>
  <c r="BF3229" i="2"/>
  <c r="T3229" i="2"/>
  <c r="R3229" i="2"/>
  <c r="P3229" i="2"/>
  <c r="BI3225" i="2"/>
  <c r="BH3225" i="2"/>
  <c r="BG3225" i="2"/>
  <c r="BF3225" i="2"/>
  <c r="T3225" i="2"/>
  <c r="R3225" i="2"/>
  <c r="P3225" i="2"/>
  <c r="BI3221" i="2"/>
  <c r="BH3221" i="2"/>
  <c r="BG3221" i="2"/>
  <c r="BF3221" i="2"/>
  <c r="T3221" i="2"/>
  <c r="R3221" i="2"/>
  <c r="P3221" i="2"/>
  <c r="BI3217" i="2"/>
  <c r="BH3217" i="2"/>
  <c r="BG3217" i="2"/>
  <c r="BF3217" i="2"/>
  <c r="T3217" i="2"/>
  <c r="R3217" i="2"/>
  <c r="P3217" i="2"/>
  <c r="BI3213" i="2"/>
  <c r="BH3213" i="2"/>
  <c r="BG3213" i="2"/>
  <c r="BF3213" i="2"/>
  <c r="T3213" i="2"/>
  <c r="R3213" i="2"/>
  <c r="P3213" i="2"/>
  <c r="BI3209" i="2"/>
  <c r="BH3209" i="2"/>
  <c r="BG3209" i="2"/>
  <c r="BF3209" i="2"/>
  <c r="T3209" i="2"/>
  <c r="R3209" i="2"/>
  <c r="P3209" i="2"/>
  <c r="BI3203" i="2"/>
  <c r="BH3203" i="2"/>
  <c r="BG3203" i="2"/>
  <c r="BF3203" i="2"/>
  <c r="T3203" i="2"/>
  <c r="R3203" i="2"/>
  <c r="P3203" i="2"/>
  <c r="BI3195" i="2"/>
  <c r="BH3195" i="2"/>
  <c r="BG3195" i="2"/>
  <c r="BF3195" i="2"/>
  <c r="T3195" i="2"/>
  <c r="R3195" i="2"/>
  <c r="P3195" i="2"/>
  <c r="BI3183" i="2"/>
  <c r="BH3183" i="2"/>
  <c r="BG3183" i="2"/>
  <c r="BF3183" i="2"/>
  <c r="T3183" i="2"/>
  <c r="R3183" i="2"/>
  <c r="P3183" i="2"/>
  <c r="BI3173" i="2"/>
  <c r="BH3173" i="2"/>
  <c r="BG3173" i="2"/>
  <c r="BF3173" i="2"/>
  <c r="T3173" i="2"/>
  <c r="R3173" i="2"/>
  <c r="P3173" i="2"/>
  <c r="BI3163" i="2"/>
  <c r="BH3163" i="2"/>
  <c r="BG3163" i="2"/>
  <c r="BF3163" i="2"/>
  <c r="T3163" i="2"/>
  <c r="R3163" i="2"/>
  <c r="P3163" i="2"/>
  <c r="BI3153" i="2"/>
  <c r="BH3153" i="2"/>
  <c r="BG3153" i="2"/>
  <c r="BF3153" i="2"/>
  <c r="T3153" i="2"/>
  <c r="R3153" i="2"/>
  <c r="P3153" i="2"/>
  <c r="BI3146" i="2"/>
  <c r="BH3146" i="2"/>
  <c r="BG3146" i="2"/>
  <c r="BF3146" i="2"/>
  <c r="T3146" i="2"/>
  <c r="R3146" i="2"/>
  <c r="P3146" i="2"/>
  <c r="BI3136" i="2"/>
  <c r="BH3136" i="2"/>
  <c r="BG3136" i="2"/>
  <c r="BF3136" i="2"/>
  <c r="T3136" i="2"/>
  <c r="R3136" i="2"/>
  <c r="P3136" i="2"/>
  <c r="BI3126" i="2"/>
  <c r="BH3126" i="2"/>
  <c r="BG3126" i="2"/>
  <c r="BF3126" i="2"/>
  <c r="T3126" i="2"/>
  <c r="R3126" i="2"/>
  <c r="P3126" i="2"/>
  <c r="BI3119" i="2"/>
  <c r="BH3119" i="2"/>
  <c r="BG3119" i="2"/>
  <c r="BF3119" i="2"/>
  <c r="T3119" i="2"/>
  <c r="R3119" i="2"/>
  <c r="P3119" i="2"/>
  <c r="BI3112" i="2"/>
  <c r="BH3112" i="2"/>
  <c r="BG3112" i="2"/>
  <c r="BF3112" i="2"/>
  <c r="T3112" i="2"/>
  <c r="R3112" i="2"/>
  <c r="P3112" i="2"/>
  <c r="BI3104" i="2"/>
  <c r="BH3104" i="2"/>
  <c r="BG3104" i="2"/>
  <c r="BF3104" i="2"/>
  <c r="T3104" i="2"/>
  <c r="R3104" i="2"/>
  <c r="P3104" i="2"/>
  <c r="BI3088" i="2"/>
  <c r="BH3088" i="2"/>
  <c r="BG3088" i="2"/>
  <c r="BF3088" i="2"/>
  <c r="T3088" i="2"/>
  <c r="R3088" i="2"/>
  <c r="P3088" i="2"/>
  <c r="BI3074" i="2"/>
  <c r="BH3074" i="2"/>
  <c r="BG3074" i="2"/>
  <c r="BF3074" i="2"/>
  <c r="T3074" i="2"/>
  <c r="R3074" i="2"/>
  <c r="P3074" i="2"/>
  <c r="BI3064" i="2"/>
  <c r="BH3064" i="2"/>
  <c r="BG3064" i="2"/>
  <c r="BF3064" i="2"/>
  <c r="T3064" i="2"/>
  <c r="R3064" i="2"/>
  <c r="P3064" i="2"/>
  <c r="BI3057" i="2"/>
  <c r="BH3057" i="2"/>
  <c r="BG3057" i="2"/>
  <c r="BF3057" i="2"/>
  <c r="T3057" i="2"/>
  <c r="R3057" i="2"/>
  <c r="P3057" i="2"/>
  <c r="BI3049" i="2"/>
  <c r="BH3049" i="2"/>
  <c r="BG3049" i="2"/>
  <c r="BF3049" i="2"/>
  <c r="T3049" i="2"/>
  <c r="R3049" i="2"/>
  <c r="P3049" i="2"/>
  <c r="BI3044" i="2"/>
  <c r="BH3044" i="2"/>
  <c r="BG3044" i="2"/>
  <c r="BF3044" i="2"/>
  <c r="T3044" i="2"/>
  <c r="R3044" i="2"/>
  <c r="P3044" i="2"/>
  <c r="BI3041" i="2"/>
  <c r="BH3041" i="2"/>
  <c r="BG3041" i="2"/>
  <c r="BF3041" i="2"/>
  <c r="T3041" i="2"/>
  <c r="R3041" i="2"/>
  <c r="P3041" i="2"/>
  <c r="BI3035" i="2"/>
  <c r="BH3035" i="2"/>
  <c r="BG3035" i="2"/>
  <c r="BF3035" i="2"/>
  <c r="T3035" i="2"/>
  <c r="R3035" i="2"/>
  <c r="P3035" i="2"/>
  <c r="BI3029" i="2"/>
  <c r="BH3029" i="2"/>
  <c r="BG3029" i="2"/>
  <c r="BF3029" i="2"/>
  <c r="T3029" i="2"/>
  <c r="R3029" i="2"/>
  <c r="P3029" i="2"/>
  <c r="BI3023" i="2"/>
  <c r="BH3023" i="2"/>
  <c r="BG3023" i="2"/>
  <c r="BF3023" i="2"/>
  <c r="T3023" i="2"/>
  <c r="R3023" i="2"/>
  <c r="P3023" i="2"/>
  <c r="BI3021" i="2"/>
  <c r="BH3021" i="2"/>
  <c r="BG3021" i="2"/>
  <c r="BF3021" i="2"/>
  <c r="T3021" i="2"/>
  <c r="R3021" i="2"/>
  <c r="P3021" i="2"/>
  <c r="BI3017" i="2"/>
  <c r="BH3017" i="2"/>
  <c r="BG3017" i="2"/>
  <c r="BF3017" i="2"/>
  <c r="T3017" i="2"/>
  <c r="R3017" i="2"/>
  <c r="P3017" i="2"/>
  <c r="BI3009" i="2"/>
  <c r="BH3009" i="2"/>
  <c r="BG3009" i="2"/>
  <c r="BF3009" i="2"/>
  <c r="T3009" i="2"/>
  <c r="R3009" i="2"/>
  <c r="P3009" i="2"/>
  <c r="BI3001" i="2"/>
  <c r="BH3001" i="2"/>
  <c r="BG3001" i="2"/>
  <c r="BF3001" i="2"/>
  <c r="T3001" i="2"/>
  <c r="R3001" i="2"/>
  <c r="P3001" i="2"/>
  <c r="BI2983" i="2"/>
  <c r="BH2983" i="2"/>
  <c r="BG2983" i="2"/>
  <c r="BF2983" i="2"/>
  <c r="T2983" i="2"/>
  <c r="R2983" i="2"/>
  <c r="P2983" i="2"/>
  <c r="BI2974" i="2"/>
  <c r="BH2974" i="2"/>
  <c r="BG2974" i="2"/>
  <c r="BF2974" i="2"/>
  <c r="T2974" i="2"/>
  <c r="R2974" i="2"/>
  <c r="P2974" i="2"/>
  <c r="BI2970" i="2"/>
  <c r="BH2970" i="2"/>
  <c r="BG2970" i="2"/>
  <c r="BF2970" i="2"/>
  <c r="T2970" i="2"/>
  <c r="R2970" i="2"/>
  <c r="P2970" i="2"/>
  <c r="BI2968" i="2"/>
  <c r="BH2968" i="2"/>
  <c r="BG2968" i="2"/>
  <c r="BF2968" i="2"/>
  <c r="T2968" i="2"/>
  <c r="R2968" i="2"/>
  <c r="P2968" i="2"/>
  <c r="BI2964" i="2"/>
  <c r="BH2964" i="2"/>
  <c r="BG2964" i="2"/>
  <c r="BF2964" i="2"/>
  <c r="T2964" i="2"/>
  <c r="R2964" i="2"/>
  <c r="P2964" i="2"/>
  <c r="BI2951" i="2"/>
  <c r="BH2951" i="2"/>
  <c r="BG2951" i="2"/>
  <c r="BF2951" i="2"/>
  <c r="T2951" i="2"/>
  <c r="R2951" i="2"/>
  <c r="P2951" i="2"/>
  <c r="BI2949" i="2"/>
  <c r="BH2949" i="2"/>
  <c r="BG2949" i="2"/>
  <c r="BF2949" i="2"/>
  <c r="T2949" i="2"/>
  <c r="R2949" i="2"/>
  <c r="P2949" i="2"/>
  <c r="BI2945" i="2"/>
  <c r="BH2945" i="2"/>
  <c r="BG2945" i="2"/>
  <c r="BF2945" i="2"/>
  <c r="T2945" i="2"/>
  <c r="R2945" i="2"/>
  <c r="P2945" i="2"/>
  <c r="BI2936" i="2"/>
  <c r="BH2936" i="2"/>
  <c r="BG2936" i="2"/>
  <c r="BF2936" i="2"/>
  <c r="T2936" i="2"/>
  <c r="R2936" i="2"/>
  <c r="P2936" i="2"/>
  <c r="BI2934" i="2"/>
  <c r="BH2934" i="2"/>
  <c r="BG2934" i="2"/>
  <c r="BF2934" i="2"/>
  <c r="T2934" i="2"/>
  <c r="R2934" i="2"/>
  <c r="P2934" i="2"/>
  <c r="BI2930" i="2"/>
  <c r="BH2930" i="2"/>
  <c r="BG2930" i="2"/>
  <c r="BF2930" i="2"/>
  <c r="T2930" i="2"/>
  <c r="R2930" i="2"/>
  <c r="P2930" i="2"/>
  <c r="BI2915" i="2"/>
  <c r="BH2915" i="2"/>
  <c r="BG2915" i="2"/>
  <c r="BF2915" i="2"/>
  <c r="T2915" i="2"/>
  <c r="R2915" i="2"/>
  <c r="P2915" i="2"/>
  <c r="BI2908" i="2"/>
  <c r="BH2908" i="2"/>
  <c r="BG2908" i="2"/>
  <c r="BF2908" i="2"/>
  <c r="T2908" i="2"/>
  <c r="R2908" i="2"/>
  <c r="P2908" i="2"/>
  <c r="BI2903" i="2"/>
  <c r="BH2903" i="2"/>
  <c r="BG2903" i="2"/>
  <c r="BF2903" i="2"/>
  <c r="T2903" i="2"/>
  <c r="R2903" i="2"/>
  <c r="P2903" i="2"/>
  <c r="BI2898" i="2"/>
  <c r="BH2898" i="2"/>
  <c r="BG2898" i="2"/>
  <c r="BF2898" i="2"/>
  <c r="T2898" i="2"/>
  <c r="R2898" i="2"/>
  <c r="P2898" i="2"/>
  <c r="BI2894" i="2"/>
  <c r="BH2894" i="2"/>
  <c r="BG2894" i="2"/>
  <c r="BF2894" i="2"/>
  <c r="T2894" i="2"/>
  <c r="R2894" i="2"/>
  <c r="P2894" i="2"/>
  <c r="BI2890" i="2"/>
  <c r="BH2890" i="2"/>
  <c r="BG2890" i="2"/>
  <c r="BF2890" i="2"/>
  <c r="T2890" i="2"/>
  <c r="R2890" i="2"/>
  <c r="P2890" i="2"/>
  <c r="BI2888" i="2"/>
  <c r="BH2888" i="2"/>
  <c r="BG2888" i="2"/>
  <c r="BF2888" i="2"/>
  <c r="T2888" i="2"/>
  <c r="T2878" i="2"/>
  <c r="R2888" i="2"/>
  <c r="P2888" i="2"/>
  <c r="P2878" i="2"/>
  <c r="BI2879" i="2"/>
  <c r="BH2879" i="2"/>
  <c r="BG2879" i="2"/>
  <c r="BF2879" i="2"/>
  <c r="T2879" i="2"/>
  <c r="R2879" i="2"/>
  <c r="R2878" i="2" s="1"/>
  <c r="P2879" i="2"/>
  <c r="BI2871" i="2"/>
  <c r="BH2871" i="2"/>
  <c r="BG2871" i="2"/>
  <c r="BF2871" i="2"/>
  <c r="T2871" i="2"/>
  <c r="R2871" i="2"/>
  <c r="P2871" i="2"/>
  <c r="BI2859" i="2"/>
  <c r="BH2859" i="2"/>
  <c r="BG2859" i="2"/>
  <c r="BF2859" i="2"/>
  <c r="T2859" i="2"/>
  <c r="R2859" i="2"/>
  <c r="P2859" i="2"/>
  <c r="BI2823" i="2"/>
  <c r="BH2823" i="2"/>
  <c r="BG2823" i="2"/>
  <c r="BF2823" i="2"/>
  <c r="T2823" i="2"/>
  <c r="R2823" i="2"/>
  <c r="P2823" i="2"/>
  <c r="BI2815" i="2"/>
  <c r="BH2815" i="2"/>
  <c r="BG2815" i="2"/>
  <c r="BF2815" i="2"/>
  <c r="T2815" i="2"/>
  <c r="R2815" i="2"/>
  <c r="P2815" i="2"/>
  <c r="BI2809" i="2"/>
  <c r="BH2809" i="2"/>
  <c r="BG2809" i="2"/>
  <c r="BF2809" i="2"/>
  <c r="T2809" i="2"/>
  <c r="R2809" i="2"/>
  <c r="P2809" i="2"/>
  <c r="BI2808" i="2"/>
  <c r="BH2808" i="2"/>
  <c r="BG2808" i="2"/>
  <c r="BF2808" i="2"/>
  <c r="T2808" i="2"/>
  <c r="R2808" i="2"/>
  <c r="P2808" i="2"/>
  <c r="BI2801" i="2"/>
  <c r="BH2801" i="2"/>
  <c r="BG2801" i="2"/>
  <c r="BF2801" i="2"/>
  <c r="T2801" i="2"/>
  <c r="R2801" i="2"/>
  <c r="P2801" i="2"/>
  <c r="BI2799" i="2"/>
  <c r="BH2799" i="2"/>
  <c r="BG2799" i="2"/>
  <c r="BF2799" i="2"/>
  <c r="T2799" i="2"/>
  <c r="R2799" i="2"/>
  <c r="P2799" i="2"/>
  <c r="BI2795" i="2"/>
  <c r="BH2795" i="2"/>
  <c r="BG2795" i="2"/>
  <c r="BF2795" i="2"/>
  <c r="T2795" i="2"/>
  <c r="R2795" i="2"/>
  <c r="P2795" i="2"/>
  <c r="BI2736" i="2"/>
  <c r="BH2736" i="2"/>
  <c r="BG2736" i="2"/>
  <c r="BF2736" i="2"/>
  <c r="T2736" i="2"/>
  <c r="R2736" i="2"/>
  <c r="P2736" i="2"/>
  <c r="BI2714" i="2"/>
  <c r="BH2714" i="2"/>
  <c r="BG2714" i="2"/>
  <c r="BF2714" i="2"/>
  <c r="T2714" i="2"/>
  <c r="R2714" i="2"/>
  <c r="P2714" i="2"/>
  <c r="BI2671" i="2"/>
  <c r="BH2671" i="2"/>
  <c r="BG2671" i="2"/>
  <c r="BF2671" i="2"/>
  <c r="T2671" i="2"/>
  <c r="R2671" i="2"/>
  <c r="P2671" i="2"/>
  <c r="BI2633" i="2"/>
  <c r="BH2633" i="2"/>
  <c r="BG2633" i="2"/>
  <c r="BF2633" i="2"/>
  <c r="T2633" i="2"/>
  <c r="R2633" i="2"/>
  <c r="P2633" i="2"/>
  <c r="BI2618" i="2"/>
  <c r="BH2618" i="2"/>
  <c r="BG2618" i="2"/>
  <c r="BF2618" i="2"/>
  <c r="T2618" i="2"/>
  <c r="R2618" i="2"/>
  <c r="P2618" i="2"/>
  <c r="BI2616" i="2"/>
  <c r="BH2616" i="2"/>
  <c r="BG2616" i="2"/>
  <c r="BF2616" i="2"/>
  <c r="T2616" i="2"/>
  <c r="R2616" i="2"/>
  <c r="P2616" i="2"/>
  <c r="BI2604" i="2"/>
  <c r="BH2604" i="2"/>
  <c r="BG2604" i="2"/>
  <c r="BF2604" i="2"/>
  <c r="T2604" i="2"/>
  <c r="R2604" i="2"/>
  <c r="P2604" i="2"/>
  <c r="BI2593" i="2"/>
  <c r="BH2593" i="2"/>
  <c r="BG2593" i="2"/>
  <c r="BF2593" i="2"/>
  <c r="T2593" i="2"/>
  <c r="R2593" i="2"/>
  <c r="P2593" i="2"/>
  <c r="BI2576" i="2"/>
  <c r="BH2576" i="2"/>
  <c r="BG2576" i="2"/>
  <c r="BF2576" i="2"/>
  <c r="T2576" i="2"/>
  <c r="R2576" i="2"/>
  <c r="P2576" i="2"/>
  <c r="BI2565" i="2"/>
  <c r="BH2565" i="2"/>
  <c r="BG2565" i="2"/>
  <c r="BF2565" i="2"/>
  <c r="T2565" i="2"/>
  <c r="R2565" i="2"/>
  <c r="P2565" i="2"/>
  <c r="BI2549" i="2"/>
  <c r="BH2549" i="2"/>
  <c r="BG2549" i="2"/>
  <c r="BF2549" i="2"/>
  <c r="T2549" i="2"/>
  <c r="R2549" i="2"/>
  <c r="P2549" i="2"/>
  <c r="BI2536" i="2"/>
  <c r="BH2536" i="2"/>
  <c r="BG2536" i="2"/>
  <c r="BF2536" i="2"/>
  <c r="T2536" i="2"/>
  <c r="R2536" i="2"/>
  <c r="P2536" i="2"/>
  <c r="BI2535" i="2"/>
  <c r="BH2535" i="2"/>
  <c r="BG2535" i="2"/>
  <c r="BF2535" i="2"/>
  <c r="T2535" i="2"/>
  <c r="R2535" i="2"/>
  <c r="P2535" i="2"/>
  <c r="BI2523" i="2"/>
  <c r="BH2523" i="2"/>
  <c r="BG2523" i="2"/>
  <c r="BF2523" i="2"/>
  <c r="T2523" i="2"/>
  <c r="R2523" i="2"/>
  <c r="P2523" i="2"/>
  <c r="BI2513" i="2"/>
  <c r="BH2513" i="2"/>
  <c r="BG2513" i="2"/>
  <c r="BF2513" i="2"/>
  <c r="T2513" i="2"/>
  <c r="R2513" i="2"/>
  <c r="P2513" i="2"/>
  <c r="BI2506" i="2"/>
  <c r="BH2506" i="2"/>
  <c r="BG2506" i="2"/>
  <c r="BF2506" i="2"/>
  <c r="T2506" i="2"/>
  <c r="R2506" i="2"/>
  <c r="P2506" i="2"/>
  <c r="BI2500" i="2"/>
  <c r="BH2500" i="2"/>
  <c r="BG2500" i="2"/>
  <c r="BF2500" i="2"/>
  <c r="T2500" i="2"/>
  <c r="R2500" i="2"/>
  <c r="P2500" i="2"/>
  <c r="BI2498" i="2"/>
  <c r="BH2498" i="2"/>
  <c r="BG2498" i="2"/>
  <c r="BF2498" i="2"/>
  <c r="T2498" i="2"/>
  <c r="R2498" i="2"/>
  <c r="P2498" i="2"/>
  <c r="BI2496" i="2"/>
  <c r="BH2496" i="2"/>
  <c r="BG2496" i="2"/>
  <c r="BF2496" i="2"/>
  <c r="T2496" i="2"/>
  <c r="R2496" i="2"/>
  <c r="P2496" i="2"/>
  <c r="BI2484" i="2"/>
  <c r="BH2484" i="2"/>
  <c r="BG2484" i="2"/>
  <c r="BF2484" i="2"/>
  <c r="T2484" i="2"/>
  <c r="R2484" i="2"/>
  <c r="P2484" i="2"/>
  <c r="BI2465" i="2"/>
  <c r="BH2465" i="2"/>
  <c r="BG2465" i="2"/>
  <c r="BF2465" i="2"/>
  <c r="T2465" i="2"/>
  <c r="R2465" i="2"/>
  <c r="P2465" i="2"/>
  <c r="BI2453" i="2"/>
  <c r="BH2453" i="2"/>
  <c r="BG2453" i="2"/>
  <c r="BF2453" i="2"/>
  <c r="T2453" i="2"/>
  <c r="R2453" i="2"/>
  <c r="P2453" i="2"/>
  <c r="BI2451" i="2"/>
  <c r="BH2451" i="2"/>
  <c r="BG2451" i="2"/>
  <c r="BF2451" i="2"/>
  <c r="T2451" i="2"/>
  <c r="R2451" i="2"/>
  <c r="P2451" i="2"/>
  <c r="BI2409" i="2"/>
  <c r="BH2409" i="2"/>
  <c r="BG2409" i="2"/>
  <c r="BF2409" i="2"/>
  <c r="T2409" i="2"/>
  <c r="R2409" i="2"/>
  <c r="P2409" i="2"/>
  <c r="BI2404" i="2"/>
  <c r="BH2404" i="2"/>
  <c r="BG2404" i="2"/>
  <c r="BF2404" i="2"/>
  <c r="T2404" i="2"/>
  <c r="R2404" i="2"/>
  <c r="P2404" i="2"/>
  <c r="BI2399" i="2"/>
  <c r="BH2399" i="2"/>
  <c r="BG2399" i="2"/>
  <c r="BF2399" i="2"/>
  <c r="T2399" i="2"/>
  <c r="R2399" i="2"/>
  <c r="P2399" i="2"/>
  <c r="BI2354" i="2"/>
  <c r="BH2354" i="2"/>
  <c r="BG2354" i="2"/>
  <c r="BF2354" i="2"/>
  <c r="T2354" i="2"/>
  <c r="R2354" i="2"/>
  <c r="P2354" i="2"/>
  <c r="BI2319" i="2"/>
  <c r="BH2319" i="2"/>
  <c r="BG2319" i="2"/>
  <c r="BF2319" i="2"/>
  <c r="T2319" i="2"/>
  <c r="R2319" i="2"/>
  <c r="P2319" i="2"/>
  <c r="BI2313" i="2"/>
  <c r="BH2313" i="2"/>
  <c r="BG2313" i="2"/>
  <c r="BF2313" i="2"/>
  <c r="T2313" i="2"/>
  <c r="R2313" i="2"/>
  <c r="P2313" i="2"/>
  <c r="BI2277" i="2"/>
  <c r="BH2277" i="2"/>
  <c r="BG2277" i="2"/>
  <c r="BF2277" i="2"/>
  <c r="T2277" i="2"/>
  <c r="R2277" i="2"/>
  <c r="P2277" i="2"/>
  <c r="BI2275" i="2"/>
  <c r="BH2275" i="2"/>
  <c r="BG2275" i="2"/>
  <c r="BF2275" i="2"/>
  <c r="T2275" i="2"/>
  <c r="R2275" i="2"/>
  <c r="P2275" i="2"/>
  <c r="BI2269" i="2"/>
  <c r="BH2269" i="2"/>
  <c r="BG2269" i="2"/>
  <c r="BF2269" i="2"/>
  <c r="T2269" i="2"/>
  <c r="R2269" i="2"/>
  <c r="P2269" i="2"/>
  <c r="BI2267" i="2"/>
  <c r="BH2267" i="2"/>
  <c r="BG2267" i="2"/>
  <c r="BF2267" i="2"/>
  <c r="T2267" i="2"/>
  <c r="R2267" i="2"/>
  <c r="P2267" i="2"/>
  <c r="BI2244" i="2"/>
  <c r="BH2244" i="2"/>
  <c r="BG2244" i="2"/>
  <c r="BF2244" i="2"/>
  <c r="T2244" i="2"/>
  <c r="R2244" i="2"/>
  <c r="P2244" i="2"/>
  <c r="BI2237" i="2"/>
  <c r="BH2237" i="2"/>
  <c r="BG2237" i="2"/>
  <c r="BF2237" i="2"/>
  <c r="T2237" i="2"/>
  <c r="R2237" i="2"/>
  <c r="P2237" i="2"/>
  <c r="BI2225" i="2"/>
  <c r="BH2225" i="2"/>
  <c r="BG2225" i="2"/>
  <c r="BF2225" i="2"/>
  <c r="T2225" i="2"/>
  <c r="R2225" i="2"/>
  <c r="P2225" i="2"/>
  <c r="BI2223" i="2"/>
  <c r="BH2223" i="2"/>
  <c r="BG2223" i="2"/>
  <c r="BF2223" i="2"/>
  <c r="T2223" i="2"/>
  <c r="R2223" i="2"/>
  <c r="P2223" i="2"/>
  <c r="BI2212" i="2"/>
  <c r="BH2212" i="2"/>
  <c r="BG2212" i="2"/>
  <c r="BF2212" i="2"/>
  <c r="T2212" i="2"/>
  <c r="R2212" i="2"/>
  <c r="P2212" i="2"/>
  <c r="BI2201" i="2"/>
  <c r="BH2201" i="2"/>
  <c r="BG2201" i="2"/>
  <c r="BF2201" i="2"/>
  <c r="T2201" i="2"/>
  <c r="R2201" i="2"/>
  <c r="P2201" i="2"/>
  <c r="BI2199" i="2"/>
  <c r="BH2199" i="2"/>
  <c r="BG2199" i="2"/>
  <c r="BF2199" i="2"/>
  <c r="T2199" i="2"/>
  <c r="R2199" i="2"/>
  <c r="P2199" i="2"/>
  <c r="BI2189" i="2"/>
  <c r="BH2189" i="2"/>
  <c r="BG2189" i="2"/>
  <c r="BF2189" i="2"/>
  <c r="T2189" i="2"/>
  <c r="R2189" i="2"/>
  <c r="P2189" i="2"/>
  <c r="BI2177" i="2"/>
  <c r="BH2177" i="2"/>
  <c r="BG2177" i="2"/>
  <c r="BF2177" i="2"/>
  <c r="T2177" i="2"/>
  <c r="R2177" i="2"/>
  <c r="P2177" i="2"/>
  <c r="BI2175" i="2"/>
  <c r="BH2175" i="2"/>
  <c r="BG2175" i="2"/>
  <c r="BF2175" i="2"/>
  <c r="T2175" i="2"/>
  <c r="R2175" i="2"/>
  <c r="P2175" i="2"/>
  <c r="BI2168" i="2"/>
  <c r="BH2168" i="2"/>
  <c r="BG2168" i="2"/>
  <c r="BF2168" i="2"/>
  <c r="T2168" i="2"/>
  <c r="R2168" i="2"/>
  <c r="P2168" i="2"/>
  <c r="BI2166" i="2"/>
  <c r="BH2166" i="2"/>
  <c r="BG2166" i="2"/>
  <c r="BF2166" i="2"/>
  <c r="T2166" i="2"/>
  <c r="R2166" i="2"/>
  <c r="P2166" i="2"/>
  <c r="BI2161" i="2"/>
  <c r="BH2161" i="2"/>
  <c r="BG2161" i="2"/>
  <c r="BF2161" i="2"/>
  <c r="T2161" i="2"/>
  <c r="R2161" i="2"/>
  <c r="P2161" i="2"/>
  <c r="BI2159" i="2"/>
  <c r="BH2159" i="2"/>
  <c r="BG2159" i="2"/>
  <c r="BF2159" i="2"/>
  <c r="T2159" i="2"/>
  <c r="R2159" i="2"/>
  <c r="P2159" i="2"/>
  <c r="BI2144" i="2"/>
  <c r="BH2144" i="2"/>
  <c r="BG2144" i="2"/>
  <c r="BF2144" i="2"/>
  <c r="T2144" i="2"/>
  <c r="R2144" i="2"/>
  <c r="P2144" i="2"/>
  <c r="BI2142" i="2"/>
  <c r="BH2142" i="2"/>
  <c r="BG2142" i="2"/>
  <c r="BF2142" i="2"/>
  <c r="T2142" i="2"/>
  <c r="R2142" i="2"/>
  <c r="P2142" i="2"/>
  <c r="BI2124" i="2"/>
  <c r="BH2124" i="2"/>
  <c r="BG2124" i="2"/>
  <c r="BF2124" i="2"/>
  <c r="T2124" i="2"/>
  <c r="R2124" i="2"/>
  <c r="P2124" i="2"/>
  <c r="BI2108" i="2"/>
  <c r="BH2108" i="2"/>
  <c r="BG2108" i="2"/>
  <c r="BF2108" i="2"/>
  <c r="T2108" i="2"/>
  <c r="R2108" i="2"/>
  <c r="P2108" i="2"/>
  <c r="BI2103" i="2"/>
  <c r="BH2103" i="2"/>
  <c r="BG2103" i="2"/>
  <c r="BF2103" i="2"/>
  <c r="T2103" i="2"/>
  <c r="R2103" i="2"/>
  <c r="P2103" i="2"/>
  <c r="BI2098" i="2"/>
  <c r="BH2098" i="2"/>
  <c r="BG2098" i="2"/>
  <c r="BF2098" i="2"/>
  <c r="T2098" i="2"/>
  <c r="R2098" i="2"/>
  <c r="P2098" i="2"/>
  <c r="BI2086" i="2"/>
  <c r="BH2086" i="2"/>
  <c r="BG2086" i="2"/>
  <c r="BF2086" i="2"/>
  <c r="T2086" i="2"/>
  <c r="R2086" i="2"/>
  <c r="P2086" i="2"/>
  <c r="BI2083" i="2"/>
  <c r="BH2083" i="2"/>
  <c r="BG2083" i="2"/>
  <c r="BF2083" i="2"/>
  <c r="T2083" i="2"/>
  <c r="R2083" i="2"/>
  <c r="P2083" i="2"/>
  <c r="BI2009" i="2"/>
  <c r="BH2009" i="2"/>
  <c r="BG2009" i="2"/>
  <c r="BF2009" i="2"/>
  <c r="T2009" i="2"/>
  <c r="R2009" i="2"/>
  <c r="P2009" i="2"/>
  <c r="BI2006" i="2"/>
  <c r="BH2006" i="2"/>
  <c r="BG2006" i="2"/>
  <c r="BF2006" i="2"/>
  <c r="T2006" i="2"/>
  <c r="R2006" i="2"/>
  <c r="P2006" i="2"/>
  <c r="BI1995" i="2"/>
  <c r="BH1995" i="2"/>
  <c r="BG1995" i="2"/>
  <c r="BF1995" i="2"/>
  <c r="T1995" i="2"/>
  <c r="R1995" i="2"/>
  <c r="P1995" i="2"/>
  <c r="BI1985" i="2"/>
  <c r="BH1985" i="2"/>
  <c r="BG1985" i="2"/>
  <c r="BF1985" i="2"/>
  <c r="T1985" i="2"/>
  <c r="R1985" i="2"/>
  <c r="P1985" i="2"/>
  <c r="BI1980" i="2"/>
  <c r="BH1980" i="2"/>
  <c r="BG1980" i="2"/>
  <c r="BF1980" i="2"/>
  <c r="T1980" i="2"/>
  <c r="R1980" i="2"/>
  <c r="P1980" i="2"/>
  <c r="BI1864" i="2"/>
  <c r="BH1864" i="2"/>
  <c r="BG1864" i="2"/>
  <c r="BF1864" i="2"/>
  <c r="T1864" i="2"/>
  <c r="R1864" i="2"/>
  <c r="P1864" i="2"/>
  <c r="BI1853" i="2"/>
  <c r="BH1853" i="2"/>
  <c r="BG1853" i="2"/>
  <c r="BF1853" i="2"/>
  <c r="T1853" i="2"/>
  <c r="R1853" i="2"/>
  <c r="P1853" i="2"/>
  <c r="BI1844" i="2"/>
  <c r="BH1844" i="2"/>
  <c r="BG1844" i="2"/>
  <c r="BF1844" i="2"/>
  <c r="T1844" i="2"/>
  <c r="R1844" i="2"/>
  <c r="P1844" i="2"/>
  <c r="BI1826" i="2"/>
  <c r="BH1826" i="2"/>
  <c r="BG1826" i="2"/>
  <c r="BF1826" i="2"/>
  <c r="T1826" i="2"/>
  <c r="R1826" i="2"/>
  <c r="P1826" i="2"/>
  <c r="BI1815" i="2"/>
  <c r="BH1815" i="2"/>
  <c r="BG1815" i="2"/>
  <c r="BF1815" i="2"/>
  <c r="T1815" i="2"/>
  <c r="R1815" i="2"/>
  <c r="P1815" i="2"/>
  <c r="BI1800" i="2"/>
  <c r="BH1800" i="2"/>
  <c r="BG1800" i="2"/>
  <c r="BF1800" i="2"/>
  <c r="T1800" i="2"/>
  <c r="R1800" i="2"/>
  <c r="P1800" i="2"/>
  <c r="BI1781" i="2"/>
  <c r="BH1781" i="2"/>
  <c r="BG1781" i="2"/>
  <c r="BF1781" i="2"/>
  <c r="T1781" i="2"/>
  <c r="T1780" i="2" s="1"/>
  <c r="R1781" i="2"/>
  <c r="R1780" i="2"/>
  <c r="P1781" i="2"/>
  <c r="P1780" i="2"/>
  <c r="BI1778" i="2"/>
  <c r="BH1778" i="2"/>
  <c r="BG1778" i="2"/>
  <c r="BF1778" i="2"/>
  <c r="T1778" i="2"/>
  <c r="R1778" i="2"/>
  <c r="P1778" i="2"/>
  <c r="BI1770" i="2"/>
  <c r="BH1770" i="2"/>
  <c r="BG1770" i="2"/>
  <c r="BF1770" i="2"/>
  <c r="T1770" i="2"/>
  <c r="R1770" i="2"/>
  <c r="P1770" i="2"/>
  <c r="BI1765" i="2"/>
  <c r="BH1765" i="2"/>
  <c r="BG1765" i="2"/>
  <c r="BF1765" i="2"/>
  <c r="T1765" i="2"/>
  <c r="R1765" i="2"/>
  <c r="P1765" i="2"/>
  <c r="BI1763" i="2"/>
  <c r="BH1763" i="2"/>
  <c r="BG1763" i="2"/>
  <c r="BF1763" i="2"/>
  <c r="T1763" i="2"/>
  <c r="R1763" i="2"/>
  <c r="P1763" i="2"/>
  <c r="BI1755" i="2"/>
  <c r="BH1755" i="2"/>
  <c r="BG1755" i="2"/>
  <c r="BF1755" i="2"/>
  <c r="T1755" i="2"/>
  <c r="R1755" i="2"/>
  <c r="P1755" i="2"/>
  <c r="BI1750" i="2"/>
  <c r="BH1750" i="2"/>
  <c r="BG1750" i="2"/>
  <c r="BF1750" i="2"/>
  <c r="T1750" i="2"/>
  <c r="R1750" i="2"/>
  <c r="P1750" i="2"/>
  <c r="BI1745" i="2"/>
  <c r="BH1745" i="2"/>
  <c r="BG1745" i="2"/>
  <c r="BF1745" i="2"/>
  <c r="T1745" i="2"/>
  <c r="R1745" i="2"/>
  <c r="P1745" i="2"/>
  <c r="BI1737" i="2"/>
  <c r="BH1737" i="2"/>
  <c r="BG1737" i="2"/>
  <c r="BF1737" i="2"/>
  <c r="T1737" i="2"/>
  <c r="R1737" i="2"/>
  <c r="P1737" i="2"/>
  <c r="BI1729" i="2"/>
  <c r="BH1729" i="2"/>
  <c r="BG1729" i="2"/>
  <c r="BF1729" i="2"/>
  <c r="T1729" i="2"/>
  <c r="R1729" i="2"/>
  <c r="P1729" i="2"/>
  <c r="BI1727" i="2"/>
  <c r="BH1727" i="2"/>
  <c r="BG1727" i="2"/>
  <c r="BF1727" i="2"/>
  <c r="T1727" i="2"/>
  <c r="R1727" i="2"/>
  <c r="P1727" i="2"/>
  <c r="BI1718" i="2"/>
  <c r="BH1718" i="2"/>
  <c r="BG1718" i="2"/>
  <c r="BF1718" i="2"/>
  <c r="T1718" i="2"/>
  <c r="R1718" i="2"/>
  <c r="P1718" i="2"/>
  <c r="BI1701" i="2"/>
  <c r="BH1701" i="2"/>
  <c r="BG1701" i="2"/>
  <c r="BF1701" i="2"/>
  <c r="T1701" i="2"/>
  <c r="R1701" i="2"/>
  <c r="P1701" i="2"/>
  <c r="BI1684" i="2"/>
  <c r="BH1684" i="2"/>
  <c r="BG1684" i="2"/>
  <c r="BF1684" i="2"/>
  <c r="T1684" i="2"/>
  <c r="R1684" i="2"/>
  <c r="P1684" i="2"/>
  <c r="BI1682" i="2"/>
  <c r="BH1682" i="2"/>
  <c r="BG1682" i="2"/>
  <c r="BF1682" i="2"/>
  <c r="T1682" i="2"/>
  <c r="R1682" i="2"/>
  <c r="P1682" i="2"/>
  <c r="BI1670" i="2"/>
  <c r="BH1670" i="2"/>
  <c r="BG1670" i="2"/>
  <c r="BF1670" i="2"/>
  <c r="T1670" i="2"/>
  <c r="R1670" i="2"/>
  <c r="P1670" i="2"/>
  <c r="BI1668" i="2"/>
  <c r="BH1668" i="2"/>
  <c r="BG1668" i="2"/>
  <c r="BF1668" i="2"/>
  <c r="T1668" i="2"/>
  <c r="R1668" i="2"/>
  <c r="P1668" i="2"/>
  <c r="BI1646" i="2"/>
  <c r="BH1646" i="2"/>
  <c r="BG1646" i="2"/>
  <c r="BF1646" i="2"/>
  <c r="T1646" i="2"/>
  <c r="R1646" i="2"/>
  <c r="P1646" i="2"/>
  <c r="BI1619" i="2"/>
  <c r="BH1619" i="2"/>
  <c r="BG1619" i="2"/>
  <c r="BF1619" i="2"/>
  <c r="T1619" i="2"/>
  <c r="R1619" i="2"/>
  <c r="P1619" i="2"/>
  <c r="BI1614" i="2"/>
  <c r="BH1614" i="2"/>
  <c r="BG1614" i="2"/>
  <c r="BF1614" i="2"/>
  <c r="T1614" i="2"/>
  <c r="R1614" i="2"/>
  <c r="P1614" i="2"/>
  <c r="BI1601" i="2"/>
  <c r="BH1601" i="2"/>
  <c r="BG1601" i="2"/>
  <c r="BF1601" i="2"/>
  <c r="T1601" i="2"/>
  <c r="R1601" i="2"/>
  <c r="P1601" i="2"/>
  <c r="BI1599" i="2"/>
  <c r="BH1599" i="2"/>
  <c r="BG1599" i="2"/>
  <c r="BF1599" i="2"/>
  <c r="T1599" i="2"/>
  <c r="R1599" i="2"/>
  <c r="P1599" i="2"/>
  <c r="BI1589" i="2"/>
  <c r="BH1589" i="2"/>
  <c r="BG1589" i="2"/>
  <c r="BF1589" i="2"/>
  <c r="T1589" i="2"/>
  <c r="R1589" i="2"/>
  <c r="P1589" i="2"/>
  <c r="BI1587" i="2"/>
  <c r="BH1587" i="2"/>
  <c r="BG1587" i="2"/>
  <c r="BF1587" i="2"/>
  <c r="T1587" i="2"/>
  <c r="R1587" i="2"/>
  <c r="P1587" i="2"/>
  <c r="BI1576" i="2"/>
  <c r="BH1576" i="2"/>
  <c r="BG1576" i="2"/>
  <c r="BF1576" i="2"/>
  <c r="T1576" i="2"/>
  <c r="R1576" i="2"/>
  <c r="P1576" i="2"/>
  <c r="BI1553" i="2"/>
  <c r="BH1553" i="2"/>
  <c r="BG1553" i="2"/>
  <c r="BF1553" i="2"/>
  <c r="T1553" i="2"/>
  <c r="R1553" i="2"/>
  <c r="P1553" i="2"/>
  <c r="BI1531" i="2"/>
  <c r="BH1531" i="2"/>
  <c r="BG1531" i="2"/>
  <c r="BF1531" i="2"/>
  <c r="T1531" i="2"/>
  <c r="R1531" i="2"/>
  <c r="P1531" i="2"/>
  <c r="BI1523" i="2"/>
  <c r="BH1523" i="2"/>
  <c r="BG1523" i="2"/>
  <c r="BF1523" i="2"/>
  <c r="T1523" i="2"/>
  <c r="R1523" i="2"/>
  <c r="P1523" i="2"/>
  <c r="BI1505" i="2"/>
  <c r="BH1505" i="2"/>
  <c r="BG1505" i="2"/>
  <c r="BF1505" i="2"/>
  <c r="T1505" i="2"/>
  <c r="R1505" i="2"/>
  <c r="P1505" i="2"/>
  <c r="BI1496" i="2"/>
  <c r="BH1496" i="2"/>
  <c r="BG1496" i="2"/>
  <c r="BF1496" i="2"/>
  <c r="T1496" i="2"/>
  <c r="R1496" i="2"/>
  <c r="P1496" i="2"/>
  <c r="BI1491" i="2"/>
  <c r="BH1491" i="2"/>
  <c r="BG1491" i="2"/>
  <c r="BF1491" i="2"/>
  <c r="T1491" i="2"/>
  <c r="R1491" i="2"/>
  <c r="P1491" i="2"/>
  <c r="BI1481" i="2"/>
  <c r="BH1481" i="2"/>
  <c r="BG1481" i="2"/>
  <c r="BF1481" i="2"/>
  <c r="T1481" i="2"/>
  <c r="R1481" i="2"/>
  <c r="P1481" i="2"/>
  <c r="BI1471" i="2"/>
  <c r="BH1471" i="2"/>
  <c r="BG1471" i="2"/>
  <c r="BF1471" i="2"/>
  <c r="T1471" i="2"/>
  <c r="R1471" i="2"/>
  <c r="P1471" i="2"/>
  <c r="BI1353" i="2"/>
  <c r="BH1353" i="2"/>
  <c r="BG1353" i="2"/>
  <c r="BF1353" i="2"/>
  <c r="T1353" i="2"/>
  <c r="R1353" i="2"/>
  <c r="P1353" i="2"/>
  <c r="BI1306" i="2"/>
  <c r="BH1306" i="2"/>
  <c r="BG1306" i="2"/>
  <c r="BF1306" i="2"/>
  <c r="T1306" i="2"/>
  <c r="R1306" i="2"/>
  <c r="P1306" i="2"/>
  <c r="BI1229" i="2"/>
  <c r="BH1229" i="2"/>
  <c r="BG1229" i="2"/>
  <c r="BF1229" i="2"/>
  <c r="T1229" i="2"/>
  <c r="R1229" i="2"/>
  <c r="P1229" i="2"/>
  <c r="BI1220" i="2"/>
  <c r="BH1220" i="2"/>
  <c r="BG1220" i="2"/>
  <c r="BF1220" i="2"/>
  <c r="T1220" i="2"/>
  <c r="R1220" i="2"/>
  <c r="P1220" i="2"/>
  <c r="BI1213" i="2"/>
  <c r="BH1213" i="2"/>
  <c r="BG1213" i="2"/>
  <c r="BF1213" i="2"/>
  <c r="T1213" i="2"/>
  <c r="R1213" i="2"/>
  <c r="P1213" i="2"/>
  <c r="BI1211" i="2"/>
  <c r="BH1211" i="2"/>
  <c r="BG1211" i="2"/>
  <c r="BF1211" i="2"/>
  <c r="T1211" i="2"/>
  <c r="R1211" i="2"/>
  <c r="P1211" i="2"/>
  <c r="BI1195" i="2"/>
  <c r="BH1195" i="2"/>
  <c r="BG1195" i="2"/>
  <c r="BF1195" i="2"/>
  <c r="T1195" i="2"/>
  <c r="R1195" i="2"/>
  <c r="P1195" i="2"/>
  <c r="BI1164" i="2"/>
  <c r="BH1164" i="2"/>
  <c r="BG1164" i="2"/>
  <c r="BF1164" i="2"/>
  <c r="T1164" i="2"/>
  <c r="R1164" i="2"/>
  <c r="P1164" i="2"/>
  <c r="BI1152" i="2"/>
  <c r="BH1152" i="2"/>
  <c r="BG1152" i="2"/>
  <c r="BF1152" i="2"/>
  <c r="T1152" i="2"/>
  <c r="R1152" i="2"/>
  <c r="P1152" i="2"/>
  <c r="BI1144" i="2"/>
  <c r="BH1144" i="2"/>
  <c r="BG1144" i="2"/>
  <c r="BF1144" i="2"/>
  <c r="T1144" i="2"/>
  <c r="R1144" i="2"/>
  <c r="P1144" i="2"/>
  <c r="BI1132" i="2"/>
  <c r="BH1132" i="2"/>
  <c r="BG1132" i="2"/>
  <c r="BF1132" i="2"/>
  <c r="T1132" i="2"/>
  <c r="R1132" i="2"/>
  <c r="P1132" i="2"/>
  <c r="BI1108" i="2"/>
  <c r="BH1108" i="2"/>
  <c r="BG1108" i="2"/>
  <c r="BF1108" i="2"/>
  <c r="T1108" i="2"/>
  <c r="R1108" i="2"/>
  <c r="P1108" i="2"/>
  <c r="BI1099" i="2"/>
  <c r="BH1099" i="2"/>
  <c r="BG1099" i="2"/>
  <c r="BF1099" i="2"/>
  <c r="T1099" i="2"/>
  <c r="R1099" i="2"/>
  <c r="P1099" i="2"/>
  <c r="BI1094" i="2"/>
  <c r="BH1094" i="2"/>
  <c r="BG1094" i="2"/>
  <c r="BF1094" i="2"/>
  <c r="T1094" i="2"/>
  <c r="R1094" i="2"/>
  <c r="P1094" i="2"/>
  <c r="BI1086" i="2"/>
  <c r="BH1086" i="2"/>
  <c r="BG1086" i="2"/>
  <c r="BF1086" i="2"/>
  <c r="T1086" i="2"/>
  <c r="R1086" i="2"/>
  <c r="P1086" i="2"/>
  <c r="BI1080" i="2"/>
  <c r="BH1080" i="2"/>
  <c r="BG1080" i="2"/>
  <c r="BF1080" i="2"/>
  <c r="T1080" i="2"/>
  <c r="R1080" i="2"/>
  <c r="P1080" i="2"/>
  <c r="BI1073" i="2"/>
  <c r="BH1073" i="2"/>
  <c r="BG1073" i="2"/>
  <c r="BF1073" i="2"/>
  <c r="T1073" i="2"/>
  <c r="R1073" i="2"/>
  <c r="P1073" i="2"/>
  <c r="BI1066" i="2"/>
  <c r="BH1066" i="2"/>
  <c r="BG1066" i="2"/>
  <c r="BF1066" i="2"/>
  <c r="T1066" i="2"/>
  <c r="R1066" i="2"/>
  <c r="P1066" i="2"/>
  <c r="BI1061" i="2"/>
  <c r="BH1061" i="2"/>
  <c r="BG1061" i="2"/>
  <c r="BF1061" i="2"/>
  <c r="T1061" i="2"/>
  <c r="R1061" i="2"/>
  <c r="P1061" i="2"/>
  <c r="BI1055" i="2"/>
  <c r="BH1055" i="2"/>
  <c r="BG1055" i="2"/>
  <c r="BF1055" i="2"/>
  <c r="T1055" i="2"/>
  <c r="R1055" i="2"/>
  <c r="P1055" i="2"/>
  <c r="BI1049" i="2"/>
  <c r="BH1049" i="2"/>
  <c r="BG1049" i="2"/>
  <c r="BF1049" i="2"/>
  <c r="T1049" i="2"/>
  <c r="R1049" i="2"/>
  <c r="P1049" i="2"/>
  <c r="BI1042" i="2"/>
  <c r="BH1042" i="2"/>
  <c r="BG1042" i="2"/>
  <c r="BF1042" i="2"/>
  <c r="T1042" i="2"/>
  <c r="R1042" i="2"/>
  <c r="P1042" i="2"/>
  <c r="BI1037" i="2"/>
  <c r="BH1037" i="2"/>
  <c r="BG1037" i="2"/>
  <c r="BF1037" i="2"/>
  <c r="T1037" i="2"/>
  <c r="R1037" i="2"/>
  <c r="P1037" i="2"/>
  <c r="BI1029" i="2"/>
  <c r="BH1029" i="2"/>
  <c r="BG1029" i="2"/>
  <c r="BF1029" i="2"/>
  <c r="T1029" i="2"/>
  <c r="R1029" i="2"/>
  <c r="P1029" i="2"/>
  <c r="BI1027" i="2"/>
  <c r="BH1027" i="2"/>
  <c r="BG1027" i="2"/>
  <c r="BF1027" i="2"/>
  <c r="T1027" i="2"/>
  <c r="R1027" i="2"/>
  <c r="P1027" i="2"/>
  <c r="BI1007" i="2"/>
  <c r="BH1007" i="2"/>
  <c r="BG1007" i="2"/>
  <c r="BF1007" i="2"/>
  <c r="T1007" i="2"/>
  <c r="R1007" i="2"/>
  <c r="P1007" i="2"/>
  <c r="BI981" i="2"/>
  <c r="BH981" i="2"/>
  <c r="BG981" i="2"/>
  <c r="BF981" i="2"/>
  <c r="T981" i="2"/>
  <c r="R981" i="2"/>
  <c r="P981" i="2"/>
  <c r="BI951" i="2"/>
  <c r="BH951" i="2"/>
  <c r="BG951" i="2"/>
  <c r="BF951" i="2"/>
  <c r="T951" i="2"/>
  <c r="R951" i="2"/>
  <c r="P951" i="2"/>
  <c r="BI932" i="2"/>
  <c r="BH932" i="2"/>
  <c r="BG932" i="2"/>
  <c r="BF932" i="2"/>
  <c r="T932" i="2"/>
  <c r="R932" i="2"/>
  <c r="P932" i="2"/>
  <c r="BI920" i="2"/>
  <c r="BH920" i="2"/>
  <c r="BG920" i="2"/>
  <c r="BF920" i="2"/>
  <c r="T920" i="2"/>
  <c r="R920" i="2"/>
  <c r="P920" i="2"/>
  <c r="BI898" i="2"/>
  <c r="BH898" i="2"/>
  <c r="BG898" i="2"/>
  <c r="BF898" i="2"/>
  <c r="T898" i="2"/>
  <c r="R898" i="2"/>
  <c r="P898" i="2"/>
  <c r="BI889" i="2"/>
  <c r="BH889" i="2"/>
  <c r="BG889" i="2"/>
  <c r="BF889" i="2"/>
  <c r="T889" i="2"/>
  <c r="R889" i="2"/>
  <c r="P889" i="2"/>
  <c r="BI881" i="2"/>
  <c r="BH881" i="2"/>
  <c r="BG881" i="2"/>
  <c r="BF881" i="2"/>
  <c r="T881" i="2"/>
  <c r="R881" i="2"/>
  <c r="P881" i="2"/>
  <c r="BI873" i="2"/>
  <c r="BH873" i="2"/>
  <c r="BG873" i="2"/>
  <c r="BF873" i="2"/>
  <c r="T873" i="2"/>
  <c r="R873" i="2"/>
  <c r="P873" i="2"/>
  <c r="BI865" i="2"/>
  <c r="BH865" i="2"/>
  <c r="BG865" i="2"/>
  <c r="BF865" i="2"/>
  <c r="T865" i="2"/>
  <c r="R865" i="2"/>
  <c r="P865" i="2"/>
  <c r="BI863" i="2"/>
  <c r="BH863" i="2"/>
  <c r="BG863" i="2"/>
  <c r="BF863" i="2"/>
  <c r="T863" i="2"/>
  <c r="R863" i="2"/>
  <c r="P863" i="2"/>
  <c r="BI851" i="2"/>
  <c r="BH851" i="2"/>
  <c r="BG851" i="2"/>
  <c r="BF851" i="2"/>
  <c r="T851" i="2"/>
  <c r="R851" i="2"/>
  <c r="P851" i="2"/>
  <c r="BI839" i="2"/>
  <c r="BH839" i="2"/>
  <c r="BG839" i="2"/>
  <c r="BF839" i="2"/>
  <c r="T839" i="2"/>
  <c r="R839" i="2"/>
  <c r="P839" i="2"/>
  <c r="BI821" i="2"/>
  <c r="BH821" i="2"/>
  <c r="BG821" i="2"/>
  <c r="BF821" i="2"/>
  <c r="T821" i="2"/>
  <c r="R821" i="2"/>
  <c r="P821" i="2"/>
  <c r="BI803" i="2"/>
  <c r="BH803" i="2"/>
  <c r="BG803" i="2"/>
  <c r="BF803" i="2"/>
  <c r="T803" i="2"/>
  <c r="R803" i="2"/>
  <c r="P803" i="2"/>
  <c r="BI785" i="2"/>
  <c r="BH785" i="2"/>
  <c r="BG785" i="2"/>
  <c r="BF785" i="2"/>
  <c r="T785" i="2"/>
  <c r="R785" i="2"/>
  <c r="P785" i="2"/>
  <c r="BI777" i="2"/>
  <c r="BH777" i="2"/>
  <c r="BG777" i="2"/>
  <c r="BF777" i="2"/>
  <c r="T777" i="2"/>
  <c r="R777" i="2"/>
  <c r="P777" i="2"/>
  <c r="BI767" i="2"/>
  <c r="BH767" i="2"/>
  <c r="BG767" i="2"/>
  <c r="BF767" i="2"/>
  <c r="T767" i="2"/>
  <c r="R767" i="2"/>
  <c r="P767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39" i="2"/>
  <c r="BH739" i="2"/>
  <c r="BG739" i="2"/>
  <c r="BF739" i="2"/>
  <c r="T739" i="2"/>
  <c r="R739" i="2"/>
  <c r="P739" i="2"/>
  <c r="BI730" i="2"/>
  <c r="BH730" i="2"/>
  <c r="BG730" i="2"/>
  <c r="BF730" i="2"/>
  <c r="T730" i="2"/>
  <c r="R730" i="2"/>
  <c r="P730" i="2"/>
  <c r="BI720" i="2"/>
  <c r="BH720" i="2"/>
  <c r="BG720" i="2"/>
  <c r="BF720" i="2"/>
  <c r="T720" i="2"/>
  <c r="R720" i="2"/>
  <c r="P720" i="2"/>
  <c r="BI712" i="2"/>
  <c r="BH712" i="2"/>
  <c r="BG712" i="2"/>
  <c r="BF712" i="2"/>
  <c r="T712" i="2"/>
  <c r="R712" i="2"/>
  <c r="P712" i="2"/>
  <c r="BI704" i="2"/>
  <c r="BH704" i="2"/>
  <c r="BG704" i="2"/>
  <c r="BF704" i="2"/>
  <c r="T704" i="2"/>
  <c r="R704" i="2"/>
  <c r="P704" i="2"/>
  <c r="BI689" i="2"/>
  <c r="BH689" i="2"/>
  <c r="BG689" i="2"/>
  <c r="BF689" i="2"/>
  <c r="T689" i="2"/>
  <c r="R689" i="2"/>
  <c r="P689" i="2"/>
  <c r="BI674" i="2"/>
  <c r="BH674" i="2"/>
  <c r="BG674" i="2"/>
  <c r="BF674" i="2"/>
  <c r="T674" i="2"/>
  <c r="R674" i="2"/>
  <c r="P674" i="2"/>
  <c r="BI662" i="2"/>
  <c r="BH662" i="2"/>
  <c r="BG662" i="2"/>
  <c r="BF662" i="2"/>
  <c r="T662" i="2"/>
  <c r="R662" i="2"/>
  <c r="P662" i="2"/>
  <c r="BI649" i="2"/>
  <c r="BH649" i="2"/>
  <c r="BG649" i="2"/>
  <c r="BF649" i="2"/>
  <c r="T649" i="2"/>
  <c r="R649" i="2"/>
  <c r="P649" i="2"/>
  <c r="BI628" i="2"/>
  <c r="BH628" i="2"/>
  <c r="BG628" i="2"/>
  <c r="BF628" i="2"/>
  <c r="T628" i="2"/>
  <c r="R628" i="2"/>
  <c r="P628" i="2"/>
  <c r="BI615" i="2"/>
  <c r="BH615" i="2"/>
  <c r="BG615" i="2"/>
  <c r="BF615" i="2"/>
  <c r="T615" i="2"/>
  <c r="R615" i="2"/>
  <c r="P615" i="2"/>
  <c r="BI600" i="2"/>
  <c r="BH600" i="2"/>
  <c r="BG600" i="2"/>
  <c r="BF600" i="2"/>
  <c r="T600" i="2"/>
  <c r="R600" i="2"/>
  <c r="P600" i="2"/>
  <c r="BI590" i="2"/>
  <c r="BH590" i="2"/>
  <c r="BG590" i="2"/>
  <c r="BF590" i="2"/>
  <c r="T590" i="2"/>
  <c r="R590" i="2"/>
  <c r="P590" i="2"/>
  <c r="BI578" i="2"/>
  <c r="BH578" i="2"/>
  <c r="BG578" i="2"/>
  <c r="BF578" i="2"/>
  <c r="T578" i="2"/>
  <c r="R578" i="2"/>
  <c r="P578" i="2"/>
  <c r="BI563" i="2"/>
  <c r="BH563" i="2"/>
  <c r="BG563" i="2"/>
  <c r="BF563" i="2"/>
  <c r="T563" i="2"/>
  <c r="R563" i="2"/>
  <c r="P563" i="2"/>
  <c r="BI554" i="2"/>
  <c r="BH554" i="2"/>
  <c r="BG554" i="2"/>
  <c r="BF554" i="2"/>
  <c r="T554" i="2"/>
  <c r="R554" i="2"/>
  <c r="P554" i="2"/>
  <c r="BI544" i="2"/>
  <c r="BH544" i="2"/>
  <c r="BG544" i="2"/>
  <c r="BF544" i="2"/>
  <c r="T544" i="2"/>
  <c r="R544" i="2"/>
  <c r="P544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19" i="2"/>
  <c r="BH519" i="2"/>
  <c r="BG519" i="2"/>
  <c r="BF519" i="2"/>
  <c r="T519" i="2"/>
  <c r="R519" i="2"/>
  <c r="P519" i="2"/>
  <c r="BI506" i="2"/>
  <c r="BH506" i="2"/>
  <c r="BG506" i="2"/>
  <c r="BF506" i="2"/>
  <c r="T506" i="2"/>
  <c r="R506" i="2"/>
  <c r="P506" i="2"/>
  <c r="BI493" i="2"/>
  <c r="BH493" i="2"/>
  <c r="BG493" i="2"/>
  <c r="BF493" i="2"/>
  <c r="T493" i="2"/>
  <c r="R493" i="2"/>
  <c r="P493" i="2"/>
  <c r="BI480" i="2"/>
  <c r="BH480" i="2"/>
  <c r="BG480" i="2"/>
  <c r="BF480" i="2"/>
  <c r="T480" i="2"/>
  <c r="R480" i="2"/>
  <c r="P480" i="2"/>
  <c r="BI466" i="2"/>
  <c r="BH466" i="2"/>
  <c r="BG466" i="2"/>
  <c r="BF466" i="2"/>
  <c r="T466" i="2"/>
  <c r="R466" i="2"/>
  <c r="P466" i="2"/>
  <c r="BI452" i="2"/>
  <c r="BH452" i="2"/>
  <c r="BG452" i="2"/>
  <c r="BF452" i="2"/>
  <c r="T452" i="2"/>
  <c r="R452" i="2"/>
  <c r="P452" i="2"/>
  <c r="BI438" i="2"/>
  <c r="BH438" i="2"/>
  <c r="BG438" i="2"/>
  <c r="BF438" i="2"/>
  <c r="T438" i="2"/>
  <c r="R438" i="2"/>
  <c r="P438" i="2"/>
  <c r="BI425" i="2"/>
  <c r="BH425" i="2"/>
  <c r="BG425" i="2"/>
  <c r="BF425" i="2"/>
  <c r="T425" i="2"/>
  <c r="R425" i="2"/>
  <c r="P425" i="2"/>
  <c r="BI412" i="2"/>
  <c r="BH412" i="2"/>
  <c r="BG412" i="2"/>
  <c r="BF412" i="2"/>
  <c r="T412" i="2"/>
  <c r="R412" i="2"/>
  <c r="P412" i="2"/>
  <c r="BI399" i="2"/>
  <c r="BH399" i="2"/>
  <c r="BG399" i="2"/>
  <c r="BF399" i="2"/>
  <c r="T399" i="2"/>
  <c r="R399" i="2"/>
  <c r="P399" i="2"/>
  <c r="BI381" i="2"/>
  <c r="BH381" i="2"/>
  <c r="BG381" i="2"/>
  <c r="BF381" i="2"/>
  <c r="T381" i="2"/>
  <c r="R381" i="2"/>
  <c r="P381" i="2"/>
  <c r="BI363" i="2"/>
  <c r="BH363" i="2"/>
  <c r="BG363" i="2"/>
  <c r="BF363" i="2"/>
  <c r="T363" i="2"/>
  <c r="R363" i="2"/>
  <c r="P363" i="2"/>
  <c r="BI345" i="2"/>
  <c r="BH345" i="2"/>
  <c r="BG345" i="2"/>
  <c r="BF345" i="2"/>
  <c r="T345" i="2"/>
  <c r="R345" i="2"/>
  <c r="P345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86" i="2"/>
  <c r="BH286" i="2"/>
  <c r="BG286" i="2"/>
  <c r="BF286" i="2"/>
  <c r="T286" i="2"/>
  <c r="R286" i="2"/>
  <c r="P286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52" i="2"/>
  <c r="BH252" i="2"/>
  <c r="BG252" i="2"/>
  <c r="BF252" i="2"/>
  <c r="T252" i="2"/>
  <c r="R252" i="2"/>
  <c r="P252" i="2"/>
  <c r="BI241" i="2"/>
  <c r="BH241" i="2"/>
  <c r="BG241" i="2"/>
  <c r="BF241" i="2"/>
  <c r="F36" i="2" s="1"/>
  <c r="T241" i="2"/>
  <c r="R241" i="2"/>
  <c r="P241" i="2"/>
  <c r="BI227" i="2"/>
  <c r="BH227" i="2"/>
  <c r="BG227" i="2"/>
  <c r="BF227" i="2"/>
  <c r="T227" i="2"/>
  <c r="R227" i="2"/>
  <c r="P227" i="2"/>
  <c r="BI216" i="2"/>
  <c r="BH216" i="2"/>
  <c r="BG216" i="2"/>
  <c r="BF216" i="2"/>
  <c r="T216" i="2"/>
  <c r="R216" i="2"/>
  <c r="P216" i="2"/>
  <c r="BI205" i="2"/>
  <c r="BH205" i="2"/>
  <c r="BG205" i="2"/>
  <c r="BF205" i="2"/>
  <c r="T205" i="2"/>
  <c r="R205" i="2"/>
  <c r="P205" i="2"/>
  <c r="BI194" i="2"/>
  <c r="BH194" i="2"/>
  <c r="BG194" i="2"/>
  <c r="BF194" i="2"/>
  <c r="T194" i="2"/>
  <c r="R194" i="2"/>
  <c r="P194" i="2"/>
  <c r="BI183" i="2"/>
  <c r="BH183" i="2"/>
  <c r="BG183" i="2"/>
  <c r="BF183" i="2"/>
  <c r="T183" i="2"/>
  <c r="R183" i="2"/>
  <c r="P183" i="2"/>
  <c r="BI172" i="2"/>
  <c r="BH172" i="2"/>
  <c r="BG172" i="2"/>
  <c r="BF172" i="2"/>
  <c r="T172" i="2"/>
  <c r="R172" i="2"/>
  <c r="P172" i="2"/>
  <c r="J166" i="2"/>
  <c r="J165" i="2"/>
  <c r="F165" i="2"/>
  <c r="F163" i="2"/>
  <c r="E161" i="2"/>
  <c r="J94" i="2"/>
  <c r="J93" i="2"/>
  <c r="F93" i="2"/>
  <c r="F91" i="2"/>
  <c r="E89" i="2"/>
  <c r="J20" i="2"/>
  <c r="E20" i="2"/>
  <c r="F166" i="2" s="1"/>
  <c r="J19" i="2"/>
  <c r="J14" i="2"/>
  <c r="J91" i="2" s="1"/>
  <c r="E7" i="2"/>
  <c r="E157" i="2"/>
  <c r="L90" i="1"/>
  <c r="AM90" i="1"/>
  <c r="AM89" i="1"/>
  <c r="L89" i="1"/>
  <c r="AM87" i="1"/>
  <c r="L87" i="1"/>
  <c r="L85" i="1"/>
  <c r="L84" i="1"/>
  <c r="J187" i="13"/>
  <c r="BK166" i="13"/>
  <c r="J155" i="13"/>
  <c r="BK195" i="13"/>
  <c r="J188" i="13"/>
  <c r="J173" i="13"/>
  <c r="BK167" i="13"/>
  <c r="J138" i="14"/>
  <c r="BK133" i="14"/>
  <c r="J128" i="14"/>
  <c r="J140" i="14"/>
  <c r="BK132" i="14"/>
  <c r="BK126" i="14"/>
  <c r="J139" i="14"/>
  <c r="J135" i="14"/>
  <c r="J131" i="14"/>
  <c r="J768" i="15"/>
  <c r="J743" i="15"/>
  <c r="BK718" i="15"/>
  <c r="BK693" i="15"/>
  <c r="J646" i="15"/>
  <c r="BK578" i="15"/>
  <c r="J546" i="15"/>
  <c r="BK528" i="15"/>
  <c r="BK480" i="15"/>
  <c r="BK446" i="15"/>
  <c r="J370" i="15"/>
  <c r="BK315" i="15"/>
  <c r="BK275" i="15"/>
  <c r="J253" i="15"/>
  <c r="J193" i="15"/>
  <c r="BK159" i="15"/>
  <c r="BK800" i="15"/>
  <c r="BK781" i="15"/>
  <c r="BK771" i="15"/>
  <c r="BK739" i="15"/>
  <c r="J693" i="15"/>
  <c r="J664" i="15"/>
  <c r="J623" i="15"/>
  <c r="BK610" i="15"/>
  <c r="J558" i="15"/>
  <c r="J507" i="15"/>
  <c r="BK460" i="15"/>
  <c r="J433" i="15"/>
  <c r="BK412" i="15"/>
  <c r="J376" i="15"/>
  <c r="BK342" i="15"/>
  <c r="BK326" i="15"/>
  <c r="BK293" i="15"/>
  <c r="BK216" i="15"/>
  <c r="BK165" i="15"/>
  <c r="BK826" i="15"/>
  <c r="J823" i="15"/>
  <c r="BK811" i="15"/>
  <c r="J781" i="15"/>
  <c r="BK755" i="15"/>
  <c r="J739" i="15"/>
  <c r="J718" i="15"/>
  <c r="BK703" i="15"/>
  <c r="BK675" i="15"/>
  <c r="BK646" i="15"/>
  <c r="BK628" i="15"/>
  <c r="BK572" i="15"/>
  <c r="J519" i="15"/>
  <c r="J488" i="15"/>
  <c r="J460" i="15"/>
  <c r="BK391" i="15"/>
  <c r="J337" i="15"/>
  <c r="BK253" i="15"/>
  <c r="J228" i="15"/>
  <c r="BK182" i="15"/>
  <c r="J763" i="15"/>
  <c r="J747" i="15"/>
  <c r="J675" i="15"/>
  <c r="BK652" i="15"/>
  <c r="J610" i="15"/>
  <c r="J578" i="15"/>
  <c r="J530" i="15"/>
  <c r="BK486" i="15"/>
  <c r="BK433" i="15"/>
  <c r="J382" i="15"/>
  <c r="J284" i="15"/>
  <c r="J238" i="15"/>
  <c r="BK194" i="15"/>
  <c r="J165" i="15"/>
  <c r="J380" i="16"/>
  <c r="BK363" i="16"/>
  <c r="BK342" i="16"/>
  <c r="BK316" i="16"/>
  <c r="BK274" i="16"/>
  <c r="BK225" i="16"/>
  <c r="BK204" i="16"/>
  <c r="J184" i="16"/>
  <c r="BK126" i="16"/>
  <c r="BK346" i="16"/>
  <c r="J186" i="16"/>
  <c r="J160" i="16"/>
  <c r="BK138" i="16"/>
  <c r="BK311" i="17"/>
  <c r="BK272" i="17"/>
  <c r="J255" i="17"/>
  <c r="BK240" i="17"/>
  <c r="J203" i="17"/>
  <c r="J166" i="17"/>
  <c r="BK355" i="17"/>
  <c r="BK334" i="17"/>
  <c r="BK289" i="17"/>
  <c r="BK273" i="17"/>
  <c r="BK235" i="17"/>
  <c r="J218" i="17"/>
  <c r="BK178" i="17"/>
  <c r="J158" i="17"/>
  <c r="J346" i="17"/>
  <c r="BK306" i="17"/>
  <c r="J260" i="17"/>
  <c r="J235" i="17"/>
  <c r="J192" i="17"/>
  <c r="BK144" i="17"/>
  <c r="BK339" i="17"/>
  <c r="J301" i="17"/>
  <c r="J266" i="17"/>
  <c r="J240" i="17"/>
  <c r="BK218" i="17"/>
  <c r="BK189" i="17"/>
  <c r="BK152" i="17"/>
  <c r="J232" i="18"/>
  <c r="BK223" i="18"/>
  <c r="BK187" i="18"/>
  <c r="J149" i="18"/>
  <c r="BK234" i="18"/>
  <c r="J223" i="18"/>
  <c r="J199" i="18"/>
  <c r="J169" i="18"/>
  <c r="J136" i="18"/>
  <c r="BK199" i="18"/>
  <c r="J140" i="18"/>
  <c r="BK154" i="18"/>
  <c r="BK236" i="19"/>
  <c r="BK217" i="19"/>
  <c r="BK201" i="19"/>
  <c r="BK169" i="19"/>
  <c r="BK149" i="19"/>
  <c r="BK135" i="19"/>
  <c r="J238" i="19"/>
  <c r="BK233" i="19"/>
  <c r="BK225" i="19"/>
  <c r="BK221" i="19"/>
  <c r="BK173" i="19"/>
  <c r="BK156" i="19"/>
  <c r="BK148" i="19"/>
  <c r="BK136" i="19"/>
  <c r="J241" i="19"/>
  <c r="BK238" i="19"/>
  <c r="BK228" i="19"/>
  <c r="J197" i="19"/>
  <c r="J151" i="19"/>
  <c r="J126" i="19"/>
  <c r="BK241" i="19"/>
  <c r="BK229" i="19"/>
  <c r="J225" i="19"/>
  <c r="BK205" i="19"/>
  <c r="BK177" i="19"/>
  <c r="J153" i="19"/>
  <c r="BK147" i="19"/>
  <c r="BK131" i="19"/>
  <c r="J207" i="20"/>
  <c r="BK181" i="20"/>
  <c r="BK156" i="20"/>
  <c r="J142" i="20"/>
  <c r="J208" i="20"/>
  <c r="J175" i="20"/>
  <c r="J161" i="20"/>
  <c r="J135" i="20"/>
  <c r="J203" i="20"/>
  <c r="BK192" i="20"/>
  <c r="BK184" i="20"/>
  <c r="BK160" i="20"/>
  <c r="J126" i="20"/>
  <c r="J201" i="20"/>
  <c r="J189" i="20"/>
  <c r="BK152" i="20"/>
  <c r="BK126" i="20"/>
  <c r="J230" i="21"/>
  <c r="BK219" i="21"/>
  <c r="J191" i="21"/>
  <c r="BK183" i="21"/>
  <c r="BK144" i="21"/>
  <c r="BK132" i="21"/>
  <c r="BK215" i="21"/>
  <c r="J201" i="21"/>
  <c r="BK180" i="21"/>
  <c r="J164" i="21"/>
  <c r="J144" i="21"/>
  <c r="BK128" i="21"/>
  <c r="BK223" i="21"/>
  <c r="J198" i="21"/>
  <c r="J178" i="21"/>
  <c r="J168" i="21"/>
  <c r="BK134" i="21"/>
  <c r="J123" i="21"/>
  <c r="J215" i="21"/>
  <c r="J208" i="21"/>
  <c r="J175" i="21"/>
  <c r="J156" i="21"/>
  <c r="J138" i="21"/>
  <c r="BK150" i="22"/>
  <c r="J128" i="22"/>
  <c r="J123" i="22"/>
  <c r="BK165" i="22"/>
  <c r="BK145" i="22"/>
  <c r="J139" i="22"/>
  <c r="BK133" i="22"/>
  <c r="J165" i="22"/>
  <c r="BK139" i="22"/>
  <c r="BK131" i="22"/>
  <c r="BK163" i="22"/>
  <c r="BK142" i="22"/>
  <c r="J133" i="22"/>
  <c r="BK123" i="22"/>
  <c r="BK296" i="23"/>
  <c r="BK252" i="23"/>
  <c r="BK225" i="23"/>
  <c r="BK193" i="23"/>
  <c r="J177" i="23"/>
  <c r="BK139" i="23"/>
  <c r="J282" i="23"/>
  <c r="BK219" i="23"/>
  <c r="BK149" i="23"/>
  <c r="BK177" i="23"/>
  <c r="J139" i="23"/>
  <c r="BK127" i="23"/>
  <c r="J225" i="23"/>
  <c r="J207" i="23"/>
  <c r="J155" i="23"/>
  <c r="BK188" i="13"/>
  <c r="BK175" i="13"/>
  <c r="J168" i="13"/>
  <c r="BK165" i="13"/>
  <c r="J145" i="13"/>
  <c r="BK194" i="13"/>
  <c r="BK189" i="13"/>
  <c r="J172" i="13"/>
  <c r="J150" i="13"/>
  <c r="J136" i="14"/>
  <c r="J130" i="14"/>
  <c r="BK125" i="14"/>
  <c r="BK139" i="14"/>
  <c r="BK130" i="14"/>
  <c r="J125" i="14"/>
  <c r="BK137" i="14"/>
  <c r="BK134" i="14"/>
  <c r="J129" i="14"/>
  <c r="J791" i="15"/>
  <c r="BK763" i="15"/>
  <c r="BK735" i="15"/>
  <c r="J723" i="15"/>
  <c r="J695" i="15"/>
  <c r="J658" i="15"/>
  <c r="J602" i="15"/>
  <c r="BK558" i="15"/>
  <c r="BK530" i="15"/>
  <c r="J501" i="15"/>
  <c r="BK464" i="15"/>
  <c r="BK401" i="15"/>
  <c r="J342" i="15"/>
  <c r="J298" i="15"/>
  <c r="BK267" i="15"/>
  <c r="BK238" i="15"/>
  <c r="J170" i="15"/>
  <c r="J805" i="15"/>
  <c r="J786" i="15"/>
  <c r="BK743" i="15"/>
  <c r="J703" i="15"/>
  <c r="J681" i="15"/>
  <c r="J652" i="15"/>
  <c r="J639" i="15"/>
  <c r="J608" i="15"/>
  <c r="BK590" i="15"/>
  <c r="BK513" i="15"/>
  <c r="J475" i="15"/>
  <c r="BK440" i="15"/>
  <c r="BK419" i="15"/>
  <c r="BK382" i="15"/>
  <c r="J332" i="15"/>
  <c r="BK303" i="15"/>
  <c r="J267" i="15"/>
  <c r="J213" i="15"/>
  <c r="BK170" i="15"/>
  <c r="J826" i="15"/>
  <c r="BK816" i="15"/>
  <c r="J811" i="15"/>
  <c r="J800" i="15"/>
  <c r="J777" i="15"/>
  <c r="J751" i="15"/>
  <c r="J731" i="15"/>
  <c r="J707" i="15"/>
  <c r="J680" i="15"/>
  <c r="BK664" i="15"/>
  <c r="BK633" i="15"/>
  <c r="BK584" i="15"/>
  <c r="J526" i="15"/>
  <c r="BK501" i="15"/>
  <c r="BK468" i="15"/>
  <c r="BK396" i="15"/>
  <c r="J349" i="15"/>
  <c r="J315" i="15"/>
  <c r="J244" i="15"/>
  <c r="BK185" i="15"/>
  <c r="BK139" i="15"/>
  <c r="BK707" i="15"/>
  <c r="BK658" i="15"/>
  <c r="J628" i="15"/>
  <c r="J596" i="15"/>
  <c r="J572" i="15"/>
  <c r="BK507" i="15"/>
  <c r="BK454" i="15"/>
  <c r="J412" i="15"/>
  <c r="BK332" i="15"/>
  <c r="J275" i="15"/>
  <c r="BK193" i="15"/>
  <c r="J139" i="15"/>
  <c r="BK371" i="16"/>
  <c r="J359" i="16"/>
  <c r="J336" i="16"/>
  <c r="J311" i="16"/>
  <c r="J231" i="16"/>
  <c r="BK212" i="16"/>
  <c r="BK186" i="16"/>
  <c r="BK160" i="16"/>
  <c r="J367" i="16"/>
  <c r="BK321" i="16"/>
  <c r="BK155" i="16"/>
  <c r="J293" i="17"/>
  <c r="BK261" i="17"/>
  <c r="J243" i="17"/>
  <c r="J212" i="17"/>
  <c r="J152" i="17"/>
  <c r="BK350" i="17"/>
  <c r="BK301" i="17"/>
  <c r="BK281" i="17"/>
  <c r="BK267" i="17"/>
  <c r="BK234" i="17"/>
  <c r="BK203" i="17"/>
  <c r="J184" i="17"/>
  <c r="BK160" i="17"/>
  <c r="J355" i="17"/>
  <c r="J329" i="17"/>
  <c r="J273" i="17"/>
  <c r="J248" i="17"/>
  <c r="J207" i="17"/>
  <c r="BK158" i="17"/>
  <c r="J133" i="17"/>
  <c r="BK329" i="17"/>
  <c r="J311" i="17"/>
  <c r="J289" i="17"/>
  <c r="BK255" i="17"/>
  <c r="BK212" i="17"/>
  <c r="J178" i="17"/>
  <c r="BK148" i="17"/>
  <c r="J234" i="18"/>
  <c r="BK226" i="18"/>
  <c r="BK193" i="18"/>
  <c r="J157" i="18"/>
  <c r="BK136" i="18"/>
  <c r="BK232" i="18"/>
  <c r="J226" i="18"/>
  <c r="J211" i="18"/>
  <c r="J181" i="18"/>
  <c r="J128" i="18"/>
  <c r="BK181" i="18"/>
  <c r="BK144" i="18"/>
  <c r="J193" i="18"/>
  <c r="BK157" i="18"/>
  <c r="J237" i="19"/>
  <c r="J229" i="19"/>
  <c r="BK189" i="19"/>
  <c r="BK154" i="19"/>
  <c r="J136" i="19"/>
  <c r="BK242" i="19"/>
  <c r="J235" i="19"/>
  <c r="J230" i="19"/>
  <c r="BK222" i="19"/>
  <c r="J217" i="19"/>
  <c r="J205" i="19"/>
  <c r="J169" i="19"/>
  <c r="J154" i="19"/>
  <c r="BK146" i="19"/>
  <c r="BK130" i="19"/>
  <c r="J240" i="19"/>
  <c r="BK237" i="19"/>
  <c r="J226" i="19"/>
  <c r="BK193" i="19"/>
  <c r="J141" i="19"/>
  <c r="J244" i="19"/>
  <c r="BK240" i="19"/>
  <c r="J233" i="19"/>
  <c r="BK226" i="19"/>
  <c r="BK213" i="19"/>
  <c r="J189" i="19"/>
  <c r="BK161" i="19"/>
  <c r="J150" i="19"/>
  <c r="J140" i="19"/>
  <c r="J125" i="19"/>
  <c r="J184" i="20"/>
  <c r="BK161" i="20"/>
  <c r="J150" i="20"/>
  <c r="BK140" i="20"/>
  <c r="J205" i="20"/>
  <c r="J181" i="20"/>
  <c r="BK162" i="20"/>
  <c r="J146" i="20"/>
  <c r="BK129" i="20"/>
  <c r="J191" i="20"/>
  <c r="J187" i="20"/>
  <c r="J171" i="20"/>
  <c r="J155" i="20"/>
  <c r="J129" i="20"/>
  <c r="BK203" i="20"/>
  <c r="BK191" i="20"/>
  <c r="BK155" i="20"/>
  <c r="J140" i="20"/>
  <c r="BK123" i="20"/>
  <c r="BK228" i="21"/>
  <c r="BK225" i="21"/>
  <c r="J195" i="21"/>
  <c r="BK145" i="21"/>
  <c r="J142" i="21"/>
  <c r="J232" i="21"/>
  <c r="BK214" i="21"/>
  <c r="BK195" i="21"/>
  <c r="BK178" i="21"/>
  <c r="J145" i="21"/>
  <c r="BK232" i="21"/>
  <c r="J214" i="21"/>
  <c r="BK188" i="21"/>
  <c r="BK175" i="21"/>
  <c r="BK164" i="21"/>
  <c r="J153" i="21"/>
  <c r="BK126" i="21"/>
  <c r="J228" i="21"/>
  <c r="BK201" i="21"/>
  <c r="J171" i="21"/>
  <c r="BK153" i="21"/>
  <c r="BK140" i="21"/>
  <c r="J182" i="22"/>
  <c r="BK132" i="22"/>
  <c r="BK124" i="22"/>
  <c r="J172" i="22"/>
  <c r="J154" i="22"/>
  <c r="BK140" i="22"/>
  <c r="J134" i="22"/>
  <c r="BK125" i="22"/>
  <c r="BK141" i="22"/>
  <c r="J132" i="22"/>
  <c r="BK129" i="22"/>
  <c r="BK175" i="22"/>
  <c r="J150" i="22"/>
  <c r="J135" i="22"/>
  <c r="J126" i="22"/>
  <c r="J263" i="23"/>
  <c r="BK228" i="23"/>
  <c r="J201" i="23"/>
  <c r="BK172" i="23"/>
  <c r="J127" i="23"/>
  <c r="J240" i="23"/>
  <c r="J193" i="23"/>
  <c r="BK263" i="23"/>
  <c r="BK201" i="23"/>
  <c r="J144" i="23"/>
  <c r="J296" i="23"/>
  <c r="J221" i="23"/>
  <c r="J187" i="23"/>
  <c r="BK144" i="23"/>
  <c r="J5301" i="2"/>
  <c r="J5261" i="2"/>
  <c r="J5245" i="2"/>
  <c r="J5213" i="2"/>
  <c r="BK5149" i="2"/>
  <c r="J5128" i="2"/>
  <c r="J5073" i="2"/>
  <c r="J5011" i="2"/>
  <c r="BK4933" i="2"/>
  <c r="J4619" i="2"/>
  <c r="J4489" i="2"/>
  <c r="J4021" i="2"/>
  <c r="BK3798" i="2"/>
  <c r="BK3701" i="2"/>
  <c r="J3572" i="2"/>
  <c r="J3503" i="2"/>
  <c r="J3394" i="2"/>
  <c r="J3361" i="2"/>
  <c r="J3345" i="2"/>
  <c r="BK3293" i="2"/>
  <c r="BK3262" i="2"/>
  <c r="J3250" i="2"/>
  <c r="BK3183" i="2"/>
  <c r="BK3119" i="2"/>
  <c r="J3049" i="2"/>
  <c r="BK3001" i="2"/>
  <c r="BK2970" i="2"/>
  <c r="J2809" i="2"/>
  <c r="BK2736" i="2"/>
  <c r="BK2618" i="2"/>
  <c r="BK2549" i="2"/>
  <c r="BK2506" i="2"/>
  <c r="J2484" i="2"/>
  <c r="J2399" i="2"/>
  <c r="BK2223" i="2"/>
  <c r="BK2199" i="2"/>
  <c r="J2159" i="2"/>
  <c r="BK2108" i="2"/>
  <c r="BK2086" i="2"/>
  <c r="J1727" i="2"/>
  <c r="J1601" i="2"/>
  <c r="J1576" i="2"/>
  <c r="J1353" i="2"/>
  <c r="J1211" i="2"/>
  <c r="BK1132" i="2"/>
  <c r="J1049" i="2"/>
  <c r="J1007" i="2"/>
  <c r="BK881" i="2"/>
  <c r="BK767" i="2"/>
  <c r="J712" i="2"/>
  <c r="J649" i="2"/>
  <c r="BK554" i="2"/>
  <c r="J480" i="2"/>
  <c r="J296" i="2"/>
  <c r="BK241" i="2"/>
  <c r="BK5324" i="2"/>
  <c r="J5312" i="2"/>
  <c r="BK5306" i="2"/>
  <c r="BK5293" i="2"/>
  <c r="J5174" i="2"/>
  <c r="BK5106" i="2"/>
  <c r="J5080" i="2"/>
  <c r="J5046" i="2"/>
  <c r="J4980" i="2"/>
  <c r="BK4729" i="2"/>
  <c r="J4557" i="2"/>
  <c r="BK4501" i="2"/>
  <c r="J4461" i="2"/>
  <c r="J4207" i="2"/>
  <c r="BK3856" i="2"/>
  <c r="J3821" i="2"/>
  <c r="BK3711" i="2"/>
  <c r="BK3644" i="2"/>
  <c r="J3575" i="2"/>
  <c r="J3530" i="2"/>
  <c r="J3429" i="2"/>
  <c r="J3398" i="2"/>
  <c r="BK3369" i="2"/>
  <c r="J3335" i="2"/>
  <c r="BK3312" i="2"/>
  <c r="BK3289" i="2"/>
  <c r="BK3273" i="2"/>
  <c r="BK3237" i="2"/>
  <c r="BK3213" i="2"/>
  <c r="J3112" i="2"/>
  <c r="BK3049" i="2"/>
  <c r="J3009" i="2"/>
  <c r="BK2964" i="2"/>
  <c r="J2908" i="2"/>
  <c r="J2879" i="2"/>
  <c r="J2795" i="2"/>
  <c r="BK2535" i="2"/>
  <c r="BK2498" i="2"/>
  <c r="BK2399" i="2"/>
  <c r="J2267" i="2"/>
  <c r="BK2212" i="2"/>
  <c r="J2168" i="2"/>
  <c r="J2083" i="2"/>
  <c r="BK1815" i="2"/>
  <c r="J1745" i="2"/>
  <c r="J1718" i="2"/>
  <c r="BK1614" i="2"/>
  <c r="J1471" i="2"/>
  <c r="J1152" i="2"/>
  <c r="J1061" i="2"/>
  <c r="BK951" i="2"/>
  <c r="BK821" i="2"/>
  <c r="J689" i="2"/>
  <c r="BK615" i="2"/>
  <c r="BK578" i="2"/>
  <c r="BK466" i="2"/>
  <c r="J299" i="2"/>
  <c r="BK172" i="2"/>
  <c r="BK5239" i="2"/>
  <c r="BK5142" i="2"/>
  <c r="BK5092" i="2"/>
  <c r="BK4995" i="2"/>
  <c r="J4780" i="2"/>
  <c r="BK4694" i="2"/>
  <c r="BK4557" i="2"/>
  <c r="BK4495" i="2"/>
  <c r="J4474" i="2"/>
  <c r="J4448" i="2"/>
  <c r="BK4228" i="2"/>
  <c r="J4191" i="2"/>
  <c r="BK3839" i="2"/>
  <c r="J3813" i="2"/>
  <c r="BK3684" i="2"/>
  <c r="J3665" i="2"/>
  <c r="J3638" i="2"/>
  <c r="BK3453" i="2"/>
  <c r="J3413" i="2"/>
  <c r="J3369" i="2"/>
  <c r="BK3233" i="2"/>
  <c r="J3183" i="2"/>
  <c r="BK3126" i="2"/>
  <c r="BK3035" i="2"/>
  <c r="J2951" i="2"/>
  <c r="BK2898" i="2"/>
  <c r="J2714" i="2"/>
  <c r="J2523" i="2"/>
  <c r="BK2275" i="2"/>
  <c r="J2223" i="2"/>
  <c r="J2144" i="2"/>
  <c r="BK2006" i="2"/>
  <c r="J1815" i="2"/>
  <c r="J1763" i="2"/>
  <c r="BK1701" i="2"/>
  <c r="BK1646" i="2"/>
  <c r="J1306" i="2"/>
  <c r="BK1086" i="2"/>
  <c r="BK865" i="2"/>
  <c r="J803" i="2"/>
  <c r="J615" i="2"/>
  <c r="BK5315" i="2"/>
  <c r="BK5309" i="2"/>
  <c r="BK5223" i="2"/>
  <c r="BK5194" i="2"/>
  <c r="BK5124" i="2"/>
  <c r="J5088" i="2"/>
  <c r="BK5025" i="2"/>
  <c r="BK4972" i="2"/>
  <c r="J4933" i="2"/>
  <c r="J4729" i="2"/>
  <c r="J4571" i="2"/>
  <c r="J4463" i="2"/>
  <c r="BK4251" i="2"/>
  <c r="J4236" i="2"/>
  <c r="BK3819" i="2"/>
  <c r="BK3787" i="2"/>
  <c r="BK3741" i="2"/>
  <c r="BK3656" i="2"/>
  <c r="J3560" i="2"/>
  <c r="J3441" i="2"/>
  <c r="BK480" i="6"/>
  <c r="J429" i="6"/>
  <c r="BK394" i="6"/>
  <c r="J347" i="6"/>
  <c r="BK323" i="6"/>
  <c r="BK255" i="6"/>
  <c r="J224" i="6"/>
  <c r="J152" i="6"/>
  <c r="BK1614" i="6"/>
  <c r="BK1570" i="6"/>
  <c r="BK1515" i="6"/>
  <c r="J1499" i="6"/>
  <c r="BK1471" i="6"/>
  <c r="BK1397" i="6"/>
  <c r="BK1325" i="6"/>
  <c r="BK1242" i="6"/>
  <c r="J1216" i="6"/>
  <c r="J1199" i="6"/>
  <c r="BK1178" i="6"/>
  <c r="J1169" i="6"/>
  <c r="BK1130" i="6"/>
  <c r="BK1111" i="6"/>
  <c r="J1100" i="6"/>
  <c r="J1052" i="6"/>
  <c r="BK992" i="6"/>
  <c r="BK914" i="6"/>
  <c r="J855" i="6"/>
  <c r="BK831" i="6"/>
  <c r="J756" i="6"/>
  <c r="J683" i="6"/>
  <c r="BK642" i="6"/>
  <c r="J589" i="6"/>
  <c r="BK545" i="6"/>
  <c r="J494" i="6"/>
  <c r="BK468" i="6"/>
  <c r="BK425" i="6"/>
  <c r="J407" i="6"/>
  <c r="BK364" i="6"/>
  <c r="J339" i="6"/>
  <c r="BK281" i="6"/>
  <c r="BK219" i="6"/>
  <c r="BK195" i="6"/>
  <c r="J478" i="7"/>
  <c r="J471" i="7"/>
  <c r="BK456" i="7"/>
  <c r="BK449" i="7"/>
  <c r="J443" i="7"/>
  <c r="J432" i="7"/>
  <c r="BK419" i="7"/>
  <c r="BK408" i="7"/>
  <c r="J402" i="7"/>
  <c r="BK387" i="7"/>
  <c r="J376" i="7"/>
  <c r="BK358" i="7"/>
  <c r="BK349" i="7"/>
  <c r="J335" i="7"/>
  <c r="J327" i="7"/>
  <c r="J321" i="7"/>
  <c r="J313" i="7"/>
  <c r="BK305" i="7"/>
  <c r="J302" i="7"/>
  <c r="BK294" i="7"/>
  <c r="J288" i="7"/>
  <c r="BK276" i="7"/>
  <c r="J270" i="7"/>
  <c r="BK267" i="7"/>
  <c r="J263" i="7"/>
  <c r="BK248" i="7"/>
  <c r="BK238" i="7"/>
  <c r="J227" i="7"/>
  <c r="BK214" i="7"/>
  <c r="BK201" i="7"/>
  <c r="J193" i="7"/>
  <c r="J181" i="7"/>
  <c r="BK175" i="7"/>
  <c r="BK163" i="7"/>
  <c r="BK153" i="7"/>
  <c r="J473" i="7"/>
  <c r="J468" i="7"/>
  <c r="J464" i="7"/>
  <c r="J452" i="7"/>
  <c r="BK432" i="7"/>
  <c r="J422" i="7"/>
  <c r="BK416" i="7"/>
  <c r="BK405" i="7"/>
  <c r="J398" i="7"/>
  <c r="J378" i="7"/>
  <c r="J373" i="7"/>
  <c r="BK367" i="7"/>
  <c r="BK357" i="7"/>
  <c r="BK347" i="7"/>
  <c r="BK338" i="7"/>
  <c r="J334" i="7"/>
  <c r="BK327" i="7"/>
  <c r="BK313" i="7"/>
  <c r="BK309" i="7"/>
  <c r="BK306" i="7"/>
  <c r="BK298" i="7"/>
  <c r="J295" i="7"/>
  <c r="J287" i="7"/>
  <c r="BK272" i="7"/>
  <c r="BK264" i="7"/>
  <c r="BK259" i="7"/>
  <c r="BK250" i="7"/>
  <c r="BK240" i="7"/>
  <c r="BK235" i="7"/>
  <c r="J229" i="7"/>
  <c r="BK222" i="7"/>
  <c r="J214" i="7"/>
  <c r="BK204" i="7"/>
  <c r="BK199" i="7"/>
  <c r="BK482" i="7"/>
  <c r="J480" i="7"/>
  <c r="BK478" i="7"/>
  <c r="BK471" i="7"/>
  <c r="BK464" i="7"/>
  <c r="J457" i="7"/>
  <c r="J453" i="7"/>
  <c r="BK444" i="7"/>
  <c r="J442" i="7"/>
  <c r="BK434" i="7"/>
  <c r="J414" i="7"/>
  <c r="J388" i="7"/>
  <c r="BK377" i="7"/>
  <c r="J368" i="7"/>
  <c r="BK359" i="7"/>
  <c r="J349" i="7"/>
  <c r="J345" i="7"/>
  <c r="BK335" i="7"/>
  <c r="J331" i="7"/>
  <c r="J322" i="7"/>
  <c r="J306" i="7"/>
  <c r="J297" i="7"/>
  <c r="BK282" i="7"/>
  <c r="J278" i="7"/>
  <c r="BK268" i="7"/>
  <c r="BK247" i="7"/>
  <c r="J241" i="7"/>
  <c r="J231" i="7"/>
  <c r="BK220" i="7"/>
  <c r="BK216" i="7"/>
  <c r="J200" i="7"/>
  <c r="BK474" i="7"/>
  <c r="BK465" i="7"/>
  <c r="BK459" i="7"/>
  <c r="BK445" i="7"/>
  <c r="J434" i="7"/>
  <c r="J427" i="7"/>
  <c r="BK417" i="7"/>
  <c r="J408" i="7"/>
  <c r="BK402" i="7"/>
  <c r="J396" i="7"/>
  <c r="BK379" i="7"/>
  <c r="BK375" i="7"/>
  <c r="BK365" i="7"/>
  <c r="BK361" i="7"/>
  <c r="BK342" i="7"/>
  <c r="J339" i="7"/>
  <c r="BK319" i="7"/>
  <c r="J304" i="7"/>
  <c r="J294" i="7"/>
  <c r="BK278" i="7"/>
  <c r="BK273" i="7"/>
  <c r="J260" i="7"/>
  <c r="J245" i="7"/>
  <c r="BK234" i="7"/>
  <c r="J224" i="7"/>
  <c r="BK208" i="7"/>
  <c r="BK197" i="7"/>
  <c r="BK193" i="7"/>
  <c r="BK185" i="7"/>
  <c r="BK172" i="7"/>
  <c r="J164" i="7"/>
  <c r="BK155" i="7"/>
  <c r="BK181" i="7"/>
  <c r="BK167" i="7"/>
  <c r="J161" i="7"/>
  <c r="BK157" i="7"/>
  <c r="BK191" i="7"/>
  <c r="BK180" i="7"/>
  <c r="BK161" i="7"/>
  <c r="BK398" i="8"/>
  <c r="J393" i="8"/>
  <c r="J369" i="8"/>
  <c r="BK332" i="8"/>
  <c r="J305" i="8"/>
  <c r="J284" i="8"/>
  <c r="BK274" i="8"/>
  <c r="J266" i="8"/>
  <c r="J256" i="8"/>
  <c r="J225" i="8"/>
  <c r="J215" i="8"/>
  <c r="BK196" i="8"/>
  <c r="J177" i="8"/>
  <c r="J165" i="8"/>
  <c r="J404" i="8"/>
  <c r="BK387" i="8"/>
  <c r="BK372" i="8"/>
  <c r="J353" i="8"/>
  <c r="BK335" i="8"/>
  <c r="BK316" i="8"/>
  <c r="BK314" i="8"/>
  <c r="J289" i="8"/>
  <c r="BK270" i="8"/>
  <c r="BK237" i="8"/>
  <c r="BK219" i="8"/>
  <c r="J212" i="8"/>
  <c r="J196" i="8"/>
  <c r="BK183" i="8"/>
  <c r="BK168" i="8"/>
  <c r="J398" i="8"/>
  <c r="J378" i="8"/>
  <c r="BK353" i="8"/>
  <c r="J322" i="8"/>
  <c r="BK310" i="8"/>
  <c r="J293" i="8"/>
  <c r="J282" i="8"/>
  <c r="BK276" i="8"/>
  <c r="BK262" i="8"/>
  <c r="J254" i="8"/>
  <c r="J236" i="8"/>
  <c r="BK210" i="8"/>
  <c r="J187" i="8"/>
  <c r="BK167" i="8"/>
  <c r="BK161" i="8"/>
  <c r="J390" i="8"/>
  <c r="BK379" i="8"/>
  <c r="J354" i="8"/>
  <c r="BK322" i="8"/>
  <c r="BK311" i="8"/>
  <c r="BK293" i="8"/>
  <c r="BK266" i="8"/>
  <c r="BK255" i="8"/>
  <c r="BK245" i="8"/>
  <c r="BK235" i="8"/>
  <c r="J198" i="8"/>
  <c r="BK190" i="8"/>
  <c r="BK185" i="8"/>
  <c r="BK169" i="8"/>
  <c r="J1884" i="9"/>
  <c r="BK1870" i="9"/>
  <c r="BK1849" i="9"/>
  <c r="J1834" i="9"/>
  <c r="J1806" i="9"/>
  <c r="J1792" i="9"/>
  <c r="J1779" i="9"/>
  <c r="J1760" i="9"/>
  <c r="BK1755" i="9"/>
  <c r="J1750" i="9"/>
  <c r="BK1732" i="9"/>
  <c r="J1720" i="9"/>
  <c r="J1707" i="9"/>
  <c r="J1700" i="9"/>
  <c r="BK1674" i="9"/>
  <c r="BK1664" i="9"/>
  <c r="J1649" i="9"/>
  <c r="J1629" i="9"/>
  <c r="J1580" i="9"/>
  <c r="BK1550" i="9"/>
  <c r="BK1538" i="9"/>
  <c r="J1523" i="9"/>
  <c r="J1485" i="9"/>
  <c r="J1468" i="9"/>
  <c r="BK1452" i="9"/>
  <c r="BK1408" i="9"/>
  <c r="BK1365" i="9"/>
  <c r="J1332" i="9"/>
  <c r="BK1298" i="9"/>
  <c r="BK1263" i="9"/>
  <c r="BK1232" i="9"/>
  <c r="BK1216" i="9"/>
  <c r="J1200" i="9"/>
  <c r="BK1189" i="9"/>
  <c r="BK1164" i="9"/>
  <c r="BK1124" i="9"/>
  <c r="BK1103" i="9"/>
  <c r="J1075" i="9"/>
  <c r="BK1052" i="9"/>
  <c r="BK1032" i="9"/>
  <c r="BK1020" i="9"/>
  <c r="J990" i="9"/>
  <c r="BK955" i="9"/>
  <c r="BK937" i="9"/>
  <c r="J928" i="9"/>
  <c r="J914" i="9"/>
  <c r="J884" i="9"/>
  <c r="BK876" i="9"/>
  <c r="BK866" i="9"/>
  <c r="BK847" i="9"/>
  <c r="J831" i="9"/>
  <c r="J811" i="9"/>
  <c r="BK803" i="9"/>
  <c r="J795" i="9"/>
  <c r="J773" i="9"/>
  <c r="BK760" i="9"/>
  <c r="BK748" i="9"/>
  <c r="BK742" i="9"/>
  <c r="BK712" i="9"/>
  <c r="J684" i="9"/>
  <c r="J671" i="9"/>
  <c r="J655" i="9"/>
  <c r="J637" i="9"/>
  <c r="BK627" i="9"/>
  <c r="J619" i="9"/>
  <c r="J592" i="9"/>
  <c r="BK578" i="9"/>
  <c r="J564" i="9"/>
  <c r="BK552" i="9"/>
  <c r="J544" i="9"/>
  <c r="J532" i="9"/>
  <c r="BK516" i="9"/>
  <c r="J494" i="9"/>
  <c r="BK477" i="9"/>
  <c r="J469" i="9"/>
  <c r="BK453" i="9"/>
  <c r="BK429" i="9"/>
  <c r="BK421" i="9"/>
  <c r="J411" i="9"/>
  <c r="BK398" i="9"/>
  <c r="BK384" i="9"/>
  <c r="BK376" i="9"/>
  <c r="J372" i="9"/>
  <c r="BK365" i="9"/>
  <c r="J351" i="9"/>
  <c r="BK320" i="9"/>
  <c r="J310" i="9"/>
  <c r="BK296" i="9"/>
  <c r="J272" i="9"/>
  <c r="J266" i="9"/>
  <c r="J248" i="9"/>
  <c r="J228" i="9"/>
  <c r="J214" i="9"/>
  <c r="BK198" i="9"/>
  <c r="BK182" i="9"/>
  <c r="J166" i="9"/>
  <c r="BK1856" i="9"/>
  <c r="J1840" i="9"/>
  <c r="BK1802" i="9"/>
  <c r="BK1711" i="9"/>
  <c r="BK1694" i="9"/>
  <c r="J1682" i="9"/>
  <c r="J1664" i="9"/>
  <c r="BK459" i="9"/>
  <c r="J447" i="9"/>
  <c r="BK439" i="9"/>
  <c r="J431" i="9"/>
  <c r="BK425" i="9"/>
  <c r="BK405" i="9"/>
  <c r="BK396" i="9"/>
  <c r="J390" i="9"/>
  <c r="J370" i="9"/>
  <c r="J361" i="9"/>
  <c r="J347" i="9"/>
  <c r="J334" i="9"/>
  <c r="BK318" i="9"/>
  <c r="J298" i="9"/>
  <c r="BK286" i="9"/>
  <c r="J264" i="9"/>
  <c r="J258" i="9"/>
  <c r="BK236" i="9"/>
  <c r="J222" i="9"/>
  <c r="J216" i="9"/>
  <c r="J196" i="9"/>
  <c r="BK190" i="9"/>
  <c r="J178" i="9"/>
  <c r="BK166" i="9"/>
  <c r="BK1915" i="9"/>
  <c r="BK1911" i="9"/>
  <c r="BK1907" i="9"/>
  <c r="BK1903" i="9"/>
  <c r="J1901" i="9"/>
  <c r="J1897" i="9"/>
  <c r="BK1893" i="9"/>
  <c r="BK1887" i="9"/>
  <c r="BK1881" i="9"/>
  <c r="J1866" i="9"/>
  <c r="BK1825" i="9"/>
  <c r="J1804" i="9"/>
  <c r="J1777" i="9"/>
  <c r="BK1750" i="9"/>
  <c r="BK1740" i="9"/>
  <c r="BK1736" i="9"/>
  <c r="BK1709" i="9"/>
  <c r="J1692" i="9"/>
  <c r="J1674" i="9"/>
  <c r="BK1862" i="9"/>
  <c r="J1849" i="9"/>
  <c r="J1815" i="9"/>
  <c r="J1800" i="9"/>
  <c r="J1764" i="9"/>
  <c r="BK1744" i="9"/>
  <c r="J1734" i="9"/>
  <c r="J1714" i="9"/>
  <c r="J1698" i="9"/>
  <c r="BK1682" i="9"/>
  <c r="J1665" i="9"/>
  <c r="BK1653" i="9"/>
  <c r="BK1631" i="9"/>
  <c r="J1609" i="9"/>
  <c r="BK1576" i="9"/>
  <c r="J1569" i="9"/>
  <c r="BK1545" i="9"/>
  <c r="BK1513" i="9"/>
  <c r="BK1503" i="9"/>
  <c r="J1477" i="9"/>
  <c r="BK1462" i="9"/>
  <c r="J1443" i="9"/>
  <c r="BK1401" i="9"/>
  <c r="BK1383" i="9"/>
  <c r="BK1363" i="9"/>
  <c r="J1334" i="9"/>
  <c r="BK1316" i="9"/>
  <c r="J1289" i="9"/>
  <c r="BK1278" i="9"/>
  <c r="BK1237" i="9"/>
  <c r="J1205" i="9"/>
  <c r="J1183" i="9"/>
  <c r="BK1169" i="9"/>
  <c r="BK1147" i="9"/>
  <c r="J1138" i="9"/>
  <c r="J1126" i="9"/>
  <c r="J1109" i="9"/>
  <c r="J1093" i="9"/>
  <c r="J1077" i="9"/>
  <c r="BK1069" i="9"/>
  <c r="J1060" i="9"/>
  <c r="J1052" i="9"/>
  <c r="J1038" i="9"/>
  <c r="BK1002" i="9"/>
  <c r="BK988" i="9"/>
  <c r="J975" i="9"/>
  <c r="J953" i="9"/>
  <c r="BK943" i="9"/>
  <c r="BK920" i="9"/>
  <c r="J904" i="9"/>
  <c r="BK884" i="9"/>
  <c r="J856" i="9"/>
  <c r="J841" i="9"/>
  <c r="J825" i="9"/>
  <c r="BK817" i="9"/>
  <c r="BK791" i="9"/>
  <c r="J764" i="9"/>
  <c r="J756" i="9"/>
  <c r="BK730" i="9"/>
  <c r="BK710" i="9"/>
  <c r="BK698" i="9"/>
  <c r="BK688" i="9"/>
  <c r="J667" i="9"/>
  <c r="BK653" i="9"/>
  <c r="BK643" i="9"/>
  <c r="BK617" i="9"/>
  <c r="BK603" i="9"/>
  <c r="J572" i="9"/>
  <c r="BK544" i="9"/>
  <c r="BK530" i="9"/>
  <c r="BK504" i="9"/>
  <c r="J491" i="9"/>
  <c r="J477" i="9"/>
  <c r="BK463" i="9"/>
  <c r="BK451" i="9"/>
  <c r="J439" i="9"/>
  <c r="BK427" i="9"/>
  <c r="BK415" i="9"/>
  <c r="J386" i="9"/>
  <c r="BK351" i="9"/>
  <c r="BK341" i="9"/>
  <c r="J324" i="9"/>
  <c r="BK308" i="9"/>
  <c r="J295" i="9"/>
  <c r="BK284" i="9"/>
  <c r="BK262" i="9"/>
  <c r="J236" i="9"/>
  <c r="J208" i="9"/>
  <c r="BK186" i="9"/>
  <c r="J170" i="9"/>
  <c r="BK158" i="9"/>
  <c r="J154" i="9"/>
  <c r="BK1641" i="9"/>
  <c r="J1631" i="9"/>
  <c r="BK1620" i="9"/>
  <c r="BK1603" i="9"/>
  <c r="BK1563" i="9"/>
  <c r="BK1548" i="9"/>
  <c r="J1538" i="9"/>
  <c r="J1526" i="9"/>
  <c r="BK1487" i="9"/>
  <c r="J1473" i="9"/>
  <c r="J1457" i="9"/>
  <c r="J1445" i="9"/>
  <c r="BK1394" i="9"/>
  <c r="J1365" i="9"/>
  <c r="BK1332" i="9"/>
  <c r="BK1320" i="9"/>
  <c r="BK1301" i="9"/>
  <c r="BK1289" i="9"/>
  <c r="J1261" i="9"/>
  <c r="J1230" i="9"/>
  <c r="J1208" i="9"/>
  <c r="BK1194" i="9"/>
  <c r="J1181" i="9"/>
  <c r="BK1151" i="9"/>
  <c r="BK1135" i="9"/>
  <c r="BK1121" i="9"/>
  <c r="BK1097" i="9"/>
  <c r="J1084" i="9"/>
  <c r="BK1062" i="9"/>
  <c r="J1036" i="9"/>
  <c r="J1020" i="9"/>
  <c r="BK1014" i="9"/>
  <c r="BK1006" i="9"/>
  <c r="BK990" i="9"/>
  <c r="BK979" i="9"/>
  <c r="J971" i="9"/>
  <c r="J963" i="9"/>
  <c r="J945" i="9"/>
  <c r="BK930" i="9"/>
  <c r="J912" i="9"/>
  <c r="BK892" i="9"/>
  <c r="BK872" i="9"/>
  <c r="J858" i="9"/>
  <c r="BK841" i="9"/>
  <c r="J815" i="9"/>
  <c r="J799" i="9"/>
  <c r="J779" i="9"/>
  <c r="BK775" i="9"/>
  <c r="BK764" i="9"/>
  <c r="J754" i="9"/>
  <c r="BK738" i="9"/>
  <c r="BK722" i="9"/>
  <c r="J710" i="9"/>
  <c r="J698" i="9"/>
  <c r="J675" i="9"/>
  <c r="J669" i="9"/>
  <c r="J657" i="9"/>
  <c r="BK629" i="9"/>
  <c r="J613" i="9"/>
  <c r="BK605" i="9"/>
  <c r="BK592" i="9"/>
  <c r="BK562" i="9"/>
  <c r="BK548" i="9"/>
  <c r="BK524" i="9"/>
  <c r="BK512" i="9"/>
  <c r="BK500" i="9"/>
  <c r="BK491" i="9"/>
  <c r="J479" i="9"/>
  <c r="BK1584" i="9"/>
  <c r="J1561" i="9"/>
  <c r="J1552" i="9"/>
  <c r="BK1523" i="9"/>
  <c r="J1495" i="9"/>
  <c r="J1482" i="9"/>
  <c r="J1452" i="9"/>
  <c r="BK1438" i="9"/>
  <c r="J1422" i="9"/>
  <c r="J1401" i="9"/>
  <c r="BK1356" i="9"/>
  <c r="BK1328" i="9"/>
  <c r="BK1307" i="9"/>
  <c r="J1292" i="9"/>
  <c r="J1263" i="9"/>
  <c r="J1250" i="9"/>
  <c r="BK1230" i="9"/>
  <c r="J1223" i="9"/>
  <c r="BK1209" i="9"/>
  <c r="J1187" i="9"/>
  <c r="J1161" i="9"/>
  <c r="BK1153" i="9"/>
  <c r="J1142" i="9"/>
  <c r="BK1113" i="9"/>
  <c r="J1105" i="9"/>
  <c r="J1099" i="9"/>
  <c r="BK1093" i="9"/>
  <c r="J1064" i="9"/>
  <c r="BK1058" i="9"/>
  <c r="BK1042" i="9"/>
  <c r="BK1028" i="9"/>
  <c r="J1014" i="9"/>
  <c r="J996" i="9"/>
  <c r="BK985" i="9"/>
  <c r="BK971" i="9"/>
  <c r="J955" i="9"/>
  <c r="BK928" i="9"/>
  <c r="J918" i="9"/>
  <c r="BK904" i="9"/>
  <c r="BK894" i="9"/>
  <c r="J890" i="9"/>
  <c r="J870" i="9"/>
  <c r="BK856" i="9"/>
  <c r="J847" i="9"/>
  <c r="J813" i="9"/>
  <c r="BK795" i="9"/>
  <c r="J783" i="9"/>
  <c r="J750" i="9"/>
  <c r="J734" i="9"/>
  <c r="BK724" i="9"/>
  <c r="BK708" i="9"/>
  <c r="BK686" i="9"/>
  <c r="J663" i="9"/>
  <c r="J653" i="9"/>
  <c r="BK635" i="9"/>
  <c r="BK619" i="9"/>
  <c r="J607" i="9"/>
  <c r="J595" i="9"/>
  <c r="BK580" i="9"/>
  <c r="J568" i="9"/>
  <c r="J556" i="9"/>
  <c r="J542" i="9"/>
  <c r="BK532" i="9"/>
  <c r="J518" i="9"/>
  <c r="J502" i="9"/>
  <c r="BK483" i="9"/>
  <c r="J465" i="9"/>
  <c r="J179" i="10"/>
  <c r="BK157" i="10"/>
  <c r="BK139" i="10"/>
  <c r="J185" i="10"/>
  <c r="J184" i="10"/>
  <c r="BK172" i="10"/>
  <c r="BK159" i="10"/>
  <c r="BK147" i="10"/>
  <c r="J150" i="10"/>
  <c r="J578" i="11"/>
  <c r="J560" i="11"/>
  <c r="J548" i="11"/>
  <c r="BK540" i="11"/>
  <c r="J523" i="11"/>
  <c r="BK499" i="11"/>
  <c r="J481" i="11"/>
  <c r="BK464" i="11"/>
  <c r="BK449" i="11"/>
  <c r="BK439" i="11"/>
  <c r="BK415" i="11"/>
  <c r="BK374" i="11"/>
  <c r="J364" i="11"/>
  <c r="BK346" i="11"/>
  <c r="BK325" i="11"/>
  <c r="J300" i="11"/>
  <c r="J293" i="11"/>
  <c r="J266" i="11"/>
  <c r="BK246" i="11"/>
  <c r="BK235" i="11"/>
  <c r="J212" i="11"/>
  <c r="BK192" i="11"/>
  <c r="J153" i="11"/>
  <c r="BK137" i="11"/>
  <c r="BK558" i="11"/>
  <c r="J530" i="11"/>
  <c r="BK516" i="11"/>
  <c r="BK502" i="11"/>
  <c r="BK469" i="11"/>
  <c r="J462" i="11"/>
  <c r="J449" i="11"/>
  <c r="BK434" i="11"/>
  <c r="BK402" i="11"/>
  <c r="J389" i="11"/>
  <c r="BK379" i="11"/>
  <c r="BK364" i="11"/>
  <c r="J344" i="11"/>
  <c r="BK318" i="11"/>
  <c r="BK305" i="11"/>
  <c r="BK289" i="11"/>
  <c r="J270" i="11"/>
  <c r="J244" i="11"/>
  <c r="J224" i="11"/>
  <c r="J187" i="11"/>
  <c r="J178" i="11"/>
  <c r="BK164" i="11"/>
  <c r="BK155" i="11"/>
  <c r="J575" i="11"/>
  <c r="BK560" i="11"/>
  <c r="J551" i="11"/>
  <c r="BK525" i="11"/>
  <c r="J510" i="11"/>
  <c r="BK492" i="11"/>
  <c r="BK481" i="11"/>
  <c r="J474" i="11"/>
  <c r="J405" i="11"/>
  <c r="BK384" i="11"/>
  <c r="BK367" i="11"/>
  <c r="J353" i="11"/>
  <c r="BK331" i="11"/>
  <c r="BK309" i="11"/>
  <c r="BK286" i="11"/>
  <c r="BK266" i="11"/>
  <c r="J259" i="11"/>
  <c r="BK244" i="11"/>
  <c r="J231" i="11"/>
  <c r="J204" i="11"/>
  <c r="J199" i="11"/>
  <c r="BK187" i="11"/>
  <c r="J172" i="11"/>
  <c r="BK153" i="11"/>
  <c r="BK580" i="11"/>
  <c r="BK554" i="11"/>
  <c r="BK518" i="11"/>
  <c r="J494" i="11"/>
  <c r="BK474" i="11"/>
  <c r="J456" i="11"/>
  <c r="J447" i="11"/>
  <c r="J434" i="11"/>
  <c r="J417" i="11"/>
  <c r="J394" i="11"/>
  <c r="BK357" i="11"/>
  <c r="BK341" i="11"/>
  <c r="BK329" i="11"/>
  <c r="J309" i="11"/>
  <c r="BK284" i="11"/>
  <c r="BK268" i="11"/>
  <c r="J249" i="11"/>
  <c r="BK217" i="11"/>
  <c r="J209" i="12"/>
  <c r="BK181" i="12"/>
  <c r="J173" i="12"/>
  <c r="BK158" i="12"/>
  <c r="BK133" i="12"/>
  <c r="J242" i="12"/>
  <c r="BK222" i="12"/>
  <c r="BK204" i="12"/>
  <c r="BK178" i="12"/>
  <c r="J150" i="12"/>
  <c r="BK125" i="12"/>
  <c r="BK130" i="12"/>
  <c r="BK190" i="13"/>
  <c r="J175" i="13"/>
  <c r="J171" i="13"/>
  <c r="J165" i="13"/>
  <c r="J156" i="13"/>
  <c r="J136" i="13"/>
  <c r="BK136" i="13"/>
  <c r="BK192" i="13"/>
  <c r="BK5286" i="2"/>
  <c r="J5275" i="2"/>
  <c r="J5249" i="2"/>
  <c r="J5229" i="2"/>
  <c r="BK5156" i="2"/>
  <c r="BK5113" i="2"/>
  <c r="BK5050" i="2"/>
  <c r="J4995" i="2"/>
  <c r="J4915" i="2"/>
  <c r="J4654" i="2"/>
  <c r="BK4243" i="2"/>
  <c r="BK4027" i="2"/>
  <c r="BK3761" i="2"/>
  <c r="J3420" i="2"/>
  <c r="J3385" i="2"/>
  <c r="J3357" i="2"/>
  <c r="BK3316" i="2"/>
  <c r="BK3285" i="2"/>
  <c r="BK3209" i="2"/>
  <c r="BK3153" i="2"/>
  <c r="BK3064" i="2"/>
  <c r="J3023" i="2"/>
  <c r="J2974" i="2"/>
  <c r="BK2908" i="2"/>
  <c r="J2801" i="2"/>
  <c r="J2633" i="2"/>
  <c r="J2565" i="2"/>
  <c r="J2535" i="2"/>
  <c r="J2496" i="2"/>
  <c r="BK2354" i="2"/>
  <c r="J2275" i="2"/>
  <c r="J2212" i="2"/>
  <c r="BK2168" i="2"/>
  <c r="BK2144" i="2"/>
  <c r="J2103" i="2"/>
  <c r="J1800" i="2"/>
  <c r="J1646" i="2"/>
  <c r="J1589" i="2"/>
  <c r="BK1505" i="2"/>
  <c r="J1229" i="2"/>
  <c r="BK1164" i="2"/>
  <c r="J1086" i="2"/>
  <c r="BK1042" i="2"/>
  <c r="J951" i="2"/>
  <c r="J898" i="2"/>
  <c r="BK785" i="2"/>
  <c r="J720" i="2"/>
  <c r="J704" i="2"/>
  <c r="J563" i="2"/>
  <c r="J531" i="2"/>
  <c r="BK329" i="2"/>
  <c r="BK270" i="2"/>
  <c r="J227" i="2"/>
  <c r="J5324" i="2"/>
  <c r="BK5308" i="2"/>
  <c r="BK5297" i="2"/>
  <c r="J5188" i="2"/>
  <c r="BK5128" i="2"/>
  <c r="BK5088" i="2"/>
  <c r="BK5064" i="2"/>
  <c r="BK5006" i="2"/>
  <c r="BK4949" i="2"/>
  <c r="BK4743" i="2"/>
  <c r="BK4672" i="2"/>
  <c r="J4548" i="2"/>
  <c r="J4475" i="2"/>
  <c r="J4453" i="2"/>
  <c r="BK4271" i="2"/>
  <c r="BK3978" i="2"/>
  <c r="BK3829" i="2"/>
  <c r="BK3751" i="2"/>
  <c r="J3656" i="2"/>
  <c r="BK3584" i="2"/>
  <c r="BK3560" i="2"/>
  <c r="BK3420" i="2"/>
  <c r="BK3394" i="2"/>
  <c r="J3373" i="2"/>
  <c r="BK3345" i="2"/>
  <c r="J3316" i="2"/>
  <c r="J3293" i="2"/>
  <c r="BK3277" i="2"/>
  <c r="BK3250" i="2"/>
  <c r="BK3225" i="2"/>
  <c r="BK3195" i="2"/>
  <c r="J3064" i="2"/>
  <c r="J3029" i="2"/>
  <c r="BK2949" i="2"/>
  <c r="J2894" i="2"/>
  <c r="J2823" i="2"/>
  <c r="J2799" i="2"/>
  <c r="J2576" i="2"/>
  <c r="BK2500" i="2"/>
  <c r="BK2453" i="2"/>
  <c r="J2354" i="2"/>
  <c r="J2237" i="2"/>
  <c r="J2199" i="2"/>
  <c r="J2009" i="2"/>
  <c r="J1826" i="2"/>
  <c r="BK1755" i="2"/>
  <c r="J1729" i="2"/>
  <c r="J1668" i="2"/>
  <c r="BK1553" i="2"/>
  <c r="BK1211" i="2"/>
  <c r="BK1080" i="2"/>
  <c r="J1037" i="2"/>
  <c r="BK851" i="2"/>
  <c r="J785" i="2"/>
  <c r="BK704" i="2"/>
  <c r="BK628" i="2"/>
  <c r="BK563" i="2"/>
  <c r="BK330" i="2"/>
  <c r="J263" i="2"/>
  <c r="BK5261" i="2"/>
  <c r="BK5205" i="2"/>
  <c r="J5124" i="2"/>
  <c r="BK5009" i="2"/>
  <c r="BK4932" i="2"/>
  <c r="J4743" i="2"/>
  <c r="J4621" i="2"/>
  <c r="BK4512" i="2"/>
  <c r="BK4463" i="2"/>
  <c r="J4269" i="2"/>
  <c r="BK4207" i="2"/>
  <c r="J4130" i="2"/>
  <c r="BK3956" i="2"/>
  <c r="J3825" i="2"/>
  <c r="BK3777" i="2"/>
  <c r="J3644" i="2"/>
  <c r="J3505" i="2"/>
  <c r="J3479" i="2"/>
  <c r="BK3423" i="2"/>
  <c r="BK3377" i="2"/>
  <c r="BK3246" i="2"/>
  <c r="J3153" i="2"/>
  <c r="BK3041" i="2"/>
  <c r="J2970" i="2"/>
  <c r="BK2934" i="2"/>
  <c r="J2808" i="2"/>
  <c r="BK2465" i="2"/>
  <c r="BK2267" i="2"/>
  <c r="BK2177" i="2"/>
  <c r="BK1995" i="2"/>
  <c r="J1781" i="2"/>
  <c r="BK1750" i="2"/>
  <c r="BK1682" i="2"/>
  <c r="BK1496" i="2"/>
  <c r="J1132" i="2"/>
  <c r="BK898" i="2"/>
  <c r="BK839" i="2"/>
  <c r="J739" i="2"/>
  <c r="J519" i="2"/>
  <c r="BK227" i="2"/>
  <c r="BK5241" i="2"/>
  <c r="BK5218" i="2"/>
  <c r="BK5190" i="2"/>
  <c r="J5165" i="2"/>
  <c r="J5106" i="2"/>
  <c r="BK5073" i="2"/>
  <c r="BK4985" i="2"/>
  <c r="J4936" i="2"/>
  <c r="J4742" i="2"/>
  <c r="J4674" i="2"/>
  <c r="BK4555" i="2"/>
  <c r="BK4461" i="2"/>
  <c r="BK4269" i="2"/>
  <c r="J4226" i="2"/>
  <c r="BK4191" i="2"/>
  <c r="BK3813" i="2"/>
  <c r="J3751" i="2"/>
  <c r="J3672" i="2"/>
  <c r="BK3578" i="2"/>
  <c r="BK3479" i="2"/>
  <c r="BK3429" i="2"/>
  <c r="BK7591" i="2"/>
  <c r="J7578" i="2"/>
  <c r="J7560" i="2"/>
  <c r="BK7476" i="2"/>
  <c r="J7468" i="2"/>
  <c r="BK7414" i="2"/>
  <c r="J7411" i="2"/>
  <c r="J7401" i="2"/>
  <c r="BK7355" i="2"/>
  <c r="J7322" i="2"/>
  <c r="BK7305" i="2"/>
  <c r="J7289" i="2"/>
  <c r="J7252" i="2"/>
  <c r="BK7239" i="2"/>
  <c r="J7237" i="2"/>
  <c r="J7196" i="2"/>
  <c r="BK7192" i="2"/>
  <c r="J7172" i="2"/>
  <c r="BK7161" i="2"/>
  <c r="J7153" i="2"/>
  <c r="J7149" i="2"/>
  <c r="BK7140" i="2"/>
  <c r="J7133" i="2"/>
  <c r="BK7122" i="2"/>
  <c r="J7119" i="2"/>
  <c r="J7068" i="2"/>
  <c r="BK7053" i="2"/>
  <c r="J7041" i="2"/>
  <c r="BK6976" i="2"/>
  <c r="J6915" i="2"/>
  <c r="BK6903" i="2"/>
  <c r="J6901" i="2"/>
  <c r="BK6818" i="2"/>
  <c r="J6774" i="2"/>
  <c r="BK6677" i="2"/>
  <c r="J6675" i="2"/>
  <c r="J6647" i="2"/>
  <c r="BK6629" i="2"/>
  <c r="J6627" i="2"/>
  <c r="BK6599" i="2"/>
  <c r="J6586" i="2"/>
  <c r="BK6571" i="2"/>
  <c r="J6558" i="2"/>
  <c r="BK6545" i="2"/>
  <c r="BK6530" i="2"/>
  <c r="J6523" i="2"/>
  <c r="BK6503" i="2"/>
  <c r="J6497" i="2"/>
  <c r="BK6482" i="2"/>
  <c r="J6467" i="2"/>
  <c r="BK6441" i="2"/>
  <c r="J6426" i="2"/>
  <c r="BK6399" i="2"/>
  <c r="J6387" i="2"/>
  <c r="BK6362" i="2"/>
  <c r="BK6351" i="2"/>
  <c r="J6346" i="2"/>
  <c r="BK6333" i="2"/>
  <c r="J6328" i="2"/>
  <c r="BK6318" i="2"/>
  <c r="J6313" i="2"/>
  <c r="BK6303" i="2"/>
  <c r="BK6298" i="2"/>
  <c r="J6293" i="2"/>
  <c r="J6284" i="2"/>
  <c r="BK6276" i="2"/>
  <c r="J6270" i="2"/>
  <c r="BK6256" i="2"/>
  <c r="J6248" i="2"/>
  <c r="J6243" i="2"/>
  <c r="J6238" i="2"/>
  <c r="BK6229" i="2"/>
  <c r="BK6217" i="2"/>
  <c r="J6211" i="2"/>
  <c r="BK6201" i="2"/>
  <c r="J6195" i="2"/>
  <c r="J6190" i="2"/>
  <c r="BK6179" i="2"/>
  <c r="J6167" i="2"/>
  <c r="J6159" i="2"/>
  <c r="BK6141" i="2"/>
  <c r="J6132" i="2"/>
  <c r="BK6120" i="2"/>
  <c r="J6116" i="2"/>
  <c r="J6107" i="2"/>
  <c r="BK6094" i="2"/>
  <c r="BK6086" i="2"/>
  <c r="J6082" i="2"/>
  <c r="J6078" i="2"/>
  <c r="BK6066" i="2"/>
  <c r="BK6056" i="2"/>
  <c r="BK6046" i="2"/>
  <c r="J6038" i="2"/>
  <c r="J6030" i="2"/>
  <c r="BK6020" i="2"/>
  <c r="J6012" i="2"/>
  <c r="J6004" i="2"/>
  <c r="BK5996" i="2"/>
  <c r="J5989" i="2"/>
  <c r="BK5971" i="2"/>
  <c r="BK5953" i="2"/>
  <c r="BK5946" i="2"/>
  <c r="BK5934" i="2"/>
  <c r="J5929" i="2"/>
  <c r="J5924" i="2"/>
  <c r="BK5909" i="2"/>
  <c r="J5903" i="2"/>
  <c r="BK5892" i="2"/>
  <c r="J5887" i="2"/>
  <c r="BK5877" i="2"/>
  <c r="J5872" i="2"/>
  <c r="BK5859" i="2"/>
  <c r="J5851" i="2"/>
  <c r="BK5835" i="2"/>
  <c r="J5827" i="2"/>
  <c r="BK5811" i="2"/>
  <c r="J5803" i="2"/>
  <c r="BK5789" i="2"/>
  <c r="J5782" i="2"/>
  <c r="BK5771" i="2"/>
  <c r="J5766" i="2"/>
  <c r="BK5756" i="2"/>
  <c r="BK5743" i="2"/>
  <c r="BK5727" i="2"/>
  <c r="J5720" i="2"/>
  <c r="BK5710" i="2"/>
  <c r="J5704" i="2"/>
  <c r="BK5690" i="2"/>
  <c r="J5678" i="2"/>
  <c r="BK5666" i="2"/>
  <c r="J5660" i="2"/>
  <c r="J5655" i="2"/>
  <c r="BK5641" i="2"/>
  <c r="BK5628" i="2"/>
  <c r="BK5613" i="2"/>
  <c r="J5607" i="2"/>
  <c r="BK5595" i="2"/>
  <c r="BK5585" i="2"/>
  <c r="J5581" i="2"/>
  <c r="BK5571" i="2"/>
  <c r="BK5566" i="2"/>
  <c r="J5559" i="2"/>
  <c r="BK5545" i="2"/>
  <c r="J5538" i="2"/>
  <c r="BK5524" i="2"/>
  <c r="J5517" i="2"/>
  <c r="BK5503" i="2"/>
  <c r="J5496" i="2"/>
  <c r="BK5478" i="2"/>
  <c r="J5472" i="2"/>
  <c r="BK5460" i="2"/>
  <c r="J5454" i="2"/>
  <c r="BK5441" i="2"/>
  <c r="J5430" i="2"/>
  <c r="BK5417" i="2"/>
  <c r="J5411" i="2"/>
  <c r="BK5393" i="2"/>
  <c r="J5383" i="2"/>
  <c r="BK5364" i="2"/>
  <c r="BK5354" i="2"/>
  <c r="BK5333" i="2"/>
  <c r="J5235" i="2"/>
  <c r="J5181" i="2"/>
  <c r="J5113" i="2"/>
  <c r="BK5084" i="2"/>
  <c r="J5059" i="2"/>
  <c r="BK5018" i="2"/>
  <c r="J4962" i="2"/>
  <c r="BK4768" i="2"/>
  <c r="J4672" i="2"/>
  <c r="J4555" i="2"/>
  <c r="J4469" i="2"/>
  <c r="BK4236" i="2"/>
  <c r="J3851" i="2"/>
  <c r="J3701" i="2"/>
  <c r="J3584" i="2"/>
  <c r="BK3441" i="2"/>
  <c r="BK3422" i="2"/>
  <c r="BK3385" i="2"/>
  <c r="BK3353" i="2"/>
  <c r="J3277" i="2"/>
  <c r="J3213" i="2"/>
  <c r="BK3163" i="2"/>
  <c r="BK3044" i="2"/>
  <c r="BK3009" i="2"/>
  <c r="J2934" i="2"/>
  <c r="BK2879" i="2"/>
  <c r="BK2799" i="2"/>
  <c r="BK2565" i="2"/>
  <c r="J2465" i="2"/>
  <c r="BK2319" i="2"/>
  <c r="J2177" i="2"/>
  <c r="BK2159" i="2"/>
  <c r="BK1864" i="2"/>
  <c r="BK1770" i="2"/>
  <c r="BK1619" i="2"/>
  <c r="J1523" i="2"/>
  <c r="BK1471" i="2"/>
  <c r="J1108" i="2"/>
  <c r="J1073" i="2"/>
  <c r="J1027" i="2"/>
  <c r="BK777" i="2"/>
  <c r="BK720" i="2"/>
  <c r="J628" i="2"/>
  <c r="BK506" i="2"/>
  <c r="J425" i="2"/>
  <c r="BK399" i="2"/>
  <c r="BK381" i="2"/>
  <c r="J363" i="2"/>
  <c r="J329" i="2"/>
  <c r="J310" i="2"/>
  <c r="J286" i="2"/>
  <c r="J270" i="2"/>
  <c r="J216" i="2"/>
  <c r="J277" i="2"/>
  <c r="J5286" i="2"/>
  <c r="BK5275" i="2"/>
  <c r="BK5249" i="2"/>
  <c r="J5223" i="2"/>
  <c r="J5158" i="2"/>
  <c r="J5120" i="2"/>
  <c r="J5064" i="2"/>
  <c r="BK5054" i="2"/>
  <c r="J5025" i="2"/>
  <c r="BK4980" i="2"/>
  <c r="J4946" i="2"/>
  <c r="J4768" i="2"/>
  <c r="BK4475" i="2"/>
  <c r="BK4260" i="2"/>
  <c r="BK4226" i="2"/>
  <c r="J3956" i="2"/>
  <c r="J3807" i="2"/>
  <c r="BK3653" i="2"/>
  <c r="J3540" i="2"/>
  <c r="BK3530" i="2"/>
  <c r="J3453" i="2"/>
  <c r="BK3281" i="2"/>
  <c r="J3221" i="2"/>
  <c r="J3126" i="2"/>
  <c r="J3088" i="2"/>
  <c r="BK2968" i="2"/>
  <c r="BK2930" i="2"/>
  <c r="J2888" i="2"/>
  <c r="BK2815" i="2"/>
  <c r="BK2633" i="2"/>
  <c r="J2536" i="2"/>
  <c r="J2225" i="2"/>
  <c r="BK2142" i="2"/>
  <c r="J1985" i="2"/>
  <c r="BK1826" i="2"/>
  <c r="J1750" i="2"/>
  <c r="BK1576" i="2"/>
  <c r="J1531" i="2"/>
  <c r="J1496" i="2"/>
  <c r="J1213" i="2"/>
  <c r="J1099" i="2"/>
  <c r="BK1049" i="2"/>
  <c r="BK1007" i="2"/>
  <c r="J821" i="2"/>
  <c r="BK493" i="2"/>
  <c r="BK252" i="2"/>
  <c r="J222" i="3"/>
  <c r="BK205" i="3"/>
  <c r="J190" i="3"/>
  <c r="BK181" i="3"/>
  <c r="J158" i="3"/>
  <c r="J127" i="3"/>
  <c r="J199" i="3"/>
  <c r="BK170" i="3"/>
  <c r="BK158" i="3"/>
  <c r="BK225" i="3"/>
  <c r="BK217" i="3"/>
  <c r="J205" i="3"/>
  <c r="J196" i="3"/>
  <c r="BK178" i="3"/>
  <c r="BK173" i="3"/>
  <c r="BK147" i="3"/>
  <c r="BK190" i="3"/>
  <c r="J173" i="3"/>
  <c r="J153" i="3"/>
  <c r="BK523" i="4"/>
  <c r="BK514" i="4"/>
  <c r="J483" i="4"/>
  <c r="BK477" i="4"/>
  <c r="BK463" i="4"/>
  <c r="BK452" i="4"/>
  <c r="BK429" i="4"/>
  <c r="J420" i="4"/>
  <c r="J412" i="4"/>
  <c r="BK396" i="4"/>
  <c r="J384" i="4"/>
  <c r="BK352" i="4"/>
  <c r="J330" i="4"/>
  <c r="J305" i="4"/>
  <c r="J264" i="4"/>
  <c r="J260" i="4"/>
  <c r="BK257" i="4"/>
  <c r="BK251" i="4"/>
  <c r="BK236" i="4"/>
  <c r="BK232" i="4"/>
  <c r="BK220" i="4"/>
  <c r="J204" i="4"/>
  <c r="BK200" i="4"/>
  <c r="BK192" i="4"/>
  <c r="BK188" i="4"/>
  <c r="J176" i="4"/>
  <c r="BK164" i="4"/>
  <c r="J156" i="4"/>
  <c r="BK152" i="4"/>
  <c r="BK138" i="4"/>
  <c r="J135" i="4"/>
  <c r="BK540" i="4"/>
  <c r="BK536" i="4"/>
  <c r="BK529" i="4"/>
  <c r="J526" i="4"/>
  <c r="J523" i="4"/>
  <c r="BK511" i="4"/>
  <c r="BK508" i="4"/>
  <c r="BK503" i="4"/>
  <c r="J498" i="4"/>
  <c r="BK489" i="4"/>
  <c r="J486" i="4"/>
  <c r="BK483" i="4"/>
  <c r="J474" i="4"/>
  <c r="J471" i="4"/>
  <c r="J460" i="4"/>
  <c r="J443" i="4"/>
  <c r="J437" i="4"/>
  <c r="BK431" i="4"/>
  <c r="BK420" i="4"/>
  <c r="J414" i="4"/>
  <c r="BK408" i="4"/>
  <c r="J396" i="4"/>
  <c r="BK392" i="4"/>
  <c r="BK384" i="4"/>
  <c r="J380" i="4"/>
  <c r="J372" i="4"/>
  <c r="BK368" i="4"/>
  <c r="BK356" i="4"/>
  <c r="J318" i="4"/>
  <c r="J308" i="4"/>
  <c r="J301" i="4"/>
  <c r="J297" i="4"/>
  <c r="BK264" i="4"/>
  <c r="BK260" i="4"/>
  <c r="BK254" i="4"/>
  <c r="BK245" i="4"/>
  <c r="BK242" i="4"/>
  <c r="J239" i="4"/>
  <c r="J229" i="4"/>
  <c r="BK226" i="4"/>
  <c r="BK223" i="4"/>
  <c r="BK216" i="4"/>
  <c r="J208" i="4"/>
  <c r="BK204" i="4"/>
  <c r="BK196" i="4"/>
  <c r="J184" i="4"/>
  <c r="J180" i="4"/>
  <c r="BK160" i="4"/>
  <c r="BK148" i="4"/>
  <c r="BK144" i="4"/>
  <c r="BK135" i="4"/>
  <c r="J132" i="4"/>
  <c r="BK546" i="4"/>
  <c r="J546" i="4"/>
  <c r="BK544" i="4"/>
  <c r="J544" i="4"/>
  <c r="BK542" i="4"/>
  <c r="J542" i="4"/>
  <c r="J540" i="4"/>
  <c r="J538" i="4"/>
  <c r="J536" i="4"/>
  <c r="BK532" i="4"/>
  <c r="J529" i="4"/>
  <c r="J511" i="4"/>
  <c r="J508" i="4"/>
  <c r="BK505" i="4"/>
  <c r="BK500" i="4"/>
  <c r="BK498" i="4"/>
  <c r="J495" i="4"/>
  <c r="BK480" i="4"/>
  <c r="J463" i="4"/>
  <c r="BK441" i="4"/>
  <c r="J429" i="4"/>
  <c r="BK417" i="4"/>
  <c r="BK380" i="4"/>
  <c r="BK348" i="4"/>
  <c r="J338" i="4"/>
  <c r="BK318" i="4"/>
  <c r="BK305" i="4"/>
  <c r="J285" i="4"/>
  <c r="J251" i="4"/>
  <c r="BK239" i="4"/>
  <c r="J200" i="4"/>
  <c r="BK172" i="4"/>
  <c r="J152" i="4"/>
  <c r="J141" i="4"/>
  <c r="J532" i="4"/>
  <c r="J517" i="4"/>
  <c r="J500" i="4"/>
  <c r="J489" i="4"/>
  <c r="BK454" i="4"/>
  <c r="J446" i="4"/>
  <c r="BK434" i="4"/>
  <c r="BK400" i="4"/>
  <c r="BK372" i="4"/>
  <c r="J356" i="4"/>
  <c r="BK334" i="4"/>
  <c r="J326" i="4"/>
  <c r="BK301" i="4"/>
  <c r="BK285" i="4"/>
  <c r="BK271" i="4"/>
  <c r="J245" i="4"/>
  <c r="BK229" i="4"/>
  <c r="BK212" i="4"/>
  <c r="J188" i="4"/>
  <c r="J172" i="4"/>
  <c r="BK156" i="4"/>
  <c r="BK132" i="4"/>
  <c r="BK324" i="5"/>
  <c r="BK314" i="5"/>
  <c r="J296" i="5"/>
  <c r="BK279" i="5"/>
  <c r="J256" i="5"/>
  <c r="BK220" i="5"/>
  <c r="J203" i="5"/>
  <c r="J180" i="5"/>
  <c r="J158" i="5"/>
  <c r="BK141" i="5"/>
  <c r="J330" i="5"/>
  <c r="BK320" i="5"/>
  <c r="J302" i="5"/>
  <c r="J289" i="5"/>
  <c r="BK264" i="5"/>
  <c r="BK248" i="5"/>
  <c r="BK207" i="5"/>
  <c r="BK196" i="5"/>
  <c r="J172" i="5"/>
  <c r="J138" i="5"/>
  <c r="BK334" i="5"/>
  <c r="J326" i="5"/>
  <c r="BK305" i="5"/>
  <c r="BK286" i="5"/>
  <c r="BK270" i="5"/>
  <c r="J240" i="5"/>
  <c r="J228" i="5"/>
  <c r="J216" i="5"/>
  <c r="BK200" i="5"/>
  <c r="BK180" i="5"/>
  <c r="J164" i="5"/>
  <c r="BK154" i="5"/>
  <c r="J320" i="5"/>
  <c r="BK289" i="5"/>
  <c r="J264" i="5"/>
  <c r="J248" i="5"/>
  <c r="BK232" i="5"/>
  <c r="BK172" i="5"/>
  <c r="BK145" i="5"/>
  <c r="J131" i="5"/>
  <c r="J2877" i="6"/>
  <c r="J2865" i="6"/>
  <c r="BK2845" i="6"/>
  <c r="BK2816" i="6"/>
  <c r="J2790" i="6"/>
  <c r="J2766" i="6"/>
  <c r="J2751" i="6"/>
  <c r="BK2731" i="6"/>
  <c r="BK2700" i="6"/>
  <c r="BK2688" i="6"/>
  <c r="BK2680" i="6"/>
  <c r="J2657" i="6"/>
  <c r="BK2641" i="6"/>
  <c r="BK2617" i="6"/>
  <c r="BK2610" i="6"/>
  <c r="BK2596" i="6"/>
  <c r="BK2572" i="6"/>
  <c r="BK2540" i="6"/>
  <c r="BK2524" i="6"/>
  <c r="J2504" i="6"/>
  <c r="BK2483" i="6"/>
  <c r="BK2459" i="6"/>
  <c r="BK2412" i="6"/>
  <c r="J2384" i="6"/>
  <c r="J2358" i="6"/>
  <c r="J2290" i="6"/>
  <c r="J2262" i="6"/>
  <c r="BK2230" i="6"/>
  <c r="BK2210" i="6"/>
  <c r="J2158" i="6"/>
  <c r="J2134" i="6"/>
  <c r="BK2100" i="6"/>
  <c r="BK2086" i="6"/>
  <c r="J2049" i="6"/>
  <c r="J2023" i="6"/>
  <c r="J2009" i="6"/>
  <c r="J1976" i="6"/>
  <c r="J1948" i="6"/>
  <c r="BK1932" i="6"/>
  <c r="BK1923" i="6"/>
  <c r="BK1911" i="6"/>
  <c r="BK1873" i="6"/>
  <c r="J1857" i="6"/>
  <c r="J1807" i="6"/>
  <c r="J1777" i="6"/>
  <c r="J1748" i="6"/>
  <c r="J2951" i="6"/>
  <c r="BK2949" i="6"/>
  <c r="J2948" i="6"/>
  <c r="J2947" i="6"/>
  <c r="J2946" i="6"/>
  <c r="BK2944" i="6"/>
  <c r="J2942" i="6"/>
  <c r="J2941" i="6"/>
  <c r="BK2939" i="6"/>
  <c r="J2938" i="6"/>
  <c r="BK2936" i="6"/>
  <c r="BK2934" i="6"/>
  <c r="J2933" i="6"/>
  <c r="J2930" i="6"/>
  <c r="J2921" i="6"/>
  <c r="J2909" i="6"/>
  <c r="BK2877" i="6"/>
  <c r="BK2865" i="6"/>
  <c r="BK2853" i="6"/>
  <c r="J2829" i="6"/>
  <c r="BK2798" i="6"/>
  <c r="BK2770" i="6"/>
  <c r="J2739" i="6"/>
  <c r="BK2723" i="6"/>
  <c r="J2707" i="6"/>
  <c r="J2700" i="6"/>
  <c r="BK2672" i="6"/>
  <c r="J2645" i="6"/>
  <c r="BK2624" i="6"/>
  <c r="BK2580" i="6"/>
  <c r="J2560" i="6"/>
  <c r="J2532" i="6"/>
  <c r="BK2502" i="6"/>
  <c r="BK2493" i="6"/>
  <c r="BK2471" i="6"/>
  <c r="BK2439" i="6"/>
  <c r="BK2431" i="6"/>
  <c r="BK2392" i="6"/>
  <c r="BK2384" i="6"/>
  <c r="J2366" i="6"/>
  <c r="J2348" i="6"/>
  <c r="J2336" i="6"/>
  <c r="J2320" i="6"/>
  <c r="J2308" i="6"/>
  <c r="J2247" i="6"/>
  <c r="BK2236" i="6"/>
  <c r="J2218" i="6"/>
  <c r="J2193" i="6"/>
  <c r="BK2181" i="6"/>
  <c r="BK2134" i="6"/>
  <c r="BK2120" i="6"/>
  <c r="J2074" i="6"/>
  <c r="BK2049" i="6"/>
  <c r="BK2032" i="6"/>
  <c r="BK1984" i="6"/>
  <c r="BK1962" i="6"/>
  <c r="BK1936" i="6"/>
  <c r="J1889" i="6"/>
  <c r="J1877" i="6"/>
  <c r="J1869" i="6"/>
  <c r="J1815" i="6"/>
  <c r="BK1802" i="6"/>
  <c r="J1792" i="6"/>
  <c r="J1765" i="6"/>
  <c r="J1741" i="6"/>
  <c r="J1724" i="6"/>
  <c r="J1693" i="6"/>
  <c r="BK1635" i="6"/>
  <c r="J1598" i="6"/>
  <c r="J1576" i="6"/>
  <c r="BK1554" i="6"/>
  <c r="BK1537" i="6"/>
  <c r="J1511" i="6"/>
  <c r="J1411" i="6"/>
  <c r="J1356" i="6"/>
  <c r="J1269" i="6"/>
  <c r="BK1249" i="6"/>
  <c r="BK1216" i="6"/>
  <c r="J1178" i="6"/>
  <c r="J1147" i="6"/>
  <c r="J1130" i="6"/>
  <c r="J1111" i="6"/>
  <c r="J1096" i="6"/>
  <c r="BK1080" i="6"/>
  <c r="BK1031" i="6"/>
  <c r="J1006" i="6"/>
  <c r="BK962" i="6"/>
  <c r="J943" i="6"/>
  <c r="J887" i="6"/>
  <c r="J827" i="6"/>
  <c r="J799" i="6"/>
  <c r="BK743" i="6"/>
  <c r="BK691" i="6"/>
  <c r="BK652" i="6"/>
  <c r="J608" i="6"/>
  <c r="J584" i="6"/>
  <c r="BK553" i="6"/>
  <c r="J522" i="6"/>
  <c r="J484" i="6"/>
  <c r="J468" i="6"/>
  <c r="J434" i="6"/>
  <c r="BK415" i="6"/>
  <c r="J367" i="6"/>
  <c r="J359" i="6"/>
  <c r="BK351" i="6"/>
  <c r="J281" i="6"/>
  <c r="J236" i="6"/>
  <c r="J195" i="6"/>
  <c r="J2892" i="6"/>
  <c r="J2881" i="6"/>
  <c r="J2842" i="6"/>
  <c r="J2825" i="6"/>
  <c r="J2812" i="6"/>
  <c r="J2778" i="6"/>
  <c r="BK2766" i="6"/>
  <c r="BK2743" i="6"/>
  <c r="J2719" i="6"/>
  <c r="BK2705" i="6"/>
  <c r="J2668" i="6"/>
  <c r="BK2636" i="6"/>
  <c r="J2610" i="6"/>
  <c r="J2580" i="6"/>
  <c r="BK2560" i="6"/>
  <c r="BK2556" i="6"/>
  <c r="J2528" i="6"/>
  <c r="J2483" i="6"/>
  <c r="BK2451" i="6"/>
  <c r="J2435" i="6"/>
  <c r="BK2367" i="6"/>
  <c r="J2332" i="6"/>
  <c r="J2316" i="6"/>
  <c r="BK2258" i="6"/>
  <c r="J2202" i="6"/>
  <c r="J2166" i="6"/>
  <c r="BK2121" i="6"/>
  <c r="J2103" i="6"/>
  <c r="J2092" i="6"/>
  <c r="BK2070" i="6"/>
  <c r="J2032" i="6"/>
  <c r="J2001" i="6"/>
  <c r="BK1988" i="6"/>
  <c r="J1965" i="6"/>
  <c r="BK1907" i="6"/>
  <c r="BK1865" i="6"/>
  <c r="J1845" i="6"/>
  <c r="BK1777" i="6"/>
  <c r="BK1741" i="6"/>
  <c r="BK2930" i="6"/>
  <c r="J2913" i="6"/>
  <c r="BK2869" i="6"/>
  <c r="J2853" i="6"/>
  <c r="J2801" i="6"/>
  <c r="BK2794" i="6"/>
  <c r="BK2774" i="6"/>
  <c r="J2743" i="6"/>
  <c r="BK2696" i="6"/>
  <c r="BK2660" i="6"/>
  <c r="J2617" i="6"/>
  <c r="J2596" i="6"/>
  <c r="J2552" i="6"/>
  <c r="BK2501" i="6"/>
  <c r="J2475" i="6"/>
  <c r="BK2463" i="6"/>
  <c r="J2451" i="6"/>
  <c r="BK2404" i="6"/>
  <c r="J2369" i="6"/>
  <c r="BK2358" i="6"/>
  <c r="J2344" i="6"/>
  <c r="BK2320" i="6"/>
  <c r="BK2282" i="6"/>
  <c r="J2244" i="6"/>
  <c r="J2214" i="6"/>
  <c r="BK2202" i="6"/>
  <c r="BK2166" i="6"/>
  <c r="J2150" i="6"/>
  <c r="J2123" i="6"/>
  <c r="J2082" i="6"/>
  <c r="J2053" i="6"/>
  <c r="BK2023" i="6"/>
  <c r="BK2001" i="6"/>
  <c r="J1962" i="6"/>
  <c r="BK1948" i="6"/>
  <c r="J1932" i="6"/>
  <c r="J1894" i="6"/>
  <c r="J1885" i="6"/>
  <c r="J1849" i="6"/>
  <c r="BK1819" i="6"/>
  <c r="BK1792" i="6"/>
  <c r="BK1772" i="6"/>
  <c r="J1753" i="6"/>
  <c r="J1700" i="6"/>
  <c r="J1676" i="6"/>
  <c r="BK1639" i="6"/>
  <c r="J1623" i="6"/>
  <c r="J1606" i="6"/>
  <c r="J1585" i="6"/>
  <c r="BK1576" i="6"/>
  <c r="J1550" i="6"/>
  <c r="J1537" i="6"/>
  <c r="J1507" i="6"/>
  <c r="BK1487" i="6"/>
  <c r="J1467" i="6"/>
  <c r="BK1433" i="6"/>
  <c r="BK1415" i="6"/>
  <c r="BK1385" i="6"/>
  <c r="BK1356" i="6"/>
  <c r="BK1332" i="6"/>
  <c r="BK1320" i="6"/>
  <c r="BK1308" i="6"/>
  <c r="J1266" i="6"/>
  <c r="J1242" i="6"/>
  <c r="BK1180" i="6"/>
  <c r="BK1155" i="6"/>
  <c r="BK1084" i="6"/>
  <c r="BK1052" i="6"/>
  <c r="J988" i="6"/>
  <c r="J962" i="6"/>
  <c r="BK926" i="6"/>
  <c r="BK907" i="6"/>
  <c r="J867" i="6"/>
  <c r="J835" i="6"/>
  <c r="J819" i="6"/>
  <c r="J795" i="6"/>
  <c r="BK730" i="6"/>
  <c r="J704" i="6"/>
  <c r="J670" i="6"/>
  <c r="J637" i="6"/>
  <c r="J601" i="6"/>
  <c r="J557" i="6"/>
  <c r="BK525" i="6"/>
  <c r="BK463" i="6"/>
  <c r="BK451" i="6"/>
  <c r="J411" i="6"/>
  <c r="J386" i="6"/>
  <c r="BK335" i="6"/>
  <c r="BK311" i="6"/>
  <c r="BK268" i="6"/>
  <c r="BK224" i="6"/>
  <c r="BK184" i="6"/>
  <c r="BK152" i="6"/>
  <c r="J1684" i="6"/>
  <c r="J1656" i="6"/>
  <c r="BK1623" i="6"/>
  <c r="BK1602" i="6"/>
  <c r="J1570" i="6"/>
  <c r="BK1562" i="6"/>
  <c r="J1529" i="6"/>
  <c r="BK1507" i="6"/>
  <c r="J1491" i="6"/>
  <c r="BK1483" i="6"/>
  <c r="BK1467" i="6"/>
  <c r="BK1429" i="6"/>
  <c r="BK1407" i="6"/>
  <c r="BK1361" i="6"/>
  <c r="BK1337" i="6"/>
  <c r="BK1297" i="6"/>
  <c r="BK1269" i="6"/>
  <c r="J1228" i="6"/>
  <c r="J1203" i="6"/>
  <c r="J1191" i="6"/>
  <c r="J1155" i="6"/>
  <c r="J1138" i="6"/>
  <c r="J1076" i="6"/>
  <c r="J1056" i="6"/>
  <c r="J1031" i="6"/>
  <c r="J1014" i="6"/>
  <c r="J996" i="6"/>
  <c r="BK979" i="6"/>
  <c r="BK943" i="6"/>
  <c r="J926" i="6"/>
  <c r="BK895" i="6"/>
  <c r="J864" i="6"/>
  <c r="BK839" i="6"/>
  <c r="BK815" i="6"/>
  <c r="BK795" i="6"/>
  <c r="J782" i="6"/>
  <c r="BK661" i="6"/>
  <c r="BK647" i="6"/>
  <c r="BK620" i="6"/>
  <c r="J596" i="6"/>
  <c r="BK565" i="6"/>
  <c r="BK505" i="6"/>
  <c r="BK488" i="6"/>
  <c r="J451" i="6"/>
  <c r="BK434" i="6"/>
  <c r="BK403" i="6"/>
  <c r="BK386" i="6"/>
  <c r="J365" i="6"/>
  <c r="BK331" i="6"/>
  <c r="J307" i="6"/>
  <c r="BK236" i="6"/>
  <c r="J207" i="6"/>
  <c r="BK176" i="6"/>
  <c r="J1635" i="6"/>
  <c r="J1587" i="6"/>
  <c r="J1518" i="6"/>
  <c r="BK1495" i="6"/>
  <c r="BK1463" i="6"/>
  <c r="J1420" i="6"/>
  <c r="BK1392" i="6"/>
  <c r="J1344" i="6"/>
  <c r="J1308" i="6"/>
  <c r="J1289" i="6"/>
  <c r="BK1228" i="6"/>
  <c r="J1207" i="6"/>
  <c r="BK1191" i="6"/>
  <c r="BK1173" i="6"/>
  <c r="J1151" i="6"/>
  <c r="J1122" i="6"/>
  <c r="J1104" i="6"/>
  <c r="J1092" i="6"/>
  <c r="BK1072" i="6"/>
  <c r="BK1044" i="6"/>
  <c r="BK996" i="6"/>
  <c r="J938" i="6"/>
  <c r="J859" i="6"/>
  <c r="J847" i="6"/>
  <c r="BK803" i="6"/>
  <c r="BK717" i="6"/>
  <c r="J675" i="6"/>
  <c r="J625" i="6"/>
  <c r="J577" i="6"/>
  <c r="J561" i="6"/>
  <c r="BK498" i="6"/>
  <c r="BK484" i="6"/>
  <c r="J455" i="6"/>
  <c r="BK419" i="6"/>
  <c r="BK399" i="6"/>
  <c r="BK367" i="6"/>
  <c r="BK343" i="6"/>
  <c r="J311" i="6"/>
  <c r="BK251" i="6"/>
  <c r="BK207" i="6"/>
  <c r="J176" i="6"/>
  <c r="BK475" i="7"/>
  <c r="BK468" i="7"/>
  <c r="J454" i="7"/>
  <c r="J445" i="7"/>
  <c r="J433" i="7"/>
  <c r="BK422" i="7"/>
  <c r="BK409" i="7"/>
  <c r="J403" i="7"/>
  <c r="BK396" i="7"/>
  <c r="BK384" i="7"/>
  <c r="J362" i="7"/>
  <c r="BK350" i="7"/>
  <c r="BK345" i="7"/>
  <c r="J329" i="7"/>
  <c r="BK326" i="7"/>
  <c r="BK320" i="7"/>
  <c r="BK308" i="7"/>
  <c r="BK303" i="7"/>
  <c r="J300" i="7"/>
  <c r="J291" i="7"/>
  <c r="J282" i="7"/>
  <c r="BK275" i="7"/>
  <c r="J269" i="7"/>
  <c r="J264" i="7"/>
  <c r="BK249" i="7"/>
  <c r="BK243" i="7"/>
  <c r="BK231" i="7"/>
  <c r="J220" i="7"/>
  <c r="J207" i="7"/>
  <c r="BK198" i="7"/>
  <c r="J187" i="7"/>
  <c r="BK179" i="7"/>
  <c r="BK168" i="7"/>
  <c r="J159" i="7"/>
  <c r="J474" i="7"/>
  <c r="BK466" i="7"/>
  <c r="J461" i="7"/>
  <c r="J444" i="7"/>
  <c r="BK431" i="7"/>
  <c r="J421" i="7"/>
  <c r="J409" i="7"/>
  <c r="J404" i="7"/>
  <c r="BK397" i="7"/>
  <c r="BK374" i="7"/>
  <c r="J369" i="7"/>
  <c r="J360" i="7"/>
  <c r="J348" i="7"/>
  <c r="BK339" i="7"/>
  <c r="BK328" i="7"/>
  <c r="BK322" i="7"/>
  <c r="J319" i="7"/>
  <c r="J308" i="7"/>
  <c r="J303" i="7"/>
  <c r="BK297" i="7"/>
  <c r="BK291" i="7"/>
  <c r="J279" i="7"/>
  <c r="BK266" i="7"/>
  <c r="J262" i="7"/>
  <c r="BK253" i="7"/>
  <c r="BK241" i="7"/>
  <c r="J236" i="7"/>
  <c r="J228" i="7"/>
  <c r="J225" i="7"/>
  <c r="BK218" i="7"/>
  <c r="BK207" i="7"/>
  <c r="BK203" i="7"/>
  <c r="J197" i="7"/>
  <c r="J481" i="7"/>
  <c r="BK479" i="7"/>
  <c r="J475" i="7"/>
  <c r="J463" i="7"/>
  <c r="J456" i="7"/>
  <c r="J449" i="7"/>
  <c r="J440" i="7"/>
  <c r="BK433" i="7"/>
  <c r="BK415" i="7"/>
  <c r="BK395" i="7"/>
  <c r="J387" i="7"/>
  <c r="J372" i="7"/>
  <c r="BK364" i="7"/>
  <c r="J358" i="7"/>
  <c r="J350" i="7"/>
  <c r="J342" i="7"/>
  <c r="BK334" i="7"/>
  <c r="J326" i="7"/>
  <c r="BK311" i="7"/>
  <c r="BK299" i="7"/>
  <c r="BK292" i="7"/>
  <c r="J281" i="7"/>
  <c r="BK277" i="7"/>
  <c r="J267" i="7"/>
  <c r="BK251" i="7"/>
  <c r="BK242" i="7"/>
  <c r="J237" i="7"/>
  <c r="J226" i="7"/>
  <c r="J218" i="7"/>
  <c r="BK202" i="7"/>
  <c r="BK196" i="7"/>
  <c r="J466" i="7"/>
  <c r="BK462" i="7"/>
  <c r="BK448" i="7"/>
  <c r="J431" i="7"/>
  <c r="J419" i="7"/>
  <c r="BK414" i="7"/>
  <c r="J405" i="7"/>
  <c r="J399" i="7"/>
  <c r="J384" i="7"/>
  <c r="BK378" i="7"/>
  <c r="J364" i="7"/>
  <c r="J352" i="7"/>
  <c r="J340" i="7"/>
  <c r="BK333" i="7"/>
  <c r="BK310" i="7"/>
  <c r="BK296" i="7"/>
  <c r="BK288" i="7"/>
  <c r="J276" i="7"/>
  <c r="BK262" i="7"/>
  <c r="J251" i="7"/>
  <c r="BK244" i="7"/>
  <c r="J235" i="7"/>
  <c r="BK229" i="7"/>
  <c r="J222" i="7"/>
  <c r="J203" i="7"/>
  <c r="J195" i="7"/>
  <c r="J192" i="7"/>
  <c r="BK173" i="7"/>
  <c r="J165" i="7"/>
  <c r="J156" i="7"/>
  <c r="BK187" i="7"/>
  <c r="J172" i="7"/>
  <c r="J163" i="7"/>
  <c r="BK159" i="7"/>
  <c r="BK156" i="7"/>
  <c r="J194" i="7"/>
  <c r="J185" i="7"/>
  <c r="J162" i="7"/>
  <c r="BK407" i="8"/>
  <c r="BK378" i="8"/>
  <c r="J372" i="8"/>
  <c r="BK350" i="8"/>
  <c r="J316" i="8"/>
  <c r="BK295" i="8"/>
  <c r="BK272" i="8"/>
  <c r="J264" i="8"/>
  <c r="BK242" i="8"/>
  <c r="BK232" i="8"/>
  <c r="J219" i="8"/>
  <c r="BK214" i="8"/>
  <c r="J192" i="8"/>
  <c r="J161" i="8"/>
  <c r="BK402" i="8"/>
  <c r="BK384" i="8"/>
  <c r="J375" i="8"/>
  <c r="BK361" i="8"/>
  <c r="BK349" i="8"/>
  <c r="BK330" i="8"/>
  <c r="J315" i="8"/>
  <c r="J310" i="8"/>
  <c r="J286" i="8"/>
  <c r="BK250" i="8"/>
  <c r="BK225" i="8"/>
  <c r="J217" i="8"/>
  <c r="J200" i="8"/>
  <c r="BK187" i="8"/>
  <c r="J173" i="8"/>
  <c r="J167" i="8"/>
  <c r="BK396" i="8"/>
  <c r="BK371" i="8"/>
  <c r="J349" i="8"/>
  <c r="J299" i="8"/>
  <c r="BK291" i="8"/>
  <c r="BK280" i="8"/>
  <c r="BK268" i="8"/>
  <c r="J258" i="8"/>
  <c r="J245" i="8"/>
  <c r="BK215" i="8"/>
  <c r="BK200" i="8"/>
  <c r="BK181" i="8"/>
  <c r="BK177" i="8"/>
  <c r="J163" i="8"/>
  <c r="BK393" i="8"/>
  <c r="J373" i="8"/>
  <c r="BK365" i="8"/>
  <c r="J335" i="8"/>
  <c r="BK315" i="8"/>
  <c r="J307" i="8"/>
  <c r="BK297" i="8"/>
  <c r="BK278" i="8"/>
  <c r="BK258" i="8"/>
  <c r="J250" i="8"/>
  <c r="BK236" i="8"/>
  <c r="BK227" i="8"/>
  <c r="BK205" i="8"/>
  <c r="BK192" i="8"/>
  <c r="J183" i="8"/>
  <c r="J168" i="8"/>
  <c r="J1881" i="9"/>
  <c r="BK1875" i="9"/>
  <c r="BK1866" i="9"/>
  <c r="J1846" i="9"/>
  <c r="J1808" i="9"/>
  <c r="BK1793" i="9"/>
  <c r="J1781" i="9"/>
  <c r="BK1767" i="9"/>
  <c r="BK1753" i="9"/>
  <c r="J1744" i="9"/>
  <c r="J1722" i="9"/>
  <c r="J1702" i="9"/>
  <c r="J1690" i="9"/>
  <c r="J1668" i="9"/>
  <c r="BK1660" i="9"/>
  <c r="J1647" i="9"/>
  <c r="BK1624" i="9"/>
  <c r="J1582" i="9"/>
  <c r="BK1571" i="9"/>
  <c r="J1543" i="9"/>
  <c r="J1533" i="9"/>
  <c r="J1500" i="9"/>
  <c r="J1490" i="9"/>
  <c r="BK1473" i="9"/>
  <c r="J1462" i="9"/>
  <c r="BK1443" i="9"/>
  <c r="J1392" i="9"/>
  <c r="J1344" i="9"/>
  <c r="J1307" i="9"/>
  <c r="J1281" i="9"/>
  <c r="BK1223" i="9"/>
  <c r="J1201" i="9"/>
  <c r="J1194" i="9"/>
  <c r="BK1181" i="9"/>
  <c r="BK1155" i="9"/>
  <c r="J1117" i="9"/>
  <c r="BK1086" i="9"/>
  <c r="J1054" i="9"/>
  <c r="BK1036" i="9"/>
  <c r="J1022" i="9"/>
  <c r="J1004" i="9"/>
  <c r="J1000" i="9"/>
  <c r="J951" i="9"/>
  <c r="J935" i="9"/>
  <c r="BK922" i="9"/>
  <c r="BK902" i="9"/>
  <c r="J878" i="9"/>
  <c r="BK870" i="9"/>
  <c r="BK849" i="9"/>
  <c r="BK837" i="9"/>
  <c r="J827" i="9"/>
  <c r="J809" i="9"/>
  <c r="BK799" i="9"/>
  <c r="BK789" i="9"/>
  <c r="BK768" i="9"/>
  <c r="BK750" i="9"/>
  <c r="BK734" i="9"/>
  <c r="J708" i="9"/>
  <c r="BK675" i="9"/>
  <c r="BK669" i="9"/>
  <c r="BK641" i="9"/>
  <c r="BK623" i="9"/>
  <c r="J599" i="9"/>
  <c r="J590" i="9"/>
  <c r="BK584" i="9"/>
  <c r="BK568" i="9"/>
  <c r="BK560" i="9"/>
  <c r="J550" i="9"/>
  <c r="BK542" i="9"/>
  <c r="J530" i="9"/>
  <c r="J512" i="9"/>
  <c r="J487" i="9"/>
  <c r="BK473" i="9"/>
  <c r="BK465" i="9"/>
  <c r="J445" i="9"/>
  <c r="BK435" i="9"/>
  <c r="J423" i="9"/>
  <c r="J415" i="9"/>
  <c r="BK407" i="9"/>
  <c r="BK400" i="9"/>
  <c r="BK386" i="9"/>
  <c r="BK378" i="9"/>
  <c r="J368" i="9"/>
  <c r="J359" i="9"/>
  <c r="BK347" i="9"/>
  <c r="J330" i="9"/>
  <c r="BK314" i="9"/>
  <c r="BK295" i="9"/>
  <c r="J270" i="9"/>
  <c r="J260" i="9"/>
  <c r="J240" i="9"/>
  <c r="BK226" i="9"/>
  <c r="J206" i="9"/>
  <c r="BK184" i="9"/>
  <c r="BK168" i="9"/>
  <c r="J1860" i="9"/>
  <c r="J1825" i="9"/>
  <c r="J1797" i="9"/>
  <c r="BK1792" i="9"/>
  <c r="BK1783" i="9"/>
  <c r="J1775" i="9"/>
  <c r="J1769" i="9"/>
  <c r="BK1760" i="9"/>
  <c r="J1753" i="9"/>
  <c r="J1732" i="9"/>
  <c r="BK1728" i="9"/>
  <c r="BK1720" i="9"/>
  <c r="BK1713" i="9"/>
  <c r="BK1700" i="9"/>
  <c r="J1680" i="9"/>
  <c r="BK1676" i="9"/>
  <c r="J463" i="9"/>
  <c r="J449" i="9"/>
  <c r="BK443" i="9"/>
  <c r="J437" i="9"/>
  <c r="J429" i="9"/>
  <c r="J413" i="9"/>
  <c r="J400" i="9"/>
  <c r="J394" i="9"/>
  <c r="J380" i="9"/>
  <c r="J365" i="9"/>
  <c r="BK355" i="9"/>
  <c r="J339" i="9"/>
  <c r="BK332" i="9"/>
  <c r="J308" i="9"/>
  <c r="J290" i="9"/>
  <c r="J262" i="9"/>
  <c r="BK243" i="9"/>
  <c r="BK224" i="9"/>
  <c r="BK212" i="9"/>
  <c r="J200" i="9"/>
  <c r="J182" i="9"/>
  <c r="J176" i="9"/>
  <c r="J158" i="9"/>
  <c r="J1913" i="9"/>
  <c r="J1909" i="9"/>
  <c r="J1905" i="9"/>
  <c r="BK1899" i="9"/>
  <c r="BK1895" i="9"/>
  <c r="BK1891" i="9"/>
  <c r="J1887" i="9"/>
  <c r="J1875" i="9"/>
  <c r="J1870" i="9"/>
  <c r="J1812" i="9"/>
  <c r="BK1779" i="9"/>
  <c r="J1751" i="9"/>
  <c r="BK1734" i="9"/>
  <c r="BK1704" i="9"/>
  <c r="J1694" i="9"/>
  <c r="J1678" i="9"/>
  <c r="J1660" i="9"/>
  <c r="BK1860" i="9"/>
  <c r="BK1837" i="9"/>
  <c r="J1802" i="9"/>
  <c r="J1767" i="9"/>
  <c r="BK1746" i="9"/>
  <c r="BK1738" i="9"/>
  <c r="J1716" i="9"/>
  <c r="J1713" i="9"/>
  <c r="BK1692" i="9"/>
  <c r="J1672" i="9"/>
  <c r="J1662" i="9"/>
  <c r="BK1651" i="9"/>
  <c r="J1641" i="9"/>
  <c r="J1620" i="9"/>
  <c r="BK1580" i="9"/>
  <c r="J1571" i="9"/>
  <c r="BK1561" i="9"/>
  <c r="BK1533" i="9"/>
  <c r="J1518" i="9"/>
  <c r="BK1498" i="9"/>
  <c r="J1470" i="9"/>
  <c r="BK1457" i="9"/>
  <c r="J1408" i="9"/>
  <c r="BK1381" i="9"/>
  <c r="BK1342" i="9"/>
  <c r="BK1326" i="9"/>
  <c r="BK1312" i="9"/>
  <c r="BK1286" i="9"/>
  <c r="BK1272" i="9"/>
  <c r="J1248" i="9"/>
  <c r="BK1224" i="9"/>
  <c r="BK1178" i="9"/>
  <c r="BK1161" i="9"/>
  <c r="BK1144" i="9"/>
  <c r="BK1129" i="9"/>
  <c r="BK1111" i="9"/>
  <c r="BK1105" i="9"/>
  <c r="BK1084" i="9"/>
  <c r="J1073" i="9"/>
  <c r="J1066" i="9"/>
  <c r="J1058" i="9"/>
  <c r="BK1048" i="9"/>
  <c r="BK1034" i="9"/>
  <c r="BK1008" i="9"/>
  <c r="BK996" i="9"/>
  <c r="J977" i="9"/>
  <c r="BK967" i="9"/>
  <c r="J932" i="9"/>
  <c r="BK910" i="9"/>
  <c r="J902" i="9"/>
  <c r="J894" i="9"/>
  <c r="BK864" i="9"/>
  <c r="J854" i="9"/>
  <c r="BK833" i="9"/>
  <c r="BK821" i="9"/>
  <c r="BK813" i="9"/>
  <c r="J789" i="9"/>
  <c r="BK781" i="9"/>
  <c r="J762" i="9"/>
  <c r="J738" i="9"/>
  <c r="BK718" i="9"/>
  <c r="J706" i="9"/>
  <c r="BK694" i="9"/>
  <c r="J686" i="9"/>
  <c r="J661" i="9"/>
  <c r="BK649" i="9"/>
  <c r="J639" i="9"/>
  <c r="J615" i="9"/>
  <c r="J576" i="9"/>
  <c r="J546" i="9"/>
  <c r="BK536" i="9"/>
  <c r="J524" i="9"/>
  <c r="J498" i="9"/>
  <c r="J485" i="9"/>
  <c r="J467" i="9"/>
  <c r="J453" i="9"/>
  <c r="J443" i="9"/>
  <c r="J435" i="9"/>
  <c r="BK423" i="9"/>
  <c r="J396" i="9"/>
  <c r="J367" i="9"/>
  <c r="J345" i="9"/>
  <c r="BK326" i="9"/>
  <c r="J312" i="9"/>
  <c r="J300" i="9"/>
  <c r="J282" i="9"/>
  <c r="BK258" i="9"/>
  <c r="BK254" i="9"/>
  <c r="J226" i="9"/>
  <c r="BK196" i="9"/>
  <c r="BK172" i="9"/>
  <c r="BK164" i="9"/>
  <c r="J1656" i="9"/>
  <c r="BK1645" i="9"/>
  <c r="BK1629" i="9"/>
  <c r="J1615" i="9"/>
  <c r="J1592" i="9"/>
  <c r="J1578" i="9"/>
  <c r="J1550" i="9"/>
  <c r="BK1541" i="9"/>
  <c r="J1532" i="9"/>
  <c r="BK1518" i="9"/>
  <c r="BK1485" i="9"/>
  <c r="J1465" i="9"/>
  <c r="BK1422" i="9"/>
  <c r="BK1389" i="9"/>
  <c r="J1363" i="9"/>
  <c r="J1326" i="9"/>
  <c r="J1314" i="9"/>
  <c r="J1296" i="9"/>
  <c r="J1286" i="9"/>
  <c r="BK1255" i="9"/>
  <c r="J1216" i="9"/>
  <c r="BK1205" i="9"/>
  <c r="BK1187" i="9"/>
  <c r="J1157" i="9"/>
  <c r="J1147" i="9"/>
  <c r="BK1126" i="9"/>
  <c r="J1113" i="9"/>
  <c r="BK1090" i="9"/>
  <c r="BK1082" i="9"/>
  <c r="J1071" i="9"/>
  <c r="BK1056" i="9"/>
  <c r="J1040" i="9"/>
  <c r="BK1024" i="9"/>
  <c r="BK1016" i="9"/>
  <c r="J1008" i="9"/>
  <c r="BK992" i="9"/>
  <c r="BK981" i="9"/>
  <c r="BK975" i="9"/>
  <c r="J965" i="9"/>
  <c r="J947" i="9"/>
  <c r="BK939" i="9"/>
  <c r="J920" i="9"/>
  <c r="J900" i="9"/>
  <c r="BK868" i="9"/>
  <c r="J843" i="9"/>
  <c r="J833" i="9"/>
  <c r="BK823" i="9"/>
  <c r="J803" i="9"/>
  <c r="J787" i="9"/>
  <c r="BK771" i="9"/>
  <c r="J752" i="9"/>
  <c r="J732" i="9"/>
  <c r="J720" i="9"/>
  <c r="J704" i="9"/>
  <c r="BK696" i="9"/>
  <c r="BK681" i="9"/>
  <c r="BK673" i="9"/>
  <c r="J659" i="9"/>
  <c r="BK637" i="9"/>
  <c r="J623" i="9"/>
  <c r="J611" i="9"/>
  <c r="BK599" i="9"/>
  <c r="J580" i="9"/>
  <c r="J560" i="9"/>
  <c r="J536" i="9"/>
  <c r="J520" i="9"/>
  <c r="BK508" i="9"/>
  <c r="BK489" i="9"/>
  <c r="J475" i="9"/>
  <c r="J1563" i="9"/>
  <c r="BK1556" i="9"/>
  <c r="BK1529" i="9"/>
  <c r="J1515" i="9"/>
  <c r="J1503" i="9"/>
  <c r="BK1455" i="9"/>
  <c r="BK1441" i="9"/>
  <c r="J1419" i="9"/>
  <c r="J1383" i="9"/>
  <c r="J1342" i="9"/>
  <c r="J1318" i="9"/>
  <c r="BK1296" i="9"/>
  <c r="J1266" i="9"/>
  <c r="J1255" i="9"/>
  <c r="J1235" i="9"/>
  <c r="J1224" i="9"/>
  <c r="J1212" i="9"/>
  <c r="J1176" i="9"/>
  <c r="J1159" i="9"/>
  <c r="J1144" i="9"/>
  <c r="J1121" i="9"/>
  <c r="BK1109" i="9"/>
  <c r="J1103" i="9"/>
  <c r="J1090" i="9"/>
  <c r="J1050" i="9"/>
  <c r="BK1030" i="9"/>
  <c r="BK1018" i="9"/>
  <c r="J994" i="9"/>
  <c r="J983" i="9"/>
  <c r="BK963" i="9"/>
  <c r="BK957" i="9"/>
  <c r="J941" i="9"/>
  <c r="J916" i="9"/>
  <c r="BK900" i="9"/>
  <c r="J892" i="9"/>
  <c r="J876" i="9"/>
  <c r="J864" i="9"/>
  <c r="BK858" i="9"/>
  <c r="BK827" i="9"/>
  <c r="J797" i="9"/>
  <c r="J781" i="9"/>
  <c r="BK752" i="9"/>
  <c r="BK740" i="9"/>
  <c r="BK732" i="9"/>
  <c r="J722" i="9"/>
  <c r="J712" i="9"/>
  <c r="BK690" i="9"/>
  <c r="BK665" i="9"/>
  <c r="BK647" i="9"/>
  <c r="J629" i="9"/>
  <c r="J617" i="9"/>
  <c r="BK601" i="9"/>
  <c r="J584" i="9"/>
  <c r="BK574" i="9"/>
  <c r="J562" i="9"/>
  <c r="J552" i="9"/>
  <c r="BK534" i="9"/>
  <c r="BK520" i="9"/>
  <c r="J504" i="9"/>
  <c r="BK485" i="9"/>
  <c r="BK469" i="9"/>
  <c r="J409" i="9"/>
  <c r="BK392" i="9"/>
  <c r="J382" i="9"/>
  <c r="BK359" i="9"/>
  <c r="J355" i="9"/>
  <c r="J341" i="9"/>
  <c r="J337" i="9"/>
  <c r="BK328" i="9"/>
  <c r="J321" i="9"/>
  <c r="J316" i="9"/>
  <c r="BK306" i="9"/>
  <c r="BK300" i="9"/>
  <c r="BK292" i="9"/>
  <c r="J288" i="9"/>
  <c r="BK282" i="9"/>
  <c r="J278" i="9"/>
  <c r="BK272" i="9"/>
  <c r="J268" i="9"/>
  <c r="BK266" i="9"/>
  <c r="J254" i="9"/>
  <c r="J250" i="9"/>
  <c r="BK246" i="9"/>
  <c r="BK241" i="9"/>
  <c r="BK240" i="9"/>
  <c r="J234" i="9"/>
  <c r="BK230" i="9"/>
  <c r="J224" i="9"/>
  <c r="J218" i="9"/>
  <c r="J212" i="9"/>
  <c r="BK208" i="9"/>
  <c r="J198" i="9"/>
  <c r="J190" i="9"/>
  <c r="J186" i="9"/>
  <c r="J174" i="9"/>
  <c r="J162" i="9"/>
  <c r="BK154" i="9"/>
  <c r="J182" i="10"/>
  <c r="BK179" i="10"/>
  <c r="BK177" i="10"/>
  <c r="J173" i="10"/>
  <c r="J145" i="10"/>
  <c r="J139" i="10"/>
  <c r="BK185" i="10"/>
  <c r="J177" i="10"/>
  <c r="J172" i="10"/>
  <c r="J159" i="10"/>
  <c r="J147" i="10"/>
  <c r="BK132" i="10"/>
  <c r="J176" i="10"/>
  <c r="J171" i="10"/>
  <c r="J157" i="10"/>
  <c r="BK145" i="10"/>
  <c r="J134" i="10"/>
  <c r="J183" i="10"/>
  <c r="BK175" i="10"/>
  <c r="J169" i="10"/>
  <c r="BK152" i="10"/>
  <c r="J573" i="11"/>
  <c r="J556" i="11"/>
  <c r="J533" i="11"/>
  <c r="BK494" i="11"/>
  <c r="BK467" i="11"/>
  <c r="BK454" i="11"/>
  <c r="J436" i="11"/>
  <c r="BK417" i="11"/>
  <c r="J379" i="11"/>
  <c r="BK344" i="11"/>
  <c r="J311" i="11"/>
  <c r="J298" i="11"/>
  <c r="J284" i="11"/>
  <c r="BK259" i="11"/>
  <c r="J242" i="11"/>
  <c r="BK229" i="11"/>
  <c r="BK202" i="11"/>
  <c r="BK172" i="11"/>
  <c r="BK141" i="11"/>
  <c r="BK565" i="11"/>
  <c r="J538" i="11"/>
  <c r="J525" i="11"/>
  <c r="BK505" i="11"/>
  <c r="J467" i="11"/>
  <c r="BK459" i="11"/>
  <c r="J441" i="11"/>
  <c r="J426" i="11"/>
  <c r="J408" i="11"/>
  <c r="BK397" i="11"/>
  <c r="J377" i="11"/>
  <c r="J362" i="11"/>
  <c r="BK327" i="11"/>
  <c r="BK316" i="11"/>
  <c r="BK300" i="11"/>
  <c r="J273" i="11"/>
  <c r="J246" i="11"/>
  <c r="BK231" i="11"/>
  <c r="J209" i="11"/>
  <c r="BK183" i="11"/>
  <c r="BK170" i="11"/>
  <c r="J158" i="11"/>
  <c r="J141" i="11"/>
  <c r="BK570" i="11"/>
  <c r="J554" i="11"/>
  <c r="BK538" i="11"/>
  <c r="BK523" i="11"/>
  <c r="BK497" i="11"/>
  <c r="BK479" i="11"/>
  <c r="J420" i="11"/>
  <c r="BK392" i="11"/>
  <c r="BK369" i="11"/>
  <c r="J351" i="11"/>
  <c r="J316" i="11"/>
  <c r="J289" i="11"/>
  <c r="BK270" i="11"/>
  <c r="J251" i="11"/>
  <c r="BK222" i="11"/>
  <c r="J206" i="11"/>
  <c r="J197" i="11"/>
  <c r="J185" i="11"/>
  <c r="J160" i="11"/>
  <c r="BK578" i="11"/>
  <c r="J565" i="11"/>
  <c r="BK528" i="11"/>
  <c r="J507" i="11"/>
  <c r="J486" i="11"/>
  <c r="BK462" i="11"/>
  <c r="BK426" i="11"/>
  <c r="BK389" i="11"/>
  <c r="BK351" i="11"/>
  <c r="J336" i="11"/>
  <c r="J325" i="11"/>
  <c r="BK293" i="11"/>
  <c r="BK251" i="11"/>
  <c r="J229" i="11"/>
  <c r="BK220" i="11"/>
  <c r="BK206" i="11"/>
  <c r="BK194" i="11"/>
  <c r="BK168" i="11"/>
  <c r="BK148" i="11"/>
  <c r="J137" i="11"/>
  <c r="J236" i="12"/>
  <c r="BK225" i="12"/>
  <c r="J214" i="12"/>
  <c r="J207" i="12"/>
  <c r="BK184" i="12"/>
  <c r="BK153" i="12"/>
  <c r="BK140" i="12"/>
  <c r="J127" i="12"/>
  <c r="BK242" i="12"/>
  <c r="J225" i="12"/>
  <c r="BK207" i="12"/>
  <c r="BK168" i="12"/>
  <c r="J140" i="12"/>
  <c r="BK245" i="12"/>
  <c r="J233" i="12"/>
  <c r="BK214" i="12"/>
  <c r="BK199" i="12"/>
  <c r="BK161" i="12"/>
  <c r="J168" i="12"/>
  <c r="J133" i="12"/>
  <c r="J193" i="13"/>
  <c r="J174" i="13"/>
  <c r="BK170" i="13"/>
  <c r="J163" i="13"/>
  <c r="BK145" i="13"/>
  <c r="BK163" i="13"/>
  <c r="BK126" i="13"/>
  <c r="BK5282" i="2"/>
  <c r="BK5268" i="2"/>
  <c r="J5231" i="2"/>
  <c r="BK5174" i="2"/>
  <c r="BK5135" i="2"/>
  <c r="J5096" i="2"/>
  <c r="J5039" i="2"/>
  <c r="J4985" i="2"/>
  <c r="J4694" i="2"/>
  <c r="BK4515" i="2"/>
  <c r="J4228" i="2"/>
  <c r="J3950" i="2"/>
  <c r="J3787" i="2"/>
  <c r="BK3665" i="2"/>
  <c r="BK3505" i="2"/>
  <c r="BK3398" i="2"/>
  <c r="BK3365" i="2"/>
  <c r="J3324" i="2"/>
  <c r="J3289" i="2"/>
  <c r="J3273" i="2"/>
  <c r="J3237" i="2"/>
  <c r="J3163" i="2"/>
  <c r="BK3146" i="2"/>
  <c r="J3104" i="2"/>
  <c r="J3044" i="2"/>
  <c r="J2983" i="2"/>
  <c r="BK2915" i="2"/>
  <c r="BK2888" i="2"/>
  <c r="BK2795" i="2"/>
  <c r="J2671" i="2"/>
  <c r="J2593" i="2"/>
  <c r="BK2536" i="2"/>
  <c r="J2500" i="2"/>
  <c r="J2404" i="2"/>
  <c r="J2277" i="2"/>
  <c r="BK2225" i="2"/>
  <c r="J2201" i="2"/>
  <c r="BK2161" i="2"/>
  <c r="J2142" i="2"/>
  <c r="J2098" i="2"/>
  <c r="BK1844" i="2"/>
  <c r="BK1670" i="2"/>
  <c r="BK1531" i="2"/>
  <c r="BK1306" i="2"/>
  <c r="BK1144" i="2"/>
  <c r="J1066" i="2"/>
  <c r="J1029" i="2"/>
  <c r="J981" i="2"/>
  <c r="BK920" i="2"/>
  <c r="J865" i="2"/>
  <c r="BK739" i="2"/>
  <c r="BK674" i="2"/>
  <c r="J578" i="2"/>
  <c r="J533" i="2"/>
  <c r="J330" i="2"/>
  <c r="BK286" i="2"/>
  <c r="BK194" i="2"/>
  <c r="J5315" i="2"/>
  <c r="BK5310" i="2"/>
  <c r="J5306" i="2"/>
  <c r="J5297" i="2"/>
  <c r="J5135" i="2"/>
  <c r="J5104" i="2"/>
  <c r="BK5066" i="2"/>
  <c r="J5009" i="2"/>
  <c r="J4967" i="2"/>
  <c r="BK4852" i="2"/>
  <c r="BK4619" i="2"/>
  <c r="J4512" i="2"/>
  <c r="BK4469" i="2"/>
  <c r="J4282" i="2"/>
  <c r="BK4130" i="2"/>
  <c r="BK3854" i="2"/>
  <c r="J3819" i="2"/>
  <c r="BK3695" i="2"/>
  <c r="J3612" i="2"/>
  <c r="J3578" i="2"/>
  <c r="BK3510" i="2"/>
  <c r="BK3418" i="2"/>
  <c r="J3390" i="2"/>
  <c r="J3365" i="2"/>
  <c r="BK3324" i="2"/>
  <c r="BK3308" i="2"/>
  <c r="J3285" i="2"/>
  <c r="BK3269" i="2"/>
  <c r="J3233" i="2"/>
  <c r="BK3217" i="2"/>
  <c r="J3173" i="2"/>
  <c r="BK3057" i="2"/>
  <c r="J3017" i="2"/>
  <c r="J2968" i="2"/>
  <c r="J2936" i="2"/>
  <c r="J2871" i="2"/>
  <c r="BK2801" i="2"/>
  <c r="BK2616" i="2"/>
  <c r="J2513" i="2"/>
  <c r="BK2496" i="2"/>
  <c r="BK2409" i="2"/>
  <c r="BK2269" i="2"/>
  <c r="BK2201" i="2"/>
  <c r="J2166" i="2"/>
  <c r="J1844" i="2"/>
  <c r="BK1778" i="2"/>
  <c r="J1682" i="2"/>
  <c r="BK1599" i="2"/>
  <c r="BK1481" i="2"/>
  <c r="J1164" i="2"/>
  <c r="BK1073" i="2"/>
  <c r="J1055" i="2"/>
  <c r="J920" i="2"/>
  <c r="J839" i="2"/>
  <c r="J777" i="2"/>
  <c r="BK649" i="2"/>
  <c r="BK590" i="2"/>
  <c r="J506" i="2"/>
  <c r="J438" i="2"/>
  <c r="J205" i="2"/>
  <c r="BK5254" i="2"/>
  <c r="BK5198" i="2"/>
  <c r="J5018" i="2"/>
  <c r="BK4946" i="2"/>
  <c r="J4755" i="2"/>
  <c r="BK4674" i="2"/>
  <c r="BK4539" i="2"/>
  <c r="J4478" i="2"/>
  <c r="BK4453" i="2"/>
  <c r="J4271" i="2"/>
  <c r="J4217" i="2"/>
  <c r="J4027" i="2"/>
  <c r="BK3851" i="2"/>
  <c r="BK3807" i="2"/>
  <c r="BK3672" i="2"/>
  <c r="J3516" i="2"/>
  <c r="J3482" i="2"/>
  <c r="J3424" i="2"/>
  <c r="BK3390" i="2"/>
  <c r="J3304" i="2"/>
  <c r="J3209" i="2"/>
  <c r="J3119" i="2"/>
  <c r="BK3023" i="2"/>
  <c r="J2949" i="2"/>
  <c r="BK2890" i="2"/>
  <c r="J2549" i="2"/>
  <c r="BK2277" i="2"/>
  <c r="J2269" i="2"/>
  <c r="J2175" i="2"/>
  <c r="BK2098" i="2"/>
  <c r="J1864" i="2"/>
  <c r="BK1765" i="2"/>
  <c r="BK1718" i="2"/>
  <c r="J1619" i="2"/>
  <c r="J1481" i="2"/>
  <c r="BK932" i="2"/>
  <c r="J863" i="2"/>
  <c r="J757" i="2"/>
  <c r="BK533" i="2"/>
  <c r="J5310" i="2"/>
  <c r="BK5235" i="2"/>
  <c r="J5205" i="2"/>
  <c r="BK5183" i="2"/>
  <c r="BK5120" i="2"/>
  <c r="J5054" i="2"/>
  <c r="BK4957" i="2"/>
  <c r="BK4918" i="2"/>
  <c r="BK4727" i="2"/>
  <c r="J4596" i="2"/>
  <c r="J4495" i="2"/>
  <c r="BK4282" i="2"/>
  <c r="BK4217" i="2"/>
  <c r="BK3825" i="2"/>
  <c r="J3777" i="2"/>
  <c r="J3695" i="2"/>
  <c r="BK3647" i="2"/>
  <c r="BK3516" i="2"/>
  <c r="BK3497" i="2"/>
  <c r="BK7639" i="2"/>
  <c r="J7591" i="2"/>
  <c r="BK7560" i="2"/>
  <c r="J7509" i="2"/>
  <c r="BK7468" i="2"/>
  <c r="J7450" i="2"/>
  <c r="BK7411" i="2"/>
  <c r="BK7371" i="2"/>
  <c r="J7355" i="2"/>
  <c r="J7334" i="2"/>
  <c r="BK7310" i="2"/>
  <c r="J7305" i="2"/>
  <c r="BK7252" i="2"/>
  <c r="J7250" i="2"/>
  <c r="BK7237" i="2"/>
  <c r="BK7194" i="2"/>
  <c r="J7192" i="2"/>
  <c r="BK7169" i="2"/>
  <c r="BK7153" i="2"/>
  <c r="BK7145" i="2"/>
  <c r="J7140" i="2"/>
  <c r="BK7125" i="2"/>
  <c r="J7122" i="2"/>
  <c r="J7094" i="2"/>
  <c r="BK7064" i="2"/>
  <c r="J7053" i="2"/>
  <c r="BK7037" i="2"/>
  <c r="BK6915" i="2"/>
  <c r="J6912" i="2"/>
  <c r="BK6901" i="2"/>
  <c r="J6859" i="2"/>
  <c r="BK6774" i="2"/>
  <c r="J6719" i="2"/>
  <c r="BK6675" i="2"/>
  <c r="BK6647" i="2"/>
  <c r="J6645" i="2"/>
  <c r="J6629" i="2"/>
  <c r="BK6601" i="2"/>
  <c r="J6599" i="2"/>
  <c r="J6584" i="2"/>
  <c r="J6571" i="2"/>
  <c r="BK6556" i="2"/>
  <c r="J6545" i="2"/>
  <c r="BK6523" i="2"/>
  <c r="J6511" i="2"/>
  <c r="J6509" i="2"/>
  <c r="BK6497" i="2"/>
  <c r="J6489" i="2"/>
  <c r="BK6467" i="2"/>
  <c r="J6465" i="2"/>
  <c r="BK6426" i="2"/>
  <c r="J6412" i="2"/>
  <c r="BK6387" i="2"/>
  <c r="J6375" i="2"/>
  <c r="BK6356" i="2"/>
  <c r="J6351" i="2"/>
  <c r="BK6338" i="2"/>
  <c r="BK6328" i="2"/>
  <c r="J6323" i="2"/>
  <c r="J6318" i="2"/>
  <c r="BK6308" i="2"/>
  <c r="J6303" i="2"/>
  <c r="BK6293" i="2"/>
  <c r="J6288" i="2"/>
  <c r="BK6280" i="2"/>
  <c r="J6276" i="2"/>
  <c r="BK6264" i="2"/>
  <c r="J6256" i="2"/>
  <c r="BK6243" i="2"/>
  <c r="BK6233" i="2"/>
  <c r="BK6223" i="2"/>
  <c r="J6217" i="2"/>
  <c r="J6205" i="2"/>
  <c r="BK6195" i="2"/>
  <c r="BK6185" i="2"/>
  <c r="J6179" i="2"/>
  <c r="BK6163" i="2"/>
  <c r="BK6159" i="2"/>
  <c r="J6150" i="2"/>
  <c r="BK6132" i="2"/>
  <c r="J6127" i="2"/>
  <c r="BK6116" i="2"/>
  <c r="J6112" i="2"/>
  <c r="BK6098" i="2"/>
  <c r="J6094" i="2"/>
  <c r="J6090" i="2"/>
  <c r="BK6082" i="2"/>
  <c r="BK6074" i="2"/>
  <c r="J6066" i="2"/>
  <c r="J6061" i="2"/>
  <c r="BK6051" i="2"/>
  <c r="J6046" i="2"/>
  <c r="BK6030" i="2"/>
  <c r="J6025" i="2"/>
  <c r="BK6012" i="2"/>
  <c r="J6008" i="2"/>
  <c r="BK6000" i="2"/>
  <c r="J5996" i="2"/>
  <c r="BK5978" i="2"/>
  <c r="J5971" i="2"/>
  <c r="J5960" i="2"/>
  <c r="J5953" i="2"/>
  <c r="BK5939" i="2"/>
  <c r="BK5929" i="2"/>
  <c r="BK5916" i="2"/>
  <c r="J5909" i="2"/>
  <c r="BK5897" i="2"/>
  <c r="J5892" i="2"/>
  <c r="BK5882" i="2"/>
  <c r="BK5872" i="2"/>
  <c r="J5867" i="2"/>
  <c r="BK5851" i="2"/>
  <c r="J5843" i="2"/>
  <c r="J5835" i="2"/>
  <c r="BK5819" i="2"/>
  <c r="J5811" i="2"/>
  <c r="BK5795" i="2"/>
  <c r="J5789" i="2"/>
  <c r="BK5776" i="2"/>
  <c r="J5771" i="2"/>
  <c r="BK5761" i="2"/>
  <c r="BK5751" i="2"/>
  <c r="J5743" i="2"/>
  <c r="J5735" i="2"/>
  <c r="J5727" i="2"/>
  <c r="BK5714" i="2"/>
  <c r="J5710" i="2"/>
  <c r="BK5696" i="2"/>
  <c r="J5690" i="2"/>
  <c r="BK5673" i="2"/>
  <c r="J5666" i="2"/>
  <c r="BK5655" i="2"/>
  <c r="J5647" i="2"/>
  <c r="BK5634" i="2"/>
  <c r="BK5622" i="2"/>
  <c r="J5613" i="2"/>
  <c r="BK5601" i="2"/>
  <c r="J5595" i="2"/>
  <c r="J5590" i="2"/>
  <c r="BK5581" i="2"/>
  <c r="J5577" i="2"/>
  <c r="BK5559" i="2"/>
  <c r="J5552" i="2"/>
  <c r="BK5538" i="2"/>
  <c r="BK5531" i="2"/>
  <c r="J5524" i="2"/>
  <c r="BK5510" i="2"/>
  <c r="J5503" i="2"/>
  <c r="BK5487" i="2"/>
  <c r="BK5472" i="2"/>
  <c r="BK5466" i="2"/>
  <c r="J5460" i="2"/>
  <c r="BK5447" i="2"/>
  <c r="J5441" i="2"/>
  <c r="BK5424" i="2"/>
  <c r="J5417" i="2"/>
  <c r="J5402" i="2"/>
  <c r="J5393" i="2"/>
  <c r="BK5374" i="2"/>
  <c r="J5364" i="2"/>
  <c r="BK5343" i="2"/>
  <c r="BK5245" i="2"/>
  <c r="J5194" i="2"/>
  <c r="J5190" i="2"/>
  <c r="J5133" i="2"/>
  <c r="BK5096" i="2"/>
  <c r="BK5046" i="2"/>
  <c r="J5006" i="2"/>
  <c r="BK4967" i="2"/>
  <c r="J4918" i="2"/>
  <c r="BK4755" i="2"/>
  <c r="BK4621" i="2"/>
  <c r="J4515" i="2"/>
  <c r="BK4450" i="2"/>
  <c r="J3854" i="2"/>
  <c r="J3839" i="2"/>
  <c r="J3684" i="2"/>
  <c r="BK3575" i="2"/>
  <c r="J3439" i="2"/>
  <c r="J3423" i="2"/>
  <c r="BK3413" i="2"/>
  <c r="BK3373" i="2"/>
  <c r="J3312" i="2"/>
  <c r="J3246" i="2"/>
  <c r="BK3203" i="2"/>
  <c r="J3136" i="2"/>
  <c r="BK3029" i="2"/>
  <c r="BK2974" i="2"/>
  <c r="J2930" i="2"/>
  <c r="BK2859" i="2"/>
  <c r="BK2593" i="2"/>
  <c r="J2506" i="2"/>
  <c r="J2451" i="2"/>
  <c r="J2313" i="2"/>
  <c r="J2161" i="2"/>
  <c r="BK2103" i="2"/>
  <c r="BK2009" i="2"/>
  <c r="BK1853" i="2"/>
  <c r="J1765" i="2"/>
  <c r="BK1727" i="2"/>
  <c r="BK1601" i="2"/>
  <c r="BK1491" i="2"/>
  <c r="BK1152" i="2"/>
  <c r="BK1094" i="2"/>
  <c r="BK1037" i="2"/>
  <c r="BK873" i="2"/>
  <c r="BK755" i="2"/>
  <c r="BK689" i="2"/>
  <c r="BK531" i="2"/>
  <c r="J452" i="2"/>
  <c r="BK412" i="2"/>
  <c r="J399" i="2"/>
  <c r="BK363" i="2"/>
  <c r="J345" i="2"/>
  <c r="BK299" i="2"/>
  <c r="BK279" i="2"/>
  <c r="J252" i="2"/>
  <c r="BK310" i="2"/>
  <c r="BK205" i="2"/>
  <c r="J5268" i="2"/>
  <c r="BK5229" i="2"/>
  <c r="J5183" i="2"/>
  <c r="BK5165" i="2"/>
  <c r="J5142" i="2"/>
  <c r="J5066" i="2"/>
  <c r="J5032" i="2"/>
  <c r="J4990" i="2"/>
  <c r="J4957" i="2"/>
  <c r="BK4929" i="2"/>
  <c r="BK4648" i="2"/>
  <c r="BK4478" i="2"/>
  <c r="BK4448" i="2"/>
  <c r="J3978" i="2"/>
  <c r="J3845" i="2"/>
  <c r="J3741" i="2"/>
  <c r="J3587" i="2"/>
  <c r="J3497" i="2"/>
  <c r="BK3361" i="2"/>
  <c r="J3254" i="2"/>
  <c r="J3146" i="2"/>
  <c r="BK3104" i="2"/>
  <c r="J3021" i="2"/>
  <c r="BK2945" i="2"/>
  <c r="J2890" i="2"/>
  <c r="BK2823" i="2"/>
  <c r="J2616" i="2"/>
  <c r="BK2484" i="2"/>
  <c r="BK2175" i="2"/>
  <c r="BK2083" i="2"/>
  <c r="J1853" i="2"/>
  <c r="J1770" i="2"/>
  <c r="J1701" i="2"/>
  <c r="J1553" i="2"/>
  <c r="J1505" i="2"/>
  <c r="BK1353" i="2"/>
  <c r="BK1195" i="2"/>
  <c r="J1080" i="2"/>
  <c r="J881" i="2"/>
  <c r="J730" i="2"/>
  <c r="BK662" i="2"/>
  <c r="BK544" i="2"/>
  <c r="BK216" i="2"/>
  <c r="J172" i="2"/>
  <c r="BK214" i="3"/>
  <c r="J202" i="3"/>
  <c r="BK187" i="3"/>
  <c r="J167" i="3"/>
  <c r="BK127" i="3"/>
  <c r="J214" i="3"/>
  <c r="BK196" i="3"/>
  <c r="BK176" i="3"/>
  <c r="J161" i="3"/>
  <c r="BK153" i="3"/>
  <c r="BK211" i="3"/>
  <c r="BK184" i="3"/>
  <c r="J176" i="3"/>
  <c r="BK167" i="3"/>
  <c r="J150" i="3"/>
  <c r="J193" i="3"/>
  <c r="J178" i="3"/>
  <c r="BK155" i="3"/>
  <c r="J147" i="3"/>
  <c r="BK517" i="4"/>
  <c r="J503" i="4"/>
  <c r="J480" i="4"/>
  <c r="BK468" i="4"/>
  <c r="J454" i="4"/>
  <c r="BK437" i="4"/>
  <c r="BK423" i="4"/>
  <c r="BK414" i="4"/>
  <c r="BK404" i="4"/>
  <c r="J388" i="4"/>
  <c r="J360" i="4"/>
  <c r="BK338" i="4"/>
  <c r="J314" i="4"/>
  <c r="BK297" i="4"/>
  <c r="J289" i="4"/>
  <c r="J276" i="4"/>
  <c r="BK267" i="4"/>
  <c r="J477" i="4"/>
  <c r="J449" i="4"/>
  <c r="J431" i="4"/>
  <c r="BK426" i="4"/>
  <c r="J400" i="4"/>
  <c r="BK364" i="4"/>
  <c r="BK341" i="4"/>
  <c r="BK326" i="4"/>
  <c r="BK311" i="4"/>
  <c r="J271" i="4"/>
  <c r="J248" i="4"/>
  <c r="J226" i="4"/>
  <c r="J212" i="4"/>
  <c r="J192" i="4"/>
  <c r="J168" i="4"/>
  <c r="J148" i="4"/>
  <c r="J138" i="4"/>
  <c r="BK526" i="4"/>
  <c r="J514" i="4"/>
  <c r="BK495" i="4"/>
  <c r="BK471" i="4"/>
  <c r="J452" i="4"/>
  <c r="BK443" i="4"/>
  <c r="J423" i="4"/>
  <c r="BK388" i="4"/>
  <c r="J368" i="4"/>
  <c r="J352" i="4"/>
  <c r="BK330" i="4"/>
  <c r="BK314" i="4"/>
  <c r="BK289" i="4"/>
  <c r="BK276" i="4"/>
  <c r="BK248" i="4"/>
  <c r="J232" i="4"/>
  <c r="J216" i="4"/>
  <c r="BK184" i="4"/>
  <c r="BK168" i="4"/>
  <c r="BK141" i="4"/>
  <c r="BK328" i="5"/>
  <c r="BK317" i="5"/>
  <c r="BK299" i="5"/>
  <c r="BK283" i="5"/>
  <c r="J267" i="5"/>
  <c r="BK240" i="5"/>
  <c r="J211" i="5"/>
  <c r="J188" i="5"/>
  <c r="BK164" i="5"/>
  <c r="J154" i="5"/>
  <c r="BK332" i="5"/>
  <c r="J317" i="5"/>
  <c r="BK308" i="5"/>
  <c r="BK293" i="5"/>
  <c r="BK267" i="5"/>
  <c r="BK260" i="5"/>
  <c r="BK228" i="5"/>
  <c r="BK203" i="5"/>
  <c r="J192" i="5"/>
  <c r="J168" i="5"/>
  <c r="BK135" i="5"/>
  <c r="BK330" i="5"/>
  <c r="J311" i="5"/>
  <c r="J299" i="5"/>
  <c r="J279" i="5"/>
  <c r="J244" i="5"/>
  <c r="J232" i="5"/>
  <c r="J220" i="5"/>
  <c r="BK211" i="5"/>
  <c r="BK188" i="5"/>
  <c r="BK168" i="5"/>
  <c r="BK161" i="5"/>
  <c r="J151" i="5"/>
  <c r="J332" i="5"/>
  <c r="J286" i="5"/>
  <c r="BK256" i="5"/>
  <c r="J236" i="5"/>
  <c r="BK176" i="5"/>
  <c r="J148" i="5"/>
  <c r="J135" i="5"/>
  <c r="BK2881" i="6"/>
  <c r="BK2861" i="6"/>
  <c r="BK2833" i="6"/>
  <c r="J2794" i="6"/>
  <c r="J2782" i="6"/>
  <c r="J2754" i="6"/>
  <c r="BK2735" i="6"/>
  <c r="BK2707" i="6"/>
  <c r="J2696" i="6"/>
  <c r="BK2668" i="6"/>
  <c r="BK2653" i="6"/>
  <c r="BK2645" i="6"/>
  <c r="J2624" i="6"/>
  <c r="J2614" i="6"/>
  <c r="J2600" i="6"/>
  <c r="J2588" i="6"/>
  <c r="J2568" i="6"/>
  <c r="BK2532" i="6"/>
  <c r="J2516" i="6"/>
  <c r="J2502" i="6"/>
  <c r="BK2479" i="6"/>
  <c r="BK2427" i="6"/>
  <c r="BK2388" i="6"/>
  <c r="J2362" i="6"/>
  <c r="BK2297" i="6"/>
  <c r="J2274" i="6"/>
  <c r="BK2266" i="6"/>
  <c r="BK2240" i="6"/>
  <c r="BK2226" i="6"/>
  <c r="BK2189" i="6"/>
  <c r="J2146" i="6"/>
  <c r="J2121" i="6"/>
  <c r="BK2096" i="6"/>
  <c r="J2070" i="6"/>
  <c r="J2031" i="6"/>
  <c r="J2017" i="6"/>
  <c r="BK1997" i="6"/>
  <c r="J1963" i="6"/>
  <c r="J1944" i="6"/>
  <c r="J1928" i="6"/>
  <c r="J1915" i="6"/>
  <c r="BK1877" i="6"/>
  <c r="BK1849" i="6"/>
  <c r="BK1797" i="6"/>
  <c r="BK1753" i="6"/>
  <c r="BK1736" i="6"/>
  <c r="BK2950" i="6"/>
  <c r="BK2948" i="6"/>
  <c r="BK2946" i="6"/>
  <c r="BK2945" i="6"/>
  <c r="J2944" i="6"/>
  <c r="J2943" i="6"/>
  <c r="BK2941" i="6"/>
  <c r="J2940" i="6"/>
  <c r="BK2938" i="6"/>
  <c r="J2937" i="6"/>
  <c r="BK2935" i="6"/>
  <c r="J2934" i="6"/>
  <c r="BK2931" i="6"/>
  <c r="BK2921" i="6"/>
  <c r="BK2913" i="6"/>
  <c r="BK2890" i="6"/>
  <c r="J2861" i="6"/>
  <c r="J2845" i="6"/>
  <c r="J2838" i="6"/>
  <c r="BK2825" i="6"/>
  <c r="BK2790" i="6"/>
  <c r="BK2751" i="6"/>
  <c r="BK2727" i="6"/>
  <c r="BK2719" i="6"/>
  <c r="J2705" i="6"/>
  <c r="J2684" i="6"/>
  <c r="J2676" i="6"/>
  <c r="J2658" i="6"/>
  <c r="BK2584" i="6"/>
  <c r="J2564" i="6"/>
  <c r="J2540" i="6"/>
  <c r="BK2504" i="6"/>
  <c r="BK2497" i="6"/>
  <c r="J2463" i="6"/>
  <c r="BK2435" i="6"/>
  <c r="BK2420" i="6"/>
  <c r="BK2380" i="6"/>
  <c r="BK2352" i="6"/>
  <c r="J2340" i="6"/>
  <c r="BK2332" i="6"/>
  <c r="BK2312" i="6"/>
  <c r="BK2274" i="6"/>
  <c r="J2258" i="6"/>
  <c r="J2240" i="6"/>
  <c r="J2226" i="6"/>
  <c r="BK2214" i="6"/>
  <c r="J2189" i="6"/>
  <c r="BK2146" i="6"/>
  <c r="BK2082" i="6"/>
  <c r="BK2066" i="6"/>
  <c r="J2045" i="6"/>
  <c r="BK2009" i="6"/>
  <c r="J1980" i="6"/>
  <c r="J1958" i="6"/>
  <c r="BK1915" i="6"/>
  <c r="BK1885" i="6"/>
  <c r="BK1881" i="6"/>
  <c r="BK1748" i="6"/>
  <c r="J1729" i="6"/>
  <c r="J1712" i="6"/>
  <c r="BK1680" i="6"/>
  <c r="J1619" i="6"/>
  <c r="BK1584" i="6"/>
  <c r="J1562" i="6"/>
  <c r="BK1550" i="6"/>
  <c r="J1533" i="6"/>
  <c r="J1471" i="6"/>
  <c r="J1429" i="6"/>
  <c r="BK1373" i="6"/>
  <c r="J1337" i="6"/>
  <c r="BK1267" i="6"/>
  <c r="J1224" i="6"/>
  <c r="BK1212" i="6"/>
  <c r="BK1151" i="6"/>
  <c r="BK1134" i="6"/>
  <c r="BK1122" i="6"/>
  <c r="BK1108" i="6"/>
  <c r="J1088" i="6"/>
  <c r="BK1068" i="6"/>
  <c r="BK1014" i="6"/>
  <c r="BK1001" i="6"/>
  <c r="J955" i="6"/>
  <c r="J902" i="6"/>
  <c r="J891" i="6"/>
  <c r="BK847" i="6"/>
  <c r="J823" i="6"/>
  <c r="J769" i="6"/>
  <c r="J730" i="6"/>
  <c r="BK670" i="6"/>
  <c r="J647" i="6"/>
  <c r="BK596" i="6"/>
  <c r="BK577" i="6"/>
  <c r="BK557" i="6"/>
  <c r="J505" i="6"/>
  <c r="J480" i="6"/>
  <c r="J463" i="6"/>
  <c r="BK436" i="6"/>
  <c r="BK429" i="6"/>
  <c r="BK378" i="6"/>
  <c r="J364" i="6"/>
  <c r="BK339" i="6"/>
  <c r="J268" i="6"/>
  <c r="BK246" i="6"/>
  <c r="BK180" i="6"/>
  <c r="BK2889" i="6"/>
  <c r="J2869" i="6"/>
  <c r="J2820" i="6"/>
  <c r="J2808" i="6"/>
  <c r="BK2799" i="6"/>
  <c r="J2774" i="6"/>
  <c r="BK2754" i="6"/>
  <c r="J2727" i="6"/>
  <c r="J2715" i="6"/>
  <c r="J2672" i="6"/>
  <c r="J2653" i="6"/>
  <c r="J2632" i="6"/>
  <c r="J2615" i="6"/>
  <c r="BK2600" i="6"/>
  <c r="BK2568" i="6"/>
  <c r="BK2552" i="6"/>
  <c r="J2524" i="6"/>
  <c r="BK2467" i="6"/>
  <c r="J2447" i="6"/>
  <c r="J2431" i="6"/>
  <c r="J2392" i="6"/>
  <c r="BK2336" i="6"/>
  <c r="BK2308" i="6"/>
  <c r="J2270" i="6"/>
  <c r="BK2206" i="6"/>
  <c r="J2174" i="6"/>
  <c r="J2138" i="6"/>
  <c r="J2096" i="6"/>
  <c r="BK2074" i="6"/>
  <c r="BK2061" i="6"/>
  <c r="BK2031" i="6"/>
  <c r="J1997" i="6"/>
  <c r="J1992" i="6"/>
  <c r="BK1980" i="6"/>
  <c r="J1923" i="6"/>
  <c r="J1911" i="6"/>
  <c r="J1893" i="6"/>
  <c r="BK1861" i="6"/>
  <c r="J1819" i="6"/>
  <c r="BK1807" i="6"/>
  <c r="J2931" i="6"/>
  <c r="J2917" i="6"/>
  <c r="J2889" i="6"/>
  <c r="BK2842" i="6"/>
  <c r="BK2812" i="6"/>
  <c r="J2798" i="6"/>
  <c r="BK2782" i="6"/>
  <c r="J2762" i="6"/>
  <c r="J2735" i="6"/>
  <c r="BK2676" i="6"/>
  <c r="J2628" i="6"/>
  <c r="BK2614" i="6"/>
  <c r="BK2588" i="6"/>
  <c r="BK2528" i="6"/>
  <c r="J2493" i="6"/>
  <c r="J2467" i="6"/>
  <c r="J2459" i="6"/>
  <c r="BK2443" i="6"/>
  <c r="BK2396" i="6"/>
  <c r="J2367" i="6"/>
  <c r="BK2348" i="6"/>
  <c r="BK2324" i="6"/>
  <c r="BK2304" i="6"/>
  <c r="BK2247" i="6"/>
  <c r="J2236" i="6"/>
  <c r="J2210" i="6"/>
  <c r="J2185" i="6"/>
  <c r="BK2158" i="6"/>
  <c r="BK2138" i="6"/>
  <c r="BK2092" i="6"/>
  <c r="BK2057" i="6"/>
  <c r="J2034" i="6"/>
  <c r="BK2017" i="6"/>
  <c r="BK1965" i="6"/>
  <c r="BK1954" i="6"/>
  <c r="J1907" i="6"/>
  <c r="BK1893" i="6"/>
  <c r="J1881" i="6"/>
  <c r="J1853" i="6"/>
  <c r="BK1832" i="6"/>
  <c r="J1787" i="6"/>
  <c r="BK1765" i="6"/>
  <c r="BK1729" i="6"/>
  <c r="BK1717" i="6"/>
  <c r="BK1693" i="6"/>
  <c r="BK1684" i="6"/>
  <c r="J1653" i="6"/>
  <c r="BK1627" i="6"/>
  <c r="J1614" i="6"/>
  <c r="BK1587" i="6"/>
  <c r="J1580" i="6"/>
  <c r="BK1558" i="6"/>
  <c r="J1545" i="6"/>
  <c r="BK1516" i="6"/>
  <c r="J1495" i="6"/>
  <c r="BK1479" i="6"/>
  <c r="BK1446" i="6"/>
  <c r="BK1420" i="6"/>
  <c r="J1402" i="6"/>
  <c r="J1380" i="6"/>
  <c r="BK1344" i="6"/>
  <c r="J1313" i="6"/>
  <c r="J1297" i="6"/>
  <c r="J1246" i="6"/>
  <c r="BK1238" i="6"/>
  <c r="J1173" i="6"/>
  <c r="BK1088" i="6"/>
  <c r="J1072" i="6"/>
  <c r="J1048" i="6"/>
  <c r="J984" i="6"/>
  <c r="J974" i="6"/>
  <c r="BK931" i="6"/>
  <c r="BK902" i="6"/>
  <c r="BK887" i="6"/>
  <c r="J839" i="6"/>
  <c r="BK827" i="6"/>
  <c r="J815" i="6"/>
  <c r="BK782" i="6"/>
  <c r="J687" i="6"/>
  <c r="J661" i="6"/>
  <c r="J632" i="6"/>
  <c r="J572" i="6"/>
  <c r="J549" i="6"/>
  <c r="BK503" i="6"/>
  <c r="BK459" i="6"/>
  <c r="J403" i="6"/>
  <c r="BK359" i="6"/>
  <c r="J331" i="6"/>
  <c r="J323" i="6"/>
  <c r="BK307" i="6"/>
  <c r="J241" i="6"/>
  <c r="J212" i="6"/>
  <c r="J180" i="6"/>
  <c r="BK1712" i="6"/>
  <c r="BK1700" i="6"/>
  <c r="BK1676" i="6"/>
  <c r="BK1653" i="6"/>
  <c r="BK1645" i="6"/>
  <c r="BK1585" i="6"/>
  <c r="J1566" i="6"/>
  <c r="BK1533" i="6"/>
  <c r="J1515" i="6"/>
  <c r="J1487" i="6"/>
  <c r="J1475" i="6"/>
  <c r="J1433" i="6"/>
  <c r="J1415" i="6"/>
  <c r="J1397" i="6"/>
  <c r="J1349" i="6"/>
  <c r="J1301" i="6"/>
  <c r="J1249" i="6"/>
  <c r="BK1232" i="6"/>
  <c r="J1220" i="6"/>
  <c r="BK1195" i="6"/>
  <c r="BK1163" i="6"/>
  <c r="BK1143" i="6"/>
  <c r="J1134" i="6"/>
  <c r="J1084" i="6"/>
  <c r="J1060" i="6"/>
  <c r="J1044" i="6"/>
  <c r="BK1006" i="6"/>
  <c r="J992" i="6"/>
  <c r="BK967" i="6"/>
  <c r="BK938" i="6"/>
  <c r="J919" i="6"/>
  <c r="BK867" i="6"/>
  <c r="BK859" i="6"/>
  <c r="BK835" i="6"/>
  <c r="J807" i="6"/>
  <c r="BK683" i="6"/>
  <c r="J657" i="6"/>
  <c r="BK637" i="6"/>
  <c r="BK601" i="6"/>
  <c r="BK549" i="6"/>
  <c r="J525" i="6"/>
  <c r="J498" i="6"/>
  <c r="J459" i="6"/>
  <c r="J436" i="6"/>
  <c r="BK407" i="6"/>
  <c r="BK382" i="6"/>
  <c r="J343" i="6"/>
  <c r="BK315" i="6"/>
  <c r="BK231" i="6"/>
  <c r="BK188" i="6"/>
  <c r="J1645" i="6"/>
  <c r="BK1598" i="6"/>
  <c r="BK1529" i="6"/>
  <c r="J1503" i="6"/>
  <c r="BK1475" i="6"/>
  <c r="J1459" i="6"/>
  <c r="BK1411" i="6"/>
  <c r="J1368" i="6"/>
  <c r="BK1313" i="6"/>
  <c r="BK1293" i="6"/>
  <c r="J1238" i="6"/>
  <c r="J1212" i="6"/>
  <c r="J1195" i="6"/>
  <c r="BK1177" i="6"/>
  <c r="J1159" i="6"/>
  <c r="J1126" i="6"/>
  <c r="J1108" i="6"/>
  <c r="J1080" i="6"/>
  <c r="J1064" i="6"/>
  <c r="J1018" i="6"/>
  <c r="J967" i="6"/>
  <c r="J907" i="6"/>
  <c r="BK851" i="6"/>
  <c r="BK811" i="6"/>
  <c r="J743" i="6"/>
  <c r="BK679" i="6"/>
  <c r="J652" i="6"/>
  <c r="BK608" i="6"/>
  <c r="J565" i="6"/>
  <c r="J503" i="6"/>
  <c r="J476" i="6"/>
  <c r="BK447" i="6"/>
  <c r="J415" i="6"/>
  <c r="J394" i="6"/>
  <c r="J355" i="6"/>
  <c r="J315" i="6"/>
  <c r="BK172" i="6"/>
  <c r="BK473" i="7"/>
  <c r="BK457" i="7"/>
  <c r="J450" i="7"/>
  <c r="BK442" i="7"/>
  <c r="BK429" i="7"/>
  <c r="BK418" i="7"/>
  <c r="BK407" i="7"/>
  <c r="J401" i="7"/>
  <c r="BK394" i="7"/>
  <c r="J379" i="7"/>
  <c r="BK354" i="7"/>
  <c r="J347" i="7"/>
  <c r="J328" i="7"/>
  <c r="BK325" i="7"/>
  <c r="J314" i="7"/>
  <c r="J309" i="7"/>
  <c r="J299" i="7"/>
  <c r="BK290" i="7"/>
  <c r="J277" i="7"/>
  <c r="J272" i="7"/>
  <c r="J268" i="7"/>
  <c r="J265" i="7"/>
  <c r="J250" i="7"/>
  <c r="J244" i="7"/>
  <c r="BK228" i="7"/>
  <c r="J217" i="7"/>
  <c r="J204" i="7"/>
  <c r="BK189" i="7"/>
  <c r="BK177" i="7"/>
  <c r="J167" i="7"/>
  <c r="BK154" i="7"/>
  <c r="BK469" i="7"/>
  <c r="J465" i="7"/>
  <c r="J455" i="7"/>
  <c r="BK451" i="7"/>
  <c r="J428" i="7"/>
  <c r="J413" i="7"/>
  <c r="BK401" i="7"/>
  <c r="BK393" i="7"/>
  <c r="J375" i="7"/>
  <c r="BK371" i="7"/>
  <c r="J365" i="7"/>
  <c r="J359" i="7"/>
  <c r="BK346" i="7"/>
  <c r="BK336" i="7"/>
  <c r="BK329" i="7"/>
  <c r="BK324" i="7"/>
  <c r="J320" i="7"/>
  <c r="J310" i="7"/>
  <c r="J292" i="7"/>
  <c r="J275" i="7"/>
  <c r="BK265" i="7"/>
  <c r="BK260" i="7"/>
  <c r="J249" i="7"/>
  <c r="BK239" i="7"/>
  <c r="J234" i="7"/>
  <c r="BK227" i="7"/>
  <c r="BK221" i="7"/>
  <c r="J216" i="7"/>
  <c r="BK206" i="7"/>
  <c r="J198" i="7"/>
  <c r="J482" i="7"/>
  <c r="BK480" i="7"/>
  <c r="J479" i="7"/>
  <c r="BK476" i="7"/>
  <c r="J469" i="7"/>
  <c r="BK458" i="7"/>
  <c r="BK452" i="7"/>
  <c r="BK443" i="7"/>
  <c r="BK439" i="7"/>
  <c r="BK421" i="7"/>
  <c r="BK400" i="7"/>
  <c r="J393" i="7"/>
  <c r="J374" i="7"/>
  <c r="J367" i="7"/>
  <c r="BK362" i="7"/>
  <c r="BK352" i="7"/>
  <c r="J346" i="7"/>
  <c r="BK340" i="7"/>
  <c r="J332" i="7"/>
  <c r="BK314" i="7"/>
  <c r="J305" i="7"/>
  <c r="J293" i="7"/>
  <c r="J280" i="7"/>
  <c r="BK269" i="7"/>
  <c r="J252" i="7"/>
  <c r="J243" i="7"/>
  <c r="J238" i="7"/>
  <c r="BK232" i="7"/>
  <c r="J223" i="7"/>
  <c r="BK209" i="7"/>
  <c r="J199" i="7"/>
  <c r="J470" i="7"/>
  <c r="J458" i="7"/>
  <c r="BK446" i="7"/>
  <c r="BK441" i="7"/>
  <c r="J430" i="7"/>
  <c r="J418" i="7"/>
  <c r="BK413" i="7"/>
  <c r="BK404" i="7"/>
  <c r="J397" i="7"/>
  <c r="BK381" i="7"/>
  <c r="BK373" i="7"/>
  <c r="BK366" i="7"/>
  <c r="BK363" i="7"/>
  <c r="J343" i="7"/>
  <c r="J338" i="7"/>
  <c r="BK332" i="7"/>
  <c r="J301" i="7"/>
  <c r="BK295" i="7"/>
  <c r="BK280" i="7"/>
  <c r="BK271" i="7"/>
  <c r="J259" i="7"/>
  <c r="J248" i="7"/>
  <c r="J242" i="7"/>
  <c r="J230" i="7"/>
  <c r="BK223" i="7"/>
  <c r="J206" i="7"/>
  <c r="J196" i="7"/>
  <c r="J179" i="7"/>
  <c r="BK170" i="7"/>
  <c r="BK158" i="7"/>
  <c r="J189" i="7"/>
  <c r="J177" i="7"/>
  <c r="BK165" i="7"/>
  <c r="J158" i="7"/>
  <c r="J155" i="7"/>
  <c r="BK192" i="7"/>
  <c r="J166" i="7"/>
  <c r="BK160" i="7"/>
  <c r="BK404" i="8"/>
  <c r="BK382" i="8"/>
  <c r="BK370" i="8"/>
  <c r="BK338" i="8"/>
  <c r="J311" i="8"/>
  <c r="BK282" i="8"/>
  <c r="J270" i="8"/>
  <c r="J262" i="8"/>
  <c r="BK240" i="8"/>
  <c r="J227" i="8"/>
  <c r="BK217" i="8"/>
  <c r="J202" i="8"/>
  <c r="BK173" i="8"/>
  <c r="J407" i="8"/>
  <c r="BK400" i="8"/>
  <c r="J379" i="8"/>
  <c r="BK364" i="8"/>
  <c r="J350" i="8"/>
  <c r="J338" i="8"/>
  <c r="J327" i="8"/>
  <c r="BK313" i="8"/>
  <c r="BK307" i="8"/>
  <c r="J276" i="8"/>
  <c r="J242" i="8"/>
  <c r="J222" i="8"/>
  <c r="J205" i="8"/>
  <c r="J194" i="8"/>
  <c r="J169" i="8"/>
  <c r="J402" i="8"/>
  <c r="J384" i="8"/>
  <c r="J365" i="8"/>
  <c r="J317" i="8"/>
  <c r="J297" i="8"/>
  <c r="BK284" i="8"/>
  <c r="J278" i="8"/>
  <c r="BK256" i="8"/>
  <c r="BK247" i="8"/>
  <c r="BK230" i="8"/>
  <c r="BK208" i="8"/>
  <c r="J189" i="8"/>
  <c r="J175" i="8"/>
  <c r="J400" i="8"/>
  <c r="J382" i="8"/>
  <c r="BK369" i="8"/>
  <c r="J361" i="8"/>
  <c r="J332" i="8"/>
  <c r="J313" i="8"/>
  <c r="BK305" i="8"/>
  <c r="BK286" i="8"/>
  <c r="BK260" i="8"/>
  <c r="J247" i="8"/>
  <c r="BK212" i="8"/>
  <c r="BK194" i="8"/>
  <c r="BK189" i="8"/>
  <c r="BK179" i="8"/>
  <c r="BK163" i="8"/>
  <c r="J1878" i="9"/>
  <c r="J1872" i="9"/>
  <c r="J1864" i="9"/>
  <c r="BK1840" i="9"/>
  <c r="BK1810" i="9"/>
  <c r="BK1800" i="9"/>
  <c r="BK1789" i="9"/>
  <c r="BK1771" i="9"/>
  <c r="J1757" i="9"/>
  <c r="J1746" i="9"/>
  <c r="BK1726" i="9"/>
  <c r="J1718" i="9"/>
  <c r="BK1706" i="9"/>
  <c r="BK1688" i="9"/>
  <c r="BK1672" i="9"/>
  <c r="BK1658" i="9"/>
  <c r="BK1639" i="9"/>
  <c r="BK1615" i="9"/>
  <c r="BK1592" i="9"/>
  <c r="BK1569" i="9"/>
  <c r="J1541" i="9"/>
  <c r="J1531" i="9"/>
  <c r="J1498" i="9"/>
  <c r="BK1482" i="9"/>
  <c r="BK1470" i="9"/>
  <c r="J1459" i="9"/>
  <c r="J1435" i="9"/>
  <c r="J1394" i="9"/>
  <c r="J1350" i="9"/>
  <c r="BK1314" i="9"/>
  <c r="BK1283" i="9"/>
  <c r="BK1248" i="9"/>
  <c r="J1217" i="9"/>
  <c r="BK1208" i="9"/>
  <c r="BK1198" i="9"/>
  <c r="BK1176" i="9"/>
  <c r="BK1138" i="9"/>
  <c r="J1088" i="9"/>
  <c r="BK1073" i="9"/>
  <c r="BK1050" i="9"/>
  <c r="J1030" i="9"/>
  <c r="J1016" i="9"/>
  <c r="BK965" i="9"/>
  <c r="J949" i="9"/>
  <c r="J930" i="9"/>
  <c r="BK916" i="9"/>
  <c r="J886" i="9"/>
  <c r="J882" i="9"/>
  <c r="J872" i="9"/>
  <c r="BK852" i="9"/>
  <c r="J845" i="9"/>
  <c r="J821" i="9"/>
  <c r="BK807" i="9"/>
  <c r="BK801" i="9"/>
  <c r="BK787" i="9"/>
  <c r="J771" i="9"/>
  <c r="BK756" i="9"/>
  <c r="J746" i="9"/>
  <c r="BK736" i="9"/>
  <c r="BK704" i="9"/>
  <c r="J679" i="9"/>
  <c r="BK667" i="9"/>
  <c r="J643" i="9"/>
  <c r="BK631" i="9"/>
  <c r="J621" i="9"/>
  <c r="BK595" i="9"/>
  <c r="BK586" i="9"/>
  <c r="J570" i="9"/>
  <c r="BK558" i="9"/>
  <c r="J548" i="9"/>
  <c r="BK540" i="9"/>
  <c r="BK514" i="9"/>
  <c r="J506" i="9"/>
  <c r="J483" i="9"/>
  <c r="BK471" i="9"/>
  <c r="BK455" i="9"/>
  <c r="BK437" i="9"/>
  <c r="J427" i="9"/>
  <c r="J419" i="9"/>
  <c r="BK413" i="9"/>
  <c r="J405" i="9"/>
  <c r="BK390" i="9"/>
  <c r="BK380" i="9"/>
  <c r="BK370" i="9"/>
  <c r="BK363" i="9"/>
  <c r="BK357" i="9"/>
  <c r="J332" i="9"/>
  <c r="BK316" i="9"/>
  <c r="J302" i="9"/>
  <c r="J284" i="9"/>
  <c r="BK268" i="9"/>
  <c r="BK250" i="9"/>
  <c r="J230" i="9"/>
  <c r="BK222" i="9"/>
  <c r="BK204" i="9"/>
  <c r="J192" i="9"/>
  <c r="BK176" i="9"/>
  <c r="BK162" i="9"/>
  <c r="J1843" i="9"/>
  <c r="BK1804" i="9"/>
  <c r="BK1795" i="9"/>
  <c r="J1789" i="9"/>
  <c r="BK1785" i="9"/>
  <c r="BK1777" i="9"/>
  <c r="J1771" i="9"/>
  <c r="BK1762" i="9"/>
  <c r="BK1757" i="9"/>
  <c r="J1736" i="9"/>
  <c r="J1726" i="9"/>
  <c r="BK1718" i="9"/>
  <c r="BK1716" i="9"/>
  <c r="BK1702" i="9"/>
  <c r="J1688" i="9"/>
  <c r="BK1678" i="9"/>
  <c r="BK1662" i="9"/>
  <c r="J455" i="9"/>
  <c r="J451" i="9"/>
  <c r="BK445" i="9"/>
  <c r="BK433" i="9"/>
  <c r="BK419" i="9"/>
  <c r="BK411" i="9"/>
  <c r="J398" i="9"/>
  <c r="J392" i="9"/>
  <c r="J376" i="9"/>
  <c r="J363" i="9"/>
  <c r="BK349" i="9"/>
  <c r="BK337" i="9"/>
  <c r="BK321" i="9"/>
  <c r="J306" i="9"/>
  <c r="J292" i="9"/>
  <c r="BK274" i="9"/>
  <c r="J256" i="9"/>
  <c r="BK234" i="9"/>
  <c r="BK218" i="9"/>
  <c r="J202" i="9"/>
  <c r="BK192" i="9"/>
  <c r="J180" i="9"/>
  <c r="BK160" i="9"/>
  <c r="BK1913" i="9"/>
  <c r="BK1909" i="9"/>
  <c r="BK1905" i="9"/>
  <c r="BK1901" i="9"/>
  <c r="BK1897" i="9"/>
  <c r="J1893" i="9"/>
  <c r="BK1878" i="9"/>
  <c r="BK1864" i="9"/>
  <c r="BK1843" i="9"/>
  <c r="BK1806" i="9"/>
  <c r="BK1787" i="9"/>
  <c r="J1748" i="9"/>
  <c r="J1738" i="9"/>
  <c r="BK1714" i="9"/>
  <c r="BK1698" i="9"/>
  <c r="J1686" i="9"/>
  <c r="J1676" i="9"/>
  <c r="J1868" i="9"/>
  <c r="BK1846" i="9"/>
  <c r="BK1812" i="9"/>
  <c r="J1785" i="9"/>
  <c r="J1762" i="9"/>
  <c r="J1742" i="9"/>
  <c r="J1728" i="9"/>
  <c r="BK1707" i="9"/>
  <c r="J1684" i="9"/>
  <c r="J1670" i="9"/>
  <c r="J1658" i="9"/>
  <c r="BK1647" i="9"/>
  <c r="BK1643" i="9"/>
  <c r="J1603" i="9"/>
  <c r="BK1578" i="9"/>
  <c r="J1565" i="9"/>
  <c r="J1558" i="9"/>
  <c r="BK1532" i="9"/>
  <c r="BK1509" i="9"/>
  <c r="BK1495" i="9"/>
  <c r="BK1459" i="9"/>
  <c r="BK1435" i="9"/>
  <c r="J1397" i="9"/>
  <c r="BK1374" i="9"/>
  <c r="BK1344" i="9"/>
  <c r="J1328" i="9"/>
  <c r="J1301" i="9"/>
  <c r="J1283" i="9"/>
  <c r="J1276" i="9"/>
  <c r="BK1253" i="9"/>
  <c r="BK1225" i="9"/>
  <c r="BK1201" i="9"/>
  <c r="BK1171" i="9"/>
  <c r="BK1159" i="9"/>
  <c r="BK1142" i="9"/>
  <c r="J1131" i="9"/>
  <c r="J1124" i="9"/>
  <c r="BK1099" i="9"/>
  <c r="BK1080" i="9"/>
  <c r="BK1071" i="9"/>
  <c r="J1056" i="9"/>
  <c r="BK1046" i="9"/>
  <c r="J1028" i="9"/>
  <c r="BK1004" i="9"/>
  <c r="J981" i="9"/>
  <c r="BK969" i="9"/>
  <c r="BK949" i="9"/>
  <c r="BK935" i="9"/>
  <c r="J922" i="9"/>
  <c r="BK906" i="9"/>
  <c r="J896" i="9"/>
  <c r="BK882" i="9"/>
  <c r="BK843" i="9"/>
  <c r="J837" i="9"/>
  <c r="J823" i="9"/>
  <c r="BK815" i="9"/>
  <c r="J805" i="9"/>
  <c r="BK785" i="9"/>
  <c r="J740" i="9"/>
  <c r="J728" i="9"/>
  <c r="J716" i="9"/>
  <c r="J702" i="9"/>
  <c r="BK692" i="9"/>
  <c r="J681" i="9"/>
  <c r="J651" i="9"/>
  <c r="BK645" i="9"/>
  <c r="BK633" i="9"/>
  <c r="J605" i="9"/>
  <c r="J582" i="9"/>
  <c r="BK564" i="9"/>
  <c r="J534" i="9"/>
  <c r="BK522" i="9"/>
  <c r="BK496" i="9"/>
  <c r="BK481" i="9"/>
  <c r="J473" i="9"/>
  <c r="BK457" i="9"/>
  <c r="BK447" i="9"/>
  <c r="J433" i="9"/>
  <c r="J421" i="9"/>
  <c r="J403" i="9"/>
  <c r="J384" i="9"/>
  <c r="J353" i="9"/>
  <c r="BK330" i="9"/>
  <c r="J314" i="9"/>
  <c r="BK302" i="9"/>
  <c r="J294" i="9"/>
  <c r="BK278" i="9"/>
  <c r="BK256" i="9"/>
  <c r="J241" i="9"/>
  <c r="BK206" i="9"/>
  <c r="BK174" i="9"/>
  <c r="J160" i="9"/>
  <c r="J1651" i="9"/>
  <c r="J1643" i="9"/>
  <c r="J1637" i="9"/>
  <c r="BK1626" i="9"/>
  <c r="BK1586" i="9"/>
  <c r="BK1567" i="9"/>
  <c r="BK1554" i="9"/>
  <c r="J1545" i="9"/>
  <c r="J1529" i="9"/>
  <c r="J1493" i="9"/>
  <c r="BK1475" i="9"/>
  <c r="J1449" i="9"/>
  <c r="J1441" i="9"/>
  <c r="J1403" i="9"/>
  <c r="J1381" i="9"/>
  <c r="BK1336" i="9"/>
  <c r="BK1324" i="9"/>
  <c r="J1312" i="9"/>
  <c r="BK1292" i="9"/>
  <c r="BK1276" i="9"/>
  <c r="BK1235" i="9"/>
  <c r="BK1212" i="9"/>
  <c r="BK1203" i="9"/>
  <c r="J1189" i="9"/>
  <c r="J1164" i="9"/>
  <c r="J1149" i="9"/>
  <c r="BK1133" i="9"/>
  <c r="BK1119" i="9"/>
  <c r="J1101" i="9"/>
  <c r="J1086" i="9"/>
  <c r="BK1077" i="9"/>
  <c r="J1048" i="9"/>
  <c r="BK1038" i="9"/>
  <c r="J1032" i="9"/>
  <c r="J1018" i="9"/>
  <c r="J1010" i="9"/>
  <c r="BK998" i="9"/>
  <c r="BK983" i="9"/>
  <c r="J969" i="9"/>
  <c r="J961" i="9"/>
  <c r="BK953" i="9"/>
  <c r="BK941" i="9"/>
  <c r="BK926" i="9"/>
  <c r="J910" i="9"/>
  <c r="BK888" i="9"/>
  <c r="J866" i="9"/>
  <c r="J852" i="9"/>
  <c r="BK835" i="9"/>
  <c r="BK825" i="9"/>
  <c r="BK809" i="9"/>
  <c r="J791" i="9"/>
  <c r="J768" i="9"/>
  <c r="J760" i="9"/>
  <c r="J748" i="9"/>
  <c r="BK726" i="9"/>
  <c r="BK716" i="9"/>
  <c r="BK700" i="9"/>
  <c r="J688" i="9"/>
  <c r="J677" i="9"/>
  <c r="J665" i="9"/>
  <c r="J649" i="9"/>
  <c r="J631" i="9"/>
  <c r="BK615" i="9"/>
  <c r="BK607" i="9"/>
  <c r="J597" i="9"/>
  <c r="J578" i="9"/>
  <c r="J574" i="9"/>
  <c r="BK556" i="9"/>
  <c r="J526" i="9"/>
  <c r="J514" i="9"/>
  <c r="BK506" i="9"/>
  <c r="BK494" i="9"/>
  <c r="BK467" i="9"/>
  <c r="J1576" i="9"/>
  <c r="BK1558" i="9"/>
  <c r="BK1531" i="9"/>
  <c r="BK1521" i="9"/>
  <c r="BK1507" i="9"/>
  <c r="J1487" i="9"/>
  <c r="BK1477" i="9"/>
  <c r="BK1445" i="9"/>
  <c r="BK1429" i="9"/>
  <c r="J1406" i="9"/>
  <c r="BK1397" i="9"/>
  <c r="BK1350" i="9"/>
  <c r="J1320" i="9"/>
  <c r="J1298" i="9"/>
  <c r="J1270" i="9"/>
  <c r="J1253" i="9"/>
  <c r="J1237" i="9"/>
  <c r="BK1218" i="9"/>
  <c r="J1203" i="9"/>
  <c r="J1178" i="9"/>
  <c r="BK1157" i="9"/>
  <c r="J1151" i="9"/>
  <c r="J1119" i="9"/>
  <c r="BK1107" i="9"/>
  <c r="J1097" i="9"/>
  <c r="BK1088" i="9"/>
  <c r="J1062" i="9"/>
  <c r="J1046" i="9"/>
  <c r="J1024" i="9"/>
  <c r="BK1010" i="9"/>
  <c r="J992" i="9"/>
  <c r="BK973" i="9"/>
  <c r="BK959" i="9"/>
  <c r="BK945" i="9"/>
  <c r="J924" i="9"/>
  <c r="BK908" i="9"/>
  <c r="BK896" i="9"/>
  <c r="BK880" i="9"/>
  <c r="BK874" i="9"/>
  <c r="BK862" i="9"/>
  <c r="J849" i="9"/>
  <c r="BK831" i="9"/>
  <c r="J801" i="9"/>
  <c r="J785" i="9"/>
  <c r="J775" i="9"/>
  <c r="J758" i="9"/>
  <c r="BK744" i="9"/>
  <c r="J726" i="9"/>
  <c r="BK720" i="9"/>
  <c r="BK706" i="9"/>
  <c r="BK684" i="9"/>
  <c r="BK655" i="9"/>
  <c r="J641" i="9"/>
  <c r="BK625" i="9"/>
  <c r="BK613" i="9"/>
  <c r="J603" i="9"/>
  <c r="BK590" i="9"/>
  <c r="BK572" i="9"/>
  <c r="J558" i="9"/>
  <c r="BK546" i="9"/>
  <c r="BK526" i="9"/>
  <c r="J516" i="9"/>
  <c r="J500" i="9"/>
  <c r="J481" i="9"/>
  <c r="BK461" i="9"/>
  <c r="BK394" i="9"/>
  <c r="BK374" i="9"/>
  <c r="BK372" i="9"/>
  <c r="BK368" i="9"/>
  <c r="J357" i="9"/>
  <c r="BK353" i="9"/>
  <c r="BK339" i="9"/>
  <c r="BK334" i="9"/>
  <c r="J326" i="9"/>
  <c r="J320" i="9"/>
  <c r="BK312" i="9"/>
  <c r="J304" i="9"/>
  <c r="J296" i="9"/>
  <c r="BK290" i="9"/>
  <c r="J280" i="9"/>
  <c r="J274" i="9"/>
  <c r="BK270" i="9"/>
  <c r="BK264" i="9"/>
  <c r="J252" i="9"/>
  <c r="BK248" i="9"/>
  <c r="J243" i="9"/>
  <c r="J238" i="9"/>
  <c r="BK232" i="9"/>
  <c r="BK228" i="9"/>
  <c r="J220" i="9"/>
  <c r="BK214" i="9"/>
  <c r="J210" i="9"/>
  <c r="J204" i="9"/>
  <c r="J194" i="9"/>
  <c r="J188" i="9"/>
  <c r="J184" i="9"/>
  <c r="BK170" i="9"/>
  <c r="BK156" i="9"/>
  <c r="BK183" i="10"/>
  <c r="BK178" i="10"/>
  <c r="BK176" i="10"/>
  <c r="BK169" i="10"/>
  <c r="BK142" i="10"/>
  <c r="BK126" i="10"/>
  <c r="BK184" i="10"/>
  <c r="J168" i="10"/>
  <c r="J152" i="10"/>
  <c r="BK134" i="10"/>
  <c r="J175" i="10"/>
  <c r="BK162" i="10"/>
  <c r="BK150" i="10"/>
  <c r="J132" i="10"/>
  <c r="BK182" i="10"/>
  <c r="BK173" i="10"/>
  <c r="BK168" i="10"/>
  <c r="J142" i="10"/>
  <c r="BK583" i="11"/>
  <c r="J563" i="11"/>
  <c r="J545" i="11"/>
  <c r="BK535" i="11"/>
  <c r="J520" i="11"/>
  <c r="BK507" i="11"/>
  <c r="J492" i="11"/>
  <c r="J471" i="11"/>
  <c r="BK447" i="11"/>
  <c r="J429" i="11"/>
  <c r="J402" i="11"/>
  <c r="J369" i="11"/>
  <c r="BK359" i="11"/>
  <c r="BK339" i="11"/>
  <c r="J305" i="11"/>
  <c r="BK295" i="11"/>
  <c r="BK273" i="11"/>
  <c r="J254" i="11"/>
  <c r="J238" i="11"/>
  <c r="J220" i="11"/>
  <c r="J190" i="11"/>
  <c r="BK145" i="11"/>
  <c r="J583" i="11"/>
  <c r="BK563" i="11"/>
  <c r="J528" i="11"/>
  <c r="BK513" i="11"/>
  <c r="J488" i="11"/>
  <c r="BK456" i="11"/>
  <c r="J444" i="11"/>
  <c r="BK429" i="11"/>
  <c r="J415" i="11"/>
  <c r="BK399" i="11"/>
  <c r="BK382" i="11"/>
  <c r="BK372" i="11"/>
  <c r="J341" i="11"/>
  <c r="BK321" i="11"/>
  <c r="J313" i="11"/>
  <c r="BK298" i="11"/>
  <c r="BK279" i="11"/>
  <c r="J264" i="11"/>
  <c r="J235" i="11"/>
  <c r="J217" i="11"/>
  <c r="BK185" i="11"/>
  <c r="J168" i="11"/>
  <c r="J580" i="11"/>
  <c r="J568" i="11"/>
  <c r="BK545" i="11"/>
  <c r="J535" i="11"/>
  <c r="J513" i="11"/>
  <c r="J499" i="11"/>
  <c r="J484" i="11"/>
  <c r="BK423" i="11"/>
  <c r="J399" i="11"/>
  <c r="J387" i="11"/>
  <c r="J372" i="11"/>
  <c r="BK362" i="11"/>
  <c r="J346" i="11"/>
  <c r="J329" i="11"/>
  <c r="BK307" i="11"/>
  <c r="J279" i="11"/>
  <c r="BK264" i="11"/>
  <c r="J256" i="11"/>
  <c r="BK233" i="11"/>
  <c r="BK212" i="11"/>
  <c r="J192" i="11"/>
  <c r="BK178" i="11"/>
  <c r="J170" i="11"/>
  <c r="J155" i="11"/>
  <c r="BK139" i="11"/>
  <c r="BK568" i="11"/>
  <c r="BK548" i="11"/>
  <c r="J516" i="11"/>
  <c r="BK488" i="11"/>
  <c r="BK471" i="11"/>
  <c r="J454" i="11"/>
  <c r="BK444" i="11"/>
  <c r="BK431" i="11"/>
  <c r="J411" i="11"/>
  <c r="J392" i="11"/>
  <c r="J382" i="11"/>
  <c r="BK349" i="11"/>
  <c r="J333" i="11"/>
  <c r="J321" i="11"/>
  <c r="J307" i="11"/>
  <c r="J281" i="11"/>
  <c r="J262" i="11"/>
  <c r="BK238" i="11"/>
  <c r="BK224" i="11"/>
  <c r="BK214" i="11"/>
  <c r="J202" i="11"/>
  <c r="J180" i="11"/>
  <c r="BK166" i="11"/>
  <c r="BK158" i="11"/>
  <c r="J139" i="11"/>
  <c r="J239" i="12"/>
  <c r="J222" i="12"/>
  <c r="BK209" i="12"/>
  <c r="J199" i="12"/>
  <c r="BK173" i="12"/>
  <c r="J145" i="12"/>
  <c r="J138" i="12"/>
  <c r="BK123" i="12"/>
  <c r="BK239" i="12"/>
  <c r="J230" i="12"/>
  <c r="BK202" i="12"/>
  <c r="J161" i="12"/>
  <c r="BK148" i="12"/>
  <c r="J123" i="12"/>
  <c r="BK230" i="12"/>
  <c r="J212" i="12"/>
  <c r="BK194" i="12"/>
  <c r="J158" i="12"/>
  <c r="BK138" i="12"/>
  <c r="J184" i="12"/>
  <c r="BK145" i="12"/>
  <c r="J125" i="12"/>
  <c r="BK183" i="13"/>
  <c r="BK173" i="13"/>
  <c r="J167" i="13"/>
  <c r="BK157" i="13"/>
  <c r="BK140" i="13"/>
  <c r="J140" i="13"/>
  <c r="J194" i="13"/>
  <c r="J189" i="13"/>
  <c r="J183" i="13"/>
  <c r="BK169" i="13"/>
  <c r="BK156" i="13"/>
  <c r="J126" i="13"/>
  <c r="J192" i="13"/>
  <c r="BK174" i="13"/>
  <c r="J169" i="13"/>
  <c r="BK155" i="13"/>
  <c r="J141" i="14"/>
  <c r="J134" i="14"/>
  <c r="BK127" i="14"/>
  <c r="BK131" i="14"/>
  <c r="BK140" i="14"/>
  <c r="BK138" i="14"/>
  <c r="J133" i="14"/>
  <c r="BK128" i="14"/>
  <c r="BK773" i="15"/>
  <c r="J755" i="15"/>
  <c r="BK731" i="15"/>
  <c r="J713" i="15"/>
  <c r="BK640" i="15"/>
  <c r="J584" i="15"/>
  <c r="J540" i="15"/>
  <c r="J495" i="15"/>
  <c r="J425" i="15"/>
  <c r="BK349" i="15"/>
  <c r="J321" i="15"/>
  <c r="BK284" i="15"/>
  <c r="BK261" i="15"/>
  <c r="J194" i="15"/>
  <c r="J149" i="15"/>
  <c r="J797" i="15"/>
  <c r="BK777" i="15"/>
  <c r="BK751" i="15"/>
  <c r="J727" i="15"/>
  <c r="J687" i="15"/>
  <c r="J640" i="15"/>
  <c r="J615" i="15"/>
  <c r="BK596" i="15"/>
  <c r="BK546" i="15"/>
  <c r="J468" i="15"/>
  <c r="J435" i="15"/>
  <c r="J396" i="15"/>
  <c r="BK337" i="15"/>
  <c r="BK309" i="15"/>
  <c r="BK298" i="15"/>
  <c r="BK228" i="15"/>
  <c r="BK176" i="15"/>
  <c r="J566" i="15"/>
  <c r="J513" i="15"/>
  <c r="BK475" i="15"/>
  <c r="BK435" i="15"/>
  <c r="J384" i="15"/>
  <c r="BK321" i="15"/>
  <c r="J216" i="15"/>
  <c r="BK149" i="15"/>
  <c r="BK723" i="15"/>
  <c r="J671" i="15"/>
  <c r="BK615" i="15"/>
  <c r="J590" i="15"/>
  <c r="J535" i="15"/>
  <c r="BK495" i="15"/>
  <c r="J464" i="15"/>
  <c r="BK425" i="15"/>
  <c r="J405" i="15"/>
  <c r="J261" i="15"/>
  <c r="BK213" i="15"/>
  <c r="J185" i="15"/>
  <c r="BK136" i="15"/>
  <c r="BK375" i="16"/>
  <c r="J350" i="16"/>
  <c r="BK334" i="16"/>
  <c r="J301" i="16"/>
  <c r="J250" i="16"/>
  <c r="BK209" i="16"/>
  <c r="J291" i="16"/>
  <c r="BK266" i="16"/>
  <c r="BK259" i="16"/>
  <c r="BK236" i="16"/>
  <c r="J212" i="16"/>
  <c r="J206" i="16"/>
  <c r="J200" i="16"/>
  <c r="BK195" i="16"/>
  <c r="BK192" i="16"/>
  <c r="BK184" i="16"/>
  <c r="BK166" i="16"/>
  <c r="J148" i="16"/>
  <c r="J126" i="16"/>
  <c r="J371" i="16"/>
  <c r="BK359" i="16"/>
  <c r="J355" i="16"/>
  <c r="J342" i="16"/>
  <c r="BK338" i="16"/>
  <c r="BK336" i="16"/>
  <c r="J334" i="16"/>
  <c r="J326" i="16"/>
  <c r="BK283" i="16"/>
  <c r="J266" i="16"/>
  <c r="BK231" i="16"/>
  <c r="J225" i="16"/>
  <c r="BK219" i="16"/>
  <c r="BK206" i="16"/>
  <c r="J204" i="16"/>
  <c r="J195" i="16"/>
  <c r="J169" i="16"/>
  <c r="J166" i="16"/>
  <c r="J162" i="16"/>
  <c r="J155" i="16"/>
  <c r="J375" i="16"/>
  <c r="J363" i="16"/>
  <c r="BK350" i="16"/>
  <c r="J338" i="16"/>
  <c r="BK326" i="16"/>
  <c r="J316" i="16"/>
  <c r="BK306" i="16"/>
  <c r="BK301" i="16"/>
  <c r="BK291" i="16"/>
  <c r="J283" i="16"/>
  <c r="J274" i="16"/>
  <c r="J259" i="16"/>
  <c r="BK250" i="16"/>
  <c r="BK242" i="16"/>
  <c r="J236" i="16"/>
  <c r="J209" i="16"/>
  <c r="J192" i="16"/>
  <c r="BK169" i="16"/>
  <c r="BK148" i="16"/>
  <c r="BK320" i="17"/>
  <c r="J306" i="17"/>
  <c r="BK266" i="17"/>
  <c r="J250" i="17"/>
  <c r="BK229" i="17"/>
  <c r="BK175" i="17"/>
  <c r="J128" i="17"/>
  <c r="BK346" i="17"/>
  <c r="J324" i="17"/>
  <c r="BK285" i="17"/>
  <c r="J272" i="17"/>
  <c r="J220" i="17"/>
  <c r="J189" i="17"/>
  <c r="BK166" i="17"/>
  <c r="J144" i="17"/>
  <c r="BK324" i="17"/>
  <c r="J281" i="17"/>
  <c r="BK250" i="17"/>
  <c r="J226" i="17"/>
  <c r="BK184" i="17"/>
  <c r="J350" i="17"/>
  <c r="J334" i="17"/>
  <c r="J316" i="17"/>
  <c r="BK277" i="17"/>
  <c r="BK248" i="17"/>
  <c r="BK220" i="17"/>
  <c r="J199" i="17"/>
  <c r="J160" i="17"/>
  <c r="BK128" i="17"/>
  <c r="J228" i="18"/>
  <c r="BK211" i="18"/>
  <c r="BK169" i="18"/>
  <c r="J144" i="18"/>
  <c r="BK128" i="18"/>
  <c r="BK228" i="18"/>
  <c r="J187" i="18"/>
  <c r="J163" i="18"/>
  <c r="J126" i="18"/>
  <c r="J154" i="18"/>
  <c r="BK126" i="18"/>
  <c r="BK175" i="18"/>
  <c r="J243" i="19"/>
  <c r="J231" i="19"/>
  <c r="J209" i="19"/>
  <c r="BK181" i="19"/>
  <c r="BK153" i="19"/>
  <c r="BK141" i="19"/>
  <c r="BK125" i="19"/>
  <c r="J236" i="19"/>
  <c r="J232" i="19"/>
  <c r="BK224" i="19"/>
  <c r="J213" i="19"/>
  <c r="J201" i="19"/>
  <c r="BK165" i="19"/>
  <c r="BK152" i="19"/>
  <c r="J147" i="19"/>
  <c r="BK126" i="19"/>
  <c r="BK239" i="19"/>
  <c r="BK230" i="19"/>
  <c r="BK223" i="19"/>
  <c r="J177" i="19"/>
  <c r="J148" i="19"/>
  <c r="BK121" i="19"/>
  <c r="J242" i="19"/>
  <c r="BK235" i="19"/>
  <c r="J227" i="19"/>
  <c r="J224" i="19"/>
  <c r="J193" i="19"/>
  <c r="J181" i="19"/>
  <c r="J152" i="19"/>
  <c r="J146" i="19"/>
  <c r="J130" i="19"/>
  <c r="BK205" i="20"/>
  <c r="J162" i="20"/>
  <c r="BK146" i="20"/>
  <c r="BK137" i="20"/>
  <c r="BK197" i="20"/>
  <c r="BK171" i="20"/>
  <c r="J160" i="20"/>
  <c r="J132" i="20"/>
  <c r="BK201" i="20"/>
  <c r="BK189" i="20"/>
  <c r="J156" i="20"/>
  <c r="J137" i="20"/>
  <c r="BK208" i="20"/>
  <c r="J197" i="20"/>
  <c r="J178" i="20"/>
  <c r="BK150" i="20"/>
  <c r="BK142" i="20"/>
  <c r="J226" i="21"/>
  <c r="J188" i="21"/>
  <c r="J140" i="21"/>
  <c r="J223" i="21"/>
  <c r="J211" i="21"/>
  <c r="J183" i="21"/>
  <c r="BK168" i="21"/>
  <c r="J159" i="21"/>
  <c r="J134" i="21"/>
  <c r="BK226" i="21"/>
  <c r="BK208" i="21"/>
  <c r="BK186" i="21"/>
  <c r="BK159" i="21"/>
  <c r="BK149" i="21"/>
  <c r="BK130" i="21"/>
  <c r="BK230" i="21"/>
  <c r="BK216" i="21"/>
  <c r="BK191" i="21"/>
  <c r="BK166" i="21"/>
  <c r="J149" i="21"/>
  <c r="J130" i="21"/>
  <c r="BK135" i="22"/>
  <c r="J129" i="22"/>
  <c r="BK182" i="22"/>
  <c r="J158" i="22"/>
  <c r="J141" i="22"/>
  <c r="BK136" i="22"/>
  <c r="BK130" i="22"/>
  <c r="J163" i="22"/>
  <c r="BK138" i="22"/>
  <c r="BK127" i="22"/>
  <c r="BK158" i="22"/>
  <c r="J140" i="22"/>
  <c r="J137" i="22"/>
  <c r="J127" i="22"/>
  <c r="J124" i="22"/>
  <c r="BK266" i="23"/>
  <c r="BK240" i="23"/>
  <c r="J211" i="23"/>
  <c r="BK187" i="23"/>
  <c r="BK155" i="23"/>
  <c r="J291" i="23"/>
  <c r="BK221" i="23"/>
  <c r="J168" i="23"/>
  <c r="BK211" i="23"/>
  <c r="J149" i="23"/>
  <c r="J134" i="23"/>
  <c r="BK234" i="23"/>
  <c r="J219" i="23"/>
  <c r="J5293" i="2"/>
  <c r="J5254" i="2"/>
  <c r="J5241" i="2"/>
  <c r="BK5181" i="2"/>
  <c r="BK5133" i="2"/>
  <c r="J5092" i="2"/>
  <c r="BK5032" i="2"/>
  <c r="BK4962" i="2"/>
  <c r="BK4780" i="2"/>
  <c r="BK4571" i="2"/>
  <c r="BK4253" i="2"/>
  <c r="J4029" i="2"/>
  <c r="J3829" i="2"/>
  <c r="BK3721" i="2"/>
  <c r="BK3638" i="2"/>
  <c r="J3422" i="2"/>
  <c r="J3381" i="2"/>
  <c r="J3353" i="2"/>
  <c r="J3297" i="2"/>
  <c r="J3269" i="2"/>
  <c r="BK3254" i="2"/>
  <c r="J3203" i="2"/>
  <c r="BK3136" i="2"/>
  <c r="J3057" i="2"/>
  <c r="BK3021" i="2"/>
  <c r="J2964" i="2"/>
  <c r="BK2894" i="2"/>
  <c r="BK2808" i="2"/>
  <c r="BK2714" i="2"/>
  <c r="BK2604" i="2"/>
  <c r="BK2513" i="2"/>
  <c r="J2453" i="2"/>
  <c r="BK2313" i="2"/>
  <c r="BK2244" i="2"/>
  <c r="BK2124" i="2"/>
  <c r="J1995" i="2"/>
  <c r="BK1729" i="2"/>
  <c r="BK1668" i="2"/>
  <c r="J1599" i="2"/>
  <c r="J1491" i="2"/>
  <c r="J1195" i="2"/>
  <c r="J1094" i="2"/>
  <c r="BK1027" i="2"/>
  <c r="J932" i="2"/>
  <c r="J873" i="2"/>
  <c r="BK730" i="2"/>
  <c r="J662" i="2"/>
  <c r="J544" i="2"/>
  <c r="J493" i="2"/>
  <c r="BK312" i="2"/>
  <c r="BK263" i="2"/>
  <c r="J183" i="2"/>
  <c r="BK5312" i="2"/>
  <c r="J5309" i="2"/>
  <c r="BK5301" i="2"/>
  <c r="J5218" i="2"/>
  <c r="J5156" i="2"/>
  <c r="J5100" i="2"/>
  <c r="BK5059" i="2"/>
  <c r="J5003" i="2"/>
  <c r="BK4936" i="2"/>
  <c r="BK4742" i="2"/>
  <c r="J4648" i="2"/>
  <c r="J4539" i="2"/>
  <c r="BK4474" i="2"/>
  <c r="BK4283" i="2"/>
  <c r="J4253" i="2"/>
  <c r="BK4021" i="2"/>
  <c r="BK3845" i="2"/>
  <c r="J3761" i="2"/>
  <c r="J3682" i="2"/>
  <c r="BK3587" i="2"/>
  <c r="BK3540" i="2"/>
  <c r="BK3439" i="2"/>
  <c r="BK3402" i="2"/>
  <c r="J3377" i="2"/>
  <c r="BK3357" i="2"/>
  <c r="BK3304" i="2"/>
  <c r="J3281" i="2"/>
  <c r="J3262" i="2"/>
  <c r="BK3229" i="2"/>
  <c r="BK3074" i="2"/>
  <c r="J3035" i="2"/>
  <c r="BK2983" i="2"/>
  <c r="J2945" i="2"/>
  <c r="J2898" i="2"/>
  <c r="J2859" i="2"/>
  <c r="J2815" i="2"/>
  <c r="J2604" i="2"/>
  <c r="BK2523" i="2"/>
  <c r="BK2451" i="2"/>
  <c r="J2319" i="2"/>
  <c r="J2244" i="2"/>
  <c r="J2086" i="2"/>
  <c r="J2006" i="2"/>
  <c r="BK1800" i="2"/>
  <c r="J1737" i="2"/>
  <c r="J1670" i="2"/>
  <c r="BK1589" i="2"/>
  <c r="BK1213" i="2"/>
  <c r="BK1108" i="2"/>
  <c r="BK1066" i="2"/>
  <c r="J1042" i="2"/>
  <c r="BK863" i="2"/>
  <c r="BK803" i="2"/>
  <c r="BK757" i="2"/>
  <c r="J600" i="2"/>
  <c r="BK519" i="2"/>
  <c r="BK452" i="2"/>
  <c r="J279" i="2"/>
  <c r="AS95" i="1"/>
  <c r="J3721" i="2"/>
  <c r="J3653" i="2"/>
  <c r="BK3433" i="2"/>
  <c r="J3402" i="2"/>
  <c r="J3308" i="2"/>
  <c r="BK3221" i="2"/>
  <c r="BK3173" i="2"/>
  <c r="J3074" i="2"/>
  <c r="J3001" i="2"/>
  <c r="J2903" i="2"/>
  <c r="J2618" i="2"/>
  <c r="BK2404" i="2"/>
  <c r="BK2189" i="2"/>
  <c r="J2124" i="2"/>
  <c r="BK1980" i="2"/>
  <c r="J1778" i="2"/>
  <c r="J1755" i="2"/>
  <c r="J1684" i="2"/>
  <c r="J1587" i="2"/>
  <c r="BK1220" i="2"/>
  <c r="BK981" i="2"/>
  <c r="J889" i="2"/>
  <c r="J767" i="2"/>
  <c r="BK600" i="2"/>
  <c r="BK480" i="2"/>
  <c r="J5308" i="2"/>
  <c r="BK5213" i="2"/>
  <c r="BK5188" i="2"/>
  <c r="BK5158" i="2"/>
  <c r="J5084" i="2"/>
  <c r="BK5011" i="2"/>
  <c r="J4949" i="2"/>
  <c r="BK4915" i="2"/>
  <c r="BK4654" i="2"/>
  <c r="BK4548" i="2"/>
  <c r="J4283" i="2"/>
  <c r="J4260" i="2"/>
  <c r="J4243" i="2"/>
  <c r="BK3821" i="2"/>
  <c r="J3798" i="2"/>
  <c r="J3711" i="2"/>
  <c r="BK3612" i="2"/>
  <c r="J3510" i="2"/>
  <c r="J3433" i="2"/>
  <c r="J7639" i="2"/>
  <c r="BK7578" i="2"/>
  <c r="BK7509" i="2"/>
  <c r="J7476" i="2"/>
  <c r="BK7450" i="2"/>
  <c r="J7414" i="2"/>
  <c r="BK7401" i="2"/>
  <c r="J7371" i="2"/>
  <c r="BK7334" i="2"/>
  <c r="BK7322" i="2"/>
  <c r="J7310" i="2"/>
  <c r="BK7289" i="2"/>
  <c r="BK7250" i="2"/>
  <c r="J7239" i="2"/>
  <c r="BK7196" i="2"/>
  <c r="J7194" i="2"/>
  <c r="BK7172" i="2"/>
  <c r="J7169" i="2"/>
  <c r="J7161" i="2"/>
  <c r="BK7149" i="2"/>
  <c r="J7145" i="2"/>
  <c r="BK7133" i="2"/>
  <c r="J7125" i="2"/>
  <c r="BK7119" i="2"/>
  <c r="BK7094" i="2"/>
  <c r="BK7068" i="2"/>
  <c r="J7064" i="2"/>
  <c r="BK7041" i="2"/>
  <c r="J7037" i="2"/>
  <c r="J6976" i="2"/>
  <c r="BK6912" i="2"/>
  <c r="J6903" i="2"/>
  <c r="BK6859" i="2"/>
  <c r="J6818" i="2"/>
  <c r="BK6719" i="2"/>
  <c r="J6677" i="2"/>
  <c r="BK6645" i="2"/>
  <c r="BK6627" i="2"/>
  <c r="J6601" i="2"/>
  <c r="BK6586" i="2"/>
  <c r="BK6584" i="2"/>
  <c r="BK6558" i="2"/>
  <c r="J6556" i="2"/>
  <c r="J6530" i="2"/>
  <c r="BK6511" i="2"/>
  <c r="BK6509" i="2"/>
  <c r="J6503" i="2"/>
  <c r="BK6489" i="2"/>
  <c r="J6482" i="2"/>
  <c r="BK6465" i="2"/>
  <c r="J6441" i="2"/>
  <c r="BK6412" i="2"/>
  <c r="J6399" i="2"/>
  <c r="BK6375" i="2"/>
  <c r="J6362" i="2"/>
  <c r="J6356" i="2"/>
  <c r="BK6346" i="2"/>
  <c r="J6338" i="2"/>
  <c r="J6333" i="2"/>
  <c r="BK6323" i="2"/>
  <c r="BK6313" i="2"/>
  <c r="J6308" i="2"/>
  <c r="J6298" i="2"/>
  <c r="BK6288" i="2"/>
  <c r="BK6284" i="2"/>
  <c r="J6280" i="2"/>
  <c r="BK6270" i="2"/>
  <c r="J6264" i="2"/>
  <c r="BK6248" i="2"/>
  <c r="BK6238" i="2"/>
  <c r="J6233" i="2"/>
  <c r="J6229" i="2"/>
  <c r="J6223" i="2"/>
  <c r="BK6211" i="2"/>
  <c r="BK6205" i="2"/>
  <c r="J6201" i="2"/>
  <c r="BK6190" i="2"/>
  <c r="J6185" i="2"/>
  <c r="BK6167" i="2"/>
  <c r="J6163" i="2"/>
  <c r="BK6150" i="2"/>
  <c r="J6141" i="2"/>
  <c r="BK6127" i="2"/>
  <c r="J6120" i="2"/>
  <c r="BK6112" i="2"/>
  <c r="BK6107" i="2"/>
  <c r="J6098" i="2"/>
  <c r="BK6090" i="2"/>
  <c r="J6086" i="2"/>
  <c r="BK6078" i="2"/>
  <c r="J6074" i="2"/>
  <c r="BK6061" i="2"/>
  <c r="J6056" i="2"/>
  <c r="J6051" i="2"/>
  <c r="BK6038" i="2"/>
  <c r="BK6025" i="2"/>
  <c r="J6020" i="2"/>
  <c r="BK6008" i="2"/>
  <c r="BK6004" i="2"/>
  <c r="J6000" i="2"/>
  <c r="BK5989" i="2"/>
  <c r="J5978" i="2"/>
  <c r="BK5960" i="2"/>
  <c r="J5946" i="2"/>
  <c r="J5939" i="2"/>
  <c r="J5934" i="2"/>
  <c r="BK5924" i="2"/>
  <c r="J5916" i="2"/>
  <c r="BK5903" i="2"/>
  <c r="J5897" i="2"/>
  <c r="BK5887" i="2"/>
  <c r="J5882" i="2"/>
  <c r="J5877" i="2"/>
  <c r="BK5867" i="2"/>
  <c r="J5859" i="2"/>
  <c r="BK5843" i="2"/>
  <c r="BK5827" i="2"/>
  <c r="J5819" i="2"/>
  <c r="BK5803" i="2"/>
  <c r="J5795" i="2"/>
  <c r="BK5782" i="2"/>
  <c r="J5776" i="2"/>
  <c r="BK5766" i="2"/>
  <c r="J5761" i="2"/>
  <c r="J5756" i="2"/>
  <c r="J5751" i="2"/>
  <c r="BK5735" i="2"/>
  <c r="BK5720" i="2"/>
  <c r="J5714" i="2"/>
  <c r="BK5704" i="2"/>
  <c r="J5696" i="2"/>
  <c r="BK5678" i="2"/>
  <c r="J5673" i="2"/>
  <c r="BK5660" i="2"/>
  <c r="BK5647" i="2"/>
  <c r="J5641" i="2"/>
  <c r="J5634" i="2"/>
  <c r="J5628" i="2"/>
  <c r="J5622" i="2"/>
  <c r="BK5607" i="2"/>
  <c r="J5601" i="2"/>
  <c r="BK5590" i="2"/>
  <c r="J5585" i="2"/>
  <c r="BK5577" i="2"/>
  <c r="J5571" i="2"/>
  <c r="J5566" i="2"/>
  <c r="BK5552" i="2"/>
  <c r="J5545" i="2"/>
  <c r="J5531" i="2"/>
  <c r="BK5517" i="2"/>
  <c r="J5510" i="2"/>
  <c r="BK5496" i="2"/>
  <c r="J5487" i="2"/>
  <c r="J5478" i="2"/>
  <c r="J5466" i="2"/>
  <c r="BK5454" i="2"/>
  <c r="J5447" i="2"/>
  <c r="BK5430" i="2"/>
  <c r="J5424" i="2"/>
  <c r="BK5411" i="2"/>
  <c r="BK5402" i="2"/>
  <c r="BK5383" i="2"/>
  <c r="J5374" i="2"/>
  <c r="J5354" i="2"/>
  <c r="J5343" i="2"/>
  <c r="J5333" i="2"/>
  <c r="BK5231" i="2"/>
  <c r="BK5172" i="2"/>
  <c r="BK5104" i="2"/>
  <c r="BK5080" i="2"/>
  <c r="BK5039" i="2"/>
  <c r="BK4990" i="2"/>
  <c r="J4929" i="2"/>
  <c r="J4727" i="2"/>
  <c r="BK4596" i="2"/>
  <c r="J4501" i="2"/>
  <c r="J4251" i="2"/>
  <c r="BK3950" i="2"/>
  <c r="J3789" i="2"/>
  <c r="J3647" i="2"/>
  <c r="BK3503" i="2"/>
  <c r="BK3424" i="2"/>
  <c r="J3418" i="2"/>
  <c r="BK3381" i="2"/>
  <c r="BK3335" i="2"/>
  <c r="J3229" i="2"/>
  <c r="J3195" i="2"/>
  <c r="BK3088" i="2"/>
  <c r="BK3017" i="2"/>
  <c r="BK2936" i="2"/>
  <c r="BK2903" i="2"/>
  <c r="BK2809" i="2"/>
  <c r="BK2671" i="2"/>
  <c r="J2498" i="2"/>
  <c r="J2409" i="2"/>
  <c r="J2189" i="2"/>
  <c r="J2108" i="2"/>
  <c r="BK1985" i="2"/>
  <c r="BK1781" i="2"/>
  <c r="BK1745" i="2"/>
  <c r="J1614" i="2"/>
  <c r="BK1587" i="2"/>
  <c r="BK1229" i="2"/>
  <c r="BK1099" i="2"/>
  <c r="BK1055" i="2"/>
  <c r="J851" i="2"/>
  <c r="J674" i="2"/>
  <c r="J554" i="2"/>
  <c r="J466" i="2"/>
  <c r="BK425" i="2"/>
  <c r="J412" i="2"/>
  <c r="J381" i="2"/>
  <c r="BK345" i="2"/>
  <c r="J312" i="2"/>
  <c r="BK296" i="2"/>
  <c r="BK277" i="2"/>
  <c r="BK183" i="2"/>
  <c r="J241" i="2"/>
  <c r="J5282" i="2"/>
  <c r="J5239" i="2"/>
  <c r="J5198" i="2"/>
  <c r="J5172" i="2"/>
  <c r="J5149" i="2"/>
  <c r="BK5100" i="2"/>
  <c r="J5050" i="2"/>
  <c r="BK5003" i="2"/>
  <c r="J4972" i="2"/>
  <c r="J4932" i="2"/>
  <c r="J4852" i="2"/>
  <c r="BK4489" i="2"/>
  <c r="J4450" i="2"/>
  <c r="BK4029" i="2"/>
  <c r="J3856" i="2"/>
  <c r="BK3789" i="2"/>
  <c r="BK3682" i="2"/>
  <c r="BK3572" i="2"/>
  <c r="BK3482" i="2"/>
  <c r="BK3297" i="2"/>
  <c r="J3225" i="2"/>
  <c r="J3217" i="2"/>
  <c r="BK3112" i="2"/>
  <c r="J3041" i="2"/>
  <c r="BK2951" i="2"/>
  <c r="J2915" i="2"/>
  <c r="BK2871" i="2"/>
  <c r="J2736" i="2"/>
  <c r="BK2576" i="2"/>
  <c r="BK2237" i="2"/>
  <c r="BK2166" i="2"/>
  <c r="J1980" i="2"/>
  <c r="BK1763" i="2"/>
  <c r="BK1737" i="2"/>
  <c r="BK1684" i="2"/>
  <c r="BK1523" i="2"/>
  <c r="J1220" i="2"/>
  <c r="J1144" i="2"/>
  <c r="BK1061" i="2"/>
  <c r="BK1029" i="2"/>
  <c r="BK889" i="2"/>
  <c r="J755" i="2"/>
  <c r="BK712" i="2"/>
  <c r="J590" i="2"/>
  <c r="BK438" i="2"/>
  <c r="J194" i="2"/>
  <c r="J225" i="3"/>
  <c r="BK208" i="3"/>
  <c r="BK199" i="3"/>
  <c r="J184" i="3"/>
  <c r="J164" i="3"/>
  <c r="J217" i="3"/>
  <c r="BK202" i="3"/>
  <c r="BK193" i="3"/>
  <c r="BK164" i="3"/>
  <c r="J155" i="3"/>
  <c r="BK222" i="3"/>
  <c r="J208" i="3"/>
  <c r="J187" i="3"/>
  <c r="BK161" i="3"/>
  <c r="J211" i="3"/>
  <c r="J181" i="3"/>
  <c r="J170" i="3"/>
  <c r="BK150" i="3"/>
  <c r="BK520" i="4"/>
  <c r="J492" i="4"/>
  <c r="BK474" i="4"/>
  <c r="BK460" i="4"/>
  <c r="BK446" i="4"/>
  <c r="J426" i="4"/>
  <c r="J417" i="4"/>
  <c r="J408" i="4"/>
  <c r="J392" i="4"/>
  <c r="J364" i="4"/>
  <c r="BK344" i="4"/>
  <c r="J334" i="4"/>
  <c r="BK308" i="4"/>
  <c r="J293" i="4"/>
  <c r="BK281" i="4"/>
  <c r="BK486" i="4"/>
  <c r="J468" i="4"/>
  <c r="BK457" i="4"/>
  <c r="J434" i="4"/>
  <c r="J404" i="4"/>
  <c r="J376" i="4"/>
  <c r="J344" i="4"/>
  <c r="J341" i="4"/>
  <c r="J322" i="4"/>
  <c r="BK293" i="4"/>
  <c r="J267" i="4"/>
  <c r="J254" i="4"/>
  <c r="J242" i="4"/>
  <c r="J223" i="4"/>
  <c r="BK208" i="4"/>
  <c r="BK176" i="4"/>
  <c r="J164" i="4"/>
  <c r="J144" i="4"/>
  <c r="BK538" i="4"/>
  <c r="J520" i="4"/>
  <c r="J505" i="4"/>
  <c r="BK492" i="4"/>
  <c r="J457" i="4"/>
  <c r="BK449" i="4"/>
  <c r="J441" i="4"/>
  <c r="BK412" i="4"/>
  <c r="BK376" i="4"/>
  <c r="BK360" i="4"/>
  <c r="J348" i="4"/>
  <c r="BK322" i="4"/>
  <c r="J311" i="4"/>
  <c r="J281" i="4"/>
  <c r="J257" i="4"/>
  <c r="J236" i="4"/>
  <c r="J220" i="4"/>
  <c r="J196" i="4"/>
  <c r="BK180" i="4"/>
  <c r="J160" i="4"/>
  <c r="BK326" i="5"/>
  <c r="J305" i="5"/>
  <c r="J293" i="5"/>
  <c r="BK274" i="5"/>
  <c r="BK252" i="5"/>
  <c r="BK216" i="5"/>
  <c r="BK192" i="5"/>
  <c r="J161" i="5"/>
  <c r="J145" i="5"/>
  <c r="J334" i="5"/>
  <c r="J324" i="5"/>
  <c r="J314" i="5"/>
  <c r="BK296" i="5"/>
  <c r="J270" i="5"/>
  <c r="J252" i="5"/>
  <c r="J224" i="5"/>
  <c r="J200" i="5"/>
  <c r="J184" i="5"/>
  <c r="BK148" i="5"/>
  <c r="BK131" i="5"/>
  <c r="J328" i="5"/>
  <c r="J308" i="5"/>
  <c r="BK302" i="5"/>
  <c r="J283" i="5"/>
  <c r="J260" i="5"/>
  <c r="BK236" i="5"/>
  <c r="BK224" i="5"/>
  <c r="J207" i="5"/>
  <c r="BK184" i="5"/>
  <c r="J176" i="5"/>
  <c r="BK158" i="5"/>
  <c r="BK138" i="5"/>
  <c r="BK311" i="5"/>
  <c r="J274" i="5"/>
  <c r="BK244" i="5"/>
  <c r="J196" i="5"/>
  <c r="BK151" i="5"/>
  <c r="J141" i="5"/>
  <c r="J2885" i="6"/>
  <c r="BK2873" i="6"/>
  <c r="BK2829" i="6"/>
  <c r="BK2808" i="6"/>
  <c r="J2786" i="6"/>
  <c r="BK2762" i="6"/>
  <c r="BK2752" i="6"/>
  <c r="BK2704" i="6"/>
  <c r="BK2692" i="6"/>
  <c r="BK2684" i="6"/>
  <c r="BK2658" i="6"/>
  <c r="BK2649" i="6"/>
  <c r="BK2632" i="6"/>
  <c r="BK2615" i="6"/>
  <c r="BK2606" i="6"/>
  <c r="J2592" i="6"/>
  <c r="J2576" i="6"/>
  <c r="BK2548" i="6"/>
  <c r="J2520" i="6"/>
  <c r="BK2487" i="6"/>
  <c r="BK2475" i="6"/>
  <c r="J2420" i="6"/>
  <c r="J2404" i="6"/>
  <c r="BK2366" i="6"/>
  <c r="J2304" i="6"/>
  <c r="J2282" i="6"/>
  <c r="BK2270" i="6"/>
  <c r="BK2244" i="6"/>
  <c r="BK2218" i="6"/>
  <c r="BK2193" i="6"/>
  <c r="BK2150" i="6"/>
  <c r="BK2123" i="6"/>
  <c r="BK2103" i="6"/>
  <c r="BK2078" i="6"/>
  <c r="BK2045" i="6"/>
  <c r="BK2027" i="6"/>
  <c r="BK2013" i="6"/>
  <c r="BK1992" i="6"/>
  <c r="J1954" i="6"/>
  <c r="BK1940" i="6"/>
  <c r="J1919" i="6"/>
  <c r="BK1894" i="6"/>
  <c r="J1861" i="6"/>
  <c r="BK1853" i="6"/>
  <c r="J1802" i="6"/>
  <c r="BK1782" i="6"/>
  <c r="BK2951" i="6"/>
  <c r="J2950" i="6"/>
  <c r="J2949" i="6"/>
  <c r="BK2947" i="6"/>
  <c r="J2945" i="6"/>
  <c r="BK2943" i="6"/>
  <c r="BK2942" i="6"/>
  <c r="BK2940" i="6"/>
  <c r="J2939" i="6"/>
  <c r="BK2937" i="6"/>
  <c r="J2936" i="6"/>
  <c r="J2935" i="6"/>
  <c r="BK2933" i="6"/>
  <c r="J2926" i="6"/>
  <c r="BK2917" i="6"/>
  <c r="BK2892" i="6"/>
  <c r="J2873" i="6"/>
  <c r="J2857" i="6"/>
  <c r="BK2843" i="6"/>
  <c r="BK2820" i="6"/>
  <c r="BK2786" i="6"/>
  <c r="J2752" i="6"/>
  <c r="J2731" i="6"/>
  <c r="BK2715" i="6"/>
  <c r="J2704" i="6"/>
  <c r="J2692" i="6"/>
  <c r="J2660" i="6"/>
  <c r="J2636" i="6"/>
  <c r="BK2592" i="6"/>
  <c r="BK2576" i="6"/>
  <c r="J2556" i="6"/>
  <c r="BK2520" i="6"/>
  <c r="J2501" i="6"/>
  <c r="J2487" i="6"/>
  <c r="J2455" i="6"/>
  <c r="J2427" i="6"/>
  <c r="J2396" i="6"/>
  <c r="J2388" i="6"/>
  <c r="BK2369" i="6"/>
  <c r="BK2344" i="6"/>
  <c r="J2324" i="6"/>
  <c r="BK2316" i="6"/>
  <c r="J2297" i="6"/>
  <c r="BK2262" i="6"/>
  <c r="J2245" i="6"/>
  <c r="J2222" i="6"/>
  <c r="J2198" i="6"/>
  <c r="BK2185" i="6"/>
  <c r="BK2174" i="6"/>
  <c r="J2100" i="6"/>
  <c r="J2078" i="6"/>
  <c r="BK2053" i="6"/>
  <c r="BK2034" i="6"/>
  <c r="J2005" i="6"/>
  <c r="BK1963" i="6"/>
  <c r="J1940" i="6"/>
  <c r="BK1928" i="6"/>
  <c r="J1896" i="6"/>
  <c r="J1873" i="6"/>
  <c r="BK1857" i="6"/>
  <c r="BK1811" i="6"/>
  <c r="J1797" i="6"/>
  <c r="BK1787" i="6"/>
  <c r="J1760" i="6"/>
  <c r="J1736" i="6"/>
  <c r="J1717" i="6"/>
  <c r="J1688" i="6"/>
  <c r="J1649" i="6"/>
  <c r="J1610" i="6"/>
  <c r="BK1580" i="6"/>
  <c r="J1558" i="6"/>
  <c r="BK1541" i="6"/>
  <c r="J1516" i="6"/>
  <c r="J1446" i="6"/>
  <c r="J1385" i="6"/>
  <c r="BK1368" i="6"/>
  <c r="BK1289" i="6"/>
  <c r="BK1266" i="6"/>
  <c r="BK1207" i="6"/>
  <c r="BK1159" i="6"/>
  <c r="J1143" i="6"/>
  <c r="BK1126" i="6"/>
  <c r="BK1109" i="6"/>
  <c r="BK1092" i="6"/>
  <c r="BK1064" i="6"/>
  <c r="J1010" i="6"/>
  <c r="BK974" i="6"/>
  <c r="J950" i="6"/>
  <c r="J895" i="6"/>
  <c r="J851" i="6"/>
  <c r="BK843" i="6"/>
  <c r="J811" i="6"/>
  <c r="BK756" i="6"/>
  <c r="BK704" i="6"/>
  <c r="J665" i="6"/>
  <c r="BK613" i="6"/>
  <c r="BK589" i="6"/>
  <c r="BK561" i="6"/>
  <c r="BK523" i="6"/>
  <c r="BK494" i="6"/>
  <c r="BK476" i="6"/>
  <c r="BK455" i="6"/>
  <c r="BK433" i="6"/>
  <c r="J390" i="6"/>
  <c r="BK365" i="6"/>
  <c r="BK355" i="6"/>
  <c r="BK327" i="6"/>
  <c r="J255" i="6"/>
  <c r="J251" i="6"/>
  <c r="BK212" i="6"/>
  <c r="BK2909" i="6"/>
  <c r="BK2885" i="6"/>
  <c r="J2843" i="6"/>
  <c r="BK2838" i="6"/>
  <c r="J2816" i="6"/>
  <c r="BK2801" i="6"/>
  <c r="J2770" i="6"/>
  <c r="BK2747" i="6"/>
  <c r="J2723" i="6"/>
  <c r="J2680" i="6"/>
  <c r="BK2657" i="6"/>
  <c r="J2641" i="6"/>
  <c r="BK2628" i="6"/>
  <c r="J2584" i="6"/>
  <c r="BK2564" i="6"/>
  <c r="J2548" i="6"/>
  <c r="J2497" i="6"/>
  <c r="BK2455" i="6"/>
  <c r="J2443" i="6"/>
  <c r="J2412" i="6"/>
  <c r="BK2340" i="6"/>
  <c r="J2328" i="6"/>
  <c r="BK2290" i="6"/>
  <c r="BK2222" i="6"/>
  <c r="BK2198" i="6"/>
  <c r="J2142" i="6"/>
  <c r="J2120" i="6"/>
  <c r="J2101" i="6"/>
  <c r="J2086" i="6"/>
  <c r="J2066" i="6"/>
  <c r="J2057" i="6"/>
  <c r="BK2005" i="6"/>
  <c r="J1984" i="6"/>
  <c r="BK1976" i="6"/>
  <c r="J1936" i="6"/>
  <c r="BK1919" i="6"/>
  <c r="BK1869" i="6"/>
  <c r="J1832" i="6"/>
  <c r="BK1815" i="6"/>
  <c r="J1772" i="6"/>
  <c r="BK2926" i="6"/>
  <c r="J2890" i="6"/>
  <c r="BK2857" i="6"/>
  <c r="J2833" i="6"/>
  <c r="J2799" i="6"/>
  <c r="BK2778" i="6"/>
  <c r="J2747" i="6"/>
  <c r="BK2739" i="6"/>
  <c r="J2688" i="6"/>
  <c r="J2649" i="6"/>
  <c r="J2606" i="6"/>
  <c r="J2572" i="6"/>
  <c r="BK2516" i="6"/>
  <c r="J2479" i="6"/>
  <c r="J2471" i="6"/>
  <c r="BK2447" i="6"/>
  <c r="J2439" i="6"/>
  <c r="J2380" i="6"/>
  <c r="BK2362" i="6"/>
  <c r="J2352" i="6"/>
  <c r="BK2328" i="6"/>
  <c r="J2312" i="6"/>
  <c r="J2266" i="6"/>
  <c r="BK2245" i="6"/>
  <c r="J2230" i="6"/>
  <c r="J2206" i="6"/>
  <c r="J2181" i="6"/>
  <c r="BK2142" i="6"/>
  <c r="BK2101" i="6"/>
  <c r="J2061" i="6"/>
  <c r="J2027" i="6"/>
  <c r="J2013" i="6"/>
  <c r="J1988" i="6"/>
  <c r="BK1958" i="6"/>
  <c r="BK1944" i="6"/>
  <c r="BK1896" i="6"/>
  <c r="BK1889" i="6"/>
  <c r="J1865" i="6"/>
  <c r="BK1845" i="6"/>
  <c r="J1811" i="6"/>
  <c r="J1782" i="6"/>
  <c r="BK1760" i="6"/>
  <c r="BK1724" i="6"/>
  <c r="J1705" i="6"/>
  <c r="BK1688" i="6"/>
  <c r="J1654" i="6"/>
  <c r="J1631" i="6"/>
  <c r="BK1619" i="6"/>
  <c r="J1602" i="6"/>
  <c r="J1584" i="6"/>
  <c r="J1554" i="6"/>
  <c r="J1541" i="6"/>
  <c r="BK1518" i="6"/>
  <c r="BK1503" i="6"/>
  <c r="J1483" i="6"/>
  <c r="BK1459" i="6"/>
  <c r="BK1425" i="6"/>
  <c r="J1392" i="6"/>
  <c r="J1361" i="6"/>
  <c r="BK1349" i="6"/>
  <c r="J1325" i="6"/>
  <c r="J1267" i="6"/>
  <c r="J1247" i="6"/>
  <c r="J1232" i="6"/>
  <c r="J1177" i="6"/>
  <c r="BK1104" i="6"/>
  <c r="BK1060" i="6"/>
  <c r="J1001" i="6"/>
  <c r="J979" i="6"/>
  <c r="BK950" i="6"/>
  <c r="BK919" i="6"/>
  <c r="BK891" i="6"/>
  <c r="BK865" i="6"/>
  <c r="J831" i="6"/>
  <c r="BK823" i="6"/>
  <c r="BK807" i="6"/>
  <c r="BK769" i="6"/>
  <c r="J717" i="6"/>
  <c r="BK675" i="6"/>
  <c r="BK657" i="6"/>
  <c r="J620" i="6"/>
  <c r="BK584" i="6"/>
  <c r="J553" i="6"/>
  <c r="BK522" i="6"/>
  <c r="BK502" i="6"/>
  <c r="J419" i="6"/>
  <c r="J399" i="6"/>
  <c r="BK347" i="6"/>
  <c r="J327" i="6"/>
  <c r="BK319" i="6"/>
  <c r="BK294" i="6"/>
  <c r="J231" i="6"/>
  <c r="BK200" i="6"/>
  <c r="J172" i="6"/>
  <c r="BK1705" i="6"/>
  <c r="J1680" i="6"/>
  <c r="BK1654" i="6"/>
  <c r="BK1649" i="6"/>
  <c r="J1639" i="6"/>
  <c r="BK1631" i="6"/>
  <c r="J1627" i="6"/>
  <c r="BK1610" i="6"/>
  <c r="BK1545" i="6"/>
  <c r="BK1499" i="6"/>
  <c r="J1479" i="6"/>
  <c r="J1463" i="6"/>
  <c r="BK1402" i="6"/>
  <c r="J1373" i="6"/>
  <c r="J1332" i="6"/>
  <c r="J1293" i="6"/>
  <c r="BK1247" i="6"/>
  <c r="BK1224" i="6"/>
  <c r="BK1199" i="6"/>
  <c r="BK1169" i="6"/>
  <c r="BK1147" i="6"/>
  <c r="BK1100" i="6"/>
  <c r="J1068" i="6"/>
  <c r="BK1048" i="6"/>
  <c r="BK1018" i="6"/>
  <c r="BK984" i="6"/>
  <c r="BK955" i="6"/>
  <c r="J931" i="6"/>
  <c r="J914" i="6"/>
  <c r="J865" i="6"/>
  <c r="BK855" i="6"/>
  <c r="BK819" i="6"/>
  <c r="J803" i="6"/>
  <c r="J691" i="6"/>
  <c r="J679" i="6"/>
  <c r="J642" i="6"/>
  <c r="BK625" i="6"/>
  <c r="J613" i="6"/>
  <c r="J545" i="6"/>
  <c r="J502" i="6"/>
  <c r="BK472" i="6"/>
  <c r="J447" i="6"/>
  <c r="J425" i="6"/>
  <c r="BK390" i="6"/>
  <c r="J378" i="6"/>
  <c r="J335" i="6"/>
  <c r="J319" i="6"/>
  <c r="BK241" i="6"/>
  <c r="J219" i="6"/>
  <c r="J184" i="6"/>
  <c r="BK1656" i="6"/>
  <c r="BK1606" i="6"/>
  <c r="BK1566" i="6"/>
  <c r="BK1511" i="6"/>
  <c r="BK1491" i="6"/>
  <c r="J1425" i="6"/>
  <c r="J1407" i="6"/>
  <c r="BK1380" i="6"/>
  <c r="J1320" i="6"/>
  <c r="BK1301" i="6"/>
  <c r="BK1246" i="6"/>
  <c r="BK1220" i="6"/>
  <c r="BK1203" i="6"/>
  <c r="J1180" i="6"/>
  <c r="J1163" i="6"/>
  <c r="BK1138" i="6"/>
  <c r="J1109" i="6"/>
  <c r="BK1096" i="6"/>
  <c r="BK1076" i="6"/>
  <c r="BK1056" i="6"/>
  <c r="BK1010" i="6"/>
  <c r="BK988" i="6"/>
  <c r="BK864" i="6"/>
  <c r="J843" i="6"/>
  <c r="BK799" i="6"/>
  <c r="BK687" i="6"/>
  <c r="BK665" i="6"/>
  <c r="BK632" i="6"/>
  <c r="BK572" i="6"/>
  <c r="J523" i="6"/>
  <c r="J488" i="6"/>
  <c r="J472" i="6"/>
  <c r="J433" i="6"/>
  <c r="BK411" i="6"/>
  <c r="J382" i="6"/>
  <c r="J351" i="6"/>
  <c r="J294" i="6"/>
  <c r="J246" i="6"/>
  <c r="J200" i="6"/>
  <c r="J188" i="6"/>
  <c r="BK477" i="7"/>
  <c r="J459" i="7"/>
  <c r="BK453" i="7"/>
  <c r="J448" i="7"/>
  <c r="BK440" i="7"/>
  <c r="BK427" i="7"/>
  <c r="J415" i="7"/>
  <c r="J406" i="7"/>
  <c r="BK398" i="7"/>
  <c r="BK388" i="7"/>
  <c r="BK368" i="7"/>
  <c r="J357" i="7"/>
  <c r="J324" i="7"/>
  <c r="J311" i="7"/>
  <c r="BK304" i="7"/>
  <c r="BK301" i="7"/>
  <c r="BK293" i="7"/>
  <c r="BK279" i="7"/>
  <c r="J274" i="7"/>
  <c r="J266" i="7"/>
  <c r="BK254" i="7"/>
  <c r="BK246" i="7"/>
  <c r="J232" i="7"/>
  <c r="J221" i="7"/>
  <c r="J209" i="7"/>
  <c r="J205" i="7"/>
  <c r="J191" i="7"/>
  <c r="J180" i="7"/>
  <c r="J170" i="7"/>
  <c r="BK162" i="7"/>
  <c r="J476" i="7"/>
  <c r="J472" i="7"/>
  <c r="J462" i="7"/>
  <c r="BK454" i="7"/>
  <c r="BK450" i="7"/>
  <c r="BK430" i="7"/>
  <c r="J417" i="7"/>
  <c r="BK406" i="7"/>
  <c r="BK403" i="7"/>
  <c r="J395" i="7"/>
  <c r="BK376" i="7"/>
  <c r="BK372" i="7"/>
  <c r="J366" i="7"/>
  <c r="J354" i="7"/>
  <c r="BK341" i="7"/>
  <c r="BK331" i="7"/>
  <c r="BK321" i="7"/>
  <c r="BK312" i="7"/>
  <c r="BK307" i="7"/>
  <c r="BK300" i="7"/>
  <c r="J296" i="7"/>
  <c r="BK281" i="7"/>
  <c r="J271" i="7"/>
  <c r="BK263" i="7"/>
  <c r="J254" i="7"/>
  <c r="J246" i="7"/>
  <c r="BK237" i="7"/>
  <c r="BK230" i="7"/>
  <c r="BK226" i="7"/>
  <c r="BK219" i="7"/>
  <c r="J208" i="7"/>
  <c r="BK205" i="7"/>
  <c r="BK200" i="7"/>
  <c r="BK481" i="7"/>
  <c r="J477" i="7"/>
  <c r="BK470" i="7"/>
  <c r="BK461" i="7"/>
  <c r="BK455" i="7"/>
  <c r="J446" i="7"/>
  <c r="J441" i="7"/>
  <c r="BK428" i="7"/>
  <c r="BK399" i="7"/>
  <c r="J381" i="7"/>
  <c r="BK369" i="7"/>
  <c r="J363" i="7"/>
  <c r="J361" i="7"/>
  <c r="BK348" i="7"/>
  <c r="BK343" i="7"/>
  <c r="J333" i="7"/>
  <c r="J325" i="7"/>
  <c r="J307" i="7"/>
  <c r="BK302" i="7"/>
  <c r="BK287" i="7"/>
  <c r="J273" i="7"/>
  <c r="J253" i="7"/>
  <c r="BK245" i="7"/>
  <c r="J240" i="7"/>
  <c r="BK236" i="7"/>
  <c r="BK224" i="7"/>
  <c r="BK217" i="7"/>
  <c r="J201" i="7"/>
  <c r="BK195" i="7"/>
  <c r="BK472" i="7"/>
  <c r="BK463" i="7"/>
  <c r="J451" i="7"/>
  <c r="J439" i="7"/>
  <c r="J429" i="7"/>
  <c r="J416" i="7"/>
  <c r="J407" i="7"/>
  <c r="J400" i="7"/>
  <c r="J394" i="7"/>
  <c r="J377" i="7"/>
  <c r="J371" i="7"/>
  <c r="BK360" i="7"/>
  <c r="J341" i="7"/>
  <c r="J336" i="7"/>
  <c r="J312" i="7"/>
  <c r="J298" i="7"/>
  <c r="J290" i="7"/>
  <c r="BK274" i="7"/>
  <c r="BK270" i="7"/>
  <c r="BK252" i="7"/>
  <c r="J247" i="7"/>
  <c r="J239" i="7"/>
  <c r="BK225" i="7"/>
  <c r="J219" i="7"/>
  <c r="J202" i="7"/>
  <c r="BK194" i="7"/>
  <c r="J190" i="7"/>
  <c r="J175" i="7"/>
  <c r="J168" i="7"/>
  <c r="J157" i="7"/>
  <c r="BK190" i="7"/>
  <c r="J186" i="7"/>
  <c r="J173" i="7"/>
  <c r="BK166" i="7"/>
  <c r="J160" i="7"/>
  <c r="J153" i="7"/>
  <c r="BK186" i="7"/>
  <c r="BK164" i="7"/>
  <c r="J154" i="7"/>
  <c r="BK406" i="8"/>
  <c r="J397" i="8"/>
  <c r="BK375" i="8"/>
  <c r="BK327" i="8"/>
  <c r="J302" i="8"/>
  <c r="J280" i="8"/>
  <c r="J268" i="8"/>
  <c r="J260" i="8"/>
  <c r="J235" i="8"/>
  <c r="BK222" i="8"/>
  <c r="J208" i="8"/>
  <c r="J181" i="8"/>
  <c r="J171" i="8"/>
  <c r="J406" i="8"/>
  <c r="J396" i="8"/>
  <c r="BK373" i="8"/>
  <c r="BK354" i="8"/>
  <c r="BK342" i="8"/>
  <c r="BK317" i="8"/>
  <c r="BK312" i="8"/>
  <c r="BK299" i="8"/>
  <c r="J274" i="8"/>
  <c r="J230" i="8"/>
  <c r="BK202" i="8"/>
  <c r="BK198" i="8"/>
  <c r="J185" i="8"/>
  <c r="BK171" i="8"/>
  <c r="BK390" i="8"/>
  <c r="J370" i="8"/>
  <c r="J314" i="8"/>
  <c r="BK302" i="8"/>
  <c r="J295" i="8"/>
  <c r="BK289" i="8"/>
  <c r="J272" i="8"/>
  <c r="J255" i="8"/>
  <c r="J237" i="8"/>
  <c r="J214" i="8"/>
  <c r="J190" i="8"/>
  <c r="J179" i="8"/>
  <c r="BK165" i="8"/>
  <c r="BK397" i="8"/>
  <c r="J387" i="8"/>
  <c r="J371" i="8"/>
  <c r="J364" i="8"/>
  <c r="J342" i="8"/>
  <c r="J330" i="8"/>
  <c r="J312" i="8"/>
  <c r="J291" i="8"/>
  <c r="BK264" i="8"/>
  <c r="BK254" i="8"/>
  <c r="J240" i="8"/>
  <c r="J232" i="8"/>
  <c r="J210" i="8"/>
  <c r="BK175" i="8"/>
  <c r="BK1868" i="9"/>
  <c r="J1862" i="9"/>
  <c r="J1837" i="9"/>
  <c r="J1795" i="9"/>
  <c r="J1783" i="9"/>
  <c r="J1773" i="9"/>
  <c r="BK1759" i="9"/>
  <c r="BK1751" i="9"/>
  <c r="J1724" i="9"/>
  <c r="J1711" i="9"/>
  <c r="J1704" i="9"/>
  <c r="BK1696" i="9"/>
  <c r="BK1686" i="9"/>
  <c r="BK1665" i="9"/>
  <c r="J1653" i="9"/>
  <c r="BK1637" i="9"/>
  <c r="BK1597" i="9"/>
  <c r="J1584" i="9"/>
  <c r="J1573" i="9"/>
  <c r="J1548" i="9"/>
  <c r="J1535" i="9"/>
  <c r="J1509" i="9"/>
  <c r="BK1493" i="9"/>
  <c r="J1480" i="9"/>
  <c r="BK1465" i="9"/>
  <c r="BK1449" i="9"/>
  <c r="BK1406" i="9"/>
  <c r="J1356" i="9"/>
  <c r="J1330" i="9"/>
  <c r="BK1305" i="9"/>
  <c r="BK1266" i="9"/>
  <c r="BK1243" i="9"/>
  <c r="J1218" i="9"/>
  <c r="J1209" i="9"/>
  <c r="BK1183" i="9"/>
  <c r="J1171" i="9"/>
  <c r="J1133" i="9"/>
  <c r="BK1115" i="9"/>
  <c r="BK1066" i="9"/>
  <c r="J1042" i="9"/>
  <c r="BK1026" i="9"/>
  <c r="J1002" i="9"/>
  <c r="J979" i="9"/>
  <c r="J939" i="9"/>
  <c r="BK932" i="9"/>
  <c r="BK918" i="9"/>
  <c r="BK890" i="9"/>
  <c r="J880" i="9"/>
  <c r="J874" i="9"/>
  <c r="J860" i="9"/>
  <c r="J835" i="9"/>
  <c r="J819" i="9"/>
  <c r="BK805" i="9"/>
  <c r="BK797" i="9"/>
  <c r="BK779" i="9"/>
  <c r="J766" i="9"/>
  <c r="BK754" i="9"/>
  <c r="J744" i="9"/>
  <c r="J714" i="9"/>
  <c r="J696" i="9"/>
  <c r="J673" i="9"/>
  <c r="BK657" i="9"/>
  <c r="J633" i="9"/>
  <c r="J625" i="9"/>
  <c r="BK597" i="9"/>
  <c r="J588" i="9"/>
  <c r="BK582" i="9"/>
  <c r="J566" i="9"/>
  <c r="J554" i="9"/>
  <c r="BK538" i="9"/>
  <c r="BK518" i="9"/>
  <c r="J508" i="9"/>
  <c r="BK475" i="9"/>
  <c r="J457" i="9"/>
  <c r="BK441" i="9"/>
  <c r="J425" i="9"/>
  <c r="J417" i="9"/>
  <c r="BK409" i="9"/>
  <c r="BK403" i="9"/>
  <c r="BK388" i="9"/>
  <c r="BK382" i="9"/>
  <c r="J374" i="9"/>
  <c r="BK367" i="9"/>
  <c r="BK361" i="9"/>
  <c r="BK345" i="9"/>
  <c r="J318" i="9"/>
  <c r="BK304" i="9"/>
  <c r="J286" i="9"/>
  <c r="J276" i="9"/>
  <c r="BK252" i="9"/>
  <c r="BK238" i="9"/>
  <c r="BK216" i="9"/>
  <c r="BK200" i="9"/>
  <c r="BK178" i="9"/>
  <c r="J164" i="9"/>
  <c r="J1853" i="9"/>
  <c r="J1810" i="9"/>
  <c r="J1793" i="9"/>
  <c r="J1787" i="9"/>
  <c r="BK1781" i="9"/>
  <c r="BK1773" i="9"/>
  <c r="BK1764" i="9"/>
  <c r="J1759" i="9"/>
  <c r="BK1748" i="9"/>
  <c r="BK1730" i="9"/>
  <c r="BK1722" i="9"/>
  <c r="BK324" i="9"/>
  <c r="BK294" i="9"/>
  <c r="BK280" i="9"/>
  <c r="BK260" i="9"/>
  <c r="J246" i="9"/>
  <c r="BK220" i="9"/>
  <c r="BK210" i="9"/>
  <c r="BK194" i="9"/>
  <c r="BK188" i="9"/>
  <c r="J172" i="9"/>
  <c r="J1915" i="9"/>
  <c r="J1911" i="9"/>
  <c r="J1907" i="9"/>
  <c r="J1903" i="9"/>
  <c r="J1899" i="9"/>
  <c r="J1895" i="9"/>
  <c r="J1891" i="9"/>
  <c r="BK1884" i="9"/>
  <c r="BK1872" i="9"/>
  <c r="J1856" i="9"/>
  <c r="BK1815" i="9"/>
  <c r="BK1797" i="9"/>
  <c r="BK1769" i="9"/>
  <c r="BK1742" i="9"/>
  <c r="J1730" i="9"/>
  <c r="J1706" i="9"/>
  <c r="J1696" i="9"/>
  <c r="BK1684" i="9"/>
  <c r="BK1670" i="9"/>
  <c r="BK1853" i="9"/>
  <c r="BK1834" i="9"/>
  <c r="BK1808" i="9"/>
  <c r="BK1775" i="9"/>
  <c r="J1755" i="9"/>
  <c r="J1740" i="9"/>
  <c r="BK1724" i="9"/>
  <c r="J1709" i="9"/>
  <c r="BK1690" i="9"/>
  <c r="BK1680" i="9"/>
  <c r="BK1668" i="9"/>
  <c r="BK1656" i="9"/>
  <c r="J1645" i="9"/>
  <c r="J1626" i="9"/>
  <c r="J1597" i="9"/>
  <c r="BK1573" i="9"/>
  <c r="J1567" i="9"/>
  <c r="BK1552" i="9"/>
  <c r="J1521" i="9"/>
  <c r="J1507" i="9"/>
  <c r="J1475" i="9"/>
  <c r="J1455" i="9"/>
  <c r="J1429" i="9"/>
  <c r="J1389" i="9"/>
  <c r="J1372" i="9"/>
  <c r="J1336" i="9"/>
  <c r="J1324" i="9"/>
  <c r="BK1294" i="9"/>
  <c r="BK1281" i="9"/>
  <c r="BK1270" i="9"/>
  <c r="BK1250" i="9"/>
  <c r="J1211" i="9"/>
  <c r="BK1185" i="9"/>
  <c r="BK1149" i="9"/>
  <c r="J1140" i="9"/>
  <c r="J1135" i="9"/>
  <c r="J1115" i="9"/>
  <c r="J1095" i="9"/>
  <c r="BK1075" i="9"/>
  <c r="BK1064" i="9"/>
  <c r="BK1054" i="9"/>
  <c r="BK1040" i="9"/>
  <c r="BK1022" i="9"/>
  <c r="J1006" i="9"/>
  <c r="BK994" i="9"/>
  <c r="J973" i="9"/>
  <c r="J957" i="9"/>
  <c r="BK947" i="9"/>
  <c r="BK924" i="9"/>
  <c r="J908" i="9"/>
  <c r="J898" i="9"/>
  <c r="BK886" i="9"/>
  <c r="J862" i="9"/>
  <c r="J839" i="9"/>
  <c r="BK829" i="9"/>
  <c r="BK819" i="9"/>
  <c r="J807" i="9"/>
  <c r="BK783" i="9"/>
  <c r="BK758" i="9"/>
  <c r="J736" i="9"/>
  <c r="J724" i="9"/>
  <c r="J700" i="9"/>
  <c r="J690" i="9"/>
  <c r="BK677" i="9"/>
  <c r="BK659" i="9"/>
  <c r="J647" i="9"/>
  <c r="J635" i="9"/>
  <c r="BK611" i="9"/>
  <c r="BK588" i="9"/>
  <c r="BK570" i="9"/>
  <c r="J540" i="9"/>
  <c r="J528" i="9"/>
  <c r="BK502" i="9"/>
  <c r="J489" i="9"/>
  <c r="BK479" i="9"/>
  <c r="J461" i="9"/>
  <c r="BK449" i="9"/>
  <c r="J441" i="9"/>
  <c r="BK431" i="9"/>
  <c r="BK417" i="9"/>
  <c r="J388" i="9"/>
  <c r="J378" i="9"/>
  <c r="J349" i="9"/>
  <c r="J328" i="9"/>
  <c r="BK310" i="9"/>
  <c r="BK298" i="9"/>
  <c r="BK288" i="9"/>
  <c r="BK276" i="9"/>
  <c r="J232" i="9"/>
  <c r="BK202" i="9"/>
  <c r="BK180" i="9"/>
  <c r="J168" i="9"/>
  <c r="J156" i="9"/>
  <c r="BK1649" i="9"/>
  <c r="J1639" i="9"/>
  <c r="J1624" i="9"/>
  <c r="BK1609" i="9"/>
  <c r="BK1582" i="9"/>
  <c r="J1556" i="9"/>
  <c r="BK1543" i="9"/>
  <c r="BK1535" i="9"/>
  <c r="BK1515" i="9"/>
  <c r="BK1468" i="9"/>
  <c r="BK1447" i="9"/>
  <c r="BK1419" i="9"/>
  <c r="BK1392" i="9"/>
  <c r="BK1372" i="9"/>
  <c r="BK1334" i="9"/>
  <c r="BK1318" i="9"/>
  <c r="J1305" i="9"/>
  <c r="J1294" i="9"/>
  <c r="J1278" i="9"/>
  <c r="J1232" i="9"/>
  <c r="BK1211" i="9"/>
  <c r="J1198" i="9"/>
  <c r="J1185" i="9"/>
  <c r="J1153" i="9"/>
  <c r="BK1140" i="9"/>
  <c r="J1129" i="9"/>
  <c r="BK1117" i="9"/>
  <c r="J1107" i="9"/>
  <c r="J1080" i="9"/>
  <c r="J1069" i="9"/>
  <c r="BK1044" i="9"/>
  <c r="J1034" i="9"/>
  <c r="BK1012" i="9"/>
  <c r="BK1000" i="9"/>
  <c r="J985" i="9"/>
  <c r="BK977" i="9"/>
  <c r="J967" i="9"/>
  <c r="J959" i="9"/>
  <c r="J943" i="9"/>
  <c r="J937" i="9"/>
  <c r="BK914" i="9"/>
  <c r="J906" i="9"/>
  <c r="J888" i="9"/>
  <c r="BK860" i="9"/>
  <c r="BK845" i="9"/>
  <c r="J829" i="9"/>
  <c r="J817" i="9"/>
  <c r="BK793" i="9"/>
  <c r="J777" i="9"/>
  <c r="BK766" i="9"/>
  <c r="BK762" i="9"/>
  <c r="J742" i="9"/>
  <c r="BK728" i="9"/>
  <c r="J718" i="9"/>
  <c r="BK702" i="9"/>
  <c r="J692" i="9"/>
  <c r="BK679" i="9"/>
  <c r="BK671" i="9"/>
  <c r="BK663" i="9"/>
  <c r="J645" i="9"/>
  <c r="BK621" i="9"/>
  <c r="J609" i="9"/>
  <c r="J601" i="9"/>
  <c r="BK576" i="9"/>
  <c r="BK550" i="9"/>
  <c r="J522" i="9"/>
  <c r="BK510" i="9"/>
  <c r="BK498" i="9"/>
  <c r="BK487" i="9"/>
  <c r="J1586" i="9"/>
  <c r="BK1565" i="9"/>
  <c r="J1554" i="9"/>
  <c r="BK1526" i="9"/>
  <c r="J1513" i="9"/>
  <c r="BK1500" i="9"/>
  <c r="BK1490" i="9"/>
  <c r="BK1480" i="9"/>
  <c r="J1447" i="9"/>
  <c r="J1438" i="9"/>
  <c r="BK1403" i="9"/>
  <c r="J1374" i="9"/>
  <c r="BK1330" i="9"/>
  <c r="J1316" i="9"/>
  <c r="J1272" i="9"/>
  <c r="BK1261" i="9"/>
  <c r="J1243" i="9"/>
  <c r="J1225" i="9"/>
  <c r="BK1217" i="9"/>
  <c r="BK1200" i="9"/>
  <c r="J1169" i="9"/>
  <c r="J1155" i="9"/>
  <c r="BK1131" i="9"/>
  <c r="J1111" i="9"/>
  <c r="BK1101" i="9"/>
  <c r="BK1095" i="9"/>
  <c r="J1082" i="9"/>
  <c r="BK1060" i="9"/>
  <c r="J1044" i="9"/>
  <c r="J1026" i="9"/>
  <c r="J1012" i="9"/>
  <c r="J998" i="9"/>
  <c r="J988" i="9"/>
  <c r="BK961" i="9"/>
  <c r="BK951" i="9"/>
  <c r="J926" i="9"/>
  <c r="BK912" i="9"/>
  <c r="BK898" i="9"/>
  <c r="BK878" i="9"/>
  <c r="J868" i="9"/>
  <c r="BK854" i="9"/>
  <c r="BK839" i="9"/>
  <c r="BK811" i="9"/>
  <c r="J793" i="9"/>
  <c r="BK777" i="9"/>
  <c r="BK773" i="9"/>
  <c r="BK746" i="9"/>
  <c r="J730" i="9"/>
  <c r="BK714" i="9"/>
  <c r="J694" i="9"/>
  <c r="BK661" i="9"/>
  <c r="BK651" i="9"/>
  <c r="BK639" i="9"/>
  <c r="J627" i="9"/>
  <c r="BK609" i="9"/>
  <c r="J586" i="9"/>
  <c r="BK566" i="9"/>
  <c r="BK554" i="9"/>
  <c r="J538" i="9"/>
  <c r="BK528" i="9"/>
  <c r="J510" i="9"/>
  <c r="J496" i="9"/>
  <c r="J471" i="9"/>
  <c r="J459" i="9"/>
  <c r="J407" i="9"/>
  <c r="J126" i="10"/>
  <c r="J178" i="10"/>
  <c r="BK171" i="10"/>
  <c r="J162" i="10"/>
  <c r="BK551" i="11"/>
  <c r="J543" i="11"/>
  <c r="BK530" i="11"/>
  <c r="J518" i="11"/>
  <c r="J497" i="11"/>
  <c r="J479" i="11"/>
  <c r="J459" i="11"/>
  <c r="BK441" i="11"/>
  <c r="J423" i="11"/>
  <c r="BK394" i="11"/>
  <c r="J367" i="11"/>
  <c r="J349" i="11"/>
  <c r="J327" i="11"/>
  <c r="J302" i="11"/>
  <c r="BK276" i="11"/>
  <c r="BK249" i="11"/>
  <c r="J240" i="11"/>
  <c r="BK227" i="11"/>
  <c r="J194" i="11"/>
  <c r="J183" i="11"/>
  <c r="BK143" i="11"/>
  <c r="J570" i="11"/>
  <c r="J540" i="11"/>
  <c r="BK510" i="11"/>
  <c r="BK484" i="11"/>
  <c r="J464" i="11"/>
  <c r="J452" i="11"/>
  <c r="J439" i="11"/>
  <c r="J431" i="11"/>
  <c r="BK411" i="11"/>
  <c r="BK387" i="11"/>
  <c r="J374" i="11"/>
  <c r="J359" i="11"/>
  <c r="BK336" i="11"/>
  <c r="BK311" i="11"/>
  <c r="J295" i="11"/>
  <c r="BK256" i="11"/>
  <c r="BK242" i="11"/>
  <c r="J227" i="11"/>
  <c r="BK204" i="11"/>
  <c r="BK180" i="11"/>
  <c r="J166" i="11"/>
  <c r="J148" i="11"/>
  <c r="BK573" i="11"/>
  <c r="J558" i="11"/>
  <c r="BK543" i="11"/>
  <c r="BK533" i="11"/>
  <c r="J502" i="11"/>
  <c r="BK486" i="11"/>
  <c r="J476" i="11"/>
  <c r="BK408" i="11"/>
  <c r="J397" i="11"/>
  <c r="BK377" i="11"/>
  <c r="J357" i="11"/>
  <c r="BK333" i="11"/>
  <c r="J318" i="11"/>
  <c r="BK302" i="11"/>
  <c r="BK281" i="11"/>
  <c r="J268" i="11"/>
  <c r="BK262" i="11"/>
  <c r="BK240" i="11"/>
  <c r="J214" i="11"/>
  <c r="BK199" i="11"/>
  <c r="BK190" i="11"/>
  <c r="J175" i="11"/>
  <c r="J164" i="11"/>
  <c r="J145" i="11"/>
  <c r="BK575" i="11"/>
  <c r="BK556" i="11"/>
  <c r="BK520" i="11"/>
  <c r="J505" i="11"/>
  <c r="BK476" i="11"/>
  <c r="J469" i="11"/>
  <c r="BK452" i="11"/>
  <c r="BK436" i="11"/>
  <c r="BK420" i="11"/>
  <c r="BK405" i="11"/>
  <c r="J384" i="11"/>
  <c r="BK353" i="11"/>
  <c r="J339" i="11"/>
  <c r="J331" i="11"/>
  <c r="BK313" i="11"/>
  <c r="J286" i="11"/>
  <c r="J276" i="11"/>
  <c r="BK254" i="11"/>
  <c r="J233" i="11"/>
  <c r="J222" i="11"/>
  <c r="BK209" i="11"/>
  <c r="BK197" i="11"/>
  <c r="BK175" i="11"/>
  <c r="BK160" i="11"/>
  <c r="J143" i="11"/>
  <c r="BK233" i="12"/>
  <c r="BK212" i="12"/>
  <c r="J204" i="12"/>
  <c r="J181" i="12"/>
  <c r="BK150" i="12"/>
  <c r="J143" i="12"/>
  <c r="J130" i="12"/>
  <c r="J245" i="12"/>
  <c r="J217" i="12"/>
  <c r="J194" i="12"/>
  <c r="J178" i="12"/>
  <c r="J153" i="12"/>
  <c r="BK127" i="12"/>
  <c r="BK236" i="12"/>
  <c r="BK217" i="12"/>
  <c r="J202" i="12"/>
  <c r="BK189" i="12"/>
  <c r="BK143" i="12"/>
  <c r="J189" i="12"/>
  <c r="J148" i="12"/>
  <c r="J195" i="13"/>
  <c r="BK176" i="13"/>
  <c r="BK172" i="13"/>
  <c r="BK168" i="13"/>
  <c r="BK164" i="13"/>
  <c r="BK150" i="13"/>
  <c r="J164" i="13"/>
  <c r="J190" i="13"/>
  <c r="J176" i="13"/>
  <c r="J170" i="13"/>
  <c r="J157" i="13"/>
  <c r="BK134" i="13"/>
  <c r="BK193" i="13"/>
  <c r="BK187" i="13"/>
  <c r="BK171" i="13"/>
  <c r="J166" i="13"/>
  <c r="J134" i="13"/>
  <c r="BK135" i="14"/>
  <c r="BK129" i="14"/>
  <c r="BK141" i="14"/>
  <c r="J137" i="14"/>
  <c r="J127" i="14"/>
  <c r="BK136" i="14"/>
  <c r="J132" i="14"/>
  <c r="J126" i="14"/>
  <c r="BK797" i="15"/>
  <c r="J759" i="15"/>
  <c r="BK727" i="15"/>
  <c r="J699" i="15"/>
  <c r="BK681" i="15"/>
  <c r="BK623" i="15"/>
  <c r="BK566" i="15"/>
  <c r="BK535" i="15"/>
  <c r="BK526" i="15"/>
  <c r="J454" i="15"/>
  <c r="J391" i="15"/>
  <c r="J326" i="15"/>
  <c r="J309" i="15"/>
  <c r="BK269" i="15"/>
  <c r="BK244" i="15"/>
  <c r="J182" i="15"/>
  <c r="J136" i="15"/>
  <c r="BK791" i="15"/>
  <c r="J773" i="15"/>
  <c r="BK747" i="15"/>
  <c r="BK695" i="15"/>
  <c r="BK680" i="15"/>
  <c r="BK621" i="15"/>
  <c r="BK602" i="15"/>
  <c r="J552" i="15"/>
  <c r="J528" i="15"/>
  <c r="BK488" i="15"/>
  <c r="J446" i="15"/>
  <c r="BK405" i="15"/>
  <c r="BK370" i="15"/>
  <c r="J329" i="15"/>
  <c r="J269" i="15"/>
  <c r="BK222" i="15"/>
  <c r="BK199" i="15"/>
  <c r="J159" i="15"/>
  <c r="BK823" i="15"/>
  <c r="J816" i="15"/>
  <c r="BK805" i="15"/>
  <c r="BK786" i="15"/>
  <c r="BK768" i="15"/>
  <c r="J735" i="15"/>
  <c r="BK713" i="15"/>
  <c r="BK699" i="15"/>
  <c r="BK671" i="15"/>
  <c r="BK639" i="15"/>
  <c r="J621" i="15"/>
  <c r="BK540" i="15"/>
  <c r="J486" i="15"/>
  <c r="J401" i="15"/>
  <c r="BK376" i="15"/>
  <c r="BK329" i="15"/>
  <c r="J293" i="15"/>
  <c r="J222" i="15"/>
  <c r="J176" i="15"/>
  <c r="J771" i="15"/>
  <c r="BK759" i="15"/>
  <c r="BK687" i="15"/>
  <c r="J633" i="15"/>
  <c r="BK608" i="15"/>
  <c r="BK552" i="15"/>
  <c r="BK519" i="15"/>
  <c r="J480" i="15"/>
  <c r="J440" i="15"/>
  <c r="J419" i="15"/>
  <c r="BK384" i="15"/>
  <c r="J303" i="15"/>
  <c r="J199" i="15"/>
  <c r="BK380" i="16"/>
  <c r="BK367" i="16"/>
  <c r="J346" i="16"/>
  <c r="J321" i="16"/>
  <c r="J306" i="16"/>
  <c r="J242" i="16"/>
  <c r="J219" i="16"/>
  <c r="BK200" i="16"/>
  <c r="J138" i="16"/>
  <c r="BK355" i="16"/>
  <c r="BK311" i="16"/>
  <c r="BK162" i="16"/>
  <c r="BK316" i="17"/>
  <c r="J285" i="17"/>
  <c r="BK260" i="17"/>
  <c r="J241" i="17"/>
  <c r="BK226" i="17"/>
  <c r="J168" i="17"/>
  <c r="J138" i="17"/>
  <c r="J339" i="17"/>
  <c r="J297" i="17"/>
  <c r="J277" i="17"/>
  <c r="BK243" i="17"/>
  <c r="J229" i="17"/>
  <c r="BK192" i="17"/>
  <c r="BK168" i="17"/>
  <c r="BK133" i="17"/>
  <c r="BK344" i="17"/>
  <c r="BK297" i="17"/>
  <c r="J267" i="17"/>
  <c r="BK241" i="17"/>
  <c r="BK199" i="17"/>
  <c r="J148" i="17"/>
  <c r="J344" i="17"/>
  <c r="J320" i="17"/>
  <c r="BK293" i="17"/>
  <c r="J261" i="17"/>
  <c r="J234" i="17"/>
  <c r="BK207" i="17"/>
  <c r="J175" i="17"/>
  <c r="BK138" i="17"/>
  <c r="J230" i="18"/>
  <c r="J217" i="18"/>
  <c r="BK163" i="18"/>
  <c r="BK132" i="18"/>
  <c r="BK230" i="18"/>
  <c r="BK217" i="18"/>
  <c r="J205" i="18"/>
  <c r="J175" i="18"/>
  <c r="J132" i="18"/>
  <c r="BK149" i="18"/>
  <c r="BK205" i="18"/>
  <c r="BK140" i="18"/>
  <c r="BK232" i="19"/>
  <c r="J222" i="19"/>
  <c r="BK197" i="19"/>
  <c r="J165" i="19"/>
  <c r="BK150" i="19"/>
  <c r="BK244" i="19"/>
  <c r="J234" i="19"/>
  <c r="BK231" i="19"/>
  <c r="J223" i="19"/>
  <c r="BK209" i="19"/>
  <c r="J185" i="19"/>
  <c r="J161" i="19"/>
  <c r="BK151" i="19"/>
  <c r="BK140" i="19"/>
  <c r="J121" i="19"/>
  <c r="BK234" i="19"/>
  <c r="BK227" i="19"/>
  <c r="J173" i="19"/>
  <c r="J131" i="19"/>
  <c r="BK243" i="19"/>
  <c r="J239" i="19"/>
  <c r="J228" i="19"/>
  <c r="J221" i="19"/>
  <c r="BK185" i="19"/>
  <c r="J156" i="19"/>
  <c r="J149" i="19"/>
  <c r="J135" i="19"/>
  <c r="BK187" i="20"/>
  <c r="BK178" i="20"/>
  <c r="J152" i="20"/>
  <c r="BK144" i="20"/>
  <c r="BK135" i="20"/>
  <c r="J192" i="20"/>
  <c r="BK148" i="20"/>
  <c r="BK207" i="20"/>
  <c r="BK193" i="20"/>
  <c r="BK175" i="20"/>
  <c r="BK168" i="20"/>
  <c r="J148" i="20"/>
  <c r="J123" i="20"/>
  <c r="J193" i="20"/>
  <c r="J168" i="20"/>
  <c r="J144" i="20"/>
  <c r="BK132" i="20"/>
  <c r="BK233" i="21"/>
  <c r="BK198" i="21"/>
  <c r="J186" i="21"/>
  <c r="J166" i="21"/>
  <c r="BK138" i="21"/>
  <c r="J225" i="21"/>
  <c r="BK205" i="21"/>
  <c r="BK171" i="21"/>
  <c r="BK161" i="21"/>
  <c r="BK123" i="21"/>
  <c r="J216" i="21"/>
  <c r="J205" i="21"/>
  <c r="J180" i="21"/>
  <c r="BK156" i="21"/>
  <c r="J132" i="21"/>
  <c r="J128" i="21"/>
  <c r="J233" i="21"/>
  <c r="J219" i="21"/>
  <c r="BK211" i="21"/>
  <c r="J161" i="21"/>
  <c r="BK142" i="21"/>
  <c r="J126" i="21"/>
  <c r="BK134" i="22"/>
  <c r="BK126" i="22"/>
  <c r="J175" i="22"/>
  <c r="J142" i="22"/>
  <c r="BK137" i="22"/>
  <c r="J131" i="22"/>
  <c r="BK172" i="22"/>
  <c r="J145" i="22"/>
  <c r="J136" i="22"/>
  <c r="J130" i="22"/>
  <c r="BK154" i="22"/>
  <c r="J138" i="22"/>
  <c r="BK128" i="22"/>
  <c r="J125" i="22"/>
  <c r="BK282" i="23"/>
  <c r="J234" i="23"/>
  <c r="BK207" i="23"/>
  <c r="BK134" i="23"/>
  <c r="J266" i="23"/>
  <c r="J215" i="23"/>
  <c r="J252" i="23"/>
  <c r="J172" i="23"/>
  <c r="BK291" i="23"/>
  <c r="J228" i="23"/>
  <c r="BK215" i="23"/>
  <c r="BK168" i="23"/>
  <c r="BK594" i="9" l="1"/>
  <c r="J594" i="9" s="1"/>
  <c r="J107" i="9" s="1"/>
  <c r="BK683" i="9"/>
  <c r="J683" i="9"/>
  <c r="J108" i="9"/>
  <c r="P770" i="9"/>
  <c r="R851" i="9"/>
  <c r="R934" i="9"/>
  <c r="R987" i="9"/>
  <c r="P1068" i="9"/>
  <c r="T1079" i="9"/>
  <c r="R1092" i="9"/>
  <c r="R1123" i="9"/>
  <c r="P1128" i="9"/>
  <c r="T1137" i="9"/>
  <c r="T1146" i="9"/>
  <c r="R1163" i="9"/>
  <c r="P1343" i="9"/>
  <c r="P1528" i="9"/>
  <c r="T1547" i="9"/>
  <c r="BK1667" i="9"/>
  <c r="J1667" i="9" s="1"/>
  <c r="J124" i="9" s="1"/>
  <c r="P1799" i="9"/>
  <c r="R1814" i="9"/>
  <c r="T1859" i="9"/>
  <c r="R1874" i="9"/>
  <c r="P1890" i="9"/>
  <c r="BK125" i="10"/>
  <c r="J125" i="10" s="1"/>
  <c r="J100" i="10" s="1"/>
  <c r="BK181" i="10"/>
  <c r="J181" i="10"/>
  <c r="J101" i="10"/>
  <c r="R136" i="11"/>
  <c r="T163" i="11"/>
  <c r="T182" i="11"/>
  <c r="BK237" i="11"/>
  <c r="J237" i="11" s="1"/>
  <c r="J104" i="11" s="1"/>
  <c r="P292" i="11"/>
  <c r="T338" i="11"/>
  <c r="T356" i="11"/>
  <c r="R414" i="11"/>
  <c r="BK446" i="11"/>
  <c r="J446" i="11" s="1"/>
  <c r="J109" i="11" s="1"/>
  <c r="P491" i="11"/>
  <c r="T515" i="11"/>
  <c r="P553" i="11"/>
  <c r="P562" i="11"/>
  <c r="R122" i="12"/>
  <c r="R121" i="12"/>
  <c r="BK135" i="13"/>
  <c r="J135" i="13" s="1"/>
  <c r="J100" i="13" s="1"/>
  <c r="P135" i="13"/>
  <c r="BK162" i="13"/>
  <c r="J162" i="13"/>
  <c r="J101" i="13"/>
  <c r="P191" i="13"/>
  <c r="BK135" i="15"/>
  <c r="J135" i="15" s="1"/>
  <c r="J98" i="15" s="1"/>
  <c r="T215" i="15"/>
  <c r="P331" i="15"/>
  <c r="BK369" i="15"/>
  <c r="J369" i="15"/>
  <c r="J101" i="15"/>
  <c r="R390" i="15"/>
  <c r="R411" i="15"/>
  <c r="BK494" i="15"/>
  <c r="J494" i="15"/>
  <c r="J104" i="15"/>
  <c r="T545" i="15"/>
  <c r="P657" i="15"/>
  <c r="P670" i="15"/>
  <c r="BK686" i="15"/>
  <c r="J686" i="15" s="1"/>
  <c r="J109" i="15" s="1"/>
  <c r="P785" i="15"/>
  <c r="R796" i="15"/>
  <c r="T804" i="15"/>
  <c r="T803" i="15"/>
  <c r="P125" i="16"/>
  <c r="P194" i="16"/>
  <c r="T218" i="16"/>
  <c r="R354" i="16"/>
  <c r="T127" i="17"/>
  <c r="R177" i="17"/>
  <c r="R126" i="17" s="1"/>
  <c r="R125" i="17" s="1"/>
  <c r="P198" i="17"/>
  <c r="P211" i="17"/>
  <c r="BK228" i="17"/>
  <c r="J228" i="17" s="1"/>
  <c r="J103" i="17" s="1"/>
  <c r="BK345" i="17"/>
  <c r="J345" i="17"/>
  <c r="J104" i="17"/>
  <c r="P125" i="18"/>
  <c r="T131" i="18"/>
  <c r="T139" i="18"/>
  <c r="R153" i="18"/>
  <c r="R225" i="18"/>
  <c r="R171" i="2"/>
  <c r="P344" i="2"/>
  <c r="BK589" i="2"/>
  <c r="BK343" i="2" s="1"/>
  <c r="J343" i="2" s="1"/>
  <c r="J101" i="2" s="1"/>
  <c r="J589" i="2"/>
  <c r="J103" i="2"/>
  <c r="BK897" i="2"/>
  <c r="J897" i="2" s="1"/>
  <c r="J104" i="2" s="1"/>
  <c r="P1504" i="2"/>
  <c r="P1799" i="2"/>
  <c r="T2160" i="2"/>
  <c r="BK2548" i="2"/>
  <c r="J2548" i="2"/>
  <c r="J110" i="2"/>
  <c r="P2889" i="2"/>
  <c r="P2914" i="2"/>
  <c r="P2982" i="2"/>
  <c r="R3048" i="2"/>
  <c r="P3432" i="2"/>
  <c r="BK3646" i="2"/>
  <c r="J3646" i="2"/>
  <c r="J120" i="2"/>
  <c r="T3853" i="2"/>
  <c r="R4452" i="2"/>
  <c r="P4477" i="2"/>
  <c r="P4514" i="2"/>
  <c r="T4917" i="2"/>
  <c r="P4948" i="2"/>
  <c r="P5008" i="2"/>
  <c r="R5228" i="2"/>
  <c r="BK5253" i="2"/>
  <c r="J5253" i="2"/>
  <c r="J130" i="2"/>
  <c r="P5314" i="2"/>
  <c r="BK5509" i="2"/>
  <c r="BK5305" i="2" s="1"/>
  <c r="J5305" i="2" s="1"/>
  <c r="J131" i="2" s="1"/>
  <c r="J5509" i="2"/>
  <c r="J133" i="2" s="1"/>
  <c r="BK5612" i="2"/>
  <c r="J5612" i="2"/>
  <c r="J134" i="2"/>
  <c r="P5677" i="2"/>
  <c r="BK5726" i="2"/>
  <c r="J5726" i="2"/>
  <c r="J137" i="2"/>
  <c r="R5794" i="2"/>
  <c r="P5915" i="2"/>
  <c r="P5945" i="2"/>
  <c r="R6361" i="2"/>
  <c r="BK6466" i="2"/>
  <c r="J6466" i="2"/>
  <c r="J143" i="2"/>
  <c r="R6914" i="2"/>
  <c r="BK7171" i="2"/>
  <c r="J7171" i="2" s="1"/>
  <c r="J145" i="2" s="1"/>
  <c r="P7413" i="2"/>
  <c r="BK7475" i="2"/>
  <c r="J7475" i="2"/>
  <c r="J147" i="2"/>
  <c r="T126" i="3"/>
  <c r="T125" i="3" s="1"/>
  <c r="R221" i="3"/>
  <c r="R220" i="3"/>
  <c r="T131" i="4"/>
  <c r="T143" i="4"/>
  <c r="P231" i="4"/>
  <c r="T343" i="4"/>
  <c r="T467" i="4"/>
  <c r="P513" i="4"/>
  <c r="P535" i="4"/>
  <c r="T130" i="5"/>
  <c r="T163" i="5"/>
  <c r="R202" i="5"/>
  <c r="R269" i="5"/>
  <c r="P278" i="5"/>
  <c r="T301" i="5"/>
  <c r="BK323" i="5"/>
  <c r="J323" i="5" s="1"/>
  <c r="J106" i="5" s="1"/>
  <c r="R151" i="6"/>
  <c r="P366" i="6"/>
  <c r="BK524" i="6"/>
  <c r="J524" i="6"/>
  <c r="J103" i="6"/>
  <c r="R524" i="6"/>
  <c r="R866" i="6"/>
  <c r="P1110" i="6"/>
  <c r="BK1179" i="6"/>
  <c r="J1179" i="6"/>
  <c r="J106" i="6"/>
  <c r="R1179" i="6"/>
  <c r="P1248" i="6"/>
  <c r="T1248" i="6"/>
  <c r="R1268" i="6"/>
  <c r="P1517" i="6"/>
  <c r="BK1655" i="6"/>
  <c r="J1655" i="6"/>
  <c r="J111" i="6"/>
  <c r="T1655" i="6"/>
  <c r="R1895" i="6"/>
  <c r="P1964" i="6"/>
  <c r="BK2033" i="6"/>
  <c r="J2033" i="6"/>
  <c r="J114" i="6"/>
  <c r="P2033" i="6"/>
  <c r="BK2122" i="6"/>
  <c r="J2122" i="6"/>
  <c r="J116" i="6"/>
  <c r="T2122" i="6"/>
  <c r="T2246" i="6"/>
  <c r="T2368" i="6"/>
  <c r="R2503" i="6"/>
  <c r="P2616" i="6"/>
  <c r="BK2659" i="6"/>
  <c r="J2659" i="6"/>
  <c r="J121" i="6"/>
  <c r="R2659" i="6"/>
  <c r="P2706" i="6"/>
  <c r="BK2753" i="6"/>
  <c r="J2753" i="6"/>
  <c r="J123" i="6"/>
  <c r="T2753" i="6"/>
  <c r="R2800" i="6"/>
  <c r="R2844" i="6"/>
  <c r="BK2908" i="6"/>
  <c r="J2908" i="6" s="1"/>
  <c r="J127" i="6" s="1"/>
  <c r="T2908" i="6"/>
  <c r="R2932" i="6"/>
  <c r="R152" i="7"/>
  <c r="BK171" i="7"/>
  <c r="J171" i="7"/>
  <c r="J102" i="7" s="1"/>
  <c r="R178" i="7"/>
  <c r="BK188" i="7"/>
  <c r="J188" i="7"/>
  <c r="J106" i="7"/>
  <c r="P215" i="7"/>
  <c r="R233" i="7"/>
  <c r="BK261" i="7"/>
  <c r="J261" i="7" s="1"/>
  <c r="J109" i="7" s="1"/>
  <c r="BK289" i="7"/>
  <c r="J289" i="7"/>
  <c r="J110" i="7"/>
  <c r="R323" i="7"/>
  <c r="BK330" i="7"/>
  <c r="J330" i="7"/>
  <c r="J112" i="7" s="1"/>
  <c r="T337" i="7"/>
  <c r="P344" i="7"/>
  <c r="P356" i="7"/>
  <c r="R370" i="7"/>
  <c r="R355" i="7" s="1"/>
  <c r="P160" i="8"/>
  <c r="BK193" i="8"/>
  <c r="J193" i="8"/>
  <c r="J101" i="8" s="1"/>
  <c r="R199" i="8"/>
  <c r="R207" i="8"/>
  <c r="P216" i="8"/>
  <c r="P224" i="8"/>
  <c r="P229" i="8"/>
  <c r="P234" i="8"/>
  <c r="P239" i="8"/>
  <c r="P244" i="8"/>
  <c r="P253" i="8"/>
  <c r="R257" i="8"/>
  <c r="P269" i="8"/>
  <c r="R281" i="8"/>
  <c r="R288" i="8"/>
  <c r="R252" i="8" s="1"/>
  <c r="P304" i="8"/>
  <c r="T309" i="8"/>
  <c r="R329" i="8"/>
  <c r="R341" i="8"/>
  <c r="R352" i="8"/>
  <c r="P363" i="8"/>
  <c r="T368" i="8"/>
  <c r="T377" i="8"/>
  <c r="T381" i="8"/>
  <c r="R395" i="8"/>
  <c r="T402" i="9"/>
  <c r="T493" i="9"/>
  <c r="R594" i="9"/>
  <c r="R683" i="9"/>
  <c r="R770" i="9"/>
  <c r="T851" i="9"/>
  <c r="P934" i="9"/>
  <c r="BK987" i="9"/>
  <c r="J987" i="9" s="1"/>
  <c r="J112" i="9" s="1"/>
  <c r="BK1068" i="9"/>
  <c r="J1068" i="9"/>
  <c r="J113" i="9"/>
  <c r="BK1079" i="9"/>
  <c r="J1079" i="9"/>
  <c r="J114" i="9"/>
  <c r="BK1092" i="9"/>
  <c r="J1092" i="9" s="1"/>
  <c r="J115" i="9" s="1"/>
  <c r="BK1123" i="9"/>
  <c r="J1123" i="9"/>
  <c r="J116" i="9"/>
  <c r="T1128" i="9"/>
  <c r="P1137" i="9"/>
  <c r="R1146" i="9"/>
  <c r="P1163" i="9"/>
  <c r="T1343" i="9"/>
  <c r="R1528" i="9"/>
  <c r="BK1547" i="9"/>
  <c r="J1547" i="9"/>
  <c r="J123" i="9"/>
  <c r="P1667" i="9"/>
  <c r="T1799" i="9"/>
  <c r="P1814" i="9"/>
  <c r="R1859" i="9"/>
  <c r="T1874" i="9"/>
  <c r="T1890" i="9"/>
  <c r="T125" i="10"/>
  <c r="R181" i="10"/>
  <c r="R124" i="10" s="1"/>
  <c r="R123" i="10" s="1"/>
  <c r="P136" i="11"/>
  <c r="BK163" i="11"/>
  <c r="J163" i="11" s="1"/>
  <c r="J101" i="11" s="1"/>
  <c r="BK177" i="11"/>
  <c r="J177" i="11"/>
  <c r="J102" i="11"/>
  <c r="T177" i="11"/>
  <c r="BK182" i="11"/>
  <c r="BK162" i="11" s="1"/>
  <c r="J162" i="11" s="1"/>
  <c r="J100" i="11" s="1"/>
  <c r="R237" i="11"/>
  <c r="R292" i="11"/>
  <c r="P338" i="11"/>
  <c r="BK356" i="11"/>
  <c r="J356" i="11"/>
  <c r="J107" i="11"/>
  <c r="T414" i="11"/>
  <c r="P446" i="11"/>
  <c r="R491" i="11"/>
  <c r="R515" i="11"/>
  <c r="R553" i="11"/>
  <c r="R562" i="11"/>
  <c r="T122" i="12"/>
  <c r="T121" i="12"/>
  <c r="BK125" i="13"/>
  <c r="J125" i="13" s="1"/>
  <c r="J99" i="13" s="1"/>
  <c r="T125" i="13"/>
  <c r="R135" i="13"/>
  <c r="P162" i="13"/>
  <c r="BK191" i="13"/>
  <c r="J191" i="13"/>
  <c r="J102" i="13" s="1"/>
  <c r="R124" i="14"/>
  <c r="R123" i="14"/>
  <c r="R122" i="14"/>
  <c r="R135" i="15"/>
  <c r="P215" i="15"/>
  <c r="R331" i="15"/>
  <c r="P369" i="15"/>
  <c r="BK390" i="15"/>
  <c r="J390" i="15" s="1"/>
  <c r="J102" i="15" s="1"/>
  <c r="P411" i="15"/>
  <c r="R494" i="15"/>
  <c r="R545" i="15"/>
  <c r="R657" i="15"/>
  <c r="R670" i="15"/>
  <c r="R686" i="15"/>
  <c r="R785" i="15"/>
  <c r="T796" i="15"/>
  <c r="R804" i="15"/>
  <c r="R803" i="15"/>
  <c r="T125" i="16"/>
  <c r="T124" i="16"/>
  <c r="T123" i="16"/>
  <c r="T194" i="16"/>
  <c r="P218" i="16"/>
  <c r="T354" i="16"/>
  <c r="BK127" i="17"/>
  <c r="P177" i="17"/>
  <c r="T198" i="17"/>
  <c r="T211" i="17"/>
  <c r="R228" i="17"/>
  <c r="T345" i="17"/>
  <c r="T125" i="18"/>
  <c r="P131" i="18"/>
  <c r="R139" i="18"/>
  <c r="P153" i="18"/>
  <c r="P225" i="18"/>
  <c r="T153" i="9"/>
  <c r="T245" i="9"/>
  <c r="P323" i="9"/>
  <c r="BK336" i="9"/>
  <c r="J336" i="9"/>
  <c r="J103" i="9"/>
  <c r="P344" i="9"/>
  <c r="P152" i="9" s="1"/>
  <c r="P151" i="9" s="1"/>
  <c r="AU103" i="1" s="1"/>
  <c r="BK402" i="9"/>
  <c r="J402" i="9"/>
  <c r="J105" i="9"/>
  <c r="T171" i="2"/>
  <c r="BK344" i="2"/>
  <c r="J344" i="2"/>
  <c r="J102" i="2"/>
  <c r="P589" i="2"/>
  <c r="P343" i="2"/>
  <c r="T897" i="2"/>
  <c r="BK1504" i="2"/>
  <c r="J1504" i="2" s="1"/>
  <c r="J105" i="2" s="1"/>
  <c r="BK1799" i="2"/>
  <c r="J1799" i="2"/>
  <c r="J108" i="2"/>
  <c r="BK2160" i="2"/>
  <c r="J2160" i="2"/>
  <c r="J109" i="2"/>
  <c r="T2548" i="2"/>
  <c r="BK2889" i="2"/>
  <c r="J2889" i="2"/>
  <c r="J112" i="2"/>
  <c r="R2914" i="2"/>
  <c r="R2982" i="2"/>
  <c r="P3048" i="2"/>
  <c r="R3432" i="2"/>
  <c r="R3646" i="2"/>
  <c r="BK3853" i="2"/>
  <c r="J3853" i="2"/>
  <c r="J121" i="2"/>
  <c r="BK4452" i="2"/>
  <c r="J4452" i="2"/>
  <c r="J122" i="2"/>
  <c r="BK4477" i="2"/>
  <c r="J4477" i="2" s="1"/>
  <c r="J123" i="2" s="1"/>
  <c r="BK4514" i="2"/>
  <c r="J4514" i="2"/>
  <c r="J124" i="2"/>
  <c r="P4917" i="2"/>
  <c r="BK4948" i="2"/>
  <c r="J4948" i="2"/>
  <c r="J126" i="2" s="1"/>
  <c r="R5008" i="2"/>
  <c r="T5228" i="2"/>
  <c r="R5253" i="2"/>
  <c r="R5005" i="2" s="1"/>
  <c r="R5314" i="2"/>
  <c r="P5509" i="2"/>
  <c r="P5305" i="2" s="1"/>
  <c r="T5612" i="2"/>
  <c r="BK5677" i="2"/>
  <c r="J5677" i="2"/>
  <c r="J136" i="2"/>
  <c r="P5726" i="2"/>
  <c r="P5794" i="2"/>
  <c r="BK5945" i="2"/>
  <c r="J5945" i="2"/>
  <c r="J141" i="2" s="1"/>
  <c r="P6361" i="2"/>
  <c r="P6466" i="2"/>
  <c r="P6914" i="2"/>
  <c r="T7171" i="2"/>
  <c r="R7413" i="2"/>
  <c r="P7475" i="2"/>
  <c r="P126" i="3"/>
  <c r="P125" i="3" s="1"/>
  <c r="T221" i="3"/>
  <c r="T220" i="3"/>
  <c r="BK131" i="4"/>
  <c r="J131" i="4"/>
  <c r="J100" i="4"/>
  <c r="P143" i="4"/>
  <c r="R231" i="4"/>
  <c r="P343" i="4"/>
  <c r="BK467" i="4"/>
  <c r="J467" i="4"/>
  <c r="J105" i="4"/>
  <c r="R513" i="4"/>
  <c r="T535" i="4"/>
  <c r="BK130" i="5"/>
  <c r="J130" i="5"/>
  <c r="J100" i="5" s="1"/>
  <c r="BK163" i="5"/>
  <c r="J163" i="5"/>
  <c r="J101" i="5"/>
  <c r="T202" i="5"/>
  <c r="P269" i="5"/>
  <c r="R278" i="5"/>
  <c r="P301" i="5"/>
  <c r="P323" i="5"/>
  <c r="T151" i="6"/>
  <c r="R366" i="6"/>
  <c r="BK435" i="6"/>
  <c r="J435" i="6"/>
  <c r="J101" i="6"/>
  <c r="T435" i="6"/>
  <c r="P504" i="6"/>
  <c r="T504" i="6"/>
  <c r="T524" i="6"/>
  <c r="T866" i="6"/>
  <c r="R1110" i="6"/>
  <c r="P1179" i="6"/>
  <c r="T1179" i="6"/>
  <c r="BK1248" i="6"/>
  <c r="J1248" i="6"/>
  <c r="J107" i="6" s="1"/>
  <c r="R1248" i="6"/>
  <c r="T1268" i="6"/>
  <c r="R1517" i="6"/>
  <c r="BK1586" i="6"/>
  <c r="J1586" i="6"/>
  <c r="J110" i="6"/>
  <c r="T1586" i="6"/>
  <c r="R1655" i="6"/>
  <c r="P1895" i="6"/>
  <c r="BK1964" i="6"/>
  <c r="J1964" i="6"/>
  <c r="J113" i="6"/>
  <c r="R1964" i="6"/>
  <c r="T2033" i="6"/>
  <c r="P2102" i="6"/>
  <c r="T2102" i="6"/>
  <c r="R2122" i="6"/>
  <c r="P2246" i="6"/>
  <c r="BK2368" i="6"/>
  <c r="J2368" i="6"/>
  <c r="J118" i="6"/>
  <c r="R2368" i="6"/>
  <c r="T2503" i="6"/>
  <c r="T2616" i="6"/>
  <c r="T2659" i="6"/>
  <c r="T2706" i="6"/>
  <c r="R2753" i="6"/>
  <c r="P2800" i="6"/>
  <c r="BK2844" i="6"/>
  <c r="J2844" i="6"/>
  <c r="J125" i="6"/>
  <c r="T2844" i="6"/>
  <c r="R2908" i="6"/>
  <c r="P2932" i="6"/>
  <c r="R493" i="9"/>
  <c r="P594" i="9"/>
  <c r="P683" i="9"/>
  <c r="BK770" i="9"/>
  <c r="J770" i="9"/>
  <c r="J109" i="9" s="1"/>
  <c r="P851" i="9"/>
  <c r="T934" i="9"/>
  <c r="T987" i="9"/>
  <c r="R1068" i="9"/>
  <c r="R1079" i="9"/>
  <c r="P1092" i="9"/>
  <c r="P1123" i="9"/>
  <c r="BK1128" i="9"/>
  <c r="J1128" i="9" s="1"/>
  <c r="J117" i="9" s="1"/>
  <c r="BK1137" i="9"/>
  <c r="J1137" i="9"/>
  <c r="J118" i="9"/>
  <c r="P1146" i="9"/>
  <c r="BK1163" i="9"/>
  <c r="J1163" i="9" s="1"/>
  <c r="J120" i="9" s="1"/>
  <c r="BK1343" i="9"/>
  <c r="J1343" i="9"/>
  <c r="J121" i="9"/>
  <c r="BK1528" i="9"/>
  <c r="J1528" i="9"/>
  <c r="J122" i="9"/>
  <c r="R1547" i="9"/>
  <c r="T1667" i="9"/>
  <c r="BK1799" i="9"/>
  <c r="J1799" i="9"/>
  <c r="J125" i="9"/>
  <c r="T1814" i="9"/>
  <c r="P1859" i="9"/>
  <c r="BK1874" i="9"/>
  <c r="J1874" i="9" s="1"/>
  <c r="J128" i="9" s="1"/>
  <c r="R1890" i="9"/>
  <c r="R125" i="10"/>
  <c r="T181" i="10"/>
  <c r="T136" i="11"/>
  <c r="P163" i="11"/>
  <c r="P177" i="11"/>
  <c r="R182" i="11"/>
  <c r="P237" i="11"/>
  <c r="BK292" i="11"/>
  <c r="J292" i="11"/>
  <c r="J105" i="11"/>
  <c r="BK338" i="11"/>
  <c r="J338" i="11" s="1"/>
  <c r="J106" i="11" s="1"/>
  <c r="R356" i="11"/>
  <c r="BK414" i="11"/>
  <c r="J414" i="11"/>
  <c r="J108" i="11"/>
  <c r="R446" i="11"/>
  <c r="T491" i="11"/>
  <c r="P515" i="11"/>
  <c r="BK553" i="11"/>
  <c r="J553" i="11"/>
  <c r="J112" i="11"/>
  <c r="T562" i="11"/>
  <c r="P122" i="12"/>
  <c r="P121" i="12"/>
  <c r="AU106" i="1"/>
  <c r="P125" i="13"/>
  <c r="P124" i="13" s="1"/>
  <c r="AU107" i="1" s="1"/>
  <c r="R125" i="13"/>
  <c r="T135" i="13"/>
  <c r="R162" i="13"/>
  <c r="T191" i="13"/>
  <c r="BK124" i="14"/>
  <c r="J124" i="14" s="1"/>
  <c r="J100" i="14" s="1"/>
  <c r="P124" i="14"/>
  <c r="P123" i="14" s="1"/>
  <c r="P122" i="14" s="1"/>
  <c r="AU108" i="1" s="1"/>
  <c r="T135" i="15"/>
  <c r="BK215" i="15"/>
  <c r="J215" i="15" s="1"/>
  <c r="J99" i="15" s="1"/>
  <c r="BK331" i="15"/>
  <c r="J331" i="15" s="1"/>
  <c r="J100" i="15" s="1"/>
  <c r="R369" i="15"/>
  <c r="P390" i="15"/>
  <c r="T411" i="15"/>
  <c r="T494" i="15"/>
  <c r="BK545" i="15"/>
  <c r="J545" i="15"/>
  <c r="J105" i="15" s="1"/>
  <c r="BK657" i="15"/>
  <c r="J657" i="15"/>
  <c r="J106" i="15"/>
  <c r="BK670" i="15"/>
  <c r="J670" i="15" s="1"/>
  <c r="J107" i="15" s="1"/>
  <c r="P686" i="15"/>
  <c r="BK785" i="15"/>
  <c r="J785" i="15"/>
  <c r="J110" i="15"/>
  <c r="BK796" i="15"/>
  <c r="J796" i="15"/>
  <c r="J111" i="15" s="1"/>
  <c r="P804" i="15"/>
  <c r="P803" i="15"/>
  <c r="R125" i="16"/>
  <c r="R194" i="16"/>
  <c r="BK218" i="16"/>
  <c r="J218" i="16"/>
  <c r="J101" i="16"/>
  <c r="BK354" i="16"/>
  <c r="J354" i="16" s="1"/>
  <c r="J102" i="16" s="1"/>
  <c r="P127" i="17"/>
  <c r="BK177" i="17"/>
  <c r="J177" i="17"/>
  <c r="J99" i="17"/>
  <c r="BK198" i="17"/>
  <c r="J198" i="17" s="1"/>
  <c r="J101" i="17" s="1"/>
  <c r="BK211" i="17"/>
  <c r="J211" i="17" s="1"/>
  <c r="J102" i="17" s="1"/>
  <c r="P228" i="17"/>
  <c r="P345" i="17"/>
  <c r="R125" i="18"/>
  <c r="R131" i="18"/>
  <c r="P139" i="18"/>
  <c r="BK153" i="18"/>
  <c r="J153" i="18" s="1"/>
  <c r="J102" i="18" s="1"/>
  <c r="BK225" i="18"/>
  <c r="J225" i="18"/>
  <c r="J103" i="18"/>
  <c r="P171" i="2"/>
  <c r="R344" i="2"/>
  <c r="R589" i="2"/>
  <c r="R897" i="2"/>
  <c r="R1504" i="2"/>
  <c r="T1799" i="2"/>
  <c r="T1798" i="2"/>
  <c r="P2160" i="2"/>
  <c r="P2548" i="2"/>
  <c r="R2889" i="2"/>
  <c r="T2914" i="2"/>
  <c r="T2982" i="2"/>
  <c r="T3048" i="2"/>
  <c r="BK3432" i="2"/>
  <c r="J3432" i="2"/>
  <c r="J119" i="2"/>
  <c r="T3646" i="2"/>
  <c r="R3853" i="2"/>
  <c r="P4452" i="2"/>
  <c r="R4477" i="2"/>
  <c r="R4514" i="2"/>
  <c r="BK4917" i="2"/>
  <c r="J4917" i="2"/>
  <c r="J125" i="2"/>
  <c r="R4948" i="2"/>
  <c r="BK5008" i="2"/>
  <c r="J5008" i="2"/>
  <c r="J128" i="2"/>
  <c r="BK5228" i="2"/>
  <c r="J5228" i="2"/>
  <c r="J129" i="2"/>
  <c r="P5253" i="2"/>
  <c r="P5005" i="2" s="1"/>
  <c r="BK5314" i="2"/>
  <c r="J5314" i="2"/>
  <c r="J132" i="2"/>
  <c r="R5509" i="2"/>
  <c r="R5612" i="2"/>
  <c r="R5677" i="2"/>
  <c r="R5726" i="2"/>
  <c r="R5305" i="2" s="1"/>
  <c r="T5794" i="2"/>
  <c r="R5915" i="2"/>
  <c r="R5945" i="2"/>
  <c r="BK6361" i="2"/>
  <c r="J6361" i="2"/>
  <c r="J142" i="2"/>
  <c r="R6466" i="2"/>
  <c r="BK6914" i="2"/>
  <c r="J6914" i="2"/>
  <c r="J144" i="2" s="1"/>
  <c r="R7171" i="2"/>
  <c r="BK7413" i="2"/>
  <c r="J7413" i="2"/>
  <c r="J146" i="2"/>
  <c r="R7475" i="2"/>
  <c r="R126" i="3"/>
  <c r="R125" i="3"/>
  <c r="R124" i="3" s="1"/>
  <c r="P221" i="3"/>
  <c r="P220" i="3"/>
  <c r="R131" i="4"/>
  <c r="BK143" i="4"/>
  <c r="J143" i="4"/>
  <c r="J101" i="4"/>
  <c r="BK231" i="4"/>
  <c r="J231" i="4" s="1"/>
  <c r="J102" i="4" s="1"/>
  <c r="BK343" i="4"/>
  <c r="J343" i="4"/>
  <c r="J103" i="4"/>
  <c r="R467" i="4"/>
  <c r="T513" i="4"/>
  <c r="R535" i="4"/>
  <c r="P130" i="5"/>
  <c r="P163" i="5"/>
  <c r="BK202" i="5"/>
  <c r="J202" i="5" s="1"/>
  <c r="J102" i="5" s="1"/>
  <c r="BK269" i="5"/>
  <c r="J269" i="5"/>
  <c r="J103" i="5"/>
  <c r="BK278" i="5"/>
  <c r="J278" i="5"/>
  <c r="J104" i="5"/>
  <c r="BK301" i="5"/>
  <c r="J301" i="5"/>
  <c r="J105" i="5"/>
  <c r="T323" i="5"/>
  <c r="BK151" i="6"/>
  <c r="J151" i="6" s="1"/>
  <c r="J99" i="6" s="1"/>
  <c r="BK152" i="7"/>
  <c r="J152" i="7" s="1"/>
  <c r="J100" i="7" s="1"/>
  <c r="T171" i="7"/>
  <c r="BK178" i="7"/>
  <c r="J178" i="7"/>
  <c r="J105" i="7" s="1"/>
  <c r="R188" i="7"/>
  <c r="BK215" i="7"/>
  <c r="J215" i="7" s="1"/>
  <c r="J107" i="7" s="1"/>
  <c r="BK233" i="7"/>
  <c r="J233" i="7"/>
  <c r="J108" i="7"/>
  <c r="R261" i="7"/>
  <c r="T289" i="7"/>
  <c r="P323" i="7"/>
  <c r="R330" i="7"/>
  <c r="R337" i="7"/>
  <c r="BK344" i="7"/>
  <c r="J344" i="7"/>
  <c r="J114" i="7"/>
  <c r="BK356" i="7"/>
  <c r="BK370" i="7"/>
  <c r="J370" i="7" s="1"/>
  <c r="J119" i="7" s="1"/>
  <c r="BK386" i="7"/>
  <c r="J386" i="7" s="1"/>
  <c r="J124" i="7" s="1"/>
  <c r="T420" i="7"/>
  <c r="P447" i="7"/>
  <c r="R447" i="7"/>
  <c r="BK460" i="7"/>
  <c r="J460" i="7"/>
  <c r="J127" i="7" s="1"/>
  <c r="R460" i="7"/>
  <c r="BK467" i="7"/>
  <c r="J467" i="7"/>
  <c r="J128" i="7"/>
  <c r="T467" i="7"/>
  <c r="BK160" i="8"/>
  <c r="J160" i="8"/>
  <c r="J100" i="8" s="1"/>
  <c r="P193" i="8"/>
  <c r="P199" i="8"/>
  <c r="BK207" i="8"/>
  <c r="J207" i="8"/>
  <c r="J104" i="8" s="1"/>
  <c r="R216" i="8"/>
  <c r="R224" i="8"/>
  <c r="T229" i="8"/>
  <c r="T234" i="8"/>
  <c r="T239" i="8"/>
  <c r="R244" i="8"/>
  <c r="BK253" i="8"/>
  <c r="J253" i="8" s="1"/>
  <c r="J114" i="8" s="1"/>
  <c r="T257" i="8"/>
  <c r="R269" i="8"/>
  <c r="T281" i="8"/>
  <c r="T288" i="8"/>
  <c r="R304" i="8"/>
  <c r="R309" i="8"/>
  <c r="T329" i="8"/>
  <c r="T341" i="8"/>
  <c r="T352" i="8"/>
  <c r="T363" i="8"/>
  <c r="P368" i="8"/>
  <c r="R377" i="8"/>
  <c r="P381" i="8"/>
  <c r="T395" i="8"/>
  <c r="R153" i="9"/>
  <c r="R245" i="9"/>
  <c r="R323" i="9"/>
  <c r="BK344" i="9"/>
  <c r="J344" i="9"/>
  <c r="J104" i="9"/>
  <c r="P402" i="9"/>
  <c r="P493" i="9"/>
  <c r="T594" i="9"/>
  <c r="T683" i="9"/>
  <c r="T770" i="9"/>
  <c r="BK851" i="9"/>
  <c r="J851" i="9"/>
  <c r="J110" i="9"/>
  <c r="BK934" i="9"/>
  <c r="J934" i="9"/>
  <c r="J111" i="9" s="1"/>
  <c r="P987" i="9"/>
  <c r="T1068" i="9"/>
  <c r="P1079" i="9"/>
  <c r="T1092" i="9"/>
  <c r="T1123" i="9"/>
  <c r="R1128" i="9"/>
  <c r="R1137" i="9"/>
  <c r="BK1146" i="9"/>
  <c r="J1146" i="9"/>
  <c r="J119" i="9"/>
  <c r="T1163" i="9"/>
  <c r="R1343" i="9"/>
  <c r="T1528" i="9"/>
  <c r="P1547" i="9"/>
  <c r="R1667" i="9"/>
  <c r="R1799" i="9"/>
  <c r="BK1814" i="9"/>
  <c r="J1814" i="9"/>
  <c r="J126" i="9"/>
  <c r="BK1859" i="9"/>
  <c r="J1859" i="9"/>
  <c r="J127" i="9"/>
  <c r="P1874" i="9"/>
  <c r="BK1890" i="9"/>
  <c r="J1890" i="9"/>
  <c r="J129" i="9"/>
  <c r="P125" i="10"/>
  <c r="P181" i="10"/>
  <c r="P124" i="10" s="1"/>
  <c r="P123" i="10" s="1"/>
  <c r="AU104" i="1" s="1"/>
  <c r="BK136" i="11"/>
  <c r="J136" i="11"/>
  <c r="J99" i="11"/>
  <c r="R163" i="11"/>
  <c r="R177" i="11"/>
  <c r="P182" i="11"/>
  <c r="T237" i="11"/>
  <c r="T292" i="11"/>
  <c r="R338" i="11"/>
  <c r="P356" i="11"/>
  <c r="P414" i="11"/>
  <c r="T446" i="11"/>
  <c r="BK491" i="11"/>
  <c r="J491" i="11"/>
  <c r="J110" i="11"/>
  <c r="BK515" i="11"/>
  <c r="J515" i="11" s="1"/>
  <c r="J111" i="11" s="1"/>
  <c r="T553" i="11"/>
  <c r="BK562" i="11"/>
  <c r="J562" i="11"/>
  <c r="J113" i="11"/>
  <c r="BK122" i="12"/>
  <c r="J122" i="12"/>
  <c r="J99" i="12" s="1"/>
  <c r="T162" i="13"/>
  <c r="R191" i="13"/>
  <c r="T124" i="14"/>
  <c r="T123" i="14"/>
  <c r="T122" i="14"/>
  <c r="P135" i="15"/>
  <c r="R215" i="15"/>
  <c r="T331" i="15"/>
  <c r="T369" i="15"/>
  <c r="T390" i="15"/>
  <c r="BK411" i="15"/>
  <c r="J411" i="15"/>
  <c r="J103" i="15"/>
  <c r="P494" i="15"/>
  <c r="P545" i="15"/>
  <c r="T657" i="15"/>
  <c r="T670" i="15"/>
  <c r="T686" i="15"/>
  <c r="T785" i="15"/>
  <c r="P796" i="15"/>
  <c r="BK804" i="15"/>
  <c r="J804" i="15"/>
  <c r="J113" i="15"/>
  <c r="BK125" i="16"/>
  <c r="J125" i="16"/>
  <c r="J98" i="16"/>
  <c r="BK194" i="16"/>
  <c r="J194" i="16"/>
  <c r="J99" i="16"/>
  <c r="R218" i="16"/>
  <c r="P354" i="16"/>
  <c r="R127" i="17"/>
  <c r="T177" i="17"/>
  <c r="R198" i="17"/>
  <c r="R211" i="17"/>
  <c r="T228" i="17"/>
  <c r="R345" i="17"/>
  <c r="BK125" i="18"/>
  <c r="J125" i="18"/>
  <c r="J98" i="18"/>
  <c r="BK131" i="18"/>
  <c r="J131" i="18"/>
  <c r="J99" i="18"/>
  <c r="BK139" i="18"/>
  <c r="J139" i="18"/>
  <c r="J100" i="18" s="1"/>
  <c r="T153" i="18"/>
  <c r="T225" i="18"/>
  <c r="R120" i="19"/>
  <c r="R145" i="19"/>
  <c r="T155" i="19"/>
  <c r="T122" i="20"/>
  <c r="BK170" i="20"/>
  <c r="J170" i="20" s="1"/>
  <c r="J99" i="20" s="1"/>
  <c r="T200" i="20"/>
  <c r="BK122" i="21"/>
  <c r="J122" i="21"/>
  <c r="J98" i="21"/>
  <c r="P151" i="6"/>
  <c r="BK366" i="6"/>
  <c r="J366" i="6" s="1"/>
  <c r="J100" i="6" s="1"/>
  <c r="T366" i="6"/>
  <c r="P435" i="6"/>
  <c r="R435" i="6"/>
  <c r="BK504" i="6"/>
  <c r="J504" i="6"/>
  <c r="J102" i="6"/>
  <c r="R504" i="6"/>
  <c r="P524" i="6"/>
  <c r="BK866" i="6"/>
  <c r="J866" i="6"/>
  <c r="J104" i="6"/>
  <c r="P866" i="6"/>
  <c r="BK1110" i="6"/>
  <c r="J1110" i="6"/>
  <c r="J105" i="6" s="1"/>
  <c r="T1110" i="6"/>
  <c r="BK1268" i="6"/>
  <c r="J1268" i="6" s="1"/>
  <c r="J108" i="6" s="1"/>
  <c r="P1268" i="6"/>
  <c r="BK1517" i="6"/>
  <c r="J1517" i="6"/>
  <c r="J109" i="6" s="1"/>
  <c r="T1517" i="6"/>
  <c r="P1586" i="6"/>
  <c r="R1586" i="6"/>
  <c r="P1655" i="6"/>
  <c r="BK1895" i="6"/>
  <c r="J1895" i="6"/>
  <c r="J112" i="6"/>
  <c r="T1895" i="6"/>
  <c r="T1964" i="6"/>
  <c r="R2033" i="6"/>
  <c r="BK2102" i="6"/>
  <c r="J2102" i="6"/>
  <c r="J115" i="6"/>
  <c r="R2102" i="6"/>
  <c r="P2122" i="6"/>
  <c r="BK2246" i="6"/>
  <c r="J2246" i="6"/>
  <c r="J117" i="6"/>
  <c r="R2246" i="6"/>
  <c r="P2368" i="6"/>
  <c r="BK2503" i="6"/>
  <c r="J2503" i="6"/>
  <c r="J119" i="6"/>
  <c r="P2503" i="6"/>
  <c r="BK2616" i="6"/>
  <c r="J2616" i="6"/>
  <c r="J120" i="6" s="1"/>
  <c r="R2616" i="6"/>
  <c r="P2659" i="6"/>
  <c r="BK2706" i="6"/>
  <c r="J2706" i="6"/>
  <c r="J122" i="6" s="1"/>
  <c r="R2706" i="6"/>
  <c r="P2753" i="6"/>
  <c r="BK2800" i="6"/>
  <c r="J2800" i="6"/>
  <c r="J124" i="6"/>
  <c r="T2800" i="6"/>
  <c r="P2844" i="6"/>
  <c r="P2908" i="6"/>
  <c r="BK2932" i="6"/>
  <c r="J2932" i="6"/>
  <c r="J128" i="6" s="1"/>
  <c r="T2932" i="6"/>
  <c r="T152" i="7"/>
  <c r="P171" i="7"/>
  <c r="P178" i="7"/>
  <c r="T188" i="7"/>
  <c r="R215" i="7"/>
  <c r="P233" i="7"/>
  <c r="T261" i="7"/>
  <c r="P289" i="7"/>
  <c r="T323" i="7"/>
  <c r="T330" i="7"/>
  <c r="P337" i="7"/>
  <c r="R344" i="7"/>
  <c r="R356" i="7"/>
  <c r="P370" i="7"/>
  <c r="R386" i="7"/>
  <c r="R385" i="7"/>
  <c r="BK420" i="7"/>
  <c r="J420" i="7"/>
  <c r="J125" i="7" s="1"/>
  <c r="R420" i="7"/>
  <c r="BK447" i="7"/>
  <c r="J447" i="7" s="1"/>
  <c r="J126" i="7" s="1"/>
  <c r="T447" i="7"/>
  <c r="P460" i="7"/>
  <c r="T460" i="7"/>
  <c r="P467" i="7"/>
  <c r="R467" i="7"/>
  <c r="T160" i="8"/>
  <c r="R193" i="8"/>
  <c r="BK199" i="8"/>
  <c r="J199" i="8"/>
  <c r="J102" i="8"/>
  <c r="P207" i="8"/>
  <c r="BK216" i="8"/>
  <c r="J216" i="8"/>
  <c r="J105" i="8"/>
  <c r="BK224" i="8"/>
  <c r="J224" i="8"/>
  <c r="J107" i="8"/>
  <c r="BK229" i="8"/>
  <c r="J229" i="8"/>
  <c r="J108" i="8" s="1"/>
  <c r="BK234" i="8"/>
  <c r="J234" i="8"/>
  <c r="J109" i="8" s="1"/>
  <c r="BK239" i="8"/>
  <c r="J239" i="8"/>
  <c r="J110" i="8"/>
  <c r="BK244" i="8"/>
  <c r="J244" i="8" s="1"/>
  <c r="J111" i="8" s="1"/>
  <c r="T253" i="8"/>
  <c r="BK257" i="8"/>
  <c r="J257" i="8"/>
  <c r="J115" i="8"/>
  <c r="T269" i="8"/>
  <c r="P281" i="8"/>
  <c r="P288" i="8"/>
  <c r="T304" i="8"/>
  <c r="P309" i="8"/>
  <c r="P329" i="8"/>
  <c r="P341" i="8"/>
  <c r="P352" i="8"/>
  <c r="R363" i="8"/>
  <c r="R368" i="8"/>
  <c r="P377" i="8"/>
  <c r="R381" i="8"/>
  <c r="P395" i="8"/>
  <c r="P120" i="19"/>
  <c r="P145" i="19"/>
  <c r="P155" i="19"/>
  <c r="BK122" i="20"/>
  <c r="J122" i="20"/>
  <c r="J98" i="20" s="1"/>
  <c r="P170" i="20"/>
  <c r="R200" i="20"/>
  <c r="R122" i="21"/>
  <c r="P190" i="21"/>
  <c r="BK222" i="21"/>
  <c r="J222" i="21"/>
  <c r="J100" i="21"/>
  <c r="P222" i="21"/>
  <c r="P122" i="22"/>
  <c r="BK144" i="22"/>
  <c r="J144" i="22"/>
  <c r="J99" i="22"/>
  <c r="R144" i="22"/>
  <c r="R143" i="22"/>
  <c r="T126" i="23"/>
  <c r="R154" i="23"/>
  <c r="R200" i="23"/>
  <c r="T233" i="23"/>
  <c r="R265" i="23"/>
  <c r="BK171" i="2"/>
  <c r="J171" i="2"/>
  <c r="J100" i="2"/>
  <c r="T344" i="2"/>
  <c r="T589" i="2"/>
  <c r="P897" i="2"/>
  <c r="T1504" i="2"/>
  <c r="R1799" i="2"/>
  <c r="R2160" i="2"/>
  <c r="R2548" i="2"/>
  <c r="T2889" i="2"/>
  <c r="BK2914" i="2"/>
  <c r="J2914" i="2" s="1"/>
  <c r="J114" i="2" s="1"/>
  <c r="BK2982" i="2"/>
  <c r="J2982" i="2"/>
  <c r="J115" i="2"/>
  <c r="BK3048" i="2"/>
  <c r="J3048" i="2"/>
  <c r="J116" i="2"/>
  <c r="T3432" i="2"/>
  <c r="P3646" i="2"/>
  <c r="P3853" i="2"/>
  <c r="T4452" i="2"/>
  <c r="T4477" i="2"/>
  <c r="T4514" i="2"/>
  <c r="R4917" i="2"/>
  <c r="T4948" i="2"/>
  <c r="T5008" i="2"/>
  <c r="P5228" i="2"/>
  <c r="T5253" i="2"/>
  <c r="T5005" i="2" s="1"/>
  <c r="T5314" i="2"/>
  <c r="T5509" i="2"/>
  <c r="T5305" i="2" s="1"/>
  <c r="P5612" i="2"/>
  <c r="T5677" i="2"/>
  <c r="T5726" i="2"/>
  <c r="BK5794" i="2"/>
  <c r="J5794" i="2" s="1"/>
  <c r="J139" i="2" s="1"/>
  <c r="BK5915" i="2"/>
  <c r="J5915" i="2"/>
  <c r="J140" i="2"/>
  <c r="T5915" i="2"/>
  <c r="T5945" i="2"/>
  <c r="T6361" i="2"/>
  <c r="T6466" i="2"/>
  <c r="T6914" i="2"/>
  <c r="P7171" i="2"/>
  <c r="T7413" i="2"/>
  <c r="T7475" i="2"/>
  <c r="BK126" i="3"/>
  <c r="BK125" i="3"/>
  <c r="J125" i="3"/>
  <c r="J99" i="3" s="1"/>
  <c r="BK221" i="3"/>
  <c r="J221" i="3"/>
  <c r="J102" i="3"/>
  <c r="P131" i="4"/>
  <c r="R143" i="4"/>
  <c r="T231" i="4"/>
  <c r="R343" i="4"/>
  <c r="P467" i="4"/>
  <c r="BK513" i="4"/>
  <c r="J513" i="4"/>
  <c r="J106" i="4"/>
  <c r="BK535" i="4"/>
  <c r="J535" i="4" s="1"/>
  <c r="J107" i="4" s="1"/>
  <c r="R130" i="5"/>
  <c r="R163" i="5"/>
  <c r="P202" i="5"/>
  <c r="T269" i="5"/>
  <c r="T278" i="5"/>
  <c r="R301" i="5"/>
  <c r="R323" i="5"/>
  <c r="P152" i="7"/>
  <c r="R171" i="7"/>
  <c r="T178" i="7"/>
  <c r="P188" i="7"/>
  <c r="T215" i="7"/>
  <c r="T233" i="7"/>
  <c r="P261" i="7"/>
  <c r="R289" i="7"/>
  <c r="BK323" i="7"/>
  <c r="J323" i="7"/>
  <c r="J111" i="7" s="1"/>
  <c r="P330" i="7"/>
  <c r="BK337" i="7"/>
  <c r="J337" i="7"/>
  <c r="J113" i="7"/>
  <c r="T344" i="7"/>
  <c r="T356" i="7"/>
  <c r="T355" i="7"/>
  <c r="T370" i="7"/>
  <c r="P386" i="7"/>
  <c r="P385" i="7"/>
  <c r="T386" i="7"/>
  <c r="T385" i="7"/>
  <c r="P420" i="7"/>
  <c r="R160" i="8"/>
  <c r="T193" i="8"/>
  <c r="T199" i="8"/>
  <c r="T207" i="8"/>
  <c r="T216" i="8"/>
  <c r="T224" i="8"/>
  <c r="R229" i="8"/>
  <c r="R234" i="8"/>
  <c r="R239" i="8"/>
  <c r="T244" i="8"/>
  <c r="R253" i="8"/>
  <c r="P257" i="8"/>
  <c r="BK269" i="8"/>
  <c r="J269" i="8"/>
  <c r="J116" i="8" s="1"/>
  <c r="BK281" i="8"/>
  <c r="J281" i="8"/>
  <c r="J117" i="8" s="1"/>
  <c r="BK288" i="8"/>
  <c r="J288" i="8"/>
  <c r="J118" i="8"/>
  <c r="BK304" i="8"/>
  <c r="J304" i="8" s="1"/>
  <c r="J120" i="8" s="1"/>
  <c r="BK309" i="8"/>
  <c r="J309" i="8" s="1"/>
  <c r="J121" i="8" s="1"/>
  <c r="BK329" i="8"/>
  <c r="J329" i="8"/>
  <c r="J122" i="8"/>
  <c r="BK341" i="8"/>
  <c r="J341" i="8"/>
  <c r="J126" i="8"/>
  <c r="BK352" i="8"/>
  <c r="J352" i="8"/>
  <c r="J127" i="8"/>
  <c r="BK363" i="8"/>
  <c r="J363" i="8"/>
  <c r="J128" i="8" s="1"/>
  <c r="BK368" i="8"/>
  <c r="J368" i="8"/>
  <c r="J130" i="8" s="1"/>
  <c r="BK377" i="8"/>
  <c r="J377" i="8"/>
  <c r="J131" i="8"/>
  <c r="BK381" i="8"/>
  <c r="J381" i="8" s="1"/>
  <c r="J132" i="8" s="1"/>
  <c r="BK395" i="8"/>
  <c r="J395" i="8" s="1"/>
  <c r="J136" i="8" s="1"/>
  <c r="BK153" i="9"/>
  <c r="J153" i="9"/>
  <c r="J100" i="9"/>
  <c r="BK245" i="9"/>
  <c r="J245" i="9"/>
  <c r="J101" i="9"/>
  <c r="P245" i="9"/>
  <c r="BK323" i="9"/>
  <c r="J323" i="9"/>
  <c r="J102" i="9"/>
  <c r="T323" i="9"/>
  <c r="P336" i="9"/>
  <c r="R336" i="9"/>
  <c r="T336" i="9"/>
  <c r="R344" i="9"/>
  <c r="T344" i="9"/>
  <c r="BK120" i="19"/>
  <c r="J120" i="19"/>
  <c r="J97" i="19"/>
  <c r="BK145" i="19"/>
  <c r="J145" i="19"/>
  <c r="J98" i="19"/>
  <c r="R155" i="19"/>
  <c r="R122" i="20"/>
  <c r="R170" i="20"/>
  <c r="P200" i="20"/>
  <c r="P122" i="21"/>
  <c r="P121" i="21" s="1"/>
  <c r="P120" i="21" s="1"/>
  <c r="AU115" i="1" s="1"/>
  <c r="BK190" i="21"/>
  <c r="BK121" i="21" s="1"/>
  <c r="BK120" i="21" s="1"/>
  <c r="J120" i="21" s="1"/>
  <c r="J96" i="21" s="1"/>
  <c r="J190" i="21"/>
  <c r="J99" i="21"/>
  <c r="T190" i="21"/>
  <c r="R222" i="21"/>
  <c r="T122" i="22"/>
  <c r="P144" i="22"/>
  <c r="P143" i="22"/>
  <c r="BK126" i="23"/>
  <c r="J126" i="23"/>
  <c r="J98" i="23"/>
  <c r="R126" i="23"/>
  <c r="P154" i="23"/>
  <c r="BK200" i="23"/>
  <c r="J200" i="23"/>
  <c r="J101" i="23"/>
  <c r="T200" i="23"/>
  <c r="P233" i="23"/>
  <c r="BK265" i="23"/>
  <c r="J265" i="23"/>
  <c r="J104" i="23"/>
  <c r="T265" i="23"/>
  <c r="P153" i="9"/>
  <c r="R402" i="9"/>
  <c r="BK493" i="9"/>
  <c r="J493" i="9"/>
  <c r="J106" i="9" s="1"/>
  <c r="T120" i="19"/>
  <c r="T145" i="19"/>
  <c r="T119" i="19" s="1"/>
  <c r="BK155" i="19"/>
  <c r="J155" i="19"/>
  <c r="J99" i="19"/>
  <c r="P122" i="20"/>
  <c r="P121" i="20" s="1"/>
  <c r="P120" i="20" s="1"/>
  <c r="AU114" i="1" s="1"/>
  <c r="T170" i="20"/>
  <c r="BK200" i="20"/>
  <c r="J200" i="20"/>
  <c r="J100" i="20"/>
  <c r="T122" i="21"/>
  <c r="T121" i="21" s="1"/>
  <c r="T120" i="21" s="1"/>
  <c r="R190" i="21"/>
  <c r="T222" i="21"/>
  <c r="BK122" i="22"/>
  <c r="J122" i="22"/>
  <c r="J97" i="22"/>
  <c r="R122" i="22"/>
  <c r="R121" i="22" s="1"/>
  <c r="T144" i="22"/>
  <c r="T143" i="22"/>
  <c r="P126" i="23"/>
  <c r="BK154" i="23"/>
  <c r="J154" i="23"/>
  <c r="J100" i="23"/>
  <c r="T154" i="23"/>
  <c r="P200" i="23"/>
  <c r="BK233" i="23"/>
  <c r="J233" i="23"/>
  <c r="J103" i="23"/>
  <c r="R233" i="23"/>
  <c r="P265" i="23"/>
  <c r="BK354" i="17"/>
  <c r="J354" i="17"/>
  <c r="J105" i="17" s="1"/>
  <c r="BK2878" i="2"/>
  <c r="J2878" i="2"/>
  <c r="J111" i="2"/>
  <c r="BK5788" i="2"/>
  <c r="J5788" i="2"/>
  <c r="J138" i="2"/>
  <c r="BK2891" i="6"/>
  <c r="J2891" i="6" s="1"/>
  <c r="J126" i="6" s="1"/>
  <c r="BK174" i="7"/>
  <c r="J174" i="7"/>
  <c r="J103" i="7"/>
  <c r="BK176" i="7"/>
  <c r="J176" i="7"/>
  <c r="J104" i="7"/>
  <c r="BK351" i="7"/>
  <c r="J351" i="7"/>
  <c r="J115" i="7"/>
  <c r="BK353" i="7"/>
  <c r="J353" i="7"/>
  <c r="J116" i="7"/>
  <c r="BK380" i="7"/>
  <c r="J380" i="7"/>
  <c r="J120" i="7" s="1"/>
  <c r="BK383" i="7"/>
  <c r="J383" i="7"/>
  <c r="J122" i="7"/>
  <c r="BK249" i="8"/>
  <c r="J249" i="8"/>
  <c r="J112" i="8"/>
  <c r="BK1780" i="2"/>
  <c r="J1780" i="2" s="1"/>
  <c r="J106" i="2" s="1"/>
  <c r="BK379" i="16"/>
  <c r="J379" i="16"/>
  <c r="J103" i="16"/>
  <c r="BK191" i="17"/>
  <c r="J191" i="17"/>
  <c r="J100" i="17"/>
  <c r="BK462" i="4"/>
  <c r="J462" i="4"/>
  <c r="J104" i="4"/>
  <c r="BK169" i="7"/>
  <c r="J169" i="7"/>
  <c r="J101" i="7"/>
  <c r="BK211" i="16"/>
  <c r="J211" i="16"/>
  <c r="J100" i="16" s="1"/>
  <c r="BK148" i="18"/>
  <c r="J148" i="18"/>
  <c r="J101" i="18"/>
  <c r="BK221" i="8"/>
  <c r="J221" i="8"/>
  <c r="J106" i="8"/>
  <c r="BK181" i="22"/>
  <c r="J181" i="22" s="1"/>
  <c r="J101" i="22" s="1"/>
  <c r="BK3428" i="2"/>
  <c r="J3428" i="2"/>
  <c r="J117" i="2"/>
  <c r="BK5005" i="2"/>
  <c r="J5005" i="2"/>
  <c r="J127" i="2"/>
  <c r="BK5672" i="2"/>
  <c r="J5672" i="2"/>
  <c r="J135" i="2"/>
  <c r="BK204" i="8"/>
  <c r="J204" i="8"/>
  <c r="J103" i="8" s="1"/>
  <c r="BK301" i="8"/>
  <c r="J301" i="8"/>
  <c r="J119" i="8"/>
  <c r="BK334" i="8"/>
  <c r="J334" i="8"/>
  <c r="J123" i="8"/>
  <c r="BK337" i="8"/>
  <c r="J337" i="8" s="1"/>
  <c r="J124" i="8" s="1"/>
  <c r="BK386" i="8"/>
  <c r="J386" i="8"/>
  <c r="J133" i="8"/>
  <c r="BK389" i="8"/>
  <c r="J389" i="8"/>
  <c r="J134" i="8"/>
  <c r="BK392" i="8"/>
  <c r="J392" i="8"/>
  <c r="J135" i="8"/>
  <c r="BK174" i="22"/>
  <c r="J174" i="22"/>
  <c r="J100" i="22"/>
  <c r="BK148" i="23"/>
  <c r="J148" i="23"/>
  <c r="J99" i="23" s="1"/>
  <c r="BK227" i="23"/>
  <c r="J227" i="23"/>
  <c r="J102" i="23"/>
  <c r="J89" i="23"/>
  <c r="BE127" i="23"/>
  <c r="BE144" i="23"/>
  <c r="BE168" i="23"/>
  <c r="BE172" i="23"/>
  <c r="BE252" i="23"/>
  <c r="BE266" i="23"/>
  <c r="F121" i="23"/>
  <c r="BE134" i="23"/>
  <c r="BE155" i="23"/>
  <c r="BE187" i="23"/>
  <c r="BE207" i="23"/>
  <c r="BE211" i="23"/>
  <c r="BE215" i="23"/>
  <c r="BE219" i="23"/>
  <c r="BE225" i="23"/>
  <c r="E114" i="23"/>
  <c r="BE139" i="23"/>
  <c r="BE177" i="23"/>
  <c r="BE193" i="23"/>
  <c r="BE201" i="23"/>
  <c r="BE228" i="23"/>
  <c r="BE240" i="23"/>
  <c r="BE296" i="23"/>
  <c r="BE149" i="23"/>
  <c r="BE221" i="23"/>
  <c r="BE234" i="23"/>
  <c r="BE263" i="23"/>
  <c r="BE282" i="23"/>
  <c r="BE291" i="23"/>
  <c r="F92" i="22"/>
  <c r="BE130" i="22"/>
  <c r="BE131" i="22"/>
  <c r="BE133" i="22"/>
  <c r="BE135" i="22"/>
  <c r="BE138" i="22"/>
  <c r="BE165" i="22"/>
  <c r="BE123" i="22"/>
  <c r="BE125" i="22"/>
  <c r="BE132" i="22"/>
  <c r="BE134" i="22"/>
  <c r="BE145" i="22"/>
  <c r="BE150" i="22"/>
  <c r="BE158" i="22"/>
  <c r="E85" i="22"/>
  <c r="J89" i="22"/>
  <c r="BE124" i="22"/>
  <c r="BE126" i="22"/>
  <c r="BE127" i="22"/>
  <c r="BE139" i="22"/>
  <c r="BE163" i="22"/>
  <c r="BE128" i="22"/>
  <c r="BE129" i="22"/>
  <c r="BE136" i="22"/>
  <c r="BE137" i="22"/>
  <c r="BE140" i="22"/>
  <c r="BE141" i="22"/>
  <c r="BE142" i="22"/>
  <c r="BE154" i="22"/>
  <c r="BE172" i="22"/>
  <c r="BE175" i="22"/>
  <c r="BE182" i="22"/>
  <c r="J89" i="21"/>
  <c r="BE156" i="21"/>
  <c r="BE159" i="21"/>
  <c r="BE161" i="21"/>
  <c r="BE168" i="21"/>
  <c r="BE171" i="21"/>
  <c r="BE178" i="21"/>
  <c r="BE183" i="21"/>
  <c r="BE186" i="21"/>
  <c r="BE191" i="21"/>
  <c r="BE195" i="21"/>
  <c r="BE211" i="21"/>
  <c r="BE228" i="21"/>
  <c r="BE233" i="21"/>
  <c r="F92" i="21"/>
  <c r="BE128" i="21"/>
  <c r="BE134" i="21"/>
  <c r="BE138" i="21"/>
  <c r="BE140" i="21"/>
  <c r="BE142" i="21"/>
  <c r="BE145" i="21"/>
  <c r="BE219" i="21"/>
  <c r="BE225" i="21"/>
  <c r="E85" i="21"/>
  <c r="BE130" i="21"/>
  <c r="BE144" i="21"/>
  <c r="BE164" i="21"/>
  <c r="BE166" i="21"/>
  <c r="BE188" i="21"/>
  <c r="BE216" i="21"/>
  <c r="BE226" i="21"/>
  <c r="BE230" i="21"/>
  <c r="BE123" i="21"/>
  <c r="BE126" i="21"/>
  <c r="BE132" i="21"/>
  <c r="BE149" i="21"/>
  <c r="BE153" i="21"/>
  <c r="BE175" i="21"/>
  <c r="BE180" i="21"/>
  <c r="BE198" i="21"/>
  <c r="BE201" i="21"/>
  <c r="BE205" i="21"/>
  <c r="BE208" i="21"/>
  <c r="BE214" i="21"/>
  <c r="BE215" i="21"/>
  <c r="BE223" i="21"/>
  <c r="BE232" i="21"/>
  <c r="J89" i="20"/>
  <c r="E110" i="20"/>
  <c r="F117" i="20"/>
  <c r="BE135" i="20"/>
  <c r="BE144" i="20"/>
  <c r="BE155" i="20"/>
  <c r="BE168" i="20"/>
  <c r="BE171" i="20"/>
  <c r="BE184" i="20"/>
  <c r="BE192" i="20"/>
  <c r="BE193" i="20"/>
  <c r="BE207" i="20"/>
  <c r="BE123" i="20"/>
  <c r="BE129" i="20"/>
  <c r="BE132" i="20"/>
  <c r="BE140" i="20"/>
  <c r="BE142" i="20"/>
  <c r="BE146" i="20"/>
  <c r="BE150" i="20"/>
  <c r="BE160" i="20"/>
  <c r="BE161" i="20"/>
  <c r="BE178" i="20"/>
  <c r="BE137" i="20"/>
  <c r="BE148" i="20"/>
  <c r="BE152" i="20"/>
  <c r="BE175" i="20"/>
  <c r="BE181" i="20"/>
  <c r="BE187" i="20"/>
  <c r="BE191" i="20"/>
  <c r="BE205" i="20"/>
  <c r="BE208" i="20"/>
  <c r="BE126" i="20"/>
  <c r="BE156" i="20"/>
  <c r="BE162" i="20"/>
  <c r="BE189" i="20"/>
  <c r="BE197" i="20"/>
  <c r="BE201" i="20"/>
  <c r="BE203" i="20"/>
  <c r="BE140" i="19"/>
  <c r="BE148" i="19"/>
  <c r="BE165" i="19"/>
  <c r="BE169" i="19"/>
  <c r="BE181" i="19"/>
  <c r="BE201" i="19"/>
  <c r="BE221" i="19"/>
  <c r="BE233" i="19"/>
  <c r="BE235" i="19"/>
  <c r="BE236" i="19"/>
  <c r="E85" i="19"/>
  <c r="F92" i="19"/>
  <c r="J113" i="19"/>
  <c r="BE125" i="19"/>
  <c r="BE135" i="19"/>
  <c r="BE141" i="19"/>
  <c r="BE146" i="19"/>
  <c r="BE152" i="19"/>
  <c r="BE154" i="19"/>
  <c r="BE161" i="19"/>
  <c r="BE193" i="19"/>
  <c r="BE197" i="19"/>
  <c r="BE213" i="19"/>
  <c r="BE217" i="19"/>
  <c r="BE225" i="19"/>
  <c r="BE231" i="19"/>
  <c r="BE240" i="19"/>
  <c r="BE242" i="19"/>
  <c r="BE121" i="19"/>
  <c r="BE131" i="19"/>
  <c r="BE149" i="19"/>
  <c r="BE150" i="19"/>
  <c r="BE153" i="19"/>
  <c r="BE156" i="19"/>
  <c r="BE177" i="19"/>
  <c r="BE185" i="19"/>
  <c r="BE205" i="19"/>
  <c r="BE226" i="19"/>
  <c r="BE228" i="19"/>
  <c r="BE239" i="19"/>
  <c r="BE126" i="19"/>
  <c r="BE130" i="19"/>
  <c r="BE136" i="19"/>
  <c r="BE147" i="19"/>
  <c r="BE151" i="19"/>
  <c r="BE173" i="19"/>
  <c r="BE189" i="19"/>
  <c r="BE209" i="19"/>
  <c r="BE222" i="19"/>
  <c r="BE223" i="19"/>
  <c r="BE224" i="19"/>
  <c r="BE227" i="19"/>
  <c r="BE229" i="19"/>
  <c r="BE230" i="19"/>
  <c r="BE232" i="19"/>
  <c r="BE234" i="19"/>
  <c r="BE237" i="19"/>
  <c r="BE238" i="19"/>
  <c r="BE241" i="19"/>
  <c r="BE243" i="19"/>
  <c r="BE244" i="19"/>
  <c r="BE126" i="18"/>
  <c r="BE144" i="18"/>
  <c r="BE175" i="18"/>
  <c r="BE199" i="18"/>
  <c r="J127" i="17"/>
  <c r="J98" i="17"/>
  <c r="E85" i="18"/>
  <c r="J89" i="18"/>
  <c r="BE128" i="18"/>
  <c r="BE132" i="18"/>
  <c r="BE181" i="18"/>
  <c r="BE193" i="18"/>
  <c r="BE205" i="18"/>
  <c r="F92" i="18"/>
  <c r="BE136" i="18"/>
  <c r="BE140" i="18"/>
  <c r="BE149" i="18"/>
  <c r="BE154" i="18"/>
  <c r="BE163" i="18"/>
  <c r="BE187" i="18"/>
  <c r="BE211" i="18"/>
  <c r="BE223" i="18"/>
  <c r="BE228" i="18"/>
  <c r="BE232" i="18"/>
  <c r="BE157" i="18"/>
  <c r="BE169" i="18"/>
  <c r="BE217" i="18"/>
  <c r="BE226" i="18"/>
  <c r="BE230" i="18"/>
  <c r="BE234" i="18"/>
  <c r="J119" i="17"/>
  <c r="BE166" i="17"/>
  <c r="BE178" i="17"/>
  <c r="BE226" i="17"/>
  <c r="BE240" i="17"/>
  <c r="BE241" i="17"/>
  <c r="BE260" i="17"/>
  <c r="BE266" i="17"/>
  <c r="BE301" i="17"/>
  <c r="BE320" i="17"/>
  <c r="BE346" i="17"/>
  <c r="BE350" i="17"/>
  <c r="F92" i="17"/>
  <c r="BE133" i="17"/>
  <c r="BE160" i="17"/>
  <c r="BE168" i="17"/>
  <c r="BE175" i="17"/>
  <c r="BE184" i="17"/>
  <c r="BE199" i="17"/>
  <c r="BE207" i="17"/>
  <c r="BE212" i="17"/>
  <c r="BE229" i="17"/>
  <c r="BE243" i="17"/>
  <c r="BE267" i="17"/>
  <c r="BE272" i="17"/>
  <c r="BE273" i="17"/>
  <c r="BE285" i="17"/>
  <c r="BE306" i="17"/>
  <c r="BE311" i="17"/>
  <c r="BE334" i="17"/>
  <c r="BE339" i="17"/>
  <c r="E85" i="17"/>
  <c r="BE148" i="17"/>
  <c r="BE203" i="17"/>
  <c r="BE235" i="17"/>
  <c r="BE248" i="17"/>
  <c r="BE250" i="17"/>
  <c r="BE255" i="17"/>
  <c r="BE261" i="17"/>
  <c r="BE297" i="17"/>
  <c r="BE316" i="17"/>
  <c r="BE344" i="17"/>
  <c r="BE355" i="17"/>
  <c r="BE128" i="17"/>
  <c r="BE138" i="17"/>
  <c r="BE144" i="17"/>
  <c r="BE152" i="17"/>
  <c r="BE158" i="17"/>
  <c r="BE189" i="17"/>
  <c r="BE192" i="17"/>
  <c r="BE218" i="17"/>
  <c r="BE220" i="17"/>
  <c r="BE234" i="17"/>
  <c r="BE277" i="17"/>
  <c r="BE281" i="17"/>
  <c r="BE289" i="17"/>
  <c r="BE293" i="17"/>
  <c r="BE324" i="17"/>
  <c r="BE329" i="17"/>
  <c r="E113" i="16"/>
  <c r="BE184" i="16"/>
  <c r="BE195" i="16"/>
  <c r="BE200" i="16"/>
  <c r="BE204" i="16"/>
  <c r="BE212" i="16"/>
  <c r="BE219" i="16"/>
  <c r="BE225" i="16"/>
  <c r="BE334" i="16"/>
  <c r="BE336" i="16"/>
  <c r="BE338" i="16"/>
  <c r="BE342" i="16"/>
  <c r="BE359" i="16"/>
  <c r="BE363" i="16"/>
  <c r="BE371" i="16"/>
  <c r="F92" i="16"/>
  <c r="J117" i="16"/>
  <c r="BE126" i="16"/>
  <c r="BE155" i="16"/>
  <c r="BE166" i="16"/>
  <c r="BE169" i="16"/>
  <c r="BE186" i="16"/>
  <c r="BE209" i="16"/>
  <c r="BE242" i="16"/>
  <c r="BE259" i="16"/>
  <c r="BE266" i="16"/>
  <c r="BE291" i="16"/>
  <c r="BE306" i="16"/>
  <c r="BE311" i="16"/>
  <c r="BE316" i="16"/>
  <c r="BE138" i="16"/>
  <c r="BE148" i="16"/>
  <c r="BE162" i="16"/>
  <c r="BE206" i="16"/>
  <c r="BE274" i="16"/>
  <c r="BE301" i="16"/>
  <c r="BE326" i="16"/>
  <c r="BE346" i="16"/>
  <c r="BE355" i="16"/>
  <c r="BE160" i="16"/>
  <c r="BE192" i="16"/>
  <c r="BE231" i="16"/>
  <c r="BE236" i="16"/>
  <c r="BE250" i="16"/>
  <c r="BE283" i="16"/>
  <c r="BE321" i="16"/>
  <c r="BE350" i="16"/>
  <c r="BE367" i="16"/>
  <c r="BE375" i="16"/>
  <c r="BE380" i="16"/>
  <c r="F130" i="15"/>
  <c r="BE139" i="15"/>
  <c r="BE149" i="15"/>
  <c r="BE176" i="15"/>
  <c r="BE222" i="15"/>
  <c r="BE253" i="15"/>
  <c r="BE261" i="15"/>
  <c r="BE267" i="15"/>
  <c r="BE293" i="15"/>
  <c r="BE303" i="15"/>
  <c r="BE321" i="15"/>
  <c r="BE326" i="15"/>
  <c r="BE337" i="15"/>
  <c r="BE342" i="15"/>
  <c r="BE349" i="15"/>
  <c r="BE376" i="15"/>
  <c r="BE391" i="15"/>
  <c r="BE401" i="15"/>
  <c r="BE433" i="15"/>
  <c r="BE440" i="15"/>
  <c r="BE464" i="15"/>
  <c r="BE468" i="15"/>
  <c r="BE488" i="15"/>
  <c r="BE526" i="15"/>
  <c r="BE540" i="15"/>
  <c r="BE590" i="15"/>
  <c r="BE639" i="15"/>
  <c r="BE640" i="15"/>
  <c r="BE695" i="15"/>
  <c r="BE699" i="15"/>
  <c r="BE713" i="15"/>
  <c r="BE731" i="15"/>
  <c r="BE735" i="15"/>
  <c r="BE751" i="15"/>
  <c r="BE768" i="15"/>
  <c r="BE773" i="15"/>
  <c r="BE781" i="15"/>
  <c r="BE786" i="15"/>
  <c r="E85" i="15"/>
  <c r="BE159" i="15"/>
  <c r="BE165" i="15"/>
  <c r="BE193" i="15"/>
  <c r="BE199" i="15"/>
  <c r="BE228" i="15"/>
  <c r="BE269" i="15"/>
  <c r="BE275" i="15"/>
  <c r="BE309" i="15"/>
  <c r="BE412" i="15"/>
  <c r="BE419" i="15"/>
  <c r="BE425" i="15"/>
  <c r="BE507" i="15"/>
  <c r="BE513" i="15"/>
  <c r="BE528" i="15"/>
  <c r="BE552" i="15"/>
  <c r="BE558" i="15"/>
  <c r="BE578" i="15"/>
  <c r="BE596" i="15"/>
  <c r="BE608" i="15"/>
  <c r="BE615" i="15"/>
  <c r="BE681" i="15"/>
  <c r="BE687" i="15"/>
  <c r="BE693" i="15"/>
  <c r="BE723" i="15"/>
  <c r="BE743" i="15"/>
  <c r="BE759" i="15"/>
  <c r="BE771" i="15"/>
  <c r="BE791" i="15"/>
  <c r="BE797" i="15"/>
  <c r="BE800" i="15"/>
  <c r="BE805" i="15"/>
  <c r="BE811" i="15"/>
  <c r="BE816" i="15"/>
  <c r="BE823" i="15"/>
  <c r="BE826" i="15"/>
  <c r="BE136" i="15"/>
  <c r="BE182" i="15"/>
  <c r="BE185" i="15"/>
  <c r="BE238" i="15"/>
  <c r="BE244" i="15"/>
  <c r="BE315" i="15"/>
  <c r="BE384" i="15"/>
  <c r="BE446" i="15"/>
  <c r="BE460" i="15"/>
  <c r="BE475" i="15"/>
  <c r="BE480" i="15"/>
  <c r="BE495" i="15"/>
  <c r="BE501" i="15"/>
  <c r="BE519" i="15"/>
  <c r="BE530" i="15"/>
  <c r="BE535" i="15"/>
  <c r="BE566" i="15"/>
  <c r="BE572" i="15"/>
  <c r="BE633" i="15"/>
  <c r="BE652" i="15"/>
  <c r="BE664" i="15"/>
  <c r="BE707" i="15"/>
  <c r="BE718" i="15"/>
  <c r="BE727" i="15"/>
  <c r="BE755" i="15"/>
  <c r="BE763" i="15"/>
  <c r="J89" i="15"/>
  <c r="BE170" i="15"/>
  <c r="BE194" i="15"/>
  <c r="BE213" i="15"/>
  <c r="BE216" i="15"/>
  <c r="BE284" i="15"/>
  <c r="BE298" i="15"/>
  <c r="BE329" i="15"/>
  <c r="BE332" i="15"/>
  <c r="BE370" i="15"/>
  <c r="BE382" i="15"/>
  <c r="BE396" i="15"/>
  <c r="BE405" i="15"/>
  <c r="BE435" i="15"/>
  <c r="BE454" i="15"/>
  <c r="BE486" i="15"/>
  <c r="BE546" i="15"/>
  <c r="BE584" i="15"/>
  <c r="BE602" i="15"/>
  <c r="BE610" i="15"/>
  <c r="BE621" i="15"/>
  <c r="BE623" i="15"/>
  <c r="BE628" i="15"/>
  <c r="BE646" i="15"/>
  <c r="BE658" i="15"/>
  <c r="BE671" i="15"/>
  <c r="BE675" i="15"/>
  <c r="BE680" i="15"/>
  <c r="BE703" i="15"/>
  <c r="BE739" i="15"/>
  <c r="BE747" i="15"/>
  <c r="BE777" i="15"/>
  <c r="E85" i="14"/>
  <c r="F94" i="14"/>
  <c r="J116" i="14"/>
  <c r="BE127" i="14"/>
  <c r="BE133" i="14"/>
  <c r="BE135" i="14"/>
  <c r="BE136" i="14"/>
  <c r="BE137" i="14"/>
  <c r="BE139" i="14"/>
  <c r="BE141" i="14"/>
  <c r="BE125" i="14"/>
  <c r="BE129" i="14"/>
  <c r="BE138" i="14"/>
  <c r="BE140" i="14"/>
  <c r="BE126" i="14"/>
  <c r="BE128" i="14"/>
  <c r="BE130" i="14"/>
  <c r="BE131" i="14"/>
  <c r="BE132" i="14"/>
  <c r="BE134" i="14"/>
  <c r="J91" i="13"/>
  <c r="F121" i="13"/>
  <c r="BE134" i="13"/>
  <c r="BE136" i="13"/>
  <c r="BE140" i="13"/>
  <c r="BE156" i="13"/>
  <c r="BE157" i="13"/>
  <c r="BE163" i="13"/>
  <c r="BE171" i="13"/>
  <c r="BE173" i="13"/>
  <c r="BE183" i="13"/>
  <c r="BE188" i="13"/>
  <c r="BE190" i="13"/>
  <c r="BE192" i="13"/>
  <c r="BE195" i="13"/>
  <c r="E85" i="13"/>
  <c r="BE164" i="13"/>
  <c r="BE170" i="13"/>
  <c r="BE187" i="13"/>
  <c r="BE145" i="13"/>
  <c r="BE150" i="13"/>
  <c r="BE165" i="13"/>
  <c r="BE166" i="13"/>
  <c r="BE167" i="13"/>
  <c r="BE169" i="13"/>
  <c r="BE126" i="13"/>
  <c r="BE155" i="13"/>
  <c r="BE168" i="13"/>
  <c r="BE172" i="13"/>
  <c r="BE174" i="13"/>
  <c r="BE175" i="13"/>
  <c r="BE176" i="13"/>
  <c r="BE189" i="13"/>
  <c r="BE193" i="13"/>
  <c r="BE194" i="13"/>
  <c r="E85" i="12"/>
  <c r="J91" i="12"/>
  <c r="BE125" i="12"/>
  <c r="BE138" i="12"/>
  <c r="BE143" i="12"/>
  <c r="BE150" i="12"/>
  <c r="BE158" i="12"/>
  <c r="BE173" i="12"/>
  <c r="BE178" i="12"/>
  <c r="BE194" i="12"/>
  <c r="BE199" i="12"/>
  <c r="BE207" i="12"/>
  <c r="BE217" i="12"/>
  <c r="BE127" i="12"/>
  <c r="BE133" i="12"/>
  <c r="BE145" i="12"/>
  <c r="BE153" i="12"/>
  <c r="BE168" i="12"/>
  <c r="BE181" i="12"/>
  <c r="BE204" i="12"/>
  <c r="BE209" i="12"/>
  <c r="BE225" i="12"/>
  <c r="BE230" i="12"/>
  <c r="BE233" i="12"/>
  <c r="BE242" i="12"/>
  <c r="F94" i="12"/>
  <c r="BE123" i="12"/>
  <c r="BE140" i="12"/>
  <c r="BE161" i="12"/>
  <c r="BE184" i="12"/>
  <c r="BE189" i="12"/>
  <c r="BE202" i="12"/>
  <c r="BE212" i="12"/>
  <c r="BE214" i="12"/>
  <c r="BE222" i="12"/>
  <c r="BE245" i="12"/>
  <c r="BE130" i="12"/>
  <c r="BE148" i="12"/>
  <c r="BE236" i="12"/>
  <c r="BE239" i="12"/>
  <c r="E123" i="11"/>
  <c r="BE139" i="11"/>
  <c r="BE141" i="11"/>
  <c r="BE145" i="11"/>
  <c r="BE168" i="11"/>
  <c r="BE175" i="11"/>
  <c r="BE178" i="11"/>
  <c r="BE185" i="11"/>
  <c r="BE190" i="11"/>
  <c r="BE202" i="11"/>
  <c r="BE229" i="11"/>
  <c r="BE231" i="11"/>
  <c r="BE233" i="11"/>
  <c r="BE240" i="11"/>
  <c r="BE244" i="11"/>
  <c r="BE256" i="11"/>
  <c r="BE264" i="11"/>
  <c r="BE286" i="11"/>
  <c r="BE289" i="11"/>
  <c r="BE295" i="11"/>
  <c r="BE298" i="11"/>
  <c r="BE300" i="11"/>
  <c r="BE309" i="11"/>
  <c r="BE316" i="11"/>
  <c r="BE359" i="11"/>
  <c r="BE364" i="11"/>
  <c r="BE367" i="11"/>
  <c r="BE372" i="11"/>
  <c r="BE397" i="11"/>
  <c r="BE399" i="11"/>
  <c r="BE439" i="11"/>
  <c r="BE449" i="11"/>
  <c r="BE456" i="11"/>
  <c r="BE479" i="11"/>
  <c r="BE494" i="11"/>
  <c r="BE497" i="11"/>
  <c r="BE499" i="11"/>
  <c r="BE530" i="11"/>
  <c r="BE535" i="11"/>
  <c r="BE538" i="11"/>
  <c r="BE540" i="11"/>
  <c r="BE560" i="11"/>
  <c r="BE573" i="11"/>
  <c r="BE583" i="11"/>
  <c r="J91" i="11"/>
  <c r="F94" i="11"/>
  <c r="BE143" i="11"/>
  <c r="BE148" i="11"/>
  <c r="BE160" i="11"/>
  <c r="BE166" i="11"/>
  <c r="BE180" i="11"/>
  <c r="BE183" i="11"/>
  <c r="BE192" i="11"/>
  <c r="BE235" i="11"/>
  <c r="BE238" i="11"/>
  <c r="BE246" i="11"/>
  <c r="BE270" i="11"/>
  <c r="BE293" i="11"/>
  <c r="BE302" i="11"/>
  <c r="BE325" i="11"/>
  <c r="BE327" i="11"/>
  <c r="BE336" i="11"/>
  <c r="BE339" i="11"/>
  <c r="BE341" i="11"/>
  <c r="BE344" i="11"/>
  <c r="BE349" i="11"/>
  <c r="BE357" i="11"/>
  <c r="BE377" i="11"/>
  <c r="BE379" i="11"/>
  <c r="BE394" i="11"/>
  <c r="BE402" i="11"/>
  <c r="BE411" i="11"/>
  <c r="BE415" i="11"/>
  <c r="BE434" i="11"/>
  <c r="BE436" i="11"/>
  <c r="BE441" i="11"/>
  <c r="BE452" i="11"/>
  <c r="BE454" i="11"/>
  <c r="BE459" i="11"/>
  <c r="BE464" i="11"/>
  <c r="BE467" i="11"/>
  <c r="BE469" i="11"/>
  <c r="BE505" i="11"/>
  <c r="BE510" i="11"/>
  <c r="BE518" i="11"/>
  <c r="BE528" i="11"/>
  <c r="BE563" i="11"/>
  <c r="BE578" i="11"/>
  <c r="BE170" i="11"/>
  <c r="BE172" i="11"/>
  <c r="BE187" i="11"/>
  <c r="BE194" i="11"/>
  <c r="BE197" i="11"/>
  <c r="BE199" i="11"/>
  <c r="BE206" i="11"/>
  <c r="BE209" i="11"/>
  <c r="BE212" i="11"/>
  <c r="BE217" i="11"/>
  <c r="BE220" i="11"/>
  <c r="BE224" i="11"/>
  <c r="BE227" i="11"/>
  <c r="BE249" i="11"/>
  <c r="BE259" i="11"/>
  <c r="BE266" i="11"/>
  <c r="BE273" i="11"/>
  <c r="BE281" i="11"/>
  <c r="BE284" i="11"/>
  <c r="BE307" i="11"/>
  <c r="BE329" i="11"/>
  <c r="BE331" i="11"/>
  <c r="BE346" i="11"/>
  <c r="BE353" i="11"/>
  <c r="BE369" i="11"/>
  <c r="BE392" i="11"/>
  <c r="BE417" i="11"/>
  <c r="BE420" i="11"/>
  <c r="BE423" i="11"/>
  <c r="BE444" i="11"/>
  <c r="BE447" i="11"/>
  <c r="BE471" i="11"/>
  <c r="BE474" i="11"/>
  <c r="BE476" i="11"/>
  <c r="BE488" i="11"/>
  <c r="BE507" i="11"/>
  <c r="BE520" i="11"/>
  <c r="BE523" i="11"/>
  <c r="BE543" i="11"/>
  <c r="BE545" i="11"/>
  <c r="BE548" i="11"/>
  <c r="BE551" i="11"/>
  <c r="BE554" i="11"/>
  <c r="BE558" i="11"/>
  <c r="BE570" i="11"/>
  <c r="BE575" i="11"/>
  <c r="BE580" i="11"/>
  <c r="BE137" i="11"/>
  <c r="BE153" i="11"/>
  <c r="BE155" i="11"/>
  <c r="BE158" i="11"/>
  <c r="BE164" i="11"/>
  <c r="BE204" i="11"/>
  <c r="BE214" i="11"/>
  <c r="BE222" i="11"/>
  <c r="BE242" i="11"/>
  <c r="BE251" i="11"/>
  <c r="BE254" i="11"/>
  <c r="BE262" i="11"/>
  <c r="BE268" i="11"/>
  <c r="BE276" i="11"/>
  <c r="BE279" i="11"/>
  <c r="BE305" i="11"/>
  <c r="BE311" i="11"/>
  <c r="BE313" i="11"/>
  <c r="BE318" i="11"/>
  <c r="BE321" i="11"/>
  <c r="BE333" i="11"/>
  <c r="BE351" i="11"/>
  <c r="BE362" i="11"/>
  <c r="BE374" i="11"/>
  <c r="BE382" i="11"/>
  <c r="BE384" i="11"/>
  <c r="BE387" i="11"/>
  <c r="BE389" i="11"/>
  <c r="BE405" i="11"/>
  <c r="BE408" i="11"/>
  <c r="BE426" i="11"/>
  <c r="BE429" i="11"/>
  <c r="BE431" i="11"/>
  <c r="BE462" i="11"/>
  <c r="BE481" i="11"/>
  <c r="BE484" i="11"/>
  <c r="BE486" i="11"/>
  <c r="BE492" i="11"/>
  <c r="BE502" i="11"/>
  <c r="BE513" i="11"/>
  <c r="BE516" i="11"/>
  <c r="BE525" i="11"/>
  <c r="BE533" i="11"/>
  <c r="BE556" i="11"/>
  <c r="BE565" i="11"/>
  <c r="BE568" i="11"/>
  <c r="BE126" i="10"/>
  <c r="BE142" i="10"/>
  <c r="BE168" i="10"/>
  <c r="BE175" i="10"/>
  <c r="BE176" i="10"/>
  <c r="BE177" i="10"/>
  <c r="BE178" i="10"/>
  <c r="BE185" i="10"/>
  <c r="J91" i="10"/>
  <c r="E111" i="10"/>
  <c r="BE139" i="10"/>
  <c r="BE152" i="10"/>
  <c r="BE169" i="10"/>
  <c r="BE179" i="10"/>
  <c r="F120" i="10"/>
  <c r="BE159" i="10"/>
  <c r="BE162" i="10"/>
  <c r="BE171" i="10"/>
  <c r="BE172" i="10"/>
  <c r="BE182" i="10"/>
  <c r="BE183" i="10"/>
  <c r="BE132" i="10"/>
  <c r="BE134" i="10"/>
  <c r="BE145" i="10"/>
  <c r="BE147" i="10"/>
  <c r="BE150" i="10"/>
  <c r="BE157" i="10"/>
  <c r="BE173" i="10"/>
  <c r="BE184" i="10"/>
  <c r="F94" i="9"/>
  <c r="E139" i="9"/>
  <c r="BE158" i="9"/>
  <c r="BE164" i="9"/>
  <c r="BE166" i="9"/>
  <c r="BE172" i="9"/>
  <c r="BE174" i="9"/>
  <c r="BE178" i="9"/>
  <c r="BE200" i="9"/>
  <c r="BE204" i="9"/>
  <c r="BE220" i="9"/>
  <c r="BE224" i="9"/>
  <c r="BE234" i="9"/>
  <c r="BE258" i="9"/>
  <c r="BE260" i="9"/>
  <c r="BE274" i="9"/>
  <c r="BE284" i="9"/>
  <c r="BE294" i="9"/>
  <c r="BE295" i="9"/>
  <c r="BE300" i="9"/>
  <c r="BE308" i="9"/>
  <c r="BE310" i="9"/>
  <c r="BE316" i="9"/>
  <c r="BE330" i="9"/>
  <c r="BE341" i="9"/>
  <c r="BE345" i="9"/>
  <c r="BE347" i="9"/>
  <c r="BE349" i="9"/>
  <c r="BE351" i="9"/>
  <c r="BE363" i="9"/>
  <c r="BE365" i="9"/>
  <c r="BE370" i="9"/>
  <c r="BE376" i="9"/>
  <c r="BE378" i="9"/>
  <c r="BE384" i="9"/>
  <c r="BE386" i="9"/>
  <c r="BE388" i="9"/>
  <c r="BE392" i="9"/>
  <c r="BE396" i="9"/>
  <c r="BE400" i="9"/>
  <c r="BE403" i="9"/>
  <c r="BE413" i="9"/>
  <c r="BE457" i="9"/>
  <c r="BE465" i="9"/>
  <c r="BE467" i="9"/>
  <c r="BE471" i="9"/>
  <c r="BE477" i="9"/>
  <c r="BE481" i="9"/>
  <c r="BE485" i="9"/>
  <c r="BE491" i="9"/>
  <c r="BE496" i="9"/>
  <c r="BE504" i="9"/>
  <c r="BE508" i="9"/>
  <c r="BE516" i="9"/>
  <c r="BE522" i="9"/>
  <c r="BE526" i="9"/>
  <c r="BE542" i="9"/>
  <c r="BE548" i="9"/>
  <c r="BE564" i="9"/>
  <c r="BE574" i="9"/>
  <c r="BE582" i="9"/>
  <c r="BE592" i="9"/>
  <c r="BE595" i="9"/>
  <c r="BE597" i="9"/>
  <c r="BE611" i="9"/>
  <c r="BE617" i="9"/>
  <c r="BE629" i="9"/>
  <c r="BE631" i="9"/>
  <c r="BE635" i="9"/>
  <c r="BE643" i="9"/>
  <c r="BE647" i="9"/>
  <c r="BE651" i="9"/>
  <c r="BE655" i="9"/>
  <c r="BE667" i="9"/>
  <c r="BE673" i="9"/>
  <c r="BE675" i="9"/>
  <c r="BE677" i="9"/>
  <c r="BE679" i="9"/>
  <c r="BE694" i="9"/>
  <c r="BE698" i="9"/>
  <c r="BE718" i="9"/>
  <c r="BE722" i="9"/>
  <c r="BE726" i="9"/>
  <c r="BE740" i="9"/>
  <c r="BE754" i="9"/>
  <c r="BE764" i="9"/>
  <c r="BE768" i="9"/>
  <c r="BE771" i="9"/>
  <c r="BE781" i="9"/>
  <c r="BE785" i="9"/>
  <c r="BE797" i="9"/>
  <c r="BE805" i="9"/>
  <c r="BE809" i="9"/>
  <c r="BE815" i="9"/>
  <c r="BE823" i="9"/>
  <c r="BE845" i="9"/>
  <c r="BE852" i="9"/>
  <c r="BE858" i="9"/>
  <c r="BE864" i="9"/>
  <c r="BE880" i="9"/>
  <c r="BE886" i="9"/>
  <c r="BE900" i="9"/>
  <c r="BE906" i="9"/>
  <c r="BE930" i="9"/>
  <c r="BE937" i="9"/>
  <c r="BE941" i="9"/>
  <c r="BE947" i="9"/>
  <c r="BE949" i="9"/>
  <c r="BE951" i="9"/>
  <c r="BE963" i="9"/>
  <c r="BE977" i="9"/>
  <c r="BE998" i="9"/>
  <c r="BE1004" i="9"/>
  <c r="BE1006" i="9"/>
  <c r="BE1008" i="9"/>
  <c r="BE1012" i="9"/>
  <c r="BE1014" i="9"/>
  <c r="BE1020" i="9"/>
  <c r="BE1032" i="9"/>
  <c r="BE1034" i="9"/>
  <c r="BE1036" i="9"/>
  <c r="BE1046" i="9"/>
  <c r="BE1052" i="9"/>
  <c r="BE1054" i="9"/>
  <c r="BE1066" i="9"/>
  <c r="BE1071" i="9"/>
  <c r="BE1077" i="9"/>
  <c r="BE1082" i="9"/>
  <c r="BE1084" i="9"/>
  <c r="BE1111" i="9"/>
  <c r="BE1113" i="9"/>
  <c r="BE1115" i="9"/>
  <c r="BE1124" i="9"/>
  <c r="BE1126" i="9"/>
  <c r="BE1133" i="9"/>
  <c r="BE1135" i="9"/>
  <c r="BE1138" i="9"/>
  <c r="BE1144" i="9"/>
  <c r="BE1147" i="9"/>
  <c r="BE1153" i="9"/>
  <c r="BE1164" i="9"/>
  <c r="BE1169" i="9"/>
  <c r="BE1178" i="9"/>
  <c r="BE1183" i="9"/>
  <c r="BE1194" i="9"/>
  <c r="BE1201" i="9"/>
  <c r="BE1203" i="9"/>
  <c r="BE1205" i="9"/>
  <c r="BE1276" i="9"/>
  <c r="BE1278" i="9"/>
  <c r="BE1283" i="9"/>
  <c r="BE1286" i="9"/>
  <c r="BE1298" i="9"/>
  <c r="BE1301" i="9"/>
  <c r="BE1312" i="9"/>
  <c r="BE1332" i="9"/>
  <c r="BE1344" i="9"/>
  <c r="BE1356" i="9"/>
  <c r="BE1365" i="9"/>
  <c r="BE1374" i="9"/>
  <c r="BE1389" i="9"/>
  <c r="BE1394" i="9"/>
  <c r="BE1408" i="9"/>
  <c r="BE1447" i="9"/>
  <c r="BE1452" i="9"/>
  <c r="BE1459" i="9"/>
  <c r="BE1462" i="9"/>
  <c r="BE1468" i="9"/>
  <c r="BE1470" i="9"/>
  <c r="BE1473" i="9"/>
  <c r="BE1477" i="9"/>
  <c r="BE1487" i="9"/>
  <c r="BE1498" i="9"/>
  <c r="BE1503" i="9"/>
  <c r="BE1513" i="9"/>
  <c r="BE1515" i="9"/>
  <c r="BE1532" i="9"/>
  <c r="BE1541" i="9"/>
  <c r="BE1545" i="9"/>
  <c r="BE1565" i="9"/>
  <c r="BE1569" i="9"/>
  <c r="BE1571" i="9"/>
  <c r="BE1580" i="9"/>
  <c r="BE475" i="9"/>
  <c r="BE483" i="9"/>
  <c r="BE502" i="9"/>
  <c r="BE514" i="9"/>
  <c r="BE530" i="9"/>
  <c r="BE532" i="9"/>
  <c r="BE536" i="9"/>
  <c r="BE538" i="9"/>
  <c r="BE544" i="9"/>
  <c r="BE560" i="9"/>
  <c r="BE566" i="9"/>
  <c r="BE568" i="9"/>
  <c r="BE570" i="9"/>
  <c r="BE584" i="9"/>
  <c r="BE588" i="9"/>
  <c r="BE590" i="9"/>
  <c r="BE605" i="9"/>
  <c r="BE623" i="9"/>
  <c r="BE625" i="9"/>
  <c r="BE633" i="9"/>
  <c r="BE637" i="9"/>
  <c r="BE645" i="9"/>
  <c r="BE649" i="9"/>
  <c r="BE659" i="9"/>
  <c r="BE665" i="9"/>
  <c r="BE684" i="9"/>
  <c r="BE688" i="9"/>
  <c r="BE704" i="9"/>
  <c r="BE706" i="9"/>
  <c r="BE708" i="9"/>
  <c r="BE714" i="9"/>
  <c r="BE730" i="9"/>
  <c r="BE732" i="9"/>
  <c r="BE734" i="9"/>
  <c r="BE748" i="9"/>
  <c r="BE756" i="9"/>
  <c r="BE760" i="9"/>
  <c r="BE762" i="9"/>
  <c r="BE787" i="9"/>
  <c r="BE795" i="9"/>
  <c r="BE801" i="9"/>
  <c r="BE807" i="9"/>
  <c r="BE811" i="9"/>
  <c r="BE817" i="9"/>
  <c r="BE821" i="9"/>
  <c r="BE829" i="9"/>
  <c r="BE833" i="9"/>
  <c r="BE837" i="9"/>
  <c r="BE839" i="9"/>
  <c r="BE843" i="9"/>
  <c r="BE847" i="9"/>
  <c r="BE849" i="9"/>
  <c r="BE860" i="9"/>
  <c r="BE866" i="9"/>
  <c r="BE872" i="9"/>
  <c r="BE876" i="9"/>
  <c r="BE882" i="9"/>
  <c r="BE884" i="9"/>
  <c r="BE890" i="9"/>
  <c r="BE914" i="9"/>
  <c r="BE916" i="9"/>
  <c r="BE920" i="9"/>
  <c r="BE922" i="9"/>
  <c r="BE932" i="9"/>
  <c r="BE935" i="9"/>
  <c r="BE955" i="9"/>
  <c r="BE961" i="9"/>
  <c r="BE971" i="9"/>
  <c r="BE985" i="9"/>
  <c r="BE988" i="9"/>
  <c r="BE990" i="9"/>
  <c r="BE1002" i="9"/>
  <c r="BE1022" i="9"/>
  <c r="BE1026" i="9"/>
  <c r="BE1040" i="9"/>
  <c r="BE1048" i="9"/>
  <c r="BE1058" i="9"/>
  <c r="BE1060" i="9"/>
  <c r="BE1064" i="9"/>
  <c r="BE1073" i="9"/>
  <c r="BE1086" i="9"/>
  <c r="BE1090" i="9"/>
  <c r="BE1093" i="9"/>
  <c r="BE1097" i="9"/>
  <c r="BE1101" i="9"/>
  <c r="BE1103" i="9"/>
  <c r="BE1129" i="9"/>
  <c r="BE1142" i="9"/>
  <c r="BE1159" i="9"/>
  <c r="BE1171" i="9"/>
  <c r="BE1176" i="9"/>
  <c r="BE1181" i="9"/>
  <c r="BE1198" i="9"/>
  <c r="BE1200" i="9"/>
  <c r="BE1209" i="9"/>
  <c r="BE1223" i="9"/>
  <c r="BE1237" i="9"/>
  <c r="BE1248" i="9"/>
  <c r="BE1250" i="9"/>
  <c r="BE1266" i="9"/>
  <c r="BE1270" i="9"/>
  <c r="BE1281" i="9"/>
  <c r="BE1305" i="9"/>
  <c r="BE1314" i="9"/>
  <c r="BE1328" i="9"/>
  <c r="BE1330" i="9"/>
  <c r="BE1342" i="9"/>
  <c r="BE1350" i="9"/>
  <c r="BE1397" i="9"/>
  <c r="BE1406" i="9"/>
  <c r="BE1429" i="9"/>
  <c r="BE1435" i="9"/>
  <c r="BE1441" i="9"/>
  <c r="BE1443" i="9"/>
  <c r="BE1449" i="9"/>
  <c r="BE1457" i="9"/>
  <c r="BE1493" i="9"/>
  <c r="BE1500" i="9"/>
  <c r="BE1509" i="9"/>
  <c r="BE1518" i="9"/>
  <c r="BE1533" i="9"/>
  <c r="BE1538" i="9"/>
  <c r="BE1543" i="9"/>
  <c r="BE1550" i="9"/>
  <c r="BE1561" i="9"/>
  <c r="BE1573" i="9"/>
  <c r="BE1578" i="9"/>
  <c r="BE1582" i="9"/>
  <c r="BE1592" i="9"/>
  <c r="BE1597" i="9"/>
  <c r="BE1603" i="9"/>
  <c r="BE1615" i="9"/>
  <c r="BE1639" i="9"/>
  <c r="BE1647" i="9"/>
  <c r="BE176" i="9"/>
  <c r="BE182" i="9"/>
  <c r="BE190" i="9"/>
  <c r="BE194" i="9"/>
  <c r="BE198" i="9"/>
  <c r="BE212" i="9"/>
  <c r="BE216" i="9"/>
  <c r="BE222" i="9"/>
  <c r="BE228" i="9"/>
  <c r="BE238" i="9"/>
  <c r="BE241" i="9"/>
  <c r="BE246" i="9"/>
  <c r="BE252" i="9"/>
  <c r="BE264" i="9"/>
  <c r="BE268" i="9"/>
  <c r="BE272" i="9"/>
  <c r="BE286" i="9"/>
  <c r="BE290" i="9"/>
  <c r="BE296" i="9"/>
  <c r="BE304" i="9"/>
  <c r="BE318" i="9"/>
  <c r="BE332" i="9"/>
  <c r="BE355" i="9"/>
  <c r="BE361" i="9"/>
  <c r="BE368" i="9"/>
  <c r="BE374" i="9"/>
  <c r="BE380" i="9"/>
  <c r="BE390" i="9"/>
  <c r="BE398" i="9"/>
  <c r="BE405" i="9"/>
  <c r="BE409" i="9"/>
  <c r="BE411" i="9"/>
  <c r="BE421" i="9"/>
  <c r="BE425" i="9"/>
  <c r="BE429" i="9"/>
  <c r="BE435" i="9"/>
  <c r="BE443" i="9"/>
  <c r="BE445" i="9"/>
  <c r="BE455" i="9"/>
  <c r="BE459" i="9"/>
  <c r="BE463" i="9"/>
  <c r="BE469" i="9"/>
  <c r="BE473" i="9"/>
  <c r="BE494" i="9"/>
  <c r="BE506" i="9"/>
  <c r="BE512" i="9"/>
  <c r="BE518" i="9"/>
  <c r="BE524" i="9"/>
  <c r="BE540" i="9"/>
  <c r="BE546" i="9"/>
  <c r="BE550" i="9"/>
  <c r="BE552" i="9"/>
  <c r="BE554" i="9"/>
  <c r="BE558" i="9"/>
  <c r="BE578" i="9"/>
  <c r="BE580" i="9"/>
  <c r="BE586" i="9"/>
  <c r="BE599" i="9"/>
  <c r="BE619" i="9"/>
  <c r="BE621" i="9"/>
  <c r="BE627" i="9"/>
  <c r="BE653" i="9"/>
  <c r="BE657" i="9"/>
  <c r="BE669" i="9"/>
  <c r="BE671" i="9"/>
  <c r="BE681" i="9"/>
  <c r="BE696" i="9"/>
  <c r="BE712" i="9"/>
  <c r="BE742" i="9"/>
  <c r="BE744" i="9"/>
  <c r="BE746" i="9"/>
  <c r="BE750" i="9"/>
  <c r="BE752" i="9"/>
  <c r="BE773" i="9"/>
  <c r="BE779" i="9"/>
  <c r="BE793" i="9"/>
  <c r="BE799" i="9"/>
  <c r="BE803" i="9"/>
  <c r="BE827" i="9"/>
  <c r="BE835" i="9"/>
  <c r="BE870" i="9"/>
  <c r="BE874" i="9"/>
  <c r="BE878" i="9"/>
  <c r="BE888" i="9"/>
  <c r="BE898" i="9"/>
  <c r="BE918" i="9"/>
  <c r="BE926" i="9"/>
  <c r="BE928" i="9"/>
  <c r="BE939" i="9"/>
  <c r="BE959" i="9"/>
  <c r="BE965" i="9"/>
  <c r="BE979" i="9"/>
  <c r="BE983" i="9"/>
  <c r="BE1000" i="9"/>
  <c r="BE1010" i="9"/>
  <c r="BE1016" i="9"/>
  <c r="BE1024" i="9"/>
  <c r="BE1030" i="9"/>
  <c r="BE1042" i="9"/>
  <c r="BE1050" i="9"/>
  <c r="BE1088" i="9"/>
  <c r="BE1105" i="9"/>
  <c r="BE1109" i="9"/>
  <c r="BE1117" i="9"/>
  <c r="BE1121" i="9"/>
  <c r="BE1151" i="9"/>
  <c r="BE1155" i="9"/>
  <c r="BE1189" i="9"/>
  <c r="BE1208" i="9"/>
  <c r="BE1212" i="9"/>
  <c r="BE1216" i="9"/>
  <c r="BE1217" i="9"/>
  <c r="BE1218" i="9"/>
  <c r="BE1230" i="9"/>
  <c r="BE1232" i="9"/>
  <c r="BE1243" i="9"/>
  <c r="BE1261" i="9"/>
  <c r="BE1263" i="9"/>
  <c r="BE1292" i="9"/>
  <c r="BE1296" i="9"/>
  <c r="BE1307" i="9"/>
  <c r="BE1318" i="9"/>
  <c r="BE1320" i="9"/>
  <c r="BE1392" i="9"/>
  <c r="BE1403" i="9"/>
  <c r="BE1419" i="9"/>
  <c r="BE1465" i="9"/>
  <c r="BE1480" i="9"/>
  <c r="BE1482" i="9"/>
  <c r="BE1485" i="9"/>
  <c r="BE1490" i="9"/>
  <c r="BE1523" i="9"/>
  <c r="BE1526" i="9"/>
  <c r="BE1529" i="9"/>
  <c r="BE1535" i="9"/>
  <c r="BE1548" i="9"/>
  <c r="BE1554" i="9"/>
  <c r="BE1584" i="9"/>
  <c r="BE1586" i="9"/>
  <c r="BE1629" i="9"/>
  <c r="BE1637" i="9"/>
  <c r="BE1641" i="9"/>
  <c r="BE1649" i="9"/>
  <c r="BE1653" i="9"/>
  <c r="BE1658" i="9"/>
  <c r="BE1664" i="9"/>
  <c r="BE1676" i="9"/>
  <c r="BE1686" i="9"/>
  <c r="BE1696" i="9"/>
  <c r="BE1700" i="9"/>
  <c r="BE1702" i="9"/>
  <c r="BE1706" i="9"/>
  <c r="BE1718" i="9"/>
  <c r="BE1722" i="9"/>
  <c r="BE1730" i="9"/>
  <c r="BE1732" i="9"/>
  <c r="BE1759" i="9"/>
  <c r="BE1771" i="9"/>
  <c r="BE1777" i="9"/>
  <c r="BE1779" i="9"/>
  <c r="BE1783" i="9"/>
  <c r="BE1787" i="9"/>
  <c r="BE1792" i="9"/>
  <c r="BE1795" i="9"/>
  <c r="BE1804" i="9"/>
  <c r="BE1840" i="9"/>
  <c r="BE1856" i="9"/>
  <c r="BE1864" i="9"/>
  <c r="BE1662" i="9"/>
  <c r="BE1668" i="9"/>
  <c r="BE1680" i="9"/>
  <c r="BE1688" i="9"/>
  <c r="BE1711" i="9"/>
  <c r="BE1716" i="9"/>
  <c r="BE1720" i="9"/>
  <c r="BE1724" i="9"/>
  <c r="BE1726" i="9"/>
  <c r="BE1744" i="9"/>
  <c r="BE1746" i="9"/>
  <c r="BE1748" i="9"/>
  <c r="BE1753" i="9"/>
  <c r="BE1757" i="9"/>
  <c r="BE1760" i="9"/>
  <c r="BE1762" i="9"/>
  <c r="BE1773" i="9"/>
  <c r="BE1781" i="9"/>
  <c r="BE1789" i="9"/>
  <c r="BE1793" i="9"/>
  <c r="BE1800" i="9"/>
  <c r="BE1808" i="9"/>
  <c r="BE1810" i="9"/>
  <c r="BE1837" i="9"/>
  <c r="BE1846" i="9"/>
  <c r="BE1849" i="9"/>
  <c r="BE1860" i="9"/>
  <c r="BE1862" i="9"/>
  <c r="BE1868" i="9"/>
  <c r="BE1875" i="9"/>
  <c r="BE1881" i="9"/>
  <c r="BE1884" i="9"/>
  <c r="BE1887" i="9"/>
  <c r="BE1891" i="9"/>
  <c r="BE1893" i="9"/>
  <c r="BE1895" i="9"/>
  <c r="BE1897" i="9"/>
  <c r="BE1899" i="9"/>
  <c r="BE1901" i="9"/>
  <c r="BE1903" i="9"/>
  <c r="BE1905" i="9"/>
  <c r="BE1907" i="9"/>
  <c r="BE1909" i="9"/>
  <c r="BE1911" i="9"/>
  <c r="BE1913" i="9"/>
  <c r="BE1915" i="9"/>
  <c r="BE162" i="9"/>
  <c r="BE168" i="9"/>
  <c r="BE184" i="9"/>
  <c r="BE206" i="9"/>
  <c r="BE214" i="9"/>
  <c r="BE226" i="9"/>
  <c r="BE230" i="9"/>
  <c r="BE240" i="9"/>
  <c r="BE248" i="9"/>
  <c r="BE250" i="9"/>
  <c r="BE266" i="9"/>
  <c r="BE270" i="9"/>
  <c r="BE276" i="9"/>
  <c r="BE282" i="9"/>
  <c r="BE302" i="9"/>
  <c r="BE312" i="9"/>
  <c r="BE314" i="9"/>
  <c r="BE320" i="9"/>
  <c r="BE326" i="9"/>
  <c r="BE328" i="9"/>
  <c r="BE357" i="9"/>
  <c r="BE359" i="9"/>
  <c r="BE367" i="9"/>
  <c r="BE372" i="9"/>
  <c r="BE382" i="9"/>
  <c r="BE407" i="9"/>
  <c r="BE415" i="9"/>
  <c r="BE417" i="9"/>
  <c r="BE423" i="9"/>
  <c r="BE437" i="9"/>
  <c r="BE441" i="9"/>
  <c r="BE453" i="9"/>
  <c r="BE461" i="9"/>
  <c r="BE1660" i="9"/>
  <c r="BE1665" i="9"/>
  <c r="BE1672" i="9"/>
  <c r="BE1674" i="9"/>
  <c r="BE1684" i="9"/>
  <c r="BE1690" i="9"/>
  <c r="BE1704" i="9"/>
  <c r="BE1707" i="9"/>
  <c r="BE1738" i="9"/>
  <c r="BE1742" i="9"/>
  <c r="BE1750" i="9"/>
  <c r="BE1751" i="9"/>
  <c r="BE1755" i="9"/>
  <c r="BE1767" i="9"/>
  <c r="BE1806" i="9"/>
  <c r="BE1834" i="9"/>
  <c r="J91" i="9"/>
  <c r="BE154" i="9"/>
  <c r="BE156" i="9"/>
  <c r="BE160" i="9"/>
  <c r="BE170" i="9"/>
  <c r="BE180" i="9"/>
  <c r="BE186" i="9"/>
  <c r="BE188" i="9"/>
  <c r="BE192" i="9"/>
  <c r="BE196" i="9"/>
  <c r="BE202" i="9"/>
  <c r="BE208" i="9"/>
  <c r="BE210" i="9"/>
  <c r="BE218" i="9"/>
  <c r="BE232" i="9"/>
  <c r="BE236" i="9"/>
  <c r="BE243" i="9"/>
  <c r="BE254" i="9"/>
  <c r="BE256" i="9"/>
  <c r="BE262" i="9"/>
  <c r="BE278" i="9"/>
  <c r="BE280" i="9"/>
  <c r="BE288" i="9"/>
  <c r="BE292" i="9"/>
  <c r="BE298" i="9"/>
  <c r="BE306" i="9"/>
  <c r="BE321" i="9"/>
  <c r="BE324" i="9"/>
  <c r="BE334" i="9"/>
  <c r="BE337" i="9"/>
  <c r="BE339" i="9"/>
  <c r="BE353" i="9"/>
  <c r="BE394" i="9"/>
  <c r="BE419" i="9"/>
  <c r="BE427" i="9"/>
  <c r="BE431" i="9"/>
  <c r="BE433" i="9"/>
  <c r="BE439" i="9"/>
  <c r="BE447" i="9"/>
  <c r="BE449" i="9"/>
  <c r="BE451" i="9"/>
  <c r="BE479" i="9"/>
  <c r="BE487" i="9"/>
  <c r="BE489" i="9"/>
  <c r="BE498" i="9"/>
  <c r="BE500" i="9"/>
  <c r="BE510" i="9"/>
  <c r="BE520" i="9"/>
  <c r="BE528" i="9"/>
  <c r="BE534" i="9"/>
  <c r="BE556" i="9"/>
  <c r="BE562" i="9"/>
  <c r="BE572" i="9"/>
  <c r="BE576" i="9"/>
  <c r="BE601" i="9"/>
  <c r="BE603" i="9"/>
  <c r="BE607" i="9"/>
  <c r="BE609" i="9"/>
  <c r="BE613" i="9"/>
  <c r="BE615" i="9"/>
  <c r="BE639" i="9"/>
  <c r="BE641" i="9"/>
  <c r="BE661" i="9"/>
  <c r="BE663" i="9"/>
  <c r="BE686" i="9"/>
  <c r="BE690" i="9"/>
  <c r="BE692" i="9"/>
  <c r="BE700" i="9"/>
  <c r="BE702" i="9"/>
  <c r="BE710" i="9"/>
  <c r="BE716" i="9"/>
  <c r="BE720" i="9"/>
  <c r="BE724" i="9"/>
  <c r="BE728" i="9"/>
  <c r="BE736" i="9"/>
  <c r="BE738" i="9"/>
  <c r="BE758" i="9"/>
  <c r="BE766" i="9"/>
  <c r="BE775" i="9"/>
  <c r="BE777" i="9"/>
  <c r="BE783" i="9"/>
  <c r="BE789" i="9"/>
  <c r="BE791" i="9"/>
  <c r="BE813" i="9"/>
  <c r="BE819" i="9"/>
  <c r="BE825" i="9"/>
  <c r="BE831" i="9"/>
  <c r="BE841" i="9"/>
  <c r="BE854" i="9"/>
  <c r="BE856" i="9"/>
  <c r="BE862" i="9"/>
  <c r="BE868" i="9"/>
  <c r="BE892" i="9"/>
  <c r="BE894" i="9"/>
  <c r="BE896" i="9"/>
  <c r="BE902" i="9"/>
  <c r="BE904" i="9"/>
  <c r="BE908" i="9"/>
  <c r="BE910" i="9"/>
  <c r="BE912" i="9"/>
  <c r="BE924" i="9"/>
  <c r="BE943" i="9"/>
  <c r="BE945" i="9"/>
  <c r="BE953" i="9"/>
  <c r="BE957" i="9"/>
  <c r="BE967" i="9"/>
  <c r="BE969" i="9"/>
  <c r="BE973" i="9"/>
  <c r="BE975" i="9"/>
  <c r="BE981" i="9"/>
  <c r="BE992" i="9"/>
  <c r="BE994" i="9"/>
  <c r="BE996" i="9"/>
  <c r="BE1018" i="9"/>
  <c r="BE1028" i="9"/>
  <c r="BE1038" i="9"/>
  <c r="BE1044" i="9"/>
  <c r="BE1056" i="9"/>
  <c r="BE1062" i="9"/>
  <c r="BE1069" i="9"/>
  <c r="BE1075" i="9"/>
  <c r="BE1080" i="9"/>
  <c r="BE1095" i="9"/>
  <c r="BE1099" i="9"/>
  <c r="BE1107" i="9"/>
  <c r="BE1119" i="9"/>
  <c r="BE1131" i="9"/>
  <c r="BE1140" i="9"/>
  <c r="BE1149" i="9"/>
  <c r="BE1157" i="9"/>
  <c r="BE1161" i="9"/>
  <c r="BE1185" i="9"/>
  <c r="BE1187" i="9"/>
  <c r="BE1211" i="9"/>
  <c r="BE1224" i="9"/>
  <c r="BE1225" i="9"/>
  <c r="BE1235" i="9"/>
  <c r="BE1253" i="9"/>
  <c r="BE1255" i="9"/>
  <c r="BE1272" i="9"/>
  <c r="BE1289" i="9"/>
  <c r="BE1294" i="9"/>
  <c r="BE1316" i="9"/>
  <c r="BE1324" i="9"/>
  <c r="BE1326" i="9"/>
  <c r="BE1334" i="9"/>
  <c r="BE1336" i="9"/>
  <c r="BE1363" i="9"/>
  <c r="BE1372" i="9"/>
  <c r="BE1381" i="9"/>
  <c r="BE1383" i="9"/>
  <c r="BE1401" i="9"/>
  <c r="BE1422" i="9"/>
  <c r="BE1438" i="9"/>
  <c r="BE1445" i="9"/>
  <c r="BE1455" i="9"/>
  <c r="BE1475" i="9"/>
  <c r="BE1495" i="9"/>
  <c r="BE1507" i="9"/>
  <c r="BE1521" i="9"/>
  <c r="BE1531" i="9"/>
  <c r="BE1552" i="9"/>
  <c r="BE1556" i="9"/>
  <c r="BE1558" i="9"/>
  <c r="BE1563" i="9"/>
  <c r="BE1567" i="9"/>
  <c r="BE1576" i="9"/>
  <c r="BE1609" i="9"/>
  <c r="BE1620" i="9"/>
  <c r="BE1624" i="9"/>
  <c r="BE1626" i="9"/>
  <c r="BE1631" i="9"/>
  <c r="BE1643" i="9"/>
  <c r="BE1645" i="9"/>
  <c r="BE1651" i="9"/>
  <c r="BE1656" i="9"/>
  <c r="BE1670" i="9"/>
  <c r="BE1678" i="9"/>
  <c r="BE1682" i="9"/>
  <c r="BE1692" i="9"/>
  <c r="BE1694" i="9"/>
  <c r="BE1698" i="9"/>
  <c r="BE1709" i="9"/>
  <c r="BE1713" i="9"/>
  <c r="BE1714" i="9"/>
  <c r="BE1728" i="9"/>
  <c r="BE1734" i="9"/>
  <c r="BE1736" i="9"/>
  <c r="BE1740" i="9"/>
  <c r="BE1764" i="9"/>
  <c r="BE1769" i="9"/>
  <c r="BE1775" i="9"/>
  <c r="BE1785" i="9"/>
  <c r="BE1797" i="9"/>
  <c r="BE1802" i="9"/>
  <c r="BE1812" i="9"/>
  <c r="BE1815" i="9"/>
  <c r="BE1825" i="9"/>
  <c r="BE1843" i="9"/>
  <c r="BE1853" i="9"/>
  <c r="BE1866" i="9"/>
  <c r="BE1870" i="9"/>
  <c r="BE1872" i="9"/>
  <c r="BE1878" i="9"/>
  <c r="E146" i="8"/>
  <c r="F155" i="8"/>
  <c r="BE163" i="8"/>
  <c r="BE171" i="8"/>
  <c r="BE200" i="8"/>
  <c r="BE214" i="8"/>
  <c r="BE219" i="8"/>
  <c r="BE225" i="8"/>
  <c r="BE230" i="8"/>
  <c r="BE245" i="8"/>
  <c r="BE272" i="8"/>
  <c r="BE274" i="8"/>
  <c r="BE282" i="8"/>
  <c r="BE297" i="8"/>
  <c r="BE299" i="8"/>
  <c r="BE307" i="8"/>
  <c r="BE310" i="8"/>
  <c r="BE312" i="8"/>
  <c r="BE313" i="8"/>
  <c r="BE314" i="8"/>
  <c r="BE350" i="8"/>
  <c r="BE371" i="8"/>
  <c r="BE372" i="8"/>
  <c r="BE373" i="8"/>
  <c r="BE378" i="8"/>
  <c r="J356" i="7"/>
  <c r="J118" i="7"/>
  <c r="J155" i="8"/>
  <c r="BE168" i="8"/>
  <c r="BE173" i="8"/>
  <c r="BE183" i="8"/>
  <c r="BE194" i="8"/>
  <c r="BE202" i="8"/>
  <c r="BE210" i="8"/>
  <c r="BE217" i="8"/>
  <c r="BE222" i="8"/>
  <c r="BE227" i="8"/>
  <c r="BE240" i="8"/>
  <c r="BE270" i="8"/>
  <c r="BE295" i="8"/>
  <c r="BE305" i="8"/>
  <c r="BE315" i="8"/>
  <c r="BE330" i="8"/>
  <c r="BE338" i="8"/>
  <c r="BE349" i="8"/>
  <c r="BE361" i="8"/>
  <c r="BE375" i="8"/>
  <c r="BE384" i="8"/>
  <c r="BE393" i="8"/>
  <c r="J91" i="8"/>
  <c r="BE161" i="8"/>
  <c r="BE190" i="8"/>
  <c r="BE205" i="8"/>
  <c r="BE212" i="8"/>
  <c r="BE215" i="8"/>
  <c r="BE232" i="8"/>
  <c r="BE235" i="8"/>
  <c r="BE236" i="8"/>
  <c r="BE247" i="8"/>
  <c r="BE255" i="8"/>
  <c r="BE256" i="8"/>
  <c r="BE258" i="8"/>
  <c r="BE260" i="8"/>
  <c r="BE262" i="8"/>
  <c r="BE264" i="8"/>
  <c r="BE268" i="8"/>
  <c r="BE278" i="8"/>
  <c r="BE280" i="8"/>
  <c r="BE291" i="8"/>
  <c r="BE293" i="8"/>
  <c r="BE302" i="8"/>
  <c r="BE332" i="8"/>
  <c r="BE369" i="8"/>
  <c r="BE370" i="8"/>
  <c r="BE379" i="8"/>
  <c r="BE382" i="8"/>
  <c r="BE387" i="8"/>
  <c r="BE398" i="8"/>
  <c r="BE402" i="8"/>
  <c r="BE406" i="8"/>
  <c r="BE407" i="8"/>
  <c r="BE165" i="8"/>
  <c r="BE167" i="8"/>
  <c r="BE169" i="8"/>
  <c r="BE175" i="8"/>
  <c r="BE177" i="8"/>
  <c r="BE179" i="8"/>
  <c r="BE181" i="8"/>
  <c r="BE185" i="8"/>
  <c r="BE187" i="8"/>
  <c r="BE189" i="8"/>
  <c r="BE192" i="8"/>
  <c r="BE196" i="8"/>
  <c r="BE198" i="8"/>
  <c r="BE208" i="8"/>
  <c r="BE237" i="8"/>
  <c r="BE242" i="8"/>
  <c r="BE250" i="8"/>
  <c r="BE254" i="8"/>
  <c r="BE266" i="8"/>
  <c r="BE276" i="8"/>
  <c r="BE284" i="8"/>
  <c r="BE286" i="8"/>
  <c r="BE289" i="8"/>
  <c r="BE311" i="8"/>
  <c r="BE316" i="8"/>
  <c r="BE317" i="8"/>
  <c r="BE322" i="8"/>
  <c r="BE327" i="8"/>
  <c r="BE335" i="8"/>
  <c r="BE342" i="8"/>
  <c r="BE353" i="8"/>
  <c r="BE354" i="8"/>
  <c r="BE364" i="8"/>
  <c r="BE365" i="8"/>
  <c r="BE390" i="8"/>
  <c r="BE396" i="8"/>
  <c r="BE397" i="8"/>
  <c r="BE400" i="8"/>
  <c r="BE404" i="8"/>
  <c r="J91" i="7"/>
  <c r="E138" i="7"/>
  <c r="BE154" i="7"/>
  <c r="BE156" i="7"/>
  <c r="BE158" i="7"/>
  <c r="BE162" i="7"/>
  <c r="BE163" i="7"/>
  <c r="BE170" i="7"/>
  <c r="BE175" i="7"/>
  <c r="BE181" i="7"/>
  <c r="BE193" i="7"/>
  <c r="F147" i="7"/>
  <c r="BE153" i="7"/>
  <c r="BE161" i="7"/>
  <c r="BE168" i="7"/>
  <c r="BE177" i="7"/>
  <c r="BE180" i="7"/>
  <c r="BE189" i="7"/>
  <c r="BE191" i="7"/>
  <c r="BE159" i="7"/>
  <c r="BE160" i="7"/>
  <c r="BE164" i="7"/>
  <c r="BE166" i="7"/>
  <c r="BE167" i="7"/>
  <c r="BE179" i="7"/>
  <c r="BE186" i="7"/>
  <c r="BE187" i="7"/>
  <c r="BE198" i="7"/>
  <c r="BE200" i="7"/>
  <c r="BE204" i="7"/>
  <c r="BE207" i="7"/>
  <c r="BE209" i="7"/>
  <c r="BE214" i="7"/>
  <c r="BE217" i="7"/>
  <c r="BE220" i="7"/>
  <c r="BE227" i="7"/>
  <c r="BE236" i="7"/>
  <c r="BE237" i="7"/>
  <c r="BE240" i="7"/>
  <c r="BE245" i="7"/>
  <c r="BE246" i="7"/>
  <c r="BE253" i="7"/>
  <c r="BE254" i="7"/>
  <c r="BE263" i="7"/>
  <c r="BE264" i="7"/>
  <c r="BE266" i="7"/>
  <c r="BE267" i="7"/>
  <c r="BE268" i="7"/>
  <c r="BE272" i="7"/>
  <c r="BE281" i="7"/>
  <c r="BE282" i="7"/>
  <c r="BE287" i="7"/>
  <c r="BE291" i="7"/>
  <c r="BE292" i="7"/>
  <c r="BE293" i="7"/>
  <c r="BE297" i="7"/>
  <c r="BE298" i="7"/>
  <c r="BE302" i="7"/>
  <c r="BE305" i="7"/>
  <c r="BE307" i="7"/>
  <c r="BE312" i="7"/>
  <c r="BE319" i="7"/>
  <c r="BE322" i="7"/>
  <c r="BE324" i="7"/>
  <c r="BE326" i="7"/>
  <c r="BE328" i="7"/>
  <c r="BE329" i="7"/>
  <c r="BE345" i="7"/>
  <c r="BE346" i="7"/>
  <c r="BE348" i="7"/>
  <c r="BE358" i="7"/>
  <c r="BE367" i="7"/>
  <c r="BE376" i="7"/>
  <c r="BE384" i="7"/>
  <c r="BE387" i="7"/>
  <c r="BE388" i="7"/>
  <c r="BE393" i="7"/>
  <c r="BE395" i="7"/>
  <c r="BE400" i="7"/>
  <c r="BE401" i="7"/>
  <c r="BE421" i="7"/>
  <c r="BE431" i="7"/>
  <c r="BE432" i="7"/>
  <c r="BE439" i="7"/>
  <c r="BE442" i="7"/>
  <c r="BE444" i="7"/>
  <c r="BE448" i="7"/>
  <c r="BE449" i="7"/>
  <c r="BE451" i="7"/>
  <c r="BE453" i="7"/>
  <c r="BE455" i="7"/>
  <c r="BE457" i="7"/>
  <c r="BE471" i="7"/>
  <c r="BE473" i="7"/>
  <c r="BE475" i="7"/>
  <c r="BE197" i="7"/>
  <c r="BE203" i="7"/>
  <c r="BE206" i="7"/>
  <c r="BE219" i="7"/>
  <c r="BE221" i="7"/>
  <c r="BE223" i="7"/>
  <c r="BE225" i="7"/>
  <c r="BE226" i="7"/>
  <c r="BE228" i="7"/>
  <c r="BE230" i="7"/>
  <c r="BE234" i="7"/>
  <c r="BE238" i="7"/>
  <c r="BE248" i="7"/>
  <c r="BE249" i="7"/>
  <c r="BE250" i="7"/>
  <c r="BE259" i="7"/>
  <c r="BE262" i="7"/>
  <c r="BE265" i="7"/>
  <c r="BE270" i="7"/>
  <c r="BE271" i="7"/>
  <c r="BE274" i="7"/>
  <c r="BE275" i="7"/>
  <c r="BE278" i="7"/>
  <c r="BE279" i="7"/>
  <c r="BE288" i="7"/>
  <c r="BE290" i="7"/>
  <c r="BE294" i="7"/>
  <c r="BE295" i="7"/>
  <c r="BE300" i="7"/>
  <c r="BE303" i="7"/>
  <c r="BE308" i="7"/>
  <c r="BE313" i="7"/>
  <c r="BE320" i="7"/>
  <c r="BE327" i="7"/>
  <c r="BE336" i="7"/>
  <c r="BE338" i="7"/>
  <c r="BE341" i="7"/>
  <c r="BE354" i="7"/>
  <c r="BE365" i="7"/>
  <c r="BE374" i="7"/>
  <c r="BE378" i="7"/>
  <c r="BE394" i="7"/>
  <c r="BE396" i="7"/>
  <c r="BE398" i="7"/>
  <c r="BE402" i="7"/>
  <c r="BE404" i="7"/>
  <c r="BE405" i="7"/>
  <c r="BE406" i="7"/>
  <c r="BE407" i="7"/>
  <c r="BE409" i="7"/>
  <c r="BE417" i="7"/>
  <c r="BE418" i="7"/>
  <c r="BE419" i="7"/>
  <c r="BE422" i="7"/>
  <c r="BE429" i="7"/>
  <c r="BE450" i="7"/>
  <c r="BE459" i="7"/>
  <c r="BE462" i="7"/>
  <c r="BE465" i="7"/>
  <c r="BE466" i="7"/>
  <c r="BE468" i="7"/>
  <c r="BE477" i="7"/>
  <c r="BE479" i="7"/>
  <c r="BE480" i="7"/>
  <c r="BE481" i="7"/>
  <c r="BE482" i="7"/>
  <c r="BE195" i="7"/>
  <c r="BE201" i="7"/>
  <c r="BE216" i="7"/>
  <c r="BE222" i="7"/>
  <c r="BE231" i="7"/>
  <c r="BE232" i="7"/>
  <c r="BE243" i="7"/>
  <c r="BE244" i="7"/>
  <c r="BE247" i="7"/>
  <c r="BE269" i="7"/>
  <c r="BE273" i="7"/>
  <c r="BE276" i="7"/>
  <c r="BE277" i="7"/>
  <c r="BE299" i="7"/>
  <c r="BE301" i="7"/>
  <c r="BE304" i="7"/>
  <c r="BE310" i="7"/>
  <c r="BE325" i="7"/>
  <c r="BE332" i="7"/>
  <c r="BE335" i="7"/>
  <c r="BE342" i="7"/>
  <c r="BE343" i="7"/>
  <c r="BE349" i="7"/>
  <c r="BE350" i="7"/>
  <c r="BE361" i="7"/>
  <c r="BE362" i="7"/>
  <c r="BE377" i="7"/>
  <c r="BE379" i="7"/>
  <c r="BE399" i="7"/>
  <c r="BE408" i="7"/>
  <c r="BE414" i="7"/>
  <c r="BE415" i="7"/>
  <c r="BE427" i="7"/>
  <c r="BE428" i="7"/>
  <c r="BE433" i="7"/>
  <c r="BE440" i="7"/>
  <c r="BE441" i="7"/>
  <c r="BE443" i="7"/>
  <c r="BE445" i="7"/>
  <c r="BE456" i="7"/>
  <c r="BE458" i="7"/>
  <c r="BE463" i="7"/>
  <c r="BE470" i="7"/>
  <c r="BE474" i="7"/>
  <c r="BE478" i="7"/>
  <c r="BE155" i="7"/>
  <c r="BE157" i="7"/>
  <c r="BE165" i="7"/>
  <c r="BE172" i="7"/>
  <c r="BE173" i="7"/>
  <c r="BE185" i="7"/>
  <c r="BE190" i="7"/>
  <c r="BE192" i="7"/>
  <c r="BE194" i="7"/>
  <c r="BE196" i="7"/>
  <c r="BE199" i="7"/>
  <c r="BE202" i="7"/>
  <c r="BE205" i="7"/>
  <c r="BE208" i="7"/>
  <c r="BE218" i="7"/>
  <c r="BE224" i="7"/>
  <c r="BE229" i="7"/>
  <c r="BE235" i="7"/>
  <c r="BE239" i="7"/>
  <c r="BE241" i="7"/>
  <c r="BE242" i="7"/>
  <c r="BE251" i="7"/>
  <c r="BE252" i="7"/>
  <c r="BE260" i="7"/>
  <c r="BE280" i="7"/>
  <c r="BE296" i="7"/>
  <c r="BE306" i="7"/>
  <c r="BE309" i="7"/>
  <c r="BE311" i="7"/>
  <c r="BE314" i="7"/>
  <c r="BE321" i="7"/>
  <c r="BE331" i="7"/>
  <c r="BE333" i="7"/>
  <c r="BE334" i="7"/>
  <c r="BE339" i="7"/>
  <c r="BE340" i="7"/>
  <c r="BE347" i="7"/>
  <c r="BE352" i="7"/>
  <c r="BE357" i="7"/>
  <c r="BE359" i="7"/>
  <c r="BE360" i="7"/>
  <c r="BE363" i="7"/>
  <c r="BE364" i="7"/>
  <c r="BE366" i="7"/>
  <c r="BE368" i="7"/>
  <c r="BE369" i="7"/>
  <c r="BE371" i="7"/>
  <c r="BE372" i="7"/>
  <c r="BE373" i="7"/>
  <c r="BE375" i="7"/>
  <c r="BE381" i="7"/>
  <c r="BE397" i="7"/>
  <c r="BE403" i="7"/>
  <c r="BE413" i="7"/>
  <c r="BE416" i="7"/>
  <c r="BE430" i="7"/>
  <c r="BE434" i="7"/>
  <c r="BE446" i="7"/>
  <c r="BE452" i="7"/>
  <c r="BE454" i="7"/>
  <c r="BE461" i="7"/>
  <c r="BE464" i="7"/>
  <c r="BE469" i="7"/>
  <c r="BE472" i="7"/>
  <c r="BE476" i="7"/>
  <c r="F94" i="6"/>
  <c r="BE180" i="6"/>
  <c r="BE212" i="6"/>
  <c r="BE224" i="6"/>
  <c r="BE231" i="6"/>
  <c r="BE236" i="6"/>
  <c r="BE246" i="6"/>
  <c r="BE255" i="6"/>
  <c r="BE323" i="6"/>
  <c r="BE327" i="6"/>
  <c r="BE359" i="6"/>
  <c r="BE367" i="6"/>
  <c r="BE386" i="6"/>
  <c r="BE403" i="6"/>
  <c r="BE447" i="6"/>
  <c r="BE451" i="6"/>
  <c r="BE455" i="6"/>
  <c r="BE476" i="6"/>
  <c r="BE505" i="6"/>
  <c r="BE523" i="6"/>
  <c r="BE545" i="6"/>
  <c r="BE589" i="6"/>
  <c r="BE596" i="6"/>
  <c r="BE632" i="6"/>
  <c r="BE652" i="6"/>
  <c r="BE679" i="6"/>
  <c r="BE683" i="6"/>
  <c r="BE691" i="6"/>
  <c r="BE743" i="6"/>
  <c r="BE756" i="6"/>
  <c r="BE769" i="6"/>
  <c r="BE811" i="6"/>
  <c r="BE819" i="6"/>
  <c r="BE823" i="6"/>
  <c r="BE835" i="6"/>
  <c r="BE839" i="6"/>
  <c r="BE864" i="6"/>
  <c r="BE865" i="6"/>
  <c r="BE867" i="6"/>
  <c r="BE891" i="6"/>
  <c r="BE895" i="6"/>
  <c r="BE950" i="6"/>
  <c r="BE955" i="6"/>
  <c r="BE967" i="6"/>
  <c r="BE974" i="6"/>
  <c r="BE979" i="6"/>
  <c r="BE1014" i="6"/>
  <c r="BE1018" i="6"/>
  <c r="BE1064" i="6"/>
  <c r="BE1080" i="6"/>
  <c r="BE1084" i="6"/>
  <c r="BE1130" i="6"/>
  <c r="BE1143" i="6"/>
  <c r="BE1224" i="6"/>
  <c r="BE1246" i="6"/>
  <c r="BE1249" i="6"/>
  <c r="BE1266" i="6"/>
  <c r="BE1332" i="6"/>
  <c r="BE1349" i="6"/>
  <c r="BE1380" i="6"/>
  <c r="BE1411" i="6"/>
  <c r="BE1429" i="6"/>
  <c r="BE1459" i="6"/>
  <c r="BE1479" i="6"/>
  <c r="BE1541" i="6"/>
  <c r="BE1558" i="6"/>
  <c r="BE1570" i="6"/>
  <c r="BE1614" i="6"/>
  <c r="BE1619" i="6"/>
  <c r="BE1649" i="6"/>
  <c r="E85" i="6"/>
  <c r="BE152" i="6"/>
  <c r="BE176" i="6"/>
  <c r="BE195" i="6"/>
  <c r="BE207" i="6"/>
  <c r="BE268" i="6"/>
  <c r="BE281" i="6"/>
  <c r="BE307" i="6"/>
  <c r="BE351" i="6"/>
  <c r="BE355" i="6"/>
  <c r="BE365" i="6"/>
  <c r="BE382" i="6"/>
  <c r="BE411" i="6"/>
  <c r="BE415" i="6"/>
  <c r="BE459" i="6"/>
  <c r="BE463" i="6"/>
  <c r="BE472" i="6"/>
  <c r="BE503" i="6"/>
  <c r="BE522" i="6"/>
  <c r="BE549" i="6"/>
  <c r="BE553" i="6"/>
  <c r="BE572" i="6"/>
  <c r="BE577" i="6"/>
  <c r="BE584" i="6"/>
  <c r="BE625" i="6"/>
  <c r="BE661" i="6"/>
  <c r="BE665" i="6"/>
  <c r="BE670" i="6"/>
  <c r="BE675" i="6"/>
  <c r="BE704" i="6"/>
  <c r="BE730" i="6"/>
  <c r="BE807" i="6"/>
  <c r="BE827" i="6"/>
  <c r="BE847" i="6"/>
  <c r="BE887" i="6"/>
  <c r="BE902" i="6"/>
  <c r="BE943" i="6"/>
  <c r="BE996" i="6"/>
  <c r="BE1006" i="6"/>
  <c r="BE1048" i="6"/>
  <c r="BE1060" i="6"/>
  <c r="BE1068" i="6"/>
  <c r="BE1088" i="6"/>
  <c r="BE1096" i="6"/>
  <c r="BE1104" i="6"/>
  <c r="BE1109" i="6"/>
  <c r="BE1111" i="6"/>
  <c r="BE1126" i="6"/>
  <c r="BE1151" i="6"/>
  <c r="BE1155" i="6"/>
  <c r="BE1169" i="6"/>
  <c r="BE1177" i="6"/>
  <c r="BE1203" i="6"/>
  <c r="BE1212" i="6"/>
  <c r="BE1238" i="6"/>
  <c r="BE1242" i="6"/>
  <c r="BE1267" i="6"/>
  <c r="BE1301" i="6"/>
  <c r="BE1320" i="6"/>
  <c r="BE1356" i="6"/>
  <c r="BE1373" i="6"/>
  <c r="BE1385" i="6"/>
  <c r="BE1415" i="6"/>
  <c r="BE1433" i="6"/>
  <c r="BE1446" i="6"/>
  <c r="BE1491" i="6"/>
  <c r="BE1499" i="6"/>
  <c r="BE1516" i="6"/>
  <c r="BE1533" i="6"/>
  <c r="BE1537" i="6"/>
  <c r="BE1545" i="6"/>
  <c r="BE1550" i="6"/>
  <c r="BE1554" i="6"/>
  <c r="BE1576" i="6"/>
  <c r="BE1580" i="6"/>
  <c r="BE1584" i="6"/>
  <c r="BE1587" i="6"/>
  <c r="BE1680" i="6"/>
  <c r="BE1712" i="6"/>
  <c r="BE1724" i="6"/>
  <c r="J91" i="6"/>
  <c r="BE241" i="6"/>
  <c r="BE251" i="6"/>
  <c r="BE311" i="6"/>
  <c r="BE335" i="6"/>
  <c r="BE339" i="6"/>
  <c r="BE347" i="6"/>
  <c r="BE364" i="6"/>
  <c r="BE378" i="6"/>
  <c r="BE390" i="6"/>
  <c r="BE399" i="6"/>
  <c r="BE419" i="6"/>
  <c r="BE425" i="6"/>
  <c r="BE429" i="6"/>
  <c r="BE433" i="6"/>
  <c r="BE434" i="6"/>
  <c r="BE436" i="6"/>
  <c r="BE468" i="6"/>
  <c r="BE480" i="6"/>
  <c r="BE484" i="6"/>
  <c r="BE488" i="6"/>
  <c r="BE494" i="6"/>
  <c r="BE525" i="6"/>
  <c r="BE557" i="6"/>
  <c r="BE561" i="6"/>
  <c r="BE601" i="6"/>
  <c r="BE608" i="6"/>
  <c r="BE613" i="6"/>
  <c r="BE642" i="6"/>
  <c r="BE647" i="6"/>
  <c r="BE687" i="6"/>
  <c r="BE799" i="6"/>
  <c r="BE831" i="6"/>
  <c r="BE843" i="6"/>
  <c r="BE851" i="6"/>
  <c r="BE855" i="6"/>
  <c r="BE907" i="6"/>
  <c r="BE938" i="6"/>
  <c r="BE962" i="6"/>
  <c r="BE988" i="6"/>
  <c r="BE1001" i="6"/>
  <c r="BE1010" i="6"/>
  <c r="BE1031" i="6"/>
  <c r="BE1072" i="6"/>
  <c r="BE1076" i="6"/>
  <c r="BE1092" i="6"/>
  <c r="BE1108" i="6"/>
  <c r="BE1122" i="6"/>
  <c r="BE1134" i="6"/>
  <c r="BE1147" i="6"/>
  <c r="BE1159" i="6"/>
  <c r="BE1163" i="6"/>
  <c r="BE1178" i="6"/>
  <c r="BE1191" i="6"/>
  <c r="BE1195" i="6"/>
  <c r="BE1207" i="6"/>
  <c r="BE1216" i="6"/>
  <c r="BE1220" i="6"/>
  <c r="BE1269" i="6"/>
  <c r="BE1289" i="6"/>
  <c r="BE1297" i="6"/>
  <c r="BE1308" i="6"/>
  <c r="BE1337" i="6"/>
  <c r="BE1368" i="6"/>
  <c r="BE1392" i="6"/>
  <c r="BE1397" i="6"/>
  <c r="BE1407" i="6"/>
  <c r="BE1467" i="6"/>
  <c r="BE1471" i="6"/>
  <c r="BE1487" i="6"/>
  <c r="BE1507" i="6"/>
  <c r="BE1511" i="6"/>
  <c r="BE1515" i="6"/>
  <c r="BE1529" i="6"/>
  <c r="BE1562" i="6"/>
  <c r="BE1598" i="6"/>
  <c r="BE1602" i="6"/>
  <c r="BE1606" i="6"/>
  <c r="BE1631" i="6"/>
  <c r="BE1635" i="6"/>
  <c r="BE1645" i="6"/>
  <c r="BE1688" i="6"/>
  <c r="BE1700" i="6"/>
  <c r="BE1717" i="6"/>
  <c r="BE1741" i="6"/>
  <c r="BE1777" i="6"/>
  <c r="BE1802" i="6"/>
  <c r="BE1807" i="6"/>
  <c r="BE1815" i="6"/>
  <c r="BE1857" i="6"/>
  <c r="BE1873" i="6"/>
  <c r="BE1911" i="6"/>
  <c r="BE1915" i="6"/>
  <c r="BE1923" i="6"/>
  <c r="BE1936" i="6"/>
  <c r="BE1963" i="6"/>
  <c r="BE1976" i="6"/>
  <c r="BE1980" i="6"/>
  <c r="BE1992" i="6"/>
  <c r="BE2005" i="6"/>
  <c r="BE2031" i="6"/>
  <c r="BE2045" i="6"/>
  <c r="BE2066" i="6"/>
  <c r="BE2074" i="6"/>
  <c r="BE2096" i="6"/>
  <c r="BE2100" i="6"/>
  <c r="BE2103" i="6"/>
  <c r="BE2121" i="6"/>
  <c r="BE2174" i="6"/>
  <c r="BE2193" i="6"/>
  <c r="BE2222" i="6"/>
  <c r="BE2236" i="6"/>
  <c r="BE2258" i="6"/>
  <c r="BE2270" i="6"/>
  <c r="BE2290" i="6"/>
  <c r="BE2336" i="6"/>
  <c r="BE2366" i="6"/>
  <c r="BE2384" i="6"/>
  <c r="BE2412" i="6"/>
  <c r="BE2420" i="6"/>
  <c r="BE2455" i="6"/>
  <c r="BE2467" i="6"/>
  <c r="BE2479" i="6"/>
  <c r="BE2483" i="6"/>
  <c r="BE2493" i="6"/>
  <c r="BE2502" i="6"/>
  <c r="BE2504" i="6"/>
  <c r="BE2520" i="6"/>
  <c r="BE2528" i="6"/>
  <c r="BE2540" i="6"/>
  <c r="BE2556" i="6"/>
  <c r="BE2564" i="6"/>
  <c r="BE2576" i="6"/>
  <c r="BE2610" i="6"/>
  <c r="BE2632" i="6"/>
  <c r="BE2636" i="6"/>
  <c r="BE2641" i="6"/>
  <c r="BE2653" i="6"/>
  <c r="BE2657" i="6"/>
  <c r="BE2668" i="6"/>
  <c r="BE2680" i="6"/>
  <c r="BE2700" i="6"/>
  <c r="BE2704" i="6"/>
  <c r="BE2707" i="6"/>
  <c r="BE2719" i="6"/>
  <c r="BE2727" i="6"/>
  <c r="BE2751" i="6"/>
  <c r="BE2766" i="6"/>
  <c r="BE2786" i="6"/>
  <c r="BE2808" i="6"/>
  <c r="BE2816" i="6"/>
  <c r="BE2825" i="6"/>
  <c r="BE2843" i="6"/>
  <c r="BE2861" i="6"/>
  <c r="BE2873" i="6"/>
  <c r="BE2877" i="6"/>
  <c r="BE2892" i="6"/>
  <c r="BE2921" i="6"/>
  <c r="BE2930" i="6"/>
  <c r="BE1736" i="6"/>
  <c r="BE1748" i="6"/>
  <c r="BE1753" i="6"/>
  <c r="BE1782" i="6"/>
  <c r="BE1797" i="6"/>
  <c r="BE1849" i="6"/>
  <c r="BE1853" i="6"/>
  <c r="BE1877" i="6"/>
  <c r="BE1885" i="6"/>
  <c r="BE1894" i="6"/>
  <c r="BE1928" i="6"/>
  <c r="BE1940" i="6"/>
  <c r="BE1954" i="6"/>
  <c r="BE1962" i="6"/>
  <c r="BE2009" i="6"/>
  <c r="BE2013" i="6"/>
  <c r="BE2023" i="6"/>
  <c r="BE2034" i="6"/>
  <c r="BE2049" i="6"/>
  <c r="BE2078" i="6"/>
  <c r="BE2134" i="6"/>
  <c r="BE2146" i="6"/>
  <c r="BE2181" i="6"/>
  <c r="BE2189" i="6"/>
  <c r="BE2210" i="6"/>
  <c r="BE2214" i="6"/>
  <c r="BE2226" i="6"/>
  <c r="BE2240" i="6"/>
  <c r="BE2262" i="6"/>
  <c r="BE2274" i="6"/>
  <c r="BE2297" i="6"/>
  <c r="BE2324" i="6"/>
  <c r="BE2344" i="6"/>
  <c r="BE2352" i="6"/>
  <c r="BE2362" i="6"/>
  <c r="BE2380" i="6"/>
  <c r="BE2388" i="6"/>
  <c r="BE2396" i="6"/>
  <c r="BE2427" i="6"/>
  <c r="BE2439" i="6"/>
  <c r="BE2475" i="6"/>
  <c r="BE2487" i="6"/>
  <c r="BE2501" i="6"/>
  <c r="BE2532" i="6"/>
  <c r="BE2572" i="6"/>
  <c r="BE2588" i="6"/>
  <c r="BE2592" i="6"/>
  <c r="BE2614" i="6"/>
  <c r="BE2617" i="6"/>
  <c r="BE2624" i="6"/>
  <c r="BE2645" i="6"/>
  <c r="BE2658" i="6"/>
  <c r="BE2684" i="6"/>
  <c r="BE2692" i="6"/>
  <c r="BE2696" i="6"/>
  <c r="BE2735" i="6"/>
  <c r="BE2752" i="6"/>
  <c r="BE2782" i="6"/>
  <c r="BE2790" i="6"/>
  <c r="BE2794" i="6"/>
  <c r="BE2829" i="6"/>
  <c r="BE2845" i="6"/>
  <c r="BE2853" i="6"/>
  <c r="BE2865" i="6"/>
  <c r="BE2890" i="6"/>
  <c r="BE2913" i="6"/>
  <c r="BE172" i="6"/>
  <c r="BE184" i="6"/>
  <c r="BE188" i="6"/>
  <c r="BE200" i="6"/>
  <c r="BE219" i="6"/>
  <c r="BE294" i="6"/>
  <c r="BE315" i="6"/>
  <c r="BE319" i="6"/>
  <c r="BE331" i="6"/>
  <c r="BE343" i="6"/>
  <c r="BE394" i="6"/>
  <c r="BE407" i="6"/>
  <c r="BE498" i="6"/>
  <c r="BE502" i="6"/>
  <c r="BE565" i="6"/>
  <c r="BE620" i="6"/>
  <c r="BE637" i="6"/>
  <c r="BE657" i="6"/>
  <c r="BE717" i="6"/>
  <c r="BE782" i="6"/>
  <c r="BE795" i="6"/>
  <c r="BE803" i="6"/>
  <c r="BE815" i="6"/>
  <c r="BE859" i="6"/>
  <c r="BE914" i="6"/>
  <c r="BE919" i="6"/>
  <c r="BE926" i="6"/>
  <c r="BE931" i="6"/>
  <c r="BE984" i="6"/>
  <c r="BE992" i="6"/>
  <c r="BE1044" i="6"/>
  <c r="BE1052" i="6"/>
  <c r="BE1056" i="6"/>
  <c r="BE1100" i="6"/>
  <c r="BE1138" i="6"/>
  <c r="BE1173" i="6"/>
  <c r="BE1180" i="6"/>
  <c r="BE1199" i="6"/>
  <c r="BE1228" i="6"/>
  <c r="BE1232" i="6"/>
  <c r="BE1247" i="6"/>
  <c r="BE1293" i="6"/>
  <c r="BE1313" i="6"/>
  <c r="BE1325" i="6"/>
  <c r="BE1344" i="6"/>
  <c r="BE1361" i="6"/>
  <c r="BE1402" i="6"/>
  <c r="BE1420" i="6"/>
  <c r="BE1425" i="6"/>
  <c r="BE1463" i="6"/>
  <c r="BE1475" i="6"/>
  <c r="BE1483" i="6"/>
  <c r="BE1495" i="6"/>
  <c r="BE1503" i="6"/>
  <c r="BE1518" i="6"/>
  <c r="BE1566" i="6"/>
  <c r="BE1585" i="6"/>
  <c r="BE1610" i="6"/>
  <c r="BE1623" i="6"/>
  <c r="BE1627" i="6"/>
  <c r="BE1639" i="6"/>
  <c r="BE1653" i="6"/>
  <c r="BE1654" i="6"/>
  <c r="BE1656" i="6"/>
  <c r="BE1676" i="6"/>
  <c r="BE1684" i="6"/>
  <c r="BE1693" i="6"/>
  <c r="BE1705" i="6"/>
  <c r="BE1729" i="6"/>
  <c r="BE1772" i="6"/>
  <c r="BE1819" i="6"/>
  <c r="BE1845" i="6"/>
  <c r="BE1861" i="6"/>
  <c r="BE1893" i="6"/>
  <c r="BE1907" i="6"/>
  <c r="BE1919" i="6"/>
  <c r="BE1932" i="6"/>
  <c r="BE1944" i="6"/>
  <c r="BE1948" i="6"/>
  <c r="BE1965" i="6"/>
  <c r="BE1988" i="6"/>
  <c r="BE1997" i="6"/>
  <c r="BE2017" i="6"/>
  <c r="BE2027" i="6"/>
  <c r="BE2057" i="6"/>
  <c r="BE2070" i="6"/>
  <c r="BE2086" i="6"/>
  <c r="BE2092" i="6"/>
  <c r="BE2123" i="6"/>
  <c r="BE2138" i="6"/>
  <c r="BE2142" i="6"/>
  <c r="BE2150" i="6"/>
  <c r="BE2158" i="6"/>
  <c r="BE2202" i="6"/>
  <c r="BE2206" i="6"/>
  <c r="BE2230" i="6"/>
  <c r="BE2244" i="6"/>
  <c r="BE2266" i="6"/>
  <c r="BE2282" i="6"/>
  <c r="BE2304" i="6"/>
  <c r="BE2358" i="6"/>
  <c r="BE2367" i="6"/>
  <c r="BE2404" i="6"/>
  <c r="BE2447" i="6"/>
  <c r="BE2459" i="6"/>
  <c r="BE2516" i="6"/>
  <c r="BE2524" i="6"/>
  <c r="BE2548" i="6"/>
  <c r="BE2568" i="6"/>
  <c r="BE2596" i="6"/>
  <c r="BE2600" i="6"/>
  <c r="BE2606" i="6"/>
  <c r="BE2615" i="6"/>
  <c r="BE2628" i="6"/>
  <c r="BE2649" i="6"/>
  <c r="BE2688" i="6"/>
  <c r="BE2731" i="6"/>
  <c r="BE2743" i="6"/>
  <c r="BE2754" i="6"/>
  <c r="BE2762" i="6"/>
  <c r="BE2778" i="6"/>
  <c r="BE2799" i="6"/>
  <c r="BE2801" i="6"/>
  <c r="BE2812" i="6"/>
  <c r="BE2833" i="6"/>
  <c r="BE2881" i="6"/>
  <c r="BE2885" i="6"/>
  <c r="BE2889" i="6"/>
  <c r="BE2909" i="6"/>
  <c r="BE2917" i="6"/>
  <c r="BE2926" i="6"/>
  <c r="BE2931" i="6"/>
  <c r="BE2933" i="6"/>
  <c r="BE2934" i="6"/>
  <c r="BE2935" i="6"/>
  <c r="BE2936" i="6"/>
  <c r="BE2937" i="6"/>
  <c r="BE2938" i="6"/>
  <c r="BE2939" i="6"/>
  <c r="BE2940" i="6"/>
  <c r="BE2941" i="6"/>
  <c r="BE2942" i="6"/>
  <c r="BE2943" i="6"/>
  <c r="BE2944" i="6"/>
  <c r="BE2945" i="6"/>
  <c r="BE2946" i="6"/>
  <c r="BE2947" i="6"/>
  <c r="BE2948" i="6"/>
  <c r="BE2949" i="6"/>
  <c r="BE2950" i="6"/>
  <c r="BE2951" i="6"/>
  <c r="BE1760" i="6"/>
  <c r="BE1765" i="6"/>
  <c r="BE1787" i="6"/>
  <c r="BE1792" i="6"/>
  <c r="BE1811" i="6"/>
  <c r="BE1832" i="6"/>
  <c r="BE1865" i="6"/>
  <c r="BE1869" i="6"/>
  <c r="BE1881" i="6"/>
  <c r="BE1889" i="6"/>
  <c r="BE1896" i="6"/>
  <c r="BE1958" i="6"/>
  <c r="BE1984" i="6"/>
  <c r="BE2001" i="6"/>
  <c r="BE2032" i="6"/>
  <c r="BE2053" i="6"/>
  <c r="BE2061" i="6"/>
  <c r="BE2082" i="6"/>
  <c r="BE2101" i="6"/>
  <c r="BE2120" i="6"/>
  <c r="BE2166" i="6"/>
  <c r="BE2185" i="6"/>
  <c r="BE2198" i="6"/>
  <c r="BE2218" i="6"/>
  <c r="BE2245" i="6"/>
  <c r="BE2247" i="6"/>
  <c r="BE2308" i="6"/>
  <c r="BE2312" i="6"/>
  <c r="BE2316" i="6"/>
  <c r="BE2320" i="6"/>
  <c r="BE2328" i="6"/>
  <c r="BE2332" i="6"/>
  <c r="BE2340" i="6"/>
  <c r="BE2348" i="6"/>
  <c r="BE2369" i="6"/>
  <c r="BE2392" i="6"/>
  <c r="BE2431" i="6"/>
  <c r="BE2435" i="6"/>
  <c r="BE2443" i="6"/>
  <c r="BE2451" i="6"/>
  <c r="BE2463" i="6"/>
  <c r="BE2471" i="6"/>
  <c r="BE2497" i="6"/>
  <c r="BE2552" i="6"/>
  <c r="BE2560" i="6"/>
  <c r="BE2580" i="6"/>
  <c r="BE2584" i="6"/>
  <c r="BE2660" i="6"/>
  <c r="BE2672" i="6"/>
  <c r="BE2676" i="6"/>
  <c r="BE2705" i="6"/>
  <c r="BE2715" i="6"/>
  <c r="BE2723" i="6"/>
  <c r="BE2739" i="6"/>
  <c r="BE2747" i="6"/>
  <c r="BE2770" i="6"/>
  <c r="BE2774" i="6"/>
  <c r="BE2798" i="6"/>
  <c r="BE2820" i="6"/>
  <c r="BE2838" i="6"/>
  <c r="BE2842" i="6"/>
  <c r="BE2857" i="6"/>
  <c r="BE2869" i="6"/>
  <c r="E85" i="5"/>
  <c r="BE158" i="5"/>
  <c r="BE161" i="5"/>
  <c r="BE180" i="5"/>
  <c r="BE184" i="5"/>
  <c r="BE196" i="5"/>
  <c r="BE200" i="5"/>
  <c r="BE260" i="5"/>
  <c r="BE267" i="5"/>
  <c r="BE274" i="5"/>
  <c r="BE302" i="5"/>
  <c r="BE305" i="5"/>
  <c r="BE311" i="5"/>
  <c r="BE324" i="5"/>
  <c r="BE326" i="5"/>
  <c r="BE328" i="5"/>
  <c r="BE330" i="5"/>
  <c r="BE141" i="5"/>
  <c r="BE145" i="5"/>
  <c r="BE172" i="5"/>
  <c r="BE188" i="5"/>
  <c r="BE192" i="5"/>
  <c r="BE203" i="5"/>
  <c r="BE220" i="5"/>
  <c r="BE248" i="5"/>
  <c r="BE256" i="5"/>
  <c r="BE289" i="5"/>
  <c r="BE293" i="5"/>
  <c r="BE296" i="5"/>
  <c r="BE308" i="5"/>
  <c r="BE314" i="5"/>
  <c r="BE317" i="5"/>
  <c r="F94" i="5"/>
  <c r="J122" i="5"/>
  <c r="BE131" i="5"/>
  <c r="BE138" i="5"/>
  <c r="BE154" i="5"/>
  <c r="BE207" i="5"/>
  <c r="BE211" i="5"/>
  <c r="BE216" i="5"/>
  <c r="BE236" i="5"/>
  <c r="BE240" i="5"/>
  <c r="BE244" i="5"/>
  <c r="BE252" i="5"/>
  <c r="BE270" i="5"/>
  <c r="BE279" i="5"/>
  <c r="BE283" i="5"/>
  <c r="BE286" i="5"/>
  <c r="BE332" i="5"/>
  <c r="BE334" i="5"/>
  <c r="BE135" i="5"/>
  <c r="BE148" i="5"/>
  <c r="BE151" i="5"/>
  <c r="BE164" i="5"/>
  <c r="BE168" i="5"/>
  <c r="BE176" i="5"/>
  <c r="BE224" i="5"/>
  <c r="BE228" i="5"/>
  <c r="BE232" i="5"/>
  <c r="BE264" i="5"/>
  <c r="BE299" i="5"/>
  <c r="BE320" i="5"/>
  <c r="J126" i="3"/>
  <c r="J100" i="3"/>
  <c r="E85" i="4"/>
  <c r="BE135" i="4"/>
  <c r="BE172" i="4"/>
  <c r="BE196" i="4"/>
  <c r="BE200" i="4"/>
  <c r="BE204" i="4"/>
  <c r="BE223" i="4"/>
  <c r="BE239" i="4"/>
  <c r="BE251" i="4"/>
  <c r="BE260" i="4"/>
  <c r="BE267" i="4"/>
  <c r="BE289" i="4"/>
  <c r="BE293" i="4"/>
  <c r="BE297" i="4"/>
  <c r="BE305" i="4"/>
  <c r="BE380" i="4"/>
  <c r="BE392" i="4"/>
  <c r="BE404" i="4"/>
  <c r="BE412" i="4"/>
  <c r="BE414" i="4"/>
  <c r="BE423" i="4"/>
  <c r="BE426" i="4"/>
  <c r="BE429" i="4"/>
  <c r="BE437" i="4"/>
  <c r="BE460" i="4"/>
  <c r="BE463" i="4"/>
  <c r="BE474" i="4"/>
  <c r="BE498" i="4"/>
  <c r="BE500" i="4"/>
  <c r="BE505" i="4"/>
  <c r="BE532" i="4"/>
  <c r="BE536" i="4"/>
  <c r="J123" i="4"/>
  <c r="BE148" i="4"/>
  <c r="BE156" i="4"/>
  <c r="BE180" i="4"/>
  <c r="BE192" i="4"/>
  <c r="BE212" i="4"/>
  <c r="BE216" i="4"/>
  <c r="BE229" i="4"/>
  <c r="BE232" i="4"/>
  <c r="BE245" i="4"/>
  <c r="BE308" i="4"/>
  <c r="BE311" i="4"/>
  <c r="BE314" i="4"/>
  <c r="BE330" i="4"/>
  <c r="BE338" i="4"/>
  <c r="BE356" i="4"/>
  <c r="BE368" i="4"/>
  <c r="BE384" i="4"/>
  <c r="BE396" i="4"/>
  <c r="BE408" i="4"/>
  <c r="BE420" i="4"/>
  <c r="BE443" i="4"/>
  <c r="BE471" i="4"/>
  <c r="BE511" i="4"/>
  <c r="BE517" i="4"/>
  <c r="BE520" i="4"/>
  <c r="BE523" i="4"/>
  <c r="BE529" i="4"/>
  <c r="BE540" i="4"/>
  <c r="BE542" i="4"/>
  <c r="BE544" i="4"/>
  <c r="BE546" i="4"/>
  <c r="F94" i="4"/>
  <c r="BE138" i="4"/>
  <c r="BE141" i="4"/>
  <c r="BE152" i="4"/>
  <c r="BE164" i="4"/>
  <c r="BE168" i="4"/>
  <c r="BE188" i="4"/>
  <c r="BE236" i="4"/>
  <c r="BE248" i="4"/>
  <c r="BE254" i="4"/>
  <c r="BE257" i="4"/>
  <c r="BE264" i="4"/>
  <c r="BE271" i="4"/>
  <c r="BE276" i="4"/>
  <c r="BE281" i="4"/>
  <c r="BE285" i="4"/>
  <c r="BE301" i="4"/>
  <c r="BE318" i="4"/>
  <c r="BE326" i="4"/>
  <c r="BE334" i="4"/>
  <c r="BE344" i="4"/>
  <c r="BE348" i="4"/>
  <c r="BE352" i="4"/>
  <c r="BE360" i="4"/>
  <c r="BE388" i="4"/>
  <c r="BE400" i="4"/>
  <c r="BE417" i="4"/>
  <c r="BE431" i="4"/>
  <c r="BE446" i="4"/>
  <c r="BE449" i="4"/>
  <c r="BE452" i="4"/>
  <c r="BE454" i="4"/>
  <c r="BE468" i="4"/>
  <c r="BE477" i="4"/>
  <c r="BE492" i="4"/>
  <c r="BE514" i="4"/>
  <c r="BE538" i="4"/>
  <c r="BE132" i="4"/>
  <c r="BE144" i="4"/>
  <c r="BE160" i="4"/>
  <c r="BE176" i="4"/>
  <c r="BE184" i="4"/>
  <c r="BE208" i="4"/>
  <c r="BE220" i="4"/>
  <c r="BE226" i="4"/>
  <c r="BE242" i="4"/>
  <c r="BE322" i="4"/>
  <c r="BE341" i="4"/>
  <c r="BE364" i="4"/>
  <c r="BE372" i="4"/>
  <c r="BE376" i="4"/>
  <c r="BE434" i="4"/>
  <c r="BE441" i="4"/>
  <c r="BE457" i="4"/>
  <c r="BE480" i="4"/>
  <c r="BE483" i="4"/>
  <c r="BE486" i="4"/>
  <c r="BE489" i="4"/>
  <c r="BE495" i="4"/>
  <c r="BE503" i="4"/>
  <c r="BE508" i="4"/>
  <c r="BE526" i="4"/>
  <c r="BE161" i="3"/>
  <c r="BE164" i="3"/>
  <c r="BE184" i="3"/>
  <c r="BE196" i="3"/>
  <c r="BE202" i="3"/>
  <c r="BE208" i="3"/>
  <c r="BE214" i="3"/>
  <c r="BE155" i="3"/>
  <c r="BE170" i="3"/>
  <c r="BE181" i="3"/>
  <c r="BE190" i="3"/>
  <c r="BE211" i="3"/>
  <c r="BE217" i="3"/>
  <c r="BE225" i="3"/>
  <c r="BE167" i="3"/>
  <c r="BE176" i="3"/>
  <c r="BE178" i="3"/>
  <c r="BE187" i="3"/>
  <c r="BE205" i="3"/>
  <c r="E85" i="3"/>
  <c r="J91" i="3"/>
  <c r="F94" i="3"/>
  <c r="BE127" i="3"/>
  <c r="BE147" i="3"/>
  <c r="BE150" i="3"/>
  <c r="BE153" i="3"/>
  <c r="BE158" i="3"/>
  <c r="BE173" i="3"/>
  <c r="BE193" i="3"/>
  <c r="BE199" i="3"/>
  <c r="BE222" i="3"/>
  <c r="BE533" i="2"/>
  <c r="BE563" i="2"/>
  <c r="BE578" i="2"/>
  <c r="BE628" i="2"/>
  <c r="BE649" i="2"/>
  <c r="BE704" i="2"/>
  <c r="BE757" i="2"/>
  <c r="BE873" i="2"/>
  <c r="BE898" i="2"/>
  <c r="BE1042" i="2"/>
  <c r="BE1132" i="2"/>
  <c r="BE1164" i="2"/>
  <c r="BE1211" i="2"/>
  <c r="BE1481" i="2"/>
  <c r="BE1491" i="2"/>
  <c r="BE1729" i="2"/>
  <c r="BE1765" i="2"/>
  <c r="BE1778" i="2"/>
  <c r="BE1781" i="2"/>
  <c r="BE1815" i="2"/>
  <c r="BE1844" i="2"/>
  <c r="BE2124" i="2"/>
  <c r="BE2223" i="2"/>
  <c r="BE2465" i="2"/>
  <c r="BE2513" i="2"/>
  <c r="BE2523" i="2"/>
  <c r="BE2535" i="2"/>
  <c r="BE2565" i="2"/>
  <c r="BE2604" i="2"/>
  <c r="BE2714" i="2"/>
  <c r="BE2799" i="2"/>
  <c r="BE2809" i="2"/>
  <c r="BE2879" i="2"/>
  <c r="BE2964" i="2"/>
  <c r="BE3044" i="2"/>
  <c r="BE3203" i="2"/>
  <c r="BE3213" i="2"/>
  <c r="BE3250" i="2"/>
  <c r="BE3316" i="2"/>
  <c r="BE3324" i="2"/>
  <c r="BE3365" i="2"/>
  <c r="BE3439" i="2"/>
  <c r="BE3644" i="2"/>
  <c r="BE3647" i="2"/>
  <c r="BE3665" i="2"/>
  <c r="BE3777" i="2"/>
  <c r="BE3787" i="2"/>
  <c r="BE3821" i="2"/>
  <c r="BE4269" i="2"/>
  <c r="BE4283" i="2"/>
  <c r="BE4463" i="2"/>
  <c r="BE4474" i="2"/>
  <c r="BE4512" i="2"/>
  <c r="BE4539" i="2"/>
  <c r="BE4555" i="2"/>
  <c r="BE4621" i="2"/>
  <c r="BE4755" i="2"/>
  <c r="BE4780" i="2"/>
  <c r="BE4918" i="2"/>
  <c r="BE4967" i="2"/>
  <c r="BE4985" i="2"/>
  <c r="BE5018" i="2"/>
  <c r="BE5073" i="2"/>
  <c r="BE5096" i="2"/>
  <c r="BE5104" i="2"/>
  <c r="BE5188" i="2"/>
  <c r="BE5194" i="2"/>
  <c r="BE5218" i="2"/>
  <c r="BE5235" i="2"/>
  <c r="BE5254" i="2"/>
  <c r="BE5261" i="2"/>
  <c r="BE5282" i="2"/>
  <c r="BE5286" i="2"/>
  <c r="BE5293" i="2"/>
  <c r="F94" i="2"/>
  <c r="BE270" i="2"/>
  <c r="BE299" i="2"/>
  <c r="E85" i="2"/>
  <c r="J163" i="2"/>
  <c r="BE172" i="2"/>
  <c r="BE330" i="2"/>
  <c r="BE345" i="2"/>
  <c r="BE363" i="2"/>
  <c r="BE381" i="2"/>
  <c r="BE399" i="2"/>
  <c r="BE412" i="2"/>
  <c r="BE425" i="2"/>
  <c r="BE493" i="2"/>
  <c r="BE519" i="2"/>
  <c r="BE600" i="2"/>
  <c r="BE615" i="2"/>
  <c r="BE662" i="2"/>
  <c r="BE739" i="2"/>
  <c r="BE767" i="2"/>
  <c r="BE839" i="2"/>
  <c r="BE1007" i="2"/>
  <c r="BE1049" i="2"/>
  <c r="BE1066" i="2"/>
  <c r="BE1080" i="2"/>
  <c r="BE1086" i="2"/>
  <c r="BE1144" i="2"/>
  <c r="BE1213" i="2"/>
  <c r="BE1306" i="2"/>
  <c r="BE1353" i="2"/>
  <c r="BE1684" i="2"/>
  <c r="BE1718" i="2"/>
  <c r="BE1737" i="2"/>
  <c r="BE1755" i="2"/>
  <c r="BE1763" i="2"/>
  <c r="BE2144" i="2"/>
  <c r="BE2277" i="2"/>
  <c r="BE2633" i="2"/>
  <c r="BE2736" i="2"/>
  <c r="BE2795" i="2"/>
  <c r="BE2823" i="2"/>
  <c r="BE2871" i="2"/>
  <c r="BE2908" i="2"/>
  <c r="BE2915" i="2"/>
  <c r="BE2949" i="2"/>
  <c r="BE2983" i="2"/>
  <c r="BE3001" i="2"/>
  <c r="BE3021" i="2"/>
  <c r="BE3023" i="2"/>
  <c r="BE3041" i="2"/>
  <c r="BE3049" i="2"/>
  <c r="BE3057" i="2"/>
  <c r="BE3126" i="2"/>
  <c r="BE3146" i="2"/>
  <c r="BE3153" i="2"/>
  <c r="BE3269" i="2"/>
  <c r="BE3273" i="2"/>
  <c r="BE3304" i="2"/>
  <c r="BE3308" i="2"/>
  <c r="BE3357" i="2"/>
  <c r="BE3390" i="2"/>
  <c r="BE3394" i="2"/>
  <c r="BE3402" i="2"/>
  <c r="BE3420" i="2"/>
  <c r="BE3433" i="2"/>
  <c r="BE3497" i="2"/>
  <c r="BE3510" i="2"/>
  <c r="BE3516" i="2"/>
  <c r="BE3721" i="2"/>
  <c r="BE3813" i="2"/>
  <c r="BE3825" i="2"/>
  <c r="BE3856" i="2"/>
  <c r="BE4207" i="2"/>
  <c r="BE4217" i="2"/>
  <c r="BE4226" i="2"/>
  <c r="BE4282" i="2"/>
  <c r="BE4489" i="2"/>
  <c r="BE4548" i="2"/>
  <c r="BE4557" i="2"/>
  <c r="BE4571" i="2"/>
  <c r="BE4694" i="2"/>
  <c r="BE4852" i="2"/>
  <c r="BE4915" i="2"/>
  <c r="BE4933" i="2"/>
  <c r="BE5149" i="2"/>
  <c r="BE5156" i="2"/>
  <c r="BE5158" i="2"/>
  <c r="BE5165" i="2"/>
  <c r="BE5213" i="2"/>
  <c r="BE5229" i="2"/>
  <c r="BE5239" i="2"/>
  <c r="BE5241" i="2"/>
  <c r="BE5324" i="2"/>
  <c r="BE5333" i="2"/>
  <c r="BE5343" i="2"/>
  <c r="BE5354" i="2"/>
  <c r="BE5364" i="2"/>
  <c r="BE5374" i="2"/>
  <c r="BE5383" i="2"/>
  <c r="BE5393" i="2"/>
  <c r="BE5402" i="2"/>
  <c r="BE5411" i="2"/>
  <c r="BE5417" i="2"/>
  <c r="BE5424" i="2"/>
  <c r="BE5430" i="2"/>
  <c r="BE5441" i="2"/>
  <c r="BE5447" i="2"/>
  <c r="BE5454" i="2"/>
  <c r="BE5460" i="2"/>
  <c r="BE5466" i="2"/>
  <c r="BE5472" i="2"/>
  <c r="BE5478" i="2"/>
  <c r="BE5487" i="2"/>
  <c r="BE5496" i="2"/>
  <c r="BE5503" i="2"/>
  <c r="BE5510" i="2"/>
  <c r="BE5517" i="2"/>
  <c r="BE5524" i="2"/>
  <c r="BE5531" i="2"/>
  <c r="BE5538" i="2"/>
  <c r="BE5545" i="2"/>
  <c r="BE5552" i="2"/>
  <c r="BE5559" i="2"/>
  <c r="BE5566" i="2"/>
  <c r="BE5571" i="2"/>
  <c r="BE5577" i="2"/>
  <c r="BE5581" i="2"/>
  <c r="BE5585" i="2"/>
  <c r="BE5590" i="2"/>
  <c r="BE5595" i="2"/>
  <c r="BE5601" i="2"/>
  <c r="BE5607" i="2"/>
  <c r="BE5613" i="2"/>
  <c r="BE5622" i="2"/>
  <c r="BE5628" i="2"/>
  <c r="BE5634" i="2"/>
  <c r="BE5641" i="2"/>
  <c r="BE5647" i="2"/>
  <c r="BE5655" i="2"/>
  <c r="BE5660" i="2"/>
  <c r="BE5666" i="2"/>
  <c r="BE5673" i="2"/>
  <c r="BE5678" i="2"/>
  <c r="BE5690" i="2"/>
  <c r="BE5696" i="2"/>
  <c r="BE5704" i="2"/>
  <c r="BE5710" i="2"/>
  <c r="BE5714" i="2"/>
  <c r="BE5720" i="2"/>
  <c r="BE5727" i="2"/>
  <c r="BE5735" i="2"/>
  <c r="BE5743" i="2"/>
  <c r="BE5751" i="2"/>
  <c r="BE5756" i="2"/>
  <c r="BE5761" i="2"/>
  <c r="BE5766" i="2"/>
  <c r="BE5771" i="2"/>
  <c r="BE5776" i="2"/>
  <c r="BE5782" i="2"/>
  <c r="BE5789" i="2"/>
  <c r="BE5795" i="2"/>
  <c r="BE5803" i="2"/>
  <c r="BE5811" i="2"/>
  <c r="BE5819" i="2"/>
  <c r="BE5827" i="2"/>
  <c r="BE5835" i="2"/>
  <c r="BE5843" i="2"/>
  <c r="BE5851" i="2"/>
  <c r="BE5859" i="2"/>
  <c r="BE5867" i="2"/>
  <c r="BE5872" i="2"/>
  <c r="BE5877" i="2"/>
  <c r="BE5882" i="2"/>
  <c r="BE5887" i="2"/>
  <c r="BE5892" i="2"/>
  <c r="BE5897" i="2"/>
  <c r="BE5903" i="2"/>
  <c r="BE5909" i="2"/>
  <c r="BE5916" i="2"/>
  <c r="BE5924" i="2"/>
  <c r="BE5929" i="2"/>
  <c r="BE5934" i="2"/>
  <c r="BE5939" i="2"/>
  <c r="BE5946" i="2"/>
  <c r="BE5953" i="2"/>
  <c r="BE5960" i="2"/>
  <c r="BE5971" i="2"/>
  <c r="BE5978" i="2"/>
  <c r="BE5989" i="2"/>
  <c r="BE5996" i="2"/>
  <c r="BE6000" i="2"/>
  <c r="BE6004" i="2"/>
  <c r="BE6008" i="2"/>
  <c r="BE6012" i="2"/>
  <c r="BE6020" i="2"/>
  <c r="BE6025" i="2"/>
  <c r="BE6030" i="2"/>
  <c r="BE6038" i="2"/>
  <c r="BE6046" i="2"/>
  <c r="BE6051" i="2"/>
  <c r="BE6056" i="2"/>
  <c r="BE6061" i="2"/>
  <c r="BE6066" i="2"/>
  <c r="BE6074" i="2"/>
  <c r="BE6078" i="2"/>
  <c r="BE6082" i="2"/>
  <c r="BE6086" i="2"/>
  <c r="BE6090" i="2"/>
  <c r="BE6094" i="2"/>
  <c r="BE6098" i="2"/>
  <c r="BE6107" i="2"/>
  <c r="BE6112" i="2"/>
  <c r="BE6116" i="2"/>
  <c r="BE6120" i="2"/>
  <c r="BE6127" i="2"/>
  <c r="BE6132" i="2"/>
  <c r="BE6141" i="2"/>
  <c r="BE6150" i="2"/>
  <c r="BE6159" i="2"/>
  <c r="BE6163" i="2"/>
  <c r="BE6167" i="2"/>
  <c r="BE6179" i="2"/>
  <c r="BE6185" i="2"/>
  <c r="BE6190" i="2"/>
  <c r="BE6195" i="2"/>
  <c r="BE6201" i="2"/>
  <c r="BE6205" i="2"/>
  <c r="BE6211" i="2"/>
  <c r="BE6217" i="2"/>
  <c r="BE6223" i="2"/>
  <c r="BE6229" i="2"/>
  <c r="BE6233" i="2"/>
  <c r="BE6238" i="2"/>
  <c r="BE6243" i="2"/>
  <c r="BE6248" i="2"/>
  <c r="BE6256" i="2"/>
  <c r="BE6264" i="2"/>
  <c r="BE6270" i="2"/>
  <c r="BE6276" i="2"/>
  <c r="BE6280" i="2"/>
  <c r="BE6284" i="2"/>
  <c r="BE6288" i="2"/>
  <c r="BE6293" i="2"/>
  <c r="BE6298" i="2"/>
  <c r="BE6303" i="2"/>
  <c r="BE6308" i="2"/>
  <c r="BE6313" i="2"/>
  <c r="BE6318" i="2"/>
  <c r="BE6323" i="2"/>
  <c r="BE6328" i="2"/>
  <c r="BE6333" i="2"/>
  <c r="BE6338" i="2"/>
  <c r="BE6346" i="2"/>
  <c r="BE6351" i="2"/>
  <c r="BE6356" i="2"/>
  <c r="BE6362" i="2"/>
  <c r="BE6375" i="2"/>
  <c r="BE6387" i="2"/>
  <c r="BE6399" i="2"/>
  <c r="BE6412" i="2"/>
  <c r="BE6426" i="2"/>
  <c r="BE6441" i="2"/>
  <c r="BE6465" i="2"/>
  <c r="BE6467" i="2"/>
  <c r="BE6482" i="2"/>
  <c r="BE6489" i="2"/>
  <c r="BE6497" i="2"/>
  <c r="BE6503" i="2"/>
  <c r="BE6509" i="2"/>
  <c r="BE6511" i="2"/>
  <c r="BE6523" i="2"/>
  <c r="BE6530" i="2"/>
  <c r="BE6545" i="2"/>
  <c r="BE6556" i="2"/>
  <c r="BE6558" i="2"/>
  <c r="BE6571" i="2"/>
  <c r="BE6584" i="2"/>
  <c r="BE6586" i="2"/>
  <c r="BE6599" i="2"/>
  <c r="BE6601" i="2"/>
  <c r="BE6627" i="2"/>
  <c r="BE6629" i="2"/>
  <c r="BE6645" i="2"/>
  <c r="BE6647" i="2"/>
  <c r="BE6675" i="2"/>
  <c r="BE6677" i="2"/>
  <c r="BE6719" i="2"/>
  <c r="BE6774" i="2"/>
  <c r="BE6818" i="2"/>
  <c r="BE6859" i="2"/>
  <c r="BE6901" i="2"/>
  <c r="BE6903" i="2"/>
  <c r="BE6912" i="2"/>
  <c r="BE6915" i="2"/>
  <c r="BE6976" i="2"/>
  <c r="BE7037" i="2"/>
  <c r="BE7041" i="2"/>
  <c r="BE7053" i="2"/>
  <c r="BE7064" i="2"/>
  <c r="BE7068" i="2"/>
  <c r="BE7094" i="2"/>
  <c r="BE7119" i="2"/>
  <c r="BE7122" i="2"/>
  <c r="BE7125" i="2"/>
  <c r="BE7133" i="2"/>
  <c r="BE7140" i="2"/>
  <c r="BE7145" i="2"/>
  <c r="BE7149" i="2"/>
  <c r="BE7153" i="2"/>
  <c r="BE7161" i="2"/>
  <c r="BE7169" i="2"/>
  <c r="BE7172" i="2"/>
  <c r="BE7192" i="2"/>
  <c r="BE7194" i="2"/>
  <c r="BE7196" i="2"/>
  <c r="BE7237" i="2"/>
  <c r="BE7239" i="2"/>
  <c r="BE7250" i="2"/>
  <c r="BE7252" i="2"/>
  <c r="BE7289" i="2"/>
  <c r="BE7305" i="2"/>
  <c r="BE7310" i="2"/>
  <c r="BE7322" i="2"/>
  <c r="BE7334" i="2"/>
  <c r="BE7355" i="2"/>
  <c r="BE7371" i="2"/>
  <c r="BE7401" i="2"/>
  <c r="BE7411" i="2"/>
  <c r="BE7414" i="2"/>
  <c r="BE7450" i="2"/>
  <c r="BE7468" i="2"/>
  <c r="BE7476" i="2"/>
  <c r="BE7509" i="2"/>
  <c r="BE7560" i="2"/>
  <c r="BE7578" i="2"/>
  <c r="BE7591" i="2"/>
  <c r="BE7639" i="2"/>
  <c r="BE3422" i="2"/>
  <c r="BE3453" i="2"/>
  <c r="BE3482" i="2"/>
  <c r="BE3505" i="2"/>
  <c r="BE3540" i="2"/>
  <c r="BE3638" i="2"/>
  <c r="BE3682" i="2"/>
  <c r="BE3789" i="2"/>
  <c r="BE3807" i="2"/>
  <c r="BE3829" i="2"/>
  <c r="BE3845" i="2"/>
  <c r="BE3854" i="2"/>
  <c r="BE3978" i="2"/>
  <c r="BE4029" i="2"/>
  <c r="BE4228" i="2"/>
  <c r="BE4236" i="2"/>
  <c r="BE4253" i="2"/>
  <c r="BE4448" i="2"/>
  <c r="BE4453" i="2"/>
  <c r="BE4469" i="2"/>
  <c r="BE4501" i="2"/>
  <c r="BE4672" i="2"/>
  <c r="BE4743" i="2"/>
  <c r="BE4768" i="2"/>
  <c r="BE4929" i="2"/>
  <c r="BE4946" i="2"/>
  <c r="BE4962" i="2"/>
  <c r="BE4980" i="2"/>
  <c r="BE4995" i="2"/>
  <c r="BE5003" i="2"/>
  <c r="BE5006" i="2"/>
  <c r="BE5032" i="2"/>
  <c r="BE5039" i="2"/>
  <c r="BE5050" i="2"/>
  <c r="BE5059" i="2"/>
  <c r="BE5064" i="2"/>
  <c r="BE5080" i="2"/>
  <c r="BE5100" i="2"/>
  <c r="BE5128" i="2"/>
  <c r="BE5133" i="2"/>
  <c r="BE5142" i="2"/>
  <c r="BE5172" i="2"/>
  <c r="BE5174" i="2"/>
  <c r="BE5231" i="2"/>
  <c r="BE5245" i="2"/>
  <c r="BE5249" i="2"/>
  <c r="BE5306" i="2"/>
  <c r="BE5308" i="2"/>
  <c r="BE5310" i="2"/>
  <c r="BE5312" i="2"/>
  <c r="BA96" i="1"/>
  <c r="BE183" i="2"/>
  <c r="BE216" i="2"/>
  <c r="BE241" i="2"/>
  <c r="BE438" i="2"/>
  <c r="BE466" i="2"/>
  <c r="BE531" i="2"/>
  <c r="BE544" i="2"/>
  <c r="BE590" i="2"/>
  <c r="BE689" i="2"/>
  <c r="BE730" i="2"/>
  <c r="BE785" i="2"/>
  <c r="BE821" i="2"/>
  <c r="BE851" i="2"/>
  <c r="BE920" i="2"/>
  <c r="BE951" i="2"/>
  <c r="BE1029" i="2"/>
  <c r="BE1055" i="2"/>
  <c r="BE1094" i="2"/>
  <c r="BE1099" i="2"/>
  <c r="BE1108" i="2"/>
  <c r="BE1229" i="2"/>
  <c r="BE1553" i="2"/>
  <c r="BE1589" i="2"/>
  <c r="BE1599" i="2"/>
  <c r="BE1601" i="2"/>
  <c r="BE1614" i="2"/>
  <c r="BE1668" i="2"/>
  <c r="BE1670" i="2"/>
  <c r="BE1800" i="2"/>
  <c r="BE2086" i="2"/>
  <c r="BE2108" i="2"/>
  <c r="BE2142" i="2"/>
  <c r="BE2166" i="2"/>
  <c r="BE2168" i="2"/>
  <c r="BE2199" i="2"/>
  <c r="BE2201" i="2"/>
  <c r="BE2212" i="2"/>
  <c r="BE2244" i="2"/>
  <c r="BE2354" i="2"/>
  <c r="BE2399" i="2"/>
  <c r="BE2484" i="2"/>
  <c r="BE2496" i="2"/>
  <c r="BE2498" i="2"/>
  <c r="BE2500" i="2"/>
  <c r="BE2506" i="2"/>
  <c r="BE2593" i="2"/>
  <c r="BE2616" i="2"/>
  <c r="BE2671" i="2"/>
  <c r="BE2801" i="2"/>
  <c r="BE2930" i="2"/>
  <c r="BE2968" i="2"/>
  <c r="BE3064" i="2"/>
  <c r="BE3112" i="2"/>
  <c r="BE3163" i="2"/>
  <c r="BE3195" i="2"/>
  <c r="BE3229" i="2"/>
  <c r="BE3237" i="2"/>
  <c r="BE3254" i="2"/>
  <c r="BE3262" i="2"/>
  <c r="BE3281" i="2"/>
  <c r="BE3285" i="2"/>
  <c r="BE3289" i="2"/>
  <c r="BE3293" i="2"/>
  <c r="BE3297" i="2"/>
  <c r="BE3312" i="2"/>
  <c r="BE3345" i="2"/>
  <c r="BE3361" i="2"/>
  <c r="BE3441" i="2"/>
  <c r="BE3503" i="2"/>
  <c r="BE3560" i="2"/>
  <c r="BE3572" i="2"/>
  <c r="BE3575" i="2"/>
  <c r="BE3751" i="2"/>
  <c r="BE3761" i="2"/>
  <c r="BE3798" i="2"/>
  <c r="BE4021" i="2"/>
  <c r="BE4461" i="2"/>
  <c r="BE4619" i="2"/>
  <c r="BE4729" i="2"/>
  <c r="BE4742" i="2"/>
  <c r="BE4936" i="2"/>
  <c r="BE4949" i="2"/>
  <c r="BE4990" i="2"/>
  <c r="BE5025" i="2"/>
  <c r="BE5088" i="2"/>
  <c r="BE5120" i="2"/>
  <c r="BE5135" i="2"/>
  <c r="BE5181" i="2"/>
  <c r="BE194" i="2"/>
  <c r="BE227" i="2"/>
  <c r="BE252" i="2"/>
  <c r="BE263" i="2"/>
  <c r="BE286" i="2"/>
  <c r="BE312" i="2"/>
  <c r="BE329" i="2"/>
  <c r="BE480" i="2"/>
  <c r="BE506" i="2"/>
  <c r="BE554" i="2"/>
  <c r="BE674" i="2"/>
  <c r="BE712" i="2"/>
  <c r="BE720" i="2"/>
  <c r="BE865" i="2"/>
  <c r="BE881" i="2"/>
  <c r="BE889" i="2"/>
  <c r="BE932" i="2"/>
  <c r="BE981" i="2"/>
  <c r="BE1027" i="2"/>
  <c r="BE1195" i="2"/>
  <c r="BE1220" i="2"/>
  <c r="BE1496" i="2"/>
  <c r="BE1505" i="2"/>
  <c r="BE1531" i="2"/>
  <c r="BE1576" i="2"/>
  <c r="BE1619" i="2"/>
  <c r="BE1646" i="2"/>
  <c r="BE1727" i="2"/>
  <c r="BE1770" i="2"/>
  <c r="BE1985" i="2"/>
  <c r="BE1995" i="2"/>
  <c r="BE2098" i="2"/>
  <c r="BE2103" i="2"/>
  <c r="BE2159" i="2"/>
  <c r="BE2161" i="2"/>
  <c r="BE2189" i="2"/>
  <c r="BE2225" i="2"/>
  <c r="BE2237" i="2"/>
  <c r="BE2275" i="2"/>
  <c r="BE2313" i="2"/>
  <c r="BE2404" i="2"/>
  <c r="BE2536" i="2"/>
  <c r="BE2549" i="2"/>
  <c r="BE2618" i="2"/>
  <c r="BE2808" i="2"/>
  <c r="BE2888" i="2"/>
  <c r="BE2890" i="2"/>
  <c r="BE2894" i="2"/>
  <c r="BE2898" i="2"/>
  <c r="BE2903" i="2"/>
  <c r="BE2934" i="2"/>
  <c r="BE2951" i="2"/>
  <c r="BE2970" i="2"/>
  <c r="BE2974" i="2"/>
  <c r="BE3088" i="2"/>
  <c r="BE3119" i="2"/>
  <c r="BE3136" i="2"/>
  <c r="BE3183" i="2"/>
  <c r="BE3209" i="2"/>
  <c r="BE3221" i="2"/>
  <c r="BE3246" i="2"/>
  <c r="BE3353" i="2"/>
  <c r="BE3381" i="2"/>
  <c r="BE3398" i="2"/>
  <c r="BE3413" i="2"/>
  <c r="BE3418" i="2"/>
  <c r="BE3479" i="2"/>
  <c r="BE3530" i="2"/>
  <c r="BE3578" i="2"/>
  <c r="BE3653" i="2"/>
  <c r="BE3672" i="2"/>
  <c r="BE3684" i="2"/>
  <c r="BE3701" i="2"/>
  <c r="BE3741" i="2"/>
  <c r="BE3839" i="2"/>
  <c r="BE3950" i="2"/>
  <c r="BE3956" i="2"/>
  <c r="BE4027" i="2"/>
  <c r="BE4191" i="2"/>
  <c r="BE4243" i="2"/>
  <c r="BE4251" i="2"/>
  <c r="BE4260" i="2"/>
  <c r="BE4478" i="2"/>
  <c r="BE4495" i="2"/>
  <c r="BE4515" i="2"/>
  <c r="BE4654" i="2"/>
  <c r="BE4674" i="2"/>
  <c r="BE4932" i="2"/>
  <c r="BE4957" i="2"/>
  <c r="BE4972" i="2"/>
  <c r="BE5009" i="2"/>
  <c r="BE5011" i="2"/>
  <c r="BE5054" i="2"/>
  <c r="BE5084" i="2"/>
  <c r="BE5092" i="2"/>
  <c r="BE5113" i="2"/>
  <c r="BE5124" i="2"/>
  <c r="BE5183" i="2"/>
  <c r="BE5190" i="2"/>
  <c r="BE5301" i="2"/>
  <c r="BE5309" i="2"/>
  <c r="BE5315" i="2"/>
  <c r="BE205" i="2"/>
  <c r="BE277" i="2"/>
  <c r="BE279" i="2"/>
  <c r="BE296" i="2"/>
  <c r="BE310" i="2"/>
  <c r="BE452" i="2"/>
  <c r="BE755" i="2"/>
  <c r="BE777" i="2"/>
  <c r="BE803" i="2"/>
  <c r="BE863" i="2"/>
  <c r="BE1037" i="2"/>
  <c r="BE1061" i="2"/>
  <c r="BE1073" i="2"/>
  <c r="BE1152" i="2"/>
  <c r="BE1471" i="2"/>
  <c r="BE1523" i="2"/>
  <c r="BE1587" i="2"/>
  <c r="BE1682" i="2"/>
  <c r="BE1701" i="2"/>
  <c r="BE1745" i="2"/>
  <c r="BE1750" i="2"/>
  <c r="BE1826" i="2"/>
  <c r="BE1853" i="2"/>
  <c r="BE1864" i="2"/>
  <c r="BE1980" i="2"/>
  <c r="BE2006" i="2"/>
  <c r="BE2009" i="2"/>
  <c r="BE2083" i="2"/>
  <c r="BE2175" i="2"/>
  <c r="BE2177" i="2"/>
  <c r="BE2267" i="2"/>
  <c r="BE2269" i="2"/>
  <c r="BE2319" i="2"/>
  <c r="BE2409" i="2"/>
  <c r="BE2451" i="2"/>
  <c r="BE2453" i="2"/>
  <c r="BE2576" i="2"/>
  <c r="BE2815" i="2"/>
  <c r="BE2859" i="2"/>
  <c r="BE2936" i="2"/>
  <c r="BE2945" i="2"/>
  <c r="BE3009" i="2"/>
  <c r="BE3017" i="2"/>
  <c r="BE3029" i="2"/>
  <c r="BE3035" i="2"/>
  <c r="BE3074" i="2"/>
  <c r="BE3104" i="2"/>
  <c r="BE3173" i="2"/>
  <c r="BE3217" i="2"/>
  <c r="BE3225" i="2"/>
  <c r="BE3233" i="2"/>
  <c r="BE3277" i="2"/>
  <c r="BE3335" i="2"/>
  <c r="BE3369" i="2"/>
  <c r="BE3373" i="2"/>
  <c r="BE3377" i="2"/>
  <c r="BE3385" i="2"/>
  <c r="BE3423" i="2"/>
  <c r="BE3424" i="2"/>
  <c r="BE3429" i="2"/>
  <c r="BE3584" i="2"/>
  <c r="BE3587" i="2"/>
  <c r="BE3612" i="2"/>
  <c r="BE3656" i="2"/>
  <c r="BE3695" i="2"/>
  <c r="BE3711" i="2"/>
  <c r="BE3819" i="2"/>
  <c r="BE3851" i="2"/>
  <c r="BE4130" i="2"/>
  <c r="BE4271" i="2"/>
  <c r="BE4450" i="2"/>
  <c r="BE4475" i="2"/>
  <c r="BE4596" i="2"/>
  <c r="BE4648" i="2"/>
  <c r="BE4727" i="2"/>
  <c r="BE5046" i="2"/>
  <c r="BE5066" i="2"/>
  <c r="BE5106" i="2"/>
  <c r="BE5198" i="2"/>
  <c r="BE5205" i="2"/>
  <c r="BE5223" i="2"/>
  <c r="BE5268" i="2"/>
  <c r="BE5275" i="2"/>
  <c r="BE5297" i="2"/>
  <c r="F37" i="6"/>
  <c r="BB100" i="1"/>
  <c r="F37" i="2"/>
  <c r="BB96" i="1"/>
  <c r="F38" i="6"/>
  <c r="BC100" i="1" s="1"/>
  <c r="F38" i="9"/>
  <c r="BC103" i="1"/>
  <c r="F38" i="10"/>
  <c r="BC104" i="1"/>
  <c r="F39" i="10"/>
  <c r="BD104" i="1"/>
  <c r="F37" i="11"/>
  <c r="BB105" i="1" s="1"/>
  <c r="F37" i="12"/>
  <c r="BB106" i="1"/>
  <c r="F39" i="12"/>
  <c r="BD106" i="1"/>
  <c r="F37" i="13"/>
  <c r="BB107" i="1"/>
  <c r="F39" i="14"/>
  <c r="BD108" i="1" s="1"/>
  <c r="J34" i="15"/>
  <c r="AW109" i="1"/>
  <c r="F35" i="16"/>
  <c r="BB110" i="1"/>
  <c r="J34" i="17"/>
  <c r="AW111" i="1"/>
  <c r="F36" i="18"/>
  <c r="BC112" i="1" s="1"/>
  <c r="F35" i="19"/>
  <c r="BB113" i="1"/>
  <c r="F36" i="19"/>
  <c r="BC113" i="1"/>
  <c r="F36" i="20"/>
  <c r="BC114" i="1"/>
  <c r="F37" i="21"/>
  <c r="BD115" i="1" s="1"/>
  <c r="J34" i="22"/>
  <c r="AW116" i="1"/>
  <c r="F35" i="23"/>
  <c r="BB117" i="1"/>
  <c r="J36" i="2"/>
  <c r="AW96" i="1"/>
  <c r="AS94" i="1"/>
  <c r="J36" i="3"/>
  <c r="AW97" i="1"/>
  <c r="F36" i="3"/>
  <c r="BA97" i="1" s="1"/>
  <c r="F37" i="3"/>
  <c r="BB97" i="1"/>
  <c r="F39" i="3"/>
  <c r="BD97" i="1"/>
  <c r="F38" i="3"/>
  <c r="BC97" i="1"/>
  <c r="F37" i="4"/>
  <c r="BB98" i="1" s="1"/>
  <c r="J36" i="4"/>
  <c r="AW98" i="1"/>
  <c r="F36" i="4"/>
  <c r="BA98" i="1"/>
  <c r="F39" i="4"/>
  <c r="BD98" i="1"/>
  <c r="F38" i="4"/>
  <c r="BC98" i="1" s="1"/>
  <c r="J36" i="5"/>
  <c r="AW99" i="1"/>
  <c r="F36" i="5"/>
  <c r="BA99" i="1"/>
  <c r="F39" i="5"/>
  <c r="BD99" i="1"/>
  <c r="F38" i="5"/>
  <c r="BC99" i="1" s="1"/>
  <c r="F36" i="6"/>
  <c r="BA100" i="1"/>
  <c r="J36" i="7"/>
  <c r="AW101" i="1"/>
  <c r="F39" i="7"/>
  <c r="BD101" i="1"/>
  <c r="J36" i="8"/>
  <c r="AW102" i="1" s="1"/>
  <c r="F39" i="8"/>
  <c r="BD102" i="1"/>
  <c r="J36" i="9"/>
  <c r="AW103" i="1"/>
  <c r="F36" i="10"/>
  <c r="BA104" i="1"/>
  <c r="J36" i="11"/>
  <c r="AW105" i="1" s="1"/>
  <c r="F38" i="12"/>
  <c r="BC106" i="1"/>
  <c r="F36" i="12"/>
  <c r="BA106" i="1"/>
  <c r="F36" i="13"/>
  <c r="BA107" i="1"/>
  <c r="F39" i="13"/>
  <c r="BD107" i="1" s="1"/>
  <c r="J36" i="14"/>
  <c r="AW108" i="1"/>
  <c r="F35" i="15"/>
  <c r="BB109" i="1"/>
  <c r="F34" i="16"/>
  <c r="BA110" i="1"/>
  <c r="F36" i="16"/>
  <c r="BC110" i="1" s="1"/>
  <c r="F36" i="17"/>
  <c r="BC111" i="1"/>
  <c r="J34" i="18"/>
  <c r="AW112" i="1"/>
  <c r="F34" i="18"/>
  <c r="BA112" i="1"/>
  <c r="F37" i="19"/>
  <c r="BD113" i="1" s="1"/>
  <c r="F34" i="20"/>
  <c r="BA114" i="1"/>
  <c r="F35" i="20"/>
  <c r="BB114" i="1"/>
  <c r="F34" i="21"/>
  <c r="BA115" i="1"/>
  <c r="F36" i="22"/>
  <c r="BC116" i="1" s="1"/>
  <c r="F35" i="22"/>
  <c r="BB116" i="1"/>
  <c r="J34" i="23"/>
  <c r="AW117" i="1"/>
  <c r="F39" i="2"/>
  <c r="BD96" i="1" s="1"/>
  <c r="F39" i="6"/>
  <c r="BD100" i="1" s="1"/>
  <c r="F39" i="9"/>
  <c r="BD103" i="1"/>
  <c r="F36" i="9"/>
  <c r="BA103" i="1"/>
  <c r="F37" i="10"/>
  <c r="BB104" i="1" s="1"/>
  <c r="F39" i="11"/>
  <c r="BD105" i="1" s="1"/>
  <c r="F38" i="11"/>
  <c r="BC105" i="1"/>
  <c r="F37" i="14"/>
  <c r="BB108" i="1"/>
  <c r="F34" i="15"/>
  <c r="BA109" i="1" s="1"/>
  <c r="J34" i="16"/>
  <c r="AW110" i="1" s="1"/>
  <c r="F37" i="16"/>
  <c r="BD110" i="1"/>
  <c r="F37" i="17"/>
  <c r="BD111" i="1"/>
  <c r="F35" i="18"/>
  <c r="BB112" i="1" s="1"/>
  <c r="J34" i="19"/>
  <c r="AW113" i="1" s="1"/>
  <c r="J34" i="20"/>
  <c r="AW114" i="1"/>
  <c r="F35" i="21"/>
  <c r="BB115" i="1"/>
  <c r="F36" i="21"/>
  <c r="BC115" i="1" s="1"/>
  <c r="F34" i="22"/>
  <c r="BA116" i="1" s="1"/>
  <c r="F37" i="23"/>
  <c r="BD117" i="1"/>
  <c r="F36" i="23"/>
  <c r="BC117" i="1"/>
  <c r="F38" i="2"/>
  <c r="BC96" i="1" s="1"/>
  <c r="J36" i="6"/>
  <c r="AW100" i="1" s="1"/>
  <c r="F37" i="7"/>
  <c r="BB101" i="1"/>
  <c r="F36" i="7"/>
  <c r="BA101" i="1"/>
  <c r="F38" i="7"/>
  <c r="BC101" i="1" s="1"/>
  <c r="F38" i="8"/>
  <c r="BC102" i="1" s="1"/>
  <c r="F36" i="8"/>
  <c r="BA102" i="1"/>
  <c r="F37" i="8"/>
  <c r="BB102" i="1"/>
  <c r="F37" i="9"/>
  <c r="BB103" i="1" s="1"/>
  <c r="J36" i="10"/>
  <c r="AW104" i="1" s="1"/>
  <c r="F36" i="11"/>
  <c r="BA105" i="1"/>
  <c r="J36" i="12"/>
  <c r="AW106" i="1"/>
  <c r="F38" i="13"/>
  <c r="BC107" i="1" s="1"/>
  <c r="J36" i="13"/>
  <c r="AW107" i="1" s="1"/>
  <c r="F36" i="14"/>
  <c r="BA108" i="1"/>
  <c r="F38" i="14"/>
  <c r="BC108" i="1"/>
  <c r="F36" i="15"/>
  <c r="BC109" i="1" s="1"/>
  <c r="F37" i="15"/>
  <c r="BD109" i="1" s="1"/>
  <c r="F34" i="17"/>
  <c r="BA111" i="1"/>
  <c r="F35" i="17"/>
  <c r="BB111" i="1"/>
  <c r="F37" i="18"/>
  <c r="BD112" i="1" s="1"/>
  <c r="F34" i="19"/>
  <c r="BA113" i="1" s="1"/>
  <c r="F37" i="20"/>
  <c r="BD114" i="1"/>
  <c r="J34" i="21"/>
  <c r="AW115" i="1"/>
  <c r="F37" i="22"/>
  <c r="BD116" i="1" s="1"/>
  <c r="F34" i="23"/>
  <c r="BA117" i="1" s="1"/>
  <c r="F37" i="5"/>
  <c r="BB99" i="1"/>
  <c r="BK355" i="7" l="1"/>
  <c r="J355" i="7" s="1"/>
  <c r="J117" i="7" s="1"/>
  <c r="J182" i="11"/>
  <c r="J103" i="11" s="1"/>
  <c r="P151" i="7"/>
  <c r="R129" i="5"/>
  <c r="R128" i="5"/>
  <c r="T3431" i="2"/>
  <c r="T125" i="23"/>
  <c r="T124" i="23" s="1"/>
  <c r="R121" i="21"/>
  <c r="R120" i="21"/>
  <c r="T151" i="7"/>
  <c r="T150" i="7"/>
  <c r="P134" i="15"/>
  <c r="P133" i="15"/>
  <c r="AU109" i="1" s="1"/>
  <c r="P129" i="5"/>
  <c r="P128" i="5"/>
  <c r="AU99" i="1"/>
  <c r="R130" i="4"/>
  <c r="R129" i="4"/>
  <c r="T2913" i="2"/>
  <c r="P125" i="23"/>
  <c r="P124" i="23" s="1"/>
  <c r="AU117" i="1" s="1"/>
  <c r="R121" i="20"/>
  <c r="R120" i="20"/>
  <c r="R159" i="8"/>
  <c r="T340" i="8"/>
  <c r="T134" i="15"/>
  <c r="T133" i="15"/>
  <c r="T150" i="6"/>
  <c r="T124" i="13"/>
  <c r="P124" i="18"/>
  <c r="P123" i="18"/>
  <c r="AU112" i="1"/>
  <c r="T126" i="17"/>
  <c r="T125" i="17"/>
  <c r="R343" i="2"/>
  <c r="R124" i="18"/>
  <c r="R123" i="18" s="1"/>
  <c r="P126" i="17"/>
  <c r="P125" i="17"/>
  <c r="AU111" i="1"/>
  <c r="R124" i="16"/>
  <c r="R123" i="16"/>
  <c r="R3431" i="2"/>
  <c r="T152" i="9"/>
  <c r="T151" i="9" s="1"/>
  <c r="BK126" i="17"/>
  <c r="J126" i="17"/>
  <c r="J97" i="17"/>
  <c r="R134" i="15"/>
  <c r="R133" i="15"/>
  <c r="T124" i="10"/>
  <c r="T123" i="10" s="1"/>
  <c r="R340" i="8"/>
  <c r="P355" i="7"/>
  <c r="R151" i="7"/>
  <c r="R150" i="7"/>
  <c r="T130" i="4"/>
  <c r="T129" i="4"/>
  <c r="P3431" i="2"/>
  <c r="R125" i="23"/>
  <c r="R124" i="23" s="1"/>
  <c r="T121" i="22"/>
  <c r="P130" i="4"/>
  <c r="P129" i="4"/>
  <c r="AU98" i="1"/>
  <c r="R1798" i="2"/>
  <c r="R170" i="2"/>
  <c r="R169" i="2" s="1"/>
  <c r="T343" i="2"/>
  <c r="T170" i="2" s="1"/>
  <c r="T169" i="2" s="1"/>
  <c r="T252" i="8"/>
  <c r="P150" i="6"/>
  <c r="AU100" i="1"/>
  <c r="R162" i="11"/>
  <c r="R135" i="11" s="1"/>
  <c r="R152" i="9"/>
  <c r="R151" i="9" s="1"/>
  <c r="BK385" i="7"/>
  <c r="J385" i="7"/>
  <c r="J123" i="7"/>
  <c r="R124" i="13"/>
  <c r="P162" i="11"/>
  <c r="P135" i="11" s="1"/>
  <c r="AU105" i="1" s="1"/>
  <c r="P124" i="3"/>
  <c r="AU97" i="1"/>
  <c r="R2913" i="2"/>
  <c r="P252" i="8"/>
  <c r="R150" i="6"/>
  <c r="P2913" i="2"/>
  <c r="P170" i="2" s="1"/>
  <c r="P169" i="2" s="1"/>
  <c r="AU96" i="1" s="1"/>
  <c r="P1798" i="2"/>
  <c r="P121" i="22"/>
  <c r="AU116" i="1" s="1"/>
  <c r="P119" i="19"/>
  <c r="AU113" i="1"/>
  <c r="P340" i="8"/>
  <c r="T159" i="8"/>
  <c r="T158" i="8"/>
  <c r="T121" i="20"/>
  <c r="T120" i="20" s="1"/>
  <c r="R119" i="19"/>
  <c r="T124" i="18"/>
  <c r="T123" i="18"/>
  <c r="P159" i="8"/>
  <c r="P158" i="8" s="1"/>
  <c r="AU102" i="1" s="1"/>
  <c r="T129" i="5"/>
  <c r="T128" i="5"/>
  <c r="T124" i="3"/>
  <c r="P124" i="16"/>
  <c r="P123" i="16"/>
  <c r="AU110" i="1" s="1"/>
  <c r="T162" i="11"/>
  <c r="T135" i="11" s="1"/>
  <c r="BK124" i="10"/>
  <c r="J124" i="10"/>
  <c r="J99" i="10"/>
  <c r="BK124" i="18"/>
  <c r="J124" i="18"/>
  <c r="J97" i="18" s="1"/>
  <c r="BK1798" i="2"/>
  <c r="J1798" i="2" s="1"/>
  <c r="J107" i="2" s="1"/>
  <c r="BK151" i="7"/>
  <c r="J151" i="7"/>
  <c r="J99" i="7"/>
  <c r="BK159" i="8"/>
  <c r="BK340" i="8"/>
  <c r="J340" i="8" s="1"/>
  <c r="J125" i="8" s="1"/>
  <c r="BK124" i="13"/>
  <c r="J124" i="13"/>
  <c r="J32" i="13" s="1"/>
  <c r="AG107" i="1" s="1"/>
  <c r="BK123" i="14"/>
  <c r="J123" i="14"/>
  <c r="J99" i="14"/>
  <c r="BK124" i="16"/>
  <c r="J124" i="16" s="1"/>
  <c r="J97" i="16" s="1"/>
  <c r="BK152" i="9"/>
  <c r="J152" i="9"/>
  <c r="J99" i="9"/>
  <c r="BK2913" i="2"/>
  <c r="J2913" i="2"/>
  <c r="J113" i="2" s="1"/>
  <c r="BK220" i="3"/>
  <c r="J220" i="3" s="1"/>
  <c r="J101" i="3" s="1"/>
  <c r="BK130" i="4"/>
  <c r="J130" i="4"/>
  <c r="J99" i="4"/>
  <c r="BK134" i="15"/>
  <c r="J134" i="15" s="1"/>
  <c r="J97" i="15" s="1"/>
  <c r="BK803" i="15"/>
  <c r="J803" i="15"/>
  <c r="J112" i="15"/>
  <c r="BK3431" i="2"/>
  <c r="J3431" i="2"/>
  <c r="J118" i="2"/>
  <c r="BK121" i="12"/>
  <c r="J121" i="12" s="1"/>
  <c r="J98" i="12" s="1"/>
  <c r="BK121" i="20"/>
  <c r="J121" i="20"/>
  <c r="J97" i="20"/>
  <c r="BK150" i="6"/>
  <c r="J150" i="6"/>
  <c r="J98" i="6" s="1"/>
  <c r="BK382" i="7"/>
  <c r="J382" i="7" s="1"/>
  <c r="J121" i="7" s="1"/>
  <c r="BK252" i="8"/>
  <c r="J252" i="8"/>
  <c r="J113" i="8"/>
  <c r="BK125" i="23"/>
  <c r="J125" i="23" s="1"/>
  <c r="J97" i="23" s="1"/>
  <c r="BK129" i="5"/>
  <c r="J129" i="5"/>
  <c r="J99" i="5"/>
  <c r="BK119" i="19"/>
  <c r="J119" i="19"/>
  <c r="BK143" i="22"/>
  <c r="J143" i="22" s="1"/>
  <c r="J98" i="22" s="1"/>
  <c r="J121" i="21"/>
  <c r="J97" i="21"/>
  <c r="BK135" i="11"/>
  <c r="J135" i="11"/>
  <c r="J98" i="11"/>
  <c r="BK170" i="2"/>
  <c r="J170" i="2" s="1"/>
  <c r="J99" i="2" s="1"/>
  <c r="F35" i="2"/>
  <c r="AZ96" i="1" s="1"/>
  <c r="F35" i="3"/>
  <c r="AZ97" i="1"/>
  <c r="J35" i="4"/>
  <c r="AV98" i="1"/>
  <c r="AT98" i="1" s="1"/>
  <c r="J35" i="6"/>
  <c r="AV100" i="1" s="1"/>
  <c r="AT100" i="1" s="1"/>
  <c r="J35" i="10"/>
  <c r="AV104" i="1"/>
  <c r="AT104" i="1"/>
  <c r="F35" i="10"/>
  <c r="AZ104" i="1" s="1"/>
  <c r="J35" i="11"/>
  <c r="AV105" i="1"/>
  <c r="AT105" i="1" s="1"/>
  <c r="J35" i="13"/>
  <c r="AV107" i="1"/>
  <c r="AT107" i="1"/>
  <c r="F35" i="13"/>
  <c r="AZ107" i="1" s="1"/>
  <c r="BB95" i="1"/>
  <c r="BC95" i="1"/>
  <c r="F33" i="15"/>
  <c r="AZ109" i="1"/>
  <c r="J33" i="19"/>
  <c r="AV113" i="1"/>
  <c r="AT113" i="1"/>
  <c r="J33" i="21"/>
  <c r="AV115" i="1"/>
  <c r="AT115" i="1"/>
  <c r="J33" i="23"/>
  <c r="AV117" i="1"/>
  <c r="AT117" i="1"/>
  <c r="J30" i="19"/>
  <c r="AG113" i="1"/>
  <c r="J35" i="2"/>
  <c r="AV96" i="1" s="1"/>
  <c r="AT96" i="1" s="1"/>
  <c r="J35" i="3"/>
  <c r="AV97" i="1"/>
  <c r="AT97" i="1"/>
  <c r="J35" i="5"/>
  <c r="AV99" i="1"/>
  <c r="AT99" i="1"/>
  <c r="F35" i="5"/>
  <c r="AZ99" i="1"/>
  <c r="F35" i="6"/>
  <c r="AZ100" i="1" s="1"/>
  <c r="J35" i="9"/>
  <c r="AV103" i="1" s="1"/>
  <c r="AT103" i="1" s="1"/>
  <c r="J35" i="12"/>
  <c r="AV106" i="1" s="1"/>
  <c r="AT106" i="1" s="1"/>
  <c r="BA95" i="1"/>
  <c r="F35" i="14"/>
  <c r="AZ108" i="1"/>
  <c r="J33" i="15"/>
  <c r="AV109" i="1"/>
  <c r="AT109" i="1"/>
  <c r="F33" i="20"/>
  <c r="AZ114" i="1"/>
  <c r="F33" i="21"/>
  <c r="AZ115" i="1"/>
  <c r="F33" i="23"/>
  <c r="AZ117" i="1" s="1"/>
  <c r="F35" i="4"/>
  <c r="AZ98" i="1"/>
  <c r="F35" i="7"/>
  <c r="AZ101" i="1"/>
  <c r="J35" i="7"/>
  <c r="AV101" i="1"/>
  <c r="AT101" i="1"/>
  <c r="F35" i="8"/>
  <c r="AZ102" i="1"/>
  <c r="J35" i="8"/>
  <c r="AV102" i="1" s="1"/>
  <c r="AT102" i="1" s="1"/>
  <c r="F35" i="9"/>
  <c r="AZ103" i="1" s="1"/>
  <c r="F35" i="11"/>
  <c r="AZ105" i="1" s="1"/>
  <c r="F35" i="12"/>
  <c r="AZ106" i="1"/>
  <c r="J35" i="14"/>
  <c r="AV108" i="1"/>
  <c r="AT108" i="1"/>
  <c r="BD95" i="1"/>
  <c r="F33" i="16"/>
  <c r="AZ110" i="1" s="1"/>
  <c r="J33" i="16"/>
  <c r="AV110" i="1"/>
  <c r="AT110" i="1" s="1"/>
  <c r="J33" i="17"/>
  <c r="AV111" i="1"/>
  <c r="AT111" i="1"/>
  <c r="F33" i="17"/>
  <c r="AZ111" i="1" s="1"/>
  <c r="F33" i="18"/>
  <c r="AZ112" i="1"/>
  <c r="J33" i="18"/>
  <c r="AV112" i="1"/>
  <c r="AT112" i="1"/>
  <c r="F33" i="19"/>
  <c r="AZ113" i="1"/>
  <c r="J33" i="20"/>
  <c r="AV114" i="1"/>
  <c r="AT114" i="1"/>
  <c r="J30" i="21"/>
  <c r="AG115" i="1"/>
  <c r="F33" i="22"/>
  <c r="AZ116" i="1"/>
  <c r="J33" i="22"/>
  <c r="AV116" i="1" s="1"/>
  <c r="AT116" i="1" s="1"/>
  <c r="R158" i="8" l="1"/>
  <c r="BK158" i="8"/>
  <c r="J158" i="8"/>
  <c r="J98" i="8" s="1"/>
  <c r="P150" i="7"/>
  <c r="AU101" i="1"/>
  <c r="BK121" i="22"/>
  <c r="J121" i="22"/>
  <c r="J96" i="22" s="1"/>
  <c r="BK123" i="16"/>
  <c r="J123" i="16"/>
  <c r="J30" i="16" s="1"/>
  <c r="AG110" i="1" s="1"/>
  <c r="J159" i="8"/>
  <c r="J99" i="8"/>
  <c r="J98" i="13"/>
  <c r="BK123" i="10"/>
  <c r="J123" i="10"/>
  <c r="J32" i="10" s="1"/>
  <c r="AG104" i="1" s="1"/>
  <c r="BK151" i="9"/>
  <c r="J151" i="9"/>
  <c r="J32" i="9" s="1"/>
  <c r="AG103" i="1" s="1"/>
  <c r="BK133" i="15"/>
  <c r="J133" i="15" s="1"/>
  <c r="J30" i="15" s="1"/>
  <c r="AG109" i="1" s="1"/>
  <c r="J96" i="19"/>
  <c r="BK125" i="17"/>
  <c r="J125" i="17" s="1"/>
  <c r="J96" i="17" s="1"/>
  <c r="BK124" i="3"/>
  <c r="J124" i="3"/>
  <c r="J98" i="3"/>
  <c r="BK129" i="4"/>
  <c r="J129" i="4"/>
  <c r="J98" i="4"/>
  <c r="BK122" i="14"/>
  <c r="J122" i="14"/>
  <c r="J98" i="14" s="1"/>
  <c r="BK150" i="7"/>
  <c r="J150" i="7"/>
  <c r="J32" i="7" s="1"/>
  <c r="AG101" i="1" s="1"/>
  <c r="BK124" i="23"/>
  <c r="J124" i="23"/>
  <c r="J96" i="23"/>
  <c r="BK128" i="5"/>
  <c r="J128" i="5"/>
  <c r="J98" i="5" s="1"/>
  <c r="BK123" i="18"/>
  <c r="J123" i="18"/>
  <c r="J30" i="18" s="1"/>
  <c r="AG112" i="1" s="1"/>
  <c r="BK120" i="20"/>
  <c r="J120" i="20"/>
  <c r="J96" i="20"/>
  <c r="AN115" i="1"/>
  <c r="J39" i="21"/>
  <c r="J39" i="19"/>
  <c r="J41" i="13"/>
  <c r="BK169" i="2"/>
  <c r="J169" i="2" s="1"/>
  <c r="J98" i="2" s="1"/>
  <c r="AN107" i="1"/>
  <c r="AN113" i="1"/>
  <c r="BA94" i="1"/>
  <c r="AW94" i="1" s="1"/>
  <c r="AK30" i="1" s="1"/>
  <c r="BC94" i="1"/>
  <c r="W32" i="1" s="1"/>
  <c r="BB94" i="1"/>
  <c r="W31" i="1"/>
  <c r="AX95" i="1"/>
  <c r="AU95" i="1"/>
  <c r="AU94" i="1"/>
  <c r="J32" i="11"/>
  <c r="AG105" i="1" s="1"/>
  <c r="AN105" i="1" s="1"/>
  <c r="AY95" i="1"/>
  <c r="BD94" i="1"/>
  <c r="W33" i="1"/>
  <c r="J32" i="12"/>
  <c r="AG106" i="1" s="1"/>
  <c r="J32" i="6"/>
  <c r="AG100" i="1"/>
  <c r="AW95" i="1"/>
  <c r="AZ95" i="1"/>
  <c r="J41" i="9" l="1"/>
  <c r="J39" i="18"/>
  <c r="J41" i="7"/>
  <c r="J41" i="10"/>
  <c r="J39" i="16"/>
  <c r="J39" i="15"/>
  <c r="J41" i="12"/>
  <c r="J41" i="6"/>
  <c r="J98" i="10"/>
  <c r="J96" i="15"/>
  <c r="J98" i="7"/>
  <c r="J98" i="9"/>
  <c r="J96" i="16"/>
  <c r="J96" i="18"/>
  <c r="J41" i="11"/>
  <c r="AN100" i="1"/>
  <c r="AN104" i="1"/>
  <c r="AN103" i="1"/>
  <c r="AN106" i="1"/>
  <c r="AN109" i="1"/>
  <c r="AN101" i="1"/>
  <c r="AN110" i="1"/>
  <c r="AN112" i="1"/>
  <c r="W30" i="1"/>
  <c r="AX94" i="1"/>
  <c r="AY94" i="1"/>
  <c r="J32" i="14"/>
  <c r="AG108" i="1" s="1"/>
  <c r="J32" i="8"/>
  <c r="AG102" i="1"/>
  <c r="AZ94" i="1"/>
  <c r="W29" i="1"/>
  <c r="J30" i="20"/>
  <c r="AG114" i="1"/>
  <c r="J32" i="5"/>
  <c r="AG99" i="1" s="1"/>
  <c r="AN99" i="1" s="1"/>
  <c r="J30" i="22"/>
  <c r="AG116" i="1" s="1"/>
  <c r="J30" i="17"/>
  <c r="AG111" i="1"/>
  <c r="AN111" i="1"/>
  <c r="J32" i="2"/>
  <c r="AG96" i="1" s="1"/>
  <c r="J32" i="4"/>
  <c r="AG98" i="1"/>
  <c r="AN98" i="1" s="1"/>
  <c r="J30" i="23"/>
  <c r="AG117" i="1"/>
  <c r="J32" i="3"/>
  <c r="AG97" i="1"/>
  <c r="AN97" i="1" s="1"/>
  <c r="AV95" i="1"/>
  <c r="AT95" i="1"/>
  <c r="J39" i="22" l="1"/>
  <c r="J41" i="4"/>
  <c r="J41" i="3"/>
  <c r="J39" i="17"/>
  <c r="J39" i="20"/>
  <c r="J41" i="5"/>
  <c r="J41" i="14"/>
  <c r="J41" i="8"/>
  <c r="J39" i="23"/>
  <c r="AN96" i="1"/>
  <c r="J41" i="2"/>
  <c r="AN117" i="1"/>
  <c r="AN102" i="1"/>
  <c r="AN108" i="1"/>
  <c r="AN114" i="1"/>
  <c r="AN116" i="1"/>
  <c r="AG95" i="1"/>
  <c r="AG94" i="1"/>
  <c r="AK26" i="1"/>
  <c r="AV94" i="1"/>
  <c r="AK29" i="1"/>
  <c r="AK35" i="1" l="1"/>
  <c r="AN95" i="1"/>
  <c r="AT94" i="1"/>
  <c r="AN94" i="1" s="1"/>
</calcChain>
</file>

<file path=xl/sharedStrings.xml><?xml version="1.0" encoding="utf-8"?>
<sst xmlns="http://schemas.openxmlformats.org/spreadsheetml/2006/main" count="166684" uniqueCount="13637">
  <si>
    <t>Export Komplet</t>
  </si>
  <si>
    <t/>
  </si>
  <si>
    <t>2.0</t>
  </si>
  <si>
    <t>ZAMOK</t>
  </si>
  <si>
    <t>False</t>
  </si>
  <si>
    <t>{b25de925-81f4-4888-a06b-d5cbc5fd08c7}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</si>
  <si>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</si>
  <si>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</si>
  <si>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</si>
  <si>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</si>
  <si>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</si>
  <si>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</si>
  <si>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</si>
  <si>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</si>
  <si>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A20-15-P_2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</si>
  <si>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</si>
  <si>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1</t>
  </si>
  <si>
    <t>Stavba:</t>
  </si>
  <si>
    <t>Oblastní nemocnice Trutnov a.s., Konsolidované laboratoře a transfuzní oddělení - OKB - 2023/I</t>
  </si>
  <si>
    <t>KSO:</t>
  </si>
  <si>
    <t>CC-CZ:</t>
  </si>
  <si>
    <t>Místo:</t>
  </si>
  <si>
    <t>Trutnov</t>
  </si>
  <si>
    <t>Datum: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</si>
  <si>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</si>
  <si>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</si>
  <si>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</si>
  <si>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</si>
  <si>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</si>
  <si>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</si>
  <si>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</si>
  <si>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Penta Projekt s.r.o.,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</si>
  <si>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</si>
  <si>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</si>
  <si>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</si>
  <si>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</si>
  <si>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</si>
  <si>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</si>
  <si>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</si>
  <si>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</si>
  <si>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</si>
  <si>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</si>
  <si>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</si>
  <si>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</si>
  <si>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</si>
  <si>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</si>
  <si>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</si>
  <si>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</si>
  <si>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</si>
  <si>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</si>
  <si>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</si>
  <si>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</si>
  <si>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</si>
  <si>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</si>
  <si>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</si>
  <si>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</si>
  <si>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</si>
  <si>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</si>
  <si>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</si>
  <si>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</si>
  <si>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</si>
  <si>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</si>
  <si>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</si>
  <si>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</si>
  <si>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</si>
  <si>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</si>
  <si>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</si>
  <si>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</si>
  <si>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</si>
  <si>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</si>
  <si>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</si>
  <si>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</si>
  <si>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</si>
  <si>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</si>
  <si>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</si>
  <si>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</si>
  <si>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</si>
  <si>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</si>
  <si>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</si>
  <si>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</si>
  <si>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D1_03</t>
  </si>
  <si>
    <t>Dostavba budovy OKB</t>
  </si>
  <si>
    <t>STA</t>
  </si>
  <si>
    <t>{e0c18d77-ace2-401a-aa0d-f3d3e655fbd5}</t>
  </si>
  <si>
    <t>2</t>
  </si>
  <si>
    <t>/</t>
  </si>
  <si>
    <t>D1_03_1</t>
  </si>
  <si>
    <t>Stavební</t>
  </si>
  <si>
    <t>Soupis</t>
  </si>
  <si>
    <t>{d3c911dd-6133-432a-9f0a-e7e0fbe966d0}</t>
  </si>
  <si>
    <t>D1_03_3</t>
  </si>
  <si>
    <t>Požárně bezpečnostní řešení</t>
  </si>
  <si>
    <t>{be4bc986-81c6-4a22-bdc9-b41ab801944d}</t>
  </si>
  <si>
    <t>D1_03_4a1</t>
  </si>
  <si>
    <t>Vytápění</t>
  </si>
  <si>
    <t>{82ed7a50-27f1-4b3d-a834-39a738384c68}</t>
  </si>
  <si>
    <t>D1_03_4a2</t>
  </si>
  <si>
    <t>Předávací stanice tepla</t>
  </si>
  <si>
    <t>{d53badd4-adef-4e6b-b91a-7fc6ac7505ba}</t>
  </si>
  <si>
    <t>D1_03_4c</t>
  </si>
  <si>
    <t>Vzduchotechnika a chlazení</t>
  </si>
  <si>
    <t>{fcc92d90-6a74-4909-bd2c-fb2089b1c65c}</t>
  </si>
  <si>
    <t>D1_03_4d</t>
  </si>
  <si>
    <t>Měření a regulace</t>
  </si>
  <si>
    <t>{3f0dc8e4-d4eb-4a70-8a88-7337c27576d7}</t>
  </si>
  <si>
    <t>D1_03_4e</t>
  </si>
  <si>
    <t>Zdravotně technické instalace</t>
  </si>
  <si>
    <t>{39f18968-75f1-488f-975f-2a729a07d51e}</t>
  </si>
  <si>
    <t>D1_03_4g</t>
  </si>
  <si>
    <t>Silnoproudá elektrotechnika</t>
  </si>
  <si>
    <t>{affa525c-1720-493d-8f3d-b5b953356073}</t>
  </si>
  <si>
    <t>D1_03_4g-H</t>
  </si>
  <si>
    <t>Hromosvod</t>
  </si>
  <si>
    <t>{1783f5ee-ba52-4503-8fac-278bc4032e61}</t>
  </si>
  <si>
    <t>D1_03_4h1</t>
  </si>
  <si>
    <t>Slaboproudá elektrotechnika</t>
  </si>
  <si>
    <t>{01d747c9-236c-4810-821d-d51c5ea351ea}</t>
  </si>
  <si>
    <t>D1_03_4h3</t>
  </si>
  <si>
    <t>Elektrická požární signalizace</t>
  </si>
  <si>
    <t>{4e32319a-ff1c-419e-b3f4-aa9e39128d2b}</t>
  </si>
  <si>
    <t>D1_03_4i</t>
  </si>
  <si>
    <t>Medicinální plyny</t>
  </si>
  <si>
    <t>{feec423a-1642-49d3-95b4-8ef59c9d78ea}</t>
  </si>
  <si>
    <t>D1_03_5</t>
  </si>
  <si>
    <t>Interiér</t>
  </si>
  <si>
    <t>{269635b2-d047-4ad5-b69a-faa7af215fd4}</t>
  </si>
  <si>
    <t>D2_01</t>
  </si>
  <si>
    <t>Komunikace a chodníky</t>
  </si>
  <si>
    <t>{82903d28-bf45-4870-91bd-c8bfbca75420}</t>
  </si>
  <si>
    <t>D2_02</t>
  </si>
  <si>
    <t>Kanalizace</t>
  </si>
  <si>
    <t>{f9649d54-e1f3-4377-b2f1-d1cbcb34b189}</t>
  </si>
  <si>
    <t>D2_03</t>
  </si>
  <si>
    <t>Vodovod</t>
  </si>
  <si>
    <t>{1b31e98f-cabb-4193-8667-5c39197abcf1}</t>
  </si>
  <si>
    <t>D2_05</t>
  </si>
  <si>
    <t>Teplovod</t>
  </si>
  <si>
    <t>{f2f1c262-69ce-4100-8154-ad2eb7cba50e}</t>
  </si>
  <si>
    <t>D2_06</t>
  </si>
  <si>
    <t>Sadové úpravy</t>
  </si>
  <si>
    <t>{21a0f3bf-3874-4b3d-8703-897ff4024c84}</t>
  </si>
  <si>
    <t>D2_07</t>
  </si>
  <si>
    <t>Areálové rozvody NN</t>
  </si>
  <si>
    <t>{6c405e7d-0397-4e04-ba04-11c306e632f8}</t>
  </si>
  <si>
    <t>D2_09</t>
  </si>
  <si>
    <t>Venkovní osvětlení</t>
  </si>
  <si>
    <t>{63312320-2f5b-4453-9ea0-e15fa98b4d9d}</t>
  </si>
  <si>
    <t>D2_10</t>
  </si>
  <si>
    <t>Přípojka medicinálních plynů</t>
  </si>
  <si>
    <t>{abce4988-f79a-466b-9358-a4559d74a60f}</t>
  </si>
  <si>
    <t>OVN</t>
  </si>
  <si>
    <t>Ostatní a vedlejší náklady</t>
  </si>
  <si>
    <t>VON</t>
  </si>
  <si>
    <t>{a079f7f3-fbec-481c-a715-9f48f268c3b9}</t>
  </si>
  <si>
    <t>_61213101</t>
  </si>
  <si>
    <t>Cementový postřik</t>
  </si>
  <si>
    <t>m2</t>
  </si>
  <si>
    <t>7034,745</t>
  </si>
  <si>
    <t>_612321321</t>
  </si>
  <si>
    <t>Omítka hladka</t>
  </si>
  <si>
    <t>1084,498</t>
  </si>
  <si>
    <t>KRYCÍ LIST SOUPISU PRACÍ</t>
  </si>
  <si>
    <t>_612341121</t>
  </si>
  <si>
    <t>Sádrová omítka</t>
  </si>
  <si>
    <t>512,087</t>
  </si>
  <si>
    <t>_63245_R03</t>
  </si>
  <si>
    <t>Cementový potěr tl.57 mm</t>
  </si>
  <si>
    <t>130,61</t>
  </si>
  <si>
    <t>_63245_R07</t>
  </si>
  <si>
    <t>Cementový potěr tl.65 mm</t>
  </si>
  <si>
    <t>896,78</t>
  </si>
  <si>
    <t>_763111313</t>
  </si>
  <si>
    <t>Provizorní příčka</t>
  </si>
  <si>
    <t>92,037</t>
  </si>
  <si>
    <t>Objekt:</t>
  </si>
  <si>
    <t>_7756221111</t>
  </si>
  <si>
    <t>Pásy povlakové podlahy</t>
  </si>
  <si>
    <t>949,331</t>
  </si>
  <si>
    <t>D1_03 - Dostavba budovy OKB</t>
  </si>
  <si>
    <t>_776221221</t>
  </si>
  <si>
    <t>Čtverce povlakové krytiny el.vodivé</t>
  </si>
  <si>
    <t>331,966</t>
  </si>
  <si>
    <t>Soupis:</t>
  </si>
  <si>
    <t>_776411_R2</t>
  </si>
  <si>
    <t>sokl povlaková krytina el.vodivá</t>
  </si>
  <si>
    <t>m</t>
  </si>
  <si>
    <t>278,686</t>
  </si>
  <si>
    <t>D1_03_1 - Stavební</t>
  </si>
  <si>
    <t>_776411_R8</t>
  </si>
  <si>
    <t>Sokl PVC protiskluz</t>
  </si>
  <si>
    <t>95,6</t>
  </si>
  <si>
    <t>_776222111</t>
  </si>
  <si>
    <t>Podlaha PVC protiskluz</t>
  </si>
  <si>
    <t>74,69</t>
  </si>
  <si>
    <t>_776221221a</t>
  </si>
  <si>
    <t>antistatická podlaha</t>
  </si>
  <si>
    <t>4,513</t>
  </si>
  <si>
    <t>_776411_R2a</t>
  </si>
  <si>
    <t>antistatický sokl</t>
  </si>
  <si>
    <t>7,45</t>
  </si>
  <si>
    <t>_776411112</t>
  </si>
  <si>
    <t>Sokl povlakové podlahy</t>
  </si>
  <si>
    <t>937,1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</si>
  <si>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</si>
  <si>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</si>
  <si>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</si>
  <si>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</si>
  <si>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</si>
  <si>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</si>
  <si>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</si>
  <si>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</si>
  <si>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  23 - Zakládání - piloty</t>
  </si>
  <si>
    <t xml:space="preserve">      27 - Základy</t>
  </si>
  <si>
    <t xml:space="preserve">    3 - Svislé a kompletní konstrukce</t>
  </si>
  <si>
    <t xml:space="preserve">    4 - Vodorovné konstrukce</t>
  </si>
  <si>
    <t xml:space="preserve">    45 - Vodorovné podkladní a vedlejší konstrukce inž. staveb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</si>
  <si>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</si>
  <si>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</si>
  <si>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</si>
  <si>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</si>
  <si>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  64 - Osazování výplní otvorů</t>
  </si>
  <si>
    <t xml:space="preserve">    8 - Trubní vedení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</si>
  <si>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</si>
  <si>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</si>
  <si>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</si>
  <si>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</si>
  <si>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</si>
  <si>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</si>
  <si>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</si>
  <si>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</si>
  <si>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</si>
  <si>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</si>
  <si>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</si>
  <si>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</si>
  <si>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763A - Provizorní konstrukce</t>
  </si>
  <si>
    <t xml:space="preserve">    764 - Konstrukce klempířské</t>
  </si>
  <si>
    <t xml:space="preserve">    766 - Konstrukce truhlářské</t>
  </si>
  <si>
    <t xml:space="preserve">      766a - Truhlářské vnitřní</t>
  </si>
  <si>
    <t xml:space="preserve">      766b - Truhlářské vnitřní protipožární</t>
  </si>
  <si>
    <t xml:space="preserve">      766c - Plastové</t>
  </si>
  <si>
    <t xml:space="preserve">    767 - Konstrukce zámečnické</t>
  </si>
  <si>
    <t xml:space="preserve">      767a - Zámečnické vnitřní - otvory</t>
  </si>
  <si>
    <t xml:space="preserve">      767b - Zámečnické vnitřní - ostatní</t>
  </si>
  <si>
    <t xml:space="preserve">      767c - Zámečnické vnitřní PBŘ - otvory</t>
  </si>
  <si>
    <t xml:space="preserve">      767d - Zámečnické vnitřní PBŘ - ostatní</t>
  </si>
  <si>
    <t xml:space="preserve">      767e - Zámečnické venkovní</t>
  </si>
  <si>
    <t xml:space="preserve">      767f - Hliníkové venkovní</t>
  </si>
  <si>
    <t xml:space="preserve">      767g - Hliníkové venkovní - PBŘ</t>
  </si>
  <si>
    <t xml:space="preserve">      767h - Hliníkové vnitřní</t>
  </si>
  <si>
    <t xml:space="preserve">      767i - Hliníkové vnitřní - PBŘ</t>
  </si>
  <si>
    <t xml:space="preserve">      767j - Ostatní</t>
  </si>
  <si>
    <t xml:space="preserve">    769 - Zavěšený fasádní systém</t>
  </si>
  <si>
    <t xml:space="preserve">    771 - Podlahy z dlaždic keramických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</si>
  <si>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</si>
  <si>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</si>
  <si>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</si>
  <si>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</si>
  <si>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</si>
  <si>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</si>
  <si>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</si>
  <si>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</si>
  <si>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</si>
  <si>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</si>
  <si>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</si>
  <si>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</si>
  <si>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</si>
  <si>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</si>
  <si>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</si>
  <si>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</si>
  <si>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</si>
  <si>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</si>
  <si>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</si>
  <si>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</si>
  <si>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</si>
  <si>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</si>
  <si>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122351105</t>
  </si>
  <si>
    <t>Odkopávky a prokopávky nezapažené v hornině třídy těžitelnosti II skupiny 4 objem do 1000 m3 strojně</t>
  </si>
  <si>
    <t>m3</t>
  </si>
  <si>
    <t>CS ÚRS 2023 01</t>
  </si>
  <si>
    <t>4</t>
  </si>
  <si>
    <t>132379078</t>
  </si>
  <si>
    <t>Online PSC</t>
  </si>
  <si>
    <t>https://podminky.urs.cz/item/CS_URS_2023_01/122351105</t>
  </si>
  <si>
    <t>VV</t>
  </si>
  <si>
    <t>Viz. PD stavební část - výkresy půdorysu základů, výkresy řezů B, H a Tech.Zpr.</t>
  </si>
  <si>
    <t>.</t>
  </si>
  <si>
    <t>Roztřídění zeminy tř.4 - 80%, tř.5 - 20%</t>
  </si>
  <si>
    <t>Svah v  místě rozvody</t>
  </si>
  <si>
    <t>88,2*6,1*0,8</t>
  </si>
  <si>
    <t>Prostavěno předchozím zhotovitelem</t>
  </si>
  <si>
    <t>-430,416</t>
  </si>
  <si>
    <t>3</t>
  </si>
  <si>
    <t>122451105</t>
  </si>
  <si>
    <t>Odkopávky a prokopávky nezapažené v hornině třídy těžitelnosti II skupiny 5 objem do 1000 m3 strojně</t>
  </si>
  <si>
    <t>1901728751</t>
  </si>
  <si>
    <t>https://podminky.urs.cz/item/CS_URS_2023_01/122451105</t>
  </si>
  <si>
    <t>88,2*6,1*0,2</t>
  </si>
  <si>
    <t>-107,604</t>
  </si>
  <si>
    <t>131351107</t>
  </si>
  <si>
    <t>Hloubení jam nezapažených v hornině třídy těžitelnosti II skupiny 4 objem přes 5000 m3 strojně</t>
  </si>
  <si>
    <t>679376958</t>
  </si>
  <si>
    <t>https://podminky.urs.cz/item/CS_URS_2023_01/131351107</t>
  </si>
  <si>
    <t>Jama je na každou stranu 3m od pilot</t>
  </si>
  <si>
    <t>844,0*1,5*0,8</t>
  </si>
  <si>
    <t>-1012,8</t>
  </si>
  <si>
    <t>6</t>
  </si>
  <si>
    <t>132351103</t>
  </si>
  <si>
    <t>Hloubení rýh nezapažených š do 800 mm v hornině třídy těžitelnosti II skupiny 4 objem do 100 m3 strojně</t>
  </si>
  <si>
    <t>-1378906607</t>
  </si>
  <si>
    <t>https://podminky.urs.cz/item/CS_URS_2023_01/132351103</t>
  </si>
  <si>
    <t>Lažatá kanalizace - průměrná hloubka z pilotovací roviny</t>
  </si>
  <si>
    <t>(6,8+1,2+5,3+4,2+3,3+1,0+1,5+1,0+1,5*2+14,0+2,0+5,3+12,6+2,2+5,7+10,6+7,0+3,0+2,2+1,5+1,2+2,3)*0,6*0,6*0,8</t>
  </si>
  <si>
    <t>-27,907</t>
  </si>
  <si>
    <t>8</t>
  </si>
  <si>
    <t>132351253</t>
  </si>
  <si>
    <t>Hloubení rýh nezapažených š do 2000 mm v hornině třídy těžitelnosti II skupiny 4 objem do 100 m3 strojně</t>
  </si>
  <si>
    <t>881971846</t>
  </si>
  <si>
    <t>https://podminky.urs.cz/item/CS_URS_2023_01/132351253</t>
  </si>
  <si>
    <t>(14,9+10,9+6,2+1,0*2)*1,0*0,6*0,8</t>
  </si>
  <si>
    <t>-16,32</t>
  </si>
  <si>
    <t>10</t>
  </si>
  <si>
    <t>131451106</t>
  </si>
  <si>
    <t>Hloubení jam nezapažených v hornině třídy těžitelnosti II skupiny 5 objem do 5000 m3 strojně</t>
  </si>
  <si>
    <t>1590185711</t>
  </si>
  <si>
    <t>https://podminky.urs.cz/item/CS_URS_2023_01/131451106</t>
  </si>
  <si>
    <t>Hlavní stavební jáma je na každou stranu 3m od pilot</t>
  </si>
  <si>
    <t>844,0*1,5*0,2</t>
  </si>
  <si>
    <t>Revizní šachta</t>
  </si>
  <si>
    <t>1,8*1,4*0,5</t>
  </si>
  <si>
    <t>-254,46</t>
  </si>
  <si>
    <t>11</t>
  </si>
  <si>
    <t>132451103</t>
  </si>
  <si>
    <t>Hloubení rýh nezapažených š do 800 mm v hornině třídy těžitelnosti II skupiny 5 objem do 100 m3 strojně</t>
  </si>
  <si>
    <t>-109447545</t>
  </si>
  <si>
    <t>https://podminky.urs.cz/item/CS_URS_2023_01/132451103</t>
  </si>
  <si>
    <t>(6,8+1,2+5,3+4,2+3,3+1,0+1,5+1,0+1,5*2+14,0+2,0+5,3+12,6+2,2+5,7+10,6+7,0+3,0+2,2+1,5+1,2+2,3)*0,6*0,6*0,2</t>
  </si>
  <si>
    <t>-6,977</t>
  </si>
  <si>
    <t>716</t>
  </si>
  <si>
    <t>132451253</t>
  </si>
  <si>
    <t>Hloubení rýh nezapažených š do 2000 mm v hornině třídy těžitelnosti II skupiny 5 objem do 100 m3 strojně</t>
  </si>
  <si>
    <t>-1016317659</t>
  </si>
  <si>
    <t>https://podminky.urs.cz/item/CS_URS_2023_01/132451253</t>
  </si>
  <si>
    <t>(14,9+10,9+6,2+1,0*2)*1,0*0,6*0,2</t>
  </si>
  <si>
    <t>-4,08</t>
  </si>
  <si>
    <t>12</t>
  </si>
  <si>
    <t>139712111</t>
  </si>
  <si>
    <t>Vykopávky v uzavřených prostorech v hornině třídy těžitelnosti II skupiny 4 až 5 ručně</t>
  </si>
  <si>
    <t>327266781</t>
  </si>
  <si>
    <t>https://podminky.urs.cz/item/CS_URS_2023_01/139712111</t>
  </si>
  <si>
    <t>Rozšíření základu ve stávajícím objektu</t>
  </si>
  <si>
    <t>(3,35*0,5+0,4*0,4)*1,2*1,035</t>
  </si>
  <si>
    <t>-2,279</t>
  </si>
  <si>
    <t>162211321</t>
  </si>
  <si>
    <t>Vodorovné přemístění výkopku z horniny třídy těžitelnosti II skupiny 4 a 5 stavebním kolečkem do 10 m</t>
  </si>
  <si>
    <t>1610116548</t>
  </si>
  <si>
    <t>https://podminky.urs.cz/item/CS_URS_2023_01/162211321</t>
  </si>
  <si>
    <t>viz pol.č.139711101</t>
  </si>
  <si>
    <t>2,279</t>
  </si>
  <si>
    <t>16</t>
  </si>
  <si>
    <t>162211329</t>
  </si>
  <si>
    <t>Příplatek k vodorovnému přemístění výkopku z horniny třídy těžitelnosti II skupiny 4 a 5 stavebním kolečkem za každých dalších 10 m</t>
  </si>
  <si>
    <t>-2023041008</t>
  </si>
  <si>
    <t>https://podminky.urs.cz/item/CS_URS_2023_01/162211329</t>
  </si>
  <si>
    <t>17</t>
  </si>
  <si>
    <t>167151102</t>
  </si>
  <si>
    <t>Nakládání výkopku z hornin třídy těžitelnosti II skupiny 4 a 5 do 100 m3</t>
  </si>
  <si>
    <t>1325545477</t>
  </si>
  <si>
    <t>https://podminky.urs.cz/item/CS_URS_2023_01/167151102</t>
  </si>
  <si>
    <t>18</t>
  </si>
  <si>
    <t>162751135</t>
  </si>
  <si>
    <t>Vodorovné přemístění přes 7 000 do 8000 m výkopku/sypaniny z horniny třídy těžitelnosti II skupiny 4 a 5</t>
  </si>
  <si>
    <t>1744535235</t>
  </si>
  <si>
    <t>https://podminky.urs.cz/item/CS_URS_2023_01/162751135</t>
  </si>
  <si>
    <t>viz pol.č.1223011102, 131301103, 132301101, 132301201</t>
  </si>
  <si>
    <t>Přebytečná zemina na skládku</t>
  </si>
  <si>
    <t>430,416+107,604+1012,8+27,907+16,32+254,46+6,977+4,08+2,279</t>
  </si>
  <si>
    <t>-1862,843</t>
  </si>
  <si>
    <t>20</t>
  </si>
  <si>
    <t>171201231</t>
  </si>
  <si>
    <t>Poplatek za uložení zeminy a kamení na recyklační skládce (skládkovné) kód odpadu 17 05 04</t>
  </si>
  <si>
    <t>t</t>
  </si>
  <si>
    <t>183539979</t>
  </si>
  <si>
    <t>https://podminky.urs.cz/item/CS_URS_2023_01/171201231</t>
  </si>
  <si>
    <t>0*1,9 'Přepočtené koeficientem množství</t>
  </si>
  <si>
    <t>174101101</t>
  </si>
  <si>
    <t>Zásyp jam, šachet rýh nebo kolem objektů sypaninou se zhutněním</t>
  </si>
  <si>
    <t>507444860</t>
  </si>
  <si>
    <t>https://podminky.urs.cz/item/CS_URS_2023_01/174101101</t>
  </si>
  <si>
    <t>Za rozvodnou</t>
  </si>
  <si>
    <t>18,8*9,0</t>
  </si>
  <si>
    <t>Hlavní stavební jama vedle objektu - odpočet skladeb vozovek</t>
  </si>
  <si>
    <t>(844,0-559,0-13,0)*0,75</t>
  </si>
  <si>
    <t>-130,0</t>
  </si>
  <si>
    <t>22</t>
  </si>
  <si>
    <t>M</t>
  </si>
  <si>
    <t>583373-R1</t>
  </si>
  <si>
    <t>zemina vhodna pro zásyp</t>
  </si>
  <si>
    <t>2058166784</t>
  </si>
  <si>
    <t>243,2*2 'Přepočtené koeficientem množství</t>
  </si>
  <si>
    <t>23</t>
  </si>
  <si>
    <t>175151101</t>
  </si>
  <si>
    <t>Obsypání potrubí strojně sypaninou bez prohození, uloženou do 3 m</t>
  </si>
  <si>
    <t>81800195</t>
  </si>
  <si>
    <t>https://podminky.urs.cz/item/CS_URS_2023_01/175151101</t>
  </si>
  <si>
    <t>Viz. PD stavební část - výkresy půdorysu základů, výkresy řezů B</t>
  </si>
  <si>
    <t>fr.0-8mm:</t>
  </si>
  <si>
    <t>8,125*1,05*0,4</t>
  </si>
  <si>
    <t>2,175*1,0*0,3</t>
  </si>
  <si>
    <t>2,8*13,075*0,3</t>
  </si>
  <si>
    <t>Ležata kanalizace</t>
  </si>
  <si>
    <t>(6,8+1,2+5,3+4,2+3,3+1,0+1,5+1,0+1,5*2+14,0+2,0+5,3+12,6+2,2+5,7+10,6+7,0+3,0+2,2+1,5+1,2+2,3)*0,6*0,4</t>
  </si>
  <si>
    <t>(14,9+10,9+6,2+1,0*2)*1,0*0,4</t>
  </si>
  <si>
    <t>-51,905</t>
  </si>
  <si>
    <t>24</t>
  </si>
  <si>
    <t>583373030</t>
  </si>
  <si>
    <t>štěrkopísek frakce 0/8</t>
  </si>
  <si>
    <t>1670827414</t>
  </si>
  <si>
    <t>25</t>
  </si>
  <si>
    <t>181951114</t>
  </si>
  <si>
    <t>Úprava pláně v hornině třídy těžitelnosti II skupiny 4 a 5 se zhutněním strojně</t>
  </si>
  <si>
    <t>459810270</t>
  </si>
  <si>
    <t>https://podminky.urs.cz/item/CS_URS_2023_01/181951114</t>
  </si>
  <si>
    <t>Viz. PD stavební část - výkresy půdorysu základů, výkresy řezů B,H a Tech.Zpr.</t>
  </si>
  <si>
    <t>pod pilotovací rovinu:</t>
  </si>
  <si>
    <t>844,0</t>
  </si>
  <si>
    <t>pilotovací rovina</t>
  </si>
  <si>
    <t>pod objekt po 300 mm</t>
  </si>
  <si>
    <t>(26,25*17,85+6,4*7,87)*3</t>
  </si>
  <si>
    <t>-3244,792</t>
  </si>
  <si>
    <t>Zakládání</t>
  </si>
  <si>
    <t>Zakládání - piloty</t>
  </si>
  <si>
    <t>26</t>
  </si>
  <si>
    <t>226212613</t>
  </si>
  <si>
    <t>Vrty velkoprofilové svislé zapažené D přes 650 do 850 mm hl od 0 do 10 m hornina III</t>
  </si>
  <si>
    <t>2045253266</t>
  </si>
  <si>
    <t>https://podminky.urs.cz/item/CS_URS_2023_01/226212613</t>
  </si>
  <si>
    <t>Viz. PD stavební část - výkresy základů a Tech.zpr.</t>
  </si>
  <si>
    <t>Viz. PD statika - výkres pilot a Tech.zpr.</t>
  </si>
  <si>
    <t>předpoklad: hornina tř.III - 40%, tř. IV - 40%, tř. V - 20%</t>
  </si>
  <si>
    <t>Piloty</t>
  </si>
  <si>
    <t>- z pilotovací roviny -0,475:</t>
  </si>
  <si>
    <t>"P20-P23:" (8,5+10,0+9,5+6,5)*0,4-0,75*4*0,4</t>
  </si>
  <si>
    <t>"P25-P28:" (8,5+10,0+10,0+8,5)*0,4-0,75*4*0,4</t>
  </si>
  <si>
    <t>- z pilotovací roviny -1,125:</t>
  </si>
  <si>
    <t>"P18-P19:" (8,0+6,0)*0,4</t>
  </si>
  <si>
    <t>"P24:" 6,0*0,4</t>
  </si>
  <si>
    <t>"P29-P31:" (8,0+8,0+6,0)*0,4</t>
  </si>
  <si>
    <t>-43,0</t>
  </si>
  <si>
    <t>27</t>
  </si>
  <si>
    <t>226212614</t>
  </si>
  <si>
    <t>Vrty velkoprofilové svislé zapažené D přes 650 do 850 mm hl od 0 do 10 m hornina IV</t>
  </si>
  <si>
    <t>-1396704165</t>
  </si>
  <si>
    <t>https://podminky.urs.cz/item/CS_URS_2023_01/226212614</t>
  </si>
  <si>
    <t>28</t>
  </si>
  <si>
    <t>226212615</t>
  </si>
  <si>
    <t>Vrty velkoprofilové svislé zapažené D přes 650 do 850 mm hl od 0 do 10 m hornina V</t>
  </si>
  <si>
    <t>1401876063</t>
  </si>
  <si>
    <t>https://podminky.urs.cz/item/CS_URS_2023_01/226212615</t>
  </si>
  <si>
    <t>"P20-P23:" (8,5+10,0+9,5+6,5)*0,2-0,75*4*0,2</t>
  </si>
  <si>
    <t>"P25-P28:" (8,5+10,0+10,0+8,5)*0,2-0,75*4*0,2</t>
  </si>
  <si>
    <t>"P18-P19:" (8,0+6,0)*0,2</t>
  </si>
  <si>
    <t>"P24:" 6,0*0,2</t>
  </si>
  <si>
    <t>"P29-P31:" (8,0+8,0+6,0)*0,2</t>
  </si>
  <si>
    <t>-21,5</t>
  </si>
  <si>
    <t>29</t>
  </si>
  <si>
    <t>226213213</t>
  </si>
  <si>
    <t>Vrty velkoprofilové svislé zapažené D přes 850 do 1050 mm hl od 0 do 10 m hornina III</t>
  </si>
  <si>
    <t>1754486457</t>
  </si>
  <si>
    <t>https://podminky.urs.cz/item/CS_URS_2023_01/226213213</t>
  </si>
  <si>
    <t>"P14-P17:" 9,0*4*0,4</t>
  </si>
  <si>
    <t>-14,4</t>
  </si>
  <si>
    <t>30</t>
  </si>
  <si>
    <t>226213214</t>
  </si>
  <si>
    <t>Vrty velkoprofilové svislé zapažené D přes 850 do 1050 mm hl od 0 do 10 m hornina IV</t>
  </si>
  <si>
    <t>-494932752</t>
  </si>
  <si>
    <t>https://podminky.urs.cz/item/CS_URS_2023_01/226213214</t>
  </si>
  <si>
    <t>31</t>
  </si>
  <si>
    <t>226213215</t>
  </si>
  <si>
    <t>Vrty velkoprofilové svislé zapažené D přes 850 do 1050 mm hl od 0 do 10 m hornina V</t>
  </si>
  <si>
    <t>239978212</t>
  </si>
  <si>
    <t>https://podminky.urs.cz/item/CS_URS_2023_01/226213215</t>
  </si>
  <si>
    <t>"P14-P17:" 9,0*4*0,2</t>
  </si>
  <si>
    <t>-7,2</t>
  </si>
  <si>
    <t>32</t>
  </si>
  <si>
    <t>226213613</t>
  </si>
  <si>
    <t>Vrty velkoprofilové svislé zapažené D přes 1050 do 1250 mm hl od 0 do 10 m hornina III</t>
  </si>
  <si>
    <t>1505279226</t>
  </si>
  <si>
    <t>https://podminky.urs.cz/item/CS_URS_2023_01/226213613</t>
  </si>
  <si>
    <t>"P1-P7:" 10,0*7*0,4</t>
  </si>
  <si>
    <t>"P11-P14:" (8,5+8,5+9,0)*0,4</t>
  </si>
  <si>
    <t>-38,4</t>
  </si>
  <si>
    <t>33</t>
  </si>
  <si>
    <t>226213614</t>
  </si>
  <si>
    <t>Vrty velkoprofilové svislé zapažené D přes 1050 do 1250 mm hl od 0 do 10 m hornina IV</t>
  </si>
  <si>
    <t>1324881266</t>
  </si>
  <si>
    <t>https://podminky.urs.cz/item/CS_URS_2023_01/226213614</t>
  </si>
  <si>
    <t>34</t>
  </si>
  <si>
    <t>226213615</t>
  </si>
  <si>
    <t>Vrty velkoprofilové svislé zapažené D přes 1050 do 1250 mm hl od 0 do 10 m hornina V</t>
  </si>
  <si>
    <t>1055310999</t>
  </si>
  <si>
    <t>https://podminky.urs.cz/item/CS_URS_2023_01/226213615</t>
  </si>
  <si>
    <t>"P1-P7:" 10,0*7*0,2</t>
  </si>
  <si>
    <t>"P11-P14:" (8,5+8,5+9,0)*0,2</t>
  </si>
  <si>
    <t>-19,2</t>
  </si>
  <si>
    <t>35</t>
  </si>
  <si>
    <t>226213713</t>
  </si>
  <si>
    <t>Vrty velkoprofilové svislé zapažené D přes 1050 do 1250 mm hl od 0 do 20 m hornina III</t>
  </si>
  <si>
    <t>-1832771407</t>
  </si>
  <si>
    <t>https://podminky.urs.cz/item/CS_URS_2023_01/226213713</t>
  </si>
  <si>
    <t>"P8-P10:" 11,0*3*0,4</t>
  </si>
  <si>
    <t>-13,2</t>
  </si>
  <si>
    <t>36</t>
  </si>
  <si>
    <t>226213714</t>
  </si>
  <si>
    <t>Vrty velkoprofilové svislé zapažené D přes 1050 do 1250 mm hl od 0 do 20 m hornina IV</t>
  </si>
  <si>
    <t>-776232530</t>
  </si>
  <si>
    <t>https://podminky.urs.cz/item/CS_URS_2023_01/226213714</t>
  </si>
  <si>
    <t>37</t>
  </si>
  <si>
    <t>226213715</t>
  </si>
  <si>
    <t>Vrty velkoprofilové svislé zapažené D přes 1050 do 1250 mm hl od 0 do 20 m hornina V</t>
  </si>
  <si>
    <t>2044044563</t>
  </si>
  <si>
    <t>https://podminky.urs.cz/item/CS_URS_2023_01/226213715</t>
  </si>
  <si>
    <t>"P8-P10:" 11,0*3*0,2</t>
  </si>
  <si>
    <t>-6,6</t>
  </si>
  <si>
    <t>38</t>
  </si>
  <si>
    <t>332352117</t>
  </si>
  <si>
    <t>Zřízení bednění z papírových trubic svislých nebo šikmých sloupů kruhového průřezu průměru přes 700 do 800 mm</t>
  </si>
  <si>
    <t>212843158</t>
  </si>
  <si>
    <t>https://podminky.urs.cz/item/CS_URS_2023_01/332352117</t>
  </si>
  <si>
    <t>"P20-P23:" 0,75*4</t>
  </si>
  <si>
    <t>"P25-P28:" 0,75*4</t>
  </si>
  <si>
    <t>-6,0</t>
  </si>
  <si>
    <t>39</t>
  </si>
  <si>
    <t>332352193</t>
  </si>
  <si>
    <t>Odstranění bednění z papírových trubic svislých, šikmých sloupů kruhového průřezu průměru přes 600 mm</t>
  </si>
  <si>
    <t>-1488470318</t>
  </si>
  <si>
    <t>https://podminky.urs.cz/item/CS_URS_2023_01/332352193</t>
  </si>
  <si>
    <t>40</t>
  </si>
  <si>
    <t>231212113</t>
  </si>
  <si>
    <t>Zřízení pilot svislých zapažených D přes 650 do 1250 mm hl od 0 do 10 m s vytažením pažnic z betonu železového</t>
  </si>
  <si>
    <t>1794554255</t>
  </si>
  <si>
    <t>https://podminky.urs.cz/item/CS_URS_2023_01/231212113</t>
  </si>
  <si>
    <t>"P1-P7:" 10,0*7</t>
  </si>
  <si>
    <t>"P11-P31:" 8,5+8,5+9,0+9,0+9,0+9,0+9,0+8,0+6,0+8,5+10,0+9,5+6,5+6,0+8,5+10,0+1,0+8,5+8,0+8,0+6,0</t>
  </si>
  <si>
    <t>-236,5</t>
  </si>
  <si>
    <t>41</t>
  </si>
  <si>
    <t>231212213</t>
  </si>
  <si>
    <t>Zřízení pilot svislých zapažených D přes 650 do 1250 mm hl od 0 do 20 m s vytažením pažnic z betonu železového</t>
  </si>
  <si>
    <t>1759418292</t>
  </si>
  <si>
    <t>https://podminky.urs.cz/item/CS_URS_2023_01/231212213</t>
  </si>
  <si>
    <t>"P8-P10:" 11,0*3</t>
  </si>
  <si>
    <t>-33,0</t>
  </si>
  <si>
    <t>42</t>
  </si>
  <si>
    <t>589329330</t>
  </si>
  <si>
    <t>beton C 25/30 X0 kamenivo frakce 0/22</t>
  </si>
  <si>
    <t>-232426613</t>
  </si>
  <si>
    <t>Viz. PD stavební část - výkresy půdorysu 1.PP_základy a Tech.zpr.</t>
  </si>
  <si>
    <t>Piloty - včetně ztratného</t>
  </si>
  <si>
    <t>218,9*1,1</t>
  </si>
  <si>
    <t>-240,79</t>
  </si>
  <si>
    <t>43</t>
  </si>
  <si>
    <t>231611114</t>
  </si>
  <si>
    <t>Výztuž pilot betonovaných do země ocel z betonářské oceli 10 505</t>
  </si>
  <si>
    <t>1267861739</t>
  </si>
  <si>
    <t>https://podminky.urs.cz/item/CS_URS_2023_01/231611114</t>
  </si>
  <si>
    <t>Viz. PD statika - výkres výztuž pilot</t>
  </si>
  <si>
    <t>typ piloty</t>
  </si>
  <si>
    <t>"P1a:" 0,3419*2</t>
  </si>
  <si>
    <t>"P1b:" 0,3492*7</t>
  </si>
  <si>
    <t>"P1c:" 0,2977*1</t>
  </si>
  <si>
    <t>"P1d:" 0,4651*3</t>
  </si>
  <si>
    <t>"P2a:" 0,1019*8</t>
  </si>
  <si>
    <t>"P2b:" 0,1029*8</t>
  </si>
  <si>
    <t>"P3:" 0,2114*4</t>
  </si>
  <si>
    <t>-7,305</t>
  </si>
  <si>
    <t>44</t>
  </si>
  <si>
    <t>239111113</t>
  </si>
  <si>
    <t>Odbourání vrchní části znehodnocené výplně pilot D piloty přes 650 do 1250 mm</t>
  </si>
  <si>
    <t>-642737293</t>
  </si>
  <si>
    <t>https://podminky.urs.cz/item/CS_URS_2023_01/239111113</t>
  </si>
  <si>
    <t>"P1-P19:"0,1*19</t>
  </si>
  <si>
    <t>"P24:" 0,1</t>
  </si>
  <si>
    <t>"P29-P31:" 0,1*3</t>
  </si>
  <si>
    <t>-2,3</t>
  </si>
  <si>
    <t>Základy</t>
  </si>
  <si>
    <t>45</t>
  </si>
  <si>
    <t>271532211</t>
  </si>
  <si>
    <t>Podsyp pod základové konstrukce se zhutněním z hrubého kameniva frakce 32 až 63 mm</t>
  </si>
  <si>
    <t>-1530259734</t>
  </si>
  <si>
    <t>https://podminky.urs.cz/item/CS_URS_2023_01/271532211</t>
  </si>
  <si>
    <t>Viz. PD stavební část - výkresy základů, výkresy řezů B a H, skladby podlah a Tech.zpr.</t>
  </si>
  <si>
    <t>Skladba F10</t>
  </si>
  <si>
    <t>vytvoření pilotovací roviny</t>
  </si>
  <si>
    <t>844,0*0,3</t>
  </si>
  <si>
    <t>-253,2</t>
  </si>
  <si>
    <t>46</t>
  </si>
  <si>
    <t>271532212</t>
  </si>
  <si>
    <t>Podsyp pod základové konstrukce se zhutněním z hrubého kameniva frakce 16 až 32 mm</t>
  </si>
  <si>
    <t>1109798458</t>
  </si>
  <si>
    <t>https://podminky.urs.cz/item/CS_URS_2023_01/271532212</t>
  </si>
  <si>
    <t>Hutnit po 300 mm</t>
  </si>
  <si>
    <t>(26,25*17,85+6,4*7,87)*0,65</t>
  </si>
  <si>
    <t>venkovní čistící rohož</t>
  </si>
  <si>
    <t>2,475*1,19*0,4</t>
  </si>
  <si>
    <t>3,4*1,27*0,4</t>
  </si>
  <si>
    <t>2,1*1,0*0,4*2</t>
  </si>
  <si>
    <t>-341,89</t>
  </si>
  <si>
    <t>47</t>
  </si>
  <si>
    <t>271572211</t>
  </si>
  <si>
    <t>Podsyp pod základové konstrukce se zhutněním z netříděného štěrkopísku</t>
  </si>
  <si>
    <t>-1323531147</t>
  </si>
  <si>
    <t>https://podminky.urs.cz/item/CS_URS_2023_01/271572211</t>
  </si>
  <si>
    <t>Zásyp po vybouraných konstrukcích z předchozí akce</t>
  </si>
  <si>
    <t>(199,0-56,0)*0,5</t>
  </si>
  <si>
    <t>25,5*0,5</t>
  </si>
  <si>
    <t>319,0*0,5</t>
  </si>
  <si>
    <t>31,0*0,5</t>
  </si>
  <si>
    <t>-259,25</t>
  </si>
  <si>
    <t>48</t>
  </si>
  <si>
    <t>273313511</t>
  </si>
  <si>
    <t>Základové desky z betonu tř. C 12/15</t>
  </si>
  <si>
    <t>86497776</t>
  </si>
  <si>
    <t>https://podminky.urs.cz/item/CS_URS_2023_01/273313511</t>
  </si>
  <si>
    <t>(26,25*17,85+6,4*7,87)*0,1</t>
  </si>
  <si>
    <t>Podlahový kanál - Skladba F16</t>
  </si>
  <si>
    <t>(3,6*14,475+1,845*7,725)*0,1</t>
  </si>
  <si>
    <t>Skladba F12</t>
  </si>
  <si>
    <t>11,2*4,35*0,1</t>
  </si>
  <si>
    <t>Pod pásy a patky</t>
  </si>
  <si>
    <t>(33,25+26,85+17,65+3,75*2)*0,7*0,1</t>
  </si>
  <si>
    <t>1,8*0,85*0,1*2</t>
  </si>
  <si>
    <t>3,65*1,95*0,1+4,0*6,7*0,1</t>
  </si>
  <si>
    <t>-9,0-64,067</t>
  </si>
  <si>
    <t>49</t>
  </si>
  <si>
    <t>273313711</t>
  </si>
  <si>
    <t>Základové desky z betonu tř. C 20/25</t>
  </si>
  <si>
    <t>801600123</t>
  </si>
  <si>
    <t>https://podminky.urs.cz/item/CS_URS_2023_01/273313711</t>
  </si>
  <si>
    <t>Viz. PD stavební část - výkresy základů, výkresy řezů B a H</t>
  </si>
  <si>
    <t>1,4*1,6*0,2</t>
  </si>
  <si>
    <t>2,475*1,19*0,15</t>
  </si>
  <si>
    <t>3,4*1,27*0,15</t>
  </si>
  <si>
    <t>2,1*1,0*0,15*2</t>
  </si>
  <si>
    <t>Provedeno</t>
  </si>
  <si>
    <t>-0,448</t>
  </si>
  <si>
    <t>50</t>
  </si>
  <si>
    <t>273322611</t>
  </si>
  <si>
    <t>Základové desky ze ŽB se zvýšenými nároky na prostředí tř. C 30/37</t>
  </si>
  <si>
    <t>-225644486</t>
  </si>
  <si>
    <t>https://podminky.urs.cz/item/CS_URS_2023_01/273322611</t>
  </si>
  <si>
    <t>(26,75*18,85+6,4*8,37)*0,3</t>
  </si>
  <si>
    <t>vodostavební</t>
  </si>
  <si>
    <t>11,2*4,35*0,3</t>
  </si>
  <si>
    <t>-15,0-166,958</t>
  </si>
  <si>
    <t>51</t>
  </si>
  <si>
    <t>273351121</t>
  </si>
  <si>
    <t>Zřízení bednění základových desek</t>
  </si>
  <si>
    <t>-1276578060</t>
  </si>
  <si>
    <t>https://podminky.urs.cz/item/CS_URS_2023_01/273351121</t>
  </si>
  <si>
    <t>(26,75+18,85+33,15+6,4+8,37+10,48+(0,8+1,0)*2)*0,3</t>
  </si>
  <si>
    <t>(11,2+4,35)*0,3</t>
  </si>
  <si>
    <t>(1,4+1,6)*2*0,2</t>
  </si>
  <si>
    <t>-38,145</t>
  </si>
  <si>
    <t>52</t>
  </si>
  <si>
    <t>273351122</t>
  </si>
  <si>
    <t>Odstranění bednění základových desek</t>
  </si>
  <si>
    <t>1844389323</t>
  </si>
  <si>
    <t>https://podminky.urs.cz/item/CS_URS_2023_01/273351122</t>
  </si>
  <si>
    <t>53</t>
  </si>
  <si>
    <t>273361821</t>
  </si>
  <si>
    <t>Výztuž základových desek betonářskou ocelí 10 505 (R)</t>
  </si>
  <si>
    <t>-1114776287</t>
  </si>
  <si>
    <t>https://podminky.urs.cz/item/CS_URS_2023_01/273361821</t>
  </si>
  <si>
    <t>viz PD statika - výkaz výztuž základové desky</t>
  </si>
  <si>
    <t>včetně výztuže pasů</t>
  </si>
  <si>
    <t>28,92907</t>
  </si>
  <si>
    <t>-28,929</t>
  </si>
  <si>
    <t>54</t>
  </si>
  <si>
    <t>273362021</t>
  </si>
  <si>
    <t>Výztuž základových desek svařovanými sítěmi Kari</t>
  </si>
  <si>
    <t>-1657425238</t>
  </si>
  <si>
    <t>https://podminky.urs.cz/item/CS_URS_2023_01/273362021</t>
  </si>
  <si>
    <t>síť průměr 5 mm, oka 100/100 mm</t>
  </si>
  <si>
    <t>(3,6*14,475+1,845*7,725)*1,3*0,00314</t>
  </si>
  <si>
    <t>-0,271</t>
  </si>
  <si>
    <t>55</t>
  </si>
  <si>
    <t>279321346</t>
  </si>
  <si>
    <t>Základová zeď ze ŽB bez zvýšených nároků na prostředí tř. C 20/25 bez výztuže</t>
  </si>
  <si>
    <t>-1307053623</t>
  </si>
  <si>
    <t>https://podminky.urs.cz/item/CS_URS_2023_01/279321346</t>
  </si>
  <si>
    <t>(1,6+1,4)*2*0,2*0,975</t>
  </si>
  <si>
    <t>(1,2+1,0)*2*0,1*1,375</t>
  </si>
  <si>
    <t>-1,17</t>
  </si>
  <si>
    <t>56</t>
  </si>
  <si>
    <t>279322512</t>
  </si>
  <si>
    <t>Základová zeď ze ŽB se zvýšenými nároky na prostředí tř. C 30/37 bez výztuže</t>
  </si>
  <si>
    <t>348623534</t>
  </si>
  <si>
    <t>https://podminky.urs.cz/item/CS_URS_2023_01/279322512</t>
  </si>
  <si>
    <t>Viz. PD stavební část - výkresy 1.NP, výkresy řezů B a H</t>
  </si>
  <si>
    <t>Vodostavební</t>
  </si>
  <si>
    <t>(4,35*2+10,4*2)*0,4*4,785-(1,5*2,25+1,1*2,25*2)*0,4</t>
  </si>
  <si>
    <t>-53,133</t>
  </si>
  <si>
    <t>57</t>
  </si>
  <si>
    <t>279351311</t>
  </si>
  <si>
    <t>Zřízení jednostranného bednění základových zdí</t>
  </si>
  <si>
    <t>514497529</t>
  </si>
  <si>
    <t>https://podminky.urs.cz/item/CS_URS_2023_01/279351311</t>
  </si>
  <si>
    <t>(1,5+2,25*2)*0,4+(1,1+2,25*2)*0,4*2</t>
  </si>
  <si>
    <t>(1,4+1,6)*2*0,975+(1,2+1,0)*2*0,975</t>
  </si>
  <si>
    <t>(1,0+0,8)*2*1,375</t>
  </si>
  <si>
    <t>Otvory</t>
  </si>
  <si>
    <t>(2,8+0,25)*2*0,4+(0,5+0,5)*2*0,4+(1,55+0,35)*2*0,4+(0,5+0,415)*2*0,4*2</t>
  </si>
  <si>
    <t>provedeno</t>
  </si>
  <si>
    <t>-10,14</t>
  </si>
  <si>
    <t>58</t>
  </si>
  <si>
    <t>279351312</t>
  </si>
  <si>
    <t>Odstranění jednostranného bednění základových zdí</t>
  </si>
  <si>
    <t>-1898472205</t>
  </si>
  <si>
    <t>https://podminky.urs.cz/item/CS_URS_2023_01/279351312</t>
  </si>
  <si>
    <t>59</t>
  </si>
  <si>
    <t>279351121</t>
  </si>
  <si>
    <t>Zřízení oboustranného bednění základových zdí</t>
  </si>
  <si>
    <t>224580728</t>
  </si>
  <si>
    <t>https://podminky.urs.cz/item/CS_URS_2023_01/279351121</t>
  </si>
  <si>
    <t>Skladba W17</t>
  </si>
  <si>
    <t>(4,35+11,2)*2*4,785-1,5*2,25-1,1*2,25*2</t>
  </si>
  <si>
    <t>(3,55+10,4)*2*4,785-1,5*2,25-1,1*2,25*2</t>
  </si>
  <si>
    <t>-126,0-139,666</t>
  </si>
  <si>
    <t>60</t>
  </si>
  <si>
    <t>279351122</t>
  </si>
  <si>
    <t>Odstranění oboustranného bednění základových zdí</t>
  </si>
  <si>
    <t>1057872212</t>
  </si>
  <si>
    <t>https://podminky.urs.cz/item/CS_URS_2023_01/279351122</t>
  </si>
  <si>
    <t>-265,666</t>
  </si>
  <si>
    <t>61</t>
  </si>
  <si>
    <t>279361821</t>
  </si>
  <si>
    <t>Výztuž základových zdí nosných betonářskou ocelí 10 505</t>
  </si>
  <si>
    <t>-60162433</t>
  </si>
  <si>
    <t>https://podminky.urs.cz/item/CS_URS_2023_01/279361821</t>
  </si>
  <si>
    <t>viz PD statika - výkaz výztuže rozvodny</t>
  </si>
  <si>
    <t>12,34661</t>
  </si>
  <si>
    <t>-5,1-3,8-1,42</t>
  </si>
  <si>
    <t>62</t>
  </si>
  <si>
    <t>274322611</t>
  </si>
  <si>
    <t>Základové pasy ze ŽB se zvýšenými nároky na prostředí tř. C 30/37</t>
  </si>
  <si>
    <t>-1623405542</t>
  </si>
  <si>
    <t>https://podminky.urs.cz/item/CS_URS_2023_01/274322611</t>
  </si>
  <si>
    <t>Viz. PD stavební část - výkresy půdorysu základů, výkresy řezů B a H a Tech.zpr.</t>
  </si>
  <si>
    <t>Viz. PD statika - výkres Tvar základů, výkresy řezů B a H a Tech.zpr.</t>
  </si>
  <si>
    <t>K rozvodně</t>
  </si>
  <si>
    <t>3,85*0,5*1,05*2</t>
  </si>
  <si>
    <t>Obvod objektu</t>
  </si>
  <si>
    <t>(33,15+17,85+26,75)*0,5*1,05</t>
  </si>
  <si>
    <t>Vstup</t>
  </si>
  <si>
    <t>1,7*0,65*1,05*2</t>
  </si>
  <si>
    <t>-45,0</t>
  </si>
  <si>
    <t>63</t>
  </si>
  <si>
    <t>274351121</t>
  </si>
  <si>
    <t>Zřízení bednění základových pasů rovného</t>
  </si>
  <si>
    <t>1956083120</t>
  </si>
  <si>
    <t>https://podminky.urs.cz/item/CS_URS_2023_01/274351121</t>
  </si>
  <si>
    <t>3,85*1,05*4</t>
  </si>
  <si>
    <t>(33,15+18,85+17,85+26,75+17,9+1,65+5,85+26,25)*1,05</t>
  </si>
  <si>
    <t>(1,7*2+0,65)*1,05*2</t>
  </si>
  <si>
    <t>(2,8+0,25)*2*0,5+(0,5+0,5)*2*0,5*2+(1,55+0,35)*2*0,5+(0,7+0,25)*2*0,5+(0,25+0,25)*2*0,5*2</t>
  </si>
  <si>
    <t>-189,238</t>
  </si>
  <si>
    <t>64</t>
  </si>
  <si>
    <t>274351122</t>
  </si>
  <si>
    <t>Odstranění bednění základových pasů rovného</t>
  </si>
  <si>
    <t>367502016</t>
  </si>
  <si>
    <t>https://podminky.urs.cz/item/CS_URS_2023_01/274351122</t>
  </si>
  <si>
    <t>-80,0</t>
  </si>
  <si>
    <t>65</t>
  </si>
  <si>
    <t>275322611</t>
  </si>
  <si>
    <t>Základové patky ze ŽB se zvýšenými nároky na prostředí tř. C 30/37</t>
  </si>
  <si>
    <t>-260152842</t>
  </si>
  <si>
    <t>https://podminky.urs.cz/item/CS_URS_2023_01/275322611</t>
  </si>
  <si>
    <t>Nad pilotami 14-17</t>
  </si>
  <si>
    <t>3,45*2,45*1,05</t>
  </si>
  <si>
    <t>Nad pilotami 5-10</t>
  </si>
  <si>
    <t>3,8*7,5*1,05</t>
  </si>
  <si>
    <t>-38,8</t>
  </si>
  <si>
    <t>66</t>
  </si>
  <si>
    <t>275351121</t>
  </si>
  <si>
    <t>Zřízení bednění základových patek</t>
  </si>
  <si>
    <t>467746689</t>
  </si>
  <si>
    <t>https://podminky.urs.cz/item/CS_URS_2023_01/275351121</t>
  </si>
  <si>
    <t>(3,45+1,95*2)*0,75</t>
  </si>
  <si>
    <t>(3,8+6,7*2)*0,75</t>
  </si>
  <si>
    <t>-18,413</t>
  </si>
  <si>
    <t>67</t>
  </si>
  <si>
    <t>275351122</t>
  </si>
  <si>
    <t>Odstranění bednění základových patek</t>
  </si>
  <si>
    <t>33970462</t>
  </si>
  <si>
    <t>https://podminky.urs.cz/item/CS_URS_2023_01/275351122</t>
  </si>
  <si>
    <t>68</t>
  </si>
  <si>
    <t>275361821</t>
  </si>
  <si>
    <t>Výztuž základových patek betonářskou ocelí 10 505 (R)</t>
  </si>
  <si>
    <t>12167960</t>
  </si>
  <si>
    <t>https://podminky.urs.cz/item/CS_URS_2023_01/275361821</t>
  </si>
  <si>
    <t>viz PD statika - výkaz výztuže základů</t>
  </si>
  <si>
    <t>5,779-0,354</t>
  </si>
  <si>
    <t>-5,425</t>
  </si>
  <si>
    <t>69</t>
  </si>
  <si>
    <t>275362021</t>
  </si>
  <si>
    <t>Výztuž základových patek svařovanými sítěmi Kari</t>
  </si>
  <si>
    <t>1779699792</t>
  </si>
  <si>
    <t>https://podminky.urs.cz/item/CS_URS_2023_01/275362021</t>
  </si>
  <si>
    <t>0,354</t>
  </si>
  <si>
    <t>-0,354</t>
  </si>
  <si>
    <t>70</t>
  </si>
  <si>
    <t>279113154</t>
  </si>
  <si>
    <t>Základová zeď tl přes 250 do 300 mm z tvárnic ztraceného bednění včetně výplně z betonu tř. C 25/30</t>
  </si>
  <si>
    <t>-904583936</t>
  </si>
  <si>
    <t>https://podminky.urs.cz/item/CS_URS_2023_01/279113154</t>
  </si>
  <si>
    <t>8,0</t>
  </si>
  <si>
    <t>-8,0</t>
  </si>
  <si>
    <t>71</t>
  </si>
  <si>
    <t>279361_R1</t>
  </si>
  <si>
    <t>Výztuž základových zdí z tvárnic ztraceného bednění betonářskou ocelí 10 505</t>
  </si>
  <si>
    <t>1991578648</t>
  </si>
  <si>
    <t>Prut průměru 8mm</t>
  </si>
  <si>
    <t>280,0*0,00044</t>
  </si>
  <si>
    <t>-0,123</t>
  </si>
  <si>
    <t>Svislé a kompletní konstrukce</t>
  </si>
  <si>
    <t>72</t>
  </si>
  <si>
    <t>311231116</t>
  </si>
  <si>
    <t>Zdivo nosné z cihel dl 290 mm P7 až 15 na MC 5 nebo MC 10</t>
  </si>
  <si>
    <t>-84259481</t>
  </si>
  <si>
    <t>https://podminky.urs.cz/item/CS_URS_2023_01/311231116</t>
  </si>
  <si>
    <t>Viz. PD stavební část - výkresy půdorysu 1.NP, 2.NP a 3.NP, výkresy řezů B a H a Tech.zpr.</t>
  </si>
  <si>
    <t>Viz. PD statika - výkres Tvar 1.NP, 2.NP, 3.NP, výkresy řezů B a H a Tech.zpr.</t>
  </si>
  <si>
    <t>1.NP</t>
  </si>
  <si>
    <t>"m.č.139:" (0,515+0,2)/2*0,6*3,65+1,9*0,35*3,65</t>
  </si>
  <si>
    <t>2.NP</t>
  </si>
  <si>
    <t>"m.č.205b:" 1,26*0,3*3,94</t>
  </si>
  <si>
    <t>"m.č.223a:" 0,95*0,3*3,94</t>
  </si>
  <si>
    <t>"m.č.231:" 4,3*0,6*3,94+3,45*0,35*3,94-1,2*1,0*2-1,5*2,1</t>
  </si>
  <si>
    <t>3.NP</t>
  </si>
  <si>
    <t>"m.č.300:" 1,26*0,3*3,9</t>
  </si>
  <si>
    <t>Skladba R17</t>
  </si>
  <si>
    <t>0,3*0,25*0,67*4</t>
  </si>
  <si>
    <t>-16,87</t>
  </si>
  <si>
    <t>Nová dispozice</t>
  </si>
  <si>
    <t>"m.č.139:" (3,0*0,45*3,65+0,6*0,6*3,65)</t>
  </si>
  <si>
    <t>73</t>
  </si>
  <si>
    <t>311234231</t>
  </si>
  <si>
    <t>Zdivo jednovrstvé z cihel děrovaných do P10 na maltu M10 tl 240 mm</t>
  </si>
  <si>
    <t>1083360080</t>
  </si>
  <si>
    <t>https://podminky.urs.cz/item/CS_URS_2023_01/311234231</t>
  </si>
  <si>
    <t>Viz. PD stavební část - výkresy půdorysu 1.NP, 2.NP, 3.NP a 4.NP, výkresy řezů B a H a Tech.zpr.</t>
  </si>
  <si>
    <t>"m.č.209:" 8,47*3,94</t>
  </si>
  <si>
    <t>"m.č.205b:" (3,25+1,7*2)*4,56-1,2*2,1</t>
  </si>
  <si>
    <t>"m.č.300:" (3,25+1,7*2)*3,8-1,2*2,1</t>
  </si>
  <si>
    <t>"m.č.307-309:" 8,47*3,9</t>
  </si>
  <si>
    <t>4.NP</t>
  </si>
  <si>
    <t>"m.č.401:" (6,9+22,0*2+5,6)*3,1-2,0*2,35</t>
  </si>
  <si>
    <t>74</t>
  </si>
  <si>
    <t>311234281</t>
  </si>
  <si>
    <t>Zdivo jednovrstvé z cihel děrovaných do P10 na maltu M10 tl 380 mm</t>
  </si>
  <si>
    <t>750391450</t>
  </si>
  <si>
    <t>https://podminky.urs.cz/item/CS_URS_2023_01/311234281</t>
  </si>
  <si>
    <t>Obvodové zdivo</t>
  </si>
  <si>
    <t>(1,25+6,8+6,8+6,8+1,3+6,05+5,6+1,3+6,8+6,8+3,45+6,3+0,95)*3,175</t>
  </si>
  <si>
    <t>-(0,5*8+1,0*17)*3,0-1,3*3,0</t>
  </si>
  <si>
    <t>(1,25+6,8+6,8+6,8+6,05+5,6+1,3+6,8+6,8+6,3)*3,1+(6,8+6,8)*3,6+(3,82+1,02+3,82+1,02)*3,6+11,2*3,1</t>
  </si>
  <si>
    <t>-(1,0*22+0,5*4)*3,0-2,325*3,5-3,475*3,5-1,5*3,0-2,91*3,0-2,335*3,0</t>
  </si>
  <si>
    <t>(1,25+6,8+6,8+6,8+6,05+5,6+1,3+6,8+6,8+6,8+6,3)*3,1</t>
  </si>
  <si>
    <t>-(1,0*22+0,5*3)*3,0</t>
  </si>
  <si>
    <t>Vnitřní zdivo</t>
  </si>
  <si>
    <t>"m.č.213b:" 1,675*3,94</t>
  </si>
  <si>
    <t>"m.č.226:" 0,35*3,94</t>
  </si>
  <si>
    <t>75</t>
  </si>
  <si>
    <t>311236101</t>
  </si>
  <si>
    <t>Zdivo jednovrstvé zvukově izolační na cementovou maltu M10 z cihel děrovaných do P15 tl 190 mm</t>
  </si>
  <si>
    <t>2141608658</t>
  </si>
  <si>
    <t>https://podminky.urs.cz/item/CS_URS_2023_01/311236101</t>
  </si>
  <si>
    <t>Viz. PD stavební část - výkresy půdorysu 1.NP a 3.NP, výkresy řezů B a H a Tech.zpr.</t>
  </si>
  <si>
    <t>"m.č.105:" (3,9*2+4,0)*4,335-0,9*2,0</t>
  </si>
  <si>
    <t>"m.č.106:" (3,9+4,0)*4,335-0,9*2,0</t>
  </si>
  <si>
    <t>"m.č.111:" (3,9+3,2)*4,335-0,9*2,0</t>
  </si>
  <si>
    <t>"m.č.114:" (6,95+3,4+0,7+4,85+4,4+6,275+4,8+15,5)*4,335-0,9*2,0*7-0,8*2,0</t>
  </si>
  <si>
    <t>"m.č.113:" (3,1+0,5+4,845+0,5)*4,335-0,8*2,0+2,7*1,835</t>
  </si>
  <si>
    <t>"m.č.120:" (4,15+1,325)*4,335-0,9*2,0</t>
  </si>
  <si>
    <t>"m.č.121:" (4,15+3,075)*4,335-0,9*2,0</t>
  </si>
  <si>
    <t>"m.č.122:" (4,15+3,05)*4,335-0,9*2,0</t>
  </si>
  <si>
    <t>"m.č.123:" (4,15+3,05)*4,335-0,9*2,0</t>
  </si>
  <si>
    <t>"m.č.124:" (4,15+3,05)*4,335-0,9*2,0</t>
  </si>
  <si>
    <t>"m.č.125:" (4,15+3,1)*4,335-1,1*2,0</t>
  </si>
  <si>
    <t>"m.č.126:" (4,15+3,1)*4,335-1,1*2,0</t>
  </si>
  <si>
    <t>"m.č.127:" 3,1*4,335-1,1*2,0</t>
  </si>
  <si>
    <t>"m.č.129:" (7,5+5,55)*4,335-1,625*2,1-1,1*2,0*3</t>
  </si>
  <si>
    <t>"m.č.130:" 5,55*4,335-1,625*2,1</t>
  </si>
  <si>
    <t>"m.č.133:" 1,35*4,335</t>
  </si>
  <si>
    <t>"m.č.134:" 6,95*4,335-1,3*2,0</t>
  </si>
  <si>
    <t>"m.č.138,139:" (4,4+6,475+4,6+0,1*2)*4,335</t>
  </si>
  <si>
    <t>"m.č.326:" (3,325+5,85)*3,9-0,8*2,0</t>
  </si>
  <si>
    <t>"m.č.327,328:" (3,65+5,85)*3,9-0,8*2,0</t>
  </si>
  <si>
    <t>"m.č.329:" (3,14+4,55)*3,9-0,9*2,0-1,3*2,0</t>
  </si>
  <si>
    <t>"m.č.330:" (2,075+5,85)*3,9-0,9*2,0-1,3*2,0</t>
  </si>
  <si>
    <t>"m.č.331:" (3,5+5,85)*3,9-0,9*2,0*2</t>
  </si>
  <si>
    <t>"m.č.332:" 5,325*3,9-1,3*2,0</t>
  </si>
  <si>
    <t>76</t>
  </si>
  <si>
    <t>311321611</t>
  </si>
  <si>
    <t>Nosná zeď ze ŽB tř. C 30/37 bez výztuže</t>
  </si>
  <si>
    <t>-220808631</t>
  </si>
  <si>
    <t>https://podminky.urs.cz/item/CS_URS_2023_01/311321611</t>
  </si>
  <si>
    <t>beton XC1-CI0,20-Dmax22-S3</t>
  </si>
  <si>
    <t>"osa 1:" 6,4*4,335*0,4</t>
  </si>
  <si>
    <t>"osa 5:" 6,4*4,335*0,4</t>
  </si>
  <si>
    <t>"osa A:" 1,9*4,335*0,4</t>
  </si>
  <si>
    <t>"osa D:" 4,0*4,335*0,4</t>
  </si>
  <si>
    <t>"výtah:" (2,1+3,25)*4,595*0,25*2+0,2*0,1*4,595-0,5*2,1*0,25-1,0*2,1*0,25</t>
  </si>
  <si>
    <t>"osa 1:" 6,4*3,94*0,4</t>
  </si>
  <si>
    <t>"osa 5:" 6,4*3,94*0,4-1,0*2,1*0,4</t>
  </si>
  <si>
    <t>"osa A:" 1,9*3,94*0,4</t>
  </si>
  <si>
    <t>"osa D:" 4,0*3,94*0,4</t>
  </si>
  <si>
    <t>"osa 1:" 6,4*3,9*0,4-1,0*3,0*0,4</t>
  </si>
  <si>
    <t>"osa 5:" 6,4*3,9*0,4</t>
  </si>
  <si>
    <t>"osa A:" 1,9*3,9*0,4</t>
  </si>
  <si>
    <t>"osa D:" 4,0*3,9*0,4</t>
  </si>
  <si>
    <t>-44,023</t>
  </si>
  <si>
    <t>77</t>
  </si>
  <si>
    <t>311351121</t>
  </si>
  <si>
    <t>Zřízení oboustranného bednění nosných nadzákladových zdí</t>
  </si>
  <si>
    <t>-159720644</t>
  </si>
  <si>
    <t>https://podminky.urs.cz/item/CS_URS_2023_01/311351121</t>
  </si>
  <si>
    <t>"osy 1 a A:" (6,4+2,47+6,0+1,9)*4,335+0,4*2*3,175</t>
  </si>
  <si>
    <t>"osa 5:" (6,0+0,4+6,0+0,4)*4,335+0,4*2*3,175</t>
  </si>
  <si>
    <t>"osa D:" (3,6+0,4+4,0)*4,335+0,4*2*3,175</t>
  </si>
  <si>
    <t>"osy 1 a A:" (6,4+2,47+6,0+1,9)*4,94+0,4*2*3,1</t>
  </si>
  <si>
    <t>"osa 5:" (6,0+0,4+6,0+0,4)*4,94+0,4*2*3,1-1,0*2,1*2+(1,0+2,1*2)*0,4</t>
  </si>
  <si>
    <t>"osa D:" (3,6+0,4+4,0)*4,94+0,4*2*3,1</t>
  </si>
  <si>
    <t>"osy 1 a A:" (6,4+2,47+6,0+1,9)*3,9+0,4*2*3,1-1,0*3,0+(1,0+3,0*2)*0,4</t>
  </si>
  <si>
    <t>"osa 5:" (6,0+0,4+6,0+0,4)*3,9+0,4*2*3,1</t>
  </si>
  <si>
    <t>"osa D:" (3,6+0,4+4,0)*3,9+0,4*2*3,1</t>
  </si>
  <si>
    <t>-170,486</t>
  </si>
  <si>
    <t>78</t>
  </si>
  <si>
    <t>311351122</t>
  </si>
  <si>
    <t>Odstranění oboustranného bednění nosných nadzákladových zdí</t>
  </si>
  <si>
    <t>-833206727</t>
  </si>
  <si>
    <t>https://podminky.urs.cz/item/CS_URS_2023_01/311351122</t>
  </si>
  <si>
    <t>79</t>
  </si>
  <si>
    <t>311361821</t>
  </si>
  <si>
    <t>Výztuž nosných zdí betonářskou ocelí 10 505</t>
  </si>
  <si>
    <t>1725249327</t>
  </si>
  <si>
    <t>https://podminky.urs.cz/item/CS_URS_2023_01/311361821</t>
  </si>
  <si>
    <t>viz PD statika - výkaz výztuže sloupu</t>
  </si>
  <si>
    <t>5,50480</t>
  </si>
  <si>
    <t>-2,1</t>
  </si>
  <si>
    <t>80</t>
  </si>
  <si>
    <t>317168011</t>
  </si>
  <si>
    <t>Překlad keramický plochý š 115 mm dl 1000 mm</t>
  </si>
  <si>
    <t>kus</t>
  </si>
  <si>
    <t>540072239</t>
  </si>
  <si>
    <t>https://podminky.urs.cz/item/CS_URS_2023_01/317168011</t>
  </si>
  <si>
    <t>Viz. PD stavební část - výkresy půdorysu 1.NP a 2.NP, výkresy řezů B a H a Tech.zpr.</t>
  </si>
  <si>
    <t>"2.NP:" 2</t>
  </si>
  <si>
    <t>81</t>
  </si>
  <si>
    <t>317168012</t>
  </si>
  <si>
    <t>Překlad keramický plochý š 115 mm dl 1250 mm</t>
  </si>
  <si>
    <t>1248235287</t>
  </si>
  <si>
    <t>https://podminky.urs.cz/item/CS_URS_2023_01/317168012</t>
  </si>
  <si>
    <t>"1.NP:" 6</t>
  </si>
  <si>
    <t>"2.NP:" 30</t>
  </si>
  <si>
    <t>"3.NP:" 32</t>
  </si>
  <si>
    <t>82</t>
  </si>
  <si>
    <t>317168013</t>
  </si>
  <si>
    <t>Překlad keramický plochý š 115 mm dl 1500 mm</t>
  </si>
  <si>
    <t>1505859719</t>
  </si>
  <si>
    <t>https://podminky.urs.cz/item/CS_URS_2023_01/317168013</t>
  </si>
  <si>
    <t>"1.NP:" 1</t>
  </si>
  <si>
    <t>"2.NP:" 3</t>
  </si>
  <si>
    <t>83</t>
  </si>
  <si>
    <t>317168014</t>
  </si>
  <si>
    <t>Překlad keramický plochý š 115 mm dl 1750 mm</t>
  </si>
  <si>
    <t>148783628</t>
  </si>
  <si>
    <t>https://podminky.urs.cz/item/CS_URS_2023_01/317168014</t>
  </si>
  <si>
    <t>"3.NP:" 2</t>
  </si>
  <si>
    <t>86</t>
  </si>
  <si>
    <t>317168021</t>
  </si>
  <si>
    <t>Překlad keramický plochý š 145 mm dl 1000 mm</t>
  </si>
  <si>
    <t>-171762428</t>
  </si>
  <si>
    <t>https://podminky.urs.cz/item/CS_URS_2023_01/317168021</t>
  </si>
  <si>
    <t>Viz. PD stavební část - výkresy půdorysu 1.NP, výkresy řezů B a H a Tech.zpr.</t>
  </si>
  <si>
    <t>"1.NP:" 5</t>
  </si>
  <si>
    <t>87</t>
  </si>
  <si>
    <t>317168022</t>
  </si>
  <si>
    <t>Překlad keramický plochý š 145 mm dl 1250 mm</t>
  </si>
  <si>
    <t>-216516648</t>
  </si>
  <si>
    <t>https://podminky.urs.cz/item/CS_URS_2023_01/317168022</t>
  </si>
  <si>
    <t>"1.NP:" 7</t>
  </si>
  <si>
    <t>"2.NP:" 1</t>
  </si>
  <si>
    <t>90</t>
  </si>
  <si>
    <t>317168052</t>
  </si>
  <si>
    <t>Překlad keramický vysoký v 238 mm dl 1250 mm</t>
  </si>
  <si>
    <t>1719508607</t>
  </si>
  <si>
    <t>https://podminky.urs.cz/item/CS_URS_2023_01/317168052</t>
  </si>
  <si>
    <t>Viz. PD stavební část - výkresy půdorysu 1.NP, 3.NP a 4.NP, výkresy řezů B a H a Tech.zpr.</t>
  </si>
  <si>
    <t>"1.NP:" 9*2</t>
  </si>
  <si>
    <t>"3.NP:" 6*2</t>
  </si>
  <si>
    <t>"4.NP:" 4*3</t>
  </si>
  <si>
    <t>91</t>
  </si>
  <si>
    <t>317168053</t>
  </si>
  <si>
    <t>Překlad keramický vysoký v 238 mm dl 1500 mm</t>
  </si>
  <si>
    <t>-936311269</t>
  </si>
  <si>
    <t>https://podminky.urs.cz/item/CS_URS_2023_01/317168053</t>
  </si>
  <si>
    <t>Viz. PD stavební část - výkresy půdorysu 1.NP a 4.NP, výkresy řezů B a H a Tech.zpr.</t>
  </si>
  <si>
    <t>"1.NP:" 3*2</t>
  </si>
  <si>
    <t>"4.NP:" 1*3</t>
  </si>
  <si>
    <t>92</t>
  </si>
  <si>
    <t>317168054</t>
  </si>
  <si>
    <t>Překlad keramický vysoký v 238 mm dl 1750 mm</t>
  </si>
  <si>
    <t>2067503608</t>
  </si>
  <si>
    <t>https://podminky.urs.cz/item/CS_URS_2023_01/317168054</t>
  </si>
  <si>
    <t>Viz. PD stavební část - výkresy půdorysu 2.NP a 3.NP, výkresy řezů B a H a Tech.zpr.</t>
  </si>
  <si>
    <t>"1.NP:" 1*2</t>
  </si>
  <si>
    <t>"2.NP:" 1*3</t>
  </si>
  <si>
    <t>"3.NP:" 3*2+1*3</t>
  </si>
  <si>
    <t>93</t>
  </si>
  <si>
    <t>317168057</t>
  </si>
  <si>
    <t>Překlad keramický vysoký v 238 mm dl 2500 mm</t>
  </si>
  <si>
    <t>1556504393</t>
  </si>
  <si>
    <t>https://podminky.urs.cz/item/CS_URS_2023_01/317168057</t>
  </si>
  <si>
    <t>Viz. PD stavební část - výkresy půdorysu 4.NP, výkresy řezů B a H a Tech.zpr.</t>
  </si>
  <si>
    <t>94</t>
  </si>
  <si>
    <t>317234410</t>
  </si>
  <si>
    <t>Vyzdívka mezi nosníky z cihel pálených na MC</t>
  </si>
  <si>
    <t>1463217128</t>
  </si>
  <si>
    <t>https://podminky.urs.cz/item/CS_URS_2023_01/317234410</t>
  </si>
  <si>
    <t>"a nad nosníky s uklínováním</t>
  </si>
  <si>
    <t>".</t>
  </si>
  <si>
    <t>"1.NP:" 2,5*0,45*0,3+4,0*0,35*0,45+6,3*0,6*0,55</t>
  </si>
  <si>
    <t>"2.NP:" 2,0*0,35*0,25+1,8*0,6*0,25*2</t>
  </si>
  <si>
    <t>"3.NP:" 2,0*0,35*0,25+1,8*0,45*0,25</t>
  </si>
  <si>
    <t>95</t>
  </si>
  <si>
    <t>317944323</t>
  </si>
  <si>
    <t>Válcované nosníky č.14 až 22 dodatečně osazované do připravených otvorů</t>
  </si>
  <si>
    <t>201258349</t>
  </si>
  <si>
    <t>https://podminky.urs.cz/item/CS_URS_2023_01/317944323</t>
  </si>
  <si>
    <t>Viz PD Statika - úpravy na staré budově</t>
  </si>
  <si>
    <t>HEB 120</t>
  </si>
  <si>
    <t>"1.NP:" (2,6+2,3)*0,0267</t>
  </si>
  <si>
    <t>I 180</t>
  </si>
  <si>
    <t>"1.NP:" 2*2,5*0,0219</t>
  </si>
  <si>
    <t>"2.NP:" 1,8*8*0,0219+2,0*0,0219</t>
  </si>
  <si>
    <t>"3.NP:" 1,8*4*0,0219+2,0*3*0,0219</t>
  </si>
  <si>
    <t>U 140</t>
  </si>
  <si>
    <t>"1.NP:" 2*3,1*0,016</t>
  </si>
  <si>
    <t>TR 4HR 100/6,3</t>
  </si>
  <si>
    <t>"1.NP:" 4,4*0,0172</t>
  </si>
  <si>
    <t>-0,8</t>
  </si>
  <si>
    <t>"m.č.134:" 2,255*2*0,016</t>
  </si>
  <si>
    <t>IPE 140</t>
  </si>
  <si>
    <t>"m.č.134:" 5,3*2*0,0129</t>
  </si>
  <si>
    <t>96</t>
  </si>
  <si>
    <t>317944325</t>
  </si>
  <si>
    <t>Válcované nosníky č.24 a vyšší dodatečně osazované do připravených otvorů</t>
  </si>
  <si>
    <t>-314263717</t>
  </si>
  <si>
    <t>https://podminky.urs.cz/item/CS_URS_2023_01/317944325</t>
  </si>
  <si>
    <t>ocelový svařenec pro uchycení zdiva v m.č.139</t>
  </si>
  <si>
    <t>viz PD statika pol.č.101,102,103,104,105</t>
  </si>
  <si>
    <t>1,40144+1,16676+0,4888+0,02893+0,06141+0,5</t>
  </si>
  <si>
    <t>-3,0</t>
  </si>
  <si>
    <t>97</t>
  </si>
  <si>
    <t>31799-R01</t>
  </si>
  <si>
    <t>Konzola z válc. profilu L přistřelená k želbet. konstrukci, pro osazení překladu v příčkách</t>
  </si>
  <si>
    <t>-1612118819</t>
  </si>
  <si>
    <t>-včetně kotvení a kotvicího materiálu</t>
  </si>
  <si>
    <t>L 120/120/8 - průměrná hmotnost 1ks= 2,2kg</t>
  </si>
  <si>
    <t>"1.NP:" 2</t>
  </si>
  <si>
    <t>"2.NP:" 4</t>
  </si>
  <si>
    <t>"3.NP:" 1</t>
  </si>
  <si>
    <t>98</t>
  </si>
  <si>
    <t>319201321</t>
  </si>
  <si>
    <t>Vyrovnání nerovného povrchu zdiva tl do 30 mm maltou</t>
  </si>
  <si>
    <t>-167202753</t>
  </si>
  <si>
    <t>https://podminky.urs.cz/item/CS_URS_2023_01/319201321</t>
  </si>
  <si>
    <t xml:space="preserve">Viz. PD stavební část - výkresy půdorysu 1.NP, 2.NP, výkres řezu B </t>
  </si>
  <si>
    <t>Stávající objekt</t>
  </si>
  <si>
    <t>3,775*0,35+3,775*0,6</t>
  </si>
  <si>
    <t>2,2*0,35+1,56*2*0,6</t>
  </si>
  <si>
    <t>2,2*0,35+2,2*2*0,45</t>
  </si>
  <si>
    <t>99</t>
  </si>
  <si>
    <t>330321610</t>
  </si>
  <si>
    <t>Sloupy nebo pilíře ze ŽB tř. C 30/37 bez výztuže</t>
  </si>
  <si>
    <t>510211897</t>
  </si>
  <si>
    <t>https://podminky.urs.cz/item/CS_URS_2023_01/330321610</t>
  </si>
  <si>
    <t>Viz. PD statika - výkres Tvar 1.NP, 2.NP, 3.NP a 4.NP, výkresy řezů B a H a Tech.zpr.</t>
  </si>
  <si>
    <t>"S10:" 0,4*0,4*4,335*8</t>
  </si>
  <si>
    <t>"S11:" 0,4*0,4*4,335*8</t>
  </si>
  <si>
    <t>"S12:" 0,4*0,4*4,335*2</t>
  </si>
  <si>
    <t>"S13:" 0,4*0,4*4,335*1</t>
  </si>
  <si>
    <t>"S14:" 0,4*0,4*4,335*3</t>
  </si>
  <si>
    <t>"S20:" 0,4*0,4*3,94*8</t>
  </si>
  <si>
    <t>"S21:" 0,4*0,4*3,94*8</t>
  </si>
  <si>
    <t>"S22:" 0,4*0,4*3,94*2</t>
  </si>
  <si>
    <t>"S23:" 0,4*0,4*3,94*1</t>
  </si>
  <si>
    <t>"S24:" 0,4*0,4*3,94*3</t>
  </si>
  <si>
    <t>"S30:" 0,4*0,4*3,9*8</t>
  </si>
  <si>
    <t>"S31:" 0,4*0,4*3,9*8</t>
  </si>
  <si>
    <t>"S32:" 0,4*0,4*3,9*2</t>
  </si>
  <si>
    <t>"S33:" 0,4*0,4*3,9*1</t>
  </si>
  <si>
    <t>"S34:" 0,4*0,4*3,9*3</t>
  </si>
  <si>
    <t>"S40:" 0,4*0,4*3,1*4</t>
  </si>
  <si>
    <t>"S41:" 0,4*0,4*3,1*4</t>
  </si>
  <si>
    <t>-15,26</t>
  </si>
  <si>
    <t>100</t>
  </si>
  <si>
    <t>331351121</t>
  </si>
  <si>
    <t>Zřízení bednění čtyřúhelníkových sloupů v do 4 m průřezu přes 0,08 do 0,16 m2</t>
  </si>
  <si>
    <t>1146553861</t>
  </si>
  <si>
    <t>https://podminky.urs.cz/item/CS_URS_2023_01/331351121</t>
  </si>
  <si>
    <t>(0,4+0,4)*2*4,335*16</t>
  </si>
  <si>
    <t>(0,4+0,4)*2*3,94*16</t>
  </si>
  <si>
    <t>(0,4+0,4)*2*3,9*16</t>
  </si>
  <si>
    <t>(0,4+0,4)*2*3,1*8</t>
  </si>
  <si>
    <t>-110,976</t>
  </si>
  <si>
    <t>101</t>
  </si>
  <si>
    <t>331351122</t>
  </si>
  <si>
    <t>Odstranění bednění čtyřúhelníkových sloupů v do 4 m průřezu přes 0,08 do 0,16 m2</t>
  </si>
  <si>
    <t>1641713191</t>
  </si>
  <si>
    <t>https://podminky.urs.cz/item/CS_URS_2023_01/331351122</t>
  </si>
  <si>
    <t>102</t>
  </si>
  <si>
    <t>331361821</t>
  </si>
  <si>
    <t>Výztuž sloupů hranatých betonářskou ocelí 10 505</t>
  </si>
  <si>
    <t>1843590562</t>
  </si>
  <si>
    <t>https://podminky.urs.cz/item/CS_URS_2023_01/331361821</t>
  </si>
  <si>
    <t>15,79891</t>
  </si>
  <si>
    <t>-4,99</t>
  </si>
  <si>
    <t>103</t>
  </si>
  <si>
    <t>342241162</t>
  </si>
  <si>
    <t>Příčky z cihel plných dl 290 mm pevnosti P 7,5 až 15 na MC tl 140 mm</t>
  </si>
  <si>
    <t>154878568</t>
  </si>
  <si>
    <t>https://podminky.urs.cz/item/CS_URS_2023_01/342241162</t>
  </si>
  <si>
    <t>"m.č.205b:" (1,26*2+0,96)*3,94</t>
  </si>
  <si>
    <t>"m.č.226:" 1,8*1,2</t>
  </si>
  <si>
    <t>"m.č.300:" (1,26*2+0,96)*3,9</t>
  </si>
  <si>
    <t>104</t>
  </si>
  <si>
    <t>342244111</t>
  </si>
  <si>
    <t>Příčka z cihel děrovaných do P10 na maltu M5 tloušťky 115 mm</t>
  </si>
  <si>
    <t>2023179581</t>
  </si>
  <si>
    <t>https://podminky.urs.cz/item/CS_URS_2023_01/342244111</t>
  </si>
  <si>
    <t>"m.č.101a:" (0,325+1,025+0,75+0,475)*4,335</t>
  </si>
  <si>
    <t>"m.č.107:" (1,15+2,05)*4,335-0,7*2,0*2</t>
  </si>
  <si>
    <t>"m.č.108:" 1,225*4*4,335</t>
  </si>
  <si>
    <t>"m.č.111:" 3,7*4,335</t>
  </si>
  <si>
    <t>"m.č.113:" (8,07+4,195)*4,335</t>
  </si>
  <si>
    <t>"m.č.114:" 2,4*4,335-1,6*2,15</t>
  </si>
  <si>
    <t>"m.č.115:" 1,5*4,335</t>
  </si>
  <si>
    <t>"m.č.116:" (2,0*2+0,9)*4,335-0,7*2,0</t>
  </si>
  <si>
    <t>"m.č.117:" (0,9+0,55+1,05)*4,335-0,7*2,0</t>
  </si>
  <si>
    <t>"m.č.118:" (0,55+1,625)*4,335</t>
  </si>
  <si>
    <t>"m.č.119:" 1,3*4,785*2-0,8*2,0*2</t>
  </si>
  <si>
    <t>"m.č.120:" 3,95*4,335</t>
  </si>
  <si>
    <t>"m.č.133:" 0,7*4*4,335</t>
  </si>
  <si>
    <t>"m.č.137:" (2,225*2+0,15*2)*4,335-1,2*2,0</t>
  </si>
  <si>
    <t>"m.č.201:" (5,325+0,7+0,75+0,1*2+0,25+0,325)*3,94-0,8*2,0</t>
  </si>
  <si>
    <t>"m.č.202:" (1,35+0,75+0,65+1,085+0,6+4,535+3,4+0,275+0,7+0,425)*3,94+3,6*3,6-0,8*2,0-0,9*2,0</t>
  </si>
  <si>
    <t>"m.č.203:" 3,85*3,6-0,8*2,0</t>
  </si>
  <si>
    <t>"m.č.204:" (3,82+0,3*2+0,8+4,125)*3,6-0,8*2,0</t>
  </si>
  <si>
    <t>"m.č.205a:" (4,25+0,925+5,6+4,0+0,35+2,4)*3,94-0,9*2,0-1,0*2,0</t>
  </si>
  <si>
    <t>"m.č.206:" (4,1+2,35*2+1,075)*3,94-0,9*2,0</t>
  </si>
  <si>
    <t>"m.č.207:" (2,25+4,175+0,45+0,1)*3,94-0,8*2,0</t>
  </si>
  <si>
    <t>"m.č.208,209,210:" (6,0+2,595+1,4*2+0,65+5,575+1,6+4,775+1,75+0,5*2)*3,94-1,2*1,0*2-1,0*2,1</t>
  </si>
  <si>
    <t>"m.č.211:" (1,25+1,33*2)*3,94-0,8*2,0</t>
  </si>
  <si>
    <t>"m.č.215:" (6,8+7,25+14,95+3,55+6,225+0,3+3,715+3,3)*3,94-1,5*2,1</t>
  </si>
  <si>
    <t>"m.č.216:" (1,925*2+1,475)*3,94-0,8*2,0</t>
  </si>
  <si>
    <t>"m.č.216a:" (1,5+1,675+0,625+0,15)*3,94-0,7*2,0</t>
  </si>
  <si>
    <t>"m.č.217:" (2,375+1,45+1,325+1,45+0,15)*3,94-0,7*2,0*2</t>
  </si>
  <si>
    <t>"m.č.218:" (1,7+2,5+1,425*2)*3,94-0,7*2,0*2</t>
  </si>
  <si>
    <t>"m.č.219:" (1,125+2,2+1,125*2)*3,94-0,7*2,0</t>
  </si>
  <si>
    <t>"m.č.220:" (2,175+1,875+1,45)*3,94-0,8*2,0</t>
  </si>
  <si>
    <t>"m.č.221:" (2,125+2,3)*3,94-0,8*2,0</t>
  </si>
  <si>
    <t>"m.č.222:" (2,1+0,5+0,65+2,8+0,575+0,15+0,45+0,9)*3,94-0,8*2,0-0,7*2,0</t>
  </si>
  <si>
    <t>"m.č.223a,b:" 3,35*3,94-0,8*2,0*2</t>
  </si>
  <si>
    <t>"m.č.224:" (3,575+5,2*2+1,6+0,525+0,15)*3,94-0,9*2,0*2</t>
  </si>
  <si>
    <t>"m.č.225:" (3,475+0,45+0,3+0,7+0,1)*3,94-0,9*2,0</t>
  </si>
  <si>
    <t>"m.č.226,227:" (8,4+2,2+6,05+0,6+0,1+0,4+0,2*2)*3,94-0,9*2,0*2-1,1*2,0-1,35*1,15</t>
  </si>
  <si>
    <t>"m.č.228:" (6,6+4,575*2+1,05+0,1+1,2+0,175*2)*3,94-1,0*2,0</t>
  </si>
  <si>
    <t>"m.č.229:" (5,3+4,7+2,8)*3,94-1,0*2,0</t>
  </si>
  <si>
    <t>"m.č.230:" (4,575+3,2)*3,94-0,8*2,0</t>
  </si>
  <si>
    <t>"m.č.301:" (5,6+1,325+3,475)*3,9-0,9*2,0</t>
  </si>
  <si>
    <t>"m.č.302:" (5,725*2+6,5+0,5+0,125)*3,9-1,3*2,0-0,9*2,0</t>
  </si>
  <si>
    <t>"m.č.303:" (4,05+5,725+0,6+0,375)*3,9-0,9*2,0-1,3*2,0</t>
  </si>
  <si>
    <t>"m.č.304:" (3,7+3,65+3,2+3,35+0,4+0,475+3,65+0,45+1,325)*3,9-0,9*2,0-1,3*2,0</t>
  </si>
  <si>
    <t>"m.č.305,306:" (1,825+3,15+3,625+1,7+0,95+1,0)*3,9-0,8*2,0*2-0,7*2,0</t>
  </si>
  <si>
    <t>"m.č.307-309:" (3,325+4,07+3,25+3,25+1,05+1,875+1,25)*3,9-0,8*2,0*2-0,7*2,0</t>
  </si>
  <si>
    <t>"m.č.310:" (24,925*2+2,575*2+1,05+1,3+2,075)*3,9-1,3*2,0</t>
  </si>
  <si>
    <t>"m.č.311:" (3,975+0,6)*3,9-0,8*2,0*2</t>
  </si>
  <si>
    <t>"m.č.312:" (1,575*2+1,425)*3,9-0,7*2,0*2</t>
  </si>
  <si>
    <t>"m.č.313:" (1,6*2+1,45)*3,9-0,7*2,0*2</t>
  </si>
  <si>
    <t>"m.č.314:" (1,95+2,45)*2*3,9-0,8*2,0</t>
  </si>
  <si>
    <t>"m.č.316:" (2,3*2+2,0+0,45+0,8)*3,9-0,9*2,0</t>
  </si>
  <si>
    <t>"m.č.317:" (5,55+2,0)*2*3,9-0,9*2,0*2</t>
  </si>
  <si>
    <t>"m.č.318:" 1,475*2*3,9-0,8*2,0</t>
  </si>
  <si>
    <t>"m.č.319:" (2,55*2+1,8)*3,9-0,8*2,0</t>
  </si>
  <si>
    <t>"m.č.320:" 1,45*3*3,9-0,7*2,0*2</t>
  </si>
  <si>
    <t>"m.č.321:" (1,35*3+0,175)*3,9-0,8*2,0</t>
  </si>
  <si>
    <t>"m.č.322:" (1,75+2,075+1,6)*3,9-0,8*2,0</t>
  </si>
  <si>
    <t>"m.č.323:" (2,1+1,125+0,275*2+0,15*2+0,4*2+2,1)*3,9-0,7*0,7-1,5*2,1-0,9*2,0</t>
  </si>
  <si>
    <t>"m.č.324:" (0,4+0,35)*3,9</t>
  </si>
  <si>
    <t>"m.č.325:" (1,225+5,85)*3,9-0,8*2,0</t>
  </si>
  <si>
    <t>"m.č.326:" (0,45+0,15)*3,9</t>
  </si>
  <si>
    <t>"m.č.328:" (2,05+1,9)*3,9-0,7*2,0</t>
  </si>
  <si>
    <t>"m.č.329:" (0,2+0,6+1,1)*3,9</t>
  </si>
  <si>
    <t>"m.č.330:" (1,6+1,1+1,625+0,1+2,15+0,15)*3,9-0,7*2,0*2</t>
  </si>
  <si>
    <t>"m.č.331:" (0,9+0,15)*3,9</t>
  </si>
  <si>
    <t>"m.č.332:" (0,9+0,15+6,05)*3,9</t>
  </si>
  <si>
    <t>"m.č.402:" (6,8+2,0)*2*3,1-0,9*2,0</t>
  </si>
  <si>
    <t>105</t>
  </si>
  <si>
    <t>342244121</t>
  </si>
  <si>
    <t>Příčka z cihel děrovaných do P10 na maltu M5 tloušťky 140 mm</t>
  </si>
  <si>
    <t>519263097</t>
  </si>
  <si>
    <t>https://podminky.urs.cz/item/CS_URS_2023_01/342244121</t>
  </si>
  <si>
    <t>1NP</t>
  </si>
  <si>
    <t>"m.č.107-110:" (0,65+0,15+1,85+1,65*2+2,05+3,35)*4,335-0,7*2,0-0,8*2,0</t>
  </si>
  <si>
    <t>"m.č.113:" (0,48+0,15)*4,335</t>
  </si>
  <si>
    <t>"m.č.114:" (3,35+1,3+2,025+5,95+6,9)*4,335-1,2*2,0-0,7*0,7*4-0,6*2,0-0,8*2,0-0,7*2,0*3</t>
  </si>
  <si>
    <t>"m.č.115:" (2,025+1,5*2+0,125)*4,335-0,7*2,0-0,7*0,7*2</t>
  </si>
  <si>
    <t>"m.č.116,117:" (2,25+0,9*2)*4,335</t>
  </si>
  <si>
    <t>"m.č.118:" (1,55+2,15)*4,335-0,7*2,0</t>
  </si>
  <si>
    <t>"m.č.120:" (0,4+0,6+0,275)*4,335+1,575*1,335</t>
  </si>
  <si>
    <t>"m.č.128:" (1,25+2,4)*4,335-0,8*2,0</t>
  </si>
  <si>
    <t>"m.č.131,132:" (2,35*4+5,35+1,85)*4,335-0,8*2,0-0,9*2,0</t>
  </si>
  <si>
    <t>"m.č.133:" (1,3+0,9+0,15+2,2+6,0+1,1+1,75+0,725+0,675+0,8)*4,335</t>
  </si>
  <si>
    <t>"m.č.135,136:" (5,8+0,125)*4,335</t>
  </si>
  <si>
    <t>"m.č.138,139:" (4,45+5,6)*4,335-2,375*2,1*2</t>
  </si>
  <si>
    <t>"m.č.140:" (0,3+2,35+0,6+2,5+2,9)*4,335-0,9*2,0</t>
  </si>
  <si>
    <t>"m.č.201:" (1,425+2,875)*3,94-1,875*1,3-1,0*2,1</t>
  </si>
  <si>
    <t>"m.č.202:" 1,5*3,94</t>
  </si>
  <si>
    <t>"m.č.216:" 1,6*3,94</t>
  </si>
  <si>
    <t>"m.č.216a:" 1,775*3,94</t>
  </si>
  <si>
    <t>"m.č.217,218:" (2,375+0,95*2)*3,94</t>
  </si>
  <si>
    <t>"m.č.220:" 1,45*3,94</t>
  </si>
  <si>
    <t>"m.č.221:" (2,15+2,925+2,0)*3,94</t>
  </si>
  <si>
    <t>"m.č.222:" 2,525*3,94</t>
  </si>
  <si>
    <t>"m.č.223a:" 1,925*3,94</t>
  </si>
  <si>
    <t>"m.č.223b:" (2,55+0,925)*3,94</t>
  </si>
  <si>
    <t>"m.č.227:" (2,15+2,55)*3,94</t>
  </si>
  <si>
    <t>"m.č.230:" 4,575*3,94</t>
  </si>
  <si>
    <t>"m.č.306:" 1,0*3,9</t>
  </si>
  <si>
    <t>"m.č.309:" 1,475*3,9</t>
  </si>
  <si>
    <t>"m.č.310:" (3,5+0,125+0,275+1,0)*3,9</t>
  </si>
  <si>
    <t>"m.č.312,313:" (2,45+0,9*2)*3,9</t>
  </si>
  <si>
    <t>"m.č.319:" 1,8*3,9</t>
  </si>
  <si>
    <t>"m.č.320:" (2,45+0,9)*3,9</t>
  </si>
  <si>
    <t>"m.č.323:" (1,5+3,0)*3,9</t>
  </si>
  <si>
    <t>"m.č.328:" 1,9*3,9</t>
  </si>
  <si>
    <t>Parapety oken</t>
  </si>
  <si>
    <t>"1.NP:" 0,5*1,0*8+1,0*1,0*17</t>
  </si>
  <si>
    <t>"2.NP:" 0,5*1,0*4+1,0*1,0*22</t>
  </si>
  <si>
    <t>"3.NP:" 0,5*1,0*3+1,0*1,0*23</t>
  </si>
  <si>
    <t>106</t>
  </si>
  <si>
    <t>342291112</t>
  </si>
  <si>
    <t>Ukotvení příček montážní polyuretanovou pěnou tl příčky přes 100 mm</t>
  </si>
  <si>
    <t>1093060632</t>
  </si>
  <si>
    <t>https://podminky.urs.cz/item/CS_URS_2023_01/342291112</t>
  </si>
  <si>
    <t>Příčky tl.125 mm</t>
  </si>
  <si>
    <t>"m.č.101a:" (0,325+1,025+0,75+0,475)</t>
  </si>
  <si>
    <t>"m.č.107:" (1,15+2,05)</t>
  </si>
  <si>
    <t>"m.č.108:" 1,225</t>
  </si>
  <si>
    <t>"m.č.111:" 3,7</t>
  </si>
  <si>
    <t>"m.č.113:" (8,07+4,195)</t>
  </si>
  <si>
    <t>"m.č.114:" 2,4</t>
  </si>
  <si>
    <t>"m.č.115:" 1,5</t>
  </si>
  <si>
    <t>"m.č.116:" (2,0*2+0,9)</t>
  </si>
  <si>
    <t>"m.č.117:" (0,9+0,55+1,05)</t>
  </si>
  <si>
    <t>"m.č.118:" (0,55+1,625)</t>
  </si>
  <si>
    <t>"m.č.119:" 1,3*2</t>
  </si>
  <si>
    <t>"m.č.120:" 3,95</t>
  </si>
  <si>
    <t>"m.č.133:" 0,7</t>
  </si>
  <si>
    <t>"m.č.137:" (2,225*2+0,15*2)</t>
  </si>
  <si>
    <t>"m.č.201:" (5,325+0,7+0,75+0,1*2+0,25+0,325)</t>
  </si>
  <si>
    <t>"m.č.202:" (1,35+0,75+0,65+1,085+0,6+4,535+3,4+0,275+0,7+0,425)</t>
  </si>
  <si>
    <t>"m.č.203:" 3,85</t>
  </si>
  <si>
    <t>"m.č.204:" (3,82+0,3*2+0,8+4,125)</t>
  </si>
  <si>
    <t>"m.č.205a:" (4,25+0,925+5,6+4,0+0,35+2,4)</t>
  </si>
  <si>
    <t>"m.č.206:" (4,1+2,35*2+1,075)</t>
  </si>
  <si>
    <t>"m.č.207:" (2,25+4,175+0,45+0,1)</t>
  </si>
  <si>
    <t>"m.č.208,209,210:" (6,0+2,595+1,4*2+0,65+5,575+1,6+4,775+1,75+0,5*2)</t>
  </si>
  <si>
    <t>"m.č.211:" (1,25+1,33*2)</t>
  </si>
  <si>
    <t>"m.č.215:" (6,8+7,25+14,95+3,55+6,225+0,3+3,715+3,3)</t>
  </si>
  <si>
    <t>"m.č.216:" (1,925*2+1,475)</t>
  </si>
  <si>
    <t>"m.č.216a:" (1,5+1,675+0,625+0,15)</t>
  </si>
  <si>
    <t>"m.č.217:" (2,375+1,45+1,325+1,45+0,15)</t>
  </si>
  <si>
    <t>"m.č.218:" (1,7+2,5+1,425*2)</t>
  </si>
  <si>
    <t>"m.č.219:" (1,125+2,2+1,125*2)</t>
  </si>
  <si>
    <t>"m.č.220:" (2,175+1,875+1,45)</t>
  </si>
  <si>
    <t>"m.č.221:" (2,125+2,3)</t>
  </si>
  <si>
    <t>"m.č.222:" (2,1+0,5+0,65+2,8+0,575+0,15+0,45+0,9)</t>
  </si>
  <si>
    <t>"m.č.223a,b:" 3,35</t>
  </si>
  <si>
    <t>"m.č.224:" (3,575+5,2*2+1,6+0,525+0,15)</t>
  </si>
  <si>
    <t>"m.č.225:" (3,475+0,45+0,3+0,7+0,1)</t>
  </si>
  <si>
    <t>"m.č.226,227:" (8,4+2,2+6,05+0,6+0,1+0,4+0,2*2)</t>
  </si>
  <si>
    <t>"m.č.228:" (6,6+4,575*2+1,05+0,1+1,2+0,175*2)</t>
  </si>
  <si>
    <t>"m.č.229:" (5,3+4,7+2,8)</t>
  </si>
  <si>
    <t>"m.č.230:" (4,575+3,2)</t>
  </si>
  <si>
    <t>"m.č.301:" (5,6+1,325+3,475)</t>
  </si>
  <si>
    <t>"m.č.302:" (5,725*2+6,5+0,5+0,125)</t>
  </si>
  <si>
    <t>"m.č.303:" (4,05+5,725)</t>
  </si>
  <si>
    <t>"m.č.304:" (3,7+3,65+3,2+3,35+0,4+0,475+3,65+0,45+1,325)</t>
  </si>
  <si>
    <t>"m.č.305,306:" (1,825+3,15+3,625+1,7+0,95+1,0)</t>
  </si>
  <si>
    <t>"m.č.307-309:" (3,325+4,07+3,25+3,25+1,05+1,875+1,25)</t>
  </si>
  <si>
    <t>"m.č.310:" (24,925*2+2,575*2+1,05+1,3+2,075)</t>
  </si>
  <si>
    <t>"m.č.311:" (3,975+0,6)</t>
  </si>
  <si>
    <t>"m.č.312:" (1,575*2+1,425)</t>
  </si>
  <si>
    <t>"m.č.313:" (1,6*2+1,45)</t>
  </si>
  <si>
    <t>"m.č.314:" (1,95+2,45)*2</t>
  </si>
  <si>
    <t>"m.č.316:" (2,3*2+2,0+0,45+0,8)</t>
  </si>
  <si>
    <t>"m.č.317:" (5,55+2,0)*2</t>
  </si>
  <si>
    <t>"m.č.318:" 1,475*2</t>
  </si>
  <si>
    <t>"m.č.319:" (2,55*2+1,8)</t>
  </si>
  <si>
    <t>"m.č.320:" 1,45*3</t>
  </si>
  <si>
    <t>"m.č.321:" (1,35*3+0,175)</t>
  </si>
  <si>
    <t>"m.č.322:" (1,75+2,075+1,6)</t>
  </si>
  <si>
    <t>"m.č.323:" (2,1+1,125+0,275*2+0,15*2+0,4*2+2,1)</t>
  </si>
  <si>
    <t>"m.č.324:" (0,4+0,35)</t>
  </si>
  <si>
    <t>"m.č.325:" (1,225+5,85)</t>
  </si>
  <si>
    <t>"m.č.326:" (0,45+0,15)</t>
  </si>
  <si>
    <t>"m.č.328:" (2,05+1,9)</t>
  </si>
  <si>
    <t>"m.č.329:" (0,5+1,025+0,2+0,6+1,1)</t>
  </si>
  <si>
    <t>"m.č.330:" (1,6+1,1+1,625+0,1+2,15+0,15)</t>
  </si>
  <si>
    <t>"m.č.331:" (0,9+0,15)</t>
  </si>
  <si>
    <t>"m.č.332:" (0,9+0,15+6,05)</t>
  </si>
  <si>
    <t>"m.č.402:" (6,8+2,0)*2</t>
  </si>
  <si>
    <t>Příčky tl.150 mm</t>
  </si>
  <si>
    <t>"m.č.107-110:" (0,65+0,15+1,85+1,65*2+2,05+3,35)</t>
  </si>
  <si>
    <t>"m.č.113:" (0,48+0,15)</t>
  </si>
  <si>
    <t>"m.č.114:" (3,35+1,3+2,025+5,95+6,9)</t>
  </si>
  <si>
    <t>"m.č.115:" (2,025+1,5*2+0,125)</t>
  </si>
  <si>
    <t>"m.č.116,117:" (2,25+0,9*2)</t>
  </si>
  <si>
    <t>"m.č.118:" (1,55+2,15)</t>
  </si>
  <si>
    <t>"m.č.120:" (0,4+0,6+0,275)</t>
  </si>
  <si>
    <t>"m.č.128:" (1,25+2,4)</t>
  </si>
  <si>
    <t>"m.č.131,132:" (2,35*4+5,35+1,85)</t>
  </si>
  <si>
    <t>"m.č.133:" (1,3+0,9+0,15+2,2+6,0+1,1+1,75+0,725+0,675+0,8)</t>
  </si>
  <si>
    <t>"m.č.135,136:" (5,8+0,125)</t>
  </si>
  <si>
    <t>"m.č.138,139:" (4,45+5,6)</t>
  </si>
  <si>
    <t>"m.č.140:" (0,3+2,35+0,6+2,5+2,9)</t>
  </si>
  <si>
    <t>"m.č.201:" (1,425+2,875)</t>
  </si>
  <si>
    <t>"m.č.202:" 1,5</t>
  </si>
  <si>
    <t>"m.č.216:" 1,6</t>
  </si>
  <si>
    <t>"m.č.216a:" 1,775</t>
  </si>
  <si>
    <t>"m.č.217,218:" (2,375+0,95*2)</t>
  </si>
  <si>
    <t>"m.č.220:" 1,45</t>
  </si>
  <si>
    <t>"m.č.221:" (2,15+2,925+2,0)</t>
  </si>
  <si>
    <t>"m.č.222:" 2,525</t>
  </si>
  <si>
    <t>"m.č.223a:" 1,925</t>
  </si>
  <si>
    <t>"m.č.223b:" (2,55+0,925)</t>
  </si>
  <si>
    <t>"m.č.227:" (2,15+2,55)</t>
  </si>
  <si>
    <t>"m.č.230:" 4,575</t>
  </si>
  <si>
    <t>"m.č.306:" 1,0</t>
  </si>
  <si>
    <t>"m.č.309:" 1,475</t>
  </si>
  <si>
    <t>"m.č.310:" (3,5+0,125)</t>
  </si>
  <si>
    <t>"m.č.312,313:" (2,45+0,9*2)</t>
  </si>
  <si>
    <t>"m.č.319:" 1,8</t>
  </si>
  <si>
    <t>"m.č.320:" (2,45+0,9)</t>
  </si>
  <si>
    <t>"m.č.323:" (1,5+3,0)</t>
  </si>
  <si>
    <t>"m.č.328:" 1,9</t>
  </si>
  <si>
    <t>107</t>
  </si>
  <si>
    <t>342291121</t>
  </si>
  <si>
    <t>Ukotvení příček k cihelným konstrukcím plochými kotvami</t>
  </si>
  <si>
    <t>-262605714</t>
  </si>
  <si>
    <t>https://podminky.urs.cz/item/CS_URS_2023_01/342291121</t>
  </si>
  <si>
    <t>4,335*19+4,785*2+1,0*25*2</t>
  </si>
  <si>
    <t>3,94*17+3,65*2+1,0*26*2</t>
  </si>
  <si>
    <t>3,9*15+1,0*25*2</t>
  </si>
  <si>
    <t>108</t>
  </si>
  <si>
    <t>342291131</t>
  </si>
  <si>
    <t>Ukotvení příček k betonovým konstrukcím plochými kotvami</t>
  </si>
  <si>
    <t>2132213904</t>
  </si>
  <si>
    <t>https://podminky.urs.cz/item/CS_URS_2023_01/342291131</t>
  </si>
  <si>
    <t>4,335*19</t>
  </si>
  <si>
    <t>3,94*27</t>
  </si>
  <si>
    <t>3,9*23</t>
  </si>
  <si>
    <t>109</t>
  </si>
  <si>
    <t>346244381</t>
  </si>
  <si>
    <t>Plentování jednostranné v do 200 mm válcovaných nosníků cihlami</t>
  </si>
  <si>
    <t>-177199501</t>
  </si>
  <si>
    <t>https://podminky.urs.cz/item/CS_URS_2023_01/346244381</t>
  </si>
  <si>
    <t>"1.NP:" 2,6*0,12*2+2,3*0,12*2+2*2,5*0,18*2</t>
  </si>
  <si>
    <t>110</t>
  </si>
  <si>
    <t>346244382</t>
  </si>
  <si>
    <t>Plentování jednostranné v přes 200 do 300 mm válcovaných nosníků cihlami</t>
  </si>
  <si>
    <t>1984387949</t>
  </si>
  <si>
    <t>https://podminky.urs.cz/item/CS_URS_2023_01/346244382</t>
  </si>
  <si>
    <t>3,8*8*0,3</t>
  </si>
  <si>
    <t>Vodorovné konstrukce</t>
  </si>
  <si>
    <t>111</t>
  </si>
  <si>
    <t>411321414</t>
  </si>
  <si>
    <t>Stropy deskové ze ŽB tř. C 25/30</t>
  </si>
  <si>
    <t>1116872896</t>
  </si>
  <si>
    <t>https://podminky.urs.cz/item/CS_URS_2023_01/411321414</t>
  </si>
  <si>
    <t>(32,55*18,85-5,7*10,43)*0,26+11,2*4,35*0,26+11,2*3,85*0,26</t>
  </si>
  <si>
    <t>(32,55*18,85-5,7*10,43)*0,26+11,2*5,27*0,26</t>
  </si>
  <si>
    <t>(32,55*18,85-5,7*10,43)*0,26</t>
  </si>
  <si>
    <t>22,5*6,9*0,26</t>
  </si>
  <si>
    <t>-167,949</t>
  </si>
  <si>
    <t>112</t>
  </si>
  <si>
    <t>411321616</t>
  </si>
  <si>
    <t>Stropy deskové ze ŽB tř. C 30/37</t>
  </si>
  <si>
    <t>-38907209</t>
  </si>
  <si>
    <t>https://podminky.urs.cz/item/CS_URS_2023_01/411321616</t>
  </si>
  <si>
    <t>Skladba F15</t>
  </si>
  <si>
    <t>11,2*4,35*0,26</t>
  </si>
  <si>
    <t>-12,667</t>
  </si>
  <si>
    <t>113</t>
  </si>
  <si>
    <t>411351021</t>
  </si>
  <si>
    <t>Zřízení bednění stropů deskových tl přes 25 do 50 cm bez podpěrné kce</t>
  </si>
  <si>
    <t>-742033393</t>
  </si>
  <si>
    <t>https://podminky.urs.cz/item/CS_URS_2023_01/411351021</t>
  </si>
  <si>
    <t>(32,55*18,85-5,7*10,43)+11,2*4,25+11,2*3,95+(32,55+18,85)*2*0,26+(11,2+4,25*2)*0,26+(11,2+3,95*2)*0,26</t>
  </si>
  <si>
    <t>(32,55*18,85-5,7*10,43)+11,2*5,27+(32,55+18,85)*2*0,26+(11,2+5,27*2)*0,26</t>
  </si>
  <si>
    <t>(32,55*18,85-5,7*10,43)+(32,55+18,85)*2*0,26</t>
  </si>
  <si>
    <t>22,5*6,9+(22,5+6,9)*2*0,26</t>
  </si>
  <si>
    <t>10,4*3,55</t>
  </si>
  <si>
    <t>Otvory prostupů</t>
  </si>
  <si>
    <t>35,0</t>
  </si>
  <si>
    <t>-682,773</t>
  </si>
  <si>
    <t>114</t>
  </si>
  <si>
    <t>411351022</t>
  </si>
  <si>
    <t>Odstranění bednění stropů deskových tl přes 25 do 50 cm bez podpěrné kce</t>
  </si>
  <si>
    <t>1530389169</t>
  </si>
  <si>
    <t>https://podminky.urs.cz/item/CS_URS_2023_01/411351022</t>
  </si>
  <si>
    <t>115</t>
  </si>
  <si>
    <t>411354315</t>
  </si>
  <si>
    <t>Zřízení podpěrné konstrukce stropů výšky do 4 m tl přes 25 do 35 cm</t>
  </si>
  <si>
    <t>1436509456</t>
  </si>
  <si>
    <t>https://podminky.urs.cz/item/CS_URS_2023_01/411354315</t>
  </si>
  <si>
    <t>(32,55*18,85-5,7*10,43)+11,2*5,27</t>
  </si>
  <si>
    <t>(32,55*18,85-5,7*10,43)</t>
  </si>
  <si>
    <t>22,5*6,9</t>
  </si>
  <si>
    <t>116</t>
  </si>
  <si>
    <t>411354316</t>
  </si>
  <si>
    <t>Odstranění podpěrné konstrukce stropů výšky do 4 m tl přes 25 do 35 cm</t>
  </si>
  <si>
    <t>1093890589</t>
  </si>
  <si>
    <t>https://podminky.urs.cz/item/CS_URS_2023_01/411354316</t>
  </si>
  <si>
    <t>117</t>
  </si>
  <si>
    <t>411354335</t>
  </si>
  <si>
    <t>Zřízení podpěrné konstrukce stropů výšky přes 4 do 6 m tl přes 25 do 35 cm</t>
  </si>
  <si>
    <t>1491448197</t>
  </si>
  <si>
    <t>https://podminky.urs.cz/item/CS_URS_2023_01/411354335</t>
  </si>
  <si>
    <t>(32,55*18,85-5,7*10,43)+11,2*4,25+11,2*3,95</t>
  </si>
  <si>
    <t>-450,0-198,0-34,877</t>
  </si>
  <si>
    <t>118</t>
  </si>
  <si>
    <t>411354336</t>
  </si>
  <si>
    <t>Odstranění podpěrné konstrukce stropů výšky přes 4 do 6 m tl přes 25 do 35 cm</t>
  </si>
  <si>
    <t>-2045953149</t>
  </si>
  <si>
    <t>https://podminky.urs.cz/item/CS_URS_2023_01/411354336</t>
  </si>
  <si>
    <t>120</t>
  </si>
  <si>
    <t>411361821</t>
  </si>
  <si>
    <t>Výztuž stropů betonářskou ocelí 10 505</t>
  </si>
  <si>
    <t>545264748</t>
  </si>
  <si>
    <t>https://podminky.urs.cz/item/CS_URS_2023_01/411361821</t>
  </si>
  <si>
    <t>viz PD statika - výkaz výztuže stropů</t>
  </si>
  <si>
    <t>"1.NP:" 12,92567</t>
  </si>
  <si>
    <t>"2.NP:" 12,51943+13,3</t>
  </si>
  <si>
    <t>"3.NP:" 11,88916+15,0</t>
  </si>
  <si>
    <t>"4.NP:" 4,26439</t>
  </si>
  <si>
    <t>-12,92567</t>
  </si>
  <si>
    <t>Výztuž zakoupená předchozím zhotovitelem a uložená na staveništi i pro stěny, průvlaky a pod</t>
  </si>
  <si>
    <t>-33,512</t>
  </si>
  <si>
    <t>765</t>
  </si>
  <si>
    <t>411361_R01</t>
  </si>
  <si>
    <t>Montáž výztuž betonářskou ocelí 10 505</t>
  </si>
  <si>
    <t>-1040583100</t>
  </si>
  <si>
    <t xml:space="preserve">Výztuž zakoupená předchozím zhotovitelem a uložená na staveništi </t>
  </si>
  <si>
    <t>33,512</t>
  </si>
  <si>
    <t>121</t>
  </si>
  <si>
    <t>413321414</t>
  </si>
  <si>
    <t>Nosníky ze ŽB tř. C 25/30</t>
  </si>
  <si>
    <t>1324386927</t>
  </si>
  <si>
    <t>https://podminky.urs.cz/item/CS_URS_2023_01/413321414</t>
  </si>
  <si>
    <t>"Ozn.Z23:" (1,3+6,8+6,8+6,8+6,3)*1,42*0,4</t>
  </si>
  <si>
    <t>"Ozn.Z22:" (5,6+6,05)*1,42*0,4</t>
  </si>
  <si>
    <t>"Ozn.Z21:" (6,8+6,8+6,8)*1,42*0,4</t>
  </si>
  <si>
    <t>"Ozn.Z24:" (4,25+4,25)*0,75*0,4</t>
  </si>
  <si>
    <t>"Ozn.Z33:" (1,3+6,8+6,8+6,8+6,3)*1,1*0,4</t>
  </si>
  <si>
    <t>"Ozn.Z32:" (5,6+6,05)*1,1*0,4</t>
  </si>
  <si>
    <t>"Ozn.Z31:" (6,8+6,8+6,8)*1,1*0,4</t>
  </si>
  <si>
    <t>"Ozn.Z34:" 11,2*0,76*0,4</t>
  </si>
  <si>
    <t>3.NP - včetně atiky</t>
  </si>
  <si>
    <t>"Ozn.Z43:" (1,3+6,8+6,8+6,8+6,3)*(1,85*0,4-0,67*0,15)</t>
  </si>
  <si>
    <t>"Ozn.Z42:" (5,6+6,05)*(1,85*0,4-0,67*0,15)</t>
  </si>
  <si>
    <t>"Ozn.Z41:" (6,8+6,8+6,8)*(1,85*0,4-0,67*0,15)</t>
  </si>
  <si>
    <t>"Ozn.Z44:" (2,3+0,4*4+0,65+8,17+5,7+10,43+1,4+0,4*2+4,0+0,15+0,4+6,15)*(0,93*0,25)</t>
  </si>
  <si>
    <t>4.NP - atika</t>
  </si>
  <si>
    <t>"Ozn.Z51:" (22,5+6,4)*2*0,25*0,67</t>
  </si>
  <si>
    <t>122</t>
  </si>
  <si>
    <t>413351111</t>
  </si>
  <si>
    <t>Zřízení bednění nosníků a průvlaků bez podpěrné kce výšky do 100 cm</t>
  </si>
  <si>
    <t>1635614006</t>
  </si>
  <si>
    <t>https://podminky.urs.cz/item/CS_URS_2023_01/413351111</t>
  </si>
  <si>
    <t>"Ozn.Z24:" (4,25+4,25)*(0,4+0,75*2)+0,4*0,75*2</t>
  </si>
  <si>
    <t>"Ozn.Z33:" (1,3+6,8+6,8+6,8+6,3)*(0,4+0,84*2)</t>
  </si>
  <si>
    <t>"Ozn.Z32:" (5,6+6,05)*(0,4+0,84*2)</t>
  </si>
  <si>
    <t>"Ozn.Z33:" (6,8+6,8+6,8)*(0,4+0,84*2)</t>
  </si>
  <si>
    <t>"Ozn.Z34:" 11,2*(0,4+0,5*2)+0,4*0,5*2</t>
  </si>
  <si>
    <t>"Ozn.Z43:" (1,3+6,8+6,8+6,8+6,3)*(0,4+0,8*2+0,67*2)</t>
  </si>
  <si>
    <t>"Ozn.Z42:" (5,6+6,05)*(0,4+0,8*2+0,67*2)</t>
  </si>
  <si>
    <t>"Ozn.Z41:" (6,8+6,8+6,8)*(0,4+0,8*2+0,67*2)</t>
  </si>
  <si>
    <t>"Ozn.Z44:" (2,3+0,4*4+0,65+8,42+5,7+10,43+1,65+0,4*2+4,0+0,4+6,4)*(0,67*2)</t>
  </si>
  <si>
    <t>"Ozn.Z51:" (22,5+6,9)*2*(0,25+0,41*2)</t>
  </si>
  <si>
    <t>-16,75</t>
  </si>
  <si>
    <t>123</t>
  </si>
  <si>
    <t>413351112</t>
  </si>
  <si>
    <t>Odstranění bednění nosníků a průvlaků bez podpěrné kce výšky do 100 cm</t>
  </si>
  <si>
    <t>-1287273293</t>
  </si>
  <si>
    <t>https://podminky.urs.cz/item/CS_URS_2023_01/413351112</t>
  </si>
  <si>
    <t>124</t>
  </si>
  <si>
    <t>413351121</t>
  </si>
  <si>
    <t>Zřízení bednění nosníků a průvlaků bez podpěrné kce výšky přes 100 cm</t>
  </si>
  <si>
    <t>2058978418</t>
  </si>
  <si>
    <t>https://podminky.urs.cz/item/CS_URS_2023_01/413351121</t>
  </si>
  <si>
    <t>"Ozn.Z23:" (1,3+6,8+6,8+6,8+6,3)*(0,4+1,16*2)</t>
  </si>
  <si>
    <t>"Ozn.Z22:" (5,6+6,05)*(0,4+1,16*2)</t>
  </si>
  <si>
    <t>"Ozn.Z21:" (6,8+6,8+6,8)*(0,4+1,16*2)</t>
  </si>
  <si>
    <t>-163,336</t>
  </si>
  <si>
    <t>125</t>
  </si>
  <si>
    <t>413351122</t>
  </si>
  <si>
    <t>Odstranění bednění nosníků a průvlaků bez podpěrné kce výšky přes 100 cm</t>
  </si>
  <si>
    <t>-854657730</t>
  </si>
  <si>
    <t>https://podminky.urs.cz/item/CS_URS_2023_01/413351122</t>
  </si>
  <si>
    <t>126</t>
  </si>
  <si>
    <t>413352111</t>
  </si>
  <si>
    <t>Zřízení podpěrné konstrukce nosníků výšky podepření do 4 m pro nosník výšky do 100 cm</t>
  </si>
  <si>
    <t>956596552</t>
  </si>
  <si>
    <t>https://podminky.urs.cz/item/CS_URS_2023_01/413352111</t>
  </si>
  <si>
    <t>"Ozn.Z24:" (4,25+4,25)*0,4</t>
  </si>
  <si>
    <t>"Ozn.Z33:" (1,3+6,8+6,8+6,8+6,3)*0,4</t>
  </si>
  <si>
    <t>"Ozn.Z32:" (5,6+6,05)*0,4</t>
  </si>
  <si>
    <t>"Ozn.Z33:" (6,8+6,8+6,8)*0,4</t>
  </si>
  <si>
    <t>"Ozn.Z43:" (1,3+6,8+6,8+6,8+6,3)*0,4</t>
  </si>
  <si>
    <t>"Ozn.Z42:" (5,6+6,05)*0,4</t>
  </si>
  <si>
    <t>"Ozn.Z41:" (6,8+6,8+6,8)*0,4</t>
  </si>
  <si>
    <t>"Ozn.Z51:" (22,5+6,9)*2*0,25</t>
  </si>
  <si>
    <t>-3,4</t>
  </si>
  <si>
    <t>127</t>
  </si>
  <si>
    <t>413352112</t>
  </si>
  <si>
    <t>Odstranění podpěrné konstrukce nosníků výšky podepření do 4 m pro nosník výšky do 100 cm</t>
  </si>
  <si>
    <t>-2032988550</t>
  </si>
  <si>
    <t>https://podminky.urs.cz/item/CS_URS_2023_01/413352112</t>
  </si>
  <si>
    <t>128</t>
  </si>
  <si>
    <t>413352115</t>
  </si>
  <si>
    <t>Zřízení podpěrné konstrukce nosníků výšky podepření do 4 m pro nosník výšky přes 100 cm</t>
  </si>
  <si>
    <t>-605543987</t>
  </si>
  <si>
    <t>https://podminky.urs.cz/item/CS_URS_2023_01/413352115</t>
  </si>
  <si>
    <t>"Ozn.Z23:" (1,3+6,8+6,8+6,8+6,3)*0,4</t>
  </si>
  <si>
    <t>"Ozn.Z22:" (5,6+6,05)*0,4</t>
  </si>
  <si>
    <t>"Ozn.Z21:" (6,8+6,8+6,8)*0,4</t>
  </si>
  <si>
    <t>-24,02</t>
  </si>
  <si>
    <t>129</t>
  </si>
  <si>
    <t>413352116</t>
  </si>
  <si>
    <t>Odstranění podpěrné konstrukce nosníků výšky podepření do 4 m pro nosník výšky přes 100 cm</t>
  </si>
  <si>
    <t>844653620</t>
  </si>
  <si>
    <t>https://podminky.urs.cz/item/CS_URS_2023_01/413352116</t>
  </si>
  <si>
    <t>130</t>
  </si>
  <si>
    <t>413361821</t>
  </si>
  <si>
    <t>Výztuž nosníků, volných trámů nebo průvlaků volných trámů betonářskou ocelí 10 505</t>
  </si>
  <si>
    <t>2126864133</t>
  </si>
  <si>
    <t>https://podminky.urs.cz/item/CS_URS_2023_01/413361821</t>
  </si>
  <si>
    <t>viz PD statika - výkaz výztuže průvlaků a žeber</t>
  </si>
  <si>
    <t>17,53111</t>
  </si>
  <si>
    <t>-3,888</t>
  </si>
  <si>
    <t>131</t>
  </si>
  <si>
    <t>430321414</t>
  </si>
  <si>
    <t>Schodišťová konstrukce a rampa ze ŽB tř. C 25/30</t>
  </si>
  <si>
    <t>-624000716</t>
  </si>
  <si>
    <t>https://podminky.urs.cz/item/CS_URS_2023_01/430321414</t>
  </si>
  <si>
    <t>Viz. PD stavební část - výkresy půdorysu 3.NP a 4.NP, výkresy řezů B,H a Tech.zpr.</t>
  </si>
  <si>
    <t>Viz. PD statika - ŽB schodiště</t>
  </si>
  <si>
    <t>m.č.317 a m.č.402</t>
  </si>
  <si>
    <t>"ramena:" 4,9*0,95*0,22+3,46*0,95*0,22+0,95*0,16*0,3*0,5*26</t>
  </si>
  <si>
    <t>"podesta:" (1,145*0,95+1,05*0,75)*0,22+1,4*2,0*0,22</t>
  </si>
  <si>
    <t>132</t>
  </si>
  <si>
    <t>430361821</t>
  </si>
  <si>
    <t>Výztuž schodišťové konstrukce a rampy betonářskou ocelí 10 505</t>
  </si>
  <si>
    <t>-730997260</t>
  </si>
  <si>
    <t>https://podminky.urs.cz/item/CS_URS_2023_01/430361821</t>
  </si>
  <si>
    <t>Viz PD statika - výkaz výztuže schodiště</t>
  </si>
  <si>
    <t>0,38101-0,00855</t>
  </si>
  <si>
    <t>133</t>
  </si>
  <si>
    <t>430362021</t>
  </si>
  <si>
    <t>Výztuž schodišťové konstrukce a rampy svařovanými sítěmi Kari</t>
  </si>
  <si>
    <t>-546317041</t>
  </si>
  <si>
    <t>https://podminky.urs.cz/item/CS_URS_2023_01/430362021</t>
  </si>
  <si>
    <t>0,00855</t>
  </si>
  <si>
    <t>134</t>
  </si>
  <si>
    <t>431351121</t>
  </si>
  <si>
    <t>Zřízení bednění podest schodišť a ramp přímočarých v do 4 m</t>
  </si>
  <si>
    <t>1579632975</t>
  </si>
  <si>
    <t>https://podminky.urs.cz/item/CS_URS_2023_01/431351121</t>
  </si>
  <si>
    <t>"ramena:" 4,85*0,95+3,46*0,95+0,95*0,1</t>
  </si>
  <si>
    <t>"podesta:" (1,145*0,95+1,05*0,75)+1,4*2,0</t>
  </si>
  <si>
    <t>135</t>
  </si>
  <si>
    <t>431351122</t>
  </si>
  <si>
    <t>Odstranění bednění podest schodišť a ramp přímočarých v do 4 m</t>
  </si>
  <si>
    <t>-671490228</t>
  </si>
  <si>
    <t>https://podminky.urs.cz/item/CS_URS_2023_01/431351122</t>
  </si>
  <si>
    <t>136</t>
  </si>
  <si>
    <t>434311_R1</t>
  </si>
  <si>
    <t>Schodišťové stupně dusané na terén z betonu tř. C 20/25 bez potěru</t>
  </si>
  <si>
    <t>974044259</t>
  </si>
  <si>
    <t>Viz. PD stavební část - výkresy půdorysu  4.NP, výkresy řezů B a H a Tech.zpr.</t>
  </si>
  <si>
    <t>"m.č.401:" (2,0+1,1)*0,225*0,4+(2,0+1,1)*0,3*0,25</t>
  </si>
  <si>
    <t>137</t>
  </si>
  <si>
    <t>434351141</t>
  </si>
  <si>
    <t>Zřízení bednění stupňů přímočarých schodišť</t>
  </si>
  <si>
    <t>-988992689</t>
  </si>
  <si>
    <t>https://podminky.urs.cz/item/CS_URS_2023_01/434351141</t>
  </si>
  <si>
    <t>"m.č.401:" (2,0+1,1)*0,3+(2,0+1,1)*0,15+0,225*0,4*4+0,3*0,3*4</t>
  </si>
  <si>
    <t>0,95*0,16*26</t>
  </si>
  <si>
    <t>138</t>
  </si>
  <si>
    <t>434351142</t>
  </si>
  <si>
    <t>Odstranění bednění stupňů přímočarých schodišť</t>
  </si>
  <si>
    <t>113198266</t>
  </si>
  <si>
    <t>https://podminky.urs.cz/item/CS_URS_2023_01/434351142</t>
  </si>
  <si>
    <t>Vodorovné podkladní a vedlejší konstrukce inž. staveb</t>
  </si>
  <si>
    <t>139</t>
  </si>
  <si>
    <t>451573111</t>
  </si>
  <si>
    <t>Lože pod potrubí otevřený výkop ze štěrkopísku</t>
  </si>
  <si>
    <t>-1057307811</t>
  </si>
  <si>
    <t>https://podminky.urs.cz/item/CS_URS_2023_01/451573111</t>
  </si>
  <si>
    <t>frakce 0-8 mm</t>
  </si>
  <si>
    <t>8,125*1,05*0,1</t>
  </si>
  <si>
    <t>2,175*1,0*0,2</t>
  </si>
  <si>
    <t>2,8*13,075*0,2</t>
  </si>
  <si>
    <t>(6,8+1,2+5,3+4,2+3,3+1,0+1,5+1,0+1,5*2+14,0+2,0+5,3+12,6+2,2+5,7+10,6+7,0+3,0+2,2+1,5+1,2+2,3)*0,6*0,2</t>
  </si>
  <si>
    <t>(14,9+10,9+6,2+1,0*2)*1,0*0,2</t>
  </si>
  <si>
    <t>-18,43</t>
  </si>
  <si>
    <t>Úpravy povrchů, podlahy a osazování výplní</t>
  </si>
  <si>
    <t>Úprava povrchů vnitřní</t>
  </si>
  <si>
    <t>140</t>
  </si>
  <si>
    <t>611131301</t>
  </si>
  <si>
    <t>Cementový postřik vnitřních stropů nanášený celoplošně strojně</t>
  </si>
  <si>
    <t>-1563408346</t>
  </si>
  <si>
    <t>https://podminky.urs.cz/item/CS_URS_2023_01/611131301</t>
  </si>
  <si>
    <t>"m.č.101a-141:" 7,45+5,15+5,1+5,1+12,0+14,8+14,8+5,0+1,2+1,2+2,6+11,4+8,75+32,85+86,6+2,35+1,55+1,55+2,8+4,7+13,6+12,15+12,05+12,05+12,05</t>
  </si>
  <si>
    <t>11,9+12,25+12,25+2,65+30,85+7,9+6,6+4,1+13,7+18,85+5,25+4,75+4,2+15,35+11,75+28,1+0,5</t>
  </si>
  <si>
    <t>"m.č.201-230:" 21,7+72,8+10,7+19,1+29,5+4,7+9,3+9,6+19,1+18,1+15,7+1,9+5,8+6,8+6,8+6,5+53,9+2,7+3,0+3,4+3,3</t>
  </si>
  <si>
    <t>2,7+2,8+4,3+6,0+6,2+5,6+17,6+18,1+75,6+4,4+29,3+15,0+14,0</t>
  </si>
  <si>
    <t>"m.č.300-332:" 1,1+6,8+24,9+36,3+22,6+20,8+13,4+5,1+32,1+9,1+2,7+38,2+13,0+3,4+3,5+4,2+4,4+10,6+3,0+4,1</t>
  </si>
  <si>
    <t>2,9+2,3+2,9+41,3+10,7+26,1+17,6+16,1+3,7+20,9+19,0+19,4+31,2</t>
  </si>
  <si>
    <t>"m.č.401-402:" 122,0+15,3</t>
  </si>
  <si>
    <t>141</t>
  </si>
  <si>
    <t>611131305</t>
  </si>
  <si>
    <t>Cementový postřik vnitřních schodišťových konstrukcí nanášený celoplošně strojně</t>
  </si>
  <si>
    <t>-75671236</t>
  </si>
  <si>
    <t>https://podminky.urs.cz/item/CS_URS_2023_01/611131305</t>
  </si>
  <si>
    <t>"m.č.140b:" 24,4</t>
  </si>
  <si>
    <t>"m.č.231a:" 17,8</t>
  </si>
  <si>
    <t>"m.č.317:" 10,6</t>
  </si>
  <si>
    <t>"m.č.333a:" 17,8</t>
  </si>
  <si>
    <t>142</t>
  </si>
  <si>
    <t>611321321</t>
  </si>
  <si>
    <t>Vápenocementová omítka hladká jednovrstvá vnitřních stropů rovných nanášená strojně</t>
  </si>
  <si>
    <t>1856290873</t>
  </si>
  <si>
    <t>https://podminky.urs.cz/item/CS_URS_2023_01/611321321</t>
  </si>
  <si>
    <t>"m.č.201-OL204:" 21,7+72,8+10,7+19,1+29,5+4,7+9,3+9,6+19,1+18,1+15,7+1,9+5,8+6,8+6,8+6,5+53,9+2,7+3,0+3,4+3,3</t>
  </si>
  <si>
    <t>2,7+2,8+4,3+6,0+6,2+5,6+17,6+18,1+75,6+4,4+29,3+15,0+14,0+21,2+17,8+37,8</t>
  </si>
  <si>
    <t>"m.č.300-335:" 1,1+6,8+24,9+36,3+22,6+20,8+13,4+5,1+32,1+9,1+2,7+38,2+13,0+3,4+3,5+4,2+4,4+10,6+3,0+4,1</t>
  </si>
  <si>
    <t>2,9+2,3+2,9+41,3+10,7+26,1+17,6+16,1+3,7+20,9+19,0+19,4+31,2+21,2+17,8+8,1+11,1</t>
  </si>
  <si>
    <t>Odpočet štukových omítek</t>
  </si>
  <si>
    <t>-6,7</t>
  </si>
  <si>
    <t>143</t>
  </si>
  <si>
    <t>611321341</t>
  </si>
  <si>
    <t>Vápenocementová omítka štuková dvouvrstvá vnitřních stropů rovných nanášená strojně</t>
  </si>
  <si>
    <t>-1775903841</t>
  </si>
  <si>
    <t>https://podminky.urs.cz/item/CS_URS_2023_01/611321341</t>
  </si>
  <si>
    <t>"m.č.119:" 4,7</t>
  </si>
  <si>
    <t>"m.č.141:" 0,5</t>
  </si>
  <si>
    <t>"m.č.316:" 4,4</t>
  </si>
  <si>
    <t>144</t>
  </si>
  <si>
    <t>611321345</t>
  </si>
  <si>
    <t>Vápenocementová omítka štuková dvouvrstvá vnitřních schodišťových konstrukcí nanášená strojně</t>
  </si>
  <si>
    <t>-239890075</t>
  </si>
  <si>
    <t>https://podminky.urs.cz/item/CS_URS_2023_01/611321345</t>
  </si>
  <si>
    <t>145</t>
  </si>
  <si>
    <t>612131301</t>
  </si>
  <si>
    <t>Cementový postřik vnitřních stěn nanášený celoplošně strojně</t>
  </si>
  <si>
    <t>-230676433</t>
  </si>
  <si>
    <t>https://podminky.urs.cz/item/CS_URS_2023_01/612131301</t>
  </si>
  <si>
    <t>"m.č.101a:" (2,35+1,15+0,725)*4,335</t>
  </si>
  <si>
    <t>"m.č.101b:" (2,7+2,075)*4,335</t>
  </si>
  <si>
    <t>"m.č.102:" 2,05*4*4,335</t>
  </si>
  <si>
    <t>"m.č.103:" 2,05*4*4,335</t>
  </si>
  <si>
    <t>"m.č.104:" (3,15+3,9)*4,335</t>
  </si>
  <si>
    <t>"m.č.105:" (4,0+3,7)*2*4,335-0,9*2,0-1,0*2,1-0,5*2,1+(1,0+2,1*2)*0,35+(0,5+2,1*2)*0,35+0,9*0,15*4</t>
  </si>
  <si>
    <t>"m.č.106:" (4,0+3,7)*2*4,335-0,9*2,0-1,0*2,1*2+(1,0+2,1*2)*0,35*2+0,9*0,15*2</t>
  </si>
  <si>
    <t>"m.č.107:" (1,35+3,9)*2*4,335-0,7*2,0*3</t>
  </si>
  <si>
    <t>"m.č.108:" (1,225+0,975)*2*4,335-0,7*2,0</t>
  </si>
  <si>
    <t>"m.č.109:" (1,225+0,95)*2*4,335-0,7*2,0</t>
  </si>
  <si>
    <t>"m.č.110:" (1,65+1,55)*2*4,335-0,8*2,0</t>
  </si>
  <si>
    <t>"m.č.111:" (3,75+3,7)*2*4,335-0,9*2,0-1,0*2,1-0,5*2,1+(1,0+2,1*2)*0,35+(0,5+2,1*2)*0,35+0,9*0,15*4</t>
  </si>
  <si>
    <t>"m.č.112:" (2,85+3,075*2)*2*4,335-1,0*2,1+(1,0+2,1*2)*0,35+0,9*0,15*2</t>
  </si>
  <si>
    <t>"m.č.113:" (4,475+7,945)*2*4,335-0,8*2,0-1,0*2,1*2+(1,0+2,1*2)*0,35*2+0,9*0,15*4</t>
  </si>
  <si>
    <t>"m.č.114:" (19,78+10,8+11,3+1,3+2,1)*2*4,335-2,85*4,335-1,7*2,1-1,625*2,1-1,3*2,15-0,9*2,0*8-1,3*2,0-0,8*2,0*2-0,7*2,0*3+(1,6+2,15*2)*0,68</t>
  </si>
  <si>
    <t>"m.č.115:" (1,6+1,455)*2*4,335-0,7*2,0*2</t>
  </si>
  <si>
    <t>"m.č.116:" (1,725+0,9)*2*4,335-0,7*2,0</t>
  </si>
  <si>
    <t>"m.č.117:" (1,725+0,9)*2*4,335-0,7*2,0</t>
  </si>
  <si>
    <t>"m.č.118:" (1,875+1,625)*2*4,335-0,7*2,0*2</t>
  </si>
  <si>
    <t>"m.č.119:" (1,3+3,625)*2*4,335-0,8*2,0*2</t>
  </si>
  <si>
    <t>"m.č.120:" (3,2+4,55)*2*4,335-0,9*2,0-1,0*2,1-0,5*2,1+(1,0+2,1*2)*0,35+(0,5+2,1*2)*0,35+0,9*0,15*4</t>
  </si>
  <si>
    <t>"m.č.121:" (3,075+3,95)*2*4,335-0,9*2,0-1,0*2,1-0,5*2,1+(1,0+2,1*2)*0,35+(0,5+2,1*2)*0,35+0,9*0,15*4</t>
  </si>
  <si>
    <t>"m.č.122:" (3,05+3,95)*2*4,335-0,9*2,0-1,0*2,1-0,5*2,1+(1,0+2,1*2)*0,35+(0,5+2,1*2)*0,35+0,9*0,15*4</t>
  </si>
  <si>
    <t>"m.č.123:" (3,05+3,95)*2*4,335-0,9*2,0-1,0*2,1-0,5*2,1+(1,0+2,1*2)*0,35+(0,5+2,1*2)*0,35+0,9*0,15*4</t>
  </si>
  <si>
    <t>"m.č.124:" (3,05+3,95)*2*4,335-0,9*2,0-1,0*2,1+(1,0+2,1*2)*0,35+0,9*0,15*2</t>
  </si>
  <si>
    <t>"m.č.125:" (3,1+3,95)*2*4,335-1,1*2,0-1,0*2,1-0,5*2,1+(1,0+2,1*2)*0,35+(0,5+2,1*2)*0,35+0,9*0,15*4</t>
  </si>
  <si>
    <t>"m.č.126:" (3,1+3,95)*2*4,335-1,1*2,0-1,0*2,1-0,5*2,1+(1,0+2,1*2)*0,35+(0,5+2,1*2)*0,35+0,9*0,15*4</t>
  </si>
  <si>
    <t>"m.č.127:" (3,1+3,95)*2*4,335-1,1*2,0-1,0*2,1*2+(1,0+2,1*2)*0,35*2+0,9*0,15*4</t>
  </si>
  <si>
    <t>"m.č.128:" (1,1+2,4)*2*4,335-0,8*2,0</t>
  </si>
  <si>
    <t>"m.č.129:" (8,6+4,825+0,4*2)*2*4,335-1,3*3,0-1,625*2,1*2-1,1*2,0*3-0,8*2,0*2+(1,3+3,0*2)*0,4</t>
  </si>
  <si>
    <t>"m.č.130:" (2,125+3,7+0,725)*2*4,335</t>
  </si>
  <si>
    <t>"m.č.131:" (2,35+2,8)*2*4,335-0,9*2,0</t>
  </si>
  <si>
    <t>"m.č.132:" (2,2+1,85)*2*4,335-0,8*2,0</t>
  </si>
  <si>
    <t>"m.č.133:" (2,45+5,65)*2*4,335-2,75*4,335</t>
  </si>
  <si>
    <t>"m.č.134:" (6,95+2,75)*2*4,335-1,2*2,0*2</t>
  </si>
  <si>
    <t>"m.č.135:" (2,35+2,175)*2*4,335</t>
  </si>
  <si>
    <t>"m.č.136:" (2,225+0,25)*2*4,335</t>
  </si>
  <si>
    <t>"m.č.137:" (2,225+2,025)*2*4,335</t>
  </si>
  <si>
    <t>"m.č.138:" (4,45+3,475)*2*4,335-1,2*2,0</t>
  </si>
  <si>
    <t>"m.č.139:" (4,45+2,65)*2*4,335-1,2*2,0</t>
  </si>
  <si>
    <t>"m.č.140:" (1,7+1,15+1,625+2,675+2,5+0,6+2,9+1,7+1,495)*4,335-1,7*2,1-1,625*2,1-0,9*2,0-1,0*2,1+(1,0+2,1*2)*0,475+0,9*0,15*2</t>
  </si>
  <si>
    <t>"m.č.140a:" 13*4,335-0,8*2,0</t>
  </si>
  <si>
    <t>"m.č.141:" (0,8+5,25)*2*4,335-0,6*2,0</t>
  </si>
  <si>
    <t>"m.č.201:" (5,5+3,95)*2*3,94-0,8*2,0-1,0*2,1-1,825*1,3-1,0*2,1*2+(1,0+2,1*2)*0,175+0,9*0,15*2*2</t>
  </si>
  <si>
    <t>"m.č.202:" (9,875+11,125+1,35+0,975+0,75+0,825)*2*3,94-1,0*2,0-1,825*1,3-2,325*3,5-0,8*2,0*5-0,9*2,0*2-1,1*2,0-1,0*2,1+(1,0+2,1*2)*0,175+0,9*0,15*2</t>
  </si>
  <si>
    <t>"m.č.203:" (12,325+4,125)*2*3,94-3,25*3,5-0,8*2,0-2,325*3,0+(2,325+3,0*2)*0,4</t>
  </si>
  <si>
    <t>"m.č.204:" (4,625+4,125)*2*3,94-0,8*2,0*2-1,5*3,0+(1,5+3,0*2)*0,4</t>
  </si>
  <si>
    <t>"m.č.205a:" (3,2+9,85)*2*3,94-1,2*2,1+(1,2+2,1*2)*0,475-0,9*2,0-1,0*2,0-2,91*3,0+(2,91+3,0*2)*0,4</t>
  </si>
  <si>
    <t>"m.č.206:" (4,1+2,225)*2*3,94-0,9*2,0</t>
  </si>
  <si>
    <t>"m.č.207:" (2,25+4,175)*2*3,94-0,8*2,0-1,0*2,1+(1,0+2,1*2)*0,175+0,9*0,15*2</t>
  </si>
  <si>
    <t>"m.č.208:" (3,225+5,4*2)*2*3,94-2,425*3,94-1,0*2,1+(1,0+2,1*2)*0,4-1,0*2,1*2+(1,0+2,1*2)*0,175*2+0,9*0,15*2*2</t>
  </si>
  <si>
    <t>"m.č.209:" (3,2+5,4)*2*3,94-2,4*3,94-1,0*2,1-0,5*2,1+(1,0+2,1*2)*0,175+(0,5+2,1*2)*0,175+0,9*0,15*2*2</t>
  </si>
  <si>
    <t>"m.č.210:" (6,975+2,545+1,6)*2*3,94-2,425*3,94-1,99*3,94-1,2*1,0*2+(1,2+1,0*2)*0,2*2</t>
  </si>
  <si>
    <t>"m.č.211:" (11,4+1,33)*2*3,94-0,8*2,0</t>
  </si>
  <si>
    <t>"m.č.212-215:" ( 14,95+9,05+3,84+1,95)*2*3,94-1,0*2,0*2-0,9*2,0*2-0,8*2,0*6-0,7*2,0*6-1,5*2,1+(1,5+2,1*2)*0,45</t>
  </si>
  <si>
    <t>"m.č.216:" (1,8+1,475)*2*3,94-0,8*2,0</t>
  </si>
  <si>
    <t>"m.č.216a:" (1,8+1,775)*2*3,94-0,7*2,0</t>
  </si>
  <si>
    <t>"m.č.217:" (1,45+1,3+1,3+0,95)*2*3,94-0,7*2,0*3</t>
  </si>
  <si>
    <t>"m.č.218:" (1,425+1,3+1,275+0,95)*2*3,94-0,7*2,0*3</t>
  </si>
  <si>
    <t>"m.č.219:" (1,125+2,15)*2*3,94-0,7*2,0</t>
  </si>
  <si>
    <t>"m.č.220:" (1,9+1,45)*2*3,94-0,8*2,0</t>
  </si>
  <si>
    <t>"m.č.221:" (2,0+2,15)*2*3,94-0,8*2,0</t>
  </si>
  <si>
    <t>"m.č.222:" (2,925+2,2)*2*3,94-0,8*2,0</t>
  </si>
  <si>
    <t>"m.č.223a:" (2,975+2,55)*2*3,94-0,8*2,0</t>
  </si>
  <si>
    <t>"m.č.223b:" (2,1+2,725)*2*3,94-0,8*2,0</t>
  </si>
  <si>
    <t>"m.č.224:" (5,2+3,45+2,0+0,275)*2*3,94-0,9*2,0*2-0,8*2,0-1,0*2,1+(1,0+2,1*2)*0,175+0,9*0,15*2</t>
  </si>
  <si>
    <t>"m.č.225:" (5,2*2+3,475)*2*3,94-0,9*2,0*3-1,0*2,1*2+(1,0+2,1*2)*0,175*2+0,9*0,15*2*2</t>
  </si>
  <si>
    <t>"m.č.226,227:" (11,25+8,975)*2*3,94-1,1*2,0-0,9*2,0*2-1,3*1,15-0,5*2,1*2-1,0*2,1*5+(0,5+2,1*2)*0,175*2+(1,0+2,1*2)*0,175*5+0,9*0,15*2*7</t>
  </si>
  <si>
    <t>"m.č.228:" (6,475+4,575)*2*3,94-1,0*2,0-1,3*1,15-0,5*2,1-1,0*2,1*2+(0,5+2,1*2)*0,175+(1,0+2,1*2)*0,175*2+0,9*0,15*2*3</t>
  </si>
  <si>
    <t>"m.č.229:" (5,2+4,575+2,8)*2*3,94-1,0*2,0*2-1,0*2,1*3+(1,0+2,1*2)*0,175*3+0,9*0,15*2*3</t>
  </si>
  <si>
    <t>"m.č.230:" (3,03+4,575)*2*3,94-0,8*2,0+1,0*2,1*2+(1,0+2,1*2)*0,175*2+0,9*0,15*2*2</t>
  </si>
  <si>
    <t>"m.č.300a:" (3,7+1,825)*2*3,9-1,3*2,0*2-1,0*2,1+(1,0+2,1*2)*0,175+0,9*0,15*2</t>
  </si>
  <si>
    <t>"m.č.301:" (3,475+7,2)*2*3,9-0,9*2,0-1,0*2,1+(1,0+2,1*2)*0,175+0,9*0,15*2</t>
  </si>
  <si>
    <t>"m.č.302:" (6,5+5,6)*2*3,9-1,0*2,0-1,3*2,0-1,0*2,1+(1,0+2,1*2)*0,175+0,9*0,15*2</t>
  </si>
  <si>
    <t>"m.č.303:" (4,05+5,6)*2*3,9-1,3*2,0-0,9*2,0-1,0*2,0-1,0*2,1+(1,0+2,1*2)*0,175+0,9*0,15*2</t>
  </si>
  <si>
    <t>"m.č.304:" (5,375+3,65)*2*3,9-1,3*2,0-0,9*2,0</t>
  </si>
  <si>
    <t>"m.č.305:" (3,45+5,6)*2*3,9-0,8*2,0*2-1,0*2,1-0,5*2,1+(1,0+2,1*2)*0,175+(0,5+2,1*2)*0,175+0,9*0,15*2*2</t>
  </si>
  <si>
    <t>"m.č.306:" (1,7+2,025+0,675+1,55+1,0)*2*3,9-0,7*2,0*2-0,8*2,0</t>
  </si>
  <si>
    <t>"m.č.307:" (6,7+5,6)*2*3,9-0,8*2,0*2-1,0*2,1+(1,0+2,1*2)*0,175+0,9*0,15*2*2</t>
  </si>
  <si>
    <t>"m.č.308:" (3,25+3,85+11,05)*2*3,9-0,8*2,0-0,7*2,0</t>
  </si>
  <si>
    <t>"m.č.309:" (1,5+1,75)*2*3,9-0,7*2,0</t>
  </si>
  <si>
    <t>"m.č.310:" (24,925+4,05+0,745)*2*3,9-1,3*2,0*2-0,9*2,0*5-0,8*2,0*5</t>
  </si>
  <si>
    <t>"m.č.311:" (3,975+3,05)*2*3,9-0,8*2,0-1,0*2,1+(1,0+2,1*2)*0,175+0,9*0,15*2</t>
  </si>
  <si>
    <t>"m.č.312:" (1,425+1,425+1,275+0,9)*2*3,9-0,7*2,0*3</t>
  </si>
  <si>
    <t>"m.č.313:" (1,45+1,425+1,3+0,9)*2*3,9-0,7*2,0*3</t>
  </si>
  <si>
    <t>"m.č.314:" (1,7+2,45)*2*3,9-0,8*2,0</t>
  </si>
  <si>
    <t>"m.č.316:" (2,175+2,0)*2*3,9-0,9*2,0</t>
  </si>
  <si>
    <t>"m.č.317:" (5,3+2,0)*2*4,26-0,9*2,0*2</t>
  </si>
  <si>
    <t>"m.č.318:" (1,475+2,0)*2*3,9-0,8*2,0</t>
  </si>
  <si>
    <t>"m.č.319:" (1,8+2,275)*2*3,9-0,8*2,0</t>
  </si>
  <si>
    <t>"m.č.320:" (1,45+1,15+1,3+0,9)*2*3,9-0,7*2,0*3</t>
  </si>
  <si>
    <t>"m.č.321:" (1,35+1,7)*2*3,9-0,8*2,0</t>
  </si>
  <si>
    <t>"m.č.322:" (1,6+18,25)*2*3,9-0,8*2,0</t>
  </si>
  <si>
    <t>"m.č.323:" (17,905+2,55)*2*3,9-1,3*2,0*3-0,9*2,0*3-0,8*2,0*4-0,7*2,0-1,5*2,1+(1,5+2,1*2)*0,35</t>
  </si>
  <si>
    <t>"m.č.324:" (4,375+2,1)*2*3,9-0,9*2,0-0,8*2,0*4-0,7*2,0*2</t>
  </si>
  <si>
    <t>"m.č.325:" (3,2+7,425)*2*3,9-0,8*2,0-0,5*2,1-1,0*2,1*3+(0,5+2,1*2)*0,175+(1,0+2,1*2)*0,175*3+0,9*0,15*2*4</t>
  </si>
  <si>
    <t>"m.č.326:" (3,0+5,85)*2*3,9-0,8*2,0-1,0*2,1+(1,0+2,1*2)*0,175+0,9*0,15*2</t>
  </si>
  <si>
    <t>"m.č.327:" (3,45+5,85)*2*3,9-0,8*2,0-0,7*2,0-1,0*2,1*2+(1,0+2,1*2)*0,175*2+0,9*0,15*2*2</t>
  </si>
  <si>
    <t>"m.č.328:" (1,775+1,9*2)*2*3,9-0,7*2,0</t>
  </si>
  <si>
    <t>"m.č.329:" (3,625+5,85+1,025+0,5)*2*3,9-1,3*2,0-0,9*2,0-1,0*2,1+(1,0+2,1*2)*0,175*2+0,9*0,15*2*2</t>
  </si>
  <si>
    <t>"m.č.330:" (3,3+5,85+1,4)*2*3,9-1,3*2,0-0,9*2,0*2-1,0*2,1*2+(1,0+2,1*2)*0,175*2+0,9*0,15*2*2</t>
  </si>
  <si>
    <t>"m.č.331:" (3,3+5,85*2)*2*3,9-0,9*2,0*3-1,0*2,1-0,5*2,1+(1,0+2,1*2)*0,175+(0,5+2,1*2)*0,175+0,9*0,15*2*2</t>
  </si>
  <si>
    <t>"m.č.332:" (5,58+5,85)*2*3,9-1,3*2,0-0,9*2,0-1,0*2,1*3+(1,0+2,1*2)*0,175*3+0,9*0,15*2*3</t>
  </si>
  <si>
    <t>"m.č.401:" (21,75+6,4+6,8+2,25)*2*3,1-0,9*2,0-1,1*2,35-2,0*2,35+(1,1+2,35*2)*0,175+(2,0+2,35*2)*0,175</t>
  </si>
  <si>
    <t>"m.č.402:" (6,55+2,0)*23,1-0,9*2,0</t>
  </si>
  <si>
    <t>146</t>
  </si>
  <si>
    <t>612135101</t>
  </si>
  <si>
    <t>Hrubá výplň rýh ve stěnách maltou jakékoli šířky rýhy</t>
  </si>
  <si>
    <t>-746752241</t>
  </si>
  <si>
    <t>https://podminky.urs.cz/item/CS_URS_2023_01/612135101</t>
  </si>
  <si>
    <t>zapravení ryh pro drážkach</t>
  </si>
  <si>
    <t>0,03*(900,0+50,0)+0,07*(850,0+35,0)+0,1*(480,0+15,0)+0,15*(126,0+150,0+38,0)+0,2*15,0+0,3*30,4</t>
  </si>
  <si>
    <t>147</t>
  </si>
  <si>
    <t>611325421</t>
  </si>
  <si>
    <t>Oprava vnitřní vápenocementové štukové omítky stropů v rozsahu plochy do 10 %</t>
  </si>
  <si>
    <t>2136469821</t>
  </si>
  <si>
    <t>https://podminky.urs.cz/item/CS_URS_2023_01/611325421</t>
  </si>
  <si>
    <t>"m.č.139:" 24,4</t>
  </si>
  <si>
    <t>"m.č.231:" 21,2</t>
  </si>
  <si>
    <t>"m.č.333:" 21,2</t>
  </si>
  <si>
    <t>148</t>
  </si>
  <si>
    <t>612325423</t>
  </si>
  <si>
    <t>Oprava vnitřní vápenocementové štukové omítky stěn v rozsahu plochy přes 30 do 50 %</t>
  </si>
  <si>
    <t>858712950</t>
  </si>
  <si>
    <t>https://podminky.urs.cz/item/CS_URS_2023_01/612325423</t>
  </si>
  <si>
    <t>"m.č.139:" (7,85+7,2)*4,335</t>
  </si>
  <si>
    <t>"m.č.140a:" (5,5+1,8)*2*2,165</t>
  </si>
  <si>
    <t>"m.č.231:" (5,5+9,1)*3,94</t>
  </si>
  <si>
    <t>"m.č.333:" (5,625+9,45)*3,9</t>
  </si>
  <si>
    <t>149</t>
  </si>
  <si>
    <t>612142001</t>
  </si>
  <si>
    <t>Potažení vnitřních stěn sklovláknitým pletivem vtlačeným do tenkovrstvé hmoty</t>
  </si>
  <si>
    <t>-493317900</t>
  </si>
  <si>
    <t>https://podminky.urs.cz/item/CS_URS_2023_01/612142001</t>
  </si>
  <si>
    <t>150</t>
  </si>
  <si>
    <t>612321321</t>
  </si>
  <si>
    <t>Vápenocementová omítka hladká jednovrstvá vnitřních stěn nanášená strojně</t>
  </si>
  <si>
    <t>-490053476</t>
  </si>
  <si>
    <t>https://podminky.urs.cz/item/CS_URS_2023_01/612321321</t>
  </si>
  <si>
    <t>Viz. PD stavební část - výkresy půdorysu 1.NP, 2.NP, 3.NP a Tech.zpr.</t>
  </si>
  <si>
    <t>pod obklady:</t>
  </si>
  <si>
    <t>"m.č.107:" (1,35+3,9)*2*2,5-0,7*2,0*3</t>
  </si>
  <si>
    <t>"m.č.108:" (1,225+0,975)*2*2,5-0,7*2,0</t>
  </si>
  <si>
    <t>"m.č.109:" (1,225+0,95)*2*2,5-0,7*2,0</t>
  </si>
  <si>
    <t>"m.č.110:" (1,65+1,55)*2*2,5-0,8*2,0</t>
  </si>
  <si>
    <t>"m.č.111:" 1,0*1,5</t>
  </si>
  <si>
    <t>"m.č.112:" 3,075*3,0</t>
  </si>
  <si>
    <t>"m.č.113:" (3,3+0,6)*1,5</t>
  </si>
  <si>
    <t>"m.č.114:" (2,93+0,4+2,1+1,3+6,5+1,3+4,8+6,675+13,65)*2,5-1,3*2,0-0,6*2,0</t>
  </si>
  <si>
    <t>"m.č.115:" (1,6+1,455)*2*2,5-0,7*2,0*2</t>
  </si>
  <si>
    <t>"m.č.116:" (1,725+0,9)*2*2,5-0,7*2,0</t>
  </si>
  <si>
    <t>"m.č.117:" (1,725+0,9)*2*2,5-0,7*2,0</t>
  </si>
  <si>
    <t>"m.č.118:" (1,875+1,625)*2*2,5-0,7*2,0*2</t>
  </si>
  <si>
    <t>"m.č.119:" (1,3+3,625)*2*2,5-0,8*2,0</t>
  </si>
  <si>
    <t>"m.č.120:" (0,95+0,6)*1,5</t>
  </si>
  <si>
    <t>"m.č.121:" (1,025+0,6)*1,5</t>
  </si>
  <si>
    <t>"m.č.122:" (1,025+0,6)*1,5</t>
  </si>
  <si>
    <t>"m.č.123:" (1,025+0,6)*1,5</t>
  </si>
  <si>
    <t>"m.č.124:" (1,025+0,6)*1,5</t>
  </si>
  <si>
    <t>"m.č.125:" 1,0*1,5</t>
  </si>
  <si>
    <t>"m.č.126:" 1,0*1,5</t>
  </si>
  <si>
    <t>"m.č.127:" 1,0*1,5</t>
  </si>
  <si>
    <t>"m.č.128:" (1,1+2,4)*2*2,5-0,8*2,0</t>
  </si>
  <si>
    <t>"m.č.129:" (0,675+3,05+2,525)*2,5-0,8*2,0</t>
  </si>
  <si>
    <t>"m.č.132:" (2,2+1,85)*2*2,5-0,8*2,0</t>
  </si>
  <si>
    <t>"m.č.133:" (2,45+5,65)*2*2,7-2,75*4,335</t>
  </si>
  <si>
    <t>"m.č.134:" (6,95+2,75)*2,7-1,2*2,0*2</t>
  </si>
  <si>
    <t>"m.č.135:" (2,35+2,175)*2,7</t>
  </si>
  <si>
    <t>"m.č.136:" (2,225+0,25)*2,7</t>
  </si>
  <si>
    <t>"m.č.137:" (2,225+2,025)*2,7</t>
  </si>
  <si>
    <t>"m.č.138:" (4,45+3,475)*2*2,5-1,2*2,0</t>
  </si>
  <si>
    <t>"m.č.139:" (4,45+2,65)*2*2,5-1,2*2,0</t>
  </si>
  <si>
    <t>"m.č.140:" (2,675+2,5+0,6+2,9)*3,0-0,9*2,0</t>
  </si>
  <si>
    <t>"m.č.202:" (1,65+0,6)*1,5</t>
  </si>
  <si>
    <t>"m.č.207:" (1,2+0,6)*1,5</t>
  </si>
  <si>
    <t>"m.č.216:" (1,8+1,475)*2*2,5-0,8*2,0</t>
  </si>
  <si>
    <t>"m.č.216a:" (1,8+1,775)*2*2,5-0,7*2,0</t>
  </si>
  <si>
    <t>"m.č.217:" (1,45+1,3+1,3+0,95)*2*2,5-0,7*2,0*3</t>
  </si>
  <si>
    <t>"m.č.218:" (1,425+1,3+1,275+0,95)*2*2,5-0,7*2,0*3</t>
  </si>
  <si>
    <t>"m.č.219:" (1,125+2,15)*2*2,5-0,7*2,0</t>
  </si>
  <si>
    <t>"m.č.220:" (1,9+1,45)*2*2,5-0,8*2,0</t>
  </si>
  <si>
    <t>"m.č.221:" (2,0+2,15)*2*2,5-0,8*2,0</t>
  </si>
  <si>
    <t>"m.č.223a:" (2,975+2,55)*2*2,5-0,8*2,0</t>
  </si>
  <si>
    <t>"m.č.223b:" (2,1+2,725)*2*2,5-0,8*2,0</t>
  </si>
  <si>
    <t>"m.č.230:" (2,1+0,6)*1,5</t>
  </si>
  <si>
    <t>"m.č.301:" 1,0*1,5</t>
  </si>
  <si>
    <t>"m.č.306:" (1,7+2,025+0,675+1,55+1,0)*2*2,5-0,7*2,0*2-0,8*2,0</t>
  </si>
  <si>
    <t>"m.č.308:" (3,25+3,85+11,05)*2*2,7-0,8*2,0-0,7*2,0</t>
  </si>
  <si>
    <t>"m.č.309:" (1,5+1,75)*2*2,5-0,7*2,0</t>
  </si>
  <si>
    <t>"m.č.311:" (1,8+0,6)*1,5</t>
  </si>
  <si>
    <t>"m.č.312:" (1,425+1,425+1,275+0,9)*2*2,5-0,7*2,0*3</t>
  </si>
  <si>
    <t>"m.č.313:" (1,45+1,425+1,3+0,9)*2*2,5-0,7*2,0*3</t>
  </si>
  <si>
    <t>"m.č.314:" (1,7+2,45)*2*2,5-0,8*2,0</t>
  </si>
  <si>
    <t>"m.č.318:" (1,475+2,0)*2*2,5-0,8*2,0</t>
  </si>
  <si>
    <t>"m.č.319:" (1,8+2,275)*2*2,5-0,8*2,0</t>
  </si>
  <si>
    <t>"m.č.320:" (1,45+1,15+1,3+0,9)*2*2,5-0,7*2,0*3</t>
  </si>
  <si>
    <t>"m.č.321:" (1,35+1,7)*2*2,5-0,8*2,0</t>
  </si>
  <si>
    <t>"m.č.322:" (1,6+18,25)*2*2,5-0,8*2,0</t>
  </si>
  <si>
    <t>"m.č.325:" 1,0*1,5</t>
  </si>
  <si>
    <t>"m.č.326:" 1,0*1,5</t>
  </si>
  <si>
    <t>"m.č.328:" (1,775+1,9*2)*2*2,5-0,7*2,0</t>
  </si>
  <si>
    <t>"m.č.329:" (3,15+0,6)*1,5+(0,5*2+0,9)*1,5</t>
  </si>
  <si>
    <t>"m.č.330:" 1,0*1,5</t>
  </si>
  <si>
    <t>"m.č.331:" (0,9+0,6)*1,5</t>
  </si>
  <si>
    <t>"m.č.332:" 3,775*1,5</t>
  </si>
  <si>
    <t>151</t>
  </si>
  <si>
    <t>612321341</t>
  </si>
  <si>
    <t>Vápenocementová omítka štuková dvouvrstvá vnitřních stěn nanášená strojně</t>
  </si>
  <si>
    <t>-83832436</t>
  </si>
  <si>
    <t>https://podminky.urs.cz/item/CS_URS_2023_01/612321341</t>
  </si>
  <si>
    <t>_61213101-_612321321-_612341121</t>
  </si>
  <si>
    <t>152</t>
  </si>
  <si>
    <t>612341121</t>
  </si>
  <si>
    <t>Sádrová nebo vápenosádrová omítka hladká jednovrstvá vnitřních stěn nanášená ručně</t>
  </si>
  <si>
    <t>1528487054</t>
  </si>
  <si>
    <t>https://podminky.urs.cz/item/CS_URS_2023_01/612341121</t>
  </si>
  <si>
    <t>154</t>
  </si>
  <si>
    <t>617131101</t>
  </si>
  <si>
    <t>Cementový postřik světlíků nebo výtahových šachet nanášený celoplošně ručně</t>
  </si>
  <si>
    <t>-2142445592</t>
  </si>
  <si>
    <t>https://podminky.urs.cz/item/CS_URS_2023_01/617131101</t>
  </si>
  <si>
    <t>"m.č.205b, 300:" (2,75+1,7)*8,1-1,2*2,1*2+2,75*1,7</t>
  </si>
  <si>
    <t>155</t>
  </si>
  <si>
    <t>617321141</t>
  </si>
  <si>
    <t>Vápenocementová omítka štuková dvouvrstvá světlíků nebo výtahových šachet nanášená ručně</t>
  </si>
  <si>
    <t>448306897</t>
  </si>
  <si>
    <t>https://podminky.urs.cz/item/CS_URS_2023_01/617321141</t>
  </si>
  <si>
    <t>156</t>
  </si>
  <si>
    <t>619991011</t>
  </si>
  <si>
    <t>Obalení konstrukcí a prvků fólií přilepenou lepící páskou</t>
  </si>
  <si>
    <t>-1007410464</t>
  </si>
  <si>
    <t>https://podminky.urs.cz/item/CS_URS_2023_01/619991011</t>
  </si>
  <si>
    <t>Viz. PD stavební část - výkresy půdorysu 1.NP, 2.NP, výkresy řezů A,B,C</t>
  </si>
  <si>
    <t>zakrytí oken a ostatních ploch osazených před omítáním</t>
  </si>
  <si>
    <t>0,5*2,1*8+1,0*2,1*17+1,3*3,0</t>
  </si>
  <si>
    <t>(1,625*2,1*2+1,7*2,1+1,6*2,15)*2</t>
  </si>
  <si>
    <t>0,5*2,1*4+1,0*2,1*23+2,325*3,0+1,5*3,0+3,2*3,0</t>
  </si>
  <si>
    <t>(2,325*3,5+1,0*2,1+1,825*1,3+1,3*1,15+1,2*1,0*2+1,5*2,1)*2</t>
  </si>
  <si>
    <t>0,5*2,1*3+1,0*2,1*22</t>
  </si>
  <si>
    <t>(1,5*2,1)*2</t>
  </si>
  <si>
    <t>2,0*2,35+1,1*2,35</t>
  </si>
  <si>
    <t>157</t>
  </si>
  <si>
    <t>622143003</t>
  </si>
  <si>
    <t>Montáž omítkových plastových nebo pozinkovaných rohových profilů s tkaninou</t>
  </si>
  <si>
    <t>-1085728228</t>
  </si>
  <si>
    <t>https://podminky.urs.cz/item/CS_URS_2023_01/622143003</t>
  </si>
  <si>
    <t>0,5*8+1,0*17+3,0*2*26+1,3</t>
  </si>
  <si>
    <t>1,6+2,15</t>
  </si>
  <si>
    <t>35*4,335</t>
  </si>
  <si>
    <t>0,5*4+1,0*23+3,0*2*24+2,325+3,0*2+1,5+3,0*2+3,2+3,0*2</t>
  </si>
  <si>
    <t>(2,325+3,5*2+(1,0+2,1)*2+(1,825+1,3)*2+(1,3+1,15)*2+(1,2+1,0)*2*2+(1,5+2,1)*2)*2+1,2+2,1+1,5+2,1*2</t>
  </si>
  <si>
    <t>38*3,94</t>
  </si>
  <si>
    <t>0,5*3+1,0*22+3,0*2*22</t>
  </si>
  <si>
    <t>(1,5+2,1*2)*2+1,5+2,1*2</t>
  </si>
  <si>
    <t>41*3,9</t>
  </si>
  <si>
    <t>16*3,1+2,0+2,35*2+1,1+2,35*2</t>
  </si>
  <si>
    <t>158</t>
  </si>
  <si>
    <t>59051486</t>
  </si>
  <si>
    <t>profil rohový PVC 15x15mm s výztužnou tkaninou š 100mm pro ETICS</t>
  </si>
  <si>
    <t>-879617277</t>
  </si>
  <si>
    <t>1166,47*1,05 'Přepočtené koeficientem množství</t>
  </si>
  <si>
    <t>159</t>
  </si>
  <si>
    <t>622143004</t>
  </si>
  <si>
    <t>Montáž omítkových samolepících začišťovacích profilů pro spojení s okenním rámem</t>
  </si>
  <si>
    <t>-1624400138</t>
  </si>
  <si>
    <t>https://podminky.urs.cz/item/CS_URS_2023_01/622143004</t>
  </si>
  <si>
    <t>(0,5+2,1*2)*8+(1,0+2,1*2)*17+(1,3+3,0*2)</t>
  </si>
  <si>
    <t>((1,625+2,1*2)*2+(1,7+2,1*2)+(1,6+2,15*2))*2</t>
  </si>
  <si>
    <t>(0,5+2,1*2)*4+(1,0+2,1*2)*23+(2,325+3,0*2)+(1,5+3,0*2)+(3,2+3,0*2)</t>
  </si>
  <si>
    <t>((2,325+3,5*2)+(1,0+2,1*2)+(1,825+1,3*2)+(1,3+1,15*2)+(1,2+1,0*2)*2+(1,5+2,1*2))*2</t>
  </si>
  <si>
    <t>(0,5+2,1*2)*3+(1,0+2,1*2)*22</t>
  </si>
  <si>
    <t>(1,5+2,1*2)*2</t>
  </si>
  <si>
    <t>(2,0+2,3*2)+(1,1+2,35*2)</t>
  </si>
  <si>
    <t>160</t>
  </si>
  <si>
    <t>59051476</t>
  </si>
  <si>
    <t>profil začišťovací PVC 9mm s výztužnou tkaninou pro ostění ETICS</t>
  </si>
  <si>
    <t>-2129367752</t>
  </si>
  <si>
    <t>Úprava povrchů vnější</t>
  </si>
  <si>
    <t>161</t>
  </si>
  <si>
    <t>622131301</t>
  </si>
  <si>
    <t>Cementový postřik vnějších stěn nanášený celoplošně strojně</t>
  </si>
  <si>
    <t>-2096993065</t>
  </si>
  <si>
    <t>https://podminky.urs.cz/item/CS_URS_2023_01/622131301</t>
  </si>
  <si>
    <t>Vyrovnání podkladu KZS</t>
  </si>
  <si>
    <t>"viz pol.č.622251105:" 1305,346</t>
  </si>
  <si>
    <t>"viz pol.č.622251101:" 256,056</t>
  </si>
  <si>
    <t>162</t>
  </si>
  <si>
    <t>622321321</t>
  </si>
  <si>
    <t>Vápenocementová omítka hladká jednovrstvá vnějších stěn nanášená strojně</t>
  </si>
  <si>
    <t>1448106806</t>
  </si>
  <si>
    <t>https://podminky.urs.cz/item/CS_URS_2023_01/622321321</t>
  </si>
  <si>
    <t>163</t>
  </si>
  <si>
    <t>622325102</t>
  </si>
  <si>
    <t>Oprava vnější vápenocementové hladké omítky složitosti 1 stěn v rozsahu přes 10 do 30 %</t>
  </si>
  <si>
    <t>-9192288</t>
  </si>
  <si>
    <t>https://podminky.urs.cz/item/CS_URS_2023_01/622325102</t>
  </si>
  <si>
    <t>Viz. PD stavební část - výkresy půdorysu 1.NP, 2.NP, 3.NP a 4.NP, výkresy řezů B a H, výkresy pohledů a Tech.zpr.</t>
  </si>
  <si>
    <t>Skladba W14a</t>
  </si>
  <si>
    <t>Pohled severní</t>
  </si>
  <si>
    <t>6,425*13,12</t>
  </si>
  <si>
    <t>164</t>
  </si>
  <si>
    <t>622211021</t>
  </si>
  <si>
    <t>Montáž kontaktního zateplení vnějších stěn lepením a mechanickým kotvením polystyrénových desek do betonu a zdiva tl přes 80 do 120 mm</t>
  </si>
  <si>
    <t>1668489723</t>
  </si>
  <si>
    <t>https://podminky.urs.cz/item/CS_URS_2023_01/622211021</t>
  </si>
  <si>
    <t>165</t>
  </si>
  <si>
    <t>283764_R6</t>
  </si>
  <si>
    <t>deska z extrudovaného polystyrénu 3035 CS - 1250 x 600, tl.120 mm, Podrobný popis viz PD</t>
  </si>
  <si>
    <t>-1723343769</t>
  </si>
  <si>
    <t>Viz. PD stavební část - výkresy půdorysu 1.NP, výkresy řezů B a H, výkresy pohledů a Tech.zpr.</t>
  </si>
  <si>
    <t>Skladba W12b</t>
  </si>
  <si>
    <t>0,5*0,45</t>
  </si>
  <si>
    <t>11,4*0,45-1,5*0,45-1,1*0,45*2</t>
  </si>
  <si>
    <t>Pohled jižní</t>
  </si>
  <si>
    <t>1,0*0,45*6+0,5*0,45*2</t>
  </si>
  <si>
    <t>Pohled východní</t>
  </si>
  <si>
    <t>1,0*0,45*5+0,5*0,45</t>
  </si>
  <si>
    <t>9,315*1,02 'Přepočtené koeficientem množství</t>
  </si>
  <si>
    <t>166</t>
  </si>
  <si>
    <t>283764_R9</t>
  </si>
  <si>
    <t>deska z extrudovaného polystyrénu 3035 CS - 1250 x 600, tl.100 mm, Podrobný popis viz PD</t>
  </si>
  <si>
    <t>1644483700</t>
  </si>
  <si>
    <t>6,425*0,45</t>
  </si>
  <si>
    <t>(4,0*2+11,4)*5,4</t>
  </si>
  <si>
    <t>107,651*1,02 'Přepočtené koeficientem množství</t>
  </si>
  <si>
    <t>167</t>
  </si>
  <si>
    <t>622211031</t>
  </si>
  <si>
    <t>Montáž kontaktního zateplení vnějších stěn lepením a mechanickým kotvením polystyrénových desek do betonu a zdiva tl přes 120 do 160 mm</t>
  </si>
  <si>
    <t>-1081110345</t>
  </si>
  <si>
    <t>https://podminky.urs.cz/item/CS_URS_2023_01/622211031</t>
  </si>
  <si>
    <t>168</t>
  </si>
  <si>
    <t>283764_R4</t>
  </si>
  <si>
    <t>deska z extrudovaného polystyrénu 3035 CS - 1250 x 600, tl.140 mm, Podrobný popis viz PD</t>
  </si>
  <si>
    <t>-141141185</t>
  </si>
  <si>
    <t>Skladba W13a</t>
  </si>
  <si>
    <t>27,05*1,25+11,4*1,5</t>
  </si>
  <si>
    <t>33,42*1,25</t>
  </si>
  <si>
    <t>19,19*1,25</t>
  </si>
  <si>
    <t>116,676*1,02 'Přepočtené koeficientem množství</t>
  </si>
  <si>
    <t>169</t>
  </si>
  <si>
    <t>283764_R8</t>
  </si>
  <si>
    <t>deska z extrudovaného polystyrénu 3035 CS - 1250 x 600, tl.160 mm, Podrobný popis viz PD</t>
  </si>
  <si>
    <t>1896401974</t>
  </si>
  <si>
    <t>Skladba W12a</t>
  </si>
  <si>
    <t>27,05*0,45-1,0*0,45*8-0,5*0,45*7</t>
  </si>
  <si>
    <t>33,42*0,45-1,0*0,45*13-0,5*0,45*4</t>
  </si>
  <si>
    <t>19,19*0,45-1,0*0,45*7-0,5*0,45-1,3*0,45</t>
  </si>
  <si>
    <t>19,963*1,02 'Přepočtené koeficientem množství</t>
  </si>
  <si>
    <t>170</t>
  </si>
  <si>
    <t>622221021</t>
  </si>
  <si>
    <t>Montáž kontaktního zateplení vnějších stěn lepením a mechanickým kotvením TI z minerální vlny s podélnou orientací do zdiva a betonu tl přes 80 do 120 mm</t>
  </si>
  <si>
    <t>-1485087750</t>
  </si>
  <si>
    <t>https://podminky.urs.cz/item/CS_URS_2023_01/622221021</t>
  </si>
  <si>
    <t>171</t>
  </si>
  <si>
    <t>631515_R2</t>
  </si>
  <si>
    <t>deska kamenná minerální vlna tl. 120 mm, Podrobný popis viz PD</t>
  </si>
  <si>
    <t>-52428828</t>
  </si>
  <si>
    <t>Skladba W11</t>
  </si>
  <si>
    <t>1,0*3,0*2+0,5*3,0*2+0,5*2,55</t>
  </si>
  <si>
    <t>11,4*3,47-1,5*1,8-1,1*1,8*2</t>
  </si>
  <si>
    <t>1,0*3,0*9+0,5*3,0*3+0,56*4,25+1,06*9,82+1,0*2,55*6+0,5*2,55*2</t>
  </si>
  <si>
    <t>1,0*3,0*4+0,5*3,0*2+1,0*2,55*5+0,5*2,55</t>
  </si>
  <si>
    <t>134,337*1,02 'Přepočtené koeficientem množství</t>
  </si>
  <si>
    <t>172</t>
  </si>
  <si>
    <t>631515_R4</t>
  </si>
  <si>
    <t>deska kamenná minerální vlna tl. 100 mm, Podrobný popis viz PD</t>
  </si>
  <si>
    <t>133518571</t>
  </si>
  <si>
    <t>Viz. PD stavební část - výkresy půdorysu 1.NP, 2.NP, 3.NP, výkresy řezů B a H, výkresy pohledů a Tech.zpr.</t>
  </si>
  <si>
    <t>6,425*13,19</t>
  </si>
  <si>
    <t>84,746*1,02 'Přepočtené koeficientem množství</t>
  </si>
  <si>
    <t>173</t>
  </si>
  <si>
    <t>622221031</t>
  </si>
  <si>
    <t>Montáž kontaktního zateplení vnějších stěn lepením a mechanickým kotvením TI z minerální vlny s podélnou orientací do zdiva a betonu tl přes 120 do 160 mm</t>
  </si>
  <si>
    <t>-456015470</t>
  </si>
  <si>
    <t>https://podminky.urs.cz/item/CS_URS_2023_01/622221031</t>
  </si>
  <si>
    <t>Skladba W10</t>
  </si>
  <si>
    <t>27,05*13,62-1,0*3,0*(10+13)-0,5*3,0*(4+1)-1,0*2,55*8-0,5*2,55*7</t>
  </si>
  <si>
    <t>33,42*13,62-1,0*3,0*(9+14)-0,5*3,0*(2+3)-1,0*2,55*13-0,5*2,55*4</t>
  </si>
  <si>
    <t>19,19*13,62-1,0*3,0*(7+7)-0,5*3,0*(2+2)-1,0*2,55*7-0,5*2,55-1,3*2,55</t>
  </si>
  <si>
    <t>Pohled západní</t>
  </si>
  <si>
    <t>8,67*9,82</t>
  </si>
  <si>
    <t>Skladba W14</t>
  </si>
  <si>
    <t>22,59*3,68-2,0*2,35</t>
  </si>
  <si>
    <t>22,59*3,68-1,1*2,35</t>
  </si>
  <si>
    <t>7,24*3,68</t>
  </si>
  <si>
    <t>174</t>
  </si>
  <si>
    <t>631515_R1</t>
  </si>
  <si>
    <t>deska kamenná minerální vlna tl. 160 mm, Podrobný popis viz PD</t>
  </si>
  <si>
    <t>-1252573441</t>
  </si>
  <si>
    <t>1091,356*1,02 'Přepočtené koeficientem množství</t>
  </si>
  <si>
    <t>175</t>
  </si>
  <si>
    <t>621221041</t>
  </si>
  <si>
    <t>Montáž kontaktního zateplení vnějších podhledů lepením a mechanickým kotvením TI z minerální vlny s podélnou orientací do betonu a zdiva tl přes 160 do 200 mm</t>
  </si>
  <si>
    <t>-1867882384</t>
  </si>
  <si>
    <t>https://podminky.urs.cz/item/CS_URS_2023_01/621221041</t>
  </si>
  <si>
    <t>Viz. PD stavební část - výkresy půdorysu 1.NP a 2.NP, výkresy řezu H, výkresy pohledů a Tech.zpr.</t>
  </si>
  <si>
    <t>Skladba F11</t>
  </si>
  <si>
    <t>11,4*3,68</t>
  </si>
  <si>
    <t>176</t>
  </si>
  <si>
    <t>631515_R3</t>
  </si>
  <si>
    <t>deska kamenná minerální vlna tl. 260 mm, Podrobný popis viz PD</t>
  </si>
  <si>
    <t>-591799907</t>
  </si>
  <si>
    <t>41,952*1,02 'Přepočtené koeficientem množství</t>
  </si>
  <si>
    <t>177</t>
  </si>
  <si>
    <t>622251105</t>
  </si>
  <si>
    <t>Příplatek k cenám kontaktního zateplení vnějších stěn za zápustnou montáž a použití tepelněizolačních zátek z minerální vlny</t>
  </si>
  <si>
    <t>-1393171413</t>
  </si>
  <si>
    <t>https://podminky.urs.cz/item/CS_URS_2023_01/622251105</t>
  </si>
  <si>
    <t>178</t>
  </si>
  <si>
    <t>621251105</t>
  </si>
  <si>
    <t>Příplatek k cenám kontaktního zateplení podhledů za zápustnou montáž a použití tepelněizolačních zátek z minerální vlny</t>
  </si>
  <si>
    <t>990747387</t>
  </si>
  <si>
    <t>https://podminky.urs.cz/item/CS_URS_2023_01/621251105</t>
  </si>
  <si>
    <t>179</t>
  </si>
  <si>
    <t>622251101</t>
  </si>
  <si>
    <t>Příplatek k cenám kontaktního zateplení vnějších stěn za zápustnou montáž a použití tepelněizolačních zátek z polystyrenu</t>
  </si>
  <si>
    <t>1950765666</t>
  </si>
  <si>
    <t>https://podminky.urs.cz/item/CS_URS_2023_01/622251101</t>
  </si>
  <si>
    <t>19,19*0,45-1,0*0,45*2</t>
  </si>
  <si>
    <t>0,5*45</t>
  </si>
  <si>
    <t>180</t>
  </si>
  <si>
    <t>622142_R1</t>
  </si>
  <si>
    <t>Potažení vnějších stěn sklovláknitým pletivem vtlačeným do tenkovrstvé hmoty s uhlíkovým vláknem, Podrobný popis viz PD, D+M</t>
  </si>
  <si>
    <t>-1304011399</t>
  </si>
  <si>
    <t>27,05*13,62-1,0*3,0*(8+10+13)-0,5*3,0*(7+4+1)</t>
  </si>
  <si>
    <t>(1,0+3,0*2)*0,17*(8+10+13)+(0,5+3,0*2)*0,17*(7+4+1)</t>
  </si>
  <si>
    <t>33,42*13,62-1,0*3,0*(13+9+14)-0,5*3,0*(4+2+3)</t>
  </si>
  <si>
    <t>(1,0+3,0*2)*0,17*(13+9+14)+(0,5+3,0*2)*0,17*(4+2+3)</t>
  </si>
  <si>
    <t>19,19*13,62-1,0*3,0*(7+7+7)-0,5*3,0*(1+2+2)-1,3*3,0</t>
  </si>
  <si>
    <t>(1,0+3,0*2)*0,17*(7+7+7)+(0,5+3,0*2)*0,17*(1+2+2)</t>
  </si>
  <si>
    <t>1,0*3,0*4+0,5*3,0*3</t>
  </si>
  <si>
    <t>11,4*3,47-1,5*2,25-1,1*2,25*2+(1,5+2,25*2)*0,1+(1,1+2,25*2)*0,1*2</t>
  </si>
  <si>
    <t>1,0*3,0*15+0,5*3,0*5+0,56*4,25+1,06*9,82</t>
  </si>
  <si>
    <t>1,0*3,0*9+0,5*3,0*3</t>
  </si>
  <si>
    <t>22,59*3,68-2,0*2,35+(2,0+2,35*2)*0,17</t>
  </si>
  <si>
    <t>22,59*3,68-1,1*2,35+(1,1+2,35*2)*0,17</t>
  </si>
  <si>
    <t>Skladba W14b</t>
  </si>
  <si>
    <t>(0,6+0,7)*4,0</t>
  </si>
  <si>
    <t>(4,325+0,7)*(5,65+0,375)</t>
  </si>
  <si>
    <t>V místě přechodů dvojité armování</t>
  </si>
  <si>
    <t>"odhad:" 150,0</t>
  </si>
  <si>
    <t>181</t>
  </si>
  <si>
    <t>622142_R2</t>
  </si>
  <si>
    <t>Potažení vnějších podhledů sklovláknitým pletivem vtlačeným do tenkovrstvé hmoty s uhlíkovým vláknem, Podrobný popis viz PD, D+M</t>
  </si>
  <si>
    <t>1834244782</t>
  </si>
  <si>
    <t>182</t>
  </si>
  <si>
    <t>62353-R02</t>
  </si>
  <si>
    <t xml:space="preserve">Tenkovrstvá silikonová zrnitá omítka tl. 1,5 mm s fotokatalytickým efektem včetně penetrace vnějších podhledů, s přidáním uhlíkových vláken </t>
  </si>
  <si>
    <t>-543875889</t>
  </si>
  <si>
    <t>183</t>
  </si>
  <si>
    <t>62353-R01</t>
  </si>
  <si>
    <t xml:space="preserve">Tenkovrstvá silikonová zrnitá omítka tl. 1,5 mm s fotokatalytickým efektem včetně penetrace vnějších stěn, s přidáním uhlíkových vláken </t>
  </si>
  <si>
    <t>707591615</t>
  </si>
  <si>
    <t>184</t>
  </si>
  <si>
    <t>-103700358</t>
  </si>
  <si>
    <t>185</t>
  </si>
  <si>
    <t>590514-R3</t>
  </si>
  <si>
    <t>lišta s okapničkou PVC  10/15, 2 m</t>
  </si>
  <si>
    <t>-317759171</t>
  </si>
  <si>
    <t xml:space="preserve">Viz. PD stavební část - výkresy půdorysu 1.NP, 2.NP, 3.NP a 4.NP, výkresy pohledů </t>
  </si>
  <si>
    <t>1,0*28+0,5*12+1,3+1,1*2+1,5</t>
  </si>
  <si>
    <t>1,0*26+0,5*8</t>
  </si>
  <si>
    <t>1,0*34+0,5*6+1,2*2</t>
  </si>
  <si>
    <t>2,0+1,1</t>
  </si>
  <si>
    <t>111,5*1,05 'Přepočtené koeficientem množství</t>
  </si>
  <si>
    <t>186</t>
  </si>
  <si>
    <t>377496925</t>
  </si>
  <si>
    <t>Hrany otvorů</t>
  </si>
  <si>
    <t>(1,0+3,0*2)*28+(0,5+3,0*2)*12+(1,1+2,25*2)*2+(1,5+2,25*2)+(1,3+3,0*2)</t>
  </si>
  <si>
    <t>(1,0+3,0*2)*26+(0,5+3,0*2)*8</t>
  </si>
  <si>
    <t>(1,0+3,0*2)*34+(0,5+3,0*2)*6+(1,2+1,4*2)*2</t>
  </si>
  <si>
    <t>2,0+2,35*2+1,1+2,35*2</t>
  </si>
  <si>
    <t>Hrany zdiva</t>
  </si>
  <si>
    <t>13,62*2+3,92+3,575*2+9,0</t>
  </si>
  <si>
    <t>3,6*4</t>
  </si>
  <si>
    <t>4,195*2+3,35*2+10,14</t>
  </si>
  <si>
    <t>10,0</t>
  </si>
  <si>
    <t>926,94*1,05 'Přepočtené koeficientem množství</t>
  </si>
  <si>
    <t>187</t>
  </si>
  <si>
    <t>2136210889</t>
  </si>
  <si>
    <t>(1,0+3,0*2)*28+(0,5+3,0*2)*12+(1,3+3,0*2)+(1,5+2,25*2)+(1,1+2,25*2)*2</t>
  </si>
  <si>
    <t>188</t>
  </si>
  <si>
    <t>1773566900</t>
  </si>
  <si>
    <t>830*1,05 'Přepočtené koeficientem množství</t>
  </si>
  <si>
    <t>189</t>
  </si>
  <si>
    <t>622252001</t>
  </si>
  <si>
    <t>Montáž profilů kontaktního zateplení připevněných mechanicky</t>
  </si>
  <si>
    <t>1228965023</t>
  </si>
  <si>
    <t>https://podminky.urs.cz/item/CS_URS_2023_01/622252001</t>
  </si>
  <si>
    <t>190</t>
  </si>
  <si>
    <t>59051647</t>
  </si>
  <si>
    <t>profil zakládací Al tl 0,7mm pro ETICS pro izolant tl 100mm</t>
  </si>
  <si>
    <t>-534537696</t>
  </si>
  <si>
    <t xml:space="preserve">Viz. PD stavební část - výkresy půdorysu 1.NP a 4.NP, výkresy pohledů </t>
  </si>
  <si>
    <t>0,53+6,1+11,4</t>
  </si>
  <si>
    <t>18,03*1,05 'Přepočtené koeficientem množství</t>
  </si>
  <si>
    <t>191</t>
  </si>
  <si>
    <t>59051649</t>
  </si>
  <si>
    <t>profil zakládací Al tl 0,7mm pro ETICS pro izolant tl 120mm</t>
  </si>
  <si>
    <t>-1452204816</t>
  </si>
  <si>
    <t>1,0*28+0,5*12</t>
  </si>
  <si>
    <t>1,55*2+0,65*2+0,97*2</t>
  </si>
  <si>
    <t>40,34*1,05 'Přepočtené koeficientem množství</t>
  </si>
  <si>
    <t>192</t>
  </si>
  <si>
    <t>59051653</t>
  </si>
  <si>
    <t>profil zakládací Al tl 0,7mm pro ETICS pro izolant tl 160mm</t>
  </si>
  <si>
    <t>-970943050</t>
  </si>
  <si>
    <t xml:space="preserve">Viz. PD stavební část - výkresy půdorysu 1.NP, 2.NP a 4.NP, výkresy pohledů </t>
  </si>
  <si>
    <t>27,05+19,19+32,89-1,0*28-0,5*12-1,3</t>
  </si>
  <si>
    <t>8,5</t>
  </si>
  <si>
    <t>22,59*2+7,25*2</t>
  </si>
  <si>
    <t>112,01*1,05 'Přepočtené koeficientem množství</t>
  </si>
  <si>
    <t>193</t>
  </si>
  <si>
    <t>622252002</t>
  </si>
  <si>
    <t>Montáž profilů kontaktního zateplení lepených</t>
  </si>
  <si>
    <t>-303594646</t>
  </si>
  <si>
    <t>https://podminky.urs.cz/item/CS_URS_2023_01/622252002</t>
  </si>
  <si>
    <t>1,0*17+0,5*8</t>
  </si>
  <si>
    <t>1,0*22+0,5*8</t>
  </si>
  <si>
    <t>1,0*24+0,5*4</t>
  </si>
  <si>
    <t>194</t>
  </si>
  <si>
    <t>590514-R4</t>
  </si>
  <si>
    <t xml:space="preserve">lišta parapetní PVC </t>
  </si>
  <si>
    <t>881926687</t>
  </si>
  <si>
    <t>195</t>
  </si>
  <si>
    <t>629991012</t>
  </si>
  <si>
    <t>Zakrytí výplní otvorů fólií přilepenou na začišťovací lišty</t>
  </si>
  <si>
    <t>-1278254051</t>
  </si>
  <si>
    <t>https://podminky.urs.cz/item/CS_URS_2023_01/629991012</t>
  </si>
  <si>
    <t>1,0*3,0*17+0,5*3,0*8+1,3*3,0+1,5*2,25+1,1*2,25*2</t>
  </si>
  <si>
    <t>1,0*3,0*22+0,5*3,0*8</t>
  </si>
  <si>
    <t>1,0*3,0*24+0,5*3,0*4</t>
  </si>
  <si>
    <t>Podlahy a podlahové konstrukce</t>
  </si>
  <si>
    <t>196</t>
  </si>
  <si>
    <t>631311114</t>
  </si>
  <si>
    <t>Mazanina tl přes 50 do 80 mm z betonu prostého bez zvýšených nároků na prostředí tř. C 16/20</t>
  </si>
  <si>
    <t>533371796</t>
  </si>
  <si>
    <t>https://podminky.urs.cz/item/CS_URS_2023_01/631311114</t>
  </si>
  <si>
    <t>Viz. PD stavební část - výkresy půdorysu 2.NP, výkresy řezů B a H, skladby střech</t>
  </si>
  <si>
    <t>Skladba R12</t>
  </si>
  <si>
    <t>3,075*0,06</t>
  </si>
  <si>
    <t>1,6*1,8*0,05*1,035+1,0*0,8*0,05</t>
  </si>
  <si>
    <t>Lože pro uložení nosníků</t>
  </si>
  <si>
    <t>"1.NP:" (0,45*0,3*2+0,35*0,3*2+0,6*0,3*2)*0,15</t>
  </si>
  <si>
    <t>"2.NP:" (0,35*0,3*2+0,6*0,3*2)*0,15</t>
  </si>
  <si>
    <t>"3.NP:" (0,35*0,3*2+0,45*0,3*2)*0,15</t>
  </si>
  <si>
    <t>Změna dispozice</t>
  </si>
  <si>
    <t>-3,075*0,06</t>
  </si>
  <si>
    <t>197</t>
  </si>
  <si>
    <t>631311115</t>
  </si>
  <si>
    <t>Mazanina tl přes 50 do 80 mm z betonu prostého bez zvýšených nároků na prostředí tř. C 20/25</t>
  </si>
  <si>
    <t>-1817705297</t>
  </si>
  <si>
    <t>https://podminky.urs.cz/item/CS_URS_2023_01/631311115</t>
  </si>
  <si>
    <t>Viz. PD stavební část - výkresy půdorysu 2.NP, 3.NP a 4.NP, tabulky podlah</t>
  </si>
  <si>
    <t>Podlaha B1</t>
  </si>
  <si>
    <t>"m.č.205b:" 4,7*0,07</t>
  </si>
  <si>
    <t>Podlaha B2</t>
  </si>
  <si>
    <t>"m.č.401:" (122,0+0,9*0,125)*0,08</t>
  </si>
  <si>
    <t>201</t>
  </si>
  <si>
    <t>631319011</t>
  </si>
  <si>
    <t>Příplatek k mazanině tl přes 50 do 80 mm za přehlazení povrchu</t>
  </si>
  <si>
    <t>1919700242</t>
  </si>
  <si>
    <t>https://podminky.urs.cz/item/CS_URS_2023_01/631319011</t>
  </si>
  <si>
    <t>Viz. PD stavební část - výkresy půdorysu 2.NP, 3.NP a 4.NP, výkresy řezů B a H, skladby střech, tabulky podlah</t>
  </si>
  <si>
    <t>204</t>
  </si>
  <si>
    <t>631319171</t>
  </si>
  <si>
    <t>Příplatek k mazanině tl přes 50 do 80 mm za stržení povrchu spodní vrstvy před vložením výztuže</t>
  </si>
  <si>
    <t>-2089679857</t>
  </si>
  <si>
    <t>https://podminky.urs.cz/item/CS_URS_2023_01/631319171</t>
  </si>
  <si>
    <t>206</t>
  </si>
  <si>
    <t>631351101</t>
  </si>
  <si>
    <t>Zřízení bednění rýh a hran v podlahách</t>
  </si>
  <si>
    <t>-442655966</t>
  </si>
  <si>
    <t>https://podminky.urs.cz/item/CS_URS_2023_01/631351101</t>
  </si>
  <si>
    <t>Viz. PD stavební část - výkresy půdorysu 1.NP, 2.NP, 3.NP a 4.NP</t>
  </si>
  <si>
    <t>"1.NP:" (3,2+2,575+0,5*8+1,0*18)*0,175</t>
  </si>
  <si>
    <t>"2.NP:" (2,325+1,5+3,2+0,5*4+1,0*22)*0,1</t>
  </si>
  <si>
    <t>"3.NP:" (1,0*22+0,5*3)*0,1</t>
  </si>
  <si>
    <t>"1.NP:" ((0,45+0,3*2)*2+(0,35+0,3*2)*2+(0,6+0,3*2)*2)*0,15</t>
  </si>
  <si>
    <t>"2.NP:" ((0,35+0,3*2)*2+(0,6+0,3*2)*2)*0,15</t>
  </si>
  <si>
    <t>"3.NP:" ((0,35+0,3*2)*2+(0,45+0,3*2)*2)*0,15</t>
  </si>
  <si>
    <t>207</t>
  </si>
  <si>
    <t>631351102</t>
  </si>
  <si>
    <t>Odstranění bednění rýh a hran v podlahách</t>
  </si>
  <si>
    <t>-1447677945</t>
  </si>
  <si>
    <t>https://podminky.urs.cz/item/CS_URS_2023_01/631351102</t>
  </si>
  <si>
    <t>209</t>
  </si>
  <si>
    <t>631362021</t>
  </si>
  <si>
    <t>Výztuž mazanin svařovanými sítěmi Kari</t>
  </si>
  <si>
    <t>374726358</t>
  </si>
  <si>
    <t>https://podminky.urs.cz/item/CS_URS_2023_01/631362021</t>
  </si>
  <si>
    <t>Viz. PD stavební část - výkresy půdorysu 1.NP, 2.NP, 3.NP a 4.NP, tabulky podlah</t>
  </si>
  <si>
    <t>síť 5/5-100/100 mm</t>
  </si>
  <si>
    <t>"m.č.401:" (122,0+0,9*0,125)*0,00314*1,3</t>
  </si>
  <si>
    <t>síť5/5-150/150 mm</t>
  </si>
  <si>
    <t>"m.č.205b:" 4,7*0,0021*1,3</t>
  </si>
  <si>
    <t>210</t>
  </si>
  <si>
    <t>63245-R03</t>
  </si>
  <si>
    <t>Podkladní samonivelační potěr na bázi cementu, plniva a vláken organického původu, tl. 57 mm, včetně veškerých systémových prací a doplňků</t>
  </si>
  <si>
    <t>-679668741</t>
  </si>
  <si>
    <t>Viz. PD stavební část - výkresy půdorysu 2.NP a 3.NP, tabulky podlah</t>
  </si>
  <si>
    <t>Skladba D5</t>
  </si>
  <si>
    <t>"m.č.217:" 3,4+0,7*0,125</t>
  </si>
  <si>
    <t>"m.č.218:" 3,3+0,7*0,125</t>
  </si>
  <si>
    <t>"m.č.219:" 2,7+0,7*0,125</t>
  </si>
  <si>
    <t>"m.č.220:" 2,8</t>
  </si>
  <si>
    <t>"m.č.221:" 4,3+0,8*0,125</t>
  </si>
  <si>
    <t>"m.č.223a:" 6,2+0,8*0,125</t>
  </si>
  <si>
    <t>"m.č.223b:" 5,6+0,8*0,125</t>
  </si>
  <si>
    <t>"m.č.309:" 2,7</t>
  </si>
  <si>
    <t>"m.č.312:" 3,4+0,7*0,125</t>
  </si>
  <si>
    <t>"m.č.313:" 3,5+0,7*0,125</t>
  </si>
  <si>
    <t>"m.č.319:" 4,1+0,8*0,125</t>
  </si>
  <si>
    <t>"m.č.320:" 2,9+0,7*0,125</t>
  </si>
  <si>
    <t>"m.č.321:" 2,3+0,8*0,125</t>
  </si>
  <si>
    <t>"m.č.322:" 2,9</t>
  </si>
  <si>
    <t>Skladba D6</t>
  </si>
  <si>
    <t>"m.č.216a:" 3,0+0,7*0,125</t>
  </si>
  <si>
    <t>"m.č.306:" 5,1+0,8*0,125</t>
  </si>
  <si>
    <t>"m.č.308:" 9,1+0,7*0,125+0,8*0,125</t>
  </si>
  <si>
    <t>"m.č.328:" 3,7</t>
  </si>
  <si>
    <t>Skladba D7</t>
  </si>
  <si>
    <t>"m.č.231:" 21,2+1,45*0,25</t>
  </si>
  <si>
    <t>"m.č.333:" 21,2+1,45*0,25+1,5*0,4</t>
  </si>
  <si>
    <t>Podlaha K2</t>
  </si>
  <si>
    <t>"m.č.203:" 11,95+2,325*0,4+0,8*2,0</t>
  </si>
  <si>
    <t>211</t>
  </si>
  <si>
    <t>63245-R05</t>
  </si>
  <si>
    <t>Podkladní samonivelační potěr na bázi cementu, plniva a vláken organického původu, tl. 60 mm, včetně veškerých systémových prací a doplňků</t>
  </si>
  <si>
    <t>932096244</t>
  </si>
  <si>
    <t>Viz. PD stavební část - výkresy půdorysu 1.NP, tabulky podlah</t>
  </si>
  <si>
    <t>Skladba P3</t>
  </si>
  <si>
    <t>"m.č.101a:" 7,45+0,9*0,1</t>
  </si>
  <si>
    <t>"m.č.101b:" 5,15+0,9*0,1</t>
  </si>
  <si>
    <t>"m.č.102:" 5,1+0,8*0,1</t>
  </si>
  <si>
    <t>"m.č.103:" 5,1+0,8*0,1</t>
  </si>
  <si>
    <t>"m.č.104:" 12,0+0,9*0,1</t>
  </si>
  <si>
    <t>"m.č.105:" 14,8+(1,0+0,5)*0,15</t>
  </si>
  <si>
    <t>"m.č.106:" 14,8+1,0*0,15*2</t>
  </si>
  <si>
    <t>"m.č.112:" 8,75+1,0*0,15</t>
  </si>
  <si>
    <t>"m.č.114:" 86,6+0,9*0,2*8+0,7*0,15+1,3*0,75+0,9*0,1</t>
  </si>
  <si>
    <t>"m.č.120:" 13,6+(1,0+0,5)*0,15</t>
  </si>
  <si>
    <t>"m.č.121:" 12,15+(1,0+0,5)*0,15</t>
  </si>
  <si>
    <t>"m.č.122:" 12,05+(1,0+0,5)*0,15</t>
  </si>
  <si>
    <t>"m.č.123:" 12,05+(1,0+0,5)*0,15</t>
  </si>
  <si>
    <t>"m.č.124:" 12,05+1,0*0,15</t>
  </si>
  <si>
    <t>"m.č.125:" 11,9+(1,0+0,5)*0,15</t>
  </si>
  <si>
    <t>"m.č.126:" 12,25+(1,0+0,5)*0,15</t>
  </si>
  <si>
    <t>"m.č.127:" 12,25+1,0*0,15*2</t>
  </si>
  <si>
    <t>"m.č.128:" 2,65+0,8*0,15</t>
  </si>
  <si>
    <t>"m.č.129:" 30,85+1,3*0,4+1,1*0,2*3</t>
  </si>
  <si>
    <t>"m.č.130:" 7,9+1,5*0,1</t>
  </si>
  <si>
    <t>"m.č.131:" 6,6</t>
  </si>
  <si>
    <t>"m.č.140:" 28,1+0,9*0,1*2+0,9*0,15+1,0*0,275</t>
  </si>
  <si>
    <t>"m.č.141b:" 0,5+0,6*0,15</t>
  </si>
  <si>
    <t>Skladba P3b</t>
  </si>
  <si>
    <t>"m.č.111:" 11,4+(1,0+0,5)*0,15</t>
  </si>
  <si>
    <t>"m.č.113:" 32,85+0,8*0,2+1,0*0,15*2</t>
  </si>
  <si>
    <t>Skladba P3c</t>
  </si>
  <si>
    <t>"m.č.133:" 13,7+0,9*0,1</t>
  </si>
  <si>
    <t>"m.č.134:" 18,85+1,3*0,2+1,1*0,1*2</t>
  </si>
  <si>
    <t>"m.č.135:" 5,25+0,9*0,1</t>
  </si>
  <si>
    <t>"m.č.136:" 4,75+0,9*0,1</t>
  </si>
  <si>
    <t>"m.č.137:" 4,2+0,9*0,1</t>
  </si>
  <si>
    <t>"m.č.138:" 15,35</t>
  </si>
  <si>
    <t>"m.č.139:" 11,75</t>
  </si>
  <si>
    <t>212</t>
  </si>
  <si>
    <t>63245-R06</t>
  </si>
  <si>
    <t>Podkladní samonivelační potěr na bázi cementu, plniva a vláken organického původu, tl. 62 mm, včetně veškerých systémových prací a doplňků</t>
  </si>
  <si>
    <t>1653142260</t>
  </si>
  <si>
    <t>Skladba D1</t>
  </si>
  <si>
    <t>"m.č.110:" 2,6+0,8*0,15</t>
  </si>
  <si>
    <t>"m.č.119:" 4,7+0,8*0,15</t>
  </si>
  <si>
    <t>Skladba D2</t>
  </si>
  <si>
    <t>"m.č.107:" 5,0</t>
  </si>
  <si>
    <t>"m.č.108:" 1,2+0,7*0,125</t>
  </si>
  <si>
    <t>"m.č.109:" 1,2+0,7*0,125</t>
  </si>
  <si>
    <t>"m.č.115:" 2,35+0,7*0,125</t>
  </si>
  <si>
    <t>"m.č.116:" 1,55+0,7*0,125</t>
  </si>
  <si>
    <t>"m.č.117:" 1,55+0,7*0,125</t>
  </si>
  <si>
    <t>"m.č.118:" 2,8+0,7*0,125</t>
  </si>
  <si>
    <t>"m.č.132:" 4,1+0,8*0,125</t>
  </si>
  <si>
    <t>Skladba D3</t>
  </si>
  <si>
    <t>"m.č.139:" 24,4+1,45*0,25</t>
  </si>
  <si>
    <t>213</t>
  </si>
  <si>
    <t>63245-R07</t>
  </si>
  <si>
    <t>Podkladní samonivelační potěr na bázi cementu, plniva a vláken organického původu, tl. 65 mm včetně veškerých systémových prací a doplňků</t>
  </si>
  <si>
    <t>-1017898940</t>
  </si>
  <si>
    <t>Skladba P4</t>
  </si>
  <si>
    <t>"m.č.201:" 21,7+0,8*0,15+1,0*0,15*2</t>
  </si>
  <si>
    <t>"m.č.202:" 72,8+0,8*0,125*3+0,9*0,125*2+1,3*0,1+1,0*0,15</t>
  </si>
  <si>
    <t>"m.č.204:" 17,3+1,5*0,4</t>
  </si>
  <si>
    <t>"m.č.205a:" 29,5+2,91*0,4+1,2*0,475</t>
  </si>
  <si>
    <t>"m.č.206:" 9,3</t>
  </si>
  <si>
    <t>"m.č.207:" 9,6+1,0*0,15</t>
  </si>
  <si>
    <t>"m.č.211:" 1,9+0,8*0,125</t>
  </si>
  <si>
    <t>"m.č.214:" 6,5+0,8*0,1*2</t>
  </si>
  <si>
    <t>"m.č.215:" 53,9+1,0*0,125+0,9*0,125+0,8*0,125*2+1,5*0,43</t>
  </si>
  <si>
    <t>"m.č.216:" 2,7+0,8*0,125</t>
  </si>
  <si>
    <t>"m.č.222:" 6,0</t>
  </si>
  <si>
    <t>"m.č.230:" 14,0+1,0*0,15*2</t>
  </si>
  <si>
    <t>"m.č.300a:" 6,8+1,3*0,125*2+1,0*0,15</t>
  </si>
  <si>
    <t>"m.č.301:" 24,9+1,0*0,15</t>
  </si>
  <si>
    <t>"m.č.302:" 36,3+1,0*0,15</t>
  </si>
  <si>
    <t>"m.č.303:" 22,6+1,0*0,125+1,0*0,15</t>
  </si>
  <si>
    <t>"m.č.304:" 20,8</t>
  </si>
  <si>
    <t>"m.č.305:" 13,4+1,0*0,15+0,5*0,15</t>
  </si>
  <si>
    <t>"m.č.307:" 32,1+1,0*0,15*2</t>
  </si>
  <si>
    <t>"m.č.310:" 40,7+0,9*0,125*4+1,3*0,125+0,8*0,125*3+1,5*0,155</t>
  </si>
  <si>
    <t>"m.č.311:" 11,7+1,0*0,15</t>
  </si>
  <si>
    <t>"m.č.314:" 4,2+0,8*0,125</t>
  </si>
  <si>
    <t>"m.č.318:" 3,0+0,8*0,125</t>
  </si>
  <si>
    <t>"m.č.323:" 41,3+1,3*0,2*3+0,9*0,2+0,9*0,125+0,8*0,125+1,5*0,35</t>
  </si>
  <si>
    <t>"m.č.324:" 10,7+0,8*0,2*3+0,9*0,125</t>
  </si>
  <si>
    <t>"m.č.325:" 23,8+0,8*0,125+0,5*0,15+1,0*0,15*3</t>
  </si>
  <si>
    <t>"m.č.326:" 17,6+1,0*0,15</t>
  </si>
  <si>
    <t>"m.č.327:" 16,1+0,7*0,125+1,0*0,15*2</t>
  </si>
  <si>
    <t>Skladba P5</t>
  </si>
  <si>
    <t>"m.č.208:" 19,1+1,0*0,4+0,8*0,125+1,0*0,15*2</t>
  </si>
  <si>
    <t>"m.č.209:" 18,1+0,5*0,15+1,0*0,15</t>
  </si>
  <si>
    <t>"m.č.210:" 15,7</t>
  </si>
  <si>
    <t>"m.č.224:" 17,6+0,8*0,125+0,9*0,125+1,0*0,15</t>
  </si>
  <si>
    <t>"m.č.225:" 18,1+0,9*0,125+1,0*0,15*2</t>
  </si>
  <si>
    <t>"m.č.226:" 75,6+1,1*0,125+0,9*0,125+0,5*0,15*2+1,0*0,15*5</t>
  </si>
  <si>
    <t>"m.č.227:" 4,4</t>
  </si>
  <si>
    <t>"m.č.228:" 29,3+0,5*0,15+1,0*0,15*2</t>
  </si>
  <si>
    <t>"m.č.229:" 15,0+1,0*0,125*2+1,0*0,15*3</t>
  </si>
  <si>
    <t>"m.č.329:" 20,9+0,9*0,2+1,0*0,15</t>
  </si>
  <si>
    <t>"m.č.330:" 19,0+1,0*0,15*2</t>
  </si>
  <si>
    <t>"m.č.332:" 31,2+0,9*0,2+1,0*0,15*3</t>
  </si>
  <si>
    <t>Podlaha P5b</t>
  </si>
  <si>
    <t>"m.č.331:" 19,4+0,9*0,2+0,5*0,15+1,0*0,15</t>
  </si>
  <si>
    <t>Podlaha P6</t>
  </si>
  <si>
    <t>"m.č.316:" 4,4+0,9*0,125</t>
  </si>
  <si>
    <t>214</t>
  </si>
  <si>
    <t>633811111</t>
  </si>
  <si>
    <t>Broušení nerovností betonových podlah do 2 mm - stržení šlemu</t>
  </si>
  <si>
    <t>-784893536</t>
  </si>
  <si>
    <t>https://podminky.urs.cz/item/CS_URS_2023_01/633811111</t>
  </si>
  <si>
    <t>215</t>
  </si>
  <si>
    <t>633811119</t>
  </si>
  <si>
    <t>Příplatek k broušení nerovností betonových podlah ZKD 1 mm úběru</t>
  </si>
  <si>
    <t>1200402702</t>
  </si>
  <si>
    <t>https://podminky.urs.cz/item/CS_URS_2023_01/633811119</t>
  </si>
  <si>
    <t>216</t>
  </si>
  <si>
    <t>634911114</t>
  </si>
  <si>
    <t>Řezání dilatačních spár š 5 mm hl přes 50 do 80 mm v čerstvé betonové mazanině</t>
  </si>
  <si>
    <t>-1868307159</t>
  </si>
  <si>
    <t>https://podminky.urs.cz/item/CS_URS_2023_01/634911114</t>
  </si>
  <si>
    <t>"m.č.401:" 6,4*4+1,6*4+2,55*4</t>
  </si>
  <si>
    <t>217</t>
  </si>
  <si>
    <t>63466-R01</t>
  </si>
  <si>
    <t>Výplň dilatačních spár š do 5 mm v mazaninách epoxydovým silikonovým tmelem</t>
  </si>
  <si>
    <t>1097083316</t>
  </si>
  <si>
    <t>218</t>
  </si>
  <si>
    <t>63900-R07</t>
  </si>
  <si>
    <t>Penetrační a spojovací nátěr na bázi akrylatové disperze</t>
  </si>
  <si>
    <t>-59600983</t>
  </si>
  <si>
    <t>Viz. PD stavební část - výkresy půdorysu 1.NP a 2.NP, tabulky podlah</t>
  </si>
  <si>
    <t>219</t>
  </si>
  <si>
    <t>63900-R08</t>
  </si>
  <si>
    <t>Penetrační a spojovací nátěr bezrozpuštědlový - vodní disperze na bázi vinylacetátu</t>
  </si>
  <si>
    <t>715966416</t>
  </si>
  <si>
    <t>Viz. PD stavební část - výkresy půdorysu 2.NP, tabulky podlah</t>
  </si>
  <si>
    <t>Podlaha B3</t>
  </si>
  <si>
    <t>"m.č.212:" 5,8</t>
  </si>
  <si>
    <t>"m.č.213a:" 6,8</t>
  </si>
  <si>
    <t>"m.č.213b:" 6,8</t>
  </si>
  <si>
    <t>220</t>
  </si>
  <si>
    <t>77159-R12</t>
  </si>
  <si>
    <t>Impregnace podkladu - dvousložkový nátěr na bázi epoxidové pryskyřice ředěný 10-15% vody</t>
  </si>
  <si>
    <t>108136659</t>
  </si>
  <si>
    <t>"m.č.205b:" 4,7</t>
  </si>
  <si>
    <t>"m.č.401:" 122,0+0,9*0,125</t>
  </si>
  <si>
    <t>Skladba B4</t>
  </si>
  <si>
    <t>VODOROVNÝ</t>
  </si>
  <si>
    <t>"m.č.141:" 17,8+1,5*0,35</t>
  </si>
  <si>
    <t>"m.č.142:" 9,6+1,1*0,35</t>
  </si>
  <si>
    <t>"m.č.143:" 10,1+1,1*0,35</t>
  </si>
  <si>
    <t>SVISLÝ</t>
  </si>
  <si>
    <t>"m.č.141:" (4,85+3,55)*2*0,2</t>
  </si>
  <si>
    <t>"m.č.142:" (2,55+3,55)*2*0,2</t>
  </si>
  <si>
    <t>"m.č.143:" (2,7+3,55)*2*0,2</t>
  </si>
  <si>
    <t>"m.č.212:" 5,8+0,8*0,1</t>
  </si>
  <si>
    <t>"m.č.213a:" 6,8+0,8*0,1</t>
  </si>
  <si>
    <t>"m.č.213b:" 6,8+0,8*0,1</t>
  </si>
  <si>
    <t>"m.č.212:" (3,58+1,6)*2*0,2</t>
  </si>
  <si>
    <t>"m.č.213a:" (3,58+1,9)*2*0,2</t>
  </si>
  <si>
    <t>"m.č.213b:" (3,58+1,6)*2*0,2</t>
  </si>
  <si>
    <t>221</t>
  </si>
  <si>
    <t>777551_R1</t>
  </si>
  <si>
    <t>Samonivelační stěrka tl.3 mm, pevnost v tlaku 25 MPa, D+M</t>
  </si>
  <si>
    <t>-787044117</t>
  </si>
  <si>
    <t>222</t>
  </si>
  <si>
    <t>632451032</t>
  </si>
  <si>
    <t>Vyrovnávací potěr tl přes 20 do 30 mm z MC 15 provedený v ploše</t>
  </si>
  <si>
    <t>1537225171</t>
  </si>
  <si>
    <t>https://podminky.urs.cz/item/CS_URS_2023_01/632451032</t>
  </si>
  <si>
    <t>Viz. PD stavební část - výkresy 1.NP, výkresy řezů B a H, skladby podlah a Tech.zpr.</t>
  </si>
  <si>
    <t>ve spádu 3%</t>
  </si>
  <si>
    <t>4,0*11,2</t>
  </si>
  <si>
    <t>Osazování výplní otvorů</t>
  </si>
  <si>
    <t>737</t>
  </si>
  <si>
    <t>642946112</t>
  </si>
  <si>
    <t>Osazování pouzdra posuvných dveří s jednou kapsou pro jedno křídlo š přes 800 do 1200 mm do zděné příčky</t>
  </si>
  <si>
    <t>1210622418</t>
  </si>
  <si>
    <t>https://podminky.urs.cz/item/CS_URS_2023_01/642946112</t>
  </si>
  <si>
    <t>"podrobný popis viz PD - výrobky truhlařské</t>
  </si>
  <si>
    <t xml:space="preserve">Nová dispozice </t>
  </si>
  <si>
    <t>Výrobek č.Z71</t>
  </si>
  <si>
    <t>Pro dveře T61</t>
  </si>
  <si>
    <t>1+1</t>
  </si>
  <si>
    <t>738</t>
  </si>
  <si>
    <t>55331615</t>
  </si>
  <si>
    <t>pouzdro stavební posuvných dveří jednopouzdrové 1100mm standardní rozměr</t>
  </si>
  <si>
    <t>-672256529</t>
  </si>
  <si>
    <t>Trubní vedení</t>
  </si>
  <si>
    <t>223</t>
  </si>
  <si>
    <t>211561_R1</t>
  </si>
  <si>
    <t>Výplň odvodňovacích žeber nebo trativodů kamenivem hrubým drceným frakce 8 až 16 mm</t>
  </si>
  <si>
    <t>408385213</t>
  </si>
  <si>
    <t>Viz. PD stavební část - výkresy půdorysu základů, řez H, tabulky podlah</t>
  </si>
  <si>
    <t>(3,75+0,8+11,1+0,8+5,35+1,1)*0,2</t>
  </si>
  <si>
    <t>224</t>
  </si>
  <si>
    <t>211561_R2</t>
  </si>
  <si>
    <t>Napojení drenážní trubky na stávající kanalizaci</t>
  </si>
  <si>
    <t>-255002780</t>
  </si>
  <si>
    <t>225</t>
  </si>
  <si>
    <t>212312111</t>
  </si>
  <si>
    <t>Lože pro trativody z betonu prostého</t>
  </si>
  <si>
    <t>-2079919279</t>
  </si>
  <si>
    <t>https://podminky.urs.cz/item/CS_URS_2023_01/212312111</t>
  </si>
  <si>
    <t>(3,75+0,8+11,1+0,8+5,35+1,1)*0,15</t>
  </si>
  <si>
    <t>226</t>
  </si>
  <si>
    <t>212755214</t>
  </si>
  <si>
    <t>Trativody z drenážních trubek plastových flexibilních D 100 mm bez lože</t>
  </si>
  <si>
    <t>402588790</t>
  </si>
  <si>
    <t>https://podminky.urs.cz/item/CS_URS_2023_01/212755214</t>
  </si>
  <si>
    <t>3,75+0,8+11,1+0,8+5,35+1,1</t>
  </si>
  <si>
    <t>227</t>
  </si>
  <si>
    <t>919726122</t>
  </si>
  <si>
    <t>Geotextilie pro ochranu, separaci a filtraci netkaná měrná hm přes 200 do 300 g/m2</t>
  </si>
  <si>
    <t>-1667293420</t>
  </si>
  <si>
    <t>https://podminky.urs.cz/item/CS_URS_2023_01/919726122</t>
  </si>
  <si>
    <t>(3,75+0,8+11,1+0,8+5,35+1,1)*2,0*1,1</t>
  </si>
  <si>
    <t>9</t>
  </si>
  <si>
    <t>Ostatní konstrukce a práce, bourání</t>
  </si>
  <si>
    <t>Lešení a stavební výtahy</t>
  </si>
  <si>
    <t>229</t>
  </si>
  <si>
    <t>941111112</t>
  </si>
  <si>
    <t>Montáž lešení řadového trubkového lehkého s podlahami zatížení do 200 kg/m2 š od 0,6 do 0,9 m v přes 10 do 25 m</t>
  </si>
  <si>
    <t>2095048580</t>
  </si>
  <si>
    <t>https://podminky.urs.cz/item/CS_URS_2023_01/941111112</t>
  </si>
  <si>
    <t>V případě umístění na střešním plášti zabezpečení proti poškození pláště</t>
  </si>
  <si>
    <t>35,45*12,0</t>
  </si>
  <si>
    <t>19,19*12,0</t>
  </si>
  <si>
    <t>Střecha</t>
  </si>
  <si>
    <t>(24,6+7,3)*2*2,2</t>
  </si>
  <si>
    <t>Střecha OLMI</t>
  </si>
  <si>
    <t>8,6*7,5</t>
  </si>
  <si>
    <t>230</t>
  </si>
  <si>
    <t>941111212</t>
  </si>
  <si>
    <t>Příplatek k lešení řadovému trubkovému lehkému s podlahami š 0,9 m v 25 m za první a ZKD den použití</t>
  </si>
  <si>
    <t>-1869262157</t>
  </si>
  <si>
    <t>https://podminky.urs.cz/item/CS_URS_2023_01/941111212</t>
  </si>
  <si>
    <t>Předpoklad doby použití - 60 dní</t>
  </si>
  <si>
    <t>1285,94*60</t>
  </si>
  <si>
    <t>231</t>
  </si>
  <si>
    <t>941111812</t>
  </si>
  <si>
    <t>Demontáž lešení řadového trubkového lehkého s podlahami zatížení do 200 kg/m2 š od 0,6 do 0,9 m v přes 10 do 25 m</t>
  </si>
  <si>
    <t>806385049</t>
  </si>
  <si>
    <t>https://podminky.urs.cz/item/CS_URS_2023_01/941111812</t>
  </si>
  <si>
    <t>232</t>
  </si>
  <si>
    <t>943211111</t>
  </si>
  <si>
    <t>Montáž lešení prostorového rámového lehkého s podlahami zatížení do 200 kg/m2 v do 10 m</t>
  </si>
  <si>
    <t>-1974642378</t>
  </si>
  <si>
    <t>https://podminky.urs.cz/item/CS_URS_2023_01/943211111</t>
  </si>
  <si>
    <t>11,5*3,5*2,4</t>
  </si>
  <si>
    <t>Výtahová šachta</t>
  </si>
  <si>
    <t>2,75*1,7*9,0</t>
  </si>
  <si>
    <t>233</t>
  </si>
  <si>
    <t>943211211</t>
  </si>
  <si>
    <t>Příplatek k lešení prostorovému rámovému lehkému s podlahami v do 10 m za první a ZKD den použití</t>
  </si>
  <si>
    <t>1376960427</t>
  </si>
  <si>
    <t>https://podminky.urs.cz/item/CS_URS_2023_01/943211211</t>
  </si>
  <si>
    <t>138,675*15</t>
  </si>
  <si>
    <t>234</t>
  </si>
  <si>
    <t>943211811</t>
  </si>
  <si>
    <t>Demontáž lešení prostorového rámového lehkého s podlahami zatížení do 200 kg/m2 v do 10 m</t>
  </si>
  <si>
    <t>1771016624</t>
  </si>
  <si>
    <t>https://podminky.urs.cz/item/CS_URS_2023_01/943211811</t>
  </si>
  <si>
    <t>235</t>
  </si>
  <si>
    <t>944511111</t>
  </si>
  <si>
    <t>Montáž ochranné sítě z textilie z umělých vláken</t>
  </si>
  <si>
    <t>-1143813367</t>
  </si>
  <si>
    <t>https://podminky.urs.cz/item/CS_URS_2023_01/944511111</t>
  </si>
  <si>
    <t>35,45*13,5</t>
  </si>
  <si>
    <t>19,19*13,5</t>
  </si>
  <si>
    <t>8,6*9,0</t>
  </si>
  <si>
    <t>236</t>
  </si>
  <si>
    <t>944511211</t>
  </si>
  <si>
    <t>Příplatek k ochranné síti za první a ZKD den použití</t>
  </si>
  <si>
    <t>-1602906799</t>
  </si>
  <si>
    <t>https://podminky.urs.cz/item/CS_URS_2023_01/944511211</t>
  </si>
  <si>
    <t>1293,615*60</t>
  </si>
  <si>
    <t>237</t>
  </si>
  <si>
    <t>944511811</t>
  </si>
  <si>
    <t>Demontáž ochranné sítě z textilie z umělých vláken</t>
  </si>
  <si>
    <t>-954251695</t>
  </si>
  <si>
    <t>https://podminky.urs.cz/item/CS_URS_2023_01/944511811</t>
  </si>
  <si>
    <t>238</t>
  </si>
  <si>
    <t>945421110</t>
  </si>
  <si>
    <t>Hydraulická zvedací plošina na automobilovém podvozku výška zdvihu do 18 m včetně obsluhy</t>
  </si>
  <si>
    <t>hod</t>
  </si>
  <si>
    <t>-1634610420</t>
  </si>
  <si>
    <t>https://podminky.urs.cz/item/CS_URS_2023_01/945421110</t>
  </si>
  <si>
    <t>Pro opravu stávajících omítek</t>
  </si>
  <si>
    <t>"odhad:" 30,0</t>
  </si>
  <si>
    <t>239</t>
  </si>
  <si>
    <t>949101111</t>
  </si>
  <si>
    <t>Lešení pomocné pro objekty pozemních staveb s lešeňovou podlahou v do 1,9 m zatížení do 150 kg/m2</t>
  </si>
  <si>
    <t>-543356127</t>
  </si>
  <si>
    <t>https://podminky.urs.cz/item/CS_URS_2023_01/949101111</t>
  </si>
  <si>
    <t xml:space="preserve">- lešení pro bednění, betonáž, zdění, omítky, obklady, </t>
  </si>
  <si>
    <t>montáž výplní otvorů, montáž podhledů, AKU obkladů,</t>
  </si>
  <si>
    <t>montáž instalací ve větších výškách, bourání,</t>
  </si>
  <si>
    <t>ostatní drobné stavební práce, zednické výpomoci atd.</t>
  </si>
  <si>
    <t>"viz pol 952901111:" 1816,65</t>
  </si>
  <si>
    <t>Různé dokončovací konstrukce a práce pozemních staveb</t>
  </si>
  <si>
    <t>240</t>
  </si>
  <si>
    <t>952901111</t>
  </si>
  <si>
    <t>Vyčištění budov bytové a občanské výstavby při výšce podlaží do 4 m</t>
  </si>
  <si>
    <t>46289827</t>
  </si>
  <si>
    <t>https://podminky.urs.cz/item/CS_URS_2023_01/952901111</t>
  </si>
  <si>
    <t>"Dotčené vnitřní prostory:</t>
  </si>
  <si>
    <t>7,45+5,15+5,1+5,1+12,0+14,8+14,8+5,0+1,2+1,2+2,6+11,4+8,75+32,85+86,6</t>
  </si>
  <si>
    <t>2,35+1,55+1,55+2,8+4,7+13,6+12,15+12,05+12,05+12,05+11,9+12,25+12,25</t>
  </si>
  <si>
    <t>2,65+30,85+7,9+6,6+4,1+13,7+18,85+5,25+4,75+4,2+15,35+11,75+28,1+0,5</t>
  </si>
  <si>
    <t>24,4+8,1+9,9+24,4</t>
  </si>
  <si>
    <t>"2.NP</t>
  </si>
  <si>
    <t>21,7+72,8+11,95+17,3+29,5+4,7+9,3+9,6+19,1+18,1+15,7+1,9+5,8+6,8+6,8</t>
  </si>
  <si>
    <t>6,5+53,9+2,7+3,+3,4+3,3+2,7+2,8+4,3+6,0+6,2+5,6+17,6+18,1+75,6+4,4</t>
  </si>
  <si>
    <t>29,3+15,0+14,0+21,2+17,8+37,8</t>
  </si>
  <si>
    <t>"3.NP</t>
  </si>
  <si>
    <t>1,1+6,8+24,9+36,3+22,6+20,8+13,4+5,1+32,1+9,1+2,7+40,7+11,7+3,4+3,5</t>
  </si>
  <si>
    <t>4,2+4,4+10,6+3,0+4,1+2,9+2,3+2,9+41,3+10,7+23,8+17,6+16,1+3,7+20,9</t>
  </si>
  <si>
    <t>19,0+19,4+31,2+21,2+17,8+8,1+11,1</t>
  </si>
  <si>
    <t>122,0+15,3</t>
  </si>
  <si>
    <t>241</t>
  </si>
  <si>
    <t>953312113</t>
  </si>
  <si>
    <t>Vložky do svislých dilatačních spár z fasádních polystyrénových desek tl. přes 20 do 30 mm</t>
  </si>
  <si>
    <t>-970573282</t>
  </si>
  <si>
    <t>https://podminky.urs.cz/item/CS_URS_2023_01/953312113</t>
  </si>
  <si>
    <t>(8,62+6,43+10,55)*(13,72-0,45)</t>
  </si>
  <si>
    <t>-114,0</t>
  </si>
  <si>
    <t>242</t>
  </si>
  <si>
    <t>953312123</t>
  </si>
  <si>
    <t>Vložky do svislých dilatačních spár z extrudovaných polystyrénových desek tl. přes 20 do 30 mm</t>
  </si>
  <si>
    <t>-1977874571</t>
  </si>
  <si>
    <t>https://podminky.urs.cz/item/CS_URS_2023_01/953312123</t>
  </si>
  <si>
    <t>(8,62+6,43+10,55)*(0,45+0,425)</t>
  </si>
  <si>
    <t>-22,4</t>
  </si>
  <si>
    <t>243</t>
  </si>
  <si>
    <t>953961115</t>
  </si>
  <si>
    <t>Kotvy chemickým tmelem M 20 hl 170 mm do betonu, ŽB nebo kamene s vyvrtáním otvoru</t>
  </si>
  <si>
    <t>1947824462</t>
  </si>
  <si>
    <t>https://podminky.urs.cz/item/CS_URS_2023_01/953961115</t>
  </si>
  <si>
    <t>244</t>
  </si>
  <si>
    <t>953965141</t>
  </si>
  <si>
    <t>Kotevní šroub pro chemické kotvy M 20 dl 240 mm</t>
  </si>
  <si>
    <t>39943672</t>
  </si>
  <si>
    <t>https://podminky.urs.cz/item/CS_URS_2023_01/953965141</t>
  </si>
  <si>
    <t>245</t>
  </si>
  <si>
    <t>985622_R1</t>
  </si>
  <si>
    <t>Distanční svislá výztuž desky</t>
  </si>
  <si>
    <t>1380121059</t>
  </si>
  <si>
    <t>Viz PD Statika - výkaz výztuže základové desky, stropní desky a rozvodny</t>
  </si>
  <si>
    <t>540,0+534,0+11,0+534,0+534,0+66,0</t>
  </si>
  <si>
    <t>-534,0</t>
  </si>
  <si>
    <t>246</t>
  </si>
  <si>
    <t>985622_R2</t>
  </si>
  <si>
    <t>Smyková výztuž PSB 14/215-2/300</t>
  </si>
  <si>
    <t>969136802</t>
  </si>
  <si>
    <t>Viz PD Statika - výkaz výztuže základové desky, stropní desky</t>
  </si>
  <si>
    <t>192+64+128</t>
  </si>
  <si>
    <t>-128</t>
  </si>
  <si>
    <t>247</t>
  </si>
  <si>
    <t>985622_R3</t>
  </si>
  <si>
    <t>Smyková výztuž PSB 14/215-3/450</t>
  </si>
  <si>
    <t>-391531007</t>
  </si>
  <si>
    <t>Viz PD Statika - výkaz výztuže základové desky a stropní desky</t>
  </si>
  <si>
    <t>96+64+64</t>
  </si>
  <si>
    <t>-75</t>
  </si>
  <si>
    <t>248</t>
  </si>
  <si>
    <t>985622_R4</t>
  </si>
  <si>
    <t xml:space="preserve">ISO nosníky - ložiska NIL EX 25/9 </t>
  </si>
  <si>
    <t>-1895539339</t>
  </si>
  <si>
    <t>Viz PD Statika - výkaz výztuže stropní desky</t>
  </si>
  <si>
    <t>3,5</t>
  </si>
  <si>
    <t>249</t>
  </si>
  <si>
    <t>985622311</t>
  </si>
  <si>
    <t>Spínání objektů - vložení a dodání táhla ze závitových tyčí D do 20 mm</t>
  </si>
  <si>
    <t>1778191055</t>
  </si>
  <si>
    <t>https://podminky.urs.cz/item/CS_URS_2023_01/985622311</t>
  </si>
  <si>
    <t>0,5*34</t>
  </si>
  <si>
    <t>Bourání konstrukcí</t>
  </si>
  <si>
    <t>250</t>
  </si>
  <si>
    <t>764002841</t>
  </si>
  <si>
    <t>Demontáž oplechování horních ploch zdí a nadezdívek do suti</t>
  </si>
  <si>
    <t>346776325</t>
  </si>
  <si>
    <t>https://podminky.urs.cz/item/CS_URS_2023_01/764002841</t>
  </si>
  <si>
    <t>Viz. PD stavební část - výkres půdorysu 4.NP</t>
  </si>
  <si>
    <t>6,9+10,5</t>
  </si>
  <si>
    <t>-17,4</t>
  </si>
  <si>
    <t>251</t>
  </si>
  <si>
    <t>766691912</t>
  </si>
  <si>
    <t>Vyvěšení nebo zavěšení dřevěných křídel oken pl přes 1,5 m2</t>
  </si>
  <si>
    <t>1134145642</t>
  </si>
  <si>
    <t>https://podminky.urs.cz/item/CS_URS_2023_01/766691912</t>
  </si>
  <si>
    <t>Viz. PD stavební část - výkres půdorysu 3.NP</t>
  </si>
  <si>
    <t>252</t>
  </si>
  <si>
    <t>766691914</t>
  </si>
  <si>
    <t>Vyvěšení nebo zavěšení dřevěných křídel dveří pl do 2 m2</t>
  </si>
  <si>
    <t>487241441</t>
  </si>
  <si>
    <t>https://podminky.urs.cz/item/CS_URS_2023_01/766691914</t>
  </si>
  <si>
    <t>Viz. PD stavební část - výkresy půdorysu 1.NP, 2.NP</t>
  </si>
  <si>
    <t>2+2</t>
  </si>
  <si>
    <t>-4</t>
  </si>
  <si>
    <t>"m.č.119:" 1</t>
  </si>
  <si>
    <t>253</t>
  </si>
  <si>
    <t>962031133</t>
  </si>
  <si>
    <t>Bourání příček z cihel pálených na MVC tl do 150 mm</t>
  </si>
  <si>
    <t>-678282108</t>
  </si>
  <si>
    <t>https://podminky.urs.cz/item/CS_URS_2023_01/962031133</t>
  </si>
  <si>
    <t>"m.č.139:" 3,45*4,335-1,5*2,0</t>
  </si>
  <si>
    <t>"m.č.231:" 3,45*3,94-1,5*2,0</t>
  </si>
  <si>
    <t>-22,549</t>
  </si>
  <si>
    <t>"m.č.119:" 1,3*4,335-0,6*2,0</t>
  </si>
  <si>
    <t>254</t>
  </si>
  <si>
    <t>962032241</t>
  </si>
  <si>
    <t>Bourání zdiva z cihel pálených nebo vápenopískových na MC přes 1 m3</t>
  </si>
  <si>
    <t>-963788152</t>
  </si>
  <si>
    <t>https://podminky.urs.cz/item/CS_URS_2023_01/962032241</t>
  </si>
  <si>
    <t>0,65*0,45*3,775</t>
  </si>
  <si>
    <t>2,4*0,3*3,775</t>
  </si>
  <si>
    <t>2,2*0,3*3,775</t>
  </si>
  <si>
    <t>1,05*2,2*0,35</t>
  </si>
  <si>
    <t>0,5*2,2*0,35</t>
  </si>
  <si>
    <t>-7,508</t>
  </si>
  <si>
    <t>255</t>
  </si>
  <si>
    <t>964011221</t>
  </si>
  <si>
    <t>Vybourání ŽB překladů prefabrikovaných dl do 3 m hmotnosti do 75 kg/m</t>
  </si>
  <si>
    <t>-507524730</t>
  </si>
  <si>
    <t>https://podminky.urs.cz/item/CS_URS_2023_01/964011221</t>
  </si>
  <si>
    <t>Viz. PD stavební část - výkresy půdorysu 1.NP, 2.NP a 3.NP,  výkres řezu B,H</t>
  </si>
  <si>
    <t>1,7*0,35*0,15+2,6*0,35*0,2+2,6*0,6*0,15+2,6*0,6*0,2+2,8*0,35*0,2</t>
  </si>
  <si>
    <t>-1,013</t>
  </si>
  <si>
    <t>256</t>
  </si>
  <si>
    <t>964073221</t>
  </si>
  <si>
    <t>Vybourání válcovaných nosníků ze zdiva cihelného dl do 4 m hmotnosti 20 kg/m</t>
  </si>
  <si>
    <t>-1383481464</t>
  </si>
  <si>
    <t>https://podminky.urs.cz/item/CS_URS_2023_01/964073221</t>
  </si>
  <si>
    <t>0,5</t>
  </si>
  <si>
    <t>-0,5</t>
  </si>
  <si>
    <t>257</t>
  </si>
  <si>
    <t>977312112</t>
  </si>
  <si>
    <t>Řezání stávajících betonových mazanin vyztužených hl do 100 mm</t>
  </si>
  <si>
    <t>-1006344888</t>
  </si>
  <si>
    <t>https://podminky.urs.cz/item/CS_URS_2023_01/977312112</t>
  </si>
  <si>
    <t>Viz. PD stavební část - výkresy půdorysu 1.NP,  výkres řezu B,H</t>
  </si>
  <si>
    <t>podlahový beton</t>
  </si>
  <si>
    <t>"m.č.139:" 5,56+2,92+0,62+0,71</t>
  </si>
  <si>
    <t>258</t>
  </si>
  <si>
    <t>977312113</t>
  </si>
  <si>
    <t>Řezání stávajících betonových mazanin vyztužených hl do 150 mm</t>
  </si>
  <si>
    <t>-1821127731</t>
  </si>
  <si>
    <t>https://podminky.urs.cz/item/CS_URS_2023_01/977312113</t>
  </si>
  <si>
    <t>podkladní beton</t>
  </si>
  <si>
    <t>-9,81</t>
  </si>
  <si>
    <t>259</t>
  </si>
  <si>
    <t>965042141</t>
  </si>
  <si>
    <t>Bourání podkladů pod dlažby nebo mazanin betonových nebo z litého asfaltu tl do 100 mm pl přes 4 m2</t>
  </si>
  <si>
    <t>1709331981</t>
  </si>
  <si>
    <t>https://podminky.urs.cz/item/CS_URS_2023_01/965042141</t>
  </si>
  <si>
    <t>"m.č.139:" (24,4+1,465*0,25)*0,1</t>
  </si>
  <si>
    <t>"m.č.231:" (21,2+1,465*0,25)*0,1</t>
  </si>
  <si>
    <t>"m.č.333:" (21,2+1,465*0,25)*0,1</t>
  </si>
  <si>
    <t>260</t>
  </si>
  <si>
    <t>965042241</t>
  </si>
  <si>
    <t>Bourání podkladů pod dlažby nebo mazanin betonových nebo z litého asfaltu tl přes 100 mm pl přes 4 m2</t>
  </si>
  <si>
    <t>1252005349</t>
  </si>
  <si>
    <t>https://podminky.urs.cz/item/CS_URS_2023_01/965042241</t>
  </si>
  <si>
    <t>"m.č.139:" 6,185*0,71+2,92*0,62</t>
  </si>
  <si>
    <t>261</t>
  </si>
  <si>
    <t>965081223</t>
  </si>
  <si>
    <t>Bourání podlah z dlaždic keramických nebo xylolitových tl přes 10 mm plochy přes 1 m2</t>
  </si>
  <si>
    <t>1927345531</t>
  </si>
  <si>
    <t>https://podminky.urs.cz/item/CS_URS_2023_01/965081223</t>
  </si>
  <si>
    <t>"m.č.139:" 24,4+1,465*0,25</t>
  </si>
  <si>
    <t>"m.č.231:" 21,2+1,465*0,25</t>
  </si>
  <si>
    <t>"m.č.333:" 21,2+1,465*0,25</t>
  </si>
  <si>
    <t>262</t>
  </si>
  <si>
    <t>713110821</t>
  </si>
  <si>
    <t>Odstranění tepelné izolace stropů volně kladené z polystyrenu suchého tl do 100 mm</t>
  </si>
  <si>
    <t>1191994670</t>
  </si>
  <si>
    <t>https://podminky.urs.cz/item/CS_URS_2023_01/713110821</t>
  </si>
  <si>
    <t>263</t>
  </si>
  <si>
    <t>965081611</t>
  </si>
  <si>
    <t>Odsekání soklíků rovných</t>
  </si>
  <si>
    <t>-649282987</t>
  </si>
  <si>
    <t>https://podminky.urs.cz/item/CS_URS_2023_01/965081611</t>
  </si>
  <si>
    <t>"m.č.139:" (7,9+4,3)*2-1,465-1,425*2-1,5-0,8</t>
  </si>
  <si>
    <t>"m.č.231:" (5,625+4,45)*2-1,465-1,425*2-1,6-1,5</t>
  </si>
  <si>
    <t>"m.č.333:" (5,625+4,45)*2-1,465-1,425*2-1,6-1,3</t>
  </si>
  <si>
    <t>264</t>
  </si>
  <si>
    <t>967031142</t>
  </si>
  <si>
    <t>Přisekání rovných ostění v cihelném zdivu na MC</t>
  </si>
  <si>
    <t>1602670976</t>
  </si>
  <si>
    <t>https://podminky.urs.cz/item/CS_URS_2023_01/967031142</t>
  </si>
  <si>
    <t>3,775*0,36+3,775*0,35</t>
  </si>
  <si>
    <t>265</t>
  </si>
  <si>
    <t>968062356</t>
  </si>
  <si>
    <t>Vybourání dřevěných rámů oken dvojitých včetně křídel pl do 4 m2</t>
  </si>
  <si>
    <t>664820421</t>
  </si>
  <si>
    <t>https://podminky.urs.cz/item/CS_URS_2023_01/968062356</t>
  </si>
  <si>
    <t>1,2*1,4*2</t>
  </si>
  <si>
    <t>266</t>
  </si>
  <si>
    <t>968072456</t>
  </si>
  <si>
    <t>Vybourání kovových dveřních zárubní pl přes 2 m2</t>
  </si>
  <si>
    <t>-1012881625</t>
  </si>
  <si>
    <t>https://podminky.urs.cz/item/CS_URS_2023_01/968072456</t>
  </si>
  <si>
    <t>1,5*2,0*2</t>
  </si>
  <si>
    <t>0,6*2,0</t>
  </si>
  <si>
    <t>267</t>
  </si>
  <si>
    <t>971035231</t>
  </si>
  <si>
    <t>Vybourání otvorů ve zdivu cihelném pl do 0,0225 m2 na MC tl do 150 mm</t>
  </si>
  <si>
    <t>200893031</t>
  </si>
  <si>
    <t>https://podminky.urs.cz/item/CS_URS_2023_01/971035231</t>
  </si>
  <si>
    <t>Viz. PD stavební část - výkres půdorysu 1-4.NP</t>
  </si>
  <si>
    <t>"Profese:" 53</t>
  </si>
  <si>
    <t>268</t>
  </si>
  <si>
    <t>971035331</t>
  </si>
  <si>
    <t>Vybourání otvorů ve zdivu cihelném pl do 0,09 m2 na MC tl do 150 mm</t>
  </si>
  <si>
    <t>1036384507</t>
  </si>
  <si>
    <t>https://podminky.urs.cz/item/CS_URS_2023_01/971035331</t>
  </si>
  <si>
    <t>"Profese:" 55</t>
  </si>
  <si>
    <t>269</t>
  </si>
  <si>
    <t>971035351</t>
  </si>
  <si>
    <t>Vybourání otvorů ve zdivu cihelném pl do 0,09 m2 na MC tl do 450 mm</t>
  </si>
  <si>
    <t>253678727</t>
  </si>
  <si>
    <t>https://podminky.urs.cz/item/CS_URS_2023_01/971035351</t>
  </si>
  <si>
    <t>"Profese:" 10</t>
  </si>
  <si>
    <t>270</t>
  </si>
  <si>
    <t>971035431</t>
  </si>
  <si>
    <t>Vybourání otvorů ve zdivu cihelném pl do 0,25 m2 na MC tl do 150 mm</t>
  </si>
  <si>
    <t>-1648704702</t>
  </si>
  <si>
    <t>https://podminky.urs.cz/item/CS_URS_2023_01/971035431</t>
  </si>
  <si>
    <t>"Ostatní profese:" 40</t>
  </si>
  <si>
    <t>271</t>
  </si>
  <si>
    <t>971035451</t>
  </si>
  <si>
    <t>Vybourání otvorů ve zdivu cihelném pl do 0,25 m2 na MC tl do 450 mm</t>
  </si>
  <si>
    <t>-1879944467</t>
  </si>
  <si>
    <t>https://podminky.urs.cz/item/CS_URS_2023_01/971035451</t>
  </si>
  <si>
    <t>"Profese:" 5</t>
  </si>
  <si>
    <t>272</t>
  </si>
  <si>
    <t>971035461</t>
  </si>
  <si>
    <t>Vybourání otvorů ve zdivu cihelném pl do 0,25 m2 na MC tl do 600 mm</t>
  </si>
  <si>
    <t>-228518011</t>
  </si>
  <si>
    <t>https://podminky.urs.cz/item/CS_URS_2023_01/971035461</t>
  </si>
  <si>
    <t>"Profese:" 3</t>
  </si>
  <si>
    <t>273</t>
  </si>
  <si>
    <t>971035531</t>
  </si>
  <si>
    <t>Vybourání otvorů ve zdivu cihelném pl do 1 m2 na MC tl do 150 mm</t>
  </si>
  <si>
    <t>790969876</t>
  </si>
  <si>
    <t>https://podminky.urs.cz/item/CS_URS_2023_01/971035531</t>
  </si>
  <si>
    <t>"VZT:" 1,2*0,4*6+1,1*0,5*3+1,4*0,4*10</t>
  </si>
  <si>
    <t>"Ostatní profese:" 10</t>
  </si>
  <si>
    <t>274</t>
  </si>
  <si>
    <t>971035661</t>
  </si>
  <si>
    <t>Vybourání otvorů ve zdivu cihelném pl do 4 m2 na MC tl do 600 mm</t>
  </si>
  <si>
    <t>1726052412</t>
  </si>
  <si>
    <t>https://podminky.urs.cz/item/CS_URS_2023_01/971035661</t>
  </si>
  <si>
    <t>1,41*1,56*0,6</t>
  </si>
  <si>
    <t>1,5*2,1*0,45</t>
  </si>
  <si>
    <t>275</t>
  </si>
  <si>
    <t>972054241</t>
  </si>
  <si>
    <t>Vybourání otvorů v ŽB stropech nebo klenbách pl do 0,09 m2 tl do 150 mm</t>
  </si>
  <si>
    <t>2102914010</t>
  </si>
  <si>
    <t>https://podminky.urs.cz/item/CS_URS_2023_01/972054241</t>
  </si>
  <si>
    <t>Viz. PD stavební část - výkres půdorysu 1-4.NP a střechy</t>
  </si>
  <si>
    <t>"Profese:" 22</t>
  </si>
  <si>
    <t>276</t>
  </si>
  <si>
    <t>972054341</t>
  </si>
  <si>
    <t>Vybourání otvorů v ŽB stropech nebo klenbách pl do 0,25 m2 tl do 150 mm</t>
  </si>
  <si>
    <t>435620247</t>
  </si>
  <si>
    <t>https://podminky.urs.cz/item/CS_URS_2023_01/972054341</t>
  </si>
  <si>
    <t>"Profese:" 12</t>
  </si>
  <si>
    <t>277</t>
  </si>
  <si>
    <t>974029666</t>
  </si>
  <si>
    <t>Vysekání rýh ve zdivu kamenném pro vtahování nosníků hl do 150 mm v do 250 mm</t>
  </si>
  <si>
    <t>618527286</t>
  </si>
  <si>
    <t>https://podminky.urs.cz/item/CS_URS_2023_01/974029666</t>
  </si>
  <si>
    <t xml:space="preserve">Viz. PD stavební část - výkresy půdorysu 1.NP, 2.NP a 3.NP, výkres řezu B </t>
  </si>
  <si>
    <t>"1.NP:" 2,6+3,1*2+2,3+2,5*2</t>
  </si>
  <si>
    <t>"2.NP:" 1,8*4+2,0*3+1,8*4</t>
  </si>
  <si>
    <t>"3.NP:" 2,0*3+1,8*4</t>
  </si>
  <si>
    <t>278</t>
  </si>
  <si>
    <t>974029669</t>
  </si>
  <si>
    <t>Vysekání rýh ve zdivu kamenném pro vtahování nosníků hl do 150 mm v do 450 mm</t>
  </si>
  <si>
    <t>1766350360</t>
  </si>
  <si>
    <t>https://podminky.urs.cz/item/CS_URS_2023_01/974029669</t>
  </si>
  <si>
    <t>4,0*2+6,3*2</t>
  </si>
  <si>
    <t>279</t>
  </si>
  <si>
    <t>974031121</t>
  </si>
  <si>
    <t>Vysekání rýh ve zdivu cihelném hl do 30 mm š do 30 mm</t>
  </si>
  <si>
    <t>960511567</t>
  </si>
  <si>
    <t>https://podminky.urs.cz/item/CS_URS_2023_01/974031121</t>
  </si>
  <si>
    <t>"Profese:" 900</t>
  </si>
  <si>
    <t>280</t>
  </si>
  <si>
    <t>974031122</t>
  </si>
  <si>
    <t>Vysekání rýh ve zdivu cihelném hl do 30 mm š do 70 mm</t>
  </si>
  <si>
    <t>-1970242977</t>
  </si>
  <si>
    <t>https://podminky.urs.cz/item/CS_URS_2023_01/974031122</t>
  </si>
  <si>
    <t>"Profese:" 850</t>
  </si>
  <si>
    <t>281</t>
  </si>
  <si>
    <t>974031133</t>
  </si>
  <si>
    <t>Vysekání rýh ve zdivu cihelném hl do 50 mm š do 100 mm</t>
  </si>
  <si>
    <t>-1834246499</t>
  </si>
  <si>
    <t>https://podminky.urs.cz/item/CS_URS_2023_01/974031133</t>
  </si>
  <si>
    <t>"Profese:" 480</t>
  </si>
  <si>
    <t>282</t>
  </si>
  <si>
    <t>974031134</t>
  </si>
  <si>
    <t>Vysekání rýh ve zdivu cihelném hl do 50 mm š do 150 mm</t>
  </si>
  <si>
    <t>1129215597</t>
  </si>
  <si>
    <t>https://podminky.urs.cz/item/CS_URS_2023_01/974031134</t>
  </si>
  <si>
    <t>"Profese:" 126</t>
  </si>
  <si>
    <t>283</t>
  </si>
  <si>
    <t>974031154</t>
  </si>
  <si>
    <t>Vysekání rýh ve zdivu cihelném hl do 100 mm š do 150 mm</t>
  </si>
  <si>
    <t>1257867084</t>
  </si>
  <si>
    <t>https://podminky.urs.cz/item/CS_URS_2023_01/974031154</t>
  </si>
  <si>
    <t>"Profese:" 150</t>
  </si>
  <si>
    <t>284</t>
  </si>
  <si>
    <t>974031164</t>
  </si>
  <si>
    <t>Vysekání rýh ve zdivu cihelném hl do 150 mm š do 150 mm</t>
  </si>
  <si>
    <t>-1148296515</t>
  </si>
  <si>
    <t>https://podminky.urs.cz/item/CS_URS_2023_01/974031164</t>
  </si>
  <si>
    <t>"Profese:" 38</t>
  </si>
  <si>
    <t>285</t>
  </si>
  <si>
    <t>974031165</t>
  </si>
  <si>
    <t>Vysekání rýh ve zdivu cihelném hl do 150 mm š do 200 mm</t>
  </si>
  <si>
    <t>-1838969573</t>
  </si>
  <si>
    <t>https://podminky.urs.cz/item/CS_URS_2023_01/974031165</t>
  </si>
  <si>
    <t>"Profese:" 15</t>
  </si>
  <si>
    <t>286</t>
  </si>
  <si>
    <t>974031157</t>
  </si>
  <si>
    <t>Vysekání rýh ve zdivu cihelném hl do 100 mm š do 300 mm</t>
  </si>
  <si>
    <t>206494219</t>
  </si>
  <si>
    <t>https://podminky.urs.cz/item/CS_URS_2023_01/974031157</t>
  </si>
  <si>
    <t xml:space="preserve">Viz. PD stavební část - výkresy půdorysu 1.NP, výkres řezu B </t>
  </si>
  <si>
    <t>Drážky pro ocelové profily</t>
  </si>
  <si>
    <t>"1.NP:" 3,8*8</t>
  </si>
  <si>
    <t>287</t>
  </si>
  <si>
    <t>974049121</t>
  </si>
  <si>
    <t>Vysekání rýh v betonových zdech hl do 30 mm š do 30 mm</t>
  </si>
  <si>
    <t>-1295821674</t>
  </si>
  <si>
    <t>https://podminky.urs.cz/item/CS_URS_2023_01/974049121</t>
  </si>
  <si>
    <t>"Profese:" 50</t>
  </si>
  <si>
    <t>288</t>
  </si>
  <si>
    <t>974049122</t>
  </si>
  <si>
    <t>Vysekání rýh v betonových zdech hl do 30 mm š do 70 mm</t>
  </si>
  <si>
    <t>-1046840154</t>
  </si>
  <si>
    <t>https://podminky.urs.cz/item/CS_URS_2023_01/974049122</t>
  </si>
  <si>
    <t>"Profese:" 35</t>
  </si>
  <si>
    <t>289</t>
  </si>
  <si>
    <t>974049133</t>
  </si>
  <si>
    <t>Vysekání rýh v betonových zdech hl do 50 mm š do 100 mm</t>
  </si>
  <si>
    <t>1927710192</t>
  </si>
  <si>
    <t>https://podminky.urs.cz/item/CS_URS_2023_01/974049133</t>
  </si>
  <si>
    <t>290</t>
  </si>
  <si>
    <t>975021311</t>
  </si>
  <si>
    <t>Podchycení nadzákladového zdiva pod stropem tl zdiva přes 450 do 600 mm</t>
  </si>
  <si>
    <t>1716204701</t>
  </si>
  <si>
    <t>https://podminky.urs.cz/item/CS_URS_2023_01/975021311</t>
  </si>
  <si>
    <t>"1.NP:" 2,6+3,1*2+2,3+2,5*2+4,0*2+6,3*2</t>
  </si>
  <si>
    <t>291</t>
  </si>
  <si>
    <t>975022241</t>
  </si>
  <si>
    <t>Podchycení nadzákladového zdiva tl do 450 mm dřevěnou výztuhou v do 3 m dl podchycení do 3 m</t>
  </si>
  <si>
    <t>920525517</t>
  </si>
  <si>
    <t>https://podminky.urs.cz/item/CS_URS_2023_01/975022241</t>
  </si>
  <si>
    <t>"1.NP:" 2,6+3,1*2+2,3+2,5*2+4,0*2</t>
  </si>
  <si>
    <t>"2.NP:" 1,8*4</t>
  </si>
  <si>
    <t>-44,5</t>
  </si>
  <si>
    <t>292</t>
  </si>
  <si>
    <t>975022341</t>
  </si>
  <si>
    <t>Podchycení nadzákladového zdiva tl přes 450 do 600 mm dřevěnou výztuhou v do 3 m dl podchycení do 3 m</t>
  </si>
  <si>
    <t>468256021</t>
  </si>
  <si>
    <t>https://podminky.urs.cz/item/CS_URS_2023_01/975022341</t>
  </si>
  <si>
    <t>"1.NP:" 6,3*2</t>
  </si>
  <si>
    <t>"2.NP:" 2,0*3+1,8*4</t>
  </si>
  <si>
    <t>-25,8</t>
  </si>
  <si>
    <t>293</t>
  </si>
  <si>
    <t>97506-R01</t>
  </si>
  <si>
    <t xml:space="preserve">Podchycení (podepření) stropů rovných v. do 4,0 m včetně bednění, při zatížení do 1200 kg/m2, demontáž </t>
  </si>
  <si>
    <t>365822588</t>
  </si>
  <si>
    <t>"1.NP:" 10,0</t>
  </si>
  <si>
    <t>-10,</t>
  </si>
  <si>
    <t>294</t>
  </si>
  <si>
    <t>977151113</t>
  </si>
  <si>
    <t>Jádrové vrty diamantovými korunkami do stavebních materiálů D přes 40 do 50 mm</t>
  </si>
  <si>
    <t>1915850759</t>
  </si>
  <si>
    <t>https://podminky.urs.cz/item/CS_URS_2023_01/977151113</t>
  </si>
  <si>
    <t>"Profese:" 20</t>
  </si>
  <si>
    <t>295</t>
  </si>
  <si>
    <t>977151118</t>
  </si>
  <si>
    <t>Jádrové vrty diamantovými korunkami do stavebních materiálů D přes 90 do 100 mm</t>
  </si>
  <si>
    <t>22156514</t>
  </si>
  <si>
    <t>https://podminky.urs.cz/item/CS_URS_2023_01/977151118</t>
  </si>
  <si>
    <t>753</t>
  </si>
  <si>
    <t>977151123</t>
  </si>
  <si>
    <t>Jádrové vrty diamantovými korunkami do stavebních materiálů D přes 130 do 150 mm</t>
  </si>
  <si>
    <t>-989947536</t>
  </si>
  <si>
    <t>https://podminky.urs.cz/item/CS_URS_2023_01/977151123</t>
  </si>
  <si>
    <t>"Profese:" 2*0,4</t>
  </si>
  <si>
    <t>296</t>
  </si>
  <si>
    <t>977151124</t>
  </si>
  <si>
    <t>Jádrové vrty diamantovými korunkami do stavebních materiálů D přes 150 do 180 mm</t>
  </si>
  <si>
    <t>1112946642</t>
  </si>
  <si>
    <t>https://podminky.urs.cz/item/CS_URS_2023_01/977151124</t>
  </si>
  <si>
    <t>"Profese:" 8</t>
  </si>
  <si>
    <t>297</t>
  </si>
  <si>
    <t>977151125</t>
  </si>
  <si>
    <t>Jádrové vrty diamantovými korunkami do stavebních materiálů D přes 180 do 200 mm</t>
  </si>
  <si>
    <t>-39198028</t>
  </si>
  <si>
    <t>https://podminky.urs.cz/item/CS_URS_2023_01/977151125</t>
  </si>
  <si>
    <t>298</t>
  </si>
  <si>
    <t>977151128</t>
  </si>
  <si>
    <t>Jádrové vrty diamantovými korunkami do stavebních materiálů D přes 250 do 300 mm</t>
  </si>
  <si>
    <t>1993516761</t>
  </si>
  <si>
    <t>https://podminky.urs.cz/item/CS_URS_2023_01/977151128</t>
  </si>
  <si>
    <t>"Profese:" 9</t>
  </si>
  <si>
    <t>754</t>
  </si>
  <si>
    <t>977151214</t>
  </si>
  <si>
    <t>Jádrové vrty dovrchní diamantovými korunkami do stavebních materiálů D přes 50 do 60 mm</t>
  </si>
  <si>
    <t>100005646</t>
  </si>
  <si>
    <t>https://podminky.urs.cz/item/CS_URS_2023_01/977151214</t>
  </si>
  <si>
    <t>"Profese:" 0,26</t>
  </si>
  <si>
    <t>299</t>
  </si>
  <si>
    <t>977151216</t>
  </si>
  <si>
    <t>Jádrové vrty dovrchní diamantovými korunkami do stavebních materiálů D přes 70 do 80 mm</t>
  </si>
  <si>
    <t>-1961089547</t>
  </si>
  <si>
    <t>https://podminky.urs.cz/item/CS_URS_2023_01/977151216</t>
  </si>
  <si>
    <t>300</t>
  </si>
  <si>
    <t>977151218</t>
  </si>
  <si>
    <t>Jádrové vrty dovrchní diamantovými korunkami do stavebních materiálů D přes 90 do 100 mm</t>
  </si>
  <si>
    <t>-236081123</t>
  </si>
  <si>
    <t>https://podminky.urs.cz/item/CS_URS_2023_01/977151218</t>
  </si>
  <si>
    <t>"čistící rohož:" 0,15*4*2</t>
  </si>
  <si>
    <t>301</t>
  </si>
  <si>
    <t>977151223</t>
  </si>
  <si>
    <t>Jádrové vrty dovrchní diamantovými korunkami do stavebních materiálů D přes 130 do 150 mm</t>
  </si>
  <si>
    <t>545394563</t>
  </si>
  <si>
    <t>https://podminky.urs.cz/item/CS_URS_2023_01/977151223</t>
  </si>
  <si>
    <t>"Profese:" 15+0,26</t>
  </si>
  <si>
    <t>302</t>
  </si>
  <si>
    <t>977151225</t>
  </si>
  <si>
    <t>Jádrové vrty dovrchní diamantovými korunkami do stavebních materiálů D přes 180 do 200 mm</t>
  </si>
  <si>
    <t>1879642790</t>
  </si>
  <si>
    <t>https://podminky.urs.cz/item/CS_URS_2023_01/977151225</t>
  </si>
  <si>
    <t>303</t>
  </si>
  <si>
    <t>977151227</t>
  </si>
  <si>
    <t>Jádrové vrty dovrchní diamantovými korunkami do stavebních materiálů D přes 225 do 250 mm</t>
  </si>
  <si>
    <t>80002645</t>
  </si>
  <si>
    <t>https://podminky.urs.cz/item/CS_URS_2023_01/977151227</t>
  </si>
  <si>
    <t>304</t>
  </si>
  <si>
    <t>977211115</t>
  </si>
  <si>
    <t>Řezání stěnovou pilou betonových nebo ŽB kcí s výztuží průměru do 16 mm hl přes 520 do 680 mm</t>
  </si>
  <si>
    <t>1340123071</t>
  </si>
  <si>
    <t>https://podminky.urs.cz/item/CS_URS_2023_01/977211115</t>
  </si>
  <si>
    <t>3,775*2</t>
  </si>
  <si>
    <t>2,2+1,56*2</t>
  </si>
  <si>
    <t>2,2+2,2*2</t>
  </si>
  <si>
    <t>305</t>
  </si>
  <si>
    <t>97807-R05</t>
  </si>
  <si>
    <t>Odstranění hydroizolace vodorovné pl přes 1 m2</t>
  </si>
  <si>
    <t>-666012405</t>
  </si>
  <si>
    <t>306</t>
  </si>
  <si>
    <t>997013116</t>
  </si>
  <si>
    <t>Vnitrostaveništní doprava suti a vybouraných hmot pro budovy v přes 18 do 21 m s použitím mechanizace</t>
  </si>
  <si>
    <t>134099833</t>
  </si>
  <si>
    <t>https://podminky.urs.cz/item/CS_URS_2023_01/997013116</t>
  </si>
  <si>
    <t>307</t>
  </si>
  <si>
    <t>997013871</t>
  </si>
  <si>
    <t>Poplatek za uložení stavebního odpadu na recyklační skládce (skládkovné) směsného stavebního a demoličního kód odpadu 17 09 04</t>
  </si>
  <si>
    <t>338537714</t>
  </si>
  <si>
    <t>https://podminky.urs.cz/item/CS_URS_2023_01/997013871</t>
  </si>
  <si>
    <t>308</t>
  </si>
  <si>
    <t>99701-R00</t>
  </si>
  <si>
    <t>Odvoz suti a vybouraných hmot na skládku se složením</t>
  </si>
  <si>
    <t>-1144872561</t>
  </si>
  <si>
    <t>309</t>
  </si>
  <si>
    <t>99701-R01</t>
  </si>
  <si>
    <t>Příplatek za třídění stavební suti a hmot</t>
  </si>
  <si>
    <t>1042955347</t>
  </si>
  <si>
    <t>310</t>
  </si>
  <si>
    <t>HZS</t>
  </si>
  <si>
    <t>Ostatní drobné bourací práce, nepředvídané</t>
  </si>
  <si>
    <t>1740925938</t>
  </si>
  <si>
    <t>Viz. PD stavební část - výkresy půdorysu bouracích prací 1.NP až 3.NP, výkresy řezů B, H a Tech.zpr.</t>
  </si>
  <si>
    <t>"předpoklad:" 30,0</t>
  </si>
  <si>
    <t>Přesuny hmot a suti</t>
  </si>
  <si>
    <t>311</t>
  </si>
  <si>
    <t>998017003</t>
  </si>
  <si>
    <t>Přesun hmot s omezením mechanizace pro budovy v přes 12 do 24 m</t>
  </si>
  <si>
    <t>1076509521</t>
  </si>
  <si>
    <t>https://podminky.urs.cz/item/CS_URS_2023_01/998017003</t>
  </si>
  <si>
    <t>PSV</t>
  </si>
  <si>
    <t>Práce a dodávky PSV</t>
  </si>
  <si>
    <t>711</t>
  </si>
  <si>
    <t>Izolace proti vodě, vlhkosti a plynům</t>
  </si>
  <si>
    <t>312</t>
  </si>
  <si>
    <t>711121131</t>
  </si>
  <si>
    <t>Provedení izolace proti zemní vlhkosti vodorovné za horka nátěrem asfaltovým</t>
  </si>
  <si>
    <t>1221169531</t>
  </si>
  <si>
    <t>https://podminky.urs.cz/item/CS_URS_2023_01/711121131</t>
  </si>
  <si>
    <t>4,0*11,2*2</t>
  </si>
  <si>
    <t>313</t>
  </si>
  <si>
    <t>111613320</t>
  </si>
  <si>
    <t>asfalt pro izolaci trub</t>
  </si>
  <si>
    <t>1013663508</t>
  </si>
  <si>
    <t>89,6*0,0015 'Přepočtené koeficientem množství</t>
  </si>
  <si>
    <t>314</t>
  </si>
  <si>
    <t>711111001</t>
  </si>
  <si>
    <t>Provedení izolace proti zemní vlhkosti vodorovné za studena nátěrem penetračním</t>
  </si>
  <si>
    <t>-1945689932</t>
  </si>
  <si>
    <t>https://podminky.urs.cz/item/CS_URS_2023_01/711111001</t>
  </si>
  <si>
    <t>(26,75*18,85+6,4*8,37)</t>
  </si>
  <si>
    <t>4,0*11,2*1,1*2</t>
  </si>
  <si>
    <t>Skladba F16 - venkovní část</t>
  </si>
  <si>
    <t>3,85*3,4*1,1</t>
  </si>
  <si>
    <t>1,0*1,2</t>
  </si>
  <si>
    <t>315</t>
  </si>
  <si>
    <t>711112001</t>
  </si>
  <si>
    <t>Provedení izolace proti zemní vlhkosti svislé za studena nátěrem penetračním</t>
  </si>
  <si>
    <t>1464015868</t>
  </si>
  <si>
    <t>https://podminky.urs.cz/item/CS_URS_2023_01/711112001</t>
  </si>
  <si>
    <t>27,05*0,5-1,0*0,45*8-0,5*0,45*4-3,375*0,45</t>
  </si>
  <si>
    <t>32,89*0,5-1,0*0,45*13-0,5*0,45*4</t>
  </si>
  <si>
    <t>19,19*0,5-1,0*0,45*5</t>
  </si>
  <si>
    <t>1,0*0,45*2+0,5*0,45</t>
  </si>
  <si>
    <t>11,4*0,5-1,5*0,45-1,1*0,45*2</t>
  </si>
  <si>
    <t>1,0*0,45*2</t>
  </si>
  <si>
    <t>1,0*0,45*4</t>
  </si>
  <si>
    <t>(4,0*2+11,4)*5,4+10,4*0,35</t>
  </si>
  <si>
    <t>(1,2+1,0)*2*1,375</t>
  </si>
  <si>
    <t>316</t>
  </si>
  <si>
    <t>11163150</t>
  </si>
  <si>
    <t>lak penetrační asfaltový</t>
  </si>
  <si>
    <t>-1663717317</t>
  </si>
  <si>
    <t>"viz pol.č.711112001:" 146,8566*0,00035</t>
  </si>
  <si>
    <t>"viz pol.č.711111001:" 671,965*0,0003</t>
  </si>
  <si>
    <t>317</t>
  </si>
  <si>
    <t>711111053</t>
  </si>
  <si>
    <t>Provedení izolace proti zemní vlhkosti vodorovné za studena 2x nátěr krystalickou hydroizolací</t>
  </si>
  <si>
    <t>1273643707</t>
  </si>
  <si>
    <t>https://podminky.urs.cz/item/CS_URS_2023_01/711111053</t>
  </si>
  <si>
    <t>Viz. PD stavební část - výkresy půdorysu 1.NP a tabulky podlah</t>
  </si>
  <si>
    <t>Pod ŽB sloupy a stěny</t>
  </si>
  <si>
    <t>0,4*0,4*15</t>
  </si>
  <si>
    <t>(6,4+1,9)*0,4</t>
  </si>
  <si>
    <t>0,75*0,4</t>
  </si>
  <si>
    <t>(1,95+3,0+2,1)*0,25</t>
  </si>
  <si>
    <t>6,4*0,4</t>
  </si>
  <si>
    <t>4,0*0,4</t>
  </si>
  <si>
    <t>"m.č.141-143:" 11,2*4,35</t>
  </si>
  <si>
    <t>318</t>
  </si>
  <si>
    <t>711112053</t>
  </si>
  <si>
    <t>Provedení izolace proti zemní vlhkosti svislé za studena 2x nátěr krystalickou hydroizolací</t>
  </si>
  <si>
    <t>1477500312</t>
  </si>
  <si>
    <t>https://podminky.urs.cz/item/CS_URS_2023_01/711112053</t>
  </si>
  <si>
    <t>Viz. PD stavební část - výkresy půdorysu 1.NP, výkresy řezů B a H</t>
  </si>
  <si>
    <t>319</t>
  </si>
  <si>
    <t>24551-R07</t>
  </si>
  <si>
    <t>Krystalická hydroizolace</t>
  </si>
  <si>
    <t>kg</t>
  </si>
  <si>
    <t>-1761555044</t>
  </si>
  <si>
    <t>169,063*1,5 'Přepočtené koeficientem množství</t>
  </si>
  <si>
    <t>320</t>
  </si>
  <si>
    <t>71114-R06</t>
  </si>
  <si>
    <t>Natavení a upravení průběžného trojhranného těsnicího profilu v koutech a rozích pro plynulý přechod vodorovné a svislé hydroizolace - D+M</t>
  </si>
  <si>
    <t>205986481</t>
  </si>
  <si>
    <t>Skladba W12a, W17</t>
  </si>
  <si>
    <t>(11,2+4,35)*2*2+4,785*4</t>
  </si>
  <si>
    <t>321</t>
  </si>
  <si>
    <t>953334315</t>
  </si>
  <si>
    <t>Kombinovaný těsnící PVC pás s bobtnavým profilem do pracovních spar betonových kcí š 150 mm</t>
  </si>
  <si>
    <t>-1218188778</t>
  </si>
  <si>
    <t>https://podminky.urs.cz/item/CS_URS_2023_01/953334315</t>
  </si>
  <si>
    <t>(11,2+4,35)*2</t>
  </si>
  <si>
    <t>322</t>
  </si>
  <si>
    <t>711161384</t>
  </si>
  <si>
    <t>Izolace proti zemní vlhkosti nopovou fólií ukončení provětrávací lištou</t>
  </si>
  <si>
    <t>-1288663419</t>
  </si>
  <si>
    <t>https://podminky.urs.cz/item/CS_URS_2023_01/711161384</t>
  </si>
  <si>
    <t>27,05+11,4</t>
  </si>
  <si>
    <t>32,89</t>
  </si>
  <si>
    <t>19,19</t>
  </si>
  <si>
    <t>(4,0*2+11,4)</t>
  </si>
  <si>
    <t>323</t>
  </si>
  <si>
    <t>711161_R1</t>
  </si>
  <si>
    <t>Izolace fóliemi nopovými pro spodní stavbu s filtrační textilií zatížitelnost 200 kN/m2, výška nopů min 8 mm, Podrobný popis viz PD, D+M</t>
  </si>
  <si>
    <t>1743211946</t>
  </si>
  <si>
    <t>27,05*1,25+11,4*1,4</t>
  </si>
  <si>
    <t>32,89*1,25</t>
  </si>
  <si>
    <t>324</t>
  </si>
  <si>
    <t>711161_R2</t>
  </si>
  <si>
    <t>Izolace fóliemi nopovými pro spodní stavbu s filtrační textilií zatížitelnost 400 kN/m2, výška nopů min 9 mm, s navařenou geotextílií, Podrobný popis viz PD, D+M</t>
  </si>
  <si>
    <t>-1146206549</t>
  </si>
  <si>
    <t>Viz. PD stavební část - výkresy půdorysu 1.NP a střechy, výkresy řezů B a H, výkresy pohledů a Tech.zpr.</t>
  </si>
  <si>
    <t>((4,0*2+11,4)*5,4+10,4*0,35)*1,1</t>
  </si>
  <si>
    <t>4,0*11,2*1,1</t>
  </si>
  <si>
    <t>Skladba R14</t>
  </si>
  <si>
    <t>22,0*5,23*1,1</t>
  </si>
  <si>
    <t>Skladba R15</t>
  </si>
  <si>
    <t>21,4*1,15*1,1</t>
  </si>
  <si>
    <t>10,7*5,02*1,1</t>
  </si>
  <si>
    <t>325</t>
  </si>
  <si>
    <t>711441559</t>
  </si>
  <si>
    <t>Provedení izolace proti tlakové vodě vodorovné přitavením pásu NAIP</t>
  </si>
  <si>
    <t>111282328</t>
  </si>
  <si>
    <t>https://podminky.urs.cz/item/CS_URS_2023_01/711441559</t>
  </si>
  <si>
    <t>603,806*2</t>
  </si>
  <si>
    <t>parotěsná zábrana</t>
  </si>
  <si>
    <t>3,85*3,4</t>
  </si>
  <si>
    <t>326</t>
  </si>
  <si>
    <t>711442559</t>
  </si>
  <si>
    <t>Provedení izolace proti tlakové vodě svislé přitavením pásu NAIP</t>
  </si>
  <si>
    <t>-1059234965</t>
  </si>
  <si>
    <t>https://podminky.urs.cz/item/CS_URS_2023_01/711442559</t>
  </si>
  <si>
    <t>146,856*2</t>
  </si>
  <si>
    <t>327</t>
  </si>
  <si>
    <t>62852-R01</t>
  </si>
  <si>
    <t>pás asfaltovaný elastomerbitumenový modifikovaný SBS natavovací, vyztužený skelnou tkaninou, tl. 4 mm, spodní pás</t>
  </si>
  <si>
    <t>1392164335</t>
  </si>
  <si>
    <t>"viz pol.č.711442559:" 146,856*1,2</t>
  </si>
  <si>
    <t>"viz pol.č.711441559:" 603,608*1,15</t>
  </si>
  <si>
    <t>328</t>
  </si>
  <si>
    <t>62852-R02</t>
  </si>
  <si>
    <t>pás asfaltovaný elastomerbitumenový modifikovaný SBS natavovací, vyztužený polyesterovou vložkou, tl. 4 mm, s minerálním posypem, odtavovací fólií, horní pás</t>
  </si>
  <si>
    <t>-686042822</t>
  </si>
  <si>
    <t>3,85*3,4*1,15</t>
  </si>
  <si>
    <t>329</t>
  </si>
  <si>
    <t>62852-R03</t>
  </si>
  <si>
    <t>pás asfaltovaný elastomerbitumenový modifikovaný SBS natavovací, vyztužený skelnou  a Al vložkou, tl. 3,8 mm</t>
  </si>
  <si>
    <t>1830339399</t>
  </si>
  <si>
    <t>4,0*11,2*1,15</t>
  </si>
  <si>
    <t>330</t>
  </si>
  <si>
    <t>71149-R09</t>
  </si>
  <si>
    <t>Izolace proti povrchové vodě vodorovná tekutou hydroizolační stěrkou na disperzní bázi,tl. 2 mm</t>
  </si>
  <si>
    <t>1204248451</t>
  </si>
  <si>
    <t>Viz. PD stavební část - výkresy půdorysu 1.NP, 2.NP a 3.NP, tabulky podlah</t>
  </si>
  <si>
    <t>"m.č.138:" 15,35+1,1*0,15</t>
  </si>
  <si>
    <t>"m.č.139:" 11,75+1,1*0,15</t>
  </si>
  <si>
    <t>331</t>
  </si>
  <si>
    <t>71149-R13</t>
  </si>
  <si>
    <t>Izolace proti povrchové vodě svislá tekutou hydroizolační stěrkou na disperzní bázi, tl. 2 mm</t>
  </si>
  <si>
    <t>-19851155</t>
  </si>
  <si>
    <t>"m.č.119:" (1,3+3,6)*2*2,5-0,8*2,0*2</t>
  </si>
  <si>
    <t>"m.č.136:" (2,125+0,25)*2,7</t>
  </si>
  <si>
    <t>"m.č.137:" (2,125+1,925)*2,7</t>
  </si>
  <si>
    <t>"m.č.138:" (4,45+3,475)*2*2,7-1,2*2,0</t>
  </si>
  <si>
    <t>"m.č.139:" (4,4+2,65)*2*2,7-1,2*2,0</t>
  </si>
  <si>
    <t>"m.č.306:" (1,7+2,025+0,675+1,55+1,0)*2*2,5-0,8*2,0-0,7*2,0*2</t>
  </si>
  <si>
    <t>"m.č.308:" (3,25+3,82+1,05)*2*2,7-0,8*2,0-0,7*2,0</t>
  </si>
  <si>
    <t>"m.č.328:" (1,775+1,9)*2*2,5-0,7*2,0</t>
  </si>
  <si>
    <t>332</t>
  </si>
  <si>
    <t>-22490786</t>
  </si>
  <si>
    <t>(26,75*18,85+6,4*8,37)*1,1</t>
  </si>
  <si>
    <t>333</t>
  </si>
  <si>
    <t>998711203</t>
  </si>
  <si>
    <t>Přesun hmot procentní pro izolace proti vodě, vlhkosti a plynům v objektech v přes 12 do 60 m</t>
  </si>
  <si>
    <t>%</t>
  </si>
  <si>
    <t>-568002865</t>
  </si>
  <si>
    <t>https://podminky.urs.cz/item/CS_URS_2023_01/998711203</t>
  </si>
  <si>
    <t>712</t>
  </si>
  <si>
    <t>Povlakové krytiny</t>
  </si>
  <si>
    <t>334</t>
  </si>
  <si>
    <t>596811220</t>
  </si>
  <si>
    <t>Kladení betonové dlažby komunikací pro pěší do lože z kameniva velikosti přes 0,09 do 0,25 m2 pl do 50 m2</t>
  </si>
  <si>
    <t>-331390017</t>
  </si>
  <si>
    <t>https://podminky.urs.cz/item/CS_URS_2023_01/596811220</t>
  </si>
  <si>
    <t>Viz. PD stavební část - výkresy půdorysu střechy, výkresy řezů B a H, skladby střech</t>
  </si>
  <si>
    <t>22,0*5,23</t>
  </si>
  <si>
    <t>335</t>
  </si>
  <si>
    <t>592457-R1</t>
  </si>
  <si>
    <t>dlažba betonová na terasy vymývaná 50x50x4 cm</t>
  </si>
  <si>
    <t>2100929770</t>
  </si>
  <si>
    <t>-včetně ztrat</t>
  </si>
  <si>
    <t>490</t>
  </si>
  <si>
    <t>336</t>
  </si>
  <si>
    <t>919726123</t>
  </si>
  <si>
    <t>Geotextilie pro ochranu, separaci a filtraci netkaná měrná hm přes 300 do 500 g/m2</t>
  </si>
  <si>
    <t>-81995922</t>
  </si>
  <si>
    <t>https://podminky.urs.cz/item/CS_URS_2023_01/919726123</t>
  </si>
  <si>
    <t>22,0*5,23*1,15</t>
  </si>
  <si>
    <t>21,4*1,15*1,15</t>
  </si>
  <si>
    <t>10,7*5,02*1,15</t>
  </si>
  <si>
    <t>337</t>
  </si>
  <si>
    <t>71200-R09</t>
  </si>
  <si>
    <t>Povlaková krytina střech plochých - ukončující lišta se zatmelením styku se stěnou -  D+M</t>
  </si>
  <si>
    <t>366832314</t>
  </si>
  <si>
    <t>Viz. PD stavební část - výkresy půdorysu 2.NP,3.NP,4.NP a střechy, výkresy řezů B a H, skladby střech</t>
  </si>
  <si>
    <t>"na vyšší části stavby:</t>
  </si>
  <si>
    <t>(22,25+6,9)*2*0,62</t>
  </si>
  <si>
    <t>8,67</t>
  </si>
  <si>
    <t>10,75*0,6</t>
  </si>
  <si>
    <t>338</t>
  </si>
  <si>
    <t>712311101</t>
  </si>
  <si>
    <t>Provedení povlakové krytiny střech do 10° za studena lakem penetračním nebo asfaltovým</t>
  </si>
  <si>
    <t>-867744311</t>
  </si>
  <si>
    <t>https://podminky.urs.cz/item/CS_URS_2023_01/712311101</t>
  </si>
  <si>
    <t>Skladba R11</t>
  </si>
  <si>
    <t>21,65*6,4</t>
  </si>
  <si>
    <t>Skladba R13, R14, R15</t>
  </si>
  <si>
    <t>32,05*5,5+26,35*5,95+3,1*6,9+6,7*2,42+1,0*4,48+10,7*5,02</t>
  </si>
  <si>
    <t>0,56*8,5</t>
  </si>
  <si>
    <t>339</t>
  </si>
  <si>
    <t>111631500</t>
  </si>
  <si>
    <t>-451228816</t>
  </si>
  <si>
    <t>572,176*0,0003 'Přepočtené koeficientem množství</t>
  </si>
  <si>
    <t>340</t>
  </si>
  <si>
    <t>712331111</t>
  </si>
  <si>
    <t>Provedení povlakové krytiny střech do 10° podkladní vrstvy pásy na sucho samolepící</t>
  </si>
  <si>
    <t>-1522941514</t>
  </si>
  <si>
    <t>https://podminky.urs.cz/item/CS_URS_2023_01/712331111</t>
  </si>
  <si>
    <t>Spodní hydroizolační pás</t>
  </si>
  <si>
    <t>341</t>
  </si>
  <si>
    <t>712341559</t>
  </si>
  <si>
    <t>Provedení povlakové krytiny střech do 10° pásy NAIP přitavením v plné ploše</t>
  </si>
  <si>
    <t>293317319</t>
  </si>
  <si>
    <t>https://podminky.urs.cz/item/CS_URS_2023_01/712341559</t>
  </si>
  <si>
    <t>Parotěsná zábrana</t>
  </si>
  <si>
    <t>572,176*2</t>
  </si>
  <si>
    <t>342</t>
  </si>
  <si>
    <t>71284-R01</t>
  </si>
  <si>
    <t>Provedení povlakové krytiny vytažením na konstrukce pásy přitavením a mechanickým přikotvením NAIP vč. dodávky kotevních prvků</t>
  </si>
  <si>
    <t>-1896390119</t>
  </si>
  <si>
    <t>Atiky</t>
  </si>
  <si>
    <t>Skladba R16</t>
  </si>
  <si>
    <t>(21,75+6,4)*2*0,41</t>
  </si>
  <si>
    <t>(32,05+18,35+26,35+10,43+5,7+7,92)*0,67+(22,25+6,9)*2*0,62</t>
  </si>
  <si>
    <t>(0,73+8,1)*2*0,62</t>
  </si>
  <si>
    <t>(10,75+5,02*2)*0,33+10,75*0,6</t>
  </si>
  <si>
    <t>343</t>
  </si>
  <si>
    <t>71284-R02</t>
  </si>
  <si>
    <t>Provedení povlakové krytiny vytažením na konstrukce pásy lepením a mechanickým přikotvením NAIP vč. dodávky kotevních prvků</t>
  </si>
  <si>
    <t>683254914</t>
  </si>
  <si>
    <t>Vrchní hydroizolační pás</t>
  </si>
  <si>
    <t>344</t>
  </si>
  <si>
    <t>62810-R02</t>
  </si>
  <si>
    <t>pás asfaltovaný modifikovaný samolepicí se skelnou nosnou a Al vložkou, s horní plochou termicky aktivovatalnou, tl.3,8mm, Podrobný popis viz PD</t>
  </si>
  <si>
    <t>1315614224</t>
  </si>
  <si>
    <t>Atika</t>
  </si>
  <si>
    <t>723,201*1,15 'Přepočtené koeficientem množství</t>
  </si>
  <si>
    <t>345</t>
  </si>
  <si>
    <t>62852-R04</t>
  </si>
  <si>
    <t xml:space="preserve">pás asfaltovaný modifikovaný SBS podkladní hydroizolační s nosnou vložkou s vysokou odolností, tl. 3,0 mm, za studena samolepicí, včetně kotev, Podrobný popis viz PD  </t>
  </si>
  <si>
    <t>-432161694</t>
  </si>
  <si>
    <t>346</t>
  </si>
  <si>
    <t>62852-R05</t>
  </si>
  <si>
    <t>pás asfaltovaný modifikovaný SBS vrchní hydroizolační s přírodním břidličným posypem a zvýšenou požární odolností, tl. 5,2 mm, Podrobný popis viz PD</t>
  </si>
  <si>
    <t>-1760872031</t>
  </si>
  <si>
    <t>347</t>
  </si>
  <si>
    <t>62852-R06</t>
  </si>
  <si>
    <t>pás asfaltovaný modifikovaný SBS vrchní hydroizolační s přírodním břidličným posypem, tl. 5,2 mm, Podrobný popis viz PD</t>
  </si>
  <si>
    <t>1962043278</t>
  </si>
  <si>
    <t>289,585*1,15 'Přepočtené koeficientem množství</t>
  </si>
  <si>
    <t>348</t>
  </si>
  <si>
    <t>71234-R07</t>
  </si>
  <si>
    <t>Příplatek za liniové mechanické přikotvení povlakové krytiny kotvami na vzd. max. 200 mm do stropní konstrukce včetně dodávky kotev</t>
  </si>
  <si>
    <t>-191742781</t>
  </si>
  <si>
    <t>"- kolem atik, nadezdívek:</t>
  </si>
  <si>
    <t>(21,75+6,4)*2</t>
  </si>
  <si>
    <t>(32,05+18,35+26,35+10,43+5,7+7,92)+(22,25+6,9)*2</t>
  </si>
  <si>
    <t>(0,73+8,1)*2</t>
  </si>
  <si>
    <t>(10,75+5,02*2)+10,75</t>
  </si>
  <si>
    <t>349</t>
  </si>
  <si>
    <t>712361701</t>
  </si>
  <si>
    <t>Provedení povlakové krytiny střech do 10° fólií položenou volně s přilepením spojů</t>
  </si>
  <si>
    <t>853364516</t>
  </si>
  <si>
    <t>https://podminky.urs.cz/item/CS_URS_2023_01/712361701</t>
  </si>
  <si>
    <t>350</t>
  </si>
  <si>
    <t>283220-R1</t>
  </si>
  <si>
    <t>fólie hydroizolační střešní tl 1,5 mm, Podrobný popis viz PD</t>
  </si>
  <si>
    <t>572790625</t>
  </si>
  <si>
    <t>3,075*0,75+(3,075+0,75)*2*0,3+(1,0*2+3,075)*0,3</t>
  </si>
  <si>
    <t>-6,124</t>
  </si>
  <si>
    <t>0*1,1 'Přepočtené koeficientem množství</t>
  </si>
  <si>
    <t>351</t>
  </si>
  <si>
    <t>283220-R2</t>
  </si>
  <si>
    <t>skelná rohož 120g/m2, Podrobný popis viz PD</t>
  </si>
  <si>
    <t>-810726119</t>
  </si>
  <si>
    <t>3,075*0,75</t>
  </si>
  <si>
    <t>-2,306</t>
  </si>
  <si>
    <t>352</t>
  </si>
  <si>
    <t>712363115</t>
  </si>
  <si>
    <t>Provedení povlakové krytiny střech do 10° zaizolování prostupů kruhového průřezu D do 300 mm</t>
  </si>
  <si>
    <t>1058025251</t>
  </si>
  <si>
    <t>https://podminky.urs.cz/item/CS_URS_2023_01/712363115</t>
  </si>
  <si>
    <t>"vpusti a prostupy - včetně materiálu</t>
  </si>
  <si>
    <t>353</t>
  </si>
  <si>
    <t>712363117</t>
  </si>
  <si>
    <t>Provedení povlakové krytiny střech do 10° zaizolování prostupů kruhového průřezu D přes 500 do 1000 mm</t>
  </si>
  <si>
    <t>-1841960959</t>
  </si>
  <si>
    <t>https://podminky.urs.cz/item/CS_URS_2023_01/712363117</t>
  </si>
  <si>
    <t>354</t>
  </si>
  <si>
    <t>712363122</t>
  </si>
  <si>
    <t>Provedení povlakové krytiny střech do 10° provedení rohů a koutů navařením izolačních tvarovek</t>
  </si>
  <si>
    <t>-144262502</t>
  </si>
  <si>
    <t>https://podminky.urs.cz/item/CS_URS_2023_01/712363122</t>
  </si>
  <si>
    <t>355</t>
  </si>
  <si>
    <t>283776_R1</t>
  </si>
  <si>
    <t>tvarovka koutová</t>
  </si>
  <si>
    <t>-1343213955</t>
  </si>
  <si>
    <t>356</t>
  </si>
  <si>
    <t>283776_R2</t>
  </si>
  <si>
    <t>tvarovka průchodka</t>
  </si>
  <si>
    <t>1691687174</t>
  </si>
  <si>
    <t>357</t>
  </si>
  <si>
    <t>712811101</t>
  </si>
  <si>
    <t>Provedení povlakové krytiny vytažením na konstrukce za studena nátěrem penetračním</t>
  </si>
  <si>
    <t>2044393953</t>
  </si>
  <si>
    <t>https://podminky.urs.cz/item/CS_URS_2023_01/712811101</t>
  </si>
  <si>
    <t>358</t>
  </si>
  <si>
    <t>712861705</t>
  </si>
  <si>
    <t>Provedení povlakové krytiny vytažením na konstrukce fólií lepenou se svařovanými spoji</t>
  </si>
  <si>
    <t>2031879494</t>
  </si>
  <si>
    <t>https://podminky.urs.cz/item/CS_URS_2023_01/712861705</t>
  </si>
  <si>
    <t>(3,075+0,75)*2*0,3</t>
  </si>
  <si>
    <t>359</t>
  </si>
  <si>
    <t>71299-R12</t>
  </si>
  <si>
    <t>Násyp na střešní konstrukci ploché střece z propraných oblých valounů průměrná tl. 50 mm - dodávka, rozprostření</t>
  </si>
  <si>
    <t>1926129361</t>
  </si>
  <si>
    <t>21,4*1,15</t>
  </si>
  <si>
    <t>10,7*5,02</t>
  </si>
  <si>
    <t>360</t>
  </si>
  <si>
    <t>998712203</t>
  </si>
  <si>
    <t>Přesun hmot procentní pro krytiny povlakové v objektech v přes 12 do 24 m</t>
  </si>
  <si>
    <t>964688009</t>
  </si>
  <si>
    <t>https://podminky.urs.cz/item/CS_URS_2023_01/998712203</t>
  </si>
  <si>
    <t>713</t>
  </si>
  <si>
    <t>Izolace tepelné</t>
  </si>
  <si>
    <t>361</t>
  </si>
  <si>
    <t>713121111</t>
  </si>
  <si>
    <t>Montáž izolace tepelné podlah volně kladenými rohožemi, pásy, dílci, deskami 1 vrstva</t>
  </si>
  <si>
    <t>-1681670621</t>
  </si>
  <si>
    <t>https://podminky.urs.cz/item/CS_URS_2023_01/713121111</t>
  </si>
  <si>
    <t>362</t>
  </si>
  <si>
    <t>28375-R03</t>
  </si>
  <si>
    <t>deska z pěnového polystyrenu elastifikovaná EPS T4000 tl. 30 mm</t>
  </si>
  <si>
    <t>-1198579672</t>
  </si>
  <si>
    <t>363</t>
  </si>
  <si>
    <t>28375-R04</t>
  </si>
  <si>
    <t>deska z pěnového polystyrenu elastifikovaná EPS T6500 tl. 20 mm</t>
  </si>
  <si>
    <t>2103749045</t>
  </si>
  <si>
    <t>Viz. PD stavební část - výkresy půdorysu 4.NP, tabulky podlah</t>
  </si>
  <si>
    <t>365</t>
  </si>
  <si>
    <t>28375914</t>
  </si>
  <si>
    <t>deska EPS 150 pro konstrukce s vysokým zatížením λ=0,035 tl 100mm</t>
  </si>
  <si>
    <t>1492515785</t>
  </si>
  <si>
    <t>366</t>
  </si>
  <si>
    <t>283759_R1</t>
  </si>
  <si>
    <t>deska z pěnového polystyrenu EPS 150 S 1000 x 500 x 110 mm</t>
  </si>
  <si>
    <t>-1553643384</t>
  </si>
  <si>
    <t>368</t>
  </si>
  <si>
    <t>63482259</t>
  </si>
  <si>
    <t>deska tepelně izolační z pěnového skla pevnost v tlaku 1600kPa λ=0,049-0,050 tl 100mm</t>
  </si>
  <si>
    <t>1357210689</t>
  </si>
  <si>
    <t>44,8*1,02 'Přepočtené koeficientem množství</t>
  </si>
  <si>
    <t>369</t>
  </si>
  <si>
    <t>713121211</t>
  </si>
  <si>
    <t>Montáž izolace tepelné podlah volně kladenými okrajovými pásky</t>
  </si>
  <si>
    <t>-487520635</t>
  </si>
  <si>
    <t>https://podminky.urs.cz/item/CS_URS_2023_01/713121211</t>
  </si>
  <si>
    <t>370</t>
  </si>
  <si>
    <t>28340-R02</t>
  </si>
  <si>
    <t>pásek okrajový z pěnového polyetylenu tl.10 mm s PE folií, šíře 100</t>
  </si>
  <si>
    <t>-1187691433</t>
  </si>
  <si>
    <t>"m.č.217:" (1,45+1,3)*2+(1,3+0,95)*2</t>
  </si>
  <si>
    <t>"m.č.218:" (1,425+1,3)*2+(1,275+0,95)*2</t>
  </si>
  <si>
    <t>"m.č.219:" (1,125+2,15)*2</t>
  </si>
  <si>
    <t>"m.č.220:" (1,9+1,45)*2</t>
  </si>
  <si>
    <t>"m.č.221:" (2,0+2,15)*2</t>
  </si>
  <si>
    <t>"m.č.223a:" (2,975+2,55)*2</t>
  </si>
  <si>
    <t>"m.č.223b:" (2,1+2,725)*2</t>
  </si>
  <si>
    <t>"m.č.309:" (1,5+1,75)*2</t>
  </si>
  <si>
    <t>"m.č.312:" (1,425+1,425)*2+(1,275+0,9)*2</t>
  </si>
  <si>
    <t>"m.č.313:" (1,45+1,425)*2+(1,3+0,9)*2</t>
  </si>
  <si>
    <t>"m.č.319:" (1,8+2,275)*2</t>
  </si>
  <si>
    <t>"m.č.320:" (1,3+0,9)*2+(1,45+1,15)*2</t>
  </si>
  <si>
    <t>"m.č.321:" (1,35+1,7)*2</t>
  </si>
  <si>
    <t>"m.č.322:" (1,6+1,825)*2</t>
  </si>
  <si>
    <t>"m.č.216a:" (1,8+1,775)*2</t>
  </si>
  <si>
    <t>"m.č.306:" (1,7+2,025+0,675)*2+(1,55+1,0)*2</t>
  </si>
  <si>
    <t>"m.č.308:" (3,25+3,82+1,05)*2</t>
  </si>
  <si>
    <t>"m.č.328:" (1,775+1,9)*2</t>
  </si>
  <si>
    <t>"m.č.231:" (5,5+4,3+0,85)*2</t>
  </si>
  <si>
    <t>"m.č.333:" (5,625+4,45+0,85)*2</t>
  </si>
  <si>
    <t>"m.č.201:" (5,5+4,1)*2</t>
  </si>
  <si>
    <t>"m.č.202:" (9,875+11,125+1,35+0,825+0,975+0,75)*2</t>
  </si>
  <si>
    <t>"m.č.204:" (4,625+4,125+0,4)*2</t>
  </si>
  <si>
    <t>"m.č.205a:" (3,95+10,25)*2</t>
  </si>
  <si>
    <t>"m.č.206:" (4,1+2,225)*2</t>
  </si>
  <si>
    <t>"m.č.207:" (2,25+4,225)*2</t>
  </si>
  <si>
    <t>"m.č.211:" (1,4+1,33)*2</t>
  </si>
  <si>
    <t>"m.č.214:" (1,4+4,68)*2</t>
  </si>
  <si>
    <t>"m.č.215:" (14,95+9,05+0,275+1,95+5,3)*2</t>
  </si>
  <si>
    <t>"m.č.216:" (1,8+1,475)*2</t>
  </si>
  <si>
    <t>"m.č.222:" (2,925+2,2)*2</t>
  </si>
  <si>
    <t>"m.č.230:" (3,03+4,575+0,15*2)*2</t>
  </si>
  <si>
    <t>"m.č.300a:" (3,7+1,825+0,15)*2</t>
  </si>
  <si>
    <t>"m.č.301:" (3,2+7,2+0,15)*2</t>
  </si>
  <si>
    <t>"m.č.302:" (6,5+5,6+0,15)*2</t>
  </si>
  <si>
    <t>"m.č.303:" (4,05+5,6+0,15)*2</t>
  </si>
  <si>
    <t>"m.č.304:" (5,375+3,65)*2</t>
  </si>
  <si>
    <t>"m.č.305:" (3,45+5,6+0,15*2)*2</t>
  </si>
  <si>
    <t>"m.č.307:" (6,7+5,6+0,15*2)*2</t>
  </si>
  <si>
    <t>"m.č.310:" (24,925+2,22+0,275*3)*2</t>
  </si>
  <si>
    <t>"m.č.311:" (5,3+2,45+0,15)*2</t>
  </si>
  <si>
    <t>"m.č.314:" (1,7+2,45)*2</t>
  </si>
  <si>
    <t>"m.č.318:" (1,475+2,0)*2</t>
  </si>
  <si>
    <t>"m.č.323:" (17,905+2,55+0,4*2+0,275)*2</t>
  </si>
  <si>
    <t>"m.č.324:" (4,375+2,1)*2</t>
  </si>
  <si>
    <t>"m.č.325:" (3,2+8,45+0,15*4)*2</t>
  </si>
  <si>
    <t>"m.č.326:" (2,55+5,85+0,15)*2</t>
  </si>
  <si>
    <t>"m.č.327:" (3,45+5,85+0,15*2)*2</t>
  </si>
  <si>
    <t>"m.č.208:" (3,225+5,4+0,4+0,15*2)*2</t>
  </si>
  <si>
    <t>"m.č.209:" (3,2+5,4+0,15*2)*2</t>
  </si>
  <si>
    <t>"m.č.210:" (6,975+2,445+1,6)*2</t>
  </si>
  <si>
    <t>"m.č.224:" (5,2+3,45+0,275+2,0+0,15)*2</t>
  </si>
  <si>
    <t>"m.č.225:" (5,2+3,475+0,15*2)*2</t>
  </si>
  <si>
    <t>"m.č.226:" (11,25+6,8+1,8+0,15*8)*2</t>
  </si>
  <si>
    <t>"m.č.227:" (2,0+2,175)*2</t>
  </si>
  <si>
    <t>"m.č.228:" (6,475+4,575+0,15*3)*2</t>
  </si>
  <si>
    <t>"m.č.229:" (5,168+4,575+2,8+0,15*3)*2</t>
  </si>
  <si>
    <t>"m.č.329:" (3,625+5,85+1,025+0,5+0,15)*2</t>
  </si>
  <si>
    <t>"m.č.330:" (3,3+5,85+1,4+0,15*2)*2</t>
  </si>
  <si>
    <t>"m.č.332:" (5,58+5,85+0,15*3)*2</t>
  </si>
  <si>
    <t>"m.č.331:" (3,3+5,85+0,15*2)*2</t>
  </si>
  <si>
    <t>"m.č.203:" (2,325+4,575)*2</t>
  </si>
  <si>
    <t>"m.č.205b:" (2,75+1,7)*2</t>
  </si>
  <si>
    <t>"m.č.316:" (2,175+2,0)*2</t>
  </si>
  <si>
    <t>"m.č.401:" (21,75+6,4+6,8+2,25)*2</t>
  </si>
  <si>
    <t>1194,356*1,05 'Přepočtené koeficientem množství</t>
  </si>
  <si>
    <t>371</t>
  </si>
  <si>
    <t>28340-R05</t>
  </si>
  <si>
    <t>pásek okrajový z pěnového polyetylenu tl.10 mm s PE folií, šíře 175</t>
  </si>
  <si>
    <t>-1505775831</t>
  </si>
  <si>
    <t>"m.č.110:" (1,65+1,55)*2</t>
  </si>
  <si>
    <t>"m.č.119:" (1,3+3,6)*2</t>
  </si>
  <si>
    <t>"m.č.107:" (1,35+3,9)*2</t>
  </si>
  <si>
    <t>"m.č.108:" (1,225+0,975)*2</t>
  </si>
  <si>
    <t>"m.č.109:" (1,225+0,95)*2</t>
  </si>
  <si>
    <t>"m.č.115:" (1,6+1,455)*2</t>
  </si>
  <si>
    <t>"m.č.116:" (1,725+0,9)*2</t>
  </si>
  <si>
    <t>"m.č.117:" (1,725+0,9)*2</t>
  </si>
  <si>
    <t>"m.č.118:" (1,875+1,625)*2</t>
  </si>
  <si>
    <t>"m.č.132:" (2,2+1,85)*2</t>
  </si>
  <si>
    <t>"m.č.139:" (7,85+4,3+0,85)*2</t>
  </si>
  <si>
    <t>"m.č.101a:" (3,75+2,25)*2</t>
  </si>
  <si>
    <t>"m.č.101b:" (1,975+2,6)*2</t>
  </si>
  <si>
    <t>"m.č.102:" (1,95+2,6)*2</t>
  </si>
  <si>
    <t>"m.č.103:" (1,95+2,6)*2</t>
  </si>
  <si>
    <t>"m.č.104:" (3,15+3,8)*2</t>
  </si>
  <si>
    <t>"m.č.105:" (4,0+3,85+0,15)*2</t>
  </si>
  <si>
    <t>"m.č.106:" (4,0+3,85+0,15)*2</t>
  </si>
  <si>
    <t>"m.č.112:" (2,85+3,075+0,15)*2</t>
  </si>
  <si>
    <t>"m.č.114:" (19,78+10,83+11,3+1,3+2,1+0,48)*2</t>
  </si>
  <si>
    <t>"m.č.120:" (3,2+4,1+0,15)*2</t>
  </si>
  <si>
    <t>"m.č.121:" (3,075+4,1+0,15)*2</t>
  </si>
  <si>
    <t>"m.č.122:" (3,05+4,1+0,15)*2</t>
  </si>
  <si>
    <t>"m.č.123:" (3,05+4,1+0,15)*2</t>
  </si>
  <si>
    <t>"m.č.124:" (3,05+4,1)*2</t>
  </si>
  <si>
    <t>"m.č.125:" (3,1+4,1+0,15)*2</t>
  </si>
  <si>
    <t>"m.č.126:" (3,1+4,1+0,15)*2</t>
  </si>
  <si>
    <t>"m.č.127:" (3,25+4,1)*2</t>
  </si>
  <si>
    <t>"m.č.128:" (1,1+2,4)*2</t>
  </si>
  <si>
    <t>"m.č.129:" (9,0+4,825+0,4*2)*2</t>
  </si>
  <si>
    <t>"m.č.130:" (3,7+2,125)*2</t>
  </si>
  <si>
    <t>"m.č.131:" (2,35+2,8)*2</t>
  </si>
  <si>
    <t>"m.č.133:" (2,45+5,65+1,1*2)*2</t>
  </si>
  <si>
    <t>"m.č.134:" (6,85+2,75)*2</t>
  </si>
  <si>
    <t>"m.č.135:" (2,35+2,175)*2</t>
  </si>
  <si>
    <t>"m.č.136:" (2,125+2,175)*2</t>
  </si>
  <si>
    <t>"m.č.137:" (2,125+1,925)*2</t>
  </si>
  <si>
    <t>"m.č.138:" (4,45+3,475)*2</t>
  </si>
  <si>
    <t>"m.č.139:" (4,45+2,65)*2</t>
  </si>
  <si>
    <t>"m.č.140:" (11,1+6,3)*2</t>
  </si>
  <si>
    <t>"m.č.141b:" (0,8+0,525)*2</t>
  </si>
  <si>
    <t>"m.č.111:" (3,075+3,85+0,15)*2</t>
  </si>
  <si>
    <t>"m.č.113:" (4,475+7,945+0,15*2)*2</t>
  </si>
  <si>
    <t>630,13*1,05 'Přepočtené koeficientem množství</t>
  </si>
  <si>
    <t>372</t>
  </si>
  <si>
    <t>713141111</t>
  </si>
  <si>
    <t>Montáž izolace tepelné střech plochých lepené asfaltem plně 1 vrstva rohoží, pásů, dílců, desek</t>
  </si>
  <si>
    <t>-1610512835</t>
  </si>
  <si>
    <t>https://podminky.urs.cz/item/CS_URS_2023_01/713141111</t>
  </si>
  <si>
    <t>Spadová vrstva</t>
  </si>
  <si>
    <t>Skladba R13</t>
  </si>
  <si>
    <t>(32,05*5,5+26,35*5,95+3,1*6,9+6,7*2,42+1,0*4,48)</t>
  </si>
  <si>
    <t>úžlabí</t>
  </si>
  <si>
    <t>"R11:" 29,5</t>
  </si>
  <si>
    <t>"R13:" (36,7+44,5)</t>
  </si>
  <si>
    <t>"R15:"10,9</t>
  </si>
  <si>
    <t>373</t>
  </si>
  <si>
    <t>63150-R17</t>
  </si>
  <si>
    <t>spádové střešní klíny EPS 150 S Stabil tl. 30-220 mm</t>
  </si>
  <si>
    <t>1833701945</t>
  </si>
  <si>
    <t>21,65*6,4*(0,03+0,22)/2*1,05</t>
  </si>
  <si>
    <t>(32,05*5,5+26,35*5,95+3,1*6,9+6,7*2,42+1,0*4,48)*(0,03+0,22)/2*1,05</t>
  </si>
  <si>
    <t>10,7*5,02*(0,03+0,22)/2*1,05</t>
  </si>
  <si>
    <t>0,56*8,5*(0,03+0,22)/2*1,05</t>
  </si>
  <si>
    <t>374</t>
  </si>
  <si>
    <t>63150-R18</t>
  </si>
  <si>
    <t>spádové střešní klíny z minerální vlny tl. 30-200 mm</t>
  </si>
  <si>
    <t>1554032880</t>
  </si>
  <si>
    <t>Spádování úžlabí</t>
  </si>
  <si>
    <t>"R11:" 29,5*(0,03+0,2)/2*1,05</t>
  </si>
  <si>
    <t>"R13:" (36,7+44,5)*(0,03+0,2)/2*1,05</t>
  </si>
  <si>
    <t>"R15:"10,9*(0,03+0,2)/2*1,05</t>
  </si>
  <si>
    <t>375</t>
  </si>
  <si>
    <t>713141131</t>
  </si>
  <si>
    <t>Montáž izolace tepelné střech plochých lepené za studena plně 1 vrstva rohoží, pásů, dílců, desek</t>
  </si>
  <si>
    <t>1442482757</t>
  </si>
  <si>
    <t>https://podminky.urs.cz/item/CS_URS_2023_01/713141131</t>
  </si>
  <si>
    <t>376</t>
  </si>
  <si>
    <t>631481_R13</t>
  </si>
  <si>
    <t>deska z minerální vlny izolační střešní 600x1200 mm tl. 100 mm</t>
  </si>
  <si>
    <t>2035191210</t>
  </si>
  <si>
    <t>21,65*6,4*2</t>
  </si>
  <si>
    <t>281,88*1,02 'Přepočtené koeficientem množství</t>
  </si>
  <si>
    <t>377</t>
  </si>
  <si>
    <t>631481_R14</t>
  </si>
  <si>
    <t>deska z minerální vlny izolační střešní 600x1200 mm tl. 120 mm</t>
  </si>
  <si>
    <t>-807572538</t>
  </si>
  <si>
    <t>(32,05*5,5+26,35*5,95+3,1*6,9+6,7*2,42+1,0*4,48+10,7*5,02)*2</t>
  </si>
  <si>
    <t>0,56*8,5*2</t>
  </si>
  <si>
    <t>378</t>
  </si>
  <si>
    <t>283764_R11</t>
  </si>
  <si>
    <t>deska z extrudovaného polystyrénu XPS tl.70 mm</t>
  </si>
  <si>
    <t>90550403</t>
  </si>
  <si>
    <t>Atika - horní hrana</t>
  </si>
  <si>
    <t>(21,75+6,9)*2*0,5</t>
  </si>
  <si>
    <t>(32,3+18,6+26,6+10,43+5,7+8,17)*0,5</t>
  </si>
  <si>
    <t>(10,7+5,27*2)*0,4</t>
  </si>
  <si>
    <t>762</t>
  </si>
  <si>
    <t>713131151</t>
  </si>
  <si>
    <t>Montáž izolace tepelné stěn a základů volně vloženými rohožemi, pásy, dílci, deskami 1 vrstva</t>
  </si>
  <si>
    <t>449664979</t>
  </si>
  <si>
    <t>https://podminky.urs.cz/item/CS_URS_2023_01/713131151</t>
  </si>
  <si>
    <t>763</t>
  </si>
  <si>
    <t>63148_R1</t>
  </si>
  <si>
    <t>deska tepelně izolační minerální univerzální λ=0,038-0,039 tl 20mm</t>
  </si>
  <si>
    <t>1655496587</t>
  </si>
  <si>
    <t>1,0*1,0*(11+6+24+22)</t>
  </si>
  <si>
    <t>1,0*0,5*(2+6+4+3)</t>
  </si>
  <si>
    <t>70,5*1,2 'Přepočtené koeficientem množství</t>
  </si>
  <si>
    <t>379</t>
  </si>
  <si>
    <t>713131141</t>
  </si>
  <si>
    <t>Montáž izolace tepelné stěn a základů lepením celoplošně rohoží, pásů, dílců, desek</t>
  </si>
  <si>
    <t>-1284206822</t>
  </si>
  <si>
    <t>https://podminky.urs.cz/item/CS_URS_2023_01/713131141</t>
  </si>
  <si>
    <t>(32,05+18,35+26,35+10,43+5,7+7,92)*0,67</t>
  </si>
  <si>
    <t>(10,75+5,02*2)*0,33</t>
  </si>
  <si>
    <t>380</t>
  </si>
  <si>
    <t>631481_R12</t>
  </si>
  <si>
    <t>deska z minerální vlny izolační kaširovaná 600x1200 mm tl. 100 mm</t>
  </si>
  <si>
    <t>-1039527534</t>
  </si>
  <si>
    <t>97,48*1,02 'Přepočtené koeficientem množství</t>
  </si>
  <si>
    <t>381</t>
  </si>
  <si>
    <t>713141211</t>
  </si>
  <si>
    <t>Montáž izolace tepelné střech plochých volně položené atikový klín</t>
  </si>
  <si>
    <t>-1360670692</t>
  </si>
  <si>
    <t>https://podminky.urs.cz/item/CS_URS_2023_01/713141211</t>
  </si>
  <si>
    <t>"kolem atik, nadezdívek:</t>
  </si>
  <si>
    <t>(32,05+18,35+26,35+10,43+5,7+7,92)*0,67+(22,25+6,9)*2</t>
  </si>
  <si>
    <t>382</t>
  </si>
  <si>
    <t>63152-R18</t>
  </si>
  <si>
    <t>klín atikový trojúhelníkový přechodový tl.100 x100 mm</t>
  </si>
  <si>
    <t>415843413</t>
  </si>
  <si>
    <t>383</t>
  </si>
  <si>
    <t>713191132</t>
  </si>
  <si>
    <t>Montáž izolace tepelné podlah, stropů vrchem nebo střech překrytí separační fólií z PE</t>
  </si>
  <si>
    <t>1576994676</t>
  </si>
  <si>
    <t>https://podminky.urs.cz/item/CS_URS_2023_01/713191132</t>
  </si>
  <si>
    <t>S překrytím spojů min 100 mm</t>
  </si>
  <si>
    <t>384</t>
  </si>
  <si>
    <t>28323020</t>
  </si>
  <si>
    <t>fólie separační PE 2 x 50 m</t>
  </si>
  <si>
    <t>825713156</t>
  </si>
  <si>
    <t>1668,804*1,1 'Přepočtené koeficientem množství</t>
  </si>
  <si>
    <t>385</t>
  </si>
  <si>
    <t>998713203</t>
  </si>
  <si>
    <t>Přesun hmot procentní pro izolace tepelné v objektech v přes 12 do 24 m</t>
  </si>
  <si>
    <t>1107711368</t>
  </si>
  <si>
    <t>https://podminky.urs.cz/item/CS_URS_2023_01/998713203</t>
  </si>
  <si>
    <t>714</t>
  </si>
  <si>
    <t>Akustická a protiotřesová opatření</t>
  </si>
  <si>
    <t>387</t>
  </si>
  <si>
    <t>714123001</t>
  </si>
  <si>
    <t>Montáž akustických stěnových obkladů z demontovatelných panelů na viditelný rošt</t>
  </si>
  <si>
    <t>-1526403620</t>
  </si>
  <si>
    <t>https://podminky.urs.cz/item/CS_URS_2023_01/714123001</t>
  </si>
  <si>
    <t>včetně úprav u svítidel a výustků VZT a ostatních zařízení:</t>
  </si>
  <si>
    <t>Viz. PD stavební část - výkresy půdorysu 4.NP, řezy B a H, legenda podhledů</t>
  </si>
  <si>
    <t>"m.č.401:" (6,8*6+5,6*2)*3,0-1,1*2,35-2,0*2,35</t>
  </si>
  <si>
    <t>388</t>
  </si>
  <si>
    <t>590362-R2</t>
  </si>
  <si>
    <t>RASTR 01 - panel akustický, 1200x1200x50mm, demontovatelný - Podrobný popis viz PD</t>
  </si>
  <si>
    <t>1167432070</t>
  </si>
  <si>
    <t>148,715*1,05 'Přepočtené koeficientem množství</t>
  </si>
  <si>
    <t>389</t>
  </si>
  <si>
    <t>763111723</t>
  </si>
  <si>
    <t>SDK příčka Al úhelník k ochraně rohů</t>
  </si>
  <si>
    <t>550554967</t>
  </si>
  <si>
    <t>https://podminky.urs.cz/item/CS_URS_2023_01/763111723</t>
  </si>
  <si>
    <t>Viz. PD stavební část - výkresy půdorysu 4.NP,  legenda podlah</t>
  </si>
  <si>
    <t>"m.č.401:" (6,8*6+5,6*2)-1,1-2,0</t>
  </si>
  <si>
    <t>390</t>
  </si>
  <si>
    <t>714451011</t>
  </si>
  <si>
    <t>Montáž antivibračních rohoží z recyklované pryže celoplošně lepených vodorovně</t>
  </si>
  <si>
    <t>-1581244120</t>
  </si>
  <si>
    <t>https://podminky.urs.cz/item/CS_URS_2023_01/714451011</t>
  </si>
  <si>
    <t>"m.č.401:" 6,6*1,05+6,0*1,45+5,7*0,75+3,5*1,05</t>
  </si>
  <si>
    <t>391</t>
  </si>
  <si>
    <t>27245-R02</t>
  </si>
  <si>
    <t>deska antivibrační na bázi PUR tl.25 mm - např. Sylomer SR 110</t>
  </si>
  <si>
    <t>-720754550</t>
  </si>
  <si>
    <t>392</t>
  </si>
  <si>
    <t>998714203</t>
  </si>
  <si>
    <t>Přesun hmot procentní pro akustická a protiotřesová opatření v objektech v do 24 m</t>
  </si>
  <si>
    <t>-1170937916</t>
  </si>
  <si>
    <t>https://podminky.urs.cz/item/CS_URS_2023_01/998714203</t>
  </si>
  <si>
    <t>Konstrukce tesařské</t>
  </si>
  <si>
    <t>393</t>
  </si>
  <si>
    <t>762341047</t>
  </si>
  <si>
    <t>Bednění střech rovných sklon do 60° z desek OSB tl 25 mm na pero a drážku šroubovaných na rošt</t>
  </si>
  <si>
    <t>-894676440</t>
  </si>
  <si>
    <t>https://podminky.urs.cz/item/CS_URS_2023_01/762341047</t>
  </si>
  <si>
    <t>1,0*8,5</t>
  </si>
  <si>
    <t>394</t>
  </si>
  <si>
    <t>762361114</t>
  </si>
  <si>
    <t>Montáž spádových klínů pro střechy rovné z řeziva průřezové pl do 120 cm2</t>
  </si>
  <si>
    <t>1493640052</t>
  </si>
  <si>
    <t>https://podminky.urs.cz/item/CS_URS_2023_01/762361114</t>
  </si>
  <si>
    <t>8,5*2</t>
  </si>
  <si>
    <t>395</t>
  </si>
  <si>
    <t>60512127</t>
  </si>
  <si>
    <t>hranol stavební řezivo průřezu do 120cm2 přes dl 8m</t>
  </si>
  <si>
    <t>-1924021498</t>
  </si>
  <si>
    <t>8,5*0,05*0,12</t>
  </si>
  <si>
    <t>8,5*0,05*0,1</t>
  </si>
  <si>
    <t>396</t>
  </si>
  <si>
    <t>762430-R1</t>
  </si>
  <si>
    <t>Konzoly z pozinkované oceli s horní stranou ve spádu, D+M</t>
  </si>
  <si>
    <t>-209105776</t>
  </si>
  <si>
    <t>na 1m2 cca 5kg</t>
  </si>
  <si>
    <t>397</t>
  </si>
  <si>
    <t>998762203</t>
  </si>
  <si>
    <t>Přesun hmot procentní pro kce tesařské v objektech v přes 12 do 24 m</t>
  </si>
  <si>
    <t>1833177750</t>
  </si>
  <si>
    <t>https://podminky.urs.cz/item/CS_URS_2023_01/998762203</t>
  </si>
  <si>
    <t>Konstrukce suché výstavby</t>
  </si>
  <si>
    <t>398</t>
  </si>
  <si>
    <t>763131511</t>
  </si>
  <si>
    <t>SDK podhled deska 1xA 12,5 bez izolace jednovrstvá spodní kce profil CD+UD</t>
  </si>
  <si>
    <t>-523004018</t>
  </si>
  <si>
    <t>https://podminky.urs.cz/item/CS_URS_2023_01/763131511</t>
  </si>
  <si>
    <t>Viz. PD stavební část - výkresy půdorysu 1.NP, 2.NP a 3.NP, legenda podhledů</t>
  </si>
  <si>
    <t>"Podrobný popis viz PD - Legenda podhledů</t>
  </si>
  <si>
    <t>"m.č.211:" 1,9</t>
  </si>
  <si>
    <t>"m.č.216:" 2,7</t>
  </si>
  <si>
    <t>"m.č.217:" 3,4</t>
  </si>
  <si>
    <t>"m.č.218:" 3,3</t>
  </si>
  <si>
    <t>"m.č.219:" 2,7</t>
  </si>
  <si>
    <t>"m.č.221:" 4,3</t>
  </si>
  <si>
    <t>"m.č.223a:" 6,2</t>
  </si>
  <si>
    <t>"m.č.223b:" 5,6</t>
  </si>
  <si>
    <t>"m.č.312:" 3,4</t>
  </si>
  <si>
    <t>"m.č.313:" 3,5</t>
  </si>
  <si>
    <t>"m.č.318:" 3,0</t>
  </si>
  <si>
    <t>"m.č.320:" 2,9</t>
  </si>
  <si>
    <t>"m.č.321:" 2,3</t>
  </si>
  <si>
    <t>399</t>
  </si>
  <si>
    <t>763131551</t>
  </si>
  <si>
    <t>SDK podhled deska 1xH2 12,5 bez izolace jednovrstvá spodní kce profil CD+UD</t>
  </si>
  <si>
    <t>-466083483</t>
  </si>
  <si>
    <t>https://podminky.urs.cz/item/CS_URS_2023_01/763131551</t>
  </si>
  <si>
    <t>"m.č.216a:" 3,0</t>
  </si>
  <si>
    <t>"m.č.306:" 5,1</t>
  </si>
  <si>
    <t>764</t>
  </si>
  <si>
    <t>763132223</t>
  </si>
  <si>
    <t>SDK podhled samostatný požární předěl 2xDF 12,5 mm TI 60 mm 40 kg/m3 EI Z/S 45/45 dvouvrstvá spodní kce CD+UD</t>
  </si>
  <si>
    <t>1344281836</t>
  </si>
  <si>
    <t>https://podminky.urs.cz/item/CS_URS_2023_01/763132223</t>
  </si>
  <si>
    <t>"m.č.402:" 15,3</t>
  </si>
  <si>
    <t>400</t>
  </si>
  <si>
    <t>763131714</t>
  </si>
  <si>
    <t>SDK podhled základní penetrační nátěr</t>
  </si>
  <si>
    <t>1123557383</t>
  </si>
  <si>
    <t>https://podminky.urs.cz/item/CS_URS_2023_01/763131714</t>
  </si>
  <si>
    <t>401</t>
  </si>
  <si>
    <t>763131761</t>
  </si>
  <si>
    <t>Příplatek k SDK podhledu za plochu do 3 m2 jednotlivě</t>
  </si>
  <si>
    <t>-1300457855</t>
  </si>
  <si>
    <t>https://podminky.urs.cz/item/CS_URS_2023_01/763131761</t>
  </si>
  <si>
    <t>Viz. PD stavební část - výkresy půdorysu 1.NP, 2.NP a 3.NP</t>
  </si>
  <si>
    <t>402</t>
  </si>
  <si>
    <t>763131766</t>
  </si>
  <si>
    <t>Příplatek k SDK podhledu za výšku zavěšení přes 1,0 do 1,5 m</t>
  </si>
  <si>
    <t>-111063667</t>
  </si>
  <si>
    <t>https://podminky.urs.cz/item/CS_URS_2023_01/763131766</t>
  </si>
  <si>
    <t>Viz. PD stavební část - výkresy půdorysu 1.NP, 2.NP a 3.NP, řezy B a H</t>
  </si>
  <si>
    <t>404</t>
  </si>
  <si>
    <t>763131772</t>
  </si>
  <si>
    <t>Příplatek k SDK podhledu za rovinnost kvality Q4</t>
  </si>
  <si>
    <t>1934032632</t>
  </si>
  <si>
    <t>https://podminky.urs.cz/item/CS_URS_2023_01/763131772</t>
  </si>
  <si>
    <t>405</t>
  </si>
  <si>
    <t>763431001</t>
  </si>
  <si>
    <t>Montáž minerálního podhledu s vyjímatelnými panely vel. do 0,36 m2 na zavěšený viditelný rošt</t>
  </si>
  <si>
    <t>1875139676</t>
  </si>
  <si>
    <t>https://podminky.urs.cz/item/CS_URS_2023_01/763431001</t>
  </si>
  <si>
    <t>406</t>
  </si>
  <si>
    <t>59036-R03</t>
  </si>
  <si>
    <t>Rastr R3 - panel akustický minerální (skelné nebo kamenné vlákno vysoké hustoty), 600x600x15 mm, rovná hrana, čištění za mokra,za sucha</t>
  </si>
  <si>
    <t>-270517175</t>
  </si>
  <si>
    <t>Viz. PD stavební část - výkresy půdorysu 1.NP, 2.NP, 3.NP a 4.NP, legenda podhledů</t>
  </si>
  <si>
    <t>"m.č.110:" 2,6</t>
  </si>
  <si>
    <t>"m.č.132:" 4,1</t>
  </si>
  <si>
    <t>"m.č.OL204:" 37,8</t>
  </si>
  <si>
    <t>"m.č.300a:" 6,8</t>
  </si>
  <si>
    <t>"m.č.302:" 36,3</t>
  </si>
  <si>
    <t>"m.č.308:" 9,1</t>
  </si>
  <si>
    <t>"m.č.314:" 4,2</t>
  </si>
  <si>
    <t>"m.č.319:" 4,1</t>
  </si>
  <si>
    <t>407</t>
  </si>
  <si>
    <t>59036-R07</t>
  </si>
  <si>
    <t>Rastr R4 - panel akustický minerální (skelné nebo kamenné vlákno vysoké hustoty), 600x600x20 mm, s vyššími požadavky na akustiku a vzhled, čištění za mokra i sucha.</t>
  </si>
  <si>
    <t>-1826407869</t>
  </si>
  <si>
    <t>Viz. PD stavební část - výkresy půdorysu 1.NP a 3.NP, legenda podhledů</t>
  </si>
  <si>
    <t>"m.č.325:" 23,8</t>
  </si>
  <si>
    <t>408</t>
  </si>
  <si>
    <t>59036-R08</t>
  </si>
  <si>
    <t>Rastr R6 - panel akustický minerální (skelné nebo kamenné vlákno vysoké hustoty), 600x600x20 mm, s vyššími požadavky na akustiku a vzhled, čištění za mokra i sucha.</t>
  </si>
  <si>
    <t>1334382125</t>
  </si>
  <si>
    <t>"m.č.108:" 1,2</t>
  </si>
  <si>
    <t>"m.č.109:" 1,2</t>
  </si>
  <si>
    <t>"m.č.113:" 32,85</t>
  </si>
  <si>
    <t>"m.č.115:" 2,35</t>
  </si>
  <si>
    <t>"m.č.116:" 1,55</t>
  </si>
  <si>
    <t>"m.č.117:" 1,55</t>
  </si>
  <si>
    <t>"m.č.118:" 2,8</t>
  </si>
  <si>
    <t>"m.č.128:" 2,65</t>
  </si>
  <si>
    <t>"m.č.326:" 17,6</t>
  </si>
  <si>
    <t>"m.č.327:" 16,1</t>
  </si>
  <si>
    <t>"m.č.331:" 19,4</t>
  </si>
  <si>
    <t>409</t>
  </si>
  <si>
    <t>763431011</t>
  </si>
  <si>
    <t>Montáž minerálního podhledu s vyjímatelnými panely vel. do 0,36 m2 na zavěšený polozapuštěný rošt</t>
  </si>
  <si>
    <t>280238372</t>
  </si>
  <si>
    <t>https://podminky.urs.cz/item/CS_URS_2023_01/763431011</t>
  </si>
  <si>
    <t>410</t>
  </si>
  <si>
    <t>59036-R01</t>
  </si>
  <si>
    <t>Rastr R1 - panel akustický minerální (skelné nebo kamenné vlákno vysoké hustoty), 600x600x15 mm, polozapuštěná hrana, čištění dezinfekčními prostředky, za mokra</t>
  </si>
  <si>
    <t>-662138891</t>
  </si>
  <si>
    <t>"Podrobný popis viz PD Legenda podhledů</t>
  </si>
  <si>
    <t>"m.č.105:" 14,8</t>
  </si>
  <si>
    <t>"m.č.106:" 14,8</t>
  </si>
  <si>
    <t>"m.č.120:" 13,6</t>
  </si>
  <si>
    <t>"m.č.121:" 12,15</t>
  </si>
  <si>
    <t>"m.č.122:" 12,05</t>
  </si>
  <si>
    <t>"m.č.123:" 12,05</t>
  </si>
  <si>
    <t>"m.č.124:" 12,05</t>
  </si>
  <si>
    <t>"m.č.125:" 11,9</t>
  </si>
  <si>
    <t>"m.č.126:" 12,25</t>
  </si>
  <si>
    <t>"m.č.127:" 12,25</t>
  </si>
  <si>
    <t>"m.č.303:" 22,6</t>
  </si>
  <si>
    <t>"m.č.329:" 20,9</t>
  </si>
  <si>
    <t>"m.č.330:" 19,0</t>
  </si>
  <si>
    <t>411</t>
  </si>
  <si>
    <t>59036-R02</t>
  </si>
  <si>
    <t>Rastr R2 - panel akustický minerální (skelné nebo kamenné vlákno vysoké hustoty), 600x600x20 mm, polozapuštěná hrana, čištění za sucha, za mokra</t>
  </si>
  <si>
    <t>620021571</t>
  </si>
  <si>
    <t>"m.č.101a:" 7,45</t>
  </si>
  <si>
    <t>"m.č.101b:" 5,15</t>
  </si>
  <si>
    <t>"m.č.102:" 5,1</t>
  </si>
  <si>
    <t>"m.č.103:" 5,1</t>
  </si>
  <si>
    <t>"m.č.104:" 12,0</t>
  </si>
  <si>
    <t>"m.č.111:" 11,4</t>
  </si>
  <si>
    <t>"m.č.112:" 8,75</t>
  </si>
  <si>
    <t>"m.č.114-část:" 86,6-19,5</t>
  </si>
  <si>
    <t>"m.č.129:" 30,85</t>
  </si>
  <si>
    <t>"m.č.130:" 7,9</t>
  </si>
  <si>
    <t>"m.č.201:" 21,7</t>
  </si>
  <si>
    <t>"m.č.204:" 19,1</t>
  </si>
  <si>
    <t>"m.č.205a:" 29,5</t>
  </si>
  <si>
    <t>"m.č.207:" 9,6</t>
  </si>
  <si>
    <t>"m.č.215:" 53,9</t>
  </si>
  <si>
    <t>"m.č.230:" 14,0</t>
  </si>
  <si>
    <t>"m.č.301:" 24,9</t>
  </si>
  <si>
    <t>"m.č.305:" 13,4</t>
  </si>
  <si>
    <t>"m.č.307:" 32,1</t>
  </si>
  <si>
    <t>"m.č.310:" 40,7</t>
  </si>
  <si>
    <t>"m.č.311:" 11,7</t>
  </si>
  <si>
    <t>"m.č.323:" 41,3</t>
  </si>
  <si>
    <t>"m.č.324:" 10,7</t>
  </si>
  <si>
    <t>412</t>
  </si>
  <si>
    <t>763431031</t>
  </si>
  <si>
    <t>Montáž minerálního podhledu s vyjímatelnými panely na zavěšený skrytý rošt</t>
  </si>
  <si>
    <t>988254004</t>
  </si>
  <si>
    <t>https://podminky.urs.cz/item/CS_URS_2023_01/763431031</t>
  </si>
  <si>
    <t>413</t>
  </si>
  <si>
    <t>59036-R10</t>
  </si>
  <si>
    <t>Rastr R7 (R7b) - panel akustický minerální (skelné nebo kamenné vlákno vysoké hustoty), 1200x1200x20 mm (1200x600, 1800x600) mm, s vyššími požadavky na akustiku a vzhled, čištění za mokra i sucha.</t>
  </si>
  <si>
    <t>1163342879</t>
  </si>
  <si>
    <t>"m.č.114-část:" 19,5</t>
  </si>
  <si>
    <t>"m.č.202:" 72,8</t>
  </si>
  <si>
    <t>"m.č.203:" 10,7</t>
  </si>
  <si>
    <t>"m.č.226:" 75,6</t>
  </si>
  <si>
    <t>"m.č.332:" 31,2</t>
  </si>
  <si>
    <t>414</t>
  </si>
  <si>
    <t>76343-R01</t>
  </si>
  <si>
    <t>Montáž minerálního podhledu s vyjímatelnými panely na zavěšený skrytý rošt, antikorozní úprava  tř. C3</t>
  </si>
  <si>
    <t>-1310168142</t>
  </si>
  <si>
    <t>415</t>
  </si>
  <si>
    <t>59036-R09</t>
  </si>
  <si>
    <t>Rastr R5 - panel akustický minerální (skelné nebo kamenné vlákno vysoké hustoty), 600x600x20 mm, rovná hrana, denní údržba, čištění za mokra, sucha</t>
  </si>
  <si>
    <t>-723730003</t>
  </si>
  <si>
    <t>"m.č.208:" 19,1</t>
  </si>
  <si>
    <t>"m.č.209:" 18,1</t>
  </si>
  <si>
    <t>"m.č.224:" 17,6</t>
  </si>
  <si>
    <t>"m.č.225:" 18,1</t>
  </si>
  <si>
    <t>"m.č.228:" 29,3</t>
  </si>
  <si>
    <t>"m.č.229:" 15,0</t>
  </si>
  <si>
    <t>717</t>
  </si>
  <si>
    <t>59036-R16</t>
  </si>
  <si>
    <t>Rastr R16 - panel akustický minerální (skelné nebo kamenné vlákno vysoké hustoty), 600x600x20 mm, rovná hrana, denní údržba, čištění za mokra, sucha</t>
  </si>
  <si>
    <t>1531642101</t>
  </si>
  <si>
    <t>"m.č.133:" 13,7</t>
  </si>
  <si>
    <t>"m.č.134:" 18,85</t>
  </si>
  <si>
    <t>"m.č.135:" 5,25</t>
  </si>
  <si>
    <t>"m.č.136:" 4,75</t>
  </si>
  <si>
    <t>"m.č.137:" 4,2</t>
  </si>
  <si>
    <t>"m.č.140:" 28,1</t>
  </si>
  <si>
    <t>718</t>
  </si>
  <si>
    <t>763431_R1</t>
  </si>
  <si>
    <t>Příplatek k rastru třídy C4</t>
  </si>
  <si>
    <t>-1209635539</t>
  </si>
  <si>
    <t>416</t>
  </si>
  <si>
    <t>763431041</t>
  </si>
  <si>
    <t>Příplatek k montáži minerálního podhledu na zavěšený rošt za výšku zavěšení přes 0,5 do 1,0 m</t>
  </si>
  <si>
    <t>-1476701391</t>
  </si>
  <si>
    <t>https://podminky.urs.cz/item/CS_URS_2023_01/763431041</t>
  </si>
  <si>
    <t>Viz. PD stavební část - výkresy půdorysu 1.NP, 2.NP, 3.NP a 4.NP, řezy B a H</t>
  </si>
  <si>
    <t>RASTR R1</t>
  </si>
  <si>
    <t>RASTR R2</t>
  </si>
  <si>
    <t>RASTR R3</t>
  </si>
  <si>
    <t>RASTR R4</t>
  </si>
  <si>
    <t>RASTR R5</t>
  </si>
  <si>
    <t>RASTR R6</t>
  </si>
  <si>
    <t>RASTR R7</t>
  </si>
  <si>
    <t>417</t>
  </si>
  <si>
    <t>763431042</t>
  </si>
  <si>
    <t>Příplatek k montáži minerálního podhledu na zavěšený rošt za výšku zavěšení přes 1,0 do 1,4 m</t>
  </si>
  <si>
    <t>753739827</t>
  </si>
  <si>
    <t>https://podminky.urs.cz/item/CS_URS_2023_01/763431042</t>
  </si>
  <si>
    <t>RASTR R16</t>
  </si>
  <si>
    <t>418</t>
  </si>
  <si>
    <t>998763403</t>
  </si>
  <si>
    <t>Přesun hmot procentní pro sádrokartonové konstrukce v objektech v přes 12 do 24 m</t>
  </si>
  <si>
    <t>-1379102044</t>
  </si>
  <si>
    <t>https://podminky.urs.cz/item/CS_URS_2023_01/998763403</t>
  </si>
  <si>
    <t>763A</t>
  </si>
  <si>
    <t>Provizorní konstrukce</t>
  </si>
  <si>
    <t>419</t>
  </si>
  <si>
    <t>763111313</t>
  </si>
  <si>
    <t>SDK příčka tl 100 mm profil CW+UW 75 desky 1xA 12,5 bez izolace do EI 30</t>
  </si>
  <si>
    <t>-1315907</t>
  </si>
  <si>
    <t>https://podminky.urs.cz/item/CS_URS_2023_01/763111313</t>
  </si>
  <si>
    <t>(2,0+6,3)*4,335</t>
  </si>
  <si>
    <t>(2,0+5,15)*3,94</t>
  </si>
  <si>
    <t>(2,0+5,15)*3,9</t>
  </si>
  <si>
    <t>420</t>
  </si>
  <si>
    <t>763111741</t>
  </si>
  <si>
    <t>Montáž parotěsné zábrany do SDK příčky</t>
  </si>
  <si>
    <t>-1466434746</t>
  </si>
  <si>
    <t>https://podminky.urs.cz/item/CS_URS_2023_01/763111741</t>
  </si>
  <si>
    <t>421</t>
  </si>
  <si>
    <t>283292-R1</t>
  </si>
  <si>
    <t>PET folie</t>
  </si>
  <si>
    <t>-987198683</t>
  </si>
  <si>
    <t>422</t>
  </si>
  <si>
    <t>763111811</t>
  </si>
  <si>
    <t>Demontáž SDK příčky s jednoduchou ocelovou nosnou konstrukcí opláštění jednoduché</t>
  </si>
  <si>
    <t>-163045242</t>
  </si>
  <si>
    <t>https://podminky.urs.cz/item/CS_URS_2023_01/763111811</t>
  </si>
  <si>
    <t>423</t>
  </si>
  <si>
    <t>763_R01</t>
  </si>
  <si>
    <t>Těsnění spáry silikonovým tmelem, D+M</t>
  </si>
  <si>
    <t>-1126942927</t>
  </si>
  <si>
    <t>"Kolem provizorních stěn</t>
  </si>
  <si>
    <t>(2,0+6,3)+4,335*2</t>
  </si>
  <si>
    <t>(2,0+5,15)+3,94*2</t>
  </si>
  <si>
    <t>(2,0+5,15)+3,9*2</t>
  </si>
  <si>
    <t>424</t>
  </si>
  <si>
    <t>2126182011</t>
  </si>
  <si>
    <t>Konstrukce klempířské</t>
  </si>
  <si>
    <t>425</t>
  </si>
  <si>
    <t>76401-R01</t>
  </si>
  <si>
    <t>Ozn.K01 - Oplechování parapetů z povlakovaného žárově zinkovaného plechu, rš cca 310 mm -  D+M</t>
  </si>
  <si>
    <t>-2142189497</t>
  </si>
  <si>
    <t>Podrobný popis viz PD - výrobky klempířské</t>
  </si>
  <si>
    <t>-včetně příslušenství</t>
  </si>
  <si>
    <t>70,0*1,05</t>
  </si>
  <si>
    <t>(70,0-1,0+2,0)*1,05</t>
  </si>
  <si>
    <t>426</t>
  </si>
  <si>
    <t>76401-R02</t>
  </si>
  <si>
    <t>Ozn.K02 - Oplechování parapetů z povlakovaného žárově zinkovaného plechu, rš cca 320 mm -  D+M</t>
  </si>
  <si>
    <t>-1527333645</t>
  </si>
  <si>
    <t>3,0*1,05</t>
  </si>
  <si>
    <t>427</t>
  </si>
  <si>
    <t>76401-R03</t>
  </si>
  <si>
    <t>Ozn.K03 - Oplechování atiky z povlakovaného žárově zinkovaného  plechu, rš cca 820 mm -  D+M</t>
  </si>
  <si>
    <t>1966378417</t>
  </si>
  <si>
    <t>148,0*1,05</t>
  </si>
  <si>
    <t>428</t>
  </si>
  <si>
    <t>76401-R04</t>
  </si>
  <si>
    <t>Ozn.K04 - Oplechování atiky z povlakovaného žárově zinkovaného  plechu, rš cca 800 mm -  D+M</t>
  </si>
  <si>
    <t>-1567073779</t>
  </si>
  <si>
    <t>22,0*1,05</t>
  </si>
  <si>
    <t>429</t>
  </si>
  <si>
    <t>76401-R05</t>
  </si>
  <si>
    <t>Ozn.K05 - Oplechování atiky z povlakovaného žárově zinkovaného  plechu, rš cca 600 mm -  D+M</t>
  </si>
  <si>
    <t>546204678</t>
  </si>
  <si>
    <t>6,0*1,05</t>
  </si>
  <si>
    <t>-6,0*1,05</t>
  </si>
  <si>
    <t>430</t>
  </si>
  <si>
    <t>76401-R06</t>
  </si>
  <si>
    <t>Ozn.K06 - Oplechování atiky z povlakovaného žárově zinkovaného  plechu, rš cca 1130 mm -  D+M</t>
  </si>
  <si>
    <t>-524898037</t>
  </si>
  <si>
    <t>18,0*1,05</t>
  </si>
  <si>
    <t>431</t>
  </si>
  <si>
    <t>76401-R07</t>
  </si>
  <si>
    <t>Ozn.K07 - Oplechování venkovního dveřního prahu z povlakovaného žárově zinkovaného  plechu, rš cca 310 mm -  D+M</t>
  </si>
  <si>
    <t>-964009562</t>
  </si>
  <si>
    <t>4,0*1,05</t>
  </si>
  <si>
    <t>432</t>
  </si>
  <si>
    <t>76401-R08</t>
  </si>
  <si>
    <t>Ozn.K08 - Oplechování atiky z povlakovaného žárově zinkovaného  plechu, rš cca 1400 mm -  D+M</t>
  </si>
  <si>
    <t>-543017833</t>
  </si>
  <si>
    <t>9,0*1,05</t>
  </si>
  <si>
    <t>433</t>
  </si>
  <si>
    <t>76401-R09</t>
  </si>
  <si>
    <t>Ozn.K09 - Oplechování místa styku skleněného přístřešku a fasády z povlakovaného žárově zinkovaného  plechu, rš cca 200 mm -  D+M</t>
  </si>
  <si>
    <t>-1610960399</t>
  </si>
  <si>
    <t>6,5*1,05</t>
  </si>
  <si>
    <t>-6,5*1,05</t>
  </si>
  <si>
    <t>434</t>
  </si>
  <si>
    <t>998764203</t>
  </si>
  <si>
    <t>Přesun hmot procentní pro konstrukce klempířské v objektech v přes 12 do 24 m</t>
  </si>
  <si>
    <t>1849321738</t>
  </si>
  <si>
    <t>https://podminky.urs.cz/item/CS_URS_2023_01/998764203</t>
  </si>
  <si>
    <t>766</t>
  </si>
  <si>
    <t>Konstrukce truhlářské</t>
  </si>
  <si>
    <t>435</t>
  </si>
  <si>
    <t>998766203</t>
  </si>
  <si>
    <t>Přesun hmot procentní pro kce truhlářské v objektech v přes 12 do 24 m</t>
  </si>
  <si>
    <t>-954854374</t>
  </si>
  <si>
    <t>https://podminky.urs.cz/item/CS_URS_2023_01/998766203</t>
  </si>
  <si>
    <t>766a</t>
  </si>
  <si>
    <t>Truhlářské vnitřní</t>
  </si>
  <si>
    <t>436</t>
  </si>
  <si>
    <t>766660001</t>
  </si>
  <si>
    <t>Montáž dveřních křídel otvíravých jednokřídlových š do 0,8 m do ocelové zárubně</t>
  </si>
  <si>
    <t>779576884</t>
  </si>
  <si>
    <t>https://podminky.urs.cz/item/CS_URS_2023_01/766660001</t>
  </si>
  <si>
    <t>437</t>
  </si>
  <si>
    <t>76610-R01</t>
  </si>
  <si>
    <t>Ozn.T01 - Dřevěné dveře 800x1970 mm, polodrážkové vnitřní plné otočné jednokřídlové HPL</t>
  </si>
  <si>
    <t>1311626472</t>
  </si>
  <si>
    <t>11+10</t>
  </si>
  <si>
    <t>-2-1</t>
  </si>
  <si>
    <t>438</t>
  </si>
  <si>
    <t>76610-R02</t>
  </si>
  <si>
    <t>Ozn.T02 - Dřevěné dveře 800x1970 mm, polodrážkové vnitřní plné otočné jednokřídlové HPL, elektrický otvírač</t>
  </si>
  <si>
    <t>871288848</t>
  </si>
  <si>
    <t>3+4</t>
  </si>
  <si>
    <t>439</t>
  </si>
  <si>
    <t>76610-R03</t>
  </si>
  <si>
    <t>Ozn.T03 - Dřevěné dveře 700x1970 mm, polodrážkové vnitřní plné otočné jednokřídlové HPL</t>
  </si>
  <si>
    <t>1657791584</t>
  </si>
  <si>
    <t>4+4</t>
  </si>
  <si>
    <t>-1+1</t>
  </si>
  <si>
    <t>440</t>
  </si>
  <si>
    <t>76610-R09</t>
  </si>
  <si>
    <t>Ozn.T09 - Dřevěné dveře 800x1970 mm, polodrážkové vnitřní plné otočné jednokřídlové HPL, elektrický otvírač, kartový sytém</t>
  </si>
  <si>
    <t>1050745713</t>
  </si>
  <si>
    <t>2+1</t>
  </si>
  <si>
    <t>-2+0</t>
  </si>
  <si>
    <t>441</t>
  </si>
  <si>
    <t>76610-R13</t>
  </si>
  <si>
    <t>Ozn.T13 - Dřevěné dveře 800x1970 mm, polodrážkové vnitřní plné otočné jednokřídlové HPL</t>
  </si>
  <si>
    <t>566638719</t>
  </si>
  <si>
    <t>4+2</t>
  </si>
  <si>
    <t>442</t>
  </si>
  <si>
    <t>76610-R14</t>
  </si>
  <si>
    <t>Ozn.T14 - Dřevěné dveře 700x1970 mm, polodrážkové vnitřní plné otočné jednokřídlové HPL</t>
  </si>
  <si>
    <t>1777760800</t>
  </si>
  <si>
    <t>5+8</t>
  </si>
  <si>
    <t>443</t>
  </si>
  <si>
    <t>76610-R22</t>
  </si>
  <si>
    <t>Ozn.T22 - Dřevěné dveře 800x1970 mm, polodrážkové vnitřní plné otočné jednokřídlové HPL, NEPRŮZVUČNÉ</t>
  </si>
  <si>
    <t>396261570</t>
  </si>
  <si>
    <t>742</t>
  </si>
  <si>
    <t>76610-R60</t>
  </si>
  <si>
    <t>Ozn.T60 - Dřevěné dveře 600x1970 mm, polodrážkové vnitřní plné otočné jednokřídlové HPL</t>
  </si>
  <si>
    <t>-454120821</t>
  </si>
  <si>
    <t>0+1</t>
  </si>
  <si>
    <t>740</t>
  </si>
  <si>
    <t>76610-R63</t>
  </si>
  <si>
    <t>Ozn.T63 - Dřevěné dveře 700x1970 mm, polodrážkové vnitřní plné otočné jednokřídlové HPL, elektrický otvírač, kartový sytém</t>
  </si>
  <si>
    <t>-1897655381</t>
  </si>
  <si>
    <t>1+0</t>
  </si>
  <si>
    <t>444</t>
  </si>
  <si>
    <t>766660002</t>
  </si>
  <si>
    <t>Montáž dveřních křídel otvíravých jednokřídlových š přes 0,8 m do ocelové zárubně</t>
  </si>
  <si>
    <t>-717401051</t>
  </si>
  <si>
    <t>https://podminky.urs.cz/item/CS_URS_2023_01/766660002</t>
  </si>
  <si>
    <t>445</t>
  </si>
  <si>
    <t>76610-R05</t>
  </si>
  <si>
    <t>Ozn.T05 - Dřevěné dveře 900x1970 mm, polodrážkové vnitřní plné otočné jednokřídlové, HPL</t>
  </si>
  <si>
    <t>-1631821133</t>
  </si>
  <si>
    <t>0+5</t>
  </si>
  <si>
    <t>0-1</t>
  </si>
  <si>
    <t>446</t>
  </si>
  <si>
    <t>76610-R10</t>
  </si>
  <si>
    <t>Ozn.T10 - Dřevěné dveře 900x1970 mm, polodrážkové vnitřní plné otočné jednokřídlové, HPL, elektrický otvírač, kartový sytém, NEPRŮZVUČNÉ</t>
  </si>
  <si>
    <t>-1512987390</t>
  </si>
  <si>
    <t>-1+8</t>
  </si>
  <si>
    <t>447</t>
  </si>
  <si>
    <t>76610-R11</t>
  </si>
  <si>
    <t>Ozn.T11 - Dřevěné dveře 1100x1970 mm, polodrážkové vnitřní plné otočné jednokřídlové, HPL, elektrický otvírač, kartový sytém, NEPRŮZVUČNÉ</t>
  </si>
  <si>
    <t>-1440669889</t>
  </si>
  <si>
    <t>1+3</t>
  </si>
  <si>
    <t>448</t>
  </si>
  <si>
    <t>76610-R18</t>
  </si>
  <si>
    <t>Ozn.T18 - Dřevěné dveře 900x1970 mm, polodrážkové vnitřní plné otočné jednokřídlové, HPL</t>
  </si>
  <si>
    <t>1356671713</t>
  </si>
  <si>
    <t>449</t>
  </si>
  <si>
    <t>76610-R19</t>
  </si>
  <si>
    <t>Ozn.T19 - Dřevěné dveře 1000x1970 mm, polodrážkové vnitřní plné otočné jednokřídlové, HPL</t>
  </si>
  <si>
    <t>-272569448</t>
  </si>
  <si>
    <t>450</t>
  </si>
  <si>
    <t>76610-R20</t>
  </si>
  <si>
    <t>Ozn.T20 - Dřevěné dveře 1000x1970 mm, polodrážkové vnitřní plné otočné jednokřídlové, HPL, elektrický otvírač, kartový systém</t>
  </si>
  <si>
    <t>1216369875</t>
  </si>
  <si>
    <t>451</t>
  </si>
  <si>
    <t>76610-R23</t>
  </si>
  <si>
    <t>Ozn.T23 - Dřevěné dveře 900x1970 mm, polodrážkové vnitřní plné otočné jednokřídlové HPL, NEPRŮZVUČNÉ</t>
  </si>
  <si>
    <t>-1482001926</t>
  </si>
  <si>
    <t>3+0</t>
  </si>
  <si>
    <t>741</t>
  </si>
  <si>
    <t>76610-R64</t>
  </si>
  <si>
    <t>Ozn.T64 - Dřevěné dveře 900x1970 mm, polodrážkové vnitřní plné otočné jednokřídlové HPL, NEPRŮZVUČNÉ, elektrický otvírač, kartový systém</t>
  </si>
  <si>
    <t>2059454552</t>
  </si>
  <si>
    <t>452</t>
  </si>
  <si>
    <t>766660011</t>
  </si>
  <si>
    <t>Montáž dveřních křídel otvíravých dvoukřídlových š do 1,45 m do ocelové zárubně</t>
  </si>
  <si>
    <t>-656537439</t>
  </si>
  <si>
    <t>https://podminky.urs.cz/item/CS_URS_2023_01/766660011</t>
  </si>
  <si>
    <t>453</t>
  </si>
  <si>
    <t>76610-R06</t>
  </si>
  <si>
    <t>Ozn.T06 - Dřevěné dveře 800+400x1970 mm, polodrážkové vnitřní plné otočné dvoukřídlové, HPL</t>
  </si>
  <si>
    <t>-522749627</t>
  </si>
  <si>
    <t>454</t>
  </si>
  <si>
    <t>76610-R07</t>
  </si>
  <si>
    <t>Ozn.T07 - Dřevěné dveře 800+400x1970 mm, polodrážkové vnitřní plné otočné dvoukřídlové, HPL, elektrický otvírač, kartový sytém</t>
  </si>
  <si>
    <t>996126398</t>
  </si>
  <si>
    <t>455</t>
  </si>
  <si>
    <t>76610-R25</t>
  </si>
  <si>
    <t>Ozn.T25 - Dřevěné dveře 900+400x1970 mm, polodrážkové vnitřní plné otočné dvoukřídlové, HPL, elektrický otvírač, kartový sytém, NEPRŮZVUČNÉ</t>
  </si>
  <si>
    <t>1173825151</t>
  </si>
  <si>
    <t>456</t>
  </si>
  <si>
    <t>76610-R26</t>
  </si>
  <si>
    <t>Ozn.T26 - Dřevěné dveře 900+400x1970 mm, polodrážkové vnitřní plné otočné dvoukřídlové, HPL, elektrický otvírač, kartový sytém</t>
  </si>
  <si>
    <t>-790704639</t>
  </si>
  <si>
    <t>0+2</t>
  </si>
  <si>
    <t>739</t>
  </si>
  <si>
    <t>76610-R62</t>
  </si>
  <si>
    <t>Ozn.T62 - Dřevěné dveře 800+400x1970 mm, polodrážkové vnitřní plné otočné dvoukřídlové, HPL</t>
  </si>
  <si>
    <t>1195923961</t>
  </si>
  <si>
    <t>457</t>
  </si>
  <si>
    <t>766660041</t>
  </si>
  <si>
    <t>Montáž dveřních křídel otvíravých jednokřídlových š do 0,8 m požárních s Pb vložkou do ocelové zárubně</t>
  </si>
  <si>
    <t>-47104133</t>
  </si>
  <si>
    <t>https://podminky.urs.cz/item/CS_URS_2023_01/766660041</t>
  </si>
  <si>
    <t>458</t>
  </si>
  <si>
    <t>76610-R15</t>
  </si>
  <si>
    <t>Ozn.T15 - Dřevěné dveře 800x1970 mm, polodrážkové vnitřní plné otočné jednokřídlové HPL, RTG - 3mm olova</t>
  </si>
  <si>
    <t>1574781696</t>
  </si>
  <si>
    <t>-1-1</t>
  </si>
  <si>
    <t>459</t>
  </si>
  <si>
    <t>76610-R16</t>
  </si>
  <si>
    <t>Ozn.T16 - Dřevěné dveře 800x1970 mm, polodrážkové vnitřní plné otočné jednokřídlové HPL, RTG - 3mm olova</t>
  </si>
  <si>
    <t>-886715251</t>
  </si>
  <si>
    <t>0-2</t>
  </si>
  <si>
    <t>460</t>
  </si>
  <si>
    <t>76610-R17</t>
  </si>
  <si>
    <t>Ozn.T17 - Dřevěné dveře 800x1970 mm, polodrážkové vnitřní plné otočné jednokřídlové HPL, RTG - 3mm olova</t>
  </si>
  <si>
    <t>1568905339</t>
  </si>
  <si>
    <t>-1+0</t>
  </si>
  <si>
    <t>461</t>
  </si>
  <si>
    <t>766660351</t>
  </si>
  <si>
    <t>Montáž posuvných dveří jednokřídlových průchozí v do 2,5 m a š do 800 mm do pojezdu na stěnu</t>
  </si>
  <si>
    <t>11609110</t>
  </si>
  <si>
    <t>https://podminky.urs.cz/item/CS_URS_2023_01/766660351</t>
  </si>
  <si>
    <t>462</t>
  </si>
  <si>
    <t>76610-R04</t>
  </si>
  <si>
    <t>Ozn.T04 - Dřevěné dveře 800x1970 mm, polodrážkové vnitřní plné posuvné jednokřídlové, HPL</t>
  </si>
  <si>
    <t>-2047665129</t>
  </si>
  <si>
    <t>0+3</t>
  </si>
  <si>
    <t>463</t>
  </si>
  <si>
    <t>76610-R08</t>
  </si>
  <si>
    <t>Ozn.T08 - Dřevěné dveře 800x1970 mm, polodrážkové vnitřní plné posuvné jednokřídlové, HPL</t>
  </si>
  <si>
    <t>1499302810</t>
  </si>
  <si>
    <t>2+0</t>
  </si>
  <si>
    <t>-2</t>
  </si>
  <si>
    <t>464</t>
  </si>
  <si>
    <t>766660043</t>
  </si>
  <si>
    <t>Montáž dveřních křídel otvíravých dvoukřídlových požárních s Pb vložkou do ocelové zárubně</t>
  </si>
  <si>
    <t>1007931608</t>
  </si>
  <si>
    <t>https://podminky.urs.cz/item/CS_URS_2023_01/766660043</t>
  </si>
  <si>
    <t>465</t>
  </si>
  <si>
    <t>76610-R12</t>
  </si>
  <si>
    <t>Ozn.T12 - Dřevěné dveře 1100+700x2100 mm, polodrážkové vnitřní plné otočné dvoukřídlové, HPL, elektrický otvírač, kartový sytém, neprůzvučné, RTG - 3mm olova</t>
  </si>
  <si>
    <t>-426784397</t>
  </si>
  <si>
    <t>735</t>
  </si>
  <si>
    <t>766660312</t>
  </si>
  <si>
    <t>Montáž posuvných dveří jednokřídlových průchozí š přes 800 do 1200 mm do pouzdra s jednou kapsou</t>
  </si>
  <si>
    <t>762173171</t>
  </si>
  <si>
    <t>https://podminky.urs.cz/item/CS_URS_2023_01/766660312</t>
  </si>
  <si>
    <t>736</t>
  </si>
  <si>
    <t>76610-R61</t>
  </si>
  <si>
    <t>Ozn.T61 - Dřevěné dveře 1100x1970 mm, polodrážkové vnitřní plné posuvné jednokřídlové, HPL</t>
  </si>
  <si>
    <t>-166976565</t>
  </si>
  <si>
    <t>466</t>
  </si>
  <si>
    <t>766660352</t>
  </si>
  <si>
    <t>Montáž posuvných dveří jednokřídlových průchozí v do 2,5 m a š přes 800 do 1200 mm do pojezdu na stěnu</t>
  </si>
  <si>
    <t>-2018493622</t>
  </si>
  <si>
    <t>https://podminky.urs.cz/item/CS_URS_2023_01/766660352</t>
  </si>
  <si>
    <t>467</t>
  </si>
  <si>
    <t>76610-R21</t>
  </si>
  <si>
    <t>Ozn.T21 - Dřevěné dveře 1000x1970 mm, polodrážkové vnitřní plné posuvné jednokřídlové, HPL</t>
  </si>
  <si>
    <t>-624662403</t>
  </si>
  <si>
    <t>468</t>
  </si>
  <si>
    <t>76610-R24</t>
  </si>
  <si>
    <t>Ozn.T24 - Dřevěné dveře 900x1970 mm, polodrážkové vnitřní plné posuvné jednokřídlové, HPL</t>
  </si>
  <si>
    <t>-775654140</t>
  </si>
  <si>
    <t>469</t>
  </si>
  <si>
    <t>76610-R27</t>
  </si>
  <si>
    <t>Ozn.T27 - Dřevěné dveře 1000x1970 mm, polodrážkové vnitřní plné posuvné jednokřídlové, HPL</t>
  </si>
  <si>
    <t>-350548209</t>
  </si>
  <si>
    <t>470</t>
  </si>
  <si>
    <t>76610-R28</t>
  </si>
  <si>
    <t>Ozn.T28 - Recepce v m.č.125 složená z obložení pultu a parapetu, D+M</t>
  </si>
  <si>
    <t>1558625164</t>
  </si>
  <si>
    <t>včetně příslušenství</t>
  </si>
  <si>
    <t>471</t>
  </si>
  <si>
    <t>76610-R29</t>
  </si>
  <si>
    <t>Ozn.T29 - Recepce v m.č.202 složená z obložení pultu a parapetu, D+M</t>
  </si>
  <si>
    <t>-1028857808</t>
  </si>
  <si>
    <t>472</t>
  </si>
  <si>
    <t>76610-R30</t>
  </si>
  <si>
    <t>Ozn.T30 - Pracovní linka v m.č.226 - 1500x600x900mm, D+M</t>
  </si>
  <si>
    <t>-734638969</t>
  </si>
  <si>
    <t>473</t>
  </si>
  <si>
    <t>76610-R31</t>
  </si>
  <si>
    <t>Ozn.T31 - Psací pult v m.č.202 - 1175x500x96 mm, D+M</t>
  </si>
  <si>
    <t>489176563</t>
  </si>
  <si>
    <t>766b</t>
  </si>
  <si>
    <t>Truhlářské vnitřní protipožární</t>
  </si>
  <si>
    <t>756</t>
  </si>
  <si>
    <t>766660021</t>
  </si>
  <si>
    <t>Montáž dveřních křídel otvíravých jednokřídlových š do 0,8 m požárních do ocelové zárubně</t>
  </si>
  <si>
    <t>-1805227873</t>
  </si>
  <si>
    <t>https://podminky.urs.cz/item/CS_URS_2023_01/766660021</t>
  </si>
  <si>
    <t>755</t>
  </si>
  <si>
    <t>76611-R70</t>
  </si>
  <si>
    <t>Ozn.T70 - Dřevěné dveře 800x1970 mm, polodrážkové vnitřní plné otočné jednokřídlové, HPL, POŽÁRNÍ, vačkový zavírač s kluznou lištou</t>
  </si>
  <si>
    <t>320647640</t>
  </si>
  <si>
    <t>760</t>
  </si>
  <si>
    <t>76611-R71</t>
  </si>
  <si>
    <t>Ozn.T71 - Dřevěné dveře 700x1970 mm, polodrážkové vnitřní plné otočné jednokřídlové, HPL, POŽÁRNÍ, vačkový zavírač s kluznou lištou</t>
  </si>
  <si>
    <t>811980862</t>
  </si>
  <si>
    <t>474</t>
  </si>
  <si>
    <t>766660022</t>
  </si>
  <si>
    <t>Montáž dveřních křídel otvíravých jednokřídlových š přes 0,8 m požárních do ocelové zárubně</t>
  </si>
  <si>
    <t>-56953389</t>
  </si>
  <si>
    <t>https://podminky.urs.cz/item/CS_URS_2023_01/766660022</t>
  </si>
  <si>
    <t>475</t>
  </si>
  <si>
    <t>76611-R52</t>
  </si>
  <si>
    <t>Ozn.T52 - Dřevěné dveře 900x1970 mm, polodrážkové vnitřní plné otočné jednokřídlové, HPL, POŽÁRNÍ, vačkový zavírač s kluznou lištou</t>
  </si>
  <si>
    <t>-960179671</t>
  </si>
  <si>
    <t>476</t>
  </si>
  <si>
    <t>76611-R53</t>
  </si>
  <si>
    <t>Ozn.T53 - Dřevěné dveře 900x1970 mm, polodrážkové vnitřní plné otočné jednokřídlové, HPL, elektrický otvírač, kartový sytém, POŽÁRNÍ, elektrohydroulický zavírač s kluznou lištou EPS</t>
  </si>
  <si>
    <t>782187750</t>
  </si>
  <si>
    <t>3+1</t>
  </si>
  <si>
    <t>477</t>
  </si>
  <si>
    <t>76611-R54</t>
  </si>
  <si>
    <t>Ozn.T54 - Dřevěné dveře 900x1970 mm, polodrážkové vnitřní plné otočné jednokřídlové, HPL, POŽÁRNÍ, vačkový zavírač s kluznou lištou</t>
  </si>
  <si>
    <t>1539800641</t>
  </si>
  <si>
    <t>766c</t>
  </si>
  <si>
    <t>Plastové</t>
  </si>
  <si>
    <t>478</t>
  </si>
  <si>
    <t>76661-R01</t>
  </si>
  <si>
    <t>Ozn.P01 - Okno plastové vícekomorové, trojsklo bezpečnostní + tepelněizolační panel 1000x3175 mm, včetně plastového parapetu, D+M</t>
  </si>
  <si>
    <t>623790380</t>
  </si>
  <si>
    <t>Podrobný popis viz PD výrobky plastové</t>
  </si>
  <si>
    <t>479</t>
  </si>
  <si>
    <t>76661-R02</t>
  </si>
  <si>
    <t>Ozn.P02 - Okno plastové vícekomorové, trojsklo bezpečnostní + tepelněizolační panel 1000x3175 mm, včetně plastového parapetu, D+M</t>
  </si>
  <si>
    <t>1054833750</t>
  </si>
  <si>
    <t>-3</t>
  </si>
  <si>
    <t>480</t>
  </si>
  <si>
    <t>76661-R03</t>
  </si>
  <si>
    <t>Ozn.P03 - Okno plastové vícekomorové, trojsklo bezpečnostní + tepelněizolační panel 500x3175 mm, včetně plastového parapetu, D+M</t>
  </si>
  <si>
    <t>-765635668</t>
  </si>
  <si>
    <t>481</t>
  </si>
  <si>
    <t>76661-R04</t>
  </si>
  <si>
    <t>Ozn.P04 - Okno plastové vícekomorové, trojsklo bezpečnostní + tepelněizolační panel 500x3175 mm, včetně plastového parapetu, D+M</t>
  </si>
  <si>
    <t>-1074484283</t>
  </si>
  <si>
    <t>Nová dipozice</t>
  </si>
  <si>
    <t>482</t>
  </si>
  <si>
    <t>76661-R05</t>
  </si>
  <si>
    <t>Ozn.P05 - Okno plastové vícekomorové, trojsklo + tepelněizolační panel 1000x3100 mm, včetně plastového parapetu, D+M</t>
  </si>
  <si>
    <t>-270190104</t>
  </si>
  <si>
    <t>483</t>
  </si>
  <si>
    <t>76661-R06</t>
  </si>
  <si>
    <t>Ozn.P06 - Okno plastové vícekomorové, trojsklo + tepelněizolační panel 1000x3100 mm, včetně plastového parapetu, D+M</t>
  </si>
  <si>
    <t>-308266461</t>
  </si>
  <si>
    <t>484</t>
  </si>
  <si>
    <t>76661-R07</t>
  </si>
  <si>
    <t>Ozn.P07 - Okno plastové vícekomorové, trojsklo + tepelněizolační panel 500x3100 mm, včetně plastového parapetu, D+M</t>
  </si>
  <si>
    <t>126020888</t>
  </si>
  <si>
    <t>485</t>
  </si>
  <si>
    <t>76661-R08</t>
  </si>
  <si>
    <t>Ozn.P08 - Okno plastové vícekomorové, trojsklo + tepelněizolační panel 500x3100 mm, včetně plastového parapetu, D+M</t>
  </si>
  <si>
    <t>463731696</t>
  </si>
  <si>
    <t>486</t>
  </si>
  <si>
    <t>76661-R09</t>
  </si>
  <si>
    <t>Ozn.P09 - Okno plastové vícekomorové, trojsklo 1200x1400 mm, včetně plastového parapetu, D+M</t>
  </si>
  <si>
    <t>155422833</t>
  </si>
  <si>
    <t>767</t>
  </si>
  <si>
    <t>Konstrukce zámečnické</t>
  </si>
  <si>
    <t>746</t>
  </si>
  <si>
    <t>767151110</t>
  </si>
  <si>
    <t>Montáž přestavitelné příčky rámové v do 3 m modulu plného</t>
  </si>
  <si>
    <t>484669875</t>
  </si>
  <si>
    <t>https://podminky.urs.cz/item/CS_URS_2023_01/767151110</t>
  </si>
  <si>
    <t>747</t>
  </si>
  <si>
    <t>59054780</t>
  </si>
  <si>
    <t>příčka interiérová přestavitelná rámová plná, š modulu 1,2m, výška do 3m, tl 100mm</t>
  </si>
  <si>
    <t>-814979096</t>
  </si>
  <si>
    <t>749</t>
  </si>
  <si>
    <t>59054786</t>
  </si>
  <si>
    <t>modul dveřní pro přestavitelnou příčku, dveře jednokřídlé plné s plným nadsvětlíkem š 940 mm v modulu přestavitelné příčky,</t>
  </si>
  <si>
    <t>1544610071</t>
  </si>
  <si>
    <t>748</t>
  </si>
  <si>
    <t>767159110</t>
  </si>
  <si>
    <t>Příplatek k cenám za osazení a seřízení dveří jednokřídlových u přestavitelných a mobilních příček</t>
  </si>
  <si>
    <t>1679531675</t>
  </si>
  <si>
    <t>https://podminky.urs.cz/item/CS_URS_2023_01/767159110</t>
  </si>
  <si>
    <t>487</t>
  </si>
  <si>
    <t>998767203</t>
  </si>
  <si>
    <t>Přesun hmot procentní pro zámečnické konstrukce v objektech v přes 12 do 24 m</t>
  </si>
  <si>
    <t>-1530206179</t>
  </si>
  <si>
    <t>https://podminky.urs.cz/item/CS_URS_2023_01/998767203</t>
  </si>
  <si>
    <t>767a</t>
  </si>
  <si>
    <t>Zámečnické vnitřní - otvory</t>
  </si>
  <si>
    <t>488</t>
  </si>
  <si>
    <t>76710-R01</t>
  </si>
  <si>
    <t>Ozn.Z01 - Ocelová lisovaná  zárubeň 700/1970 mm pro dodatečnou montáž do zděné příčky tl.125 mm pro dveře polodrážkové, D+M</t>
  </si>
  <si>
    <t>-1667687340</t>
  </si>
  <si>
    <t>Podrobný popis viz PD - výrobky zámečnické</t>
  </si>
  <si>
    <t>-včetně těsnění a 3 stavitelných závěsů</t>
  </si>
  <si>
    <t>-včetně nátěrů</t>
  </si>
  <si>
    <t>9+12</t>
  </si>
  <si>
    <t>489</t>
  </si>
  <si>
    <t>76710-R02</t>
  </si>
  <si>
    <t>Ozn.Z02 - Ocelová lisovaná  zárubeň 800/1970 mm pro dodatečnou montáž do zděné příčky tl.125 mm pro dveře polodrážkové, D+M</t>
  </si>
  <si>
    <t>-706575397</t>
  </si>
  <si>
    <t>16+12</t>
  </si>
  <si>
    <t>-4-2</t>
  </si>
  <si>
    <t>76710-R03</t>
  </si>
  <si>
    <t>Ozn.Z03 - Ocelová lisovaná  zárubeň 800/1970 mm pro dodatečnou montáž do zděné příčky tl.125 mm pro dveře polodrážkové, D+M</t>
  </si>
  <si>
    <t>1974088244</t>
  </si>
  <si>
    <t>-včetně kabeláže</t>
  </si>
  <si>
    <t>5+5</t>
  </si>
  <si>
    <t>-4-1</t>
  </si>
  <si>
    <t>491</t>
  </si>
  <si>
    <t>76710-R04</t>
  </si>
  <si>
    <t>Ozn.Z04 - Ocelová lisovaná zárubeň 800/1970 mm pro dodatečnou montáž do zděné příčky  tl.125mm, pro posuvné dveře, D+M</t>
  </si>
  <si>
    <t>1992073892</t>
  </si>
  <si>
    <t>-včetně kotvení a kotvícího materiálu</t>
  </si>
  <si>
    <t xml:space="preserve">-včetně dorazového ocelového sloupku </t>
  </si>
  <si>
    <t>-včetně kastlíku s kolejnicí</t>
  </si>
  <si>
    <t>2+3</t>
  </si>
  <si>
    <t>-1-2</t>
  </si>
  <si>
    <t>492</t>
  </si>
  <si>
    <t>76710-R05</t>
  </si>
  <si>
    <t>Ozn.Z05 - Ocelová lisovaná  zárubeň 900/1970 mm pro dodatečnou montáž do zděné příčky tl.125 mm pro dveře polodrážkové, D+M</t>
  </si>
  <si>
    <t>-1278818926</t>
  </si>
  <si>
    <t>4+6</t>
  </si>
  <si>
    <t>-1+7</t>
  </si>
  <si>
    <t>493</t>
  </si>
  <si>
    <t>76710-R06</t>
  </si>
  <si>
    <t>Ozn.Z06 - Ocelová lisovaná  zárubeň 1100/1970 mm pro dodatečnou montáž do zděné příčky tl.125 mm pro dveře polodrážkové, D+M</t>
  </si>
  <si>
    <t>-1416533747</t>
  </si>
  <si>
    <t>494</t>
  </si>
  <si>
    <t>76710-R07</t>
  </si>
  <si>
    <t>Ozn.Z07 - Ocelová lisovaná  zárubeň 1100/1970 mm pro dodatečnou montáž do zděné příčky tl.125 mm pro dveře polodrážkové, D+M</t>
  </si>
  <si>
    <t>1745398953</t>
  </si>
  <si>
    <t>495</t>
  </si>
  <si>
    <t>76710-R08</t>
  </si>
  <si>
    <t>Ozn.Z08 - Ocelová lisovaná  zárubeň 1100/1970 mm pro dodatečnou montáž do zděné příčky tl.125 mm pro dveře polodrážkové, D+M</t>
  </si>
  <si>
    <t>1623830885</t>
  </si>
  <si>
    <t>496</t>
  </si>
  <si>
    <t>76710-R09</t>
  </si>
  <si>
    <t>Ozn.Z09 - Ocelová lisovaná zárubeň 1200/1970 mm pro dodatečnou montáž do zděné příčky tl.125mm, pro 2kř.dveře polodrážkové, D+M</t>
  </si>
  <si>
    <t>-1211992819</t>
  </si>
  <si>
    <t>497</t>
  </si>
  <si>
    <t>76710-R10</t>
  </si>
  <si>
    <t>Ozn.Z10 - Ocelová lisovaná zárubeň 1200/1970 mm pro dodatečnou montáž do zděné příčky tl.125mm, pro 2kř.dveře polodrážkové, D+M</t>
  </si>
  <si>
    <t>-157069640</t>
  </si>
  <si>
    <t>498</t>
  </si>
  <si>
    <t>76710-R11</t>
  </si>
  <si>
    <t>Ozn.Z11 - Ocelová lisovaná zárubeň 900/1970 mm pro dodatečnou montáž do zděné příčky tl.125mm pro dveře polodrážkové, D+M</t>
  </si>
  <si>
    <t>1682760172</t>
  </si>
  <si>
    <t>499</t>
  </si>
  <si>
    <t>76710-R12</t>
  </si>
  <si>
    <t>Ozn.Z12 - Ocelová lisovaná zárubeň 1000/1970 mm pro dodatečnou montáž do zděné příčky tl.125mm pro dveře polodrážkové, D+M</t>
  </si>
  <si>
    <t>-1936246467</t>
  </si>
  <si>
    <t>500</t>
  </si>
  <si>
    <t>76710-R13</t>
  </si>
  <si>
    <t>Ozn.Z13 - Ocelová lisovaná zárubeň 1000/1970 mm pro dodatečnou montáž do zděné příčky tl.125mm pro dveře polodrážkové, D+M</t>
  </si>
  <si>
    <t>417161845</t>
  </si>
  <si>
    <t>501</t>
  </si>
  <si>
    <t>76710-R14</t>
  </si>
  <si>
    <t>Ozn.Z14 - Ocelová lisovaná zárubeň 1000/1970 mm pro dodatečnou montáž do zděné příčky  tl.125mm, pro posuvné dveře, D+M</t>
  </si>
  <si>
    <t>152317643</t>
  </si>
  <si>
    <t>502</t>
  </si>
  <si>
    <t>76710-R15</t>
  </si>
  <si>
    <t>Ozn.Z15 - Ocelová lisovaná  zárubeň 800/1970 mm pro dodatečnou montáž do zděné příčky tl.200 mm pro dveře polodrážkové, D+M</t>
  </si>
  <si>
    <t>1173784731</t>
  </si>
  <si>
    <t>503</t>
  </si>
  <si>
    <t>76710-R16</t>
  </si>
  <si>
    <t>Ozn.Z16 - Ocelová lisovaná  zárubeň 900/1970 mm pro dodatečnou montáž do zděné příčky tl.200 mm pro dveře polodrážkové, D+M</t>
  </si>
  <si>
    <t>-1784228890</t>
  </si>
  <si>
    <t>-včetně prokabelování</t>
  </si>
  <si>
    <t>504</t>
  </si>
  <si>
    <t>76710-R17</t>
  </si>
  <si>
    <t>Ozn.Z17 - Ocelová lisovaná  zárubeň 900/1970 mm pro dodatečnou montáž do zděné příčky tl.200 mm pro dveře polodrážkové, D+M</t>
  </si>
  <si>
    <t>1663102520</t>
  </si>
  <si>
    <t>505</t>
  </si>
  <si>
    <t>76710-R18</t>
  </si>
  <si>
    <t>Ozn.Z18 - Ocelová lisovaná zárubeň 1200/1970 mm pro dodatečnou montáž do zděné příčky tl.200mm, pro 2kř.dveře polodrážkové, D+M</t>
  </si>
  <si>
    <t>2143412410</t>
  </si>
  <si>
    <t>506</t>
  </si>
  <si>
    <t>76710-R19</t>
  </si>
  <si>
    <t>Ozn.Z19 - Ocelová lisovaná zárubeň 1200/1970 mm pro dodatečnou montáž do zděné příčky tl.125mm, pro 2kř.dveře polodrážkové, D+M</t>
  </si>
  <si>
    <t>1613604436</t>
  </si>
  <si>
    <t>507</t>
  </si>
  <si>
    <t>76710-R20</t>
  </si>
  <si>
    <t>Ozn.Z20 - Ocelová lisovaná  zárubeň 900/1970 mm pro dodatečnou montáž do zděné příčky tl.200 mm pro dveře polodrážkové, D+M</t>
  </si>
  <si>
    <t>1191662877</t>
  </si>
  <si>
    <t>508</t>
  </si>
  <si>
    <t>76710-R21</t>
  </si>
  <si>
    <t>Ozn.Z21 - Ocelová lisovaná  zárubeň 1100+700/1970 mm pro dodatečnou montáž do zděné příčky tl.200 mm pro dveře polodrážkové, RTG - olověná vložka, D+M</t>
  </si>
  <si>
    <t>1552262549</t>
  </si>
  <si>
    <t>509</t>
  </si>
  <si>
    <t>76710-R22</t>
  </si>
  <si>
    <t>Ozn.Z22 - Ocelová lisovaná  zárubeň 800/1970 mm pro dodatečnou montáž do zděné příčky tl.200 mm pro dveře polodrážkové, RTG - olověná vložka, D+M</t>
  </si>
  <si>
    <t>1292041001</t>
  </si>
  <si>
    <t>-2-3</t>
  </si>
  <si>
    <t>743</t>
  </si>
  <si>
    <t>76710-R70</t>
  </si>
  <si>
    <t>Ozn.Z70 - Ocelová lisovaná  zárubeň 600/1970 mm pro dodatečnou montáž do zděné příčky tl.125 mm pro dveře polodrážkové, D+M</t>
  </si>
  <si>
    <t>-116381693</t>
  </si>
  <si>
    <t>744</t>
  </si>
  <si>
    <t>76710-R72</t>
  </si>
  <si>
    <t>Ozn.Z72 - Ocelová lisovaná zárubeň 1300/1970 mm pro dodatečnou montáž do zděné příčky tl.125mm, pro 2kř.dveře polodrážkové, D+M</t>
  </si>
  <si>
    <t>-1745830708</t>
  </si>
  <si>
    <t>767b</t>
  </si>
  <si>
    <t>Zámečnické vnitřní - ostatní</t>
  </si>
  <si>
    <t>510</t>
  </si>
  <si>
    <t>76713-R100a</t>
  </si>
  <si>
    <t>Ozn. Z100a - Instalační nerezový podlahový kanál 100 x 80 mm, D+M</t>
  </si>
  <si>
    <t>2102539625</t>
  </si>
  <si>
    <t>Podrobný popis viz PD - zámečnické vnitřní</t>
  </si>
  <si>
    <t>1,45</t>
  </si>
  <si>
    <t>-1,45</t>
  </si>
  <si>
    <t>511</t>
  </si>
  <si>
    <t>76713-R100b</t>
  </si>
  <si>
    <t>Ozn. Z100b - Instalační nerezový podlahový kanál 150 x 80 mm, D+M</t>
  </si>
  <si>
    <t>1413920647</t>
  </si>
  <si>
    <t>9,9</t>
  </si>
  <si>
    <t>-9,9</t>
  </si>
  <si>
    <t>512</t>
  </si>
  <si>
    <t>76713-R100c</t>
  </si>
  <si>
    <t>Ozn. Z100c - Instalační nerezový podlahový kanál 300 x 80 mm, D+M</t>
  </si>
  <si>
    <t>2071913534</t>
  </si>
  <si>
    <t>4,1</t>
  </si>
  <si>
    <t>-4,1</t>
  </si>
  <si>
    <t>513</t>
  </si>
  <si>
    <t>76713-R101a</t>
  </si>
  <si>
    <t>Ozn. Z101a - Instalační nerezový podlahový kanál 150 x 80 mm, D+M</t>
  </si>
  <si>
    <t>1757726973</t>
  </si>
  <si>
    <t>10,4</t>
  </si>
  <si>
    <t>-10,4</t>
  </si>
  <si>
    <t>514</t>
  </si>
  <si>
    <t>76713-R101b</t>
  </si>
  <si>
    <t>Ozn. Z101b - Instalační nerezový podlahový kanál 200 x 80 mm, D+M</t>
  </si>
  <si>
    <t>-363751671</t>
  </si>
  <si>
    <t>4,7</t>
  </si>
  <si>
    <t>-4,7</t>
  </si>
  <si>
    <t>515</t>
  </si>
  <si>
    <t>76713-R105</t>
  </si>
  <si>
    <t>Ozn.Z105 - Plechová skříň s dvířky pro osazení přenosných hasicích přístrojů 700x700 mm hl.300 mm, D+M</t>
  </si>
  <si>
    <t>2143677930</t>
  </si>
  <si>
    <t>Podrobný popis viz PD - výrobky zámečnické vnitřní</t>
  </si>
  <si>
    <t>5</t>
  </si>
  <si>
    <t>516</t>
  </si>
  <si>
    <t>76713-R106</t>
  </si>
  <si>
    <t>Ozn.Z106 - Plechová skříň s dvířky pro hydrant 700x700 mm hl.300 mm, D+M</t>
  </si>
  <si>
    <t>1579521657</t>
  </si>
  <si>
    <t>517</t>
  </si>
  <si>
    <t>76713-R107</t>
  </si>
  <si>
    <t>Ozn.Z107 - Plechová skříň s dvířky pro osazení přenosných hasicích přístrojů 350x700 mm hl.300 mm, D+M</t>
  </si>
  <si>
    <t>-1955043807</t>
  </si>
  <si>
    <t>7</t>
  </si>
  <si>
    <t>518</t>
  </si>
  <si>
    <t>76713-R108</t>
  </si>
  <si>
    <t>Ozn.Z108 - Vnitřní ocelové zábradlí, v=1000 mm, žárový pozink, D+M</t>
  </si>
  <si>
    <t>-764064702</t>
  </si>
  <si>
    <t>včetně kotvení a kotvicího materiálu</t>
  </si>
  <si>
    <t>10,15</t>
  </si>
  <si>
    <t>519</t>
  </si>
  <si>
    <t>76713-R109</t>
  </si>
  <si>
    <t>Ozn.Z109 - Vnitřní nerezové parapety tl.1,5 mm, D+M</t>
  </si>
  <si>
    <t>-176479296</t>
  </si>
  <si>
    <t>komplet pro jedno okno:</t>
  </si>
  <si>
    <t>950x1450 mm</t>
  </si>
  <si>
    <t>520</t>
  </si>
  <si>
    <t>76713-R110</t>
  </si>
  <si>
    <t>Ozn.Z110 - Dveřní oboustranná větrací mříž, hliníková 425x125 mm, D+M</t>
  </si>
  <si>
    <t>-765754455</t>
  </si>
  <si>
    <t>521</t>
  </si>
  <si>
    <t>76713-R111</t>
  </si>
  <si>
    <t>Ozn.Z111 - Výtah elektrický lanový, nosnost 1000kg, zdvih 4200 mm, rýchlost 0,63m/s, počet stanic 2, stroj v šachtě, kabína 1200x2100x2100 mm, D+M</t>
  </si>
  <si>
    <t>-179717335</t>
  </si>
  <si>
    <t>Podrobný popis viz PD</t>
  </si>
  <si>
    <t>522</t>
  </si>
  <si>
    <t>76713-R112</t>
  </si>
  <si>
    <t>Ozn.Z112 - Vnitřní ocelové schodiště, žárový pozink, D+M</t>
  </si>
  <si>
    <t>-1706280518</t>
  </si>
  <si>
    <t>hmotnost 390 kg</t>
  </si>
  <si>
    <t>523</t>
  </si>
  <si>
    <t>76713-R113</t>
  </si>
  <si>
    <t>Ozn.Z113 - Vnitřní ocelové zábradlí, v=900 mm, žárový pozink, D+M</t>
  </si>
  <si>
    <t>-1252208489</t>
  </si>
  <si>
    <t>2,1</t>
  </si>
  <si>
    <t>524</t>
  </si>
  <si>
    <t>76713-R114</t>
  </si>
  <si>
    <t>Ozn.Z114 - Konstrukce dvojité podlahy, žárový pozink, D+M</t>
  </si>
  <si>
    <t>1048925737</t>
  </si>
  <si>
    <t>Hmotnost 825,5 kg</t>
  </si>
  <si>
    <t>525</t>
  </si>
  <si>
    <t>76713-R115</t>
  </si>
  <si>
    <t>Ozn.Z115 - Konstrukce dvojité podlahy, žárový pozink, D+M</t>
  </si>
  <si>
    <t>-428658644</t>
  </si>
  <si>
    <t>Hmotnost 910,0 kg</t>
  </si>
  <si>
    <t>526</t>
  </si>
  <si>
    <t>76713-R116</t>
  </si>
  <si>
    <t>Ozn.Z116 - Systemová podpůrná konstrukce pro jednotky na střeše, D+M</t>
  </si>
  <si>
    <t>-569724882</t>
  </si>
  <si>
    <t>767c</t>
  </si>
  <si>
    <t>Zámečnické vnitřní PBŘ - otvory</t>
  </si>
  <si>
    <t>527</t>
  </si>
  <si>
    <t>76711-R50</t>
  </si>
  <si>
    <t>Ozn.Z50 - Ocelová lisovaná zárubeň 1400/1970 mm s PO pro dodatečnou montáž do zděné příčky tl.125mm, pro dveře polodrážkové dvokřídlové, D+M</t>
  </si>
  <si>
    <t>-18756503</t>
  </si>
  <si>
    <t>528</t>
  </si>
  <si>
    <t>76711-R51</t>
  </si>
  <si>
    <t>Ozn.Z51 - Ocelová lisovaná zárubeň 700/1970 mm s PO pro dodatečnou montáž do zděné příčky tl.125mm, pro dveře polodrážkové, D+M</t>
  </si>
  <si>
    <t>-683267513</t>
  </si>
  <si>
    <t>529</t>
  </si>
  <si>
    <t>76711-R52</t>
  </si>
  <si>
    <t>Ozn.Z52 - Ocelová lisovaná zárubeň 900/1970 mm s PO pro dodatečnou montáž do zděné příčky tl.125mm, pro dveře polodrážkové, D+M</t>
  </si>
  <si>
    <t>1490399461</t>
  </si>
  <si>
    <t>530</t>
  </si>
  <si>
    <t>76711-R53</t>
  </si>
  <si>
    <t>Ozn.Z53 - Ocelová lisovaná zárubeň 900/1970 mm s PO pro dodatečnou montáž do zděné příčky tl.125mm, pro dveře polodrážkové, D+M</t>
  </si>
  <si>
    <t>350511101</t>
  </si>
  <si>
    <t>531</t>
  </si>
  <si>
    <t>76711-R54</t>
  </si>
  <si>
    <t>Ozn.Z54 - Ocelová lisovaná zárubeň 900/1970 mm s PO pro dodatečnou montáž do zděné příčky tl.125mm, pro dveře polodrážkové, D+M</t>
  </si>
  <si>
    <t>545434552</t>
  </si>
  <si>
    <t>532</t>
  </si>
  <si>
    <t>76711-R60</t>
  </si>
  <si>
    <t>Ozn.Z60 - Ocelové dveře 700+700/1970 mm s PO polodrážkové, plné, otočné, D+M</t>
  </si>
  <si>
    <t>-1603538218</t>
  </si>
  <si>
    <t>533</t>
  </si>
  <si>
    <t>76711-R61</t>
  </si>
  <si>
    <t>Ozn.Z61 - Ocelové dveře 700/1970 mm s PO polodrážkové, plné, otočné, D+M</t>
  </si>
  <si>
    <t>1201310015</t>
  </si>
  <si>
    <t>757</t>
  </si>
  <si>
    <t>76711-R80</t>
  </si>
  <si>
    <t>Ozn.Z80 - Ocelová lisovaná zárubeň 800/1970 mm s PO pro dodatečnou montáž do zděné příčky tl.125mm, pro dveře polodrážkové, D+M</t>
  </si>
  <si>
    <t>-1344195911</t>
  </si>
  <si>
    <t>759</t>
  </si>
  <si>
    <t>76711-R81</t>
  </si>
  <si>
    <t>Ozn.Z81 - Ocelová lisovaná zárubeň 700/1970 mm s PO pro dodatečnou montáž do zděné příčky tl.100mm, pro dveře polodrážkové, D+M</t>
  </si>
  <si>
    <t>1208387874</t>
  </si>
  <si>
    <t>767d</t>
  </si>
  <si>
    <t>Zámečnické vnitřní PBŘ - ostatní</t>
  </si>
  <si>
    <t>534</t>
  </si>
  <si>
    <t>76712-R70</t>
  </si>
  <si>
    <t>Ozn.Z90 - Protipožární textilní roletový uzávěr pro otvor 1200x1300 mm, D+M</t>
  </si>
  <si>
    <t>159023965</t>
  </si>
  <si>
    <t>Podrobný popis viz PD - výrobky zámečnické vnitřní ostatní PBŘ</t>
  </si>
  <si>
    <t>767e</t>
  </si>
  <si>
    <t>Zámečnické venkovní</t>
  </si>
  <si>
    <t>535</t>
  </si>
  <si>
    <t>76714-R01</t>
  </si>
  <si>
    <t>Ozn.E01 - Záchytný systém na nových střechách, nerezová ocel, D+M</t>
  </si>
  <si>
    <t>-1262226430</t>
  </si>
  <si>
    <t>Podrobný popis viz PD - výrobky zámečnické venkovní</t>
  </si>
  <si>
    <t>-včetně úpravy prostupů střešním pláštěm</t>
  </si>
  <si>
    <t>-včetně montáže, revize a předáni do uživání</t>
  </si>
  <si>
    <t>lanové uchyty:</t>
  </si>
  <si>
    <t>-kotvené do bet. konstr. dl.500 mm - 18ks</t>
  </si>
  <si>
    <t>-kotvené do bet. konstr. dl.600 mm - 5ks</t>
  </si>
  <si>
    <t>-montažní lano tl.14 mm, dl.23 m - 1ks</t>
  </si>
  <si>
    <t>-štítek - 1ks</t>
  </si>
  <si>
    <t>536</t>
  </si>
  <si>
    <t>76714-R02</t>
  </si>
  <si>
    <t>Ozn.E02 - Venkovní ocelový žebřík dl.4800mm, š.450mm, žárový pozink, D+M</t>
  </si>
  <si>
    <t>-73532240</t>
  </si>
  <si>
    <t>vč.oc.podesty 900x750mm</t>
  </si>
  <si>
    <t>-vč.kotvení a kotvicího materiálu</t>
  </si>
  <si>
    <t>537</t>
  </si>
  <si>
    <t>76714-R03</t>
  </si>
  <si>
    <t>Ozn.E03 - Podpůrná systémová konstrukce pro jednotky na střeše, žárový pozink, D+M</t>
  </si>
  <si>
    <t>1446727573</t>
  </si>
  <si>
    <t>"-včetně příslušenství</t>
  </si>
  <si>
    <t>-hmotnost 2460 kg</t>
  </si>
  <si>
    <t>-včetně zábradlí - 20m</t>
  </si>
  <si>
    <t>538</t>
  </si>
  <si>
    <t>76714-R04</t>
  </si>
  <si>
    <t>Ozn.E04 - Podpůrná systémová konstrukce pro jednotky na střeše, žárový pozink, D+M</t>
  </si>
  <si>
    <t>-1633933430</t>
  </si>
  <si>
    <t>-hmotnost 38 kg</t>
  </si>
  <si>
    <t>539</t>
  </si>
  <si>
    <t>76714-R05</t>
  </si>
  <si>
    <t>Ozn.E05 - Konstrukce odvětrání výtahové šachty, žárový pozink, D+M</t>
  </si>
  <si>
    <t>-2050172217</t>
  </si>
  <si>
    <t>540</t>
  </si>
  <si>
    <t>76714-R06</t>
  </si>
  <si>
    <t>Ozn.E06 - Nástavba pro prostupy VZT střechou, vnější rozměr 850x600 mm, v. 1900 mm, D+M</t>
  </si>
  <si>
    <t>-1788855742</t>
  </si>
  <si>
    <t xml:space="preserve">- včetně klempíř. oplechování a úpravy krytiny </t>
  </si>
  <si>
    <t>541</t>
  </si>
  <si>
    <t>76714-R07</t>
  </si>
  <si>
    <t>Ozn.E07 - Podpůrná systémová konstrukce pro jednotky na střeše, žárový pozink, D+M</t>
  </si>
  <si>
    <t>-92027319</t>
  </si>
  <si>
    <t>-hmotnost 44 kg</t>
  </si>
  <si>
    <t>767f</t>
  </si>
  <si>
    <t>Hliníkové venkovní</t>
  </si>
  <si>
    <t>542</t>
  </si>
  <si>
    <t>76715-R01</t>
  </si>
  <si>
    <t>Ozn.A01 - Venkovní hliníková strukturální fasádní stěna s tmelenou spárou 2575x3100 mm, dveře 2kř s el.pohonem ovládané radarem + el.motorický samozamykací zámek, D+M</t>
  </si>
  <si>
    <t>-592450647</t>
  </si>
  <si>
    <t>Podrobný popis viz PD - výrobky hliníkové venkovní</t>
  </si>
  <si>
    <t>543</t>
  </si>
  <si>
    <t>76715-R02</t>
  </si>
  <si>
    <t>Ozn.A02 - Venkovní hliníková strukturální fasádní stěna s tmelenou spárou 3200x3100 mm, dveře 2kř, el.motorický samozamykací zámek, D+M</t>
  </si>
  <si>
    <t>-1720594734</t>
  </si>
  <si>
    <t>544</t>
  </si>
  <si>
    <t>76715-R03</t>
  </si>
  <si>
    <t>Ozn.A03 - Venkovní hliníková strukturální fasádní stěna s tmelenou spárou 10400x3450 mm, dveře 2kř, el.motorický samozamykací zámek, dveře 2kř s e.pohonem ovládané radarem + el.motorický samozamykací zámek, D+M</t>
  </si>
  <si>
    <t>-1613215240</t>
  </si>
  <si>
    <t>545</t>
  </si>
  <si>
    <t>76715-R04</t>
  </si>
  <si>
    <t>Ozn.A04 - Venkovní vícekomorové hliníkové dveře plné 1500x2250 mm, s 2kř. bezpečnostními dveřmi 950+400x2150 mm, D+M</t>
  </si>
  <si>
    <t>1447863495</t>
  </si>
  <si>
    <t>546</t>
  </si>
  <si>
    <t>76715-R05</t>
  </si>
  <si>
    <t>Ozn.A05 - Venkovní vícekomorové hliníkové dveře plné 1100x2250 mm, s 1kř. bezpečnostními dveřmi 900x2150 mm, D+M</t>
  </si>
  <si>
    <t>1419359351</t>
  </si>
  <si>
    <t>547</t>
  </si>
  <si>
    <t>76715-R06</t>
  </si>
  <si>
    <t>Ozn.A06 - Venkovní vícekomorové hliníkové dveře plné 1100x2250 mm, s 1kř. bezpečnostními dveřmi 900x2150 mm, D+M</t>
  </si>
  <si>
    <t>-161824413</t>
  </si>
  <si>
    <t>548</t>
  </si>
  <si>
    <t>76715-R07</t>
  </si>
  <si>
    <t>Ozn.A07 - Venkovní vícekomorové hliníkové dveře plné 1100x2250 mm, s 1kř. bezpečnostními dveřmi 900x2150 mm, D+M</t>
  </si>
  <si>
    <t>-713390338</t>
  </si>
  <si>
    <t>549</t>
  </si>
  <si>
    <t>76715-R08</t>
  </si>
  <si>
    <t>Ozn.A08 - Venkovní vícekomorová hliníková konstrukce prokladací kabíny 750x750 mm, hloubka 570 mm, D+M</t>
  </si>
  <si>
    <t>194216335</t>
  </si>
  <si>
    <t>729</t>
  </si>
  <si>
    <t>76715-R10</t>
  </si>
  <si>
    <t>Ozn.A10 - Venkovní vícekomorová hliníková stěna 1300x3000 mm,s 1kř. dveřmi 1100x2100 mm, D+M</t>
  </si>
  <si>
    <t>-795098236</t>
  </si>
  <si>
    <t>730</t>
  </si>
  <si>
    <t>76715-R11</t>
  </si>
  <si>
    <t>Ozn.A11 - Venkovní hliníková strukturální fasádní stěna s tmelenou spárou 10400x3450 mm, dveře 1kř posuvné s el.pohonem ovládané radarem, dveře 2kř otočné s el.motorický samozamykací zámek, 2 křídla stěny výklopné, D+M</t>
  </si>
  <si>
    <t>-370942317</t>
  </si>
  <si>
    <t>767g</t>
  </si>
  <si>
    <t>Hliníkové venkovní - PBŘ</t>
  </si>
  <si>
    <t>550</t>
  </si>
  <si>
    <t>76716-R50</t>
  </si>
  <si>
    <t>Ozn.A50 - Venkovní vícekomorové hliníkové dveře plné s PO 2000x2350 mm, s 2kř. bezpečnostními dveřmi 900+900x2250 mm, D+M</t>
  </si>
  <si>
    <t>-1697230022</t>
  </si>
  <si>
    <t>Podrobný popis viz PD - výrobky hliníkové venkovní požární</t>
  </si>
  <si>
    <t>767h</t>
  </si>
  <si>
    <t>Hliníkové vnitřní</t>
  </si>
  <si>
    <t>551</t>
  </si>
  <si>
    <t>76718-R01</t>
  </si>
  <si>
    <t>Ozn.H01 - Vnitřní hliníková stěna - rámový systém 2950x3000mm, dveře 2kř.posuvné dveře 650+650/2100mm s el.pohonem ovladane radarem, D+M</t>
  </si>
  <si>
    <t>-1882496546</t>
  </si>
  <si>
    <t>Podrobný popis viz PD - výrobky hliníkové vnitřní</t>
  </si>
  <si>
    <t>552</t>
  </si>
  <si>
    <t>76718-R02</t>
  </si>
  <si>
    <t>Ozn.H02 - Vnitřní hliníková stěna - rámový systém 1500x2200mm, dveře 2kř.otočné dveře 650+650/2100mm s el.pohonem + elektromotorický samozamykací zámek, D+M</t>
  </si>
  <si>
    <t>299715133</t>
  </si>
  <si>
    <t>553</t>
  </si>
  <si>
    <t>76718-R03</t>
  </si>
  <si>
    <t>Ozn.H03 - Vnitřní hliníková stěna - rámový systém 2350x3000mm, dveře 2kř.otočné dveře 900+400/2100mm s elektromotorickým samozamykacím zámkem, D+M</t>
  </si>
  <si>
    <t>-1064097980</t>
  </si>
  <si>
    <t>554</t>
  </si>
  <si>
    <t>76718-R04</t>
  </si>
  <si>
    <t>Ozn.H04 - Vnitřní hliníková stěna - rámový systém 2325x3000mm, dveře 2kř.otočné dveře 900+400/2100mm, D+M</t>
  </si>
  <si>
    <t>-1781286602</t>
  </si>
  <si>
    <t>555</t>
  </si>
  <si>
    <t>76718-R04a</t>
  </si>
  <si>
    <t>Ozn.H04a - Vnitřní hliníková stěna - rámový systém 1600x3000mm, dveře 1kř.otočné dveře 900/2100mm, D+M</t>
  </si>
  <si>
    <t>1781130574</t>
  </si>
  <si>
    <t>556</t>
  </si>
  <si>
    <t>76718-R05</t>
  </si>
  <si>
    <t>Ozn.H05 - Vnitřní hliníkové okno fixní - rámový systém 800x1000mm, D+M</t>
  </si>
  <si>
    <t>1709248736</t>
  </si>
  <si>
    <t>557</t>
  </si>
  <si>
    <t>76718-R06</t>
  </si>
  <si>
    <t>Ozn.H06 - Vnitřní hliníková stěna - rámový systém 1450x1000 + 1000x2100mm, dveře 1kř.otočné dveře 800/2000mm, D+M</t>
  </si>
  <si>
    <t>824502369</t>
  </si>
  <si>
    <t>558</t>
  </si>
  <si>
    <t>76718-R07</t>
  </si>
  <si>
    <t>Ozn.H07 - Vnitřní hliníkové okno RTG - ekvivalent olova 3 mm - rámový systém 1500x1150mm, D+M</t>
  </si>
  <si>
    <t>-1276311931</t>
  </si>
  <si>
    <t>559</t>
  </si>
  <si>
    <t>76718-R08</t>
  </si>
  <si>
    <t>Ozn.H08 - Vnitřní hliníkové okno RTG - ekvivalent olova 3 mm - rámový systém 1500x1150mm, D+M</t>
  </si>
  <si>
    <t>-508473547</t>
  </si>
  <si>
    <t>560</t>
  </si>
  <si>
    <t>76718-R09</t>
  </si>
  <si>
    <t>Ozn.H09 - Vnitřní hliníkové okno vertikálně posuvné - rámový systém 1200x1100mm, D+M</t>
  </si>
  <si>
    <t>1551135679</t>
  </si>
  <si>
    <t>561</t>
  </si>
  <si>
    <t>76718-R10</t>
  </si>
  <si>
    <t>Ozn.H10 - Vnitřní hliníkové okno vertikálně posuvné - rámový systém 1200x1300mm, D+M</t>
  </si>
  <si>
    <t>231877425</t>
  </si>
  <si>
    <t>562</t>
  </si>
  <si>
    <t>76718-R11</t>
  </si>
  <si>
    <t>Ozn.H11 - Vnitřní hliníková stěna s oknem vertikálně posuvným a dveřmi 800/2000mm- rámový systém 1825x1000 + 1000x2100mm, D+M</t>
  </si>
  <si>
    <t>231949687</t>
  </si>
  <si>
    <t>731</t>
  </si>
  <si>
    <t>76718-R20</t>
  </si>
  <si>
    <t>Ozn.H20 - Vnitřní hliníková stěna 1625x2100 mm s posuvnými dveřmi 900/2000mm s el. pohonem ovládané radary, D+M</t>
  </si>
  <si>
    <t>-1647763026</t>
  </si>
  <si>
    <t>732</t>
  </si>
  <si>
    <t>76718-R21</t>
  </si>
  <si>
    <t>Ozn.H21 - Vnitřní hliníková stěna 1700x2100 mm s posuvnými dveřmi 900/2000mm s el. pohonem ovladané radary, D+M</t>
  </si>
  <si>
    <t>-934659265</t>
  </si>
  <si>
    <t>733</t>
  </si>
  <si>
    <t>76718-R22</t>
  </si>
  <si>
    <t>Ozn.H22 - Vnitřní hliníková stěna 2625x3000 mm s posuvnými dveřmi 1100/2100mm s el. pohonem ovladané radary, D+M</t>
  </si>
  <si>
    <t>95789475</t>
  </si>
  <si>
    <t>750</t>
  </si>
  <si>
    <t>767888-R01</t>
  </si>
  <si>
    <t>Ozn.L01 - Nenosná interiérová přestavitelná příčka z hliníkových profilů tl.100 mm, plná, včetně dveří, výška 2,2 m, D+M</t>
  </si>
  <si>
    <t>1731477657</t>
  </si>
  <si>
    <t>Celková délka 19 m, včetně 4x dveře</t>
  </si>
  <si>
    <t>751</t>
  </si>
  <si>
    <t>767888-R02</t>
  </si>
  <si>
    <t>Ozn.L02 - Nenosná interiérová přestavitelná příčka z hliníkových profilů tl.100 mm, plná, včetně dveří, výška 2,2 m, D+M</t>
  </si>
  <si>
    <t>1038617803</t>
  </si>
  <si>
    <t>Celková délka 8,6 m, včetně 1x dveře</t>
  </si>
  <si>
    <t>752</t>
  </si>
  <si>
    <t>767888-R03</t>
  </si>
  <si>
    <t>Ozn.L03 - Nenosná interiérová přestavitelná příčka z hliníkových profilů tl.100 mm, plná, včetně dveří, výška 2,2 m, D+M</t>
  </si>
  <si>
    <t>-1586698275</t>
  </si>
  <si>
    <t>Celková délka 16,0 m, včetně 4x dveře</t>
  </si>
  <si>
    <t>767i</t>
  </si>
  <si>
    <t>Hliníkové vnitřní - PBŘ</t>
  </si>
  <si>
    <t>563</t>
  </si>
  <si>
    <t>76719-R50</t>
  </si>
  <si>
    <t>Ozn.H50 - Vnitřní hliníková stěna s PO - rámový systém 2150x2200mm, dveře 2kř.otočné dveře 900+900/2100mm, s el.pohonem + elektromotorický samozamykací zámek, D+M</t>
  </si>
  <si>
    <t>1258021200</t>
  </si>
  <si>
    <t>564</t>
  </si>
  <si>
    <t>76719-R51</t>
  </si>
  <si>
    <t>Ozn.H51 - Vnitřní hliníková stěna s PO - rámový systém 1500x2100mm, dveře 2kř.posuvné dveře 750+750/2100mm, s el.pohonem, D+M</t>
  </si>
  <si>
    <t>-1878741999</t>
  </si>
  <si>
    <t>565</t>
  </si>
  <si>
    <t>76719-R52</t>
  </si>
  <si>
    <t>Ozn.H52 - Vnitřní hliníková stěna s PO - rámový systém 1500x2100mm, dveře 2kř.posuvné dveře 750+750/2100mm, s el.pohonem, D+M</t>
  </si>
  <si>
    <t>-1132610078</t>
  </si>
  <si>
    <t>566</t>
  </si>
  <si>
    <t>76719-R53</t>
  </si>
  <si>
    <t>Ozn.H53 - Vnitřní hliníková stěna s PO - rámový systém 1500x2100mm, dveře 2kř.otočné dveře 900+400/2000mm, s elektromotorickým samozamykacím zámkem, D+M</t>
  </si>
  <si>
    <t>1256761438</t>
  </si>
  <si>
    <t>734</t>
  </si>
  <si>
    <t>76719-R60</t>
  </si>
  <si>
    <t>Ozn.H60 - Vnitřní hliníková stěna s PO - rámový systém 1600x2150mm, dveře 1kř.posuvné dveře 1300/2000mm, s el.pohonem ovladané radary, D+M</t>
  </si>
  <si>
    <t>-222806900</t>
  </si>
  <si>
    <t>767j</t>
  </si>
  <si>
    <t>Ostatní</t>
  </si>
  <si>
    <t>567</t>
  </si>
  <si>
    <t>76700-R01</t>
  </si>
  <si>
    <t>Ozn.O01 - Interiérové žaluzie 1000x2100 mm, D+M</t>
  </si>
  <si>
    <t>-1537544900</t>
  </si>
  <si>
    <t>Podrobný popis viz PD - výrobky ostatní</t>
  </si>
  <si>
    <t>13</t>
  </si>
  <si>
    <t>568</t>
  </si>
  <si>
    <t>76700-R02</t>
  </si>
  <si>
    <t>Ozn.O02 - Interiérové žaluzie 500x2100 mm, D+M</t>
  </si>
  <si>
    <t>-727217243</t>
  </si>
  <si>
    <t>569</t>
  </si>
  <si>
    <t>76700-R03</t>
  </si>
  <si>
    <t>Ozn.O03 - Předokenní exteriérové žaluzie, D+M</t>
  </si>
  <si>
    <t>soubor</t>
  </si>
  <si>
    <t>896308126</t>
  </si>
  <si>
    <t>1000x3000 mm - 10ks - el. ovladané</t>
  </si>
  <si>
    <t>500x3000 mm - 1ks - el. ovladané</t>
  </si>
  <si>
    <t>1000x3000 mm - 2ks - mech. ovladané</t>
  </si>
  <si>
    <t>500x3000 mm - 2ks - mech. ovladané</t>
  </si>
  <si>
    <t>570</t>
  </si>
  <si>
    <t>76700-R04</t>
  </si>
  <si>
    <t>Ozn.O04 - Předokenní exteriérové žaluzie, D+M</t>
  </si>
  <si>
    <t>-27759520</t>
  </si>
  <si>
    <t>1000x3000 mm - 11ks - el. ovladané</t>
  </si>
  <si>
    <t>500x3000 mm - 3ks - el. ovladané</t>
  </si>
  <si>
    <t>1000x3000 mm - 4ks - mech. ovladané</t>
  </si>
  <si>
    <t>571</t>
  </si>
  <si>
    <t>76700-R05</t>
  </si>
  <si>
    <t>Ozn.O05 - Předokenní exteriérové žaluzie, D+M</t>
  </si>
  <si>
    <t>1457347425</t>
  </si>
  <si>
    <t>1000x3000 mm - 2ks - el. ovladané</t>
  </si>
  <si>
    <t>1000x3000 mm - 7ks - mech. ovladané</t>
  </si>
  <si>
    <t>500x3000 mm - 1ks - mech. ovladané</t>
  </si>
  <si>
    <t>1000x3000 mm - 4ks - el. ovladané</t>
  </si>
  <si>
    <t>1000x3000 mm - -2ks - mech. ovladané</t>
  </si>
  <si>
    <t>572</t>
  </si>
  <si>
    <t>76700-R06</t>
  </si>
  <si>
    <t>Ozn.O06 - Dvoudílný pružný napojovací profil pro připojení obkladů k zabudovaným sprchovým vaničkám, D+M</t>
  </si>
  <si>
    <t>-776758101</t>
  </si>
  <si>
    <t>573</t>
  </si>
  <si>
    <t>76700-R07</t>
  </si>
  <si>
    <t>Ozn.O07 - Rohový profil pro styk mezi podlahu a stěnu z tvrdého PVC, vč. tvarovek pro rohy a kouty, D+M</t>
  </si>
  <si>
    <t>-1187967115</t>
  </si>
  <si>
    <t>172,0*1,05</t>
  </si>
  <si>
    <t>574</t>
  </si>
  <si>
    <t>76700-R08</t>
  </si>
  <si>
    <t>Ozn.O08 - Hliníková přechodová lišta lemující okraj obkladu, D+M</t>
  </si>
  <si>
    <t>1491304411</t>
  </si>
  <si>
    <t>173,0*1,05</t>
  </si>
  <si>
    <t>575</t>
  </si>
  <si>
    <t>76700-R09</t>
  </si>
  <si>
    <t>Ozn.O09 - Monolitické betonové písmeno"B" - 2590x3060x300 mm z pohledového betonu C30/37, D+M</t>
  </si>
  <si>
    <t>-992485499</t>
  </si>
  <si>
    <t>576</t>
  </si>
  <si>
    <t>76700-R10</t>
  </si>
  <si>
    <t>Ozn.O10 - Monolitické betonové písmeno"B" - 1780x2100x300 mm z pohledového betonu C30/37, D+M</t>
  </si>
  <si>
    <t>119444343</t>
  </si>
  <si>
    <t>577</t>
  </si>
  <si>
    <t>76700-R11</t>
  </si>
  <si>
    <t>Ozn.O11 - Variabilní vstupní čisticí zóna venkovní 2575x1190mm, D+M</t>
  </si>
  <si>
    <t>-1728172497</t>
  </si>
  <si>
    <t>578</t>
  </si>
  <si>
    <t>76700-R12</t>
  </si>
  <si>
    <t>Ozn.O12 - Variabilní vstupní čisticí zóna venkovní 3200x1170mm, D+M</t>
  </si>
  <si>
    <t>1912104646</t>
  </si>
  <si>
    <t>579</t>
  </si>
  <si>
    <t>76700-R13</t>
  </si>
  <si>
    <t>Ozn.O13 - Variabilní vstupní čisticí zóna venkovní 2100x1000mm, D+M</t>
  </si>
  <si>
    <t>-685943654</t>
  </si>
  <si>
    <t>580</t>
  </si>
  <si>
    <t>76700-R14</t>
  </si>
  <si>
    <t>Ozn.O14 - Variabilní vstupní čisticí zóna vstupní 4525x2600mm, D+M</t>
  </si>
  <si>
    <t>963337797</t>
  </si>
  <si>
    <t>581</t>
  </si>
  <si>
    <t>76700-R15</t>
  </si>
  <si>
    <t>Ozn.O15 - Variabilní vstupní čisticí zóna vstupní 3300x2075mm, D+M</t>
  </si>
  <si>
    <t>589947307</t>
  </si>
  <si>
    <t>582</t>
  </si>
  <si>
    <t>76700-R16</t>
  </si>
  <si>
    <t>Ozn.O16 - Variabilní vstupní čisticí zóna vstupní 4695x2625mm, D+M</t>
  </si>
  <si>
    <t>668617044</t>
  </si>
  <si>
    <t>583</t>
  </si>
  <si>
    <t>76700-R17</t>
  </si>
  <si>
    <t>Ozn.O17 - Světlovod průměru 530 mm - osa délky cca 4,65 m, D+M</t>
  </si>
  <si>
    <t>-1923582695</t>
  </si>
  <si>
    <t>584</t>
  </si>
  <si>
    <t>76700-R18</t>
  </si>
  <si>
    <t>Ozn.O18 - Střešní vpusť DN100 s vyhříváním, 230V, samoregulační topný kabel, D+M</t>
  </si>
  <si>
    <t>1226969430</t>
  </si>
  <si>
    <t>585</t>
  </si>
  <si>
    <t>76700-R19</t>
  </si>
  <si>
    <t>Ozn.O19 - Střešní vpusť DN100 s vyhříváním, 230V, samoregulační topný kabel, D+M</t>
  </si>
  <si>
    <t>1345136242</t>
  </si>
  <si>
    <t>586</t>
  </si>
  <si>
    <t>76700-R20</t>
  </si>
  <si>
    <t>Ozn.O20 - Střešní vodorovná vpusť DN100 s vyhříváním, 230V, samoregulační topný kabel, D+M</t>
  </si>
  <si>
    <t>-2048306763</t>
  </si>
  <si>
    <t>587</t>
  </si>
  <si>
    <t>76700-R21</t>
  </si>
  <si>
    <t>Ozn.O21 - Značení jednotlivých druhu medií na kazetach rastrového podhledu, D+M</t>
  </si>
  <si>
    <t>-1385071208</t>
  </si>
  <si>
    <t>588</t>
  </si>
  <si>
    <t>76700-R22</t>
  </si>
  <si>
    <t>Ozn.O22 - Revizní dvířka plechové do instalační šachty 250x250 mm, D+M</t>
  </si>
  <si>
    <t>1598389776</t>
  </si>
  <si>
    <t>589</t>
  </si>
  <si>
    <t>76700-R23</t>
  </si>
  <si>
    <t>Ozn.O23 - Revizní dvířka plechové do instalační šachty 250x250 mm s PO, D+M</t>
  </si>
  <si>
    <t>36545058</t>
  </si>
  <si>
    <t>590</t>
  </si>
  <si>
    <t>76700-R24</t>
  </si>
  <si>
    <t>Ozn.O24 - SDK revizní dvířka so SDK podhledů 300x300 mm, D+M</t>
  </si>
  <si>
    <t>-873068520</t>
  </si>
  <si>
    <t>591</t>
  </si>
  <si>
    <t>76700-R25</t>
  </si>
  <si>
    <t>Ozn.O25 - SDK revizní dvířka so SDK podhledů 500x500 mm, D+M</t>
  </si>
  <si>
    <t>1667965419</t>
  </si>
  <si>
    <t>592</t>
  </si>
  <si>
    <t>76700-R26</t>
  </si>
  <si>
    <t>Ozn.O26 - Kopoflexová chránička, průměr 100 mm, D+M</t>
  </si>
  <si>
    <t>959987343</t>
  </si>
  <si>
    <t>593</t>
  </si>
  <si>
    <t>76700-R27</t>
  </si>
  <si>
    <t>Ozn.O27 - Mrazicí a chladicí boxy z PUR panelů tl. 60(100) mm, podlaha PUR 80 mm, D+M</t>
  </si>
  <si>
    <t>1370219798</t>
  </si>
  <si>
    <t>tl.60 mm - 1,46+1,46+4,8 m</t>
  </si>
  <si>
    <t>tl.100 mm - 3,84+5,8+5,8+3,58+3,58+3,84 m</t>
  </si>
  <si>
    <t>tl.80 mm - (3,84*5,8+1,46*4,8)*2</t>
  </si>
  <si>
    <t>dveře - 5*800/2000 mm</t>
  </si>
  <si>
    <t>594</t>
  </si>
  <si>
    <t>76700-R28</t>
  </si>
  <si>
    <t>Ozn.O28 - Zavěšená protiprůvanová fólie pro dveře 800/1970 mm, D+M</t>
  </si>
  <si>
    <t>366979430</t>
  </si>
  <si>
    <t>595</t>
  </si>
  <si>
    <t>76700-R29</t>
  </si>
  <si>
    <t>Ozn.O29 - Dilatace keramických podlah - bezúdržbový profil z ušlechtilé oceli s povrchem z termoplastického elastomeru, D+M</t>
  </si>
  <si>
    <t>2018266274</t>
  </si>
  <si>
    <t>30,0*1,05</t>
  </si>
  <si>
    <t>596</t>
  </si>
  <si>
    <t>76700-R30</t>
  </si>
  <si>
    <t>Ozn.O30 - Podlahový přechodový profil ve tvaru Tz ušlechtilé oceli pro dodatečné vytvoření přechodu mezi sousedícími podlahami ve tvaru T, D+M</t>
  </si>
  <si>
    <t>-882596911</t>
  </si>
  <si>
    <t>67,5*1,05</t>
  </si>
  <si>
    <t>597</t>
  </si>
  <si>
    <t>76700-R31</t>
  </si>
  <si>
    <t>Ozn.O31 - Dveřní stěnové zarážky, D+M</t>
  </si>
  <si>
    <t>1417633278</t>
  </si>
  <si>
    <t>745</t>
  </si>
  <si>
    <t>76700-R31b</t>
  </si>
  <si>
    <t>Ozn.O31b - Dveřní podlahové zarážky, D+M</t>
  </si>
  <si>
    <t>349706456</t>
  </si>
  <si>
    <t>598</t>
  </si>
  <si>
    <t>76700-R32</t>
  </si>
  <si>
    <t>Ozn.O32 - Ochrana rohů speciálním plastovým profilem, D+M</t>
  </si>
  <si>
    <t>-57432735</t>
  </si>
  <si>
    <t>-výška 800 mm prořez 600 mm na 3ks (20%)</t>
  </si>
  <si>
    <t>-šířka 75x75 mm</t>
  </si>
  <si>
    <t>88</t>
  </si>
  <si>
    <t>599</t>
  </si>
  <si>
    <t>76700-R33</t>
  </si>
  <si>
    <t>Ozn.O33 - Ochrana stěn speciálním ochranným plastovým pásem, D+M</t>
  </si>
  <si>
    <t>-1302495203</t>
  </si>
  <si>
    <t>-výška 150 mm</t>
  </si>
  <si>
    <t>-tl. 3 mm</t>
  </si>
  <si>
    <t>284,0*1,05</t>
  </si>
  <si>
    <t>-53,0*1,05</t>
  </si>
  <si>
    <t>600</t>
  </si>
  <si>
    <t>76700-R34</t>
  </si>
  <si>
    <t>Ozn.O34 - Ochrana stěn speciálním ochranným plastovým pásem, D+M</t>
  </si>
  <si>
    <t>-2122486517</t>
  </si>
  <si>
    <t>-výška 200 mm</t>
  </si>
  <si>
    <t>601</t>
  </si>
  <si>
    <t>76700-R35</t>
  </si>
  <si>
    <t>Ozn.O35 - Dilatační profil pro vnitřní omítky - rovné plochy, D+M</t>
  </si>
  <si>
    <t>-212389797</t>
  </si>
  <si>
    <t>Viz. PD stavební část - výrobky PSV (ostatní)</t>
  </si>
  <si>
    <t>467,0*1,05</t>
  </si>
  <si>
    <t>602</t>
  </si>
  <si>
    <t>76700-R36</t>
  </si>
  <si>
    <t>Ozn.O36 - Dilatační profil pro vnitřní omítky - kouty, D+M</t>
  </si>
  <si>
    <t>987701572</t>
  </si>
  <si>
    <t>346,0*1,05</t>
  </si>
  <si>
    <t>603</t>
  </si>
  <si>
    <t>76700-R37</t>
  </si>
  <si>
    <t>Ozn.O37 - Vybavení WC invalidy, D+M</t>
  </si>
  <si>
    <t>-1775726787</t>
  </si>
  <si>
    <t>-3 vodorovná madla</t>
  </si>
  <si>
    <t>-1 sklopné madlo</t>
  </si>
  <si>
    <t>-1 svislé madlo</t>
  </si>
  <si>
    <t>-1 naklápěcí zrcadlo</t>
  </si>
  <si>
    <t>604</t>
  </si>
  <si>
    <t>76700-R38</t>
  </si>
  <si>
    <t>Ozn.O38 - Systém generalního klíče a hlavního klíče (SHGK), včetně zámků, D+M</t>
  </si>
  <si>
    <t>293268104</t>
  </si>
  <si>
    <t>-počet řešených vložek - 122 ks</t>
  </si>
  <si>
    <t>-počet klíčů - 610 ks</t>
  </si>
  <si>
    <t>605</t>
  </si>
  <si>
    <t>76700-R39</t>
  </si>
  <si>
    <t>Ozn.O39 - Sanitární oddělovací stěna do suchých prostor 1800x1870+150 mm - 2ks dveří 700/1970 mm, D+M</t>
  </si>
  <si>
    <t>446862805</t>
  </si>
  <si>
    <t>606</t>
  </si>
  <si>
    <t>76700-R40</t>
  </si>
  <si>
    <t>Ozn.O40 - Sanitární oddělovací stěna do suchých prostor 1950x1870+150 mm - 1ks dveří 700/1970 mm, D+M</t>
  </si>
  <si>
    <t>-1623018356</t>
  </si>
  <si>
    <t>607</t>
  </si>
  <si>
    <t>76700-R41</t>
  </si>
  <si>
    <t>Ozn.O41 - Kopoflexová chránička, průměr 80 mm, D+M</t>
  </si>
  <si>
    <t>-1948221058</t>
  </si>
  <si>
    <t>-7</t>
  </si>
  <si>
    <t>608</t>
  </si>
  <si>
    <t>76700-R42</t>
  </si>
  <si>
    <t>Ozn.O42 - Hliníková podlahová lišta lemující volný okraj podlahy, vč. rohových prvků, D+M</t>
  </si>
  <si>
    <t>-973850945</t>
  </si>
  <si>
    <t>1,2*1,05</t>
  </si>
  <si>
    <t>609</t>
  </si>
  <si>
    <t>76700-R43</t>
  </si>
  <si>
    <t>Ozn.O43 - Hliníková podlahová lišta lemující volný okraj podlahy, vč. rohových prvků, D+M</t>
  </si>
  <si>
    <t>630768674</t>
  </si>
  <si>
    <t>-včetně ocelového U profilu</t>
  </si>
  <si>
    <t>Hmotnost 27 kg</t>
  </si>
  <si>
    <t>2,5*1,05</t>
  </si>
  <si>
    <t>610</t>
  </si>
  <si>
    <t>76700-R44a</t>
  </si>
  <si>
    <t>Ozn.O44a - Utěsnění vodorovného prostupu ŽB stěnou - vicenásobní prostup 1500x300 mm - 20 prostupu DN 100 mm, D+M</t>
  </si>
  <si>
    <t>322388992</t>
  </si>
  <si>
    <t>611</t>
  </si>
  <si>
    <t>76700-R44c</t>
  </si>
  <si>
    <t>Ozn.O44c - Utěsnění vodorovného prostupu ŽB stěnou - vicenásobní prostup 2800x250 mm - 11 prostupu DN 210 mm, D+M</t>
  </si>
  <si>
    <t>1706872498</t>
  </si>
  <si>
    <t>612</t>
  </si>
  <si>
    <t>76700-R44b</t>
  </si>
  <si>
    <t>Ozn.O44b - Utěsnění vodorovného prostupu ŽB stěnou - 400x400 mm, D+M</t>
  </si>
  <si>
    <t>616249369</t>
  </si>
  <si>
    <t>613</t>
  </si>
  <si>
    <t>76700-R45</t>
  </si>
  <si>
    <t>Ozn.O45 - Přesun stávající ocelové podpůrné konstrukce 400x5000 mm + 515x1000 mm</t>
  </si>
  <si>
    <t>197666660</t>
  </si>
  <si>
    <t>614</t>
  </si>
  <si>
    <t>76700-R46</t>
  </si>
  <si>
    <t>Ozn.O46 - Vnitřní dilatační profily pro stěny a stropy, D+M</t>
  </si>
  <si>
    <t>-1369239574</t>
  </si>
  <si>
    <t>šířka mezery 25-30 mm</t>
  </si>
  <si>
    <t>39,0*1,05</t>
  </si>
  <si>
    <t>615</t>
  </si>
  <si>
    <t>76700-R47</t>
  </si>
  <si>
    <t>Ozn.O47 - Plastový fasádní dilatační profil - rohový, D+M</t>
  </si>
  <si>
    <t>-271378352</t>
  </si>
  <si>
    <t>šířka mezery 30 mm</t>
  </si>
  <si>
    <t>26,0*1,05</t>
  </si>
  <si>
    <t>616</t>
  </si>
  <si>
    <t>76700-R48</t>
  </si>
  <si>
    <t>Ozn.O48 - Objektová dilatace, D+M</t>
  </si>
  <si>
    <t>-391332459</t>
  </si>
  <si>
    <t>8,5*1,05</t>
  </si>
  <si>
    <t>617</t>
  </si>
  <si>
    <t>76700-R49</t>
  </si>
  <si>
    <t>Ozn.O49 - Skleněný přístřešek 6650x4500 mm, D+M</t>
  </si>
  <si>
    <t>1014567755</t>
  </si>
  <si>
    <t>618</t>
  </si>
  <si>
    <t>76700-R50</t>
  </si>
  <si>
    <t>Ozn.O50 - Skleněný přístřešek 6160x2320 mm, D+M</t>
  </si>
  <si>
    <t>1056464831</t>
  </si>
  <si>
    <t>619</t>
  </si>
  <si>
    <t>76700-R51a</t>
  </si>
  <si>
    <t>Ozn.O50b - Doplnění slunolamu, D+M</t>
  </si>
  <si>
    <t>582877923</t>
  </si>
  <si>
    <t>Plocha 10m2</t>
  </si>
  <si>
    <t>620</t>
  </si>
  <si>
    <t>76700-R51b</t>
  </si>
  <si>
    <t>Ozn.O51b - Venkovní stínicí konstrukce slunolamu, D+M</t>
  </si>
  <si>
    <t>-361505200</t>
  </si>
  <si>
    <t>Plocha 148 m2</t>
  </si>
  <si>
    <t>621</t>
  </si>
  <si>
    <t>76700-R52</t>
  </si>
  <si>
    <t>Ozn.O52 - Revizní poklop pro inspekční přístup ke kanalizaci 600x600mm, vodotěsný a plynotěsný, nosnost 5t, D+M</t>
  </si>
  <si>
    <t>2099172060</t>
  </si>
  <si>
    <t>622</t>
  </si>
  <si>
    <t>76700-R53</t>
  </si>
  <si>
    <t>Ozn.O53 - Tabulky z výstražným upozorněním velikost A4, D+M</t>
  </si>
  <si>
    <t>-1292483991</t>
  </si>
  <si>
    <t>623</t>
  </si>
  <si>
    <t>76700-R54</t>
  </si>
  <si>
    <t>Ozn.O54 - Akrylátová kapsa na plakát - velikost A1, D+M</t>
  </si>
  <si>
    <t>-2021723677</t>
  </si>
  <si>
    <t>624</t>
  </si>
  <si>
    <t>76700-R55</t>
  </si>
  <si>
    <t>Ozn.O55 - Infosystém - podlažní infotabule 900x1300 mm, D+M</t>
  </si>
  <si>
    <t>1526577983</t>
  </si>
  <si>
    <t>625</t>
  </si>
  <si>
    <t>76700-R56</t>
  </si>
  <si>
    <t>Ozn.O56 - Infosystém - výtahová infotabule 300x490 mm, D+M</t>
  </si>
  <si>
    <t>-1356446347</t>
  </si>
  <si>
    <t>626</t>
  </si>
  <si>
    <t>76700-R57</t>
  </si>
  <si>
    <t>Ozn.O57 - Infosystém - podlažní dtropní závěsné směrovníky 800x300 mm, D+M</t>
  </si>
  <si>
    <t>453792492</t>
  </si>
  <si>
    <t>627</t>
  </si>
  <si>
    <t>76700-R58</t>
  </si>
  <si>
    <t>Ozn.O58 - Infosystém - lepené texty na dveře, D+M</t>
  </si>
  <si>
    <t>-1027217334</t>
  </si>
  <si>
    <t>14</t>
  </si>
  <si>
    <t>628</t>
  </si>
  <si>
    <t>76700-R59</t>
  </si>
  <si>
    <t>Ozn.O59 - Infosystém - doplňkové dveřní piktogramy, 80x80 mm, D+M</t>
  </si>
  <si>
    <t>1928906700</t>
  </si>
  <si>
    <t>629</t>
  </si>
  <si>
    <t>76700-R60</t>
  </si>
  <si>
    <t>Ozn.O60 - Infosystém - běžné popisové tabulky, 187x62 mm, D+M</t>
  </si>
  <si>
    <t>438344167</t>
  </si>
  <si>
    <t>630</t>
  </si>
  <si>
    <t>76700-R61</t>
  </si>
  <si>
    <t>Ozn.O61 - Infosystém - dveřní popisová tabulka se dvěma jmenovkami, 187x124 mm, D+M</t>
  </si>
  <si>
    <t>-1368821369</t>
  </si>
  <si>
    <t>631</t>
  </si>
  <si>
    <t>76700-R62</t>
  </si>
  <si>
    <t>Ozn.O62 - Infosystém - dveřní popisová tabulka s osmi jmenovkami, 187x310 mm, D+M</t>
  </si>
  <si>
    <t>-1073783669</t>
  </si>
  <si>
    <t>632</t>
  </si>
  <si>
    <t>76700-R63</t>
  </si>
  <si>
    <t>Ozn.O63 - Infosystém - dveřní popisová tabulka se šesti měnitelnými pozicemi, 187x186 mm, D+M</t>
  </si>
  <si>
    <t>1978774290</t>
  </si>
  <si>
    <t>633</t>
  </si>
  <si>
    <t>76700-R64</t>
  </si>
  <si>
    <t>Ozn.O64 - Průhledný podhled včetně obvodového rámu 1000x1500 mm, D+M</t>
  </si>
  <si>
    <t>-1920428217</t>
  </si>
  <si>
    <t>634</t>
  </si>
  <si>
    <t>76700-R65</t>
  </si>
  <si>
    <t>Ozn.O65 - Prokladací kabina do otvoru 710/3000, velikost 600x600x600 mm, D+M</t>
  </si>
  <si>
    <t>-790844686</t>
  </si>
  <si>
    <t>635</t>
  </si>
  <si>
    <t>76700-R66</t>
  </si>
  <si>
    <t>Ozn.O66 - Slunolam, D+M</t>
  </si>
  <si>
    <t>-1024799179</t>
  </si>
  <si>
    <t>136,0</t>
  </si>
  <si>
    <t>758</t>
  </si>
  <si>
    <t>76700-R67</t>
  </si>
  <si>
    <t>Ozn.O67 - Vstupní jižní portál u hlavního vstupu do OKB, D+M</t>
  </si>
  <si>
    <t>-611126458</t>
  </si>
  <si>
    <t>761</t>
  </si>
  <si>
    <t>76700-R70</t>
  </si>
  <si>
    <t>Ozn.O70 - Sádrokartonová revizní dvířka 500x500 mm s požární odolností do podhledů, D+M</t>
  </si>
  <si>
    <t>-241768946</t>
  </si>
  <si>
    <t>769</t>
  </si>
  <si>
    <t>Zavěšený fasádní systém</t>
  </si>
  <si>
    <t>636</t>
  </si>
  <si>
    <t>76900-R01</t>
  </si>
  <si>
    <t>Zavěšený fasádní plášť stěn s povrchem z profilovaného plechu, včetně nosné konstrukce bez T.I., Podrobný popis viz PD, D+M</t>
  </si>
  <si>
    <t>-257165802</t>
  </si>
  <si>
    <t>"Skladba W15</t>
  </si>
  <si>
    <t>"- Fasádní profilovaný plech tl.0,6 mm, profilace 18 mm</t>
  </si>
  <si>
    <t>"- Hliníková sytémová konstrukce - nosný rošt z hliníkové slitiny</t>
  </si>
  <si>
    <t>"včetně kotvení a kotevních prvků atd.</t>
  </si>
  <si>
    <t>"včetně pomocných klempířských prvků pro oplechování přechodů</t>
  </si>
  <si>
    <t>(1,02+0,55+1,2)*3,0*2+0,55*(3,675+1,02*2)</t>
  </si>
  <si>
    <t>-19,763</t>
  </si>
  <si>
    <t>637</t>
  </si>
  <si>
    <t>76900-R02</t>
  </si>
  <si>
    <t>Zavěšený fasádní plášť stěn s povrchem z profilovaného plechu, včetně nosné konstrukce a TI z kamenné vlny, Podrobný popis viz PD, D+M</t>
  </si>
  <si>
    <t>1433533925</t>
  </si>
  <si>
    <t>"Skladba W16a</t>
  </si>
  <si>
    <t>- tepelná izolace -  kamenná vlna tl. 100 mm, povrchová úprava černou skelnou netkanou textilií</t>
  </si>
  <si>
    <t>-difuzně otevřený vysoce UV stabilizovaný pás</t>
  </si>
  <si>
    <t>(5,42+0,84)*4,82*2+9,82*0,85</t>
  </si>
  <si>
    <t>638</t>
  </si>
  <si>
    <t>76900-R03</t>
  </si>
  <si>
    <t>Zavěšený fasádní plášť stěn s povrchem z profilovaného plechu, včetně nosné konstrukce a TI z XPS, Podrobný popis viz PD, D+M</t>
  </si>
  <si>
    <t>-2021209932</t>
  </si>
  <si>
    <t>"Skladba W16b</t>
  </si>
  <si>
    <t xml:space="preserve">- tepelná izolace -  z extrudovaného polystyrénu 3035 CS tl. 100 mm, </t>
  </si>
  <si>
    <t>(1,75+0,84)*0,45*2</t>
  </si>
  <si>
    <t>639</t>
  </si>
  <si>
    <t>76900-R04</t>
  </si>
  <si>
    <t>Zavěšený fasádní plášť stěn s povrchem z profilovaného plechu, včetně nosné konstrukce a TI z kamenné vlny nebo XPS, více odsazená nosná konstr., Podrobný popis viz PD, D+M</t>
  </si>
  <si>
    <t>345268337</t>
  </si>
  <si>
    <t>"Skladba W16c</t>
  </si>
  <si>
    <t>-provětrávaná mezera cca 170 mm</t>
  </si>
  <si>
    <t>0,99*3,35*2</t>
  </si>
  <si>
    <t>640</t>
  </si>
  <si>
    <t>76900-R05</t>
  </si>
  <si>
    <t>Provětrávaný fasádní obklad vnějších podhledů exterierovými deskami - kompozit ze dvou vrstev hliníkového plechu a vnitřní minerální vrstva, včetně nosné konstrukce a TI z kamenné vlny, Podrobný popis viz PD, D+M</t>
  </si>
  <si>
    <t>463651977</t>
  </si>
  <si>
    <t>"Skladba F14</t>
  </si>
  <si>
    <t xml:space="preserve">- hliníkové kompozitní panely -kompozit ze dvou vrstev hliníkového plechu a vnitřní minerální vrstva, plechy tl. 0,5 mm, jádro 3 mm </t>
  </si>
  <si>
    <t xml:space="preserve">- systémová nosná hliníková konstrukce Al Mg SiO </t>
  </si>
  <si>
    <t>- spojovací materiál nerezový</t>
  </si>
  <si>
    <t xml:space="preserve">- příslušenství - lišty, oplechování, úpravy kolem otvorů  atd. </t>
  </si>
  <si>
    <t>- návaznost na ostatní konstrukce provedena z Al. plechu s povrchovou úpravou komaxit</t>
  </si>
  <si>
    <t>9,82*1,17</t>
  </si>
  <si>
    <t>641</t>
  </si>
  <si>
    <t>76900-R06</t>
  </si>
  <si>
    <t>Provětrávaný fasádní obklad vnějších podhledů exterierovými deskami - kompozit ze dvou vrstev hliníkového plechu a vnitřní minerální vrstva, včetně nosné konstrukce bez T.I., Podrobný popis viz PD, D+M</t>
  </si>
  <si>
    <t>1083616816</t>
  </si>
  <si>
    <t>"Skladba F13</t>
  </si>
  <si>
    <t>2,575*1,2</t>
  </si>
  <si>
    <t>-2,575*1,2</t>
  </si>
  <si>
    <t>642</t>
  </si>
  <si>
    <t>76900-R07</t>
  </si>
  <si>
    <t>Provětrávaný fasádní systém tvořený vertikálními Al. slunolamy, Podrobný popis viz PD, D+M</t>
  </si>
  <si>
    <t>-620898063</t>
  </si>
  <si>
    <t>"Skladba W14, W14a, W14b</t>
  </si>
  <si>
    <t>643</t>
  </si>
  <si>
    <t>998767-R1</t>
  </si>
  <si>
    <t>Přesun hmot procentní pro zavěšený fasádní systém v objektech v do 24 m</t>
  </si>
  <si>
    <t>254439029</t>
  </si>
  <si>
    <t>771</t>
  </si>
  <si>
    <t>Podlahy z dlaždic keramických</t>
  </si>
  <si>
    <t>644</t>
  </si>
  <si>
    <t>771274123</t>
  </si>
  <si>
    <t>Montáž obkladů stupnic z dlaždic protiskluzných keramických flexibilní lepidlo š přes 250 do 300 mm</t>
  </si>
  <si>
    <t>-1274293914</t>
  </si>
  <si>
    <t>https://podminky.urs.cz/item/CS_URS_2023_01/771274123</t>
  </si>
  <si>
    <t>Viz PD interier - výkresy půdorysu 1.NP, 2.NP a 3.NP</t>
  </si>
  <si>
    <t>Podlaha D4 - 600x300 mm</t>
  </si>
  <si>
    <t>1,3*11*4+1,8*8*2</t>
  </si>
  <si>
    <t>Podlaha D8 - 300x300 mm</t>
  </si>
  <si>
    <t>"m.č.141:" 6*1,6</t>
  </si>
  <si>
    <t>"m.č.317:" 0,95*(11+16)</t>
  </si>
  <si>
    <t>"m.č.401:" 2,0*2+1,1*2</t>
  </si>
  <si>
    <t>645</t>
  </si>
  <si>
    <t>59761-R12</t>
  </si>
  <si>
    <t>Keramické schodovky 300/300mm - zvýrazňující</t>
  </si>
  <si>
    <t>ks</t>
  </si>
  <si>
    <t>596999048</t>
  </si>
  <si>
    <t>Viz. PD stavební část - výkresy půdorysu 1.NP, 3.NP, tabulky podlah</t>
  </si>
  <si>
    <t>Podlaha D8</t>
  </si>
  <si>
    <t>"1.NP:" 2*6</t>
  </si>
  <si>
    <t>"3.NP:" (2+2)*4</t>
  </si>
  <si>
    <t>646</t>
  </si>
  <si>
    <t>59761-R11</t>
  </si>
  <si>
    <t>Keramické schodovky 300/300mm</t>
  </si>
  <si>
    <t>-45908469</t>
  </si>
  <si>
    <t>"1.NP:" 4*6</t>
  </si>
  <si>
    <t>"3.NP:" (9+14)*4</t>
  </si>
  <si>
    <t>"4.NP:" 7*2+4*2</t>
  </si>
  <si>
    <t>647</t>
  </si>
  <si>
    <t>59761-R10</t>
  </si>
  <si>
    <t>Keramické schodovky 600/300mm</t>
  </si>
  <si>
    <t>-2144300784</t>
  </si>
  <si>
    <t>Podlaha D4</t>
  </si>
  <si>
    <t>9*3*4+6*3*2</t>
  </si>
  <si>
    <t>648</t>
  </si>
  <si>
    <t>59761-R09</t>
  </si>
  <si>
    <t>Keramické schodovky 600/300mm - zvýrazňující</t>
  </si>
  <si>
    <t>-230437886</t>
  </si>
  <si>
    <t>2*3*4+2*3*2</t>
  </si>
  <si>
    <t>649</t>
  </si>
  <si>
    <t>771274242</t>
  </si>
  <si>
    <t>Montáž obkladů podstupnic z dlaždic reliéfních keramických flexibilní lepidlo v přes 150 do 200 mm</t>
  </si>
  <si>
    <t>-746355565</t>
  </si>
  <si>
    <t>https://podminky.urs.cz/item/CS_URS_2023_01/771274242</t>
  </si>
  <si>
    <t>650</t>
  </si>
  <si>
    <t>59761-R13</t>
  </si>
  <si>
    <t>Keramické schodové podstupnice řezané z dlaždic 300/300</t>
  </si>
  <si>
    <t>-1584690437</t>
  </si>
  <si>
    <t>Viz. PD stavební část - výkresy půdorysu 1.NP a 3.NP, tabulky podlah</t>
  </si>
  <si>
    <t>Podlaha D8 - schodiště a podesty</t>
  </si>
  <si>
    <t>"m.č.317:" (11+16)*0,95</t>
  </si>
  <si>
    <t>41,45*1,1 'Přepočtené koeficientem množství</t>
  </si>
  <si>
    <t>651</t>
  </si>
  <si>
    <t>59761-R14</t>
  </si>
  <si>
    <t>Keramické schodové podstupnice řezané z dlaždic 600/300</t>
  </si>
  <si>
    <t>-1962496661</t>
  </si>
  <si>
    <t>Podlaha D4 - schodiště + podesty</t>
  </si>
  <si>
    <t>11*1,3*4+8*1,8*2</t>
  </si>
  <si>
    <t>86*1,1 'Přepočtené koeficientem množství</t>
  </si>
  <si>
    <t>652</t>
  </si>
  <si>
    <t>771474112</t>
  </si>
  <si>
    <t>Montáž soklů z dlaždic keramických rovných flexibilní lepidlo v přes 65 do 90 mm</t>
  </si>
  <si>
    <t>2023560055</t>
  </si>
  <si>
    <t>https://podminky.urs.cz/item/CS_URS_2023_01/771474112</t>
  </si>
  <si>
    <t>"m.č.203:" (2,325+4,575*2)-0,8</t>
  </si>
  <si>
    <t>"m.č.316:" (2,175+2,0)*2-0,9</t>
  </si>
  <si>
    <t>Podlaha D1</t>
  </si>
  <si>
    <t>"m.č.128:" (2,15+1,0)*2-0,8</t>
  </si>
  <si>
    <t>653</t>
  </si>
  <si>
    <t>771474132</t>
  </si>
  <si>
    <t>Montáž soklů z dlaždic keramických schodišťových stupňovitých flexibilní lepidlo v přes 65 do 90 mm</t>
  </si>
  <si>
    <t>265947325</t>
  </si>
  <si>
    <t>https://podminky.urs.cz/item/CS_URS_2023_01/771474132</t>
  </si>
  <si>
    <t>Viz. PD stavební část - výkresy půdorysu 1.NP, 3.NP a 4.NP, tabulky podlah</t>
  </si>
  <si>
    <t>"m.č.141:" 0,26*5+0,188*6</t>
  </si>
  <si>
    <t>"m.č.317:" 0,3*10+0,16*11+0,3*15+0,16*16+(0,95*2+2,0)+(1,35+2,0+5,3+2,0+3,0)</t>
  </si>
  <si>
    <t>"m.č.402:" (1,4*2+2,0)-0,9</t>
  </si>
  <si>
    <t>654</t>
  </si>
  <si>
    <t>59761-R00</t>
  </si>
  <si>
    <t>keramická soklová tvarovka rovná, v=80 mm</t>
  </si>
  <si>
    <t>-491916182</t>
  </si>
  <si>
    <t>59,323*1,05 'Přepočtené koeficientem množství</t>
  </si>
  <si>
    <t>655</t>
  </si>
  <si>
    <t>771474113</t>
  </si>
  <si>
    <t>Montáž soklů z dlaždic keramických rovných flexibilní lepidlo v přes 90 do 120 mm</t>
  </si>
  <si>
    <t>1393435895</t>
  </si>
  <si>
    <t>https://podminky.urs.cz/item/CS_URS_2023_01/771474113</t>
  </si>
  <si>
    <t>"m.č.139:" (7,85+4,3)*2-1,45-1,3*2-1,5-0,8-1,8+0,25*2</t>
  </si>
  <si>
    <t>"m.č.231:" (5,5+4,3)*2-1,5*2-1,45-1,3*2+0,25*2</t>
  </si>
  <si>
    <t>"m.č.333:" (5,625+4,45)*2-1,6-1,5*2-1,45-1,3*2+0,25*2+0,4*2</t>
  </si>
  <si>
    <t>656</t>
  </si>
  <si>
    <t>771474133</t>
  </si>
  <si>
    <t>Montáž soklů z dlaždic keramických schodišťových stupňovitých flexibilní lepidlo v přes 90 do 120 mm</t>
  </si>
  <si>
    <t>-1672782566</t>
  </si>
  <si>
    <t>https://podminky.urs.cz/item/CS_URS_2023_01/771474133</t>
  </si>
  <si>
    <t>0,3*10*2+0,151*11*2</t>
  </si>
  <si>
    <t>0,3*7*2+0,151*8*2</t>
  </si>
  <si>
    <t>0,3*7*2+0,15*8*2</t>
  </si>
  <si>
    <t>0,3*10*2+0,15*11*2</t>
  </si>
  <si>
    <t>(1,7+1,8+0,4)*2*2</t>
  </si>
  <si>
    <t>657</t>
  </si>
  <si>
    <t>59761-R01</t>
  </si>
  <si>
    <t>keramická soklová tvarovka rovná, v=95 mm</t>
  </si>
  <si>
    <t>-428320888</t>
  </si>
  <si>
    <t>108,582*1,1 'Přepočtené koeficientem množství</t>
  </si>
  <si>
    <t>658</t>
  </si>
  <si>
    <t>771574113</t>
  </si>
  <si>
    <t>Montáž podlah keramických hladkých lepených flexibilním lepidlem přes 12 do 19 ks/m2</t>
  </si>
  <si>
    <t>-147568351</t>
  </si>
  <si>
    <t>https://podminky.urs.cz/item/CS_URS_2023_01/771574113</t>
  </si>
  <si>
    <t>Podlaha D8 - podesty</t>
  </si>
  <si>
    <t>"m.č.141:" 1,5*0,4</t>
  </si>
  <si>
    <t>"m.č.317:" 0,95*2,0+5,3*2,0</t>
  </si>
  <si>
    <t>"m.č.401:" 2,0*0,1+1,1*0,1</t>
  </si>
  <si>
    <t>"m.č.402:" 1,4*2,0</t>
  </si>
  <si>
    <t>659</t>
  </si>
  <si>
    <t>597614_R2</t>
  </si>
  <si>
    <t>dlaždice keramické 300/300 mm (R9)</t>
  </si>
  <si>
    <t>48487377</t>
  </si>
  <si>
    <t>16,21*1,1 'Přepočtené koeficientem množství</t>
  </si>
  <si>
    <t>660</t>
  </si>
  <si>
    <t>771574116</t>
  </si>
  <si>
    <t>Montáž podlah keramických hladkých lepených flexibilním lepidlem přes 25 do 35 ks/m2</t>
  </si>
  <si>
    <t>-1883062433</t>
  </si>
  <si>
    <t>https://podminky.urs.cz/item/CS_URS_2023_01/771574116</t>
  </si>
  <si>
    <t>661</t>
  </si>
  <si>
    <t>59761-R03</t>
  </si>
  <si>
    <t>dlaždice keramické 200/200 mm - (R10/A)</t>
  </si>
  <si>
    <t>-1735470476</t>
  </si>
  <si>
    <t>55,968*1,1 'Přepočtené koeficientem množství</t>
  </si>
  <si>
    <t>662</t>
  </si>
  <si>
    <t>771574173</t>
  </si>
  <si>
    <t>Montáž podlah keramických velkoformátových z dekorů lepených flexibilním lepidlem přes 2 do 4 ks/m2</t>
  </si>
  <si>
    <t>1774372068</t>
  </si>
  <si>
    <t>https://podminky.urs.cz/item/CS_URS_2023_01/771574173</t>
  </si>
  <si>
    <t>663</t>
  </si>
  <si>
    <t>59761-R06</t>
  </si>
  <si>
    <t>dlaždice keramické 100/100 mm - ( R10/B)</t>
  </si>
  <si>
    <t>-49265589</t>
  </si>
  <si>
    <t>23,976*1,05 'Přepočtené koeficientem množství</t>
  </si>
  <si>
    <t>664</t>
  </si>
  <si>
    <t>771574153</t>
  </si>
  <si>
    <t>Montáž podlah keramických velkoformátových hladkých lepených flexibilním lepidlem přes 2 do 4 ks/m2</t>
  </si>
  <si>
    <t>-1222171784</t>
  </si>
  <si>
    <t>https://podminky.urs.cz/item/CS_URS_2023_01/771574153</t>
  </si>
  <si>
    <t>Podlaha D4 - podesty</t>
  </si>
  <si>
    <t>1,7*1,8*4</t>
  </si>
  <si>
    <t>665</t>
  </si>
  <si>
    <t>59761_R01</t>
  </si>
  <si>
    <t>dlaždice keramické velkoformatové rektifikované 600x600 mm (R9)</t>
  </si>
  <si>
    <t>555129107</t>
  </si>
  <si>
    <t>101,107*1,15 'Přepočtené koeficientem množství</t>
  </si>
  <si>
    <t>666</t>
  </si>
  <si>
    <t>771577121</t>
  </si>
  <si>
    <t>Příplatek k montáži podlah keramických lepených flexibilním rychletuhnoucím lepidlem za plochu do 5 m2</t>
  </si>
  <si>
    <t>-1277688855</t>
  </si>
  <si>
    <t>https://podminky.urs.cz/item/CS_URS_2023_01/771577121</t>
  </si>
  <si>
    <t>667</t>
  </si>
  <si>
    <t>771591111</t>
  </si>
  <si>
    <t>Nátěr penetrační na podlahu</t>
  </si>
  <si>
    <t>507215938</t>
  </si>
  <si>
    <t>https://podminky.urs.cz/item/CS_URS_2023_01/771591111</t>
  </si>
  <si>
    <t>668</t>
  </si>
  <si>
    <t>771591115</t>
  </si>
  <si>
    <t>Podlahy spárování silikonem</t>
  </si>
  <si>
    <t>-959840493</t>
  </si>
  <si>
    <t>https://podminky.urs.cz/item/CS_URS_2023_01/771591115</t>
  </si>
  <si>
    <t>2x z obou stran obvodového profilu</t>
  </si>
  <si>
    <t>"m.č.107:" (1,35+3,9)*2-0,7*3</t>
  </si>
  <si>
    <t>"m.č.108:" (1,225+0,975)*2-0,7</t>
  </si>
  <si>
    <t>"m.č.109:" (1,225+0,95)*2-0,7</t>
  </si>
  <si>
    <t>"m.č.110:" (1,65+1,55)*2-0,8</t>
  </si>
  <si>
    <t>"m.č.115:" (1,6+1,455)*2-0,7*2</t>
  </si>
  <si>
    <t>"m.č.116:" (1,725+0,9)*2-0,7</t>
  </si>
  <si>
    <t>"m.č.117:" (1,725+0,9)*2-0,7</t>
  </si>
  <si>
    <t>"m.č.118:" (1,875+1,625)*2-0,7*2</t>
  </si>
  <si>
    <t>"m.č.119:" (1,3+3,6)*2-0,8*2</t>
  </si>
  <si>
    <t>"m.č.132:" (2,2+1,85)*2-0,8</t>
  </si>
  <si>
    <t>"m.č.208:" (3,225+5,4*2)*2</t>
  </si>
  <si>
    <t>"m.č.209:" (3,2+5,4)*2</t>
  </si>
  <si>
    <t>"m.č.210:" (6,975+2,545+1,6)*2</t>
  </si>
  <si>
    <t>"m.č.216:" (1,8+1,475)*2-0,8</t>
  </si>
  <si>
    <t>"m.č.216a:" (1,8+1,775)*2-0,7</t>
  </si>
  <si>
    <t>"m.č.217:" (1,45+1,3+1,3+0,95)*2-0,7*3</t>
  </si>
  <si>
    <t>"m.č.218:" (1,425+1,3+1,275+0,95)*2-0,7*3</t>
  </si>
  <si>
    <t>"m.č.219:" (1,125+2,15)*2-0,7</t>
  </si>
  <si>
    <t>"m.č.220:" (1,9+1,45)*2-0,8</t>
  </si>
  <si>
    <t>"m.č.221:" (2,0+2,15)*2-0,8</t>
  </si>
  <si>
    <t>"m.č.223a:" (2,975+2,55)*2-0,8</t>
  </si>
  <si>
    <t>"m.č.223b:" (2,1+2,725)*2-0,8</t>
  </si>
  <si>
    <t>"m.č.306:" (1,7+2,025+0,675+1,55+1,0)*2-0,7*2-0,8</t>
  </si>
  <si>
    <t>"m.č.308:" (3,25+3,85+11,05)*2-0,8-0,7</t>
  </si>
  <si>
    <t>"m.č.309:" (1,5+1,75)*2-0,7</t>
  </si>
  <si>
    <t>"m.č.312:" (1,425+1,425+1,275+0,9)*2-0,7*3</t>
  </si>
  <si>
    <t>"m.č.313:" (1,45+1,425+1,3+0,9)*2-0,7*3</t>
  </si>
  <si>
    <t>"m.č.314:" (1,7+2,45)*2-0,8</t>
  </si>
  <si>
    <t>"m.č.318:" (1,475+2,0)*2-0,8</t>
  </si>
  <si>
    <t>"m.č.319:" (1,8+2,275)*2-0,8</t>
  </si>
  <si>
    <t>"m.č.320:" (1,45+1,15+1,3+0,9)*2-0,7*3</t>
  </si>
  <si>
    <t>"m.č.321:" (1,35+1,7)*2-0,8</t>
  </si>
  <si>
    <t>"m.č.322:" (1,6+18,25)*2-0,8</t>
  </si>
  <si>
    <t>"m.č.328:" (1,775+1,9*2)*2-0,7</t>
  </si>
  <si>
    <t>341,45*2 'Přepočtené koeficientem množství</t>
  </si>
  <si>
    <t>669</t>
  </si>
  <si>
    <t>771591117</t>
  </si>
  <si>
    <t>Podlahy spárování akrylem</t>
  </si>
  <si>
    <t>1657632719</t>
  </si>
  <si>
    <t>https://podminky.urs.cz/item/CS_URS_2023_01/771591117</t>
  </si>
  <si>
    <t>horní hrana soklu</t>
  </si>
  <si>
    <t>670</t>
  </si>
  <si>
    <t>771591162</t>
  </si>
  <si>
    <t>Montáž profilu dilatační spáry koutové bez izolace dlažeb</t>
  </si>
  <si>
    <t>2072642198</t>
  </si>
  <si>
    <t>https://podminky.urs.cz/item/CS_URS_2023_01/771591162</t>
  </si>
  <si>
    <t>671</t>
  </si>
  <si>
    <t>28300-R01</t>
  </si>
  <si>
    <t>profil z extrudovaného PVC přechodový mezi dlažbou a obkladem, r. 18 mm, vč. doplňků</t>
  </si>
  <si>
    <t>-417861176</t>
  </si>
  <si>
    <t>341,45*1,1 'Přepočtené koeficientem množství</t>
  </si>
  <si>
    <t>672</t>
  </si>
  <si>
    <t>771591184</t>
  </si>
  <si>
    <t>Pracnější řezání podlah z dlaždic keramických rovné</t>
  </si>
  <si>
    <t>97133573</t>
  </si>
  <si>
    <t>https://podminky.urs.cz/item/CS_URS_2023_01/771591184</t>
  </si>
  <si>
    <t>Příplatek za šikmé řezání soklu na schodišti</t>
  </si>
  <si>
    <t>(10*2+11*2)*0,15</t>
  </si>
  <si>
    <t>(7*2+8*2)*0,15</t>
  </si>
  <si>
    <t>673</t>
  </si>
  <si>
    <t>998771203</t>
  </si>
  <si>
    <t>Přesun hmot procentní pro podlahy z dlaždic v objektech v přes 12 do 24 m</t>
  </si>
  <si>
    <t>598557776</t>
  </si>
  <si>
    <t>https://podminky.urs.cz/item/CS_URS_2023_01/998771203</t>
  </si>
  <si>
    <t>776</t>
  </si>
  <si>
    <t>Podlahy povlakové</t>
  </si>
  <si>
    <t>674</t>
  </si>
  <si>
    <t>776221111</t>
  </si>
  <si>
    <t>Lepení pásů z PVC standardním lepidlem</t>
  </si>
  <si>
    <t>152539790</t>
  </si>
  <si>
    <t>https://podminky.urs.cz/item/CS_URS_2023_01/776221111</t>
  </si>
  <si>
    <t>"m.č.204:" 19,1+1,5*0,4</t>
  </si>
  <si>
    <t>675</t>
  </si>
  <si>
    <t>776411112</t>
  </si>
  <si>
    <t>Montáž obvodových soklíků výšky do 100 mm</t>
  </si>
  <si>
    <t>2084761588</t>
  </si>
  <si>
    <t>https://podminky.urs.cz/item/CS_URS_2023_01/776411112</t>
  </si>
  <si>
    <t>"m.č.201:" (5,5+4,1)*2-0,8*2</t>
  </si>
  <si>
    <t>"m.č.202:" (9,875+11,125+1,35+0,825+0,975+0,75)*2-1,3-1,1-0,9*3-0,8*5</t>
  </si>
  <si>
    <t>"m.č.204:" (4,625+4,125+0,4)*2-0,8*2</t>
  </si>
  <si>
    <t>"m.č.205a:" (3,95+10,25)*2-1,0-0,9-1,2</t>
  </si>
  <si>
    <t>"m.č.206:" (4,1+2,225)*2-0,9</t>
  </si>
  <si>
    <t>"m.č.207:" (2,25+4,225)*2-0,8</t>
  </si>
  <si>
    <t>"m.č.211:" (1,4+1,33)*2-0,8</t>
  </si>
  <si>
    <t>"m.č.214:" (1,4+4,68)*2-0,8*4</t>
  </si>
  <si>
    <t>"m.č.215:" (14,95+9,05+0,275+1,95+5,3)*2-1,0*2-0,9*2-0,8*7-0,7*6</t>
  </si>
  <si>
    <t>"m.č.222:" (2,925+2,2)*2-0,8</t>
  </si>
  <si>
    <t>"m.č.230:" (3,03+4,575+0,15*2)*2-0,8</t>
  </si>
  <si>
    <t>"m.č.300a:" (3,7+1,825+0,15)*2-1,3</t>
  </si>
  <si>
    <t>"m.č.301:" (3,2+7,2+0,15)*2-0,9</t>
  </si>
  <si>
    <t>"m.č.302:" (6,5+5,6+0,15)*2-1,3-1,0</t>
  </si>
  <si>
    <t>"m.č.304:" (5,375+3,65)*2-1,3-0,9</t>
  </si>
  <si>
    <t>"m.č.305:" (3,45+5,6+0,15*2)*2-0,8*2</t>
  </si>
  <si>
    <t>"m.č.307:" (6,7+5,6+0,15*2)*2-0,8*2</t>
  </si>
  <si>
    <t>"m.č.310:" (24,925+4,05+0,275*3)*2-1,3*2-0,9*5-0,8*4</t>
  </si>
  <si>
    <t>"m.č.311:" (3,97+3,05+0,15)*2-0,8</t>
  </si>
  <si>
    <t>"m.č.323:" (17,905+2,55+0,4*2+0,275)*2-1,3*3-0,9*3-1,5-0,8*4-0,7*3</t>
  </si>
  <si>
    <t>"m.č.324:" (4,375+2,1)*2-0,9-0,8*4-0,7*2</t>
  </si>
  <si>
    <t>"m.č.325:" (3,2+7,425+0,15*4)*2-0,8</t>
  </si>
  <si>
    <t>"m.č.326:" (2,55+5,85+0,15)*2-0,8</t>
  </si>
  <si>
    <t>"m.č.327:" (3,45+5,85+0,15*2)*2-0,8-0,7</t>
  </si>
  <si>
    <t>676</t>
  </si>
  <si>
    <t>284122-R5</t>
  </si>
  <si>
    <t>Heterogenní vinylová podlahová krytina tl. 2 mm v rolích, odolná dezinfekcím, vysoká zátěž - podrobný popis viz PD</t>
  </si>
  <si>
    <t>791375393</t>
  </si>
  <si>
    <t>_776411112*0,15</t>
  </si>
  <si>
    <t>1089,896*1,1 'Přepočtené koeficientem množství</t>
  </si>
  <si>
    <t>719</t>
  </si>
  <si>
    <t>776222111</t>
  </si>
  <si>
    <t>Lepení pásů z PVC 2-složkovým lepidlem</t>
  </si>
  <si>
    <t>968942356</t>
  </si>
  <si>
    <t>https://podminky.urs.cz/item/CS_URS_2023_01/776222111</t>
  </si>
  <si>
    <t>721</t>
  </si>
  <si>
    <t>776411_R8</t>
  </si>
  <si>
    <t>Montáž obvodových soklíků 2-složkovým lepidlem výšky do 100 mm</t>
  </si>
  <si>
    <t>1874327495</t>
  </si>
  <si>
    <t>720</t>
  </si>
  <si>
    <t>284122-R6</t>
  </si>
  <si>
    <t>Heterogenní vinylová protiskluzná podlahová krytina tl. 2 mm v rolích, odolná dezinfekcím, vysoká zátěž - podrobný popis viz PD</t>
  </si>
  <si>
    <t>-414377218</t>
  </si>
  <si>
    <t>_776411_R8*0,15</t>
  </si>
  <si>
    <t>89,03*1,1 'Přepočtené koeficientem množství</t>
  </si>
  <si>
    <t>677</t>
  </si>
  <si>
    <t>776221121</t>
  </si>
  <si>
    <t>Lepení elektrostaticky vodivých pásů z PVC standardním lepidlem</t>
  </si>
  <si>
    <t>-192755578</t>
  </si>
  <si>
    <t>https://podminky.urs.cz/item/CS_URS_2023_01/776221121</t>
  </si>
  <si>
    <t>Elektrostatický vodivá</t>
  </si>
  <si>
    <t>Antistatická</t>
  </si>
  <si>
    <t>678</t>
  </si>
  <si>
    <t>776411_R2</t>
  </si>
  <si>
    <t>Montáž obvodových soklíků výšky  do 100 mm z elektrostaticky vodivé podlahy</t>
  </si>
  <si>
    <t>-748571721</t>
  </si>
  <si>
    <t>Elektrostatická podlaha</t>
  </si>
  <si>
    <t>"m.č.208:" (3,225+5,4+0,4+0,15*2)*2-1,0</t>
  </si>
  <si>
    <t>"m.č.224:" (5,2+3,45+0,275+2,0+0,15)*2-0,9*2-0,8</t>
  </si>
  <si>
    <t>"m.č.225:" (5,2+3,475+0,15*2)*2-0,9*3</t>
  </si>
  <si>
    <t>"m.č.226:" (11,25+6,8+1,8+0,15*8)*2-1,1-0,9*2</t>
  </si>
  <si>
    <t>"m.č.228:" (6,475+4,575+0,15*3)*2-1,0</t>
  </si>
  <si>
    <t>"m.č.229:" (5,168+4,575+2,8+0,15*3)*2-1,0*2</t>
  </si>
  <si>
    <t>"m.č.303:" (4,05+5,6+0,15)*2-1,3-1,0-0,9</t>
  </si>
  <si>
    <t>"m.č.329:" (3,625+5,85+1,025+0,5+0,15)*2-1,3-0,9</t>
  </si>
  <si>
    <t>"m.č.330:" (3,3+5,85+1,4+0,15*2)*2-1,3-0,9*2</t>
  </si>
  <si>
    <t>"m.č.331:" (3,3+5,85+0,15*2)*2-0,9*3</t>
  </si>
  <si>
    <t>"m.č.332:" (5,58+5,85+0,15*3)*2-1,3-0,9</t>
  </si>
  <si>
    <t>Antistatická podlaha</t>
  </si>
  <si>
    <t>679</t>
  </si>
  <si>
    <t>284102_R1</t>
  </si>
  <si>
    <t>Homogenní povlaková podlahová krytina tl. 2 mm, pokladaná v rolích, elektrostaticky vodivá, výrazný čipsovaný dezén - podrobný popis viz PD</t>
  </si>
  <si>
    <t>-1031821786</t>
  </si>
  <si>
    <t>_776411_R2*0,15</t>
  </si>
  <si>
    <t>724</t>
  </si>
  <si>
    <t>284102_R2</t>
  </si>
  <si>
    <t>Homogenní povlaková podlahová krytina tl. 2 mm, pokladaná v rolích, antistatická, jemně žíhaný dezén - podrobný popis viz PD</t>
  </si>
  <si>
    <t>1629159100</t>
  </si>
  <si>
    <t>_776411_R2a*0,15</t>
  </si>
  <si>
    <t>680</t>
  </si>
  <si>
    <t>776223111</t>
  </si>
  <si>
    <t>Spoj povlakových podlahovin z PVC svařováním za tepla</t>
  </si>
  <si>
    <t>2082962557</t>
  </si>
  <si>
    <t>https://podminky.urs.cz/item/CS_URS_2023_01/776223111</t>
  </si>
  <si>
    <t>_7756221111*1,6</t>
  </si>
  <si>
    <t>_776222111*1,6</t>
  </si>
  <si>
    <t>_776221221*1,6</t>
  </si>
  <si>
    <t>681</t>
  </si>
  <si>
    <t>776121_R1</t>
  </si>
  <si>
    <t>Bezrozpouštědlový penetrační nátěr, vodní disperze na bázi vinycetátu</t>
  </si>
  <si>
    <t>-1304315827</t>
  </si>
  <si>
    <t>_776411112*0,1</t>
  </si>
  <si>
    <t>_776411_R8*0,1</t>
  </si>
  <si>
    <t>_776411_R2*0,1</t>
  </si>
  <si>
    <t>682</t>
  </si>
  <si>
    <t>776141121</t>
  </si>
  <si>
    <t>Stěrka podlahová nivelační pro vyrovnání podkladu povlakových podlah pevnosti 30 MPa tl do 3 mm</t>
  </si>
  <si>
    <t>-186158050</t>
  </si>
  <si>
    <t>https://podminky.urs.cz/item/CS_URS_2023_01/776141121</t>
  </si>
  <si>
    <t>683</t>
  </si>
  <si>
    <t>776520-R2</t>
  </si>
  <si>
    <t>Podkladní plastový rohový profil pro vytvoření fabionu o poloměru r=30mm-dodávka+montáž</t>
  </si>
  <si>
    <t>-1110323639</t>
  </si>
  <si>
    <t>684</t>
  </si>
  <si>
    <t>77652-R3</t>
  </si>
  <si>
    <t>Podlahy spárování polyeuretánovým tmelem - horní hrana soklu</t>
  </si>
  <si>
    <t>677664079</t>
  </si>
  <si>
    <t>685</t>
  </si>
  <si>
    <t>776991121</t>
  </si>
  <si>
    <t>Základní čištění nově položených podlahovin vysátím a setřením vlhkým mopem</t>
  </si>
  <si>
    <t>-342090447</t>
  </si>
  <si>
    <t>https://podminky.urs.cz/item/CS_URS_2023_01/776991121</t>
  </si>
  <si>
    <t>686</t>
  </si>
  <si>
    <t>776991141</t>
  </si>
  <si>
    <t>Pastování a leštění podlahovin ručně</t>
  </si>
  <si>
    <t>1016867355</t>
  </si>
  <si>
    <t>https://podminky.urs.cz/item/CS_URS_2023_01/776991141</t>
  </si>
  <si>
    <t>687</t>
  </si>
  <si>
    <t>998776203</t>
  </si>
  <si>
    <t>Přesun hmot procentní pro podlahy povlakové v objektech v přes 12 do 24 m</t>
  </si>
  <si>
    <t>1704521010</t>
  </si>
  <si>
    <t>https://podminky.urs.cz/item/CS_URS_2023_01/998776203</t>
  </si>
  <si>
    <t>781</t>
  </si>
  <si>
    <t>Dokončovací práce - obklady keramické</t>
  </si>
  <si>
    <t>688</t>
  </si>
  <si>
    <t>634111-R6</t>
  </si>
  <si>
    <t>Obvodová dilatace pružnou těsnicí páskou v 100 mm mezi do spáry</t>
  </si>
  <si>
    <t>-149566452</t>
  </si>
  <si>
    <t>"m.č.306:" (1,7+2,025+0,675+1,55+1,0)*2-0,8-0,7*2</t>
  </si>
  <si>
    <t>"m.č.308:" (3,25+3,82+1,05)*2-0,8-0,7</t>
  </si>
  <si>
    <t>"m.č.328:" (1,775+1,9)*2-0,7</t>
  </si>
  <si>
    <t>689</t>
  </si>
  <si>
    <t>283550210</t>
  </si>
  <si>
    <t>páska pružná těsnící hydroizolační š do 100mm</t>
  </si>
  <si>
    <t>-1916623182</t>
  </si>
  <si>
    <t>82*1,05 'Přepočtené koeficientem množství</t>
  </si>
  <si>
    <t>690</t>
  </si>
  <si>
    <t>781474115</t>
  </si>
  <si>
    <t>Montáž obkladů vnitřních keramických hladkých přes 22 do 25 ks/m2 lepených flexibilním lepidlem</t>
  </si>
  <si>
    <t>-960009759</t>
  </si>
  <si>
    <t>https://podminky.urs.cz/item/CS_URS_2023_01/781474115</t>
  </si>
  <si>
    <t>722</t>
  </si>
  <si>
    <t>59761039</t>
  </si>
  <si>
    <t>obklad keramický hladký přes 22 do 25ks/m2</t>
  </si>
  <si>
    <t>897545552</t>
  </si>
  <si>
    <t>Viz PD interiér - půdorys 1.NP, 2.NP a 3.NP</t>
  </si>
  <si>
    <t>"m.č.223a:" (2,975+2,55)*2*2,5-0,8*2,0-1,8*2,5</t>
  </si>
  <si>
    <t>"m.č.301:" (1,0+0,275)*1,5</t>
  </si>
  <si>
    <t>"m.č.322:" (1,6+18,25)*2*2,5-0,8*2,0-1,825*2,5</t>
  </si>
  <si>
    <t>"m.č.328:" (1,775+1,9*2)*2*2,5-0,7*2,0-1,9*2,5</t>
  </si>
  <si>
    <t>620,436*1,1 'Přepočtené koeficientem množství</t>
  </si>
  <si>
    <t>697</t>
  </si>
  <si>
    <t>781474153</t>
  </si>
  <si>
    <t>Montáž obkladů vnitřních keramických velkoformátových hladkých přes 2 do 4 ks/m2 lepených flexibilním lepidlem</t>
  </si>
  <si>
    <t>-1790181619</t>
  </si>
  <si>
    <t>https://podminky.urs.cz/item/CS_URS_2023_01/781474153</t>
  </si>
  <si>
    <t>698</t>
  </si>
  <si>
    <t>59761002</t>
  </si>
  <si>
    <t>obklad velkoformátový keramický hladký přes 2 do 4ks/m2</t>
  </si>
  <si>
    <t>1013731620</t>
  </si>
  <si>
    <t>"m.č.139:" 2,9*3,0-1,45*2,1+(1,45+2,1*2)*0,25</t>
  </si>
  <si>
    <t>"m.č.231:" 2,9*3,0-1,45*2,1+(1,45+2,1*2)*0,25</t>
  </si>
  <si>
    <t>"m.č.333:" 2,9*3,0-1,45*2,1+(1,45+2,1*2)*0,25</t>
  </si>
  <si>
    <t>21,204*1,25 'Přepočtené koeficientem množství</t>
  </si>
  <si>
    <t>725</t>
  </si>
  <si>
    <t>781474154</t>
  </si>
  <si>
    <t>Montáž obkladů vnitřních keramických velkoformátových hladkých přes 4 do 6 ks/m2 lepených flexibilním lepidlem</t>
  </si>
  <si>
    <t>737573528</t>
  </si>
  <si>
    <t>https://podminky.urs.cz/item/CS_URS_2023_01/781474154</t>
  </si>
  <si>
    <t>726</t>
  </si>
  <si>
    <t>59761001</t>
  </si>
  <si>
    <t>obklad velkoformátový keramický hladký přes 4 do 6ks/m2</t>
  </si>
  <si>
    <t>-687257071</t>
  </si>
  <si>
    <t>"m.č.105:" 1,0*1,5+1,7*1,5</t>
  </si>
  <si>
    <t>"m.č.106:" (1,55+0,6)*1,5</t>
  </si>
  <si>
    <t>"m.č.107:" (1,35+3,9*2+0,1)*2,5-0,7*2,0*3</t>
  </si>
  <si>
    <t>"m.č.108:" (1,225*2+0,975)*2,5-0,7*2,0</t>
  </si>
  <si>
    <t>"m.č.109:" (1,225*2+0,95)*2,5-0,7*2,0</t>
  </si>
  <si>
    <t>"m.č.111:" (1,0+0,6)*1,5</t>
  </si>
  <si>
    <t>"m.č.114:" (2,1+0,4+2,925+1,3+6,5+1,3+4,8+6,675+13,725)*2,5-1,3*2,0-1,2*2,0-0,7*0,7*2-0,6*2,0</t>
  </si>
  <si>
    <t>"m.č.115:" (1,6*2+1,455)*2,5-0,7*2,0*2</t>
  </si>
  <si>
    <t>"m.č.116:" (1,725*2+0,9)*2,5-0,7*2,0</t>
  </si>
  <si>
    <t>"m.č.117:" (1,725*2+0,9)*2,5-0,7*2,0</t>
  </si>
  <si>
    <t>"m.č.118:" (1,875+1,625*2)*2,5-0,7*2,0*2</t>
  </si>
  <si>
    <t>"m.č.129:" (2,525+3,05+0,675)*2,5-0,8*2,0</t>
  </si>
  <si>
    <t>"m.č.132:" (2,2+1,85*2)*2,5-0,8*2,0</t>
  </si>
  <si>
    <t>"m.č.133-137:" (9,4+6,375+1,55)*2*2,7-1,1*2,0*2-1,3*2,0</t>
  </si>
  <si>
    <t>"m.č.138:" (4,45+3,475)*2*2,7-1,1*2,0</t>
  </si>
  <si>
    <t>"m.č.139:" (4,45+2,65)*2*2,7-1,1*2,0</t>
  </si>
  <si>
    <t>"m.č.140:" (5,55+3,4)*3,0-0,9*2,0</t>
  </si>
  <si>
    <t>427,877*1,25 'Přepočtené koeficientem množství</t>
  </si>
  <si>
    <t>727</t>
  </si>
  <si>
    <t>781484116</t>
  </si>
  <si>
    <t>Montáž obkladů vnitřních z mozaiky 300x300 mm lepených flexibilním lepidlem</t>
  </si>
  <si>
    <t>1750692331</t>
  </si>
  <si>
    <t>https://podminky.urs.cz/item/CS_URS_2023_01/781484116</t>
  </si>
  <si>
    <t>"m.č.107:" 1,25*2,5</t>
  </si>
  <si>
    <t>"m.č.108:" 0,975*2,5</t>
  </si>
  <si>
    <t>"m.č.109:" 0,95*2,5</t>
  </si>
  <si>
    <t>"m.č.115:" 1,455*2,5</t>
  </si>
  <si>
    <t>"m.č.116:" 0,9*2,5</t>
  </si>
  <si>
    <t>"m.č.117:" 0,9*2,5</t>
  </si>
  <si>
    <t>"m.č.118:" 1,875*2,5</t>
  </si>
  <si>
    <t>"m.č.132:" 2,2*2,5</t>
  </si>
  <si>
    <t>"m.č.138:" 4,475*2,7</t>
  </si>
  <si>
    <t>"m.č.139:" 4,475*2,7</t>
  </si>
  <si>
    <t>728</t>
  </si>
  <si>
    <t>59761181</t>
  </si>
  <si>
    <t>mozaika keramická hladká na podlahu i stěnu pro interiér i exteriér (5x5)-set 300mx300mm</t>
  </si>
  <si>
    <t>90842857</t>
  </si>
  <si>
    <t>Výpočet z plochy, včetně ztratného</t>
  </si>
  <si>
    <t>50,43*11,1111*1,1</t>
  </si>
  <si>
    <t>Zaokrouhlení</t>
  </si>
  <si>
    <t>617-616,366</t>
  </si>
  <si>
    <t>699</t>
  </si>
  <si>
    <t>781494_R1</t>
  </si>
  <si>
    <t>Nerezové profily ukončovací lepené flexibilním lepidlem</t>
  </si>
  <si>
    <t>-1584865201</t>
  </si>
  <si>
    <t>"m.č.139:" (3,0*2+2,1*2+1,45+2,9)*1,1</t>
  </si>
  <si>
    <t>"m.č.231:" (3,0*2+2,1*2+1,45+2,9)*1,1</t>
  </si>
  <si>
    <t>"m.č.333:" (3,0*2+2,1*2+1,45+2,9)*1,1</t>
  </si>
  <si>
    <t>700</t>
  </si>
  <si>
    <t>781494_R2</t>
  </si>
  <si>
    <t>Nerezové profily rohové lepené flexibilním lepidlem</t>
  </si>
  <si>
    <t>1753304671</t>
  </si>
  <si>
    <t>"m.č.139:" (1,45+2,1*2)*1,1</t>
  </si>
  <si>
    <t>"m.č.231:" (1,45+2,1*2)*1,1</t>
  </si>
  <si>
    <t>"m.č.333:" (1,45+2,1*2)*1,1</t>
  </si>
  <si>
    <t>701</t>
  </si>
  <si>
    <t>781494111</t>
  </si>
  <si>
    <t>Plastové profily rohové lepené flexibilním lepidlem</t>
  </si>
  <si>
    <t>1617001951</t>
  </si>
  <si>
    <t>https://podminky.urs.cz/item/CS_URS_2023_01/781494111</t>
  </si>
  <si>
    <t>"m.č.107:" 2,5</t>
  </si>
  <si>
    <t>"m.č.114:" 2,5*3</t>
  </si>
  <si>
    <t>"m.č.118:" 2,5</t>
  </si>
  <si>
    <t>"m.č.129:" 2,5</t>
  </si>
  <si>
    <t>"m.č.133-137:" 2,7*5</t>
  </si>
  <si>
    <t>"m.č.140:" 3,0*2</t>
  </si>
  <si>
    <t>"m.č.216a:" 2,5</t>
  </si>
  <si>
    <t>"m.č.223a:" 2,5</t>
  </si>
  <si>
    <t>"m.č.223b:" 2,5</t>
  </si>
  <si>
    <t>"m.č.306:" 2,5*2</t>
  </si>
  <si>
    <t>"m.č.308:" 2,7*3</t>
  </si>
  <si>
    <t>"m.č.309:" 2,5</t>
  </si>
  <si>
    <t>702</t>
  </si>
  <si>
    <t>781494211</t>
  </si>
  <si>
    <t>Plastové profily vanové lepené flexibilním lepidlem</t>
  </si>
  <si>
    <t>871898982</t>
  </si>
  <si>
    <t>https://podminky.urs.cz/item/CS_URS_2023_01/781494211</t>
  </si>
  <si>
    <t>"m.č.138:" 1,0*2</t>
  </si>
  <si>
    <t>"m.č.139:" 1,0*2</t>
  </si>
  <si>
    <t>"m.č.216a:" 1,9*2+0,275</t>
  </si>
  <si>
    <t>"m.č.306:" 1,0*3</t>
  </si>
  <si>
    <t>"m.č.308:" 1,0*6</t>
  </si>
  <si>
    <t>"mč.328:" 1,0*2</t>
  </si>
  <si>
    <t>703</t>
  </si>
  <si>
    <t>781494511</t>
  </si>
  <si>
    <t>Plastové profily ukončovací lepené flexibilním lepidlem</t>
  </si>
  <si>
    <t>-267213293</t>
  </si>
  <si>
    <t>https://podminky.urs.cz/item/CS_URS_2023_01/781494511</t>
  </si>
  <si>
    <t>"m.č.105:" 1,0+1,5*2+1,7+1,5*2</t>
  </si>
  <si>
    <t>"m.č.106:" (1,55+0,6)+1,5*2</t>
  </si>
  <si>
    <t>"m.č.111:" (1,0+0,6)+1,5*2</t>
  </si>
  <si>
    <t>"m.č.113:" (3,3+0,6)+1,5*2</t>
  </si>
  <si>
    <t>"m.č.120:" (0,95+0,6)+1,5*2</t>
  </si>
  <si>
    <t>"m.č.121:" (1,025+0,6)+1,5*2</t>
  </si>
  <si>
    <t>"m.č.122:" (1,025+0,6)+1,5*2</t>
  </si>
  <si>
    <t>"m.č.123:" (1,025+0,6)+1,5*2</t>
  </si>
  <si>
    <t>"m.č.124:" (1,025+0,6)+1,5*2</t>
  </si>
  <si>
    <t>"m.č.125:" 1,0+1,5*2</t>
  </si>
  <si>
    <t>"m.č.126:" 1,0+1,5*2</t>
  </si>
  <si>
    <t>"m.č.127:" 1,0+1,5*2</t>
  </si>
  <si>
    <t>"m.č.202:" (1,65+0,6)+1,5*2</t>
  </si>
  <si>
    <t>"m.č.207:" (1,2+0,6)+1,5*2</t>
  </si>
  <si>
    <t>"m.č.230:" (2,1+0,6)+1,5*2</t>
  </si>
  <si>
    <t>"m.č.301:" 1,0+0,275+1,5*2</t>
  </si>
  <si>
    <t>"m.č.311:" (1,8+0,6)+1,5*2</t>
  </si>
  <si>
    <t>"m.č.325:" 1,0+1,5*2</t>
  </si>
  <si>
    <t>"m.č.326:" 1,0+1,5*2</t>
  </si>
  <si>
    <t>"m.č.331:" (0,9+0,6)+1,5*2</t>
  </si>
  <si>
    <t>"m.č.332:" 3,775+1,5*2</t>
  </si>
  <si>
    <t>704</t>
  </si>
  <si>
    <t>781495111</t>
  </si>
  <si>
    <t>Nátěr penetrační na stěnu</t>
  </si>
  <si>
    <t>-1342595764</t>
  </si>
  <si>
    <t>https://podminky.urs.cz/item/CS_URS_2023_01/781495111</t>
  </si>
  <si>
    <t>Viz pol.č.781474115</t>
  </si>
  <si>
    <t>620,436</t>
  </si>
  <si>
    <t>Viz pol.č.781474153</t>
  </si>
  <si>
    <t>21,204</t>
  </si>
  <si>
    <t>Viz pol.č.781474154</t>
  </si>
  <si>
    <t>427,877</t>
  </si>
  <si>
    <t>Viz pol.č.781484116</t>
  </si>
  <si>
    <t>50,43</t>
  </si>
  <si>
    <t>705</t>
  </si>
  <si>
    <t>998781203</t>
  </si>
  <si>
    <t>Přesun hmot procentní pro obklady keramické v objektech v přes 12 do 24 m</t>
  </si>
  <si>
    <t>-4777991</t>
  </si>
  <si>
    <t>https://podminky.urs.cz/item/CS_URS_2023_01/998781203</t>
  </si>
  <si>
    <t>783</t>
  </si>
  <si>
    <t>Dokončovací práce - nátěry</t>
  </si>
  <si>
    <t>706</t>
  </si>
  <si>
    <t>777620-R4</t>
  </si>
  <si>
    <t>Nátěry epoxidové podlah betonových protiskluzné vč. penetrace - dvousložkový nátěr na bázi epoxidové pryskyřice, s uzavíracím protiskluzným nátěrem, Podrobný popis viz PD, D+M</t>
  </si>
  <si>
    <t>1948906017</t>
  </si>
  <si>
    <t>"m.č.205b:" 4,7+(2,75+1,7)*2*0,5</t>
  </si>
  <si>
    <t>707</t>
  </si>
  <si>
    <t>777620-R5</t>
  </si>
  <si>
    <t>Dvousložkový vodorozpustný nátěr na bázi epoxidové pryskyřice, odolný proti chem. a desinf. prostř., Podrobný popis viz PD, D+M</t>
  </si>
  <si>
    <t>158677764</t>
  </si>
  <si>
    <t>Viz. PD stavební část - výkresy půdorysu 1.NP, 2.NP a 3.NP, výkresy řezů B a H, legenda povrchových úprav</t>
  </si>
  <si>
    <t>Nátěr PU1</t>
  </si>
  <si>
    <t>"m.č.208:" (3,225+5,4*2)*2*3,0-2,425*3,0</t>
  </si>
  <si>
    <t>"m.č.209:" (3,2+5,4)*2*3,0-2,4*3,0</t>
  </si>
  <si>
    <t>"m.č.210:" (6,975+2,545+1,6)*2*3,0-2,425*3,0-2,4*3,0</t>
  </si>
  <si>
    <t>"m.č.224:" (5,2+3,45+2,0+0,275)*2*3,94</t>
  </si>
  <si>
    <t>"m.č.225:" (5,2*2+3,475)*2*3,94</t>
  </si>
  <si>
    <t>"m.č.226,227:" (4,8+2,925+6,8)*3,0</t>
  </si>
  <si>
    <t>"m.č.228:" (6,475+4,575)*2*3,94</t>
  </si>
  <si>
    <t>"m.č.229:" (5,2+4,575+2,8)*2*3,94</t>
  </si>
  <si>
    <t>"m.č.303:" (4,05+5,6)*2*3,9</t>
  </si>
  <si>
    <t>"m.č.329:" (3,625+5,85+1,025+0,5)*2*3,9</t>
  </si>
  <si>
    <t>"m.č.330:" (3,3+5,85+1,4)*2*3,9</t>
  </si>
  <si>
    <t>708</t>
  </si>
  <si>
    <t>777620-R6</t>
  </si>
  <si>
    <t>Mrazuvzdorný voděodolný nátěr na beton, D+M</t>
  </si>
  <si>
    <t>-1004311254</t>
  </si>
  <si>
    <t>viz PD - půdorys základů, techn.zpráva</t>
  </si>
  <si>
    <t>2,475*1,19</t>
  </si>
  <si>
    <t>3,4*1,27</t>
  </si>
  <si>
    <t>2,1*1,0*2</t>
  </si>
  <si>
    <t>784</t>
  </si>
  <si>
    <t>Dokončovací práce - malby a tapety</t>
  </si>
  <si>
    <t>709</t>
  </si>
  <si>
    <t>78421-R01</t>
  </si>
  <si>
    <t>Nátěr polyuretanový akrylový lak, výborně otěruvzdorný,třída otěru 1, odolný prostředkům používaným ve zdravotnictví, povrch matný,1x penetrační nátěr, 2x vrchní nátěr neředěný, Podrobný popis viz PD, D+M</t>
  </si>
  <si>
    <t>62785209</t>
  </si>
  <si>
    <t>Nátěr N1</t>
  </si>
  <si>
    <t>"m.č.101a:" (2,35+1,15+0,725)*3,0</t>
  </si>
  <si>
    <t>"m.č.101b:" (2,7+2,075)*3,0</t>
  </si>
  <si>
    <t>"m.č.102:" 2,05*3,0</t>
  </si>
  <si>
    <t>"m.č.103:" 2,05*3,0</t>
  </si>
  <si>
    <t>"m.č.104:" (3,15+3,9)*3,0</t>
  </si>
  <si>
    <t>"m.č.105:" (4,0+3,7)*2*3,0</t>
  </si>
  <si>
    <t>"m.č.106:" (4,0+3,7)*2*3,0</t>
  </si>
  <si>
    <t>"m.č.114:" (19,78+10,8+11,3+1,3+2,1)*2*2,5</t>
  </si>
  <si>
    <t>"m.č.120:" (3,2+4,55)*2*3,0</t>
  </si>
  <si>
    <t>"m.č.121:" (3,075+3,95)*2*3,0</t>
  </si>
  <si>
    <t>"m.č.122:" (3,05+3,95)*2*3,0</t>
  </si>
  <si>
    <t>"m.č.123:" (3,05+3,95)*2*3,0</t>
  </si>
  <si>
    <t>"m.č.124:" (3,05+3,95)*2*3,0</t>
  </si>
  <si>
    <t>"m.č.125:" (3,1+3,95)*2*3,0</t>
  </si>
  <si>
    <t>"m.č.126:" (3,1+3,95)*2*3,0</t>
  </si>
  <si>
    <t>"m.č.127:" (3,1+3,95)*2*3,0</t>
  </si>
  <si>
    <t>"m.č.129:" (8,6+4,825+0,4*2)*2*2,5</t>
  </si>
  <si>
    <t>"m.č.130:" (2,125+3,7+0,725)*3,0</t>
  </si>
  <si>
    <t>"m.č.131:" (2,35+2,8)*2*2,7</t>
  </si>
  <si>
    <t>"m.č.140:" (1,7+1,65+7,2+4,3+1,15)*3,0</t>
  </si>
  <si>
    <t>"m.č.215:" (14,95+9,05+5,3+1,95)*2*3,94</t>
  </si>
  <si>
    <t>"m.č.331:" (3,3+5,85*2)*2*3,9</t>
  </si>
  <si>
    <t>"m.č.332:" (5,58+5,85)*2*3,9</t>
  </si>
  <si>
    <t>78421-R07</t>
  </si>
  <si>
    <t>Malba disprezní omyvatalná, vysoce kryjící, ze  směsí za mokra výborně otěruvzdorných, třída otěru 3, povrch matný, 1x penetrační nátěr, 2x vrchní nátěr neředěný, Podrobný popis viz Pd, D+M</t>
  </si>
  <si>
    <t>167101772</t>
  </si>
  <si>
    <t>Viz. PD stavební část - výkresy půdorysu 1.NP, 2.NP, 3.NP a 4.NP, výkresy řezů B a H, legenda povrchových úprav</t>
  </si>
  <si>
    <t>Nátěr N2</t>
  </si>
  <si>
    <t>"m.č.111:" (3,075+3,7)*2*3,0</t>
  </si>
  <si>
    <t>"m.č.112:" (2,85+3,075*2)*3,0</t>
  </si>
  <si>
    <t>"m.č.113:" (4,475+7,945)*2*3,0</t>
  </si>
  <si>
    <t>"m.č.141:" (0,8+0,825)*2*4,335</t>
  </si>
  <si>
    <t>"m.č.201:" (5,5+3,95)*2*3,94</t>
  </si>
  <si>
    <t>"m.č.202:" (9,875+11,125+1,35+0,975+0,75+0,825)*2*3,94-2,325*3,5+4,0</t>
  </si>
  <si>
    <t>"m.č.203:" (12,325+4,125)*2*3,94-3,25*3,5+4,0</t>
  </si>
  <si>
    <t>"m.č.204:" (4,625+4,125)*2*3,94</t>
  </si>
  <si>
    <t>"m.č.205a:" (3,2+9,85)*2*3,94</t>
  </si>
  <si>
    <t>"m.č.206:" (4,1+2,225)*2*3,94</t>
  </si>
  <si>
    <t>"m.č.207:" (2,25+4,175)*2*3,94</t>
  </si>
  <si>
    <t>"m.č.211:" (11,4+1,33)*2*3,94</t>
  </si>
  <si>
    <t>"m.č.212:" (3,58+1,6)*2*3,94</t>
  </si>
  <si>
    <t>"m.č.213a:" (3,58+1,9)*2*3,94</t>
  </si>
  <si>
    <t>"m.č.213b:" (3,58+1,9)*2*3,94</t>
  </si>
  <si>
    <t>"m.č.214:" (1,4+4,68)*2*3,94</t>
  </si>
  <si>
    <t>"m.č.222:" (2,925+2,2)*2*3,94</t>
  </si>
  <si>
    <t>"m.č.230:" (3,03+4,575)*2*3,94</t>
  </si>
  <si>
    <t>"m.č.231:" (5,5+9,1)*3,94-1,3*3,94*2+4,0*2</t>
  </si>
  <si>
    <t>"m.č.231a:" (3,0+2,9+3,0+4,8+5,5+4,8)*3,94</t>
  </si>
  <si>
    <t>"m.č.OL204:" (3,825+9,3)*3,94</t>
  </si>
  <si>
    <t>"m.č.300a:" (3,7+1,825)*2*3,9</t>
  </si>
  <si>
    <t>"m.č.301:" (3,475+7,2)*2*3,9</t>
  </si>
  <si>
    <t>"m.č.302:" (6,5+5,6)*2*3,9</t>
  </si>
  <si>
    <t>"m.č.304:" (5,375+3,65)*2*3,9</t>
  </si>
  <si>
    <t>"m.č.305:" (3,45+5,6)*2*3,9</t>
  </si>
  <si>
    <t>"m.č.307:" (6,7+5,6)*2*3,9</t>
  </si>
  <si>
    <t>"m.č.310:" (24,925+2,22)*2*3,9</t>
  </si>
  <si>
    <t>"m.č.311:" (5,3+2,45)*2*3,9</t>
  </si>
  <si>
    <t>"m.č.317:" (5,3+2,0)*2*4,26</t>
  </si>
  <si>
    <t>"m.č.323:" (17,905+2,55)*2*3,9</t>
  </si>
  <si>
    <t>"m.č.324:" (4,375+2,1)*2*3,9</t>
  </si>
  <si>
    <t>"m.č.325:" (3,2+8,15)*2*3,9</t>
  </si>
  <si>
    <t>"m.č.326:" (3,0+5,85)*2*3,9</t>
  </si>
  <si>
    <t>"m.č.327:" (3,45+5,85)*2*3,9</t>
  </si>
  <si>
    <t>"m.č.233a:" (3,0+2,9+3,0+4,8+5,5+4,8)*3,9</t>
  </si>
  <si>
    <t>"m.č.335:" (4,15+2,7)*3,9</t>
  </si>
  <si>
    <t>"m.č.401:" 122,0</t>
  </si>
  <si>
    <t>"m.č.402:" (6,55+2,0)*23,1</t>
  </si>
  <si>
    <t>78421-R08</t>
  </si>
  <si>
    <t>Příplatek za barvu - světlý odstín - Malba disprezní omyvatelná</t>
  </si>
  <si>
    <t>2110299255</t>
  </si>
  <si>
    <t>"m.č.113:" 7,945*3,0</t>
  </si>
  <si>
    <t>"m.č.201:" (5,5+3,95)*2*3,0</t>
  </si>
  <si>
    <t>"m.č.202:" (9,875+11,125+1,35+0,975+0,75+0,825)*2*3,0-2,325*3,0+4,0-(5,05+4,625+2,125+4,75)*3,0</t>
  </si>
  <si>
    <t>"m.č.204:" (4,625+4,125)*2*2,7</t>
  </si>
  <si>
    <t>"m.č.215:" (14,95+9,05+5,3+1,95)*2*2,7-(1,95+4,25+0,5+4,775+0,275+1,85+7,7+0,8+3,85)*2,7</t>
  </si>
  <si>
    <t>"m.č.310:" (24,925+2,22)*2*2,7-(22,275+1,05+1,9)*2,7</t>
  </si>
  <si>
    <t>"m.č.323:" (17,905+2,55)*2*2,7-9,75*2,7</t>
  </si>
  <si>
    <t>"m.č.324:" (4,375+2,1)*2*2,7-4,375*2,7</t>
  </si>
  <si>
    <t>78421_R09</t>
  </si>
  <si>
    <t>Příplatek za barvu - středně sytý odstín - Malba disprezní omyvatelná</t>
  </si>
  <si>
    <t>153329196</t>
  </si>
  <si>
    <t>"m.č.202:" (5,05+4,625+2,125+4,75)*3,0</t>
  </si>
  <si>
    <t>"m.č.215:" (1,95+4,25+0,5+4,775+0,275+1,85+7,7+0,8+3,85)*2,7</t>
  </si>
  <si>
    <t>"m.č.310:" (22,275+1,05+1,9)*2,7</t>
  </si>
  <si>
    <t>"m.č.323:" 9,75*2,7</t>
  </si>
  <si>
    <t>"m.č.324:" 4,375*2,7</t>
  </si>
  <si>
    <t>78421-R10</t>
  </si>
  <si>
    <t>Malba disprezní kryjící, ze směsi, za sucha otěruvzdorná, matná, 1x penetrační nátěr, 2x vrchní nátěr, Podrobný popis viz PD, D+M</t>
  </si>
  <si>
    <t>623144454</t>
  </si>
  <si>
    <t>Nátěr N3</t>
  </si>
  <si>
    <t>Stěny</t>
  </si>
  <si>
    <t>"m.č.119:" (1,3+3,6)*2*1,835</t>
  </si>
  <si>
    <t>"m.č.205b:" (2,75+1,7)*2*5,2</t>
  </si>
  <si>
    <t>"m.č.300:" (2,75+1,7)*2*3,8</t>
  </si>
  <si>
    <t>"m.č.316:" (2,175+2,0)*2*3,9</t>
  </si>
  <si>
    <t>Stropy</t>
  </si>
  <si>
    <t>"m.č.214:" 6,5</t>
  </si>
  <si>
    <t>"m.č.300:" 4,68</t>
  </si>
  <si>
    <t>715</t>
  </si>
  <si>
    <t>784211141</t>
  </si>
  <si>
    <t>Příplatek k cenám 2x maleb ze směsí za mokra oděruvzdorných za provádění pl do 5 m2</t>
  </si>
  <si>
    <t>386445827</t>
  </si>
  <si>
    <t>https://podminky.urs.cz/item/CS_URS_2023_01/784211141</t>
  </si>
  <si>
    <t>D1_03_3 - Požárně bezpečnostní řešení</t>
  </si>
  <si>
    <t>Ing. Polický</t>
  </si>
  <si>
    <t>HSV - HSV</t>
  </si>
  <si>
    <t xml:space="preserve">    PBŘ - Požárně bezpečnostrní řešení</t>
  </si>
  <si>
    <t>PBŘ</t>
  </si>
  <si>
    <t>Požárně bezpečnostrní řešení</t>
  </si>
  <si>
    <t>PBR100ozn</t>
  </si>
  <si>
    <t>označení protipožární ucpávky z obou stran požár. kce</t>
  </si>
  <si>
    <t>KS</t>
  </si>
  <si>
    <t>-975681754</t>
  </si>
  <si>
    <t>"UT DN50 ocel" 20</t>
  </si>
  <si>
    <t>"MP DN50" 10</t>
  </si>
  <si>
    <t>"EPS 200/100 - obsazenost 30%" 30</t>
  </si>
  <si>
    <t>"MAR 250/100 - obsazenost 30%" 2</t>
  </si>
  <si>
    <t>"MAR 100/100 - obsazenost 30%" 4</t>
  </si>
  <si>
    <t>"SLAB 300/100 - obsazenost 30%" 30</t>
  </si>
  <si>
    <t>"SLAB 200/100 - obsazenost 30%" 20</t>
  </si>
  <si>
    <t>"ZTI 100 PLAST - stěna" 27</t>
  </si>
  <si>
    <t>"ZTI 100 PLAST - strop" 20</t>
  </si>
  <si>
    <t>"ZTI 75 PLAST - strop" 8</t>
  </si>
  <si>
    <t>"ZTI 75 PLAST - stěna" 8</t>
  </si>
  <si>
    <t>"ZTI DO 50 PLAST" 40</t>
  </si>
  <si>
    <t>"ZTI DO 50 kov" 10</t>
  </si>
  <si>
    <t>"VZT" 30</t>
  </si>
  <si>
    <t>"CHL není součástí PBR, požární utěsnění je v dokumentaci VZT a CHL" 0</t>
  </si>
  <si>
    <t>"SILNO 200/100 - obsazenost 30%" 5</t>
  </si>
  <si>
    <t>"SILNO 600/150 - obsazenost 30%" 3</t>
  </si>
  <si>
    <t>"SILNO 100/100 - obsazenost 30%" 20</t>
  </si>
  <si>
    <t>Součet</t>
  </si>
  <si>
    <t>PBR1ozn</t>
  </si>
  <si>
    <t>Montáž označení protipožární ucpávky z obou stran požár. kce</t>
  </si>
  <si>
    <t>-1033112760</t>
  </si>
  <si>
    <t>PBR100PENA</t>
  </si>
  <si>
    <t>požární pěna pro kabely, kovové trubky a plastové trubky do DN 50 v 300 ml tubách</t>
  </si>
  <si>
    <t>158657930</t>
  </si>
  <si>
    <t>PBR100tmel</t>
  </si>
  <si>
    <t>požární tmel pro kovové trubky v 310 ml tubách</t>
  </si>
  <si>
    <t>-1175436372</t>
  </si>
  <si>
    <t>PBR100NÁT.1</t>
  </si>
  <si>
    <t>požární povlak na desky z min. plsti 150 kg/m2 - balení 12,5 kg</t>
  </si>
  <si>
    <t>-2419688</t>
  </si>
  <si>
    <t>PBR300man.1</t>
  </si>
  <si>
    <t>požární bandáž na kov. potrubí s hořlavou izolací (rozměr dělitelné bandáže 18000 x 125 x 2 mm )</t>
  </si>
  <si>
    <t>-325895647</t>
  </si>
  <si>
    <t>PBR500man.1</t>
  </si>
  <si>
    <t>požární manžeta na hoř. potrubí (rozměr dělitelné bandáže 3100 mm) dodávka 3,1 m dělitelného návinu</t>
  </si>
  <si>
    <t>-1522185754</t>
  </si>
  <si>
    <t>PBR10PHP.1</t>
  </si>
  <si>
    <t>MONTÁŽ PROTIPOŽÁRNÍHO POVLAKU na desky z min. plsti 150 kg/m2 - balení 12,5 kg</t>
  </si>
  <si>
    <t>811524819</t>
  </si>
  <si>
    <t>PBR1PA5454.1</t>
  </si>
  <si>
    <t>MONTÁŽ PROTIPOŽÁRNÍ BANDÁŽE</t>
  </si>
  <si>
    <t>-1288999783</t>
  </si>
  <si>
    <t>PBR1PA5456.1</t>
  </si>
  <si>
    <t>MONTÁŽ PROTIPOŽÁRNÍ MANŽETY (rozměr dělitelné bandáže 3100 mm) montáž celého 3,1 m dělitelného návinu</t>
  </si>
  <si>
    <t>-386659376</t>
  </si>
  <si>
    <t>PBR1PENA</t>
  </si>
  <si>
    <t>MONTÁŽ PROTIPOŽÁRNÍ PĚNY</t>
  </si>
  <si>
    <t>-795634336</t>
  </si>
  <si>
    <t>PBR1TMEL</t>
  </si>
  <si>
    <t>MONTÁŽ PROTIPOŽÁRNÍHO TMELU</t>
  </si>
  <si>
    <t>206539456</t>
  </si>
  <si>
    <t>PBR100EVAK12</t>
  </si>
  <si>
    <t>označení únikových cest fotoluminiscenční značkou (únikové dveře)</t>
  </si>
  <si>
    <t>761306211</t>
  </si>
  <si>
    <t>PBR102EVAK</t>
  </si>
  <si>
    <t>označení únikových cest fotoluminiscenční značkou (po schodišti dolů)</t>
  </si>
  <si>
    <t>1370732503</t>
  </si>
  <si>
    <t>1+1+1+1</t>
  </si>
  <si>
    <t>PBR100EVAK2</t>
  </si>
  <si>
    <t>označení únikových cest fotoluminiscenční značkou (únik vpravo)</t>
  </si>
  <si>
    <t>1300227869</t>
  </si>
  <si>
    <t>PBR100EVAK1</t>
  </si>
  <si>
    <t>označení únikových cest fotoluminiscenční značkou (únik vlevo)</t>
  </si>
  <si>
    <t>-816611268</t>
  </si>
  <si>
    <t>PBR100EVAK55</t>
  </si>
  <si>
    <t>označení podlaží</t>
  </si>
  <si>
    <t>876353828</t>
  </si>
  <si>
    <t>PBR101EVAK</t>
  </si>
  <si>
    <t>označení neevakuačního výtahu</t>
  </si>
  <si>
    <t>2010287139</t>
  </si>
  <si>
    <t>19</t>
  </si>
  <si>
    <t>PBR1EVAK</t>
  </si>
  <si>
    <t>MONTÁŽ EVAKUAČNÍCH ZNAČEK</t>
  </si>
  <si>
    <t>1414394589</t>
  </si>
  <si>
    <t>38+4+25+30+4+2</t>
  </si>
  <si>
    <t>429vztr1200</t>
  </si>
  <si>
    <t>závěsný a spojovací materiál - dodávka</t>
  </si>
  <si>
    <t>-2020157870</t>
  </si>
  <si>
    <t>429chlr1101</t>
  </si>
  <si>
    <t>závěsný a spojovací materiál - montáže</t>
  </si>
  <si>
    <t>kS</t>
  </si>
  <si>
    <t>801688500</t>
  </si>
  <si>
    <t>PBR100PHP</t>
  </si>
  <si>
    <t>přenosný hasící přístroj PG6 21A, 183B, C o obsahu 6 kg</t>
  </si>
  <si>
    <t>1516909579</t>
  </si>
  <si>
    <t>3+3+3</t>
  </si>
  <si>
    <t>PBR101PHP</t>
  </si>
  <si>
    <t>přenosný hasící přístroj S5 70B o obsahu 5 kg</t>
  </si>
  <si>
    <t>2064784704</t>
  </si>
  <si>
    <t>4+2+2+2+1+1+1+1+1</t>
  </si>
  <si>
    <t>PBR1PHP</t>
  </si>
  <si>
    <t>MONTÁŽ PHP</t>
  </si>
  <si>
    <t>-136762356</t>
  </si>
  <si>
    <t>15+9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</si>
  <si>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</si>
  <si>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</si>
  <si>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</si>
  <si>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</si>
  <si>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</si>
  <si>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</si>
  <si>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</si>
  <si>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150 kg/m2</t>
  </si>
  <si>
    <t>-586887579</t>
  </si>
  <si>
    <t>izol100</t>
  </si>
  <si>
    <t>Montáž izolace do prostupu</t>
  </si>
  <si>
    <t>-368449381</t>
  </si>
  <si>
    <t>D1_03_4a1 - Vytápění</t>
  </si>
  <si>
    <t>Ing. Tůma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</si>
  <si>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</si>
  <si>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</si>
  <si>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</si>
  <si>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</si>
  <si>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 - Zámečnické výrobky</t>
  </si>
  <si>
    <t xml:space="preserve">    HZS - Hodinové zúčtovací sazby</t>
  </si>
  <si>
    <t>Ústřední vytápění - strojovny</t>
  </si>
  <si>
    <t>732429212</t>
  </si>
  <si>
    <t>Montáž čerpadla oběhového mokroběžného závitového DN 25</t>
  </si>
  <si>
    <t>-1308032477</t>
  </si>
  <si>
    <t>https://podminky.urs.cz/item/CS_URS_2023_01/732429212</t>
  </si>
  <si>
    <t>426112730R</t>
  </si>
  <si>
    <t>čerpadlo oběhové teplovodní 25/1-4, výtlak do 4m, průtok do 3,6m3/h, 230V, 20W</t>
  </si>
  <si>
    <t>1155696437</t>
  </si>
  <si>
    <t>viz výkres: D1.03.4a1-04, D1.03.4a1-05, D1.03.4a1-06, D1.03.4a1-07, D1.03.4a1-08, D1.03.4a1-09</t>
  </si>
  <si>
    <t>426112740R</t>
  </si>
  <si>
    <t>čerpadlo oběhové teplovodní 25/1-6, výtlak do 6m, průtok do 3,6m3/h, 230V, 40W</t>
  </si>
  <si>
    <t>1895850092</t>
  </si>
  <si>
    <t>998732102</t>
  </si>
  <si>
    <t>Přesun hmot tonážní pro strojovny v objektech v přes 6 do 12 m</t>
  </si>
  <si>
    <t>-711473973</t>
  </si>
  <si>
    <t>https://podminky.urs.cz/item/CS_URS_2023_01/998732102</t>
  </si>
  <si>
    <t>Ústřední vytápění - rozvodné potrubí</t>
  </si>
  <si>
    <t>733111123</t>
  </si>
  <si>
    <t>Potrubí ocelové závitové černé bezešvé běžné středotlaké DN 15</t>
  </si>
  <si>
    <t>-251581053</t>
  </si>
  <si>
    <t>https://podminky.urs.cz/item/CS_URS_2023_01/733111123</t>
  </si>
  <si>
    <t>viz výkres: D1.03.4a1-04, D1.03.4a1-05, D1.03.4a1-06, D1.03.4a1-07, D1.03.4a1-08, D1.03.4a1-09, D1.03.4a1-10</t>
  </si>
  <si>
    <t>733111124</t>
  </si>
  <si>
    <t>Potrubí ocelové závitové černé bezešvé běžné středotlaké DN 20</t>
  </si>
  <si>
    <t>-1702259750</t>
  </si>
  <si>
    <t>https://podminky.urs.cz/item/CS_URS_2023_01/733111124</t>
  </si>
  <si>
    <t>28+7</t>
  </si>
  <si>
    <t>733111125</t>
  </si>
  <si>
    <t>Potrubí ocelové závitové černé bezešvé běžné středotlaké DN 25</t>
  </si>
  <si>
    <t>-993164888</t>
  </si>
  <si>
    <t>https://podminky.urs.cz/item/CS_URS_2023_01/733111125</t>
  </si>
  <si>
    <t>733111126</t>
  </si>
  <si>
    <t>Potrubí ocelové závitové černé bezešvé běžné středotlaké DN 32</t>
  </si>
  <si>
    <t>549177293</t>
  </si>
  <si>
    <t>https://podminky.urs.cz/item/CS_URS_2023_01/733111126</t>
  </si>
  <si>
    <t>733111127</t>
  </si>
  <si>
    <t>Potrubí ocelové závitové černé bezešvé běžné středotlaké DN 40</t>
  </si>
  <si>
    <t>101017318</t>
  </si>
  <si>
    <t>https://podminky.urs.cz/item/CS_URS_2023_01/733111127</t>
  </si>
  <si>
    <t>13+13</t>
  </si>
  <si>
    <t>733111128</t>
  </si>
  <si>
    <t>Potrubí ocelové závitové černé bezešvé běžné středotlaké DN 50</t>
  </si>
  <si>
    <t>-1383909644</t>
  </si>
  <si>
    <t>https://podminky.urs.cz/item/CS_URS_2023_01/733111128</t>
  </si>
  <si>
    <t>131+7</t>
  </si>
  <si>
    <t>733190107</t>
  </si>
  <si>
    <t>Zkouška těsnosti potrubí ocelové závitové DN do 40</t>
  </si>
  <si>
    <t>1114350147</t>
  </si>
  <si>
    <t>https://podminky.urs.cz/item/CS_URS_2023_01/733190107</t>
  </si>
  <si>
    <t>10+35+35+26+26</t>
  </si>
  <si>
    <t>733190108</t>
  </si>
  <si>
    <t>Zkouška těsnosti potrubí ocelové závitové DN přes 40 do 50</t>
  </si>
  <si>
    <t>119187179</t>
  </si>
  <si>
    <t>https://podminky.urs.cz/item/CS_URS_2023_01/733190108</t>
  </si>
  <si>
    <t>733223202</t>
  </si>
  <si>
    <t>Potrubí měděné tvrdé spojované tvrdým pájením D 15x1 mm</t>
  </si>
  <si>
    <t>-810463456</t>
  </si>
  <si>
    <t>https://podminky.urs.cz/item/CS_URS_2023_01/733223202</t>
  </si>
  <si>
    <t>781+23</t>
  </si>
  <si>
    <t>733223203</t>
  </si>
  <si>
    <t>Potrubí měděné tvrdé spojované tvrdým pájením D 18x1 mm</t>
  </si>
  <si>
    <t>1640962550</t>
  </si>
  <si>
    <t>https://podminky.urs.cz/item/CS_URS_2023_01/733223203</t>
  </si>
  <si>
    <t>428+14</t>
  </si>
  <si>
    <t>733223204</t>
  </si>
  <si>
    <t>Potrubí měděné tvrdé spojované tvrdým pájením D 22x1 mm</t>
  </si>
  <si>
    <t>-1170427865</t>
  </si>
  <si>
    <t>https://podminky.urs.cz/item/CS_URS_2023_01/733223204</t>
  </si>
  <si>
    <t>733223205</t>
  </si>
  <si>
    <t>Potrubí měděné tvrdé spojované tvrdým pájením D 28x1,5 mm</t>
  </si>
  <si>
    <t>1162595378</t>
  </si>
  <si>
    <t>https://podminky.urs.cz/item/CS_URS_2023_01/733223205</t>
  </si>
  <si>
    <t>202</t>
  </si>
  <si>
    <t>733223206</t>
  </si>
  <si>
    <t>Potrubí měděné tvrdé spojované tvrdým pájením D 35x1,5 mm</t>
  </si>
  <si>
    <t>-584529655</t>
  </si>
  <si>
    <t>https://podminky.urs.cz/item/CS_URS_2023_01/733223206</t>
  </si>
  <si>
    <t>733223207</t>
  </si>
  <si>
    <t>Potrubí měděné tvrdé spojované tvrdým pájením D 42x1,5 mm</t>
  </si>
  <si>
    <t>1914653717</t>
  </si>
  <si>
    <t>https://podminky.urs.cz/item/CS_URS_2023_01/733223207</t>
  </si>
  <si>
    <t>48+27</t>
  </si>
  <si>
    <t>733223208</t>
  </si>
  <si>
    <t>Potrubí měděné tvrdé spojované tvrdým pájením D 54x2 mm</t>
  </si>
  <si>
    <t>-1939813192</t>
  </si>
  <si>
    <t>https://podminky.urs.cz/item/CS_URS_2023_01/733223208</t>
  </si>
  <si>
    <t>733224222</t>
  </si>
  <si>
    <t>Příplatek k potrubí měděnému za zhotovení přípojky z trubek měděných D 15x1 mm</t>
  </si>
  <si>
    <t>-129566788</t>
  </si>
  <si>
    <t>https://podminky.urs.cz/item/CS_URS_2023_01/733224222</t>
  </si>
  <si>
    <t>184+22</t>
  </si>
  <si>
    <t>733224223</t>
  </si>
  <si>
    <t>Příplatek k potrubí měděnému za zhotovení přípojky z trubek měděných D 18x1 mm</t>
  </si>
  <si>
    <t>1156234221</t>
  </si>
  <si>
    <t>https://podminky.urs.cz/item/CS_URS_2023_01/733224223</t>
  </si>
  <si>
    <t>733291101</t>
  </si>
  <si>
    <t>Zkouška těsnosti potrubí měděné D do 35x1,5</t>
  </si>
  <si>
    <t>786018862</t>
  </si>
  <si>
    <t>https://podminky.urs.cz/item/CS_URS_2023_01/733291101</t>
  </si>
  <si>
    <t>804+442+188+202+49</t>
  </si>
  <si>
    <t>733291102</t>
  </si>
  <si>
    <t>Zkouška těsnosti potrubí měděné D přes 35x1,5 do 64x2</t>
  </si>
  <si>
    <t>1137998342</t>
  </si>
  <si>
    <t>https://podminky.urs.cz/item/CS_URS_2023_01/733291102</t>
  </si>
  <si>
    <t>75+20</t>
  </si>
  <si>
    <t>7332400R1</t>
  </si>
  <si>
    <t>Montáž přechodového kusu ocel-měď</t>
  </si>
  <si>
    <t>-1292565752</t>
  </si>
  <si>
    <t>viz výkres: D1.03.4a1-04, D1.03.4a1-08, D1.03.4a1-09</t>
  </si>
  <si>
    <t>2+4</t>
  </si>
  <si>
    <t>73323114P6</t>
  </si>
  <si>
    <t xml:space="preserve">Přechodový kus ocel-měď DN40/d42   </t>
  </si>
  <si>
    <t>-1270778397</t>
  </si>
  <si>
    <t>73323114P7</t>
  </si>
  <si>
    <t xml:space="preserve">Přechodový kus ocel-měď DN50/d54   </t>
  </si>
  <si>
    <t>1207315884</t>
  </si>
  <si>
    <t>998733103</t>
  </si>
  <si>
    <t>Přesun hmot tonážní pro rozvody potrubí v objektech v přes 12 do 24 m</t>
  </si>
  <si>
    <t>1573330138</t>
  </si>
  <si>
    <t>https://podminky.urs.cz/item/CS_URS_2023_01/998733103</t>
  </si>
  <si>
    <t>Ústřední vytápění - armatury</t>
  </si>
  <si>
    <t>734209113</t>
  </si>
  <si>
    <t>Montáž armatury závitové s dvěma závity G 1/2</t>
  </si>
  <si>
    <t>-2140333440</t>
  </si>
  <si>
    <t>https://podminky.urs.cz/item/CS_URS_2023_01/734209113</t>
  </si>
  <si>
    <t>5+1+2*(19+90)</t>
  </si>
  <si>
    <t>73422011R2</t>
  </si>
  <si>
    <t>Regulační a vyvažovací ventil DN15, Kvs=3,49, s měřícími ventilky</t>
  </si>
  <si>
    <t>-464698517</t>
  </si>
  <si>
    <t>4+1</t>
  </si>
  <si>
    <t>7342614R01</t>
  </si>
  <si>
    <t>Šroubení dvojité rohové s integrovaným termostatickým ventilem M30x1,5 s přednastavením, připojovací rozteč 50mm</t>
  </si>
  <si>
    <t>672343350</t>
  </si>
  <si>
    <t>11+8</t>
  </si>
  <si>
    <t>7342614R03</t>
  </si>
  <si>
    <t>Šroubení dvojité rohové  pro otop. tělesa VK, uzavíratelné s vypouštěním, připojovací rozteč 50mm</t>
  </si>
  <si>
    <t>-984734940</t>
  </si>
  <si>
    <t>87+3</t>
  </si>
  <si>
    <t>7342215R13</t>
  </si>
  <si>
    <t>Termostatický radiátorový ventil, rohový-axiální, DN15, s přednastavením průtoku, připojení pro term. hlavici M30x1,5</t>
  </si>
  <si>
    <t>2059396274</t>
  </si>
  <si>
    <t>734209114</t>
  </si>
  <si>
    <t>Montáž armatury závitové s dvěma závity G 3/4</t>
  </si>
  <si>
    <t>-442688635</t>
  </si>
  <si>
    <t>https://podminky.urs.cz/item/CS_URS_2023_01/734209114</t>
  </si>
  <si>
    <t>73422011R4</t>
  </si>
  <si>
    <t>Regulační a vyvažovací ventil DN20, Kvs=6,11, s měřícími ventilky</t>
  </si>
  <si>
    <t>-749641114</t>
  </si>
  <si>
    <t>10+3</t>
  </si>
  <si>
    <t>734209115</t>
  </si>
  <si>
    <t>Montáž armatury závitové s dvěma závity G 1</t>
  </si>
  <si>
    <t>1884972592</t>
  </si>
  <si>
    <t>https://podminky.urs.cz/item/CS_URS_2023_01/734209115</t>
  </si>
  <si>
    <t>73422011R5</t>
  </si>
  <si>
    <t>Regulační a vyvažovací ventil DN25, Kvs=9,22, s měřícími ventilky</t>
  </si>
  <si>
    <t>448633843</t>
  </si>
  <si>
    <t>734209116</t>
  </si>
  <si>
    <t>Montáž armatury závitové s dvěma závity G 5/4</t>
  </si>
  <si>
    <t>-1199781187</t>
  </si>
  <si>
    <t>https://podminky.urs.cz/item/CS_URS_2023_01/734209116</t>
  </si>
  <si>
    <t>a</t>
  </si>
  <si>
    <t>73422011R6</t>
  </si>
  <si>
    <t>Regulační a vyvažovací ventil DN32, Kvs=18,83, s měřícími ventilky</t>
  </si>
  <si>
    <t>-1515673831</t>
  </si>
  <si>
    <t>734261717</t>
  </si>
  <si>
    <t>Šroubení regulační radiátorové přímé G 1/2 s vypouštěním</t>
  </si>
  <si>
    <t>87321554</t>
  </si>
  <si>
    <t>https://podminky.urs.cz/item/CS_URS_2023_01/734261717</t>
  </si>
  <si>
    <t>734209123R</t>
  </si>
  <si>
    <t>Montáž armatury závitové s třemi závity G 1/2</t>
  </si>
  <si>
    <t>1771347524</t>
  </si>
  <si>
    <t>https://podminky.urs.cz/item/CS_URS_2023_01/734209123R</t>
  </si>
  <si>
    <t>viz výkres: D1.03.4a1-09, D1.03.4a1-10</t>
  </si>
  <si>
    <t>3-cestného regulačního ventilu</t>
  </si>
  <si>
    <t>734209124R</t>
  </si>
  <si>
    <t>Montáž armatury závitové s třemi závity G 3/4</t>
  </si>
  <si>
    <t>1587792784</t>
  </si>
  <si>
    <t>https://podminky.urs.cz/item/CS_URS_2023_01/734209124R</t>
  </si>
  <si>
    <t>734211120</t>
  </si>
  <si>
    <t>Ventil závitový odvzdušňovací G 1/2 PN 14 do 120°C automatický</t>
  </si>
  <si>
    <t>1669540165</t>
  </si>
  <si>
    <t>https://podminky.urs.cz/item/CS_URS_2023_01/734211120</t>
  </si>
  <si>
    <t>734242412</t>
  </si>
  <si>
    <t>Ventil závitový zpětný přímý G 1/2 PN 16 do 110°C</t>
  </si>
  <si>
    <t>-1033237591</t>
  </si>
  <si>
    <t>https://podminky.urs.cz/item/CS_URS_2023_01/734242412</t>
  </si>
  <si>
    <t>734242413</t>
  </si>
  <si>
    <t>Ventil závitový zpětný přímý G 3/4 PN 16 do 110°C</t>
  </si>
  <si>
    <t>18258375</t>
  </si>
  <si>
    <t>https://podminky.urs.cz/item/CS_URS_2023_01/734242413</t>
  </si>
  <si>
    <t>734242414</t>
  </si>
  <si>
    <t>Ventil závitový zpětný přímý G 1 PN 16 do 110°C</t>
  </si>
  <si>
    <t>-1235550955</t>
  </si>
  <si>
    <t>https://podminky.urs.cz/item/CS_URS_2023_01/734242414</t>
  </si>
  <si>
    <t>734242415</t>
  </si>
  <si>
    <t>Ventil závitový zpětný přímý G 5/4 PN 16 do 110°C</t>
  </si>
  <si>
    <t>-1708852461</t>
  </si>
  <si>
    <t>https://podminky.urs.cz/item/CS_URS_2023_01/734242415</t>
  </si>
  <si>
    <t>734291123</t>
  </si>
  <si>
    <t>Kohout plnící a vypouštěcí G 1/2 PN 10 do 90°C závitový</t>
  </si>
  <si>
    <t>1890006006</t>
  </si>
  <si>
    <t>https://podminky.urs.cz/item/CS_URS_2023_01/734291123</t>
  </si>
  <si>
    <t>734291243r</t>
  </si>
  <si>
    <t>Filtr závitový přímý G 3/4 PN 16 do 130°C s vnitřními závity</t>
  </si>
  <si>
    <t>1292220729</t>
  </si>
  <si>
    <t>734291244r</t>
  </si>
  <si>
    <t>Filtr závitový přímý G 1 PN 16 do 130°C s vnitřními závity</t>
  </si>
  <si>
    <t>96064906</t>
  </si>
  <si>
    <t>734291245r</t>
  </si>
  <si>
    <t>Filtr závitový přímý G 1 1/4 PN 16 do 130°C s vnitřními závity</t>
  </si>
  <si>
    <t>-210525517</t>
  </si>
  <si>
    <t>734292713</t>
  </si>
  <si>
    <t>Kohout kulový přímý G 1/2 PN 42 do 185°C vnitřní závit</t>
  </si>
  <si>
    <t>125125285</t>
  </si>
  <si>
    <t>https://podminky.urs.cz/item/CS_URS_2023_01/734292713</t>
  </si>
  <si>
    <t>734292714</t>
  </si>
  <si>
    <t>Kohout kulový přímý G 3/4 PN 42 do 185°C vnitřní závit</t>
  </si>
  <si>
    <t>383907825</t>
  </si>
  <si>
    <t>https://podminky.urs.cz/item/CS_URS_2023_01/734292714</t>
  </si>
  <si>
    <t>734292715</t>
  </si>
  <si>
    <t>Kohout kulový přímý G 1 PN 42 do 185°C vnitřní závit</t>
  </si>
  <si>
    <t>499133797</t>
  </si>
  <si>
    <t>https://podminky.urs.cz/item/CS_URS_2023_01/734292715</t>
  </si>
  <si>
    <t>734292716</t>
  </si>
  <si>
    <t>Kohout kulový přímý G 1 1/4 PN 42 do 185°C vnitřní závit</t>
  </si>
  <si>
    <t>72814920</t>
  </si>
  <si>
    <t>https://podminky.urs.cz/item/CS_URS_2023_01/734292716</t>
  </si>
  <si>
    <t>734292717</t>
  </si>
  <si>
    <t>Kohout kulový přímý G 1 1/2 PN 42 do 185°C vnitřní závit</t>
  </si>
  <si>
    <t>-615971510</t>
  </si>
  <si>
    <t>https://podminky.urs.cz/item/CS_URS_2023_01/734292717</t>
  </si>
  <si>
    <t>734411113</t>
  </si>
  <si>
    <t>Teploměr technický s pevným stonkem a jímkou zadní připojení průměr 80 mm délky 50 mm</t>
  </si>
  <si>
    <t>-1388495484</t>
  </si>
  <si>
    <t>https://podminky.urs.cz/item/CS_URS_2023_01/734411113</t>
  </si>
  <si>
    <t>734421102R</t>
  </si>
  <si>
    <t>Tlakoměr s pevným stonkem a zpětnou klapkou tlak 0-6 bar průměr 63 mm spodní připojení</t>
  </si>
  <si>
    <t>-152945290</t>
  </si>
  <si>
    <t>viz výkres: D1.03.4a1-07, D1.03.4a1-10</t>
  </si>
  <si>
    <t>998734103</t>
  </si>
  <si>
    <t>Přesun hmot tonážní pro armatury v objektech v přes 12 do 24 m</t>
  </si>
  <si>
    <t>2061525194</t>
  </si>
  <si>
    <t>https://podminky.urs.cz/item/CS_URS_2023_01/998734103</t>
  </si>
  <si>
    <t>Ústřední vytápění - otopná tělesa</t>
  </si>
  <si>
    <t>735152271</t>
  </si>
  <si>
    <t>Otopné těleso panelové VK jednodeskové 1 přídavná přestupní plocha výška/délka 600/400 mm výkon 401 W</t>
  </si>
  <si>
    <t>779487045</t>
  </si>
  <si>
    <t>https://podminky.urs.cz/item/CS_URS_2023_01/735152271</t>
  </si>
  <si>
    <t>735152273</t>
  </si>
  <si>
    <t>Otopné těleso panelové VK jednodeskové 1 přídavná přestupní plocha výška/délka 600/600 mm výkon 601 W</t>
  </si>
  <si>
    <t>-1234116942</t>
  </si>
  <si>
    <t>https://podminky.urs.cz/item/CS_URS_2023_01/735152273</t>
  </si>
  <si>
    <t>735152471</t>
  </si>
  <si>
    <t>Otopné těleso panelové VK dvoudeskové 1 přídavná přestupní plocha výška/délka 600/400 mm výkon 515 W</t>
  </si>
  <si>
    <t>43382450</t>
  </si>
  <si>
    <t>https://podminky.urs.cz/item/CS_URS_2023_01/735152471</t>
  </si>
  <si>
    <t>735152473</t>
  </si>
  <si>
    <t>Otopné těleso panelové VK dvoudeskové 1 přídavná přestupní plocha výška/délka 600/600 mm výkon 773 W</t>
  </si>
  <si>
    <t>-744715668</t>
  </si>
  <si>
    <t>https://podminky.urs.cz/item/CS_URS_2023_01/735152473</t>
  </si>
  <si>
    <t>735152474</t>
  </si>
  <si>
    <t>Otopné těleso panelové VK dvoudeskové 1 přídavná přestupní plocha výška/délka 600/700 mm výkon 902 W</t>
  </si>
  <si>
    <t>-1926050178</t>
  </si>
  <si>
    <t>https://podminky.urs.cz/item/CS_URS_2023_01/735152474</t>
  </si>
  <si>
    <t>735152475</t>
  </si>
  <si>
    <t>Otopné těleso panelové VK dvoudeskové 1 přídavná přestupní plocha výška/délka 600/800 mm výkon 1030 W</t>
  </si>
  <si>
    <t>945783225</t>
  </si>
  <si>
    <t>https://podminky.urs.cz/item/CS_URS_2023_01/735152475</t>
  </si>
  <si>
    <t>735152476</t>
  </si>
  <si>
    <t>Otopné těleso panelové VK dvoudeskové 1 přídavná přestupní plocha výška/délka 600/900 mm výkon 1159 W</t>
  </si>
  <si>
    <t>-449912172</t>
  </si>
  <si>
    <t>https://podminky.urs.cz/item/CS_URS_2023_01/735152476</t>
  </si>
  <si>
    <t>735152477</t>
  </si>
  <si>
    <t>Otopné těleso panelové VK dvoudeskové 1 přídavná přestupní plocha výška/délka 600/1000 mm výkon 1288 W</t>
  </si>
  <si>
    <t>-1736316227</t>
  </si>
  <si>
    <t>https://podminky.urs.cz/item/CS_URS_2023_01/735152477</t>
  </si>
  <si>
    <t>735152573</t>
  </si>
  <si>
    <t>Otopné těleso panelové VK dvoudeskové 2 přídavné přestupní plochy výška/délka 600/600 mm výkon 1007 W</t>
  </si>
  <si>
    <t>-1519676952</t>
  </si>
  <si>
    <t>https://podminky.urs.cz/item/CS_URS_2023_01/735152573</t>
  </si>
  <si>
    <t>735152574</t>
  </si>
  <si>
    <t>Otopné těleso panelové VK dvoudeskové 2 přídavné přestupní plochy výška/délka 600/700 mm výkon 1175 W</t>
  </si>
  <si>
    <t>-336990290</t>
  </si>
  <si>
    <t>https://podminky.urs.cz/item/CS_URS_2023_01/735152574</t>
  </si>
  <si>
    <t>735152577</t>
  </si>
  <si>
    <t>Otopné těleso panelové VK dvoudeskové 2 přídavné přestupní plochy výška/délka 600/1000 mm výkon 1679 W</t>
  </si>
  <si>
    <t>-1675734119</t>
  </si>
  <si>
    <t>https://podminky.urs.cz/item/CS_URS_2023_01/735152577</t>
  </si>
  <si>
    <t>735152579</t>
  </si>
  <si>
    <t>Otopné těleso panelové VK dvoudeskové 2 přídavné přestupní plochy výška/délka 600/1200 mm výkon 2015 W</t>
  </si>
  <si>
    <t>1137640140</t>
  </si>
  <si>
    <t>https://podminky.urs.cz/item/CS_URS_2023_01/735152579</t>
  </si>
  <si>
    <t>735152581</t>
  </si>
  <si>
    <t>Otopné těleso panelové VK dvoudeskové 2 přídavné přestupní plochy výška/délka 600/1600 mm výkon 2686 W</t>
  </si>
  <si>
    <t>-269617308</t>
  </si>
  <si>
    <t>https://podminky.urs.cz/item/CS_URS_2023_01/735152581</t>
  </si>
  <si>
    <t>735152596</t>
  </si>
  <si>
    <t>Otopné těleso panelové VK dvoudeskové 2 přídavné přestupní plochy výška/délka 900/900 mm výkon 2082 W</t>
  </si>
  <si>
    <t>630854178</t>
  </si>
  <si>
    <t>https://podminky.urs.cz/item/CS_URS_2023_01/735152596</t>
  </si>
  <si>
    <t>735152600</t>
  </si>
  <si>
    <t>Otopné těleso panelové VK dvoudeskové 2 přídavné přestupní plochy výška/délka 900/1400 mm výkon 3238 W</t>
  </si>
  <si>
    <t>-1582004490</t>
  </si>
  <si>
    <t>https://podminky.urs.cz/item/CS_URS_2023_01/735152600</t>
  </si>
  <si>
    <t>735152673</t>
  </si>
  <si>
    <t>Otopné těleso panelové VK třídeskové 3 přídavné přestupní plochy výška/délka 600/600 mm výkon 1444 W</t>
  </si>
  <si>
    <t>-379954052</t>
  </si>
  <si>
    <t>https://podminky.urs.cz/item/CS_URS_2023_01/735152673</t>
  </si>
  <si>
    <t>2+6</t>
  </si>
  <si>
    <t>735152674</t>
  </si>
  <si>
    <t>Otopné těleso panelové VK třídeskové 3 přídavné přestupní plochy výška/délka 600/700 mm výkon 1684 W</t>
  </si>
  <si>
    <t>-306813880</t>
  </si>
  <si>
    <t>https://podminky.urs.cz/item/CS_URS_2023_01/735152674</t>
  </si>
  <si>
    <t>735159210R</t>
  </si>
  <si>
    <t>Montáž otopných těles panelových dvouřadých délky do 1140 mm</t>
  </si>
  <si>
    <t>-1606415979</t>
  </si>
  <si>
    <t>1+1+6+3+2</t>
  </si>
  <si>
    <t>735152372R</t>
  </si>
  <si>
    <t>Otopné těleso panelové HYGIENE VK dvoudeskové bez přídavné přestupní plochy výška/délka 600/500mm</t>
  </si>
  <si>
    <t>1311377196</t>
  </si>
  <si>
    <t>735152373R</t>
  </si>
  <si>
    <t>Otopné těleso panelové HYGIENE VK dvoudeskové bez přídavné přestupní plochy výška/délka 600/600mm</t>
  </si>
  <si>
    <t>-901889286</t>
  </si>
  <si>
    <t>735152374R</t>
  </si>
  <si>
    <t>Otopné těleso panelové HYGIENE VK dvoudeskové bez přídavné přestupní plochy výška/délka 600/700mm</t>
  </si>
  <si>
    <t>1717866549</t>
  </si>
  <si>
    <t>735152375R</t>
  </si>
  <si>
    <t>Otopné těleso panelové HYGIENE VK dvoudeskové bez přídavné přestupní plochy výška/délka 600/800mm</t>
  </si>
  <si>
    <t>-719305192</t>
  </si>
  <si>
    <t>735152377R</t>
  </si>
  <si>
    <t>Otopné těleso panelové HYGIENE VK dvoudeskové bez přídavné přestupní plochy výška/délka 600/1000 mm</t>
  </si>
  <si>
    <t>-1566290184</t>
  </si>
  <si>
    <t>735159310R</t>
  </si>
  <si>
    <t>Montáž otopných těles panelových třířadých délky do 1140 mm</t>
  </si>
  <si>
    <t>-2105752029</t>
  </si>
  <si>
    <t>11+1</t>
  </si>
  <si>
    <t>735152674R</t>
  </si>
  <si>
    <t>Otopné těleso panelové HYGIENE VK třídeskové bez přídavné přestupní plochy výška/délka 600/700 mm</t>
  </si>
  <si>
    <t>-168882477</t>
  </si>
  <si>
    <t>9+2</t>
  </si>
  <si>
    <t>735152678R</t>
  </si>
  <si>
    <t>Otopné těleso panelové HYGIENE VK třídeskové bez přídavné přestupní plochy výška/délka 600/1100mm</t>
  </si>
  <si>
    <t>-1292290645</t>
  </si>
  <si>
    <t>84</t>
  </si>
  <si>
    <t>735412313</t>
  </si>
  <si>
    <t>Konvektor lavicový v 300 mm š 230 mm dl 1200 mm výkon 1980 W</t>
  </si>
  <si>
    <t>-879403549</t>
  </si>
  <si>
    <t>https://podminky.urs.cz/item/CS_URS_2023_01/735412313</t>
  </si>
  <si>
    <t>85</t>
  </si>
  <si>
    <t>73516451R</t>
  </si>
  <si>
    <t>Montáž otopného tělesa trubkového na stěnu, výška tělesa do 1500 mm</t>
  </si>
  <si>
    <t>1694379621</t>
  </si>
  <si>
    <t>6+2+4</t>
  </si>
  <si>
    <t>484576R10</t>
  </si>
  <si>
    <t>Otopné těleso trubkové, středové připojení, výšky 1220mm délky 450 mm</t>
  </si>
  <si>
    <t>-1428878961</t>
  </si>
  <si>
    <t>484576R15</t>
  </si>
  <si>
    <t>Otopné těleso trubkové, středové připojení, výšky 1500mm délky 450 mm</t>
  </si>
  <si>
    <t>784253054</t>
  </si>
  <si>
    <t>484576R16</t>
  </si>
  <si>
    <t>Otopné těleso trubkové, středové připojení, výšky 1500mm délky 600 mm</t>
  </si>
  <si>
    <t>345651165</t>
  </si>
  <si>
    <t>73516452R</t>
  </si>
  <si>
    <t>Montáž otopného tělesa trubkového na stěnu, výška tělesa přes 1500 mm</t>
  </si>
  <si>
    <t>1357676040</t>
  </si>
  <si>
    <t>5+2</t>
  </si>
  <si>
    <t>484576R18</t>
  </si>
  <si>
    <t>Otopné těleso trubkové, středové připojení, výšky 1820mm délky 600 mm</t>
  </si>
  <si>
    <t>-1241653257</t>
  </si>
  <si>
    <t>89</t>
  </si>
  <si>
    <t>484576R19</t>
  </si>
  <si>
    <t>Otopné těleso trubkové, středové připojení, výšky 1820mm délky 750 mm</t>
  </si>
  <si>
    <t>2063076710</t>
  </si>
  <si>
    <t>998735103</t>
  </si>
  <si>
    <t>Přesun hmot tonážní pro otopná tělesa v objektech v přes 12 do 24 m</t>
  </si>
  <si>
    <t>251100356</t>
  </si>
  <si>
    <t>https://podminky.urs.cz/item/CS_URS_2023_01/998735103</t>
  </si>
  <si>
    <t>783614651</t>
  </si>
  <si>
    <t>Základní antikorozní jednonásobný syntetický potrubí DN do 50 mm</t>
  </si>
  <si>
    <t>-933498111</t>
  </si>
  <si>
    <t>https://podminky.urs.cz/item/CS_URS_2023_01/783614651</t>
  </si>
  <si>
    <t>10+35+35+26+26+138</t>
  </si>
  <si>
    <t>713463211</t>
  </si>
  <si>
    <t>Montáž izolace tepelné potrubí potrubními pouzdry s Al fólií staženými Al páskou 1x D do 50 mm</t>
  </si>
  <si>
    <t>2022315357</t>
  </si>
  <si>
    <t>https://podminky.urs.cz/item/CS_URS_2023_01/713463211</t>
  </si>
  <si>
    <t>78+96+70+237+84+10+26</t>
  </si>
  <si>
    <t>631545100R</t>
  </si>
  <si>
    <t>pouzdro potrubní izolační z minerální vlny s AL fólií, d15/20 mm</t>
  </si>
  <si>
    <t>-1722257952</t>
  </si>
  <si>
    <t>631545101R</t>
  </si>
  <si>
    <t>pouzdro potrubní izolační z minerální vlny s AL fólií, d18/20 mm</t>
  </si>
  <si>
    <t>590663623</t>
  </si>
  <si>
    <t>631545102R</t>
  </si>
  <si>
    <t>pouzdro potrubní izolační z minerální vlny s AL fólií, d22/20 mm</t>
  </si>
  <si>
    <t>772544378</t>
  </si>
  <si>
    <t>60+10</t>
  </si>
  <si>
    <t>631545310R</t>
  </si>
  <si>
    <t>pouzdro potrubní izolační z minerální vlny s AL fólií, d28/30 mm</t>
  </si>
  <si>
    <t>-548371391</t>
  </si>
  <si>
    <t>202+35</t>
  </si>
  <si>
    <t>631545320R</t>
  </si>
  <si>
    <t>pouzdro potrubní izolační z minerální vlny s AL fólií, d35/30 mm</t>
  </si>
  <si>
    <t>678303511</t>
  </si>
  <si>
    <t>49+35</t>
  </si>
  <si>
    <t>631545730R</t>
  </si>
  <si>
    <t>pouzdro potrubní izolační z minerální vlny s AL fólií, d42/40 mm</t>
  </si>
  <si>
    <t>206058282</t>
  </si>
  <si>
    <t>75+26</t>
  </si>
  <si>
    <t>631545740R</t>
  </si>
  <si>
    <t>pouzdro potrubní izolační z minerální vlny s AL fólií, d49/40 mm</t>
  </si>
  <si>
    <t>729510076</t>
  </si>
  <si>
    <t>713463212</t>
  </si>
  <si>
    <t>Montáž izolace tepelné potrubí potrubními pouzdry s Al fólií staženými Al páskou 1x D přes 50 do 100 mm</t>
  </si>
  <si>
    <t>-523393105</t>
  </si>
  <si>
    <t>https://podminky.urs.cz/item/CS_URS_2023_01/713463212</t>
  </si>
  <si>
    <t>631546050R</t>
  </si>
  <si>
    <t>pouzdro potrubní izolační z minerální vlny s AL fólií, d60/50 mm</t>
  </si>
  <si>
    <t>1898622704</t>
  </si>
  <si>
    <t>20+138</t>
  </si>
  <si>
    <t>71346-PE01</t>
  </si>
  <si>
    <t>Montáž tepelné izolace potrubí z pěnového PE, lepené, DN do 16mm</t>
  </si>
  <si>
    <t>-37952972</t>
  </si>
  <si>
    <t>7131-PE11</t>
  </si>
  <si>
    <t>Termoizolační trubice z pěnového polyethylenu ,v základním provedení, tloušťka stěny 9 mm, vnitřní průměr 15 mm</t>
  </si>
  <si>
    <t>-1492931294</t>
  </si>
  <si>
    <t>71346-PE02</t>
  </si>
  <si>
    <t>Montáž tepelné izolace potrubí z pěnového PE, lepené, DN přes 16 do 25mm</t>
  </si>
  <si>
    <t>1991022588</t>
  </si>
  <si>
    <t>332+146</t>
  </si>
  <si>
    <t>7131-PE12</t>
  </si>
  <si>
    <t>Termoizolační trubice z pěnového polyethylenu, v základním provedení, tloušťka stěny 13 mm, vnitřní průměr 18 mm</t>
  </si>
  <si>
    <t>-2000480507</t>
  </si>
  <si>
    <t>7131-PE13</t>
  </si>
  <si>
    <t>Termoizolační trubice z pěnového polyethylenu, v základním provedení, tloušťka stěny 13 mm, vnitřní průměr 22 mm</t>
  </si>
  <si>
    <t>-1652597374</t>
  </si>
  <si>
    <t>998713101</t>
  </si>
  <si>
    <t>Přesun hmot tonážní pro izolace tepelné v objektech v do 6 m</t>
  </si>
  <si>
    <t>-443189490</t>
  </si>
  <si>
    <t>https://podminky.urs.cz/item/CS_URS_2023_01/998713101</t>
  </si>
  <si>
    <t>Z</t>
  </si>
  <si>
    <t>Zámečnické výrobky</t>
  </si>
  <si>
    <t>767-Z01</t>
  </si>
  <si>
    <t>Montáž kovových stavebních doplňkových konstrukcí</t>
  </si>
  <si>
    <t>968155446</t>
  </si>
  <si>
    <t>1101</t>
  </si>
  <si>
    <t>767-Z02</t>
  </si>
  <si>
    <t>Nosník ocelový</t>
  </si>
  <si>
    <t>-1701629205</t>
  </si>
  <si>
    <t>767-Z03</t>
  </si>
  <si>
    <t>Tyč ocelová závitivá M8</t>
  </si>
  <si>
    <t>2119506670</t>
  </si>
  <si>
    <t>767-Z04</t>
  </si>
  <si>
    <t>Objímka dvoušroubová s hlavou M8</t>
  </si>
  <si>
    <t>607081059</t>
  </si>
  <si>
    <t>767-Z05</t>
  </si>
  <si>
    <t>Šroub s hmoždinkou M8</t>
  </si>
  <si>
    <t>1153706619</t>
  </si>
  <si>
    <t>767-Z06</t>
  </si>
  <si>
    <t>Sestava mont. dílů nosníku</t>
  </si>
  <si>
    <t>-1864967117</t>
  </si>
  <si>
    <t>767-Z07</t>
  </si>
  <si>
    <t>Sestava spoj. dílů objímky</t>
  </si>
  <si>
    <t>972894898</t>
  </si>
  <si>
    <t>Hodinové zúčtovací sazby</t>
  </si>
  <si>
    <t>799-M01</t>
  </si>
  <si>
    <t>Doregulování hydrodinamických tlaků</t>
  </si>
  <si>
    <t>1954395476</t>
  </si>
  <si>
    <t>799-M03</t>
  </si>
  <si>
    <t>Uvedení do provozu</t>
  </si>
  <si>
    <t>-1185533588</t>
  </si>
  <si>
    <t>799-M04</t>
  </si>
  <si>
    <t>Napuštění a odvzdušnění soustavy</t>
  </si>
  <si>
    <t>691080314</t>
  </si>
  <si>
    <t>799-M05</t>
  </si>
  <si>
    <t>Topná zkouška</t>
  </si>
  <si>
    <t>1934283999</t>
  </si>
  <si>
    <t>119</t>
  </si>
  <si>
    <t>799-M06</t>
  </si>
  <si>
    <t>Nezměřitelné stavební práce</t>
  </si>
  <si>
    <t>1456491676</t>
  </si>
  <si>
    <t>799-M07</t>
  </si>
  <si>
    <t>Napojení na stávající rozvody</t>
  </si>
  <si>
    <t>-1576115440</t>
  </si>
  <si>
    <t>D1_03_4a2 - Předávací stanice tepla</t>
  </si>
  <si>
    <t>732112232</t>
  </si>
  <si>
    <t>Rozdělovač sdružený hydraulický DN 80 závitový</t>
  </si>
  <si>
    <t>1644218504</t>
  </si>
  <si>
    <t>https://podminky.urs.cz/item/CS_URS_2023_01/732112232</t>
  </si>
  <si>
    <t>viz výkres: D1.03.4a2-04, D1.03.4a2-05, D1.03.4a2-06</t>
  </si>
  <si>
    <t>2,75</t>
  </si>
  <si>
    <t>73211222R3</t>
  </si>
  <si>
    <t>Montáž tepelná izolace RS-KOMBI</t>
  </si>
  <si>
    <t>1731344246</t>
  </si>
  <si>
    <t>viz výkres: D1.03.4a2-04, D1.03.4a2-05</t>
  </si>
  <si>
    <t>73211222R4</t>
  </si>
  <si>
    <t>Tepelní izolace pro RS-kombi, PUR tl.35mm, kašírovaná AL plechem</t>
  </si>
  <si>
    <t>-108804421</t>
  </si>
  <si>
    <t>732199100</t>
  </si>
  <si>
    <t>Montáž orientačních štítků</t>
  </si>
  <si>
    <t>-1269211379</t>
  </si>
  <si>
    <t>https://podminky.urs.cz/item/CS_URS_2023_01/732199100</t>
  </si>
  <si>
    <t>7321991R1</t>
  </si>
  <si>
    <t>Orientační štítek samolepící</t>
  </si>
  <si>
    <t>-691486949</t>
  </si>
  <si>
    <t>73221931R1</t>
  </si>
  <si>
    <t>Montáž ohříváku vody stojatého PN 1,0/1,0 o obsahu do 1000 litrů</t>
  </si>
  <si>
    <t>-145249347</t>
  </si>
  <si>
    <t>4843714R2</t>
  </si>
  <si>
    <t>Nerezový ohřívač vody zásobníkový objemu 400 l, s trubkovým výměníkem 2m2, průtok topné vody 1,85m3/h, PUR tepelná izolace, provozní tlak 1,0MPa</t>
  </si>
  <si>
    <t>586224926</t>
  </si>
  <si>
    <t>-1538851752</t>
  </si>
  <si>
    <t>426112030R</t>
  </si>
  <si>
    <t xml:space="preserve">ČERPADLO S ELEKTRONICKOU REGULACÍ OTÁČEK 25/0,5-6, PN10, (MAX. Q=7,6m3/h, H=6,5m), připojení G1 1/2", DÉLKA 180MM, P=114W, I=0,9A, 230V </t>
  </si>
  <si>
    <t>-453602121</t>
  </si>
  <si>
    <t>998732101</t>
  </si>
  <si>
    <t>Přesun hmot tonážní pro strojovny v objektech v do 6 m</t>
  </si>
  <si>
    <t>-1635149640</t>
  </si>
  <si>
    <t>https://podminky.urs.cz/item/CS_URS_2023_01/998732101</t>
  </si>
  <si>
    <t>733111112</t>
  </si>
  <si>
    <t>Potrubí ocelové závitové černé bezešvé běžné v kotelnách nebo strojovnách DN 10</t>
  </si>
  <si>
    <t>2074546102</t>
  </si>
  <si>
    <t>https://podminky.urs.cz/item/CS_URS_2023_01/733111112</t>
  </si>
  <si>
    <t>733111116</t>
  </si>
  <si>
    <t>Potrubí ocelové závitové černé bezešvé běžné v kotelnách nebo strojovnách DN 32</t>
  </si>
  <si>
    <t>1462233872</t>
  </si>
  <si>
    <t>https://podminky.urs.cz/item/CS_URS_2023_01/733111116</t>
  </si>
  <si>
    <t>733111117</t>
  </si>
  <si>
    <t>Potrubí ocelové závitové černé bezešvé běžné v kotelnách nebo strojovnách DN 40</t>
  </si>
  <si>
    <t>-2017663540</t>
  </si>
  <si>
    <t>https://podminky.urs.cz/item/CS_URS_2023_01/733111117</t>
  </si>
  <si>
    <t>733111118</t>
  </si>
  <si>
    <t>Potrubí ocelové závitové černé bezešvé běžné v kotelnách nebo strojovnách DN 50</t>
  </si>
  <si>
    <t>-798246479</t>
  </si>
  <si>
    <t>https://podminky.urs.cz/item/CS_URS_2023_01/733111118</t>
  </si>
  <si>
    <t>733121222</t>
  </si>
  <si>
    <t>Potrubí ocelové hladké bezešvé v kotelnách nebo strojovnách spojované svařováním D 76x3,2</t>
  </si>
  <si>
    <t>-1976367815</t>
  </si>
  <si>
    <t>https://podminky.urs.cz/item/CS_URS_2023_01/733121222</t>
  </si>
  <si>
    <t>733141105</t>
  </si>
  <si>
    <t>Odvzdušňovací nádoba z trubek ocelových DN 100</t>
  </si>
  <si>
    <t>1701891347</t>
  </si>
  <si>
    <t>https://podminky.urs.cz/item/CS_URS_2023_01/733141105</t>
  </si>
  <si>
    <t>689606443</t>
  </si>
  <si>
    <t>10+22+24</t>
  </si>
  <si>
    <t>1859279623</t>
  </si>
  <si>
    <t>733190225</t>
  </si>
  <si>
    <t>Zkouška těsnosti potrubí ocelové hladké D přes 60,3x2,9 do 89x5,0</t>
  </si>
  <si>
    <t>-2032115507</t>
  </si>
  <si>
    <t>https://podminky.urs.cz/item/CS_URS_2023_01/733190225</t>
  </si>
  <si>
    <t>998733101</t>
  </si>
  <si>
    <t>Přesun hmot tonážní pro rozvody potrubí v objektech v do 6 m</t>
  </si>
  <si>
    <t>-1611676138</t>
  </si>
  <si>
    <t>https://podminky.urs.cz/item/CS_URS_2023_01/998733101</t>
  </si>
  <si>
    <t>734163427</t>
  </si>
  <si>
    <t>Filtr DN 65 PN 16 do 300°C z uhlíkové oceli s vypouštěcí zátkou</t>
  </si>
  <si>
    <t>-1850475041</t>
  </si>
  <si>
    <t>https://podminky.urs.cz/item/CS_URS_2023_01/734163427</t>
  </si>
  <si>
    <t>734193115</t>
  </si>
  <si>
    <t>Klapka mezipřírubová uzavírací DN 65 PN 16 do 120°C disk tvárná litina</t>
  </si>
  <si>
    <t>12113435</t>
  </si>
  <si>
    <t>https://podminky.urs.cz/item/CS_URS_2023_01/734193115</t>
  </si>
  <si>
    <t>734209115R</t>
  </si>
  <si>
    <t>-772262368</t>
  </si>
  <si>
    <t>https://podminky.urs.cz/item/CS_URS_2023_01/734209115R</t>
  </si>
  <si>
    <t>2-cestný regulační ventil</t>
  </si>
  <si>
    <t>-974074890</t>
  </si>
  <si>
    <t>734242416</t>
  </si>
  <si>
    <t>Ventil závitový zpětný přímý G 6/4 PN 16 do 110°C</t>
  </si>
  <si>
    <t>-2101324862</t>
  </si>
  <si>
    <t>https://podminky.urs.cz/item/CS_URS_2023_01/734242416</t>
  </si>
  <si>
    <t>734242417</t>
  </si>
  <si>
    <t>Ventil závitový zpětný přímý G 2 PN 16 do 110°C</t>
  </si>
  <si>
    <t>-1788712341</t>
  </si>
  <si>
    <t>https://podminky.urs.cz/item/CS_URS_2023_01/734242417</t>
  </si>
  <si>
    <t>-1061762240</t>
  </si>
  <si>
    <t>734291246</t>
  </si>
  <si>
    <t>Filtr závitový přímý G 1 1/2 PN 16 do 130°C s vnitřními závity</t>
  </si>
  <si>
    <t>-219277666</t>
  </si>
  <si>
    <t>https://podminky.urs.cz/item/CS_URS_2023_01/734291246</t>
  </si>
  <si>
    <t>734291247</t>
  </si>
  <si>
    <t>Filtr závitový přímý G 2 PN 16 do 130°C s vnitřními závity</t>
  </si>
  <si>
    <t>-1004932863</t>
  </si>
  <si>
    <t>https://podminky.urs.cz/item/CS_URS_2023_01/734291247</t>
  </si>
  <si>
    <t>734292712</t>
  </si>
  <si>
    <t>Kohout kulový přímý G 3/8 PN 42 do 185°C vnitřní závit</t>
  </si>
  <si>
    <t>-920198282</t>
  </si>
  <si>
    <t>https://podminky.urs.cz/item/CS_URS_2023_01/734292712</t>
  </si>
  <si>
    <t>-520350801</t>
  </si>
  <si>
    <t>-1102339529</t>
  </si>
  <si>
    <t>-727520327</t>
  </si>
  <si>
    <t>734292718</t>
  </si>
  <si>
    <t>Kohout kulový přímý G 2 PN 42 do 185°C vnitřní závit</t>
  </si>
  <si>
    <t>846737050</t>
  </si>
  <si>
    <t>https://podminky.urs.cz/item/CS_URS_2023_01/734292718</t>
  </si>
  <si>
    <t>420265251</t>
  </si>
  <si>
    <t>-83624102</t>
  </si>
  <si>
    <t>998734101</t>
  </si>
  <si>
    <t>Přesun hmot tonážní pro armatury v objektech v do 6 m</t>
  </si>
  <si>
    <t>-2041168611</t>
  </si>
  <si>
    <t>https://podminky.urs.cz/item/CS_URS_2023_01/998734101</t>
  </si>
  <si>
    <t>494763857</t>
  </si>
  <si>
    <t>10+22+24+58</t>
  </si>
  <si>
    <t>783614661</t>
  </si>
  <si>
    <t>Základní antikorozní jednonásobný syntetický potrubí přes DN 50 do DN 100 mm</t>
  </si>
  <si>
    <t>872294780</t>
  </si>
  <si>
    <t>https://podminky.urs.cz/item/CS_URS_2023_01/783614661</t>
  </si>
  <si>
    <t>-1361393173</t>
  </si>
  <si>
    <t>22+24</t>
  </si>
  <si>
    <t>-1950840783</t>
  </si>
  <si>
    <t>-452038788</t>
  </si>
  <si>
    <t>338524672</t>
  </si>
  <si>
    <t>58+17</t>
  </si>
  <si>
    <t>1508638548</t>
  </si>
  <si>
    <t>631546060R</t>
  </si>
  <si>
    <t>pouzdro potrubní izolační z minerální vlny s AL fólií, d76/60 mm</t>
  </si>
  <si>
    <t>2040663762</t>
  </si>
  <si>
    <t>-671444711</t>
  </si>
  <si>
    <t>1516344459</t>
  </si>
  <si>
    <t>1712136729</t>
  </si>
  <si>
    <t>1969502976</t>
  </si>
  <si>
    <t>-815928169</t>
  </si>
  <si>
    <t>1617819679</t>
  </si>
  <si>
    <t>-620031130</t>
  </si>
  <si>
    <t>959055657</t>
  </si>
  <si>
    <t>-158377329</t>
  </si>
  <si>
    <t>516441040</t>
  </si>
  <si>
    <t>1457457027</t>
  </si>
  <si>
    <t>839247917</t>
  </si>
  <si>
    <t>1954339531</t>
  </si>
  <si>
    <t>Napojení na rozvody</t>
  </si>
  <si>
    <t>-1923571796</t>
  </si>
  <si>
    <t>D1_03_4c - Vzduchotechnika a chlazení</t>
  </si>
  <si>
    <t>Ing. Štantejský</t>
  </si>
  <si>
    <t>14. - Zařízení č. 14 - Prostory 3.NP</t>
  </si>
  <si>
    <t>14CH1. - Zařízení č. 14CH1 - Prostory 3.NP - chlazení 1</t>
  </si>
  <si>
    <t>14CH2. - Zařízení č. 14CH2 - Prostory 3.NP - chlazení 2</t>
  </si>
  <si>
    <t>14V. - Zařízení č. 14V - Prostory 3.NP - vlhčení</t>
  </si>
  <si>
    <t>15. - Zařízení č. 15 - Zázemí</t>
  </si>
  <si>
    <t>16. - Zařízení č. 16 - Elektroterapie</t>
  </si>
  <si>
    <t>16CH1. - Zařízení č. 16CH1 - Elektroterapie - chlazení 1</t>
  </si>
  <si>
    <t>16CH2. - Zařízení č. 16CH2 - Elektroterapie - chlazení 2</t>
  </si>
  <si>
    <t>16V. - Zařízení č. 16V - Elektroterapie - vlhčení</t>
  </si>
  <si>
    <t>17. - Zařízení č. 17 - Vodoléčba</t>
  </si>
  <si>
    <t>17CH1. - Zařízení č. 17CH1 - Vodoléčba - chlazení 1</t>
  </si>
  <si>
    <t>17CH2. - Zařízení č. 17CH2 - Vodoléčba - chlazení 2</t>
  </si>
  <si>
    <t>22. - Zařízení č. 22 - Laboratoře 2.NP</t>
  </si>
  <si>
    <t>22CH1. - Zařízení č. 22CH1 - Laboratoře 2.NP - chlazení 1</t>
  </si>
  <si>
    <t>22CH2. - Zařízení č. 22CH2 - Laboratoře 2.NP - chlazení 2</t>
  </si>
  <si>
    <t>22CH3. - Zařízení č. 22CH3 - Laboratoře 2.NP - chlazení 3</t>
  </si>
  <si>
    <t>22V. - Zařízení č. 22V - Laboratoře 2.NP - vlhčení</t>
  </si>
  <si>
    <t>K10a. - Zařízení č. K10a - Chlazení místností 3.NP</t>
  </si>
  <si>
    <t>K10b. - Zařízení č. K10b - Chlazení místností 2.NP</t>
  </si>
  <si>
    <t>K10c. - Zařízení č. K10c - Chlazení místností 1.NP</t>
  </si>
  <si>
    <t>K11. - Zařízení č. K11 - Chlazení techn. zátěže 1.NP a 3.NP</t>
  </si>
  <si>
    <t>H31. - Zařízení č. H31 - Hyg. buňka m.č. 328</t>
  </si>
  <si>
    <t>T13. - Zařízení č. T13 - Rozvodna UT m.č. 141</t>
  </si>
  <si>
    <t>T14. - Zařízení č. T14 - UPS m.č. 142</t>
  </si>
  <si>
    <t>T15. - Zařízení č. T15 - Rozvodna NN m.č. 143</t>
  </si>
  <si>
    <t>T32. - Zařízení č. T32 - EL slabo m.č. 316</t>
  </si>
  <si>
    <t>T41. - Zařízení č. T41 - Strojovna VZT m.č. 401</t>
  </si>
  <si>
    <t>800. - Úprava části OLMI - posuny kondenzačních jednotek</t>
  </si>
  <si>
    <t>P. - Úprava trasy přívodu stávajícího požárního větrání CHÚC A</t>
  </si>
  <si>
    <t>999. - Ostatní položky</t>
  </si>
  <si>
    <t>14.</t>
  </si>
  <si>
    <t>Zařízení č. 14 - Prostory 3.NP</t>
  </si>
  <si>
    <t>14.001</t>
  </si>
  <si>
    <t>Vzduchotechnická rekuperační jednotka ve vnitřním hygienickém provedení  s deskovým rekuperátorem.  Množství vzduchu V = 2200/2040 m3/h. Tlaková ztráta 450/450 Pa. D+M</t>
  </si>
  <si>
    <t>Technické parametry viz. D1.03.4c-01 Technická zpráva - včetně příloh,  D1.03.4c-03 Technické podmínky.</t>
  </si>
  <si>
    <t>Jednotka je v souladu s Nařízením komise EU č. 1253/2014 a splňuje požadavky  na Ekodesign a ErP 2018.</t>
  </si>
  <si>
    <t>Jednotka včetně deskového rekuperačního výměníku s obtokovými klapkami,  ventilátorů s volně oběžným kolem,</t>
  </si>
  <si>
    <t>vodního ohřívače, přímého výparníku - přímé chlazení - 2 okruhy vč. eliminátoru kapek, protimrazové ochrany, volné komory pro parní vlhčení,</t>
  </si>
  <si>
    <t xml:space="preserve">spádovaných a odvodněných kondenzátních van z ušlechtilé oceli, </t>
  </si>
  <si>
    <t>filtračních komor s filtry, uzavíracích klapek (servopohony a čidla dodávka MaR), pružných manžet, revizních oken, základového rámu s výškově nastav</t>
  </si>
  <si>
    <t>Zařízení bude napájené a ovládané profesí MaR z jejich rozvaděče,  který napájí profese ELE.</t>
  </si>
  <si>
    <t xml:space="preserve">Dané zařízení bude ovládané pomocí plnohodnotného řízení s časovým režimem  dle provozu - MaR. Profese MaR zajistí ovládání všech komponentů VZT. </t>
  </si>
  <si>
    <t xml:space="preserve">Při spuštění požárního poplachu zajistí profese MaR odstavení zařízení z provozu. </t>
  </si>
  <si>
    <t>Frekvenční měniče jsou součástí dodávky profese MaR. Prokabelování mezi FM a motorem ventilátoru bude v dodávce profese MaR.</t>
  </si>
  <si>
    <t>Profese ELE zajistí silový přívod pro rozvaděč MaR.</t>
  </si>
  <si>
    <t>Profese ÚT zajistí napojení VZT jednotky na topnou vodu o teplotním spádu 70/50 °C. Regulační uzel je součástí dodávky profese ÚT.</t>
  </si>
  <si>
    <t>Profese ZTI zajistí napojení nátrubků odvodu kondenzátu z VZT jednotky.  Sifony budou součástí dodávky profese ZTI.</t>
  </si>
  <si>
    <t>Při spuštění požárního poplachu vydá profese EPS signál, kterým odstaví příslušná profese zařízení z provozu.</t>
  </si>
  <si>
    <t>Transport jednotky po jednotlivých sekcích na místo určení a následné složení komor.</t>
  </si>
  <si>
    <t>Před objednáním jednotky ověřit strany a připojení médii.</t>
  </si>
  <si>
    <t>Viz výkres číslo D1.03.4c-07, D1.03.4c-08</t>
  </si>
  <si>
    <t>14.051</t>
  </si>
  <si>
    <t>Tlumič hluku kulisový 500x500x1200/3 vnitřní kulisy tl. 100 mm. Minimální útlum hluku při frekvenci 250Hz = 19,0 dB. D+M</t>
  </si>
  <si>
    <t>14.052</t>
  </si>
  <si>
    <t>Tlumič hluku kulisový 620x600x1500/4 vnitřní kulisy tl. 100 mm. Minimální útlum hluku při frekvenci 250Hz = 27,0 dB. D+M</t>
  </si>
  <si>
    <t>14.053</t>
  </si>
  <si>
    <t>Tlumič hluku kulisový 630x560x1500/4 vnitřní kulisy tl. 100 mm. Minimální útlum hluku při frekvenci 250Hz = 26,0 dB. D+M</t>
  </si>
  <si>
    <t>14.054</t>
  </si>
  <si>
    <t>14.131</t>
  </si>
  <si>
    <t>Regulátor proměnného průtoku vzduchu DN 125mm, včetně servopohonu 24V. D+M</t>
  </si>
  <si>
    <t>viz D1.03.4c-01 Technická zpráva - příloha č.5</t>
  </si>
  <si>
    <t>udržovaná veličina - průtok vzduchu</t>
  </si>
  <si>
    <t>Ovládání a napájení zajistí profese MaR.</t>
  </si>
  <si>
    <t>Viz výkres číslo D1.03.4c-06</t>
  </si>
  <si>
    <t>14.131a</t>
  </si>
  <si>
    <t>Tlumič hluku pro útlum hluku za regulátorem průtoku DN 125mm, délka 1000mm. D+M</t>
  </si>
  <si>
    <t>14.132</t>
  </si>
  <si>
    <t>Regulátor proměnného průtoku vzduchu DN 200mm, včetně servopohonu 24V. D+M</t>
  </si>
  <si>
    <t>14.132a</t>
  </si>
  <si>
    <t>Tlumič hluku pro útlum hluku za regulátorem průtoku DN 200mm, délka 1000mm. D+M</t>
  </si>
  <si>
    <t>14.133</t>
  </si>
  <si>
    <t>14.133a</t>
  </si>
  <si>
    <t>14.134</t>
  </si>
  <si>
    <t>14.134a</t>
  </si>
  <si>
    <t>14.201</t>
  </si>
  <si>
    <t>Přívodní anemostat pro průtok 160m3/h, včetně připojovací krabice  s bočním připojením, kruhové hrdlo s regulační klapkou pr.160mm. D+M</t>
  </si>
  <si>
    <t>Včetně lamelové čelní desky 600x600 - 3-stranná (přímá). RAL dle arch.</t>
  </si>
  <si>
    <t>14.202</t>
  </si>
  <si>
    <t>Přívodní anemostat pro průtok do 360m3/h, včetně připojovací krabice  s bočním připojením, kruhové hrdlo s regulační klapkou pr.200mm. D+M</t>
  </si>
  <si>
    <t>14.251</t>
  </si>
  <si>
    <t>Odvodní anemostat pro průtok do 650m3/h, včetně připojovací krabice  s bočním připojením, kruhové hrdlo s regulační klapkou pr.250mm. D+M</t>
  </si>
  <si>
    <t>Včetně vířivé čelní desky 600x600. RAL dle arch.</t>
  </si>
  <si>
    <t>14.252</t>
  </si>
  <si>
    <t>Odvodní vyústka komfortní 1řadá s regulací vel. 425x125 včetně připojovací krabice s bočním připojením - kruhové hrdlo pr.160mm,  z eloxovaného hliníku opatřená vypalovací barvou. RAL dle arch. D+M</t>
  </si>
  <si>
    <t>14.441</t>
  </si>
  <si>
    <t>Požární klapka čtyřhranná s atestem 355x355, požární odolnost 90 minut,  včetně servopohonu 230V se signalizací polohy a termoelektrickým spouštěním. D+M</t>
  </si>
  <si>
    <t>Včetně příslušenství pro montáž dle montážního návodu výrobce.</t>
  </si>
  <si>
    <t>Včetně provedení protipožární ucpávky a dotěsnění protipožárním tmelem  s požární odolností odpovídající prostupu stavební konstrukce.</t>
  </si>
  <si>
    <t>viz D1.03.4c-01 Technická zpráva - příloha č.4</t>
  </si>
  <si>
    <t>Před realizací bude upřesněna požární odolnost PPK  dle požadavku PBŘ a způsobu zabudování PPK.</t>
  </si>
  <si>
    <t xml:space="preserve">Napájení zajistí profese ELE. </t>
  </si>
  <si>
    <t>Součástí dodávky profese, která napájí PPK, bude spojovací krabice  se svorkovnicí pro připojení napájecího kabelu.</t>
  </si>
  <si>
    <t>Uzavření PPK zajistí profese ELE na základě signálu od profese EPS.</t>
  </si>
  <si>
    <t>Monitoring polohy listu klapky zajistí profese MaR.</t>
  </si>
  <si>
    <t>Před objednáním PPK ověřit strany a připojení médii</t>
  </si>
  <si>
    <t>Viz výkres číslo D1.03.4c-07</t>
  </si>
  <si>
    <t>14.442</t>
  </si>
  <si>
    <t>Požární klapka čtyřhranná s atestem 355x315, požární odolnost 90 minut,  včetně servopohonu 230V se signalizací polohy a termoelektrickým spouštěním. D+M</t>
  </si>
  <si>
    <t>14.431</t>
  </si>
  <si>
    <t>Požární klapka kruhová s atestem DN 200, požární odolnost 90 minut,  včetně servopohonu 230V se signalizací polohy a termoelektrickým spouštěním. D+M</t>
  </si>
  <si>
    <t>14.432</t>
  </si>
  <si>
    <t>14.501</t>
  </si>
  <si>
    <t>Protidešťová sací žaluzie 630x560mm, se sítem proti hmyzu,  RAL dle arch. D+M</t>
  </si>
  <si>
    <t>14.601</t>
  </si>
  <si>
    <t>Ohebná Al laminátová hadice DN 160 s tepelnou a hlukovou izolací z minerální vaty  tloušťky 25 mm. Včetně parozábrany - zpevněný Al laminát, sloužící k zbránění  kondenzace v hlukové izolaci. D+M</t>
  </si>
  <si>
    <t>14.651</t>
  </si>
  <si>
    <t>Ohebný tlumič hluku DN 200mm, délka 1000mm,  tloušťka izolační vrstvy 25mm.  Minimální útlum hluku při frekvenci 250Hz = 28,7 dB. D+M</t>
  </si>
  <si>
    <t>14.652</t>
  </si>
  <si>
    <t>Ohebný tlumič hluku DN 250mm, délka 1000mm,  tloušťka izolační vrstvy 25mm.  Minimální útlum hluku při frekvenci 250Hz = 24,3 dB. D+M</t>
  </si>
  <si>
    <t>14.701</t>
  </si>
  <si>
    <t>Potrubí kruhové pozinkované - spiro, třída těsnosti B,  tvarovky 30%  - průměru 125mm, včetně těsnícího a spojovacího materiálu. D+M</t>
  </si>
  <si>
    <t>16,5</t>
  </si>
  <si>
    <t>14.702</t>
  </si>
  <si>
    <t>Potrubí kruhové pozinkované - spiro, třída těsnosti B,  tvarovky 30%  - průměru 200mm, včetně těsnícího a spojovacího materiálu. D+M</t>
  </si>
  <si>
    <t>14.703</t>
  </si>
  <si>
    <t>Potrubí kruhové pozinkované - spiro, třída těsnosti B,  tvarovky 30%  - průměru 250mm, včetně těsnícího a spojovacího materiálu. D+M</t>
  </si>
  <si>
    <t>14.801</t>
  </si>
  <si>
    <t>Potrubí čtyřhranné pozinkované rovné, sk. 1, třída těsnosti B,  včetně těsnícího a spojovacího materiálu. D+M</t>
  </si>
  <si>
    <t>Viz výkres číslo D1.03.4c-06, D1.03.4c-07, D1.03.4c-08</t>
  </si>
  <si>
    <t>14.802</t>
  </si>
  <si>
    <t>Potrubí čtyřhranné pozinkované tvarovky, sk. 1, třída těsnosti B, včetně těsnícího a spojovacího materiálu, náběhových a vodících plechů. D+M</t>
  </si>
  <si>
    <t>14.901</t>
  </si>
  <si>
    <t>Parotěsná tepelná izolace sání čerstvého vzduchu, tl. 25mm. D+M</t>
  </si>
  <si>
    <t>14.902</t>
  </si>
  <si>
    <t>Kaučuková tepelná izolace přívodu upraveného vzduchu a odvodu vzduchu  ve strojovně, tl. 25mm. D+M</t>
  </si>
  <si>
    <t>14.903</t>
  </si>
  <si>
    <t>Kaučuková tepelná izolace přívodu upraveného vzduchu ve větraných prostorech,  tl. 25mm. D+M</t>
  </si>
  <si>
    <t>14.904</t>
  </si>
  <si>
    <t>Kaučuková tepelná izolace výfuku vzduchu, tl. 19mm. D+M</t>
  </si>
  <si>
    <t>14.905</t>
  </si>
  <si>
    <t>Požární izolace k doizolování PPK s odpovídající požární odolností Izolace s požadavkem obousměrného působení požáru (i↔o) typ B. D+M</t>
  </si>
  <si>
    <t>Požární odolnost min. 30 minut, ve vazbě na odolnost požárně dělící konstrukce dle PBŘ  a v závislosti na stupni požární bezpečnosti dotčených požár</t>
  </si>
  <si>
    <t>2,5</t>
  </si>
  <si>
    <t>14.991</t>
  </si>
  <si>
    <t>Hzs zařízení č. 14 - Prostory 3.NP - zednické výpomoci vrty, prostupy, drážky, přípomoci během transportu potrubí, koordinace vůči ostatním profesím, koordinace při etapizaci prací</t>
  </si>
  <si>
    <t>14.992</t>
  </si>
  <si>
    <t>Přesun hmot pro vzduchotechniku, výšky do 24 m</t>
  </si>
  <si>
    <t>14CH1.</t>
  </si>
  <si>
    <t>Zařízení č. 14CH1 - Prostory 3.NP - chlazení 1</t>
  </si>
  <si>
    <t>14CH1.001</t>
  </si>
  <si>
    <t>Venkovní chladící kondenzační jednotka Qch nominální = 10,0kW.  Požadovaný chladící výkon Qch = 10,0kW. D+M</t>
  </si>
  <si>
    <t>Zdroj chladu pro VZT, chladivo R32, napětí 400V</t>
  </si>
  <si>
    <t>Doporučené jištič 16A.</t>
  </si>
  <si>
    <t>Výparník součástí VZT jednotky.</t>
  </si>
  <si>
    <t>Ocelová konstrukce (plošina) pro uložení venkovní chladící kondenzační jednotky  - dodávka stavby.</t>
  </si>
  <si>
    <t xml:space="preserve">Profese ELE zajistí silový přívod pro jednotku. </t>
  </si>
  <si>
    <t>Zařízení bude ovládané profesí MaR z jejich rozvaděče, který napájí profese ELE.</t>
  </si>
  <si>
    <t>14CH1.001a</t>
  </si>
  <si>
    <t>Uzavírací kulový ventil - připojení Ø15,9mm; 5/8". D+M</t>
  </si>
  <si>
    <t>14CH1.001b</t>
  </si>
  <si>
    <t>Filtr vlhkosti-dehydrátor - připojení Ø15,9mm; 5/8". D+M</t>
  </si>
  <si>
    <t>14CH1.001c</t>
  </si>
  <si>
    <t>Průhledítko - připojení Ø15,9mm; 5/8". D+M</t>
  </si>
  <si>
    <t>14CH1.001d</t>
  </si>
  <si>
    <t>Izolátor chvění (silentblok) pro uložení venkovní kondenzační jednotky  na ocelovou konstrukci. D+M</t>
  </si>
  <si>
    <t>14CH1.101</t>
  </si>
  <si>
    <t>Řídící modul pro napojení venkovní kondenzační jednotky na VZT jednotku. D+M</t>
  </si>
  <si>
    <t>Řídící modul obsahuje veškerou elektroniku, čidla a kabeláž pro připojení na VZT.</t>
  </si>
  <si>
    <t>14CH1.601</t>
  </si>
  <si>
    <t>Zkoušky těsnosti přetlakem, podtlakem (vakuováním) a detektorem. D+M</t>
  </si>
  <si>
    <t>14CH1.701</t>
  </si>
  <si>
    <t>Uzavřený ochranný žlab pro vedení CU potrubí, kotvící prvky - dodávka stavby. D+M</t>
  </si>
  <si>
    <t>5,5</t>
  </si>
  <si>
    <t>14CH1.702</t>
  </si>
  <si>
    <t>Ochranné pletivo proti ptactvu pro vedení CU potrubí. D+M</t>
  </si>
  <si>
    <t>14CH1.801</t>
  </si>
  <si>
    <t>Předizolované Cu potrubí 9,53mm; 3/8" x 1,0mm. D+M</t>
  </si>
  <si>
    <t>14CH1.802</t>
  </si>
  <si>
    <t>Předizolované Cu potrubí 15,9mm; 5/8" x 1,0mm. D+M</t>
  </si>
  <si>
    <t>14CH1.803</t>
  </si>
  <si>
    <t>Komunikační kabeláž. D+M</t>
  </si>
  <si>
    <t xml:space="preserve">Sdělovací propojovací kabel určený pro přenos signálů a dat v měřicích, řídicích,  signálních nebo datových systémech. </t>
  </si>
  <si>
    <t>Složen ze stočených párů stíněných jednostranně laminovanou polyesterovou fólií  a příložným drátem.</t>
  </si>
  <si>
    <t>14CH1.901</t>
  </si>
  <si>
    <t>Chladivo R32 k doplnění systému. D+M</t>
  </si>
  <si>
    <t>14CH1.951</t>
  </si>
  <si>
    <t>Protipožární ucpávka CU potrubí vč. dotěsnění protipožárním tmelem  s požární odolností odpovídající prostupu stavební konstrukce. D+M</t>
  </si>
  <si>
    <t>14CH1.991</t>
  </si>
  <si>
    <t>Hzs zařízení č. 14CH1 - Prostory 3.NP - chlazení 1 - zednické výpomoci vrty, prostupy, drážky, přípomoci během transportu potrubí, koordinace vůči ostatním profesím, koordinace při etapizaci prací</t>
  </si>
  <si>
    <t>14CH1.992</t>
  </si>
  <si>
    <t>14CH2.</t>
  </si>
  <si>
    <t>Zařízení č. 14CH2 - Prostory 3.NP - chlazení 2</t>
  </si>
  <si>
    <t>14CH2.001</t>
  </si>
  <si>
    <t>Venkovní chladící kondenzační jednotka Qch nominální = 7,0kW.  Požadovaný chladící výkon Qch = 5,6kW. D+M</t>
  </si>
  <si>
    <t>Zdroj chladu pro VZT, chladivo R32, napětí 230V</t>
  </si>
  <si>
    <t>14CH2.001a</t>
  </si>
  <si>
    <t>14CH2.001b</t>
  </si>
  <si>
    <t>14CH2.001c</t>
  </si>
  <si>
    <t>14CH2.001d</t>
  </si>
  <si>
    <t>14CH2.101</t>
  </si>
  <si>
    <t>14CH2.601</t>
  </si>
  <si>
    <t>14CH2.701</t>
  </si>
  <si>
    <t>4,5</t>
  </si>
  <si>
    <t>14CH2.702</t>
  </si>
  <si>
    <t>14CH2.801</t>
  </si>
  <si>
    <t>29,5</t>
  </si>
  <si>
    <t>14CH2.802</t>
  </si>
  <si>
    <t>14CH2.803</t>
  </si>
  <si>
    <t>14CH2.901</t>
  </si>
  <si>
    <t>14CH2.951</t>
  </si>
  <si>
    <t>14CH2.991</t>
  </si>
  <si>
    <t>Hzs zařízení č. 14CH2 - Prostory 3.NP - chlazení 2 - zednické výpomoci vrty, prostupy, drážky, přípomoci během transportu potrubí, koordinace vůči ostatním profesím, koordinace při etapizaci prací</t>
  </si>
  <si>
    <t>14CH2.992</t>
  </si>
  <si>
    <t>14V.</t>
  </si>
  <si>
    <t>Zařízení č. 14V - Prostory 3.NP - vlhčení</t>
  </si>
  <si>
    <t>14V.001</t>
  </si>
  <si>
    <t>Elektrický odporový parní zvlhčovač ( 1 střední jednotka ). Určený pro provoz s neupravenou pitnou vodu. Zvlhčovací výkon = 16 kg/h.  Požadovaný zvlhčovací výkon 12 kg/h. D+M</t>
  </si>
  <si>
    <t>Napájení topení = 400V/3f.  Napájení regulace = 230V/1f.  Max.příkon = 12 kW. Max.proud = 17,4 A. Jištění = 20 A.</t>
  </si>
  <si>
    <t xml:space="preserve">Včetně: </t>
  </si>
  <si>
    <t>chlazení odpadní vody (vestavěné) = 1ks,  trubice (min. šíře potrubí 550 mm) = 1ks,  parní hadice (D=57/45mm) = 3m,  kondenzační hadice (D=12/8mm) =</t>
  </si>
  <si>
    <t>Napájení zajistí profese ELE: (napájení regulace a napájení ohřevu).</t>
  </si>
  <si>
    <t>Průřez přívodního vodiče a jištění musí odpovídat situaci na místě instalace  a platným předpisům. Napájení regulace: jištění 6 A.</t>
  </si>
  <si>
    <t xml:space="preserve">Ovládání zajistí profese MaR včetně zapojení bezpečnostního okruhu  pro blokování zvlhčovače z nadřazeného systému MaR </t>
  </si>
  <si>
    <t>(od bezpečnostního hygrostatu a čidla tlakové diference,  který je součástí dodávky profese MaR)</t>
  </si>
  <si>
    <t>Profese ZTI zajistí:</t>
  </si>
  <si>
    <t>Sanitární přípojky Pitná voda ø1/2“, teplota 1 až 40 °C, provozní tlak 1 až 10 bar</t>
  </si>
  <si>
    <t>Potřebný průtok vody pro plnění 2,5 l/min na každých 15 kg/h parního výkonu</t>
  </si>
  <si>
    <t>Připojení na zvlhčovači (převlečná matice R 3/4“)</t>
  </si>
  <si>
    <t>Odpad teplotní odolnost min. 90 °C, min ø40 mm. Potřebná kapacita odpadu min. průměr odpadu 40mm pro každý vyvíječ. Připojení na zvlhčovači ø30 mm.</t>
  </si>
  <si>
    <t>14V.991</t>
  </si>
  <si>
    <t>Hzs zařízení č. 14V - Prostory 3.NP - vlhčení - zednické výpomoci vrty, prostupy, drážky, přípomoci během transportu potrubí, koordinace vůči ostatním profesím, koordinace při etapizaci prací</t>
  </si>
  <si>
    <t>14V.992</t>
  </si>
  <si>
    <t>15.</t>
  </si>
  <si>
    <t>Zařízení č. 15 - Zázemí</t>
  </si>
  <si>
    <t>15.001</t>
  </si>
  <si>
    <t>Vzduchotechnická rekuperační jednotka ve vnitřním provedení  s deskovým rekuperátorem.  Množství vzduchu V = 3830/3890 m3/h. Tlaková ztráta 450/450 Pa. D+M</t>
  </si>
  <si>
    <t>vodního ohřívače, protimrazové ochrany,</t>
  </si>
  <si>
    <t>filtračních komor s filtry, uzavíracích klapek (servopohony a čidla dodávka MaR), pružných manžet, revizních oken, základového rámu.</t>
  </si>
  <si>
    <t>15.051</t>
  </si>
  <si>
    <t>Tlumič hluku kulisový 900x400x1500/3 vnitřní kulisy tl. 200 mm. Minimální útlum hluku při frekvenci 250Hz = 26,0 dB. D+M</t>
  </si>
  <si>
    <t>15.052</t>
  </si>
  <si>
    <t>15.053</t>
  </si>
  <si>
    <t>Tlumič hluku kulisový 930x560x1500/6 vnitřní kulisy tl. 100 mm. Minimální útlum hluku při frekvenci 250Hz = 28,0 dB. D+M</t>
  </si>
  <si>
    <t>15.054</t>
  </si>
  <si>
    <t>15.151</t>
  </si>
  <si>
    <t>Regulační klapka DN 125, ovl. ruční. D+M</t>
  </si>
  <si>
    <t>Viz výkres číslo D1.03.4c-04</t>
  </si>
  <si>
    <t>15.111</t>
  </si>
  <si>
    <t>Regulátor proměnného průtoku vzduchu DN 160mm, včetně servopohonu 24V. D+M</t>
  </si>
  <si>
    <t>15.111a</t>
  </si>
  <si>
    <t>Tlumič hluku pro útlum hluku za regulátorem průtoku DN 160mm, délka 1000mm. D+M</t>
  </si>
  <si>
    <t>15.112</t>
  </si>
  <si>
    <t>15.112a</t>
  </si>
  <si>
    <t>15.121</t>
  </si>
  <si>
    <t>Regulátor proměnného průtoku vzduchu 400x200mm, včetně servopohonu 24V. D+M</t>
  </si>
  <si>
    <t>Viz výkres číslo D1.03.4c-05</t>
  </si>
  <si>
    <t>15.121a</t>
  </si>
  <si>
    <t>Tlumič hluku pro útlum hluku za regulátorem průtoku 400x200mm, délka 1000mm. D+M</t>
  </si>
  <si>
    <t>15.122</t>
  </si>
  <si>
    <t>15.122a</t>
  </si>
  <si>
    <t>15.131</t>
  </si>
  <si>
    <t>15.131a</t>
  </si>
  <si>
    <t>15.132</t>
  </si>
  <si>
    <t>15.132a</t>
  </si>
  <si>
    <t>15.201</t>
  </si>
  <si>
    <t>Přívodní anemostat pro průtok do 200m3/h, včetně připojovací krabice  s bočním připojením, kruhové hrdlo s regulační klapkou pr.160mm. D+M</t>
  </si>
  <si>
    <t>Viz výkres číslo D1.03.4c-05, D1.03.4c-06</t>
  </si>
  <si>
    <t>15.202</t>
  </si>
  <si>
    <t>Přívodní anemostat pro průtok 240m3/h, včetně připojovací krabice  s bočním připojením, kruhové hrdlo s regulační klapkou pr.200mm. D+M</t>
  </si>
  <si>
    <t>15.203</t>
  </si>
  <si>
    <t>Přívodní anemostat pro průtok do 440m3/h, včetně připojovací krabice  s bočním připojením, kruhové hrdlo s regulační klapkou pr.200mm. D+M</t>
  </si>
  <si>
    <t>Viz výkres číslo D1.03.4c-04, D1.03.4c-05, D1.03.4c-06</t>
  </si>
  <si>
    <t>15.204</t>
  </si>
  <si>
    <t>Přívodní anemostat pro průtok 180m3/h, včetně připojovací krabice  s bočním připojením, kruhové hrdlo s regulační klapkou pr.160mm. D+M</t>
  </si>
  <si>
    <t>15.205</t>
  </si>
  <si>
    <t>Přívodní talířový ventil DN 160 z oceli opatřený práškovým nátěrem  vč. montážního kroužku z nerezové oceli. RAL dle arch. D+M</t>
  </si>
  <si>
    <t>15.206</t>
  </si>
  <si>
    <t>Přívodní talířový ventil DN 200 z oceli opatřený práškovým nátěrem  vč. montážního kroužku z nerezové oceli. RAL dle arch. D+M</t>
  </si>
  <si>
    <t>15.251</t>
  </si>
  <si>
    <t>Odvodní anemostat pro průtok 180m3/h, včetně připojovací krabice  s bočním připojením, kruhové hrdlo s regulační klapkou pr.160mm. D+M</t>
  </si>
  <si>
    <t>15.252</t>
  </si>
  <si>
    <t>Odvodní anemostat pro průtok 380m3/h, včetně připojovací krabice  s bočním připojením, kruhové hrdlo s regulační klapkou pr.200mm. D+M</t>
  </si>
  <si>
    <t>15.253</t>
  </si>
  <si>
    <t>198</t>
  </si>
  <si>
    <t>15.254</t>
  </si>
  <si>
    <t>Odvodní talířový ventil DN 125 z oceli opatřený práškovým nátěrem  vč. montážního kroužku z nerezové oceli. RAL dle arch. D+M</t>
  </si>
  <si>
    <t>200</t>
  </si>
  <si>
    <t>15.255</t>
  </si>
  <si>
    <t>Odvodní talířový ventil DN 160 z oceli opatřený práškovým nátěrem  vč. montážního kroužku z nerezové oceli. RAL dle arch. D+M</t>
  </si>
  <si>
    <t>15.256</t>
  </si>
  <si>
    <t>Odvodní talířový ventil DN 200 z oceli opatřený práškovým nátěrem  vč. montážního kroužku z nerezové oceli. RAL dle arch. D+M</t>
  </si>
  <si>
    <t>15.441</t>
  </si>
  <si>
    <t>Požární klapka čtyřhranná s atestem 500x450, požární odolnost 90 minut,  včetně servopohonu 230V se signalizací polohy a termoelektrickým spouštěním. D+M</t>
  </si>
  <si>
    <t>15.442</t>
  </si>
  <si>
    <t>208</t>
  </si>
  <si>
    <t>15.431</t>
  </si>
  <si>
    <t>Požární klapka čtyřhranná s atestem 315x250, požární odolnost 90 minut,  včetně servopohonu 230V se signalizací polohy a termoelektrickým spouštěním. D+M</t>
  </si>
  <si>
    <t>15.432</t>
  </si>
  <si>
    <t>Požární klapka kruhová s atestem DN 250, požární odolnost 90 minut,  včetně servopohonu 230V se signalizací polohy a termoelektrickým spouštěním. D+M</t>
  </si>
  <si>
    <t>15.421</t>
  </si>
  <si>
    <t>Požární klapka čtyřhranná s atestem 500x400, požární odolnost 90 minut,  včetně servopohonu 230V se signalizací polohy a termoelektrickým spouštěním. D+M</t>
  </si>
  <si>
    <t>15.422</t>
  </si>
  <si>
    <t>Požární klapka čtyřhranná s atestem 400x315, požární odolnost 90 minut,  včetně servopohonu 230V se signalizací polohy a termoelektrickým spouštěním. D+M</t>
  </si>
  <si>
    <t>15.411</t>
  </si>
  <si>
    <t>15.412</t>
  </si>
  <si>
    <t>15.501</t>
  </si>
  <si>
    <t>Protidešťová sací žaluzie 1250x560mm, se sítem proti hmyzu,  RAL dle arch. D+M</t>
  </si>
  <si>
    <t>15.551</t>
  </si>
  <si>
    <t>Protidešťová výfuková žaluzie 1600x630mm, se sítem proti hmyzu,  RAL dle arch. D+M</t>
  </si>
  <si>
    <t>15.601</t>
  </si>
  <si>
    <t>Ohebná Al laminátová hadice DN 125 s tepelnou a hlukovou izolací z minerální vaty  tloušťky 25 mm. Včetně parozábrany - zpevněný Al laminát, sloužící k zbránění  kondenzace v hlukové izolaci. D+M</t>
  </si>
  <si>
    <t>15.602</t>
  </si>
  <si>
    <t>228</t>
  </si>
  <si>
    <t>58,5</t>
  </si>
  <si>
    <t>15.603</t>
  </si>
  <si>
    <t>Ohebná Al laminátová hadice DN 200 s tepelnou a hlukovou izolací z minerální vaty  tloušťky 25 mm. Včetně parozábrany - zpevněný Al laminát, sloužící k zbránění  kondenzace v hlukové izolaci. D+M</t>
  </si>
  <si>
    <t>15.701</t>
  </si>
  <si>
    <t>15.702</t>
  </si>
  <si>
    <t>Potrubí kruhové pozinkované - spiro, třída těsnosti B,  tvarovky 30%  - průměru 160mm, včetně těsnícího a spojovacího materiálu. D+M</t>
  </si>
  <si>
    <t>15.703</t>
  </si>
  <si>
    <t>15.704</t>
  </si>
  <si>
    <t>Potrubí kruhové pozinkované - spiro, třída těsnosti B,  tvarovky 30%  - průměru 225mm, včetně těsnícího a spojovacího materiálu. D+M</t>
  </si>
  <si>
    <t>15.705</t>
  </si>
  <si>
    <t>15.706</t>
  </si>
  <si>
    <t>Potrubí kruhové pozinkované - spiro, třída těsnosti B,  tvarovky 30%  - průměru 315mm, včetně těsnícího a spojovacího materiálu. D+M</t>
  </si>
  <si>
    <t>15.801</t>
  </si>
  <si>
    <t>Viz výkres číslo D1.03.4c-04, D1.03.4c-05, D1.03.4c-06, D1.03.4c-07, D1.03.4c-08</t>
  </si>
  <si>
    <t>15.802</t>
  </si>
  <si>
    <t>15.901</t>
  </si>
  <si>
    <t>15.902</t>
  </si>
  <si>
    <t>15.903</t>
  </si>
  <si>
    <t>15.904</t>
  </si>
  <si>
    <t>Viz výkres číslo D1.03.4c-04, D1.03.4c-06</t>
  </si>
  <si>
    <t>15.991</t>
  </si>
  <si>
    <t>Hzs zařízení č. 15 - Zázemí - zednické výpomoci vrty, prostupy, drážky, přípomoci během transportu potrubí, koordinace vůči ostatním profesím, koordinace při etapizaci prací</t>
  </si>
  <si>
    <t>15.992</t>
  </si>
  <si>
    <t>16.</t>
  </si>
  <si>
    <t>Zařízení č. 16 - Elektroterapie</t>
  </si>
  <si>
    <t>16.001</t>
  </si>
  <si>
    <t>Vzduchotechnická rekuperační jednotka ve vnitřním hygienickém provedení  s deskovým rekuperátorem.  Množství vzduchu V = 2360/2360 m3/h. Tlaková ztráta 450/450 Pa. D+M</t>
  </si>
  <si>
    <t>16.051</t>
  </si>
  <si>
    <t>Tlumič hluku kulisový 630x500x1500/4 vnitřní kulisy tl. 100 mm. Minimální útlum hluku při frekvenci 250Hz = 26,0 dB. D+M</t>
  </si>
  <si>
    <t>16.052</t>
  </si>
  <si>
    <t>16.111</t>
  </si>
  <si>
    <t>16.111a</t>
  </si>
  <si>
    <t>16.112</t>
  </si>
  <si>
    <t>16.112a</t>
  </si>
  <si>
    <t>16.113</t>
  </si>
  <si>
    <t>16.113a</t>
  </si>
  <si>
    <t>16.114</t>
  </si>
  <si>
    <t>16.114a</t>
  </si>
  <si>
    <t>16.115</t>
  </si>
  <si>
    <t>16.115a</t>
  </si>
  <si>
    <t>16.116</t>
  </si>
  <si>
    <t>16.116a</t>
  </si>
  <si>
    <t>16.117</t>
  </si>
  <si>
    <t>16.117a</t>
  </si>
  <si>
    <t>16.201</t>
  </si>
  <si>
    <t>Přívodní anemostat pro průtok do 320m3/h, včetně připojovací krabice  s bočním připojením, kruhové hrdlo s regulační klapkou pr.200mm. D+M</t>
  </si>
  <si>
    <t>Včetně lamelové čelní desky 600x600 - 2-stranná (rohová). RAL dle arch.</t>
  </si>
  <si>
    <t>16.202</t>
  </si>
  <si>
    <t>Přívodní talířový ventil DN 125 z oceli opatřený práškovým nátěrem  vč. montážního kroužku z nerezové oceli. RAL dle arch. D+M</t>
  </si>
  <si>
    <t>16.203</t>
  </si>
  <si>
    <t>16.204</t>
  </si>
  <si>
    <t>16.251</t>
  </si>
  <si>
    <t>Odvodní anemostat pro průtok do 350m3/h, včetně připojovací krabice  s bočním připojením, kruhové hrdlo s regulační klapkou pr.200mm. D+M</t>
  </si>
  <si>
    <t>16.252</t>
  </si>
  <si>
    <t>Odvodní anemostat pro průtok 600m3/h, včetně připojovací krabice  s bočním připojením, kruhové hrdlo s regulační klapkou pr.250mm. D+M</t>
  </si>
  <si>
    <t>153</t>
  </si>
  <si>
    <t>16.253</t>
  </si>
  <si>
    <t>16.254</t>
  </si>
  <si>
    <t>16.255</t>
  </si>
  <si>
    <t>16.441</t>
  </si>
  <si>
    <t>Požární klapka čtyřhranná s atestem 450x355, požární odolnost 90 minut,  včetně servopohonu 230V se signalizací polohy a termoelektrickým spouštěním. D+M</t>
  </si>
  <si>
    <t>16.442</t>
  </si>
  <si>
    <t>16.501</t>
  </si>
  <si>
    <t>Protidešťová sací žaluzie 1600x1000mm, se sítem proti hmyzu,  RAL dle arch. D+M</t>
  </si>
  <si>
    <t>16.551</t>
  </si>
  <si>
    <t>Protidešťová výfuková žaluzie 1600x1000mm, se sítem proti hmyzu,  RAL dle arch. D+M</t>
  </si>
  <si>
    <t>16.601</t>
  </si>
  <si>
    <t>16.602</t>
  </si>
  <si>
    <t>16.603</t>
  </si>
  <si>
    <t>16.604</t>
  </si>
  <si>
    <t>Ohebná Al laminátová hadice DN 250 s tepelnou a hlukovou izolací z minerální vaty  tloušťky 25 mm. Včetně parozábrany - zpevněný Al laminát, sloužící k zbránění  kondenzace v hlukové izolaci. D+M</t>
  </si>
  <si>
    <t>1,5</t>
  </si>
  <si>
    <t>16.651</t>
  </si>
  <si>
    <t>Ohebný tlumič hluku DN 160mm, délka 1000mm,  tloušťka izolační vrstvy 25mm.  Minimální útlum hluku při frekvenci 250Hz = 30,5 dB. D+M</t>
  </si>
  <si>
    <t>16.701</t>
  </si>
  <si>
    <t>16.702</t>
  </si>
  <si>
    <t>59,5</t>
  </si>
  <si>
    <t>16.703</t>
  </si>
  <si>
    <t>85,5</t>
  </si>
  <si>
    <t>16.801</t>
  </si>
  <si>
    <t>16.802</t>
  </si>
  <si>
    <t>16.901</t>
  </si>
  <si>
    <t>16.902</t>
  </si>
  <si>
    <t>16.903</t>
  </si>
  <si>
    <t>16.904</t>
  </si>
  <si>
    <t>16.991</t>
  </si>
  <si>
    <t>Hzs zařízení č. 16 - Elektroterapie - zednické výpomoci vrty, prostupy, drážky, přípomoci během transportu potrubí, koordinace vůči ostatním profesím, koordinace při etapizaci prací</t>
  </si>
  <si>
    <t>16.992</t>
  </si>
  <si>
    <t>16CH1.</t>
  </si>
  <si>
    <t>Zařízení č. 16CH1 - Elektroterapie - chlazení 1</t>
  </si>
  <si>
    <t>16CH1.001</t>
  </si>
  <si>
    <t>16CH1.001a</t>
  </si>
  <si>
    <t>16CH1.001b</t>
  </si>
  <si>
    <t>16CH1.001c</t>
  </si>
  <si>
    <t>16CH1.001d</t>
  </si>
  <si>
    <t>16CH1.101</t>
  </si>
  <si>
    <t>16CH1.601</t>
  </si>
  <si>
    <t>364</t>
  </si>
  <si>
    <t>16CH1.701</t>
  </si>
  <si>
    <t>16CH1.702</t>
  </si>
  <si>
    <t>16CH1.801</t>
  </si>
  <si>
    <t>23,5</t>
  </si>
  <si>
    <t>16CH1.802</t>
  </si>
  <si>
    <t>16CH1.803</t>
  </si>
  <si>
    <t>16CH1.901</t>
  </si>
  <si>
    <t>16CH1.951</t>
  </si>
  <si>
    <t>16CH1.991</t>
  </si>
  <si>
    <t>Hzs zařízení č. 16CH1 - Elektroterapie - chlazení 1 - zednické výpomoci vrty, prostupy, drážky, přípomoci během transportu potrubí, koordinace vůči ostatním profesím, koordinace při etapizaci prací</t>
  </si>
  <si>
    <t>16CH1.992</t>
  </si>
  <si>
    <t>16CH2.</t>
  </si>
  <si>
    <t>Zařízení č. 16CH2 - Elektroterapie - chlazení 2</t>
  </si>
  <si>
    <t>16CH2.001</t>
  </si>
  <si>
    <t>Venkovní chladící kondenzační jednotka Qch nominální = 7,0kW.  Požadovaný chladící výkon Qch = 6,6kW. D+M</t>
  </si>
  <si>
    <t>16CH2.001a</t>
  </si>
  <si>
    <t>386</t>
  </si>
  <si>
    <t>16CH2.001b</t>
  </si>
  <si>
    <t>16CH2.001c</t>
  </si>
  <si>
    <t>16CH2.001d</t>
  </si>
  <si>
    <t>16CH2.101</t>
  </si>
  <si>
    <t>16CH2.601</t>
  </si>
  <si>
    <t>199</t>
  </si>
  <si>
    <t>16CH2.701</t>
  </si>
  <si>
    <t>11,5</t>
  </si>
  <si>
    <t>16CH2.702</t>
  </si>
  <si>
    <t>16CH2.801</t>
  </si>
  <si>
    <t>16CH2.802</t>
  </si>
  <si>
    <t>203</t>
  </si>
  <si>
    <t>16CH2.803</t>
  </si>
  <si>
    <t>16CH2.901</t>
  </si>
  <si>
    <t>205</t>
  </si>
  <si>
    <t>16CH2.951</t>
  </si>
  <si>
    <t>16CH2.991</t>
  </si>
  <si>
    <t>Hzs zařízení č. 16CH2 - Elektroterapie - chlazení 2 - zednické výpomoci vrty, prostupy, drážky, přípomoci během transportu potrubí, koordinace vůči ostatním profesím, koordinace při etapizaci prací</t>
  </si>
  <si>
    <t>16CH2.992</t>
  </si>
  <si>
    <t>16V.</t>
  </si>
  <si>
    <t>Zařízení č. 16V - Elektroterapie - vlhčení</t>
  </si>
  <si>
    <t>16V.001</t>
  </si>
  <si>
    <t>Elektrický odporový parní zvlhčovač ( 1 střední jednotka ). Určený pro provoz s neupravenou pitnou vodu. Zvlhčovací výkon = 16 kg/h.  Požadovaný zvlhčovací výkon 14 kg/h. D+M</t>
  </si>
  <si>
    <t>16V.991</t>
  </si>
  <si>
    <t>Hzs zařízení č. 16V - Elektroterapie - vlhčení - zednické výpomoci vrty, prostupy, drážky, přípomoci během transportu potrubí, koordinace vůči ostatním profesím, koordinace při etapizaci prací</t>
  </si>
  <si>
    <t>16V.992</t>
  </si>
  <si>
    <t>17.</t>
  </si>
  <si>
    <t>Zařízení č. 17 - Vodoléčba</t>
  </si>
  <si>
    <t>17.001</t>
  </si>
  <si>
    <t>Vzduchotechnická rekuperační jednotka ve vnitřním hygienickém provedení  s deskovým rekuperátorem.  Množství vzduchu V = 3310/3390 m3/h. Tlaková ztráta 450/450 Pa. D+M</t>
  </si>
  <si>
    <t>vodního ohřívače, přímého výparníku - přímé chlazení - 2 okruhy vč. eliminátoru kapek, protimrazové ochrany,</t>
  </si>
  <si>
    <t>17.051</t>
  </si>
  <si>
    <t>Tlumič hluku kulisový 800x355x2000/4 vnitřní kulisy tl. 100 mm. Minimální útlum hluku při frekvenci 250Hz = 21,0 dB. D+M</t>
  </si>
  <si>
    <t>17.052</t>
  </si>
  <si>
    <t>17.053</t>
  </si>
  <si>
    <t>Tlumič hluku kulisový 1600x630x1500/5 vnitřní kulisy tl. 200 mm. Minimální útlum hluku při frekvenci 250Hz = 26,0 dB. D+M</t>
  </si>
  <si>
    <t>17.111</t>
  </si>
  <si>
    <t>Regulátor proměnného průtoku vzduchu DN 250mm, včetně servopohonu 24V. D+M</t>
  </si>
  <si>
    <t>17.111a</t>
  </si>
  <si>
    <t>Tlumič hluku pro útlum hluku za regulátorem průtoku DN 250mm, délka 1000mm. D+M</t>
  </si>
  <si>
    <t>17.112</t>
  </si>
  <si>
    <t>17.112a</t>
  </si>
  <si>
    <t>17.113</t>
  </si>
  <si>
    <t>17.113a</t>
  </si>
  <si>
    <t>17.114</t>
  </si>
  <si>
    <t>17.114a</t>
  </si>
  <si>
    <t>17.115</t>
  </si>
  <si>
    <t>17.115a</t>
  </si>
  <si>
    <t>17.116</t>
  </si>
  <si>
    <t>17.116a</t>
  </si>
  <si>
    <t>17.117</t>
  </si>
  <si>
    <t>17.117a</t>
  </si>
  <si>
    <t>17.118</t>
  </si>
  <si>
    <t>17.118a</t>
  </si>
  <si>
    <t>17.201</t>
  </si>
  <si>
    <t>Přívodní anemostat pro průtok do 490m3/h, včetně připojovací krabice  s bočním připojením, kruhové hrdlo s regulační klapkou pr.200mm. D+M</t>
  </si>
  <si>
    <t>17.202</t>
  </si>
  <si>
    <t>Přívodní anemostat pro průtok do 540m3/h, včetně připojovací krabice  s bočním připojením, kruhové hrdlo s regulační klapkou pr.250mm. D+M</t>
  </si>
  <si>
    <t>17.203</t>
  </si>
  <si>
    <t>17.204</t>
  </si>
  <si>
    <t>17.251</t>
  </si>
  <si>
    <t>Odvodní anemostat pro průtok do 460m3/h, včetně připojovací krabice  s bočním připojením, kruhové hrdlo s regulační klapkou pr.200mm. D+M</t>
  </si>
  <si>
    <t>17.252</t>
  </si>
  <si>
    <t>Odvodní anemostat pro průtok do 560m3/h, včetně připojovací krabice  s bočním připojením, kruhové hrdlo s regulační klapkou pr.250mm. D+M</t>
  </si>
  <si>
    <t>17.253</t>
  </si>
  <si>
    <t>17.254</t>
  </si>
  <si>
    <t>17.441</t>
  </si>
  <si>
    <t>17.442</t>
  </si>
  <si>
    <t>17.601</t>
  </si>
  <si>
    <t>17.602</t>
  </si>
  <si>
    <t>17.603</t>
  </si>
  <si>
    <t>17.701</t>
  </si>
  <si>
    <t>19,5</t>
  </si>
  <si>
    <t>17.702</t>
  </si>
  <si>
    <t>17.703</t>
  </si>
  <si>
    <t>54,5</t>
  </si>
  <si>
    <t>17.704</t>
  </si>
  <si>
    <t>17.705</t>
  </si>
  <si>
    <t>35,5</t>
  </si>
  <si>
    <t>17.801</t>
  </si>
  <si>
    <t>17.802</t>
  </si>
  <si>
    <t>17.901</t>
  </si>
  <si>
    <t>17.902</t>
  </si>
  <si>
    <t>99,5</t>
  </si>
  <si>
    <t>17.903</t>
  </si>
  <si>
    <t>17.904</t>
  </si>
  <si>
    <t>17.991</t>
  </si>
  <si>
    <t>Hzs zařízení č. 17 - Vodoléčba - zednické výpomoci vrty, prostupy, drážky, přípomoci během transportu potrubí, koordinace vůči ostatním profesím, koordinace při etapizaci prací</t>
  </si>
  <si>
    <t>17.992</t>
  </si>
  <si>
    <t>17CH1.</t>
  </si>
  <si>
    <t>Zařízení č. 17CH1 - Vodoléčba - chlazení 1</t>
  </si>
  <si>
    <t>17CH1.001</t>
  </si>
  <si>
    <t>Venkovní chladící kondenzační jednotka Qch nominální = 14,0kW.  Požadovaný chladící výkon Qch = 14,0kW. D+M</t>
  </si>
  <si>
    <t>Zdroj chladu pro VZT, chladivo R410A, napětí 400V</t>
  </si>
  <si>
    <t>Doporučené jištič 25A.</t>
  </si>
  <si>
    <t>17CH1.001a</t>
  </si>
  <si>
    <t>17CH1.001b</t>
  </si>
  <si>
    <t>17CH1.001c</t>
  </si>
  <si>
    <t>17CH1.001d</t>
  </si>
  <si>
    <t>17CH1.101</t>
  </si>
  <si>
    <t>AHU box pro napojení venkovní kondenzační jednotky na VZT jednotku. D+M</t>
  </si>
  <si>
    <t>AHU box obsahuje veškerou elektroniku, čidla a kabeláž pro připojení na VZT.</t>
  </si>
  <si>
    <t>17CH1.601</t>
  </si>
  <si>
    <t>17CH1.701</t>
  </si>
  <si>
    <t>17CH1.702</t>
  </si>
  <si>
    <t>17CH1.801</t>
  </si>
  <si>
    <t>17CH1.802</t>
  </si>
  <si>
    <t>17CH1.803</t>
  </si>
  <si>
    <t>17CH1.901</t>
  </si>
  <si>
    <t>Chladivo R410A k doplnění systému. D+M</t>
  </si>
  <si>
    <t>17CH1.951</t>
  </si>
  <si>
    <t>17CH1.991</t>
  </si>
  <si>
    <t>Hzs zařízení č. 17CH1 - Vodoléčba - chlazení 1 - zednické výpomoci vrty, prostupy, drážky, přípomoci během transportu potrubí, koordinace vůči ostatním profesím, koordinace při etapizaci prací</t>
  </si>
  <si>
    <t>17CH1.992</t>
  </si>
  <si>
    <t>17CH2.</t>
  </si>
  <si>
    <t>Zařízení č. 17CH2 - Vodoléčba - chlazení 2</t>
  </si>
  <si>
    <t>17CH2.001</t>
  </si>
  <si>
    <t>Venkovní chladící kondenzační jednotka Qch nominální = 10,0kW.  Požadovaný chladící výkon Qch = 9,4kW. D+M</t>
  </si>
  <si>
    <t>17CH2.001a</t>
  </si>
  <si>
    <t>17CH2.001b</t>
  </si>
  <si>
    <t>17CH2.001c</t>
  </si>
  <si>
    <t>17CH2.001d</t>
  </si>
  <si>
    <t>17CH2.101</t>
  </si>
  <si>
    <t>17CH2.601</t>
  </si>
  <si>
    <t>17CH2.701</t>
  </si>
  <si>
    <t>17CH2.702</t>
  </si>
  <si>
    <t>17CH2.801</t>
  </si>
  <si>
    <t>17CH2.802</t>
  </si>
  <si>
    <t>17CH2.803</t>
  </si>
  <si>
    <t>17CH2.901</t>
  </si>
  <si>
    <t>17CH2.951</t>
  </si>
  <si>
    <t>17CH2.991</t>
  </si>
  <si>
    <t>Hzs zařízení č. 17CH2 - Vodoléčba - chlazení 2 - zednické výpomoci vrty, prostupy, drážky, přípomoci během transportu potrubí, koordinace vůči ostatním profesím, koordinace při etapizaci prací</t>
  </si>
  <si>
    <t>17CH2.992</t>
  </si>
  <si>
    <t>22.</t>
  </si>
  <si>
    <t>Zařízení č. 22 - Laboratoře 2.NP</t>
  </si>
  <si>
    <t>22.001</t>
  </si>
  <si>
    <t>Vzduchotechnická rekuperační jednotka ve vnitřním hygienickém provedení  s deskovým rekuperátorem.  Množství vzduchu V = 6900/6900 m3/h. Tlaková ztráta 450/450 Pa. D+M</t>
  </si>
  <si>
    <t>vodního ohřívače, přímého výparníku - přímé chlazení - 3 okruhy vč. eliminátoru kapek, protimrazové ochrany, volné komory pro parní vlhčení,</t>
  </si>
  <si>
    <t xml:space="preserve">spádovaných a odvodněných kondenzátních van z ušlechtilé nerezové oceli, </t>
  </si>
  <si>
    <t>22.051</t>
  </si>
  <si>
    <t>Tlumič hluku kulisový 900x900x1500/3 vnitřní kulisy tl. 200 mm. Minimální útlum hluku při frekvenci 250Hz = 28,0 dB. D+M</t>
  </si>
  <si>
    <t>22.052</t>
  </si>
  <si>
    <t>22.053</t>
  </si>
  <si>
    <t>22.101</t>
  </si>
  <si>
    <t>Uzavírací klapka DN 200 s těsněním, včetně přípravy pro osazení servopohonu. D+M</t>
  </si>
  <si>
    <t>Servopohon v dodávce profese MaR.</t>
  </si>
  <si>
    <t>22.121</t>
  </si>
  <si>
    <t>Regulátor proměnného průtoku vzduchu 400x300mm, včetně servopohonu 24V. D+M</t>
  </si>
  <si>
    <t>udržovaná veličina - tlak vzduchu</t>
  </si>
  <si>
    <t>22.121a</t>
  </si>
  <si>
    <t>Tlumič hluku pro útlum hluku za regulátorem průtoku 400x300mm, délka 1500mm. D+M</t>
  </si>
  <si>
    <t>22.122</t>
  </si>
  <si>
    <t>22.122a</t>
  </si>
  <si>
    <t>22.123</t>
  </si>
  <si>
    <t>22.123a</t>
  </si>
  <si>
    <t>22.124</t>
  </si>
  <si>
    <t>Regulátor proměnného průtoku vzduchu 300x300mm, včetně servopohonu 24V. D+M</t>
  </si>
  <si>
    <t>22.124a</t>
  </si>
  <si>
    <t>Tlumič hluku pro útlum hluku za regulátorem průtoku 300x300mm, délka 1500mm. D+M</t>
  </si>
  <si>
    <t>22.125</t>
  </si>
  <si>
    <t>22.125a</t>
  </si>
  <si>
    <t>22.126</t>
  </si>
  <si>
    <t>22.126a</t>
  </si>
  <si>
    <t>Tlumič hluku pro útlum hluku za regulátorem průtoku 400x200mm, délka 1500mm. D+M</t>
  </si>
  <si>
    <t>22.127</t>
  </si>
  <si>
    <t>22.127a</t>
  </si>
  <si>
    <t>22.201</t>
  </si>
  <si>
    <t>Přívodní anemostat pro průtok 450m3/h, včetně připojovací krabice  s bočním připojením, kruhové hrdlo s regulační klapkou pr.200mm. D+M</t>
  </si>
  <si>
    <t>Včetně lamelové čelní desky 600x600 - 2-stranná (přímá). RAL dle arch.</t>
  </si>
  <si>
    <t>22.202</t>
  </si>
  <si>
    <t>22.203</t>
  </si>
  <si>
    <t>22.204</t>
  </si>
  <si>
    <t>Přívodní anemostat pro průtok 550m3/h, včetně připojovací krabice  s bočním připojením, kruhové hrdlo s regulační klapkou pr.250mm. D+M</t>
  </si>
  <si>
    <t>22.251</t>
  </si>
  <si>
    <t>Odvodní anemostat pro průtok 450m3/h, včetně připojovací krabice  s bočním připojením, kruhové hrdlo s regulační klapkou pr.200mm. D+M</t>
  </si>
  <si>
    <t>22.252</t>
  </si>
  <si>
    <t>Odvodní anemostat pro průtok 550m3/h, včetně připojovací krabice  s bočním připojením, kruhové hrdlo s regulační klapkou pr.250mm. D+M</t>
  </si>
  <si>
    <t>22.253</t>
  </si>
  <si>
    <t>Odvodní vyústka komfortní 1řadá s regulací vel. 425x125, z eloxovaného hliníku opatřená vypalovací barvou. RAL dle arch. D+M</t>
  </si>
  <si>
    <t>22.254</t>
  </si>
  <si>
    <t>Odvodní vyústka komfortní 1řadá s regulací vel. 525x225, z eloxovaného hliníku opatřená vypalovací barvou. RAL dle arch. D+M</t>
  </si>
  <si>
    <t>22.255</t>
  </si>
  <si>
    <t>Odsávací zákryt digestoře z PVC, bílé barvy, rozměr 750x500mm, s horním připojením - kruhové hrdlo pr.200mm. D+M</t>
  </si>
  <si>
    <t>22.441</t>
  </si>
  <si>
    <t>Požární klapka čtyřhranná s atestem 710x500, požární odolnost 90 minut,  včetně servopohonu 230V se signalizací polohy a termoelektrickým spouštěním. D+M</t>
  </si>
  <si>
    <t>22.442</t>
  </si>
  <si>
    <t>22.601</t>
  </si>
  <si>
    <t>22.602</t>
  </si>
  <si>
    <t>22.651</t>
  </si>
  <si>
    <t>22.701</t>
  </si>
  <si>
    <t>22.702</t>
  </si>
  <si>
    <t>44,5</t>
  </si>
  <si>
    <t>22.703</t>
  </si>
  <si>
    <t>22.801</t>
  </si>
  <si>
    <t>Viz výkres číslo D1.03.4c-05, D1.03.4c-06, D1.03.4c-07, D1.03.4c-08</t>
  </si>
  <si>
    <t>22.802</t>
  </si>
  <si>
    <t>22.901</t>
  </si>
  <si>
    <t>22.902</t>
  </si>
  <si>
    <t>22.903</t>
  </si>
  <si>
    <t>22.904</t>
  </si>
  <si>
    <t>22.991</t>
  </si>
  <si>
    <t>Hzs zařízení č. 22 - Laboratoře 2.NP - zednické výpomoci vrty, prostupy, drážky, přípomoci během transportu potrubí, koordinace vůči ostatním profesím, koordinace při etapizaci prací</t>
  </si>
  <si>
    <t>22.992</t>
  </si>
  <si>
    <t>Přesun hmot pro vzduchotechniku, výšky do 12 m</t>
  </si>
  <si>
    <t>22CH1.</t>
  </si>
  <si>
    <t>Zařízení č. 22CH1 - Laboratoře 2.NP - chlazení 1</t>
  </si>
  <si>
    <t>22CH1.001</t>
  </si>
  <si>
    <t>Venkovní chladící kondenzační jednotka Qch nominální = 20,0kW.  Požadovaný chladící výkon Qch = 20,0kW. D+M</t>
  </si>
  <si>
    <t>22CH1.001a</t>
  </si>
  <si>
    <t>Uzavírací kulový ventil - připojení Ø19,1mm; 3/4". D+M</t>
  </si>
  <si>
    <t>22CH1.001b</t>
  </si>
  <si>
    <t>Filtr vlhkosti-dehydrátor - připojení Ø19,1mm; 3/4". D+M</t>
  </si>
  <si>
    <t>22CH1.001c</t>
  </si>
  <si>
    <t>Průhledítko - připojení Ø19,1mm; 3/4". D+M</t>
  </si>
  <si>
    <t>22CH1.001d</t>
  </si>
  <si>
    <t>22CH1.101</t>
  </si>
  <si>
    <t>22CH1.601</t>
  </si>
  <si>
    <t>22CH1.701</t>
  </si>
  <si>
    <t>10,5</t>
  </si>
  <si>
    <t>22CH1.702</t>
  </si>
  <si>
    <t>22CH1.801</t>
  </si>
  <si>
    <t>24,5</t>
  </si>
  <si>
    <t>22CH1.802</t>
  </si>
  <si>
    <t>Předizolované Cu potrubí 19,1mm; 3/4" x 1,0mm. D+M</t>
  </si>
  <si>
    <t>22CH1.803</t>
  </si>
  <si>
    <t>22CH1.901</t>
  </si>
  <si>
    <t>22CH1.951</t>
  </si>
  <si>
    <t>692</t>
  </si>
  <si>
    <t>22CH1.991</t>
  </si>
  <si>
    <t>Hzs zařízení č. 22CH1 - Laboratoře 2.NP - chlazení 1 - zednické výpomoci vrty, prostupy, drážky, přípomoci během transportu potrubí, koordinace vůči ostatním profesím, koordinace při etapizaci prací</t>
  </si>
  <si>
    <t>694</t>
  </si>
  <si>
    <t>22CH1.992</t>
  </si>
  <si>
    <t>696</t>
  </si>
  <si>
    <t>22CH2.</t>
  </si>
  <si>
    <t>Zařízení č. 22CH2 - Laboratoře 2.NP - chlazení 2</t>
  </si>
  <si>
    <t>22CH2.001</t>
  </si>
  <si>
    <t>22CH2.001a</t>
  </si>
  <si>
    <t>22CH2.001b</t>
  </si>
  <si>
    <t>22CH2.001c</t>
  </si>
  <si>
    <t>22CH2.001d</t>
  </si>
  <si>
    <t>22CH2.101</t>
  </si>
  <si>
    <t>22CH2.601</t>
  </si>
  <si>
    <t>710</t>
  </si>
  <si>
    <t>22CH2.701</t>
  </si>
  <si>
    <t>12,5</t>
  </si>
  <si>
    <t>22CH2.702</t>
  </si>
  <si>
    <t>22CH2.801</t>
  </si>
  <si>
    <t>22CH2.802</t>
  </si>
  <si>
    <t>22CH2.803</t>
  </si>
  <si>
    <t>22CH2.901</t>
  </si>
  <si>
    <t>22CH2.951</t>
  </si>
  <si>
    <t>22CH2.991</t>
  </si>
  <si>
    <t>Hzs zařízení č. 22CH2 - Laboratoře 2.NP - chlazení 2 - zednické výpomoci vrty, prostupy, drážky, přípomoci během transportu potrubí, koordinace vůči ostatním profesím, koordinace při etapizaci prací</t>
  </si>
  <si>
    <t>22CH2.992</t>
  </si>
  <si>
    <t>22CH3.</t>
  </si>
  <si>
    <t>Zařízení č. 22CH3 - Laboratoře 2.NP - chlazení 3</t>
  </si>
  <si>
    <t>22CH3.001</t>
  </si>
  <si>
    <t>Venkovní chladící kondenzační jednotka Qch nominální = 10,0kW.  Požadovaný chladící výkon Qch = 8,4kW. D+M</t>
  </si>
  <si>
    <t>22CH3.001a</t>
  </si>
  <si>
    <t>367</t>
  </si>
  <si>
    <t>22CH3.001b</t>
  </si>
  <si>
    <t>22CH3.001c</t>
  </si>
  <si>
    <t>22CH3.001d</t>
  </si>
  <si>
    <t>22CH3.101</t>
  </si>
  <si>
    <t>22CH3.601</t>
  </si>
  <si>
    <t>22CH3.701</t>
  </si>
  <si>
    <t>15,5</t>
  </si>
  <si>
    <t>22CH3.702</t>
  </si>
  <si>
    <t>22CH3.801</t>
  </si>
  <si>
    <t>22CH3.802</t>
  </si>
  <si>
    <t>22CH3.803</t>
  </si>
  <si>
    <t>22CH3.901</t>
  </si>
  <si>
    <t>22CH3.951</t>
  </si>
  <si>
    <t>22CH3.991</t>
  </si>
  <si>
    <t>Hzs zařízení č. 22CH3 - Laboratoře 2.NP - chlazení 3 - zednické výpomoci vrty, prostupy, drážky, přípomoci během transportu potrubí, koordinace vůči ostatním profesím, koordinace při etapizaci prací</t>
  </si>
  <si>
    <t>22CH3.992</t>
  </si>
  <si>
    <t>22V.</t>
  </si>
  <si>
    <t>Zařízení č. 22V - Laboratoře 2.NP - vlhčení</t>
  </si>
  <si>
    <t>22V.001</t>
  </si>
  <si>
    <t>Elektrický odporový parní zvlhčovač ( 1 střední jednotka ). Určený pro provoz s neupravenou pitnou vodu. Zvlhčovací výkon = 40 kg/h.  Požadovaný zvlhčovací výkon 40 kg/h. D+M</t>
  </si>
  <si>
    <t>Napájení topení = 400V/3f.  Napájení regulace = 230V/1f.  Max.příkon = 30 kW. Max.proud = 43,3 A. Jištění = 63 A.</t>
  </si>
  <si>
    <t xml:space="preserve">chlazení odpadní vody (vestavěné) = 1ks,  trubice (min. šíře potrubí 1250 mm) = 1ks,  parní hadice (D=57/45mm) = 3m,  kondenzační hadice (D=12/8mm) </t>
  </si>
  <si>
    <t>22V.991</t>
  </si>
  <si>
    <t>Hzs zařízení č. 22V - Laboratoře 2.NP - vlhčení - zednické výpomoci vrty, prostupy, drážky, přípomoci během transportu potrubí, koordinace vůči ostatním profesím, koordinace při etapizaci prací</t>
  </si>
  <si>
    <t>22V.992</t>
  </si>
  <si>
    <t>K10a.</t>
  </si>
  <si>
    <t>Zařízení č. K10a - Chlazení místností 3.NP</t>
  </si>
  <si>
    <t>K10a.001</t>
  </si>
  <si>
    <t>Venkovní chladící kondenzační jednotka Qch nominální = 20,0kW.  Požadovaný chladící výkon Qch = 17,4kW. D+M</t>
  </si>
  <si>
    <t>768</t>
  </si>
  <si>
    <t>VRF systém, chladivo R410A, napětí 400V</t>
  </si>
  <si>
    <t>Zařízení bude vybaveno autonomním systémem MaR.</t>
  </si>
  <si>
    <t>Profese MaR bude signalizovat CHOD / PORUCHA venkovní chladící jednotky.</t>
  </si>
  <si>
    <t>K10a.001a</t>
  </si>
  <si>
    <t>Uzavírací kulový ventil - připojení Ø22,2mm; 3/4". D+M</t>
  </si>
  <si>
    <t>770</t>
  </si>
  <si>
    <t>K10a.001b</t>
  </si>
  <si>
    <t>Filtr vlhkosti-dehydrátor - připojení Ø22,2mm; 3/4". D+M</t>
  </si>
  <si>
    <t>772</t>
  </si>
  <si>
    <t>K10a.001c</t>
  </si>
  <si>
    <t>Průhledítko - připojení Ø22,2mm; 3/4". D+M</t>
  </si>
  <si>
    <t>774</t>
  </si>
  <si>
    <t>K10a.001d</t>
  </si>
  <si>
    <t>K10a.002</t>
  </si>
  <si>
    <t>Vnitřní chladící nástěnná jednotka Qch nominální = 1,7kW,  bez čerpadla kondenzátu. Požadovaný chladící výkon Qch = 1,3 až 1,7kW. D+M</t>
  </si>
  <si>
    <t>778</t>
  </si>
  <si>
    <t>Technické parametry viz. D1.03.4c-01 Technická zpráva - včetně příloh.</t>
  </si>
  <si>
    <t>Odvod kondenzátu zajistí profese ZTI.</t>
  </si>
  <si>
    <t>Profese ELE zajistí silový přívod pro jednotku. Napájení 230V.</t>
  </si>
  <si>
    <t>Profese ZTI zajistí dodávku čerpadla kondenzátu k vnitřní nástěnné jednotce,  nebo zajistí gravitační odvod kondenzátu.</t>
  </si>
  <si>
    <t>K10a.003</t>
  </si>
  <si>
    <t>Vnitřní chladící nástěnná jednotka Qch nominální = 2,8kW,  bez čerpadla kondenzátu. Požadovaný chladící výkon Qch = 2,5 a 2,6kW. D+M</t>
  </si>
  <si>
    <t>780</t>
  </si>
  <si>
    <t>K10a.004</t>
  </si>
  <si>
    <t>Vnitřní chladící nástěnná jednotka Qch nominální = 3,6kW,  bez čerpadla kondenzátu. Požadovaný chladící výkon Qch = 3,3kW. D+M</t>
  </si>
  <si>
    <t>782</t>
  </si>
  <si>
    <t>K10a.005</t>
  </si>
  <si>
    <t>Vnitřní chladící kazetová jednotka Qch nominální = 1,7kW,  včetně čerpadla kondenzátu. Požadovaný chladící výkon Qch = 1,4kW. D+M</t>
  </si>
  <si>
    <t>K10a.101</t>
  </si>
  <si>
    <t>Nástěnný kabelový ovladač s teplotním čidlem a servisním přístupem,  včetně prokabelování. D+M</t>
  </si>
  <si>
    <t>786</t>
  </si>
  <si>
    <t>K10a.102</t>
  </si>
  <si>
    <t>Nástěnný kabelový ovladač s týdením časovačem, skupinovým ovládáním  až pro 16 vnitřních jednotek, servisním přístupem, včetně prokabelování. D+M</t>
  </si>
  <si>
    <t>788</t>
  </si>
  <si>
    <t>K10a.301</t>
  </si>
  <si>
    <t>Rozbočovač chladiva pro vnitřní jednotky (refnet 2-trubka),  průměr potrubí kapalina: 9,5mm, průměr potrubí plyn: 19,1mm. D+M</t>
  </si>
  <si>
    <t>790</t>
  </si>
  <si>
    <t>K10a.501</t>
  </si>
  <si>
    <t>Pozinkovaný izolovaný ochranný kryt prostupu střechou pro vedení CU potrubí  - dvouplášťový který je vyplněn tepelnou minerální izolací. D+M</t>
  </si>
  <si>
    <t>792</t>
  </si>
  <si>
    <t>Společný pro zař.č. K10a, K10b, K10c, K11</t>
  </si>
  <si>
    <t>K10a.601</t>
  </si>
  <si>
    <t>794</t>
  </si>
  <si>
    <t>Viz výkres číslo D1.03.4c-06, D1.03.4c-07</t>
  </si>
  <si>
    <t>K10a.701</t>
  </si>
  <si>
    <t>796</t>
  </si>
  <si>
    <t>K10a.702</t>
  </si>
  <si>
    <t>798</t>
  </si>
  <si>
    <t>K10a.801</t>
  </si>
  <si>
    <t>Předizolované Cu potrubí 6,35mm; 1/4" x 1,0mm. D+M</t>
  </si>
  <si>
    <t>800</t>
  </si>
  <si>
    <t>K10a.802</t>
  </si>
  <si>
    <t>802</t>
  </si>
  <si>
    <t>57,5</t>
  </si>
  <si>
    <t>K10a.803</t>
  </si>
  <si>
    <t>Předizolované Cu potrubí 12,7mm; 1/2" x 1,0mm. D+M</t>
  </si>
  <si>
    <t>804</t>
  </si>
  <si>
    <t>403</t>
  </si>
  <si>
    <t>K10a.804</t>
  </si>
  <si>
    <t>806</t>
  </si>
  <si>
    <t>38,5</t>
  </si>
  <si>
    <t>K10a.805</t>
  </si>
  <si>
    <t>Předizolované Cu potrubí 22,2mm; 7/8" x 1,0mm. D+M</t>
  </si>
  <si>
    <t>808</t>
  </si>
  <si>
    <t>K10a.806</t>
  </si>
  <si>
    <t>Komunikační kabeláž k vnitřní jednotce. D+M</t>
  </si>
  <si>
    <t>810</t>
  </si>
  <si>
    <t>86,5</t>
  </si>
  <si>
    <t>K10a.901</t>
  </si>
  <si>
    <t>812</t>
  </si>
  <si>
    <t>K10a.951</t>
  </si>
  <si>
    <t>814</t>
  </si>
  <si>
    <t>K10a.991</t>
  </si>
  <si>
    <t>Hzs zařízení č. K10a - Chlazení místností 3.NP - zednické výpomoci vrty, prostupy, drážky, přípomoci během transportu potrubí, koordinace vůči ostatním profesím, koordinace při etapizaci prací</t>
  </si>
  <si>
    <t>816</t>
  </si>
  <si>
    <t>K10a.992</t>
  </si>
  <si>
    <t>818</t>
  </si>
  <si>
    <t>K10b.</t>
  </si>
  <si>
    <t>Zařízení č. K10b - Chlazení místností 2.NP</t>
  </si>
  <si>
    <t>K10b.001</t>
  </si>
  <si>
    <t>Venkovní chladící kondenzační jednotka Qch nominální = 20,0kW.  Požadovaný chladící výkon Qch = 19,5kW. D+M</t>
  </si>
  <si>
    <t>820</t>
  </si>
  <si>
    <t>K10b.001a</t>
  </si>
  <si>
    <t>822</t>
  </si>
  <si>
    <t>K10b.001b</t>
  </si>
  <si>
    <t>824</t>
  </si>
  <si>
    <t>K10b.001c</t>
  </si>
  <si>
    <t>826</t>
  </si>
  <si>
    <t>K10b.001d</t>
  </si>
  <si>
    <t>828</t>
  </si>
  <si>
    <t>K10b.002</t>
  </si>
  <si>
    <t>Vnitřní chladící nástěnná jednotka Qch nominální = 1,7kW,  bez čerpadla kondenzátu. Požadovaný chladící výkon Qch = 1,0 a 1,5kW. D+M</t>
  </si>
  <si>
    <t>830</t>
  </si>
  <si>
    <t>K10b.003</t>
  </si>
  <si>
    <t>Vnitřní chladící nástěnná jednotka Qch nominální = 2,2kW,  bez čerpadla kondenzátu. Požadovaný chladící výkon Qch = 2,2kW. D+M</t>
  </si>
  <si>
    <t>832</t>
  </si>
  <si>
    <t>K10b.004</t>
  </si>
  <si>
    <t>Vnitřní chladící kazetová jednotka Qch nominální = 3,6kW,  včetně čerpadla kondenzátu. Požadovaný chladící výkon Qch = 3,6kW. D+M</t>
  </si>
  <si>
    <t>834</t>
  </si>
  <si>
    <t>K10b.005</t>
  </si>
  <si>
    <t>Vnitřní chladící kazetová jednotka Qch nominální = 4,5kW,  včetně čerpadla kondenzátu. Požadovaný chladící výkon Qch = 3,8kW. D+M</t>
  </si>
  <si>
    <t>836</t>
  </si>
  <si>
    <t>K10b.101</t>
  </si>
  <si>
    <t>838</t>
  </si>
  <si>
    <t>K10b.102</t>
  </si>
  <si>
    <t>840</t>
  </si>
  <si>
    <t>K10b.301</t>
  </si>
  <si>
    <t>842</t>
  </si>
  <si>
    <t>K10b.601</t>
  </si>
  <si>
    <t>844</t>
  </si>
  <si>
    <t>Viz výkres číslo D1.03.4c-05, D1.03.4c-06, D1.03.4c-07</t>
  </si>
  <si>
    <t>K10b.701</t>
  </si>
  <si>
    <t>846</t>
  </si>
  <si>
    <t>K10b.702</t>
  </si>
  <si>
    <t>848</t>
  </si>
  <si>
    <t>K10b.801</t>
  </si>
  <si>
    <t>850</t>
  </si>
  <si>
    <t>K10b.802</t>
  </si>
  <si>
    <t>852</t>
  </si>
  <si>
    <t>K10b.803</t>
  </si>
  <si>
    <t>854</t>
  </si>
  <si>
    <t>K10b.804</t>
  </si>
  <si>
    <t>856</t>
  </si>
  <si>
    <t>K10b.805</t>
  </si>
  <si>
    <t>858</t>
  </si>
  <si>
    <t>K10b.806</t>
  </si>
  <si>
    <t>860</t>
  </si>
  <si>
    <t>K10b.807</t>
  </si>
  <si>
    <t>862</t>
  </si>
  <si>
    <t>K10b.901</t>
  </si>
  <si>
    <t>864</t>
  </si>
  <si>
    <t>K10b.951</t>
  </si>
  <si>
    <t>866</t>
  </si>
  <si>
    <t>K10b.991</t>
  </si>
  <si>
    <t>Hzs zařízení č. K10b - Chlazení místností 2.NP - zednické výpomoci vrty, prostupy, drážky, přípomoci během transportu potrubí, koordinace vůči ostatním profesím, koordinace při etapizaci prací</t>
  </si>
  <si>
    <t>868</t>
  </si>
  <si>
    <t>K10b.992</t>
  </si>
  <si>
    <t>870</t>
  </si>
  <si>
    <t>K10c.</t>
  </si>
  <si>
    <t>Zařízení č. K10c - Chlazení místností 1.NP</t>
  </si>
  <si>
    <t>K10c.001</t>
  </si>
  <si>
    <t>Venkovní chladící kondenzační jednotka Qch nominální = 33,5kW.  Požadovaný chladící výkon Qch = 30,1kW. D+M</t>
  </si>
  <si>
    <t>872</t>
  </si>
  <si>
    <t>Doporučené jištič 32A.</t>
  </si>
  <si>
    <t>K10c.001a</t>
  </si>
  <si>
    <t>Uzavírací kulový ventil - připojení Ø28,6mm; 1 1/8". D+M</t>
  </si>
  <si>
    <t>874</t>
  </si>
  <si>
    <t>K10c.001b</t>
  </si>
  <si>
    <t>Filtr vlhkosti-dehydrátor - připojení Ø28,6mm; 1 1/8". D+M</t>
  </si>
  <si>
    <t>876</t>
  </si>
  <si>
    <t>K10c.001c</t>
  </si>
  <si>
    <t>Průhledítko - připojení Ø28,6mm; 1 1/8". D+M</t>
  </si>
  <si>
    <t>878</t>
  </si>
  <si>
    <t>K10c.001d</t>
  </si>
  <si>
    <t>Izolátor chvění (silentblok) pro uložení venkovní kondenzační jednotky  na ocelovou konstrukci. Max. zatížení 80kg. D+M</t>
  </si>
  <si>
    <t>880</t>
  </si>
  <si>
    <t>K10c.002</t>
  </si>
  <si>
    <t>Vnitřní chladící nástěnná jednotka Qch nominální = 1,7kW,  bez čerpadla kondenzátu. Požadovaný chladící výkon Qch = 0,8 až 1,5kW. D+M</t>
  </si>
  <si>
    <t>882</t>
  </si>
  <si>
    <t>K10c.003</t>
  </si>
  <si>
    <t>Vnitřní chladící nástěnná jednotka Qch nominální = 2,2kW,  bez čerpadla kondenzátu. Požadovaný chladící výkon Qch = 1,9kW. D+M</t>
  </si>
  <si>
    <t>884</t>
  </si>
  <si>
    <t>K10c.004</t>
  </si>
  <si>
    <t>886</t>
  </si>
  <si>
    <t>K10c.005</t>
  </si>
  <si>
    <t>Vnitřní chladící kazetová jednotka Qch nominální = 2,2kW,  včetně čerpadla kondenzátu. Požadovaný chladící výkon Qch = 2,0 a 2,1kW. D+M</t>
  </si>
  <si>
    <t>888</t>
  </si>
  <si>
    <t>K10c.101</t>
  </si>
  <si>
    <t>890</t>
  </si>
  <si>
    <t>K10c.102</t>
  </si>
  <si>
    <t>892</t>
  </si>
  <si>
    <t>K10c.301</t>
  </si>
  <si>
    <t>894</t>
  </si>
  <si>
    <t>K10c.302</t>
  </si>
  <si>
    <t>Rozbočovač chladiva pro vnitřní jednotky (refnet 2-trubka),  průměr potrubí kapalina: 9,5 (12,7) mm, průměr potrubí plyn: 22,2mm. D+M</t>
  </si>
  <si>
    <t>896</t>
  </si>
  <si>
    <t>K10c.303</t>
  </si>
  <si>
    <t>Rozbočovač chladiva pro vnitřní jednotky (refnet 2-trubka),  průměr potrubí kapalina: 12,7 (15,9) mm, průměr potrubí plyn: 28,6mm. D+M</t>
  </si>
  <si>
    <t>898</t>
  </si>
  <si>
    <t>K10c.601</t>
  </si>
  <si>
    <t>900</t>
  </si>
  <si>
    <t>Viz výkres číslo D1.03.4c-04, D1.03.4c-05, D1.03.4c-06, D1.03.4c-07</t>
  </si>
  <si>
    <t>K10c.701</t>
  </si>
  <si>
    <t>902</t>
  </si>
  <si>
    <t>K10c.702</t>
  </si>
  <si>
    <t>904</t>
  </si>
  <si>
    <t>K10c.801</t>
  </si>
  <si>
    <t>906</t>
  </si>
  <si>
    <t>K10c.802</t>
  </si>
  <si>
    <t>908</t>
  </si>
  <si>
    <t>K10c.803</t>
  </si>
  <si>
    <t>910</t>
  </si>
  <si>
    <t>K10c.804</t>
  </si>
  <si>
    <t>912</t>
  </si>
  <si>
    <t>K10c.805</t>
  </si>
  <si>
    <t>914</t>
  </si>
  <si>
    <t>K10c.806</t>
  </si>
  <si>
    <t>916</t>
  </si>
  <si>
    <t>K10c.807</t>
  </si>
  <si>
    <t>Trubka Cu potrubí v tyčích 28,6mm; 1 1/8" x 1,5mm, včetně tvarovek,  kaučukové izolace tl. 13mm a izolovaných objímek pro uchycení. D+M</t>
  </si>
  <si>
    <t>918</t>
  </si>
  <si>
    <t>18,5</t>
  </si>
  <si>
    <t>K10c.808</t>
  </si>
  <si>
    <t>920</t>
  </si>
  <si>
    <t>K10c.901</t>
  </si>
  <si>
    <t>922</t>
  </si>
  <si>
    <t>K10c.951</t>
  </si>
  <si>
    <t>924</t>
  </si>
  <si>
    <t>K10c.991</t>
  </si>
  <si>
    <t>Hzs zařízení č. K10c - Chlazení místností 1.NP - zednické výpomoci vrty, prostupy, drážky, přípomoci během transportu potrubí, koordinace vůči ostatním profesím, koordinace při etapizaci prací</t>
  </si>
  <si>
    <t>926</t>
  </si>
  <si>
    <t>K10c.992</t>
  </si>
  <si>
    <t>928</t>
  </si>
  <si>
    <t>K11.</t>
  </si>
  <si>
    <t>Zařízení č. K11 - Chlazení techn. zátěže 1.NP a 3.NP</t>
  </si>
  <si>
    <t>K11.001</t>
  </si>
  <si>
    <t>Venkovní chladící kondenzační jednotka Qch nominální = 28,0kW.  Požadovaný chladící výkon Qch = 21,0kW. D+M</t>
  </si>
  <si>
    <t>930</t>
  </si>
  <si>
    <t>Pro celoroční chlazení.</t>
  </si>
  <si>
    <t>K11.001a</t>
  </si>
  <si>
    <t>932</t>
  </si>
  <si>
    <t>K11.001b</t>
  </si>
  <si>
    <t>934</t>
  </si>
  <si>
    <t>K11.001c</t>
  </si>
  <si>
    <t>936</t>
  </si>
  <si>
    <t>K11.001d</t>
  </si>
  <si>
    <t>938</t>
  </si>
  <si>
    <t>K11.002</t>
  </si>
  <si>
    <t>Vnitřní chladící nástěnná jednotka Qch nominální = 2,8kW,  bez čerpadla kondenzátu. Požadovaný chladící výkon Qch = 2,5kW. D+M</t>
  </si>
  <si>
    <t>940</t>
  </si>
  <si>
    <t>K11.003</t>
  </si>
  <si>
    <t>Vnitřní chladící nástěnná jednotka Qch nominální = 3,6kW,  bez čerpadla kondenzátu. Požadovaný chladící výkon Qch = 3,0kW. D+M</t>
  </si>
  <si>
    <t>942</t>
  </si>
  <si>
    <t>K11.101</t>
  </si>
  <si>
    <t>944</t>
  </si>
  <si>
    <t>K11.102</t>
  </si>
  <si>
    <t>946</t>
  </si>
  <si>
    <t>K11.301</t>
  </si>
  <si>
    <t>948</t>
  </si>
  <si>
    <t>K11.302</t>
  </si>
  <si>
    <t>950</t>
  </si>
  <si>
    <t>K11.601</t>
  </si>
  <si>
    <t>952</t>
  </si>
  <si>
    <t>K11.701</t>
  </si>
  <si>
    <t>954</t>
  </si>
  <si>
    <t>K11.702</t>
  </si>
  <si>
    <t>956</t>
  </si>
  <si>
    <t>K11.801</t>
  </si>
  <si>
    <t>958</t>
  </si>
  <si>
    <t>K11.802</t>
  </si>
  <si>
    <t>960</t>
  </si>
  <si>
    <t>K11.803</t>
  </si>
  <si>
    <t>962</t>
  </si>
  <si>
    <t>K11.804</t>
  </si>
  <si>
    <t>964</t>
  </si>
  <si>
    <t>43,5</t>
  </si>
  <si>
    <t>K11.805</t>
  </si>
  <si>
    <t>966</t>
  </si>
  <si>
    <t>K11.806</t>
  </si>
  <si>
    <t>968</t>
  </si>
  <si>
    <t>K11.807</t>
  </si>
  <si>
    <t>970</t>
  </si>
  <si>
    <t>79,5</t>
  </si>
  <si>
    <t>K11.901</t>
  </si>
  <si>
    <t>972</t>
  </si>
  <si>
    <t>K11.951</t>
  </si>
  <si>
    <t>974</t>
  </si>
  <si>
    <t>K11.991</t>
  </si>
  <si>
    <t>Hzs zařízení č. K11 - Chlazení techn. zátěže 1.NP a 3.NP - zednické výpomoci vrty, prostupy, drážky, přípomoci během transportu potrubí, koordinace vůči ostatním profesím, koord. při etapizaci prací</t>
  </si>
  <si>
    <t>976</t>
  </si>
  <si>
    <t>K11.992</t>
  </si>
  <si>
    <t>978</t>
  </si>
  <si>
    <t>H31.</t>
  </si>
  <si>
    <t>Zařízení č. H31 - Hyg. buňka m.č. 328</t>
  </si>
  <si>
    <t>H31.001</t>
  </si>
  <si>
    <t>Diagonální ventilátor do kruhového potrubí s doběhem, množství vzduchu V=150 m3/h,  tlaková ztráta 100 Pa, připojení DN 160, včetně připojujících manžet. D+M</t>
  </si>
  <si>
    <t>980</t>
  </si>
  <si>
    <t>Napájení a ovládání zajistí profese ELE. Zařízení bude spínáno uživatelem pomocí spínače.</t>
  </si>
  <si>
    <t>Při spuštění požárního poplachu vydá profese EPS signál,  kterým odstaví příslušná profese zařízení z provozu.</t>
  </si>
  <si>
    <t>H31.151</t>
  </si>
  <si>
    <t>Regulační klapka DN 160, ovl. ruční. D+M</t>
  </si>
  <si>
    <t>982</t>
  </si>
  <si>
    <t>H31.152</t>
  </si>
  <si>
    <t>Zpětná klapka DN 160. D+M</t>
  </si>
  <si>
    <t>984</t>
  </si>
  <si>
    <t>H31.251</t>
  </si>
  <si>
    <t>986</t>
  </si>
  <si>
    <t>H31.551</t>
  </si>
  <si>
    <t>Výfuková hlavice DN 125 - střešní ventilační hlavice. D+M</t>
  </si>
  <si>
    <t>988</t>
  </si>
  <si>
    <t xml:space="preserve">Včetně izolovaného soklu výšky do 0,5m vč. oplechování </t>
  </si>
  <si>
    <t>H31.601</t>
  </si>
  <si>
    <t>990</t>
  </si>
  <si>
    <t>H31.701</t>
  </si>
  <si>
    <t>992</t>
  </si>
  <si>
    <t>H31.702</t>
  </si>
  <si>
    <t>994</t>
  </si>
  <si>
    <t>H31.901</t>
  </si>
  <si>
    <t>Protihluková tepelná izolace potrubí ve venkovním prostoru, tl. 100mm z minerální vlny  s oplechováním do pozink. plechu. D+M</t>
  </si>
  <si>
    <t>996</t>
  </si>
  <si>
    <t>H31.991</t>
  </si>
  <si>
    <t>Hzs zařízení č. H31 - Hyg. buňka m.č. 328 - zednické výpomoci vrty, prostupy, drážky, přípomoci během transportu potrubí, koordinace vůči ostatním profesím, koordinace při etapizaci prací</t>
  </si>
  <si>
    <t>998</t>
  </si>
  <si>
    <t>H31.992</t>
  </si>
  <si>
    <t>1000</t>
  </si>
  <si>
    <t>T13.</t>
  </si>
  <si>
    <t>Zařízení č. T13 - Rozvodna UT m.č. 141</t>
  </si>
  <si>
    <t>T13.001</t>
  </si>
  <si>
    <t>Diagonální ventilátor do kruhového potrubí s doběhem, množství vzduchu V=700 m3/h,  tlaková ztráta 100 Pa, připojení DN 250, včetně připojujících manžet. D+M</t>
  </si>
  <si>
    <t>1002</t>
  </si>
  <si>
    <t>Napájení a ovládání zajistí profese MaR. Zařízení bude spínáno na základě nastavitelného časového režimu (zajistí MaR),  vnitřní teploty v místnosti</t>
  </si>
  <si>
    <t>T13.101</t>
  </si>
  <si>
    <t>Zpětná klapka 400x315. D+M</t>
  </si>
  <si>
    <t>1004</t>
  </si>
  <si>
    <t>T13.151</t>
  </si>
  <si>
    <t>Regulační klapka DN 250, ovl. ruční. D+M</t>
  </si>
  <si>
    <t>1006</t>
  </si>
  <si>
    <t>T13.152</t>
  </si>
  <si>
    <t>Zpětná klapka DN 250. D+M</t>
  </si>
  <si>
    <t>1008</t>
  </si>
  <si>
    <t>T13.201</t>
  </si>
  <si>
    <t>Krycí mřížka čtyřhranná 400x315 s přírubou. D+M</t>
  </si>
  <si>
    <t>1010</t>
  </si>
  <si>
    <t>T13.251</t>
  </si>
  <si>
    <t>Krycí mřížka kruhová DN 250 s přírubou. D+M</t>
  </si>
  <si>
    <t>1012</t>
  </si>
  <si>
    <t>T13.501</t>
  </si>
  <si>
    <t>Protidešťová sací žaluzie 400x315mm, se sítem proti hmyzu,  RAL dle arch. D+M</t>
  </si>
  <si>
    <t>1014</t>
  </si>
  <si>
    <t>T13.551</t>
  </si>
  <si>
    <t>Protidešťová výfuková žaluzie 400x315mm, se sítem proti hmyzu.  S kruhovým napojením průměru 250mm. RAL dle arch. D+M</t>
  </si>
  <si>
    <t>1016</t>
  </si>
  <si>
    <t>T13.701</t>
  </si>
  <si>
    <t>1018</t>
  </si>
  <si>
    <t>T13.801</t>
  </si>
  <si>
    <t>1020</t>
  </si>
  <si>
    <t>T13.991</t>
  </si>
  <si>
    <t>Hzs zařízení č. T13 - Rozvodna UT m.č. 141 - zednické výpomoci vrty, prostupy, drážky, přípomoci během transportu potrubí, koordinace vůči ostatním profesím, koordinace při etapizaci prací</t>
  </si>
  <si>
    <t>1022</t>
  </si>
  <si>
    <t>T13.992</t>
  </si>
  <si>
    <t>Přesun hmot pro vzduchotechniku, výšky do 6 m</t>
  </si>
  <si>
    <t>1024</t>
  </si>
  <si>
    <t>T14.</t>
  </si>
  <si>
    <t>Zařízení č. T14 - UPS m.č. 142</t>
  </si>
  <si>
    <t>T14.001</t>
  </si>
  <si>
    <t>Diagonální ventilátor do kruhového potrubí s doběhem, množství vzduchu V=200 m3/h,  tlaková ztráta 100 Pa, připojení DN 160, včetně připojujících manžet. D+M</t>
  </si>
  <si>
    <t>1026</t>
  </si>
  <si>
    <t>T14.101</t>
  </si>
  <si>
    <t>Zpětná klapka 200x200. D+M</t>
  </si>
  <si>
    <t>1028</t>
  </si>
  <si>
    <t>T14.151</t>
  </si>
  <si>
    <t>1030</t>
  </si>
  <si>
    <t>T14.152</t>
  </si>
  <si>
    <t>1032</t>
  </si>
  <si>
    <t>T14.201</t>
  </si>
  <si>
    <t>Krycí mřížka čtyřhranná 200x200 s přírubou. D+M</t>
  </si>
  <si>
    <t>1034</t>
  </si>
  <si>
    <t>T14.251</t>
  </si>
  <si>
    <t>Krycí mřížka kruhová DN 160 s přírubou. D+M</t>
  </si>
  <si>
    <t>1036</t>
  </si>
  <si>
    <t>T14.501</t>
  </si>
  <si>
    <t>Protidešťová sací žaluzie 200x200mm, se sítem proti hmyzu,  RAL dle arch. D+M</t>
  </si>
  <si>
    <t>1038</t>
  </si>
  <si>
    <t>T14.551</t>
  </si>
  <si>
    <t>Protidešťová výfuková žaluzie 200x200mm, se sítem proti hmyzu.  S kruhovým napojením průměru 160mm. RAL dle arch. D+M</t>
  </si>
  <si>
    <t>1040</t>
  </si>
  <si>
    <t>T14.701</t>
  </si>
  <si>
    <t>1042</t>
  </si>
  <si>
    <t>T14.801</t>
  </si>
  <si>
    <t>1044</t>
  </si>
  <si>
    <t>T14.991</t>
  </si>
  <si>
    <t>Hzs zařízení č. T14 - UPS m.č. 142 - zednické výpomoci vrty, prostupy, drážky, přípomoci během transportu potrubí, koordinace vůči ostatním profesím, koordinace při etapizaci prací</t>
  </si>
  <si>
    <t>1046</t>
  </si>
  <si>
    <t>T14.992</t>
  </si>
  <si>
    <t>1048</t>
  </si>
  <si>
    <t>T15.</t>
  </si>
  <si>
    <t>Zařízení č. T15 - Rozvodna NN m.č. 143</t>
  </si>
  <si>
    <t>T15.001</t>
  </si>
  <si>
    <t>1050</t>
  </si>
  <si>
    <t>T15.101</t>
  </si>
  <si>
    <t>1052</t>
  </si>
  <si>
    <t>T15.151</t>
  </si>
  <si>
    <t>1054</t>
  </si>
  <si>
    <t>T15.152</t>
  </si>
  <si>
    <t>1056</t>
  </si>
  <si>
    <t>T15.201</t>
  </si>
  <si>
    <t>1058</t>
  </si>
  <si>
    <t>T15.251</t>
  </si>
  <si>
    <t>1060</t>
  </si>
  <si>
    <t>T15.501</t>
  </si>
  <si>
    <t>1062</t>
  </si>
  <si>
    <t>T15.551</t>
  </si>
  <si>
    <t>1064</t>
  </si>
  <si>
    <t>T15.701</t>
  </si>
  <si>
    <t>1066</t>
  </si>
  <si>
    <t>T15.801</t>
  </si>
  <si>
    <t>1068</t>
  </si>
  <si>
    <t>T15.991</t>
  </si>
  <si>
    <t>Hzs zařízení č. T15 - Rozvodna NN m.č. 143 - zednické výpomoci vrty, prostupy, drážky, přípomoci během transportu potrubí, koordinace vůči ostatním profesím, koordinace při etapizaci prací</t>
  </si>
  <si>
    <t>1070</t>
  </si>
  <si>
    <t>T15.992</t>
  </si>
  <si>
    <t>1072</t>
  </si>
  <si>
    <t>T32.</t>
  </si>
  <si>
    <t>Zařízení č. T32 - EL slabo m.č. 316</t>
  </si>
  <si>
    <t>T32.001</t>
  </si>
  <si>
    <t>Diagonální ventilátor do kruhového potrubí s doběhem, množství vzduchu V=75 m3/h,  tlaková ztráta 100 Pa, připojení DN 125, včetně připojujících manžet. D+M</t>
  </si>
  <si>
    <t>1074</t>
  </si>
  <si>
    <t>Napájení a ovládání zajistí profese ELE. Zařízení bude spínáno na základě nastavitelného časového režimu (zajistí ELE),  vnitřní teploty v místnosti</t>
  </si>
  <si>
    <t>T32.151</t>
  </si>
  <si>
    <t>1076</t>
  </si>
  <si>
    <t>T32.152</t>
  </si>
  <si>
    <t>Zpětná klapka DN 125. D+M</t>
  </si>
  <si>
    <t>1078</t>
  </si>
  <si>
    <t>T32.251</t>
  </si>
  <si>
    <t>Krycí mřížka kruhová DN 125 s přírubou. D+M</t>
  </si>
  <si>
    <t>1080</t>
  </si>
  <si>
    <t>T32.551</t>
  </si>
  <si>
    <t>Výfuková hlavice DN 100 - střešní ventilační hlavice. D+M</t>
  </si>
  <si>
    <t>1082</t>
  </si>
  <si>
    <t>T32.701</t>
  </si>
  <si>
    <t>Potrubí kruhové pozinkované - spiro, třída těsnosti B,  tvarovky 30%  - průměru 100mm, včetně těsnícího a spojovacího materiálu. D+M</t>
  </si>
  <si>
    <t>1084</t>
  </si>
  <si>
    <t>7,5</t>
  </si>
  <si>
    <t>T32.702</t>
  </si>
  <si>
    <t>1086</t>
  </si>
  <si>
    <t>T32.901</t>
  </si>
  <si>
    <t>Požární izolace k izolování VZT potrubí s odpovídající požární odolností  Izolace s požadavkem obousměrného působení požáru (i↔o) typ B. D+M</t>
  </si>
  <si>
    <t>1088</t>
  </si>
  <si>
    <t>Požární odolnost min. 30 minut, v závislosti na stupni požární bezpečnosti dotčených požárních úseků podle tabulky 1. – ČSN 73 0872.</t>
  </si>
  <si>
    <t>T32.902</t>
  </si>
  <si>
    <t>1090</t>
  </si>
  <si>
    <t>T32.991</t>
  </si>
  <si>
    <t>Hzs zařízení č. T32 - EL slabo m.č. 316 - zednické výpomoci vrty, prostupy, drážky, přípomoci během transportu potrubí, koordinace vůči ostatním profesím, koordinace při etapizaci prací</t>
  </si>
  <si>
    <t>1092</t>
  </si>
  <si>
    <t>T32.992</t>
  </si>
  <si>
    <t>1094</t>
  </si>
  <si>
    <t>T41.</t>
  </si>
  <si>
    <t>Zařízení č. T41 - Strojovna VZT m.č. 401</t>
  </si>
  <si>
    <t>T41.001</t>
  </si>
  <si>
    <t>Diagonální ventilátor do kruhového potrubí s doběhem, množství vzduchu V=1100 m3/h,  tlaková ztráta 100 Pa, připojení DN 315, včetně připojujících manžet. D+M</t>
  </si>
  <si>
    <t>1096</t>
  </si>
  <si>
    <t>T41.101</t>
  </si>
  <si>
    <t>Zpětná klapka 450x400. D+M</t>
  </si>
  <si>
    <t>1098</t>
  </si>
  <si>
    <t>T41.151</t>
  </si>
  <si>
    <t>Regulační klapka DN 315, ovl. ruční. D+M</t>
  </si>
  <si>
    <t>1100</t>
  </si>
  <si>
    <t>T41.152</t>
  </si>
  <si>
    <t>Zpětná klapka DN 315. D+M</t>
  </si>
  <si>
    <t>1102</t>
  </si>
  <si>
    <t>T41.201</t>
  </si>
  <si>
    <t>Krycí mřížka čtyřhranná 450x400 s přírubou. D+M</t>
  </si>
  <si>
    <t>1104</t>
  </si>
  <si>
    <t>T41.251</t>
  </si>
  <si>
    <t>Krycí mřížka kruhová DN 315 s přírubou. D+M</t>
  </si>
  <si>
    <t>1106</t>
  </si>
  <si>
    <t>T41.501</t>
  </si>
  <si>
    <t>Protidešťová sací žaluzie 450x400mm, se sítem proti hmyzu,  RAL dle arch. D+M</t>
  </si>
  <si>
    <t>1108</t>
  </si>
  <si>
    <t>T41.551</t>
  </si>
  <si>
    <t>Protidešťová výfuková žaluzie 450x400mm, se sítem proti hmyzu,  RAL dle arch. D+M</t>
  </si>
  <si>
    <t>1110</t>
  </si>
  <si>
    <t>T41.701</t>
  </si>
  <si>
    <t>1112</t>
  </si>
  <si>
    <t>T41.801</t>
  </si>
  <si>
    <t>Potrubí čtyřhranné pozinkované rovné, sk. 1, třída těsnosti B,  včetně těsnícího a spojovacího materiálu, náběhového plechu. D+M</t>
  </si>
  <si>
    <t>1114</t>
  </si>
  <si>
    <t>T41.991</t>
  </si>
  <si>
    <t>Hzs zařízení č. T41 - Strojovna VZT m.č. 401 - zednické výpomoci vrty, prostupy, drážky, přípomoci během transportu potrubí, koordinace vůči ostatním profesím, koordinace při etapizaci prací</t>
  </si>
  <si>
    <t>1116</t>
  </si>
  <si>
    <t>T41.992</t>
  </si>
  <si>
    <t>1118</t>
  </si>
  <si>
    <t>800.</t>
  </si>
  <si>
    <t>Úprava části OLMI - posuny kondenzačních jednotek</t>
  </si>
  <si>
    <t>800.999</t>
  </si>
  <si>
    <t>Úpravu polohy kondenzačních jednotek pro část OLMI  zařízení č. 11CH1, 11CH2, 31CH1, 31CH2 a K31. M</t>
  </si>
  <si>
    <t>1120</t>
  </si>
  <si>
    <t>Postup demontáže, přesunu a zpětné montáže stávajících chladicích systémů:</t>
  </si>
  <si>
    <t xml:space="preserve">Odsátí stávajícího chladiva, včetně ekologické likvidace. </t>
  </si>
  <si>
    <t xml:space="preserve">Demontáž stávajících venkovních kondenzačních jednotek.  Následné vyčištění, revize a přesun do nových poloh. </t>
  </si>
  <si>
    <t xml:space="preserve">Demontáž části stávajícího Cu potrubí s napájecí a komunikační kabeláží  a následná úprava trasy. </t>
  </si>
  <si>
    <t>Demontáž stávajících ocelových konstrukcí sloužící k uložení  venkovních kondenzačních jednotek. Následný přesun do nových poloh. = součástí profese</t>
  </si>
  <si>
    <t>Demontáž části stávajících uzavřených žlabů pro vedení Cu potrubí  a kabeláže a následná úprava trasy.</t>
  </si>
  <si>
    <t xml:space="preserve">Demontáž části stávajícího kotvícího materiálu a případné doplnění  kotvícího materiálu s ohledem na úpravu trasy. </t>
  </si>
  <si>
    <t xml:space="preserve">Naplnění / doplnění stávajících systémů chlazení - chladivo dle stávajícího značení. </t>
  </si>
  <si>
    <t>Zkoušky těsnosti přetlakem, podtlakem (vakuováním) a detektorem.</t>
  </si>
  <si>
    <t xml:space="preserve">Ekologická likvidace nepoužitých částí systémů chlazení. </t>
  </si>
  <si>
    <t xml:space="preserve">Dodavatel dodrží zásady pro bezpečné zacházení s chladicími systémy a chladivy.  </t>
  </si>
  <si>
    <t>Zařízení budou před demontáží odpojena od el. napájení.</t>
  </si>
  <si>
    <t>Demontáž a odpojení bude zahájeno až po odsouhlasení způsobu a postupu  prováděných prací ze strany stavby a odpovědného zástupce investora.</t>
  </si>
  <si>
    <t>P.</t>
  </si>
  <si>
    <t>Úprava trasy přívodu stávajícího požárního větrání CHÚC A</t>
  </si>
  <si>
    <t>P.201</t>
  </si>
  <si>
    <t>Přívodní vyústka komfortní 1řadá bez regulace vel. 825x325, z eloxovaného hliníku opatřená vypalovací barvou. RAL dle arch. D+M</t>
  </si>
  <si>
    <t>1122</t>
  </si>
  <si>
    <t>P.801</t>
  </si>
  <si>
    <t>1124</t>
  </si>
  <si>
    <t>P.802</t>
  </si>
  <si>
    <t>1126</t>
  </si>
  <si>
    <t>P.901</t>
  </si>
  <si>
    <t>Požární izolace k izolování VZT potrubí s odpovídající požární odolností  Izolace s požadavkem působení požáru pouze z vnější strany (o↔i) typ A. D+M</t>
  </si>
  <si>
    <t>1128</t>
  </si>
  <si>
    <t>P.951</t>
  </si>
  <si>
    <t>Demontáž stávající přívodní vyústky včetně ekologické likvidace.</t>
  </si>
  <si>
    <t>1130</t>
  </si>
  <si>
    <t>P.991</t>
  </si>
  <si>
    <t>Hzs Úprava trasy přívodu stávajícího požárního větrání CHÚC A - zednické výpomoci vrty, prostupy, drážky, přípomoci během transportu potrubí, koord. vůči ostatním profesím, koord. při etapizaci prací</t>
  </si>
  <si>
    <t>1132</t>
  </si>
  <si>
    <t>P.992</t>
  </si>
  <si>
    <t>1134</t>
  </si>
  <si>
    <t>999.</t>
  </si>
  <si>
    <t>Ostatní položky</t>
  </si>
  <si>
    <t>999.901</t>
  </si>
  <si>
    <t>Montážní materiál + závěsný systém (vč. všech systémových prvků a nosných lišt).</t>
  </si>
  <si>
    <t>1136</t>
  </si>
  <si>
    <t>999.902</t>
  </si>
  <si>
    <t>Jeřábová technika.</t>
  </si>
  <si>
    <t>1138</t>
  </si>
  <si>
    <t>999.903</t>
  </si>
  <si>
    <t>Montážní mechanismy, plošina, pojízdné lešení, lešení.</t>
  </si>
  <si>
    <t>1140</t>
  </si>
  <si>
    <t>999.904</t>
  </si>
  <si>
    <t>Nátěry 1x reaktivní nátěr a 2x nátěr RAL dle požadavku architekta.</t>
  </si>
  <si>
    <t>1142</t>
  </si>
  <si>
    <t>999.905</t>
  </si>
  <si>
    <t>Vyčištění potrubních rozvodů vč. koncových prvků VZT.</t>
  </si>
  <si>
    <t>1144</t>
  </si>
  <si>
    <t>999.906</t>
  </si>
  <si>
    <t>Vyčištění VZT jednotek.</t>
  </si>
  <si>
    <t>1146</t>
  </si>
  <si>
    <t>999.907</t>
  </si>
  <si>
    <t>Příprava na komplexní vyzkoušení.</t>
  </si>
  <si>
    <t>1148</t>
  </si>
  <si>
    <t>999.908</t>
  </si>
  <si>
    <t>Zprovoznění, vyregulování a seznámení s obsluhou dodaných systémů VZT+CHL,  viz D1.03.4c-01 Technická zpráva - včetně příloh.</t>
  </si>
  <si>
    <t>1150</t>
  </si>
  <si>
    <t>999.909</t>
  </si>
  <si>
    <t>Zkušební provoz zařízení.</t>
  </si>
  <si>
    <t>1152</t>
  </si>
  <si>
    <t>999.910</t>
  </si>
  <si>
    <t>Certifikované měření hluku VZT a KLM zařízení.</t>
  </si>
  <si>
    <t>1154</t>
  </si>
  <si>
    <t>999.911</t>
  </si>
  <si>
    <t>Schémata zařízení (zalaminované) min. velikosti A0/A1 umístěné v každé strojovně  nebo VZT jednotce.</t>
  </si>
  <si>
    <t>1156</t>
  </si>
  <si>
    <t>999.912</t>
  </si>
  <si>
    <t>Štítky pro označení zařízení, plastové tabulky velikosti A5</t>
  </si>
  <si>
    <t>1158</t>
  </si>
  <si>
    <t>999.913</t>
  </si>
  <si>
    <t>Popisovací štítky a identifikační samolepky pro značení VZT potrubí  (směr proudění vzduchu) a protipožárních opatření (požární klapky).</t>
  </si>
  <si>
    <t>1160</t>
  </si>
  <si>
    <t>999.914</t>
  </si>
  <si>
    <t>Výchozí revize PPK vč. založení revizní knihy.</t>
  </si>
  <si>
    <t>1162</t>
  </si>
  <si>
    <t>999.915</t>
  </si>
  <si>
    <t>Kontrola kabelových připojení zařízení VZT a KLM vč. komunikačních kabelů.</t>
  </si>
  <si>
    <t>1164</t>
  </si>
  <si>
    <t>999.916</t>
  </si>
  <si>
    <t>Vyhotovení realizační a výrobní dokumentace.</t>
  </si>
  <si>
    <t>1166</t>
  </si>
  <si>
    <t>999.918</t>
  </si>
  <si>
    <t>Koordinace prací s navazujícími profesemi.</t>
  </si>
  <si>
    <t>1170</t>
  </si>
  <si>
    <t>999.919</t>
  </si>
  <si>
    <t>Autorský dozor</t>
  </si>
  <si>
    <t>1172</t>
  </si>
  <si>
    <t>999.920</t>
  </si>
  <si>
    <t>Doprava (3% z celkového rozpočtu)</t>
  </si>
  <si>
    <t>1174</t>
  </si>
  <si>
    <t>D1_03_4d - Měření a regulace</t>
  </si>
  <si>
    <t>Královohradecký kraj</t>
  </si>
  <si>
    <t>Ing. Milan Flek</t>
  </si>
  <si>
    <t>D1 - Zařízení MaR a připojované zařízení</t>
  </si>
  <si>
    <t xml:space="preserve">    D2 - Zař. č. 1 - předávací stanice</t>
  </si>
  <si>
    <t xml:space="preserve">    D3 - Zař. č.2 - Medicinální plyny</t>
  </si>
  <si>
    <t xml:space="preserve">    D4 - Zař. č.3 - kontakt pro vyhřívání střešních vpustí (EI)</t>
  </si>
  <si>
    <t xml:space="preserve">    D5 - Zař. č.4 - kontakt pro odstavení chladících jednotek (EI)</t>
  </si>
  <si>
    <t xml:space="preserve">    D6 - Zař. č.5 - monitoring UPS</t>
  </si>
  <si>
    <t xml:space="preserve">    D7 - Řízení prostorové teploty</t>
  </si>
  <si>
    <t xml:space="preserve">    D8 - Zař. č. 14 - prostory 3.NP</t>
  </si>
  <si>
    <t xml:space="preserve">    D9 - Zař. č. 15 - zázemí</t>
  </si>
  <si>
    <t xml:space="preserve">    D10 - Zař. č. 16 - Elektroterapie</t>
  </si>
  <si>
    <t xml:space="preserve">    D11 - Zař. č. 17 - radiofarmaka</t>
  </si>
  <si>
    <t xml:space="preserve">    D12 - Zař. č. 22 - laboratoře 2.NP</t>
  </si>
  <si>
    <t xml:space="preserve">    D13 - Zař. č. T13 - větrání rozvodny ÚT</t>
  </si>
  <si>
    <t xml:space="preserve">    D14 - Zař. č. T14 - větrání UPS</t>
  </si>
  <si>
    <t xml:space="preserve">    D15 - Zař. č. T15 - větrání rozvodny NN</t>
  </si>
  <si>
    <t xml:space="preserve">    D16 - Zař. č. T41 - větrání strojovny VZT</t>
  </si>
  <si>
    <t xml:space="preserve">    D17 - Zař. č. K10a,b,c - chlazení místností 1.-3.NP</t>
  </si>
  <si>
    <t xml:space="preserve">    D18 - Zař. č. K11 - chlazení místností 1.-3.NP</t>
  </si>
  <si>
    <t>D19 - Řídící systém umístěný v rozváděči</t>
  </si>
  <si>
    <t xml:space="preserve">    D20 - ŘS PRO ROZVÁDĚČ DT4</t>
  </si>
  <si>
    <t xml:space="preserve">    D21 - ŘS PRO ROZVÁDĚČ DT5</t>
  </si>
  <si>
    <t>D22 - Operátorsko inženýrské pracoviště</t>
  </si>
  <si>
    <t>D23 - Materiál MaR umístěný v rozváděči</t>
  </si>
  <si>
    <t xml:space="preserve">    D24 - Rozváděč DT5</t>
  </si>
  <si>
    <t>D25 - Rozváděč</t>
  </si>
  <si>
    <t xml:space="preserve">    D26 - Rozváděč DT4</t>
  </si>
  <si>
    <t>D27 - Kabely</t>
  </si>
  <si>
    <t>D28 - Elektroinstalační materiál</t>
  </si>
  <si>
    <t>D29 - Služby</t>
  </si>
  <si>
    <t>D1</t>
  </si>
  <si>
    <t>Zařízení MaR a připojované zařízení</t>
  </si>
  <si>
    <t>D2</t>
  </si>
  <si>
    <t>Zař. č. 1 - předávací stanice</t>
  </si>
  <si>
    <t>Pol1</t>
  </si>
  <si>
    <t>Snímač teploty, montáž do potrubí, rozsah -30 až 150 °C, IP 65, délka stonku 120mm - dodávka, instalace, připojení</t>
  </si>
  <si>
    <t>Pol2</t>
  </si>
  <si>
    <t>Návarek snímače teploty G1/2</t>
  </si>
  <si>
    <t>Pol3</t>
  </si>
  <si>
    <t>Jímka snímače teploty 100mm, G1/2</t>
  </si>
  <si>
    <t>Pol4</t>
  </si>
  <si>
    <t>Ponorná elektroda - dodávka, instalace, připojení</t>
  </si>
  <si>
    <t>Pol5</t>
  </si>
  <si>
    <t>Termostat kapilárový 2m, 80 - 150 °C, diference 7-20 °C vč. krytu pro zvýšení krytí na IP 55, teplota okolí -40 °C až 65 °C - dodávka, instalace, připojení</t>
  </si>
  <si>
    <t>Pol6</t>
  </si>
  <si>
    <t>Jímka nerezová pro termostat, délka 100 mm, závit G1/2"</t>
  </si>
  <si>
    <t>Pol7</t>
  </si>
  <si>
    <t>návarek pro jímku termostatu, závit G1/2"</t>
  </si>
  <si>
    <t>Pol8</t>
  </si>
  <si>
    <t>Elektrické připojení a ovládání čerpadla 230V / do 150W, signalizace chodu/poruchy, včetně funkční zkoužky - připojení (zařízení dodávkou ÚT)</t>
  </si>
  <si>
    <t>Pol9</t>
  </si>
  <si>
    <t>Regulační ventil 2-cestný závitový, DN25, kv=10, těleso bronzové tělo, PN 16, pracovní teplota 1 až 120 °C, včetně šroubení.</t>
  </si>
  <si>
    <t>Pol10</t>
  </si>
  <si>
    <t>Servopohon ventilu 24V, 800N, řízení 0-10V, doba přestavení 30s, krytí IP 54 - dodávka, připojení</t>
  </si>
  <si>
    <t>Pol11</t>
  </si>
  <si>
    <t>Jednotlačítkový ovladač v plastové skříni s rudým hřibovým knoflíkem s aretací (pro odblokování otočit), montáž na zeď - dodávka, instalace, připojení</t>
  </si>
  <si>
    <t>Pol12</t>
  </si>
  <si>
    <t>Venkovní teplotní čidlo Ni1000/6180 , -30 ... +100 ° C, včetně kompletnho příslušenství pro montáž</t>
  </si>
  <si>
    <t>Pol13</t>
  </si>
  <si>
    <t>Povrchová zásuvka pro napájení zařízení proti legionele 230V / 16A, včetně příslušenství a popisného štítku "technologická zásuvka pro zařízení proti legionele"</t>
  </si>
  <si>
    <t>Pol14</t>
  </si>
  <si>
    <t>Zařízení proti legionele - signalizace chodu/poruchy - připojení</t>
  </si>
  <si>
    <t>Pol15</t>
  </si>
  <si>
    <t>Připojení komunikace M-BUS z měřiče tepla pro TV. (zařízení dodávkou ÚT)</t>
  </si>
  <si>
    <t>Pol16</t>
  </si>
  <si>
    <t>Připojení komunikace M-BUS z měřiče tepla pro celkové spotřebované teplo. (zařízení dodávkou ÚT)</t>
  </si>
  <si>
    <t>D3</t>
  </si>
  <si>
    <t>Zař. č.2 - Medicinální plyny</t>
  </si>
  <si>
    <t>Pol17</t>
  </si>
  <si>
    <t>Elektrické připojení periferií medicinálních plynů, včetně prokabelování, (zařízení dodávkou MD)</t>
  </si>
  <si>
    <t>D4</t>
  </si>
  <si>
    <t>Zař. č.3 - kontakt pro vyhřívání střešních vpustí (EI)</t>
  </si>
  <si>
    <t>Pol18</t>
  </si>
  <si>
    <t>Venkovní teplotní čidlo Ni1000/6180 , -30 ... +100 ° C, včetně kompletního příslušenství pro montáž, dodávka, instalace, připojení</t>
  </si>
  <si>
    <t>Pol19</t>
  </si>
  <si>
    <t>Připojení bezpotenciálového kontaktu pro vyhřívání střešních vpustí (do rozváděče EI), včetně prokabelování</t>
  </si>
  <si>
    <t>D5</t>
  </si>
  <si>
    <t>Zař. č.4 - kontakt pro odstavení chladících jednotek (EI)</t>
  </si>
  <si>
    <t>Pol20</t>
  </si>
  <si>
    <t>Připojení kontaktu pro vyhřívání střešních vpustí, 24VDC (do rozváděče EI), včetně prokabelování</t>
  </si>
  <si>
    <t>D6</t>
  </si>
  <si>
    <t>Zař. č.5 - monitoring UPS</t>
  </si>
  <si>
    <t>Pol21</t>
  </si>
  <si>
    <t>Připojení signalizace chodu, poruchy UPS, včetně prokabelování - připojení</t>
  </si>
  <si>
    <t>D7</t>
  </si>
  <si>
    <t>Řízení prostorové teploty</t>
  </si>
  <si>
    <t>Pol22</t>
  </si>
  <si>
    <t>Elektrotermopohon pro radiátorové ventily, napájení 24V ss/st, Ijm=35mA, režim NO. - dodávka, připojení</t>
  </si>
  <si>
    <t>Pol23</t>
  </si>
  <si>
    <t>Elektroinstalační krabice, prostorová</t>
  </si>
  <si>
    <t>Pol24</t>
  </si>
  <si>
    <t xml:space="preserve">Transakční jednotka řízení pro systém řízení prostorových teplot, </t>
  </si>
  <si>
    <t>včetně jističe a zdroje 230V / 26 VDC, automatická diagnostika přetížení, řízený náběh výstupu, sběrnice CAN, ethernet,</t>
  </si>
  <si>
    <t>včetně montážního příslušenství pro montáž na zeď - dodávka, instalace, připojení</t>
  </si>
  <si>
    <t>Pol25</t>
  </si>
  <si>
    <t>Zónová jednotka s čidlem teploty pro tři aktuátory 24V, sběrnice pro nadř. komunikaci, diagnostika poruchy, včetně montážního příslušenství pro montáž na zeď - dodávka, instalace, připojení</t>
  </si>
  <si>
    <t>Pol26</t>
  </si>
  <si>
    <t>Aplikační SW transakční jednotky NU-TRU</t>
  </si>
  <si>
    <t>kpl</t>
  </si>
  <si>
    <t>Pol27</t>
  </si>
  <si>
    <t>Konečné úpravy sw a oživení po úplnem dokončení stavby. Strukturální definice nového syst. Propolis, konečná podoba visualisace</t>
  </si>
  <si>
    <t>D8</t>
  </si>
  <si>
    <t>Zař. č. 14 - prostory 3.NP</t>
  </si>
  <si>
    <t>Pol28</t>
  </si>
  <si>
    <t>Pohon pro VZT klapku, s havarijní funkcí, ovládání pohonu OT/ZAV, napájení 24V, 4Nm, vlastní klapka je součástí klimatizační jednotky - dodávka pohonu, instalace, připojení</t>
  </si>
  <si>
    <t>Pol29</t>
  </si>
  <si>
    <t>Pohon pro VZT klapku, ovládání pohonu 0-10V, napájení 24V, 10Nm, vlastní klapka je součástí klimatizační jednotky - dodávka pohonu, instalace, připojení</t>
  </si>
  <si>
    <t>Pol30</t>
  </si>
  <si>
    <t>Kanálové teplotní čidlo Ni1000/6180 - se stonkem 240mm, -30 ... +150 ° C, vč. distanční příruby - dodávka instalace, připojení</t>
  </si>
  <si>
    <t>Pol31</t>
  </si>
  <si>
    <t>Spínač diferenčního tlaku, rozsah 30-500Pa, včetně odběrových trubiček a příslušenství - dodávka, instalace, připojení</t>
  </si>
  <si>
    <t>Pol32</t>
  </si>
  <si>
    <t>Termostat protimrazové ochrany s kapilárovým čidlem, délka kapiláry 6m, výstup kontakt, rozsah nastavení -10…15°C, IP 65, včetně montážního příslušenství - dodávka, instalace, připojení</t>
  </si>
  <si>
    <t>Pol33</t>
  </si>
  <si>
    <t>snímač vlhkosti a teploty do potrubí, 0-10V, napájení 24 VDC, včetně montážního příslušenství - dodávka, instalace, připojení</t>
  </si>
  <si>
    <t>Pol34</t>
  </si>
  <si>
    <t>3-cestný kohout závitový, DN15, kv=1,6, těleso bronzové tělo, PN 16, pracovní teplota 1 až 120 °C, včetně šroubení.</t>
  </si>
  <si>
    <t>Pol35</t>
  </si>
  <si>
    <t>Servopohon ventilu 24V, 400N, řízení 0-10V, doba přestavení 30s, krytí IP 54 - dodávka, připojení</t>
  </si>
  <si>
    <t>Pol36</t>
  </si>
  <si>
    <t>El. připojení a ovládání čerpadla 230VAC / 40W, signalizace chodu/poruchy - připojení (Čerpadlo dodávkou ÚT)</t>
  </si>
  <si>
    <t>Pol37</t>
  </si>
  <si>
    <t>Snímač diferenčního tlaku, dodávka včetně propojovacích hadiček a odběrových výustek, krytí IP54 přepínací rozsah nastavení: 0…500Pa, 0…1000Pa, 0…1500Pa, 0…1500Pa 0…2500Pa, výstupní signál - 4-20mA - dodávka, instalace, připojení</t>
  </si>
  <si>
    <t>Pol38</t>
  </si>
  <si>
    <t>Připojení ventilátoru k frekvenčnímu měniči 400V / 1.5kW, včetně funkční zkoužky. Zařízení dodávkou VZT</t>
  </si>
  <si>
    <t>Pol39</t>
  </si>
  <si>
    <t>Frekvenční měnič 400V / 2,2KW k ventilátoru, krytí IP54, včetně funkční zkoužky - dodávka, montáž, připojení.</t>
  </si>
  <si>
    <t>Pol40</t>
  </si>
  <si>
    <t>Kanálový hygrostat 15..95% rv, nastav. uvnitř, IP 55, provoz 0-70°C, výstup přepínací kontakt 5A/250V - dodávka, instalace, připojení</t>
  </si>
  <si>
    <t>Pol41</t>
  </si>
  <si>
    <t>Připojení dálkového řízení a zpětné signalizace chladící jednotky, řízení 0-10V, signalizace chodu, poruchy - připojení</t>
  </si>
  <si>
    <t>Pol42</t>
  </si>
  <si>
    <t>Připojení ovládání zvlhčovače vzduchu, napájení regulace (230 VAC) a řízení (0…10 VDC), signalizace chodu, poruchy - připojení</t>
  </si>
  <si>
    <t>Pol43</t>
  </si>
  <si>
    <t>Připojení signalizace z PPK - připojení</t>
  </si>
  <si>
    <t>Pol44</t>
  </si>
  <si>
    <t>Připojení ovládání regulátoru průtoku vzduchu se servopohonem, napájení 24 VDC, řízení  0…10V, zařízení dodávkou VZT - připojení</t>
  </si>
  <si>
    <t>Pol45</t>
  </si>
  <si>
    <t>Komunikativní prostorový ovladač  průtoku vzduchu, přepínání provozního módu, regulace průtoku vzduchu 0-100%.</t>
  </si>
  <si>
    <t>Napájení 24V AC, komunikace RS 485 (protokol Modbus RTU). Integrované čidlo teploty s rozsahem -20 až+70°C</t>
  </si>
  <si>
    <t>Zobrazovací display LCD 60x60mm, ovládací otočný knoflík.</t>
  </si>
  <si>
    <t>Dodávka a montáž do provozuschopného stavu.</t>
  </si>
  <si>
    <t>Pol46</t>
  </si>
  <si>
    <t>Připojení signalizačního kontaktu zareagování EPS pro odstavení VZT jednotky. (Zařízení dodávkou technologie)</t>
  </si>
  <si>
    <t>D9</t>
  </si>
  <si>
    <t>Zař. č. 15 - zázemí</t>
  </si>
  <si>
    <t>Pol47</t>
  </si>
  <si>
    <t>Pohon pro VZT klapku, s havarijní funkcí, ovládání pohonu OT/ZAV, napájení 24V, 10Nm, vlastní klapka je součástí klimatizační jednotky - dodávka pohonu, instalace, připojení</t>
  </si>
  <si>
    <t>Pol48</t>
  </si>
  <si>
    <t>Pohon pro VZT klapku, ovládání pohonu 0-10V, napájení 24V, 10Nm, vlastní klapka je součástí klimatizační jednotky, dodávka pohonu, instalace, připojení</t>
  </si>
  <si>
    <t>Pol49</t>
  </si>
  <si>
    <t>3-cestný kohout závitový, DN15, kv=2,5, těleso bronzové tělo, PN 16, pracovní teplota 1 až 120 °C, včetně šroubení.</t>
  </si>
  <si>
    <t>Pol50</t>
  </si>
  <si>
    <t>Připojení ventilátoru k frekvenčnímu měniči 400V / 2,2kW, včetně funkční zkoužky. Zařízení dodávkou VZT</t>
  </si>
  <si>
    <t>Pol51</t>
  </si>
  <si>
    <t>Frekvenční měnič 400V / 4KW k ventilátoru, krytí IP54, včetně funkční zkoužky - dodávka, montáž, připojení.</t>
  </si>
  <si>
    <t>D10</t>
  </si>
  <si>
    <t>Zař. č. 16 - Elektroterapie</t>
  </si>
  <si>
    <t>Pol52</t>
  </si>
  <si>
    <t>3-cestný kohout závitový, DN15, kv=1.6, těleso bronzové tělo, PN 16, pracovní teplota 1 až 120 °C, včetně šroubení.</t>
  </si>
  <si>
    <t>Pol53</t>
  </si>
  <si>
    <t>Frekvenční měnič 400V / 3KW k ventilátoru, krytí IP54, včetně funkční zkoužky - dodávka, montáž, připojení.</t>
  </si>
  <si>
    <t>D11</t>
  </si>
  <si>
    <t>Zař. č. 17 - radiofarmaka</t>
  </si>
  <si>
    <t>Pol54</t>
  </si>
  <si>
    <t>3-cestný kohout závitový, DN15, kv=2.5, těleso bronzové tělo, PN 16, pracovní teplota 1 až 120 °C, včetně šroubení.</t>
  </si>
  <si>
    <t>Pol55</t>
  </si>
  <si>
    <t>Připojení ventilátoru k frekvenčnímu měniči 400V / 1,5kW, včetně funkční zkoužky. Zařízení dodávkou VZT</t>
  </si>
  <si>
    <t>Pol56</t>
  </si>
  <si>
    <t>Připojení ventilátoru k frekvenčnímu měniči 400V / 1.1kW, včetně funkční zkoužky. Zařízení dodávkou VZT</t>
  </si>
  <si>
    <t>D12</t>
  </si>
  <si>
    <t>Zař. č. 22 - laboratoře 2.NP</t>
  </si>
  <si>
    <t>Pol57</t>
  </si>
  <si>
    <t>3-cestný kohout závitový, DN15, kv=4, těleso bronzové tělo, PN 16, pracovní teplota 1 až 120 °C, včetně šroubení.</t>
  </si>
  <si>
    <t>Pol58</t>
  </si>
  <si>
    <t>El. připojení a ovládání čerpadla 230VAC / 80W, signalizace chodu/poruchy - připojení (Čerpadlo dodávkou ÚT)</t>
  </si>
  <si>
    <t>Pol59</t>
  </si>
  <si>
    <t>Připojení ventilátoru k frekvenčnímu měniči 400V / 4kW, včetně funkční zkoužky. Zařízení dodávkou VZT</t>
  </si>
  <si>
    <t>Pol60</t>
  </si>
  <si>
    <t>Připojení ventilátoru k frekvenčnímu měniči 400V / 3kW, včetně funkční zkoužky. Zařízení dodávkou VZT</t>
  </si>
  <si>
    <t>Pol61</t>
  </si>
  <si>
    <t>Pohon pro VZT klapku, ovládání pohonu OT/ZAV, napájení 24V, 10Nm, vlastní klapka je součástí klimatizační jednotky - dodávka pohonu, instalace, připojení</t>
  </si>
  <si>
    <t>Pol62</t>
  </si>
  <si>
    <t>Ovládací hlavice stiskací bez aretace kompletní vč. sp. jednotek 1/0, zelená LED</t>
  </si>
  <si>
    <t>Pol63</t>
  </si>
  <si>
    <t>Ovládací hlavice stiskací bez aretace kompletní vč. sp. jednotek 1/0, rudá</t>
  </si>
  <si>
    <t>Pol64</t>
  </si>
  <si>
    <t>Krabička pro 2 ks ovládacích hlavic, montáž na zeď, včetně montážního příslušenství</t>
  </si>
  <si>
    <t>D13</t>
  </si>
  <si>
    <t>Zař. č. T13 - větrání rozvodny ÚT</t>
  </si>
  <si>
    <t>Pol65</t>
  </si>
  <si>
    <t>El připojení potrubního ventilátoru 230V / 130W (Zařízení dodávkou VZT) - připojení</t>
  </si>
  <si>
    <t>Pol66</t>
  </si>
  <si>
    <t>Regulátor teploty prostorový, rozsah 20-60°C, výstup kontakt</t>
  </si>
  <si>
    <t>Pol67</t>
  </si>
  <si>
    <t>Krabička pro 1 ks ovládacích hlavic, montáž na zeď, včetně montážního příslušenství</t>
  </si>
  <si>
    <t>D14</t>
  </si>
  <si>
    <t>Zař. č. T14 - větrání UPS</t>
  </si>
  <si>
    <t>Pol68</t>
  </si>
  <si>
    <t>El připojení potrubního ventilátoru 230V / 50W (Zařízení dodávkou VZT) - připojení</t>
  </si>
  <si>
    <t>D15</t>
  </si>
  <si>
    <t>Zař. č. T15 - větrání rozvodny NN</t>
  </si>
  <si>
    <t>D16</t>
  </si>
  <si>
    <t>Zař. č. T41 - větrání strojovny VZT</t>
  </si>
  <si>
    <t>Pol69</t>
  </si>
  <si>
    <t>El připojení potrubního ventilátoru 230V / 290W (Zařízení dodávkou VZT) - připojení</t>
  </si>
  <si>
    <t>D17</t>
  </si>
  <si>
    <t>Zař. č. K10a,b,c - chlazení místností 1.-3.NP</t>
  </si>
  <si>
    <t>Pol70</t>
  </si>
  <si>
    <t>Připojení signalizace chladící jednotky -  CHOD, PORUCHA - připojení</t>
  </si>
  <si>
    <t>D18</t>
  </si>
  <si>
    <t>Zař. č. K11 - chlazení místností 1.-3.NP</t>
  </si>
  <si>
    <t>D19</t>
  </si>
  <si>
    <t>Řídící systém umístěný v rozváděči</t>
  </si>
  <si>
    <t>D20</t>
  </si>
  <si>
    <t>ŘS PRO ROZVÁDĚČ DT4</t>
  </si>
  <si>
    <t>Pol71</t>
  </si>
  <si>
    <t>Ethernet TCP/IP - procesorový modul II., 2 porty RJ45</t>
  </si>
  <si>
    <t>Pol72</t>
  </si>
  <si>
    <t>16 binárních vstupů 24V DC</t>
  </si>
  <si>
    <t>Pol73</t>
  </si>
  <si>
    <t>16 binárních výstupů 24V DC</t>
  </si>
  <si>
    <t>Pol74</t>
  </si>
  <si>
    <t>8 analogových vstupů pro odporové snímače teploty, konfigurovatelné</t>
  </si>
  <si>
    <t>Pol75</t>
  </si>
  <si>
    <t>4 analogové vstupy 0-10V DC</t>
  </si>
  <si>
    <t>Pol76</t>
  </si>
  <si>
    <t>4 analogové vstupy 0-20mA</t>
  </si>
  <si>
    <t>Pol77</t>
  </si>
  <si>
    <t>4 analogové výstupy 0-10V DC</t>
  </si>
  <si>
    <t>Pol78</t>
  </si>
  <si>
    <t>seriové rozhraní RS232/RS485; konfigurovatelné</t>
  </si>
  <si>
    <t>Pol79</t>
  </si>
  <si>
    <t>zakončovací modul vnitřní sběrnice</t>
  </si>
  <si>
    <t>Pol80</t>
  </si>
  <si>
    <t>Interní napájení systému</t>
  </si>
  <si>
    <t>Pol81</t>
  </si>
  <si>
    <t>prodloužení vnitřní sběrnice - komunikační modul</t>
  </si>
  <si>
    <t>Pol82</t>
  </si>
  <si>
    <t>7 “  LCD TFT barevný display (65 536 barev), dotyková obrazovka,  rozlišení obrazovky 800 x 480, 3x sériový port, 1xEthernet, 1xUSB 2.0, 1xUSB 1.1, slot pro SD kartu</t>
  </si>
  <si>
    <t>Pol83</t>
  </si>
  <si>
    <t>Switch 5x portů ethernet 10/100Mbps</t>
  </si>
  <si>
    <t>D21</t>
  </si>
  <si>
    <t>ŘS PRO ROZVÁDĚČ DT5</t>
  </si>
  <si>
    <t>Pol84</t>
  </si>
  <si>
    <t>16 binárních vstupů 24V DC; 3,0ms</t>
  </si>
  <si>
    <t>Pol85</t>
  </si>
  <si>
    <t>16 binárních výstupů 24V DC 0,5 A</t>
  </si>
  <si>
    <t>Pol86</t>
  </si>
  <si>
    <t>M-BUS Master, max. 40 zařízení 1,5mA každé</t>
  </si>
  <si>
    <t>D22</t>
  </si>
  <si>
    <t>Operátorsko inženýrské pracoviště</t>
  </si>
  <si>
    <t>Pol87</t>
  </si>
  <si>
    <t>Vizualizační SW (licence-firmware). SW v rozsahu připojovaných datových bodů pro celou řízenou technologii. Komunikace s řídícím systémem po Ethernetu. Verze Control server, rozšíření z 1000 DB na 3000 DB</t>
  </si>
  <si>
    <t>D23</t>
  </si>
  <si>
    <t>Materiál MaR umístěný v rozváděči</t>
  </si>
  <si>
    <t>D24</t>
  </si>
  <si>
    <t>Rozváděč DT5</t>
  </si>
  <si>
    <t>Pol88</t>
  </si>
  <si>
    <t>Regulátor výšky hladiny, provedení k montáži do rozváděče.</t>
  </si>
  <si>
    <t>D25</t>
  </si>
  <si>
    <t>Rozváděč</t>
  </si>
  <si>
    <t>D26</t>
  </si>
  <si>
    <t>Rozváděč DT4</t>
  </si>
  <si>
    <t>Pol89</t>
  </si>
  <si>
    <t>Skříňový rozvaděč 3200x2000x400 (š x v x h) se soklem 100mm, IP 54, ochrana dle ČSN 33 2000-4-41 automatickým odpojením vadné části v síti TN-S, barva RAL 7035, montážní deska</t>
  </si>
  <si>
    <t>Pol90</t>
  </si>
  <si>
    <t>Další příslušenství rozvaděče:</t>
  </si>
  <si>
    <t>silové a ovládací sběrny, bezpečnostní trafo 230/24VAC-8A, zdroj 230V/24VDC-5A, 1xservisní zásuvka 230V/16A</t>
  </si>
  <si>
    <t>15x1f jistič, přepěťová ochrana 3. st. s VF filtrem, 3x třífázový motorový spoutěč 1A</t>
  </si>
  <si>
    <t>relé pro kontrolu sledu a výpadku fází, osvětlení rozváděče, koncový snímač dveří.</t>
  </si>
  <si>
    <t>Pol91</t>
  </si>
  <si>
    <t>Hlavní vypínač/jistič s ručním ovládáním na dveře, napěťovou spouští a veškerým příslušenstvím (připojení, ovládání), In=63A.</t>
  </si>
  <si>
    <t>Pol92</t>
  </si>
  <si>
    <t>Hlavní vypínač/jistič s ručním ovládáním na dveře, napěťovou spouští a veškerým příslušenstvím (připojení, ovládání), In=25A.</t>
  </si>
  <si>
    <t>Pol93</t>
  </si>
  <si>
    <t xml:space="preserve">Obvod sumární signalizace poruchy, Složení: signalizace do řídícího systému, 1 x pomocné relé, tlačítko odblokování vč. signalizace do řídícího systému, 1 x </t>
  </si>
  <si>
    <t>Pol94</t>
  </si>
  <si>
    <t>Obvod nouzového odstavení technologie tlačítky C-Stop, Složení: signalizace do řídícího systému, 1 x pomocné relé,  kompletní připojení vč. svorek, kabelových ucpávek a upevň. Materiálu</t>
  </si>
  <si>
    <t>Pol95</t>
  </si>
  <si>
    <t>Obvod pro zavedení analogového vstupu do řídícího systému, kompletní připojení vč. svorek, kabelových ucpávek, rozpojovacích svorek a upevň. materiálu, vstupy ze svorek do řídícího systému vedeny stíněnými vodiči</t>
  </si>
  <si>
    <t>Pol96</t>
  </si>
  <si>
    <t>Obvod řízení servopohonů se spojitým ovládáním 0-10V, Složení: 1 x pomocné relé, 1 x jistič jednofázový, kompletní připojení vč. svorek, kabelových ucpávek a upevň. materiálu</t>
  </si>
  <si>
    <t>Pol97</t>
  </si>
  <si>
    <t>Obvod řízení servopohonů s 2/3-bodovým řízením Složení: 2 x pomocné relé, 1 x jistič jednofázový, kompletní připojení vč. svorek, kabelových ucpávek a upevň. materiálu</t>
  </si>
  <si>
    <t>Pol98</t>
  </si>
  <si>
    <t>Obvod signalizace z kontaktních snímačů Složení: 1 x pomocné relé, 1x signalizace do řídícího systému, kompletní připojení vč. svorek, kabelových ucpávek a upevň. materiálu</t>
  </si>
  <si>
    <t>Pol99</t>
  </si>
  <si>
    <t>Obvod pro tlačítkový ovladač Složení: 3x pomocné relé, kompletní připojení vč. svorek, kabelových ucpávek a upevňovacího materiálu</t>
  </si>
  <si>
    <t>Pol100</t>
  </si>
  <si>
    <t>Obvod pro motor ventilátoru 230VAC, do 0,3kW, Složení: 3x pomocné relé, 1x stykač,1x přepínač pro ovládání v režimu RUČ, sign. do řídícího systému, kompletní připojení vč. svore</t>
  </si>
  <si>
    <t>Pol101</t>
  </si>
  <si>
    <t>Obvod ovládání a zpětné signalizace vlhčení Složení: 3x pomocné relé, kompletní připojení vč. svorek, kabelových ucpávek a upevňovacího materiálu</t>
  </si>
  <si>
    <t>Pol102</t>
  </si>
  <si>
    <t>Obvod ovládání a zpětné signalizace chladící jednotky Složení: 3x pomocné relé, kompletní připojení vč. svorek, kabelových ucpávek a upevňovacího materiálu</t>
  </si>
  <si>
    <t>Pol103</t>
  </si>
  <si>
    <t>Obvod signalizace chodu, poruchy chladící jednotky Složení: 3x pomocné relé, kompletní připojení vč. svorek, kabelových ucpávek a upevňovacího materiálu</t>
  </si>
  <si>
    <t>Pol104</t>
  </si>
  <si>
    <t>Obvod pro ovládání střešních vpustí, Složení: 1x pomocné relé, kompletní připojení vč. svorek, kabelových ucpávek a upevňovacího materiálu</t>
  </si>
  <si>
    <t>Pol105</t>
  </si>
  <si>
    <t>Obvod pro odstavení chladících jednotek, Složení: 1x pomocné relé, kompletní připojení vč. svorek, kabelových ucpávek a upevňovacího materiálu</t>
  </si>
  <si>
    <t>Pol106</t>
  </si>
  <si>
    <t>Obvod pro motor čerpadla 230 VAC do 0,5kW, Složení: 3 x pomocné relé, 1x motorový spouštěč s pomocným kontaktem, 1x stykač, 1x přepínač pro ovládání v režimu RUČ, sign. do řídícího systé</t>
  </si>
  <si>
    <t>Pol107</t>
  </si>
  <si>
    <t>Obvod pro ventilátor do 4kW / 400V ovládaný přes FM,  Složení:</t>
  </si>
  <si>
    <t xml:space="preserve">1x 3f pojitkový odpojovač vč. polovodičových pojistek, 1x stykač+ jednotka pomocných kontaktů, 3x pomocné relé 24VAC/4 přepínací kontakty, </t>
  </si>
  <si>
    <t>silové svorky,  1x přepínač pro ovládání v režimu RUČ, 2x signálka, kompletní připojení vč. svorek, kabelových ucpávek a upevňovacího materiálu.</t>
  </si>
  <si>
    <t>Pol108</t>
  </si>
  <si>
    <t>Obvod signalizace z EPS Složení: 1 x pomocné relé, 1x signalizace do řídícího systému, kompletní připojení vč. svorek, kabelových ucpávek a upevň. Materiálu</t>
  </si>
  <si>
    <t>Pol109</t>
  </si>
  <si>
    <t>Obvod signalizace z PPK Složení: 1 x pomocné relé, 1x signalizace do řídícího systému, kompletní připojení vč. svorek, kabelových ucpávek a upevň. materiálu</t>
  </si>
  <si>
    <t>Pol110</t>
  </si>
  <si>
    <t>Obvod pro komunikaci rozhraní Modbus RTU; kompletní připojení vč. svorek, kabelových ucpávek, ranžírovacího a upevň. materiálu.</t>
  </si>
  <si>
    <t>Pol111</t>
  </si>
  <si>
    <t>Montáž a připojení materiálu MaR umístěného v rozváděči</t>
  </si>
  <si>
    <t>Pol112</t>
  </si>
  <si>
    <t>Montáž a připojení řídícího systému.</t>
  </si>
  <si>
    <t>Pol113</t>
  </si>
  <si>
    <t>Drobný instalační materiál</t>
  </si>
  <si>
    <t>Pol114</t>
  </si>
  <si>
    <t>Výroba rozváděče</t>
  </si>
  <si>
    <t>Pol115</t>
  </si>
  <si>
    <t>Skříňový rozvaděč 800x2000x400 (š x v x h) se soklem 100mm, IP 54, ochrana dle ČSN 33 2000-4-41 automatickým odpojením vadné části v síti TN-S, barva RAL 7035, montážní deska</t>
  </si>
  <si>
    <t>Pol116</t>
  </si>
  <si>
    <t xml:space="preserve">Další příslušenství rozvaděče: </t>
  </si>
  <si>
    <t xml:space="preserve">silové a ovládací sběrny, bezpečnostní trafo 230/24VAC-5A, zdroj 230V/24VDC-5A,, </t>
  </si>
  <si>
    <t xml:space="preserve">1xservisní zásuvka 230V/16A, 15x1f jistič, přepěťová ochrana 3. st. s VF filtrem, 3x třífázový motorový spoutěč 1A, </t>
  </si>
  <si>
    <t>Pol117</t>
  </si>
  <si>
    <t>Obvod signalizace ze zařízení proti legionele Složení: 2 x pomocné relé, 2x signalizace do řídícího systému, kompletní připojení vč. svorek, kabelových ucpávek a upevň. materiálu</t>
  </si>
  <si>
    <t>Pol118</t>
  </si>
  <si>
    <t xml:space="preserve">Obvod pro čerpadlo 230V, do 150W,  Složení: </t>
  </si>
  <si>
    <t xml:space="preserve">1x jistič s pomocným kontaktem, 1x stykač+ jednotka pomocných kontaktů, </t>
  </si>
  <si>
    <t xml:space="preserve">3x pomocné relé 24VAC/4 přepínací kontakty, silové svorky,  1x přepínač pro ovládání v režimu RUČ, </t>
  </si>
  <si>
    <t>kompletní připojení vč. svorek, kabelových ucpávek a upevňovacího materiálu.</t>
  </si>
  <si>
    <t>Pol119</t>
  </si>
  <si>
    <t>Obvod pro povrchovou zásuvku pro napájení zařízení proti legionele Složení: 1 x jistič, 1x signalizace do řídícího systému, kompletní připojení vč. svorek, kabelových ucpávek a upevň. materiálu</t>
  </si>
  <si>
    <t>Pol120</t>
  </si>
  <si>
    <t>Obvod pro komunikaci rozhraní M-BUS; kompletní připojení vč. svorek, kabelových ucpávek, ranžírovacího a upevň. materiálu.</t>
  </si>
  <si>
    <t>Pol121</t>
  </si>
  <si>
    <t>Pol122</t>
  </si>
  <si>
    <t>D27</t>
  </si>
  <si>
    <t>Kabely</t>
  </si>
  <si>
    <t>Pol123</t>
  </si>
  <si>
    <t>Propojovací kabel silový 3x1,5</t>
  </si>
  <si>
    <t>Pol124</t>
  </si>
  <si>
    <t>Propojovací kabel silový 5x1,5</t>
  </si>
  <si>
    <t>Pol125</t>
  </si>
  <si>
    <t>Propojovací kabel silový 5x2,5</t>
  </si>
  <si>
    <t>Pol126</t>
  </si>
  <si>
    <t>Propojovací kabel silový stíněný 4x1,5 - pro napájení motoru z frekvenčního měniče, splňující požadavky ČSN na elektromagnetickou kompatibilitu</t>
  </si>
  <si>
    <t>Pol127</t>
  </si>
  <si>
    <t>Propojovací kabel silový stíněný 4x2,5 - pro napájení motoru z frekvenčního měniče, splňující požadavky ČSN na elektromagnetickou kompatibilitu</t>
  </si>
  <si>
    <t>Pol128</t>
  </si>
  <si>
    <t>Propojovací kabel 2x0,5</t>
  </si>
  <si>
    <t>Pol129</t>
  </si>
  <si>
    <t>Propojovací kabel 3x0,5</t>
  </si>
  <si>
    <t>Pol130</t>
  </si>
  <si>
    <t>Kabel s Cu jádrem, plášť PVC komunikační stíněný. Dodávka a montáž do provozuschopného stavu.</t>
  </si>
  <si>
    <t>Pol131</t>
  </si>
  <si>
    <t>Propojovací sdělovací kabel stíněný 4x1</t>
  </si>
  <si>
    <t>Pol132</t>
  </si>
  <si>
    <t>Propojovací sdělovací kabel stíněný 7x1</t>
  </si>
  <si>
    <t>Pol133</t>
  </si>
  <si>
    <t>Komunikační kabel ethernetový stíněný, kategorie 6</t>
  </si>
  <si>
    <t>Pol134</t>
  </si>
  <si>
    <t>Propojovací vodič zeleno/žlutý CY 16</t>
  </si>
  <si>
    <t>D28</t>
  </si>
  <si>
    <t>Elektroinstalační materiál</t>
  </si>
  <si>
    <t>Pol135</t>
  </si>
  <si>
    <t>Kabelový žlab 250/50 kovový, pozinkovaný, včetně tvarových dílů vík, podpěr a montážního příslušenství</t>
  </si>
  <si>
    <t>Pol136</t>
  </si>
  <si>
    <t>Kabelový žlab 125/100 kovový, pozinkovaný, včetně tvarových dílů vík, podpěr a montážního příslušenství</t>
  </si>
  <si>
    <t>Pol137</t>
  </si>
  <si>
    <t>Kabelový žlab 62/50 kovový, pozinkovaný, včetně tvarových dílů vík, podpěr a montážního příslušenství</t>
  </si>
  <si>
    <t>Pol138</t>
  </si>
  <si>
    <t>Elektroinstalační trubka šedá průměr 20mm, včetně kolen vývodek a úchytného materiálu</t>
  </si>
  <si>
    <t>Pol139</t>
  </si>
  <si>
    <t>Elektroinstalační trubka šedá průměr 25mm, UV odolná, včetně kolen vývodek a úchytného materiálu</t>
  </si>
  <si>
    <t>Pol140</t>
  </si>
  <si>
    <t>Instalační trubka plastová, ohebná průměr 25mm, včetně úchytného materiálu a veškerého montážního příslušenství</t>
  </si>
  <si>
    <t>D29</t>
  </si>
  <si>
    <t>Služby</t>
  </si>
  <si>
    <t>Pol142</t>
  </si>
  <si>
    <t>Koordinace MaR a ostatní technologie</t>
  </si>
  <si>
    <t>Pol143</t>
  </si>
  <si>
    <t>Softwarové vybavení řídícího systému</t>
  </si>
  <si>
    <t>Pol144</t>
  </si>
  <si>
    <t>Softwarové vybavení operátorského panelu</t>
  </si>
  <si>
    <t>Pol145</t>
  </si>
  <si>
    <t>Software operátorského inženýrského pracoviště (grafická schémata, generování adres)</t>
  </si>
  <si>
    <t>Pol146</t>
  </si>
  <si>
    <t>Software operátorsko inženýrského pracoviště (zpracování dat do bilancí a provozního deníku)</t>
  </si>
  <si>
    <t>Pol147</t>
  </si>
  <si>
    <t>Software pro realizaci datového přenosu</t>
  </si>
  <si>
    <t>Pol148</t>
  </si>
  <si>
    <t>Inženýrské výkony na operátorsko inženýrském pracovišti (předoživení zařízení, instalace operačního systému, antivirových programů, kancelářských programů, ...)</t>
  </si>
  <si>
    <t>Pol149</t>
  </si>
  <si>
    <t>Oživení vstupů/výstupů, včetně odladění software na stavbě</t>
  </si>
  <si>
    <t>Pol150</t>
  </si>
  <si>
    <t>Výchozí revize elektrických zařízení</t>
  </si>
  <si>
    <t>Pol151</t>
  </si>
  <si>
    <t>Funkční zkoušky, uvedení do provozu</t>
  </si>
  <si>
    <t>Pol153</t>
  </si>
  <si>
    <t>Komplexní zkoušky</t>
  </si>
  <si>
    <t>Pol154</t>
  </si>
  <si>
    <t>Zkušební provoz</t>
  </si>
  <si>
    <t>Pol155</t>
  </si>
  <si>
    <t>Zaškolení personálu obsluhy a údržby</t>
  </si>
  <si>
    <t>Pol157</t>
  </si>
  <si>
    <t>Celkové režijní náklady ( montážní plošiny, lešení, služby, ... )</t>
  </si>
  <si>
    <t>Pol159</t>
  </si>
  <si>
    <t>Likvidace demontovaného odpadu</t>
  </si>
  <si>
    <t>D1_03_4e - Zdravotně technické instalace</t>
  </si>
  <si>
    <t>Karlovarský kraj</t>
  </si>
  <si>
    <t>A01 - VNITŘNÍ KANALIZACE</t>
  </si>
  <si>
    <t xml:space="preserve">    721 171 - Potrubí splaškové - SK - svodné v zemi</t>
  </si>
  <si>
    <t xml:space="preserve">    721 172 - Potrubí dešťové - DK - svodné v zemi</t>
  </si>
  <si>
    <t xml:space="preserve">    721 173 - Potrubí splaškové - SK - svodné zavěšené</t>
  </si>
  <si>
    <t xml:space="preserve">    721 174 - Potrubí dešťové - DK - svodné zavěšené</t>
  </si>
  <si>
    <t xml:space="preserve">    721 175 - Potrubí splaškové - SK - odpadní</t>
  </si>
  <si>
    <t xml:space="preserve">    721 177 - Potrubí splaškové - SK - připojovací</t>
  </si>
  <si>
    <t xml:space="preserve">    721 178 - Potrubí kondenzátu</t>
  </si>
  <si>
    <t xml:space="preserve">    721 19 - Vyměření přípojek na potrubí - vyvedení a upevnění odpadních výpustek</t>
  </si>
  <si>
    <t xml:space="preserve">    721 21 - Podlahové vpusti</t>
  </si>
  <si>
    <t xml:space="preserve">    721 22 - Zápachové uzávěry</t>
  </si>
  <si>
    <t xml:space="preserve">    721 27 - Ventilační hlavice / Ventily přivzdušňovací odpadní potrubí</t>
  </si>
  <si>
    <t xml:space="preserve">    721 29 - Zkouška těsnosti</t>
  </si>
  <si>
    <t xml:space="preserve">    998 72 - Přesun hmot pro vnitřní kanalizaci</t>
  </si>
  <si>
    <t>A02 - VNITŘNÍ VODOVOD</t>
  </si>
  <si>
    <t xml:space="preserve">    D1 - Potrubí pro požární rozvod</t>
  </si>
  <si>
    <t xml:space="preserve">    722 171 - Potrubí z plastových trubek-SV</t>
  </si>
  <si>
    <t xml:space="preserve">    722 172 - Potrubí z plastových trubek-TV</t>
  </si>
  <si>
    <t xml:space="preserve">    722 173 - Potrubí z plastových trubek-CV</t>
  </si>
  <si>
    <t xml:space="preserve">    722 18 - Ochrana potrubí</t>
  </si>
  <si>
    <t xml:space="preserve">    722 19 - Zřízení přípojek na potrubí (vyvedení a upevnění výpustek)</t>
  </si>
  <si>
    <t xml:space="preserve">    722 22 - Armatury s jedním závitem</t>
  </si>
  <si>
    <t xml:space="preserve">    722 23 - Armatury se dvěma závitem</t>
  </si>
  <si>
    <t xml:space="preserve">    722 29 - Zkoušky, proplach a desinfekce vodovodního potrubí</t>
  </si>
  <si>
    <t xml:space="preserve">    D2 - Přesun hmot pro vnitřní vodovod</t>
  </si>
  <si>
    <t xml:space="preserve">    724 998 - Přesun hmot</t>
  </si>
  <si>
    <t>A05 - ZAŘIZOVACÍ PŘEDMĚTY</t>
  </si>
  <si>
    <t xml:space="preserve">    725 11 - Zařízení záchodů</t>
  </si>
  <si>
    <t xml:space="preserve">    725 21 - Umyvadla</t>
  </si>
  <si>
    <t xml:space="preserve">    725 33 - Výlevka</t>
  </si>
  <si>
    <t xml:space="preserve">    725 81 - Venitly</t>
  </si>
  <si>
    <t xml:space="preserve">    725 82 - Baterie umyvadlové</t>
  </si>
  <si>
    <t xml:space="preserve">    725 84 - Baterie sprchové</t>
  </si>
  <si>
    <t xml:space="preserve">    725 86 - Zapachové úzávěry zařizovacích předmětů</t>
  </si>
  <si>
    <t xml:space="preserve">    D3 - Přesun hmot pro zařizovací předměty</t>
  </si>
  <si>
    <t xml:space="preserve">    726 13 - Předstěnové instalační systémy do lehkých stěn</t>
  </si>
  <si>
    <t xml:space="preserve">    D4 - Přesun hmot pro instalační prefabrikáty</t>
  </si>
  <si>
    <t>D01 - OSTATNÍ POLOŽKY</t>
  </si>
  <si>
    <t>A01</t>
  </si>
  <si>
    <t>VNITŘNÍ KANALIZACE</t>
  </si>
  <si>
    <t>721 171</t>
  </si>
  <si>
    <t>Potrubí splaškové - SK - svodné v zemi</t>
  </si>
  <si>
    <t>721173402</t>
  </si>
  <si>
    <t>Potrubí kanalizační z PVC SN 4 svodné DN 125</t>
  </si>
  <si>
    <t>https://podminky.urs.cz/item/CS_URS_2023_01/721173402</t>
  </si>
  <si>
    <t>871265231</t>
  </si>
  <si>
    <t>Kanalizační potrubí z tvrdého PVC jednovrstvé tuhost třídy SN10 DN 110</t>
  </si>
  <si>
    <t>https://podminky.urs.cz/item/CS_URS_2023_01/871265231</t>
  </si>
  <si>
    <t>721 17-R-001</t>
  </si>
  <si>
    <t>Ocelová chráničk Do DN200-1m</t>
  </si>
  <si>
    <t>vlastní</t>
  </si>
  <si>
    <t>721 17-R-002</t>
  </si>
  <si>
    <t>Vrt základovým pasem pro max DN200</t>
  </si>
  <si>
    <t>132112121</t>
  </si>
  <si>
    <t>Hloubení zapažených rýh šířky do 800 mm v soudržných horninách třídy těžitelnosti I skupiny 1 a 2 ručně</t>
  </si>
  <si>
    <t>https://podminky.urs.cz/item/CS_URS_2023_01/132112121</t>
  </si>
  <si>
    <t>151101101</t>
  </si>
  <si>
    <t>Zřízení příložného pažení a rozepření stěn rýh hl do 2 m</t>
  </si>
  <si>
    <t>https://podminky.urs.cz/item/CS_URS_2023_01/151101101</t>
  </si>
  <si>
    <t>151101111</t>
  </si>
  <si>
    <t>Odstranění příložného pažení a rozepření stěn rýh hl do 2 m</t>
  </si>
  <si>
    <t>https://podminky.urs.cz/item/CS_URS_2023_01/151101111</t>
  </si>
  <si>
    <t>162211311</t>
  </si>
  <si>
    <t>Vodorovné přemístění výkopku z horniny třídy těžitelnosti I skupiny 1 až 3 stavebním kolečkem do 10 m</t>
  </si>
  <si>
    <t>https://podminky.urs.cz/item/CS_URS_2023_01/162211311</t>
  </si>
  <si>
    <t>162211319</t>
  </si>
  <si>
    <t>Příplatek k vodorovnému přemístění výkopku z horniny třídy těžitelnosti I skupiny 1 až 3 stavebním kolečkem za každých dalších 10 m</t>
  </si>
  <si>
    <t>https://podminky.urs.cz/item/CS_URS_2023_01/162211319</t>
  </si>
  <si>
    <t>162751117</t>
  </si>
  <si>
    <t>Vodorovné přemístění přes 9 000 do 10000 m výkopku/sypaniny z horniny třídy těžitelnosti I skupiny 1 až 3</t>
  </si>
  <si>
    <t>https://podminky.urs.cz/item/CS_URS_2023_01/162751117</t>
  </si>
  <si>
    <t>162751119</t>
  </si>
  <si>
    <t>Příplatek k vodorovnému přemístění výkopku/sypaniny z horniny třídy těžitelnosti I skupiny 1 až 3 ZKD 1000 m přes 10000 m</t>
  </si>
  <si>
    <t>https://podminky.urs.cz/item/CS_URS_2023_01/162751119</t>
  </si>
  <si>
    <t>167111121</t>
  </si>
  <si>
    <t>Skládání nebo překládání výkopku z horniny třídy těžitelnosti I skupiny 1 až 3 ručně</t>
  </si>
  <si>
    <t>https://podminky.urs.cz/item/CS_URS_2023_01/167111121</t>
  </si>
  <si>
    <t>174111102</t>
  </si>
  <si>
    <t>Zásyp v uzavřených prostorech sypaninou se zhutněním ručně</t>
  </si>
  <si>
    <t>https://podminky.urs.cz/item/CS_URS_2023_01/174111102</t>
  </si>
  <si>
    <t>58331200</t>
  </si>
  <si>
    <t>štěrkopísek netříděný</t>
  </si>
  <si>
    <t>175111101</t>
  </si>
  <si>
    <t>Obsypání potrubí ručně sypaninou bez prohození, uloženou do 3 m</t>
  </si>
  <si>
    <t>https://podminky.urs.cz/item/CS_URS_2023_01/175111101</t>
  </si>
  <si>
    <t>58337310</t>
  </si>
  <si>
    <t>štěrkopísek frakce 0/4</t>
  </si>
  <si>
    <t>721 172</t>
  </si>
  <si>
    <t>Potrubí dešťové - DK - svodné v zemi</t>
  </si>
  <si>
    <t>721173315</t>
  </si>
  <si>
    <t>Potrubí kanalizační z PVC SN 4 dešťové DN 110</t>
  </si>
  <si>
    <t>https://podminky.urs.cz/item/CS_URS_2023_01/721173315</t>
  </si>
  <si>
    <t>721173316</t>
  </si>
  <si>
    <t>Potrubí kanalizační z PVC SN 4 dešťové DN 125</t>
  </si>
  <si>
    <t>https://podminky.urs.cz/item/CS_URS_2023_01/721173316</t>
  </si>
  <si>
    <t>721173316r</t>
  </si>
  <si>
    <t>Potrubí kanalizační z PVC SN 4 dešťové DN 200                                (Potrubí plastové hrdlové PVC plnostěnné min. SN4)</t>
  </si>
  <si>
    <t>721 173</t>
  </si>
  <si>
    <t>Potrubí splaškové - SK - svodné zavěšené</t>
  </si>
  <si>
    <t>721174004</t>
  </si>
  <si>
    <t>Potrubí kanalizační z PP svodné DN 75</t>
  </si>
  <si>
    <t>https://podminky.urs.cz/item/CS_URS_2023_01/721174004</t>
  </si>
  <si>
    <t>721174005</t>
  </si>
  <si>
    <t>Potrubí kanalizační z PP svodné DN 110</t>
  </si>
  <si>
    <t>https://podminky.urs.cz/item/CS_URS_2023_01/721174005</t>
  </si>
  <si>
    <t>721 174</t>
  </si>
  <si>
    <t>Potrubí dešťové - DK - svodné zavěšené</t>
  </si>
  <si>
    <t>721 175</t>
  </si>
  <si>
    <t>Potrubí splaškové - SK - odpadní</t>
  </si>
  <si>
    <t>721174043</t>
  </si>
  <si>
    <t>Potrubí kanalizační z PP připojovací DN 50</t>
  </si>
  <si>
    <t>https://podminky.urs.cz/item/CS_URS_2023_01/721174043</t>
  </si>
  <si>
    <t>721174024</t>
  </si>
  <si>
    <t>Potrubí kanalizační z PP odpadní DN 75</t>
  </si>
  <si>
    <t>https://podminky.urs.cz/item/CS_URS_2023_01/721174024</t>
  </si>
  <si>
    <t>721174025</t>
  </si>
  <si>
    <t>Potrubí kanalizační z PP odpadní DN 110</t>
  </si>
  <si>
    <t>https://podminky.urs.cz/item/CS_URS_2023_01/721174025</t>
  </si>
  <si>
    <t>R</t>
  </si>
  <si>
    <t>Čistící kus DN75 + revizní dvířka 200x200</t>
  </si>
  <si>
    <t>R.1</t>
  </si>
  <si>
    <t>Čistící kus DN110 + revizní dvířka 200x200</t>
  </si>
  <si>
    <t>721 177</t>
  </si>
  <si>
    <t>Potrubí splaškové - SK - připojovací</t>
  </si>
  <si>
    <t>721174045</t>
  </si>
  <si>
    <t>Potrubí kanalizační z PP připojovací DN 110</t>
  </si>
  <si>
    <t>https://podminky.urs.cz/item/CS_URS_2023_01/721174045</t>
  </si>
  <si>
    <t>721 178</t>
  </si>
  <si>
    <t>Potrubí kondenzátu</t>
  </si>
  <si>
    <t>721175301</t>
  </si>
  <si>
    <t>Potrubí kanalizační z PP připojovací odhlučněné třívrstvé DN 32 úzké hrdlo</t>
  </si>
  <si>
    <t>https://podminky.urs.cz/item/CS_URS_2023_01/721175301</t>
  </si>
  <si>
    <t>721 19</t>
  </si>
  <si>
    <t>Vyměření přípojek na potrubí - vyvedení a upevnění odpadních výpustek</t>
  </si>
  <si>
    <t>721194105</t>
  </si>
  <si>
    <t>Vyvedení a upevnění odpadních výpustek DN 50</t>
  </si>
  <si>
    <t>https://podminky.urs.cz/item/CS_URS_2023_01/721194105</t>
  </si>
  <si>
    <t>721194109</t>
  </si>
  <si>
    <t>Vyvedení a upevnění odpadních výpustek DN 110</t>
  </si>
  <si>
    <t>https://podminky.urs.cz/item/CS_URS_2023_01/721194109</t>
  </si>
  <si>
    <t>721 21</t>
  </si>
  <si>
    <t>Podlahové vpusti</t>
  </si>
  <si>
    <t>721211421</t>
  </si>
  <si>
    <t>Vpusť podlahová se svislým odtokem DN 50/75/110 mřížka nerez 115x115</t>
  </si>
  <si>
    <t>https://podminky.urs.cz/item/CS_URS_2023_01/721211421</t>
  </si>
  <si>
    <t>721211912</t>
  </si>
  <si>
    <t>Montáž vpustí podlahových DN 50/75 ostatní typ</t>
  </si>
  <si>
    <t>https://podminky.urs.cz/item/CS_URS_2023_01/721211912</t>
  </si>
  <si>
    <t>721 22</t>
  </si>
  <si>
    <t>Zápachové uzávěry</t>
  </si>
  <si>
    <t>28654742</t>
  </si>
  <si>
    <t>sifon pro odvod kondenzátu, zpětná klapka s koulí, DN 40</t>
  </si>
  <si>
    <t>-1520341195</t>
  </si>
  <si>
    <t>721 22-R-003</t>
  </si>
  <si>
    <t>Zápachová uzávěra pro napojení kondenzátu z VZT (podomítkový)</t>
  </si>
  <si>
    <t>725869101</t>
  </si>
  <si>
    <t>Montáž zápachových uzávěrek umyvadlových do DN 40</t>
  </si>
  <si>
    <t>https://podminky.urs.cz/item/CS_URS_2023_01/725869101</t>
  </si>
  <si>
    <t>721 27</t>
  </si>
  <si>
    <t>Ventilační hlavice / Ventily přivzdušňovací odpadní potrubí</t>
  </si>
  <si>
    <t>721274121</t>
  </si>
  <si>
    <t>Přivzdušňovací ventil vnitřní odpadních potrubí DN od 32 do 50</t>
  </si>
  <si>
    <t>https://podminky.urs.cz/item/CS_URS_2023_01/721274121</t>
  </si>
  <si>
    <t>721274123</t>
  </si>
  <si>
    <t>Přivzdušňovací ventil vnitřní odpadních potrubí DN 100</t>
  </si>
  <si>
    <t>https://podminky.urs.cz/item/CS_URS_2023_01/721274123</t>
  </si>
  <si>
    <t>721 29</t>
  </si>
  <si>
    <t>Zkouška těsnosti</t>
  </si>
  <si>
    <t>721290111</t>
  </si>
  <si>
    <t>Zkouška těsnosti potrubí kanalizace vodou DN do 125</t>
  </si>
  <si>
    <t>https://podminky.urs.cz/item/CS_URS_2023_01/721290111</t>
  </si>
  <si>
    <t>721290112</t>
  </si>
  <si>
    <t>Zkouška těsnosti potrubí kanalizace vodou DN 150/DN 200</t>
  </si>
  <si>
    <t>https://podminky.urs.cz/item/CS_URS_2023_01/721290112</t>
  </si>
  <si>
    <t>998 72</t>
  </si>
  <si>
    <t>Přesun hmot pro vnitřní kanalizaci</t>
  </si>
  <si>
    <t>998721201</t>
  </si>
  <si>
    <t>Přesun hmot procentní pro vnitřní kanalizace v objektech v do 6 m</t>
  </si>
  <si>
    <t>https://podminky.urs.cz/item/CS_URS_2023_01/998721201</t>
  </si>
  <si>
    <t>A02</t>
  </si>
  <si>
    <t>VNITŘNÍ VODOVOD</t>
  </si>
  <si>
    <t>Potrubí pro požární rozvod</t>
  </si>
  <si>
    <t>R.2</t>
  </si>
  <si>
    <t>Potrubí ocelové průměr 32 mm</t>
  </si>
  <si>
    <t>R.3</t>
  </si>
  <si>
    <t>Potrubí ocelové průměr 50 mm</t>
  </si>
  <si>
    <t>R.4</t>
  </si>
  <si>
    <t>Hydrantová skřín D25</t>
  </si>
  <si>
    <t>722 171</t>
  </si>
  <si>
    <t>Potrubí z plastových trubek-SV</t>
  </si>
  <si>
    <t>722175002</t>
  </si>
  <si>
    <t>Potrubí vodovodní plastové PP-RCT svar polyfúze D 20x2,8 mm</t>
  </si>
  <si>
    <t>https://podminky.urs.cz/item/CS_URS_2023_01/722175002</t>
  </si>
  <si>
    <t>722175003</t>
  </si>
  <si>
    <t>Potrubí vodovodní plastové PP-RCT svar polyfúze D 25x3,5 mm</t>
  </si>
  <si>
    <t>https://podminky.urs.cz/item/CS_URS_2023_01/722175003</t>
  </si>
  <si>
    <t>722175004</t>
  </si>
  <si>
    <t>Potrubí vodovodní plastové PP-RCT svar polyfúze D 32x4,4 mm</t>
  </si>
  <si>
    <t>https://podminky.urs.cz/item/CS_URS_2023_01/722175004</t>
  </si>
  <si>
    <t>722175005</t>
  </si>
  <si>
    <t>Potrubí vodovodní plastové PP-RCT svar polyfúze D 40x5,5 mm</t>
  </si>
  <si>
    <t>https://podminky.urs.cz/item/CS_URS_2023_01/722175005</t>
  </si>
  <si>
    <t>722175006</t>
  </si>
  <si>
    <t>Potrubí vodovodní plastové PP-RCT svar polyfúze D 50x6,9 mm</t>
  </si>
  <si>
    <t>https://podminky.urs.cz/item/CS_URS_2023_01/722175006</t>
  </si>
  <si>
    <t>722175006r1</t>
  </si>
  <si>
    <t>Potrubí vodovodní plastové PP-RCT svar polyfúze D 63X7,1 mm</t>
  </si>
  <si>
    <t>722 172</t>
  </si>
  <si>
    <t>Potrubí z plastových trubek-TV</t>
  </si>
  <si>
    <t>722 173</t>
  </si>
  <si>
    <t>Potrubí z plastových trubek-CV</t>
  </si>
  <si>
    <t>722 18</t>
  </si>
  <si>
    <t>Ochrana potrubí</t>
  </si>
  <si>
    <t>722181221</t>
  </si>
  <si>
    <t>Ochrana vodovodního potrubí přilepenými termoizolačními trubicemi z PE tl přes 6 do 9 mm DN do 22 mm</t>
  </si>
  <si>
    <t>https://podminky.urs.cz/item/CS_URS_2023_01/722181221</t>
  </si>
  <si>
    <t>722181222</t>
  </si>
  <si>
    <t>Ochrana vodovodního potrubí přilepenými termoizolačními trubicemi z PE tl přes 6 do 9 mm DN přes 22 do 45 mm</t>
  </si>
  <si>
    <t>https://podminky.urs.cz/item/CS_URS_2023_01/722181222</t>
  </si>
  <si>
    <t>722181231</t>
  </si>
  <si>
    <t>Ochrana vodovodního potrubí přilepenými termoizolačními trubicemi z PE tl přes 9 do 13 mm DN do 22 mm</t>
  </si>
  <si>
    <t>https://podminky.urs.cz/item/CS_URS_2023_01/722181231</t>
  </si>
  <si>
    <t>722181232</t>
  </si>
  <si>
    <t>Ochrana vodovodního potrubí přilepenými termoizolačními trubicemi z PE tl přes 9 do 13 mm DN přes 22 do 45 mm</t>
  </si>
  <si>
    <t>https://podminky.urs.cz/item/CS_URS_2023_01/722181232</t>
  </si>
  <si>
    <t>722181241</t>
  </si>
  <si>
    <t>Ochrana vodovodního potrubí přilepenými termoizolačními trubicemi z PE tl přes 13 do 20 mm DN do 22 mm</t>
  </si>
  <si>
    <t>https://podminky.urs.cz/item/CS_URS_2023_01/722181241</t>
  </si>
  <si>
    <t>722181243</t>
  </si>
  <si>
    <t>Ochrana vodovodního potrubí přilepenými termoizolačními trubicemi z PE tl přes 13 do 20 mm DN přes 45 do 63 mm</t>
  </si>
  <si>
    <t>https://podminky.urs.cz/item/CS_URS_2023_01/722181243</t>
  </si>
  <si>
    <t>722 19</t>
  </si>
  <si>
    <t>Zřízení přípojek na potrubí (vyvedení a upevnění výpustek)</t>
  </si>
  <si>
    <t>722190401</t>
  </si>
  <si>
    <t>Vyvedení a upevnění výpustku DN do 25</t>
  </si>
  <si>
    <t>https://podminky.urs.cz/item/CS_URS_2023_01/722190401</t>
  </si>
  <si>
    <t>722 22</t>
  </si>
  <si>
    <t>Armatury s jedním závitem</t>
  </si>
  <si>
    <t>722220111</t>
  </si>
  <si>
    <t>Nástěnka pro výtokový ventil G 1/2" s jedním závitem</t>
  </si>
  <si>
    <t>https://podminky.urs.cz/item/CS_URS_2023_01/722220111</t>
  </si>
  <si>
    <t>722224115</t>
  </si>
  <si>
    <t>Kohout plnicí nebo vypouštěcí G 1/2" PN 10 s jedním závitem</t>
  </si>
  <si>
    <t>https://podminky.urs.cz/item/CS_URS_2023_01/722224115</t>
  </si>
  <si>
    <t>722 23</t>
  </si>
  <si>
    <t>Armatury se dvěma závitem</t>
  </si>
  <si>
    <t>722 23-R-001</t>
  </si>
  <si>
    <t>Kulový kohout DN15, (Kulový kohout, min.PN16 pro styk s pitnou vodou -  mosaz odolná odzinkování/červený bronz vč.  přechodek, šroubení, protipřírub, označení, izolace, příslušenství a pomocného materiálu)</t>
  </si>
  <si>
    <t>722 23-R-002</t>
  </si>
  <si>
    <t>Kulový kohout DN20, (Kulový kohout, min.PN16 pro styk s pitnou vodou -  mosaz odolná odzinkování/červený bronz vč.  přechodek, šroubení, protipřírub, označení, izolace, příslušenství a pomocného materiálu)</t>
  </si>
  <si>
    <t>722 23-R-003</t>
  </si>
  <si>
    <t>Kulový kohout DN25, (Kulový kohout, min.PN16 pro styk s pitnou vodou -  mosaz odolná odzinkování/červený bronz vč.  přechodek, šroubení, protipřírub, označení, izolace, příslušenství a pomocného materiálu)</t>
  </si>
  <si>
    <t>722 23-R-004</t>
  </si>
  <si>
    <t>Kulový kohout DN32, (Kulový kohout, min.PN16 pro styk s pitnou vodou -  mosaz odolná odzinkování/červený bronz vč.  přechodek, šroubení, protipřírub, označení, izolace, příslušenství a pomocného materiálu)</t>
  </si>
  <si>
    <t>722 23-R-005</t>
  </si>
  <si>
    <t>Kulový kohout DN40, (Kulový kohout, min.PN16 pro styk s pitnou vodou -  mosaz odolná odzinkování/červený bronz vč.  přechodek, šroubení, protipřírub, označení, izolace, příslušenství a pomocného materiálu)</t>
  </si>
  <si>
    <t>722 23-R-006</t>
  </si>
  <si>
    <t>Kulový kohout DN50, (Kulový kohout, min.PN16 pro styk s pitnou vodou -  mosaz odolná odzinkování/červený bronz vč.  přechodek, šroubení, protipřírub, označení, izolace, příslušenství a pomocného materiálu)</t>
  </si>
  <si>
    <t>722 23-R-105</t>
  </si>
  <si>
    <t>Zpětný ventil (ZV) EA DN40, (Zpětný ventil, min.PN16 pro styk s pitnou vodou -  mosaz odolná odzinkování/červený bronz vč.  přechodek, šroubení, protipřírub, označení, izolace, příslušenství a pomocného materiálu)</t>
  </si>
  <si>
    <t>722 23-R-301</t>
  </si>
  <si>
    <t>Termoregulační ventil DN15</t>
  </si>
  <si>
    <t>(thermoregulační automatický vyvažovací ventil TRV pro pitnou vodu-cirkulaci, rozsah teplot 40-45°C, min.PN10- vč. přechodek, šroubení, protipřírub,</t>
  </si>
  <si>
    <t>izolace, těleso ventilu z křemíkového bronzu, nerezová koule, vypouštěcí zátka, příslušenství a pomocného materiýlu)</t>
  </si>
  <si>
    <t>722 23-R-302</t>
  </si>
  <si>
    <t>Termoregulační ventil DN20</t>
  </si>
  <si>
    <t>722239101</t>
  </si>
  <si>
    <t>Montáž armatur vodovodních se dvěma závity G 1/2"</t>
  </si>
  <si>
    <t>https://podminky.urs.cz/item/CS_URS_2023_01/722239101</t>
  </si>
  <si>
    <t>722 29</t>
  </si>
  <si>
    <t>Zkoušky, proplach a desinfekce vodovodního potrubí</t>
  </si>
  <si>
    <t>722290234</t>
  </si>
  <si>
    <t>Proplach a dezinfekce vodovodního potrubí DN do 80</t>
  </si>
  <si>
    <t>https://podminky.urs.cz/item/CS_URS_2023_01/722290234</t>
  </si>
  <si>
    <t>722290226</t>
  </si>
  <si>
    <t>Zkouška těsnosti vodovodního potrubí závitového DN do 50</t>
  </si>
  <si>
    <t>https://podminky.urs.cz/item/CS_URS_2023_01/722290226</t>
  </si>
  <si>
    <t>Přesun hmot pro vnitřní vodovod</t>
  </si>
  <si>
    <t>998722201</t>
  </si>
  <si>
    <t>Přesun hmot procentní pro vnitřní vodovod v objektech v do 6 m</t>
  </si>
  <si>
    <t>https://podminky.urs.cz/item/CS_URS_2023_01/998722201</t>
  </si>
  <si>
    <t>724 998</t>
  </si>
  <si>
    <t>Přesun hmot</t>
  </si>
  <si>
    <t>998724101</t>
  </si>
  <si>
    <t>Přesun hmot tonážní pro strojní vybavení v objektech v do 6 m</t>
  </si>
  <si>
    <t>https://podminky.urs.cz/item/CS_URS_2023_01/998724101</t>
  </si>
  <si>
    <t>A05</t>
  </si>
  <si>
    <t>ZAŘIZOVACÍ PŘEDMĚTY</t>
  </si>
  <si>
    <t>725 11</t>
  </si>
  <si>
    <t>Zařízení záchodů</t>
  </si>
  <si>
    <t>725 11-R-001</t>
  </si>
  <si>
    <t>Klozet Závěsný WC</t>
  </si>
  <si>
    <t xml:space="preserve">Klozet závěsný dl 540mm, hluboké splachování, bez oplachového kruhu. </t>
  </si>
  <si>
    <t xml:space="preserve">Sedátko duroplast k dtto,  Instal.blok WC pro SDK, ovládání zepředu, </t>
  </si>
  <si>
    <t xml:space="preserve">výška 1120mm, možno nastavit splachování 4,5/3l - nádržka z jednoho kusu  </t>
  </si>
  <si>
    <t>Ovládací deska dvě splachování, nerez antivandal, pro dtto vč.  příslušenství a pomocného materiálu)</t>
  </si>
  <si>
    <t>725 11-R-002</t>
  </si>
  <si>
    <t>Wcni (Klozet závěsný dl 515mm, nerezový antivandal, montáž přes speciální šrouby, AISI 304, hluboké splachování, . Sedátko z tvrzeného plastu )</t>
  </si>
  <si>
    <t>725119125</t>
  </si>
  <si>
    <t>Montáž klozetových mís závěsných na nosné stěny</t>
  </si>
  <si>
    <t>https://podminky.urs.cz/item/CS_URS_2023_01/725119125</t>
  </si>
  <si>
    <t>725 21</t>
  </si>
  <si>
    <t>Umyvadla</t>
  </si>
  <si>
    <t>725 21-R-001</t>
  </si>
  <si>
    <t>U (Umyvadlo 600x450 hranaté, vč instalační sady, 2x rohový ventil s filtrem 250 µm 1/2" - 3/8" a samotěsnícím závitem, umyvadlový sifon chrom včetně výpustě, vč.  příslušenství a pomocného materiálu)</t>
  </si>
  <si>
    <t>725 21-R-005</t>
  </si>
  <si>
    <t>Ui - Závěsné  umyvadlo 450x370 pro tělesně handicapované</t>
  </si>
  <si>
    <t xml:space="preserve">povrch matný, kruhové, s otvorem pro baterii,  vč. Instalační sady, </t>
  </si>
  <si>
    <t xml:space="preserve">2x rohový ventil s filtrem 250 µm 1/2" - 3/8" a samotěsnícím závitem, </t>
  </si>
  <si>
    <t xml:space="preserve">umyvadlový sifon podomítkový- PP+nerez krytka, odtoková trubka chrom včetně výpustě, </t>
  </si>
  <si>
    <t>vč.  příslušenství a pomocného materiálu</t>
  </si>
  <si>
    <t>725219102</t>
  </si>
  <si>
    <t>Montáž umyvadla připevněného na šrouby do zdiva</t>
  </si>
  <si>
    <t>https://podminky.urs.cz/item/CS_URS_2023_01/725219102</t>
  </si>
  <si>
    <t>725 33</t>
  </si>
  <si>
    <t>Výlevka</t>
  </si>
  <si>
    <t>725 33-R-001</t>
  </si>
  <si>
    <t>VL (Stojící výlevka se zadním odpadem DN100 dl. 510mm, s plastovou mřížkou se splachovací nádržkou vysokopoloženou)</t>
  </si>
  <si>
    <t>725339111</t>
  </si>
  <si>
    <t>Montáž výlevky</t>
  </si>
  <si>
    <t>https://podminky.urs.cz/item/CS_URS_2023_01/725339111</t>
  </si>
  <si>
    <t>725 81</t>
  </si>
  <si>
    <t>Venitly</t>
  </si>
  <si>
    <t>725 82</t>
  </si>
  <si>
    <t>Baterie umyvadlové</t>
  </si>
  <si>
    <t>725 82-R-001</t>
  </si>
  <si>
    <t>Baterie umyvadlová stojánková páková bez výpusti (Baterie umyvadlová stojánková páková zvýšená s keramickou kartuší 35mm bez ovládání výpustě,  6 l/s 3bar)</t>
  </si>
  <si>
    <t>725 82-R-002</t>
  </si>
  <si>
    <t>Baterie umyvadlová stojánková antivandal (nerezová směšovací baterie v antivandal provedení, delší ramínko, teplota ovládaná páčkou na baterii, 24V, průtok 6l/min, vč. trafa umístěného v podhledu)</t>
  </si>
  <si>
    <t>725 82-R-101</t>
  </si>
  <si>
    <t>Baterie dřezová-pro výlevku (Baterie nástěnná dřezová, vyložení 200mm, keramická kartuše 35mm, 13l/min)</t>
  </si>
  <si>
    <t>725 82-R-201</t>
  </si>
  <si>
    <t>Baterie dřezová</t>
  </si>
  <si>
    <t>725829131</t>
  </si>
  <si>
    <t>Montáž baterie umyvadlové stojánkové G 1/2" ostatní typ</t>
  </si>
  <si>
    <t>https://podminky.urs.cz/item/CS_URS_2023_01/725829131</t>
  </si>
  <si>
    <t>725829101</t>
  </si>
  <si>
    <t>Montáž baterie nástěnné dřezové pákové a klasické</t>
  </si>
  <si>
    <t>https://podminky.urs.cz/item/CS_URS_2023_01/725829101</t>
  </si>
  <si>
    <t>725 84</t>
  </si>
  <si>
    <t>Baterie sprchové</t>
  </si>
  <si>
    <t>725 84-R-001</t>
  </si>
  <si>
    <t>Baterie sprchová termostatická (Termostatická sprchová baterie, kombinovaná ruční a hlavová sprcha)</t>
  </si>
  <si>
    <t>725849413</t>
  </si>
  <si>
    <t>Montáž baterie sprchové nástěnné termostatické</t>
  </si>
  <si>
    <t>https://podminky.urs.cz/item/CS_URS_2023_01/725849413</t>
  </si>
  <si>
    <t>725 86</t>
  </si>
  <si>
    <t>Zapachové úzávěry zařizovacích předmětů</t>
  </si>
  <si>
    <t>725862103</t>
  </si>
  <si>
    <t>Zápachová uzávěrka pro dřezy DN 40/50</t>
  </si>
  <si>
    <t>https://podminky.urs.cz/item/CS_URS_2023_01/725862103</t>
  </si>
  <si>
    <t>725862113</t>
  </si>
  <si>
    <t>Zápachová uzávěrka pro dřezy s přípojkou pro pračku nebo myčku DN 40/50</t>
  </si>
  <si>
    <t>https://podminky.urs.cz/item/CS_URS_2023_01/725862113</t>
  </si>
  <si>
    <t>Přesun hmot pro zařizovací předměty</t>
  </si>
  <si>
    <t>998725201</t>
  </si>
  <si>
    <t>Přesun hmot procentní pro zařizovací předměty v objektech v do 6 m</t>
  </si>
  <si>
    <t>https://podminky.urs.cz/item/CS_URS_2023_01/998725201</t>
  </si>
  <si>
    <t>726 13</t>
  </si>
  <si>
    <t>Předstěnové instalační systémy do lehkých stěn</t>
  </si>
  <si>
    <t>726131041</t>
  </si>
  <si>
    <t>Instalační předstěna pro klozet závěsný v 1120 mm s ovládáním zepředu do lehkých stěn s kovovou kcí</t>
  </si>
  <si>
    <t>https://podminky.urs.cz/item/CS_URS_2023_01/726131041</t>
  </si>
  <si>
    <t>Přesun hmot pro instalační prefabrikáty</t>
  </si>
  <si>
    <t>998726211</t>
  </si>
  <si>
    <t>Přesun hmot procentní pro instalační prefabrikáty v objektech v do 6 m</t>
  </si>
  <si>
    <t>https://podminky.urs.cz/item/CS_URS_2023_01/998726211</t>
  </si>
  <si>
    <t>D01</t>
  </si>
  <si>
    <t>OSTATNÍ POLOŽKY</t>
  </si>
  <si>
    <t>000 00-R-001</t>
  </si>
  <si>
    <t>Prověření stávajícího stavu/nalezení stávajících potrubí (zmapování a zanesení do výkresu jaké potrubí a co napojuje v rámcí stoupaček v 1.PP, slepé a již nefunkční větve zaslepit)</t>
  </si>
  <si>
    <t>000 00-R-002</t>
  </si>
  <si>
    <t xml:space="preserve">Stavební přípomoce (sekání drážek a prostupů do velikosti 100x100mm vč.zahození po montáži, zhotovování otvorů v SDK konstrukcích, osazování revizních dvířek, montážní prvky pro </t>
  </si>
  <si>
    <t>997013154</t>
  </si>
  <si>
    <t>Vnitrostaveništní doprava suti a vybouraných hmot pro budovy v přes 12 do 15 m s omezením mechanizace</t>
  </si>
  <si>
    <t>https://podminky.urs.cz/item/CS_URS_2023_01/997013154</t>
  </si>
  <si>
    <t>997013501</t>
  </si>
  <si>
    <t>Odvoz suti a vybouraných hmot na skládku nebo meziskládku do 1 km se složením</t>
  </si>
  <si>
    <t>https://podminky.urs.cz/item/CS_URS_2023_01/997013501</t>
  </si>
  <si>
    <t>997013509</t>
  </si>
  <si>
    <t>Příplatek k odvozu suti a vybouraných hmot na skládku ZKD 1 km přes 1 km</t>
  </si>
  <si>
    <t>https://podminky.urs.cz/item/CS_URS_2023_01/997013509</t>
  </si>
  <si>
    <t>997013631</t>
  </si>
  <si>
    <t>Poplatek za uložení na skládce (skládkovné) stavebního odpadu směsného kód odpadu 17 09 04</t>
  </si>
  <si>
    <t>https://podminky.urs.cz/item/CS_URS_2023_01/997013631</t>
  </si>
  <si>
    <t>000 00-R-003</t>
  </si>
  <si>
    <t>Uvedení do provozu, zaškolení uživatele</t>
  </si>
  <si>
    <t>000 00-R-004</t>
  </si>
  <si>
    <t>D1_03_4g - Silnoproudá elektrotechnika</t>
  </si>
  <si>
    <t>Ing. Kremláček, Ing. Zacha, Ing. Škarek</t>
  </si>
  <si>
    <t>D1_03_4g - Silnoproudá elektrotechnika - 2023</t>
  </si>
  <si>
    <t xml:space="preserve">    RHM - Rozvaděč B-RHM</t>
  </si>
  <si>
    <t xml:space="preserve">    RHD - Rozvaděč B-RHD</t>
  </si>
  <si>
    <t xml:space="preserve">    RQ - Rozvaděč kompenzační B-RQ</t>
  </si>
  <si>
    <t xml:space="preserve">    RNO - Rozvaděč B-R.NO</t>
  </si>
  <si>
    <t xml:space="preserve">    RPBZ - Rozvaděč B-RPBZ</t>
  </si>
  <si>
    <t xml:space="preserve">    RTN - Rozvaděč B-R.TN</t>
  </si>
  <si>
    <t xml:space="preserve">    RMDU-1.1 - Rozvaděč B-RMD-1.1</t>
  </si>
  <si>
    <t xml:space="preserve">    RMDU-2.1 - Rozvaděč B-RMDU-2.1</t>
  </si>
  <si>
    <t xml:space="preserve">    RMDU-2.2 - Rozvaděč B-RMDU-2.2</t>
  </si>
  <si>
    <t xml:space="preserve">    RMD-3.1 - Rozvaděč B-RMD-3.1</t>
  </si>
  <si>
    <t xml:space="preserve">    RMD-3.2 - Rozvaděč B-RMDU-3.2</t>
  </si>
  <si>
    <t xml:space="preserve">    RMD-3.3 - Rozvaděč B-RMD-3.3</t>
  </si>
  <si>
    <t xml:space="preserve">    RMD-4.1 - Rozvaděč B-RMD-4.1</t>
  </si>
  <si>
    <t xml:space="preserve">    RD-4.2 - Rozvaděč B-RD-4.2</t>
  </si>
  <si>
    <t xml:space="preserve">    RM-4.3 - Rozvaděč B-RM-4.3</t>
  </si>
  <si>
    <t xml:space="preserve">    RMD-2.2d - Rozvaděč K-RMD-2.2 (doplnění)</t>
  </si>
  <si>
    <t xml:space="preserve">    K-RH - Rozvaděč K-RH (doplnění)</t>
  </si>
  <si>
    <t xml:space="preserve">    HOP - Svorková skříň B-HOP</t>
  </si>
  <si>
    <t xml:space="preserve">    MX - Svorkové skřně MX</t>
  </si>
  <si>
    <t xml:space="preserve">    CSTS - Skříň CS-TS</t>
  </si>
  <si>
    <t xml:space="preserve">    UM - Úložný materiál</t>
  </si>
  <si>
    <t xml:space="preserve">    KAB - Kabely</t>
  </si>
  <si>
    <t xml:space="preserve">    RS-ZAL - Řídící systém pro žaluzie</t>
  </si>
  <si>
    <t xml:space="preserve">    EL-PR - Přístroje</t>
  </si>
  <si>
    <t xml:space="preserve">    SVITIDLA - Svítidla</t>
  </si>
  <si>
    <t xml:space="preserve">    UPS - UPS</t>
  </si>
  <si>
    <t xml:space="preserve">    SP - Stavební přípomoce</t>
  </si>
  <si>
    <t xml:space="preserve">    REV - Revize</t>
  </si>
  <si>
    <t xml:space="preserve">    OCHR - Procovní a ochranné pomůcky do rozvodny</t>
  </si>
  <si>
    <t>Silnoproudá elektrotechnika - 2023</t>
  </si>
  <si>
    <t>RHM</t>
  </si>
  <si>
    <t>Rozvaděč B-RHM</t>
  </si>
  <si>
    <t>RT1ros4020040</t>
  </si>
  <si>
    <t>Skříň volně stojící, pro řadovou montáž, bez bočnic, oceloplechová, 400x2000x400 mm (š x v x h), sokl +100mm, krytí IP 40/00, barva RAL 7035, vývody spodem, včetně nosného rámu, přístrojových lišt, krycích desek, popisů atd.</t>
  </si>
  <si>
    <t>2077789661</t>
  </si>
  <si>
    <t>RT1ros8020040</t>
  </si>
  <si>
    <t>Skříň volně stojící, pro řadovou montáž, bez bočnic, oceloplechová, 800x2000x400 mm (š x v x h), sokl +100mm, krytí IP 40/00, barva RAL 7035, vývody spodem, včetně nosného rámu, přístrojových lišt, krycích desek, popisů atd.</t>
  </si>
  <si>
    <t>-827169391</t>
  </si>
  <si>
    <t>RT1rosbo20040</t>
  </si>
  <si>
    <t>bočnice demontovatelná, oceloplechová, 2000x400 mm (v x h), krytí IP 40/00, barva RAL 7035, pro volně stojící skříňový rozvaděč</t>
  </si>
  <si>
    <t>pár</t>
  </si>
  <si>
    <t>-283137867</t>
  </si>
  <si>
    <t>741210201</t>
  </si>
  <si>
    <t>Montáž rozváděč skříňový nebo panelový dělitelný pole do 200 kg</t>
  </si>
  <si>
    <t>1367542876</t>
  </si>
  <si>
    <t>https://podminky.urs.cz/item/CS_URS_2023_01/741210201</t>
  </si>
  <si>
    <t>O0214412</t>
  </si>
  <si>
    <t>Spínací blok kompaktního jističe 630A, 3pól, Iu 630 A, Icu 36 kA</t>
  </si>
  <si>
    <t>350487671</t>
  </si>
  <si>
    <t>O0225200</t>
  </si>
  <si>
    <t>Nadproudová spoušť, charakteristika distribuční D, In 400 A, nastavení IR 160 - 400 A, pro spínací blok kompaktního jističe 630A</t>
  </si>
  <si>
    <t>1048644819</t>
  </si>
  <si>
    <t>O0225100</t>
  </si>
  <si>
    <t>Nadproudová spoušť, charakteristika distribuční D, In 630 A, nastavení IR 250 - 630 A, pro spínací blok kompaktního jističe 630A</t>
  </si>
  <si>
    <t>1761079130</t>
  </si>
  <si>
    <t>O0224820</t>
  </si>
  <si>
    <t>Připojovací sada, třmenové svorky, Cu kabely/flexibary 35-240 mm2, 3 ks, pro spínací blok kompaktního jističe 630A</t>
  </si>
  <si>
    <t>-117026004</t>
  </si>
  <si>
    <t>O0213532</t>
  </si>
  <si>
    <t>Uzamykatelná páka, pro spínací blok kompaktního jističe 630A</t>
  </si>
  <si>
    <t>-216928668</t>
  </si>
  <si>
    <t>O0224650</t>
  </si>
  <si>
    <t>Napěťová spoušť, AC/DC 24, 40, 48 V, pro spínací blok kompaktního jističe 630A/250A</t>
  </si>
  <si>
    <t>684135891</t>
  </si>
  <si>
    <t>741320304</t>
  </si>
  <si>
    <t>Montáž jistič deionový vestavný s elektrickou spouští do 600 A se zapojením vodičů</t>
  </si>
  <si>
    <t>1513353238</t>
  </si>
  <si>
    <t>https://podminky.urs.cz/item/CS_URS_2023_01/741320304</t>
  </si>
  <si>
    <t>O0214414</t>
  </si>
  <si>
    <t>Spínací blok kompaktního jističe 250A, 3pól, Iu 250 A, Icu 36 kA</t>
  </si>
  <si>
    <t>-2056952661</t>
  </si>
  <si>
    <t>O0224200</t>
  </si>
  <si>
    <t>Nadproudová spoušť, charakteristika distribuční D, In 160 A, nastavení IR 63 - 160 A, pro spínací blok kompaktního jističe 250A</t>
  </si>
  <si>
    <t>-1532770205</t>
  </si>
  <si>
    <t>O0224100</t>
  </si>
  <si>
    <t>Nadproudová spoušť, charakteristika distribuční D, In 250 A, nastavení IR 100 - 250 A, pro spínací blok kompaktního jističe 250A</t>
  </si>
  <si>
    <t>-1994867726</t>
  </si>
  <si>
    <t>741320302</t>
  </si>
  <si>
    <t>Montáž jistič deionový vestavný s elektrickou spouští do 300 A se zapojením vodičů</t>
  </si>
  <si>
    <t>-1479466661</t>
  </si>
  <si>
    <t>https://podminky.urs.cz/item/CS_URS_2023_01/741320302</t>
  </si>
  <si>
    <t>O0220213</t>
  </si>
  <si>
    <t>Kompaktní jistič 160A, 3pól, In 32 A, Icu 25 kA, charakteristika distribuční D, nastavení IR 25 - 32 A, Cu/Al kabel</t>
  </si>
  <si>
    <t>-938646780</t>
  </si>
  <si>
    <t>O0220217</t>
  </si>
  <si>
    <t>Kompaktní jistič 160A, 3pól, In 50 A, Icu 25 kA, charakteristika distribuční D, nastavení IR 40 - 50 A, Cu/Al kabel</t>
  </si>
  <si>
    <t>-71517227</t>
  </si>
  <si>
    <t>O0220219</t>
  </si>
  <si>
    <t>Kompaktní jistič 160A, 3pól, In 63 A, Icu 25 kA, charakteristika distribuční D, nastavení IR 50 - 63 A, Cu/Al kabel</t>
  </si>
  <si>
    <t>741045120</t>
  </si>
  <si>
    <t>O0220222</t>
  </si>
  <si>
    <t>Kompaktní jistič 160A, 3pól, In 80 A, Icu 25 kA, charakteristika distribuční D, nastavení IR 63 - 80 A, Cu/Al kabel</t>
  </si>
  <si>
    <t>-1512102694</t>
  </si>
  <si>
    <t>-1104129607</t>
  </si>
  <si>
    <t>O0141015</t>
  </si>
  <si>
    <t>OPVP10-3, Pojistkový odpínač, Ie 32 A, Ue AC 690 V/DC 440 V, pro válcové pojistkové vložky 10x38, 3pól. provedení, bez signalizace</t>
  </si>
  <si>
    <t>318347754</t>
  </si>
  <si>
    <t>741312501</t>
  </si>
  <si>
    <t>Montáž odpínače výkonového pojistkového do 500 V do 160 A bez zapojení vodičů</t>
  </si>
  <si>
    <t>359385795</t>
  </si>
  <si>
    <t>https://podminky.urs.cz/item/CS_URS_2023_01/741312501</t>
  </si>
  <si>
    <t>O0140750</t>
  </si>
  <si>
    <t>PVA10 6A gG, Pojistková vložka, Un AC 500 V / DC 250 V, velikost 10x38, gG - charakteristika pro všeobecné použití, Cd/Pb free</t>
  </si>
  <si>
    <t>1502833896</t>
  </si>
  <si>
    <t>741320041</t>
  </si>
  <si>
    <t>Montáž pojistka - patrona do 60 A se styčným kroužkem se zapojením vodičů</t>
  </si>
  <si>
    <t>1732178046</t>
  </si>
  <si>
    <t>https://podminky.urs.cz/item/CS_URS_2023_01/741320041</t>
  </si>
  <si>
    <t>O0114364</t>
  </si>
  <si>
    <t>FH1-3A/F, Pojistkový odpínač, Ie 250 A (325 A/ZP1), Ue 690 V, 3pól. provedení, M10 - šrouby přiloženy</t>
  </si>
  <si>
    <t>-498446492</t>
  </si>
  <si>
    <t>741312502</t>
  </si>
  <si>
    <t>Montáž odpínače výkonového pojistkového do 500 V do 250 A bez zapojení vodičů</t>
  </si>
  <si>
    <t>864646739</t>
  </si>
  <si>
    <t>https://podminky.urs.cz/item/CS_URS_2023_01/741312502</t>
  </si>
  <si>
    <t>O0111862</t>
  </si>
  <si>
    <t>S3PB00 SV, Pojistkový spodek, 3pól. provedení, kombinace : M8 - svorkový šroub a V-praporec</t>
  </si>
  <si>
    <t>-1894038487</t>
  </si>
  <si>
    <t>O0107369</t>
  </si>
  <si>
    <t>S3PB2 SW, Pojistkový spodek, 3pól. provedení, kombinace : M10 - svorkový šroub a V-praporec</t>
  </si>
  <si>
    <t>556676974</t>
  </si>
  <si>
    <t>741320024</t>
  </si>
  <si>
    <t>Montáž pojistka - spodek do 500 V, 350 A se zapojením vodičů</t>
  </si>
  <si>
    <t>1852843172</t>
  </si>
  <si>
    <t>https://podminky.urs.cz/item/CS_URS_2023_01/741320024</t>
  </si>
  <si>
    <t>O0140485</t>
  </si>
  <si>
    <t>PNA000 50A gG, Pojistková vložka, Un AC 500 V / DC 250 V, velikost 000, gG - charakteristika pro všeobecné použití, Cd/Pb free</t>
  </si>
  <si>
    <t>2066562387</t>
  </si>
  <si>
    <t>O0140442</t>
  </si>
  <si>
    <t>PNA1 250A gG, Pojistková vložka, Un AC 500 V / DC 440 V, velikost 1, gG - charakteristika pro všeobecné použití, Cd/Pb free</t>
  </si>
  <si>
    <t>1951397550</t>
  </si>
  <si>
    <t>O0140399</t>
  </si>
  <si>
    <t>PNA2 400A gG, Pojistková vložka, Un AC 500 V / DC 440 V, velikost 2, gG - charakteristika pro všeobecné použití, Cd/Pb free</t>
  </si>
  <si>
    <t>-1668947645</t>
  </si>
  <si>
    <t>3+3</t>
  </si>
  <si>
    <t>741320042</t>
  </si>
  <si>
    <t>Montáž pojistka - patrona nožová se zapojením vodičů</t>
  </si>
  <si>
    <t>2117759696</t>
  </si>
  <si>
    <t>https://podminky.urs.cz/item/CS_URS_2023_01/741320042</t>
  </si>
  <si>
    <t>D03900220-r</t>
  </si>
  <si>
    <t>SPD typ 1, jednopolový svodič bleskových proudů, Uc=255V, Iimp=50kA(10/350us), Ifi=50kAef, , Up=2,5kV, provedení s výměnnými moduly</t>
  </si>
  <si>
    <t>-1035660684</t>
  </si>
  <si>
    <t>741322002</t>
  </si>
  <si>
    <t>Montáž svodiče bleskových proudů nn typ 1 jednopólových impulzní proud do 100 kA se zapojením vodičů</t>
  </si>
  <si>
    <t>-1806443044</t>
  </si>
  <si>
    <t>https://podminky.urs.cz/item/CS_URS_2023_01/741322002</t>
  </si>
  <si>
    <t>S01PM710MG</t>
  </si>
  <si>
    <t>PM710MG Měřicí modul PM710 s komunikací Modbus</t>
  </si>
  <si>
    <t>-633181273</t>
  </si>
  <si>
    <t>741331004</t>
  </si>
  <si>
    <t>Montáž přístroj registrační bez zapojení vodičů</t>
  </si>
  <si>
    <t>1737334651</t>
  </si>
  <si>
    <t>https://podminky.urs.cz/item/CS_URS_2023_01/741331004</t>
  </si>
  <si>
    <t>S03MG954050--</t>
  </si>
  <si>
    <t>MG954050-- Transformátor měřicí 500/5A,30x10</t>
  </si>
  <si>
    <t>21346802</t>
  </si>
  <si>
    <t>741350202</t>
  </si>
  <si>
    <t>Montáž transformátor měřící proudový nn s připojovacími praporci se zapojením vodičů</t>
  </si>
  <si>
    <t>-1275008312</t>
  </si>
  <si>
    <t>https://podminky.urs.cz/item/CS_URS_2023_01/741350202</t>
  </si>
  <si>
    <t>E01A131111</t>
  </si>
  <si>
    <t>Řadová svorka RSA 4 A - bílá</t>
  </si>
  <si>
    <t>96260917</t>
  </si>
  <si>
    <t>741231002</t>
  </si>
  <si>
    <t>Montáž svorkovnice do rozvaděčů - řadová vodič do 6 mm2 se zapojením vodičů</t>
  </si>
  <si>
    <t>918914635</t>
  </si>
  <si>
    <t>https://podminky.urs.cz/item/CS_URS_2023_01/741231002</t>
  </si>
  <si>
    <t>F01CU020</t>
  </si>
  <si>
    <t>Cu přípojnice 63x10 mm</t>
  </si>
  <si>
    <t>-1832628505</t>
  </si>
  <si>
    <t>1+2*3</t>
  </si>
  <si>
    <t>F01CU021</t>
  </si>
  <si>
    <t>Cu přípojnice 80x10 mm</t>
  </si>
  <si>
    <t>117273552</t>
  </si>
  <si>
    <t>3*4+3</t>
  </si>
  <si>
    <t>210070_R1</t>
  </si>
  <si>
    <t>Montáž podpěrek vnitřních do 1 kV</t>
  </si>
  <si>
    <t>-1315573426</t>
  </si>
  <si>
    <t>F01CU002</t>
  </si>
  <si>
    <t>Cu tyč 20x 3 mm (0,54 kg/m)</t>
  </si>
  <si>
    <t>-956469605</t>
  </si>
  <si>
    <t>14*3</t>
  </si>
  <si>
    <t>F01CU004</t>
  </si>
  <si>
    <t>Cu tyč 32x 5 mm (1,43 kg/m)</t>
  </si>
  <si>
    <t>1582540130</t>
  </si>
  <si>
    <t>6*3</t>
  </si>
  <si>
    <t>RHD</t>
  </si>
  <si>
    <t>Rozvaděč B-RHD</t>
  </si>
  <si>
    <t>-1387862970</t>
  </si>
  <si>
    <t>1577792195</t>
  </si>
  <si>
    <t>998806372</t>
  </si>
  <si>
    <t>1567509936</t>
  </si>
  <si>
    <t>460427919</t>
  </si>
  <si>
    <t>-471261514</t>
  </si>
  <si>
    <t>467537472</t>
  </si>
  <si>
    <t>-820966638</t>
  </si>
  <si>
    <t>981592685</t>
  </si>
  <si>
    <t>1570658149</t>
  </si>
  <si>
    <t>475062248</t>
  </si>
  <si>
    <t>2059649633</t>
  </si>
  <si>
    <t>650966397</t>
  </si>
  <si>
    <t>O0220208</t>
  </si>
  <si>
    <t>Kompaktní jistič 160A, 3pól, In 160 A, Icu 25 kA, charakteristika distribuční D, nastavení IR 125 - 160 A, Cu/Al kabel</t>
  </si>
  <si>
    <t>19536514</t>
  </si>
  <si>
    <t>-1554943806</t>
  </si>
  <si>
    <t>-2078543599</t>
  </si>
  <si>
    <t>-932657744</t>
  </si>
  <si>
    <t>-1704452060</t>
  </si>
  <si>
    <t>-16686755</t>
  </si>
  <si>
    <t>-709047493</t>
  </si>
  <si>
    <t>-769598296</t>
  </si>
  <si>
    <t>-42238724</t>
  </si>
  <si>
    <t>586283588</t>
  </si>
  <si>
    <t>1302356648</t>
  </si>
  <si>
    <t>849424429</t>
  </si>
  <si>
    <t>-1748267588</t>
  </si>
  <si>
    <t>987311350</t>
  </si>
  <si>
    <t>98252664</t>
  </si>
  <si>
    <t>321910697</t>
  </si>
  <si>
    <t>762634462</t>
  </si>
  <si>
    <t>-632020538</t>
  </si>
  <si>
    <t>-82269093</t>
  </si>
  <si>
    <t>-429536301</t>
  </si>
  <si>
    <t>271832561</t>
  </si>
  <si>
    <t>818092017</t>
  </si>
  <si>
    <t>-720906007</t>
  </si>
  <si>
    <t>F01CU016</t>
  </si>
  <si>
    <t>Cu přípojnice 32x5 mm</t>
  </si>
  <si>
    <t>-802811718</t>
  </si>
  <si>
    <t>1+2*2</t>
  </si>
  <si>
    <t>F01CU018</t>
  </si>
  <si>
    <t>Cu přípojnice 40x10 mm</t>
  </si>
  <si>
    <t>-86993168</t>
  </si>
  <si>
    <t>3*3+3</t>
  </si>
  <si>
    <t>-449162034</t>
  </si>
  <si>
    <t>177253896</t>
  </si>
  <si>
    <t>15*3</t>
  </si>
  <si>
    <t>RQ</t>
  </si>
  <si>
    <t>Rozvaděč kompenzační B-RQ</t>
  </si>
  <si>
    <t>RT1ro6020040</t>
  </si>
  <si>
    <t xml:space="preserve">Skříň volně stojící, oceloplechová, 600x(1900+100)x400 mm (š x v x h), krytí IP 40/20, RAL 7035, přívod i vývody vrchem přes průchodky, včetně nosného rámu, přístrojových lišt, krycích desek, popisů atd.   </t>
  </si>
  <si>
    <t>264304258</t>
  </si>
  <si>
    <t>741210202</t>
  </si>
  <si>
    <t>Montáž rozváděč skříňový nebo panelový dělitelný pole do 300 kg</t>
  </si>
  <si>
    <t>1800181199</t>
  </si>
  <si>
    <t>https://podminky.urs.cz/item/CS_URS_2023_01/741210202</t>
  </si>
  <si>
    <t>1663405818</t>
  </si>
  <si>
    <t>743447104</t>
  </si>
  <si>
    <t>-261357945</t>
  </si>
  <si>
    <t>var100kVAr</t>
  </si>
  <si>
    <t>Kompletní výzbroj kompenzačního rozvaděče 100 kVAr (1+2+3,15+6,25 + 12,5 + 25 + 50), nechráněný</t>
  </si>
  <si>
    <t>set</t>
  </si>
  <si>
    <t>332030246</t>
  </si>
  <si>
    <t>RNO</t>
  </si>
  <si>
    <t>Rozvaděč B-R.NO</t>
  </si>
  <si>
    <t>NZBVE-ZmK</t>
  </si>
  <si>
    <t>Skupinový bateriový systém pro napájení nouzového osvětlení (specifikace viz výkres: Rozvaděč R.NO), vč. uvedení do provozu a naprogramování</t>
  </si>
  <si>
    <t>155754194</t>
  </si>
  <si>
    <t>G31026</t>
  </si>
  <si>
    <t>Monitor sítě DS3UV, (Pozn.: monitory sítě budou instalovány do příslušných podružných rozvaděčů (RMD-x.x))</t>
  </si>
  <si>
    <t>1917699009</t>
  </si>
  <si>
    <t>741210005</t>
  </si>
  <si>
    <t>Montáž rozvodnice oceloplechová nebo plastová běžná do 200 kg</t>
  </si>
  <si>
    <t>-1379120307</t>
  </si>
  <si>
    <t>https://podminky.urs.cz/item/CS_URS_2023_01/741210005</t>
  </si>
  <si>
    <t>RPBZ</t>
  </si>
  <si>
    <t>Rozvaděč B-RPBZ</t>
  </si>
  <si>
    <t>RT1ron6509024EW60</t>
  </si>
  <si>
    <t xml:space="preserve">Rozvaděč nástěnný, oceloplechový, 650x900x241 mm (š x v x h), krytí IP 54/20, požární odolnost EW60, RAL 7035, přívod i vývody vrchem přes průchodky, včetně přístrojových lišt, krycích desek, popisů atd.   </t>
  </si>
  <si>
    <t>258003766</t>
  </si>
  <si>
    <t>741210003</t>
  </si>
  <si>
    <t>Montáž rozvodnice oceloplechová nebo plastová běžná do 100 kg</t>
  </si>
  <si>
    <t>-1166675799</t>
  </si>
  <si>
    <t>https://podminky.urs.cz/item/CS_URS_2023_01/741210003</t>
  </si>
  <si>
    <t>ATYSETGM63</t>
  </si>
  <si>
    <t>Přepínací a monitorovací modul (přepínač sítí) 4x63A s automatickým i manuálním přepínáním sítí (ATySgM 63A/4p)</t>
  </si>
  <si>
    <t>1741540224</t>
  </si>
  <si>
    <t>741330143</t>
  </si>
  <si>
    <t>Montáž stykač střídavý ve skříni reverzační třípólový do 63 A v zapojení hvězda-trojúhelník se zapojením vodičů</t>
  </si>
  <si>
    <t>-701840433</t>
  </si>
  <si>
    <t>https://podminky.urs.cz/item/CS_URS_2023_01/741330143</t>
  </si>
  <si>
    <t>D03952400</t>
  </si>
  <si>
    <t>SPD typ 2,  TNS, Uc=275V, In=20kA(8/20us), Up≤1,5kV, Up(5kA)≤1kV, v 4-polovém provedení TNS s výměnnými moduly</t>
  </si>
  <si>
    <t>-1309607159</t>
  </si>
  <si>
    <t>741322122</t>
  </si>
  <si>
    <t>Montáž svodiče přepětí nn typ 2 čtyřpólových dvoudílných s vložením modulu se zapojením vodičů</t>
  </si>
  <si>
    <t>-1497657330</t>
  </si>
  <si>
    <t>https://podminky.urs.cz/item/CS_URS_2023_01/741322122</t>
  </si>
  <si>
    <t>O0234346</t>
  </si>
  <si>
    <t>Páčkový spínač, In 63 A, Ue 230/400 V a.c., 60/220 V d.c., 3-pól, šířka 3 moduly</t>
  </si>
  <si>
    <t>-1376302537</t>
  </si>
  <si>
    <t>741320175</t>
  </si>
  <si>
    <t>Montáž jističů třípólových nn do 63 A ve skříni se zapojením vodičů</t>
  </si>
  <si>
    <t>7647818</t>
  </si>
  <si>
    <t>https://podminky.urs.cz/item/CS_URS_2023_01/741320175</t>
  </si>
  <si>
    <t>O0235695r</t>
  </si>
  <si>
    <t>Napěťová spoušť, Ue AC/DC 24 V, 1x zapínací kontakt, pro páčkové spínače</t>
  </si>
  <si>
    <t>-2037043535</t>
  </si>
  <si>
    <t>741320361</t>
  </si>
  <si>
    <t>Montáž jistič-kontakt signální 2/2 se zapojením vodičů</t>
  </si>
  <si>
    <t>-704767393</t>
  </si>
  <si>
    <t>https://podminky.urs.cz/item/CS_URS_2023_01/741320361</t>
  </si>
  <si>
    <t>R-UPSdin</t>
  </si>
  <si>
    <t>UPS DIN, in 230Vac out 24Vdc/2A, bat 24V, 0,8Ah</t>
  </si>
  <si>
    <t>849711023</t>
  </si>
  <si>
    <t>741361061r</t>
  </si>
  <si>
    <t>Montáž UPS na DIN lištu</t>
  </si>
  <si>
    <t>-1446698020</t>
  </si>
  <si>
    <t>O0233889</t>
  </si>
  <si>
    <t>Jistič, In 4 A, Ue 230 V a.c., 60 V d.c., charakteristika C, 1-pól, Icn 10 kA</t>
  </si>
  <si>
    <t>1808063782</t>
  </si>
  <si>
    <t>O0233890</t>
  </si>
  <si>
    <t>Jistič, In 6 A, Ue 230 V a.c., 60 V d.c., charakteristika C, 1-pól, Icn 10 kA</t>
  </si>
  <si>
    <t>-1762705331</t>
  </si>
  <si>
    <t>O0233892</t>
  </si>
  <si>
    <t>Jistič, In 10 A, Ue 230 V a.c., 60 V d.c., charakteristika C, 1-pól, Icn 10 kA</t>
  </si>
  <si>
    <t>-1137648939</t>
  </si>
  <si>
    <t>7+1</t>
  </si>
  <si>
    <t>O0233894</t>
  </si>
  <si>
    <t>Jistič, In 16 A, Ue 230 V a.c., 60 V d.c., charakteristika C, 1-pól, Icn 10 kA</t>
  </si>
  <si>
    <t>1912084071</t>
  </si>
  <si>
    <t>O0233896</t>
  </si>
  <si>
    <t>Jistič, In 25 A, Ue 230 V a.c., 60 V d.c., charakteristika C, 1-pól, Icn 10 kA</t>
  </si>
  <si>
    <t>-402905056</t>
  </si>
  <si>
    <t>741320105</t>
  </si>
  <si>
    <t>Montáž jističů jednopólových nn do 25 A ve skříni se zapojením vodičů</t>
  </si>
  <si>
    <t>1716041004</t>
  </si>
  <si>
    <t>https://podminky.urs.cz/item/CS_URS_2023_01/741320105</t>
  </si>
  <si>
    <t>O0234022</t>
  </si>
  <si>
    <t>Jistič, In 25 A, Ue 230/400 V a.c., 60/220 V d.c., charakteristika B, 3-pól, Icn 10 kA</t>
  </si>
  <si>
    <t>-194017531</t>
  </si>
  <si>
    <t>741320165</t>
  </si>
  <si>
    <t>Montáž jističů třípólových nn do 25 A ve skříni se zapojením vodičů</t>
  </si>
  <si>
    <t>-385593000</t>
  </si>
  <si>
    <t>https://podminky.urs.cz/item/CS_URS_2023_01/741320165</t>
  </si>
  <si>
    <t>H02ip0625</t>
  </si>
  <si>
    <t>Stykač  25A, 1S, 230V~50/60Hz</t>
  </si>
  <si>
    <t>151257939</t>
  </si>
  <si>
    <t>741330032</t>
  </si>
  <si>
    <t>Montáž stykačů střídavých vestavných jednopólových do 25 A se zapojením vodičů</t>
  </si>
  <si>
    <t>2019989843</t>
  </si>
  <si>
    <t>https://podminky.urs.cz/item/CS_URS_2023_01/741330032</t>
  </si>
  <si>
    <t>H02ip0604</t>
  </si>
  <si>
    <t>Relé Interface, 5A, 1S+1R, 12÷24V, AC/DC</t>
  </si>
  <si>
    <t>-1353535321</t>
  </si>
  <si>
    <t>741330632</t>
  </si>
  <si>
    <t>Montáž relé pomocné vestavné v krytu s kontakty 2P+2Z se zapojením vodičů</t>
  </si>
  <si>
    <t>-1389036612</t>
  </si>
  <si>
    <t>https://podminky.urs.cz/item/CS_URS_2023_01/741330632</t>
  </si>
  <si>
    <t>-1104262030</t>
  </si>
  <si>
    <t>23+3</t>
  </si>
  <si>
    <t>E01A141111</t>
  </si>
  <si>
    <t>Řadová svorka RSA 6 A - bílá</t>
  </si>
  <si>
    <t>-771139111</t>
  </si>
  <si>
    <t>-65467827</t>
  </si>
  <si>
    <t>E01A151111</t>
  </si>
  <si>
    <t>Řadová svorka RSA 10 A - bílá</t>
  </si>
  <si>
    <t>1817040698</t>
  </si>
  <si>
    <t>741231003</t>
  </si>
  <si>
    <t>Montáž svorkovnice do rozvaděčů - řadová vodič do 10 mm2 se zapojením vodičů</t>
  </si>
  <si>
    <t>-1902764202</t>
  </si>
  <si>
    <t>https://podminky.urs.cz/item/CS_URS_2023_01/741231003</t>
  </si>
  <si>
    <t>RTN</t>
  </si>
  <si>
    <t>Rozvaděč B-R.TN</t>
  </si>
  <si>
    <t>RT1ro6019030</t>
  </si>
  <si>
    <t xml:space="preserve">Skříň volně stojící, oceloplechová, 600x(1800+100)x300 mm (š x v x h), krytí IP 40/20, RAL 7035, přívod i vývody vrchem přes průchodky, včetně nosného rámu, přístrojových lišt, krycích desek, popisů atd.   </t>
  </si>
  <si>
    <t>-2022318831</t>
  </si>
  <si>
    <t>741210211</t>
  </si>
  <si>
    <t>Montáž rozváděč skříňový nebo panelový nedělitelný do 500 kg</t>
  </si>
  <si>
    <t>439005002</t>
  </si>
  <si>
    <t>https://podminky.urs.cz/item/CS_URS_2023_01/741210211</t>
  </si>
  <si>
    <t>-1589369685</t>
  </si>
  <si>
    <t>986104634</t>
  </si>
  <si>
    <t>1889320234</t>
  </si>
  <si>
    <t>-1483652478</t>
  </si>
  <si>
    <t>O0220585</t>
  </si>
  <si>
    <t>Odpínač, 3pól, Ie 160 A, Ue AC 690 V (AC-23A)/ DC 250 V (DC-22A), Cu/Al kabely 2,5 - 95 mm2</t>
  </si>
  <si>
    <t>374938359</t>
  </si>
  <si>
    <t>741320202</t>
  </si>
  <si>
    <t>Montáž jistič deionový vestavný do 300 A se zapojením vodičů</t>
  </si>
  <si>
    <t>-1568017214</t>
  </si>
  <si>
    <t>https://podminky.urs.cz/item/CS_URS_2023_01/741320202</t>
  </si>
  <si>
    <t>S160JLD2253</t>
  </si>
  <si>
    <t>Vačkový přepíjnač sítí 3x160A, (2253), na DIN</t>
  </si>
  <si>
    <t>-352117090</t>
  </si>
  <si>
    <t>741310472</t>
  </si>
  <si>
    <t>Montáž spínač tří/čtyřpólový vestavný vačkový nebo válcový 200 A, 3 až 6 svorek se zapojením vodičů</t>
  </si>
  <si>
    <t>2088937140</t>
  </si>
  <si>
    <t>https://podminky.urs.cz/item/CS_URS_2023_01/741310472</t>
  </si>
  <si>
    <t>O0233869</t>
  </si>
  <si>
    <t>Jistič, In 6 A, Ue 230 V a.c., 60 V d.c., charakteristika B, 1-pól, Icn 10 kA</t>
  </si>
  <si>
    <t>1336893005</t>
  </si>
  <si>
    <t>474221027</t>
  </si>
  <si>
    <t>-399394072</t>
  </si>
  <si>
    <t>-564563140</t>
  </si>
  <si>
    <t>O0233895</t>
  </si>
  <si>
    <t>Jistič, In 20 A, Ue 230 V a.c., 60 V d.c., charakteristika C, 1-pól, Icn 10 kA</t>
  </si>
  <si>
    <t>-1558569183</t>
  </si>
  <si>
    <t>-1867852230</t>
  </si>
  <si>
    <t>-1323010884</t>
  </si>
  <si>
    <t>O0234016</t>
  </si>
  <si>
    <t>Jistič, In 6 A, Ue 230/400 V a.c., 60/220 V d.c., charakteristika B, 3-pól, Icn 10 kA</t>
  </si>
  <si>
    <t>-131755899</t>
  </si>
  <si>
    <t>O0234041</t>
  </si>
  <si>
    <t>Jistič, In 16 A, Ue 230/400 V a.c., 60/220 V d.c., charakteristika C, 3-pól, Icn 10 kA</t>
  </si>
  <si>
    <t>-1547404215</t>
  </si>
  <si>
    <t>-370432425</t>
  </si>
  <si>
    <t>O0234043</t>
  </si>
  <si>
    <t>Jistič, In 25 A, Ue 230/400 V a.c., 60/220 V d.c., charakteristika C, 3-pól, Icn 10 kA</t>
  </si>
  <si>
    <t>1107800505</t>
  </si>
  <si>
    <t>-1171840808</t>
  </si>
  <si>
    <t>O0234044</t>
  </si>
  <si>
    <t>Jistič, In 32 A, Ue 230/400 V a.c., 60/220 V d.c., charakteristika C, 3-pól, Icn 10 kA</t>
  </si>
  <si>
    <t>-1732595940</t>
  </si>
  <si>
    <t>O0234047</t>
  </si>
  <si>
    <t>Jistič, In 63 A, Ue 230/400 V a.c., 60/220 V d.c., charakteristika C, 3-pól, Icn 10 kA</t>
  </si>
  <si>
    <t>-750136927</t>
  </si>
  <si>
    <t>-1447166857</t>
  </si>
  <si>
    <t>O0242276</t>
  </si>
  <si>
    <t>Jistič, In 80 A, Ue AC 230/400 V / DC 216 V, charakteristika C, 3pól, Icn 10 kA</t>
  </si>
  <si>
    <t>-46577632</t>
  </si>
  <si>
    <t>741320185</t>
  </si>
  <si>
    <t>Montáž jističů třípólových nn do 125 A ve skříni se zapojením vodičů</t>
  </si>
  <si>
    <t>-1151550704</t>
  </si>
  <si>
    <t>https://podminky.urs.cz/item/CS_URS_2023_01/741320185</t>
  </si>
  <si>
    <t>O0235664U</t>
  </si>
  <si>
    <t>Pomocný spínač, 1x zapínací kontakt, 1x rozpínací kontakt, pro jističe a chrániče</t>
  </si>
  <si>
    <t>1994092787</t>
  </si>
  <si>
    <t>1212981643</t>
  </si>
  <si>
    <t>O0238301</t>
  </si>
  <si>
    <t>Proudový chránič s nadproudovou ochranou, In 16 A, Ue AC 230 V, charakteristika C, Idn 30 mA, 1+N-pól, typ A</t>
  </si>
  <si>
    <t>428423010</t>
  </si>
  <si>
    <t>741321003</t>
  </si>
  <si>
    <t>Montáž proudových chráničů dvoupólových nn do 25 A ve skříni se zapojením vodičů</t>
  </si>
  <si>
    <t>-2039844846</t>
  </si>
  <si>
    <t>https://podminky.urs.cz/item/CS_URS_2023_01/741321003</t>
  </si>
  <si>
    <t>O0235293</t>
  </si>
  <si>
    <t>Proudový chránič, In 25 A, Ue 230/400 V a.c., Idn 100 mA, 4-pól, Inc 10 kA, typ A-G</t>
  </si>
  <si>
    <t>-1221250962</t>
  </si>
  <si>
    <t>741321033</t>
  </si>
  <si>
    <t>Montáž proudových chráničů čtyřpólových nn do 25 A ve skříni se zapojením vodičů</t>
  </si>
  <si>
    <t>-589083387</t>
  </si>
  <si>
    <t>https://podminky.urs.cz/item/CS_URS_2023_01/741321033</t>
  </si>
  <si>
    <t>358111520R</t>
  </si>
  <si>
    <t>zásuvka vestavná do panelu, 3+N+PE,16A/400 V 6h</t>
  </si>
  <si>
    <t>-568305825</t>
  </si>
  <si>
    <t>741313251</t>
  </si>
  <si>
    <t>Montáž zásuvek průmyslových nástěnných provedení IP 44 3P+N+PE 16 A se zapojením vodičů</t>
  </si>
  <si>
    <t>-1082059601</t>
  </si>
  <si>
    <t>https://podminky.urs.cz/item/CS_URS_2023_01/741313251</t>
  </si>
  <si>
    <t>R-SIG2-G</t>
  </si>
  <si>
    <t>Signálka s LED, 230V, do panelu - zelená</t>
  </si>
  <si>
    <t>1116745657</t>
  </si>
  <si>
    <t>R-SIG2-Y</t>
  </si>
  <si>
    <t>Signálka s LED, 230V, do panelu - žlutá</t>
  </si>
  <si>
    <t>1850651557</t>
  </si>
  <si>
    <t>741330511</t>
  </si>
  <si>
    <t>Montáž signální přístroj světelný ukazatel stavu se zapojením vodičů</t>
  </si>
  <si>
    <t>-733616929</t>
  </si>
  <si>
    <t>https://podminky.urs.cz/item/CS_URS_2023_01/741330511</t>
  </si>
  <si>
    <t>-1929842169</t>
  </si>
  <si>
    <t>20+3</t>
  </si>
  <si>
    <t>622091969</t>
  </si>
  <si>
    <t>14+3</t>
  </si>
  <si>
    <t>397797820</t>
  </si>
  <si>
    <t>-775605471</t>
  </si>
  <si>
    <t>-896308453</t>
  </si>
  <si>
    <t>E01A171111</t>
  </si>
  <si>
    <t>Řadová svorka RSA 35 A - bílá</t>
  </si>
  <si>
    <t>-952167581</t>
  </si>
  <si>
    <t>741231006</t>
  </si>
  <si>
    <t>Montáž svorkovnice do rozvaděčů - řadová vodič do 50 mm2 se zapojením vodičů</t>
  </si>
  <si>
    <t>1860239182</t>
  </si>
  <si>
    <t>https://podminky.urs.cz/item/CS_URS_2023_01/741231006</t>
  </si>
  <si>
    <t>RMDU-1.1</t>
  </si>
  <si>
    <t>Rozvaděč B-RMD-1.1</t>
  </si>
  <si>
    <t>RT1rav10020025</t>
  </si>
  <si>
    <t xml:space="preserve">Rám pro zazdění, rozměry niky 1000x2000x250 mm (š x v x h), krytí IP 43/20, barva dle PD interiéru, přívod i vývody vrchem, včetně nosného rámu, přístrojových lišt, krycích desek, popisů atd. </t>
  </si>
  <si>
    <t>2100818535</t>
  </si>
  <si>
    <t>741210006</t>
  </si>
  <si>
    <t>Montáž rozvodnice oceloplechová nebo plastová běžná do 300 kg</t>
  </si>
  <si>
    <t>-1892006730</t>
  </si>
  <si>
    <t>https://podminky.urs.cz/item/CS_URS_2023_01/741210006</t>
  </si>
  <si>
    <t>2023148344</t>
  </si>
  <si>
    <t>1387622592</t>
  </si>
  <si>
    <t>748064763</t>
  </si>
  <si>
    <t>-940232204</t>
  </si>
  <si>
    <t>O0234338</t>
  </si>
  <si>
    <t>Páčkový spínač, In 32 A, Ue 230 V a.c., 60 V d.c., 1-pól, šířka 1 modul</t>
  </si>
  <si>
    <t>1335698572</t>
  </si>
  <si>
    <t>741320115</t>
  </si>
  <si>
    <t>Montáž jističů jednopólových nn do 63 A ve skříni se zapojením vodičů</t>
  </si>
  <si>
    <t>-488348477</t>
  </si>
  <si>
    <t>https://podminky.urs.cz/item/CS_URS_2023_01/741320115</t>
  </si>
  <si>
    <t>-1484601905</t>
  </si>
  <si>
    <t>2021140097</t>
  </si>
  <si>
    <t>1593984333</t>
  </si>
  <si>
    <t>O0237285</t>
  </si>
  <si>
    <t>Páčkový spínač, In 125 A, Ue 230/400 V a.c., 48 V d.c., 3-pól, šířka 4,5 modulu</t>
  </si>
  <si>
    <t>-523273934</t>
  </si>
  <si>
    <t>1877381730</t>
  </si>
  <si>
    <t>-1813686725</t>
  </si>
  <si>
    <t>-800012053</t>
  </si>
  <si>
    <t>-2133319321</t>
  </si>
  <si>
    <t>33+2</t>
  </si>
  <si>
    <t>1025908236</t>
  </si>
  <si>
    <t>-1751146989</t>
  </si>
  <si>
    <t>-85775020</t>
  </si>
  <si>
    <t>1120046320</t>
  </si>
  <si>
    <t>1651610812</t>
  </si>
  <si>
    <t>O0234026</t>
  </si>
  <si>
    <t>Jistič, In 63 A, Ue 230/400 V a.c., 60/220 V d.c., charakteristika B, 3-pól, Icn 10 kA</t>
  </si>
  <si>
    <t>1343892657</t>
  </si>
  <si>
    <t>1687869774</t>
  </si>
  <si>
    <t>-1284906826</t>
  </si>
  <si>
    <t>-1857740393</t>
  </si>
  <si>
    <t>O0238279</t>
  </si>
  <si>
    <t>Proudový chránič s nadproudovou ochranou, In 10 A, Ue AC 230 V, charakteristika C, Idn 30 mA, 1+N-pól, typ AC</t>
  </si>
  <si>
    <t>1832177861</t>
  </si>
  <si>
    <t>O0238299</t>
  </si>
  <si>
    <t>Proudový chránič s nadproudovou ochranou, In 6 A, Ue AC 230 V, charakteristika C, Idn 30 mA, 1+N-pól, typ A</t>
  </si>
  <si>
    <t>1608235260</t>
  </si>
  <si>
    <t>O0238300</t>
  </si>
  <si>
    <t>Proudový chránič s nadproudovou ochranou, In 10 A, Ue AC 230 V, charakteristika C, Idn 30 mA, 1+N-pól, typ A</t>
  </si>
  <si>
    <t>843924056</t>
  </si>
  <si>
    <t>-1570996095</t>
  </si>
  <si>
    <t>59+2</t>
  </si>
  <si>
    <t>O0238302</t>
  </si>
  <si>
    <t>Proudový chránič s nadproudovou ochranou, In 20 A, Ue AC 230 V, charakteristika C, Idn 30 mA, 1+N-pól, typ A</t>
  </si>
  <si>
    <t>-2103246622</t>
  </si>
  <si>
    <t>-1675867560</t>
  </si>
  <si>
    <t>2073094911</t>
  </si>
  <si>
    <t>1962054673</t>
  </si>
  <si>
    <t>1741285690</t>
  </si>
  <si>
    <t>846969695</t>
  </si>
  <si>
    <t>R-KM1S</t>
  </si>
  <si>
    <t>Stykač na DIN, 1S, 25A,230V AC, životnost &gt; 1.000.000 cyklů</t>
  </si>
  <si>
    <t>2108404765</t>
  </si>
  <si>
    <t>1442516857</t>
  </si>
  <si>
    <t>H02ip0592</t>
  </si>
  <si>
    <t>Instalační relé  16A, 1S+1R, 230V~50/60Hz</t>
  </si>
  <si>
    <t>1815640198</t>
  </si>
  <si>
    <t>R-IMR2</t>
  </si>
  <si>
    <t>Impulsní relé na DIN, 2S, 16A/230V AC, 3 kroky, postup kroků: 00, 01, 11, životnost &gt; 300.000 cyklů</t>
  </si>
  <si>
    <t>1672267182</t>
  </si>
  <si>
    <t>1987644105</t>
  </si>
  <si>
    <t>-858543909</t>
  </si>
  <si>
    <t>R-SIG2-R</t>
  </si>
  <si>
    <t>Signálka s LED, 230V, do panelu - červená</t>
  </si>
  <si>
    <t>-1397125441</t>
  </si>
  <si>
    <t>425901107</t>
  </si>
  <si>
    <t>-1378019315</t>
  </si>
  <si>
    <t>1156014499</t>
  </si>
  <si>
    <t>199+16</t>
  </si>
  <si>
    <t>-1933459201</t>
  </si>
  <si>
    <t>E01A161116</t>
  </si>
  <si>
    <t>Řadová svorka RSA 16 A - bílá</t>
  </si>
  <si>
    <t>474309011</t>
  </si>
  <si>
    <t>741231004</t>
  </si>
  <si>
    <t>Montáž svorkovnice do rozvaděčů - řadová vodič do 16 mm2 se zapojením vodičů</t>
  </si>
  <si>
    <t>-184703530</t>
  </si>
  <si>
    <t>https://podminky.urs.cz/item/CS_URS_2023_01/741231004</t>
  </si>
  <si>
    <t>862279431</t>
  </si>
  <si>
    <t>-1743713485</t>
  </si>
  <si>
    <t>RMDU-2.1</t>
  </si>
  <si>
    <t>Rozvaděč B-RMDU-2.1</t>
  </si>
  <si>
    <t>RT1rav8018030</t>
  </si>
  <si>
    <t xml:space="preserve">Rám pro zazdění, rozměry niky 800x1800x300 mm (š x v x h), krytí IP 43/20, barva dle PD interiéru, přívod i vývody vrchem, včetně nosného rámu, přístrojových lišt, krycích desek, popisů atd. </t>
  </si>
  <si>
    <t>-2025210433</t>
  </si>
  <si>
    <t>-1010035729</t>
  </si>
  <si>
    <t>-1687100674</t>
  </si>
  <si>
    <t>1330063135</t>
  </si>
  <si>
    <t>1594498013</t>
  </si>
  <si>
    <t>1572153614</t>
  </si>
  <si>
    <t>D03952200</t>
  </si>
  <si>
    <t>SPD typ 2,  jednofázová síť TN, Uc=275V, In=20kA(8/20us), Up≤1,5kV, Up(5kA)≤1kV, v 2-polovém provedení TNS s výměnnými moduly</t>
  </si>
  <si>
    <t>1827388061</t>
  </si>
  <si>
    <t>741322052</t>
  </si>
  <si>
    <t>Montáž svodiče přepětí nn typ 2 jednopólových dvoudílných s modulem se zapojením vodičů</t>
  </si>
  <si>
    <t>914388704</t>
  </si>
  <si>
    <t>https://podminky.urs.cz/item/CS_URS_2023_01/741322052</t>
  </si>
  <si>
    <t>-672215330</t>
  </si>
  <si>
    <t>533085567</t>
  </si>
  <si>
    <t>-1831163104</t>
  </si>
  <si>
    <t>1244687429</t>
  </si>
  <si>
    <t>-1838808614</t>
  </si>
  <si>
    <t>1942178245</t>
  </si>
  <si>
    <t>-1600453781</t>
  </si>
  <si>
    <t>20+2</t>
  </si>
  <si>
    <t>30018427</t>
  </si>
  <si>
    <t>6+1</t>
  </si>
  <si>
    <t>395931215</t>
  </si>
  <si>
    <t>-935484742</t>
  </si>
  <si>
    <t>-1907221405</t>
  </si>
  <si>
    <t>1447304024</t>
  </si>
  <si>
    <t>1035153572</t>
  </si>
  <si>
    <t>-1496206431</t>
  </si>
  <si>
    <t>1769514912</t>
  </si>
  <si>
    <t>1149633793</t>
  </si>
  <si>
    <t>-558200408</t>
  </si>
  <si>
    <t>2069902107</t>
  </si>
  <si>
    <t>-375386695</t>
  </si>
  <si>
    <t>2132116236</t>
  </si>
  <si>
    <t>1042873677</t>
  </si>
  <si>
    <t>-1380598518</t>
  </si>
  <si>
    <t>-702397676</t>
  </si>
  <si>
    <t>-1555304731</t>
  </si>
  <si>
    <t>-1438128868</t>
  </si>
  <si>
    <t>1290131802</t>
  </si>
  <si>
    <t>-617066921</t>
  </si>
  <si>
    <t>161985332</t>
  </si>
  <si>
    <t>-704487716</t>
  </si>
  <si>
    <t>660615699</t>
  </si>
  <si>
    <t>-265161794</t>
  </si>
  <si>
    <t>105+16</t>
  </si>
  <si>
    <t>-1972489385</t>
  </si>
  <si>
    <t>1829467224</t>
  </si>
  <si>
    <t>1641519349</t>
  </si>
  <si>
    <t>-931184657</t>
  </si>
  <si>
    <t>-1850361607</t>
  </si>
  <si>
    <t>RMDU-2.2</t>
  </si>
  <si>
    <t>Rozvaděč B-RMDU-2.2</t>
  </si>
  <si>
    <t>RT1rav8020030</t>
  </si>
  <si>
    <t xml:space="preserve">Rám pro zazdění, rozměry niky 800x2000x300 mm (š x v x h), krytí IP 43/20, barva dle PD interiéru, přívod i vývody vrchem, včetně nosného rámu, přístrojových lišt, krycích desek, popisů atd. </t>
  </si>
  <si>
    <t>-2106181906</t>
  </si>
  <si>
    <t>442184735</t>
  </si>
  <si>
    <t>285746157</t>
  </si>
  <si>
    <t>784317774</t>
  </si>
  <si>
    <t>-1553899588</t>
  </si>
  <si>
    <t>838885670</t>
  </si>
  <si>
    <t>O0234341</t>
  </si>
  <si>
    <t>Páčkový spínač, In 32 A, Ue 230/400 V a.c., 60/220 V d.c, 3-pól, šířka 3 moduly</t>
  </si>
  <si>
    <t>1004399672</t>
  </si>
  <si>
    <t>41936963</t>
  </si>
  <si>
    <t>642785942</t>
  </si>
  <si>
    <t>1539536359</t>
  </si>
  <si>
    <t>-375408510</t>
  </si>
  <si>
    <t>-126484119</t>
  </si>
  <si>
    <t>-1730354058</t>
  </si>
  <si>
    <t>-1629747002</t>
  </si>
  <si>
    <t>18+2</t>
  </si>
  <si>
    <t>2068723335</t>
  </si>
  <si>
    <t>6+17+2</t>
  </si>
  <si>
    <t>-2123243264</t>
  </si>
  <si>
    <t>-1857443007</t>
  </si>
  <si>
    <t>-1750033434</t>
  </si>
  <si>
    <t>1+4</t>
  </si>
  <si>
    <t>-1532271963</t>
  </si>
  <si>
    <t>-1337814183</t>
  </si>
  <si>
    <t>997688052</t>
  </si>
  <si>
    <t>-1207555550</t>
  </si>
  <si>
    <t>654576045</t>
  </si>
  <si>
    <t>-2099334837</t>
  </si>
  <si>
    <t>-1900647031</t>
  </si>
  <si>
    <t>49+3</t>
  </si>
  <si>
    <t>-954441662</t>
  </si>
  <si>
    <t>1638783845</t>
  </si>
  <si>
    <t>250424147</t>
  </si>
  <si>
    <t>-164460911</t>
  </si>
  <si>
    <t>-1620685204</t>
  </si>
  <si>
    <t>-330094950</t>
  </si>
  <si>
    <t>-893101421</t>
  </si>
  <si>
    <t>-1353143284</t>
  </si>
  <si>
    <t>-103226043</t>
  </si>
  <si>
    <t>-2002384012</t>
  </si>
  <si>
    <t>738635349</t>
  </si>
  <si>
    <t>137+29+6</t>
  </si>
  <si>
    <t>236537877</t>
  </si>
  <si>
    <t>162440606</t>
  </si>
  <si>
    <t>-1935533048</t>
  </si>
  <si>
    <t>1294823536</t>
  </si>
  <si>
    <t>2074564373</t>
  </si>
  <si>
    <t>-1081926831</t>
  </si>
  <si>
    <t>-463830538</t>
  </si>
  <si>
    <t>RMD-3.1</t>
  </si>
  <si>
    <t>Rozvaděč B-RMD-3.1</t>
  </si>
  <si>
    <t>222379393</t>
  </si>
  <si>
    <t>1408152761</t>
  </si>
  <si>
    <t>-131394863</t>
  </si>
  <si>
    <t>-623453712</t>
  </si>
  <si>
    <t>333260255</t>
  </si>
  <si>
    <t>-1858939556</t>
  </si>
  <si>
    <t>1592063765</t>
  </si>
  <si>
    <t>927623404</t>
  </si>
  <si>
    <t>-188194603</t>
  </si>
  <si>
    <t>1370278349</t>
  </si>
  <si>
    <t>1670496205</t>
  </si>
  <si>
    <t>21+2</t>
  </si>
  <si>
    <t>-1649002467</t>
  </si>
  <si>
    <t>629338178</t>
  </si>
  <si>
    <t>650388184</t>
  </si>
  <si>
    <t>-320805502</t>
  </si>
  <si>
    <t>-606230445</t>
  </si>
  <si>
    <t>2064487860</t>
  </si>
  <si>
    <t>-1775737960</t>
  </si>
  <si>
    <t>-1663532068</t>
  </si>
  <si>
    <t>91361850</t>
  </si>
  <si>
    <t>39+3</t>
  </si>
  <si>
    <t>-1548603081</t>
  </si>
  <si>
    <t>-2009643</t>
  </si>
  <si>
    <t>1647484388</t>
  </si>
  <si>
    <t>-482455639</t>
  </si>
  <si>
    <t>2141735810</t>
  </si>
  <si>
    <t>-37814238</t>
  </si>
  <si>
    <t>-622402971</t>
  </si>
  <si>
    <t>534248396</t>
  </si>
  <si>
    <t>-1414801670</t>
  </si>
  <si>
    <t>-694498182</t>
  </si>
  <si>
    <t>636852211</t>
  </si>
  <si>
    <t>-558160237</t>
  </si>
  <si>
    <t>1284228166</t>
  </si>
  <si>
    <t>-924460394</t>
  </si>
  <si>
    <t>640864331</t>
  </si>
  <si>
    <t>118+12</t>
  </si>
  <si>
    <t>-1597546842</t>
  </si>
  <si>
    <t>906789832</t>
  </si>
  <si>
    <t>687631661</t>
  </si>
  <si>
    <t>-2055892727</t>
  </si>
  <si>
    <t>90524461</t>
  </si>
  <si>
    <t>RMD-3.2</t>
  </si>
  <si>
    <t>Rozvaděč B-RMDU-3.2</t>
  </si>
  <si>
    <t>RT1rav8018025</t>
  </si>
  <si>
    <t xml:space="preserve">Rám pro zazdění, rozměry niky 800x1800x250 mm (š x v x h), krytí IP 40/20, RAL 7035, přívod i vývody vrchem, včetně nosného rámu, přístrojových lišt, krycích desek, popisů atd. </t>
  </si>
  <si>
    <t>-574643702</t>
  </si>
  <si>
    <t>904699038</t>
  </si>
  <si>
    <t>-2089973</t>
  </si>
  <si>
    <t>-1772187776</t>
  </si>
  <si>
    <t>7788257</t>
  </si>
  <si>
    <t>-2014400011</t>
  </si>
  <si>
    <t>1459439340</t>
  </si>
  <si>
    <t>481113553</t>
  </si>
  <si>
    <t>-1256747914</t>
  </si>
  <si>
    <t>357222794</t>
  </si>
  <si>
    <t>-1049336685</t>
  </si>
  <si>
    <t>-1222959069</t>
  </si>
  <si>
    <t>13+1</t>
  </si>
  <si>
    <t>-1618969424</t>
  </si>
  <si>
    <t>-1078128578</t>
  </si>
  <si>
    <t>-1716426333</t>
  </si>
  <si>
    <t>1408050813</t>
  </si>
  <si>
    <t>1691004597</t>
  </si>
  <si>
    <t>128476104</t>
  </si>
  <si>
    <t>1581479771</t>
  </si>
  <si>
    <t>-1088899053</t>
  </si>
  <si>
    <t>1665460993</t>
  </si>
  <si>
    <t>28+2</t>
  </si>
  <si>
    <t>2125165242</t>
  </si>
  <si>
    <t>-563619848</t>
  </si>
  <si>
    <t>618797397</t>
  </si>
  <si>
    <t>-635032072</t>
  </si>
  <si>
    <t>372661636</t>
  </si>
  <si>
    <t>-1250174478</t>
  </si>
  <si>
    <t>-1175927796</t>
  </si>
  <si>
    <t>872007822</t>
  </si>
  <si>
    <t>1363184096</t>
  </si>
  <si>
    <t>1128045490</t>
  </si>
  <si>
    <t>1323478682</t>
  </si>
  <si>
    <t>-1617648558</t>
  </si>
  <si>
    <t>1646451543</t>
  </si>
  <si>
    <t>-1253217900</t>
  </si>
  <si>
    <t>1123865811</t>
  </si>
  <si>
    <t>91+8</t>
  </si>
  <si>
    <t>-746832488</t>
  </si>
  <si>
    <t>452971429</t>
  </si>
  <si>
    <t>-1950992550</t>
  </si>
  <si>
    <t>-1853368150</t>
  </si>
  <si>
    <t>710760934</t>
  </si>
  <si>
    <t>RMD-3.3</t>
  </si>
  <si>
    <t>Rozvaděč B-RMD-3.3</t>
  </si>
  <si>
    <t>RT1ron6012020</t>
  </si>
  <si>
    <t xml:space="preserve">Rozvaděč nástěnný, oceloplechový, 600x1200x200 mm (š x v x h), krytí IP 43/20, RAL 7035, přívod i vývody vrchem přes průchodky, včetně přístrojových lišt, krycích desek, popisů atd.   </t>
  </si>
  <si>
    <t>-103694553</t>
  </si>
  <si>
    <t>-1955226009</t>
  </si>
  <si>
    <t>1385094423</t>
  </si>
  <si>
    <t>-249382419</t>
  </si>
  <si>
    <t>402337794</t>
  </si>
  <si>
    <t>515953544</t>
  </si>
  <si>
    <t>1614675137</t>
  </si>
  <si>
    <t>-884327456</t>
  </si>
  <si>
    <t>782753293</t>
  </si>
  <si>
    <t>136304277</t>
  </si>
  <si>
    <t>-1456055587</t>
  </si>
  <si>
    <t>-415452795</t>
  </si>
  <si>
    <t>-168549438</t>
  </si>
  <si>
    <t>-592953063</t>
  </si>
  <si>
    <t>1583525303</t>
  </si>
  <si>
    <t>O0234065</t>
  </si>
  <si>
    <t>Jistič, In 32 A, Ue 230/400 V a.c., 60/220 V d.c., charakteristika D, 3-pól, Icn 10 kA</t>
  </si>
  <si>
    <t>-1067272739</t>
  </si>
  <si>
    <t>250657362</t>
  </si>
  <si>
    <t>-2083960746</t>
  </si>
  <si>
    <t>355868979</t>
  </si>
  <si>
    <t>-122246459</t>
  </si>
  <si>
    <t>-1718658102</t>
  </si>
  <si>
    <t>247718542</t>
  </si>
  <si>
    <t>740479997</t>
  </si>
  <si>
    <t>24+4</t>
  </si>
  <si>
    <t>1873190728</t>
  </si>
  <si>
    <t>-1017453965</t>
  </si>
  <si>
    <t>-397577970</t>
  </si>
  <si>
    <t>RMD-4.1</t>
  </si>
  <si>
    <t>Rozvaděč B-RMD-4.1</t>
  </si>
  <si>
    <t>959024540</t>
  </si>
  <si>
    <t>-736890709</t>
  </si>
  <si>
    <t>-107567757</t>
  </si>
  <si>
    <t>1734618689</t>
  </si>
  <si>
    <t>235884805</t>
  </si>
  <si>
    <t>-1365106888</t>
  </si>
  <si>
    <t>-204722834</t>
  </si>
  <si>
    <t>567876760</t>
  </si>
  <si>
    <t>1268940651</t>
  </si>
  <si>
    <t>O0220229</t>
  </si>
  <si>
    <t>Podpěťová spoušť, AC/DC 24, 48 V, pro BC160</t>
  </si>
  <si>
    <t>1825067813</t>
  </si>
  <si>
    <t>O0220233</t>
  </si>
  <si>
    <t>Napěťová spoušť, AC/DC 24, 48 V, pro BC160</t>
  </si>
  <si>
    <t>-51890577</t>
  </si>
  <si>
    <t>-899493369</t>
  </si>
  <si>
    <t>351920370</t>
  </si>
  <si>
    <t>O0233871</t>
  </si>
  <si>
    <t>Jistič, In 10 A, Ue 230 V a.c., 60 V d.c., charakteristika B, 1-pól, Icn 10 kA</t>
  </si>
  <si>
    <t>1651205442</t>
  </si>
  <si>
    <t>232226302</t>
  </si>
  <si>
    <t>O0233873</t>
  </si>
  <si>
    <t>Jistič, In 16 A, Ue 230 V a.c., 60 V d.c., charakteristika B, 1-pól, Icn 10 kA</t>
  </si>
  <si>
    <t>-42679330</t>
  </si>
  <si>
    <t>O0233917</t>
  </si>
  <si>
    <t>Jistič, In 25 A, Ue 230 V a.c., 60 V d.c., charakteristika D, 1-pól, Icn 10 kA</t>
  </si>
  <si>
    <t>-1796756781</t>
  </si>
  <si>
    <t>1590902551</t>
  </si>
  <si>
    <t>-1604419963</t>
  </si>
  <si>
    <t>O0234062</t>
  </si>
  <si>
    <t>Jistič, In 16 A, Ue 230/400 V a.c., 60/220 V d.c., charakteristika D, 3-pól, Icn 10 kA</t>
  </si>
  <si>
    <t>492169261</t>
  </si>
  <si>
    <t>508689029</t>
  </si>
  <si>
    <t>1309325240</t>
  </si>
  <si>
    <t>-796650498</t>
  </si>
  <si>
    <t>O0234066</t>
  </si>
  <si>
    <t>Jistič, In 40 A, Ue 230/400 V a.c., 60/220 V d.c., charakteristika D, 3-pól, Icn 10 kA</t>
  </si>
  <si>
    <t>2063194276</t>
  </si>
  <si>
    <t>-1668653402</t>
  </si>
  <si>
    <t>O0234068</t>
  </si>
  <si>
    <t>Jistič, In 63 A, Ue 230/400 V a.c., 60/220 V d.c., charakteristika D, 3-pól, Icn 10 kA</t>
  </si>
  <si>
    <t>1198171883</t>
  </si>
  <si>
    <t>-2046202194</t>
  </si>
  <si>
    <t>1608735109</t>
  </si>
  <si>
    <t>826804060</t>
  </si>
  <si>
    <t>O0238272</t>
  </si>
  <si>
    <t>Proudový chránič s nadproudovou ochranou, In 10 A, Ue AC 230 V, charakteristika B, Idn 30 mA, 1+N-pól, typ AC</t>
  </si>
  <si>
    <t>-2053943344</t>
  </si>
  <si>
    <t>-863697360</t>
  </si>
  <si>
    <t>2007818294</t>
  </si>
  <si>
    <t>161184613</t>
  </si>
  <si>
    <t>R-KM2S</t>
  </si>
  <si>
    <t>Stykač na DIN, 2S, 25A,230V AC, životnost &gt; 1.000.000 cyklů</t>
  </si>
  <si>
    <t>-1688461856</t>
  </si>
  <si>
    <t>741330042</t>
  </si>
  <si>
    <t>Montáž stykač střídavý vestavný třípólový do 25 A se zapojením vodičů</t>
  </si>
  <si>
    <t>-617664837</t>
  </si>
  <si>
    <t>https://podminky.urs.cz/item/CS_URS_2023_01/741330042</t>
  </si>
  <si>
    <t>-1385456415</t>
  </si>
  <si>
    <t>34+4</t>
  </si>
  <si>
    <t>865069614</t>
  </si>
  <si>
    <t>29+3+3</t>
  </si>
  <si>
    <t>-1955700890</t>
  </si>
  <si>
    <t>775294867</t>
  </si>
  <si>
    <t>9+1</t>
  </si>
  <si>
    <t>1788321943</t>
  </si>
  <si>
    <t>RD-4.2</t>
  </si>
  <si>
    <t>Rozvaděč B-RD-4.2</t>
  </si>
  <si>
    <t>O0139422</t>
  </si>
  <si>
    <t>Rozvodnicová skříň, pro nástěnnou montáž, jednokřídlové dveře, neprůhledné dveře, vnitřní V x Š 357 x 310, počet řad 2, rozteč 150 mm, počet modulů v řadě 12, krytí IP43, materiál : ocel-plech</t>
  </si>
  <si>
    <t>-1275942798</t>
  </si>
  <si>
    <t>741210403</t>
  </si>
  <si>
    <t>Montáž rozváděč nebo krabice nevýbušná do 20 kg</t>
  </si>
  <si>
    <t>-163496752</t>
  </si>
  <si>
    <t>https://podminky.urs.cz/item/CS_URS_2023_01/741210403</t>
  </si>
  <si>
    <t>S11A05665</t>
  </si>
  <si>
    <t>Přepěťová ochrana napájení, do 24 V DC, výměnný modul, 2x2kA(8/20)</t>
  </si>
  <si>
    <t>1765877979</t>
  </si>
  <si>
    <t>S11A06417</t>
  </si>
  <si>
    <t>Svodič bleskových proudů s hrubou a jemnou přepěťovou ochranou dvou jednožilových sig. linek, instalace na vstupu do budovy i těsně před chráněné zařízení, 24 V DC, max. 2 A, vým. modul, signálová zem oddělena od ochranné země,2x2,5kA(10/350),2x10kA(8/20)</t>
  </si>
  <si>
    <t>-1699601472</t>
  </si>
  <si>
    <t>741320135</t>
  </si>
  <si>
    <t>Montáž jističů dvoupólových nn do 25 A ve skříni se zapojením vodičů</t>
  </si>
  <si>
    <t>1592802377</t>
  </si>
  <si>
    <t>https://podminky.urs.cz/item/CS_URS_2023_01/741320135</t>
  </si>
  <si>
    <t>RM-4.3</t>
  </si>
  <si>
    <t>Rozvaděč B-RM-4.3</t>
  </si>
  <si>
    <t>O0139425</t>
  </si>
  <si>
    <t>Rozvodnicová skříň, pro nástěnnou montáž, jednokřídlové dveře, neprůhledné dveře, vnitřní V x Š 1157 x 510, počet modulů v řadě 24, krytí IP43, materiál : ocel-plech. Přívod spodem,vývody vrchem přes průchodky, včetně přístroj. lišt, krycích desek, popisů</t>
  </si>
  <si>
    <t>-2064356476</t>
  </si>
  <si>
    <t>-42504309</t>
  </si>
  <si>
    <t>S11A05094</t>
  </si>
  <si>
    <t>Kombinovaný svodič bleskových proudů a přepětí, vhodné pro 3-fázový systém TN-S, instalace na vstupu do budovy, 100 kA (10/350), 240 kA (8/20)</t>
  </si>
  <si>
    <t>-12924658</t>
  </si>
  <si>
    <t>741322022</t>
  </si>
  <si>
    <t>Montáž svodiče bleskových proudů nn typ 1 čtyřpólových impulzní proud o 100 kA se zapojením vodičů</t>
  </si>
  <si>
    <t>-134047859</t>
  </si>
  <si>
    <t>https://podminky.urs.cz/item/CS_URS_2023_01/741322022</t>
  </si>
  <si>
    <t>S11A05092</t>
  </si>
  <si>
    <t>Kombinovaný svodič bleskových proudů a přepětí, vhodné pro 1-fázový systém TN-S, instalace na vstupu do budovy, 50 kA (10/350), 120 kA (8/20)</t>
  </si>
  <si>
    <t>1847658382</t>
  </si>
  <si>
    <t>-528614650</t>
  </si>
  <si>
    <t>RMD-2.2d</t>
  </si>
  <si>
    <t>Rozvaděč K-RMD-2.2 (doplnění)</t>
  </si>
  <si>
    <t>-2090570129</t>
  </si>
  <si>
    <t>-112962831</t>
  </si>
  <si>
    <t>O0234021</t>
  </si>
  <si>
    <t>Jistič, In 20 A, Ue 230/400 V a.c., 60/220 V d.c., charakteristika B, 3-pól, Icn 10 kA</t>
  </si>
  <si>
    <t>-1554788896</t>
  </si>
  <si>
    <t>-1508544944</t>
  </si>
  <si>
    <t>1389705225</t>
  </si>
  <si>
    <t>-723134375</t>
  </si>
  <si>
    <t>1635162278</t>
  </si>
  <si>
    <t>-1177903907</t>
  </si>
  <si>
    <t>-1010667079</t>
  </si>
  <si>
    <t>2096666156</t>
  </si>
  <si>
    <t>-1241964246</t>
  </si>
  <si>
    <t>H02ip0573</t>
  </si>
  <si>
    <t>Impulsní relé (dálkový přepínač), 1S , In=16 A, 230VAC/110VDC</t>
  </si>
  <si>
    <t>938497546</t>
  </si>
  <si>
    <t>1550792302</t>
  </si>
  <si>
    <t>-105478222</t>
  </si>
  <si>
    <t>25+3</t>
  </si>
  <si>
    <t>368005580</t>
  </si>
  <si>
    <t>K-RH</t>
  </si>
  <si>
    <t>Rozvaděč K-RH (doplnění)</t>
  </si>
  <si>
    <t>1017321300</t>
  </si>
  <si>
    <t>741320301</t>
  </si>
  <si>
    <t>Montáž jistič deionový vestavný s elektrickou spouští do 100 A se zapojením vodičů</t>
  </si>
  <si>
    <t>116306361</t>
  </si>
  <si>
    <t>https://podminky.urs.cz/item/CS_URS_2023_01/741320301</t>
  </si>
  <si>
    <t>HOP</t>
  </si>
  <si>
    <t>Svorková skříň B-HOP</t>
  </si>
  <si>
    <t>RT1ron606015</t>
  </si>
  <si>
    <t xml:space="preserve">Rozvaděč nástěnný, oceloplechový, 600x600x150 mm (š x v x h), krytí IP 40/20, RAL 7035, přívod i vývody vrchem přes průchodky, včetně přístrojových lišt, krycích desek, popisů atd.   </t>
  </si>
  <si>
    <t>-1287562876</t>
  </si>
  <si>
    <t>741210002</t>
  </si>
  <si>
    <t>Montáž rozvodnice oceloplechová nebo plastová běžná do 50 kg</t>
  </si>
  <si>
    <t>2074057944</t>
  </si>
  <si>
    <t>https://podminky.urs.cz/item/CS_URS_2023_01/741210002</t>
  </si>
  <si>
    <t>D02472207</t>
  </si>
  <si>
    <t>PA-(ekvipotenciální) přípojnice bez krytu, CU, se šrouby M10, pro 6 připojení</t>
  </si>
  <si>
    <t>400930996</t>
  </si>
  <si>
    <t>741231012</t>
  </si>
  <si>
    <t>Montáž svorkovnice do rozvaděčů - ochranná</t>
  </si>
  <si>
    <t>1340022712</t>
  </si>
  <si>
    <t>https://podminky.urs.cz/item/CS_URS_2023_01/741231012</t>
  </si>
  <si>
    <t>MX</t>
  </si>
  <si>
    <t>Svorkové skřně MX</t>
  </si>
  <si>
    <t>ROZ303010P</t>
  </si>
  <si>
    <t>Plastová rozvodnice pod omítku, prázdná 2x DIM lišta, 250x250x75mm</t>
  </si>
  <si>
    <t>343150191</t>
  </si>
  <si>
    <t>15+6+4</t>
  </si>
  <si>
    <t>741210001</t>
  </si>
  <si>
    <t>Montáž rozvodnice oceloplechová nebo plastová běžná do 20 kg</t>
  </si>
  <si>
    <t>1682468753</t>
  </si>
  <si>
    <t>https://podminky.urs.cz/item/CS_URS_2023_01/741210001</t>
  </si>
  <si>
    <t>D01563030</t>
  </si>
  <si>
    <t>Ekvipotenciální přípojnice, 13x 2,5-25mm2, 1x 16-95mm2</t>
  </si>
  <si>
    <t>1981634694</t>
  </si>
  <si>
    <t>2*(15+6+4)</t>
  </si>
  <si>
    <t>1676093971</t>
  </si>
  <si>
    <t>CSTS</t>
  </si>
  <si>
    <t>Skříň CS-TS</t>
  </si>
  <si>
    <t>RT1ron303015en</t>
  </si>
  <si>
    <t xml:space="preserve">Rozvaděč nástěnný, oceloplechový, 300x300x150 mm (š x v x h), krytí IP 43/20, RAL 7035, přívod i vývody vrchem přes průchodky, energozámek (čtyřhran), včetně přístrojových lišt, krycích desek, popisů atd.   </t>
  </si>
  <si>
    <t>-761755955</t>
  </si>
  <si>
    <t>59128263</t>
  </si>
  <si>
    <t>S01ZB5AZ103</t>
  </si>
  <si>
    <t>ZB5AZ103, Polosestavy kontaktů - šroubové připojovací svorka, 2 Z</t>
  </si>
  <si>
    <t>-1976206159</t>
  </si>
  <si>
    <t>S01ZBE101</t>
  </si>
  <si>
    <t>ZBE101, Spínací jednotka, 1 Z</t>
  </si>
  <si>
    <t>1672345615</t>
  </si>
  <si>
    <t>S01ZB5AS844</t>
  </si>
  <si>
    <t>ZB5AS844, Ovládací hlavice nouzového zastavení s aretací, uvolnit pootočením</t>
  </si>
  <si>
    <t>1564969544</t>
  </si>
  <si>
    <t>741330302</t>
  </si>
  <si>
    <t>Montáž ovladač tlačítkový vestavný s aretací se zapojením vodičů</t>
  </si>
  <si>
    <t>1352961668</t>
  </si>
  <si>
    <t>https://podminky.urs.cz/item/CS_URS_2023_01/741330302</t>
  </si>
  <si>
    <t>231802158</t>
  </si>
  <si>
    <t>-539727785</t>
  </si>
  <si>
    <t>UM</t>
  </si>
  <si>
    <t>Úložný materiál</t>
  </si>
  <si>
    <t>K11kk02285</t>
  </si>
  <si>
    <t>KRABICE PŘÍSTROJOVÁ, ŠEDÁ, s možností spojování s roztečí 71mm (instalace ve vícerámačcích)</t>
  </si>
  <si>
    <t>-753335479</t>
  </si>
  <si>
    <t>"svetelne"195+15+1</t>
  </si>
  <si>
    <t>"ZAS" 83+410+254+70+2</t>
  </si>
  <si>
    <t>"UZ" 71</t>
  </si>
  <si>
    <t>"RP" 59</t>
  </si>
  <si>
    <t>741112061</t>
  </si>
  <si>
    <t>Montáž krabice přístrojová zapuštěná plastová kruhová</t>
  </si>
  <si>
    <t>-2127992544</t>
  </si>
  <si>
    <t>https://podminky.urs.cz/item/CS_URS_2023_01/741112061</t>
  </si>
  <si>
    <t>K11KPL 64-40/LD_NA</t>
  </si>
  <si>
    <t>KRABICE PŘÍSTROJOVÁ DO SÁDROKARTONU, OKROVÁ, DVOUVSTŘIK, ZAJIŠTĚNÁ VZDUCHOTĚSNOST</t>
  </si>
  <si>
    <t>702455900</t>
  </si>
  <si>
    <t>"svetelne"18+5+3</t>
  </si>
  <si>
    <t>"ZAS" 6+10+7</t>
  </si>
  <si>
    <t>"UZ" 2</t>
  </si>
  <si>
    <t>"RP"5</t>
  </si>
  <si>
    <t>741112062</t>
  </si>
  <si>
    <t>Montáž krabice přístrojová zapuštěná plastová kruhová pro sádrokartonové příčky</t>
  </si>
  <si>
    <t>2067067946</t>
  </si>
  <si>
    <t>https://podminky.urs.cz/item/CS_URS_2023_01/741112062</t>
  </si>
  <si>
    <t>34571457</t>
  </si>
  <si>
    <t>krabice pod omítku PVC odbočná kruhová D 70mm s víčkem</t>
  </si>
  <si>
    <t>-830872314</t>
  </si>
  <si>
    <t>"pospoj-AP" 0+24+8</t>
  </si>
  <si>
    <t>"RP" 6</t>
  </si>
  <si>
    <t>741112001</t>
  </si>
  <si>
    <t>Montáž krabice zapuštěná plastová kruhová</t>
  </si>
  <si>
    <t>-395409958</t>
  </si>
  <si>
    <t>https://podminky.urs.cz/item/CS_URS_2023_01/741112001</t>
  </si>
  <si>
    <t>34571563</t>
  </si>
  <si>
    <t>krabice pod omítku PVC odbočná kruhová D 100mm s víčkem a svorkovnicí</t>
  </si>
  <si>
    <t>405997819</t>
  </si>
  <si>
    <t>"P101" 70</t>
  </si>
  <si>
    <t>34571521</t>
  </si>
  <si>
    <t>krabice pod omítku PVC odbočná kruhová D 70mm s víčkem a svorkovnicí</t>
  </si>
  <si>
    <t>1934997793</t>
  </si>
  <si>
    <t>"P101" 50</t>
  </si>
  <si>
    <t>741112101</t>
  </si>
  <si>
    <t>Montáž rozvodka zapuštěná plastová kruhová</t>
  </si>
  <si>
    <t>901029025</t>
  </si>
  <si>
    <t>https://podminky.urs.cz/item/CS_URS_2023_01/741112101</t>
  </si>
  <si>
    <t>345714280</t>
  </si>
  <si>
    <t>krabice pancéřová z PH 117x117x58 mm svorkovnicí krabicovou šroubovací s vodiči 16x4 mm2</t>
  </si>
  <si>
    <t>-1877365748</t>
  </si>
  <si>
    <t>"P101-svetelne" 198+18+35</t>
  </si>
  <si>
    <t>"P101-ZAS" 110+175+150</t>
  </si>
  <si>
    <t>"P101-hl.trasy"17+18+25+2+24</t>
  </si>
  <si>
    <t>"RP" 38</t>
  </si>
  <si>
    <t>K11kk00820</t>
  </si>
  <si>
    <t>8135, KRABICE S KRYTÍM IP 54, POŽÁRNÍ ODOLNOST/RAL2004</t>
  </si>
  <si>
    <t>-229626717</t>
  </si>
  <si>
    <t>"P101-NO" 49+35+34+6+10</t>
  </si>
  <si>
    <t>"P101-ost"2+5</t>
  </si>
  <si>
    <t>"P101-PBZ" 2+3+2+15</t>
  </si>
  <si>
    <t>741112111</t>
  </si>
  <si>
    <t>Montáž rozvodka nástěnná plastová čtyřhranná vodič D do 4 mm2</t>
  </si>
  <si>
    <t>1236941848</t>
  </si>
  <si>
    <t>https://podminky.urs.cz/item/CS_URS_2023_01/741112111</t>
  </si>
  <si>
    <t>345715240</t>
  </si>
  <si>
    <t>krabice přístrojová odbočná s víčkem z PH, 132x132 mm, hloubka 72 mm</t>
  </si>
  <si>
    <t>-419032991</t>
  </si>
  <si>
    <t>E01I223500</t>
  </si>
  <si>
    <t>Ekvipotenciální svorkovnice EPS 2 bez krytu</t>
  </si>
  <si>
    <t>-1592162549</t>
  </si>
  <si>
    <t>"NP" 17</t>
  </si>
  <si>
    <t>741112003</t>
  </si>
  <si>
    <t>Montáž krabice zapuštěná plastová čtyřhranná</t>
  </si>
  <si>
    <t>-1327819079</t>
  </si>
  <si>
    <t>https://podminky.urs.cz/item/CS_URS_2023_01/741112003</t>
  </si>
  <si>
    <t>E01I132707</t>
  </si>
  <si>
    <t>Zemnicí svorka ZS 4 1/2" (standard: Ms matice + podložka)</t>
  </si>
  <si>
    <t>-1087150622</t>
  </si>
  <si>
    <t>"posp-VB" 88</t>
  </si>
  <si>
    <t>"RP" 4</t>
  </si>
  <si>
    <t>sv-bat</t>
  </si>
  <si>
    <t>Montáž svorek na vodovodní baterii</t>
  </si>
  <si>
    <t>779528260</t>
  </si>
  <si>
    <t>EM-PS1</t>
  </si>
  <si>
    <t>Proudová odbočná svorka 6÷50mm2</t>
  </si>
  <si>
    <t>-1555263478</t>
  </si>
  <si>
    <t>"P101" 550</t>
  </si>
  <si>
    <t>210220301R</t>
  </si>
  <si>
    <t>Montáž svorek hromosvodných typu SS, SR 03 se 2 šrouby</t>
  </si>
  <si>
    <t>532193097</t>
  </si>
  <si>
    <t>uzem_ss_m8</t>
  </si>
  <si>
    <t>Samořezný šroub M6</t>
  </si>
  <si>
    <t>-2046929176</t>
  </si>
  <si>
    <t>"posp-KZ" 22+9+14</t>
  </si>
  <si>
    <t>"posp-VZT" 2*(40+30+35)</t>
  </si>
  <si>
    <t>"RP"25</t>
  </si>
  <si>
    <t>uzem_vp_M6</t>
  </si>
  <si>
    <t>Vějířová podložka pro šroub M6</t>
  </si>
  <si>
    <t>-2113873839</t>
  </si>
  <si>
    <t>MŠ</t>
  </si>
  <si>
    <t>Montáž šroubu M6</t>
  </si>
  <si>
    <t>-780981655</t>
  </si>
  <si>
    <t>E01I131307</t>
  </si>
  <si>
    <t>Zemnicí svorka ZSA 16</t>
  </si>
  <si>
    <t>-1387225318</t>
  </si>
  <si>
    <t>"P101"</t>
  </si>
  <si>
    <t>"UT" 2*(25+18+12+4)</t>
  </si>
  <si>
    <t>"TRUB" 20+5+5+10</t>
  </si>
  <si>
    <t>"RP" 12</t>
  </si>
  <si>
    <t>E01I141368</t>
  </si>
  <si>
    <t>Páska NEREZOVÁ uzemňovací ZSA 16 - délka 0,5 m</t>
  </si>
  <si>
    <t>-1709763517</t>
  </si>
  <si>
    <t>210220321R</t>
  </si>
  <si>
    <t>Montáž svorek hromosvodných na potrubí typ Bernard se zhotovením pásku</t>
  </si>
  <si>
    <t>-848114670</t>
  </si>
  <si>
    <t>345710630</t>
  </si>
  <si>
    <t>trubka elektroinstalační ohebná z PVC (ČSN) 2323</t>
  </si>
  <si>
    <t>-1088949192</t>
  </si>
  <si>
    <t>"P101-svetelne"(195+16+10)*2</t>
  </si>
  <si>
    <t xml:space="preserve">"P101-ZAS" (120+182+159)*3 </t>
  </si>
  <si>
    <t>"P101-hl.trasy"12+15+18+28</t>
  </si>
  <si>
    <t>"RP" 202</t>
  </si>
  <si>
    <t>741110061</t>
  </si>
  <si>
    <t>Montáž trubka plastová ohebná D přes 11 do 23 mm uložená pod omítku</t>
  </si>
  <si>
    <t>90502569</t>
  </si>
  <si>
    <t>https://podminky.urs.cz/item/CS_URS_2023_01/741110061</t>
  </si>
  <si>
    <t>345713510</t>
  </si>
  <si>
    <t>trubka elektroinstalační ohebná dvouplášťová korugovaná D 41/50 mm, HDPE+LDPE</t>
  </si>
  <si>
    <t>-1768528380</t>
  </si>
  <si>
    <t>"P101-hl.trasy-vany"5+5+5+7+7</t>
  </si>
  <si>
    <t>"RD"6</t>
  </si>
  <si>
    <t>741110312</t>
  </si>
  <si>
    <t>Montáž trubka ochranná do krabic plastová tuhá D přes 40 do 90 mm uložená volně</t>
  </si>
  <si>
    <t>-903872068</t>
  </si>
  <si>
    <t>https://podminky.urs.cz/item/CS_URS_2023_01/741110312</t>
  </si>
  <si>
    <t>34571004</t>
  </si>
  <si>
    <t>lišta elektroinstalační hranatá PVC 20x20mm</t>
  </si>
  <si>
    <t>479990992</t>
  </si>
  <si>
    <t>"1.NP-ND" 350</t>
  </si>
  <si>
    <t>"2.NP-ND" 400</t>
  </si>
  <si>
    <t>"3.NP-ND" 250</t>
  </si>
  <si>
    <t>"4.NP-ND" 50</t>
  </si>
  <si>
    <t>"RD" 150</t>
  </si>
  <si>
    <t>34571008</t>
  </si>
  <si>
    <t>lišta elektroinstalační hranatá PVC 40x40mm</t>
  </si>
  <si>
    <t>-596423297</t>
  </si>
  <si>
    <t>"1.NP-ND" 80</t>
  </si>
  <si>
    <t>"2.NP-ND" 140</t>
  </si>
  <si>
    <t>"3.NP-ND" 90</t>
  </si>
  <si>
    <t>"RD"40</t>
  </si>
  <si>
    <t>741110511</t>
  </si>
  <si>
    <t>Montáž lišta a kanálek vkládací šířky do 60 mm s víčkem</t>
  </si>
  <si>
    <t>-1877372955</t>
  </si>
  <si>
    <t>https://podminky.urs.cz/item/CS_URS_2023_01/741110511</t>
  </si>
  <si>
    <t>K11kk04024</t>
  </si>
  <si>
    <t>PK 160X65 D, KANÁL PARAPETNÍ DUTÝ, SUPERBÍLÁ/RAL9003, komplet vč. spojek, koncovek, přepážky atd.</t>
  </si>
  <si>
    <t>433320721</t>
  </si>
  <si>
    <t>"2.NP-ND" 2</t>
  </si>
  <si>
    <t>741110523</t>
  </si>
  <si>
    <t>Montáž lišta a kanálek vkládací šířky přes 120 do 180 mm bez víčka</t>
  </si>
  <si>
    <t>516107001</t>
  </si>
  <si>
    <t>https://podminky.urs.cz/item/CS_URS_2023_01/741110523</t>
  </si>
  <si>
    <t>K11kk02522</t>
  </si>
  <si>
    <t>KZ 60X50X0.75, ŽLAB KABELOVÝ JUPITER, POZINKOVÁNO SENDZIMIR, vč. konzol a kotev</t>
  </si>
  <si>
    <t>193088278</t>
  </si>
  <si>
    <t>"1.NP-ND" 90</t>
  </si>
  <si>
    <t>"2.NP-ND" 117</t>
  </si>
  <si>
    <t>"3.NP-ND" 78</t>
  </si>
  <si>
    <t>"RD"33</t>
  </si>
  <si>
    <t>741910411</t>
  </si>
  <si>
    <t>Montáž žlab kovový šířky do 50 mm bez víka</t>
  </si>
  <si>
    <t>874599927</t>
  </si>
  <si>
    <t>https://podminky.urs.cz/item/CS_URS_2023_01/741910411</t>
  </si>
  <si>
    <t>K11kk02483</t>
  </si>
  <si>
    <t>KZ 60X100X1.00, ŽLAB KABELOVÝ JUPITER, POZINKOVÁNO SENDZIMIR, vč. konzol a kotev</t>
  </si>
  <si>
    <t>1142363934</t>
  </si>
  <si>
    <t>"P101"210</t>
  </si>
  <si>
    <t>"RD" 20</t>
  </si>
  <si>
    <t>K11kk02482</t>
  </si>
  <si>
    <t>KZ 60X100X1.00, ŽLAB KABELOVÝ JUPITER, PONOREM POZINKOVÁNO, vč. konzol a kotev</t>
  </si>
  <si>
    <t>-1259385757</t>
  </si>
  <si>
    <t>"1.NP-ND" 10</t>
  </si>
  <si>
    <t>"4.NP-ND" 10</t>
  </si>
  <si>
    <t>"RD" 2</t>
  </si>
  <si>
    <t>741910412</t>
  </si>
  <si>
    <t>Montáž žlab kovový šířky do 100 mm bez víka</t>
  </si>
  <si>
    <t>1366579933</t>
  </si>
  <si>
    <t>https://podminky.urs.cz/item/CS_URS_2023_01/741910412</t>
  </si>
  <si>
    <t>K11kk04656</t>
  </si>
  <si>
    <t>V 100, VÍKO KABELOVÉHO ŽLABU, PONOREM POZINKOVÁNO</t>
  </si>
  <si>
    <t>-1389048894</t>
  </si>
  <si>
    <t>"2.NP-ND" 10</t>
  </si>
  <si>
    <t>741910421</t>
  </si>
  <si>
    <t>Montáž žlab kovový - uzavření víkem</t>
  </si>
  <si>
    <t>1822137898</t>
  </si>
  <si>
    <t>https://podminky.urs.cz/item/CS_URS_2023_01/741910421</t>
  </si>
  <si>
    <t>K11kk02495</t>
  </si>
  <si>
    <t>KZ 60X200X1.00, ŽLAB KABELOVÝ JUPITER, POZINKOVÁNO SENDZIMIR, vč. konzol a kotev</t>
  </si>
  <si>
    <t>1097989600</t>
  </si>
  <si>
    <t>"P101"76</t>
  </si>
  <si>
    <t>"RD" 14</t>
  </si>
  <si>
    <t>741910414</t>
  </si>
  <si>
    <t>Montáž žlab kovový šířky do 250 mm bez víka</t>
  </si>
  <si>
    <t>-229425266</t>
  </si>
  <si>
    <t>https://podminky.urs.cz/item/CS_URS_2023_01/741910414</t>
  </si>
  <si>
    <t>K11kk02504</t>
  </si>
  <si>
    <t>KZ 60X300X1.00, ŽLAB KABELOVÝ JUPITER, POZINKOVÁNO SENDZIMIR, vč. konzol a kotev</t>
  </si>
  <si>
    <t>906744674</t>
  </si>
  <si>
    <t>"P101"49</t>
  </si>
  <si>
    <t>"RD" 8</t>
  </si>
  <si>
    <t>K11KZI 60X400X1.00_S</t>
  </si>
  <si>
    <t>KZ 60X400X1.00_S ŽLAB S INT.SPOJ. JUPITER, POZINKOVÁNO SENDZIMIR, včetně konzol, kotev atd.</t>
  </si>
  <si>
    <t>1514053153</t>
  </si>
  <si>
    <t>"P101"52</t>
  </si>
  <si>
    <t>"RP"6</t>
  </si>
  <si>
    <t>K11kk02516</t>
  </si>
  <si>
    <t>KZ 60X500X1.00, ŽLAB KABELOVÝ JUPITER, POZINKOVÁNO SENDZIMIR, vč. konzol a kotev</t>
  </si>
  <si>
    <t>1815229676</t>
  </si>
  <si>
    <t>"P101" 23</t>
  </si>
  <si>
    <t>741910415</t>
  </si>
  <si>
    <t>Montáž žlab kovový šířky do 500 mm bez víka</t>
  </si>
  <si>
    <t>1286853007</t>
  </si>
  <si>
    <t>https://podminky.urs.cz/item/CS_URS_2023_01/741910415</t>
  </si>
  <si>
    <t>K11KL 60X200_S</t>
  </si>
  <si>
    <t>KL 60X200_S LÁVKA KABELOVÁ, POZINKOVÁNO SENDZIMIR</t>
  </si>
  <si>
    <t>631665329</t>
  </si>
  <si>
    <t>"P101"5</t>
  </si>
  <si>
    <t>K11kk01996</t>
  </si>
  <si>
    <t>KL 60X300, LÁVKA KABELOVÁ, POZINKOVÁNO SENDZIMIR</t>
  </si>
  <si>
    <t>2010947431</t>
  </si>
  <si>
    <t>"4.NP-ND" 5</t>
  </si>
  <si>
    <t>K11kk01999</t>
  </si>
  <si>
    <t>KL 60X400, LÁVKA KABELOVÁ, POZINKOVÁNO SENDZIMIR</t>
  </si>
  <si>
    <t>-1801431152</t>
  </si>
  <si>
    <t>"1.NP-ND" 20</t>
  </si>
  <si>
    <t>K11kk02001</t>
  </si>
  <si>
    <t>KL 60X500, LÁVKA KABELOVÁ, POZINKOVÁNO SENDZIMIR</t>
  </si>
  <si>
    <t>2118494030</t>
  </si>
  <si>
    <t>"2.NP-ND" 5</t>
  </si>
  <si>
    <t>"3.NP-ND" 5</t>
  </si>
  <si>
    <t>"RD" 1</t>
  </si>
  <si>
    <t>741910303</t>
  </si>
  <si>
    <t>Montáž rošt a lávka typová se stojinou,výložníky a odbočkami pozinkovaná - stoupačka</t>
  </si>
  <si>
    <t>-1949956759</t>
  </si>
  <si>
    <t>https://podminky.urs.cz/item/CS_URS_2023_01/741910303</t>
  </si>
  <si>
    <t>K11kk02525</t>
  </si>
  <si>
    <t>KZ 60X50X1.50, ŽLAB KABELOVÝ JUPITER, POŽÁRNÍ ODOLNOST, vč. konzol a kotev</t>
  </si>
  <si>
    <t>2030617802</t>
  </si>
  <si>
    <t>"1.NP-ND" 55</t>
  </si>
  <si>
    <t>"2.NP-ND" 90</t>
  </si>
  <si>
    <t>"3.NP-ND" 55</t>
  </si>
  <si>
    <t>"RD"20</t>
  </si>
  <si>
    <t>440141129</t>
  </si>
  <si>
    <t>K11KZ 60X200X1.50_PO</t>
  </si>
  <si>
    <t>KZ 60X200X1.50_PO ŽLAB KABELOVÝ JUPITER, POŽÁRNÍ ODOLNOST, včetně konzol, kotev atd.</t>
  </si>
  <si>
    <t>782221694</t>
  </si>
  <si>
    <t>"P101"27</t>
  </si>
  <si>
    <t>-374666703</t>
  </si>
  <si>
    <t>K11KL 60X150_PO</t>
  </si>
  <si>
    <t>KL 60X150_PO LÁVKA KABELOVÁ, POŽÁRNÍ ODOLNOST včetně kotev, spojek apod.</t>
  </si>
  <si>
    <t>-2035434141</t>
  </si>
  <si>
    <t>"P101"6</t>
  </si>
  <si>
    <t>K11kk01992</t>
  </si>
  <si>
    <t>KL 60X200, LÁVKA KABELOVÁ, POŽÁRNÍ ODOLNOST, vč. kotev a spojek</t>
  </si>
  <si>
    <t>-85172167</t>
  </si>
  <si>
    <t>-1591202734</t>
  </si>
  <si>
    <t>K11KPS 160X300_PO</t>
  </si>
  <si>
    <t>KPS 160X300_PO KRYT PŘÍCHYTEK SONAP, POŽÁRNÍ ODOLNOST včetně kotev, spojek apod.</t>
  </si>
  <si>
    <t>-1086040826</t>
  </si>
  <si>
    <t>"P101"2</t>
  </si>
  <si>
    <t>K11KPS 160X150_PO</t>
  </si>
  <si>
    <t>KPS 160X150_PO KRYT PŘÍCHYTEK SONAP, POŽÁRNÍ ODOLNOST včetně kotev, spojek apod.</t>
  </si>
  <si>
    <t>579044240</t>
  </si>
  <si>
    <t>"P101"4</t>
  </si>
  <si>
    <t>741920014</t>
  </si>
  <si>
    <t>Montáž se zhotovením ohnivzdorná podložka pod kabel tl přes 10 do 12 mm</t>
  </si>
  <si>
    <t>326883990</t>
  </si>
  <si>
    <t>https://podminky.urs.cz/item/CS_URS_2023_01/741920014</t>
  </si>
  <si>
    <t>2207028</t>
  </si>
  <si>
    <t>Svazkový kabelový držák - včetně příchytek a kotvení</t>
  </si>
  <si>
    <t>-752545267</t>
  </si>
  <si>
    <t>"P101"1350</t>
  </si>
  <si>
    <t>210021056</t>
  </si>
  <si>
    <t>Montáž příchytek kovových průměru přes 40 do 54 mm</t>
  </si>
  <si>
    <t>2042974175</t>
  </si>
  <si>
    <t>https://podminky.urs.cz/item/CS_URS_2023_01/210021056</t>
  </si>
  <si>
    <t>K11kk00749</t>
  </si>
  <si>
    <t>6712, PŘÍCHYTKA JEDNOSTRANNÁ, POŽÁRNÍ ODOLNOST, vč. kotvy</t>
  </si>
  <si>
    <t>-1621245862</t>
  </si>
  <si>
    <t>"1.NP-NP" 4*95</t>
  </si>
  <si>
    <t>"2.NP-NP" 4*95</t>
  </si>
  <si>
    <t>"3.NP-NP" 4*95</t>
  </si>
  <si>
    <t>"4.NP-NP" 4*10</t>
  </si>
  <si>
    <t>"RP" 135</t>
  </si>
  <si>
    <t>210021055R</t>
  </si>
  <si>
    <t>Montáž příchytek kovových profil do 40 mm</t>
  </si>
  <si>
    <t>2129580720</t>
  </si>
  <si>
    <t>KAB</t>
  </si>
  <si>
    <t>34140841</t>
  </si>
  <si>
    <t>vodič propojovací jádro Cu lanované izolace PVC 450/750V (H07V-R) 1x2,5mm2</t>
  </si>
  <si>
    <t>-574237601</t>
  </si>
  <si>
    <t>"1NP" 61*15</t>
  </si>
  <si>
    <t>"2NP" 98*15</t>
  </si>
  <si>
    <t>"3NP" 44*15</t>
  </si>
  <si>
    <t>"RP" 355</t>
  </si>
  <si>
    <t>34140844</t>
  </si>
  <si>
    <t>vodič propojovací jádro Cu lanované izolace PVC 450/750V (H07V-R) 1x6mm2</t>
  </si>
  <si>
    <t>-1514659762</t>
  </si>
  <si>
    <t>"1NP" 22*15+0+25*15+22*10+15*10+24*10+10*5</t>
  </si>
  <si>
    <t>"2NP" 32*15+24*15+18*15+9*10+11*10+6*10+2*10</t>
  </si>
  <si>
    <t>"3NP" 13*15+8*15+12*15+14*10+18*10+8*10+3*10</t>
  </si>
  <si>
    <t>"RP" 720</t>
  </si>
  <si>
    <t>34141142</t>
  </si>
  <si>
    <t>vodič propojovací jádro Cu lanované izolace PVC 450/750V (H07V-R) 1x16mm2</t>
  </si>
  <si>
    <t>794732793</t>
  </si>
  <si>
    <t>"ZLABY+LAVKY" 368+230+22+90+57+58+25+27+220+11+6+5+11+5+22</t>
  </si>
  <si>
    <t>"1NP" 40</t>
  </si>
  <si>
    <t>"2NP" 60</t>
  </si>
  <si>
    <t>"3NP" 80</t>
  </si>
  <si>
    <t>"RP" 263</t>
  </si>
  <si>
    <t>741120201</t>
  </si>
  <si>
    <t>Montáž vodič Cu izolovaný plný a laněný s PVC pláštěm žíla 1,5-16 mm2 volně (např. CY, CHAH-V)</t>
  </si>
  <si>
    <t>-1421987659</t>
  </si>
  <si>
    <t>https://podminky.urs.cz/item/CS_URS_2023_01/741120201</t>
  </si>
  <si>
    <t>34140850</t>
  </si>
  <si>
    <t>vodič propojovací jádro Cu lanované izolace PVC 450/750V (H07V-R) 1x25mm2</t>
  </si>
  <si>
    <t>-1135994085</t>
  </si>
  <si>
    <t>"1NP" 350</t>
  </si>
  <si>
    <t>"2NP" 175</t>
  </si>
  <si>
    <t>"3NP" 145</t>
  </si>
  <si>
    <t>"4NP" 50</t>
  </si>
  <si>
    <t>"RP" 70</t>
  </si>
  <si>
    <t>741120203</t>
  </si>
  <si>
    <t>Montáž vodič Cu izolovaný plný a laněný s PVC pláštěm žíla 25-35 mm2 volně (např. CY, CHAH-V)</t>
  </si>
  <si>
    <t>891628286</t>
  </si>
  <si>
    <t>https://podminky.urs.cz/item/CS_URS_2023_01/741120203</t>
  </si>
  <si>
    <t>34141143</t>
  </si>
  <si>
    <t>vodič propojovací jádro Cu lanované izolace PVC 450/750V (H07V-R) 1x50mm2</t>
  </si>
  <si>
    <t>-1394636158</t>
  </si>
  <si>
    <t>"ST-SILNO" 55</t>
  </si>
  <si>
    <t>"ST-SLABO" 55</t>
  </si>
  <si>
    <t>"1NP" 50</t>
  </si>
  <si>
    <t>"3NP" 20</t>
  </si>
  <si>
    <t>"RP" 25</t>
  </si>
  <si>
    <t>741120205</t>
  </si>
  <si>
    <t>Montáž vodič Cu izolovaný plný a laněný s PVC pláštěm žíla 50-70 mm2 volně (např. CY, CHAH-V)</t>
  </si>
  <si>
    <t>-219597521</t>
  </si>
  <si>
    <t>https://podminky.urs.cz/item/CS_URS_2023_01/741120205</t>
  </si>
  <si>
    <t>34111005</t>
  </si>
  <si>
    <t>kabel instalační jádro Cu plné izolace PVC plášť PVC 450/750V (CYKY) 2x1,5mm2</t>
  </si>
  <si>
    <t>-1699984296</t>
  </si>
  <si>
    <t>"P101-osv"11+90+80+52+25+41+22+5+25+56+62+48+44+68</t>
  </si>
  <si>
    <t>"P101-osv"18+77+12+75+44+22+32+36+4+21</t>
  </si>
  <si>
    <t>"P101-osv"77+25+18+24+6+26+12+18+102+18+16</t>
  </si>
  <si>
    <t>"P101-LS,CSTS"42+18</t>
  </si>
  <si>
    <t>"RD"120+75+86+17</t>
  </si>
  <si>
    <t>K01DG200001502B</t>
  </si>
  <si>
    <t>NOPOVIC 1-CXKH-R  2X1,5 RE B2s1d0  M</t>
  </si>
  <si>
    <t>-2139272816</t>
  </si>
  <si>
    <t>"P101-osv"5+5+20+45+35+45</t>
  </si>
  <si>
    <t>"RD" 18+17</t>
  </si>
  <si>
    <t>741122011</t>
  </si>
  <si>
    <t>Montáž kabel Cu bez ukončení uložený pod omítku plný kulatý 2x1,5 až 2,5 mm2 (např. CYKY)</t>
  </si>
  <si>
    <t>696763675</t>
  </si>
  <si>
    <t>https://podminky.urs.cz/item/CS_URS_2023_01/741122011</t>
  </si>
  <si>
    <t>34111030</t>
  </si>
  <si>
    <t>kabel instalační jádro Cu plné izolace PVC plášť PVC 450/750V (CYKY) 3x1,5mm2</t>
  </si>
  <si>
    <t>-1339572363</t>
  </si>
  <si>
    <t>"CYKY-O"</t>
  </si>
  <si>
    <t>"P101-osv-ovl"23+45+11</t>
  </si>
  <si>
    <t>K01DG200001503B</t>
  </si>
  <si>
    <t>NOPOVIC 1-CXKH-R  3X1,5 RE B2s1d0  M</t>
  </si>
  <si>
    <t>306430322</t>
  </si>
  <si>
    <t>"P101-osv-ovl"30+30+51+33+29+51</t>
  </si>
  <si>
    <t>"RD" 22+28</t>
  </si>
  <si>
    <t>741122015</t>
  </si>
  <si>
    <t>Montáž kabel Cu bez ukončení uložený pod omítku plný kulatý 3x1,5 mm2 (např. CYKY)</t>
  </si>
  <si>
    <t>1297277139</t>
  </si>
  <si>
    <t>https://podminky.urs.cz/item/CS_URS_2023_01/741122015</t>
  </si>
  <si>
    <t>-689514553</t>
  </si>
  <si>
    <t>"P101-osv"48</t>
  </si>
  <si>
    <t>"PD"8</t>
  </si>
  <si>
    <t>741122201</t>
  </si>
  <si>
    <t>Montáž kabel Cu plný kulatý žíla 2x1,5 až 6 mm2 uložený volně (např. CYKY)</t>
  </si>
  <si>
    <t>1402739563</t>
  </si>
  <si>
    <t>https://podminky.urs.cz/item/CS_URS_2023_01/741122201</t>
  </si>
  <si>
    <t>-2062718982</t>
  </si>
  <si>
    <t>"P101-osv"5+15+32+14+24+32+45+88+71+66+34+22+5+88+75</t>
  </si>
  <si>
    <t>"PD"68+52</t>
  </si>
  <si>
    <t>"CYKY-J"</t>
  </si>
  <si>
    <t>"P101-osv"16+38+90+64+45+91+32+48+12+48+13+22+35+16+36+18+32+69+58+115+115+145+87+95+87+85+32+84+70+60+75+15+148</t>
  </si>
  <si>
    <t>"P101-osv"10+12+75+66+72+62+45+48+45+24+119+118+81+22+43+45+43+45+38+39+111+115+119+76+38+46+58+65+38+48+28</t>
  </si>
  <si>
    <t>"P101-osv"43+45+23+24+58+52+58+42+56+59+58+27+53+9+54+72+37+185+59+57+58+74+64+75+76+26+59+42+122</t>
  </si>
  <si>
    <t>"P101-osv"79+92</t>
  </si>
  <si>
    <t>"P101-technologicke"26+24+24+34+41+52+47+52+45+20+17+19+15+38+32+38+21+8+22+11+55+66+95+48+24+36+62+24+24+26+24+82+41+11+12+12+18+55+34+158+158+32</t>
  </si>
  <si>
    <t>"PD"526+485+182+158</t>
  </si>
  <si>
    <t>1460599892</t>
  </si>
  <si>
    <t>"P101-osv"55+8+45+45+48+21+46+45+51+18+48+52+51+48</t>
  </si>
  <si>
    <t>"RD" 59+68</t>
  </si>
  <si>
    <t>34111036</t>
  </si>
  <si>
    <t>kabel instalační jádro Cu plné izolace PVC plášť PVC 450/750V (CYKY) 3x2,5mm2</t>
  </si>
  <si>
    <t>87234621</t>
  </si>
  <si>
    <t>"P101, CYKY-J"</t>
  </si>
  <si>
    <t>"P101 ZAS-1NP" 94+2241</t>
  </si>
  <si>
    <t>"P101 ZAS-2NP" 1301+5109</t>
  </si>
  <si>
    <t>"P101 ZAS-3NP" 1486+1330+18</t>
  </si>
  <si>
    <t>"P101-technologicke"21+23+27+22+18</t>
  </si>
  <si>
    <t>"PM" 1110</t>
  </si>
  <si>
    <t>K01DG200002503B</t>
  </si>
  <si>
    <t>NOPOVIC 1-CXKH-R  3X2,5 RE B2s1d0  M</t>
  </si>
  <si>
    <t>-949064556</t>
  </si>
  <si>
    <t>"P101 ZAS 1NP" 35</t>
  </si>
  <si>
    <t>"P101 ZAS 2NP" 40</t>
  </si>
  <si>
    <t>"P101 ZAS 3NPND" 20</t>
  </si>
  <si>
    <t>"RD" 10</t>
  </si>
  <si>
    <t>34111042</t>
  </si>
  <si>
    <t>kabel instalační jádro Cu plné izolace PVC plášť PVC 450/750V (CYKY) 3x4mm2</t>
  </si>
  <si>
    <t>291665945</t>
  </si>
  <si>
    <t>"P101-technologicke"35+37+65+18</t>
  </si>
  <si>
    <t>"PD"18+16</t>
  </si>
  <si>
    <t>34111048</t>
  </si>
  <si>
    <t>kabel instalační jádro Cu plné izolace PVC plášť PVC 450/750V (CYKY) 3x6mm2</t>
  </si>
  <si>
    <t>1929749230</t>
  </si>
  <si>
    <t>"P101-technologicke"78+22+28+29</t>
  </si>
  <si>
    <t>"PD"19+20</t>
  </si>
  <si>
    <t>741122211</t>
  </si>
  <si>
    <t>Montáž kabel Cu plný kulatý žíla 3x1,5 až 6 mm2 uložený volně (např. CYKY)</t>
  </si>
  <si>
    <t>288765712</t>
  </si>
  <si>
    <t>https://podminky.urs.cz/item/CS_URS_2023_01/741122211</t>
  </si>
  <si>
    <t>34111060</t>
  </si>
  <si>
    <t>kabel instalační jádro Cu plné izolace PVC plášť PVC 450/750V (CYKY) 4x1,5mm2</t>
  </si>
  <si>
    <t>1888343709</t>
  </si>
  <si>
    <t>"P101-osv"7+3</t>
  </si>
  <si>
    <t>741122219</t>
  </si>
  <si>
    <t>Montáž kabel Cu plný kulatý žíla 4x1,5 až 4 mm2 uložený volně (např. CYKY)</t>
  </si>
  <si>
    <t>1205137590</t>
  </si>
  <si>
    <t>https://podminky.urs.cz/item/CS_URS_2023_01/741122219</t>
  </si>
  <si>
    <t>34111090</t>
  </si>
  <si>
    <t>kabel instalační jádro Cu plné izolace PVC plášť PVC 450/750V (CYKY) 5x1,5mm2</t>
  </si>
  <si>
    <t>1406789588</t>
  </si>
  <si>
    <t>"P101-osv"25+8</t>
  </si>
  <si>
    <t>34111094</t>
  </si>
  <si>
    <t>kabel instalační jádro Cu plné izolace PVC plášť PVC 450/750V (CYKY) 5x2,5mm2</t>
  </si>
  <si>
    <t>1660199217</t>
  </si>
  <si>
    <t>"P101-technologicke"17+19+14+15+22+28+26+29</t>
  </si>
  <si>
    <t>"PD"25+18</t>
  </si>
  <si>
    <t>K05d0473</t>
  </si>
  <si>
    <t>H05VV-F 5x0,75</t>
  </si>
  <si>
    <t>-1970173197</t>
  </si>
  <si>
    <t>"P101-technologicke"171+25+45+18</t>
  </si>
  <si>
    <t>"RD" 17+19</t>
  </si>
  <si>
    <t>K05d0608</t>
  </si>
  <si>
    <t>H07RN-F 5x2,5</t>
  </si>
  <si>
    <t>1110278553</t>
  </si>
  <si>
    <t>"P101" 5+5+6+6+8</t>
  </si>
  <si>
    <t>741122231</t>
  </si>
  <si>
    <t>Montáž kabel Cu plný kulatý žíla 5x1,5 až 2,5 mm2 uložený volně (např. CYKY)</t>
  </si>
  <si>
    <t>-896055786</t>
  </si>
  <si>
    <t>https://podminky.urs.cz/item/CS_URS_2023_01/741122231</t>
  </si>
  <si>
    <t>34111098</t>
  </si>
  <si>
    <t>kabel instalační jádro Cu plné izolace PVC plášť PVC 450/750V (CYKY) 5x4mm2</t>
  </si>
  <si>
    <t>-1209489584</t>
  </si>
  <si>
    <t>"P101-technologicke"18+22+18+23+27</t>
  </si>
  <si>
    <t>"PD"12+18</t>
  </si>
  <si>
    <t>34111100</t>
  </si>
  <si>
    <t>kabel instalační jádro Cu plné izolace PVC plášť PVC 450/750V (CYKY) 5x6mm2</t>
  </si>
  <si>
    <t>-72276693</t>
  </si>
  <si>
    <t>"P101-technologicke"18+85+64+78+59+19+22+28+29</t>
  </si>
  <si>
    <t>"PD"49+55</t>
  </si>
  <si>
    <t>K01DG200006005B</t>
  </si>
  <si>
    <t>NOPOVIC 1-CXKH-R 5X6 RE B2s1d0  M</t>
  </si>
  <si>
    <t>220841611</t>
  </si>
  <si>
    <t>"P101-technologicke"53</t>
  </si>
  <si>
    <t>"RD" 11</t>
  </si>
  <si>
    <t>741122232</t>
  </si>
  <si>
    <t>Montáž kabel Cu plný kulatý žíla 5x4 až 6 mm2 uložený volně (např. CYKY)</t>
  </si>
  <si>
    <t>1702751569</t>
  </si>
  <si>
    <t>https://podminky.urs.cz/item/CS_URS_2023_01/741122232</t>
  </si>
  <si>
    <t>34113034</t>
  </si>
  <si>
    <t>kabel instalační jádro Cu plné izolace PVC plášť PVC 450/750V (CYKY) 5x10mm2</t>
  </si>
  <si>
    <t>484590361</t>
  </si>
  <si>
    <t>"P101-technologicke"78+49+75+75+65+79+35</t>
  </si>
  <si>
    <t>"PD"48+54</t>
  </si>
  <si>
    <t>K01H0075</t>
  </si>
  <si>
    <t>H07RN-F 5 G 10</t>
  </si>
  <si>
    <t>1510937435</t>
  </si>
  <si>
    <t>"P101-technologicke" 15</t>
  </si>
  <si>
    <t>741122233</t>
  </si>
  <si>
    <t>Montáž kabel Cu plný kulatý žíla 5x10 mm2 uložený volně (např. CYKY)</t>
  </si>
  <si>
    <t>-586368180</t>
  </si>
  <si>
    <t>https://podminky.urs.cz/item/CS_URS_2023_01/741122233</t>
  </si>
  <si>
    <t>34113035</t>
  </si>
  <si>
    <t>kabel instalační jádro Cu plné izolace PVC plášť PVC 450/750V (CYKY) 5x16mm2</t>
  </si>
  <si>
    <t>755631773</t>
  </si>
  <si>
    <t>"P101-technologicke"55+79+49+60+77+21+26</t>
  </si>
  <si>
    <t>"PD"38+42</t>
  </si>
  <si>
    <t>741122234</t>
  </si>
  <si>
    <t>Montáž kabel Cu plný kulatý žíla 5x16 mm2 uložený volně (např. CYKY)</t>
  </si>
  <si>
    <t>-1381077600</t>
  </si>
  <si>
    <t>https://podminky.urs.cz/item/CS_URS_2023_01/741122234</t>
  </si>
  <si>
    <t>34113134</t>
  </si>
  <si>
    <t>kabel silový jádro Cu izolace PVC plášť PVC 0,6/1kV (1-CYKY) 5x25mm2</t>
  </si>
  <si>
    <t>-626404226</t>
  </si>
  <si>
    <t>"P101-technologicke"52+52+68</t>
  </si>
  <si>
    <t>"PD"19+27</t>
  </si>
  <si>
    <t>741122225</t>
  </si>
  <si>
    <t>Montáž kabel Cu plný kulatý žíla 3x35+25 mm2, 4x35 mm2 uložený volně (např. CYKY)</t>
  </si>
  <si>
    <t>-705940964</t>
  </si>
  <si>
    <t>https://podminky.urs.cz/item/CS_URS_2023_01/741122225</t>
  </si>
  <si>
    <t>34113137</t>
  </si>
  <si>
    <t>kabel silový jádro Cu izolace PVC plášť PVC 0,6/1kV (1-CYKY) 5x70mm2</t>
  </si>
  <si>
    <t>1585993691</t>
  </si>
  <si>
    <t>"P101-technologicke"20+18+59</t>
  </si>
  <si>
    <t>"PD"14+19</t>
  </si>
  <si>
    <t>K01H0078</t>
  </si>
  <si>
    <t>H07RN-F 5 G 35</t>
  </si>
  <si>
    <t>-1418707780</t>
  </si>
  <si>
    <t>"P101-technologicke"21+19+21</t>
  </si>
  <si>
    <t>"PD"12</t>
  </si>
  <si>
    <t>741122226</t>
  </si>
  <si>
    <t>Montáž kabel Cu plný kulatý žíla 3x50+35 až 95+50 mm2 uložený volně (např. CYKY)</t>
  </si>
  <si>
    <t>1139339985</t>
  </si>
  <si>
    <t>https://podminky.urs.cz/item/CS_URS_2023_01/741122226</t>
  </si>
  <si>
    <t>34113139</t>
  </si>
  <si>
    <t>kabel silový jádro Cu izolace PVC plášť PVC 0,6/1kV (1-CYKY) 5x120mm2</t>
  </si>
  <si>
    <t>1224721385</t>
  </si>
  <si>
    <t>"P101-technologicke"15+15</t>
  </si>
  <si>
    <t>741122227</t>
  </si>
  <si>
    <t>Montáž kabel Cu plný kulatý žíla 3x120+50 až 150+70 mm2 uložený volně (např. CYKY)</t>
  </si>
  <si>
    <t>-1894116025</t>
  </si>
  <si>
    <t>https://podminky.urs.cz/item/CS_URS_2023_01/741122227</t>
  </si>
  <si>
    <t>K03lam00167</t>
  </si>
  <si>
    <t>J-Y(ST)-Y 2x2x0,80</t>
  </si>
  <si>
    <t>1141239362</t>
  </si>
  <si>
    <t>"P101-technologicke"18+28+22+29+15+42+15+15+"METEO"79</t>
  </si>
  <si>
    <t>"PD"29+38</t>
  </si>
  <si>
    <t>K03lam00169</t>
  </si>
  <si>
    <t>J-Y(ST)-Y 4x2x0,80</t>
  </si>
  <si>
    <t>-1066426817</t>
  </si>
  <si>
    <t>"1.NP-ND" 2</t>
  </si>
  <si>
    <t>"2.NP-ND" 14</t>
  </si>
  <si>
    <t>742121001</t>
  </si>
  <si>
    <t>Montáž kabelů sdělovacích pro vnitřní rozvody do 15 žil</t>
  </si>
  <si>
    <t>311650823</t>
  </si>
  <si>
    <t>https://podminky.urs.cz/item/CS_URS_2023_01/742121001</t>
  </si>
  <si>
    <t>K01DG240001502B</t>
  </si>
  <si>
    <t>NOPOVIC 1-CXKH-V P90-R  2X1,5 RE B2s1d0  M</t>
  </si>
  <si>
    <t>-863009142</t>
  </si>
  <si>
    <t>"P101""rozv"15+65+75+75+95+95+78+85+"CSTS"12+15+18+12+18+10+10</t>
  </si>
  <si>
    <t>"P101-technologicke"15+22</t>
  </si>
  <si>
    <t>"RD" 75+82</t>
  </si>
  <si>
    <t>741122601</t>
  </si>
  <si>
    <t>Montáž kabel Cu plný kulatý žíla 2x1,5 až 6 mm2 uložený pevně (např. CYKY)</t>
  </si>
  <si>
    <t>-1437323579</t>
  </si>
  <si>
    <t>https://podminky.urs.cz/item/CS_URS_2023_01/741122601</t>
  </si>
  <si>
    <t>K01DG240001503B</t>
  </si>
  <si>
    <t>NOPOVIC 1-CXKH-V P90-R 3X1,5 RE B2s1d0  M</t>
  </si>
  <si>
    <t>1183961631</t>
  </si>
  <si>
    <t>"P101""NO"150+140+150+160+170+250+250+220+220+422+395+98+"PK"75+50+30+30+75+75+75+75+"PCR"70</t>
  </si>
  <si>
    <t>"RD" 340+285</t>
  </si>
  <si>
    <t>K01DG240006003B</t>
  </si>
  <si>
    <t>NOPOVIC 1-CXKH-V P90-R 3X6 RE B2s1d0  M</t>
  </si>
  <si>
    <t>-334707411</t>
  </si>
  <si>
    <t>"P101" 25+10</t>
  </si>
  <si>
    <t>"RD" 3</t>
  </si>
  <si>
    <t>741122611</t>
  </si>
  <si>
    <t>Montáž kabel Cu plný kulatý žíla 3x1,5 až 6 mm2 uložený pevně (např. CYKY)</t>
  </si>
  <si>
    <t>1267000160</t>
  </si>
  <si>
    <t>https://podminky.urs.cz/item/CS_URS_2023_01/741122611</t>
  </si>
  <si>
    <t>K0116075026</t>
  </si>
  <si>
    <t>NOPOVIC 1-CXKH-V P90-R 5x10 RE B2s1d0  M</t>
  </si>
  <si>
    <t>-320391935</t>
  </si>
  <si>
    <t>"P101" 45+25+19+17</t>
  </si>
  <si>
    <t>"RD" 21</t>
  </si>
  <si>
    <t>741122643</t>
  </si>
  <si>
    <t>Montáž kabel Cu plný kulatý žíla 5x10 mm2 uložený pevně (např. CYKY)</t>
  </si>
  <si>
    <t>1444012665</t>
  </si>
  <si>
    <t>https://podminky.urs.cz/item/CS_URS_2023_01/741122643</t>
  </si>
  <si>
    <t>RS-ZAL</t>
  </si>
  <si>
    <t>Řídící systém pro žaluzie</t>
  </si>
  <si>
    <t>A01ab02221</t>
  </si>
  <si>
    <t>Přístroj spínače žaluziového kolébkového, řazení 1/0+1/0 bez aretace a blokování</t>
  </si>
  <si>
    <t>-1154811631</t>
  </si>
  <si>
    <t>"P101"16</t>
  </si>
  <si>
    <t>A01ab01948</t>
  </si>
  <si>
    <t>Kryt spínače žaluziového kolébkového, dělený, s potiskem</t>
  </si>
  <si>
    <t>800536257</t>
  </si>
  <si>
    <t>A01ab02360</t>
  </si>
  <si>
    <t>Rámeček jednonásobný</t>
  </si>
  <si>
    <t>-1354310602</t>
  </si>
  <si>
    <t>741310104</t>
  </si>
  <si>
    <t>Montáž spínač (polo)zapuštěný bezšroubové připojení 2 dvoupólový se zapojením vodičů</t>
  </si>
  <si>
    <t>405798204</t>
  </si>
  <si>
    <t>https://podminky.urs.cz/item/CS_URS_2023_01/741310104</t>
  </si>
  <si>
    <t>-676666592</t>
  </si>
  <si>
    <t>"P101"9</t>
  </si>
  <si>
    <t>741311004</t>
  </si>
  <si>
    <t>Montáž čidlo pohybu nástěnné se zapojením vodičů</t>
  </si>
  <si>
    <t>-1688578545</t>
  </si>
  <si>
    <t>https://podminky.urs.cz/item/CS_URS_2023_01/741311004</t>
  </si>
  <si>
    <t>"P101"1</t>
  </si>
  <si>
    <t>HZS-1</t>
  </si>
  <si>
    <t>Kompletace</t>
  </si>
  <si>
    <t>-409559295</t>
  </si>
  <si>
    <t>"P101"10</t>
  </si>
  <si>
    <t>HZS-2</t>
  </si>
  <si>
    <t>789158354</t>
  </si>
  <si>
    <t>HZS-3</t>
  </si>
  <si>
    <t>Koordinace</t>
  </si>
  <si>
    <t>-428497640</t>
  </si>
  <si>
    <t>EL-PR</t>
  </si>
  <si>
    <t>Přístroje</t>
  </si>
  <si>
    <t>741310101</t>
  </si>
  <si>
    <t>Montáž spínač (polo)zapuštěný bezšroubové připojení 1-jednopólový se zapojením vodičů</t>
  </si>
  <si>
    <t>-1645684713</t>
  </si>
  <si>
    <t>https://podminky.urs.cz/item/CS_URS_2023_01/741310101</t>
  </si>
  <si>
    <t>A023559-A01345-r</t>
  </si>
  <si>
    <t>Přístroj spínače jednopólového, řazení 1, komplet, barva bílá</t>
  </si>
  <si>
    <t>1923935350</t>
  </si>
  <si>
    <t>"P101"93+8+"Z"5</t>
  </si>
  <si>
    <t>741310121</t>
  </si>
  <si>
    <t>Montáž přepínač (polo)zapuštěný bezšroubové připojení 5-seriový se zapojením vodičů</t>
  </si>
  <si>
    <t>1575671982</t>
  </si>
  <si>
    <t>https://podminky.urs.cz/item/CS_URS_2023_01/741310121</t>
  </si>
  <si>
    <t>A023559-A05345-r</t>
  </si>
  <si>
    <t>Přístroj přepínače sériového, řazení 5, komplet, barva bílá</t>
  </si>
  <si>
    <t>-1825248489</t>
  </si>
  <si>
    <t>"P101" 1+1</t>
  </si>
  <si>
    <t>741310122</t>
  </si>
  <si>
    <t>Montáž přepínač (polo)zapuštěný bezšroubové připojení 6-střídavý se zapojením vodičů</t>
  </si>
  <si>
    <t>1905810713</t>
  </si>
  <si>
    <t>https://podminky.urs.cz/item/CS_URS_2023_01/741310122</t>
  </si>
  <si>
    <t>A023559-A06345-r</t>
  </si>
  <si>
    <t>Přístroj přepínače střídavého, řazení 6, komplet, barva bílá</t>
  </si>
  <si>
    <t>-1042676299</t>
  </si>
  <si>
    <t>"P101" 24+2</t>
  </si>
  <si>
    <t>"RP" 2</t>
  </si>
  <si>
    <t>741310126</t>
  </si>
  <si>
    <t>Montáž přepínač (polo)zapuštěný bezšroubové připojení 7-křížový se zapojením vodičů</t>
  </si>
  <si>
    <t>-1943561727</t>
  </si>
  <si>
    <t>https://podminky.urs.cz/item/CS_URS_2023_01/741310126</t>
  </si>
  <si>
    <t>A023559-A07345-r</t>
  </si>
  <si>
    <t>Přístroj přepínače křížového, řazení 7, 7So, komplet, barva bílá</t>
  </si>
  <si>
    <t>1008499556</t>
  </si>
  <si>
    <t>"P101" 1</t>
  </si>
  <si>
    <t>-839017577</t>
  </si>
  <si>
    <t>A023559-A87345-r</t>
  </si>
  <si>
    <t>Přístroj ovládače zapínacího dvojitého, řazení 1/0+1/0, komplet, barva bílá, potisk &lt;&gt;</t>
  </si>
  <si>
    <t>-174721570</t>
  </si>
  <si>
    <t>"P101" 10</t>
  </si>
  <si>
    <t>A026599-0-3026</t>
  </si>
  <si>
    <t>Přístroj potenc. DALI TW výkon. pro tlač. spín. a otoč. ovl. (2116/11), barva bílá</t>
  </si>
  <si>
    <t>2143088202</t>
  </si>
  <si>
    <t>741310114</t>
  </si>
  <si>
    <t>Montáž ovladač (polo)zapuštěný bezšroubové připojení 1/0So-zapínací s orientační doutnavkou se zapojením vodičů</t>
  </si>
  <si>
    <t>1530995903</t>
  </si>
  <si>
    <t>https://podminky.urs.cz/item/CS_URS_2023_01/741310114</t>
  </si>
  <si>
    <t>A023559-A91345-r</t>
  </si>
  <si>
    <t>Přístroj ovládače zapínacího, řazení 1/0So, komplet, barva bílá</t>
  </si>
  <si>
    <t>274992338</t>
  </si>
  <si>
    <t>"p101" 61+4</t>
  </si>
  <si>
    <t>"RP" 3</t>
  </si>
  <si>
    <t>27875569</t>
  </si>
  <si>
    <t>A023558A-06940 B1-r</t>
  </si>
  <si>
    <t>Přepínač střídavý, s krytem a rámečkem, řazení 1, IP44, komplet, barva bílá</t>
  </si>
  <si>
    <t>1138872313</t>
  </si>
  <si>
    <t>"P101" 8+3</t>
  </si>
  <si>
    <t>741310031</t>
  </si>
  <si>
    <t>Montáž spínač nástěnný 1-jednopólový prostředí venkovní/mokré se zapojením vodičů</t>
  </si>
  <si>
    <t>-1939049930</t>
  </si>
  <si>
    <t>https://podminky.urs.cz/item/CS_URS_2023_01/741310031</t>
  </si>
  <si>
    <t>A023553-01929 B</t>
  </si>
  <si>
    <t>Spínač jednopólový, řazení 1, IP44 na povrch, komplet, barva bílá</t>
  </si>
  <si>
    <t>-197220422</t>
  </si>
  <si>
    <t>"P101" 5</t>
  </si>
  <si>
    <t>741313001</t>
  </si>
  <si>
    <t>Montáž zásuvka (polo)zapuštěná bezšroubové připojení 2P+PE se zapojením vodičů</t>
  </si>
  <si>
    <t>1663644932</t>
  </si>
  <si>
    <t>https://podminky.urs.cz/item/CS_URS_2023_01/741313001</t>
  </si>
  <si>
    <t>A025519B-A02387 B-r</t>
  </si>
  <si>
    <t>Zásuvka jednonás. chráněná, s víčkem, s bezšroub. svorkami, komplet, barva BÍLÁ, včetně rámečku barvy BÍLÁ (1÷5 rámeček dle místní sitiuace)</t>
  </si>
  <si>
    <t>269512457</t>
  </si>
  <si>
    <t>"1NP" 7+23</t>
  </si>
  <si>
    <t>"2NP" 24</t>
  </si>
  <si>
    <t>"3NP" 25</t>
  </si>
  <si>
    <t>A025519B-A02357 B-r</t>
  </si>
  <si>
    <t>Zásuvka jednonás. chráněná, s clonkami, s bezšroub. svorkami, komplet, barva BÍLÁ, včetně rámečku barvy BÍLÁ (1÷5 rámeček dle místní sitiuace)</t>
  </si>
  <si>
    <t>-1519515709</t>
  </si>
  <si>
    <t>"1NP" 6+73</t>
  </si>
  <si>
    <t>"2NP" 154</t>
  </si>
  <si>
    <t>"3NP" 157</t>
  </si>
  <si>
    <t>"RP" 20</t>
  </si>
  <si>
    <t>A025519B-A02357 Z-r</t>
  </si>
  <si>
    <t>Zásuvka jednonás. chráněná, s clonkami, s bezšroub. svorkami, komplet, barva ZELENÁ, včetně rámečku barvy BÍLÁ (1÷5 rámeček dle místní sitiuace)</t>
  </si>
  <si>
    <t>178245035</t>
  </si>
  <si>
    <t>"1NP" 10+69</t>
  </si>
  <si>
    <t>"2NP" 85</t>
  </si>
  <si>
    <t>"3NP" 78</t>
  </si>
  <si>
    <t>A025519B-A02357 R-r</t>
  </si>
  <si>
    <t>Zásuvka jednonás. chráněná s clonkami, bezšroub., komplet,  barva ČERVENÁ, včetně rámečku barvy BÍLÁ (1÷5 rámeček dle místní sitiuace)</t>
  </si>
  <si>
    <t>-205542659</t>
  </si>
  <si>
    <t>"1NP" 0</t>
  </si>
  <si>
    <t>"2NP" 58</t>
  </si>
  <si>
    <t>"3NP" 8</t>
  </si>
  <si>
    <t>A022495-0-0059</t>
  </si>
  <si>
    <t>Svorka pro vyrovnání potenciálů dvojnásobná, zapuštěná, barva alpská bílá, včetně rámečku barvy BÍLÁ (1÷5 rámeček dle místní sitiuace)</t>
  </si>
  <si>
    <t>592696181</t>
  </si>
  <si>
    <t>"1NP" 20+2</t>
  </si>
  <si>
    <t>"2NP" 32</t>
  </si>
  <si>
    <t>"3NP" 13</t>
  </si>
  <si>
    <t>A025525N-C02347 B</t>
  </si>
  <si>
    <t>Zásuvka 45x45 s ochranným kolíkem, barva bílá (RAL 9010)</t>
  </si>
  <si>
    <t>592547606</t>
  </si>
  <si>
    <t>"1NP" 2*8</t>
  </si>
  <si>
    <t>"2NP" 4</t>
  </si>
  <si>
    <t>A025525N-C02347 C</t>
  </si>
  <si>
    <t>Zásuvka 45x45 s ochranným kolíkem, barva červená</t>
  </si>
  <si>
    <t>-564635263</t>
  </si>
  <si>
    <t>"NP" 1</t>
  </si>
  <si>
    <t>-151640301</t>
  </si>
  <si>
    <t>A025518A-2999 B-r</t>
  </si>
  <si>
    <t>Zásuvka jednonás. s clonkami, víčkem, rámečkem, s drápky, IP44, komplet, barva bílá</t>
  </si>
  <si>
    <t>-1897645241</t>
  </si>
  <si>
    <t>"3NP" 2</t>
  </si>
  <si>
    <t>741313082</t>
  </si>
  <si>
    <t>Montáž zásuvka chráněná v krabici šroubové připojení 2P+PE prostředí venkovní, mokré se zapojením vodičů</t>
  </si>
  <si>
    <t>12395730</t>
  </si>
  <si>
    <t>https://podminky.urs.cz/item/CS_URS_2023_01/741313082</t>
  </si>
  <si>
    <t>A025518-2929 B</t>
  </si>
  <si>
    <t>Zásuvka jednonásobná s víčkem na povrch, IP44, barva bílá</t>
  </si>
  <si>
    <t>-1024561763</t>
  </si>
  <si>
    <t>"1NP" 2</t>
  </si>
  <si>
    <t>"2NP" 3</t>
  </si>
  <si>
    <t>"3NP" 4</t>
  </si>
  <si>
    <t>"RP" 1</t>
  </si>
  <si>
    <t>-724489906</t>
  </si>
  <si>
    <t>H037709737</t>
  </si>
  <si>
    <t>PT-82010, Zásuvková rozvodnice IP44. Zásuvky zepředu. Podrobné informace jsou uvedeny v listu s názv</t>
  </si>
  <si>
    <t>1091397891</t>
  </si>
  <si>
    <t>"P101" 4</t>
  </si>
  <si>
    <t>741310402</t>
  </si>
  <si>
    <t>Montáž spínač tří/čtyřpólový nástěnný do 25 A prostředí normální se zapojením vodičů</t>
  </si>
  <si>
    <t>608125936</t>
  </si>
  <si>
    <t>https://podminky.urs.cz/item/CS_URS_2023_01/741310402</t>
  </si>
  <si>
    <t>R-V3x20A</t>
  </si>
  <si>
    <t>Spínač trojpolový 3x20A, 400V, AC-22A, IP54, v polykarbonátové kraboci nástěnné, červený otočný ovladač</t>
  </si>
  <si>
    <t>-1202795444</t>
  </si>
  <si>
    <t>R-V3x25A</t>
  </si>
  <si>
    <t>Spínač trojpolový 3x25A, 400V, AC-22A, IP54, v polykarbonátové kraboci nástěnné, červený otočný ovladač</t>
  </si>
  <si>
    <t>307835488</t>
  </si>
  <si>
    <t>"P101" 4+5</t>
  </si>
  <si>
    <t>741310212</t>
  </si>
  <si>
    <t>Montáž ovladač (polo)zapuštěný šroubové připojení 1/0-tlačítkový zapínací se zapojením vodičů</t>
  </si>
  <si>
    <t>-1296183115</t>
  </si>
  <si>
    <t>https://podminky.urs.cz/item/CS_URS_2023_01/741310212</t>
  </si>
  <si>
    <t>lok-spin</t>
  </si>
  <si>
    <t>Velkoplošný loketní spínač, nerez provedení, na krabici KU68</t>
  </si>
  <si>
    <t>-1639367438</t>
  </si>
  <si>
    <t>"P101" 6</t>
  </si>
  <si>
    <t>-2071581996</t>
  </si>
  <si>
    <t>R-IR1</t>
  </si>
  <si>
    <t>"IR1" - Spínač automatický se snímačem pohybu stropní, úhel 120°, dosah z 2,5m D=6m, 1x relé 10AX/230V (2300W), (povis viz Technické podmínky)</t>
  </si>
  <si>
    <t>5931763</t>
  </si>
  <si>
    <t>"P101" 26</t>
  </si>
  <si>
    <t>R-IR2M</t>
  </si>
  <si>
    <t>"IR2M" - Spínač automatický se snímačem pohybu stropní, úhel 120°, dosah z 2,5m D=6m, 1x relé 10AX/230V (2300W),Přístroj lze ovládat též paralelně připojenými zapínacími ovládači (povis viz Technické podmínky)</t>
  </si>
  <si>
    <t>308515665</t>
  </si>
  <si>
    <t>R-IR2S</t>
  </si>
  <si>
    <t>"IR2S" - Spínač automatický se snímačem pohybu stropní, úhel 120°, dosah z 2,5m D=6m, 1x relé 10AX/230V (2300W),Přístroj podružného spínače (povis viz Technické podmínky)</t>
  </si>
  <si>
    <t>-2137062538</t>
  </si>
  <si>
    <t>741330731</t>
  </si>
  <si>
    <t>Montáž relé pomocné ventilátorové se zapojením vodičů</t>
  </si>
  <si>
    <t>1953069445</t>
  </si>
  <si>
    <t>https://podminky.urs.cz/item/CS_URS_2023_01/741330731</t>
  </si>
  <si>
    <t>R-VRELE</t>
  </si>
  <si>
    <t>"VR" Časový spínač (ventilátorové relé), max 500VA, 250V, ovládání tlačítkem (nastavitelná doba vypnutí relé), montáž do inst.krabice</t>
  </si>
  <si>
    <t>1150884960</t>
  </si>
  <si>
    <t>210200035r</t>
  </si>
  <si>
    <t>Montáž svítidel žárovkových bytových nástěnných 2 zdroje</t>
  </si>
  <si>
    <t>79890179</t>
  </si>
  <si>
    <t>ROSV-T-N</t>
  </si>
  <si>
    <t>Varovný světelný LED panel s nápisem "NEVSTUPOVAT LASER" (červený nápis na černém poli) 2x15W, 230Vac, 320x125x62mm, IP40</t>
  </si>
  <si>
    <t>-1128154029</t>
  </si>
  <si>
    <t>SVITIDLA</t>
  </si>
  <si>
    <t>Svítidla</t>
  </si>
  <si>
    <t>741371024</t>
  </si>
  <si>
    <t>Montáž svítidlo zářivkové bytové stropní vestavné 3 zdroje</t>
  </si>
  <si>
    <t>266358249</t>
  </si>
  <si>
    <t>https://podminky.urs.cz/item/CS_URS_2023_01/741371024</t>
  </si>
  <si>
    <t>B0130-023/314/CX</t>
  </si>
  <si>
    <t>"A11" - vestavné do podhledu M600,  3x14W, G5, IP40, vč. zdrojů (podrobný popis viz technické podmínky)</t>
  </si>
  <si>
    <t>-1354340410</t>
  </si>
  <si>
    <t>"P101"47</t>
  </si>
  <si>
    <t>741371025</t>
  </si>
  <si>
    <t>Montáž svítidlo zářivkové bytové stropní vestavné 4 zdroje</t>
  </si>
  <si>
    <t>1299782112</t>
  </si>
  <si>
    <t>https://podminky.urs.cz/item/CS_URS_2023_01/741371025</t>
  </si>
  <si>
    <t>B0130-023/414/CX</t>
  </si>
  <si>
    <t>"B11" - vestavné do podhledu M600, 4x14W, G5, IP40, vč. zdrojů  (podrobný popis viz technické podmínky)</t>
  </si>
  <si>
    <t>781640425</t>
  </si>
  <si>
    <t>"P101"31</t>
  </si>
  <si>
    <t>B0135-093/414/CX</t>
  </si>
  <si>
    <t>"B32" - vestavné do podhledu M600-SK, 4x14W, G5, IP54, vč. zdrojů  (podrobný popis viz technické podmínky)</t>
  </si>
  <si>
    <t>265979810</t>
  </si>
  <si>
    <t>B0130-023/424/CX</t>
  </si>
  <si>
    <t>"C11" - vestavné do podhledu M600, 4x24W, G5, IP40, vč. zdrojů  (podrobný popis viz technické podmínky)</t>
  </si>
  <si>
    <t>-1084659589</t>
  </si>
  <si>
    <t>"P101"8</t>
  </si>
  <si>
    <t>B0130-093/424/CX</t>
  </si>
  <si>
    <t>"C12" - vestavné do podhledu M600-SK, 4x24W, G5, IP40, vč. zdrojů  (podrobný popis viz technické podmínky)</t>
  </si>
  <si>
    <t>-423030700</t>
  </si>
  <si>
    <t>B0135-023/424/CX</t>
  </si>
  <si>
    <t>"C31" - vestavné do podhledu M600, 4x24W, G5, IP54, vč. zdrojů  (podrobný popis viz technické podmínky)</t>
  </si>
  <si>
    <t>-1300658360</t>
  </si>
  <si>
    <t>"P101"7</t>
  </si>
  <si>
    <t>B0135-023/424/CX-90</t>
  </si>
  <si>
    <t>"C31-90" - vestavné do podhledu M600, 4x24W, G5, IP54, vč. zdrojů s indexem Ra=90  (podrobný popis viz technické podmínky)</t>
  </si>
  <si>
    <t>1612360915</t>
  </si>
  <si>
    <t>B0135-093/424/CX</t>
  </si>
  <si>
    <t>"C32" - vestavné do podhledu M600-SK, 4x24W, G5, IP54, vč. zdrojů (podrobný popis viz technické podmínky)</t>
  </si>
  <si>
    <t>218694255</t>
  </si>
  <si>
    <t>"P101"28</t>
  </si>
  <si>
    <t>B0135-093/424/CX-90</t>
  </si>
  <si>
    <t>"C32-90" - vestavné do podhledu M600-SK, 4x24W, G5, IP54, vč. zdrojů s indexem Ra=90  (podrobný popis viz technické podmínky)</t>
  </si>
  <si>
    <t>2026001393</t>
  </si>
  <si>
    <t>"P101"12</t>
  </si>
  <si>
    <t>B0136-093/424/CBT</t>
  </si>
  <si>
    <t>"C61s-90" - vestavné do podhledu M600, 4x24W, G5, IP65,elektronický stmívatelný předřadník PCA-DSI, vč. zdrojů s indexem Ra=90 (podrobný popis viz technické podmínky)</t>
  </si>
  <si>
    <t>-1194348774</t>
  </si>
  <si>
    <t>741371022</t>
  </si>
  <si>
    <t>Montáž svítidlo zářivkové bytové stropní vestavné 2 zdroje</t>
  </si>
  <si>
    <t>-1682984451</t>
  </si>
  <si>
    <t>https://podminky.urs.cz/item/CS_URS_2023_01/741371022</t>
  </si>
  <si>
    <t>B0130-033/254/CX</t>
  </si>
  <si>
    <t>"E2" - vestavné do SDK-SK, 2x54W, G5, IP40, vč. zdrojů  (podrobný popis viz technické podmínky)</t>
  </si>
  <si>
    <t>-61327630</t>
  </si>
  <si>
    <t>"P101"11</t>
  </si>
  <si>
    <t>741371031</t>
  </si>
  <si>
    <t>Montáž svítidlo zářivkové bytové nástěnné přisazené 1 zdroj</t>
  </si>
  <si>
    <t>574715769</t>
  </si>
  <si>
    <t>https://podminky.urs.cz/item/CS_URS_2023_01/741371031</t>
  </si>
  <si>
    <t>B0189-013/114/CZ</t>
  </si>
  <si>
    <t>"H" - nástěnné přisazené svítidlo zářivkové 1x14W (podrobný popis viz technické podmínky)</t>
  </si>
  <si>
    <t>-273236022</t>
  </si>
  <si>
    <t>"P101"23</t>
  </si>
  <si>
    <t>SBK 114</t>
  </si>
  <si>
    <t>"K" - přisazené, s vypínačem, 1x14W, IP20, G5, vč. zdroje (podrobný popis viz technické podmínky)</t>
  </si>
  <si>
    <t>1014094543</t>
  </si>
  <si>
    <t>13-301K-2024E</t>
  </si>
  <si>
    <t>"M1" - nástěnné, direkt/indirekt, 2x24W, IP20, G5, vč. zdrojů (podrobný popis viz technické podmínky)</t>
  </si>
  <si>
    <t>244913077</t>
  </si>
  <si>
    <t>691</t>
  </si>
  <si>
    <t>13-301K-2028E</t>
  </si>
  <si>
    <t>"M2" - nástěnné, direkt/indirekt, 2x28W, IP20, G5, vč. zdrojů (podrobný popis viz technické podmínky)</t>
  </si>
  <si>
    <t>-1839087410</t>
  </si>
  <si>
    <t>741372111R</t>
  </si>
  <si>
    <t>Montáž svítidlo LED bytové vestavné podhledové do 0,09 m2</t>
  </si>
  <si>
    <t>-2008326300</t>
  </si>
  <si>
    <t>693</t>
  </si>
  <si>
    <t>V274sLCI116A3</t>
  </si>
  <si>
    <t>"J1" - vestavné kruhové, LED 16W, 2240lm/4000K, IP44, (podrobný popis viz technické podmínky)</t>
  </si>
  <si>
    <t>-1020688199</t>
  </si>
  <si>
    <t>V274SLCI124A3</t>
  </si>
  <si>
    <t>"J2" - vestavné kruhové, LED 24W, 2940lm/4000K, IP44, (podrobný popis viz technické podmínky)</t>
  </si>
  <si>
    <t>-237327914</t>
  </si>
  <si>
    <t>"P101"46</t>
  </si>
  <si>
    <t>695</t>
  </si>
  <si>
    <t>V274SLCI132A3</t>
  </si>
  <si>
    <t>"J3" - vestavné kruhové, LED 32W, 3920lm/4000K, IP44, (podrobný popis viz technické podmínky)</t>
  </si>
  <si>
    <t>1178967576</t>
  </si>
  <si>
    <t>741372112R</t>
  </si>
  <si>
    <t>Montáž svítidlo LED bytové vestavné podhledové do 0,36 m2</t>
  </si>
  <si>
    <t>482804244</t>
  </si>
  <si>
    <t>141-052K-10GID840</t>
  </si>
  <si>
    <t>"O1d" - vestavné kruhové, LED 33W, 3300lm/4000K, IP40, (podrobný popis viz technické podmínky)</t>
  </si>
  <si>
    <t>-272916013</t>
  </si>
  <si>
    <t>"P101"37</t>
  </si>
  <si>
    <t>741371104</t>
  </si>
  <si>
    <t>Montáž svítidlo zářivkové průmyslové stropní přisazené 2 zdroje s krytem</t>
  </si>
  <si>
    <t>-1321680971</t>
  </si>
  <si>
    <t>https://podminky.urs.cz/item/CS_URS_2023_01/741371104</t>
  </si>
  <si>
    <t>B013718</t>
  </si>
  <si>
    <t>"P1" - průmyslové, 2x28W IP66, vysoce leštěný polykarb. reflektor (podrobný popis viz technické podmínky)</t>
  </si>
  <si>
    <t>131672275</t>
  </si>
  <si>
    <t>"P101"24</t>
  </si>
  <si>
    <t>B013719</t>
  </si>
  <si>
    <t>"P2" - průmyslové, 2x35W IP66, vysoce leštěný polykarb. reflektor (podrobný popis viz technické podmínky)</t>
  </si>
  <si>
    <t>1283532817</t>
  </si>
  <si>
    <t>741372021</t>
  </si>
  <si>
    <t>Montáž svítidlo LED interiérové přisazené nástěnné hranaté nebo kruhové do 0,09 m2 se zapojením vodičů</t>
  </si>
  <si>
    <t>1270738818</t>
  </si>
  <si>
    <t>https://podminky.urs.cz/item/CS_URS_2023_01/741372021</t>
  </si>
  <si>
    <t>LED 303222</t>
  </si>
  <si>
    <t>"V" - venkovní nástěnné, LED 22W, 2071lm, IP66, (podrobný popis viz technické podmínky)</t>
  </si>
  <si>
    <t>-1621511299</t>
  </si>
  <si>
    <t>741371011</t>
  </si>
  <si>
    <t>Montáž svítidlo zářivkové bytové stropní závěsné na trubce 1 zdroj</t>
  </si>
  <si>
    <t>1697989827</t>
  </si>
  <si>
    <t>https://podminky.urs.cz/item/CS_URS_2023_01/741371011</t>
  </si>
  <si>
    <t>B0189-003/128/CZ</t>
  </si>
  <si>
    <t>"Z1" - zářivkové svítidlo závěsné 1x28W (podrobný popis viz technické podmínky)</t>
  </si>
  <si>
    <t>1973029615</t>
  </si>
  <si>
    <t>741372112</t>
  </si>
  <si>
    <t>Montáž svítidlo LED interiérové vestavné panelové hranaté nebo kruhové přes 0,09 do 0,36 m2 se zapojením vodičů</t>
  </si>
  <si>
    <t>-135575711</t>
  </si>
  <si>
    <t>https://podminky.urs.cz/item/CS_URS_2023_01/741372112</t>
  </si>
  <si>
    <t>A51</t>
  </si>
  <si>
    <t>Svítidlo A51, specifikace viz Technické podmínky</t>
  </si>
  <si>
    <t>-2035823202</t>
  </si>
  <si>
    <t>B51laser</t>
  </si>
  <si>
    <t>Svítidlo B51laser, specifikace viz Technické podmínky</t>
  </si>
  <si>
    <t>-1959909070</t>
  </si>
  <si>
    <t>B52</t>
  </si>
  <si>
    <t>Svítidlo B52, specifikace viz Technické podmínky</t>
  </si>
  <si>
    <t>-373643753</t>
  </si>
  <si>
    <t>C51</t>
  </si>
  <si>
    <t>Svítidlo C51, specifikace viz Technické podmínky</t>
  </si>
  <si>
    <t>-1972325255</t>
  </si>
  <si>
    <t>C61</t>
  </si>
  <si>
    <t>Svítidlo C61, specifikace viz Technické podmínky</t>
  </si>
  <si>
    <t>1932765679</t>
  </si>
  <si>
    <t>C62</t>
  </si>
  <si>
    <t>Svítidlo C62, specifikace viz Technické podmínky</t>
  </si>
  <si>
    <t>-1563702321</t>
  </si>
  <si>
    <t>"P101"3</t>
  </si>
  <si>
    <t>C71</t>
  </si>
  <si>
    <t>Svítidlo C71, specifikace viz Technické podmínky</t>
  </si>
  <si>
    <t>1150079301</t>
  </si>
  <si>
    <t>F51</t>
  </si>
  <si>
    <t>Svítidlo F51, specifikace viz Technické podmínky</t>
  </si>
  <si>
    <t>-1443859075</t>
  </si>
  <si>
    <t>F62s</t>
  </si>
  <si>
    <t>Svítidlo F62s, specifikace viz Technické podmínky</t>
  </si>
  <si>
    <t>-1594042960</t>
  </si>
  <si>
    <t>1763691535</t>
  </si>
  <si>
    <t>J51</t>
  </si>
  <si>
    <t>Svítidlo J51, specifikace viz Technické podmínky</t>
  </si>
  <si>
    <t>320615044</t>
  </si>
  <si>
    <t>O51</t>
  </si>
  <si>
    <t>Svítidlo O51, specifikace viz Technické podmínky</t>
  </si>
  <si>
    <t>1539150576</t>
  </si>
  <si>
    <t>1700541844</t>
  </si>
  <si>
    <t>H51</t>
  </si>
  <si>
    <t>Svítidlo H51, specifikace viz Technické podmínky</t>
  </si>
  <si>
    <t>-2096964477</t>
  </si>
  <si>
    <t>"P101"14</t>
  </si>
  <si>
    <t>741371011R</t>
  </si>
  <si>
    <t>Montáž svítidlo LED bytové stropní závěsné na lankách 1 zdroj</t>
  </si>
  <si>
    <t>1733078539</t>
  </si>
  <si>
    <t>Z51</t>
  </si>
  <si>
    <t>Z51, specifikace viz Technické podmínky</t>
  </si>
  <si>
    <t>954885965</t>
  </si>
  <si>
    <t>741372042</t>
  </si>
  <si>
    <t>Montáž svítidlo LED interiérové přisazené stropní páskové lištové se zapojením vodičů</t>
  </si>
  <si>
    <t>-1938544592</t>
  </si>
  <si>
    <t>https://podminky.urs.cz/item/CS_URS_2023_01/741372042</t>
  </si>
  <si>
    <t>723</t>
  </si>
  <si>
    <t>LP1</t>
  </si>
  <si>
    <t>LED pásek 165lm/m, 3000K 24V, 4W/m, včetně Al nosného profilu s prismatickým krytem - viz TP</t>
  </si>
  <si>
    <t>-1081840371</t>
  </si>
  <si>
    <t>"P101 - LED pasky" 5*5+6*4+1*3</t>
  </si>
  <si>
    <t>"Z+P" 8</t>
  </si>
  <si>
    <t>741350032</t>
  </si>
  <si>
    <t>Montáž transformátor jednofázový nn v krytu 1x primár - 1x sekundár do 1000 VA se zapojením vodičů</t>
  </si>
  <si>
    <t>1069103598</t>
  </si>
  <si>
    <t>https://podminky.urs.cz/item/CS_URS_2023_01/741350032</t>
  </si>
  <si>
    <t>NZ-LED200W</t>
  </si>
  <si>
    <t>Napájecí zdroj pro LED pásky, 24VDC/200W, 2výstupy</t>
  </si>
  <si>
    <t>-1641598692</t>
  </si>
  <si>
    <t>1012471457</t>
  </si>
  <si>
    <t>741372022</t>
  </si>
  <si>
    <t>Montáž svítidlo LED interiérové přisazené nástěnné hranaté nebo kruhové přes 0,09 do 0,36 m2 se zapojením vodičů</t>
  </si>
  <si>
    <t>-1932323479</t>
  </si>
  <si>
    <t>https://podminky.urs.cz/item/CS_URS_2023_01/741372022</t>
  </si>
  <si>
    <t>TB16034</t>
  </si>
  <si>
    <t>"N1" -  nouzové přisazené svítidlo, 30x0,2W LESD, (600lm), IP65, napájení z centrálního bateriového zdroje (podrobný popis viz technické podmínky)</t>
  </si>
  <si>
    <t>-487134756</t>
  </si>
  <si>
    <t>"P101"15</t>
  </si>
  <si>
    <t>TM92931A</t>
  </si>
  <si>
    <t>"N4" nouzové nástěnné svítidlo, 3x1W LED, IP66, 180lm, NEREZ, systém centrálního zdroje (podrobný popis viz technické podmínky)</t>
  </si>
  <si>
    <t>1630547482</t>
  </si>
  <si>
    <t>741372101</t>
  </si>
  <si>
    <t>Montáž svítidlo LED interiérové vestavné podhledové bodové se zapojením vodičů</t>
  </si>
  <si>
    <t>2110303005</t>
  </si>
  <si>
    <t>https://podminky.urs.cz/item/CS_URS_2023_01/741372101</t>
  </si>
  <si>
    <t>TB16763</t>
  </si>
  <si>
    <t>"N2" - nouzové svítidlo vestavné do SDK, 2,4W LED (180lm), IP43, D=120mm, napájení z centrálního bateriového zdroje, optika pro osvětlení únikových cest (podrobný popis viz technické podmínky)</t>
  </si>
  <si>
    <t>63962094</t>
  </si>
  <si>
    <t>"P101"18</t>
  </si>
  <si>
    <t>TB16762</t>
  </si>
  <si>
    <t>"N3" - nouzové svítidlo vestavné do SDK, 2,4W LED (180lm), IP43, D=120mm, napájení z centrálního bateriového zdroje, optika pro protipanické osvětlení (podrobný popis viz technické podmínky)</t>
  </si>
  <si>
    <t>568097150</t>
  </si>
  <si>
    <t>"P101"80</t>
  </si>
  <si>
    <t>TB93310A</t>
  </si>
  <si>
    <t>"N31" - nouzové svítidlo vestavné do SDK, IP65, 2,4W LED (180lm), D=120mm, napájení z centrálního bateriového zdroje, optika pro protipanické osvětlení (podrobný popis viz technické podmínky)</t>
  </si>
  <si>
    <t>1951273890</t>
  </si>
  <si>
    <t>741371025-D</t>
  </si>
  <si>
    <t>Demontáž svítidlo zářivkové bytové stropní vestavné 4 zdroje</t>
  </si>
  <si>
    <t>1228416667</t>
  </si>
  <si>
    <t>2019413435</t>
  </si>
  <si>
    <t>748153200R</t>
  </si>
  <si>
    <t>Montáž zařízení ke stmívacím předřadníkům</t>
  </si>
  <si>
    <t>-76164673</t>
  </si>
  <si>
    <t>DSI-V/T</t>
  </si>
  <si>
    <t>ŘÍDÍCÍ JEDNOTKA DSI-V/T, Tridonic, 120-277V/50Hz, 1W, IP20</t>
  </si>
  <si>
    <t>62161992</t>
  </si>
  <si>
    <t>DALI XC</t>
  </si>
  <si>
    <t>Vstupní zařízení pro řízení osvětlení, DALI XC</t>
  </si>
  <si>
    <t>-734958737</t>
  </si>
  <si>
    <t>DALI PS1</t>
  </si>
  <si>
    <t>Napájecí zdroj DALI PS1, do podhledu, 220-240VAC,4W,0-50°C</t>
  </si>
  <si>
    <t>773609576</t>
  </si>
  <si>
    <t>UPS</t>
  </si>
  <si>
    <t>UPS-40kVA</t>
  </si>
  <si>
    <t>UPS, 40kVA (3f-vstup/3f-výstup), SBS, 2 řádkový textový LCD (bez BP kontakttů), 600x1700x735mm, 480kg, vč. kabelů mezi UPS a bateriovým boxem</t>
  </si>
  <si>
    <t>834411275</t>
  </si>
  <si>
    <t>LCD</t>
  </si>
  <si>
    <t>Grafický LCD displej s integrovanou češtinou+klávesnice na dveřích UPS (včetně ABE + CCB+ Remote signalling card A12 s bezpotenc. kontakty)</t>
  </si>
  <si>
    <t>-1105586417</t>
  </si>
  <si>
    <t>SNMP</t>
  </si>
  <si>
    <t>SNMP adapter</t>
  </si>
  <si>
    <t>-1571866493</t>
  </si>
  <si>
    <t>filtr</t>
  </si>
  <si>
    <t>Sinewave recitifier input filtr 40kVA</t>
  </si>
  <si>
    <t>-103246322</t>
  </si>
  <si>
    <t>BAT</t>
  </si>
  <si>
    <t>Baterie pro zátěž 38kVA/31kW 30min, v externí skříni, 10let životnost dle Eurobat (při 20°C), 1*32 CTL 80-12, skříň 750x1700x735mm</t>
  </si>
  <si>
    <t>-1787432632</t>
  </si>
  <si>
    <t>Instal</t>
  </si>
  <si>
    <t>Instalace, připojení UPS, start UPS</t>
  </si>
  <si>
    <t>-331321737</t>
  </si>
  <si>
    <t>Škol</t>
  </si>
  <si>
    <t>Zaškolení obsluhy</t>
  </si>
  <si>
    <t>1763880104</t>
  </si>
  <si>
    <t>SP</t>
  </si>
  <si>
    <t>Stavební přípomoce</t>
  </si>
  <si>
    <t>468091311</t>
  </si>
  <si>
    <t>Vysekání kapes a výklenků ve zdivu cihelném pro krabice 7x7x5 cm</t>
  </si>
  <si>
    <t>1403225132</t>
  </si>
  <si>
    <t>https://podminky.urs.cz/item/CS_URS_2023_01/468091311</t>
  </si>
  <si>
    <t>"Svetelne rozvody"</t>
  </si>
  <si>
    <t xml:space="preserve">"SV" 195+15+1 </t>
  </si>
  <si>
    <t>"ZAS-1NP" 73+69+23</t>
  </si>
  <si>
    <t>"ZAS-2NP" 58+154+85+24</t>
  </si>
  <si>
    <t>"ZAS-3NP" 8+157+78+25+2</t>
  </si>
  <si>
    <t>"POSP-1NP" 22+0</t>
  </si>
  <si>
    <t>"POSP-2NP" 32+24</t>
  </si>
  <si>
    <t>"POSP-3NP" 13+8</t>
  </si>
  <si>
    <t>468101411</t>
  </si>
  <si>
    <t>Vysekání rýh pro montáž trubek a kabelů v cihelných zdech hl do 3 cm a š do 3 cm</t>
  </si>
  <si>
    <t>-1153769913</t>
  </si>
  <si>
    <t>https://podminky.urs.cz/item/CS_URS_2023_01/468101411</t>
  </si>
  <si>
    <t>"SV" 2*(195+15+1)</t>
  </si>
  <si>
    <t>"ZAS 1NP" 3*120</t>
  </si>
  <si>
    <t>"ZAS 2NP" 3*182</t>
  </si>
  <si>
    <t>"ZAS 3NP" 3*159</t>
  </si>
  <si>
    <t>"POSP-1NP" 2,5*(22+0+25+22+15)</t>
  </si>
  <si>
    <t>"POSP-2NP" 2,5*(24+18+9+11)</t>
  </si>
  <si>
    <t>"POSP-3NP" 2,5*(8+12+14+18)</t>
  </si>
  <si>
    <t>468081311</t>
  </si>
  <si>
    <t>Vybourání otvorů pro elektroinstalace ve zdivu cihelném pl do 0,0225 m2 tl do 15 cm</t>
  </si>
  <si>
    <t>-1060638315</t>
  </si>
  <si>
    <t>https://podminky.urs.cz/item/CS_URS_2023_01/468081311</t>
  </si>
  <si>
    <t>468081312</t>
  </si>
  <si>
    <t>Vybourání otvorů pro elektroinstalace ve zdivu cihelném pl do 0,0225 m2 tl přes 15 do 30 cm</t>
  </si>
  <si>
    <t>1938525589</t>
  </si>
  <si>
    <t>https://podminky.urs.cz/item/CS_URS_2023_01/468081312</t>
  </si>
  <si>
    <t>468081321</t>
  </si>
  <si>
    <t>Vybourání otvorů pro elektroinstalace ve zdivu cihelném pl přes 0,0225 do 0,09 m2 tl do 15 cm</t>
  </si>
  <si>
    <t>1876865461</t>
  </si>
  <si>
    <t>https://podminky.urs.cz/item/CS_URS_2023_01/468081321</t>
  </si>
  <si>
    <t>468081322</t>
  </si>
  <si>
    <t>Vybourání otvorů pro elektroinstalace ve zdivu cihelném pl přes 0,0225 do 0,09 m2 tl přes 15 do 30 cm</t>
  </si>
  <si>
    <t>-277760706</t>
  </si>
  <si>
    <t>https://podminky.urs.cz/item/CS_URS_2023_01/468081322</t>
  </si>
  <si>
    <t>468081423</t>
  </si>
  <si>
    <t>Vybourání otvorů pro elektroinstalace ve zdivu betonovém pl přes 0,0225 do 0,09 m2 tl přes 30 do 45 cm</t>
  </si>
  <si>
    <t>-825724093</t>
  </si>
  <si>
    <t>https://podminky.urs.cz/item/CS_URS_2023_01/468081423</t>
  </si>
  <si>
    <t>469972111</t>
  </si>
  <si>
    <t>Odvoz suti a vybouraných hmot při elektromontážích do 1 km</t>
  </si>
  <si>
    <t>78137539</t>
  </si>
  <si>
    <t>https://podminky.urs.cz/item/CS_URS_2023_01/469972111</t>
  </si>
  <si>
    <t>2,2*(0,5+2,1+0,4+0,3+0,8+0,9)</t>
  </si>
  <si>
    <t>469971111</t>
  </si>
  <si>
    <t>Svislá doprava suti a vybouraných hmot při elektromontážích za první podlaží</t>
  </si>
  <si>
    <t>-1782408466</t>
  </si>
  <si>
    <t>https://podminky.urs.cz/item/CS_URS_2023_01/469971111</t>
  </si>
  <si>
    <t>469971121</t>
  </si>
  <si>
    <t>Příplatek ke svislé dopravě suti a vybouraných hmot při elektromontážích za každé další podlaží</t>
  </si>
  <si>
    <t>1377581474</t>
  </si>
  <si>
    <t>https://podminky.urs.cz/item/CS_URS_2023_01/469971121</t>
  </si>
  <si>
    <t>4+2*4</t>
  </si>
  <si>
    <t>HZS-11</t>
  </si>
  <si>
    <t>Spolupráce s revizním technikem</t>
  </si>
  <si>
    <t>-1103502357</t>
  </si>
  <si>
    <t>HZS-12</t>
  </si>
  <si>
    <t>Spolupráce a koordinace prací s ostatními profesemi</t>
  </si>
  <si>
    <t>-396247950</t>
  </si>
  <si>
    <t>HZS-13</t>
  </si>
  <si>
    <t>Vyhledání připojovacího místa</t>
  </si>
  <si>
    <t>759271485</t>
  </si>
  <si>
    <t>HZS-14</t>
  </si>
  <si>
    <t>Zabezpečení pracoviště</t>
  </si>
  <si>
    <t>1082323483</t>
  </si>
  <si>
    <t>HZS-15</t>
  </si>
  <si>
    <t>Měření a revize elektrostaticky vodivých podlah</t>
  </si>
  <si>
    <t>-1186149747</t>
  </si>
  <si>
    <t>HZS-16</t>
  </si>
  <si>
    <t>Demontáže</t>
  </si>
  <si>
    <t>575628568</t>
  </si>
  <si>
    <t>4*8</t>
  </si>
  <si>
    <t>HZS-17</t>
  </si>
  <si>
    <t>Kontrola a protokol TIČR</t>
  </si>
  <si>
    <t>-1139270662</t>
  </si>
  <si>
    <t>3*8</t>
  </si>
  <si>
    <t>REV</t>
  </si>
  <si>
    <t>Revize</t>
  </si>
  <si>
    <t>741810003</t>
  </si>
  <si>
    <t>Celková prohlídka elektrického rozvodu a zařízení přes 0,5 do 1 milionu Kč</t>
  </si>
  <si>
    <t>1637442577</t>
  </si>
  <si>
    <t>https://podminky.urs.cz/item/CS_URS_2023_01/741810003</t>
  </si>
  <si>
    <t>741810011</t>
  </si>
  <si>
    <t>Příplatek k celkové prohlídce za každých dalších 500 000,- Kč</t>
  </si>
  <si>
    <t>1124999784</t>
  </si>
  <si>
    <t>https://podminky.urs.cz/item/CS_URS_2023_01/741810011</t>
  </si>
  <si>
    <t>741811011</t>
  </si>
  <si>
    <t>Kontrola rozvaděč nn silový hmotnosti do 200 kg</t>
  </si>
  <si>
    <t>-135472781</t>
  </si>
  <si>
    <t>https://podminky.urs.cz/item/CS_URS_2023_01/741811011</t>
  </si>
  <si>
    <t>741811012</t>
  </si>
  <si>
    <t>Kontrola rozvaděč nn silový hmotnosti přes 200 do 300 kg</t>
  </si>
  <si>
    <t>-1473763862</t>
  </si>
  <si>
    <t>https://podminky.urs.cz/item/CS_URS_2023_01/741811012</t>
  </si>
  <si>
    <t>4+1+3</t>
  </si>
  <si>
    <t>741811004</t>
  </si>
  <si>
    <t>Kontrola rozvaděč nn pro automatické ovládání záskoku</t>
  </si>
  <si>
    <t>513379756</t>
  </si>
  <si>
    <t>https://podminky.urs.cz/item/CS_URS_2023_01/741811004</t>
  </si>
  <si>
    <t>3+6</t>
  </si>
  <si>
    <t>OCHR</t>
  </si>
  <si>
    <t>Procovní a ochranné pomůcky do rozvodny</t>
  </si>
  <si>
    <t>POP-01</t>
  </si>
  <si>
    <t>Dielektrické rukavice pro elektrotechniku</t>
  </si>
  <si>
    <t>2002997181</t>
  </si>
  <si>
    <t>POP-02</t>
  </si>
  <si>
    <t>Dielektrická obuv (galoše) do 1000V</t>
  </si>
  <si>
    <t>-880122758</t>
  </si>
  <si>
    <t>POP-03</t>
  </si>
  <si>
    <t>Izolační (dielektrický) koberec pro elektrotechniku</t>
  </si>
  <si>
    <t>-1658381228</t>
  </si>
  <si>
    <t>POP-04</t>
  </si>
  <si>
    <t>Ochranné brýle nebo obličejový štítek</t>
  </si>
  <si>
    <t>-123135488</t>
  </si>
  <si>
    <t>773</t>
  </si>
  <si>
    <t>POP-05</t>
  </si>
  <si>
    <t>Zdravotnická skříňka doplněná o T tubus pro dospělé</t>
  </si>
  <si>
    <t>739974614</t>
  </si>
  <si>
    <t>POP-06</t>
  </si>
  <si>
    <t>Plakát První pomoc při úrazech elektřinou</t>
  </si>
  <si>
    <t>23646799</t>
  </si>
  <si>
    <t>775</t>
  </si>
  <si>
    <t>POP-07</t>
  </si>
  <si>
    <t>Bezpečnostní tabulka - Důležitá telefonní čísla</t>
  </si>
  <si>
    <t>785881921</t>
  </si>
  <si>
    <t>POP-08</t>
  </si>
  <si>
    <t>Zkoušečka napětí do 500V – ČSN EN 61243-3</t>
  </si>
  <si>
    <t>532280235</t>
  </si>
  <si>
    <t>777</t>
  </si>
  <si>
    <t>NB.3.01.21</t>
  </si>
  <si>
    <t>NB.3.01.21 „Pozor - pod napětím“</t>
  </si>
  <si>
    <t>-1401992790</t>
  </si>
  <si>
    <t>NB.3.01.31</t>
  </si>
  <si>
    <t>NB.3.01.31 „Pozor - zpětný proud“</t>
  </si>
  <si>
    <t>-1213290303</t>
  </si>
  <si>
    <t>779</t>
  </si>
  <si>
    <t>NB.3.01.37</t>
  </si>
  <si>
    <t>NB.3.01.37 "Pozor – uzemněno"</t>
  </si>
  <si>
    <t>1885690507</t>
  </si>
  <si>
    <t>NB.3.19.31</t>
  </si>
  <si>
    <t>NB.3.19.31 "Pozor – na zařízení se pracuje"</t>
  </si>
  <si>
    <t>-1099556809</t>
  </si>
  <si>
    <t>NB.1.41.03</t>
  </si>
  <si>
    <t>NB.1.41.03 "Nezapínej – na zařízení se pracuje"</t>
  </si>
  <si>
    <t>282472407</t>
  </si>
  <si>
    <t>D1_03_4g-H - Hromosvod</t>
  </si>
  <si>
    <t>Ing. Škarek, Ing. Zacha, Ing. Pech</t>
  </si>
  <si>
    <t>D1.01.4g-H - Hromosvod - 2023</t>
  </si>
  <si>
    <t xml:space="preserve">    JS - Jímací soustava</t>
  </si>
  <si>
    <t xml:space="preserve">    KaR - Kompletace a revize</t>
  </si>
  <si>
    <t>D1.01.4g-H</t>
  </si>
  <si>
    <t>Hromosvod - 2023</t>
  </si>
  <si>
    <t>JS</t>
  </si>
  <si>
    <t>Jímací soustava</t>
  </si>
  <si>
    <t>T01Z205</t>
  </si>
  <si>
    <t>Drát 8 , drát O 8 mm (0,40 kg/m) , provedení FeZn</t>
  </si>
  <si>
    <t>-250972405</t>
  </si>
  <si>
    <t>"střecha" 1,2*(120+20+40+60+7*7+10)</t>
  </si>
  <si>
    <t>"svody" 1,2*(6*5+4+10+8+18*9)</t>
  </si>
  <si>
    <t>"jine"  1,2*(15+5+50+10)</t>
  </si>
  <si>
    <t>"jímací hroty 1m" 20*2</t>
  </si>
  <si>
    <t>"el" 78,4</t>
  </si>
  <si>
    <t>741420001</t>
  </si>
  <si>
    <t>Montáž drát nebo lano hromosvodné svodové D do 10 mm s podpěrou</t>
  </si>
  <si>
    <t>623208695</t>
  </si>
  <si>
    <t>https://podminky.urs.cz/item/CS_URS_2023_01/741420001</t>
  </si>
  <si>
    <t>T01V015</t>
  </si>
  <si>
    <t>SS, svorka spojovací, provedení FeZn</t>
  </si>
  <si>
    <t>-745560143</t>
  </si>
  <si>
    <t>"strecha" 2*2+58*3+13*3</t>
  </si>
  <si>
    <t>"jímací hroty 1m" 20*3</t>
  </si>
  <si>
    <t xml:space="preserve">"stav ZT" 3*2 </t>
  </si>
  <si>
    <t>"el" 42</t>
  </si>
  <si>
    <t>T01V040</t>
  </si>
  <si>
    <t>SP, svorka připojovací, provedení FeZn</t>
  </si>
  <si>
    <t>784574072</t>
  </si>
  <si>
    <t>"sv. náh" 8+2</t>
  </si>
  <si>
    <t>"el" 5</t>
  </si>
  <si>
    <t>T01V063</t>
  </si>
  <si>
    <t>SJ 1d, svorka k tyči diagonální, provedení FeZn</t>
  </si>
  <si>
    <t>194240321</t>
  </si>
  <si>
    <t>"ZS" 8+20+6</t>
  </si>
  <si>
    <t>"el" 6</t>
  </si>
  <si>
    <t>741420021</t>
  </si>
  <si>
    <t>Montáž svorka hromosvodná se 2 šrouby</t>
  </si>
  <si>
    <t>-611657294</t>
  </si>
  <si>
    <t>https://podminky.urs.cz/item/CS_URS_2023_01/741420021</t>
  </si>
  <si>
    <t>T01V050</t>
  </si>
  <si>
    <t>SK, svorka křížová, provedení FeZn</t>
  </si>
  <si>
    <t>-1406642501</t>
  </si>
  <si>
    <t>"strecha" 1</t>
  </si>
  <si>
    <t>"el" 3</t>
  </si>
  <si>
    <t>741420022</t>
  </si>
  <si>
    <t>Montáž svorka hromosvodná se 3 a více šrouby</t>
  </si>
  <si>
    <t>-273324507</t>
  </si>
  <si>
    <t>https://podminky.urs.cz/item/CS_URS_2023_01/741420022</t>
  </si>
  <si>
    <t>T01V275</t>
  </si>
  <si>
    <t>PV 32, podp. vedení na želez. konstrukce, provedení FeZn</t>
  </si>
  <si>
    <t>2104010737</t>
  </si>
  <si>
    <t>"atika VZT" 21+21+6+6</t>
  </si>
  <si>
    <t>"atika hlavni" 31+8+11+9+36+18</t>
  </si>
  <si>
    <t>"atika vedl" 4+4+10</t>
  </si>
  <si>
    <t>"el" 45</t>
  </si>
  <si>
    <t>741420024</t>
  </si>
  <si>
    <t>Montáž svorka hromosvodná na konstrukce</t>
  </si>
  <si>
    <t>-1037033204</t>
  </si>
  <si>
    <t>https://podminky.urs.cz/item/CS_URS_2023_01/741420024</t>
  </si>
  <si>
    <t>D02275160PV1</t>
  </si>
  <si>
    <t>PV1, podpěra vedení s prstencem odlitek Zn, pro prům. 7-10mm, FeZn, s upevňovacím materiálem</t>
  </si>
  <si>
    <t>531830620</t>
  </si>
  <si>
    <t>"svody" 6*4+4+10</t>
  </si>
  <si>
    <t>"el" 12</t>
  </si>
  <si>
    <t>T01Z110</t>
  </si>
  <si>
    <t>PV 21d, podp. ved. na ploché stř. - beton, provedení FeZn</t>
  </si>
  <si>
    <t>404724211</t>
  </si>
  <si>
    <t>"strecha VZT" 5+5+5</t>
  </si>
  <si>
    <t>"strecha hl" 3+8+9+3+7</t>
  </si>
  <si>
    <t>"strecha vedl" 8</t>
  </si>
  <si>
    <t>"ZS" 6+13+5</t>
  </si>
  <si>
    <t>"el" 43</t>
  </si>
  <si>
    <t>210220302j</t>
  </si>
  <si>
    <t xml:space="preserve">Montáž podpěr hromosvodných </t>
  </si>
  <si>
    <t>-1598026653</t>
  </si>
  <si>
    <t>D02478112</t>
  </si>
  <si>
    <t>Uzemňovací bod Typ M M10/M12 nerez, m. MV-Klemme f. Rd 8-10mm St/tZn</t>
  </si>
  <si>
    <t>-790949283</t>
  </si>
  <si>
    <t>"svody v sloupech" 9</t>
  </si>
  <si>
    <t>D02478141</t>
  </si>
  <si>
    <t>Připojovací svorka pro uzemňovací bod, M10, pro prům. 7-10/pásek 30-40mm, FeZn</t>
  </si>
  <si>
    <t>929532669</t>
  </si>
  <si>
    <t>210220375R</t>
  </si>
  <si>
    <t>Montáž uzemňovacích bodů, včetně uchycení a napojení vodičů</t>
  </si>
  <si>
    <t>1080948541</t>
  </si>
  <si>
    <t>T01V395</t>
  </si>
  <si>
    <t>JR 3,0, jímací tyč s rovným koncem, provedení FeZn</t>
  </si>
  <si>
    <t>1026743872</t>
  </si>
  <si>
    <t>"JS1" 2</t>
  </si>
  <si>
    <t>T01V546r</t>
  </si>
  <si>
    <t xml:space="preserve">SJT, stojan pro jímací tyč, provedení FeZn, včetně příslušenství </t>
  </si>
  <si>
    <t>-649586032</t>
  </si>
  <si>
    <t>T01V055</t>
  </si>
  <si>
    <t>SJ 1, svorka k jímací tyči, provedení FeZn</t>
  </si>
  <si>
    <t>1748336037</t>
  </si>
  <si>
    <t>T01V545</t>
  </si>
  <si>
    <t>PB19, podstavec betonový 19kg, provedení FeZn</t>
  </si>
  <si>
    <t>-444207437</t>
  </si>
  <si>
    <t>T01V540</t>
  </si>
  <si>
    <t>Podl. PB19, podložka gumová , provedení Pryž</t>
  </si>
  <si>
    <t>-1700895826</t>
  </si>
  <si>
    <t>741430012</t>
  </si>
  <si>
    <t>Montáž tyč jímací délky přes 3 m na stojan</t>
  </si>
  <si>
    <t>-260109943</t>
  </si>
  <si>
    <t>https://podminky.urs.cz/item/CS_URS_2023_01/741430012</t>
  </si>
  <si>
    <t>KaR</t>
  </si>
  <si>
    <t>Kompletace a revize</t>
  </si>
  <si>
    <t>1165202518</t>
  </si>
  <si>
    <t>-807163502</t>
  </si>
  <si>
    <t>HZS-REV</t>
  </si>
  <si>
    <t>Revize včetně protokolu</t>
  </si>
  <si>
    <t>1976242598</t>
  </si>
  <si>
    <t>HZS-TIČR</t>
  </si>
  <si>
    <t>1240993412</t>
  </si>
  <si>
    <t>D1_03_4h1 - Slaboproudá elektrotechnika</t>
  </si>
  <si>
    <t>Robert Frýba</t>
  </si>
  <si>
    <t>SPOL - Společná část rozvodů</t>
  </si>
  <si>
    <t>SK - Strukturovaná kabeláž</t>
  </si>
  <si>
    <t xml:space="preserve">    SK-A - Aktivní prvky - specifikace dle zadání uživatele</t>
  </si>
  <si>
    <t xml:space="preserve">    SK-UPS - UPS pro IT</t>
  </si>
  <si>
    <t xml:space="preserve">    SK-RD-04 - Datové rozvaděče</t>
  </si>
  <si>
    <t xml:space="preserve">    SK-MON - Montážní práce a materiál</t>
  </si>
  <si>
    <t>ACS - Elektronická kontrola vstupu</t>
  </si>
  <si>
    <t>DT - Domácí telefon</t>
  </si>
  <si>
    <t>PZTS - Poplachový zabezpečovací a tísňový systém</t>
  </si>
  <si>
    <t>SZ - Signalizační zařízení</t>
  </si>
  <si>
    <t>CCTV - Kamerový dohledový systém</t>
  </si>
  <si>
    <t>JČ - Jednotný čas</t>
  </si>
  <si>
    <t>STA - Společná televizní anténa</t>
  </si>
  <si>
    <t>VS - Vyvolávací systém</t>
  </si>
  <si>
    <t>MON - Monitoring teploty a váhy</t>
  </si>
  <si>
    <t>SPOL</t>
  </si>
  <si>
    <t>Společná část rozvodů</t>
  </si>
  <si>
    <t>KZI35x50</t>
  </si>
  <si>
    <t>KZI 35X50X0.75_S Kabelový žlab s integrovanou spojkou z plechu tloušťky 0,75 mm v povrchové úpravě sendzimir, děrovaný</t>
  </si>
  <si>
    <t>787937165</t>
  </si>
  <si>
    <t>3*20</t>
  </si>
  <si>
    <t>KZI35x50ns</t>
  </si>
  <si>
    <t>Nosný systém pro kabelový žlab š. 50mm, konzoly, výložníky, závitové tyče, spojky, příslušenství</t>
  </si>
  <si>
    <t>-122311289</t>
  </si>
  <si>
    <t>KZI60x100</t>
  </si>
  <si>
    <t>KZI 60X100X1.00_S Kabelový žlab s integrovanou spojkou z plechu tloušťky 1 mm v povrchové úpravě sendzimir, děrovaný</t>
  </si>
  <si>
    <t>-897634243</t>
  </si>
  <si>
    <t>4*20</t>
  </si>
  <si>
    <t>KZI60x100ns</t>
  </si>
  <si>
    <t>Nosný systém pro kabelový žlab š. 100mm, konzoly, výložníky, závitové tyče, spojky, příslušenství</t>
  </si>
  <si>
    <t>1591249710</t>
  </si>
  <si>
    <t>742110102</t>
  </si>
  <si>
    <t>Montáž kabelového žlabu pro slaboproud drátěného 150/100 mm</t>
  </si>
  <si>
    <t>-1824040411</t>
  </si>
  <si>
    <t>https://podminky.urs.cz/item/CS_URS_2023_01/742110102</t>
  </si>
  <si>
    <t>KZI60x300</t>
  </si>
  <si>
    <t>KZI 60X300X1.00_S  Kabelový žlab s integrovanou spojkou z plechu tloušťky 1 mm v povrchové úpravě sendzimir, děrovaný</t>
  </si>
  <si>
    <t>-1493361627</t>
  </si>
  <si>
    <t>"1NP" 42</t>
  </si>
  <si>
    <t>"2NP" 45</t>
  </si>
  <si>
    <t>"3NP" 24</t>
  </si>
  <si>
    <t>KZI60x300ns</t>
  </si>
  <si>
    <t>Nosný systém pro kabelový žlab š. 300mm, konzoly, výložníky, závitové tyče, spojky, příslušenství</t>
  </si>
  <si>
    <t>857248737</t>
  </si>
  <si>
    <t>742110107</t>
  </si>
  <si>
    <t>Montáž kabelového žlabu pro slaboproud drátěného 500/100 mm</t>
  </si>
  <si>
    <t>-938191606</t>
  </si>
  <si>
    <t>https://podminky.urs.cz/item/CS_URS_2023_01/742110107</t>
  </si>
  <si>
    <t>KL110x500</t>
  </si>
  <si>
    <t xml:space="preserve">KL 110X500_S Kabelová lávka </t>
  </si>
  <si>
    <t>-210271126</t>
  </si>
  <si>
    <t>KL110x500m</t>
  </si>
  <si>
    <t>Montáž kabelové lávky 500mm</t>
  </si>
  <si>
    <t>1279463878</t>
  </si>
  <si>
    <t>SK</t>
  </si>
  <si>
    <t>Strukturovaná kabeláž</t>
  </si>
  <si>
    <t>SK-A</t>
  </si>
  <si>
    <t>Aktivní prvky - specifikace dle zadání uživatele</t>
  </si>
  <si>
    <t>J9778A</t>
  </si>
  <si>
    <t>Switch HPe Aruba 2530 48 PoE+, Řízený, L2, 1U,48x 10/100/ RJ45 portů + 2x 10/100/1000 RJ45 porty + 2x Gb SFP porty + 1x Dual-personality (RJ-45 nebo USB micro-B) serial</t>
  </si>
  <si>
    <t>1194025459</t>
  </si>
  <si>
    <t>HBGBCLC</t>
  </si>
  <si>
    <t>HPe Aruba Gigabit-SX-LC Mini-GBIC</t>
  </si>
  <si>
    <t>557963194</t>
  </si>
  <si>
    <t>HBGBCTX</t>
  </si>
  <si>
    <t>HPe Aruba Gigabit-TX-RJ45 Mini-GBIC</t>
  </si>
  <si>
    <t>-1704263172</t>
  </si>
  <si>
    <t>WFAP</t>
  </si>
  <si>
    <t>APX 530 Indoor Access Point - 3x3 MIMO, dual radio, vestavěné antény, držák na zeď</t>
  </si>
  <si>
    <t>-669927705</t>
  </si>
  <si>
    <t>742330012</t>
  </si>
  <si>
    <t>Montáž zařízení do rozvaděče (switch, UPS, DVR, server) bez nastavení</t>
  </si>
  <si>
    <t>915283670</t>
  </si>
  <si>
    <t>https://podminky.urs.cz/item/CS_URS_2023_01/742330012</t>
  </si>
  <si>
    <t>WFSET</t>
  </si>
  <si>
    <t>Integrace WiFi AP do systému, konfigurace</t>
  </si>
  <si>
    <t>99894978</t>
  </si>
  <si>
    <t>SK-UPS</t>
  </si>
  <si>
    <t>UPS pro IT</t>
  </si>
  <si>
    <t>SKUPS6000</t>
  </si>
  <si>
    <t>UPS 6000 VA/5400 W, 3F:1F, účinnost &gt;94% v online, 98% v režimu vysoké účinnosti, LCD, účiník 0,9, PX6KiRTN,  síť. karta</t>
  </si>
  <si>
    <t>-1325424424</t>
  </si>
  <si>
    <t>SKUPS6000i</t>
  </si>
  <si>
    <t>Instalace UPS, uvedení do provozu</t>
  </si>
  <si>
    <t>706394729</t>
  </si>
  <si>
    <t>SK-RD-04</t>
  </si>
  <si>
    <t>Datové rozvaděče</t>
  </si>
  <si>
    <t>DR8001000</t>
  </si>
  <si>
    <t>19´´ rozvaděč stojanový rozebiratelný 47U/800x1000, perforované ocelové dveře</t>
  </si>
  <si>
    <t>-323439953</t>
  </si>
  <si>
    <t>DR-RAX-MS-X81-X1</t>
  </si>
  <si>
    <t>Sada koleček s max. doporučenou nosností všech 4 koleček 800 kg</t>
  </si>
  <si>
    <t>-1856831852</t>
  </si>
  <si>
    <t>742330005</t>
  </si>
  <si>
    <t>Montáž rozvaděče stojanového přes 30U</t>
  </si>
  <si>
    <t>-1142963573</t>
  </si>
  <si>
    <t>https://podminky.urs.cz/item/CS_URS_2023_01/742330005</t>
  </si>
  <si>
    <t>DR-RAX-CH-X02-A1</t>
  </si>
  <si>
    <t>Ventilační jednotka do 19" racku, 4x ventilátor</t>
  </si>
  <si>
    <t>-210655676</t>
  </si>
  <si>
    <t>DR-RAB-PD-X11-A1</t>
  </si>
  <si>
    <t xml:space="preserve">Rozvodný panel 1U, 7x zásuvka, bleskojistka, podsvícený vypínač, 3x1.5mm 2m kabel </t>
  </si>
  <si>
    <t>1987792904</t>
  </si>
  <si>
    <t>742330022</t>
  </si>
  <si>
    <t>Montáž napájecího panelu do rozvaděče</t>
  </si>
  <si>
    <t>1112302232</t>
  </si>
  <si>
    <t>https://podminky.urs.cz/item/CS_URS_2023_01/742330022</t>
  </si>
  <si>
    <t>24200243</t>
  </si>
  <si>
    <t>Univerzální modulární neosazený patch panel 24 portů černý 1U SX24M-0-STP-BK-UNI</t>
  </si>
  <si>
    <t>653191692</t>
  </si>
  <si>
    <t>742330024</t>
  </si>
  <si>
    <t>Montáž patch panelu 24 portů</t>
  </si>
  <si>
    <t>1110967215</t>
  </si>
  <si>
    <t>https://podminky.urs.cz/item/CS_URS_2023_01/742330024</t>
  </si>
  <si>
    <t>25286902</t>
  </si>
  <si>
    <t>Samořezný keystone CAT6A STP RJ45 SXKJ-10G-STP-BK-SA Component Level a 4PPoE certifikace, beznástrojový</t>
  </si>
  <si>
    <t>-1874482277</t>
  </si>
  <si>
    <t>OPTPP24</t>
  </si>
  <si>
    <t>19" Optická vana výsuvná 1U, 24x SC simplex/LC duplex/E2000, černá  s příslušenstvím 2x kazeta pro 12 svárů, 24x ochrana svárů, 2 průchodky PG, nalepovacími příchytkami a šroubky na připevnění adaptérů</t>
  </si>
  <si>
    <t>663545281</t>
  </si>
  <si>
    <t>742330027</t>
  </si>
  <si>
    <t>Montáž panelu pro 24 x optický konektor</t>
  </si>
  <si>
    <t>2103784633</t>
  </si>
  <si>
    <t>https://podminky.urs.cz/item/CS_URS_2023_01/742330027</t>
  </si>
  <si>
    <t>742330036</t>
  </si>
  <si>
    <t>Montáž optické vany - sestavení</t>
  </si>
  <si>
    <t>-939787028</t>
  </si>
  <si>
    <t>https://podminky.urs.cz/item/CS_URS_2023_01/742330036</t>
  </si>
  <si>
    <t>OPTADLC</t>
  </si>
  <si>
    <t>Adaptér LC Duplex singlemode OS2</t>
  </si>
  <si>
    <t>647769245</t>
  </si>
  <si>
    <t>742330029</t>
  </si>
  <si>
    <t>Montáž konektoru SM, MM</t>
  </si>
  <si>
    <t>1206837071</t>
  </si>
  <si>
    <t>https://podminky.urs.cz/item/CS_URS_2023_01/742330029</t>
  </si>
  <si>
    <t>742330031</t>
  </si>
  <si>
    <t>Teplem smrštitelná ochrana sváru</t>
  </si>
  <si>
    <t>-741442451</t>
  </si>
  <si>
    <t>https://podminky.urs.cz/item/CS_URS_2023_01/742330031</t>
  </si>
  <si>
    <t>OPTPIGLC</t>
  </si>
  <si>
    <t>Pigtail LC 9/125 OS2 2m</t>
  </si>
  <si>
    <t>814656656</t>
  </si>
  <si>
    <t>DR-DBC14805</t>
  </si>
  <si>
    <t>19" vyvaz.kovový panel,5x velké kovové oko, 1U</t>
  </si>
  <si>
    <t>-1344764467</t>
  </si>
  <si>
    <t>742330023</t>
  </si>
  <si>
    <t>Montáž vyvazovacího panelu 1U</t>
  </si>
  <si>
    <t>-1237115834</t>
  </si>
  <si>
    <t>https://podminky.urs.cz/item/CS_URS_2023_01/742330023</t>
  </si>
  <si>
    <t>DR-DSSRA050</t>
  </si>
  <si>
    <t>Montážní sada M6 (šroub, matice, podložka - sada 50 ks)</t>
  </si>
  <si>
    <t>307905245</t>
  </si>
  <si>
    <t>OPTPATCH</t>
  </si>
  <si>
    <t>Optický Patch Cord, LC/LC Singlemode 09/125 µ, Duplex, 3m</t>
  </si>
  <si>
    <t>-883337167</t>
  </si>
  <si>
    <t>MPATCH1M</t>
  </si>
  <si>
    <t>Patch kabel Cat.6A, stíněný, LSZH, 1m, šedý</t>
  </si>
  <si>
    <t>1481644249</t>
  </si>
  <si>
    <t>MPATCH2M</t>
  </si>
  <si>
    <t>Patch kabel Cat.6A, stíněný, LSZH, 2m, šedý</t>
  </si>
  <si>
    <t>602678894</t>
  </si>
  <si>
    <t>MPATCH5M</t>
  </si>
  <si>
    <t>Patch kabel Cat.6A, stíněný, LSZH, 5m, šedý</t>
  </si>
  <si>
    <t>-451953644</t>
  </si>
  <si>
    <t>SK-MON</t>
  </si>
  <si>
    <t>Montážní práce a materiál</t>
  </si>
  <si>
    <t>Svazkový držák Grip 15x NYM3x1,5, St, pásově zinkováno</t>
  </si>
  <si>
    <t>318982381</t>
  </si>
  <si>
    <t>2207028m</t>
  </si>
  <si>
    <t>Montáž příchytek pro kabely</t>
  </si>
  <si>
    <t>-1334073568</t>
  </si>
  <si>
    <t>1240653</t>
  </si>
  <si>
    <t>Elektroinstalační krabice KP 68/D KA</t>
  </si>
  <si>
    <t>47035148</t>
  </si>
  <si>
    <t>3154KU</t>
  </si>
  <si>
    <t>KU 68 LD/1, krabice univerzální pro sádrokartonové příčky</t>
  </si>
  <si>
    <t>-393138462</t>
  </si>
  <si>
    <t>742110504</t>
  </si>
  <si>
    <t>Montáž krabic pro slaboproud zapuštěných plastových odbočných kruhových s víčkem</t>
  </si>
  <si>
    <t>-259561943</t>
  </si>
  <si>
    <t>https://podminky.urs.cz/item/CS_URS_2023_01/742110504</t>
  </si>
  <si>
    <t>39173100</t>
  </si>
  <si>
    <t>Ohebná trubka PVC 1225 L50 25mm tmavě šedá</t>
  </si>
  <si>
    <t>823598040</t>
  </si>
  <si>
    <t>1200</t>
  </si>
  <si>
    <t>742110002</t>
  </si>
  <si>
    <t>Montáž trubek pro slaboproud plastových ohebných uložených pod omítku</t>
  </si>
  <si>
    <t>1134768547</t>
  </si>
  <si>
    <t>https://podminky.urs.cz/item/CS_URS_2023_01/742110002</t>
  </si>
  <si>
    <t>SXKD-6A</t>
  </si>
  <si>
    <t>Instalační kabel CAT6A FFTP LSOH Dca-s2,d2,a1 , cívka 500m</t>
  </si>
  <si>
    <t>-326333846</t>
  </si>
  <si>
    <t>"22560m" 46</t>
  </si>
  <si>
    <t>742124001</t>
  </si>
  <si>
    <t>Montáž kabelů datových FTP, UTP, STP pro vnitřní rozvody do žlabu nebo lišty</t>
  </si>
  <si>
    <t>362748329</t>
  </si>
  <si>
    <t>https://podminky.urs.cz/item/CS_URS_2023_01/742124001</t>
  </si>
  <si>
    <t>21360</t>
  </si>
  <si>
    <t>742124002</t>
  </si>
  <si>
    <t>Montáž kabelů datových FTP, UTP, STP pro vnitřní rozvody do trubky</t>
  </si>
  <si>
    <t>574566432</t>
  </si>
  <si>
    <t>https://podminky.urs.cz/item/CS_URS_2023_01/742124002</t>
  </si>
  <si>
    <t>SKDTC6A2</t>
  </si>
  <si>
    <t>Zásuvka datová 2xRJ45 STP Cat.6A bílá, sestava datová zásuvka, nosná maska, rámeček, 2x keystone Cat6A beznástrojový certifikovaný</t>
  </si>
  <si>
    <t>459991717</t>
  </si>
  <si>
    <t>SKDTC6A1</t>
  </si>
  <si>
    <t>Zásuvka datová 1xRJ45 STP Cat.6A bílá, sestava datová zásuvka, nosná maska, rámeček, 1x keystone Cat6A beznástrojový certifikovaný</t>
  </si>
  <si>
    <t>1265717174</t>
  </si>
  <si>
    <t>SKDT45C6A</t>
  </si>
  <si>
    <t>Modul zásuvkový 22,5x45 se záclonkou</t>
  </si>
  <si>
    <t>1641838676</t>
  </si>
  <si>
    <t>SKDT45C6AM</t>
  </si>
  <si>
    <t>Keystone modul RJ45 KEJ-C6A-S-10G RJ45 Cat.6A stíněný, beznástrojová montáž, určen do zásuvkového modulu 22,5x45</t>
  </si>
  <si>
    <t>-1128147782</t>
  </si>
  <si>
    <t>742330044</t>
  </si>
  <si>
    <t>Montáž datové zásuvky 1 až 6 pozic</t>
  </si>
  <si>
    <t>-1204097823</t>
  </si>
  <si>
    <t>https://podminky.urs.cz/item/CS_URS_2023_01/742330044</t>
  </si>
  <si>
    <t>742330051</t>
  </si>
  <si>
    <t>Popis portu datové zásuvky</t>
  </si>
  <si>
    <t>-1508592455</t>
  </si>
  <si>
    <t>https://podminky.urs.cz/item/CS_URS_2023_01/742330051</t>
  </si>
  <si>
    <t>742330101</t>
  </si>
  <si>
    <t>Měření metalického segmentu s vyhotovením protokolu</t>
  </si>
  <si>
    <t>-1717361841</t>
  </si>
  <si>
    <t>https://podminky.urs.cz/item/CS_URS_2023_01/742330101</t>
  </si>
  <si>
    <t>ALT68834</t>
  </si>
  <si>
    <t>HDPE mikrotrubička 10/8mm, vnitřní lubrikační vrstva, pro zafouknutí kabelů do průměru 6mm</t>
  </si>
  <si>
    <t>381021989</t>
  </si>
  <si>
    <t>742110013</t>
  </si>
  <si>
    <t>Montáž trubek pro slaboproud plastových tuhých pro vnitřní rozvody pro optická vlákna</t>
  </si>
  <si>
    <t>-773226747</t>
  </si>
  <si>
    <t>https://podminky.urs.cz/item/CS_URS_2023_01/742110013</t>
  </si>
  <si>
    <t>ALT51723</t>
  </si>
  <si>
    <t>Kabel optický k zafouknutí 12 vláken SM 9/125</t>
  </si>
  <si>
    <t>480786787</t>
  </si>
  <si>
    <t>742124012</t>
  </si>
  <si>
    <t>Montáž kabelů datových optických pro vnitřní rozvody do trubky zafouknutím</t>
  </si>
  <si>
    <t>1720640613</t>
  </si>
  <si>
    <t>https://podminky.urs.cz/item/CS_URS_2023_01/742124012</t>
  </si>
  <si>
    <t>742124013</t>
  </si>
  <si>
    <t>Montáž kabelů datových optických pro vnitřní rozvody ukončení vlákna optického kabelu pigtailem včetně svaru optického vlákna</t>
  </si>
  <si>
    <t>-2070829902</t>
  </si>
  <si>
    <t>https://podminky.urs.cz/item/CS_URS_2023_01/742124013</t>
  </si>
  <si>
    <t>ACS</t>
  </si>
  <si>
    <t>Elektronická kontrola vstupu</t>
  </si>
  <si>
    <t>HubPro</t>
  </si>
  <si>
    <t>HUB Pro - řídící jednotka - přístupový kontrolér pro 2 dveře, 2 připojitelné čtečky podpora Wiegand, sběrnice RS-485, včetně plechového boxu</t>
  </si>
  <si>
    <t>1987357811</t>
  </si>
  <si>
    <t>742240005</t>
  </si>
  <si>
    <t>Montáž řídící jednotky pro připojení čteček k elektronické kontrole vstupu</t>
  </si>
  <si>
    <t>-758301255</t>
  </si>
  <si>
    <t>https://podminky.urs.cz/item/CS_URS_2023_01/742240005</t>
  </si>
  <si>
    <t>ACSRDR-RP10</t>
  </si>
  <si>
    <t>iCLASS SE RP10 čtečka HID multiclass SE s podporou 125kHz a 13,56MHz, výstupní formát Wiegand</t>
  </si>
  <si>
    <t>-359934117</t>
  </si>
  <si>
    <t>ACSRDR-MP</t>
  </si>
  <si>
    <t>Montážní podložka pro čtečky iCLASS R(P)10</t>
  </si>
  <si>
    <t>2055726482</t>
  </si>
  <si>
    <t>742240001</t>
  </si>
  <si>
    <t>Montáž čtečky karet k elektronické kontrole vstupu</t>
  </si>
  <si>
    <t>-55328256</t>
  </si>
  <si>
    <t>https://podminky.urs.cz/item/CS_URS_2023_01/742240001</t>
  </si>
  <si>
    <t>ACS-LIC-C</t>
  </si>
  <si>
    <t>PWR 3.0 Licence pro jednu čtečku (dveře)</t>
  </si>
  <si>
    <t>752591303</t>
  </si>
  <si>
    <t>UDS1100</t>
  </si>
  <si>
    <t>1-portový převodník z RS232/485/422 na 10/100Base-TX</t>
  </si>
  <si>
    <t>-848947986</t>
  </si>
  <si>
    <t>ACS-ZDR</t>
  </si>
  <si>
    <t>AWZG2-12V5A-D Zdroj v krytu 13,8Vss/5A se signalizačními výstupy, stupeň 2 prostor až AKU 40Ah</t>
  </si>
  <si>
    <t>-737499703</t>
  </si>
  <si>
    <t>PS12260</t>
  </si>
  <si>
    <t>Akumulátor 12V/26Ah se šroubovými svorkami M5 a životností až 10 let, VdS</t>
  </si>
  <si>
    <t>-1331902910</t>
  </si>
  <si>
    <t>742240008</t>
  </si>
  <si>
    <t>Montáž spínavého zdroje s krytem 12V, 3,5 A s akumulátorem 12V/17 Ah k elektronické kontrole vstupu</t>
  </si>
  <si>
    <t>-199639104</t>
  </si>
  <si>
    <t>https://podminky.urs.cz/item/CS_URS_2023_01/742240008</t>
  </si>
  <si>
    <t>-1610062801</t>
  </si>
  <si>
    <t>-285012933</t>
  </si>
  <si>
    <t>I27655147</t>
  </si>
  <si>
    <t>Instalační kabel CAT5E FTP LSOH Dca-s1,d2,a1</t>
  </si>
  <si>
    <t>26964481</t>
  </si>
  <si>
    <t>"1NP" 100</t>
  </si>
  <si>
    <t>"2NP" 90</t>
  </si>
  <si>
    <t>ACS-K82</t>
  </si>
  <si>
    <t>Kabel W-8x0,22+2x0,5, provedení lanko, stínění hliníkovou fólií, barevné rozlišení jednotlivých vodičů</t>
  </si>
  <si>
    <t>-1807826160</t>
  </si>
  <si>
    <t>ACS-K42</t>
  </si>
  <si>
    <t>Kabel W-4x0,22+2x0,75, provedení lanko, stínění hliníkovou fólií, barevné rozlišení jednotlivých vodičů</t>
  </si>
  <si>
    <t>1483622319</t>
  </si>
  <si>
    <t>ACS-K-NAP</t>
  </si>
  <si>
    <t>Kabel 4x2,5mm např CXKH-R-J 4X2,5 RE</t>
  </si>
  <si>
    <t>1582879691</t>
  </si>
  <si>
    <t>ACS-DV</t>
  </si>
  <si>
    <t xml:space="preserve">Sdělovací kabel SYKFY 4x2x0,5 s Al stíněním </t>
  </si>
  <si>
    <t>1070936987</t>
  </si>
  <si>
    <t>-1792663122</t>
  </si>
  <si>
    <t>2970</t>
  </si>
  <si>
    <t>ACS-I</t>
  </si>
  <si>
    <t>Instalace přístupového software, školení obsluhy</t>
  </si>
  <si>
    <t>-760131987</t>
  </si>
  <si>
    <t>DT</t>
  </si>
  <si>
    <t>Domácí telefon</t>
  </si>
  <si>
    <t>9135351</t>
  </si>
  <si>
    <t>Zápustná krabice pro 1 modul</t>
  </si>
  <si>
    <t>264323654</t>
  </si>
  <si>
    <t>742310004</t>
  </si>
  <si>
    <t>Montáž elektroinstalační krabice pod tablo domácího telefonu</t>
  </si>
  <si>
    <t>-1334060613</t>
  </si>
  <si>
    <t>https://podminky.urs.cz/item/CS_URS_2023_01/742310004</t>
  </si>
  <si>
    <t>9135361</t>
  </si>
  <si>
    <t>Zápustná krabice se stříškou pro 1 modul</t>
  </si>
  <si>
    <t>-1871647498</t>
  </si>
  <si>
    <t>742310003</t>
  </si>
  <si>
    <t>Montáž klimatického krytu pro komunikační tablo domácího telefonu</t>
  </si>
  <si>
    <t>-326274211</t>
  </si>
  <si>
    <t>https://podminky.urs.cz/item/CS_URS_2023_01/742310003</t>
  </si>
  <si>
    <t>9137131CU</t>
  </si>
  <si>
    <t>Dveřní interkom, audio panel IP, 3 tlač., kamera, PoE, nerez, povrchová instalace</t>
  </si>
  <si>
    <t>-2138094660</t>
  </si>
  <si>
    <t>IC1INT</t>
  </si>
  <si>
    <t>IC 1 - přepážkový, okenní interkom, kabelový systém pro obousměrnou hlasovou komunikaci, sada včetně napájecího adaptéru</t>
  </si>
  <si>
    <t>-240491076</t>
  </si>
  <si>
    <t>742310002</t>
  </si>
  <si>
    <t>Montáž komunikačního tabla k domácímu telefonu</t>
  </si>
  <si>
    <t>-1495419755</t>
  </si>
  <si>
    <t>https://podminky.urs.cz/item/CS_URS_2023_01/742310002</t>
  </si>
  <si>
    <t>PZTS</t>
  </si>
  <si>
    <t>Poplachový zabezpečovací a tísňový systém</t>
  </si>
  <si>
    <t>1108034808</t>
  </si>
  <si>
    <t>994254621</t>
  </si>
  <si>
    <t>PZTSCHR16</t>
  </si>
  <si>
    <t>Ohebná trubka PVC 1216 16mm tmavě šedá</t>
  </si>
  <si>
    <t>372945601</t>
  </si>
  <si>
    <t>-1730578390</t>
  </si>
  <si>
    <t>PZTSKAB</t>
  </si>
  <si>
    <t>Sdělovací kabel SYKFY 3x2x0,5 s Al stíněním</t>
  </si>
  <si>
    <t>583961255</t>
  </si>
  <si>
    <t>1594858078</t>
  </si>
  <si>
    <t>HS2016NKT</t>
  </si>
  <si>
    <t>Ústředna PZTS v krytu 6-16 zón, 2 podsystémy, s trafem</t>
  </si>
  <si>
    <t>-788660836</t>
  </si>
  <si>
    <t>742220001</t>
  </si>
  <si>
    <t>Montáž ústředny PZTS do 16 ti zón a 4 podsystémů s komunikátorem na PCO a zdrojem</t>
  </si>
  <si>
    <t>-1185292584</t>
  </si>
  <si>
    <t>https://podminky.urs.cz/item/CS_URS_2023_01/742220001</t>
  </si>
  <si>
    <t>TL2803G</t>
  </si>
  <si>
    <t>3G/GSM/GPRS a IP komunikátor k ústředně PZTS</t>
  </si>
  <si>
    <t>125661107</t>
  </si>
  <si>
    <t>742220172</t>
  </si>
  <si>
    <t>Montáž komunikátoru GSM do ústředny</t>
  </si>
  <si>
    <t>-1746816801</t>
  </si>
  <si>
    <t>https://podminky.urs.cz/item/CS_URS_2023_01/742220172</t>
  </si>
  <si>
    <t>NP7-12</t>
  </si>
  <si>
    <t>Akumulátor 12V/7Ah, konektory faston</t>
  </si>
  <si>
    <t>291230657</t>
  </si>
  <si>
    <t>742220161</t>
  </si>
  <si>
    <t>Montáž akumulátoru 12V</t>
  </si>
  <si>
    <t>-1707919508</t>
  </si>
  <si>
    <t>https://podminky.urs.cz/item/CS_URS_2023_01/742220161</t>
  </si>
  <si>
    <t>HS2LCD</t>
  </si>
  <si>
    <t>Ovládací a programovací LCD klávesnice s modrým podsvícením a krytem kláves, pro ústředny řady HS2016 / 32 / 64 / 128</t>
  </si>
  <si>
    <t>1412257758</t>
  </si>
  <si>
    <t>742220141</t>
  </si>
  <si>
    <t>Montáž ovládací klávesnice pro dodanou ústřednu</t>
  </si>
  <si>
    <t>-1273581096</t>
  </si>
  <si>
    <t>https://podminky.urs.cz/item/CS_URS_2023_01/742220141</t>
  </si>
  <si>
    <t>BV501</t>
  </si>
  <si>
    <t>PIR detektor stropní,výstup NC kontakt</t>
  </si>
  <si>
    <t>1090645342</t>
  </si>
  <si>
    <t>742220232</t>
  </si>
  <si>
    <t>Montáž detektoru na stěnu nebo na strop</t>
  </si>
  <si>
    <t>34671800</t>
  </si>
  <si>
    <t>https://podminky.urs.cz/item/CS_URS_2023_01/742220232</t>
  </si>
  <si>
    <t>MAM01</t>
  </si>
  <si>
    <t>Magnetický dveřní kontakt, dle provedení dveří, výstup NC, tamper</t>
  </si>
  <si>
    <t>-167802112</t>
  </si>
  <si>
    <t>742220236</t>
  </si>
  <si>
    <t>Montáž magnetického kontaktu závrtného čtyřdrátového</t>
  </si>
  <si>
    <t>1400314039</t>
  </si>
  <si>
    <t>https://podminky.urs.cz/item/CS_URS_2023_01/742220236</t>
  </si>
  <si>
    <t>742220401</t>
  </si>
  <si>
    <t>Programování základních parametrů ústředny PZTS</t>
  </si>
  <si>
    <t>2123129270</t>
  </si>
  <si>
    <t>https://podminky.urs.cz/item/CS_URS_2023_01/742220401</t>
  </si>
  <si>
    <t>742220402</t>
  </si>
  <si>
    <t>Programování systému na jeden detektor PZTS</t>
  </si>
  <si>
    <t>-1544807294</t>
  </si>
  <si>
    <t>https://podminky.urs.cz/item/CS_URS_2023_01/742220402</t>
  </si>
  <si>
    <t>742220411</t>
  </si>
  <si>
    <t>Oživení systému na jeden detektor PZTS</t>
  </si>
  <si>
    <t>-1637258205</t>
  </si>
  <si>
    <t>https://podminky.urs.cz/item/CS_URS_2023_01/742220411</t>
  </si>
  <si>
    <t>742220511</t>
  </si>
  <si>
    <t>Výchozí revize systému PZTS</t>
  </si>
  <si>
    <t>1388191554</t>
  </si>
  <si>
    <t>https://podminky.urs.cz/item/CS_URS_2023_01/742220511</t>
  </si>
  <si>
    <t>SZ</t>
  </si>
  <si>
    <t>Signalizační zařízení</t>
  </si>
  <si>
    <t>8592624089421</t>
  </si>
  <si>
    <t>3280B-C10001 B Sada pro nouzovou signalizaci, obsahuje kontrolní modul s alarmem, tlačítko signální tahové, tlačítko resetovací, transformátor, rámečky</t>
  </si>
  <si>
    <t>-1116542044</t>
  </si>
  <si>
    <t>742350001</t>
  </si>
  <si>
    <t>Montáž signalizačního světla s elektronikou a akustickou signalizací k zařízení pro ZTP</t>
  </si>
  <si>
    <t>422331118</t>
  </si>
  <si>
    <t>https://podminky.urs.cz/item/CS_URS_2023_01/742350001</t>
  </si>
  <si>
    <t>742350004</t>
  </si>
  <si>
    <t>Montáž napájecího zdroje 24 V k zařízení pro ZTP</t>
  </si>
  <si>
    <t>243760964</t>
  </si>
  <si>
    <t>https://podminky.urs.cz/item/CS_URS_2023_01/742350004</t>
  </si>
  <si>
    <t>742350002</t>
  </si>
  <si>
    <t>Montáž potvrzovacího tlačítka k zařízení pro ZTP</t>
  </si>
  <si>
    <t>-2099780752</t>
  </si>
  <si>
    <t>https://podminky.urs.cz/item/CS_URS_2023_01/742350002</t>
  </si>
  <si>
    <t>742350003</t>
  </si>
  <si>
    <t>Montáž volacího tlačítka do výšky 900 mm a táhla do výšky 150 mm k zařízení pro ZTP</t>
  </si>
  <si>
    <t>-537573808</t>
  </si>
  <si>
    <t>https://podminky.urs.cz/item/CS_URS_2023_01/742350003</t>
  </si>
  <si>
    <t>-2017596704</t>
  </si>
  <si>
    <t>-1610503069</t>
  </si>
  <si>
    <t>SZCHR16</t>
  </si>
  <si>
    <t>2018180788</t>
  </si>
  <si>
    <t>-1664817285</t>
  </si>
  <si>
    <t>SZSKAB</t>
  </si>
  <si>
    <t>278904552</t>
  </si>
  <si>
    <t>-1396080649</t>
  </si>
  <si>
    <t>ZSINS</t>
  </si>
  <si>
    <t>Oživení a zkouška systému SZ, školení obsluhy</t>
  </si>
  <si>
    <t>-224708784</t>
  </si>
  <si>
    <t>CCTV</t>
  </si>
  <si>
    <t>Kamerový dohledový systém</t>
  </si>
  <si>
    <t>CCTV-I</t>
  </si>
  <si>
    <t>IP mini dome kamera DS-2CD2543G2-IS(2.8mm) 4MP, 2.8mm, WDR 120dB, IR 30m, audio, VA, IP67</t>
  </si>
  <si>
    <t>2070770956</t>
  </si>
  <si>
    <t>742230004</t>
  </si>
  <si>
    <t>Montáž vnitřní kamery</t>
  </si>
  <si>
    <t>-358009597</t>
  </si>
  <si>
    <t>https://podminky.urs.cz/item/CS_URS_2023_01/742230004</t>
  </si>
  <si>
    <t>CCTV-O</t>
  </si>
  <si>
    <t>IP bullet kamera DS-2CD2643G2-IZS(2.8-12mm), 4MP, MZVF, 2.8-12mm, WDR 120dB, IR 60m, VA, IP67</t>
  </si>
  <si>
    <t>1918632272</t>
  </si>
  <si>
    <t>CCTV-OI</t>
  </si>
  <si>
    <t>Instalační krabice pro kamery DS-2CD2TXX-I3/I5/I8</t>
  </si>
  <si>
    <t>473571719</t>
  </si>
  <si>
    <t>742230003</t>
  </si>
  <si>
    <t>Montáž venkovní kamery</t>
  </si>
  <si>
    <t>-265054830</t>
  </si>
  <si>
    <t>https://podminky.urs.cz/item/CS_URS_2023_01/742230003</t>
  </si>
  <si>
    <t>742230103</t>
  </si>
  <si>
    <t>Nastavení záběru podle přání uživatele</t>
  </si>
  <si>
    <t>-396291223</t>
  </si>
  <si>
    <t>https://podminky.urs.cz/item/CS_URS_2023_01/742230103</t>
  </si>
  <si>
    <t>594659165</t>
  </si>
  <si>
    <t>1821711823</t>
  </si>
  <si>
    <t>-502629331</t>
  </si>
  <si>
    <t>CCTV-SW</t>
  </si>
  <si>
    <t>Switch 24 PoE+, Řízený, L2, 1U, 24x 10/100/ RJ45 portů</t>
  </si>
  <si>
    <t>-910877801</t>
  </si>
  <si>
    <t>-573796127</t>
  </si>
  <si>
    <t>CCTV-PO</t>
  </si>
  <si>
    <t>Police do DR s perforací RAB-UP-350-A1, 350mm, nostnost 40Kg, černá</t>
  </si>
  <si>
    <t>-844799415</t>
  </si>
  <si>
    <t>742330021</t>
  </si>
  <si>
    <t>Montáž police do rozvaděče</t>
  </si>
  <si>
    <t>1670769309</t>
  </si>
  <si>
    <t>https://podminky.urs.cz/item/CS_URS_2023_01/742330021</t>
  </si>
  <si>
    <t>CCTV-NVR</t>
  </si>
  <si>
    <t>NVR DVA3221, síťové záznamové zařízení, 32 kanálů, paměť 8000 MB, DDR4, 2048 uživatel/ů, H.264, H.265, MPEG4</t>
  </si>
  <si>
    <t>1069887483</t>
  </si>
  <si>
    <t>742230001</t>
  </si>
  <si>
    <t>Montáž DVR nebo NAS, nahrávacího zařízení pro kamery</t>
  </si>
  <si>
    <t>1956023893</t>
  </si>
  <si>
    <t>https://podminky.urs.cz/item/CS_URS_2023_01/742230001</t>
  </si>
  <si>
    <t>CCTV-HDD</t>
  </si>
  <si>
    <t>Pevný disk 8TB  3.5", SATA III, maximální rychlost přenosu 185 MB/s, cache 128 MB, 5640 ot/min</t>
  </si>
  <si>
    <t>-151288658</t>
  </si>
  <si>
    <t>CCTV-LIC</t>
  </si>
  <si>
    <t>DEVICE LICENSE (X8) - kamerová licence pro 8 kamer</t>
  </si>
  <si>
    <t>-1177233476</t>
  </si>
  <si>
    <t>742230102</t>
  </si>
  <si>
    <t>Instalace a nastavení SW pro sledování kamer</t>
  </si>
  <si>
    <t>1321177744</t>
  </si>
  <si>
    <t>https://podminky.urs.cz/item/CS_URS_2023_01/742230102</t>
  </si>
  <si>
    <t>JČ</t>
  </si>
  <si>
    <t>Jednotný čas</t>
  </si>
  <si>
    <t>1687369421</t>
  </si>
  <si>
    <t>-1979302594</t>
  </si>
  <si>
    <t>JCLIN</t>
  </si>
  <si>
    <t>Instalační kabel CAT5E SXKD-5E-UTP-LSOH</t>
  </si>
  <si>
    <t>446128001</t>
  </si>
  <si>
    <t>1952113764</t>
  </si>
  <si>
    <t>3218.A.28.C2</t>
  </si>
  <si>
    <t>Analogové nástěnné hodiny typ 3218, průměr číselníku 28cm, podružný hodinový strojek pro polarizované minutové impulsy 24 V, 6 mA</t>
  </si>
  <si>
    <t>719527510</t>
  </si>
  <si>
    <t>"jednostranné"13</t>
  </si>
  <si>
    <t>"oboustranné /2" 2</t>
  </si>
  <si>
    <t>3218dvza</t>
  </si>
  <si>
    <t>Závěs pro instalaci oboustranných hodin na stěnu nebo na strop</t>
  </si>
  <si>
    <t>190096271</t>
  </si>
  <si>
    <t>742340002</t>
  </si>
  <si>
    <t>Montáž nástěnných hodin</t>
  </si>
  <si>
    <t>-271385956</t>
  </si>
  <si>
    <t>https://podminky.urs.cz/item/CS_URS_2023_01/742340002</t>
  </si>
  <si>
    <t>742340001</t>
  </si>
  <si>
    <t>Montáž závěsných hodin</t>
  </si>
  <si>
    <t>2014807329</t>
  </si>
  <si>
    <t>https://podminky.urs.cz/item/CS_URS_2023_01/742340001</t>
  </si>
  <si>
    <t>JCINS</t>
  </si>
  <si>
    <t>Napojení na stávající rozvod JČ, oživení</t>
  </si>
  <si>
    <t>73462685</t>
  </si>
  <si>
    <t>Společná televizní anténa</t>
  </si>
  <si>
    <t>STARF001</t>
  </si>
  <si>
    <t>Měření signálových úrovní stávajícího rozvodu STA</t>
  </si>
  <si>
    <t>-773402742</t>
  </si>
  <si>
    <t>STAR01</t>
  </si>
  <si>
    <t xml:space="preserve">Rozvaděč nástěnný, oceloplechový, 600x800x200 mm (š x v x h), krytí IP 40/20, RAL 7035, přívod i vývody vrchem přes průchodky, včetně přístrojových lišt, krycích desek, popisů atd.   </t>
  </si>
  <si>
    <t>2112372738</t>
  </si>
  <si>
    <t>742420061</t>
  </si>
  <si>
    <t>Montáž rozvodnice STA</t>
  </si>
  <si>
    <t>256297784</t>
  </si>
  <si>
    <t>https://podminky.urs.cz/item/CS_URS_2023_01/742420061</t>
  </si>
  <si>
    <t>STAZES1</t>
  </si>
  <si>
    <t>Aktivní rozbočovač,  typ dle výsledku měření stávajícího systému, 16x RF výstup</t>
  </si>
  <si>
    <t>1510131318</t>
  </si>
  <si>
    <t>742420051</t>
  </si>
  <si>
    <t>Montáž anténního rozbočovače</t>
  </si>
  <si>
    <t>28519304</t>
  </si>
  <si>
    <t>https://podminky.urs.cz/item/CS_URS_2023_01/742420051</t>
  </si>
  <si>
    <t>-691003106</t>
  </si>
  <si>
    <t>1731621228</t>
  </si>
  <si>
    <t>633657782</t>
  </si>
  <si>
    <t>-1038888289</t>
  </si>
  <si>
    <t>STARF002</t>
  </si>
  <si>
    <t>RG-59U/48FA-LSZH-FRPO 6,0 mm, Impedance 75Ohm Bezhalogenový, samozhášivý</t>
  </si>
  <si>
    <t>1417190633</t>
  </si>
  <si>
    <t>732454215</t>
  </si>
  <si>
    <t>37451121k</t>
  </si>
  <si>
    <t>zásuvka tv+r bílá koncová</t>
  </si>
  <si>
    <t>-495998194</t>
  </si>
  <si>
    <t>742420121</t>
  </si>
  <si>
    <t>Montáž televizní zásuvky koncové nebo průběžné</t>
  </si>
  <si>
    <t>190774968</t>
  </si>
  <si>
    <t>https://podminky.urs.cz/item/CS_URS_2023_01/742420121</t>
  </si>
  <si>
    <t>742420201</t>
  </si>
  <si>
    <t>Nastavení zesilovače dle úrovně na zásuvkách</t>
  </si>
  <si>
    <t>970419527</t>
  </si>
  <si>
    <t>https://podminky.urs.cz/item/CS_URS_2023_01/742420201</t>
  </si>
  <si>
    <t>STARF004</t>
  </si>
  <si>
    <t>Napojení na stávající systém STA</t>
  </si>
  <si>
    <t>1083945600</t>
  </si>
  <si>
    <t>VS</t>
  </si>
  <si>
    <t>Vyvolávací systém</t>
  </si>
  <si>
    <t>VS-001</t>
  </si>
  <si>
    <t>Kiosek PRINT vč. programu Fronta klientů pro neomezený počet uživatelů, dotykový displej 7´tiskárna pořadových lístků, síťový adaptér</t>
  </si>
  <si>
    <t>-982107525</t>
  </si>
  <si>
    <t>VS-002</t>
  </si>
  <si>
    <t>Modul vyvolávacího systém - softwarové vybavení a LCD displej 43“ + standardní VESA držák</t>
  </si>
  <si>
    <t>1210869863</t>
  </si>
  <si>
    <t>VS-003</t>
  </si>
  <si>
    <t>Technická podpora na období 12 měsíců (kiosek+vyvolávací systém)</t>
  </si>
  <si>
    <t>-356417162</t>
  </si>
  <si>
    <t>VS-004</t>
  </si>
  <si>
    <t>Montáž a konfigurace 3 instancí systému Proint v lokalitě Trutnov, včetně dopravy</t>
  </si>
  <si>
    <t>73993416</t>
  </si>
  <si>
    <t>MON</t>
  </si>
  <si>
    <t>Monitoring teploty a váhy</t>
  </si>
  <si>
    <t>-1981469015</t>
  </si>
  <si>
    <t>-1242858656</t>
  </si>
  <si>
    <t>1559575074</t>
  </si>
  <si>
    <t>-1182823125</t>
  </si>
  <si>
    <t>MONLIN</t>
  </si>
  <si>
    <t>967713571</t>
  </si>
  <si>
    <t>-2108209871</t>
  </si>
  <si>
    <t>MON5E1</t>
  </si>
  <si>
    <t>Zásuvka datová 1xRJ45 UTP Cat.5e bílá, sestava datová zásuvka, nosná maska, rámeček, 1x keystone Cat5e beznástrojový certifikovaný</t>
  </si>
  <si>
    <t>-1703604787</t>
  </si>
  <si>
    <t>-1494790715</t>
  </si>
  <si>
    <t>502060247</t>
  </si>
  <si>
    <t>D1_03_4h3 - Elektrická požární signalizace</t>
  </si>
  <si>
    <t>R.Frýba</t>
  </si>
  <si>
    <t>EPS - Elektrická požární signalizace</t>
  </si>
  <si>
    <t>EPS</t>
  </si>
  <si>
    <t>0528571</t>
  </si>
  <si>
    <t>Žebřík kabelový  KL 60X200_F</t>
  </si>
  <si>
    <t>1221008057</t>
  </si>
  <si>
    <t>PKC1-1199F</t>
  </si>
  <si>
    <t>PKC1 1199_F - úchyt kabelu ke kabelovému žebříku, P90-R, E90, PS90</t>
  </si>
  <si>
    <t>-1942601189</t>
  </si>
  <si>
    <t>742110124</t>
  </si>
  <si>
    <t>Montáž nosníku s konzolami nebo závitovými tyčemi pro slaboproud šířky 250 mm</t>
  </si>
  <si>
    <t>1680631275</t>
  </si>
  <si>
    <t>https://podminky.urs.cz/item/CS_URS_2023_01/742110124</t>
  </si>
  <si>
    <t>EPSKABLH</t>
  </si>
  <si>
    <t>Bezhalogenový, LSOH, plamen nešířící kabel J-H(St)H 1x2x0,8 , ČSN EN 50266, ČSN EN 50267, IEC 60754, IEC 61034, červený plášť pro kruhovou linku hlásičovou</t>
  </si>
  <si>
    <t>-1235133237</t>
  </si>
  <si>
    <t>"1NP"505</t>
  </si>
  <si>
    <t>"2NP"505</t>
  </si>
  <si>
    <t>EPSKAMLK</t>
  </si>
  <si>
    <t>Kabel JXFE-V 1x2x0,8 FE180/P30-P90-R/h/-/ B2cas1d0 pro kruhovou linku vstupně-výstupních zařízení</t>
  </si>
  <si>
    <t>2144062328</t>
  </si>
  <si>
    <t>"1NP" 120</t>
  </si>
  <si>
    <t>"2NP" 200</t>
  </si>
  <si>
    <t>"4NP" 160</t>
  </si>
  <si>
    <t>"3NP" 420</t>
  </si>
  <si>
    <t>EPSKABVY</t>
  </si>
  <si>
    <t>Kabel JE-H(St)H 2x2x0,8  FE180/E30-E90 pro připojení vstupně-výstupních zařízení a sirén</t>
  </si>
  <si>
    <t>-105921426</t>
  </si>
  <si>
    <t>2610</t>
  </si>
  <si>
    <t>EPS018MAT</t>
  </si>
  <si>
    <t>Příchytka pro kabel do 8mm, turbošroub</t>
  </si>
  <si>
    <t>-1980553839</t>
  </si>
  <si>
    <t>7830</t>
  </si>
  <si>
    <t>742111001</t>
  </si>
  <si>
    <t>Montáž příchytky pro kabely samostatné ohniodolné pro slaboproud</t>
  </si>
  <si>
    <t>1125913355</t>
  </si>
  <si>
    <t>https://podminky.urs.cz/item/CS_URS_2023_01/742111001</t>
  </si>
  <si>
    <t>1743828215</t>
  </si>
  <si>
    <t>-776498096</t>
  </si>
  <si>
    <t>2X-LB</t>
  </si>
  <si>
    <t>Deska rozšíření smyček - 2 smyčky (kruhové linky), do stávající ústředny EPS</t>
  </si>
  <si>
    <t>-1196173655</t>
  </si>
  <si>
    <t xml:space="preserve">Zakoupené předchozím zhotovitelem a uložené na staveništi </t>
  </si>
  <si>
    <t>742210006</t>
  </si>
  <si>
    <t>Montáž rozšiřující karty do ústředny EPS</t>
  </si>
  <si>
    <t>2077965546</t>
  </si>
  <si>
    <t>https://podminky.urs.cz/item/CS_URS_2023_01/742210006</t>
  </si>
  <si>
    <t>DP2061N</t>
  </si>
  <si>
    <t>Opticko kouřový analogový adresný požární hlásič řady 2000, s vývodem pro externí signalizaci</t>
  </si>
  <si>
    <t>515344501</t>
  </si>
  <si>
    <t>"1NP" 3+14+12+14+17+1</t>
  </si>
  <si>
    <t>"2NP" 11+34+1</t>
  </si>
  <si>
    <t>"3NP" 9+29+13</t>
  </si>
  <si>
    <t>-158</t>
  </si>
  <si>
    <t>DT2063N</t>
  </si>
  <si>
    <t>Teplotní analogový adresný požární hlásič řady 2000, s vývodem pro externí signalizaci</t>
  </si>
  <si>
    <t>-2114408033</t>
  </si>
  <si>
    <t>DB2016</t>
  </si>
  <si>
    <t>Montážní základna s izolátorem pro hlásiče řady 2000, izolátor odpíná "minus", max. 15 adresných zařízení mezi izolátory</t>
  </si>
  <si>
    <t>-599743608</t>
  </si>
  <si>
    <t>-159</t>
  </si>
  <si>
    <t>742210121</t>
  </si>
  <si>
    <t>Montáž hlásiče automatického bodového</t>
  </si>
  <si>
    <t>-1604278517</t>
  </si>
  <si>
    <t>https://podminky.urs.cz/item/CS_URS_2023_01/742210121</t>
  </si>
  <si>
    <t>742210131</t>
  </si>
  <si>
    <t>Montáž soklu hlásiče nebo patice</t>
  </si>
  <si>
    <t>1368833904</t>
  </si>
  <si>
    <t>https://podminky.urs.cz/item/CS_URS_2023_01/742210131</t>
  </si>
  <si>
    <t>AL672</t>
  </si>
  <si>
    <t>Optický poplachový indikátor, 6V až 28V/ 4 mA (paralelní signalizace)</t>
  </si>
  <si>
    <t>1117071667</t>
  </si>
  <si>
    <t>-64</t>
  </si>
  <si>
    <t>DM2010</t>
  </si>
  <si>
    <t>Tlačítkový požární hlásič řady 2000, montážní krabička, sklíčko</t>
  </si>
  <si>
    <t>853379054</t>
  </si>
  <si>
    <t>-18</t>
  </si>
  <si>
    <t>DMN800</t>
  </si>
  <si>
    <t>Plastová náhrada skla pro DM2010, DMN700, DMN900 KAL455</t>
  </si>
  <si>
    <t>1521823017</t>
  </si>
  <si>
    <t>742210151</t>
  </si>
  <si>
    <t>Montáž tlačítkového hlásiče se sklíčkem</t>
  </si>
  <si>
    <t>https://podminky.urs.cz/item/CS_URS_2023_01/742210151</t>
  </si>
  <si>
    <t>ASW366</t>
  </si>
  <si>
    <t>Siréna s LED majákem na stěnu, EN54-23, IP21, červená</t>
  </si>
  <si>
    <t>769844137</t>
  </si>
  <si>
    <t>742210261</t>
  </si>
  <si>
    <t>Montáž sirény nebo majáku nebo signalizace</t>
  </si>
  <si>
    <t>-656087021</t>
  </si>
  <si>
    <t>https://podminky.urs.cz/item/CS_URS_2023_01/742210261</t>
  </si>
  <si>
    <t>IO2034NC</t>
  </si>
  <si>
    <t>Vstup / výstupní jednotka, 4 dvojitě vyvážené vstupy/4 výstupy relé, řada 2000, v krytu</t>
  </si>
  <si>
    <t>-60543222</t>
  </si>
  <si>
    <t>742210303</t>
  </si>
  <si>
    <t>Montáž vstupně výstupního reléového prvku 4 kontakty s krytem</t>
  </si>
  <si>
    <t>799457044</t>
  </si>
  <si>
    <t>https://podminky.urs.cz/item/CS_URS_2023_01/742210303</t>
  </si>
  <si>
    <t>STX2405-E</t>
  </si>
  <si>
    <t>Spínaný zálohovaný zdroj v krytu 27,6V/5A+0,85A, AKU 2x17Ah, EN54-4</t>
  </si>
  <si>
    <t>-871998281</t>
  </si>
  <si>
    <t>742210031</t>
  </si>
  <si>
    <t>Montáž napájecího zdroje pro ústřednu EPS dle EN54-4</t>
  </si>
  <si>
    <t>451736687</t>
  </si>
  <si>
    <t>https://podminky.urs.cz/item/CS_URS_2023_01/742210031</t>
  </si>
  <si>
    <t>BS131N</t>
  </si>
  <si>
    <t>Akumulátor 12 V/18 Ah, olověný, bezúdržbový</t>
  </si>
  <si>
    <t>1543460130</t>
  </si>
  <si>
    <t>742210041</t>
  </si>
  <si>
    <t>Montáž akumulátoru 2x12 V pro ústřednu EPS</t>
  </si>
  <si>
    <t>481169323</t>
  </si>
  <si>
    <t>https://podminky.urs.cz/item/CS_URS_2023_01/742210041</t>
  </si>
  <si>
    <t>FDD710</t>
  </si>
  <si>
    <t>Jednotka vzorkování kouře pro vzduchotechniku, 600mm</t>
  </si>
  <si>
    <t>824571926</t>
  </si>
  <si>
    <t>742210141</t>
  </si>
  <si>
    <t>Montáž adaptéru do potrubí VZT s venturiho trubicí</t>
  </si>
  <si>
    <t>-575764971</t>
  </si>
  <si>
    <t>https://podminky.urs.cz/item/CS_URS_2023_01/742210141</t>
  </si>
  <si>
    <t>742210251</t>
  </si>
  <si>
    <t>Připojení kontaktu ovládaného nebo monitorovaného</t>
  </si>
  <si>
    <t>12810838</t>
  </si>
  <si>
    <t>https://podminky.urs.cz/item/CS_URS_2023_01/742210251</t>
  </si>
  <si>
    <t>742210401</t>
  </si>
  <si>
    <t>Programování základních parametrů ústředny EPS</t>
  </si>
  <si>
    <t>-516939060</t>
  </si>
  <si>
    <t>https://podminky.urs.cz/item/CS_URS_2023_01/742210401</t>
  </si>
  <si>
    <t>742210421</t>
  </si>
  <si>
    <t>Programování a oživení systému na jeden detektor EPS</t>
  </si>
  <si>
    <t>81438843</t>
  </si>
  <si>
    <t>https://podminky.urs.cz/item/CS_URS_2023_01/742210421</t>
  </si>
  <si>
    <t>742210503</t>
  </si>
  <si>
    <t>Provedení koordinační funkční zkoušky EPS</t>
  </si>
  <si>
    <t>-1574307059</t>
  </si>
  <si>
    <t>https://podminky.urs.cz/item/CS_URS_2023_01/742210503</t>
  </si>
  <si>
    <t>742210521</t>
  </si>
  <si>
    <t>Výchozí revize systému EPS na jeden detektor</t>
  </si>
  <si>
    <t>-2006285003</t>
  </si>
  <si>
    <t>https://podminky.urs.cz/item/CS_URS_2023_01/742210521</t>
  </si>
  <si>
    <t>D1_03_4i - Medicinální plyny</t>
  </si>
  <si>
    <t>Jiří Štajer</t>
  </si>
  <si>
    <t>D1 - Tlakový zdroj CO2 pro účely rehabilitace</t>
  </si>
  <si>
    <t xml:space="preserve">D2 - Plynová detekce </t>
  </si>
  <si>
    <t>D3 - Potrubní rozvod</t>
  </si>
  <si>
    <t>D4 - Montáže, revize, zkoušky</t>
  </si>
  <si>
    <t>Tlakový zdroj CO2 pro účely rehabilitace</t>
  </si>
  <si>
    <t>Pol257</t>
  </si>
  <si>
    <t>Zdroj 1 láhev přes dvojitý redukční ventil včetně</t>
  </si>
  <si>
    <t>- připojení jedné láhve - tlaková hadice DN 4, PN 200, délky 1 m</t>
  </si>
  <si>
    <t>- dvojitý redukční panel se vstupem 200 bar a výstupem 4 bary</t>
  </si>
  <si>
    <t>- pojistný ventil za redukční části se seřízeným tlakm 6 bar</t>
  </si>
  <si>
    <t>- tlakové čidlo před redukcí, výstup 4-20 mA, propojeno s panelem tlakového zdroje</t>
  </si>
  <si>
    <t>- propojení zdroje</t>
  </si>
  <si>
    <t>Pol258</t>
  </si>
  <si>
    <t>Tlaková zkouška zdroje</t>
  </si>
  <si>
    <t xml:space="preserve">Plynová detekce </t>
  </si>
  <si>
    <t>Pol259</t>
  </si>
  <si>
    <t>Panel vyhodnocení plynové detekce</t>
  </si>
  <si>
    <t>- v místnosti 1.41</t>
  </si>
  <si>
    <t>Pol260</t>
  </si>
  <si>
    <t>Optická signalizace - signální maják</t>
  </si>
  <si>
    <t>- 1x při vstupu do místnosti 1.41</t>
  </si>
  <si>
    <t>- 1x v místnsoti 1.41</t>
  </si>
  <si>
    <t>Pol261</t>
  </si>
  <si>
    <t>Zvuková signalizace - signální siréna</t>
  </si>
  <si>
    <t>Pol426</t>
  </si>
  <si>
    <t>Čidlo koncentrace CO2</t>
  </si>
  <si>
    <t>- 1x v místnsoti 1.33</t>
  </si>
  <si>
    <t>Pol427</t>
  </si>
  <si>
    <t>Panel vyhodnocení provozní signalizace zdroje CO2</t>
  </si>
  <si>
    <t>Pol428</t>
  </si>
  <si>
    <t>Propojení plynové detekce a provozní signalizace</t>
  </si>
  <si>
    <t>Pol429</t>
  </si>
  <si>
    <t>GSM modul pro přenos provozní signalizace ma mobilní telefon</t>
  </si>
  <si>
    <t>- 1x pro plynovou detekci</t>
  </si>
  <si>
    <t>- 1x pro provozní signalizaci</t>
  </si>
  <si>
    <t>Potrubní rozvod</t>
  </si>
  <si>
    <t>Pol430</t>
  </si>
  <si>
    <t>Potrubí Cu ø 8x1mm</t>
  </si>
  <si>
    <t>Pol431</t>
  </si>
  <si>
    <t>Potrubí Cu ø 12x1mm</t>
  </si>
  <si>
    <t>Pol432</t>
  </si>
  <si>
    <t>Potrubí Cu ø 18x1 mm</t>
  </si>
  <si>
    <t>Pol433</t>
  </si>
  <si>
    <t>Prořez potrubí 3%</t>
  </si>
  <si>
    <t>Pol434</t>
  </si>
  <si>
    <t>Pájka Ag 45%</t>
  </si>
  <si>
    <t>g</t>
  </si>
  <si>
    <t>Pol435</t>
  </si>
  <si>
    <t>Chránička potrubí ø 12</t>
  </si>
  <si>
    <t>Pol436</t>
  </si>
  <si>
    <t>Chránička potrubí ø 18</t>
  </si>
  <si>
    <t>Pol437</t>
  </si>
  <si>
    <t>Protipožární ucpávka pro ø 18</t>
  </si>
  <si>
    <t>Pol438</t>
  </si>
  <si>
    <t>Potrubní tvarovky Cu pro potrubí  ø 12x1</t>
  </si>
  <si>
    <t>Pol439</t>
  </si>
  <si>
    <t>Potrubní tvarovky Cu pro potrubí  ø 18x1</t>
  </si>
  <si>
    <t>Pol440</t>
  </si>
  <si>
    <t>Konzolový systém pro jeden plyn ø 12</t>
  </si>
  <si>
    <t>Pol441</t>
  </si>
  <si>
    <t>Konzolový systém pro jeden plyn ø 18</t>
  </si>
  <si>
    <t>Pol442</t>
  </si>
  <si>
    <t>Kulový kohout DN 15, PN 16 včetně šroubení</t>
  </si>
  <si>
    <t>Pol443</t>
  </si>
  <si>
    <t>Sestava provozního alarmu</t>
  </si>
  <si>
    <t>- uzavírací ventil DN 10, PN 16</t>
  </si>
  <si>
    <t>- čidlo provozního alarmu s výstupem 4-20 mA (propojeno na panel provozní signalizace)</t>
  </si>
  <si>
    <t>- kontrolní manometr s měřícím rozsahem 0-1,6 Mpa</t>
  </si>
  <si>
    <t>- propojovací kostka (napojení na uzavírací ventil, čidlo a manometr)</t>
  </si>
  <si>
    <t>Pol444</t>
  </si>
  <si>
    <t>Panel s rychlospojkou pro CO2</t>
  </si>
  <si>
    <t>- provedení pod omítku</t>
  </si>
  <si>
    <t>Pol445</t>
  </si>
  <si>
    <t>Značení potrubí</t>
  </si>
  <si>
    <t>Pol446</t>
  </si>
  <si>
    <t>Ochranný plyn při pájení potrubí</t>
  </si>
  <si>
    <t>Pol447</t>
  </si>
  <si>
    <t>Čistící plyn - dusík</t>
  </si>
  <si>
    <t>Pol448</t>
  </si>
  <si>
    <t>Tlaková zkouška, závěrečná</t>
  </si>
  <si>
    <t>Montáže, revize, zkoušky</t>
  </si>
  <si>
    <t>Pol449</t>
  </si>
  <si>
    <t>Revize vychrazeného plynového zařízení</t>
  </si>
  <si>
    <t>Pol450</t>
  </si>
  <si>
    <t>Revize elektro</t>
  </si>
  <si>
    <t>Pol451</t>
  </si>
  <si>
    <t>Pol453</t>
  </si>
  <si>
    <t>Doprava, doprava materiálu, ubytování</t>
  </si>
  <si>
    <t>D1_03_5 - Interiér</t>
  </si>
  <si>
    <t>OST - HSV</t>
  </si>
  <si>
    <t xml:space="preserve">    O01 - Interiér - nábytek pevně spojený se stavbou</t>
  </si>
  <si>
    <t>OST</t>
  </si>
  <si>
    <t>O01</t>
  </si>
  <si>
    <t>Interiér - nábytek pevně spojený se stavbou</t>
  </si>
  <si>
    <t>N1.01</t>
  </si>
  <si>
    <t>Vestavěná skříň - pevný sokl, rozměr skříně 1,10 x 2,20 m; (viz popis PSV výrobků včetně veškerých komponentů) D+M</t>
  </si>
  <si>
    <t>1394687641</t>
  </si>
  <si>
    <t>N1.02</t>
  </si>
  <si>
    <t>Vestavěná skříň - rozměr skříně 1,00 x 2,20 m; (viz popis PSV výrobků včetně veškerých komponentů) D+M</t>
  </si>
  <si>
    <t>-1840049190</t>
  </si>
  <si>
    <t>N1.03</t>
  </si>
  <si>
    <t>Kuchyňská linka a vestavěná skříň - spodní a horní díl dl. 2,30 m v. 2,10 m; (viz popis PSV výrobků včetně veškerých komponentů); vestavěné skříně 0,65 x 2,10 m; D+M</t>
  </si>
  <si>
    <t>1787136454</t>
  </si>
  <si>
    <t>N1.04</t>
  </si>
  <si>
    <t>Vestavěná skříň - rozměr skříně 0,95 x 3,00 m; (viz popis PSV výrobků včetně veškerých komponentů) D+M</t>
  </si>
  <si>
    <t>2106852045</t>
  </si>
  <si>
    <t>N1.05</t>
  </si>
  <si>
    <t>Kuchyňská linka - spodní a horní díl dl. 1,55 x 2,10 m; (viz popis PSV výrobků včetně veškerých komponentů) D+M</t>
  </si>
  <si>
    <t>414375953</t>
  </si>
  <si>
    <t>N1.06</t>
  </si>
  <si>
    <t>Vestavěná skříň - rozměr skříně 3,70 x 3,00 m, deska pro montáž umyvadla 1,00 x 2,10; (viz popis PSV výrobků včetně veškerých komponentů) D+M</t>
  </si>
  <si>
    <t>93207857</t>
  </si>
  <si>
    <t>N1.07</t>
  </si>
  <si>
    <t>Vestavěná skříň - pevný sokl, rozměr skříně 2,60 x 3,00 m; (viz popis PSV výrobků včetně veškerých komponentů) D+M</t>
  </si>
  <si>
    <t>238119832</t>
  </si>
  <si>
    <t>N1.08</t>
  </si>
  <si>
    <t>Kuchyňská linka - spodní a horní díl dl. 3,295 x 2,100 m; (viz popis PSV výrobků včetně veškerých komponentů) D+M</t>
  </si>
  <si>
    <t>-453766294</t>
  </si>
  <si>
    <t>N1.09</t>
  </si>
  <si>
    <t>Vestavěná skříň - pevný sokl, rozměr skříně 2,70 x 2,50 m; (viz popis PSV výrobků včetně veškerých komponentů) D+M</t>
  </si>
  <si>
    <t>1935356747</t>
  </si>
  <si>
    <t>N1.10</t>
  </si>
  <si>
    <t>Kuchyňská linka a vestavěná skříň - spodní a horní díl dl. 1,90 m v. 2,20 m; (viz popis PSV výrobků včetně veškerých komponentů);vč. vestavěné skříně (0,65+0,15) x 2,20 m; D+M</t>
  </si>
  <si>
    <t>-1172149839</t>
  </si>
  <si>
    <t>N1.11</t>
  </si>
  <si>
    <t>Vestavěná skříň - rozměr skříně 1,575 x 3,000 m, deska pro montáž umyvadla 0,95 x 2,10; (viz popis PSV výrobků včetně veškerých komponentů) D+M</t>
  </si>
  <si>
    <t>2088186624</t>
  </si>
  <si>
    <t>N1.12</t>
  </si>
  <si>
    <t>Vestavěná skříň - rozměr skříně 0,85 x 3,00 m; (viz popis PSV výrobků včetně veškerých komponentů) D+M</t>
  </si>
  <si>
    <t>845634585</t>
  </si>
  <si>
    <t>N1.13</t>
  </si>
  <si>
    <t>Vestavěná skříň - rozměr skříně 0,80  x 3,00 m; (viz popis PSV výrobků včetně veškerých komponentů) D+M</t>
  </si>
  <si>
    <t>1384389693</t>
  </si>
  <si>
    <t>N1.14</t>
  </si>
  <si>
    <t>-1379204651</t>
  </si>
  <si>
    <t>N1.15</t>
  </si>
  <si>
    <t>Kuchyňská linka a vestavěná skříň - spodní a horní díl dl. 1,10 m v. 2,20 m; (viz popis PSV výrobků včetně veškerých komponentů); vestavěné skříně 0,60 x 2,20 m; D+M</t>
  </si>
  <si>
    <t>-628247461</t>
  </si>
  <si>
    <t>N1.16</t>
  </si>
  <si>
    <t>Kuchyňská linka - spodní a horní díl dl. 2,50 x 2,10 m; (viz popis PSV výrobků včetně veškerých komponentů) D+M</t>
  </si>
  <si>
    <t>1871328179</t>
  </si>
  <si>
    <t>T501</t>
  </si>
  <si>
    <t>Recepční pult - včetně zasklení, š=2850 mm (viz popis PSV výrobků včetně veškerých komponentů) D+M</t>
  </si>
  <si>
    <t>-88793801</t>
  </si>
  <si>
    <t>D2_01 - Komunikace a chodníky</t>
  </si>
  <si>
    <t xml:space="preserve">    11 - Zemní práce - přípravné a přidružené práce</t>
  </si>
  <si>
    <t xml:space="preserve">    18 - Zemní práce - povrchové úpravy terénu</t>
  </si>
  <si>
    <t xml:space="preserve">    32 - Zdi přehradní a opěrné</t>
  </si>
  <si>
    <t xml:space="preserve">    5 - Komunikace</t>
  </si>
  <si>
    <t xml:space="preserve">    63 - Podlahy a podlahové konstrukce</t>
  </si>
  <si>
    <t xml:space="preserve">    91 - Doplňující konstrukce a práce pozemních komunikací, letišť a ploch</t>
  </si>
  <si>
    <t xml:space="preserve">    95 - Různé dokončovací konstrukce a práce pozemních staveb</t>
  </si>
  <si>
    <t xml:space="preserve">    99 - Přesuny hmot a sutí</t>
  </si>
  <si>
    <t>121151123</t>
  </si>
  <si>
    <t>Sejmutí ornice plochy přes 500 m2 tl vrstvy do 200 mm strojně</t>
  </si>
  <si>
    <t>-1974014334</t>
  </si>
  <si>
    <t>https://podminky.urs.cz/item/CS_URS_2023_01/121151123</t>
  </si>
  <si>
    <t>659,0</t>
  </si>
  <si>
    <t>122351106</t>
  </si>
  <si>
    <t>Odkopávky a prokopávky nezapažené v hornině třídy těžitelnosti II skupiny 4 objem do 5000 m3 strojně</t>
  </si>
  <si>
    <t>724995447</t>
  </si>
  <si>
    <t>https://podminky.urs.cz/item/CS_URS_2023_01/122351106</t>
  </si>
  <si>
    <t>Viz PD - situace, vzorové příčné řezy a TZ, výkaz kubatůr</t>
  </si>
  <si>
    <t>973,59</t>
  </si>
  <si>
    <t>Výměna zeminy pod komunikace</t>
  </si>
  <si>
    <t>(985,2+794,4)*0,5</t>
  </si>
  <si>
    <t>Opěrná zeď</t>
  </si>
  <si>
    <t>200,0</t>
  </si>
  <si>
    <t>131351103</t>
  </si>
  <si>
    <t>Hloubení jam nezapažených v hornině třídy těžitelnosti II skupiny 4 objem do 100 m3 strojně</t>
  </si>
  <si>
    <t>-1252350969</t>
  </si>
  <si>
    <t>https://podminky.urs.cz/item/CS_URS_2023_01/131351103</t>
  </si>
  <si>
    <t>Viz PD - situace, vzorové příčné řezy a TZ</t>
  </si>
  <si>
    <t>patky stojanů na kola</t>
  </si>
  <si>
    <t>5,0*0,5</t>
  </si>
  <si>
    <t>dešťová vpusť</t>
  </si>
  <si>
    <t>1,5*1,5*1,64*8</t>
  </si>
  <si>
    <t>Schodiště 1,2,3</t>
  </si>
  <si>
    <t>15,0*3</t>
  </si>
  <si>
    <t>187089717</t>
  </si>
  <si>
    <t>Drén</t>
  </si>
  <si>
    <t>0,5*0,5*199,0</t>
  </si>
  <si>
    <t>-1820759837</t>
  </si>
  <si>
    <t>viz pol.č.122301103, 131301101, 132301101</t>
  </si>
  <si>
    <t>Na skládku</t>
  </si>
  <si>
    <t>2063,39+77,020+49,75</t>
  </si>
  <si>
    <t>162206113</t>
  </si>
  <si>
    <t>Vodorovné přemístění do 100 m bez naložení výkopku ze zemin schopných zúrodnění</t>
  </si>
  <si>
    <t>-1580666111</t>
  </si>
  <si>
    <t>https://podminky.urs.cz/item/CS_URS_2023_01/162206113</t>
  </si>
  <si>
    <t>Ornice na rozpřestření</t>
  </si>
  <si>
    <t>780,0*0,1+45,0*0,1</t>
  </si>
  <si>
    <t>167103101</t>
  </si>
  <si>
    <t>Nakládání výkopku ze zemin schopných zúrodnění</t>
  </si>
  <si>
    <t>-31867372</t>
  </si>
  <si>
    <t>https://podminky.urs.cz/item/CS_URS_2023_01/167103101</t>
  </si>
  <si>
    <t>103641010</t>
  </si>
  <si>
    <t>zemina pro terénní úpravy - ornice</t>
  </si>
  <si>
    <t>-2018943626</t>
  </si>
  <si>
    <t>nákup ornice</t>
  </si>
  <si>
    <t>(82,5-65,9)*1,4</t>
  </si>
  <si>
    <t>171151103</t>
  </si>
  <si>
    <t>Uložení sypaniny z hornin soudržných do násypů zhutněných strojně</t>
  </si>
  <si>
    <t>-1416089487</t>
  </si>
  <si>
    <t>https://podminky.urs.cz/item/CS_URS_2023_01/171151103</t>
  </si>
  <si>
    <t>96% PS</t>
  </si>
  <si>
    <t>1350,12</t>
  </si>
  <si>
    <t>Výměna zeminy</t>
  </si>
  <si>
    <t>583373_R1</t>
  </si>
  <si>
    <t>408379329</t>
  </si>
  <si>
    <t>1641732903</t>
  </si>
  <si>
    <t>viz. pol.č.162701103</t>
  </si>
  <si>
    <t>2190,16*1,9</t>
  </si>
  <si>
    <t>4161,304*1,9 'Přepočtené koeficientem množství</t>
  </si>
  <si>
    <t>2127818281</t>
  </si>
  <si>
    <t>2,5-0,45</t>
  </si>
  <si>
    <t>1,5*1,5*1,64*8-0,6*0,6*1,64*8</t>
  </si>
  <si>
    <t>3*10,0</t>
  </si>
  <si>
    <t>Svahovky</t>
  </si>
  <si>
    <t>1,0</t>
  </si>
  <si>
    <t>Opěrné zdi</t>
  </si>
  <si>
    <t>-1921225750</t>
  </si>
  <si>
    <t>257,847*1,9 'Přepočtené koeficientem množství</t>
  </si>
  <si>
    <t>Zemní práce - přípravné a přidružené práce</t>
  </si>
  <si>
    <t>113106571</t>
  </si>
  <si>
    <t>Rozebrání dlažeb vozovek ze zámkové dlažby s ložem z kameniva strojně pl přes 200 m2</t>
  </si>
  <si>
    <t>851870361</t>
  </si>
  <si>
    <t>https://podminky.urs.cz/item/CS_URS_2023_01/113106571</t>
  </si>
  <si>
    <t>Vozovka ze zámkové dlažby</t>
  </si>
  <si>
    <t>340,0</t>
  </si>
  <si>
    <t>113107237</t>
  </si>
  <si>
    <t>Odstranění podkladu z betonu vyztuženého sítěmi tl přes 150 do 300 mm strojně pl přes 200 m2</t>
  </si>
  <si>
    <t>-707410623</t>
  </si>
  <si>
    <t>https://podminky.urs.cz/item/CS_URS_2023_01/113107237</t>
  </si>
  <si>
    <t>Betonové vozovky</t>
  </si>
  <si>
    <t>231,0</t>
  </si>
  <si>
    <t>113107223</t>
  </si>
  <si>
    <t>Odstranění podkladu z kameniva drceného tl přes 200 do 300 mm strojně pl přes 200 m2</t>
  </si>
  <si>
    <t>949949328</t>
  </si>
  <si>
    <t>https://podminky.urs.cz/item/CS_URS_2023_01/113107223</t>
  </si>
  <si>
    <t>Asfaltové vozovky</t>
  </si>
  <si>
    <t>668,0</t>
  </si>
  <si>
    <t>Štěrkové plochy</t>
  </si>
  <si>
    <t>152,0</t>
  </si>
  <si>
    <t>113107225</t>
  </si>
  <si>
    <t>Odstranění podkladu z kameniva drceného tl přes 400 do 500 mm strojně pl přes 200 m2</t>
  </si>
  <si>
    <t>2009907616</t>
  </si>
  <si>
    <t>https://podminky.urs.cz/item/CS_URS_2023_01/113107225</t>
  </si>
  <si>
    <t>113107244</t>
  </si>
  <si>
    <t>Odstranění podkladu živičného tl přes 150 do 200 mm strojně pl přes 200 m2</t>
  </si>
  <si>
    <t>-310288962</t>
  </si>
  <si>
    <t>https://podminky.urs.cz/item/CS_URS_2023_01/113107244</t>
  </si>
  <si>
    <t>-220,0</t>
  </si>
  <si>
    <t>113151111</t>
  </si>
  <si>
    <t>Rozebrání zpevněných ploch ze silničních dílců</t>
  </si>
  <si>
    <t>-1876917592</t>
  </si>
  <si>
    <t>https://podminky.urs.cz/item/CS_URS_2023_01/113151111</t>
  </si>
  <si>
    <t>Přídlažba</t>
  </si>
  <si>
    <t>87,0*0,5</t>
  </si>
  <si>
    <t>zatravňovací tvarovky</t>
  </si>
  <si>
    <t>5,4</t>
  </si>
  <si>
    <t>113202111</t>
  </si>
  <si>
    <t>Vytrhání obrub krajníků obrubníků stojatých</t>
  </si>
  <si>
    <t>1468719501</t>
  </si>
  <si>
    <t>https://podminky.urs.cz/item/CS_URS_2023_01/113202111</t>
  </si>
  <si>
    <t>silniční obrubníky vč. betonu:</t>
  </si>
  <si>
    <t>240,0</t>
  </si>
  <si>
    <t>113202-R1</t>
  </si>
  <si>
    <t>Vybourání dešťových vpustí</t>
  </si>
  <si>
    <t>1770352699</t>
  </si>
  <si>
    <t>120901121</t>
  </si>
  <si>
    <t>Bourání zdiva z betonu prostého neprokládaného v odkopávkách nebo prokopávkách ručně</t>
  </si>
  <si>
    <t>-169526183</t>
  </si>
  <si>
    <t>https://podminky.urs.cz/item/CS_URS_2023_01/120901121</t>
  </si>
  <si>
    <t>Betonové zídky</t>
  </si>
  <si>
    <t>768,805*1/3</t>
  </si>
  <si>
    <t>962042321</t>
  </si>
  <si>
    <t>Bourání zdiva nadzákladového z betonu prostého přes 1 m3</t>
  </si>
  <si>
    <t>225649149</t>
  </si>
  <si>
    <t>https://podminky.urs.cz/item/CS_URS_2023_01/962042321</t>
  </si>
  <si>
    <t>768,805*2/3</t>
  </si>
  <si>
    <t>-512,537</t>
  </si>
  <si>
    <t>919735114</t>
  </si>
  <si>
    <t>Řezání stávajícího živičného krytu hl přes 150 do 200 mm</t>
  </si>
  <si>
    <t>1380446035</t>
  </si>
  <si>
    <t>https://podminky.urs.cz/item/CS_URS_2023_01/919735114</t>
  </si>
  <si>
    <t>odříznutí bourané vozovky:</t>
  </si>
  <si>
    <t>5+86</t>
  </si>
  <si>
    <t>-30,0</t>
  </si>
  <si>
    <t>981332_R1</t>
  </si>
  <si>
    <t>Demontáž a odvoz přístřešku na kola 2x5 m</t>
  </si>
  <si>
    <t>-1719113060</t>
  </si>
  <si>
    <t>uložení dle investora</t>
  </si>
  <si>
    <t>981332_R2</t>
  </si>
  <si>
    <t>vybourání ocel. zábradlí v=1m</t>
  </si>
  <si>
    <t>-1218375605</t>
  </si>
  <si>
    <t>Odvoz na skládku</t>
  </si>
  <si>
    <t>70,0</t>
  </si>
  <si>
    <t>-1142904560</t>
  </si>
  <si>
    <t>2381,065-1,7</t>
  </si>
  <si>
    <t>-890,0-70,0</t>
  </si>
  <si>
    <t>-92071260</t>
  </si>
  <si>
    <t>(2381,065-1,7)*7</t>
  </si>
  <si>
    <t>(-890,0-70,0)*7</t>
  </si>
  <si>
    <t>997221862</t>
  </si>
  <si>
    <t>Poplatek za uložení stavebního odpadu na recyklační skládce (skládkovné) z armovaného betonu pod kódem 17 01 01</t>
  </si>
  <si>
    <t>1555110766</t>
  </si>
  <si>
    <t>https://podminky.urs.cz/item/CS_URS_2023_01/997221862</t>
  </si>
  <si>
    <t>100,3+116,424+17,36+19,2+2,7+1127,581</t>
  </si>
  <si>
    <t>-890,0</t>
  </si>
  <si>
    <t>997221875</t>
  </si>
  <si>
    <t>Poplatek za uložení stavebního odpadu na recyklační skládce (skládkovné) asfaltového bez obsahu dehtu zatříděného do Katalogu odpadů pod kódem 17 03 02</t>
  </si>
  <si>
    <t>1528749015</t>
  </si>
  <si>
    <t>https://podminky.urs.cz/item/CS_URS_2023_01/997221875</t>
  </si>
  <si>
    <t>300,6</t>
  </si>
  <si>
    <t>-70,0</t>
  </si>
  <si>
    <t>997221873</t>
  </si>
  <si>
    <t>Poplatek za uložení stavebního odpadu na recyklační skládce (skládkovné) zeminy a kamení zatříděného do Katalogu odpadů pod kódem 17 05 04</t>
  </si>
  <si>
    <t>1013130904</t>
  </si>
  <si>
    <t>https://podminky.urs.cz/item/CS_URS_2023_01/997221873</t>
  </si>
  <si>
    <t>420,4+244,8</t>
  </si>
  <si>
    <t>997221-R8</t>
  </si>
  <si>
    <t>Recyklace asfaltových směsí</t>
  </si>
  <si>
    <t>-1277156261</t>
  </si>
  <si>
    <t>Zemní práce - povrchové úpravy terénu</t>
  </si>
  <si>
    <t>181351113</t>
  </si>
  <si>
    <t>Rozprostření ornice tl vrstvy do 200 mm pl přes 500 m2 v rovině nebo ve svahu do 1:5 strojně</t>
  </si>
  <si>
    <t>-107171371</t>
  </si>
  <si>
    <t>https://podminky.urs.cz/item/CS_URS_2023_01/181351113</t>
  </si>
  <si>
    <t>45,0</t>
  </si>
  <si>
    <t>182351133</t>
  </si>
  <si>
    <t>Rozprostření ornice pl přes 500 m2 ve svahu nad 1:5 tl vrstvy do 200 mm strojně</t>
  </si>
  <si>
    <t>848759808</t>
  </si>
  <si>
    <t>https://podminky.urs.cz/item/CS_URS_2023_01/182351133</t>
  </si>
  <si>
    <t>780,0</t>
  </si>
  <si>
    <t>181951113</t>
  </si>
  <si>
    <t>Úprava pláně v hornině třídy těžitelnosti II skupiny 4 a 5 bez zhutnění strojně</t>
  </si>
  <si>
    <t>1240409264</t>
  </si>
  <si>
    <t>https://podminky.urs.cz/item/CS_URS_2023_01/181951113</t>
  </si>
  <si>
    <t>Ornice</t>
  </si>
  <si>
    <t>"rovina:" 45,0</t>
  </si>
  <si>
    <t>"svah:" 780,0</t>
  </si>
  <si>
    <t>1332237796</t>
  </si>
  <si>
    <t>Vozovky ze zámkové dlažby - 45 MPa</t>
  </si>
  <si>
    <t>986,0</t>
  </si>
  <si>
    <t>Asfaltová vozovka - 45 MPa</t>
  </si>
  <si>
    <t>795,0</t>
  </si>
  <si>
    <t>Chodníky ze zámkové dlažby - 30 MPa</t>
  </si>
  <si>
    <t>222,0</t>
  </si>
  <si>
    <t>Valouny</t>
  </si>
  <si>
    <t>37,0</t>
  </si>
  <si>
    <t>Velkoformátová dlažba</t>
  </si>
  <si>
    <t>6,0</t>
  </si>
  <si>
    <t>Štěrbinová vpusť</t>
  </si>
  <si>
    <t>0,8*2,2</t>
  </si>
  <si>
    <t>3,13*2*3</t>
  </si>
  <si>
    <t>69,3+21,96+80,04</t>
  </si>
  <si>
    <t>275321511</t>
  </si>
  <si>
    <t>Základové patky ze ŽB bez zvýšených nároků na prostředí tř. C 25/30</t>
  </si>
  <si>
    <t>1571022745</t>
  </si>
  <si>
    <t>https://podminky.urs.cz/item/CS_URS_2023_01/275321511</t>
  </si>
  <si>
    <t>0,3*0,3*1,0*5*1,035</t>
  </si>
  <si>
    <t>897259978</t>
  </si>
  <si>
    <t>0,3*4*5</t>
  </si>
  <si>
    <t>1666932192</t>
  </si>
  <si>
    <t>-941714683</t>
  </si>
  <si>
    <t>Pruty průměr 10 mm</t>
  </si>
  <si>
    <t>1,0*20*0,00069</t>
  </si>
  <si>
    <t>21331-R01</t>
  </si>
  <si>
    <t>Polštáře zhutněné pod základy z kameniva drceného frakce 0 až 63 mm</t>
  </si>
  <si>
    <t>1711687295</t>
  </si>
  <si>
    <t>Betonové svahovky</t>
  </si>
  <si>
    <t>0,75</t>
  </si>
  <si>
    <t>327111141</t>
  </si>
  <si>
    <t>Zpevněný svah betonových svahovek výšky do 2 m šířky 440 mm - přírodní</t>
  </si>
  <si>
    <t>-1665298252</t>
  </si>
  <si>
    <t>https://podminky.urs.cz/item/CS_URS_2023_01/327111141</t>
  </si>
  <si>
    <t>0,6*0,25*12</t>
  </si>
  <si>
    <t>Výplň svahovek kamenivem hrubým drceným frakce 8 až 16 mm, D+M</t>
  </si>
  <si>
    <t>220735618</t>
  </si>
  <si>
    <t>244592387</t>
  </si>
  <si>
    <t>za opěrnými stěnami:</t>
  </si>
  <si>
    <t>1,5*(27,07+9,0+52,0)</t>
  </si>
  <si>
    <t>Zdi přehradní a opěrné</t>
  </si>
  <si>
    <t>327323127</t>
  </si>
  <si>
    <t>Opěrné zdi a valy ze ŽB tř. C 25/30</t>
  </si>
  <si>
    <t>275947941</t>
  </si>
  <si>
    <t>https://podminky.urs.cz/item/CS_URS_2023_01/327323127</t>
  </si>
  <si>
    <t>beton XC2 - opěrná zeď</t>
  </si>
  <si>
    <t>(53,89+16,56+58,28)*0,6</t>
  </si>
  <si>
    <t>327323128</t>
  </si>
  <si>
    <t>Opěrné zdi a valy ze ŽB tř. C 30/37</t>
  </si>
  <si>
    <t>-1540158225</t>
  </si>
  <si>
    <t>https://podminky.urs.cz/item/CS_URS_2023_01/327323128</t>
  </si>
  <si>
    <t>XC4  - opěrná zeď</t>
  </si>
  <si>
    <t>61,9*0,4+54,59*0,45+43,35*0,45+71,12*0,45</t>
  </si>
  <si>
    <t>327351211</t>
  </si>
  <si>
    <t>Bednění opěrných zdí a valů svislých i skloněných zřízení</t>
  </si>
  <si>
    <t>-2107329509</t>
  </si>
  <si>
    <t>https://podminky.urs.cz/item/CS_URS_2023_01/327351211</t>
  </si>
  <si>
    <t>(60,64+20,61+107,98+1,25*3+1,05*2+0,85*3)*0,6</t>
  </si>
  <si>
    <t>61,9*2+(3,34+4,15+3,56)*0,4+5,65*0,45+(2,52+4,0)*0,4+54,59+52,33</t>
  </si>
  <si>
    <t>(5,4+5,15)*0,45+43,35*2+(5,15+7,61)*0,45+71,11*2+(1,25+1,3+1,68+1,76+1,84+1,51+1,28+1,09+0,92+0,76+0,59+0,65)*0,45</t>
  </si>
  <si>
    <t>327351221</t>
  </si>
  <si>
    <t>Bednění opěrných zdí a valů svislých i skloněných odstranění</t>
  </si>
  <si>
    <t>-1097325306</t>
  </si>
  <si>
    <t>https://podminky.urs.cz/item/CS_URS_2023_01/327351221</t>
  </si>
  <si>
    <t>32735-R01</t>
  </si>
  <si>
    <t>Příplatek za bednění pohledového betonu</t>
  </si>
  <si>
    <t>-1377878281</t>
  </si>
  <si>
    <t>327361006</t>
  </si>
  <si>
    <t>Výztuž opěrných zdí a valů D 12 mm z betonářské oceli 10 505</t>
  </si>
  <si>
    <t>-1084487094</t>
  </si>
  <si>
    <t>https://podminky.urs.cz/item/CS_URS_2023_01/327361006</t>
  </si>
  <si>
    <t>Viz PD statika - výztuž</t>
  </si>
  <si>
    <t>z výkazu výztuže:</t>
  </si>
  <si>
    <t>"OZ1:" 0,091+1,94587</t>
  </si>
  <si>
    <t>"OZ2:" 0,05022+1,33204</t>
  </si>
  <si>
    <t>327361016</t>
  </si>
  <si>
    <t>Výztuž opěrných zdí a valů D nad 12 mm z betonářské oceli 10 505</t>
  </si>
  <si>
    <t>-1440603356</t>
  </si>
  <si>
    <t>https://podminky.urs.cz/item/CS_URS_2023_01/327361016</t>
  </si>
  <si>
    <t>"OZ1:" 3,23077+0,08261+1,79280</t>
  </si>
  <si>
    <t>Výztuž O24  žárový pozink - 82,61kg</t>
  </si>
  <si>
    <t>"OZ2:" 2,17542+0,03699</t>
  </si>
  <si>
    <t>Výztuž O58  žárový pozink - 36,99kg</t>
  </si>
  <si>
    <t>327501111</t>
  </si>
  <si>
    <t>Výplň za opěrami a protimrazové klíny z kameniva drceného nebo těženého</t>
  </si>
  <si>
    <t>1920176275</t>
  </si>
  <si>
    <t>https://podminky.urs.cz/item/CS_URS_2023_01/327501111</t>
  </si>
  <si>
    <t>Frakce 8-16 mm</t>
  </si>
  <si>
    <t>0,11*(27,07+9,0+52,0)</t>
  </si>
  <si>
    <t>38576-R01</t>
  </si>
  <si>
    <t xml:space="preserve">Dodání a osazení do betonu odvodňovacího potrubí PE 63, dl. 500 mm </t>
  </si>
  <si>
    <t>-744935093</t>
  </si>
  <si>
    <t>"odvodnění rubu zdi:" 6+9</t>
  </si>
  <si>
    <t>931994_R1</t>
  </si>
  <si>
    <t>Dilatace, D+M</t>
  </si>
  <si>
    <t>-2063841257</t>
  </si>
  <si>
    <t>(2,52+4,0)*0,4+(5,4+1,3+1,68+1,76+1,84+1,51+1,28+1,09+0,92+0,76+0,59)*0,45</t>
  </si>
  <si>
    <t>931994132</t>
  </si>
  <si>
    <t>Těsnění dilatační spáry betonové konstrukce silikonovým tmelem do pl 4,0 cm2</t>
  </si>
  <si>
    <t>269914712</t>
  </si>
  <si>
    <t>https://podminky.urs.cz/item/CS_URS_2023_01/931994132</t>
  </si>
  <si>
    <t>včetně penetrace</t>
  </si>
  <si>
    <t>Dilatace - opěrná zeď</t>
  </si>
  <si>
    <t>(2,52+4,0)*2+(5,4+1,3+1,68+1,76+1,84+1,51+1,28+1,09+0,92+0,76+0,59)*2+0,4*2+0,45*11</t>
  </si>
  <si>
    <t>953312112</t>
  </si>
  <si>
    <t>Vložky do svislých dilatačních spár z fasádních polystyrénových desek tl. přes 10 do 20 mm</t>
  </si>
  <si>
    <t>1359929624</t>
  </si>
  <si>
    <t>https://podminky.urs.cz/item/CS_URS_2023_01/953312112</t>
  </si>
  <si>
    <t>711122131</t>
  </si>
  <si>
    <t>Provedení izolace proti zemní vlhkosti svislé za horka nátěrem asfaltovým</t>
  </si>
  <si>
    <t>99378331</t>
  </si>
  <si>
    <t>https://podminky.urs.cz/item/CS_URS_2023_01/711122131</t>
  </si>
  <si>
    <t>Natření smykového trnu</t>
  </si>
  <si>
    <t>3,0</t>
  </si>
  <si>
    <t>1854881711</t>
  </si>
  <si>
    <t>3*0,0017 'Přepočtené koeficientem množství</t>
  </si>
  <si>
    <t>624631411</t>
  </si>
  <si>
    <t>Vyplnění spár prefabrikovaných dílců těsnicím provazcem z polyetylénu tl do 20 mm</t>
  </si>
  <si>
    <t>-1905935838</t>
  </si>
  <si>
    <t>https://podminky.urs.cz/item/CS_URS_2023_01/624631411</t>
  </si>
  <si>
    <t>430321212</t>
  </si>
  <si>
    <t>Schodišťová konstrukce a rampa ze ŽB tř. C 12/15</t>
  </si>
  <si>
    <t>-1074922243</t>
  </si>
  <si>
    <t>https://podminky.urs.cz/item/CS_URS_2023_01/430321212</t>
  </si>
  <si>
    <t>3,13*0,1*2,0*3</t>
  </si>
  <si>
    <t>1039297174</t>
  </si>
  <si>
    <t>4,54*0,25*3</t>
  </si>
  <si>
    <t>430321515</t>
  </si>
  <si>
    <t>Schodišťová konstrukce a rampa ze ŽB tř. C 20/25</t>
  </si>
  <si>
    <t>1313446535</t>
  </si>
  <si>
    <t>https://podminky.urs.cz/item/CS_URS_2023_01/430321515</t>
  </si>
  <si>
    <t>1,21*2*3</t>
  </si>
  <si>
    <t>35660171</t>
  </si>
  <si>
    <t>"síť 6/6-100/100:" (4,54*2*3+3,8*2,0*3)*0,00444*1,2</t>
  </si>
  <si>
    <t>-946409681</t>
  </si>
  <si>
    <t>8,0*3</t>
  </si>
  <si>
    <t>4,54*2*3+5,9*0,25*3</t>
  </si>
  <si>
    <t>-813761130</t>
  </si>
  <si>
    <t>434121426</t>
  </si>
  <si>
    <t>Osazení ŽB schodišťových stupňů na desku drsných</t>
  </si>
  <si>
    <t>-871311403</t>
  </si>
  <si>
    <t>https://podminky.urs.cz/item/CS_URS_2023_01/434121426</t>
  </si>
  <si>
    <t>59373-R01</t>
  </si>
  <si>
    <t>stupeň schodišťový betonový 150/300/2000 mm, povrch pískovaný, přírodní šedá</t>
  </si>
  <si>
    <t>691564641</t>
  </si>
  <si>
    <t>10*3</t>
  </si>
  <si>
    <t>59373-R02</t>
  </si>
  <si>
    <t>stupeň schodišťový betonový 150/300/2000 mm, povrch pískovaný, barevná</t>
  </si>
  <si>
    <t>-1141264734</t>
  </si>
  <si>
    <t>2*3</t>
  </si>
  <si>
    <t>434351-R01</t>
  </si>
  <si>
    <t>Příplatek za bednění pro pohledový beton</t>
  </si>
  <si>
    <t>2109439379</t>
  </si>
  <si>
    <t>Komunikace</t>
  </si>
  <si>
    <t>564831111</t>
  </si>
  <si>
    <t>Podklad ze štěrkodrtě ŠD plochy přes 100 m2 tl 100 mm</t>
  </si>
  <si>
    <t>-783651404</t>
  </si>
  <si>
    <t>https://podminky.urs.cz/item/CS_URS_2023_01/564831111</t>
  </si>
  <si>
    <t>Okapový chodník</t>
  </si>
  <si>
    <t>564851111</t>
  </si>
  <si>
    <t>Podklad ze štěrkodrtě ŠD plochy přes 100 m2 tl 150 mm</t>
  </si>
  <si>
    <t>-607729010</t>
  </si>
  <si>
    <t>https://podminky.urs.cz/item/CS_URS_2023_01/564851111</t>
  </si>
  <si>
    <t>Chodníky ze zámkové dlažby - 50MPa</t>
  </si>
  <si>
    <t>564851114</t>
  </si>
  <si>
    <t>Podklad ze štěrkodrtě ŠD plochy přes 100 m2 tl 180 mm</t>
  </si>
  <si>
    <t>1039754321</t>
  </si>
  <si>
    <t>https://podminky.urs.cz/item/CS_URS_2023_01/564851114</t>
  </si>
  <si>
    <t>Vozovky ze zámkové dlažby - 80MPa</t>
  </si>
  <si>
    <t>Asfaltové vozovky - 80MPa</t>
  </si>
  <si>
    <t>564861111</t>
  </si>
  <si>
    <t>Podklad ze štěrkodrtě ŠD plochy přes 100 m2 tl 200 mm</t>
  </si>
  <si>
    <t>1017134058</t>
  </si>
  <si>
    <t>https://podminky.urs.cz/item/CS_URS_2023_01/564861111</t>
  </si>
  <si>
    <t>564952113</t>
  </si>
  <si>
    <t>Podklad z mechanicky zpevněného kameniva MZK tl 170 mm</t>
  </si>
  <si>
    <t>261195784</t>
  </si>
  <si>
    <t>https://podminky.urs.cz/item/CS_URS_2023_01/564952113</t>
  </si>
  <si>
    <t>Asfaltové vozovky - 140MPa</t>
  </si>
  <si>
    <t>564962111</t>
  </si>
  <si>
    <t>Podklad z mechanicky zpevněného kameniva MZK tl 200 mm</t>
  </si>
  <si>
    <t>-1092010624</t>
  </si>
  <si>
    <t>https://podminky.urs.cz/item/CS_URS_2023_01/564962111</t>
  </si>
  <si>
    <t>Vozovky ze zámkové dlažby - 140MPa</t>
  </si>
  <si>
    <t>565135121</t>
  </si>
  <si>
    <t>Asfaltový beton vrstva podkladní ACP 16 (obalované kamenivo OKS) tl 50 mm š přes 3 m</t>
  </si>
  <si>
    <t>-1285608352</t>
  </si>
  <si>
    <t>https://podminky.urs.cz/item/CS_URS_2023_01/565135121</t>
  </si>
  <si>
    <t>573211111</t>
  </si>
  <si>
    <t>Postřik živičný spojovací z asfaltu v množství 0,60 kg/m2</t>
  </si>
  <si>
    <t>1613561181</t>
  </si>
  <si>
    <t>https://podminky.urs.cz/item/CS_URS_2023_01/573211111</t>
  </si>
  <si>
    <t>795,0*2</t>
  </si>
  <si>
    <t>577134121</t>
  </si>
  <si>
    <t>Asfaltový beton vrstva obrusná ACO 11 (ABS) tř. I tl 40 mm š přes 3 m z nemodifikovaného asfaltu</t>
  </si>
  <si>
    <t>-186655553</t>
  </si>
  <si>
    <t>https://podminky.urs.cz/item/CS_URS_2023_01/577134121</t>
  </si>
  <si>
    <t>577155142</t>
  </si>
  <si>
    <t>Asfaltový beton vrstva ložní ACL 16 (ABH) tl 60 mm š přes 3 m z modifikovaného asfaltu</t>
  </si>
  <si>
    <t>-1787015595</t>
  </si>
  <si>
    <t>https://podminky.urs.cz/item/CS_URS_2023_01/577155142</t>
  </si>
  <si>
    <t>596211112</t>
  </si>
  <si>
    <t>Kladení zámkové dlažby komunikací pro pěší ručně tl 60 mm skupiny A pl přes 100 do 300 m2</t>
  </si>
  <si>
    <t>475836504</t>
  </si>
  <si>
    <t>https://podminky.urs.cz/item/CS_URS_2023_01/596211112</t>
  </si>
  <si>
    <t>59245018</t>
  </si>
  <si>
    <t>dlažba tvar obdélník betonová 200x100x60mm přírodní</t>
  </si>
  <si>
    <t>28674425</t>
  </si>
  <si>
    <t>Chodníky ze zámkové dlažby</t>
  </si>
  <si>
    <t>222,0-1,0</t>
  </si>
  <si>
    <t>59245008</t>
  </si>
  <si>
    <t>dlažba tvar obdélník betonová 200x100x60mm barevná</t>
  </si>
  <si>
    <t>162487043</t>
  </si>
  <si>
    <t>s ovalnými výstupky</t>
  </si>
  <si>
    <t>596212233</t>
  </si>
  <si>
    <t>Kladení zámkové dlažby pozemních komunikací ručně tl 80 mm skupiny C pl přes 300 m2</t>
  </si>
  <si>
    <t>1838264491</t>
  </si>
  <si>
    <t>https://podminky.urs.cz/item/CS_URS_2023_01/596212233</t>
  </si>
  <si>
    <t>59245020</t>
  </si>
  <si>
    <t>dlažba tvar obdélník betonová 200x100x80mm přírodní</t>
  </si>
  <si>
    <t>1804385597</t>
  </si>
  <si>
    <t>986,0-12,6</t>
  </si>
  <si>
    <t>59245005</t>
  </si>
  <si>
    <t>dlažba tvar obdélník betonová 200x100x80mm barevná</t>
  </si>
  <si>
    <t>108680490</t>
  </si>
  <si>
    <t>12,6</t>
  </si>
  <si>
    <t>596841221</t>
  </si>
  <si>
    <t>Kladení betonové dlažby komunikací pro pěší do lože z cement malty velikosti přes 0,09 do 0,25 m2 pl přes 50 do 100 m2</t>
  </si>
  <si>
    <t>-252076801</t>
  </si>
  <si>
    <t>https://podminky.urs.cz/item/CS_URS_2023_01/596841221</t>
  </si>
  <si>
    <t>59245620</t>
  </si>
  <si>
    <t>dlažba desková betonová tl 60mm přírodní</t>
  </si>
  <si>
    <t>-71585771</t>
  </si>
  <si>
    <t>184911231</t>
  </si>
  <si>
    <t>Rozprostření valounků vel přes 0,15 do 0,25 m v rovině a svahu do 1:5</t>
  </si>
  <si>
    <t>-1729788351</t>
  </si>
  <si>
    <t>https://podminky.urs.cz/item/CS_URS_2023_01/184911231</t>
  </si>
  <si>
    <t>"ve vrstvě 200 mm</t>
  </si>
  <si>
    <t>583374_R1</t>
  </si>
  <si>
    <t>kamenivo dekorační - valouny 20-60 mm</t>
  </si>
  <si>
    <t>66233316</t>
  </si>
  <si>
    <t>"okapový chodník</t>
  </si>
  <si>
    <t>37,0*0,2*2,1</t>
  </si>
  <si>
    <t>919726-R4</t>
  </si>
  <si>
    <t xml:space="preserve">Dodání a položení geotextilie netkané pro ochranu a separaci </t>
  </si>
  <si>
    <t>724585726</t>
  </si>
  <si>
    <t>37,0*(0,2+0,5)*2*1,2</t>
  </si>
  <si>
    <t>631311122</t>
  </si>
  <si>
    <t>Mazanina tl přes 80 do 120 mm z betonu prostého bez zvýšených nároků na prostředí tř. C 8/10</t>
  </si>
  <si>
    <t>-1812778304</t>
  </si>
  <si>
    <t>https://podminky.urs.cz/item/CS_URS_2023_01/631311122</t>
  </si>
  <si>
    <t>-</t>
  </si>
  <si>
    <t>Podkladní beton - opěrná zeď</t>
  </si>
  <si>
    <t>(69,3+21,96+80,04)*0,1</t>
  </si>
  <si>
    <t>631311124</t>
  </si>
  <si>
    <t>Mazanina tl přes 80 do 120 mm z betonu prostého bez zvýšených nároků na prostředí tř. C 16/20</t>
  </si>
  <si>
    <t>-1573864030</t>
  </si>
  <si>
    <t>https://podminky.urs.cz/item/CS_URS_2023_01/631311124</t>
  </si>
  <si>
    <t>2,2*0,1</t>
  </si>
  <si>
    <t>2054087770</t>
  </si>
  <si>
    <t>154635611</t>
  </si>
  <si>
    <t>199,0</t>
  </si>
  <si>
    <t>895941_R2</t>
  </si>
  <si>
    <t>Zřízení vpusti kanalizační uliční z betonových dílců typ UV-50 normální</t>
  </si>
  <si>
    <t>228877332</t>
  </si>
  <si>
    <t>592238-R1</t>
  </si>
  <si>
    <t>vpusť betonová uliční DN 450, třída zatížení D, sediment. prostor, koš na hrubé nečistoty, protizápach. uzávěr, těžká mříž 500/500 mm</t>
  </si>
  <si>
    <t>444947044</t>
  </si>
  <si>
    <t>Doplňující konstrukce a práce pozemních komunikací, letišť a ploch</t>
  </si>
  <si>
    <t>915131111</t>
  </si>
  <si>
    <t>Vodorovné dopravní značení přechody pro chodce, šipky, symboly základní bílá barva</t>
  </si>
  <si>
    <t>-499913385</t>
  </si>
  <si>
    <t>https://podminky.urs.cz/item/CS_URS_2023_01/915131111</t>
  </si>
  <si>
    <t>D2 - symbol vozičkáře</t>
  </si>
  <si>
    <t>3*2,0</t>
  </si>
  <si>
    <t>914111111</t>
  </si>
  <si>
    <t>Montáž svislé dopravní značky do velikosti 1 m2 objímkami na sloupek nebo konzolu</t>
  </si>
  <si>
    <t>-1191786656</t>
  </si>
  <si>
    <t>https://podminky.urs.cz/item/CS_URS_2023_01/914111111</t>
  </si>
  <si>
    <t>40445649</t>
  </si>
  <si>
    <t>dodatkové tabulky E3-E5, E8, E14-E16 500x150mm</t>
  </si>
  <si>
    <t>-1866364137</t>
  </si>
  <si>
    <t>"E8e :" 2</t>
  </si>
  <si>
    <t>40445625</t>
  </si>
  <si>
    <t>informativní značky provozní IP8, IP9, IP11-IP13 500x700mm</t>
  </si>
  <si>
    <t>1592528251</t>
  </si>
  <si>
    <t>"IP 12 - Vyhrazené parkoviště se symbolem O1:" 2</t>
  </si>
  <si>
    <t>404452560</t>
  </si>
  <si>
    <t>svorka upínací na sloupek dopravní značky D 60mm</t>
  </si>
  <si>
    <t>-1506520654</t>
  </si>
  <si>
    <t>914511111</t>
  </si>
  <si>
    <t>Montáž sloupku dopravních značek délky do 3,5 m s betonovým základem</t>
  </si>
  <si>
    <t>-352236727</t>
  </si>
  <si>
    <t>https://podminky.urs.cz/item/CS_URS_2023_01/914511111</t>
  </si>
  <si>
    <t>včetně provedení betonového základu</t>
  </si>
  <si>
    <t>404452250</t>
  </si>
  <si>
    <t>sloupek pro dopravní značku Zn D 60mm v 3,5m</t>
  </si>
  <si>
    <t>-1884321259</t>
  </si>
  <si>
    <t>včetně zavíčkování</t>
  </si>
  <si>
    <t>404452400</t>
  </si>
  <si>
    <t>patka pro sloupek Al D 60mm</t>
  </si>
  <si>
    <t>1681005884</t>
  </si>
  <si>
    <t>včetně kotevních prvků</t>
  </si>
  <si>
    <t>93511-R11a</t>
  </si>
  <si>
    <t>Montáž štěrbinového žlabu</t>
  </si>
  <si>
    <t>1962565722</t>
  </si>
  <si>
    <t>"celkem délka:" 2,2</t>
  </si>
  <si>
    <t>59200-R11</t>
  </si>
  <si>
    <t>štěrbinová vpusť DN100 mm, 200/200 mm, D400, základní kus dl. 1000 mm</t>
  </si>
  <si>
    <t>-2029140535</t>
  </si>
  <si>
    <t>59200-R12</t>
  </si>
  <si>
    <t>štěrbinová vpusť DN100 mm, 200/200 mm, D400, díl vpusť dl. 500 mm</t>
  </si>
  <si>
    <t>606656952</t>
  </si>
  <si>
    <t>59200-R14</t>
  </si>
  <si>
    <t>štěrbinová vpusť DN100 mm, 200/200 mm, D400, záslepka</t>
  </si>
  <si>
    <t>704752680</t>
  </si>
  <si>
    <t>59200-R15</t>
  </si>
  <si>
    <t>štěrbinová vpusť DN100 mm, 200/200 mm, D400, litinová mříž</t>
  </si>
  <si>
    <t>1598145434</t>
  </si>
  <si>
    <t>93511-R16a</t>
  </si>
  <si>
    <t>Montáž vpusti štěrbinového žlabu</t>
  </si>
  <si>
    <t>-797337294</t>
  </si>
  <si>
    <t>59200-R16</t>
  </si>
  <si>
    <t>dvorní vpusť DN 450 - přechodová deska</t>
  </si>
  <si>
    <t>2030696747</t>
  </si>
  <si>
    <t>59200-R17</t>
  </si>
  <si>
    <t>dvorní vpusť DN 450 - kalový koš</t>
  </si>
  <si>
    <t>-1519831800</t>
  </si>
  <si>
    <t>59200-R18</t>
  </si>
  <si>
    <t>dvorní vpusť DN 450 - horní TBV Q 450/295/5B</t>
  </si>
  <si>
    <t>-263423934</t>
  </si>
  <si>
    <t>59200-R19</t>
  </si>
  <si>
    <t>dvorní vpusť DN 450 - dno TBV Q 450/330/1A PVC 150</t>
  </si>
  <si>
    <t>919638931</t>
  </si>
  <si>
    <t>915491211</t>
  </si>
  <si>
    <t>Osazení vodícího proužku z betonových desek do betonového lože tl do 100 mm š proužku 250 mm</t>
  </si>
  <si>
    <t>-252314333</t>
  </si>
  <si>
    <t>https://podminky.urs.cz/item/CS_URS_2023_01/915491211</t>
  </si>
  <si>
    <t>206,0</t>
  </si>
  <si>
    <t>592185-R1</t>
  </si>
  <si>
    <t>přídlažba 50x25x10 cm</t>
  </si>
  <si>
    <t>1516629466</t>
  </si>
  <si>
    <t>916231213</t>
  </si>
  <si>
    <t>Osazení chodníkového obrubníku betonového stojatého s boční opěrou do lože z betonu prostého</t>
  </si>
  <si>
    <t>-1073114867</t>
  </si>
  <si>
    <t>https://podminky.urs.cz/item/CS_URS_2023_01/916231213</t>
  </si>
  <si>
    <t>59217019</t>
  </si>
  <si>
    <t>obrubník betonový chodníkový 1000x100x200mm</t>
  </si>
  <si>
    <t>-1693630764</t>
  </si>
  <si>
    <t>59217002</t>
  </si>
  <si>
    <t>obrubník betonový zahradní šedý 1000x50x200mm</t>
  </si>
  <si>
    <t>-770134079</t>
  </si>
  <si>
    <t>91973-R16</t>
  </si>
  <si>
    <t>Výplň spár v živičném krytu bitumenovou hmotou</t>
  </si>
  <si>
    <t>1570345928</t>
  </si>
  <si>
    <t>"spára mezi původní a novou plochou:" 91,0</t>
  </si>
  <si>
    <t>953961112</t>
  </si>
  <si>
    <t>Kotvy chemickým tmelem M 10 hl 90 mm do betonu, ŽB nebo kamene s vyvrtáním otvoru</t>
  </si>
  <si>
    <t>351521153</t>
  </si>
  <si>
    <t>https://podminky.urs.cz/item/CS_URS_2023_01/953961112</t>
  </si>
  <si>
    <t>69*4</t>
  </si>
  <si>
    <t>953965115</t>
  </si>
  <si>
    <t>Kotevní šroub pro chemické kotvy M 10 dl 130 mm</t>
  </si>
  <si>
    <t>-1459662830</t>
  </si>
  <si>
    <t>https://podminky.urs.cz/item/CS_URS_2023_01/953965115</t>
  </si>
  <si>
    <t>Přesuny hmot a sutí</t>
  </si>
  <si>
    <t>998223011</t>
  </si>
  <si>
    <t>Přesun hmot pro pozemní komunikace s krytem dlážděným</t>
  </si>
  <si>
    <t>2054628055</t>
  </si>
  <si>
    <t>https://podminky.urs.cz/item/CS_URS_2023_01/998223011</t>
  </si>
  <si>
    <t>1835,775*0,6 'Přepočtené koeficientem množství</t>
  </si>
  <si>
    <t>998225111</t>
  </si>
  <si>
    <t>Přesun hmot pro pozemní komunikace s krytem z kamene, monolitickým betonovým nebo živičným</t>
  </si>
  <si>
    <t>852852009</t>
  </si>
  <si>
    <t>https://podminky.urs.cz/item/CS_URS_2023_01/998225111</t>
  </si>
  <si>
    <t>1835,775*0,4 'Přepočtené koeficientem množství</t>
  </si>
  <si>
    <t>76701-R01</t>
  </si>
  <si>
    <t>Zábradlí ocelové rovné z profilu 50/30/3 mm, v. 800 mm, povrch žárově zinkován, D+M</t>
  </si>
  <si>
    <t>415932454</t>
  </si>
  <si>
    <t>3,3*3</t>
  </si>
  <si>
    <t>76701-R02</t>
  </si>
  <si>
    <t>Přístřešek pro kola 5,0x4,0 m - přesun a montáž</t>
  </si>
  <si>
    <t>1147822046</t>
  </si>
  <si>
    <t>včetně kotvení  akotvicího materiálu</t>
  </si>
  <si>
    <t>77601-R03</t>
  </si>
  <si>
    <t>Zábradlí ocelové rovné z profilu T 40/40/3 mm, pásovina 40/6 mm a 80/6 mm, trubka 20/4 mm, v. 900 mm, povrch žárově zinkován, výplň nerezové lanka s příslušenstvím, D+M</t>
  </si>
  <si>
    <t>1091085460</t>
  </si>
  <si>
    <t>podrobný popis viz PD</t>
  </si>
  <si>
    <t>opěrná zeď</t>
  </si>
  <si>
    <t>28,49+52,32</t>
  </si>
  <si>
    <t>77601-R04</t>
  </si>
  <si>
    <t>Osazení hromosvodu dl.5,5 m</t>
  </si>
  <si>
    <t>505382682</t>
  </si>
  <si>
    <t>998767201</t>
  </si>
  <si>
    <t>Přesun hmot procentní pro zámečnické konstrukce v objektech v do 6 m</t>
  </si>
  <si>
    <t>-1149413893</t>
  </si>
  <si>
    <t>https://podminky.urs.cz/item/CS_URS_2023_01/998767201</t>
  </si>
  <si>
    <t>D2_02 - Kanalizace</t>
  </si>
  <si>
    <t xml:space="preserve">    99 - Přesun hmot</t>
  </si>
  <si>
    <t>Revizní šachty</t>
  </si>
  <si>
    <t>2,0*2,0*3,32*4</t>
  </si>
  <si>
    <t>1,5*1,5*2,5*2</t>
  </si>
  <si>
    <t>Bourané revizní šachty</t>
  </si>
  <si>
    <t>2,0*2,0*1,9-3,14*0,55*0,55*1,9</t>
  </si>
  <si>
    <t>2,0*2,0*4,6-3,14*0,55*0,55*4,6</t>
  </si>
  <si>
    <t>2,0*2,0*3,0-3,14*0,55*0,55*3,0</t>
  </si>
  <si>
    <t>1489206858</t>
  </si>
  <si>
    <t>Stávající potrubí</t>
  </si>
  <si>
    <t>40,0*0,6*2,0</t>
  </si>
  <si>
    <t>Nová kanalizace</t>
  </si>
  <si>
    <t>hornina tř. 4 - 80 %, hornina tř.5 - 20%</t>
  </si>
  <si>
    <t>(3,6*1,0*63,9+2,3*0,9*91,0)*0,8</t>
  </si>
  <si>
    <t>-1583366994</t>
  </si>
  <si>
    <t>(3,6*1,0*63,9+2,3*0,9*91,0)*0,2</t>
  </si>
  <si>
    <t>151101102</t>
  </si>
  <si>
    <t>Zřízení příložného pažení a rozepření stěn rýh hl přes 2 do 4 m</t>
  </si>
  <si>
    <t>-26019575</t>
  </si>
  <si>
    <t>https://podminky.urs.cz/item/CS_URS_2023_01/151101102</t>
  </si>
  <si>
    <t>63,9*3,6*2+91,0*2,3*2</t>
  </si>
  <si>
    <t>151101112</t>
  </si>
  <si>
    <t>Odstranění příložného pažení a rozepření stěn rýh hl přes 2 do 4 m</t>
  </si>
  <si>
    <t>2089209624</t>
  </si>
  <si>
    <t>https://podminky.urs.cz/item/CS_URS_2023_01/151101112</t>
  </si>
  <si>
    <t>18350193</t>
  </si>
  <si>
    <t>viz pol.č.131301101, 132301101, 132301202</t>
  </si>
  <si>
    <t>93,346+382,728+83,682</t>
  </si>
  <si>
    <t>-118521408</t>
  </si>
  <si>
    <t>559,756*1,9 'Přepočtené koeficientem množství</t>
  </si>
  <si>
    <t>Nové šachty</t>
  </si>
  <si>
    <t>2,0*2,0*3,32*4-3,14*0,55*0,55*3,325*4</t>
  </si>
  <si>
    <t>1,5*1,5*2,5*2-3,14*0,3*0,3*2,5*2</t>
  </si>
  <si>
    <t>2,0*2,0*1,9</t>
  </si>
  <si>
    <t>2,0*2,0*4,6</t>
  </si>
  <si>
    <t>2,0*2,0*3,0</t>
  </si>
  <si>
    <t>Stávající šachty</t>
  </si>
  <si>
    <t>1,0*2,95*63,9+0,9*1,75*91,0</t>
  </si>
  <si>
    <t>657993035</t>
  </si>
  <si>
    <t>468,154*1,9 'Přepočtené koeficientem množství</t>
  </si>
  <si>
    <t>1899108577</t>
  </si>
  <si>
    <t>1,0*0,5*63,9+0,9*0,45*91,0</t>
  </si>
  <si>
    <t>1132286308</t>
  </si>
  <si>
    <t>68,805*1,95 'Přepočtené koeficientem množství</t>
  </si>
  <si>
    <t>969011112</t>
  </si>
  <si>
    <t>Vybourání vnitřního kameninového potrubí přes DN 100 do DN 200</t>
  </si>
  <si>
    <t>326655988</t>
  </si>
  <si>
    <t>https://podminky.urs.cz/item/CS_URS_2023_01/969011112</t>
  </si>
  <si>
    <t>40,0</t>
  </si>
  <si>
    <t>963015_R1</t>
  </si>
  <si>
    <t>Bourání revizní šachty DN 1000</t>
  </si>
  <si>
    <t>1163998439</t>
  </si>
  <si>
    <t>8,03*7 'Přepočtené koeficientem množství</t>
  </si>
  <si>
    <t>997013861</t>
  </si>
  <si>
    <t>Poplatek za uložení stavebního odpadu na recyklační skládce (skládkovné) z prostého betonu kód odpadu 17 01 01</t>
  </si>
  <si>
    <t>https://podminky.urs.cz/item/CS_URS_2023_01/997013861</t>
  </si>
  <si>
    <t>176652466</t>
  </si>
  <si>
    <t>1,0*0,15*63,9+0,9*0,1*91,0</t>
  </si>
  <si>
    <t>871315221</t>
  </si>
  <si>
    <t>Kanalizační potrubí z tvrdého PVC jednovrstvé tuhost třídy SN8 DN 160</t>
  </si>
  <si>
    <t>63426174</t>
  </si>
  <si>
    <t>https://podminky.urs.cz/item/CS_URS_2023_01/871315221</t>
  </si>
  <si>
    <t>Včetně tvarovek</t>
  </si>
  <si>
    <t>91,0+10,0</t>
  </si>
  <si>
    <t>871355221</t>
  </si>
  <si>
    <t>Kanalizační potrubí z tvrdého PVC jednovrstvé tuhost třídy SN8 DN 200</t>
  </si>
  <si>
    <t>-1358624063</t>
  </si>
  <si>
    <t>https://podminky.urs.cz/item/CS_URS_2023_01/871355221</t>
  </si>
  <si>
    <t>57,9+6,0</t>
  </si>
  <si>
    <t>721242115</t>
  </si>
  <si>
    <t>Lapač střešních splavenin z PP s kulovým kloubem na odtoku DN 110</t>
  </si>
  <si>
    <t>-419976453</t>
  </si>
  <si>
    <t>https://podminky.urs.cz/item/CS_URS_2023_01/721242115</t>
  </si>
  <si>
    <t>894411121</t>
  </si>
  <si>
    <t>Zřízení šachet kanalizačních z betonových dílců na potrubí DN přes 200 do 300 dno beton tř. C 25/30</t>
  </si>
  <si>
    <t>669609765</t>
  </si>
  <si>
    <t>https://podminky.urs.cz/item/CS_URS_2023_01/894411121</t>
  </si>
  <si>
    <t xml:space="preserve">dno šachty prefabrikované </t>
  </si>
  <si>
    <t>"RŠ1-RŠ4:" 4</t>
  </si>
  <si>
    <t>592243-R1</t>
  </si>
  <si>
    <t xml:space="preserve">dno betonové šachty kanalizační  V max. 300 mm, výška 800 mm </t>
  </si>
  <si>
    <t>-663309363</t>
  </si>
  <si>
    <t>včetně integrované šachtové vložky nebo gumového těsnění</t>
  </si>
  <si>
    <t>59224013</t>
  </si>
  <si>
    <t>prstenec šachtový vyrovnávací betonový 625x100x100mm</t>
  </si>
  <si>
    <t>-2118237516</t>
  </si>
  <si>
    <t>"RŠ1:" 2</t>
  </si>
  <si>
    <t>"RŠ2:" 2</t>
  </si>
  <si>
    <t>"RŠ4:" 2</t>
  </si>
  <si>
    <t>-6</t>
  </si>
  <si>
    <t>59224120</t>
  </si>
  <si>
    <t>skruž betonová přechodová 62,5/100x60x9cm, stupadla poplastovaná</t>
  </si>
  <si>
    <t>2003656467</t>
  </si>
  <si>
    <t>59224050</t>
  </si>
  <si>
    <t>skruž pro kanalizační šachty se zabudovanými stupadly 100x25x12cm</t>
  </si>
  <si>
    <t>-1115942448</t>
  </si>
  <si>
    <t>"RŠ3:" 1</t>
  </si>
  <si>
    <t>59224051</t>
  </si>
  <si>
    <t>skruž pro kanalizační šachty se zabudovanými stupadly 100x50x12cm</t>
  </si>
  <si>
    <t>1181249693</t>
  </si>
  <si>
    <t>"RŠ1:" 1</t>
  </si>
  <si>
    <t>"RŠ2:" 1</t>
  </si>
  <si>
    <t>59224052</t>
  </si>
  <si>
    <t>skruž pro kanalizační šachty se zabudovanými stupadly 100x100x12cm</t>
  </si>
  <si>
    <t>-179683871</t>
  </si>
  <si>
    <t>592243-R9</t>
  </si>
  <si>
    <t>těsnění elastomerové pro spojení šachetních dílů DN 1000</t>
  </si>
  <si>
    <t>-1550504590</t>
  </si>
  <si>
    <t>"RŠ1:" 6</t>
  </si>
  <si>
    <t>"RŠ2:" 5</t>
  </si>
  <si>
    <t>"RŠ3:" 3</t>
  </si>
  <si>
    <t>"RŠ4:" 5</t>
  </si>
  <si>
    <t>-19</t>
  </si>
  <si>
    <t>894812313</t>
  </si>
  <si>
    <t>Revizní a čistící šachta z PP typ DN 600/160 šachtové dno s přítokem tvaru T</t>
  </si>
  <si>
    <t>169196917</t>
  </si>
  <si>
    <t>https://podminky.urs.cz/item/CS_URS_2023_01/894812313</t>
  </si>
  <si>
    <t>894812317</t>
  </si>
  <si>
    <t>Revizní a čistící šachta z PP typ DN 600/200 šachtové dno s přítokem tvaru T</t>
  </si>
  <si>
    <t>132433701</t>
  </si>
  <si>
    <t>https://podminky.urs.cz/item/CS_URS_2023_01/894812317</t>
  </si>
  <si>
    <t>894812332</t>
  </si>
  <si>
    <t>Revizní a čistící šachta z PP DN 600 šachtová roura korugovaná světlé hloubky 2000 mm</t>
  </si>
  <si>
    <t>-236032923</t>
  </si>
  <si>
    <t>https://podminky.urs.cz/item/CS_URS_2023_01/894812332</t>
  </si>
  <si>
    <t>894812376</t>
  </si>
  <si>
    <t>Revizní a čistící šachta z PP DN 600 poklop litinový pro třídu zatížení D400 s betonovým prstencem</t>
  </si>
  <si>
    <t>-595173033</t>
  </si>
  <si>
    <t>https://podminky.urs.cz/item/CS_URS_2023_01/894812376</t>
  </si>
  <si>
    <t>899104111</t>
  </si>
  <si>
    <t>Osazení poklopů litinových nebo ocelových včetně rámů pro třídu zatížení D400, E600</t>
  </si>
  <si>
    <t>-150824974</t>
  </si>
  <si>
    <t>https://podminky.urs.cz/item/CS_URS_2023_01/899104111</t>
  </si>
  <si>
    <t>28661935</t>
  </si>
  <si>
    <t>poklop šachtový litinový DN 600 pro třídu zatížení D400</t>
  </si>
  <si>
    <t>1950164749</t>
  </si>
  <si>
    <t>899000-R1</t>
  </si>
  <si>
    <t>Kamerová zkouška, vyhodnocení ovality kanalizace</t>
  </si>
  <si>
    <t>-1329305058</t>
  </si>
  <si>
    <t>101,0+63,9</t>
  </si>
  <si>
    <t>899000-R2</t>
  </si>
  <si>
    <t>Tlaková zkouška kanalizace</t>
  </si>
  <si>
    <t>-644206333</t>
  </si>
  <si>
    <t>899911-R1</t>
  </si>
  <si>
    <t>Napojení potrubí PVC 200 na KT 200, D+M</t>
  </si>
  <si>
    <t>190129665</t>
  </si>
  <si>
    <t>899911-R2</t>
  </si>
  <si>
    <t>Napojení PVC 150 vsazením sedla na stávající kanalizaci, D+M</t>
  </si>
  <si>
    <t>-459811974</t>
  </si>
  <si>
    <t>899911-R3</t>
  </si>
  <si>
    <t>Zaplnění potrubí DN 200 zabetonováním</t>
  </si>
  <si>
    <t>-1987860203</t>
  </si>
  <si>
    <t>899911-R4</t>
  </si>
  <si>
    <t>Zaplnění potrubí DN 150 zabetonováním</t>
  </si>
  <si>
    <t>1537132371</t>
  </si>
  <si>
    <t>20,0</t>
  </si>
  <si>
    <t>953312_R1</t>
  </si>
  <si>
    <t>Demontáž lit. poklopu, znovuosazení</t>
  </si>
  <si>
    <t>-1936250637</t>
  </si>
  <si>
    <t>953312_R2</t>
  </si>
  <si>
    <t>Demontáž prstýnků DN 600</t>
  </si>
  <si>
    <t>-1236592722</t>
  </si>
  <si>
    <t>953312_R3</t>
  </si>
  <si>
    <t>Znovuosazení prstýnků DN 600</t>
  </si>
  <si>
    <t>230673734</t>
  </si>
  <si>
    <t>953312_R4</t>
  </si>
  <si>
    <t>Demontaž konusu DN 600/1000/600 a znovuosazení</t>
  </si>
  <si>
    <t>-1521264212</t>
  </si>
  <si>
    <t>953312_R5</t>
  </si>
  <si>
    <t>Demontaž skruže DN 1000/1000</t>
  </si>
  <si>
    <t>879277980</t>
  </si>
  <si>
    <t>953312_R6</t>
  </si>
  <si>
    <t>Skruž DN 1000/50, D+M</t>
  </si>
  <si>
    <t>-24598235</t>
  </si>
  <si>
    <t>998276101</t>
  </si>
  <si>
    <t>Přesun hmot pro trubní vedení z trub z plastických hmot otevřený výkop</t>
  </si>
  <si>
    <t>78774036</t>
  </si>
  <si>
    <t>https://podminky.urs.cz/item/CS_URS_2023_01/998276101</t>
  </si>
  <si>
    <t>D2_03 - Vodovod</t>
  </si>
  <si>
    <t xml:space="preserve">    5 - Komunikace pozemní</t>
  </si>
  <si>
    <t>131313711</t>
  </si>
  <si>
    <t>Hloubení zapažených jam v soudržných horninách třídy těžitelnosti II skupiny 4 ručně</t>
  </si>
  <si>
    <t>344746662</t>
  </si>
  <si>
    <t>https://podminky.urs.cz/item/CS_URS_2023_01/131313711</t>
  </si>
  <si>
    <t>Viz PD - situace, podelné profily a TZ</t>
  </si>
  <si>
    <t>2,0</t>
  </si>
  <si>
    <t>132312331</t>
  </si>
  <si>
    <t>Hloubení nezapažených rýh šířky do 2000 mm v soudržných horninách třídy těžitelnosti II skupiny 4 ručně</t>
  </si>
  <si>
    <t>-1156382119</t>
  </si>
  <si>
    <t>https://podminky.urs.cz/item/CS_URS_2023_01/132312331</t>
  </si>
  <si>
    <t>0,8*(29,4+28,2)*1,6</t>
  </si>
  <si>
    <t>133312811</t>
  </si>
  <si>
    <t>Hloubení nezapažených šachet v hornině třídy těžitelnosti II skupiny 4 plocha výkopu do 4 m2 ručně</t>
  </si>
  <si>
    <t>1334225710</t>
  </si>
  <si>
    <t>https://podminky.urs.cz/item/CS_URS_2023_01/133312811</t>
  </si>
  <si>
    <t>Odkopávka ve dně šachty</t>
  </si>
  <si>
    <t>0,8</t>
  </si>
  <si>
    <t>319014495</t>
  </si>
  <si>
    <t>viz pol.č.161101101</t>
  </si>
  <si>
    <t>76,528</t>
  </si>
  <si>
    <t>-2127065612</t>
  </si>
  <si>
    <t>76,528*1,9</t>
  </si>
  <si>
    <t>-1040208357</t>
  </si>
  <si>
    <t>0,8*1,15*(29,4+28,2)</t>
  </si>
  <si>
    <t>1241609519</t>
  </si>
  <si>
    <t>54,992*1,95 'Přepočtené koeficientem množství</t>
  </si>
  <si>
    <t>2108542071</t>
  </si>
  <si>
    <t>Na dno šachty</t>
  </si>
  <si>
    <t>583438720</t>
  </si>
  <si>
    <t>kamenivo drcené hrubé frakce 8/16</t>
  </si>
  <si>
    <t>664436450</t>
  </si>
  <si>
    <t>0,5*2 'Přepočtené koeficientem množství</t>
  </si>
  <si>
    <t>524258153</t>
  </si>
  <si>
    <t>kamenivo frakce 0-8 mm</t>
  </si>
  <si>
    <t>0,8*0,35*(29,4+28,2)</t>
  </si>
  <si>
    <t>819292016</t>
  </si>
  <si>
    <t>16,128*1,95 'Přepočtené koeficientem množství</t>
  </si>
  <si>
    <t>275313611</t>
  </si>
  <si>
    <t>Základové patky z betonu tř. C 16/20</t>
  </si>
  <si>
    <t>-842163570</t>
  </si>
  <si>
    <t>https://podminky.urs.cz/item/CS_URS_2023_01/275313611</t>
  </si>
  <si>
    <t>Ztužující blok</t>
  </si>
  <si>
    <t>0,6*0,4*0,8*1</t>
  </si>
  <si>
    <t>2114584372</t>
  </si>
  <si>
    <t>(0,6+0,4)*2*0,8*1</t>
  </si>
  <si>
    <t>478624849</t>
  </si>
  <si>
    <t>788192937</t>
  </si>
  <si>
    <t>0,8*0,1*(29,4+28,2)</t>
  </si>
  <si>
    <t>Komunikace pozemní</t>
  </si>
  <si>
    <t>564761_R1</t>
  </si>
  <si>
    <t>Podklad z kameniva hrubého drceného vel. 0-32 mm tl 200 mm</t>
  </si>
  <si>
    <t>1506079474</t>
  </si>
  <si>
    <t>591241_R1</t>
  </si>
  <si>
    <t>Dvojitá kostková obruba z kostek drobných z kamene do betonu C16/20 tl.100 mm s boční opěrou</t>
  </si>
  <si>
    <t>168735339</t>
  </si>
  <si>
    <t>583801_R1</t>
  </si>
  <si>
    <t>kostka dlažební drobná, žula, I.jakost, velikost 10 cm</t>
  </si>
  <si>
    <t>2145249209</t>
  </si>
  <si>
    <t>631311125</t>
  </si>
  <si>
    <t>Mazanina tl přes 80 do 120 mm z betonu prostého bez zvýšených nároků na prostředí tř. C 20/25</t>
  </si>
  <si>
    <t>-78343936</t>
  </si>
  <si>
    <t>https://podminky.urs.cz/item/CS_URS_2023_01/631311125</t>
  </si>
  <si>
    <t>Podbetonování poklopu</t>
  </si>
  <si>
    <t>0,1</t>
  </si>
  <si>
    <t>631319022</t>
  </si>
  <si>
    <t>Příplatek k mazanině tl přes 80 do 120 mm za přehlazení s poprášením cementem</t>
  </si>
  <si>
    <t>22649805</t>
  </si>
  <si>
    <t>https://podminky.urs.cz/item/CS_URS_2023_01/631319022</t>
  </si>
  <si>
    <t>1081284240</t>
  </si>
  <si>
    <t>1,4</t>
  </si>
  <si>
    <t>100888954</t>
  </si>
  <si>
    <t>857261131</t>
  </si>
  <si>
    <t>Montáž litinových tvarovek jednoosých hrdlových otevřený výkop s integrovaným těsněním DN 100</t>
  </si>
  <si>
    <t>-1083328152</t>
  </si>
  <si>
    <t>https://podminky.urs.cz/item/CS_URS_2023_01/857261131</t>
  </si>
  <si>
    <t>552512_R1</t>
  </si>
  <si>
    <t>patkové koleno litinové přírubové DN 100</t>
  </si>
  <si>
    <t>-2016090116</t>
  </si>
  <si>
    <t>857314122</t>
  </si>
  <si>
    <t>Montáž litinových tvarovek odbočných přírubových otevřený výkop DN 150</t>
  </si>
  <si>
    <t>495868411</t>
  </si>
  <si>
    <t>https://podminky.urs.cz/item/CS_URS_2023_01/857314122</t>
  </si>
  <si>
    <t>552507220</t>
  </si>
  <si>
    <t>tvarovka přírubová s přírubovou odbočkou T-DN 150x100 PN 10-16 natural</t>
  </si>
  <si>
    <t>645562534</t>
  </si>
  <si>
    <t>871171141</t>
  </si>
  <si>
    <t>Montáž potrubí z PE100 SDR 11 otevřený výkop svařovaných na tupo D 40 x 3,7 mm</t>
  </si>
  <si>
    <t>-1617937416</t>
  </si>
  <si>
    <t>https://podminky.urs.cz/item/CS_URS_2023_01/871171141</t>
  </si>
  <si>
    <t>28613111</t>
  </si>
  <si>
    <t>trubka vodovodní PE100 PN 16 SDR11 40x3,7mm</t>
  </si>
  <si>
    <t>-500637673</t>
  </si>
  <si>
    <t>29,4</t>
  </si>
  <si>
    <t>29,4*1,05 'Přepočtené koeficientem množství</t>
  </si>
  <si>
    <t>871211141</t>
  </si>
  <si>
    <t>Montáž potrubí z PE100 SDR 11 otevřený výkop svařovaných na tupo D 63 x 5,8 mm</t>
  </si>
  <si>
    <t>2131854570</t>
  </si>
  <si>
    <t>https://podminky.urs.cz/item/CS_URS_2023_01/871211141</t>
  </si>
  <si>
    <t>28613113</t>
  </si>
  <si>
    <t>trubka vodovodní PE100 PN 16 SDR11 63x5,8mm</t>
  </si>
  <si>
    <t>686157308</t>
  </si>
  <si>
    <t>28,2</t>
  </si>
  <si>
    <t>28,2*1,05 'Přepočtené koeficientem množství</t>
  </si>
  <si>
    <t>877171101</t>
  </si>
  <si>
    <t>Montáž elektrospojek na vodovodním potrubí z PE trub d 40</t>
  </si>
  <si>
    <t>-865106293</t>
  </si>
  <si>
    <t>https://podminky.urs.cz/item/CS_URS_2023_01/877171101</t>
  </si>
  <si>
    <t>28615970</t>
  </si>
  <si>
    <t>elektrospojka SDR11 PE 100 PN16 D 40mm</t>
  </si>
  <si>
    <t>815268996</t>
  </si>
  <si>
    <t>877211101</t>
  </si>
  <si>
    <t>Montáž elektrospojek na vodovodním potrubí z PE trub d 63</t>
  </si>
  <si>
    <t>-1815755950</t>
  </si>
  <si>
    <t>https://podminky.urs.cz/item/CS_URS_2023_01/877211101</t>
  </si>
  <si>
    <t>28615972</t>
  </si>
  <si>
    <t>elektrospojka SDR11 PE 100 PN16 D 63mm</t>
  </si>
  <si>
    <t>-1829894229</t>
  </si>
  <si>
    <t>877211125</t>
  </si>
  <si>
    <t>Montáž elektro navrtávacích T-kusů bez vrtáku na vodovodním potrubí z PE trub d 63/63</t>
  </si>
  <si>
    <t>116281719</t>
  </si>
  <si>
    <t>https://podminky.urs.cz/item/CS_URS_2023_01/877211125</t>
  </si>
  <si>
    <t>28615175</t>
  </si>
  <si>
    <t>T-kus SDR11 PE 100 D 63mm</t>
  </si>
  <si>
    <t>-78341161</t>
  </si>
  <si>
    <t>877355-R01</t>
  </si>
  <si>
    <t>Výřez na potrubí z kanalizačních trub z PVC DN 150</t>
  </si>
  <si>
    <t>888160590</t>
  </si>
  <si>
    <t>877355-R02</t>
  </si>
  <si>
    <t>Výřez na potrubí z kanalizačních trub z PE 40</t>
  </si>
  <si>
    <t>1918576953</t>
  </si>
  <si>
    <t>877355-R03</t>
  </si>
  <si>
    <t>Výřez na potrubí z kanalizačních trub z PE 63</t>
  </si>
  <si>
    <t>1814859168</t>
  </si>
  <si>
    <t>422211-R1</t>
  </si>
  <si>
    <t>šoupátko DN 100 se zemní soustavou a těžkým litinovým poklopem, D+M</t>
  </si>
  <si>
    <t>854316027</t>
  </si>
  <si>
    <t>422211-R2</t>
  </si>
  <si>
    <t>Kapsové litinové stúpadlo, D+M</t>
  </si>
  <si>
    <t>-913011833</t>
  </si>
  <si>
    <t>422736-R9</t>
  </si>
  <si>
    <t>hydrant nadzemní DN 100 (2xB, 1xA), D+M</t>
  </si>
  <si>
    <t>204090348</t>
  </si>
  <si>
    <t>55251-R12</t>
  </si>
  <si>
    <t>přechodka ENP PN 10 typ A pro PVC DN 150, D+M</t>
  </si>
  <si>
    <t>-433604239</t>
  </si>
  <si>
    <t>892241111</t>
  </si>
  <si>
    <t>Tlaková zkouška vodou potrubí DN do 80</t>
  </si>
  <si>
    <t>-1235139966</t>
  </si>
  <si>
    <t>https://podminky.urs.cz/item/CS_URS_2023_01/892241111</t>
  </si>
  <si>
    <t>29,4+28,2</t>
  </si>
  <si>
    <t>892233122</t>
  </si>
  <si>
    <t>Proplach a dezinfekce vodovodního potrubí DN od 40 do 70</t>
  </si>
  <si>
    <t>-1143778321</t>
  </si>
  <si>
    <t>https://podminky.urs.cz/item/CS_URS_2023_01/892233122</t>
  </si>
  <si>
    <t>89223-R04</t>
  </si>
  <si>
    <t>Signalizační vodič CY6</t>
  </si>
  <si>
    <t>-1633154695</t>
  </si>
  <si>
    <t>32,0</t>
  </si>
  <si>
    <t>89223-R03</t>
  </si>
  <si>
    <t>Propojení vodivé - signalizační vodič CY6</t>
  </si>
  <si>
    <t>642472057</t>
  </si>
  <si>
    <t>89223-R05</t>
  </si>
  <si>
    <t>Zkouška funčnosti signalizace</t>
  </si>
  <si>
    <t>484278656</t>
  </si>
  <si>
    <t>64,0</t>
  </si>
  <si>
    <t>89223-R06</t>
  </si>
  <si>
    <t>Výstražná folie š.300mm</t>
  </si>
  <si>
    <t>-1442360498</t>
  </si>
  <si>
    <t>30,0</t>
  </si>
  <si>
    <t>121283230</t>
  </si>
  <si>
    <t>-1062487370</t>
  </si>
  <si>
    <t>vnější rozměr 800/800/100</t>
  </si>
  <si>
    <t>899401112</t>
  </si>
  <si>
    <t>Osazení poklopů litinových šoupátkových</t>
  </si>
  <si>
    <t>-477189890</t>
  </si>
  <si>
    <t>https://podminky.urs.cz/item/CS_URS_2023_01/899401112</t>
  </si>
  <si>
    <t>422913520</t>
  </si>
  <si>
    <t>poklop litinový šoupátkový pro zemní soupravy osazení do terénu a do vozovky</t>
  </si>
  <si>
    <t>-710721792</t>
  </si>
  <si>
    <t>Demontaž skruže DN 1000/250</t>
  </si>
  <si>
    <t>1212463587</t>
  </si>
  <si>
    <t>Demontaž plechového poklopu pod skruží</t>
  </si>
  <si>
    <t>1163753243</t>
  </si>
  <si>
    <t>1448693098</t>
  </si>
  <si>
    <t>D2_05 - Teplovod</t>
  </si>
  <si>
    <t xml:space="preserve">    733a - Předizolované potrubí</t>
  </si>
  <si>
    <t xml:space="preserve">    HZS - HZS</t>
  </si>
  <si>
    <t>168056142</t>
  </si>
  <si>
    <t>767-Z160</t>
  </si>
  <si>
    <t xml:space="preserve">Jednoduchý závěs na potrubí  DN160, sestava, do stropu  </t>
  </si>
  <si>
    <t>1778025462</t>
  </si>
  <si>
    <t>viz výkres: D2.05-05</t>
  </si>
  <si>
    <t>229837565</t>
  </si>
  <si>
    <t>551240595</t>
  </si>
  <si>
    <t>1918669251</t>
  </si>
  <si>
    <t>2062029165</t>
  </si>
  <si>
    <t>-488082582</t>
  </si>
  <si>
    <t>733a</t>
  </si>
  <si>
    <t>Předizolované potrubí</t>
  </si>
  <si>
    <t>73312-RP008</t>
  </si>
  <si>
    <t>Montáž předizolovaného potrubí DN65, včetně manipulace a  příslušenství</t>
  </si>
  <si>
    <t>-1255947496</t>
  </si>
  <si>
    <t>73312-RP060</t>
  </si>
  <si>
    <t>Ocelová trubka předizolovaná rovná, izol. třída 2, DN65/160 12m</t>
  </si>
  <si>
    <t>-1066423545</t>
  </si>
  <si>
    <t>-38</t>
  </si>
  <si>
    <t>73312-RP160</t>
  </si>
  <si>
    <t xml:space="preserve">Předizol. oblouk DN65/160 90° R=3D,L=1x1m, izol. třída 2   </t>
  </si>
  <si>
    <t>1443082828</t>
  </si>
  <si>
    <t>73312-RP161</t>
  </si>
  <si>
    <t xml:space="preserve">Předizol. oblouk DN65/160 30° R=3D,L=1x1m, izol. třída 2   </t>
  </si>
  <si>
    <t>1311994040</t>
  </si>
  <si>
    <t>73312-RP332</t>
  </si>
  <si>
    <t xml:space="preserve">Koncové těsnění D 160  </t>
  </si>
  <si>
    <t>-1623159105</t>
  </si>
  <si>
    <t>73312-RP450</t>
  </si>
  <si>
    <t xml:space="preserve">Montážní sada D 160, smršťovací rukávy, uzavírací páska, odvz. zátky, tavné zátky 25, podpěrky a konektory detekčního vodiče </t>
  </si>
  <si>
    <t>-1902483317</t>
  </si>
  <si>
    <t>21+14</t>
  </si>
  <si>
    <t>-21</t>
  </si>
  <si>
    <t>73312-RP550</t>
  </si>
  <si>
    <t>Krycí smrštitelné pouzdro vč. mastiku D160 L=600 mm</t>
  </si>
  <si>
    <t>-985684411</t>
  </si>
  <si>
    <t>73312-RP650</t>
  </si>
  <si>
    <t>Směsné lahve typ 5</t>
  </si>
  <si>
    <t>2055453480</t>
  </si>
  <si>
    <t>73312-RP750</t>
  </si>
  <si>
    <t>Gumová průchodka stěnou D 160</t>
  </si>
  <si>
    <t>675937716</t>
  </si>
  <si>
    <t>73312-RP801</t>
  </si>
  <si>
    <t>Dilatační PE polštář - Velikost 1, 120x1000x40mm</t>
  </si>
  <si>
    <t>-931647171</t>
  </si>
  <si>
    <t>-54</t>
  </si>
  <si>
    <t>73312-RP802</t>
  </si>
  <si>
    <t>Dilatační PE polštář - Velikost 2, 240x1000x40mm</t>
  </si>
  <si>
    <t>-329845991</t>
  </si>
  <si>
    <t>-24</t>
  </si>
  <si>
    <t>73312-RP901</t>
  </si>
  <si>
    <t>Sign. folie, šíře 220 mm</t>
  </si>
  <si>
    <t>1998736506</t>
  </si>
  <si>
    <t>-80</t>
  </si>
  <si>
    <t>-1955493942</t>
  </si>
  <si>
    <t>799-M011</t>
  </si>
  <si>
    <t>Uzavření objektových uzávěrů</t>
  </si>
  <si>
    <t>894234302</t>
  </si>
  <si>
    <t>799-M012</t>
  </si>
  <si>
    <t>Napojení na stávající rozvody předizolovaného potrubí</t>
  </si>
  <si>
    <t>-1161129472</t>
  </si>
  <si>
    <t>718083949</t>
  </si>
  <si>
    <t>799-M08</t>
  </si>
  <si>
    <t>Vypuštění části topného systému</t>
  </si>
  <si>
    <t>117661251</t>
  </si>
  <si>
    <t>799-M10</t>
  </si>
  <si>
    <t>Úpravy stávajícího rozvodu včetně materiálu</t>
  </si>
  <si>
    <t>874944364</t>
  </si>
  <si>
    <t>D2_06 - Sadové úpravy</t>
  </si>
  <si>
    <t>Irena Dundychová - GREEN ART</t>
  </si>
  <si>
    <t>D1 - SPECIFIKACE 1/1 - rostliny</t>
  </si>
  <si>
    <t>D2 - SPECIFIKACE 1/2 - materiál</t>
  </si>
  <si>
    <t>D3 - Montáž</t>
  </si>
  <si>
    <t>SPECIFIKACE 1/1 - rostliny</t>
  </si>
  <si>
    <t>Acer campestre ´Red Shine´- javor babyka</t>
  </si>
  <si>
    <t>Velikost: 16-18</t>
  </si>
  <si>
    <t>Rosa ´Palmengarten Frankfurt´- pokryvná růže tm.růžová (70 x 70 cm)</t>
  </si>
  <si>
    <t>Rosa ´White Meidiland´- pokryvná růže bílá (60 x 60 cm)</t>
  </si>
  <si>
    <t>Velikost: 12-14</t>
  </si>
  <si>
    <t>Carex morrowii ´Variegata´- ostřice Morrowa</t>
  </si>
  <si>
    <t>Centranthus ruber ´Coccineus´- mavuň červená</t>
  </si>
  <si>
    <t>Velikost: 40-60</t>
  </si>
  <si>
    <t>Centranthus ruber ´Albus´- mavuň červená – bíle kvetoucí</t>
  </si>
  <si>
    <t>Geranium x magnificum – kakost vznešený</t>
  </si>
  <si>
    <t>Velikost: 20-30</t>
  </si>
  <si>
    <t>Pennisetum alopecuroides – dochan psárkovitý</t>
  </si>
  <si>
    <t>Salvia nemorosa ´Ostfriesland´- šalvěj hajní</t>
  </si>
  <si>
    <t>Velikost: 10-15</t>
  </si>
  <si>
    <t>SPECIFIKACE 1/2 - materiál</t>
  </si>
  <si>
    <t>Borka</t>
  </si>
  <si>
    <t>Travní semeno</t>
  </si>
  <si>
    <t>Kůl ke stromu impregnovaný - tři kusy ke stromu</t>
  </si>
  <si>
    <t>Dřevěné příčky půlené - délka 50 cm</t>
  </si>
  <si>
    <t>Úvazek 1,8 m á 1 strom</t>
  </si>
  <si>
    <t>bm</t>
  </si>
  <si>
    <t>Bambusová rohož á 0,25 m á 1 strom</t>
  </si>
  <si>
    <t>Herbicid Roundup</t>
  </si>
  <si>
    <t>l</t>
  </si>
  <si>
    <t>Kokosová síť- překryv 10 %  + kolíky</t>
  </si>
  <si>
    <t>Tabletové hnojivo ke dřevinám (4 tablety stromy, 2 ks keře)</t>
  </si>
  <si>
    <t>Montáž</t>
  </si>
  <si>
    <t>111212362</t>
  </si>
  <si>
    <t>Odstranění nevhodných dřevin přes 500 m2 nad 1m s odstraněním pařezů ve svahu do 1:2</t>
  </si>
  <si>
    <t>1227,0</t>
  </si>
  <si>
    <t>-1227,0</t>
  </si>
  <si>
    <t>112151351</t>
  </si>
  <si>
    <t>Kácení stromu s postupným spouštěním koruny a kmene D do 0,2 m</t>
  </si>
  <si>
    <t>-5</t>
  </si>
  <si>
    <t>112151352</t>
  </si>
  <si>
    <t>Kácení stromu s postupným spouštěním koruny a kmene D do 0,3 m</t>
  </si>
  <si>
    <t>112151353</t>
  </si>
  <si>
    <t>Kácení stromu s postupným spouštěním koruny a kmene D do 0,4 m</t>
  </si>
  <si>
    <t>112151354</t>
  </si>
  <si>
    <t>Kácení stromu s postupným spouštěním koruny a kmene D do 0,5 m</t>
  </si>
  <si>
    <t>112151355</t>
  </si>
  <si>
    <t>Kácení stromu s postupným spouštěním koruny a kmene D do 0,6 m</t>
  </si>
  <si>
    <t>112151357</t>
  </si>
  <si>
    <t>Kácení stromu s postupným spouštěním koruny a kmene D do 0,8 m</t>
  </si>
  <si>
    <t>112151358</t>
  </si>
  <si>
    <t>Kácení stromu s postupným spouštěním koruny a kmene D do 0,9 m</t>
  </si>
  <si>
    <t>112201131</t>
  </si>
  <si>
    <t>Odstranění pařezů D do 0,2 m ve svahu do 1:2 s odklizením do 20 m a zasypáním jámy</t>
  </si>
  <si>
    <t>112201132</t>
  </si>
  <si>
    <t>Odstranění pařezů D do 0,3 m ve svahu do 1:2 s odklizením do 20 m a zasypáním jámy</t>
  </si>
  <si>
    <t>-9</t>
  </si>
  <si>
    <t>112201133</t>
  </si>
  <si>
    <t>Odstranění pařezů D do 0,4 m ve svahu do 1:2 s odklizením do 20 m a zasypáním jámy</t>
  </si>
  <si>
    <t>112201134</t>
  </si>
  <si>
    <t>Odstranění pařezů D do 0,5 m ve svahu do 1:2 s odklizením do 20 m a zasypáním jámy</t>
  </si>
  <si>
    <t>112201135</t>
  </si>
  <si>
    <t>Odstranění pařezů D do 0,6 m ve svahu do 1:2 s odklizením do 20 m a zasypáním jámy</t>
  </si>
  <si>
    <t>112201137</t>
  </si>
  <si>
    <t>Odstranění pařezů D do 0,8 m ve svahu do 1:2 s odklizením do 20 m a zasypáním jámy</t>
  </si>
  <si>
    <t>112201138</t>
  </si>
  <si>
    <t>Odstranění pařezů D do 0,9 m ve svahu do 1:2 s odklizením do 20 m a zasypáním jámy</t>
  </si>
  <si>
    <t>111251111</t>
  </si>
  <si>
    <t>Drcení ořezaných větví D do 100 mm s odvozem do 20 km</t>
  </si>
  <si>
    <t>181151312</t>
  </si>
  <si>
    <t>Plošná úprava terénu přes 500 m2 zemina tř 1 až 4 nerovnosti do 100 mm ve svahu do 1:2</t>
  </si>
  <si>
    <t>183403113</t>
  </si>
  <si>
    <t>Obdělání půdy frézováním v rovině a svahu do 1:5</t>
  </si>
  <si>
    <t>183403231</t>
  </si>
  <si>
    <t>Obdělání půdy rytím zemina tř 1 a 2 ve svahu do 1:2</t>
  </si>
  <si>
    <t>183403153</t>
  </si>
  <si>
    <t>Obdělání půdy hrabáním v rovině a svahu do 1:5</t>
  </si>
  <si>
    <t>183403253</t>
  </si>
  <si>
    <t>Obdělání půdy hrabáním ve svahu do 1:2</t>
  </si>
  <si>
    <t>183403161</t>
  </si>
  <si>
    <t>Obdělání půdy válením v rovině a svahu do 1:5</t>
  </si>
  <si>
    <t>183112131</t>
  </si>
  <si>
    <t>Hloubení jamek bez výměny půdy zeminy tř 1 až 4objem do 0,02 m3 ve svahu do 1:2</t>
  </si>
  <si>
    <t>183102133</t>
  </si>
  <si>
    <t>Hloubení jamek bez výměny půdy zeminy tř 1 až 4 objem do 0,05 m3 ve svahu do 1:2</t>
  </si>
  <si>
    <t>183102141</t>
  </si>
  <si>
    <t>Hloubení jamek bez výměny půdy zeminy tř 1 až 4 objem do 1 m3 ve svahu do 1:2</t>
  </si>
  <si>
    <t>184102121</t>
  </si>
  <si>
    <t>Výsadba dřeviny s balem D do 0,2 m do jamky se zalitím ve svahu do 1:2</t>
  </si>
  <si>
    <t>184102122</t>
  </si>
  <si>
    <t>Výsadba dřeviny s balem D do 0,3 m do jamky se zalitím ve svahu do 1:2</t>
  </si>
  <si>
    <t>184102127</t>
  </si>
  <si>
    <t>Výsadba dřeviny s balem D do 1 m do jamky se zalitím ve svahu do 1:2</t>
  </si>
  <si>
    <t>183205131</t>
  </si>
  <si>
    <t>Založení záhonu ve svahu do 1:2 zemina tř 1 a 2</t>
  </si>
  <si>
    <t>181411131</t>
  </si>
  <si>
    <t>Založení parkového trávníku výsevem plochy do 1000 m2 v rovině a ve svahu do 1:5</t>
  </si>
  <si>
    <t>184215133</t>
  </si>
  <si>
    <t>Ukotvení kmene dřevin třemi kůly D do 0,1 m délky do 3 m</t>
  </si>
  <si>
    <t>184215422</t>
  </si>
  <si>
    <t>Zhotovení závlahové mísy dřevin D do 1,0 m na svahu do 1:2</t>
  </si>
  <si>
    <t>184501142</t>
  </si>
  <si>
    <t>Zhotovení obalu z rákosové nebo kokosové rohože ve svahu do 1:2</t>
  </si>
  <si>
    <t>184802111</t>
  </si>
  <si>
    <t>Chemické odplevelení před založením kultury nad 20 m2 postřikem na široko v rovině a svahu do 1:5</t>
  </si>
  <si>
    <t>184802211</t>
  </si>
  <si>
    <t>Chemické odplevelení před založením kultury nad 20 m2 postřikem na široko ve svahu do 1:2</t>
  </si>
  <si>
    <t>185802134</t>
  </si>
  <si>
    <t>Hnojení půdy umělým hnojivem k jednotlivým rostlinám ve svahu do 1:1</t>
  </si>
  <si>
    <t>182111111</t>
  </si>
  <si>
    <t>Zpevnění svahu jutovou, kokosovou nebo plastovou rohoží do 1:1</t>
  </si>
  <si>
    <t>184911432</t>
  </si>
  <si>
    <t>Mulčování rostlin kůrou tl. do 0,15 m ve svahu do 1:2</t>
  </si>
  <si>
    <t>185851121</t>
  </si>
  <si>
    <t>Dovoz vody pro zálivku rostlin za vzdálenost do 1000 m</t>
  </si>
  <si>
    <t>185804312</t>
  </si>
  <si>
    <t>Zalití rostlin vodou plocha přes 20 m2</t>
  </si>
  <si>
    <t>D2_07 - Areálové rozvody NN</t>
  </si>
  <si>
    <t>Ing. Bačík</t>
  </si>
  <si>
    <t>D2.07 - Areálové rozvody NN</t>
  </si>
  <si>
    <t xml:space="preserve">    EMMP - Elektromontážní materiál a práce</t>
  </si>
  <si>
    <t xml:space="preserve">    ZP - Zemní práce</t>
  </si>
  <si>
    <t xml:space="preserve">    DNN - Demontáž stávajících rozvodů NN</t>
  </si>
  <si>
    <t>D2.07</t>
  </si>
  <si>
    <t>EMMP</t>
  </si>
  <si>
    <t>Elektromontážní materiál a práce</t>
  </si>
  <si>
    <t>741130008</t>
  </si>
  <si>
    <t>Ukončení vodič izolovaný do 35 mm2 v rozváděči nebo na přístroji</t>
  </si>
  <si>
    <t>555636553</t>
  </si>
  <si>
    <t>https://podminky.urs.cz/item/CS_URS_2023_01/741130008</t>
  </si>
  <si>
    <t>2*4*(1)</t>
  </si>
  <si>
    <t>741130014</t>
  </si>
  <si>
    <t>Ukončení vodič izolovaný do 120 mm2 v rozváděči nebo na přístroji</t>
  </si>
  <si>
    <t>-141892400</t>
  </si>
  <si>
    <t>https://podminky.urs.cz/item/CS_URS_2023_01/741130014</t>
  </si>
  <si>
    <t>1*2*(3)</t>
  </si>
  <si>
    <t>741130017</t>
  </si>
  <si>
    <t>Ukončení vodič izolovaný do 240 mm2 v rozváděči nebo na přístroji</t>
  </si>
  <si>
    <t>-572650766</t>
  </si>
  <si>
    <t>https://podminky.urs.cz/item/CS_URS_2023_01/741130017</t>
  </si>
  <si>
    <t>3*2*(3)</t>
  </si>
  <si>
    <t>K0111183014</t>
  </si>
  <si>
    <t>1-CYKY 4x35 RMV</t>
  </si>
  <si>
    <t>-1833222481</t>
  </si>
  <si>
    <t>68+10+10</t>
  </si>
  <si>
    <t>"rm"42</t>
  </si>
  <si>
    <t>-417576647</t>
  </si>
  <si>
    <t>K0111182074</t>
  </si>
  <si>
    <t>1-AYKY 3x240+120 SM</t>
  </si>
  <si>
    <t>-1972108451</t>
  </si>
  <si>
    <t>2*65+65</t>
  </si>
  <si>
    <t>"rm" 65</t>
  </si>
  <si>
    <t>741123236</t>
  </si>
  <si>
    <t>Montáž kabel Al plný nebo laněný kulatý žíla 4x240 mm2 uložený volně (např. AYKY)</t>
  </si>
  <si>
    <t>-1867558161</t>
  </si>
  <si>
    <t>https://podminky.urs.cz/item/CS_URS_2023_01/741123236</t>
  </si>
  <si>
    <t>D05hl156</t>
  </si>
  <si>
    <t>SR422/NKW2, 4 sady vel. 2/400A, pilíř</t>
  </si>
  <si>
    <t>-2082622305</t>
  </si>
  <si>
    <t>D05hl184</t>
  </si>
  <si>
    <t>SD822/NKW2, 8 sady vel. 2/400A, pilíř</t>
  </si>
  <si>
    <t>267237181</t>
  </si>
  <si>
    <t>741210102</t>
  </si>
  <si>
    <t>Montáž rozváděčů litinových, hliníkových nebo plastových sestava do 100 kg</t>
  </si>
  <si>
    <t>-1460528435</t>
  </si>
  <si>
    <t>https://podminky.urs.cz/item/CS_URS_2023_01/741210102</t>
  </si>
  <si>
    <t>O017257</t>
  </si>
  <si>
    <t>Pojistková vložka, PN2 63A gG</t>
  </si>
  <si>
    <t>-2075059020</t>
  </si>
  <si>
    <t>3*(1)</t>
  </si>
  <si>
    <t>O017285</t>
  </si>
  <si>
    <t>Pojistková vložka, PN2 250A gG</t>
  </si>
  <si>
    <t>-921284422</t>
  </si>
  <si>
    <t>3*(6)</t>
  </si>
  <si>
    <t>K11kk01943</t>
  </si>
  <si>
    <t>KF 09110, TRUBKA DVOUPL. KOPOFLEX, ČERVENÁ</t>
  </si>
  <si>
    <t>-298197473</t>
  </si>
  <si>
    <t>"rm" 22</t>
  </si>
  <si>
    <t>460520_R1</t>
  </si>
  <si>
    <t>Montáž trubek ochranných plastových ohebných do 133 mm uložených do rýhy</t>
  </si>
  <si>
    <t>1560721655</t>
  </si>
  <si>
    <t>sit9w-42</t>
  </si>
  <si>
    <t>9-ti otvorový HDPE multikanál 9W-42, 385x385x1120 mm</t>
  </si>
  <si>
    <t>94742421</t>
  </si>
  <si>
    <t>-25</t>
  </si>
  <si>
    <t>460510_R2</t>
  </si>
  <si>
    <t>Multikanály plastové do rýhy s obetonováním bez výkopových prací 9-cestné</t>
  </si>
  <si>
    <t>1442342769</t>
  </si>
  <si>
    <t>460510_R3</t>
  </si>
  <si>
    <t>Multikanály plastové do otvoru ve zdivu včetně vybourání 9-cestné</t>
  </si>
  <si>
    <t>-26355784</t>
  </si>
  <si>
    <t>kp1x60</t>
  </si>
  <si>
    <t>Kabelová průchodka vč. těsnící vložky do d=120 mm, 1x kabel do d=65mm , odolná proti tlakové vodě</t>
  </si>
  <si>
    <t>1259321350</t>
  </si>
  <si>
    <t>"9W-40" 2*9</t>
  </si>
  <si>
    <t>"HDPE" 6</t>
  </si>
  <si>
    <t>741810001</t>
  </si>
  <si>
    <t>Celková prohlídka elektrického rozvodu a zařízení do 100 000,- Kč</t>
  </si>
  <si>
    <t>-1164635769</t>
  </si>
  <si>
    <t>https://podminky.urs.cz/item/CS_URS_2023_01/741810001</t>
  </si>
  <si>
    <t>ZP</t>
  </si>
  <si>
    <t>460010_R1</t>
  </si>
  <si>
    <t>Vytyčení trasy vedení kabelového podzemního v zastavěném prostoru</t>
  </si>
  <si>
    <t>km</t>
  </si>
  <si>
    <t>1556049334</t>
  </si>
  <si>
    <t>https://podminky.urs.cz/item/CS_URS_2023_01/460010_R1</t>
  </si>
  <si>
    <t>"nové" 0,001*(14+70+24)</t>
  </si>
  <si>
    <t>"dem. stáv" 0,001*(100)</t>
  </si>
  <si>
    <t>460071_R2</t>
  </si>
  <si>
    <t>Hloubení nezapažených jam strojně v hornině tř 4</t>
  </si>
  <si>
    <t>-854788935</t>
  </si>
  <si>
    <t>"RIS" 2*(1,2*0,8*1,2)</t>
  </si>
  <si>
    <t>"rm" 1,5</t>
  </si>
  <si>
    <t>460080_R3</t>
  </si>
  <si>
    <t>Základové konstrukce z monolitického betonu C 8/10 bez bednění</t>
  </si>
  <si>
    <t>976092834</t>
  </si>
  <si>
    <t>2*(1,2*0,8*1,2)</t>
  </si>
  <si>
    <t>460202_R4</t>
  </si>
  <si>
    <t>Hloubení kabelových nezapažených rýh strojně š 35 cm, hl 90 cm, v hornině tř 4</t>
  </si>
  <si>
    <t>1783215276</t>
  </si>
  <si>
    <t>"rp" 30</t>
  </si>
  <si>
    <t>460202_R5</t>
  </si>
  <si>
    <t>Hloubení kabelových nezapažených rýh strojně š 60 cm, hl 120 cm, v hornině tř 4</t>
  </si>
  <si>
    <t>-1824008748</t>
  </si>
  <si>
    <t>14+70+24</t>
  </si>
  <si>
    <t>"rp" 22</t>
  </si>
  <si>
    <t>460421_R6</t>
  </si>
  <si>
    <t>Lože kabelů z písku nebo štěrkopísku tl 5 cm nad kabel, bez zakrytí, šířky lože do 65 cm</t>
  </si>
  <si>
    <t>-1585259974</t>
  </si>
  <si>
    <t>40+130</t>
  </si>
  <si>
    <t>460490_R7</t>
  </si>
  <si>
    <t>Krytí kabelů výstražnou fólií šířky 34 cm</t>
  </si>
  <si>
    <t>-657052259</t>
  </si>
  <si>
    <t>460560_R8</t>
  </si>
  <si>
    <t>Zásyp rýh ručně šířky 35 cm, hloubky 70 cm, z horniny třídy 4</t>
  </si>
  <si>
    <t>-1316384552</t>
  </si>
  <si>
    <t>460560_R9</t>
  </si>
  <si>
    <t>Zásyp rýh ručně šířky 60 cm, hloubky 100 cm, z horniny třídy 4</t>
  </si>
  <si>
    <t>-1097792089</t>
  </si>
  <si>
    <t>46060_R10</t>
  </si>
  <si>
    <t>Vodorovné přemístění horniny jakékoliv třídy do 500 m</t>
  </si>
  <si>
    <t>876862386</t>
  </si>
  <si>
    <t>0,4*(40)*0,2</t>
  </si>
  <si>
    <t>0,6*(14+70+24)*0,2</t>
  </si>
  <si>
    <t>"rp" 0,6*0,2*30</t>
  </si>
  <si>
    <t>46062_R11</t>
  </si>
  <si>
    <t>Provizorní úprava terénu se zhutněním, v hornině tř 3</t>
  </si>
  <si>
    <t>-1478136787</t>
  </si>
  <si>
    <t>0,4*40</t>
  </si>
  <si>
    <t>0,6*130</t>
  </si>
  <si>
    <t>DNN</t>
  </si>
  <si>
    <t>Demontáž stávajících rozvodů NN</t>
  </si>
  <si>
    <t>46027_R12</t>
  </si>
  <si>
    <t>Bourání pilířů ze zdiva cihelného skříní výšky do 105 cm a šířky do 150 cm</t>
  </si>
  <si>
    <t>933585927</t>
  </si>
  <si>
    <t>46008_R13</t>
  </si>
  <si>
    <t>Bourání základu betonového se záhozem jámy sypaninou</t>
  </si>
  <si>
    <t>-1914399315</t>
  </si>
  <si>
    <t>"stáv. základy RIS" 3*(0,8*1,0*1,2)</t>
  </si>
  <si>
    <t>834283296</t>
  </si>
  <si>
    <t>"stáv. kabely NN" 100</t>
  </si>
  <si>
    <t>-1177951350</t>
  </si>
  <si>
    <t>-1934833979</t>
  </si>
  <si>
    <t>0,4*100</t>
  </si>
  <si>
    <t>D2_09 - Venkovní osvětlení</t>
  </si>
  <si>
    <t>D.09 - Venkovní osvětlení</t>
  </si>
  <si>
    <t xml:space="preserve">    DVO - Demontáž stávajících rozvodů VO</t>
  </si>
  <si>
    <t>D.09</t>
  </si>
  <si>
    <t>elvst104560</t>
  </si>
  <si>
    <t>ocelový stožár st1045/60, stupňovitý, výška nad zemí 4,5 m, hloubka v zemi 0,7 m, spodní průměr 114 mm, horní průměr 60 mm, oboustranně žárově zinkovaný, otvor pro kabel 50x150 mm</t>
  </si>
  <si>
    <t>1807486015</t>
  </si>
  <si>
    <t>"A1" 6</t>
  </si>
  <si>
    <t>"B1" 2+6</t>
  </si>
  <si>
    <t>210204_R1</t>
  </si>
  <si>
    <t>Montáž stožárů osvětlení parkových ocelových</t>
  </si>
  <si>
    <t>87535053</t>
  </si>
  <si>
    <t>https://podminky.urs.cz/item/CS_URS_2023_01/210204_R1</t>
  </si>
  <si>
    <t>vyrvvdingo70s</t>
  </si>
  <si>
    <t>typ A1 - VV Dingo 70S (Vyrtych - shodné se stávajícími), sodíková výbojka 70W, IP54, výlisek z polyesteru plněný skelnými vlákny, osazení na stožár 60mm</t>
  </si>
  <si>
    <t>633339352</t>
  </si>
  <si>
    <t>vyrbety70s</t>
  </si>
  <si>
    <t>typ B1 - Bety 70S (Vyrtych - shodné se stávajícími), sodíková výbojka 70W, IP44, výlisek z polyesteru plněný skelnými vlákny, osazení na stožár 60mm</t>
  </si>
  <si>
    <t>660940959</t>
  </si>
  <si>
    <t>741373003</t>
  </si>
  <si>
    <t>Montáž svítidlo výbojkové průmyslové stropní na sloupek parkový</t>
  </si>
  <si>
    <t>1664991242</t>
  </si>
  <si>
    <t>https://podminky.urs.cz/item/CS_URS_2023_01/741373003</t>
  </si>
  <si>
    <t>elv3431-721s/Cu</t>
  </si>
  <si>
    <t>3433 721/s - Cu, čtyřžilová rozvodnice s jedním jištěným okruhem 10 A pro měděné rozvody, včetně krytu a pojistek</t>
  </si>
  <si>
    <t>-306344908</t>
  </si>
  <si>
    <t>"B1-dvouokruh" -2</t>
  </si>
  <si>
    <t>elv3431-722s/Cu</t>
  </si>
  <si>
    <t>3433 722/s - Cu, čtyřžilová rozvodnice se dvěma jištěnými okruhy 10 A pro měděné rozvody, včetně krytu a pojistek</t>
  </si>
  <si>
    <t>803216346</t>
  </si>
  <si>
    <t>"B1" 2</t>
  </si>
  <si>
    <t>210204_R2</t>
  </si>
  <si>
    <t>Montáž elektrovýzbroje stožárů osvětlení 1 okruh</t>
  </si>
  <si>
    <t>-1883200671</t>
  </si>
  <si>
    <t>https://podminky.urs.cz/item/CS_URS_2023_01/210204_R2</t>
  </si>
  <si>
    <t>210-03C</t>
  </si>
  <si>
    <t>"C", zemní svítidlo dle specifikace v TZ, LED 3x 1 W, 300 lm, instalační box, vrchní kryt, polykarbonátový difuzor, vestavěný elektrický transformátor, IK 10, Class II</t>
  </si>
  <si>
    <t>2105275593</t>
  </si>
  <si>
    <t>"C1" 2</t>
  </si>
  <si>
    <t>210203703-r</t>
  </si>
  <si>
    <t>Montáž zemního svítidla, vč. obetonování</t>
  </si>
  <si>
    <t>-665430794</t>
  </si>
  <si>
    <t>741130001</t>
  </si>
  <si>
    <t>Ukončení vodič izolovaný do 2,5 mm2 v rozváděči nebo na přístroji</t>
  </si>
  <si>
    <t>-1578267726</t>
  </si>
  <si>
    <t>https://podminky.urs.cz/item/CS_URS_2023_01/741130001</t>
  </si>
  <si>
    <t>"A1" 3*2*6</t>
  </si>
  <si>
    <t>"B1" 3*2*(2+6)</t>
  </si>
  <si>
    <t>741130005</t>
  </si>
  <si>
    <t>Ukončení vodič izolovaný do 10 mm2 v rozváděči nebo na přístroji</t>
  </si>
  <si>
    <t>1216769194</t>
  </si>
  <si>
    <t>https://podminky.urs.cz/item/CS_URS_2023_01/741130005</t>
  </si>
  <si>
    <t>"A1" 4*2*6</t>
  </si>
  <si>
    <t>"B1" 4*2*(2+6)</t>
  </si>
  <si>
    <t>K0111110068c</t>
  </si>
  <si>
    <t>CYKY-J 3C x 1,5</t>
  </si>
  <si>
    <t>-2065584011</t>
  </si>
  <si>
    <t>"A1" 10*6</t>
  </si>
  <si>
    <t>"B1" 10*(2+6)</t>
  </si>
  <si>
    <t>K0111110070C</t>
  </si>
  <si>
    <t>CYKY-J 3C x 2,5</t>
  </si>
  <si>
    <t>1058317536</t>
  </si>
  <si>
    <t>"C1" 75+25</t>
  </si>
  <si>
    <t>"rm" 50</t>
  </si>
  <si>
    <t>-1210010347</t>
  </si>
  <si>
    <t>K0111187000</t>
  </si>
  <si>
    <t>CYKY 4x10 RE</t>
  </si>
  <si>
    <t>-1958688177</t>
  </si>
  <si>
    <t>145+78+2*5*(6+2+6)</t>
  </si>
  <si>
    <t>"rm" 167</t>
  </si>
  <si>
    <t>741122222</t>
  </si>
  <si>
    <t>Montáž kabel Cu plný kulatý žíla 4x10 mm2 uložený volně (např. CYKY)</t>
  </si>
  <si>
    <t>-1640255219</t>
  </si>
  <si>
    <t>https://podminky.urs.cz/item/CS_URS_2023_01/741122222</t>
  </si>
  <si>
    <t>K11kk01902</t>
  </si>
  <si>
    <t>KF 09040, TRUBKA DVOUPL. KOPOFLEX, ČERVENÁ/UV STABILNÍ</t>
  </si>
  <si>
    <t>-1342924608</t>
  </si>
  <si>
    <t>"C1" 75+10</t>
  </si>
  <si>
    <t>-2005600651</t>
  </si>
  <si>
    <t>18+12+10</t>
  </si>
  <si>
    <t>"rm" 30</t>
  </si>
  <si>
    <t>31326791</t>
  </si>
  <si>
    <t>"rm" 4</t>
  </si>
  <si>
    <t>T01V120</t>
  </si>
  <si>
    <t>SR 3b, svorka páska-drát, provedení FeZn</t>
  </si>
  <si>
    <t>-1397008912</t>
  </si>
  <si>
    <t>(6+2+6)*2</t>
  </si>
  <si>
    <t>"rm" 10</t>
  </si>
  <si>
    <t>1260899665</t>
  </si>
  <si>
    <t>T01Z215</t>
  </si>
  <si>
    <t>Drát 10, drát O 10 mm (0,62 kg/m)            , provedení FeZn</t>
  </si>
  <si>
    <t>115061390</t>
  </si>
  <si>
    <t>5*(6+2+6)</t>
  </si>
  <si>
    <t>T01Z250</t>
  </si>
  <si>
    <t>Páska 30x4 m, páska 30x4 (0,95 kg/m), balení 20kg, provedení FeZn</t>
  </si>
  <si>
    <t>-1704582790</t>
  </si>
  <si>
    <t>145+78</t>
  </si>
  <si>
    <t>"rm" 67</t>
  </si>
  <si>
    <t>741410001</t>
  </si>
  <si>
    <t>Montáž vodič uzemňovací pásek D do 120 mm2 na povrchu</t>
  </si>
  <si>
    <t>1262514313</t>
  </si>
  <si>
    <t>https://podminky.urs.cz/item/CS_URS_2023_01/741410001</t>
  </si>
  <si>
    <t>1616739803</t>
  </si>
  <si>
    <t>2060833250</t>
  </si>
  <si>
    <t>"nové" 0,001*(70+30+56+22+28+8)</t>
  </si>
  <si>
    <t>"dem. stáv" 0,001*(50+44+25)</t>
  </si>
  <si>
    <t>460050_R2</t>
  </si>
  <si>
    <t>Hloubení nezapažených jam pro stožáry strojně v hornině tř 4</t>
  </si>
  <si>
    <t>-1336140039</t>
  </si>
  <si>
    <t>"stožáry" (6+2+6)*(0,5*0,5*1,0)</t>
  </si>
  <si>
    <t>"rm" 2</t>
  </si>
  <si>
    <t>150774754</t>
  </si>
  <si>
    <t>(6+2+6)*(0,5*0,5*1,0)</t>
  </si>
  <si>
    <t>60433149</t>
  </si>
  <si>
    <t>70+30+56+22</t>
  </si>
  <si>
    <t>-107204861</t>
  </si>
  <si>
    <t>28+8</t>
  </si>
  <si>
    <t>"rp" 14</t>
  </si>
  <si>
    <t>-879442567</t>
  </si>
  <si>
    <t>70+30+56+22+28+8+75+25</t>
  </si>
  <si>
    <t>"rm" 46</t>
  </si>
  <si>
    <t>237687297</t>
  </si>
  <si>
    <t>-1572546209</t>
  </si>
  <si>
    <t>-1615804073</t>
  </si>
  <si>
    <t>1098884998</t>
  </si>
  <si>
    <t>0,4*(70+30+56+22+72+25)*0,2</t>
  </si>
  <si>
    <t>0,6*(28+8)*0,2</t>
  </si>
  <si>
    <t>1815374571</t>
  </si>
  <si>
    <t>0,4*300</t>
  </si>
  <si>
    <t>0,6*50</t>
  </si>
  <si>
    <t>DVO</t>
  </si>
  <si>
    <t>Demontáž stávajících rozvodů VO</t>
  </si>
  <si>
    <t>21020_R12</t>
  </si>
  <si>
    <t>Demontáž stožárů osvětlení parkových ocelových</t>
  </si>
  <si>
    <t>-462843796</t>
  </si>
  <si>
    <t>https://podminky.urs.cz/item/CS_URS_2023_01/21020_R12</t>
  </si>
  <si>
    <t>741373003-D</t>
  </si>
  <si>
    <t>Demontáž svítidlo výbojkové průmyslové stropní na sloupek parkový</t>
  </si>
  <si>
    <t>2135446325</t>
  </si>
  <si>
    <t>-564658375</t>
  </si>
  <si>
    <t>"stáv. základy VO" 5*(0,8*0,8*1,2)</t>
  </si>
  <si>
    <t>46030_R14</t>
  </si>
  <si>
    <t>Zásyp jam nebo rýh strojně včetně zhutnění ve volném terénu</t>
  </si>
  <si>
    <t>439923344</t>
  </si>
  <si>
    <t>"stáv. dem. stožáry VO" 5*(0,8*0,8*1,2)</t>
  </si>
  <si>
    <t>1753353270</t>
  </si>
  <si>
    <t>"stáv. kabely VO" 50+44+25</t>
  </si>
  <si>
    <t>-34147166</t>
  </si>
  <si>
    <t>-1022483091</t>
  </si>
  <si>
    <t>0,4*120</t>
  </si>
  <si>
    <t>D2_10 - Přípojka medicinálních plynů</t>
  </si>
  <si>
    <t>Atelier Penta v.o.s., Mrštíkova 12, Jihlava</t>
  </si>
  <si>
    <t>Martina Poživilova - MZ</t>
  </si>
  <si>
    <t>D1 - rozvody</t>
  </si>
  <si>
    <t>rozvody</t>
  </si>
  <si>
    <t>Pol262</t>
  </si>
  <si>
    <t>měděná trubka 28x1</t>
  </si>
  <si>
    <t>Pol263</t>
  </si>
  <si>
    <t>měděná trubka 42x1.5</t>
  </si>
  <si>
    <t>Pol264</t>
  </si>
  <si>
    <t>prořez trubek 3%</t>
  </si>
  <si>
    <t>Pol229</t>
  </si>
  <si>
    <t>Ag pájka 45+pasta</t>
  </si>
  <si>
    <t>Pol266</t>
  </si>
  <si>
    <t>chránička potrubí-oc.trubka 57x3.2</t>
  </si>
  <si>
    <t>Pol267</t>
  </si>
  <si>
    <t>chránička potrubí-oc.trubka 76x3.2</t>
  </si>
  <si>
    <t>Pol268</t>
  </si>
  <si>
    <t>izolace potrubí</t>
  </si>
  <si>
    <t>Pol269</t>
  </si>
  <si>
    <t>izolace chráničky</t>
  </si>
  <si>
    <t>Pol270</t>
  </si>
  <si>
    <t>signalizační folie</t>
  </si>
  <si>
    <t>Pol271</t>
  </si>
  <si>
    <t>tvarovky Cu do pr.28</t>
  </si>
  <si>
    <t>Pol272</t>
  </si>
  <si>
    <t>tvarovky Cu do pr.42</t>
  </si>
  <si>
    <t>Pol235</t>
  </si>
  <si>
    <t>značení potrubí</t>
  </si>
  <si>
    <t>Pol236</t>
  </si>
  <si>
    <t>ochranný plyn pro pájení Cu trubek</t>
  </si>
  <si>
    <t>Pol237</t>
  </si>
  <si>
    <t>propláchnutí rozvodu dusíkem</t>
  </si>
  <si>
    <t>Pol273</t>
  </si>
  <si>
    <t>zaslepení potrubí</t>
  </si>
  <si>
    <t>Pol238</t>
  </si>
  <si>
    <t>napojení na stávající rozvod</t>
  </si>
  <si>
    <t>Pol239</t>
  </si>
  <si>
    <t>odstavení části stávajícího rozvodu</t>
  </si>
  <si>
    <t>Pol241</t>
  </si>
  <si>
    <t>závěrečná tlaková zkouška</t>
  </si>
  <si>
    <t>Pol274</t>
  </si>
  <si>
    <t>zahájení,ukončení a předání</t>
  </si>
  <si>
    <t>Pol276</t>
  </si>
  <si>
    <t>zkoušky a revize</t>
  </si>
  <si>
    <t>132351254</t>
  </si>
  <si>
    <t>Hloubení rýh nezapažených š do 2000 mm v hornině třídy těžitelnosti II skupiny 4 objem do 500 m3 strojně</t>
  </si>
  <si>
    <t>-1955248117</t>
  </si>
  <si>
    <t>https://podminky.urs.cz/item/CS_URS_2023_01/132351254</t>
  </si>
  <si>
    <t>77,0*0,95*1,3</t>
  </si>
  <si>
    <t>-1413569250</t>
  </si>
  <si>
    <t>95,095</t>
  </si>
  <si>
    <t>-1420898750</t>
  </si>
  <si>
    <t>95,095*1,9</t>
  </si>
  <si>
    <t>-1668854514</t>
  </si>
  <si>
    <t>77,0*0,95*0,85</t>
  </si>
  <si>
    <t>1689489723</t>
  </si>
  <si>
    <t>62,178*1,95 'Přepočtené koeficientem množství</t>
  </si>
  <si>
    <t>-961646512</t>
  </si>
  <si>
    <t>77,0*0,95*0,35</t>
  </si>
  <si>
    <t>1031011329</t>
  </si>
  <si>
    <t>25,603*1,95 'Přepočtené koeficientem množství</t>
  </si>
  <si>
    <t>1038553288</t>
  </si>
  <si>
    <t>77,0*0,95*0,1</t>
  </si>
  <si>
    <t>998272201</t>
  </si>
  <si>
    <t>Přesun hmot pro trubní vedení z ocelových trub svařovaných otevřený výkop</t>
  </si>
  <si>
    <t>1071781558</t>
  </si>
  <si>
    <t>https://podminky.urs.cz/item/CS_URS_2023_01/998272201</t>
  </si>
  <si>
    <t>OVN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</si>
  <si>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</si>
  <si>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</si>
  <si>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</si>
  <si>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</si>
  <si>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</si>
  <si>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</si>
  <si>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</si>
  <si>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</si>
  <si>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</si>
  <si>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</si>
  <si>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</si>
  <si>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</si>
  <si>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VRN1001-R</t>
  </si>
  <si>
    <t>Geodetická činnost - vytýčení a zaměření díla</t>
  </si>
  <si>
    <t>Soubor</t>
  </si>
  <si>
    <t>-2054607626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</si>
  <si>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</si>
  <si>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</si>
  <si>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</si>
  <si>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</si>
  <si>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>"-Ověřeno zeměměřičským inženýrem (3 x v tištěné originály  a 1 x v digitální podobě).</t>
  </si>
  <si>
    <t>VRN1002-R</t>
  </si>
  <si>
    <t>Geodetická činnost - geodetický plán</t>
  </si>
  <si>
    <t>-477389768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</si>
  <si>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</si>
  <si>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</si>
  <si>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</si>
  <si>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</si>
  <si>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</si>
  <si>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</si>
  <si>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</si>
  <si>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</si>
  <si>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</si>
  <si>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</si>
  <si>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>Detekce plochy</t>
  </si>
  <si>
    <t>-878320057</t>
  </si>
  <si>
    <t xml:space="preserve">"- Detekce stávajících venkovních ploch, kde je </t>
  </si>
  <si>
    <t>"předpoklad stavební činnosti, cca 350 m2</t>
  </si>
  <si>
    <t>VRN2</t>
  </si>
  <si>
    <t>Příprava staveniště</t>
  </si>
  <si>
    <t>VRN2001-R</t>
  </si>
  <si>
    <t>-2122551618</t>
  </si>
  <si>
    <t>"Podrobný popis viz katalog ÚRS -</t>
  </si>
  <si>
    <t>"800-0 Vedlejší rozpočtové náklady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</si>
  <si>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</si>
  <si>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</si>
  <si>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</si>
  <si>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</si>
  <si>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</si>
  <si>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</si>
  <si>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</si>
  <si>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</si>
  <si>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</si>
  <si>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</si>
  <si>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</si>
  <si>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</si>
  <si>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</si>
  <si>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</si>
  <si>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</si>
  <si>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</si>
  <si>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</si>
  <si>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-978437726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</si>
  <si>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</si>
  <si>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</si>
  <si>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</si>
  <si>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</si>
  <si>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</si>
  <si>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</si>
  <si>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</si>
  <si>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</si>
  <si>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</si>
  <si>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</si>
  <si>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</si>
  <si>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</si>
  <si>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</si>
  <si>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</si>
  <si>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</si>
  <si>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</si>
  <si>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</si>
  <si>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</si>
  <si>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</si>
  <si>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VRN3010-R</t>
  </si>
  <si>
    <t xml:space="preserve">Zabezpečení stávajících zařízení a vybavení </t>
  </si>
  <si>
    <t>1369586419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</si>
  <si>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</si>
  <si>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</si>
  <si>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</si>
  <si>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 </t>
  </si>
  <si>
    <t>VRN3011-R</t>
  </si>
  <si>
    <t>Závěrečný úklid staveniště a komunikačních tras</t>
  </si>
  <si>
    <t>-962241201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</si>
  <si>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</si>
  <si>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</si>
  <si>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</si>
  <si>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</si>
  <si>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</si>
  <si>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</si>
  <si>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</si>
  <si>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</si>
  <si>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</si>
  <si>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</si>
  <si>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</si>
  <si>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</si>
  <si>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</si>
  <si>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</si>
  <si>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</si>
  <si>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</si>
  <si>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</si>
  <si>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</si>
  <si>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</si>
  <si>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</si>
  <si>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</si>
  <si>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1433277287</t>
  </si>
  <si>
    <t xml:space="preserve">"Po ukončení stavebních prací zajistí zhotovitel dodání </t>
  </si>
  <si>
    <t>"energetického štítku celého objektu.</t>
  </si>
  <si>
    <t>VRN4004-R</t>
  </si>
  <si>
    <t>Monitoring</t>
  </si>
  <si>
    <t>582853464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</si>
  <si>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</si>
  <si>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</si>
  <si>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</si>
  <si>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</si>
  <si>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</si>
  <si>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</si>
  <si>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</si>
  <si>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-1956699792</t>
  </si>
  <si>
    <t xml:space="preserve">"- Kontrolní měření hluku v průběhu stavby a měření </t>
  </si>
  <si>
    <t>"po dokončení stavby</t>
  </si>
  <si>
    <t>VRN4008-R</t>
  </si>
  <si>
    <t>Součinnost při kolaudaci stavby</t>
  </si>
  <si>
    <t>-1981166136</t>
  </si>
  <si>
    <t>VRN6</t>
  </si>
  <si>
    <t>Územní vlivy</t>
  </si>
  <si>
    <t>VRN6001-R</t>
  </si>
  <si>
    <t>Klimatické podmínky</t>
  </si>
  <si>
    <t>1630111378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</si>
  <si>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</si>
  <si>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</si>
  <si>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</si>
  <si>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</si>
  <si>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</si>
  <si>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</si>
  <si>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</si>
  <si>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1925406721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</si>
  <si>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</si>
  <si>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</si>
  <si>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</si>
  <si>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</si>
  <si>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</si>
  <si>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</si>
  <si>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</si>
  <si>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</si>
  <si>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</si>
  <si>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</si>
  <si>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</si>
  <si>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</si>
  <si>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</si>
  <si>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zdravotnického zařízení </t>
  </si>
  <si>
    <t xml:space="preserve">"(nutnost ochranných konstrukcí, ochranných zábradlí a hrazení, </t>
  </si>
  <si>
    <t>"záchytných sítí mimo sítě na lešení, stříšek, apod.)</t>
  </si>
  <si>
    <t>VRN7003-R</t>
  </si>
  <si>
    <t xml:space="preserve">Zajištění provozu jednotlivých oddělení v pavilonu </t>
  </si>
  <si>
    <t>-301316280</t>
  </si>
  <si>
    <t xml:space="preserve">"- Oddělení dopravních tras pro provádění stavebních </t>
  </si>
  <si>
    <t xml:space="preserve">"prací od provozu Nemocnice. </t>
  </si>
  <si>
    <t xml:space="preserve">"- Zajištění bezpečného a pohybu osob ( pacientů i personálu </t>
  </si>
  <si>
    <t xml:space="preserve">"nemocnice) v budově podobu výstavby. </t>
  </si>
  <si>
    <t xml:space="preserve">"- Zajištění hygienických podmínek ( hluk a prašnost)  podle </t>
  </si>
  <si>
    <t xml:space="preserve">"standardů zdravotnického zařízení. </t>
  </si>
  <si>
    <t>"Zejména:</t>
  </si>
  <si>
    <t>"- Přestěhování provozu uzavřených oddělení</t>
  </si>
  <si>
    <t>VRN7004-R</t>
  </si>
  <si>
    <t>Zpracování návrhu provozních řádů příslušných zařízení zhotovitelem stavby</t>
  </si>
  <si>
    <t>396068937</t>
  </si>
  <si>
    <t>VRN9</t>
  </si>
  <si>
    <t>Ostatní náklady</t>
  </si>
  <si>
    <t>VRN9001-R</t>
  </si>
  <si>
    <t xml:space="preserve">Zřízení dočasného informačního panelu pro zajištění publicity projektu pro Královehradecký kraj. </t>
  </si>
  <si>
    <t>1584314968</t>
  </si>
  <si>
    <t xml:space="preserve">"- Vybraný dodavatel bude po celou dobu plnění veřejné zakázky </t>
  </si>
  <si>
    <t>"úzce spolupracovat se zadavatelem na zajištění publicity</t>
  </si>
  <si>
    <t xml:space="preserve">"a propagaci stavu a výsledků dosažených při provádění stavby </t>
  </si>
  <si>
    <t>"v rámci plnění veřejné zakázky.</t>
  </si>
  <si>
    <t xml:space="preserve">"- Zhotovitel je povinen na své náklady zabezpečit na místě pro </t>
  </si>
  <si>
    <t>"provádění díla publicitu a propagaci objednatele.</t>
  </si>
  <si>
    <t xml:space="preserve">"- Informační panel bude obsahovat zejména identifikační údaje </t>
  </si>
  <si>
    <t>"stavby a doby realizace, identifikační údaje objednatele,</t>
  </si>
  <si>
    <t xml:space="preserve">"zhotovitele díla, zpracovatele PD, TDS a koordinátora BOZP. </t>
  </si>
  <si>
    <t>"- Informační panel zhotovitele nesmí být větší než informační panel objednatele.</t>
  </si>
  <si>
    <t xml:space="preserve">"- Součástí položky je návrh, výroba a kompletní dodávka informačního </t>
  </si>
  <si>
    <t>"panelu, jeho montáž, údržba pod dobu výstavby, "jeho demontáž</t>
  </si>
  <si>
    <t>"a likvidace, včetně zřízení nosné konstrukce, souvisejících prvků a prací.</t>
  </si>
  <si>
    <t>"Rozměr nedotačného inf. panelu bude 1600x1100 mm.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</si>
  <si>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</si>
  <si>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</si>
  <si>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</si>
  <si>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</si>
  <si>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</si>
  <si>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</si>
  <si>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</si>
  <si>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</si>
  <si>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</si>
  <si>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</si>
  <si>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VRN9003-R</t>
  </si>
  <si>
    <t>Ochrana vstupu do objektu</t>
  </si>
  <si>
    <t>-264980705</t>
  </si>
  <si>
    <t>"Zřízení ochrany vstupu na ochranu osob pod lešením</t>
  </si>
  <si>
    <t>"Dřevěná konstrukce</t>
  </si>
  <si>
    <t>"šířka 2x3,0m 1x7,0m, hloubka 2m</t>
  </si>
  <si>
    <t>VRN9004-R</t>
  </si>
  <si>
    <t>Změna VZT na EKODESIGN ve všech profesích</t>
  </si>
  <si>
    <t>-396200175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</si>
</sst>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430362021" TargetMode="External"/><Relationship Id="rId299" Type="http://schemas.openxmlformats.org/officeDocument/2006/relationships/hyperlink" Target="https://podminky.urs.cz/item/CS_URS_2023_01/998763403" TargetMode="External"/><Relationship Id="rId303" Type="http://schemas.openxmlformats.org/officeDocument/2006/relationships/hyperlink" Target="https://podminky.urs.cz/item/CS_URS_2023_01/998763403" TargetMode="External"/><Relationship Id="rId21" Type="http://schemas.openxmlformats.org/officeDocument/2006/relationships/hyperlink" Target="https://podminky.urs.cz/item/CS_URS_2023_01/226213213" TargetMode="External"/><Relationship Id="rId42" Type="http://schemas.openxmlformats.org/officeDocument/2006/relationships/hyperlink" Target="https://podminky.urs.cz/item/CS_URS_2023_01/273351121" TargetMode="External"/><Relationship Id="rId63" Type="http://schemas.openxmlformats.org/officeDocument/2006/relationships/hyperlink" Target="https://podminky.urs.cz/item/CS_URS_2023_01/311234231" TargetMode="External"/><Relationship Id="rId84" Type="http://schemas.openxmlformats.org/officeDocument/2006/relationships/hyperlink" Target="https://podminky.urs.cz/item/CS_URS_2023_01/330321610" TargetMode="External"/><Relationship Id="rId138" Type="http://schemas.openxmlformats.org/officeDocument/2006/relationships/hyperlink" Target="https://podminky.urs.cz/item/CS_URS_2023_01/619991011" TargetMode="External"/><Relationship Id="rId159" Type="http://schemas.openxmlformats.org/officeDocument/2006/relationships/hyperlink" Target="https://podminky.urs.cz/item/CS_URS_2023_01/631319011" TargetMode="External"/><Relationship Id="rId324" Type="http://schemas.openxmlformats.org/officeDocument/2006/relationships/hyperlink" Target="https://podminky.urs.cz/item/CS_URS_2023_01/771474133" TargetMode="External"/><Relationship Id="rId345" Type="http://schemas.openxmlformats.org/officeDocument/2006/relationships/hyperlink" Target="https://podminky.urs.cz/item/CS_URS_2023_01/781474115" TargetMode="External"/><Relationship Id="rId170" Type="http://schemas.openxmlformats.org/officeDocument/2006/relationships/hyperlink" Target="https://podminky.urs.cz/item/CS_URS_2023_01/212755214" TargetMode="External"/><Relationship Id="rId191" Type="http://schemas.openxmlformats.org/officeDocument/2006/relationships/hyperlink" Target="https://podminky.urs.cz/item/CS_URS_2023_01/766691914" TargetMode="External"/><Relationship Id="rId205" Type="http://schemas.openxmlformats.org/officeDocument/2006/relationships/hyperlink" Target="https://podminky.urs.cz/item/CS_URS_2023_01/968072456" TargetMode="External"/><Relationship Id="rId226" Type="http://schemas.openxmlformats.org/officeDocument/2006/relationships/hyperlink" Target="https://podminky.urs.cz/item/CS_URS_2023_01/974049121" TargetMode="External"/><Relationship Id="rId247" Type="http://schemas.openxmlformats.org/officeDocument/2006/relationships/hyperlink" Target="https://podminky.urs.cz/item/CS_URS_2023_01/998017003" TargetMode="External"/><Relationship Id="rId107" Type="http://schemas.openxmlformats.org/officeDocument/2006/relationships/hyperlink" Target="https://podminky.urs.cz/item/CS_URS_2023_01/413351112" TargetMode="External"/><Relationship Id="rId268" Type="http://schemas.openxmlformats.org/officeDocument/2006/relationships/hyperlink" Target="https://podminky.urs.cz/item/CS_URS_2023_01/712811101" TargetMode="External"/><Relationship Id="rId289" Type="http://schemas.openxmlformats.org/officeDocument/2006/relationships/hyperlink" Target="https://podminky.urs.cz/item/CS_URS_2023_01/763132223" TargetMode="External"/><Relationship Id="rId11" Type="http://schemas.openxmlformats.org/officeDocument/2006/relationships/hyperlink" Target="https://podminky.urs.cz/item/CS_URS_2023_01/162211329" TargetMode="External"/><Relationship Id="rId32" Type="http://schemas.openxmlformats.org/officeDocument/2006/relationships/hyperlink" Target="https://podminky.urs.cz/item/CS_URS_2023_01/231212113" TargetMode="External"/><Relationship Id="rId53" Type="http://schemas.openxmlformats.org/officeDocument/2006/relationships/hyperlink" Target="https://podminky.urs.cz/item/CS_URS_2023_01/274322611" TargetMode="External"/><Relationship Id="rId74" Type="http://schemas.openxmlformats.org/officeDocument/2006/relationships/hyperlink" Target="https://podminky.urs.cz/item/CS_URS_2023_01/317168021" TargetMode="External"/><Relationship Id="rId128" Type="http://schemas.openxmlformats.org/officeDocument/2006/relationships/hyperlink" Target="https://podminky.urs.cz/item/CS_URS_2023_01/612131301" TargetMode="External"/><Relationship Id="rId149" Type="http://schemas.openxmlformats.org/officeDocument/2006/relationships/hyperlink" Target="https://podminky.urs.cz/item/CS_URS_2023_01/622251105" TargetMode="External"/><Relationship Id="rId314" Type="http://schemas.openxmlformats.org/officeDocument/2006/relationships/hyperlink" Target="https://podminky.urs.cz/item/CS_URS_2023_01/766660021" TargetMode="External"/><Relationship Id="rId335" Type="http://schemas.openxmlformats.org/officeDocument/2006/relationships/hyperlink" Target="https://podminky.urs.cz/item/CS_URS_2023_01/998771203" TargetMode="External"/><Relationship Id="rId5" Type="http://schemas.openxmlformats.org/officeDocument/2006/relationships/hyperlink" Target="https://podminky.urs.cz/item/CS_URS_2023_01/132351253" TargetMode="External"/><Relationship Id="rId95" Type="http://schemas.openxmlformats.org/officeDocument/2006/relationships/hyperlink" Target="https://podminky.urs.cz/item/CS_URS_2023_01/346244382" TargetMode="External"/><Relationship Id="rId160" Type="http://schemas.openxmlformats.org/officeDocument/2006/relationships/hyperlink" Target="https://podminky.urs.cz/item/CS_URS_2023_01/631319171" TargetMode="External"/><Relationship Id="rId181" Type="http://schemas.openxmlformats.org/officeDocument/2006/relationships/hyperlink" Target="https://podminky.urs.cz/item/CS_URS_2023_01/945421110" TargetMode="External"/><Relationship Id="rId216" Type="http://schemas.openxmlformats.org/officeDocument/2006/relationships/hyperlink" Target="https://podminky.urs.cz/item/CS_URS_2023_01/974029666" TargetMode="External"/><Relationship Id="rId237" Type="http://schemas.openxmlformats.org/officeDocument/2006/relationships/hyperlink" Target="https://podminky.urs.cz/item/CS_URS_2023_01/977151128" TargetMode="External"/><Relationship Id="rId258" Type="http://schemas.openxmlformats.org/officeDocument/2006/relationships/hyperlink" Target="https://podminky.urs.cz/item/CS_URS_2023_01/998711203" TargetMode="External"/><Relationship Id="rId279" Type="http://schemas.openxmlformats.org/officeDocument/2006/relationships/hyperlink" Target="https://podminky.urs.cz/item/CS_URS_2023_01/998713203" TargetMode="External"/><Relationship Id="rId22" Type="http://schemas.openxmlformats.org/officeDocument/2006/relationships/hyperlink" Target="https://podminky.urs.cz/item/CS_URS_2023_01/226213214" TargetMode="External"/><Relationship Id="rId43" Type="http://schemas.openxmlformats.org/officeDocument/2006/relationships/hyperlink" Target="https://podminky.urs.cz/item/CS_URS_2023_01/273351122" TargetMode="External"/><Relationship Id="rId64" Type="http://schemas.openxmlformats.org/officeDocument/2006/relationships/hyperlink" Target="https://podminky.urs.cz/item/CS_URS_2023_01/311234281" TargetMode="External"/><Relationship Id="rId118" Type="http://schemas.openxmlformats.org/officeDocument/2006/relationships/hyperlink" Target="https://podminky.urs.cz/item/CS_URS_2023_01/431351121" TargetMode="External"/><Relationship Id="rId139" Type="http://schemas.openxmlformats.org/officeDocument/2006/relationships/hyperlink" Target="https://podminky.urs.cz/item/CS_URS_2023_01/622143003" TargetMode="External"/><Relationship Id="rId290" Type="http://schemas.openxmlformats.org/officeDocument/2006/relationships/hyperlink" Target="https://podminky.urs.cz/item/CS_URS_2023_01/763131714" TargetMode="External"/><Relationship Id="rId304" Type="http://schemas.openxmlformats.org/officeDocument/2006/relationships/hyperlink" Target="https://podminky.urs.cz/item/CS_URS_2023_01/998764203" TargetMode="External"/><Relationship Id="rId325" Type="http://schemas.openxmlformats.org/officeDocument/2006/relationships/hyperlink" Target="https://podminky.urs.cz/item/CS_URS_2023_01/771574113" TargetMode="External"/><Relationship Id="rId346" Type="http://schemas.openxmlformats.org/officeDocument/2006/relationships/hyperlink" Target="https://podminky.urs.cz/item/CS_URS_2023_01/781474153" TargetMode="External"/><Relationship Id="rId85" Type="http://schemas.openxmlformats.org/officeDocument/2006/relationships/hyperlink" Target="https://podminky.urs.cz/item/CS_URS_2023_01/331351121" TargetMode="External"/><Relationship Id="rId150" Type="http://schemas.openxmlformats.org/officeDocument/2006/relationships/hyperlink" Target="https://podminky.urs.cz/item/CS_URS_2023_01/621251105" TargetMode="External"/><Relationship Id="rId171" Type="http://schemas.openxmlformats.org/officeDocument/2006/relationships/hyperlink" Target="https://podminky.urs.cz/item/CS_URS_2023_01/919726122" TargetMode="External"/><Relationship Id="rId192" Type="http://schemas.openxmlformats.org/officeDocument/2006/relationships/hyperlink" Target="https://podminky.urs.cz/item/CS_URS_2023_01/962031133" TargetMode="External"/><Relationship Id="rId206" Type="http://schemas.openxmlformats.org/officeDocument/2006/relationships/hyperlink" Target="https://podminky.urs.cz/item/CS_URS_2023_01/971035231" TargetMode="External"/><Relationship Id="rId227" Type="http://schemas.openxmlformats.org/officeDocument/2006/relationships/hyperlink" Target="https://podminky.urs.cz/item/CS_URS_2023_01/974049122" TargetMode="External"/><Relationship Id="rId248" Type="http://schemas.openxmlformats.org/officeDocument/2006/relationships/hyperlink" Target="https://podminky.urs.cz/item/CS_URS_2023_01/711121131" TargetMode="External"/><Relationship Id="rId269" Type="http://schemas.openxmlformats.org/officeDocument/2006/relationships/hyperlink" Target="https://podminky.urs.cz/item/CS_URS_2023_01/712861705" TargetMode="External"/><Relationship Id="rId12" Type="http://schemas.openxmlformats.org/officeDocument/2006/relationships/hyperlink" Target="https://podminky.urs.cz/item/CS_URS_2023_01/167151102" TargetMode="External"/><Relationship Id="rId33" Type="http://schemas.openxmlformats.org/officeDocument/2006/relationships/hyperlink" Target="https://podminky.urs.cz/item/CS_URS_2023_01/231212213" TargetMode="External"/><Relationship Id="rId108" Type="http://schemas.openxmlformats.org/officeDocument/2006/relationships/hyperlink" Target="https://podminky.urs.cz/item/CS_URS_2023_01/413351121" TargetMode="External"/><Relationship Id="rId129" Type="http://schemas.openxmlformats.org/officeDocument/2006/relationships/hyperlink" Target="https://podminky.urs.cz/item/CS_URS_2023_01/612135101" TargetMode="External"/><Relationship Id="rId280" Type="http://schemas.openxmlformats.org/officeDocument/2006/relationships/hyperlink" Target="https://podminky.urs.cz/item/CS_URS_2023_01/714123001" TargetMode="External"/><Relationship Id="rId315" Type="http://schemas.openxmlformats.org/officeDocument/2006/relationships/hyperlink" Target="https://podminky.urs.cz/item/CS_URS_2023_01/766660022" TargetMode="External"/><Relationship Id="rId336" Type="http://schemas.openxmlformats.org/officeDocument/2006/relationships/hyperlink" Target="https://podminky.urs.cz/item/CS_URS_2023_01/776221111" TargetMode="External"/><Relationship Id="rId54" Type="http://schemas.openxmlformats.org/officeDocument/2006/relationships/hyperlink" Target="https://podminky.urs.cz/item/CS_URS_2023_01/274351121" TargetMode="External"/><Relationship Id="rId75" Type="http://schemas.openxmlformats.org/officeDocument/2006/relationships/hyperlink" Target="https://podminky.urs.cz/item/CS_URS_2023_01/317168022" TargetMode="External"/><Relationship Id="rId96" Type="http://schemas.openxmlformats.org/officeDocument/2006/relationships/hyperlink" Target="https://podminky.urs.cz/item/CS_URS_2023_01/411321414" TargetMode="External"/><Relationship Id="rId140" Type="http://schemas.openxmlformats.org/officeDocument/2006/relationships/hyperlink" Target="https://podminky.urs.cz/item/CS_URS_2023_01/622143004" TargetMode="External"/><Relationship Id="rId161" Type="http://schemas.openxmlformats.org/officeDocument/2006/relationships/hyperlink" Target="https://podminky.urs.cz/item/CS_URS_2023_01/631351101" TargetMode="External"/><Relationship Id="rId182" Type="http://schemas.openxmlformats.org/officeDocument/2006/relationships/hyperlink" Target="https://podminky.urs.cz/item/CS_URS_2023_01/949101111" TargetMode="External"/><Relationship Id="rId217" Type="http://schemas.openxmlformats.org/officeDocument/2006/relationships/hyperlink" Target="https://podminky.urs.cz/item/CS_URS_2023_01/974029669" TargetMode="External"/><Relationship Id="rId6" Type="http://schemas.openxmlformats.org/officeDocument/2006/relationships/hyperlink" Target="https://podminky.urs.cz/item/CS_URS_2023_01/131451106" TargetMode="External"/><Relationship Id="rId238" Type="http://schemas.openxmlformats.org/officeDocument/2006/relationships/hyperlink" Target="https://podminky.urs.cz/item/CS_URS_2023_01/977151214" TargetMode="External"/><Relationship Id="rId259" Type="http://schemas.openxmlformats.org/officeDocument/2006/relationships/hyperlink" Target="https://podminky.urs.cz/item/CS_URS_2023_01/596811220" TargetMode="External"/><Relationship Id="rId23" Type="http://schemas.openxmlformats.org/officeDocument/2006/relationships/hyperlink" Target="https://podminky.urs.cz/item/CS_URS_2023_01/226213215" TargetMode="External"/><Relationship Id="rId119" Type="http://schemas.openxmlformats.org/officeDocument/2006/relationships/hyperlink" Target="https://podminky.urs.cz/item/CS_URS_2023_01/431351122" TargetMode="External"/><Relationship Id="rId270" Type="http://schemas.openxmlformats.org/officeDocument/2006/relationships/hyperlink" Target="https://podminky.urs.cz/item/CS_URS_2023_01/998712203" TargetMode="External"/><Relationship Id="rId291" Type="http://schemas.openxmlformats.org/officeDocument/2006/relationships/hyperlink" Target="https://podminky.urs.cz/item/CS_URS_2023_01/763131761" TargetMode="External"/><Relationship Id="rId305" Type="http://schemas.openxmlformats.org/officeDocument/2006/relationships/hyperlink" Target="https://podminky.urs.cz/item/CS_URS_2023_01/998766203" TargetMode="External"/><Relationship Id="rId326" Type="http://schemas.openxmlformats.org/officeDocument/2006/relationships/hyperlink" Target="https://podminky.urs.cz/item/CS_URS_2023_01/771574116" TargetMode="External"/><Relationship Id="rId347" Type="http://schemas.openxmlformats.org/officeDocument/2006/relationships/hyperlink" Target="https://podminky.urs.cz/item/CS_URS_2023_01/781474154" TargetMode="External"/><Relationship Id="rId44" Type="http://schemas.openxmlformats.org/officeDocument/2006/relationships/hyperlink" Target="https://podminky.urs.cz/item/CS_URS_2023_01/273361821" TargetMode="External"/><Relationship Id="rId65" Type="http://schemas.openxmlformats.org/officeDocument/2006/relationships/hyperlink" Target="https://podminky.urs.cz/item/CS_URS_2023_01/311236101" TargetMode="External"/><Relationship Id="rId86" Type="http://schemas.openxmlformats.org/officeDocument/2006/relationships/hyperlink" Target="https://podminky.urs.cz/item/CS_URS_2023_01/331351122" TargetMode="External"/><Relationship Id="rId130" Type="http://schemas.openxmlformats.org/officeDocument/2006/relationships/hyperlink" Target="https://podminky.urs.cz/item/CS_URS_2023_01/611325421" TargetMode="External"/><Relationship Id="rId151" Type="http://schemas.openxmlformats.org/officeDocument/2006/relationships/hyperlink" Target="https://podminky.urs.cz/item/CS_URS_2023_01/622251101" TargetMode="External"/><Relationship Id="rId172" Type="http://schemas.openxmlformats.org/officeDocument/2006/relationships/hyperlink" Target="https://podminky.urs.cz/item/CS_URS_2023_01/941111112" TargetMode="External"/><Relationship Id="rId193" Type="http://schemas.openxmlformats.org/officeDocument/2006/relationships/hyperlink" Target="https://podminky.urs.cz/item/CS_URS_2023_01/962032241" TargetMode="External"/><Relationship Id="rId207" Type="http://schemas.openxmlformats.org/officeDocument/2006/relationships/hyperlink" Target="https://podminky.urs.cz/item/CS_URS_2023_01/971035331" TargetMode="External"/><Relationship Id="rId228" Type="http://schemas.openxmlformats.org/officeDocument/2006/relationships/hyperlink" Target="https://podminky.urs.cz/item/CS_URS_2023_01/974049133" TargetMode="External"/><Relationship Id="rId249" Type="http://schemas.openxmlformats.org/officeDocument/2006/relationships/hyperlink" Target="https://podminky.urs.cz/item/CS_URS_2023_01/711111001" TargetMode="External"/><Relationship Id="rId13" Type="http://schemas.openxmlformats.org/officeDocument/2006/relationships/hyperlink" Target="https://podminky.urs.cz/item/CS_URS_2023_01/162751135" TargetMode="External"/><Relationship Id="rId109" Type="http://schemas.openxmlformats.org/officeDocument/2006/relationships/hyperlink" Target="https://podminky.urs.cz/item/CS_URS_2023_01/413351122" TargetMode="External"/><Relationship Id="rId260" Type="http://schemas.openxmlformats.org/officeDocument/2006/relationships/hyperlink" Target="https://podminky.urs.cz/item/CS_URS_2023_01/919726123" TargetMode="External"/><Relationship Id="rId281" Type="http://schemas.openxmlformats.org/officeDocument/2006/relationships/hyperlink" Target="https://podminky.urs.cz/item/CS_URS_2023_01/763111723" TargetMode="External"/><Relationship Id="rId316" Type="http://schemas.openxmlformats.org/officeDocument/2006/relationships/hyperlink" Target="https://podminky.urs.cz/item/CS_URS_2023_01/767151110" TargetMode="External"/><Relationship Id="rId337" Type="http://schemas.openxmlformats.org/officeDocument/2006/relationships/hyperlink" Target="https://podminky.urs.cz/item/CS_URS_2023_01/776411112" TargetMode="External"/><Relationship Id="rId34" Type="http://schemas.openxmlformats.org/officeDocument/2006/relationships/hyperlink" Target="https://podminky.urs.cz/item/CS_URS_2023_01/231611114" TargetMode="External"/><Relationship Id="rId55" Type="http://schemas.openxmlformats.org/officeDocument/2006/relationships/hyperlink" Target="https://podminky.urs.cz/item/CS_URS_2023_01/274351122" TargetMode="External"/><Relationship Id="rId76" Type="http://schemas.openxmlformats.org/officeDocument/2006/relationships/hyperlink" Target="https://podminky.urs.cz/item/CS_URS_2023_01/317168052" TargetMode="External"/><Relationship Id="rId97" Type="http://schemas.openxmlformats.org/officeDocument/2006/relationships/hyperlink" Target="https://podminky.urs.cz/item/CS_URS_2023_01/411321616" TargetMode="External"/><Relationship Id="rId120" Type="http://schemas.openxmlformats.org/officeDocument/2006/relationships/hyperlink" Target="https://podminky.urs.cz/item/CS_URS_2023_01/434351141" TargetMode="External"/><Relationship Id="rId141" Type="http://schemas.openxmlformats.org/officeDocument/2006/relationships/hyperlink" Target="https://podminky.urs.cz/item/CS_URS_2023_01/622131301" TargetMode="External"/><Relationship Id="rId7" Type="http://schemas.openxmlformats.org/officeDocument/2006/relationships/hyperlink" Target="https://podminky.urs.cz/item/CS_URS_2023_01/132451103" TargetMode="External"/><Relationship Id="rId162" Type="http://schemas.openxmlformats.org/officeDocument/2006/relationships/hyperlink" Target="https://podminky.urs.cz/item/CS_URS_2023_01/631351102" TargetMode="External"/><Relationship Id="rId183" Type="http://schemas.openxmlformats.org/officeDocument/2006/relationships/hyperlink" Target="https://podminky.urs.cz/item/CS_URS_2023_01/952901111" TargetMode="External"/><Relationship Id="rId218" Type="http://schemas.openxmlformats.org/officeDocument/2006/relationships/hyperlink" Target="https://podminky.urs.cz/item/CS_URS_2023_01/974031121" TargetMode="External"/><Relationship Id="rId239" Type="http://schemas.openxmlformats.org/officeDocument/2006/relationships/hyperlink" Target="https://podminky.urs.cz/item/CS_URS_2023_01/977151216" TargetMode="External"/><Relationship Id="rId250" Type="http://schemas.openxmlformats.org/officeDocument/2006/relationships/hyperlink" Target="https://podminky.urs.cz/item/CS_URS_2023_01/711112001" TargetMode="External"/><Relationship Id="rId271" Type="http://schemas.openxmlformats.org/officeDocument/2006/relationships/hyperlink" Target="https://podminky.urs.cz/item/CS_URS_2023_01/713121111" TargetMode="External"/><Relationship Id="rId292" Type="http://schemas.openxmlformats.org/officeDocument/2006/relationships/hyperlink" Target="https://podminky.urs.cz/item/CS_URS_2023_01/763131766" TargetMode="External"/><Relationship Id="rId306" Type="http://schemas.openxmlformats.org/officeDocument/2006/relationships/hyperlink" Target="https://podminky.urs.cz/item/CS_URS_2023_01/766660001" TargetMode="External"/><Relationship Id="rId24" Type="http://schemas.openxmlformats.org/officeDocument/2006/relationships/hyperlink" Target="https://podminky.urs.cz/item/CS_URS_2023_01/226213613" TargetMode="External"/><Relationship Id="rId45" Type="http://schemas.openxmlformats.org/officeDocument/2006/relationships/hyperlink" Target="https://podminky.urs.cz/item/CS_URS_2023_01/273362021" TargetMode="External"/><Relationship Id="rId66" Type="http://schemas.openxmlformats.org/officeDocument/2006/relationships/hyperlink" Target="https://podminky.urs.cz/item/CS_URS_2023_01/311321611" TargetMode="External"/><Relationship Id="rId87" Type="http://schemas.openxmlformats.org/officeDocument/2006/relationships/hyperlink" Target="https://podminky.urs.cz/item/CS_URS_2023_01/331361821" TargetMode="External"/><Relationship Id="rId110" Type="http://schemas.openxmlformats.org/officeDocument/2006/relationships/hyperlink" Target="https://podminky.urs.cz/item/CS_URS_2023_01/413352111" TargetMode="External"/><Relationship Id="rId131" Type="http://schemas.openxmlformats.org/officeDocument/2006/relationships/hyperlink" Target="https://podminky.urs.cz/item/CS_URS_2023_01/612325423" TargetMode="External"/><Relationship Id="rId327" Type="http://schemas.openxmlformats.org/officeDocument/2006/relationships/hyperlink" Target="https://podminky.urs.cz/item/CS_URS_2023_01/771574173" TargetMode="External"/><Relationship Id="rId348" Type="http://schemas.openxmlformats.org/officeDocument/2006/relationships/hyperlink" Target="https://podminky.urs.cz/item/CS_URS_2023_01/781484116" TargetMode="External"/><Relationship Id="rId152" Type="http://schemas.openxmlformats.org/officeDocument/2006/relationships/hyperlink" Target="https://podminky.urs.cz/item/CS_URS_2023_01/622143003" TargetMode="External"/><Relationship Id="rId173" Type="http://schemas.openxmlformats.org/officeDocument/2006/relationships/hyperlink" Target="https://podminky.urs.cz/item/CS_URS_2023_01/941111212" TargetMode="External"/><Relationship Id="rId194" Type="http://schemas.openxmlformats.org/officeDocument/2006/relationships/hyperlink" Target="https://podminky.urs.cz/item/CS_URS_2023_01/964011221" TargetMode="External"/><Relationship Id="rId208" Type="http://schemas.openxmlformats.org/officeDocument/2006/relationships/hyperlink" Target="https://podminky.urs.cz/item/CS_URS_2023_01/971035351" TargetMode="External"/><Relationship Id="rId229" Type="http://schemas.openxmlformats.org/officeDocument/2006/relationships/hyperlink" Target="https://podminky.urs.cz/item/CS_URS_2023_01/975021311" TargetMode="External"/><Relationship Id="rId240" Type="http://schemas.openxmlformats.org/officeDocument/2006/relationships/hyperlink" Target="https://podminky.urs.cz/item/CS_URS_2023_01/977151218" TargetMode="External"/><Relationship Id="rId261" Type="http://schemas.openxmlformats.org/officeDocument/2006/relationships/hyperlink" Target="https://podminky.urs.cz/item/CS_URS_2023_01/712311101" TargetMode="External"/><Relationship Id="rId14" Type="http://schemas.openxmlformats.org/officeDocument/2006/relationships/hyperlink" Target="https://podminky.urs.cz/item/CS_URS_2023_01/171201231" TargetMode="External"/><Relationship Id="rId35" Type="http://schemas.openxmlformats.org/officeDocument/2006/relationships/hyperlink" Target="https://podminky.urs.cz/item/CS_URS_2023_01/239111113" TargetMode="External"/><Relationship Id="rId56" Type="http://schemas.openxmlformats.org/officeDocument/2006/relationships/hyperlink" Target="https://podminky.urs.cz/item/CS_URS_2023_01/275322611" TargetMode="External"/><Relationship Id="rId77" Type="http://schemas.openxmlformats.org/officeDocument/2006/relationships/hyperlink" Target="https://podminky.urs.cz/item/CS_URS_2023_01/317168053" TargetMode="External"/><Relationship Id="rId100" Type="http://schemas.openxmlformats.org/officeDocument/2006/relationships/hyperlink" Target="https://podminky.urs.cz/item/CS_URS_2023_01/411354315" TargetMode="External"/><Relationship Id="rId282" Type="http://schemas.openxmlformats.org/officeDocument/2006/relationships/hyperlink" Target="https://podminky.urs.cz/item/CS_URS_2023_01/714451011" TargetMode="External"/><Relationship Id="rId317" Type="http://schemas.openxmlformats.org/officeDocument/2006/relationships/hyperlink" Target="https://podminky.urs.cz/item/CS_URS_2023_01/767159110" TargetMode="External"/><Relationship Id="rId338" Type="http://schemas.openxmlformats.org/officeDocument/2006/relationships/hyperlink" Target="https://podminky.urs.cz/item/CS_URS_2023_01/776222111" TargetMode="External"/><Relationship Id="rId8" Type="http://schemas.openxmlformats.org/officeDocument/2006/relationships/hyperlink" Target="https://podminky.urs.cz/item/CS_URS_2023_01/132451253" TargetMode="External"/><Relationship Id="rId98" Type="http://schemas.openxmlformats.org/officeDocument/2006/relationships/hyperlink" Target="https://podminky.urs.cz/item/CS_URS_2023_01/411351021" TargetMode="External"/><Relationship Id="rId121" Type="http://schemas.openxmlformats.org/officeDocument/2006/relationships/hyperlink" Target="https://podminky.urs.cz/item/CS_URS_2023_01/434351142" TargetMode="External"/><Relationship Id="rId142" Type="http://schemas.openxmlformats.org/officeDocument/2006/relationships/hyperlink" Target="https://podminky.urs.cz/item/CS_URS_2023_01/622321321" TargetMode="External"/><Relationship Id="rId163" Type="http://schemas.openxmlformats.org/officeDocument/2006/relationships/hyperlink" Target="https://podminky.urs.cz/item/CS_URS_2023_01/631362021" TargetMode="External"/><Relationship Id="rId184" Type="http://schemas.openxmlformats.org/officeDocument/2006/relationships/hyperlink" Target="https://podminky.urs.cz/item/CS_URS_2023_01/953312113" TargetMode="External"/><Relationship Id="rId219" Type="http://schemas.openxmlformats.org/officeDocument/2006/relationships/hyperlink" Target="https://podminky.urs.cz/item/CS_URS_2023_01/974031122" TargetMode="External"/><Relationship Id="rId230" Type="http://schemas.openxmlformats.org/officeDocument/2006/relationships/hyperlink" Target="https://podminky.urs.cz/item/CS_URS_2023_01/975022241" TargetMode="External"/><Relationship Id="rId251" Type="http://schemas.openxmlformats.org/officeDocument/2006/relationships/hyperlink" Target="https://podminky.urs.cz/item/CS_URS_2023_01/711111053" TargetMode="External"/><Relationship Id="rId25" Type="http://schemas.openxmlformats.org/officeDocument/2006/relationships/hyperlink" Target="https://podminky.urs.cz/item/CS_URS_2023_01/226213614" TargetMode="External"/><Relationship Id="rId46" Type="http://schemas.openxmlformats.org/officeDocument/2006/relationships/hyperlink" Target="https://podminky.urs.cz/item/CS_URS_2023_01/279321346" TargetMode="External"/><Relationship Id="rId67" Type="http://schemas.openxmlformats.org/officeDocument/2006/relationships/hyperlink" Target="https://podminky.urs.cz/item/CS_URS_2023_01/311351121" TargetMode="External"/><Relationship Id="rId272" Type="http://schemas.openxmlformats.org/officeDocument/2006/relationships/hyperlink" Target="https://podminky.urs.cz/item/CS_URS_2023_01/713121211" TargetMode="External"/><Relationship Id="rId293" Type="http://schemas.openxmlformats.org/officeDocument/2006/relationships/hyperlink" Target="https://podminky.urs.cz/item/CS_URS_2023_01/763131772" TargetMode="External"/><Relationship Id="rId307" Type="http://schemas.openxmlformats.org/officeDocument/2006/relationships/hyperlink" Target="https://podminky.urs.cz/item/CS_URS_2023_01/766660002" TargetMode="External"/><Relationship Id="rId328" Type="http://schemas.openxmlformats.org/officeDocument/2006/relationships/hyperlink" Target="https://podminky.urs.cz/item/CS_URS_2023_01/771574153" TargetMode="External"/><Relationship Id="rId349" Type="http://schemas.openxmlformats.org/officeDocument/2006/relationships/hyperlink" Target="https://podminky.urs.cz/item/CS_URS_2023_01/781494111" TargetMode="External"/><Relationship Id="rId88" Type="http://schemas.openxmlformats.org/officeDocument/2006/relationships/hyperlink" Target="https://podminky.urs.cz/item/CS_URS_2023_01/342241162" TargetMode="External"/><Relationship Id="rId111" Type="http://schemas.openxmlformats.org/officeDocument/2006/relationships/hyperlink" Target="https://podminky.urs.cz/item/CS_URS_2023_01/413352112" TargetMode="External"/><Relationship Id="rId132" Type="http://schemas.openxmlformats.org/officeDocument/2006/relationships/hyperlink" Target="https://podminky.urs.cz/item/CS_URS_2023_01/612142001" TargetMode="External"/><Relationship Id="rId153" Type="http://schemas.openxmlformats.org/officeDocument/2006/relationships/hyperlink" Target="https://podminky.urs.cz/item/CS_URS_2023_01/622143004" TargetMode="External"/><Relationship Id="rId174" Type="http://schemas.openxmlformats.org/officeDocument/2006/relationships/hyperlink" Target="https://podminky.urs.cz/item/CS_URS_2023_01/941111812" TargetMode="External"/><Relationship Id="rId195" Type="http://schemas.openxmlformats.org/officeDocument/2006/relationships/hyperlink" Target="https://podminky.urs.cz/item/CS_URS_2023_01/964073221" TargetMode="External"/><Relationship Id="rId209" Type="http://schemas.openxmlformats.org/officeDocument/2006/relationships/hyperlink" Target="https://podminky.urs.cz/item/CS_URS_2023_01/971035431" TargetMode="External"/><Relationship Id="rId190" Type="http://schemas.openxmlformats.org/officeDocument/2006/relationships/hyperlink" Target="https://podminky.urs.cz/item/CS_URS_2023_01/766691912" TargetMode="External"/><Relationship Id="rId204" Type="http://schemas.openxmlformats.org/officeDocument/2006/relationships/hyperlink" Target="https://podminky.urs.cz/item/CS_URS_2023_01/968062356" TargetMode="External"/><Relationship Id="rId220" Type="http://schemas.openxmlformats.org/officeDocument/2006/relationships/hyperlink" Target="https://podminky.urs.cz/item/CS_URS_2023_01/974031133" TargetMode="External"/><Relationship Id="rId225" Type="http://schemas.openxmlformats.org/officeDocument/2006/relationships/hyperlink" Target="https://podminky.urs.cz/item/CS_URS_2023_01/974031157" TargetMode="External"/><Relationship Id="rId241" Type="http://schemas.openxmlformats.org/officeDocument/2006/relationships/hyperlink" Target="https://podminky.urs.cz/item/CS_URS_2023_01/977151223" TargetMode="External"/><Relationship Id="rId246" Type="http://schemas.openxmlformats.org/officeDocument/2006/relationships/hyperlink" Target="https://podminky.urs.cz/item/CS_URS_2023_01/997013871" TargetMode="External"/><Relationship Id="rId267" Type="http://schemas.openxmlformats.org/officeDocument/2006/relationships/hyperlink" Target="https://podminky.urs.cz/item/CS_URS_2023_01/712363122" TargetMode="External"/><Relationship Id="rId288" Type="http://schemas.openxmlformats.org/officeDocument/2006/relationships/hyperlink" Target="https://podminky.urs.cz/item/CS_URS_2023_01/763131551" TargetMode="External"/><Relationship Id="rId15" Type="http://schemas.openxmlformats.org/officeDocument/2006/relationships/hyperlink" Target="https://podminky.urs.cz/item/CS_URS_2023_01/174101101" TargetMode="External"/><Relationship Id="rId36" Type="http://schemas.openxmlformats.org/officeDocument/2006/relationships/hyperlink" Target="https://podminky.urs.cz/item/CS_URS_2023_01/271532211" TargetMode="External"/><Relationship Id="rId57" Type="http://schemas.openxmlformats.org/officeDocument/2006/relationships/hyperlink" Target="https://podminky.urs.cz/item/CS_URS_2023_01/275351121" TargetMode="External"/><Relationship Id="rId106" Type="http://schemas.openxmlformats.org/officeDocument/2006/relationships/hyperlink" Target="https://podminky.urs.cz/item/CS_URS_2023_01/413351111" TargetMode="External"/><Relationship Id="rId127" Type="http://schemas.openxmlformats.org/officeDocument/2006/relationships/hyperlink" Target="https://podminky.urs.cz/item/CS_URS_2023_01/611321345" TargetMode="External"/><Relationship Id="rId262" Type="http://schemas.openxmlformats.org/officeDocument/2006/relationships/hyperlink" Target="https://podminky.urs.cz/item/CS_URS_2023_01/712331111" TargetMode="External"/><Relationship Id="rId283" Type="http://schemas.openxmlformats.org/officeDocument/2006/relationships/hyperlink" Target="https://podminky.urs.cz/item/CS_URS_2023_01/998714203" TargetMode="External"/><Relationship Id="rId313" Type="http://schemas.openxmlformats.org/officeDocument/2006/relationships/hyperlink" Target="https://podminky.urs.cz/item/CS_URS_2023_01/766660352" TargetMode="External"/><Relationship Id="rId318" Type="http://schemas.openxmlformats.org/officeDocument/2006/relationships/hyperlink" Target="https://podminky.urs.cz/item/CS_URS_2023_01/998767203" TargetMode="External"/><Relationship Id="rId339" Type="http://schemas.openxmlformats.org/officeDocument/2006/relationships/hyperlink" Target="https://podminky.urs.cz/item/CS_URS_2023_01/776221121" TargetMode="External"/><Relationship Id="rId10" Type="http://schemas.openxmlformats.org/officeDocument/2006/relationships/hyperlink" Target="https://podminky.urs.cz/item/CS_URS_2023_01/162211321" TargetMode="External"/><Relationship Id="rId31" Type="http://schemas.openxmlformats.org/officeDocument/2006/relationships/hyperlink" Target="https://podminky.urs.cz/item/CS_URS_2023_01/332352193" TargetMode="External"/><Relationship Id="rId52" Type="http://schemas.openxmlformats.org/officeDocument/2006/relationships/hyperlink" Target="https://podminky.urs.cz/item/CS_URS_2023_01/279361821" TargetMode="External"/><Relationship Id="rId73" Type="http://schemas.openxmlformats.org/officeDocument/2006/relationships/hyperlink" Target="https://podminky.urs.cz/item/CS_URS_2023_01/317168014" TargetMode="External"/><Relationship Id="rId78" Type="http://schemas.openxmlformats.org/officeDocument/2006/relationships/hyperlink" Target="https://podminky.urs.cz/item/CS_URS_2023_01/317168054" TargetMode="External"/><Relationship Id="rId94" Type="http://schemas.openxmlformats.org/officeDocument/2006/relationships/hyperlink" Target="https://podminky.urs.cz/item/CS_URS_2023_01/346244381" TargetMode="External"/><Relationship Id="rId99" Type="http://schemas.openxmlformats.org/officeDocument/2006/relationships/hyperlink" Target="https://podminky.urs.cz/item/CS_URS_2023_01/411351022" TargetMode="External"/><Relationship Id="rId101" Type="http://schemas.openxmlformats.org/officeDocument/2006/relationships/hyperlink" Target="https://podminky.urs.cz/item/CS_URS_2023_01/411354316" TargetMode="External"/><Relationship Id="rId122" Type="http://schemas.openxmlformats.org/officeDocument/2006/relationships/hyperlink" Target="https://podminky.urs.cz/item/CS_URS_2023_01/451573111" TargetMode="External"/><Relationship Id="rId143" Type="http://schemas.openxmlformats.org/officeDocument/2006/relationships/hyperlink" Target="https://podminky.urs.cz/item/CS_URS_2023_01/622325102" TargetMode="External"/><Relationship Id="rId148" Type="http://schemas.openxmlformats.org/officeDocument/2006/relationships/hyperlink" Target="https://podminky.urs.cz/item/CS_URS_2023_01/621221041" TargetMode="External"/><Relationship Id="rId164" Type="http://schemas.openxmlformats.org/officeDocument/2006/relationships/hyperlink" Target="https://podminky.urs.cz/item/CS_URS_2023_01/633811111" TargetMode="External"/><Relationship Id="rId169" Type="http://schemas.openxmlformats.org/officeDocument/2006/relationships/hyperlink" Target="https://podminky.urs.cz/item/CS_URS_2023_01/212312111" TargetMode="External"/><Relationship Id="rId185" Type="http://schemas.openxmlformats.org/officeDocument/2006/relationships/hyperlink" Target="https://podminky.urs.cz/item/CS_URS_2023_01/953312123" TargetMode="External"/><Relationship Id="rId334" Type="http://schemas.openxmlformats.org/officeDocument/2006/relationships/hyperlink" Target="https://podminky.urs.cz/item/CS_URS_2023_01/771591184" TargetMode="External"/><Relationship Id="rId350" Type="http://schemas.openxmlformats.org/officeDocument/2006/relationships/hyperlink" Target="https://podminky.urs.cz/item/CS_URS_2023_01/781494211" TargetMode="External"/><Relationship Id="rId355" Type="http://schemas.openxmlformats.org/officeDocument/2006/relationships/drawing" Target="../drawings/drawing2.xml"/><Relationship Id="rId4" Type="http://schemas.openxmlformats.org/officeDocument/2006/relationships/hyperlink" Target="https://podminky.urs.cz/item/CS_URS_2023_01/132351103" TargetMode="External"/><Relationship Id="rId9" Type="http://schemas.openxmlformats.org/officeDocument/2006/relationships/hyperlink" Target="https://podminky.urs.cz/item/CS_URS_2023_01/139712111" TargetMode="External"/><Relationship Id="rId180" Type="http://schemas.openxmlformats.org/officeDocument/2006/relationships/hyperlink" Target="https://podminky.urs.cz/item/CS_URS_2023_01/944511811" TargetMode="External"/><Relationship Id="rId210" Type="http://schemas.openxmlformats.org/officeDocument/2006/relationships/hyperlink" Target="https://podminky.urs.cz/item/CS_URS_2023_01/971035451" TargetMode="External"/><Relationship Id="rId215" Type="http://schemas.openxmlformats.org/officeDocument/2006/relationships/hyperlink" Target="https://podminky.urs.cz/item/CS_URS_2023_01/972054341" TargetMode="External"/><Relationship Id="rId236" Type="http://schemas.openxmlformats.org/officeDocument/2006/relationships/hyperlink" Target="https://podminky.urs.cz/item/CS_URS_2023_01/977151125" TargetMode="External"/><Relationship Id="rId257" Type="http://schemas.openxmlformats.org/officeDocument/2006/relationships/hyperlink" Target="https://podminky.urs.cz/item/CS_URS_2023_01/919726122" TargetMode="External"/><Relationship Id="rId278" Type="http://schemas.openxmlformats.org/officeDocument/2006/relationships/hyperlink" Target="https://podminky.urs.cz/item/CS_URS_2023_01/713191132" TargetMode="External"/><Relationship Id="rId26" Type="http://schemas.openxmlformats.org/officeDocument/2006/relationships/hyperlink" Target="https://podminky.urs.cz/item/CS_URS_2023_01/226213615" TargetMode="External"/><Relationship Id="rId231" Type="http://schemas.openxmlformats.org/officeDocument/2006/relationships/hyperlink" Target="https://podminky.urs.cz/item/CS_URS_2023_01/975022341" TargetMode="External"/><Relationship Id="rId252" Type="http://schemas.openxmlformats.org/officeDocument/2006/relationships/hyperlink" Target="https://podminky.urs.cz/item/CS_URS_2023_01/711112053" TargetMode="External"/><Relationship Id="rId273" Type="http://schemas.openxmlformats.org/officeDocument/2006/relationships/hyperlink" Target="https://podminky.urs.cz/item/CS_URS_2023_01/713141111" TargetMode="External"/><Relationship Id="rId294" Type="http://schemas.openxmlformats.org/officeDocument/2006/relationships/hyperlink" Target="https://podminky.urs.cz/item/CS_URS_2023_01/763431001" TargetMode="External"/><Relationship Id="rId308" Type="http://schemas.openxmlformats.org/officeDocument/2006/relationships/hyperlink" Target="https://podminky.urs.cz/item/CS_URS_2023_01/766660011" TargetMode="External"/><Relationship Id="rId329" Type="http://schemas.openxmlformats.org/officeDocument/2006/relationships/hyperlink" Target="https://podminky.urs.cz/item/CS_URS_2023_01/771577121" TargetMode="External"/><Relationship Id="rId47" Type="http://schemas.openxmlformats.org/officeDocument/2006/relationships/hyperlink" Target="https://podminky.urs.cz/item/CS_URS_2023_01/279322512" TargetMode="External"/><Relationship Id="rId68" Type="http://schemas.openxmlformats.org/officeDocument/2006/relationships/hyperlink" Target="https://podminky.urs.cz/item/CS_URS_2023_01/311351122" TargetMode="External"/><Relationship Id="rId89" Type="http://schemas.openxmlformats.org/officeDocument/2006/relationships/hyperlink" Target="https://podminky.urs.cz/item/CS_URS_2023_01/342244111" TargetMode="External"/><Relationship Id="rId112" Type="http://schemas.openxmlformats.org/officeDocument/2006/relationships/hyperlink" Target="https://podminky.urs.cz/item/CS_URS_2023_01/413352115" TargetMode="External"/><Relationship Id="rId133" Type="http://schemas.openxmlformats.org/officeDocument/2006/relationships/hyperlink" Target="https://podminky.urs.cz/item/CS_URS_2023_01/612321321" TargetMode="External"/><Relationship Id="rId154" Type="http://schemas.openxmlformats.org/officeDocument/2006/relationships/hyperlink" Target="https://podminky.urs.cz/item/CS_URS_2023_01/622252001" TargetMode="External"/><Relationship Id="rId175" Type="http://schemas.openxmlformats.org/officeDocument/2006/relationships/hyperlink" Target="https://podminky.urs.cz/item/CS_URS_2023_01/943211111" TargetMode="External"/><Relationship Id="rId340" Type="http://schemas.openxmlformats.org/officeDocument/2006/relationships/hyperlink" Target="https://podminky.urs.cz/item/CS_URS_2023_01/776223111" TargetMode="External"/><Relationship Id="rId196" Type="http://schemas.openxmlformats.org/officeDocument/2006/relationships/hyperlink" Target="https://podminky.urs.cz/item/CS_URS_2023_01/977312112" TargetMode="External"/><Relationship Id="rId200" Type="http://schemas.openxmlformats.org/officeDocument/2006/relationships/hyperlink" Target="https://podminky.urs.cz/item/CS_URS_2023_01/965081223" TargetMode="External"/><Relationship Id="rId16" Type="http://schemas.openxmlformats.org/officeDocument/2006/relationships/hyperlink" Target="https://podminky.urs.cz/item/CS_URS_2023_01/175151101" TargetMode="External"/><Relationship Id="rId221" Type="http://schemas.openxmlformats.org/officeDocument/2006/relationships/hyperlink" Target="https://podminky.urs.cz/item/CS_URS_2023_01/974031134" TargetMode="External"/><Relationship Id="rId242" Type="http://schemas.openxmlformats.org/officeDocument/2006/relationships/hyperlink" Target="https://podminky.urs.cz/item/CS_URS_2023_01/977151225" TargetMode="External"/><Relationship Id="rId263" Type="http://schemas.openxmlformats.org/officeDocument/2006/relationships/hyperlink" Target="https://podminky.urs.cz/item/CS_URS_2023_01/712341559" TargetMode="External"/><Relationship Id="rId284" Type="http://schemas.openxmlformats.org/officeDocument/2006/relationships/hyperlink" Target="https://podminky.urs.cz/item/CS_URS_2023_01/762341047" TargetMode="External"/><Relationship Id="rId319" Type="http://schemas.openxmlformats.org/officeDocument/2006/relationships/hyperlink" Target="https://podminky.urs.cz/item/CS_URS_2023_01/771274123" TargetMode="External"/><Relationship Id="rId37" Type="http://schemas.openxmlformats.org/officeDocument/2006/relationships/hyperlink" Target="https://podminky.urs.cz/item/CS_URS_2023_01/271532212" TargetMode="External"/><Relationship Id="rId58" Type="http://schemas.openxmlformats.org/officeDocument/2006/relationships/hyperlink" Target="https://podminky.urs.cz/item/CS_URS_2023_01/275351122" TargetMode="External"/><Relationship Id="rId79" Type="http://schemas.openxmlformats.org/officeDocument/2006/relationships/hyperlink" Target="https://podminky.urs.cz/item/CS_URS_2023_01/317168057" TargetMode="External"/><Relationship Id="rId102" Type="http://schemas.openxmlformats.org/officeDocument/2006/relationships/hyperlink" Target="https://podminky.urs.cz/item/CS_URS_2023_01/411354335" TargetMode="External"/><Relationship Id="rId123" Type="http://schemas.openxmlformats.org/officeDocument/2006/relationships/hyperlink" Target="https://podminky.urs.cz/item/CS_URS_2023_01/611131301" TargetMode="External"/><Relationship Id="rId144" Type="http://schemas.openxmlformats.org/officeDocument/2006/relationships/hyperlink" Target="https://podminky.urs.cz/item/CS_URS_2023_01/622211021" TargetMode="External"/><Relationship Id="rId330" Type="http://schemas.openxmlformats.org/officeDocument/2006/relationships/hyperlink" Target="https://podminky.urs.cz/item/CS_URS_2023_01/771591111" TargetMode="External"/><Relationship Id="rId90" Type="http://schemas.openxmlformats.org/officeDocument/2006/relationships/hyperlink" Target="https://podminky.urs.cz/item/CS_URS_2023_01/342244121" TargetMode="External"/><Relationship Id="rId165" Type="http://schemas.openxmlformats.org/officeDocument/2006/relationships/hyperlink" Target="https://podminky.urs.cz/item/CS_URS_2023_01/633811119" TargetMode="External"/><Relationship Id="rId186" Type="http://schemas.openxmlformats.org/officeDocument/2006/relationships/hyperlink" Target="https://podminky.urs.cz/item/CS_URS_2023_01/953961115" TargetMode="External"/><Relationship Id="rId351" Type="http://schemas.openxmlformats.org/officeDocument/2006/relationships/hyperlink" Target="https://podminky.urs.cz/item/CS_URS_2023_01/781494511" TargetMode="External"/><Relationship Id="rId211" Type="http://schemas.openxmlformats.org/officeDocument/2006/relationships/hyperlink" Target="https://podminky.urs.cz/item/CS_URS_2023_01/971035461" TargetMode="External"/><Relationship Id="rId232" Type="http://schemas.openxmlformats.org/officeDocument/2006/relationships/hyperlink" Target="https://podminky.urs.cz/item/CS_URS_2023_01/977151113" TargetMode="External"/><Relationship Id="rId253" Type="http://schemas.openxmlformats.org/officeDocument/2006/relationships/hyperlink" Target="https://podminky.urs.cz/item/CS_URS_2023_01/953334315" TargetMode="External"/><Relationship Id="rId274" Type="http://schemas.openxmlformats.org/officeDocument/2006/relationships/hyperlink" Target="https://podminky.urs.cz/item/CS_URS_2023_01/713141131" TargetMode="External"/><Relationship Id="rId295" Type="http://schemas.openxmlformats.org/officeDocument/2006/relationships/hyperlink" Target="https://podminky.urs.cz/item/CS_URS_2023_01/763431011" TargetMode="External"/><Relationship Id="rId309" Type="http://schemas.openxmlformats.org/officeDocument/2006/relationships/hyperlink" Target="https://podminky.urs.cz/item/CS_URS_2023_01/766660041" TargetMode="External"/><Relationship Id="rId27" Type="http://schemas.openxmlformats.org/officeDocument/2006/relationships/hyperlink" Target="https://podminky.urs.cz/item/CS_URS_2023_01/226213713" TargetMode="External"/><Relationship Id="rId48" Type="http://schemas.openxmlformats.org/officeDocument/2006/relationships/hyperlink" Target="https://podminky.urs.cz/item/CS_URS_2023_01/279351311" TargetMode="External"/><Relationship Id="rId69" Type="http://schemas.openxmlformats.org/officeDocument/2006/relationships/hyperlink" Target="https://podminky.urs.cz/item/CS_URS_2023_01/311361821" TargetMode="External"/><Relationship Id="rId113" Type="http://schemas.openxmlformats.org/officeDocument/2006/relationships/hyperlink" Target="https://podminky.urs.cz/item/CS_URS_2023_01/413352116" TargetMode="External"/><Relationship Id="rId134" Type="http://schemas.openxmlformats.org/officeDocument/2006/relationships/hyperlink" Target="https://podminky.urs.cz/item/CS_URS_2023_01/612321341" TargetMode="External"/><Relationship Id="rId320" Type="http://schemas.openxmlformats.org/officeDocument/2006/relationships/hyperlink" Target="https://podminky.urs.cz/item/CS_URS_2023_01/771274242" TargetMode="External"/><Relationship Id="rId80" Type="http://schemas.openxmlformats.org/officeDocument/2006/relationships/hyperlink" Target="https://podminky.urs.cz/item/CS_URS_2023_01/317234410" TargetMode="External"/><Relationship Id="rId155" Type="http://schemas.openxmlformats.org/officeDocument/2006/relationships/hyperlink" Target="https://podminky.urs.cz/item/CS_URS_2023_01/622252002" TargetMode="External"/><Relationship Id="rId176" Type="http://schemas.openxmlformats.org/officeDocument/2006/relationships/hyperlink" Target="https://podminky.urs.cz/item/CS_URS_2023_01/943211211" TargetMode="External"/><Relationship Id="rId197" Type="http://schemas.openxmlformats.org/officeDocument/2006/relationships/hyperlink" Target="https://podminky.urs.cz/item/CS_URS_2023_01/977312113" TargetMode="External"/><Relationship Id="rId341" Type="http://schemas.openxmlformats.org/officeDocument/2006/relationships/hyperlink" Target="https://podminky.urs.cz/item/CS_URS_2023_01/776141121" TargetMode="External"/><Relationship Id="rId201" Type="http://schemas.openxmlformats.org/officeDocument/2006/relationships/hyperlink" Target="https://podminky.urs.cz/item/CS_URS_2023_01/713110821" TargetMode="External"/><Relationship Id="rId222" Type="http://schemas.openxmlformats.org/officeDocument/2006/relationships/hyperlink" Target="https://podminky.urs.cz/item/CS_URS_2023_01/974031154" TargetMode="External"/><Relationship Id="rId243" Type="http://schemas.openxmlformats.org/officeDocument/2006/relationships/hyperlink" Target="https://podminky.urs.cz/item/CS_URS_2023_01/977151227" TargetMode="External"/><Relationship Id="rId264" Type="http://schemas.openxmlformats.org/officeDocument/2006/relationships/hyperlink" Target="https://podminky.urs.cz/item/CS_URS_2023_01/712361701" TargetMode="External"/><Relationship Id="rId285" Type="http://schemas.openxmlformats.org/officeDocument/2006/relationships/hyperlink" Target="https://podminky.urs.cz/item/CS_URS_2023_01/762361114" TargetMode="External"/><Relationship Id="rId17" Type="http://schemas.openxmlformats.org/officeDocument/2006/relationships/hyperlink" Target="https://podminky.urs.cz/item/CS_URS_2023_01/181951114" TargetMode="External"/><Relationship Id="rId38" Type="http://schemas.openxmlformats.org/officeDocument/2006/relationships/hyperlink" Target="https://podminky.urs.cz/item/CS_URS_2023_01/271572211" TargetMode="External"/><Relationship Id="rId59" Type="http://schemas.openxmlformats.org/officeDocument/2006/relationships/hyperlink" Target="https://podminky.urs.cz/item/CS_URS_2023_01/275361821" TargetMode="External"/><Relationship Id="rId103" Type="http://schemas.openxmlformats.org/officeDocument/2006/relationships/hyperlink" Target="https://podminky.urs.cz/item/CS_URS_2023_01/411354336" TargetMode="External"/><Relationship Id="rId124" Type="http://schemas.openxmlformats.org/officeDocument/2006/relationships/hyperlink" Target="https://podminky.urs.cz/item/CS_URS_2023_01/611131305" TargetMode="External"/><Relationship Id="rId310" Type="http://schemas.openxmlformats.org/officeDocument/2006/relationships/hyperlink" Target="https://podminky.urs.cz/item/CS_URS_2023_01/766660351" TargetMode="External"/><Relationship Id="rId70" Type="http://schemas.openxmlformats.org/officeDocument/2006/relationships/hyperlink" Target="https://podminky.urs.cz/item/CS_URS_2023_01/317168011" TargetMode="External"/><Relationship Id="rId91" Type="http://schemas.openxmlformats.org/officeDocument/2006/relationships/hyperlink" Target="https://podminky.urs.cz/item/CS_URS_2023_01/342291112" TargetMode="External"/><Relationship Id="rId145" Type="http://schemas.openxmlformats.org/officeDocument/2006/relationships/hyperlink" Target="https://podminky.urs.cz/item/CS_URS_2023_01/622211031" TargetMode="External"/><Relationship Id="rId166" Type="http://schemas.openxmlformats.org/officeDocument/2006/relationships/hyperlink" Target="https://podminky.urs.cz/item/CS_URS_2023_01/634911114" TargetMode="External"/><Relationship Id="rId187" Type="http://schemas.openxmlformats.org/officeDocument/2006/relationships/hyperlink" Target="https://podminky.urs.cz/item/CS_URS_2023_01/953965141" TargetMode="External"/><Relationship Id="rId331" Type="http://schemas.openxmlformats.org/officeDocument/2006/relationships/hyperlink" Target="https://podminky.urs.cz/item/CS_URS_2023_01/771591115" TargetMode="External"/><Relationship Id="rId352" Type="http://schemas.openxmlformats.org/officeDocument/2006/relationships/hyperlink" Target="https://podminky.urs.cz/item/CS_URS_2023_01/781495111" TargetMode="External"/><Relationship Id="rId1" Type="http://schemas.openxmlformats.org/officeDocument/2006/relationships/hyperlink" Target="https://podminky.urs.cz/item/CS_URS_2023_01/122351105" TargetMode="External"/><Relationship Id="rId212" Type="http://schemas.openxmlformats.org/officeDocument/2006/relationships/hyperlink" Target="https://podminky.urs.cz/item/CS_URS_2023_01/971035531" TargetMode="External"/><Relationship Id="rId233" Type="http://schemas.openxmlformats.org/officeDocument/2006/relationships/hyperlink" Target="https://podminky.urs.cz/item/CS_URS_2023_01/977151118" TargetMode="External"/><Relationship Id="rId254" Type="http://schemas.openxmlformats.org/officeDocument/2006/relationships/hyperlink" Target="https://podminky.urs.cz/item/CS_URS_2023_01/711161384" TargetMode="External"/><Relationship Id="rId28" Type="http://schemas.openxmlformats.org/officeDocument/2006/relationships/hyperlink" Target="https://podminky.urs.cz/item/CS_URS_2023_01/226213714" TargetMode="External"/><Relationship Id="rId49" Type="http://schemas.openxmlformats.org/officeDocument/2006/relationships/hyperlink" Target="https://podminky.urs.cz/item/CS_URS_2023_01/279351312" TargetMode="External"/><Relationship Id="rId114" Type="http://schemas.openxmlformats.org/officeDocument/2006/relationships/hyperlink" Target="https://podminky.urs.cz/item/CS_URS_2023_01/413361821" TargetMode="External"/><Relationship Id="rId275" Type="http://schemas.openxmlformats.org/officeDocument/2006/relationships/hyperlink" Target="https://podminky.urs.cz/item/CS_URS_2023_01/713131151" TargetMode="External"/><Relationship Id="rId296" Type="http://schemas.openxmlformats.org/officeDocument/2006/relationships/hyperlink" Target="https://podminky.urs.cz/item/CS_URS_2023_01/763431031" TargetMode="External"/><Relationship Id="rId300" Type="http://schemas.openxmlformats.org/officeDocument/2006/relationships/hyperlink" Target="https://podminky.urs.cz/item/CS_URS_2023_01/763111313" TargetMode="External"/><Relationship Id="rId60" Type="http://schemas.openxmlformats.org/officeDocument/2006/relationships/hyperlink" Target="https://podminky.urs.cz/item/CS_URS_2023_01/275362021" TargetMode="External"/><Relationship Id="rId81" Type="http://schemas.openxmlformats.org/officeDocument/2006/relationships/hyperlink" Target="https://podminky.urs.cz/item/CS_URS_2023_01/317944323" TargetMode="External"/><Relationship Id="rId135" Type="http://schemas.openxmlformats.org/officeDocument/2006/relationships/hyperlink" Target="https://podminky.urs.cz/item/CS_URS_2023_01/612341121" TargetMode="External"/><Relationship Id="rId156" Type="http://schemas.openxmlformats.org/officeDocument/2006/relationships/hyperlink" Target="https://podminky.urs.cz/item/CS_URS_2023_01/629991012" TargetMode="External"/><Relationship Id="rId177" Type="http://schemas.openxmlformats.org/officeDocument/2006/relationships/hyperlink" Target="https://podminky.urs.cz/item/CS_URS_2023_01/943211811" TargetMode="External"/><Relationship Id="rId198" Type="http://schemas.openxmlformats.org/officeDocument/2006/relationships/hyperlink" Target="https://podminky.urs.cz/item/CS_URS_2023_01/965042141" TargetMode="External"/><Relationship Id="rId321" Type="http://schemas.openxmlformats.org/officeDocument/2006/relationships/hyperlink" Target="https://podminky.urs.cz/item/CS_URS_2023_01/771474112" TargetMode="External"/><Relationship Id="rId342" Type="http://schemas.openxmlformats.org/officeDocument/2006/relationships/hyperlink" Target="https://podminky.urs.cz/item/CS_URS_2023_01/776991121" TargetMode="External"/><Relationship Id="rId202" Type="http://schemas.openxmlformats.org/officeDocument/2006/relationships/hyperlink" Target="https://podminky.urs.cz/item/CS_URS_2023_01/965081611" TargetMode="External"/><Relationship Id="rId223" Type="http://schemas.openxmlformats.org/officeDocument/2006/relationships/hyperlink" Target="https://podminky.urs.cz/item/CS_URS_2023_01/974031164" TargetMode="External"/><Relationship Id="rId244" Type="http://schemas.openxmlformats.org/officeDocument/2006/relationships/hyperlink" Target="https://podminky.urs.cz/item/CS_URS_2023_01/977211115" TargetMode="External"/><Relationship Id="rId18" Type="http://schemas.openxmlformats.org/officeDocument/2006/relationships/hyperlink" Target="https://podminky.urs.cz/item/CS_URS_2023_01/226212613" TargetMode="External"/><Relationship Id="rId39" Type="http://schemas.openxmlformats.org/officeDocument/2006/relationships/hyperlink" Target="https://podminky.urs.cz/item/CS_URS_2023_01/273313511" TargetMode="External"/><Relationship Id="rId265" Type="http://schemas.openxmlformats.org/officeDocument/2006/relationships/hyperlink" Target="https://podminky.urs.cz/item/CS_URS_2023_01/712363115" TargetMode="External"/><Relationship Id="rId286" Type="http://schemas.openxmlformats.org/officeDocument/2006/relationships/hyperlink" Target="https://podminky.urs.cz/item/CS_URS_2023_01/998762203" TargetMode="External"/><Relationship Id="rId50" Type="http://schemas.openxmlformats.org/officeDocument/2006/relationships/hyperlink" Target="https://podminky.urs.cz/item/CS_URS_2023_01/279351121" TargetMode="External"/><Relationship Id="rId104" Type="http://schemas.openxmlformats.org/officeDocument/2006/relationships/hyperlink" Target="https://podminky.urs.cz/item/CS_URS_2023_01/411361821" TargetMode="External"/><Relationship Id="rId125" Type="http://schemas.openxmlformats.org/officeDocument/2006/relationships/hyperlink" Target="https://podminky.urs.cz/item/CS_URS_2023_01/611321321" TargetMode="External"/><Relationship Id="rId146" Type="http://schemas.openxmlformats.org/officeDocument/2006/relationships/hyperlink" Target="https://podminky.urs.cz/item/CS_URS_2023_01/622221021" TargetMode="External"/><Relationship Id="rId167" Type="http://schemas.openxmlformats.org/officeDocument/2006/relationships/hyperlink" Target="https://podminky.urs.cz/item/CS_URS_2023_01/632451032" TargetMode="External"/><Relationship Id="rId188" Type="http://schemas.openxmlformats.org/officeDocument/2006/relationships/hyperlink" Target="https://podminky.urs.cz/item/CS_URS_2023_01/985622311" TargetMode="External"/><Relationship Id="rId311" Type="http://schemas.openxmlformats.org/officeDocument/2006/relationships/hyperlink" Target="https://podminky.urs.cz/item/CS_URS_2023_01/766660043" TargetMode="External"/><Relationship Id="rId332" Type="http://schemas.openxmlformats.org/officeDocument/2006/relationships/hyperlink" Target="https://podminky.urs.cz/item/CS_URS_2023_01/771591117" TargetMode="External"/><Relationship Id="rId353" Type="http://schemas.openxmlformats.org/officeDocument/2006/relationships/hyperlink" Target="https://podminky.urs.cz/item/CS_URS_2023_01/998781203" TargetMode="External"/><Relationship Id="rId71" Type="http://schemas.openxmlformats.org/officeDocument/2006/relationships/hyperlink" Target="https://podminky.urs.cz/item/CS_URS_2023_01/317168012" TargetMode="External"/><Relationship Id="rId92" Type="http://schemas.openxmlformats.org/officeDocument/2006/relationships/hyperlink" Target="https://podminky.urs.cz/item/CS_URS_2023_01/342291121" TargetMode="External"/><Relationship Id="rId213" Type="http://schemas.openxmlformats.org/officeDocument/2006/relationships/hyperlink" Target="https://podminky.urs.cz/item/CS_URS_2023_01/971035661" TargetMode="External"/><Relationship Id="rId234" Type="http://schemas.openxmlformats.org/officeDocument/2006/relationships/hyperlink" Target="https://podminky.urs.cz/item/CS_URS_2023_01/977151123" TargetMode="External"/><Relationship Id="rId2" Type="http://schemas.openxmlformats.org/officeDocument/2006/relationships/hyperlink" Target="https://podminky.urs.cz/item/CS_URS_2023_01/122451105" TargetMode="External"/><Relationship Id="rId29" Type="http://schemas.openxmlformats.org/officeDocument/2006/relationships/hyperlink" Target="https://podminky.urs.cz/item/CS_URS_2023_01/226213715" TargetMode="External"/><Relationship Id="rId255" Type="http://schemas.openxmlformats.org/officeDocument/2006/relationships/hyperlink" Target="https://podminky.urs.cz/item/CS_URS_2023_01/711441559" TargetMode="External"/><Relationship Id="rId276" Type="http://schemas.openxmlformats.org/officeDocument/2006/relationships/hyperlink" Target="https://podminky.urs.cz/item/CS_URS_2023_01/713131141" TargetMode="External"/><Relationship Id="rId297" Type="http://schemas.openxmlformats.org/officeDocument/2006/relationships/hyperlink" Target="https://podminky.urs.cz/item/CS_URS_2023_01/763431041" TargetMode="External"/><Relationship Id="rId40" Type="http://schemas.openxmlformats.org/officeDocument/2006/relationships/hyperlink" Target="https://podminky.urs.cz/item/CS_URS_2023_01/273313711" TargetMode="External"/><Relationship Id="rId115" Type="http://schemas.openxmlformats.org/officeDocument/2006/relationships/hyperlink" Target="https://podminky.urs.cz/item/CS_URS_2023_01/430321414" TargetMode="External"/><Relationship Id="rId136" Type="http://schemas.openxmlformats.org/officeDocument/2006/relationships/hyperlink" Target="https://podminky.urs.cz/item/CS_URS_2023_01/617131101" TargetMode="External"/><Relationship Id="rId157" Type="http://schemas.openxmlformats.org/officeDocument/2006/relationships/hyperlink" Target="https://podminky.urs.cz/item/CS_URS_2023_01/631311114" TargetMode="External"/><Relationship Id="rId178" Type="http://schemas.openxmlformats.org/officeDocument/2006/relationships/hyperlink" Target="https://podminky.urs.cz/item/CS_URS_2023_01/944511111" TargetMode="External"/><Relationship Id="rId301" Type="http://schemas.openxmlformats.org/officeDocument/2006/relationships/hyperlink" Target="https://podminky.urs.cz/item/CS_URS_2023_01/763111741" TargetMode="External"/><Relationship Id="rId322" Type="http://schemas.openxmlformats.org/officeDocument/2006/relationships/hyperlink" Target="https://podminky.urs.cz/item/CS_URS_2023_01/771474132" TargetMode="External"/><Relationship Id="rId343" Type="http://schemas.openxmlformats.org/officeDocument/2006/relationships/hyperlink" Target="https://podminky.urs.cz/item/CS_URS_2023_01/776991141" TargetMode="External"/><Relationship Id="rId61" Type="http://schemas.openxmlformats.org/officeDocument/2006/relationships/hyperlink" Target="https://podminky.urs.cz/item/CS_URS_2023_01/279113154" TargetMode="External"/><Relationship Id="rId82" Type="http://schemas.openxmlformats.org/officeDocument/2006/relationships/hyperlink" Target="https://podminky.urs.cz/item/CS_URS_2023_01/317944325" TargetMode="External"/><Relationship Id="rId199" Type="http://schemas.openxmlformats.org/officeDocument/2006/relationships/hyperlink" Target="https://podminky.urs.cz/item/CS_URS_2023_01/965042241" TargetMode="External"/><Relationship Id="rId203" Type="http://schemas.openxmlformats.org/officeDocument/2006/relationships/hyperlink" Target="https://podminky.urs.cz/item/CS_URS_2023_01/967031142" TargetMode="External"/><Relationship Id="rId19" Type="http://schemas.openxmlformats.org/officeDocument/2006/relationships/hyperlink" Target="https://podminky.urs.cz/item/CS_URS_2023_01/226212614" TargetMode="External"/><Relationship Id="rId224" Type="http://schemas.openxmlformats.org/officeDocument/2006/relationships/hyperlink" Target="https://podminky.urs.cz/item/CS_URS_2023_01/974031165" TargetMode="External"/><Relationship Id="rId245" Type="http://schemas.openxmlformats.org/officeDocument/2006/relationships/hyperlink" Target="https://podminky.urs.cz/item/CS_URS_2023_01/997013116" TargetMode="External"/><Relationship Id="rId266" Type="http://schemas.openxmlformats.org/officeDocument/2006/relationships/hyperlink" Target="https://podminky.urs.cz/item/CS_URS_2023_01/712363117" TargetMode="External"/><Relationship Id="rId287" Type="http://schemas.openxmlformats.org/officeDocument/2006/relationships/hyperlink" Target="https://podminky.urs.cz/item/CS_URS_2023_01/763131511" TargetMode="External"/><Relationship Id="rId30" Type="http://schemas.openxmlformats.org/officeDocument/2006/relationships/hyperlink" Target="https://podminky.urs.cz/item/CS_URS_2023_01/332352117" TargetMode="External"/><Relationship Id="rId105" Type="http://schemas.openxmlformats.org/officeDocument/2006/relationships/hyperlink" Target="https://podminky.urs.cz/item/CS_URS_2023_01/413321414" TargetMode="External"/><Relationship Id="rId126" Type="http://schemas.openxmlformats.org/officeDocument/2006/relationships/hyperlink" Target="https://podminky.urs.cz/item/CS_URS_2023_01/611321341" TargetMode="External"/><Relationship Id="rId147" Type="http://schemas.openxmlformats.org/officeDocument/2006/relationships/hyperlink" Target="https://podminky.urs.cz/item/CS_URS_2023_01/622221031" TargetMode="External"/><Relationship Id="rId168" Type="http://schemas.openxmlformats.org/officeDocument/2006/relationships/hyperlink" Target="https://podminky.urs.cz/item/CS_URS_2023_01/642946112" TargetMode="External"/><Relationship Id="rId312" Type="http://schemas.openxmlformats.org/officeDocument/2006/relationships/hyperlink" Target="https://podminky.urs.cz/item/CS_URS_2023_01/766660312" TargetMode="External"/><Relationship Id="rId333" Type="http://schemas.openxmlformats.org/officeDocument/2006/relationships/hyperlink" Target="https://podminky.urs.cz/item/CS_URS_2023_01/771591162" TargetMode="External"/><Relationship Id="rId354" Type="http://schemas.openxmlformats.org/officeDocument/2006/relationships/hyperlink" Target="https://podminky.urs.cz/item/CS_URS_2023_01/784211141" TargetMode="External"/><Relationship Id="rId51" Type="http://schemas.openxmlformats.org/officeDocument/2006/relationships/hyperlink" Target="https://podminky.urs.cz/item/CS_URS_2023_01/279351122" TargetMode="External"/><Relationship Id="rId72" Type="http://schemas.openxmlformats.org/officeDocument/2006/relationships/hyperlink" Target="https://podminky.urs.cz/item/CS_URS_2023_01/317168013" TargetMode="External"/><Relationship Id="rId93" Type="http://schemas.openxmlformats.org/officeDocument/2006/relationships/hyperlink" Target="https://podminky.urs.cz/item/CS_URS_2023_01/342291131" TargetMode="External"/><Relationship Id="rId189" Type="http://schemas.openxmlformats.org/officeDocument/2006/relationships/hyperlink" Target="https://podminky.urs.cz/item/CS_URS_2023_01/764002841" TargetMode="External"/><Relationship Id="rId3" Type="http://schemas.openxmlformats.org/officeDocument/2006/relationships/hyperlink" Target="https://podminky.urs.cz/item/CS_URS_2023_01/131351107" TargetMode="External"/><Relationship Id="rId214" Type="http://schemas.openxmlformats.org/officeDocument/2006/relationships/hyperlink" Target="https://podminky.urs.cz/item/CS_URS_2023_01/972054241" TargetMode="External"/><Relationship Id="rId235" Type="http://schemas.openxmlformats.org/officeDocument/2006/relationships/hyperlink" Target="https://podminky.urs.cz/item/CS_URS_2023_01/977151124" TargetMode="External"/><Relationship Id="rId256" Type="http://schemas.openxmlformats.org/officeDocument/2006/relationships/hyperlink" Target="https://podminky.urs.cz/item/CS_URS_2023_01/711442559" TargetMode="External"/><Relationship Id="rId277" Type="http://schemas.openxmlformats.org/officeDocument/2006/relationships/hyperlink" Target="https://podminky.urs.cz/item/CS_URS_2023_01/713141211" TargetMode="External"/><Relationship Id="rId298" Type="http://schemas.openxmlformats.org/officeDocument/2006/relationships/hyperlink" Target="https://podminky.urs.cz/item/CS_URS_2023_01/763431042" TargetMode="External"/><Relationship Id="rId116" Type="http://schemas.openxmlformats.org/officeDocument/2006/relationships/hyperlink" Target="https://podminky.urs.cz/item/CS_URS_2023_01/430361821" TargetMode="External"/><Relationship Id="rId137" Type="http://schemas.openxmlformats.org/officeDocument/2006/relationships/hyperlink" Target="https://podminky.urs.cz/item/CS_URS_2023_01/617321141" TargetMode="External"/><Relationship Id="rId158" Type="http://schemas.openxmlformats.org/officeDocument/2006/relationships/hyperlink" Target="https://podminky.urs.cz/item/CS_URS_2023_01/631311115" TargetMode="External"/><Relationship Id="rId302" Type="http://schemas.openxmlformats.org/officeDocument/2006/relationships/hyperlink" Target="https://podminky.urs.cz/item/CS_URS_2023_01/763111811" TargetMode="External"/><Relationship Id="rId323" Type="http://schemas.openxmlformats.org/officeDocument/2006/relationships/hyperlink" Target="https://podminky.urs.cz/item/CS_URS_2023_01/771474113" TargetMode="External"/><Relationship Id="rId344" Type="http://schemas.openxmlformats.org/officeDocument/2006/relationships/hyperlink" Target="https://podminky.urs.cz/item/CS_URS_2023_01/998776203" TargetMode="External"/><Relationship Id="rId20" Type="http://schemas.openxmlformats.org/officeDocument/2006/relationships/hyperlink" Target="https://podminky.urs.cz/item/CS_URS_2023_01/226212615" TargetMode="External"/><Relationship Id="rId41" Type="http://schemas.openxmlformats.org/officeDocument/2006/relationships/hyperlink" Target="https://podminky.urs.cz/item/CS_URS_2023_01/273322611" TargetMode="External"/><Relationship Id="rId62" Type="http://schemas.openxmlformats.org/officeDocument/2006/relationships/hyperlink" Target="https://podminky.urs.cz/item/CS_URS_2023_01/311231116" TargetMode="External"/><Relationship Id="rId83" Type="http://schemas.openxmlformats.org/officeDocument/2006/relationships/hyperlink" Target="https://podminky.urs.cz/item/CS_URS_2023_01/319201321" TargetMode="External"/><Relationship Id="rId179" Type="http://schemas.openxmlformats.org/officeDocument/2006/relationships/hyperlink" Target="https://podminky.urs.cz/item/CS_URS_2023_01/9445112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33223204" TargetMode="External"/><Relationship Id="rId18" Type="http://schemas.openxmlformats.org/officeDocument/2006/relationships/hyperlink" Target="https://podminky.urs.cz/item/CS_URS_2023_01/733224222" TargetMode="External"/><Relationship Id="rId26" Type="http://schemas.openxmlformats.org/officeDocument/2006/relationships/hyperlink" Target="https://podminky.urs.cz/item/CS_URS_2023_01/734209116" TargetMode="External"/><Relationship Id="rId39" Type="http://schemas.openxmlformats.org/officeDocument/2006/relationships/hyperlink" Target="https://podminky.urs.cz/item/CS_URS_2023_01/734292716" TargetMode="External"/><Relationship Id="rId21" Type="http://schemas.openxmlformats.org/officeDocument/2006/relationships/hyperlink" Target="https://podminky.urs.cz/item/CS_URS_2023_01/733291102" TargetMode="External"/><Relationship Id="rId34" Type="http://schemas.openxmlformats.org/officeDocument/2006/relationships/hyperlink" Target="https://podminky.urs.cz/item/CS_URS_2023_01/734242415" TargetMode="External"/><Relationship Id="rId42" Type="http://schemas.openxmlformats.org/officeDocument/2006/relationships/hyperlink" Target="https://podminky.urs.cz/item/CS_URS_2023_01/998734103" TargetMode="External"/><Relationship Id="rId47" Type="http://schemas.openxmlformats.org/officeDocument/2006/relationships/hyperlink" Target="https://podminky.urs.cz/item/CS_URS_2023_01/735152474" TargetMode="External"/><Relationship Id="rId50" Type="http://schemas.openxmlformats.org/officeDocument/2006/relationships/hyperlink" Target="https://podminky.urs.cz/item/CS_URS_2023_01/735152477" TargetMode="External"/><Relationship Id="rId55" Type="http://schemas.openxmlformats.org/officeDocument/2006/relationships/hyperlink" Target="https://podminky.urs.cz/item/CS_URS_2023_01/735152581" TargetMode="External"/><Relationship Id="rId63" Type="http://schemas.openxmlformats.org/officeDocument/2006/relationships/hyperlink" Target="https://podminky.urs.cz/item/CS_URS_2023_01/713463211" TargetMode="External"/><Relationship Id="rId7" Type="http://schemas.openxmlformats.org/officeDocument/2006/relationships/hyperlink" Target="https://podminky.urs.cz/item/CS_URS_2023_01/733111127" TargetMode="External"/><Relationship Id="rId2" Type="http://schemas.openxmlformats.org/officeDocument/2006/relationships/hyperlink" Target="https://podminky.urs.cz/item/CS_URS_2023_01/998732102" TargetMode="External"/><Relationship Id="rId16" Type="http://schemas.openxmlformats.org/officeDocument/2006/relationships/hyperlink" Target="https://podminky.urs.cz/item/CS_URS_2023_01/733223207" TargetMode="External"/><Relationship Id="rId20" Type="http://schemas.openxmlformats.org/officeDocument/2006/relationships/hyperlink" Target="https://podminky.urs.cz/item/CS_URS_2023_01/733291101" TargetMode="External"/><Relationship Id="rId29" Type="http://schemas.openxmlformats.org/officeDocument/2006/relationships/hyperlink" Target="https://podminky.urs.cz/item/CS_URS_2023_01/734209124R" TargetMode="External"/><Relationship Id="rId41" Type="http://schemas.openxmlformats.org/officeDocument/2006/relationships/hyperlink" Target="https://podminky.urs.cz/item/CS_URS_2023_01/734411113" TargetMode="External"/><Relationship Id="rId54" Type="http://schemas.openxmlformats.org/officeDocument/2006/relationships/hyperlink" Target="https://podminky.urs.cz/item/CS_URS_2023_01/735152579" TargetMode="External"/><Relationship Id="rId62" Type="http://schemas.openxmlformats.org/officeDocument/2006/relationships/hyperlink" Target="https://podminky.urs.cz/item/CS_URS_2023_01/783614651" TargetMode="External"/><Relationship Id="rId1" Type="http://schemas.openxmlformats.org/officeDocument/2006/relationships/hyperlink" Target="https://podminky.urs.cz/item/CS_URS_2023_01/732429212" TargetMode="External"/><Relationship Id="rId6" Type="http://schemas.openxmlformats.org/officeDocument/2006/relationships/hyperlink" Target="https://podminky.urs.cz/item/CS_URS_2023_01/733111126" TargetMode="External"/><Relationship Id="rId11" Type="http://schemas.openxmlformats.org/officeDocument/2006/relationships/hyperlink" Target="https://podminky.urs.cz/item/CS_URS_2023_01/733223202" TargetMode="External"/><Relationship Id="rId24" Type="http://schemas.openxmlformats.org/officeDocument/2006/relationships/hyperlink" Target="https://podminky.urs.cz/item/CS_URS_2023_01/734209114" TargetMode="External"/><Relationship Id="rId32" Type="http://schemas.openxmlformats.org/officeDocument/2006/relationships/hyperlink" Target="https://podminky.urs.cz/item/CS_URS_2023_01/734242413" TargetMode="External"/><Relationship Id="rId37" Type="http://schemas.openxmlformats.org/officeDocument/2006/relationships/hyperlink" Target="https://podminky.urs.cz/item/CS_URS_2023_01/734292714" TargetMode="External"/><Relationship Id="rId40" Type="http://schemas.openxmlformats.org/officeDocument/2006/relationships/hyperlink" Target="https://podminky.urs.cz/item/CS_URS_2023_01/734292717" TargetMode="External"/><Relationship Id="rId45" Type="http://schemas.openxmlformats.org/officeDocument/2006/relationships/hyperlink" Target="https://podminky.urs.cz/item/CS_URS_2023_01/735152471" TargetMode="External"/><Relationship Id="rId53" Type="http://schemas.openxmlformats.org/officeDocument/2006/relationships/hyperlink" Target="https://podminky.urs.cz/item/CS_URS_2023_01/735152577" TargetMode="External"/><Relationship Id="rId58" Type="http://schemas.openxmlformats.org/officeDocument/2006/relationships/hyperlink" Target="https://podminky.urs.cz/item/CS_URS_2023_01/735152673" TargetMode="External"/><Relationship Id="rId66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733111125" TargetMode="External"/><Relationship Id="rId15" Type="http://schemas.openxmlformats.org/officeDocument/2006/relationships/hyperlink" Target="https://podminky.urs.cz/item/CS_URS_2023_01/733223206" TargetMode="External"/><Relationship Id="rId23" Type="http://schemas.openxmlformats.org/officeDocument/2006/relationships/hyperlink" Target="https://podminky.urs.cz/item/CS_URS_2023_01/734209113" TargetMode="External"/><Relationship Id="rId28" Type="http://schemas.openxmlformats.org/officeDocument/2006/relationships/hyperlink" Target="https://podminky.urs.cz/item/CS_URS_2023_01/734209123R" TargetMode="External"/><Relationship Id="rId36" Type="http://schemas.openxmlformats.org/officeDocument/2006/relationships/hyperlink" Target="https://podminky.urs.cz/item/CS_URS_2023_01/734292713" TargetMode="External"/><Relationship Id="rId49" Type="http://schemas.openxmlformats.org/officeDocument/2006/relationships/hyperlink" Target="https://podminky.urs.cz/item/CS_URS_2023_01/735152476" TargetMode="External"/><Relationship Id="rId57" Type="http://schemas.openxmlformats.org/officeDocument/2006/relationships/hyperlink" Target="https://podminky.urs.cz/item/CS_URS_2023_01/735152600" TargetMode="External"/><Relationship Id="rId61" Type="http://schemas.openxmlformats.org/officeDocument/2006/relationships/hyperlink" Target="https://podminky.urs.cz/item/CS_URS_2023_01/998735103" TargetMode="External"/><Relationship Id="rId10" Type="http://schemas.openxmlformats.org/officeDocument/2006/relationships/hyperlink" Target="https://podminky.urs.cz/item/CS_URS_2023_01/733190108" TargetMode="External"/><Relationship Id="rId19" Type="http://schemas.openxmlformats.org/officeDocument/2006/relationships/hyperlink" Target="https://podminky.urs.cz/item/CS_URS_2023_01/733224223" TargetMode="External"/><Relationship Id="rId31" Type="http://schemas.openxmlformats.org/officeDocument/2006/relationships/hyperlink" Target="https://podminky.urs.cz/item/CS_URS_2023_01/734242412" TargetMode="External"/><Relationship Id="rId44" Type="http://schemas.openxmlformats.org/officeDocument/2006/relationships/hyperlink" Target="https://podminky.urs.cz/item/CS_URS_2023_01/735152273" TargetMode="External"/><Relationship Id="rId52" Type="http://schemas.openxmlformats.org/officeDocument/2006/relationships/hyperlink" Target="https://podminky.urs.cz/item/CS_URS_2023_01/735152574" TargetMode="External"/><Relationship Id="rId60" Type="http://schemas.openxmlformats.org/officeDocument/2006/relationships/hyperlink" Target="https://podminky.urs.cz/item/CS_URS_2023_01/735412313" TargetMode="External"/><Relationship Id="rId65" Type="http://schemas.openxmlformats.org/officeDocument/2006/relationships/hyperlink" Target="https://podminky.urs.cz/item/CS_URS_2023_01/998713101" TargetMode="External"/><Relationship Id="rId4" Type="http://schemas.openxmlformats.org/officeDocument/2006/relationships/hyperlink" Target="https://podminky.urs.cz/item/CS_URS_2023_01/733111124" TargetMode="External"/><Relationship Id="rId9" Type="http://schemas.openxmlformats.org/officeDocument/2006/relationships/hyperlink" Target="https://podminky.urs.cz/item/CS_URS_2023_01/733190107" TargetMode="External"/><Relationship Id="rId14" Type="http://schemas.openxmlformats.org/officeDocument/2006/relationships/hyperlink" Target="https://podminky.urs.cz/item/CS_URS_2023_01/733223205" TargetMode="External"/><Relationship Id="rId22" Type="http://schemas.openxmlformats.org/officeDocument/2006/relationships/hyperlink" Target="https://podminky.urs.cz/item/CS_URS_2023_01/998733103" TargetMode="External"/><Relationship Id="rId27" Type="http://schemas.openxmlformats.org/officeDocument/2006/relationships/hyperlink" Target="https://podminky.urs.cz/item/CS_URS_2023_01/734261717" TargetMode="External"/><Relationship Id="rId30" Type="http://schemas.openxmlformats.org/officeDocument/2006/relationships/hyperlink" Target="https://podminky.urs.cz/item/CS_URS_2023_01/734211120" TargetMode="External"/><Relationship Id="rId35" Type="http://schemas.openxmlformats.org/officeDocument/2006/relationships/hyperlink" Target="https://podminky.urs.cz/item/CS_URS_2023_01/734291123" TargetMode="External"/><Relationship Id="rId43" Type="http://schemas.openxmlformats.org/officeDocument/2006/relationships/hyperlink" Target="https://podminky.urs.cz/item/CS_URS_2023_01/735152271" TargetMode="External"/><Relationship Id="rId48" Type="http://schemas.openxmlformats.org/officeDocument/2006/relationships/hyperlink" Target="https://podminky.urs.cz/item/CS_URS_2023_01/735152475" TargetMode="External"/><Relationship Id="rId56" Type="http://schemas.openxmlformats.org/officeDocument/2006/relationships/hyperlink" Target="https://podminky.urs.cz/item/CS_URS_2023_01/735152596" TargetMode="External"/><Relationship Id="rId64" Type="http://schemas.openxmlformats.org/officeDocument/2006/relationships/hyperlink" Target="https://podminky.urs.cz/item/CS_URS_2023_01/713463212" TargetMode="External"/><Relationship Id="rId8" Type="http://schemas.openxmlformats.org/officeDocument/2006/relationships/hyperlink" Target="https://podminky.urs.cz/item/CS_URS_2023_01/733111128" TargetMode="External"/><Relationship Id="rId51" Type="http://schemas.openxmlformats.org/officeDocument/2006/relationships/hyperlink" Target="https://podminky.urs.cz/item/CS_URS_2023_01/735152573" TargetMode="External"/><Relationship Id="rId3" Type="http://schemas.openxmlformats.org/officeDocument/2006/relationships/hyperlink" Target="https://podminky.urs.cz/item/CS_URS_2023_01/733111123" TargetMode="External"/><Relationship Id="rId12" Type="http://schemas.openxmlformats.org/officeDocument/2006/relationships/hyperlink" Target="https://podminky.urs.cz/item/CS_URS_2023_01/733223203" TargetMode="External"/><Relationship Id="rId17" Type="http://schemas.openxmlformats.org/officeDocument/2006/relationships/hyperlink" Target="https://podminky.urs.cz/item/CS_URS_2023_01/733223208" TargetMode="External"/><Relationship Id="rId25" Type="http://schemas.openxmlformats.org/officeDocument/2006/relationships/hyperlink" Target="https://podminky.urs.cz/item/CS_URS_2023_01/734209115" TargetMode="External"/><Relationship Id="rId33" Type="http://schemas.openxmlformats.org/officeDocument/2006/relationships/hyperlink" Target="https://podminky.urs.cz/item/CS_URS_2023_01/734242414" TargetMode="External"/><Relationship Id="rId38" Type="http://schemas.openxmlformats.org/officeDocument/2006/relationships/hyperlink" Target="https://podminky.urs.cz/item/CS_URS_2023_01/734292715" TargetMode="External"/><Relationship Id="rId46" Type="http://schemas.openxmlformats.org/officeDocument/2006/relationships/hyperlink" Target="https://podminky.urs.cz/item/CS_URS_2023_01/735152473" TargetMode="External"/><Relationship Id="rId59" Type="http://schemas.openxmlformats.org/officeDocument/2006/relationships/hyperlink" Target="https://podminky.urs.cz/item/CS_URS_2023_01/73515267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33111118" TargetMode="External"/><Relationship Id="rId13" Type="http://schemas.openxmlformats.org/officeDocument/2006/relationships/hyperlink" Target="https://podminky.urs.cz/item/CS_URS_2023_01/733190225" TargetMode="External"/><Relationship Id="rId18" Type="http://schemas.openxmlformats.org/officeDocument/2006/relationships/hyperlink" Target="https://podminky.urs.cz/item/CS_URS_2023_01/734211120" TargetMode="External"/><Relationship Id="rId26" Type="http://schemas.openxmlformats.org/officeDocument/2006/relationships/hyperlink" Target="https://podminky.urs.cz/item/CS_URS_2023_01/734292716" TargetMode="External"/><Relationship Id="rId3" Type="http://schemas.openxmlformats.org/officeDocument/2006/relationships/hyperlink" Target="https://podminky.urs.cz/item/CS_URS_2023_01/732429212" TargetMode="External"/><Relationship Id="rId21" Type="http://schemas.openxmlformats.org/officeDocument/2006/relationships/hyperlink" Target="https://podminky.urs.cz/item/CS_URS_2023_01/734291123" TargetMode="External"/><Relationship Id="rId34" Type="http://schemas.openxmlformats.org/officeDocument/2006/relationships/hyperlink" Target="https://podminky.urs.cz/item/CS_URS_2023_01/713463212" TargetMode="External"/><Relationship Id="rId7" Type="http://schemas.openxmlformats.org/officeDocument/2006/relationships/hyperlink" Target="https://podminky.urs.cz/item/CS_URS_2023_01/733111117" TargetMode="External"/><Relationship Id="rId12" Type="http://schemas.openxmlformats.org/officeDocument/2006/relationships/hyperlink" Target="https://podminky.urs.cz/item/CS_URS_2023_01/733190108" TargetMode="External"/><Relationship Id="rId17" Type="http://schemas.openxmlformats.org/officeDocument/2006/relationships/hyperlink" Target="https://podminky.urs.cz/item/CS_URS_2023_01/734209115R" TargetMode="External"/><Relationship Id="rId25" Type="http://schemas.openxmlformats.org/officeDocument/2006/relationships/hyperlink" Target="https://podminky.urs.cz/item/CS_URS_2023_01/734292713" TargetMode="External"/><Relationship Id="rId33" Type="http://schemas.openxmlformats.org/officeDocument/2006/relationships/hyperlink" Target="https://podminky.urs.cz/item/CS_URS_2023_01/713463211" TargetMode="External"/><Relationship Id="rId2" Type="http://schemas.openxmlformats.org/officeDocument/2006/relationships/hyperlink" Target="https://podminky.urs.cz/item/CS_URS_2023_01/732199100" TargetMode="External"/><Relationship Id="rId16" Type="http://schemas.openxmlformats.org/officeDocument/2006/relationships/hyperlink" Target="https://podminky.urs.cz/item/CS_URS_2023_01/734193115" TargetMode="External"/><Relationship Id="rId20" Type="http://schemas.openxmlformats.org/officeDocument/2006/relationships/hyperlink" Target="https://podminky.urs.cz/item/CS_URS_2023_01/734242417" TargetMode="External"/><Relationship Id="rId29" Type="http://schemas.openxmlformats.org/officeDocument/2006/relationships/hyperlink" Target="https://podminky.urs.cz/item/CS_URS_2023_01/734411113" TargetMode="External"/><Relationship Id="rId1" Type="http://schemas.openxmlformats.org/officeDocument/2006/relationships/hyperlink" Target="https://podminky.urs.cz/item/CS_URS_2023_01/732112232" TargetMode="External"/><Relationship Id="rId6" Type="http://schemas.openxmlformats.org/officeDocument/2006/relationships/hyperlink" Target="https://podminky.urs.cz/item/CS_URS_2023_01/733111116" TargetMode="External"/><Relationship Id="rId11" Type="http://schemas.openxmlformats.org/officeDocument/2006/relationships/hyperlink" Target="https://podminky.urs.cz/item/CS_URS_2023_01/733190107" TargetMode="External"/><Relationship Id="rId24" Type="http://schemas.openxmlformats.org/officeDocument/2006/relationships/hyperlink" Target="https://podminky.urs.cz/item/CS_URS_2023_01/734292712" TargetMode="External"/><Relationship Id="rId32" Type="http://schemas.openxmlformats.org/officeDocument/2006/relationships/hyperlink" Target="https://podminky.urs.cz/item/CS_URS_2023_01/783614661" TargetMode="External"/><Relationship Id="rId5" Type="http://schemas.openxmlformats.org/officeDocument/2006/relationships/hyperlink" Target="https://podminky.urs.cz/item/CS_URS_2023_01/733111112" TargetMode="External"/><Relationship Id="rId15" Type="http://schemas.openxmlformats.org/officeDocument/2006/relationships/hyperlink" Target="https://podminky.urs.cz/item/CS_URS_2023_01/734163427" TargetMode="External"/><Relationship Id="rId23" Type="http://schemas.openxmlformats.org/officeDocument/2006/relationships/hyperlink" Target="https://podminky.urs.cz/item/CS_URS_2023_01/734291247" TargetMode="External"/><Relationship Id="rId28" Type="http://schemas.openxmlformats.org/officeDocument/2006/relationships/hyperlink" Target="https://podminky.urs.cz/item/CS_URS_2023_01/734292718" TargetMode="External"/><Relationship Id="rId36" Type="http://schemas.openxmlformats.org/officeDocument/2006/relationships/drawing" Target="../drawings/drawing5.xml"/><Relationship Id="rId10" Type="http://schemas.openxmlformats.org/officeDocument/2006/relationships/hyperlink" Target="https://podminky.urs.cz/item/CS_URS_2023_01/733141105" TargetMode="External"/><Relationship Id="rId19" Type="http://schemas.openxmlformats.org/officeDocument/2006/relationships/hyperlink" Target="https://podminky.urs.cz/item/CS_URS_2023_01/734242416" TargetMode="External"/><Relationship Id="rId31" Type="http://schemas.openxmlformats.org/officeDocument/2006/relationships/hyperlink" Target="https://podminky.urs.cz/item/CS_URS_2023_01/783614651" TargetMode="External"/><Relationship Id="rId4" Type="http://schemas.openxmlformats.org/officeDocument/2006/relationships/hyperlink" Target="https://podminky.urs.cz/item/CS_URS_2023_01/998732101" TargetMode="External"/><Relationship Id="rId9" Type="http://schemas.openxmlformats.org/officeDocument/2006/relationships/hyperlink" Target="https://podminky.urs.cz/item/CS_URS_2023_01/733121222" TargetMode="External"/><Relationship Id="rId14" Type="http://schemas.openxmlformats.org/officeDocument/2006/relationships/hyperlink" Target="https://podminky.urs.cz/item/CS_URS_2023_01/998733101" TargetMode="External"/><Relationship Id="rId22" Type="http://schemas.openxmlformats.org/officeDocument/2006/relationships/hyperlink" Target="https://podminky.urs.cz/item/CS_URS_2023_01/734291246" TargetMode="External"/><Relationship Id="rId27" Type="http://schemas.openxmlformats.org/officeDocument/2006/relationships/hyperlink" Target="https://podminky.urs.cz/item/CS_URS_2023_01/734292717" TargetMode="External"/><Relationship Id="rId30" Type="http://schemas.openxmlformats.org/officeDocument/2006/relationships/hyperlink" Target="https://podminky.urs.cz/item/CS_URS_2023_01/998734101" TargetMode="External"/><Relationship Id="rId35" Type="http://schemas.openxmlformats.org/officeDocument/2006/relationships/hyperlink" Target="https://podminky.urs.cz/item/CS_URS_2023_01/99871310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74111102" TargetMode="External"/><Relationship Id="rId18" Type="http://schemas.openxmlformats.org/officeDocument/2006/relationships/hyperlink" Target="https://podminky.urs.cz/item/CS_URS_2023_01/721174005" TargetMode="External"/><Relationship Id="rId26" Type="http://schemas.openxmlformats.org/officeDocument/2006/relationships/hyperlink" Target="https://podminky.urs.cz/item/CS_URS_2023_01/721194105" TargetMode="External"/><Relationship Id="rId39" Type="http://schemas.openxmlformats.org/officeDocument/2006/relationships/hyperlink" Target="https://podminky.urs.cz/item/CS_URS_2023_01/722175005" TargetMode="External"/><Relationship Id="rId21" Type="http://schemas.openxmlformats.org/officeDocument/2006/relationships/hyperlink" Target="https://podminky.urs.cz/item/CS_URS_2023_01/721174024" TargetMode="External"/><Relationship Id="rId34" Type="http://schemas.openxmlformats.org/officeDocument/2006/relationships/hyperlink" Target="https://podminky.urs.cz/item/CS_URS_2023_01/721290112" TargetMode="External"/><Relationship Id="rId42" Type="http://schemas.openxmlformats.org/officeDocument/2006/relationships/hyperlink" Target="https://podminky.urs.cz/item/CS_URS_2023_01/722175003" TargetMode="External"/><Relationship Id="rId47" Type="http://schemas.openxmlformats.org/officeDocument/2006/relationships/hyperlink" Target="https://podminky.urs.cz/item/CS_URS_2023_01/722175003" TargetMode="External"/><Relationship Id="rId50" Type="http://schemas.openxmlformats.org/officeDocument/2006/relationships/hyperlink" Target="https://podminky.urs.cz/item/CS_URS_2023_01/722181222" TargetMode="External"/><Relationship Id="rId55" Type="http://schemas.openxmlformats.org/officeDocument/2006/relationships/hyperlink" Target="https://podminky.urs.cz/item/CS_URS_2023_01/722190401" TargetMode="External"/><Relationship Id="rId63" Type="http://schemas.openxmlformats.org/officeDocument/2006/relationships/hyperlink" Target="https://podminky.urs.cz/item/CS_URS_2023_01/725119125" TargetMode="External"/><Relationship Id="rId68" Type="http://schemas.openxmlformats.org/officeDocument/2006/relationships/hyperlink" Target="https://podminky.urs.cz/item/CS_URS_2023_01/725849413" TargetMode="External"/><Relationship Id="rId76" Type="http://schemas.openxmlformats.org/officeDocument/2006/relationships/hyperlink" Target="https://podminky.urs.cz/item/CS_URS_2023_01/997013509" TargetMode="External"/><Relationship Id="rId7" Type="http://schemas.openxmlformats.org/officeDocument/2006/relationships/hyperlink" Target="https://podminky.urs.cz/item/CS_URS_2023_01/162211311" TargetMode="External"/><Relationship Id="rId71" Type="http://schemas.openxmlformats.org/officeDocument/2006/relationships/hyperlink" Target="https://podminky.urs.cz/item/CS_URS_2023_01/998725201" TargetMode="External"/><Relationship Id="rId2" Type="http://schemas.openxmlformats.org/officeDocument/2006/relationships/hyperlink" Target="https://podminky.urs.cz/item/CS_URS_2023_01/871265231" TargetMode="External"/><Relationship Id="rId16" Type="http://schemas.openxmlformats.org/officeDocument/2006/relationships/hyperlink" Target="https://podminky.urs.cz/item/CS_URS_2023_01/721173316" TargetMode="External"/><Relationship Id="rId29" Type="http://schemas.openxmlformats.org/officeDocument/2006/relationships/hyperlink" Target="https://podminky.urs.cz/item/CS_URS_2023_01/721211912" TargetMode="External"/><Relationship Id="rId11" Type="http://schemas.openxmlformats.org/officeDocument/2006/relationships/hyperlink" Target="https://podminky.urs.cz/item/CS_URS_2023_01/167111121" TargetMode="External"/><Relationship Id="rId24" Type="http://schemas.openxmlformats.org/officeDocument/2006/relationships/hyperlink" Target="https://podminky.urs.cz/item/CS_URS_2023_01/721174045" TargetMode="External"/><Relationship Id="rId32" Type="http://schemas.openxmlformats.org/officeDocument/2006/relationships/hyperlink" Target="https://podminky.urs.cz/item/CS_URS_2023_01/721274123" TargetMode="External"/><Relationship Id="rId37" Type="http://schemas.openxmlformats.org/officeDocument/2006/relationships/hyperlink" Target="https://podminky.urs.cz/item/CS_URS_2023_01/722175003" TargetMode="External"/><Relationship Id="rId40" Type="http://schemas.openxmlformats.org/officeDocument/2006/relationships/hyperlink" Target="https://podminky.urs.cz/item/CS_URS_2023_01/722175006" TargetMode="External"/><Relationship Id="rId45" Type="http://schemas.openxmlformats.org/officeDocument/2006/relationships/hyperlink" Target="https://podminky.urs.cz/item/CS_URS_2023_01/722175006" TargetMode="External"/><Relationship Id="rId53" Type="http://schemas.openxmlformats.org/officeDocument/2006/relationships/hyperlink" Target="https://podminky.urs.cz/item/CS_URS_2023_01/722181241" TargetMode="External"/><Relationship Id="rId58" Type="http://schemas.openxmlformats.org/officeDocument/2006/relationships/hyperlink" Target="https://podminky.urs.cz/item/CS_URS_2023_01/722239101" TargetMode="External"/><Relationship Id="rId66" Type="http://schemas.openxmlformats.org/officeDocument/2006/relationships/hyperlink" Target="https://podminky.urs.cz/item/CS_URS_2023_01/725829131" TargetMode="External"/><Relationship Id="rId74" Type="http://schemas.openxmlformats.org/officeDocument/2006/relationships/hyperlink" Target="https://podminky.urs.cz/item/CS_URS_2023_01/997013154" TargetMode="External"/><Relationship Id="rId5" Type="http://schemas.openxmlformats.org/officeDocument/2006/relationships/hyperlink" Target="https://podminky.urs.cz/item/CS_URS_2023_01/151101101" TargetMode="External"/><Relationship Id="rId15" Type="http://schemas.openxmlformats.org/officeDocument/2006/relationships/hyperlink" Target="https://podminky.urs.cz/item/CS_URS_2023_01/721173315" TargetMode="External"/><Relationship Id="rId23" Type="http://schemas.openxmlformats.org/officeDocument/2006/relationships/hyperlink" Target="https://podminky.urs.cz/item/CS_URS_2023_01/721174043" TargetMode="External"/><Relationship Id="rId28" Type="http://schemas.openxmlformats.org/officeDocument/2006/relationships/hyperlink" Target="https://podminky.urs.cz/item/CS_URS_2023_01/721211421" TargetMode="External"/><Relationship Id="rId36" Type="http://schemas.openxmlformats.org/officeDocument/2006/relationships/hyperlink" Target="https://podminky.urs.cz/item/CS_URS_2023_01/722175002" TargetMode="External"/><Relationship Id="rId49" Type="http://schemas.openxmlformats.org/officeDocument/2006/relationships/hyperlink" Target="https://podminky.urs.cz/item/CS_URS_2023_01/722181221" TargetMode="External"/><Relationship Id="rId57" Type="http://schemas.openxmlformats.org/officeDocument/2006/relationships/hyperlink" Target="https://podminky.urs.cz/item/CS_URS_2023_01/722224115" TargetMode="External"/><Relationship Id="rId61" Type="http://schemas.openxmlformats.org/officeDocument/2006/relationships/hyperlink" Target="https://podminky.urs.cz/item/CS_URS_2023_01/998722201" TargetMode="External"/><Relationship Id="rId10" Type="http://schemas.openxmlformats.org/officeDocument/2006/relationships/hyperlink" Target="https://podminky.urs.cz/item/CS_URS_2023_01/162751119" TargetMode="External"/><Relationship Id="rId19" Type="http://schemas.openxmlformats.org/officeDocument/2006/relationships/hyperlink" Target="https://podminky.urs.cz/item/CS_URS_2023_01/721174005" TargetMode="External"/><Relationship Id="rId31" Type="http://schemas.openxmlformats.org/officeDocument/2006/relationships/hyperlink" Target="https://podminky.urs.cz/item/CS_URS_2023_01/721274121" TargetMode="External"/><Relationship Id="rId44" Type="http://schemas.openxmlformats.org/officeDocument/2006/relationships/hyperlink" Target="https://podminky.urs.cz/item/CS_URS_2023_01/722175005" TargetMode="External"/><Relationship Id="rId52" Type="http://schemas.openxmlformats.org/officeDocument/2006/relationships/hyperlink" Target="https://podminky.urs.cz/item/CS_URS_2023_01/722181232" TargetMode="External"/><Relationship Id="rId60" Type="http://schemas.openxmlformats.org/officeDocument/2006/relationships/hyperlink" Target="https://podminky.urs.cz/item/CS_URS_2023_01/722290226" TargetMode="External"/><Relationship Id="rId65" Type="http://schemas.openxmlformats.org/officeDocument/2006/relationships/hyperlink" Target="https://podminky.urs.cz/item/CS_URS_2023_01/725339111" TargetMode="External"/><Relationship Id="rId73" Type="http://schemas.openxmlformats.org/officeDocument/2006/relationships/hyperlink" Target="https://podminky.urs.cz/item/CS_URS_2023_01/998726211" TargetMode="External"/><Relationship Id="rId78" Type="http://schemas.openxmlformats.org/officeDocument/2006/relationships/drawing" Target="../drawings/drawing8.xml"/><Relationship Id="rId4" Type="http://schemas.openxmlformats.org/officeDocument/2006/relationships/hyperlink" Target="https://podminky.urs.cz/item/CS_URS_2023_01/132112121" TargetMode="External"/><Relationship Id="rId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175111101" TargetMode="External"/><Relationship Id="rId22" Type="http://schemas.openxmlformats.org/officeDocument/2006/relationships/hyperlink" Target="https://podminky.urs.cz/item/CS_URS_2023_01/721174025" TargetMode="External"/><Relationship Id="rId27" Type="http://schemas.openxmlformats.org/officeDocument/2006/relationships/hyperlink" Target="https://podminky.urs.cz/item/CS_URS_2023_01/721194109" TargetMode="External"/><Relationship Id="rId30" Type="http://schemas.openxmlformats.org/officeDocument/2006/relationships/hyperlink" Target="https://podminky.urs.cz/item/CS_URS_2023_01/725869101" TargetMode="External"/><Relationship Id="rId35" Type="http://schemas.openxmlformats.org/officeDocument/2006/relationships/hyperlink" Target="https://podminky.urs.cz/item/CS_URS_2023_01/998721201" TargetMode="External"/><Relationship Id="rId43" Type="http://schemas.openxmlformats.org/officeDocument/2006/relationships/hyperlink" Target="https://podminky.urs.cz/item/CS_URS_2023_01/722175004" TargetMode="External"/><Relationship Id="rId48" Type="http://schemas.openxmlformats.org/officeDocument/2006/relationships/hyperlink" Target="https://podminky.urs.cz/item/CS_URS_2023_01/722175005" TargetMode="External"/><Relationship Id="rId56" Type="http://schemas.openxmlformats.org/officeDocument/2006/relationships/hyperlink" Target="https://podminky.urs.cz/item/CS_URS_2023_01/722220111" TargetMode="External"/><Relationship Id="rId64" Type="http://schemas.openxmlformats.org/officeDocument/2006/relationships/hyperlink" Target="https://podminky.urs.cz/item/CS_URS_2023_01/725219102" TargetMode="External"/><Relationship Id="rId69" Type="http://schemas.openxmlformats.org/officeDocument/2006/relationships/hyperlink" Target="https://podminky.urs.cz/item/CS_URS_2023_01/725862103" TargetMode="External"/><Relationship Id="rId77" Type="http://schemas.openxmlformats.org/officeDocument/2006/relationships/hyperlink" Target="https://podminky.urs.cz/item/CS_URS_2023_01/997013631" TargetMode="External"/><Relationship Id="rId8" Type="http://schemas.openxmlformats.org/officeDocument/2006/relationships/hyperlink" Target="https://podminky.urs.cz/item/CS_URS_2023_01/162211319" TargetMode="External"/><Relationship Id="rId51" Type="http://schemas.openxmlformats.org/officeDocument/2006/relationships/hyperlink" Target="https://podminky.urs.cz/item/CS_URS_2023_01/722181231" TargetMode="External"/><Relationship Id="rId72" Type="http://schemas.openxmlformats.org/officeDocument/2006/relationships/hyperlink" Target="https://podminky.urs.cz/item/CS_URS_2023_01/726131041" TargetMode="External"/><Relationship Id="rId3" Type="http://schemas.openxmlformats.org/officeDocument/2006/relationships/hyperlink" Target="https://podminky.urs.cz/item/CS_URS_2023_01/721173402" TargetMode="External"/><Relationship Id="rId12" Type="http://schemas.openxmlformats.org/officeDocument/2006/relationships/hyperlink" Target="https://podminky.urs.cz/item/CS_URS_2023_01/171201231" TargetMode="External"/><Relationship Id="rId17" Type="http://schemas.openxmlformats.org/officeDocument/2006/relationships/hyperlink" Target="https://podminky.urs.cz/item/CS_URS_2023_01/721174004" TargetMode="External"/><Relationship Id="rId25" Type="http://schemas.openxmlformats.org/officeDocument/2006/relationships/hyperlink" Target="https://podminky.urs.cz/item/CS_URS_2023_01/721175301" TargetMode="External"/><Relationship Id="rId33" Type="http://schemas.openxmlformats.org/officeDocument/2006/relationships/hyperlink" Target="https://podminky.urs.cz/item/CS_URS_2023_01/721290111" TargetMode="External"/><Relationship Id="rId38" Type="http://schemas.openxmlformats.org/officeDocument/2006/relationships/hyperlink" Target="https://podminky.urs.cz/item/CS_URS_2023_01/722175004" TargetMode="External"/><Relationship Id="rId46" Type="http://schemas.openxmlformats.org/officeDocument/2006/relationships/hyperlink" Target="https://podminky.urs.cz/item/CS_URS_2023_01/722175002" TargetMode="External"/><Relationship Id="rId59" Type="http://schemas.openxmlformats.org/officeDocument/2006/relationships/hyperlink" Target="https://podminky.urs.cz/item/CS_URS_2023_01/722290234" TargetMode="External"/><Relationship Id="rId67" Type="http://schemas.openxmlformats.org/officeDocument/2006/relationships/hyperlink" Target="https://podminky.urs.cz/item/CS_URS_2023_01/725829101" TargetMode="External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1/722175002" TargetMode="External"/><Relationship Id="rId54" Type="http://schemas.openxmlformats.org/officeDocument/2006/relationships/hyperlink" Target="https://podminky.urs.cz/item/CS_URS_2023_01/722181243" TargetMode="External"/><Relationship Id="rId62" Type="http://schemas.openxmlformats.org/officeDocument/2006/relationships/hyperlink" Target="https://podminky.urs.cz/item/CS_URS_2023_01/998724101" TargetMode="External"/><Relationship Id="rId70" Type="http://schemas.openxmlformats.org/officeDocument/2006/relationships/hyperlink" Target="https://podminky.urs.cz/item/CS_URS_2023_01/725862113" TargetMode="External"/><Relationship Id="rId75" Type="http://schemas.openxmlformats.org/officeDocument/2006/relationships/hyperlink" Target="https://podminky.urs.cz/item/CS_URS_2023_01/997013501" TargetMode="External"/><Relationship Id="rId1" Type="http://schemas.openxmlformats.org/officeDocument/2006/relationships/hyperlink" Target="https://podminky.urs.cz/item/CS_URS_2023_01/721173402" TargetMode="External"/><Relationship Id="rId6" Type="http://schemas.openxmlformats.org/officeDocument/2006/relationships/hyperlink" Target="https://podminky.urs.cz/item/CS_URS_2023_01/151101111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741320361" TargetMode="External"/><Relationship Id="rId21" Type="http://schemas.openxmlformats.org/officeDocument/2006/relationships/hyperlink" Target="https://podminky.urs.cz/item/CS_URS_2023_01/741320042" TargetMode="External"/><Relationship Id="rId42" Type="http://schemas.openxmlformats.org/officeDocument/2006/relationships/hyperlink" Target="https://podminky.urs.cz/item/CS_URS_2023_01/741320202" TargetMode="External"/><Relationship Id="rId63" Type="http://schemas.openxmlformats.org/officeDocument/2006/relationships/hyperlink" Target="https://podminky.urs.cz/item/CS_URS_2023_01/741320105" TargetMode="External"/><Relationship Id="rId84" Type="http://schemas.openxmlformats.org/officeDocument/2006/relationships/hyperlink" Target="https://podminky.urs.cz/item/CS_URS_2023_01/741320361" TargetMode="External"/><Relationship Id="rId138" Type="http://schemas.openxmlformats.org/officeDocument/2006/relationships/hyperlink" Target="https://podminky.urs.cz/item/CS_URS_2023_01/741330632" TargetMode="External"/><Relationship Id="rId159" Type="http://schemas.openxmlformats.org/officeDocument/2006/relationships/hyperlink" Target="https://podminky.urs.cz/item/CS_URS_2023_01/741320105" TargetMode="External"/><Relationship Id="rId170" Type="http://schemas.openxmlformats.org/officeDocument/2006/relationships/hyperlink" Target="https://podminky.urs.cz/item/CS_URS_2023_01/741210003" TargetMode="External"/><Relationship Id="rId191" Type="http://schemas.openxmlformats.org/officeDocument/2006/relationships/hyperlink" Target="https://podminky.urs.cz/item/CS_URS_2023_01/741112101" TargetMode="External"/><Relationship Id="rId205" Type="http://schemas.openxmlformats.org/officeDocument/2006/relationships/hyperlink" Target="https://podminky.urs.cz/item/CS_URS_2023_01/741910414" TargetMode="External"/><Relationship Id="rId226" Type="http://schemas.openxmlformats.org/officeDocument/2006/relationships/hyperlink" Target="https://podminky.urs.cz/item/CS_URS_2023_01/741122611" TargetMode="External"/><Relationship Id="rId247" Type="http://schemas.openxmlformats.org/officeDocument/2006/relationships/hyperlink" Target="https://podminky.urs.cz/item/CS_URS_2023_01/741371024" TargetMode="External"/><Relationship Id="rId107" Type="http://schemas.openxmlformats.org/officeDocument/2006/relationships/hyperlink" Target="https://podminky.urs.cz/item/CS_URS_2023_01/741231002" TargetMode="External"/><Relationship Id="rId268" Type="http://schemas.openxmlformats.org/officeDocument/2006/relationships/hyperlink" Target="https://podminky.urs.cz/item/CS_URS_2023_01/468081423" TargetMode="External"/><Relationship Id="rId11" Type="http://schemas.openxmlformats.org/officeDocument/2006/relationships/hyperlink" Target="https://podminky.urs.cz/item/CS_URS_2023_01/741331004" TargetMode="External"/><Relationship Id="rId32" Type="http://schemas.openxmlformats.org/officeDocument/2006/relationships/hyperlink" Target="https://podminky.urs.cz/item/CS_URS_2023_01/741320361" TargetMode="External"/><Relationship Id="rId53" Type="http://schemas.openxmlformats.org/officeDocument/2006/relationships/hyperlink" Target="https://podminky.urs.cz/item/CS_URS_2023_01/741231002" TargetMode="External"/><Relationship Id="rId74" Type="http://schemas.openxmlformats.org/officeDocument/2006/relationships/hyperlink" Target="https://podminky.urs.cz/item/CS_URS_2023_01/741231004" TargetMode="External"/><Relationship Id="rId128" Type="http://schemas.openxmlformats.org/officeDocument/2006/relationships/hyperlink" Target="https://podminky.urs.cz/item/CS_URS_2023_01/741330143" TargetMode="External"/><Relationship Id="rId149" Type="http://schemas.openxmlformats.org/officeDocument/2006/relationships/hyperlink" Target="https://podminky.urs.cz/item/CS_URS_2023_01/741320175" TargetMode="External"/><Relationship Id="rId5" Type="http://schemas.openxmlformats.org/officeDocument/2006/relationships/hyperlink" Target="https://podminky.urs.cz/item/CS_URS_2023_01/741312501" TargetMode="External"/><Relationship Id="rId95" Type="http://schemas.openxmlformats.org/officeDocument/2006/relationships/hyperlink" Target="https://podminky.urs.cz/item/CS_URS_2023_01/741330143" TargetMode="External"/><Relationship Id="rId160" Type="http://schemas.openxmlformats.org/officeDocument/2006/relationships/hyperlink" Target="https://podminky.urs.cz/item/CS_URS_2023_01/741320165" TargetMode="External"/><Relationship Id="rId181" Type="http://schemas.openxmlformats.org/officeDocument/2006/relationships/hyperlink" Target="https://podminky.urs.cz/item/CS_URS_2023_01/741210002" TargetMode="External"/><Relationship Id="rId216" Type="http://schemas.openxmlformats.org/officeDocument/2006/relationships/hyperlink" Target="https://podminky.urs.cz/item/CS_URS_2023_01/741122219" TargetMode="External"/><Relationship Id="rId237" Type="http://schemas.openxmlformats.org/officeDocument/2006/relationships/hyperlink" Target="https://podminky.urs.cz/item/CS_URS_2023_01/741310101" TargetMode="External"/><Relationship Id="rId258" Type="http://schemas.openxmlformats.org/officeDocument/2006/relationships/hyperlink" Target="https://podminky.urs.cz/item/CS_URS_2023_01/741350032" TargetMode="External"/><Relationship Id="rId22" Type="http://schemas.openxmlformats.org/officeDocument/2006/relationships/hyperlink" Target="https://podminky.urs.cz/item/CS_URS_2023_01/741322002" TargetMode="External"/><Relationship Id="rId43" Type="http://schemas.openxmlformats.org/officeDocument/2006/relationships/hyperlink" Target="https://podminky.urs.cz/item/CS_URS_2023_01/741310472" TargetMode="External"/><Relationship Id="rId64" Type="http://schemas.openxmlformats.org/officeDocument/2006/relationships/hyperlink" Target="https://podminky.urs.cz/item/CS_URS_2023_01/741320165" TargetMode="External"/><Relationship Id="rId118" Type="http://schemas.openxmlformats.org/officeDocument/2006/relationships/hyperlink" Target="https://podminky.urs.cz/item/CS_URS_2023_01/741321003" TargetMode="External"/><Relationship Id="rId139" Type="http://schemas.openxmlformats.org/officeDocument/2006/relationships/hyperlink" Target="https://podminky.urs.cz/item/CS_URS_2023_01/741330511" TargetMode="External"/><Relationship Id="rId85" Type="http://schemas.openxmlformats.org/officeDocument/2006/relationships/hyperlink" Target="https://podminky.urs.cz/item/CS_URS_2023_01/741321003" TargetMode="External"/><Relationship Id="rId150" Type="http://schemas.openxmlformats.org/officeDocument/2006/relationships/hyperlink" Target="https://podminky.urs.cz/item/CS_URS_2023_01/741321003" TargetMode="External"/><Relationship Id="rId171" Type="http://schemas.openxmlformats.org/officeDocument/2006/relationships/hyperlink" Target="https://podminky.urs.cz/item/CS_URS_2023_01/741322022" TargetMode="External"/><Relationship Id="rId192" Type="http://schemas.openxmlformats.org/officeDocument/2006/relationships/hyperlink" Target="https://podminky.urs.cz/item/CS_URS_2023_01/741112111" TargetMode="External"/><Relationship Id="rId206" Type="http://schemas.openxmlformats.org/officeDocument/2006/relationships/hyperlink" Target="https://podminky.urs.cz/item/CS_URS_2023_01/741910303" TargetMode="External"/><Relationship Id="rId227" Type="http://schemas.openxmlformats.org/officeDocument/2006/relationships/hyperlink" Target="https://podminky.urs.cz/item/CS_URS_2023_01/741122643" TargetMode="External"/><Relationship Id="rId248" Type="http://schemas.openxmlformats.org/officeDocument/2006/relationships/hyperlink" Target="https://podminky.urs.cz/item/CS_URS_2023_01/741371025" TargetMode="External"/><Relationship Id="rId269" Type="http://schemas.openxmlformats.org/officeDocument/2006/relationships/hyperlink" Target="https://podminky.urs.cz/item/CS_URS_2023_01/469972111" TargetMode="External"/><Relationship Id="rId12" Type="http://schemas.openxmlformats.org/officeDocument/2006/relationships/hyperlink" Target="https://podminky.urs.cz/item/CS_URS_2023_01/741350202" TargetMode="External"/><Relationship Id="rId33" Type="http://schemas.openxmlformats.org/officeDocument/2006/relationships/hyperlink" Target="https://podminky.urs.cz/item/CS_URS_2023_01/741320105" TargetMode="External"/><Relationship Id="rId108" Type="http://schemas.openxmlformats.org/officeDocument/2006/relationships/hyperlink" Target="https://podminky.urs.cz/item/CS_URS_2023_01/741231003" TargetMode="External"/><Relationship Id="rId129" Type="http://schemas.openxmlformats.org/officeDocument/2006/relationships/hyperlink" Target="https://podminky.urs.cz/item/CS_URS_2023_01/741322122" TargetMode="External"/><Relationship Id="rId54" Type="http://schemas.openxmlformats.org/officeDocument/2006/relationships/hyperlink" Target="https://podminky.urs.cz/item/CS_URS_2023_01/741231003" TargetMode="External"/><Relationship Id="rId75" Type="http://schemas.openxmlformats.org/officeDocument/2006/relationships/hyperlink" Target="https://podminky.urs.cz/item/CS_URS_2023_01/741231006" TargetMode="External"/><Relationship Id="rId96" Type="http://schemas.openxmlformats.org/officeDocument/2006/relationships/hyperlink" Target="https://podminky.urs.cz/item/CS_URS_2023_01/741322122" TargetMode="External"/><Relationship Id="rId140" Type="http://schemas.openxmlformats.org/officeDocument/2006/relationships/hyperlink" Target="https://podminky.urs.cz/item/CS_URS_2023_01/741231002" TargetMode="External"/><Relationship Id="rId161" Type="http://schemas.openxmlformats.org/officeDocument/2006/relationships/hyperlink" Target="https://podminky.urs.cz/item/CS_URS_2023_01/741320175" TargetMode="External"/><Relationship Id="rId182" Type="http://schemas.openxmlformats.org/officeDocument/2006/relationships/hyperlink" Target="https://podminky.urs.cz/item/CS_URS_2023_01/741231012" TargetMode="External"/><Relationship Id="rId217" Type="http://schemas.openxmlformats.org/officeDocument/2006/relationships/hyperlink" Target="https://podminky.urs.cz/item/CS_URS_2023_01/741122231" TargetMode="External"/><Relationship Id="rId6" Type="http://schemas.openxmlformats.org/officeDocument/2006/relationships/hyperlink" Target="https://podminky.urs.cz/item/CS_URS_2023_01/741320041" TargetMode="External"/><Relationship Id="rId238" Type="http://schemas.openxmlformats.org/officeDocument/2006/relationships/hyperlink" Target="https://podminky.urs.cz/item/CS_URS_2023_01/741310031" TargetMode="External"/><Relationship Id="rId259" Type="http://schemas.openxmlformats.org/officeDocument/2006/relationships/hyperlink" Target="https://podminky.urs.cz/item/CS_URS_2023_01/741372022" TargetMode="External"/><Relationship Id="rId23" Type="http://schemas.openxmlformats.org/officeDocument/2006/relationships/hyperlink" Target="https://podminky.urs.cz/item/CS_URS_2023_01/741331004" TargetMode="External"/><Relationship Id="rId119" Type="http://schemas.openxmlformats.org/officeDocument/2006/relationships/hyperlink" Target="https://podminky.urs.cz/item/CS_URS_2023_01/741321033" TargetMode="External"/><Relationship Id="rId270" Type="http://schemas.openxmlformats.org/officeDocument/2006/relationships/hyperlink" Target="https://podminky.urs.cz/item/CS_URS_2023_01/469971111" TargetMode="External"/><Relationship Id="rId44" Type="http://schemas.openxmlformats.org/officeDocument/2006/relationships/hyperlink" Target="https://podminky.urs.cz/item/CS_URS_2023_01/741320105" TargetMode="External"/><Relationship Id="rId65" Type="http://schemas.openxmlformats.org/officeDocument/2006/relationships/hyperlink" Target="https://podminky.urs.cz/item/CS_URS_2023_01/741320175" TargetMode="External"/><Relationship Id="rId86" Type="http://schemas.openxmlformats.org/officeDocument/2006/relationships/hyperlink" Target="https://podminky.urs.cz/item/CS_URS_2023_01/741321033" TargetMode="External"/><Relationship Id="rId130" Type="http://schemas.openxmlformats.org/officeDocument/2006/relationships/hyperlink" Target="https://podminky.urs.cz/item/CS_URS_2023_01/741320175" TargetMode="External"/><Relationship Id="rId151" Type="http://schemas.openxmlformats.org/officeDocument/2006/relationships/hyperlink" Target="https://podminky.urs.cz/item/CS_URS_2023_01/741330511" TargetMode="External"/><Relationship Id="rId172" Type="http://schemas.openxmlformats.org/officeDocument/2006/relationships/hyperlink" Target="https://podminky.urs.cz/item/CS_URS_2023_01/741322002" TargetMode="External"/><Relationship Id="rId193" Type="http://schemas.openxmlformats.org/officeDocument/2006/relationships/hyperlink" Target="https://podminky.urs.cz/item/CS_URS_2023_01/741112003" TargetMode="External"/><Relationship Id="rId202" Type="http://schemas.openxmlformats.org/officeDocument/2006/relationships/hyperlink" Target="https://podminky.urs.cz/item/CS_URS_2023_01/741910415" TargetMode="External"/><Relationship Id="rId207" Type="http://schemas.openxmlformats.org/officeDocument/2006/relationships/hyperlink" Target="https://podminky.urs.cz/item/CS_URS_2023_01/741920014" TargetMode="External"/><Relationship Id="rId223" Type="http://schemas.openxmlformats.org/officeDocument/2006/relationships/hyperlink" Target="https://podminky.urs.cz/item/CS_URS_2023_01/741122227" TargetMode="External"/><Relationship Id="rId228" Type="http://schemas.openxmlformats.org/officeDocument/2006/relationships/hyperlink" Target="https://podminky.urs.cz/item/CS_URS_2023_01/741310104" TargetMode="External"/><Relationship Id="rId244" Type="http://schemas.openxmlformats.org/officeDocument/2006/relationships/hyperlink" Target="https://podminky.urs.cz/item/CS_URS_2023_01/741310212" TargetMode="External"/><Relationship Id="rId249" Type="http://schemas.openxmlformats.org/officeDocument/2006/relationships/hyperlink" Target="https://podminky.urs.cz/item/CS_URS_2023_01/741371022" TargetMode="External"/><Relationship Id="rId13" Type="http://schemas.openxmlformats.org/officeDocument/2006/relationships/hyperlink" Target="https://podminky.urs.cz/item/CS_URS_2023_01/741231002" TargetMode="External"/><Relationship Id="rId18" Type="http://schemas.openxmlformats.org/officeDocument/2006/relationships/hyperlink" Target="https://podminky.urs.cz/item/CS_URS_2023_01/741320041" TargetMode="External"/><Relationship Id="rId39" Type="http://schemas.openxmlformats.org/officeDocument/2006/relationships/hyperlink" Target="https://podminky.urs.cz/item/CS_URS_2023_01/741210211" TargetMode="External"/><Relationship Id="rId109" Type="http://schemas.openxmlformats.org/officeDocument/2006/relationships/hyperlink" Target="https://podminky.urs.cz/item/CS_URS_2023_01/741231004" TargetMode="External"/><Relationship Id="rId260" Type="http://schemas.openxmlformats.org/officeDocument/2006/relationships/hyperlink" Target="https://podminky.urs.cz/item/CS_URS_2023_01/741372101" TargetMode="External"/><Relationship Id="rId265" Type="http://schemas.openxmlformats.org/officeDocument/2006/relationships/hyperlink" Target="https://podminky.urs.cz/item/CS_URS_2023_01/468081312" TargetMode="External"/><Relationship Id="rId34" Type="http://schemas.openxmlformats.org/officeDocument/2006/relationships/hyperlink" Target="https://podminky.urs.cz/item/CS_URS_2023_01/741320165" TargetMode="External"/><Relationship Id="rId50" Type="http://schemas.openxmlformats.org/officeDocument/2006/relationships/hyperlink" Target="https://podminky.urs.cz/item/CS_URS_2023_01/741321033" TargetMode="External"/><Relationship Id="rId55" Type="http://schemas.openxmlformats.org/officeDocument/2006/relationships/hyperlink" Target="https://podminky.urs.cz/item/CS_URS_2023_01/741231006" TargetMode="External"/><Relationship Id="rId76" Type="http://schemas.openxmlformats.org/officeDocument/2006/relationships/hyperlink" Target="https://podminky.urs.cz/item/CS_URS_2023_01/741210006" TargetMode="External"/><Relationship Id="rId97" Type="http://schemas.openxmlformats.org/officeDocument/2006/relationships/hyperlink" Target="https://podminky.urs.cz/item/CS_URS_2023_01/741320175" TargetMode="External"/><Relationship Id="rId104" Type="http://schemas.openxmlformats.org/officeDocument/2006/relationships/hyperlink" Target="https://podminky.urs.cz/item/CS_URS_2023_01/741330032" TargetMode="External"/><Relationship Id="rId120" Type="http://schemas.openxmlformats.org/officeDocument/2006/relationships/hyperlink" Target="https://podminky.urs.cz/item/CS_URS_2023_01/741313251" TargetMode="External"/><Relationship Id="rId125" Type="http://schemas.openxmlformats.org/officeDocument/2006/relationships/hyperlink" Target="https://podminky.urs.cz/item/CS_URS_2023_01/741231003" TargetMode="External"/><Relationship Id="rId141" Type="http://schemas.openxmlformats.org/officeDocument/2006/relationships/hyperlink" Target="https://podminky.urs.cz/item/CS_URS_2023_01/741231003" TargetMode="External"/><Relationship Id="rId146" Type="http://schemas.openxmlformats.org/officeDocument/2006/relationships/hyperlink" Target="https://podminky.urs.cz/item/CS_URS_2023_01/741320175" TargetMode="External"/><Relationship Id="rId167" Type="http://schemas.openxmlformats.org/officeDocument/2006/relationships/hyperlink" Target="https://podminky.urs.cz/item/CS_URS_2023_01/741231004" TargetMode="External"/><Relationship Id="rId188" Type="http://schemas.openxmlformats.org/officeDocument/2006/relationships/hyperlink" Target="https://podminky.urs.cz/item/CS_URS_2023_01/741112061" TargetMode="External"/><Relationship Id="rId7" Type="http://schemas.openxmlformats.org/officeDocument/2006/relationships/hyperlink" Target="https://podminky.urs.cz/item/CS_URS_2023_01/741312502" TargetMode="External"/><Relationship Id="rId71" Type="http://schemas.openxmlformats.org/officeDocument/2006/relationships/hyperlink" Target="https://podminky.urs.cz/item/CS_URS_2023_01/741330632" TargetMode="External"/><Relationship Id="rId92" Type="http://schemas.openxmlformats.org/officeDocument/2006/relationships/hyperlink" Target="https://podminky.urs.cz/item/CS_URS_2023_01/741231003" TargetMode="External"/><Relationship Id="rId162" Type="http://schemas.openxmlformats.org/officeDocument/2006/relationships/hyperlink" Target="https://podminky.urs.cz/item/CS_URS_2023_01/741320361" TargetMode="External"/><Relationship Id="rId183" Type="http://schemas.openxmlformats.org/officeDocument/2006/relationships/hyperlink" Target="https://podminky.urs.cz/item/CS_URS_2023_01/741210001" TargetMode="External"/><Relationship Id="rId213" Type="http://schemas.openxmlformats.org/officeDocument/2006/relationships/hyperlink" Target="https://podminky.urs.cz/item/CS_URS_2023_01/741122015" TargetMode="External"/><Relationship Id="rId218" Type="http://schemas.openxmlformats.org/officeDocument/2006/relationships/hyperlink" Target="https://podminky.urs.cz/item/CS_URS_2023_01/741122232" TargetMode="External"/><Relationship Id="rId234" Type="http://schemas.openxmlformats.org/officeDocument/2006/relationships/hyperlink" Target="https://podminky.urs.cz/item/CS_URS_2023_01/741310126" TargetMode="External"/><Relationship Id="rId239" Type="http://schemas.openxmlformats.org/officeDocument/2006/relationships/hyperlink" Target="https://podminky.urs.cz/item/CS_URS_2023_01/741313001" TargetMode="External"/><Relationship Id="rId2" Type="http://schemas.openxmlformats.org/officeDocument/2006/relationships/hyperlink" Target="https://podminky.urs.cz/item/CS_URS_2023_01/741320304" TargetMode="External"/><Relationship Id="rId29" Type="http://schemas.openxmlformats.org/officeDocument/2006/relationships/hyperlink" Target="https://podminky.urs.cz/item/CS_URS_2023_01/741330143" TargetMode="External"/><Relationship Id="rId250" Type="http://schemas.openxmlformats.org/officeDocument/2006/relationships/hyperlink" Target="https://podminky.urs.cz/item/CS_URS_2023_01/741371031" TargetMode="External"/><Relationship Id="rId255" Type="http://schemas.openxmlformats.org/officeDocument/2006/relationships/hyperlink" Target="https://podminky.urs.cz/item/CS_URS_2023_01/741372021" TargetMode="External"/><Relationship Id="rId271" Type="http://schemas.openxmlformats.org/officeDocument/2006/relationships/hyperlink" Target="https://podminky.urs.cz/item/CS_URS_2023_01/469971121" TargetMode="External"/><Relationship Id="rId276" Type="http://schemas.openxmlformats.org/officeDocument/2006/relationships/hyperlink" Target="https://podminky.urs.cz/item/CS_URS_2023_01/741811004" TargetMode="External"/><Relationship Id="rId24" Type="http://schemas.openxmlformats.org/officeDocument/2006/relationships/hyperlink" Target="https://podminky.urs.cz/item/CS_URS_2023_01/741350202" TargetMode="External"/><Relationship Id="rId40" Type="http://schemas.openxmlformats.org/officeDocument/2006/relationships/hyperlink" Target="https://podminky.urs.cz/item/CS_URS_2023_01/741330143" TargetMode="External"/><Relationship Id="rId45" Type="http://schemas.openxmlformats.org/officeDocument/2006/relationships/hyperlink" Target="https://podminky.urs.cz/item/CS_URS_2023_01/741320165" TargetMode="External"/><Relationship Id="rId66" Type="http://schemas.openxmlformats.org/officeDocument/2006/relationships/hyperlink" Target="https://podminky.urs.cz/item/CS_URS_2023_01/741320361" TargetMode="External"/><Relationship Id="rId87" Type="http://schemas.openxmlformats.org/officeDocument/2006/relationships/hyperlink" Target="https://podminky.urs.cz/item/CS_URS_2023_01/741313251" TargetMode="External"/><Relationship Id="rId110" Type="http://schemas.openxmlformats.org/officeDocument/2006/relationships/hyperlink" Target="https://podminky.urs.cz/item/CS_URS_2023_01/741231006" TargetMode="External"/><Relationship Id="rId115" Type="http://schemas.openxmlformats.org/officeDocument/2006/relationships/hyperlink" Target="https://podminky.urs.cz/item/CS_URS_2023_01/741320105" TargetMode="External"/><Relationship Id="rId131" Type="http://schemas.openxmlformats.org/officeDocument/2006/relationships/hyperlink" Target="https://podminky.urs.cz/item/CS_URS_2023_01/741320105" TargetMode="External"/><Relationship Id="rId136" Type="http://schemas.openxmlformats.org/officeDocument/2006/relationships/hyperlink" Target="https://podminky.urs.cz/item/CS_URS_2023_01/741313251" TargetMode="External"/><Relationship Id="rId157" Type="http://schemas.openxmlformats.org/officeDocument/2006/relationships/hyperlink" Target="https://podminky.urs.cz/item/CS_URS_2023_01/741320202" TargetMode="External"/><Relationship Id="rId178" Type="http://schemas.openxmlformats.org/officeDocument/2006/relationships/hyperlink" Target="https://podminky.urs.cz/item/CS_URS_2023_01/741330632" TargetMode="External"/><Relationship Id="rId61" Type="http://schemas.openxmlformats.org/officeDocument/2006/relationships/hyperlink" Target="https://podminky.urs.cz/item/CS_URS_2023_01/741320175" TargetMode="External"/><Relationship Id="rId82" Type="http://schemas.openxmlformats.org/officeDocument/2006/relationships/hyperlink" Target="https://podminky.urs.cz/item/CS_URS_2023_01/741320105" TargetMode="External"/><Relationship Id="rId152" Type="http://schemas.openxmlformats.org/officeDocument/2006/relationships/hyperlink" Target="https://podminky.urs.cz/item/CS_URS_2023_01/741231002" TargetMode="External"/><Relationship Id="rId173" Type="http://schemas.openxmlformats.org/officeDocument/2006/relationships/hyperlink" Target="https://podminky.urs.cz/item/CS_URS_2023_01/741320105" TargetMode="External"/><Relationship Id="rId194" Type="http://schemas.openxmlformats.org/officeDocument/2006/relationships/hyperlink" Target="https://podminky.urs.cz/item/CS_URS_2023_01/741110061" TargetMode="External"/><Relationship Id="rId199" Type="http://schemas.openxmlformats.org/officeDocument/2006/relationships/hyperlink" Target="https://podminky.urs.cz/item/CS_URS_2023_01/741910412" TargetMode="External"/><Relationship Id="rId203" Type="http://schemas.openxmlformats.org/officeDocument/2006/relationships/hyperlink" Target="https://podminky.urs.cz/item/CS_URS_2023_01/741910303" TargetMode="External"/><Relationship Id="rId208" Type="http://schemas.openxmlformats.org/officeDocument/2006/relationships/hyperlink" Target="https://podminky.urs.cz/item/CS_URS_2023_01/210021056" TargetMode="External"/><Relationship Id="rId229" Type="http://schemas.openxmlformats.org/officeDocument/2006/relationships/hyperlink" Target="https://podminky.urs.cz/item/CS_URS_2023_01/741210001" TargetMode="External"/><Relationship Id="rId19" Type="http://schemas.openxmlformats.org/officeDocument/2006/relationships/hyperlink" Target="https://podminky.urs.cz/item/CS_URS_2023_01/741312502" TargetMode="External"/><Relationship Id="rId224" Type="http://schemas.openxmlformats.org/officeDocument/2006/relationships/hyperlink" Target="https://podminky.urs.cz/item/CS_URS_2023_01/742121001" TargetMode="External"/><Relationship Id="rId240" Type="http://schemas.openxmlformats.org/officeDocument/2006/relationships/hyperlink" Target="https://podminky.urs.cz/item/CS_URS_2023_01/741313001" TargetMode="External"/><Relationship Id="rId245" Type="http://schemas.openxmlformats.org/officeDocument/2006/relationships/hyperlink" Target="https://podminky.urs.cz/item/CS_URS_2023_01/741311004" TargetMode="External"/><Relationship Id="rId261" Type="http://schemas.openxmlformats.org/officeDocument/2006/relationships/hyperlink" Target="https://podminky.urs.cz/item/CS_URS_2023_01/741371025" TargetMode="External"/><Relationship Id="rId266" Type="http://schemas.openxmlformats.org/officeDocument/2006/relationships/hyperlink" Target="https://podminky.urs.cz/item/CS_URS_2023_01/468081321" TargetMode="External"/><Relationship Id="rId14" Type="http://schemas.openxmlformats.org/officeDocument/2006/relationships/hyperlink" Target="https://podminky.urs.cz/item/CS_URS_2023_01/741210201" TargetMode="External"/><Relationship Id="rId30" Type="http://schemas.openxmlformats.org/officeDocument/2006/relationships/hyperlink" Target="https://podminky.urs.cz/item/CS_URS_2023_01/741322122" TargetMode="External"/><Relationship Id="rId35" Type="http://schemas.openxmlformats.org/officeDocument/2006/relationships/hyperlink" Target="https://podminky.urs.cz/item/CS_URS_2023_01/741330032" TargetMode="External"/><Relationship Id="rId56" Type="http://schemas.openxmlformats.org/officeDocument/2006/relationships/hyperlink" Target="https://podminky.urs.cz/item/CS_URS_2023_01/741210006" TargetMode="External"/><Relationship Id="rId77" Type="http://schemas.openxmlformats.org/officeDocument/2006/relationships/hyperlink" Target="https://podminky.urs.cz/item/CS_URS_2023_01/741330143" TargetMode="External"/><Relationship Id="rId100" Type="http://schemas.openxmlformats.org/officeDocument/2006/relationships/hyperlink" Target="https://podminky.urs.cz/item/CS_URS_2023_01/741320165" TargetMode="External"/><Relationship Id="rId105" Type="http://schemas.openxmlformats.org/officeDocument/2006/relationships/hyperlink" Target="https://podminky.urs.cz/item/CS_URS_2023_01/741330632" TargetMode="External"/><Relationship Id="rId126" Type="http://schemas.openxmlformats.org/officeDocument/2006/relationships/hyperlink" Target="https://podminky.urs.cz/item/CS_URS_2023_01/741231004" TargetMode="External"/><Relationship Id="rId147" Type="http://schemas.openxmlformats.org/officeDocument/2006/relationships/hyperlink" Target="https://podminky.urs.cz/item/CS_URS_2023_01/741320105" TargetMode="External"/><Relationship Id="rId168" Type="http://schemas.openxmlformats.org/officeDocument/2006/relationships/hyperlink" Target="https://podminky.urs.cz/item/CS_URS_2023_01/741210403" TargetMode="External"/><Relationship Id="rId8" Type="http://schemas.openxmlformats.org/officeDocument/2006/relationships/hyperlink" Target="https://podminky.urs.cz/item/CS_URS_2023_01/741320024" TargetMode="External"/><Relationship Id="rId51" Type="http://schemas.openxmlformats.org/officeDocument/2006/relationships/hyperlink" Target="https://podminky.urs.cz/item/CS_URS_2023_01/741313251" TargetMode="External"/><Relationship Id="rId72" Type="http://schemas.openxmlformats.org/officeDocument/2006/relationships/hyperlink" Target="https://podminky.urs.cz/item/CS_URS_2023_01/741330511" TargetMode="External"/><Relationship Id="rId93" Type="http://schemas.openxmlformats.org/officeDocument/2006/relationships/hyperlink" Target="https://podminky.urs.cz/item/CS_URS_2023_01/741231004" TargetMode="External"/><Relationship Id="rId98" Type="http://schemas.openxmlformats.org/officeDocument/2006/relationships/hyperlink" Target="https://podminky.urs.cz/item/CS_URS_2023_01/741320185" TargetMode="External"/><Relationship Id="rId121" Type="http://schemas.openxmlformats.org/officeDocument/2006/relationships/hyperlink" Target="https://podminky.urs.cz/item/CS_URS_2023_01/741330032" TargetMode="External"/><Relationship Id="rId142" Type="http://schemas.openxmlformats.org/officeDocument/2006/relationships/hyperlink" Target="https://podminky.urs.cz/item/CS_URS_2023_01/741231004" TargetMode="External"/><Relationship Id="rId163" Type="http://schemas.openxmlformats.org/officeDocument/2006/relationships/hyperlink" Target="https://podminky.urs.cz/item/CS_URS_2023_01/741321003" TargetMode="External"/><Relationship Id="rId184" Type="http://schemas.openxmlformats.org/officeDocument/2006/relationships/hyperlink" Target="https://podminky.urs.cz/item/CS_URS_2023_01/741231012" TargetMode="External"/><Relationship Id="rId189" Type="http://schemas.openxmlformats.org/officeDocument/2006/relationships/hyperlink" Target="https://podminky.urs.cz/item/CS_URS_2023_01/741112062" TargetMode="External"/><Relationship Id="rId219" Type="http://schemas.openxmlformats.org/officeDocument/2006/relationships/hyperlink" Target="https://podminky.urs.cz/item/CS_URS_2023_01/741122233" TargetMode="External"/><Relationship Id="rId3" Type="http://schemas.openxmlformats.org/officeDocument/2006/relationships/hyperlink" Target="https://podminky.urs.cz/item/CS_URS_2023_01/741320302" TargetMode="External"/><Relationship Id="rId214" Type="http://schemas.openxmlformats.org/officeDocument/2006/relationships/hyperlink" Target="https://podminky.urs.cz/item/CS_URS_2023_01/741122201" TargetMode="External"/><Relationship Id="rId230" Type="http://schemas.openxmlformats.org/officeDocument/2006/relationships/hyperlink" Target="https://podminky.urs.cz/item/CS_URS_2023_01/741311004" TargetMode="External"/><Relationship Id="rId235" Type="http://schemas.openxmlformats.org/officeDocument/2006/relationships/hyperlink" Target="https://podminky.urs.cz/item/CS_URS_2023_01/741310104" TargetMode="External"/><Relationship Id="rId251" Type="http://schemas.openxmlformats.org/officeDocument/2006/relationships/hyperlink" Target="https://podminky.urs.cz/item/CS_URS_2023_01/741371104" TargetMode="External"/><Relationship Id="rId256" Type="http://schemas.openxmlformats.org/officeDocument/2006/relationships/hyperlink" Target="https://podminky.urs.cz/item/CS_URS_2023_01/741372042" TargetMode="External"/><Relationship Id="rId277" Type="http://schemas.openxmlformats.org/officeDocument/2006/relationships/drawing" Target="../drawings/drawing9.xml"/><Relationship Id="rId25" Type="http://schemas.openxmlformats.org/officeDocument/2006/relationships/hyperlink" Target="https://podminky.urs.cz/item/CS_URS_2023_01/741231002" TargetMode="External"/><Relationship Id="rId46" Type="http://schemas.openxmlformats.org/officeDocument/2006/relationships/hyperlink" Target="https://podminky.urs.cz/item/CS_URS_2023_01/741320175" TargetMode="External"/><Relationship Id="rId67" Type="http://schemas.openxmlformats.org/officeDocument/2006/relationships/hyperlink" Target="https://podminky.urs.cz/item/CS_URS_2023_01/741321003" TargetMode="External"/><Relationship Id="rId116" Type="http://schemas.openxmlformats.org/officeDocument/2006/relationships/hyperlink" Target="https://podminky.urs.cz/item/CS_URS_2023_01/741320165" TargetMode="External"/><Relationship Id="rId137" Type="http://schemas.openxmlformats.org/officeDocument/2006/relationships/hyperlink" Target="https://podminky.urs.cz/item/CS_URS_2023_01/741330032" TargetMode="External"/><Relationship Id="rId158" Type="http://schemas.openxmlformats.org/officeDocument/2006/relationships/hyperlink" Target="https://podminky.urs.cz/item/CS_URS_2023_01/741320302" TargetMode="External"/><Relationship Id="rId272" Type="http://schemas.openxmlformats.org/officeDocument/2006/relationships/hyperlink" Target="https://podminky.urs.cz/item/CS_URS_2023_01/741810003" TargetMode="External"/><Relationship Id="rId20" Type="http://schemas.openxmlformats.org/officeDocument/2006/relationships/hyperlink" Target="https://podminky.urs.cz/item/CS_URS_2023_01/741320024" TargetMode="External"/><Relationship Id="rId41" Type="http://schemas.openxmlformats.org/officeDocument/2006/relationships/hyperlink" Target="https://podminky.urs.cz/item/CS_URS_2023_01/741322122" TargetMode="External"/><Relationship Id="rId62" Type="http://schemas.openxmlformats.org/officeDocument/2006/relationships/hyperlink" Target="https://podminky.urs.cz/item/CS_URS_2023_01/741320185" TargetMode="External"/><Relationship Id="rId83" Type="http://schemas.openxmlformats.org/officeDocument/2006/relationships/hyperlink" Target="https://podminky.urs.cz/item/CS_URS_2023_01/741320165" TargetMode="External"/><Relationship Id="rId88" Type="http://schemas.openxmlformats.org/officeDocument/2006/relationships/hyperlink" Target="https://podminky.urs.cz/item/CS_URS_2023_01/741330032" TargetMode="External"/><Relationship Id="rId111" Type="http://schemas.openxmlformats.org/officeDocument/2006/relationships/hyperlink" Target="https://podminky.urs.cz/item/CS_URS_2023_01/741210006" TargetMode="External"/><Relationship Id="rId132" Type="http://schemas.openxmlformats.org/officeDocument/2006/relationships/hyperlink" Target="https://podminky.urs.cz/item/CS_URS_2023_01/741320165" TargetMode="External"/><Relationship Id="rId153" Type="http://schemas.openxmlformats.org/officeDocument/2006/relationships/hyperlink" Target="https://podminky.urs.cz/item/CS_URS_2023_01/741231003" TargetMode="External"/><Relationship Id="rId174" Type="http://schemas.openxmlformats.org/officeDocument/2006/relationships/hyperlink" Target="https://podminky.urs.cz/item/CS_URS_2023_01/741320165" TargetMode="External"/><Relationship Id="rId179" Type="http://schemas.openxmlformats.org/officeDocument/2006/relationships/hyperlink" Target="https://podminky.urs.cz/item/CS_URS_2023_01/741231002" TargetMode="External"/><Relationship Id="rId195" Type="http://schemas.openxmlformats.org/officeDocument/2006/relationships/hyperlink" Target="https://podminky.urs.cz/item/CS_URS_2023_01/741110312" TargetMode="External"/><Relationship Id="rId209" Type="http://schemas.openxmlformats.org/officeDocument/2006/relationships/hyperlink" Target="https://podminky.urs.cz/item/CS_URS_2023_01/741120201" TargetMode="External"/><Relationship Id="rId190" Type="http://schemas.openxmlformats.org/officeDocument/2006/relationships/hyperlink" Target="https://podminky.urs.cz/item/CS_URS_2023_01/741112001" TargetMode="External"/><Relationship Id="rId204" Type="http://schemas.openxmlformats.org/officeDocument/2006/relationships/hyperlink" Target="https://podminky.urs.cz/item/CS_URS_2023_01/741910411" TargetMode="External"/><Relationship Id="rId220" Type="http://schemas.openxmlformats.org/officeDocument/2006/relationships/hyperlink" Target="https://podminky.urs.cz/item/CS_URS_2023_01/741122234" TargetMode="External"/><Relationship Id="rId225" Type="http://schemas.openxmlformats.org/officeDocument/2006/relationships/hyperlink" Target="https://podminky.urs.cz/item/CS_URS_2023_01/741122601" TargetMode="External"/><Relationship Id="rId241" Type="http://schemas.openxmlformats.org/officeDocument/2006/relationships/hyperlink" Target="https://podminky.urs.cz/item/CS_URS_2023_01/741313082" TargetMode="External"/><Relationship Id="rId246" Type="http://schemas.openxmlformats.org/officeDocument/2006/relationships/hyperlink" Target="https://podminky.urs.cz/item/CS_URS_2023_01/741330731" TargetMode="External"/><Relationship Id="rId267" Type="http://schemas.openxmlformats.org/officeDocument/2006/relationships/hyperlink" Target="https://podminky.urs.cz/item/CS_URS_2023_01/468081322" TargetMode="External"/><Relationship Id="rId15" Type="http://schemas.openxmlformats.org/officeDocument/2006/relationships/hyperlink" Target="https://podminky.urs.cz/item/CS_URS_2023_01/741320304" TargetMode="External"/><Relationship Id="rId36" Type="http://schemas.openxmlformats.org/officeDocument/2006/relationships/hyperlink" Target="https://podminky.urs.cz/item/CS_URS_2023_01/741330632" TargetMode="External"/><Relationship Id="rId57" Type="http://schemas.openxmlformats.org/officeDocument/2006/relationships/hyperlink" Target="https://podminky.urs.cz/item/CS_URS_2023_01/741330143" TargetMode="External"/><Relationship Id="rId106" Type="http://schemas.openxmlformats.org/officeDocument/2006/relationships/hyperlink" Target="https://podminky.urs.cz/item/CS_URS_2023_01/741330511" TargetMode="External"/><Relationship Id="rId127" Type="http://schemas.openxmlformats.org/officeDocument/2006/relationships/hyperlink" Target="https://podminky.urs.cz/item/CS_URS_2023_01/741210006" TargetMode="External"/><Relationship Id="rId262" Type="http://schemas.openxmlformats.org/officeDocument/2006/relationships/hyperlink" Target="https://podminky.urs.cz/item/CS_URS_2023_01/468091311" TargetMode="External"/><Relationship Id="rId10" Type="http://schemas.openxmlformats.org/officeDocument/2006/relationships/hyperlink" Target="https://podminky.urs.cz/item/CS_URS_2023_01/741322002" TargetMode="External"/><Relationship Id="rId31" Type="http://schemas.openxmlformats.org/officeDocument/2006/relationships/hyperlink" Target="https://podminky.urs.cz/item/CS_URS_2023_01/741320175" TargetMode="External"/><Relationship Id="rId52" Type="http://schemas.openxmlformats.org/officeDocument/2006/relationships/hyperlink" Target="https://podminky.urs.cz/item/CS_URS_2023_01/741330511" TargetMode="External"/><Relationship Id="rId73" Type="http://schemas.openxmlformats.org/officeDocument/2006/relationships/hyperlink" Target="https://podminky.urs.cz/item/CS_URS_2023_01/741231002" TargetMode="External"/><Relationship Id="rId78" Type="http://schemas.openxmlformats.org/officeDocument/2006/relationships/hyperlink" Target="https://podminky.urs.cz/item/CS_URS_2023_01/741322122" TargetMode="External"/><Relationship Id="rId94" Type="http://schemas.openxmlformats.org/officeDocument/2006/relationships/hyperlink" Target="https://podminky.urs.cz/item/CS_URS_2023_01/741210006" TargetMode="External"/><Relationship Id="rId99" Type="http://schemas.openxmlformats.org/officeDocument/2006/relationships/hyperlink" Target="https://podminky.urs.cz/item/CS_URS_2023_01/741320105" TargetMode="External"/><Relationship Id="rId101" Type="http://schemas.openxmlformats.org/officeDocument/2006/relationships/hyperlink" Target="https://podminky.urs.cz/item/CS_URS_2023_01/741320175" TargetMode="External"/><Relationship Id="rId122" Type="http://schemas.openxmlformats.org/officeDocument/2006/relationships/hyperlink" Target="https://podminky.urs.cz/item/CS_URS_2023_01/741330632" TargetMode="External"/><Relationship Id="rId143" Type="http://schemas.openxmlformats.org/officeDocument/2006/relationships/hyperlink" Target="https://podminky.urs.cz/item/CS_URS_2023_01/741210003" TargetMode="External"/><Relationship Id="rId148" Type="http://schemas.openxmlformats.org/officeDocument/2006/relationships/hyperlink" Target="https://podminky.urs.cz/item/CS_URS_2023_01/741320165" TargetMode="External"/><Relationship Id="rId164" Type="http://schemas.openxmlformats.org/officeDocument/2006/relationships/hyperlink" Target="https://podminky.urs.cz/item/CS_URS_2023_01/741330032" TargetMode="External"/><Relationship Id="rId169" Type="http://schemas.openxmlformats.org/officeDocument/2006/relationships/hyperlink" Target="https://podminky.urs.cz/item/CS_URS_2023_01/741320135" TargetMode="External"/><Relationship Id="rId185" Type="http://schemas.openxmlformats.org/officeDocument/2006/relationships/hyperlink" Target="https://podminky.urs.cz/item/CS_URS_2023_01/741210002" TargetMode="External"/><Relationship Id="rId4" Type="http://schemas.openxmlformats.org/officeDocument/2006/relationships/hyperlink" Target="https://podminky.urs.cz/item/CS_URS_2023_01/741320302" TargetMode="External"/><Relationship Id="rId9" Type="http://schemas.openxmlformats.org/officeDocument/2006/relationships/hyperlink" Target="https://podminky.urs.cz/item/CS_URS_2023_01/741320042" TargetMode="External"/><Relationship Id="rId180" Type="http://schemas.openxmlformats.org/officeDocument/2006/relationships/hyperlink" Target="https://podminky.urs.cz/item/CS_URS_2023_01/741320301" TargetMode="External"/><Relationship Id="rId210" Type="http://schemas.openxmlformats.org/officeDocument/2006/relationships/hyperlink" Target="https://podminky.urs.cz/item/CS_URS_2023_01/741120203" TargetMode="External"/><Relationship Id="rId215" Type="http://schemas.openxmlformats.org/officeDocument/2006/relationships/hyperlink" Target="https://podminky.urs.cz/item/CS_URS_2023_01/741122211" TargetMode="External"/><Relationship Id="rId236" Type="http://schemas.openxmlformats.org/officeDocument/2006/relationships/hyperlink" Target="https://podminky.urs.cz/item/CS_URS_2023_01/741310114" TargetMode="External"/><Relationship Id="rId257" Type="http://schemas.openxmlformats.org/officeDocument/2006/relationships/hyperlink" Target="https://podminky.urs.cz/item/CS_URS_2023_01/741350032" TargetMode="External"/><Relationship Id="rId26" Type="http://schemas.openxmlformats.org/officeDocument/2006/relationships/hyperlink" Target="https://podminky.urs.cz/item/CS_URS_2023_01/741210202" TargetMode="External"/><Relationship Id="rId231" Type="http://schemas.openxmlformats.org/officeDocument/2006/relationships/hyperlink" Target="https://podminky.urs.cz/item/CS_URS_2023_01/741310101" TargetMode="External"/><Relationship Id="rId252" Type="http://schemas.openxmlformats.org/officeDocument/2006/relationships/hyperlink" Target="https://podminky.urs.cz/item/CS_URS_2023_01/741372021" TargetMode="External"/><Relationship Id="rId273" Type="http://schemas.openxmlformats.org/officeDocument/2006/relationships/hyperlink" Target="https://podminky.urs.cz/item/CS_URS_2023_01/741810011" TargetMode="External"/><Relationship Id="rId47" Type="http://schemas.openxmlformats.org/officeDocument/2006/relationships/hyperlink" Target="https://podminky.urs.cz/item/CS_URS_2023_01/741320185" TargetMode="External"/><Relationship Id="rId68" Type="http://schemas.openxmlformats.org/officeDocument/2006/relationships/hyperlink" Target="https://podminky.urs.cz/item/CS_URS_2023_01/741321033" TargetMode="External"/><Relationship Id="rId89" Type="http://schemas.openxmlformats.org/officeDocument/2006/relationships/hyperlink" Target="https://podminky.urs.cz/item/CS_URS_2023_01/741330632" TargetMode="External"/><Relationship Id="rId112" Type="http://schemas.openxmlformats.org/officeDocument/2006/relationships/hyperlink" Target="https://podminky.urs.cz/item/CS_URS_2023_01/741330143" TargetMode="External"/><Relationship Id="rId133" Type="http://schemas.openxmlformats.org/officeDocument/2006/relationships/hyperlink" Target="https://podminky.urs.cz/item/CS_URS_2023_01/741320361" TargetMode="External"/><Relationship Id="rId154" Type="http://schemas.openxmlformats.org/officeDocument/2006/relationships/hyperlink" Target="https://podminky.urs.cz/item/CS_URS_2023_01/741210211" TargetMode="External"/><Relationship Id="rId175" Type="http://schemas.openxmlformats.org/officeDocument/2006/relationships/hyperlink" Target="https://podminky.urs.cz/item/CS_URS_2023_01/741320361" TargetMode="External"/><Relationship Id="rId196" Type="http://schemas.openxmlformats.org/officeDocument/2006/relationships/hyperlink" Target="https://podminky.urs.cz/item/CS_URS_2023_01/741110511" TargetMode="External"/><Relationship Id="rId200" Type="http://schemas.openxmlformats.org/officeDocument/2006/relationships/hyperlink" Target="https://podminky.urs.cz/item/CS_URS_2023_01/741910421" TargetMode="External"/><Relationship Id="rId16" Type="http://schemas.openxmlformats.org/officeDocument/2006/relationships/hyperlink" Target="https://podminky.urs.cz/item/CS_URS_2023_01/741320302" TargetMode="External"/><Relationship Id="rId221" Type="http://schemas.openxmlformats.org/officeDocument/2006/relationships/hyperlink" Target="https://podminky.urs.cz/item/CS_URS_2023_01/741122225" TargetMode="External"/><Relationship Id="rId242" Type="http://schemas.openxmlformats.org/officeDocument/2006/relationships/hyperlink" Target="https://podminky.urs.cz/item/CS_URS_2023_01/741210001" TargetMode="External"/><Relationship Id="rId263" Type="http://schemas.openxmlformats.org/officeDocument/2006/relationships/hyperlink" Target="https://podminky.urs.cz/item/CS_URS_2023_01/468101411" TargetMode="External"/><Relationship Id="rId37" Type="http://schemas.openxmlformats.org/officeDocument/2006/relationships/hyperlink" Target="https://podminky.urs.cz/item/CS_URS_2023_01/741231002" TargetMode="External"/><Relationship Id="rId58" Type="http://schemas.openxmlformats.org/officeDocument/2006/relationships/hyperlink" Target="https://podminky.urs.cz/item/CS_URS_2023_01/741322122" TargetMode="External"/><Relationship Id="rId79" Type="http://schemas.openxmlformats.org/officeDocument/2006/relationships/hyperlink" Target="https://podminky.urs.cz/item/CS_URS_2023_01/741322052" TargetMode="External"/><Relationship Id="rId102" Type="http://schemas.openxmlformats.org/officeDocument/2006/relationships/hyperlink" Target="https://podminky.urs.cz/item/CS_URS_2023_01/741320361" TargetMode="External"/><Relationship Id="rId123" Type="http://schemas.openxmlformats.org/officeDocument/2006/relationships/hyperlink" Target="https://podminky.urs.cz/item/CS_URS_2023_01/741330511" TargetMode="External"/><Relationship Id="rId144" Type="http://schemas.openxmlformats.org/officeDocument/2006/relationships/hyperlink" Target="https://podminky.urs.cz/item/CS_URS_2023_01/741330143" TargetMode="External"/><Relationship Id="rId90" Type="http://schemas.openxmlformats.org/officeDocument/2006/relationships/hyperlink" Target="https://podminky.urs.cz/item/CS_URS_2023_01/741330511" TargetMode="External"/><Relationship Id="rId165" Type="http://schemas.openxmlformats.org/officeDocument/2006/relationships/hyperlink" Target="https://podminky.urs.cz/item/CS_URS_2023_01/741330042" TargetMode="External"/><Relationship Id="rId186" Type="http://schemas.openxmlformats.org/officeDocument/2006/relationships/hyperlink" Target="https://podminky.urs.cz/item/CS_URS_2023_01/741330302" TargetMode="External"/><Relationship Id="rId211" Type="http://schemas.openxmlformats.org/officeDocument/2006/relationships/hyperlink" Target="https://podminky.urs.cz/item/CS_URS_2023_01/741120205" TargetMode="External"/><Relationship Id="rId232" Type="http://schemas.openxmlformats.org/officeDocument/2006/relationships/hyperlink" Target="https://podminky.urs.cz/item/CS_URS_2023_01/741310121" TargetMode="External"/><Relationship Id="rId253" Type="http://schemas.openxmlformats.org/officeDocument/2006/relationships/hyperlink" Target="https://podminky.urs.cz/item/CS_URS_2023_01/741371011" TargetMode="External"/><Relationship Id="rId274" Type="http://schemas.openxmlformats.org/officeDocument/2006/relationships/hyperlink" Target="https://podminky.urs.cz/item/CS_URS_2023_01/741811011" TargetMode="External"/><Relationship Id="rId27" Type="http://schemas.openxmlformats.org/officeDocument/2006/relationships/hyperlink" Target="https://podminky.urs.cz/item/CS_URS_2023_01/741210005" TargetMode="External"/><Relationship Id="rId48" Type="http://schemas.openxmlformats.org/officeDocument/2006/relationships/hyperlink" Target="https://podminky.urs.cz/item/CS_URS_2023_01/741320361" TargetMode="External"/><Relationship Id="rId69" Type="http://schemas.openxmlformats.org/officeDocument/2006/relationships/hyperlink" Target="https://podminky.urs.cz/item/CS_URS_2023_01/741313251" TargetMode="External"/><Relationship Id="rId113" Type="http://schemas.openxmlformats.org/officeDocument/2006/relationships/hyperlink" Target="https://podminky.urs.cz/item/CS_URS_2023_01/741322122" TargetMode="External"/><Relationship Id="rId134" Type="http://schemas.openxmlformats.org/officeDocument/2006/relationships/hyperlink" Target="https://podminky.urs.cz/item/CS_URS_2023_01/741321003" TargetMode="External"/><Relationship Id="rId80" Type="http://schemas.openxmlformats.org/officeDocument/2006/relationships/hyperlink" Target="https://podminky.urs.cz/item/CS_URS_2023_01/741320115" TargetMode="External"/><Relationship Id="rId155" Type="http://schemas.openxmlformats.org/officeDocument/2006/relationships/hyperlink" Target="https://podminky.urs.cz/item/CS_URS_2023_01/741322122" TargetMode="External"/><Relationship Id="rId176" Type="http://schemas.openxmlformats.org/officeDocument/2006/relationships/hyperlink" Target="https://podminky.urs.cz/item/CS_URS_2023_01/741321003" TargetMode="External"/><Relationship Id="rId197" Type="http://schemas.openxmlformats.org/officeDocument/2006/relationships/hyperlink" Target="https://podminky.urs.cz/item/CS_URS_2023_01/741110523" TargetMode="External"/><Relationship Id="rId201" Type="http://schemas.openxmlformats.org/officeDocument/2006/relationships/hyperlink" Target="https://podminky.urs.cz/item/CS_URS_2023_01/741910414" TargetMode="External"/><Relationship Id="rId222" Type="http://schemas.openxmlformats.org/officeDocument/2006/relationships/hyperlink" Target="https://podminky.urs.cz/item/CS_URS_2023_01/741122226" TargetMode="External"/><Relationship Id="rId243" Type="http://schemas.openxmlformats.org/officeDocument/2006/relationships/hyperlink" Target="https://podminky.urs.cz/item/CS_URS_2023_01/741310402" TargetMode="External"/><Relationship Id="rId264" Type="http://schemas.openxmlformats.org/officeDocument/2006/relationships/hyperlink" Target="https://podminky.urs.cz/item/CS_URS_2023_01/468081311" TargetMode="External"/><Relationship Id="rId17" Type="http://schemas.openxmlformats.org/officeDocument/2006/relationships/hyperlink" Target="https://podminky.urs.cz/item/CS_URS_2023_01/741312501" TargetMode="External"/><Relationship Id="rId38" Type="http://schemas.openxmlformats.org/officeDocument/2006/relationships/hyperlink" Target="https://podminky.urs.cz/item/CS_URS_2023_01/741231003" TargetMode="External"/><Relationship Id="rId59" Type="http://schemas.openxmlformats.org/officeDocument/2006/relationships/hyperlink" Target="https://podminky.urs.cz/item/CS_URS_2023_01/741320115" TargetMode="External"/><Relationship Id="rId103" Type="http://schemas.openxmlformats.org/officeDocument/2006/relationships/hyperlink" Target="https://podminky.urs.cz/item/CS_URS_2023_01/741321003" TargetMode="External"/><Relationship Id="rId124" Type="http://schemas.openxmlformats.org/officeDocument/2006/relationships/hyperlink" Target="https://podminky.urs.cz/item/CS_URS_2023_01/741231002" TargetMode="External"/><Relationship Id="rId70" Type="http://schemas.openxmlformats.org/officeDocument/2006/relationships/hyperlink" Target="https://podminky.urs.cz/item/CS_URS_2023_01/741330032" TargetMode="External"/><Relationship Id="rId91" Type="http://schemas.openxmlformats.org/officeDocument/2006/relationships/hyperlink" Target="https://podminky.urs.cz/item/CS_URS_2023_01/741231002" TargetMode="External"/><Relationship Id="rId145" Type="http://schemas.openxmlformats.org/officeDocument/2006/relationships/hyperlink" Target="https://podminky.urs.cz/item/CS_URS_2023_01/741322122" TargetMode="External"/><Relationship Id="rId166" Type="http://schemas.openxmlformats.org/officeDocument/2006/relationships/hyperlink" Target="https://podminky.urs.cz/item/CS_URS_2023_01/741231002" TargetMode="External"/><Relationship Id="rId187" Type="http://schemas.openxmlformats.org/officeDocument/2006/relationships/hyperlink" Target="https://podminky.urs.cz/item/CS_URS_2023_01/741231002" TargetMode="External"/><Relationship Id="rId1" Type="http://schemas.openxmlformats.org/officeDocument/2006/relationships/hyperlink" Target="https://podminky.urs.cz/item/CS_URS_2023_01/741210201" TargetMode="External"/><Relationship Id="rId212" Type="http://schemas.openxmlformats.org/officeDocument/2006/relationships/hyperlink" Target="https://podminky.urs.cz/item/CS_URS_2023_01/741122011" TargetMode="External"/><Relationship Id="rId233" Type="http://schemas.openxmlformats.org/officeDocument/2006/relationships/hyperlink" Target="https://podminky.urs.cz/item/CS_URS_2023_01/741310122" TargetMode="External"/><Relationship Id="rId254" Type="http://schemas.openxmlformats.org/officeDocument/2006/relationships/hyperlink" Target="https://podminky.urs.cz/item/CS_URS_2023_01/741372112" TargetMode="External"/><Relationship Id="rId28" Type="http://schemas.openxmlformats.org/officeDocument/2006/relationships/hyperlink" Target="https://podminky.urs.cz/item/CS_URS_2023_01/741210003" TargetMode="External"/><Relationship Id="rId49" Type="http://schemas.openxmlformats.org/officeDocument/2006/relationships/hyperlink" Target="https://podminky.urs.cz/item/CS_URS_2023_01/741321003" TargetMode="External"/><Relationship Id="rId114" Type="http://schemas.openxmlformats.org/officeDocument/2006/relationships/hyperlink" Target="https://podminky.urs.cz/item/CS_URS_2023_01/741320175" TargetMode="External"/><Relationship Id="rId275" Type="http://schemas.openxmlformats.org/officeDocument/2006/relationships/hyperlink" Target="https://podminky.urs.cz/item/CS_URS_2023_01/741811012" TargetMode="External"/><Relationship Id="rId60" Type="http://schemas.openxmlformats.org/officeDocument/2006/relationships/hyperlink" Target="https://podminky.urs.cz/item/CS_URS_2023_01/741210006" TargetMode="External"/><Relationship Id="rId81" Type="http://schemas.openxmlformats.org/officeDocument/2006/relationships/hyperlink" Target="https://podminky.urs.cz/item/CS_URS_2023_01/741320175" TargetMode="External"/><Relationship Id="rId135" Type="http://schemas.openxmlformats.org/officeDocument/2006/relationships/hyperlink" Target="https://podminky.urs.cz/item/CS_URS_2023_01/741321033" TargetMode="External"/><Relationship Id="rId156" Type="http://schemas.openxmlformats.org/officeDocument/2006/relationships/hyperlink" Target="https://podminky.urs.cz/item/CS_URS_2023_01/741320175" TargetMode="External"/><Relationship Id="rId177" Type="http://schemas.openxmlformats.org/officeDocument/2006/relationships/hyperlink" Target="https://podminky.urs.cz/item/CS_URS_2023_01/741330032" TargetMode="External"/><Relationship Id="rId198" Type="http://schemas.openxmlformats.org/officeDocument/2006/relationships/hyperlink" Target="https://podminky.urs.cz/item/CS_URS_2023_01/74191041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41420022" TargetMode="External"/><Relationship Id="rId2" Type="http://schemas.openxmlformats.org/officeDocument/2006/relationships/hyperlink" Target="https://podminky.urs.cz/item/CS_URS_2023_01/741420021" TargetMode="External"/><Relationship Id="rId1" Type="http://schemas.openxmlformats.org/officeDocument/2006/relationships/hyperlink" Target="https://podminky.urs.cz/item/CS_URS_2023_01/741420001" TargetMode="External"/><Relationship Id="rId6" Type="http://schemas.openxmlformats.org/officeDocument/2006/relationships/drawing" Target="../drawings/drawing10.xml"/><Relationship Id="rId5" Type="http://schemas.openxmlformats.org/officeDocument/2006/relationships/hyperlink" Target="https://podminky.urs.cz/item/CS_URS_2023_01/741430012" TargetMode="External"/><Relationship Id="rId4" Type="http://schemas.openxmlformats.org/officeDocument/2006/relationships/hyperlink" Target="https://podminky.urs.cz/item/CS_URS_2023_01/741420024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42110002" TargetMode="External"/><Relationship Id="rId18" Type="http://schemas.openxmlformats.org/officeDocument/2006/relationships/hyperlink" Target="https://podminky.urs.cz/item/CS_URS_2023_01/742330101" TargetMode="External"/><Relationship Id="rId26" Type="http://schemas.openxmlformats.org/officeDocument/2006/relationships/hyperlink" Target="https://podminky.urs.cz/item/CS_URS_2023_01/742121001" TargetMode="External"/><Relationship Id="rId39" Type="http://schemas.openxmlformats.org/officeDocument/2006/relationships/hyperlink" Target="https://podminky.urs.cz/item/CS_URS_2023_01/742220401" TargetMode="External"/><Relationship Id="rId21" Type="http://schemas.openxmlformats.org/officeDocument/2006/relationships/hyperlink" Target="https://podminky.urs.cz/item/CS_URS_2023_01/742124013" TargetMode="External"/><Relationship Id="rId34" Type="http://schemas.openxmlformats.org/officeDocument/2006/relationships/hyperlink" Target="https://podminky.urs.cz/item/CS_URS_2023_01/742220172" TargetMode="External"/><Relationship Id="rId42" Type="http://schemas.openxmlformats.org/officeDocument/2006/relationships/hyperlink" Target="https://podminky.urs.cz/item/CS_URS_2023_01/742220511" TargetMode="External"/><Relationship Id="rId47" Type="http://schemas.openxmlformats.org/officeDocument/2006/relationships/hyperlink" Target="https://podminky.urs.cz/item/CS_URS_2023_01/742110504" TargetMode="External"/><Relationship Id="rId50" Type="http://schemas.openxmlformats.org/officeDocument/2006/relationships/hyperlink" Target="https://podminky.urs.cz/item/CS_URS_2023_01/742230004" TargetMode="External"/><Relationship Id="rId55" Type="http://schemas.openxmlformats.org/officeDocument/2006/relationships/hyperlink" Target="https://podminky.urs.cz/item/CS_URS_2023_01/742330021" TargetMode="External"/><Relationship Id="rId63" Type="http://schemas.openxmlformats.org/officeDocument/2006/relationships/hyperlink" Target="https://podminky.urs.cz/item/CS_URS_2023_01/742420051" TargetMode="External"/><Relationship Id="rId68" Type="http://schemas.openxmlformats.org/officeDocument/2006/relationships/hyperlink" Target="https://podminky.urs.cz/item/CS_URS_2023_01/742420201" TargetMode="External"/><Relationship Id="rId7" Type="http://schemas.openxmlformats.org/officeDocument/2006/relationships/hyperlink" Target="https://podminky.urs.cz/item/CS_URS_2023_01/742330027" TargetMode="External"/><Relationship Id="rId71" Type="http://schemas.openxmlformats.org/officeDocument/2006/relationships/hyperlink" Target="https://podminky.urs.cz/item/CS_URS_2023_01/742121001" TargetMode="External"/><Relationship Id="rId2" Type="http://schemas.openxmlformats.org/officeDocument/2006/relationships/hyperlink" Target="https://podminky.urs.cz/item/CS_URS_2023_01/742110107" TargetMode="External"/><Relationship Id="rId16" Type="http://schemas.openxmlformats.org/officeDocument/2006/relationships/hyperlink" Target="https://podminky.urs.cz/item/CS_URS_2023_01/742330044" TargetMode="External"/><Relationship Id="rId29" Type="http://schemas.openxmlformats.org/officeDocument/2006/relationships/hyperlink" Target="https://podminky.urs.cz/item/CS_URS_2023_01/742310002" TargetMode="External"/><Relationship Id="rId11" Type="http://schemas.openxmlformats.org/officeDocument/2006/relationships/hyperlink" Target="https://podminky.urs.cz/item/CS_URS_2023_01/742330023" TargetMode="External"/><Relationship Id="rId24" Type="http://schemas.openxmlformats.org/officeDocument/2006/relationships/hyperlink" Target="https://podminky.urs.cz/item/CS_URS_2023_01/742240008" TargetMode="External"/><Relationship Id="rId32" Type="http://schemas.openxmlformats.org/officeDocument/2006/relationships/hyperlink" Target="https://podminky.urs.cz/item/CS_URS_2023_01/742121001" TargetMode="External"/><Relationship Id="rId37" Type="http://schemas.openxmlformats.org/officeDocument/2006/relationships/hyperlink" Target="https://podminky.urs.cz/item/CS_URS_2023_01/742220232" TargetMode="External"/><Relationship Id="rId40" Type="http://schemas.openxmlformats.org/officeDocument/2006/relationships/hyperlink" Target="https://podminky.urs.cz/item/CS_URS_2023_01/742220402" TargetMode="External"/><Relationship Id="rId45" Type="http://schemas.openxmlformats.org/officeDocument/2006/relationships/hyperlink" Target="https://podminky.urs.cz/item/CS_URS_2023_01/742350002" TargetMode="External"/><Relationship Id="rId53" Type="http://schemas.openxmlformats.org/officeDocument/2006/relationships/hyperlink" Target="https://podminky.urs.cz/item/CS_URS_2023_01/742330024" TargetMode="External"/><Relationship Id="rId58" Type="http://schemas.openxmlformats.org/officeDocument/2006/relationships/hyperlink" Target="https://podminky.urs.cz/item/CS_URS_2023_01/742110002" TargetMode="External"/><Relationship Id="rId66" Type="http://schemas.openxmlformats.org/officeDocument/2006/relationships/hyperlink" Target="https://podminky.urs.cz/item/CS_URS_2023_01/742121001" TargetMode="External"/><Relationship Id="rId74" Type="http://schemas.openxmlformats.org/officeDocument/2006/relationships/drawing" Target="../drawings/drawing11.xml"/><Relationship Id="rId5" Type="http://schemas.openxmlformats.org/officeDocument/2006/relationships/hyperlink" Target="https://podminky.urs.cz/item/CS_URS_2023_01/742330022" TargetMode="External"/><Relationship Id="rId15" Type="http://schemas.openxmlformats.org/officeDocument/2006/relationships/hyperlink" Target="https://podminky.urs.cz/item/CS_URS_2023_01/742124002" TargetMode="External"/><Relationship Id="rId23" Type="http://schemas.openxmlformats.org/officeDocument/2006/relationships/hyperlink" Target="https://podminky.urs.cz/item/CS_URS_2023_01/742240001" TargetMode="External"/><Relationship Id="rId28" Type="http://schemas.openxmlformats.org/officeDocument/2006/relationships/hyperlink" Target="https://podminky.urs.cz/item/CS_URS_2023_01/742310003" TargetMode="External"/><Relationship Id="rId36" Type="http://schemas.openxmlformats.org/officeDocument/2006/relationships/hyperlink" Target="https://podminky.urs.cz/item/CS_URS_2023_01/742220141" TargetMode="External"/><Relationship Id="rId49" Type="http://schemas.openxmlformats.org/officeDocument/2006/relationships/hyperlink" Target="https://podminky.urs.cz/item/CS_URS_2023_01/742121001" TargetMode="External"/><Relationship Id="rId57" Type="http://schemas.openxmlformats.org/officeDocument/2006/relationships/hyperlink" Target="https://podminky.urs.cz/item/CS_URS_2023_01/742230102" TargetMode="External"/><Relationship Id="rId61" Type="http://schemas.openxmlformats.org/officeDocument/2006/relationships/hyperlink" Target="https://podminky.urs.cz/item/CS_URS_2023_01/742340001" TargetMode="External"/><Relationship Id="rId10" Type="http://schemas.openxmlformats.org/officeDocument/2006/relationships/hyperlink" Target="https://podminky.urs.cz/item/CS_URS_2023_01/742330031" TargetMode="External"/><Relationship Id="rId19" Type="http://schemas.openxmlformats.org/officeDocument/2006/relationships/hyperlink" Target="https://podminky.urs.cz/item/CS_URS_2023_01/742110013" TargetMode="External"/><Relationship Id="rId31" Type="http://schemas.openxmlformats.org/officeDocument/2006/relationships/hyperlink" Target="https://podminky.urs.cz/item/CS_URS_2023_01/742110002" TargetMode="External"/><Relationship Id="rId44" Type="http://schemas.openxmlformats.org/officeDocument/2006/relationships/hyperlink" Target="https://podminky.urs.cz/item/CS_URS_2023_01/742350004" TargetMode="External"/><Relationship Id="rId52" Type="http://schemas.openxmlformats.org/officeDocument/2006/relationships/hyperlink" Target="https://podminky.urs.cz/item/CS_URS_2023_01/742230103" TargetMode="External"/><Relationship Id="rId60" Type="http://schemas.openxmlformats.org/officeDocument/2006/relationships/hyperlink" Target="https://podminky.urs.cz/item/CS_URS_2023_01/742340002" TargetMode="External"/><Relationship Id="rId65" Type="http://schemas.openxmlformats.org/officeDocument/2006/relationships/hyperlink" Target="https://podminky.urs.cz/item/CS_URS_2023_01/742110002" TargetMode="External"/><Relationship Id="rId73" Type="http://schemas.openxmlformats.org/officeDocument/2006/relationships/hyperlink" Target="https://podminky.urs.cz/item/CS_URS_2023_01/742330051" TargetMode="External"/><Relationship Id="rId4" Type="http://schemas.openxmlformats.org/officeDocument/2006/relationships/hyperlink" Target="https://podminky.urs.cz/item/CS_URS_2023_01/742330005" TargetMode="External"/><Relationship Id="rId9" Type="http://schemas.openxmlformats.org/officeDocument/2006/relationships/hyperlink" Target="https://podminky.urs.cz/item/CS_URS_2023_01/742330029" TargetMode="External"/><Relationship Id="rId14" Type="http://schemas.openxmlformats.org/officeDocument/2006/relationships/hyperlink" Target="https://podminky.urs.cz/item/CS_URS_2023_01/742124001" TargetMode="External"/><Relationship Id="rId22" Type="http://schemas.openxmlformats.org/officeDocument/2006/relationships/hyperlink" Target="https://podminky.urs.cz/item/CS_URS_2023_01/742240005" TargetMode="External"/><Relationship Id="rId27" Type="http://schemas.openxmlformats.org/officeDocument/2006/relationships/hyperlink" Target="https://podminky.urs.cz/item/CS_URS_2023_01/742310004" TargetMode="External"/><Relationship Id="rId30" Type="http://schemas.openxmlformats.org/officeDocument/2006/relationships/hyperlink" Target="https://podminky.urs.cz/item/CS_URS_2023_01/742110504" TargetMode="External"/><Relationship Id="rId35" Type="http://schemas.openxmlformats.org/officeDocument/2006/relationships/hyperlink" Target="https://podminky.urs.cz/item/CS_URS_2023_01/742220161" TargetMode="External"/><Relationship Id="rId43" Type="http://schemas.openxmlformats.org/officeDocument/2006/relationships/hyperlink" Target="https://podminky.urs.cz/item/CS_URS_2023_01/742350001" TargetMode="External"/><Relationship Id="rId48" Type="http://schemas.openxmlformats.org/officeDocument/2006/relationships/hyperlink" Target="https://podminky.urs.cz/item/CS_URS_2023_01/742110002" TargetMode="External"/><Relationship Id="rId56" Type="http://schemas.openxmlformats.org/officeDocument/2006/relationships/hyperlink" Target="https://podminky.urs.cz/item/CS_URS_2023_01/742230001" TargetMode="External"/><Relationship Id="rId64" Type="http://schemas.openxmlformats.org/officeDocument/2006/relationships/hyperlink" Target="https://podminky.urs.cz/item/CS_URS_2023_01/742110504" TargetMode="External"/><Relationship Id="rId69" Type="http://schemas.openxmlformats.org/officeDocument/2006/relationships/hyperlink" Target="https://podminky.urs.cz/item/CS_URS_2023_01/742110504" TargetMode="External"/><Relationship Id="rId8" Type="http://schemas.openxmlformats.org/officeDocument/2006/relationships/hyperlink" Target="https://podminky.urs.cz/item/CS_URS_2023_01/742330036" TargetMode="External"/><Relationship Id="rId51" Type="http://schemas.openxmlformats.org/officeDocument/2006/relationships/hyperlink" Target="https://podminky.urs.cz/item/CS_URS_2023_01/742230003" TargetMode="External"/><Relationship Id="rId72" Type="http://schemas.openxmlformats.org/officeDocument/2006/relationships/hyperlink" Target="https://podminky.urs.cz/item/CS_URS_2023_01/742330044" TargetMode="External"/><Relationship Id="rId3" Type="http://schemas.openxmlformats.org/officeDocument/2006/relationships/hyperlink" Target="https://podminky.urs.cz/item/CS_URS_2023_01/742330012" TargetMode="External"/><Relationship Id="rId12" Type="http://schemas.openxmlformats.org/officeDocument/2006/relationships/hyperlink" Target="https://podminky.urs.cz/item/CS_URS_2023_01/742110504" TargetMode="External"/><Relationship Id="rId17" Type="http://schemas.openxmlformats.org/officeDocument/2006/relationships/hyperlink" Target="https://podminky.urs.cz/item/CS_URS_2023_01/742330051" TargetMode="External"/><Relationship Id="rId25" Type="http://schemas.openxmlformats.org/officeDocument/2006/relationships/hyperlink" Target="https://podminky.urs.cz/item/CS_URS_2023_01/742110002" TargetMode="External"/><Relationship Id="rId33" Type="http://schemas.openxmlformats.org/officeDocument/2006/relationships/hyperlink" Target="https://podminky.urs.cz/item/CS_URS_2023_01/742220001" TargetMode="External"/><Relationship Id="rId38" Type="http://schemas.openxmlformats.org/officeDocument/2006/relationships/hyperlink" Target="https://podminky.urs.cz/item/CS_URS_2023_01/742220236" TargetMode="External"/><Relationship Id="rId46" Type="http://schemas.openxmlformats.org/officeDocument/2006/relationships/hyperlink" Target="https://podminky.urs.cz/item/CS_URS_2023_01/742350003" TargetMode="External"/><Relationship Id="rId59" Type="http://schemas.openxmlformats.org/officeDocument/2006/relationships/hyperlink" Target="https://podminky.urs.cz/item/CS_URS_2023_01/742121001" TargetMode="External"/><Relationship Id="rId67" Type="http://schemas.openxmlformats.org/officeDocument/2006/relationships/hyperlink" Target="https://podminky.urs.cz/item/CS_URS_2023_01/742420121" TargetMode="External"/><Relationship Id="rId20" Type="http://schemas.openxmlformats.org/officeDocument/2006/relationships/hyperlink" Target="https://podminky.urs.cz/item/CS_URS_2023_01/742124012" TargetMode="External"/><Relationship Id="rId41" Type="http://schemas.openxmlformats.org/officeDocument/2006/relationships/hyperlink" Target="https://podminky.urs.cz/item/CS_URS_2023_01/742220411" TargetMode="External"/><Relationship Id="rId54" Type="http://schemas.openxmlformats.org/officeDocument/2006/relationships/hyperlink" Target="https://podminky.urs.cz/item/CS_URS_2023_01/742330012" TargetMode="External"/><Relationship Id="rId62" Type="http://schemas.openxmlformats.org/officeDocument/2006/relationships/hyperlink" Target="https://podminky.urs.cz/item/CS_URS_2023_01/742420061" TargetMode="External"/><Relationship Id="rId70" Type="http://schemas.openxmlformats.org/officeDocument/2006/relationships/hyperlink" Target="https://podminky.urs.cz/item/CS_URS_2023_01/742110002" TargetMode="External"/><Relationship Id="rId1" Type="http://schemas.openxmlformats.org/officeDocument/2006/relationships/hyperlink" Target="https://podminky.urs.cz/item/CS_URS_2023_01/742110102" TargetMode="External"/><Relationship Id="rId6" Type="http://schemas.openxmlformats.org/officeDocument/2006/relationships/hyperlink" Target="https://podminky.urs.cz/item/CS_URS_2023_01/742330024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2210151" TargetMode="External"/><Relationship Id="rId13" Type="http://schemas.openxmlformats.org/officeDocument/2006/relationships/hyperlink" Target="https://podminky.urs.cz/item/CS_URS_2023_01/742210141" TargetMode="External"/><Relationship Id="rId18" Type="http://schemas.openxmlformats.org/officeDocument/2006/relationships/hyperlink" Target="https://podminky.urs.cz/item/CS_URS_2023_01/742210521" TargetMode="External"/><Relationship Id="rId3" Type="http://schemas.openxmlformats.org/officeDocument/2006/relationships/hyperlink" Target="https://podminky.urs.cz/item/CS_URS_2023_01/742111001" TargetMode="External"/><Relationship Id="rId7" Type="http://schemas.openxmlformats.org/officeDocument/2006/relationships/hyperlink" Target="https://podminky.urs.cz/item/CS_URS_2023_01/742210131" TargetMode="External"/><Relationship Id="rId12" Type="http://schemas.openxmlformats.org/officeDocument/2006/relationships/hyperlink" Target="https://podminky.urs.cz/item/CS_URS_2023_01/742210041" TargetMode="External"/><Relationship Id="rId17" Type="http://schemas.openxmlformats.org/officeDocument/2006/relationships/hyperlink" Target="https://podminky.urs.cz/item/CS_URS_2023_01/742210503" TargetMode="External"/><Relationship Id="rId2" Type="http://schemas.openxmlformats.org/officeDocument/2006/relationships/hyperlink" Target="https://podminky.urs.cz/item/CS_URS_2023_01/742121001" TargetMode="External"/><Relationship Id="rId16" Type="http://schemas.openxmlformats.org/officeDocument/2006/relationships/hyperlink" Target="https://podminky.urs.cz/item/CS_URS_2023_01/742210421" TargetMode="External"/><Relationship Id="rId1" Type="http://schemas.openxmlformats.org/officeDocument/2006/relationships/hyperlink" Target="https://podminky.urs.cz/item/CS_URS_2023_01/742110124" TargetMode="External"/><Relationship Id="rId6" Type="http://schemas.openxmlformats.org/officeDocument/2006/relationships/hyperlink" Target="https://podminky.urs.cz/item/CS_URS_2023_01/742210121" TargetMode="External"/><Relationship Id="rId11" Type="http://schemas.openxmlformats.org/officeDocument/2006/relationships/hyperlink" Target="https://podminky.urs.cz/item/CS_URS_2023_01/742210031" TargetMode="External"/><Relationship Id="rId5" Type="http://schemas.openxmlformats.org/officeDocument/2006/relationships/hyperlink" Target="https://podminky.urs.cz/item/CS_URS_2023_01/742210006" TargetMode="External"/><Relationship Id="rId15" Type="http://schemas.openxmlformats.org/officeDocument/2006/relationships/hyperlink" Target="https://podminky.urs.cz/item/CS_URS_2023_01/742210401" TargetMode="External"/><Relationship Id="rId10" Type="http://schemas.openxmlformats.org/officeDocument/2006/relationships/hyperlink" Target="https://podminky.urs.cz/item/CS_URS_2023_01/742210303" TargetMode="External"/><Relationship Id="rId19" Type="http://schemas.openxmlformats.org/officeDocument/2006/relationships/drawing" Target="../drawings/drawing12.xml"/><Relationship Id="rId4" Type="http://schemas.openxmlformats.org/officeDocument/2006/relationships/hyperlink" Target="https://podminky.urs.cz/item/CS_URS_2023_01/742110002" TargetMode="External"/><Relationship Id="rId9" Type="http://schemas.openxmlformats.org/officeDocument/2006/relationships/hyperlink" Target="https://podminky.urs.cz/item/CS_URS_2023_01/742210261" TargetMode="External"/><Relationship Id="rId14" Type="http://schemas.openxmlformats.org/officeDocument/2006/relationships/hyperlink" Target="https://podminky.urs.cz/item/CS_URS_2023_01/74221025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13107223" TargetMode="External"/><Relationship Id="rId18" Type="http://schemas.openxmlformats.org/officeDocument/2006/relationships/hyperlink" Target="https://podminky.urs.cz/item/CS_URS_2023_01/120901121" TargetMode="External"/><Relationship Id="rId26" Type="http://schemas.openxmlformats.org/officeDocument/2006/relationships/hyperlink" Target="https://podminky.urs.cz/item/CS_URS_2023_01/181351113" TargetMode="External"/><Relationship Id="rId39" Type="http://schemas.openxmlformats.org/officeDocument/2006/relationships/hyperlink" Target="https://podminky.urs.cz/item/CS_URS_2023_01/327351221" TargetMode="External"/><Relationship Id="rId21" Type="http://schemas.openxmlformats.org/officeDocument/2006/relationships/hyperlink" Target="https://podminky.urs.cz/item/CS_URS_2023_01/997013501" TargetMode="External"/><Relationship Id="rId34" Type="http://schemas.openxmlformats.org/officeDocument/2006/relationships/hyperlink" Target="https://podminky.urs.cz/item/CS_URS_2023_01/327111141" TargetMode="External"/><Relationship Id="rId42" Type="http://schemas.openxmlformats.org/officeDocument/2006/relationships/hyperlink" Target="https://podminky.urs.cz/item/CS_URS_2023_01/327501111" TargetMode="External"/><Relationship Id="rId47" Type="http://schemas.openxmlformats.org/officeDocument/2006/relationships/hyperlink" Target="https://podminky.urs.cz/item/CS_URS_2023_01/430321212" TargetMode="External"/><Relationship Id="rId50" Type="http://schemas.openxmlformats.org/officeDocument/2006/relationships/hyperlink" Target="https://podminky.urs.cz/item/CS_URS_2023_01/430362021" TargetMode="External"/><Relationship Id="rId55" Type="http://schemas.openxmlformats.org/officeDocument/2006/relationships/hyperlink" Target="https://podminky.urs.cz/item/CS_URS_2023_01/564851111" TargetMode="External"/><Relationship Id="rId63" Type="http://schemas.openxmlformats.org/officeDocument/2006/relationships/hyperlink" Target="https://podminky.urs.cz/item/CS_URS_2023_01/577155142" TargetMode="External"/><Relationship Id="rId68" Type="http://schemas.openxmlformats.org/officeDocument/2006/relationships/hyperlink" Target="https://podminky.urs.cz/item/CS_URS_2023_01/631311122" TargetMode="External"/><Relationship Id="rId76" Type="http://schemas.openxmlformats.org/officeDocument/2006/relationships/hyperlink" Target="https://podminky.urs.cz/item/CS_URS_2023_01/953961112" TargetMode="External"/><Relationship Id="rId7" Type="http://schemas.openxmlformats.org/officeDocument/2006/relationships/hyperlink" Target="https://podminky.urs.cz/item/CS_URS_2023_01/167103101" TargetMode="External"/><Relationship Id="rId71" Type="http://schemas.openxmlformats.org/officeDocument/2006/relationships/hyperlink" Target="https://podminky.urs.cz/item/CS_URS_2023_01/915131111" TargetMode="External"/><Relationship Id="rId2" Type="http://schemas.openxmlformats.org/officeDocument/2006/relationships/hyperlink" Target="https://podminky.urs.cz/item/CS_URS_2023_01/122351106" TargetMode="External"/><Relationship Id="rId16" Type="http://schemas.openxmlformats.org/officeDocument/2006/relationships/hyperlink" Target="https://podminky.urs.cz/item/CS_URS_2023_01/113151111" TargetMode="External"/><Relationship Id="rId29" Type="http://schemas.openxmlformats.org/officeDocument/2006/relationships/hyperlink" Target="https://podminky.urs.cz/item/CS_URS_2023_01/181951114" TargetMode="External"/><Relationship Id="rId11" Type="http://schemas.openxmlformats.org/officeDocument/2006/relationships/hyperlink" Target="https://podminky.urs.cz/item/CS_URS_2023_01/113106571" TargetMode="External"/><Relationship Id="rId24" Type="http://schemas.openxmlformats.org/officeDocument/2006/relationships/hyperlink" Target="https://podminky.urs.cz/item/CS_URS_2023_01/997221875" TargetMode="External"/><Relationship Id="rId32" Type="http://schemas.openxmlformats.org/officeDocument/2006/relationships/hyperlink" Target="https://podminky.urs.cz/item/CS_URS_2023_01/275351122" TargetMode="External"/><Relationship Id="rId37" Type="http://schemas.openxmlformats.org/officeDocument/2006/relationships/hyperlink" Target="https://podminky.urs.cz/item/CS_URS_2023_01/327323128" TargetMode="External"/><Relationship Id="rId40" Type="http://schemas.openxmlformats.org/officeDocument/2006/relationships/hyperlink" Target="https://podminky.urs.cz/item/CS_URS_2023_01/327361006" TargetMode="External"/><Relationship Id="rId45" Type="http://schemas.openxmlformats.org/officeDocument/2006/relationships/hyperlink" Target="https://podminky.urs.cz/item/CS_URS_2023_01/711122131" TargetMode="External"/><Relationship Id="rId53" Type="http://schemas.openxmlformats.org/officeDocument/2006/relationships/hyperlink" Target="https://podminky.urs.cz/item/CS_URS_2023_01/434121426" TargetMode="External"/><Relationship Id="rId58" Type="http://schemas.openxmlformats.org/officeDocument/2006/relationships/hyperlink" Target="https://podminky.urs.cz/item/CS_URS_2023_01/564952113" TargetMode="External"/><Relationship Id="rId66" Type="http://schemas.openxmlformats.org/officeDocument/2006/relationships/hyperlink" Target="https://podminky.urs.cz/item/CS_URS_2023_01/596841221" TargetMode="External"/><Relationship Id="rId74" Type="http://schemas.openxmlformats.org/officeDocument/2006/relationships/hyperlink" Target="https://podminky.urs.cz/item/CS_URS_2023_01/915491211" TargetMode="External"/><Relationship Id="rId79" Type="http://schemas.openxmlformats.org/officeDocument/2006/relationships/hyperlink" Target="https://podminky.urs.cz/item/CS_URS_2023_01/998225111" TargetMode="External"/><Relationship Id="rId5" Type="http://schemas.openxmlformats.org/officeDocument/2006/relationships/hyperlink" Target="https://podminky.urs.cz/item/CS_URS_2023_01/162751135" TargetMode="External"/><Relationship Id="rId61" Type="http://schemas.openxmlformats.org/officeDocument/2006/relationships/hyperlink" Target="https://podminky.urs.cz/item/CS_URS_2023_01/573211111" TargetMode="External"/><Relationship Id="rId10" Type="http://schemas.openxmlformats.org/officeDocument/2006/relationships/hyperlink" Target="https://podminky.urs.cz/item/CS_URS_2023_01/174101101" TargetMode="External"/><Relationship Id="rId19" Type="http://schemas.openxmlformats.org/officeDocument/2006/relationships/hyperlink" Target="https://podminky.urs.cz/item/CS_URS_2023_01/962042321" TargetMode="External"/><Relationship Id="rId31" Type="http://schemas.openxmlformats.org/officeDocument/2006/relationships/hyperlink" Target="https://podminky.urs.cz/item/CS_URS_2023_01/275351121" TargetMode="External"/><Relationship Id="rId44" Type="http://schemas.openxmlformats.org/officeDocument/2006/relationships/hyperlink" Target="https://podminky.urs.cz/item/CS_URS_2023_01/953312112" TargetMode="External"/><Relationship Id="rId52" Type="http://schemas.openxmlformats.org/officeDocument/2006/relationships/hyperlink" Target="https://podminky.urs.cz/item/CS_URS_2023_01/431351122" TargetMode="External"/><Relationship Id="rId60" Type="http://schemas.openxmlformats.org/officeDocument/2006/relationships/hyperlink" Target="https://podminky.urs.cz/item/CS_URS_2023_01/565135121" TargetMode="External"/><Relationship Id="rId65" Type="http://schemas.openxmlformats.org/officeDocument/2006/relationships/hyperlink" Target="https://podminky.urs.cz/item/CS_URS_2023_01/596212233" TargetMode="External"/><Relationship Id="rId73" Type="http://schemas.openxmlformats.org/officeDocument/2006/relationships/hyperlink" Target="https://podminky.urs.cz/item/CS_URS_2023_01/914511111" TargetMode="External"/><Relationship Id="rId78" Type="http://schemas.openxmlformats.org/officeDocument/2006/relationships/hyperlink" Target="https://podminky.urs.cz/item/CS_URS_2023_01/998223011" TargetMode="External"/><Relationship Id="rId81" Type="http://schemas.openxmlformats.org/officeDocument/2006/relationships/drawing" Target="../drawings/drawing15.xml"/><Relationship Id="rId4" Type="http://schemas.openxmlformats.org/officeDocument/2006/relationships/hyperlink" Target="https://podminky.urs.cz/item/CS_URS_2023_01/132351103" TargetMode="External"/><Relationship Id="rId9" Type="http://schemas.openxmlformats.org/officeDocument/2006/relationships/hyperlink" Target="https://podminky.urs.cz/item/CS_URS_2023_01/171201231" TargetMode="External"/><Relationship Id="rId14" Type="http://schemas.openxmlformats.org/officeDocument/2006/relationships/hyperlink" Target="https://podminky.urs.cz/item/CS_URS_2023_01/113107225" TargetMode="External"/><Relationship Id="rId22" Type="http://schemas.openxmlformats.org/officeDocument/2006/relationships/hyperlink" Target="https://podminky.urs.cz/item/CS_URS_2023_01/997013509" TargetMode="External"/><Relationship Id="rId27" Type="http://schemas.openxmlformats.org/officeDocument/2006/relationships/hyperlink" Target="https://podminky.urs.cz/item/CS_URS_2023_01/182351133" TargetMode="External"/><Relationship Id="rId30" Type="http://schemas.openxmlformats.org/officeDocument/2006/relationships/hyperlink" Target="https://podminky.urs.cz/item/CS_URS_2023_01/275321511" TargetMode="External"/><Relationship Id="rId35" Type="http://schemas.openxmlformats.org/officeDocument/2006/relationships/hyperlink" Target="https://podminky.urs.cz/item/CS_URS_2023_01/919726122" TargetMode="External"/><Relationship Id="rId43" Type="http://schemas.openxmlformats.org/officeDocument/2006/relationships/hyperlink" Target="https://podminky.urs.cz/item/CS_URS_2023_01/931994132" TargetMode="External"/><Relationship Id="rId48" Type="http://schemas.openxmlformats.org/officeDocument/2006/relationships/hyperlink" Target="https://podminky.urs.cz/item/CS_URS_2023_01/430321414" TargetMode="External"/><Relationship Id="rId56" Type="http://schemas.openxmlformats.org/officeDocument/2006/relationships/hyperlink" Target="https://podminky.urs.cz/item/CS_URS_2023_01/564851114" TargetMode="External"/><Relationship Id="rId64" Type="http://schemas.openxmlformats.org/officeDocument/2006/relationships/hyperlink" Target="https://podminky.urs.cz/item/CS_URS_2023_01/596211112" TargetMode="External"/><Relationship Id="rId69" Type="http://schemas.openxmlformats.org/officeDocument/2006/relationships/hyperlink" Target="https://podminky.urs.cz/item/CS_URS_2023_01/631311124" TargetMode="External"/><Relationship Id="rId77" Type="http://schemas.openxmlformats.org/officeDocument/2006/relationships/hyperlink" Target="https://podminky.urs.cz/item/CS_URS_2023_01/953965115" TargetMode="External"/><Relationship Id="rId8" Type="http://schemas.openxmlformats.org/officeDocument/2006/relationships/hyperlink" Target="https://podminky.urs.cz/item/CS_URS_2023_01/171151103" TargetMode="External"/><Relationship Id="rId51" Type="http://schemas.openxmlformats.org/officeDocument/2006/relationships/hyperlink" Target="https://podminky.urs.cz/item/CS_URS_2023_01/431351121" TargetMode="External"/><Relationship Id="rId72" Type="http://schemas.openxmlformats.org/officeDocument/2006/relationships/hyperlink" Target="https://podminky.urs.cz/item/CS_URS_2023_01/914111111" TargetMode="External"/><Relationship Id="rId80" Type="http://schemas.openxmlformats.org/officeDocument/2006/relationships/hyperlink" Target="https://podminky.urs.cz/item/CS_URS_2023_01/998767201" TargetMode="External"/><Relationship Id="rId3" Type="http://schemas.openxmlformats.org/officeDocument/2006/relationships/hyperlink" Target="https://podminky.urs.cz/item/CS_URS_2023_01/131351103" TargetMode="External"/><Relationship Id="rId12" Type="http://schemas.openxmlformats.org/officeDocument/2006/relationships/hyperlink" Target="https://podminky.urs.cz/item/CS_URS_2023_01/113107237" TargetMode="External"/><Relationship Id="rId17" Type="http://schemas.openxmlformats.org/officeDocument/2006/relationships/hyperlink" Target="https://podminky.urs.cz/item/CS_URS_2023_01/113202111" TargetMode="External"/><Relationship Id="rId25" Type="http://schemas.openxmlformats.org/officeDocument/2006/relationships/hyperlink" Target="https://podminky.urs.cz/item/CS_URS_2023_01/997221873" TargetMode="External"/><Relationship Id="rId33" Type="http://schemas.openxmlformats.org/officeDocument/2006/relationships/hyperlink" Target="https://podminky.urs.cz/item/CS_URS_2023_01/275361821" TargetMode="External"/><Relationship Id="rId38" Type="http://schemas.openxmlformats.org/officeDocument/2006/relationships/hyperlink" Target="https://podminky.urs.cz/item/CS_URS_2023_01/327351211" TargetMode="External"/><Relationship Id="rId46" Type="http://schemas.openxmlformats.org/officeDocument/2006/relationships/hyperlink" Target="https://podminky.urs.cz/item/CS_URS_2023_01/624631411" TargetMode="External"/><Relationship Id="rId59" Type="http://schemas.openxmlformats.org/officeDocument/2006/relationships/hyperlink" Target="https://podminky.urs.cz/item/CS_URS_2023_01/564962111" TargetMode="External"/><Relationship Id="rId67" Type="http://schemas.openxmlformats.org/officeDocument/2006/relationships/hyperlink" Target="https://podminky.urs.cz/item/CS_URS_2023_01/184911231" TargetMode="External"/><Relationship Id="rId20" Type="http://schemas.openxmlformats.org/officeDocument/2006/relationships/hyperlink" Target="https://podminky.urs.cz/item/CS_URS_2023_01/919735114" TargetMode="External"/><Relationship Id="rId41" Type="http://schemas.openxmlformats.org/officeDocument/2006/relationships/hyperlink" Target="https://podminky.urs.cz/item/CS_URS_2023_01/327361016" TargetMode="External"/><Relationship Id="rId54" Type="http://schemas.openxmlformats.org/officeDocument/2006/relationships/hyperlink" Target="https://podminky.urs.cz/item/CS_URS_2023_01/564831111" TargetMode="External"/><Relationship Id="rId62" Type="http://schemas.openxmlformats.org/officeDocument/2006/relationships/hyperlink" Target="https://podminky.urs.cz/item/CS_URS_2023_01/577134121" TargetMode="External"/><Relationship Id="rId70" Type="http://schemas.openxmlformats.org/officeDocument/2006/relationships/hyperlink" Target="https://podminky.urs.cz/item/CS_URS_2023_01/212755214" TargetMode="External"/><Relationship Id="rId75" Type="http://schemas.openxmlformats.org/officeDocument/2006/relationships/hyperlink" Target="https://podminky.urs.cz/item/CS_URS_2023_01/916231213" TargetMode="External"/><Relationship Id="rId1" Type="http://schemas.openxmlformats.org/officeDocument/2006/relationships/hyperlink" Target="https://podminky.urs.cz/item/CS_URS_2023_01/121151123" TargetMode="External"/><Relationship Id="rId6" Type="http://schemas.openxmlformats.org/officeDocument/2006/relationships/hyperlink" Target="https://podminky.urs.cz/item/CS_URS_2023_01/162206113" TargetMode="External"/><Relationship Id="rId15" Type="http://schemas.openxmlformats.org/officeDocument/2006/relationships/hyperlink" Target="https://podminky.urs.cz/item/CS_URS_2023_01/113107244" TargetMode="External"/><Relationship Id="rId23" Type="http://schemas.openxmlformats.org/officeDocument/2006/relationships/hyperlink" Target="https://podminky.urs.cz/item/CS_URS_2023_01/997221862" TargetMode="External"/><Relationship Id="rId28" Type="http://schemas.openxmlformats.org/officeDocument/2006/relationships/hyperlink" Target="https://podminky.urs.cz/item/CS_URS_2023_01/181951113" TargetMode="External"/><Relationship Id="rId36" Type="http://schemas.openxmlformats.org/officeDocument/2006/relationships/hyperlink" Target="https://podminky.urs.cz/item/CS_URS_2023_01/327323127" TargetMode="External"/><Relationship Id="rId49" Type="http://schemas.openxmlformats.org/officeDocument/2006/relationships/hyperlink" Target="https://podminky.urs.cz/item/CS_URS_2023_01/430321515" TargetMode="External"/><Relationship Id="rId57" Type="http://schemas.openxmlformats.org/officeDocument/2006/relationships/hyperlink" Target="https://podminky.urs.cz/item/CS_URS_2023_01/56486111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4101101" TargetMode="External"/><Relationship Id="rId13" Type="http://schemas.openxmlformats.org/officeDocument/2006/relationships/hyperlink" Target="https://podminky.urs.cz/item/CS_URS_2023_01/997013861" TargetMode="External"/><Relationship Id="rId18" Type="http://schemas.openxmlformats.org/officeDocument/2006/relationships/hyperlink" Target="https://podminky.urs.cz/item/CS_URS_2023_01/894411121" TargetMode="External"/><Relationship Id="rId3" Type="http://schemas.openxmlformats.org/officeDocument/2006/relationships/hyperlink" Target="https://podminky.urs.cz/item/CS_URS_2023_01/132451103" TargetMode="External"/><Relationship Id="rId21" Type="http://schemas.openxmlformats.org/officeDocument/2006/relationships/hyperlink" Target="https://podminky.urs.cz/item/CS_URS_2023_01/894812332" TargetMode="External"/><Relationship Id="rId7" Type="http://schemas.openxmlformats.org/officeDocument/2006/relationships/hyperlink" Target="https://podminky.urs.cz/item/CS_URS_2023_01/171201231" TargetMode="External"/><Relationship Id="rId12" Type="http://schemas.openxmlformats.org/officeDocument/2006/relationships/hyperlink" Target="https://podminky.urs.cz/item/CS_URS_2023_01/997013509" TargetMode="External"/><Relationship Id="rId17" Type="http://schemas.openxmlformats.org/officeDocument/2006/relationships/hyperlink" Target="https://podminky.urs.cz/item/CS_URS_2023_01/721242115" TargetMode="External"/><Relationship Id="rId25" Type="http://schemas.openxmlformats.org/officeDocument/2006/relationships/drawing" Target="../drawings/drawing16.xml"/><Relationship Id="rId2" Type="http://schemas.openxmlformats.org/officeDocument/2006/relationships/hyperlink" Target="https://podminky.urs.cz/item/CS_URS_2023_01/132351103" TargetMode="External"/><Relationship Id="rId16" Type="http://schemas.openxmlformats.org/officeDocument/2006/relationships/hyperlink" Target="https://podminky.urs.cz/item/CS_URS_2023_01/871355221" TargetMode="External"/><Relationship Id="rId20" Type="http://schemas.openxmlformats.org/officeDocument/2006/relationships/hyperlink" Target="https://podminky.urs.cz/item/CS_URS_2023_01/894812317" TargetMode="External"/><Relationship Id="rId1" Type="http://schemas.openxmlformats.org/officeDocument/2006/relationships/hyperlink" Target="https://podminky.urs.cz/item/CS_URS_2023_01/131351103" TargetMode="External"/><Relationship Id="rId6" Type="http://schemas.openxmlformats.org/officeDocument/2006/relationships/hyperlink" Target="https://podminky.urs.cz/item/CS_URS_2023_01/162751135" TargetMode="External"/><Relationship Id="rId11" Type="http://schemas.openxmlformats.org/officeDocument/2006/relationships/hyperlink" Target="https://podminky.urs.cz/item/CS_URS_2023_01/997013501" TargetMode="External"/><Relationship Id="rId24" Type="http://schemas.openxmlformats.org/officeDocument/2006/relationships/hyperlink" Target="https://podminky.urs.cz/item/CS_URS_2023_01/998276101" TargetMode="External"/><Relationship Id="rId5" Type="http://schemas.openxmlformats.org/officeDocument/2006/relationships/hyperlink" Target="https://podminky.urs.cz/item/CS_URS_2023_01/151101112" TargetMode="External"/><Relationship Id="rId15" Type="http://schemas.openxmlformats.org/officeDocument/2006/relationships/hyperlink" Target="https://podminky.urs.cz/item/CS_URS_2023_01/871315221" TargetMode="External"/><Relationship Id="rId23" Type="http://schemas.openxmlformats.org/officeDocument/2006/relationships/hyperlink" Target="https://podminky.urs.cz/item/CS_URS_2023_01/899104111" TargetMode="External"/><Relationship Id="rId10" Type="http://schemas.openxmlformats.org/officeDocument/2006/relationships/hyperlink" Target="https://podminky.urs.cz/item/CS_URS_2023_01/969011112" TargetMode="External"/><Relationship Id="rId19" Type="http://schemas.openxmlformats.org/officeDocument/2006/relationships/hyperlink" Target="https://podminky.urs.cz/item/CS_URS_2023_01/894812313" TargetMode="External"/><Relationship Id="rId4" Type="http://schemas.openxmlformats.org/officeDocument/2006/relationships/hyperlink" Target="https://podminky.urs.cz/item/CS_URS_2023_01/151101102" TargetMode="External"/><Relationship Id="rId9" Type="http://schemas.openxmlformats.org/officeDocument/2006/relationships/hyperlink" Target="https://podminky.urs.cz/item/CS_URS_2023_01/175151101" TargetMode="External"/><Relationship Id="rId14" Type="http://schemas.openxmlformats.org/officeDocument/2006/relationships/hyperlink" Target="https://podminky.urs.cz/item/CS_URS_2023_01/451573111" TargetMode="External"/><Relationship Id="rId22" Type="http://schemas.openxmlformats.org/officeDocument/2006/relationships/hyperlink" Target="https://podminky.urs.cz/item/CS_URS_2023_01/894812376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5151101" TargetMode="External"/><Relationship Id="rId13" Type="http://schemas.openxmlformats.org/officeDocument/2006/relationships/hyperlink" Target="https://podminky.urs.cz/item/CS_URS_2023_01/631311125" TargetMode="External"/><Relationship Id="rId18" Type="http://schemas.openxmlformats.org/officeDocument/2006/relationships/hyperlink" Target="https://podminky.urs.cz/item/CS_URS_2023_01/857314122" TargetMode="External"/><Relationship Id="rId26" Type="http://schemas.openxmlformats.org/officeDocument/2006/relationships/hyperlink" Target="https://podminky.urs.cz/item/CS_URS_2023_01/899104111" TargetMode="External"/><Relationship Id="rId3" Type="http://schemas.openxmlformats.org/officeDocument/2006/relationships/hyperlink" Target="https://podminky.urs.cz/item/CS_URS_2023_01/133312811" TargetMode="External"/><Relationship Id="rId21" Type="http://schemas.openxmlformats.org/officeDocument/2006/relationships/hyperlink" Target="https://podminky.urs.cz/item/CS_URS_2023_01/877171101" TargetMode="External"/><Relationship Id="rId7" Type="http://schemas.openxmlformats.org/officeDocument/2006/relationships/hyperlink" Target="https://podminky.urs.cz/item/CS_URS_2023_01/174111102" TargetMode="External"/><Relationship Id="rId12" Type="http://schemas.openxmlformats.org/officeDocument/2006/relationships/hyperlink" Target="https://podminky.urs.cz/item/CS_URS_2023_01/451573111" TargetMode="External"/><Relationship Id="rId17" Type="http://schemas.openxmlformats.org/officeDocument/2006/relationships/hyperlink" Target="https://podminky.urs.cz/item/CS_URS_2023_01/857261131" TargetMode="External"/><Relationship Id="rId25" Type="http://schemas.openxmlformats.org/officeDocument/2006/relationships/hyperlink" Target="https://podminky.urs.cz/item/CS_URS_2023_01/892233122" TargetMode="External"/><Relationship Id="rId2" Type="http://schemas.openxmlformats.org/officeDocument/2006/relationships/hyperlink" Target="https://podminky.urs.cz/item/CS_URS_2023_01/132312331" TargetMode="External"/><Relationship Id="rId16" Type="http://schemas.openxmlformats.org/officeDocument/2006/relationships/hyperlink" Target="https://podminky.urs.cz/item/CS_URS_2023_01/631351102" TargetMode="External"/><Relationship Id="rId20" Type="http://schemas.openxmlformats.org/officeDocument/2006/relationships/hyperlink" Target="https://podminky.urs.cz/item/CS_URS_2023_01/871211141" TargetMode="External"/><Relationship Id="rId29" Type="http://schemas.openxmlformats.org/officeDocument/2006/relationships/drawing" Target="../drawings/drawing17.xml"/><Relationship Id="rId1" Type="http://schemas.openxmlformats.org/officeDocument/2006/relationships/hyperlink" Target="https://podminky.urs.cz/item/CS_URS_2023_01/131313711" TargetMode="External"/><Relationship Id="rId6" Type="http://schemas.openxmlformats.org/officeDocument/2006/relationships/hyperlink" Target="https://podminky.urs.cz/item/CS_URS_2023_01/174101101" TargetMode="External"/><Relationship Id="rId11" Type="http://schemas.openxmlformats.org/officeDocument/2006/relationships/hyperlink" Target="https://podminky.urs.cz/item/CS_URS_2023_01/275351122" TargetMode="External"/><Relationship Id="rId24" Type="http://schemas.openxmlformats.org/officeDocument/2006/relationships/hyperlink" Target="https://podminky.urs.cz/item/CS_URS_2023_01/892241111" TargetMode="External"/><Relationship Id="rId5" Type="http://schemas.openxmlformats.org/officeDocument/2006/relationships/hyperlink" Target="https://podminky.urs.cz/item/CS_URS_2023_01/171201231" TargetMode="External"/><Relationship Id="rId15" Type="http://schemas.openxmlformats.org/officeDocument/2006/relationships/hyperlink" Target="https://podminky.urs.cz/item/CS_URS_2023_01/631351101" TargetMode="External"/><Relationship Id="rId23" Type="http://schemas.openxmlformats.org/officeDocument/2006/relationships/hyperlink" Target="https://podminky.urs.cz/item/CS_URS_2023_01/877211125" TargetMode="External"/><Relationship Id="rId28" Type="http://schemas.openxmlformats.org/officeDocument/2006/relationships/hyperlink" Target="https://podminky.urs.cz/item/CS_URS_2023_01/998276101" TargetMode="External"/><Relationship Id="rId10" Type="http://schemas.openxmlformats.org/officeDocument/2006/relationships/hyperlink" Target="https://podminky.urs.cz/item/CS_URS_2023_01/275351121" TargetMode="External"/><Relationship Id="rId19" Type="http://schemas.openxmlformats.org/officeDocument/2006/relationships/hyperlink" Target="https://podminky.urs.cz/item/CS_URS_2023_01/871171141" TargetMode="External"/><Relationship Id="rId4" Type="http://schemas.openxmlformats.org/officeDocument/2006/relationships/hyperlink" Target="https://podminky.urs.cz/item/CS_URS_2023_01/162751135" TargetMode="External"/><Relationship Id="rId9" Type="http://schemas.openxmlformats.org/officeDocument/2006/relationships/hyperlink" Target="https://podminky.urs.cz/item/CS_URS_2023_01/275313611" TargetMode="External"/><Relationship Id="rId14" Type="http://schemas.openxmlformats.org/officeDocument/2006/relationships/hyperlink" Target="https://podminky.urs.cz/item/CS_URS_2023_01/631319022" TargetMode="External"/><Relationship Id="rId22" Type="http://schemas.openxmlformats.org/officeDocument/2006/relationships/hyperlink" Target="https://podminky.urs.cz/item/CS_URS_2023_01/877211101" TargetMode="External"/><Relationship Id="rId27" Type="http://schemas.openxmlformats.org/officeDocument/2006/relationships/hyperlink" Target="https://podminky.urs.cz/item/CS_URS_2023_01/899401112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33190225" TargetMode="External"/><Relationship Id="rId2" Type="http://schemas.openxmlformats.org/officeDocument/2006/relationships/hyperlink" Target="https://podminky.urs.cz/item/CS_URS_2023_01/733121222" TargetMode="External"/><Relationship Id="rId1" Type="http://schemas.openxmlformats.org/officeDocument/2006/relationships/hyperlink" Target="https://podminky.urs.cz/item/CS_URS_2023_01/713463212" TargetMode="External"/><Relationship Id="rId6" Type="http://schemas.openxmlformats.org/officeDocument/2006/relationships/drawing" Target="../drawings/drawing18.xml"/><Relationship Id="rId5" Type="http://schemas.openxmlformats.org/officeDocument/2006/relationships/hyperlink" Target="https://podminky.urs.cz/item/CS_URS_2023_01/998733101" TargetMode="External"/><Relationship Id="rId4" Type="http://schemas.openxmlformats.org/officeDocument/2006/relationships/hyperlink" Target="https://podminky.urs.cz/item/CS_URS_2023_01/783614661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60010_R1" TargetMode="External"/><Relationship Id="rId3" Type="http://schemas.openxmlformats.org/officeDocument/2006/relationships/hyperlink" Target="https://podminky.urs.cz/item/CS_URS_2023_01/741130017" TargetMode="External"/><Relationship Id="rId7" Type="http://schemas.openxmlformats.org/officeDocument/2006/relationships/hyperlink" Target="https://podminky.urs.cz/item/CS_URS_2023_01/741810001" TargetMode="External"/><Relationship Id="rId2" Type="http://schemas.openxmlformats.org/officeDocument/2006/relationships/hyperlink" Target="https://podminky.urs.cz/item/CS_URS_2023_01/741130014" TargetMode="External"/><Relationship Id="rId1" Type="http://schemas.openxmlformats.org/officeDocument/2006/relationships/hyperlink" Target="https://podminky.urs.cz/item/CS_URS_2023_01/741130008" TargetMode="External"/><Relationship Id="rId6" Type="http://schemas.openxmlformats.org/officeDocument/2006/relationships/hyperlink" Target="https://podminky.urs.cz/item/CS_URS_2023_01/741210102" TargetMode="External"/><Relationship Id="rId5" Type="http://schemas.openxmlformats.org/officeDocument/2006/relationships/hyperlink" Target="https://podminky.urs.cz/item/CS_URS_2023_01/741123236" TargetMode="External"/><Relationship Id="rId4" Type="http://schemas.openxmlformats.org/officeDocument/2006/relationships/hyperlink" Target="https://podminky.urs.cz/item/CS_URS_2023_01/741122225" TargetMode="External"/><Relationship Id="rId9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1420021" TargetMode="External"/><Relationship Id="rId13" Type="http://schemas.openxmlformats.org/officeDocument/2006/relationships/drawing" Target="../drawings/drawing21.xml"/><Relationship Id="rId3" Type="http://schemas.openxmlformats.org/officeDocument/2006/relationships/hyperlink" Target="https://podminky.urs.cz/item/CS_URS_2023_01/210204_R2" TargetMode="External"/><Relationship Id="rId7" Type="http://schemas.openxmlformats.org/officeDocument/2006/relationships/hyperlink" Target="https://podminky.urs.cz/item/CS_URS_2023_01/741122222" TargetMode="External"/><Relationship Id="rId12" Type="http://schemas.openxmlformats.org/officeDocument/2006/relationships/hyperlink" Target="https://podminky.urs.cz/item/CS_URS_2023_01/21020_R12" TargetMode="External"/><Relationship Id="rId2" Type="http://schemas.openxmlformats.org/officeDocument/2006/relationships/hyperlink" Target="https://podminky.urs.cz/item/CS_URS_2023_01/741373003" TargetMode="External"/><Relationship Id="rId1" Type="http://schemas.openxmlformats.org/officeDocument/2006/relationships/hyperlink" Target="https://podminky.urs.cz/item/CS_URS_2023_01/210204_R1" TargetMode="External"/><Relationship Id="rId6" Type="http://schemas.openxmlformats.org/officeDocument/2006/relationships/hyperlink" Target="https://podminky.urs.cz/item/CS_URS_2023_01/741122211" TargetMode="External"/><Relationship Id="rId11" Type="http://schemas.openxmlformats.org/officeDocument/2006/relationships/hyperlink" Target="https://podminky.urs.cz/item/CS_URS_2023_01/460010_R1" TargetMode="External"/><Relationship Id="rId5" Type="http://schemas.openxmlformats.org/officeDocument/2006/relationships/hyperlink" Target="https://podminky.urs.cz/item/CS_URS_2023_01/741130005" TargetMode="External"/><Relationship Id="rId10" Type="http://schemas.openxmlformats.org/officeDocument/2006/relationships/hyperlink" Target="https://podminky.urs.cz/item/CS_URS_2023_01/741810001" TargetMode="External"/><Relationship Id="rId4" Type="http://schemas.openxmlformats.org/officeDocument/2006/relationships/hyperlink" Target="https://podminky.urs.cz/item/CS_URS_2023_01/741130001" TargetMode="External"/><Relationship Id="rId9" Type="http://schemas.openxmlformats.org/officeDocument/2006/relationships/hyperlink" Target="https://podminky.urs.cz/item/CS_URS_2023_01/74141000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2.xml"/><Relationship Id="rId3" Type="http://schemas.openxmlformats.org/officeDocument/2006/relationships/hyperlink" Target="https://podminky.urs.cz/item/CS_URS_2023_01/171201231" TargetMode="External"/><Relationship Id="rId7" Type="http://schemas.openxmlformats.org/officeDocument/2006/relationships/hyperlink" Target="https://podminky.urs.cz/item/CS_URS_2023_01/998272201" TargetMode="External"/><Relationship Id="rId2" Type="http://schemas.openxmlformats.org/officeDocument/2006/relationships/hyperlink" Target="https://podminky.urs.cz/item/CS_URS_2023_01/162751135" TargetMode="External"/><Relationship Id="rId1" Type="http://schemas.openxmlformats.org/officeDocument/2006/relationships/hyperlink" Target="https://podminky.urs.cz/item/CS_URS_2023_01/132351254" TargetMode="External"/><Relationship Id="rId6" Type="http://schemas.openxmlformats.org/officeDocument/2006/relationships/hyperlink" Target="https://podminky.urs.cz/item/CS_URS_2023_01/451573111" TargetMode="External"/><Relationship Id="rId5" Type="http://schemas.openxmlformats.org/officeDocument/2006/relationships/hyperlink" Target="https://podminky.urs.cz/item/CS_URS_2023_01/175151101" TargetMode="External"/><Relationship Id="rId4" Type="http://schemas.openxmlformats.org/officeDocument/2006/relationships/hyperlink" Target="https://podminky.urs.cz/item/CS_URS_2023_01/174101101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9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2"/>
      <c r="AL5" s="22"/>
      <c r="AM5" s="22"/>
      <c r="AN5" s="22"/>
      <c r="AO5" s="22"/>
      <c r="AP5" s="22"/>
      <c r="AQ5" s="22"/>
      <c r="AR5" s="20"/>
      <c r="BE5" s="275" t="s">
        <v>15</v>
      </c>
      <c r="BS5" s="17" t="s">
        <v>16</v>
      </c>
    </row>
    <row r="6" spans="1:74" s="1" customFormat="1" ht="36.950000000000003" customHeight="1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280" t="s">
        <v>18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2"/>
      <c r="AL6" s="22"/>
      <c r="AM6" s="22"/>
      <c r="AN6" s="22"/>
      <c r="AO6" s="22"/>
      <c r="AP6" s="22"/>
      <c r="AQ6" s="22"/>
      <c r="AR6" s="20"/>
      <c r="BE6" s="276"/>
      <c r="BS6" s="17" t="s">
        <v>16</v>
      </c>
    </row>
    <row r="7" spans="1:74" s="1" customFormat="1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16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23">
        <v>45142</v>
      </c>
      <c r="AO8" s="22"/>
      <c r="AP8" s="22"/>
      <c r="AQ8" s="22"/>
      <c r="AR8" s="20"/>
      <c r="BE8" s="276"/>
      <c r="BS8" s="17" t="s">
        <v>16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16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16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16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16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6"/>
      <c r="BS13" s="17" t="s">
        <v>16</v>
      </c>
    </row>
    <row r="14" spans="1:74" ht="12.75">
      <c r="B14" s="21"/>
      <c r="C14" s="22"/>
      <c r="D14" s="22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6"/>
      <c r="BS14" s="17" t="s">
        <v>16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6.5" customHeight="1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37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39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89">
        <v>0.21</v>
      </c>
      <c r="M29" s="288"/>
      <c r="N29" s="288"/>
      <c r="O29" s="288"/>
      <c r="P29" s="288"/>
      <c r="Q29" s="41"/>
      <c r="R29" s="41"/>
      <c r="S29" s="41"/>
      <c r="T29" s="41"/>
      <c r="U29" s="41"/>
      <c r="V29" s="41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1"/>
      <c r="AG29" s="41"/>
      <c r="AH29" s="41"/>
      <c r="AI29" s="41"/>
      <c r="AJ29" s="41"/>
      <c r="AK29" s="287">
        <f>ROUND(AV94, 2)</f>
        <v>0</v>
      </c>
      <c r="AL29" s="288"/>
      <c r="AM29" s="288"/>
      <c r="AN29" s="288"/>
      <c r="AO29" s="288"/>
      <c r="AP29" s="41"/>
      <c r="AQ29" s="41"/>
      <c r="AR29" s="42"/>
      <c r="BE29" s="277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89">
        <v>0.15</v>
      </c>
      <c r="M30" s="288"/>
      <c r="N30" s="288"/>
      <c r="O30" s="288"/>
      <c r="P30" s="288"/>
      <c r="Q30" s="41"/>
      <c r="R30" s="41"/>
      <c r="S30" s="41"/>
      <c r="T30" s="41"/>
      <c r="U30" s="41"/>
      <c r="V30" s="41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1"/>
      <c r="AG30" s="41"/>
      <c r="AH30" s="41"/>
      <c r="AI30" s="41"/>
      <c r="AJ30" s="41"/>
      <c r="AK30" s="287">
        <f>ROUND(AW94, 2)</f>
        <v>0</v>
      </c>
      <c r="AL30" s="288"/>
      <c r="AM30" s="288"/>
      <c r="AN30" s="288"/>
      <c r="AO30" s="288"/>
      <c r="AP30" s="41"/>
      <c r="AQ30" s="41"/>
      <c r="AR30" s="42"/>
      <c r="BE30" s="277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89">
        <v>0.21</v>
      </c>
      <c r="M31" s="288"/>
      <c r="N31" s="288"/>
      <c r="O31" s="288"/>
      <c r="P31" s="288"/>
      <c r="Q31" s="41"/>
      <c r="R31" s="41"/>
      <c r="S31" s="41"/>
      <c r="T31" s="41"/>
      <c r="U31" s="41"/>
      <c r="V31" s="41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1"/>
      <c r="AG31" s="41"/>
      <c r="AH31" s="41"/>
      <c r="AI31" s="41"/>
      <c r="AJ31" s="41"/>
      <c r="AK31" s="287">
        <v>0</v>
      </c>
      <c r="AL31" s="288"/>
      <c r="AM31" s="288"/>
      <c r="AN31" s="288"/>
      <c r="AO31" s="288"/>
      <c r="AP31" s="41"/>
      <c r="AQ31" s="41"/>
      <c r="AR31" s="42"/>
      <c r="BE31" s="277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89">
        <v>0.15</v>
      </c>
      <c r="M32" s="288"/>
      <c r="N32" s="288"/>
      <c r="O32" s="288"/>
      <c r="P32" s="288"/>
      <c r="Q32" s="41"/>
      <c r="R32" s="41"/>
      <c r="S32" s="41"/>
      <c r="T32" s="41"/>
      <c r="U32" s="41"/>
      <c r="V32" s="41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1"/>
      <c r="AG32" s="41"/>
      <c r="AH32" s="41"/>
      <c r="AI32" s="41"/>
      <c r="AJ32" s="41"/>
      <c r="AK32" s="287">
        <v>0</v>
      </c>
      <c r="AL32" s="288"/>
      <c r="AM32" s="288"/>
      <c r="AN32" s="288"/>
      <c r="AO32" s="288"/>
      <c r="AP32" s="41"/>
      <c r="AQ32" s="41"/>
      <c r="AR32" s="42"/>
      <c r="BE32" s="277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89">
        <v>0</v>
      </c>
      <c r="M33" s="288"/>
      <c r="N33" s="288"/>
      <c r="O33" s="288"/>
      <c r="P33" s="288"/>
      <c r="Q33" s="41"/>
      <c r="R33" s="41"/>
      <c r="S33" s="41"/>
      <c r="T33" s="41"/>
      <c r="U33" s="41"/>
      <c r="V33" s="41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1"/>
      <c r="AG33" s="41"/>
      <c r="AH33" s="41"/>
      <c r="AI33" s="41"/>
      <c r="AJ33" s="41"/>
      <c r="AK33" s="287">
        <v>0</v>
      </c>
      <c r="AL33" s="288"/>
      <c r="AM33" s="288"/>
      <c r="AN33" s="288"/>
      <c r="AO33" s="288"/>
      <c r="AP33" s="41"/>
      <c r="AQ33" s="41"/>
      <c r="AR33" s="42"/>
      <c r="BE33" s="27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93" t="s">
        <v>48</v>
      </c>
      <c r="Y35" s="291"/>
      <c r="Z35" s="291"/>
      <c r="AA35" s="291"/>
      <c r="AB35" s="291"/>
      <c r="AC35" s="45"/>
      <c r="AD35" s="45"/>
      <c r="AE35" s="45"/>
      <c r="AF35" s="45"/>
      <c r="AG35" s="45"/>
      <c r="AH35" s="45"/>
      <c r="AI35" s="45"/>
      <c r="AJ35" s="45"/>
      <c r="AK35" s="290">
        <f>SUM(AK26:AK33)</f>
        <v>0</v>
      </c>
      <c r="AL35" s="291"/>
      <c r="AM35" s="291"/>
      <c r="AN35" s="291"/>
      <c r="AO35" s="29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A20-15-P_2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17</v>
      </c>
      <c r="D85" s="63"/>
      <c r="E85" s="63"/>
      <c r="F85" s="63"/>
      <c r="G85" s="63"/>
      <c r="H85" s="63"/>
      <c r="I85" s="63"/>
      <c r="J85" s="63"/>
      <c r="K85" s="63"/>
      <c r="L85" s="273" t="str">
        <f>K6</f>
        <v>Oblastní nemocnice Trutnov a.s., Konsolidované laboratoře a transfuzní oddělení - OKB - 2023/I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21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Trutnov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23</v>
      </c>
      <c r="AJ87" s="36"/>
      <c r="AK87" s="36"/>
      <c r="AL87" s="36"/>
      <c r="AM87" s="294">
        <f>IF(AN8= "","",AN8)</f>
        <v>45142</v>
      </c>
      <c r="AN87" s="294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Královehradecký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302" t="str">
        <f>IF(E17="","",E17)</f>
        <v>Penta Projekt s.r.o., Mrštíkova 12, Jihlava</v>
      </c>
      <c r="AN89" s="303"/>
      <c r="AO89" s="303"/>
      <c r="AP89" s="303"/>
      <c r="AQ89" s="36"/>
      <c r="AR89" s="39"/>
      <c r="AS89" s="296" t="s">
        <v>56</v>
      </c>
      <c r="AT89" s="29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302" t="str">
        <f>IF(E20="","",E20)</f>
        <v>Ing. Avuk</v>
      </c>
      <c r="AN90" s="303"/>
      <c r="AO90" s="303"/>
      <c r="AP90" s="303"/>
      <c r="AQ90" s="36"/>
      <c r="AR90" s="39"/>
      <c r="AS90" s="298"/>
      <c r="AT90" s="29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0"/>
      <c r="AT91" s="30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8" t="s">
        <v>57</v>
      </c>
      <c r="D92" s="269"/>
      <c r="E92" s="269"/>
      <c r="F92" s="269"/>
      <c r="G92" s="269"/>
      <c r="H92" s="73"/>
      <c r="I92" s="272" t="s">
        <v>58</v>
      </c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304" t="s">
        <v>59</v>
      </c>
      <c r="AH92" s="269"/>
      <c r="AI92" s="269"/>
      <c r="AJ92" s="269"/>
      <c r="AK92" s="269"/>
      <c r="AL92" s="269"/>
      <c r="AM92" s="269"/>
      <c r="AN92" s="272" t="s">
        <v>60</v>
      </c>
      <c r="AO92" s="269"/>
      <c r="AP92" s="305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11">
        <f>ROUND(AG95+SUM(AG109:AG117),2)</f>
        <v>0</v>
      </c>
      <c r="AH94" s="311"/>
      <c r="AI94" s="311"/>
      <c r="AJ94" s="311"/>
      <c r="AK94" s="311"/>
      <c r="AL94" s="311"/>
      <c r="AM94" s="311"/>
      <c r="AN94" s="312">
        <f t="shared" ref="AN94:AN117" si="0">SUM(AG94,AT94)</f>
        <v>0</v>
      </c>
      <c r="AO94" s="312"/>
      <c r="AP94" s="312"/>
      <c r="AQ94" s="85" t="s">
        <v>1</v>
      </c>
      <c r="AR94" s="86"/>
      <c r="AS94" s="87">
        <f>ROUND(AS95+SUM(AS109:AS117),2)</f>
        <v>0</v>
      </c>
      <c r="AT94" s="88">
        <f t="shared" ref="AT94:AT117" si="1">ROUND(SUM(AV94:AW94),2)</f>
        <v>0</v>
      </c>
      <c r="AU94" s="89">
        <f>ROUND(AU95+SUM(AU109:AU117),5)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ROUND(AZ95+SUM(AZ109:AZ117),2)</f>
        <v>0</v>
      </c>
      <c r="BA94" s="88">
        <f>ROUND(BA95+SUM(BA109:BA117),2)</f>
        <v>0</v>
      </c>
      <c r="BB94" s="88">
        <f>ROUND(BB95+SUM(BB109:BB117),2)</f>
        <v>0</v>
      </c>
      <c r="BC94" s="88">
        <f>ROUND(BC95+SUM(BC109:BC117),2)</f>
        <v>0</v>
      </c>
      <c r="BD94" s="90">
        <f>ROUND(BD95+SUM(BD109:BD117),2)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B95" s="93"/>
      <c r="C95" s="94"/>
      <c r="D95" s="270" t="s">
        <v>80</v>
      </c>
      <c r="E95" s="270"/>
      <c r="F95" s="270"/>
      <c r="G95" s="270"/>
      <c r="H95" s="270"/>
      <c r="I95" s="95"/>
      <c r="J95" s="270" t="s">
        <v>81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308">
        <f>ROUND(SUM(AG96:AG108),2)</f>
        <v>0</v>
      </c>
      <c r="AH95" s="307"/>
      <c r="AI95" s="307"/>
      <c r="AJ95" s="307"/>
      <c r="AK95" s="307"/>
      <c r="AL95" s="307"/>
      <c r="AM95" s="307"/>
      <c r="AN95" s="306">
        <f t="shared" si="0"/>
        <v>0</v>
      </c>
      <c r="AO95" s="307"/>
      <c r="AP95" s="307"/>
      <c r="AQ95" s="96" t="s">
        <v>82</v>
      </c>
      <c r="AR95" s="97"/>
      <c r="AS95" s="98">
        <f>ROUND(SUM(AS96:AS108),2)</f>
        <v>0</v>
      </c>
      <c r="AT95" s="99">
        <f t="shared" si="1"/>
        <v>0</v>
      </c>
      <c r="AU95" s="100">
        <f>ROUND(SUM(AU96:AU108),5)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ROUND(SUM(AZ96:AZ108),2)</f>
        <v>0</v>
      </c>
      <c r="BA95" s="99">
        <f>ROUND(SUM(BA96:BA108),2)</f>
        <v>0</v>
      </c>
      <c r="BB95" s="99">
        <f>ROUND(SUM(BB96:BB108),2)</f>
        <v>0</v>
      </c>
      <c r="BC95" s="99">
        <f>ROUND(SUM(BC96:BC108),2)</f>
        <v>0</v>
      </c>
      <c r="BD95" s="101">
        <f>ROUND(SUM(BD96:BD108),2)</f>
        <v>0</v>
      </c>
      <c r="BS95" s="102" t="s">
        <v>75</v>
      </c>
      <c r="BT95" s="102" t="s">
        <v>16</v>
      </c>
      <c r="BU95" s="102" t="s">
        <v>77</v>
      </c>
      <c r="BV95" s="102" t="s">
        <v>78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4" customFormat="1" ht="16.5" customHeight="1">
      <c r="A96" s="103" t="s">
        <v>85</v>
      </c>
      <c r="B96" s="58"/>
      <c r="C96" s="104"/>
      <c r="D96" s="104"/>
      <c r="E96" s="271" t="s">
        <v>86</v>
      </c>
      <c r="F96" s="271"/>
      <c r="G96" s="271"/>
      <c r="H96" s="271"/>
      <c r="I96" s="271"/>
      <c r="J96" s="104"/>
      <c r="K96" s="271" t="s">
        <v>87</v>
      </c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309">
        <f>'D1_03_1 - Stavební'!J32</f>
        <v>0</v>
      </c>
      <c r="AH96" s="310"/>
      <c r="AI96" s="310"/>
      <c r="AJ96" s="310"/>
      <c r="AK96" s="310"/>
      <c r="AL96" s="310"/>
      <c r="AM96" s="310"/>
      <c r="AN96" s="309">
        <f t="shared" si="0"/>
        <v>0</v>
      </c>
      <c r="AO96" s="310"/>
      <c r="AP96" s="310"/>
      <c r="AQ96" s="105" t="s">
        <v>88</v>
      </c>
      <c r="AR96" s="60"/>
      <c r="AS96" s="106">
        <v>0</v>
      </c>
      <c r="AT96" s="107">
        <f t="shared" si="1"/>
        <v>0</v>
      </c>
      <c r="AU96" s="108">
        <f>'D1_03_1 - Stavební'!P169</f>
        <v>0</v>
      </c>
      <c r="AV96" s="107">
        <f>'D1_03_1 - Stavební'!J35</f>
        <v>0</v>
      </c>
      <c r="AW96" s="107">
        <f>'D1_03_1 - Stavební'!J36</f>
        <v>0</v>
      </c>
      <c r="AX96" s="107">
        <f>'D1_03_1 - Stavební'!J37</f>
        <v>0</v>
      </c>
      <c r="AY96" s="107">
        <f>'D1_03_1 - Stavební'!J38</f>
        <v>0</v>
      </c>
      <c r="AZ96" s="107">
        <f>'D1_03_1 - Stavební'!F35</f>
        <v>0</v>
      </c>
      <c r="BA96" s="107">
        <f>'D1_03_1 - Stavební'!F36</f>
        <v>0</v>
      </c>
      <c r="BB96" s="107">
        <f>'D1_03_1 - Stavební'!F37</f>
        <v>0</v>
      </c>
      <c r="BC96" s="107">
        <f>'D1_03_1 - Stavební'!F38</f>
        <v>0</v>
      </c>
      <c r="BD96" s="109">
        <f>'D1_03_1 - Stavební'!F39</f>
        <v>0</v>
      </c>
      <c r="BT96" s="110" t="s">
        <v>84</v>
      </c>
      <c r="BV96" s="110" t="s">
        <v>78</v>
      </c>
      <c r="BW96" s="110" t="s">
        <v>89</v>
      </c>
      <c r="BX96" s="110" t="s">
        <v>83</v>
      </c>
      <c r="CL96" s="110" t="s">
        <v>1</v>
      </c>
    </row>
    <row r="97" spans="1:91" s="4" customFormat="1" ht="16.5" customHeight="1">
      <c r="A97" s="103" t="s">
        <v>85</v>
      </c>
      <c r="B97" s="58"/>
      <c r="C97" s="104"/>
      <c r="D97" s="104"/>
      <c r="E97" s="271" t="s">
        <v>90</v>
      </c>
      <c r="F97" s="271"/>
      <c r="G97" s="271"/>
      <c r="H97" s="271"/>
      <c r="I97" s="271"/>
      <c r="J97" s="104"/>
      <c r="K97" s="271" t="s">
        <v>91</v>
      </c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309">
        <f>'D1_03_3 - Požárně bezpečn...'!J32</f>
        <v>0</v>
      </c>
      <c r="AH97" s="310"/>
      <c r="AI97" s="310"/>
      <c r="AJ97" s="310"/>
      <c r="AK97" s="310"/>
      <c r="AL97" s="310"/>
      <c r="AM97" s="310"/>
      <c r="AN97" s="309">
        <f t="shared" si="0"/>
        <v>0</v>
      </c>
      <c r="AO97" s="310"/>
      <c r="AP97" s="310"/>
      <c r="AQ97" s="105" t="s">
        <v>88</v>
      </c>
      <c r="AR97" s="60"/>
      <c r="AS97" s="106">
        <v>0</v>
      </c>
      <c r="AT97" s="107">
        <f t="shared" si="1"/>
        <v>0</v>
      </c>
      <c r="AU97" s="108">
        <f>'D1_03_3 - Požárně bezpečn...'!P124</f>
        <v>0</v>
      </c>
      <c r="AV97" s="107">
        <f>'D1_03_3 - Požárně bezpečn...'!J35</f>
        <v>0</v>
      </c>
      <c r="AW97" s="107">
        <f>'D1_03_3 - Požárně bezpečn...'!J36</f>
        <v>0</v>
      </c>
      <c r="AX97" s="107">
        <f>'D1_03_3 - Požárně bezpečn...'!J37</f>
        <v>0</v>
      </c>
      <c r="AY97" s="107">
        <f>'D1_03_3 - Požárně bezpečn...'!J38</f>
        <v>0</v>
      </c>
      <c r="AZ97" s="107">
        <f>'D1_03_3 - Požárně bezpečn...'!F35</f>
        <v>0</v>
      </c>
      <c r="BA97" s="107">
        <f>'D1_03_3 - Požárně bezpečn...'!F36</f>
        <v>0</v>
      </c>
      <c r="BB97" s="107">
        <f>'D1_03_3 - Požárně bezpečn...'!F37</f>
        <v>0</v>
      </c>
      <c r="BC97" s="107">
        <f>'D1_03_3 - Požárně bezpečn...'!F38</f>
        <v>0</v>
      </c>
      <c r="BD97" s="109">
        <f>'D1_03_3 - Požárně bezpečn...'!F39</f>
        <v>0</v>
      </c>
      <c r="BT97" s="110" t="s">
        <v>84</v>
      </c>
      <c r="BV97" s="110" t="s">
        <v>78</v>
      </c>
      <c r="BW97" s="110" t="s">
        <v>92</v>
      </c>
      <c r="BX97" s="110" t="s">
        <v>83</v>
      </c>
      <c r="CL97" s="110" t="s">
        <v>1</v>
      </c>
    </row>
    <row r="98" spans="1:91" s="4" customFormat="1" ht="23.25" customHeight="1">
      <c r="A98" s="103" t="s">
        <v>85</v>
      </c>
      <c r="B98" s="58"/>
      <c r="C98" s="104"/>
      <c r="D98" s="104"/>
      <c r="E98" s="271" t="s">
        <v>93</v>
      </c>
      <c r="F98" s="271"/>
      <c r="G98" s="271"/>
      <c r="H98" s="271"/>
      <c r="I98" s="271"/>
      <c r="J98" s="104"/>
      <c r="K98" s="271" t="s">
        <v>94</v>
      </c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309">
        <f>'D1_03_4a1 - Vytápění'!J32</f>
        <v>0</v>
      </c>
      <c r="AH98" s="310"/>
      <c r="AI98" s="310"/>
      <c r="AJ98" s="310"/>
      <c r="AK98" s="310"/>
      <c r="AL98" s="310"/>
      <c r="AM98" s="310"/>
      <c r="AN98" s="309">
        <f t="shared" si="0"/>
        <v>0</v>
      </c>
      <c r="AO98" s="310"/>
      <c r="AP98" s="310"/>
      <c r="AQ98" s="105" t="s">
        <v>88</v>
      </c>
      <c r="AR98" s="60"/>
      <c r="AS98" s="106">
        <v>0</v>
      </c>
      <c r="AT98" s="107">
        <f t="shared" si="1"/>
        <v>0</v>
      </c>
      <c r="AU98" s="108">
        <f>'D1_03_4a1 - Vytápění'!P129</f>
        <v>0</v>
      </c>
      <c r="AV98" s="107">
        <f>'D1_03_4a1 - Vytápění'!J35</f>
        <v>0</v>
      </c>
      <c r="AW98" s="107">
        <f>'D1_03_4a1 - Vytápění'!J36</f>
        <v>0</v>
      </c>
      <c r="AX98" s="107">
        <f>'D1_03_4a1 - Vytápění'!J37</f>
        <v>0</v>
      </c>
      <c r="AY98" s="107">
        <f>'D1_03_4a1 - Vytápění'!J38</f>
        <v>0</v>
      </c>
      <c r="AZ98" s="107">
        <f>'D1_03_4a1 - Vytápění'!F35</f>
        <v>0</v>
      </c>
      <c r="BA98" s="107">
        <f>'D1_03_4a1 - Vytápění'!F36</f>
        <v>0</v>
      </c>
      <c r="BB98" s="107">
        <f>'D1_03_4a1 - Vytápění'!F37</f>
        <v>0</v>
      </c>
      <c r="BC98" s="107">
        <f>'D1_03_4a1 - Vytápění'!F38</f>
        <v>0</v>
      </c>
      <c r="BD98" s="109">
        <f>'D1_03_4a1 - Vytápění'!F39</f>
        <v>0</v>
      </c>
      <c r="BT98" s="110" t="s">
        <v>84</v>
      </c>
      <c r="BV98" s="110" t="s">
        <v>78</v>
      </c>
      <c r="BW98" s="110" t="s">
        <v>95</v>
      </c>
      <c r="BX98" s="110" t="s">
        <v>83</v>
      </c>
      <c r="CL98" s="110" t="s">
        <v>1</v>
      </c>
    </row>
    <row r="99" spans="1:91" s="4" customFormat="1" ht="23.25" customHeight="1">
      <c r="A99" s="103" t="s">
        <v>85</v>
      </c>
      <c r="B99" s="58"/>
      <c r="C99" s="104"/>
      <c r="D99" s="104"/>
      <c r="E99" s="271" t="s">
        <v>96</v>
      </c>
      <c r="F99" s="271"/>
      <c r="G99" s="271"/>
      <c r="H99" s="271"/>
      <c r="I99" s="271"/>
      <c r="J99" s="104"/>
      <c r="K99" s="271" t="s">
        <v>97</v>
      </c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309">
        <f>'D1_03_4a2 - Předávací sta...'!J32</f>
        <v>0</v>
      </c>
      <c r="AH99" s="310"/>
      <c r="AI99" s="310"/>
      <c r="AJ99" s="310"/>
      <c r="AK99" s="310"/>
      <c r="AL99" s="310"/>
      <c r="AM99" s="310"/>
      <c r="AN99" s="309">
        <f t="shared" si="0"/>
        <v>0</v>
      </c>
      <c r="AO99" s="310"/>
      <c r="AP99" s="310"/>
      <c r="AQ99" s="105" t="s">
        <v>88</v>
      </c>
      <c r="AR99" s="60"/>
      <c r="AS99" s="106">
        <v>0</v>
      </c>
      <c r="AT99" s="107">
        <f t="shared" si="1"/>
        <v>0</v>
      </c>
      <c r="AU99" s="108">
        <f>'D1_03_4a2 - Předávací sta...'!P128</f>
        <v>0</v>
      </c>
      <c r="AV99" s="107">
        <f>'D1_03_4a2 - Předávací sta...'!J35</f>
        <v>0</v>
      </c>
      <c r="AW99" s="107">
        <f>'D1_03_4a2 - Předávací sta...'!J36</f>
        <v>0</v>
      </c>
      <c r="AX99" s="107">
        <f>'D1_03_4a2 - Předávací sta...'!J37</f>
        <v>0</v>
      </c>
      <c r="AY99" s="107">
        <f>'D1_03_4a2 - Předávací sta...'!J38</f>
        <v>0</v>
      </c>
      <c r="AZ99" s="107">
        <f>'D1_03_4a2 - Předávací sta...'!F35</f>
        <v>0</v>
      </c>
      <c r="BA99" s="107">
        <f>'D1_03_4a2 - Předávací sta...'!F36</f>
        <v>0</v>
      </c>
      <c r="BB99" s="107">
        <f>'D1_03_4a2 - Předávací sta...'!F37</f>
        <v>0</v>
      </c>
      <c r="BC99" s="107">
        <f>'D1_03_4a2 - Předávací sta...'!F38</f>
        <v>0</v>
      </c>
      <c r="BD99" s="109">
        <f>'D1_03_4a2 - Předávací sta...'!F39</f>
        <v>0</v>
      </c>
      <c r="BT99" s="110" t="s">
        <v>84</v>
      </c>
      <c r="BV99" s="110" t="s">
        <v>78</v>
      </c>
      <c r="BW99" s="110" t="s">
        <v>98</v>
      </c>
      <c r="BX99" s="110" t="s">
        <v>83</v>
      </c>
      <c r="CL99" s="110" t="s">
        <v>1</v>
      </c>
    </row>
    <row r="100" spans="1:91" s="4" customFormat="1" ht="16.5" customHeight="1">
      <c r="A100" s="103" t="s">
        <v>85</v>
      </c>
      <c r="B100" s="58"/>
      <c r="C100" s="104"/>
      <c r="D100" s="104"/>
      <c r="E100" s="271" t="s">
        <v>99</v>
      </c>
      <c r="F100" s="271"/>
      <c r="G100" s="271"/>
      <c r="H100" s="271"/>
      <c r="I100" s="271"/>
      <c r="J100" s="104"/>
      <c r="K100" s="271" t="s">
        <v>100</v>
      </c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309">
        <f>'D1_03_4c - Vzduchotechnik...'!J32</f>
        <v>0</v>
      </c>
      <c r="AH100" s="310"/>
      <c r="AI100" s="310"/>
      <c r="AJ100" s="310"/>
      <c r="AK100" s="310"/>
      <c r="AL100" s="310"/>
      <c r="AM100" s="310"/>
      <c r="AN100" s="309">
        <f t="shared" si="0"/>
        <v>0</v>
      </c>
      <c r="AO100" s="310"/>
      <c r="AP100" s="310"/>
      <c r="AQ100" s="105" t="s">
        <v>88</v>
      </c>
      <c r="AR100" s="60"/>
      <c r="AS100" s="106">
        <v>0</v>
      </c>
      <c r="AT100" s="107">
        <f t="shared" si="1"/>
        <v>0</v>
      </c>
      <c r="AU100" s="108">
        <f>'D1_03_4c - Vzduchotechnik...'!P150</f>
        <v>0</v>
      </c>
      <c r="AV100" s="107">
        <f>'D1_03_4c - Vzduchotechnik...'!J35</f>
        <v>0</v>
      </c>
      <c r="AW100" s="107">
        <f>'D1_03_4c - Vzduchotechnik...'!J36</f>
        <v>0</v>
      </c>
      <c r="AX100" s="107">
        <f>'D1_03_4c - Vzduchotechnik...'!J37</f>
        <v>0</v>
      </c>
      <c r="AY100" s="107">
        <f>'D1_03_4c - Vzduchotechnik...'!J38</f>
        <v>0</v>
      </c>
      <c r="AZ100" s="107">
        <f>'D1_03_4c - Vzduchotechnik...'!F35</f>
        <v>0</v>
      </c>
      <c r="BA100" s="107">
        <f>'D1_03_4c - Vzduchotechnik...'!F36</f>
        <v>0</v>
      </c>
      <c r="BB100" s="107">
        <f>'D1_03_4c - Vzduchotechnik...'!F37</f>
        <v>0</v>
      </c>
      <c r="BC100" s="107">
        <f>'D1_03_4c - Vzduchotechnik...'!F38</f>
        <v>0</v>
      </c>
      <c r="BD100" s="109">
        <f>'D1_03_4c - Vzduchotechnik...'!F39</f>
        <v>0</v>
      </c>
      <c r="BT100" s="110" t="s">
        <v>84</v>
      </c>
      <c r="BV100" s="110" t="s">
        <v>78</v>
      </c>
      <c r="BW100" s="110" t="s">
        <v>101</v>
      </c>
      <c r="BX100" s="110" t="s">
        <v>83</v>
      </c>
      <c r="CL100" s="110" t="s">
        <v>1</v>
      </c>
    </row>
    <row r="101" spans="1:91" s="4" customFormat="1" ht="16.5" customHeight="1">
      <c r="A101" s="103" t="s">
        <v>85</v>
      </c>
      <c r="B101" s="58"/>
      <c r="C101" s="104"/>
      <c r="D101" s="104"/>
      <c r="E101" s="271" t="s">
        <v>102</v>
      </c>
      <c r="F101" s="271"/>
      <c r="G101" s="271"/>
      <c r="H101" s="271"/>
      <c r="I101" s="271"/>
      <c r="J101" s="104"/>
      <c r="K101" s="271" t="s">
        <v>103</v>
      </c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309">
        <f>'D1_03_4d - Měření a regulace'!J32</f>
        <v>0</v>
      </c>
      <c r="AH101" s="310"/>
      <c r="AI101" s="310"/>
      <c r="AJ101" s="310"/>
      <c r="AK101" s="310"/>
      <c r="AL101" s="310"/>
      <c r="AM101" s="310"/>
      <c r="AN101" s="309">
        <f t="shared" si="0"/>
        <v>0</v>
      </c>
      <c r="AO101" s="310"/>
      <c r="AP101" s="310"/>
      <c r="AQ101" s="105" t="s">
        <v>88</v>
      </c>
      <c r="AR101" s="60"/>
      <c r="AS101" s="106">
        <v>0</v>
      </c>
      <c r="AT101" s="107">
        <f t="shared" si="1"/>
        <v>0</v>
      </c>
      <c r="AU101" s="108">
        <f>'D1_03_4d - Měření a regulace'!P150</f>
        <v>0</v>
      </c>
      <c r="AV101" s="107">
        <f>'D1_03_4d - Měření a regulace'!J35</f>
        <v>0</v>
      </c>
      <c r="AW101" s="107">
        <f>'D1_03_4d - Měření a regulace'!J36</f>
        <v>0</v>
      </c>
      <c r="AX101" s="107">
        <f>'D1_03_4d - Měření a regulace'!J37</f>
        <v>0</v>
      </c>
      <c r="AY101" s="107">
        <f>'D1_03_4d - Měření a regulace'!J38</f>
        <v>0</v>
      </c>
      <c r="AZ101" s="107">
        <f>'D1_03_4d - Měření a regulace'!F35</f>
        <v>0</v>
      </c>
      <c r="BA101" s="107">
        <f>'D1_03_4d - Měření a regulace'!F36</f>
        <v>0</v>
      </c>
      <c r="BB101" s="107">
        <f>'D1_03_4d - Měření a regulace'!F37</f>
        <v>0</v>
      </c>
      <c r="BC101" s="107">
        <f>'D1_03_4d - Měření a regulace'!F38</f>
        <v>0</v>
      </c>
      <c r="BD101" s="109">
        <f>'D1_03_4d - Měření a regulace'!F39</f>
        <v>0</v>
      </c>
      <c r="BT101" s="110" t="s">
        <v>84</v>
      </c>
      <c r="BV101" s="110" t="s">
        <v>78</v>
      </c>
      <c r="BW101" s="110" t="s">
        <v>104</v>
      </c>
      <c r="BX101" s="110" t="s">
        <v>83</v>
      </c>
      <c r="CL101" s="110" t="s">
        <v>1</v>
      </c>
    </row>
    <row r="102" spans="1:91" s="4" customFormat="1" ht="16.5" customHeight="1">
      <c r="A102" s="103" t="s">
        <v>85</v>
      </c>
      <c r="B102" s="58"/>
      <c r="C102" s="104"/>
      <c r="D102" s="104"/>
      <c r="E102" s="271" t="s">
        <v>105</v>
      </c>
      <c r="F102" s="271"/>
      <c r="G102" s="271"/>
      <c r="H102" s="271"/>
      <c r="I102" s="271"/>
      <c r="J102" s="104"/>
      <c r="K102" s="271" t="s">
        <v>106</v>
      </c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309">
        <f>'D1_03_4e - Zdravotně tech...'!J32</f>
        <v>0</v>
      </c>
      <c r="AH102" s="310"/>
      <c r="AI102" s="310"/>
      <c r="AJ102" s="310"/>
      <c r="AK102" s="310"/>
      <c r="AL102" s="310"/>
      <c r="AM102" s="310"/>
      <c r="AN102" s="309">
        <f t="shared" si="0"/>
        <v>0</v>
      </c>
      <c r="AO102" s="310"/>
      <c r="AP102" s="310"/>
      <c r="AQ102" s="105" t="s">
        <v>88</v>
      </c>
      <c r="AR102" s="60"/>
      <c r="AS102" s="106">
        <v>0</v>
      </c>
      <c r="AT102" s="107">
        <f t="shared" si="1"/>
        <v>0</v>
      </c>
      <c r="AU102" s="108">
        <f>'D1_03_4e - Zdravotně tech...'!P158</f>
        <v>0</v>
      </c>
      <c r="AV102" s="107">
        <f>'D1_03_4e - Zdravotně tech...'!J35</f>
        <v>0</v>
      </c>
      <c r="AW102" s="107">
        <f>'D1_03_4e - Zdravotně tech...'!J36</f>
        <v>0</v>
      </c>
      <c r="AX102" s="107">
        <f>'D1_03_4e - Zdravotně tech...'!J37</f>
        <v>0</v>
      </c>
      <c r="AY102" s="107">
        <f>'D1_03_4e - Zdravotně tech...'!J38</f>
        <v>0</v>
      </c>
      <c r="AZ102" s="107">
        <f>'D1_03_4e - Zdravotně tech...'!F35</f>
        <v>0</v>
      </c>
      <c r="BA102" s="107">
        <f>'D1_03_4e - Zdravotně tech...'!F36</f>
        <v>0</v>
      </c>
      <c r="BB102" s="107">
        <f>'D1_03_4e - Zdravotně tech...'!F37</f>
        <v>0</v>
      </c>
      <c r="BC102" s="107">
        <f>'D1_03_4e - Zdravotně tech...'!F38</f>
        <v>0</v>
      </c>
      <c r="BD102" s="109">
        <f>'D1_03_4e - Zdravotně tech...'!F39</f>
        <v>0</v>
      </c>
      <c r="BT102" s="110" t="s">
        <v>84</v>
      </c>
      <c r="BV102" s="110" t="s">
        <v>78</v>
      </c>
      <c r="BW102" s="110" t="s">
        <v>107</v>
      </c>
      <c r="BX102" s="110" t="s">
        <v>83</v>
      </c>
      <c r="CL102" s="110" t="s">
        <v>1</v>
      </c>
    </row>
    <row r="103" spans="1:91" s="4" customFormat="1" ht="16.5" customHeight="1">
      <c r="A103" s="103" t="s">
        <v>85</v>
      </c>
      <c r="B103" s="58"/>
      <c r="C103" s="104"/>
      <c r="D103" s="104"/>
      <c r="E103" s="271" t="s">
        <v>108</v>
      </c>
      <c r="F103" s="271"/>
      <c r="G103" s="271"/>
      <c r="H103" s="271"/>
      <c r="I103" s="271"/>
      <c r="J103" s="104"/>
      <c r="K103" s="271" t="s">
        <v>109</v>
      </c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309">
        <f>'D1_03_4g - Silnoproudá el...'!J32</f>
        <v>0</v>
      </c>
      <c r="AH103" s="310"/>
      <c r="AI103" s="310"/>
      <c r="AJ103" s="310"/>
      <c r="AK103" s="310"/>
      <c r="AL103" s="310"/>
      <c r="AM103" s="310"/>
      <c r="AN103" s="309">
        <f t="shared" si="0"/>
        <v>0</v>
      </c>
      <c r="AO103" s="310"/>
      <c r="AP103" s="310"/>
      <c r="AQ103" s="105" t="s">
        <v>88</v>
      </c>
      <c r="AR103" s="60"/>
      <c r="AS103" s="106">
        <v>0</v>
      </c>
      <c r="AT103" s="107">
        <f t="shared" si="1"/>
        <v>0</v>
      </c>
      <c r="AU103" s="108">
        <f>'D1_03_4g - Silnoproudá el...'!P151</f>
        <v>0</v>
      </c>
      <c r="AV103" s="107">
        <f>'D1_03_4g - Silnoproudá el...'!J35</f>
        <v>0</v>
      </c>
      <c r="AW103" s="107">
        <f>'D1_03_4g - Silnoproudá el...'!J36</f>
        <v>0</v>
      </c>
      <c r="AX103" s="107">
        <f>'D1_03_4g - Silnoproudá el...'!J37</f>
        <v>0</v>
      </c>
      <c r="AY103" s="107">
        <f>'D1_03_4g - Silnoproudá el...'!J38</f>
        <v>0</v>
      </c>
      <c r="AZ103" s="107">
        <f>'D1_03_4g - Silnoproudá el...'!F35</f>
        <v>0</v>
      </c>
      <c r="BA103" s="107">
        <f>'D1_03_4g - Silnoproudá el...'!F36</f>
        <v>0</v>
      </c>
      <c r="BB103" s="107">
        <f>'D1_03_4g - Silnoproudá el...'!F37</f>
        <v>0</v>
      </c>
      <c r="BC103" s="107">
        <f>'D1_03_4g - Silnoproudá el...'!F38</f>
        <v>0</v>
      </c>
      <c r="BD103" s="109">
        <f>'D1_03_4g - Silnoproudá el...'!F39</f>
        <v>0</v>
      </c>
      <c r="BT103" s="110" t="s">
        <v>84</v>
      </c>
      <c r="BV103" s="110" t="s">
        <v>78</v>
      </c>
      <c r="BW103" s="110" t="s">
        <v>110</v>
      </c>
      <c r="BX103" s="110" t="s">
        <v>83</v>
      </c>
      <c r="CL103" s="110" t="s">
        <v>1</v>
      </c>
    </row>
    <row r="104" spans="1:91" s="4" customFormat="1" ht="23.25" customHeight="1">
      <c r="A104" s="103" t="s">
        <v>85</v>
      </c>
      <c r="B104" s="58"/>
      <c r="C104" s="104"/>
      <c r="D104" s="104"/>
      <c r="E104" s="271" t="s">
        <v>111</v>
      </c>
      <c r="F104" s="271"/>
      <c r="G104" s="271"/>
      <c r="H104" s="271"/>
      <c r="I104" s="271"/>
      <c r="J104" s="104"/>
      <c r="K104" s="271" t="s">
        <v>112</v>
      </c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309">
        <f>'D1_03_4g-H - Hromosvod'!J32</f>
        <v>0</v>
      </c>
      <c r="AH104" s="310"/>
      <c r="AI104" s="310"/>
      <c r="AJ104" s="310"/>
      <c r="AK104" s="310"/>
      <c r="AL104" s="310"/>
      <c r="AM104" s="310"/>
      <c r="AN104" s="309">
        <f t="shared" si="0"/>
        <v>0</v>
      </c>
      <c r="AO104" s="310"/>
      <c r="AP104" s="310"/>
      <c r="AQ104" s="105" t="s">
        <v>88</v>
      </c>
      <c r="AR104" s="60"/>
      <c r="AS104" s="106">
        <v>0</v>
      </c>
      <c r="AT104" s="107">
        <f t="shared" si="1"/>
        <v>0</v>
      </c>
      <c r="AU104" s="108">
        <f>'D1_03_4g-H - Hromosvod'!P123</f>
        <v>0</v>
      </c>
      <c r="AV104" s="107">
        <f>'D1_03_4g-H - Hromosvod'!J35</f>
        <v>0</v>
      </c>
      <c r="AW104" s="107">
        <f>'D1_03_4g-H - Hromosvod'!J36</f>
        <v>0</v>
      </c>
      <c r="AX104" s="107">
        <f>'D1_03_4g-H - Hromosvod'!J37</f>
        <v>0</v>
      </c>
      <c r="AY104" s="107">
        <f>'D1_03_4g-H - Hromosvod'!J38</f>
        <v>0</v>
      </c>
      <c r="AZ104" s="107">
        <f>'D1_03_4g-H - Hromosvod'!F35</f>
        <v>0</v>
      </c>
      <c r="BA104" s="107">
        <f>'D1_03_4g-H - Hromosvod'!F36</f>
        <v>0</v>
      </c>
      <c r="BB104" s="107">
        <f>'D1_03_4g-H - Hromosvod'!F37</f>
        <v>0</v>
      </c>
      <c r="BC104" s="107">
        <f>'D1_03_4g-H - Hromosvod'!F38</f>
        <v>0</v>
      </c>
      <c r="BD104" s="109">
        <f>'D1_03_4g-H - Hromosvod'!F39</f>
        <v>0</v>
      </c>
      <c r="BT104" s="110" t="s">
        <v>84</v>
      </c>
      <c r="BV104" s="110" t="s">
        <v>78</v>
      </c>
      <c r="BW104" s="110" t="s">
        <v>113</v>
      </c>
      <c r="BX104" s="110" t="s">
        <v>83</v>
      </c>
      <c r="CL104" s="110" t="s">
        <v>1</v>
      </c>
    </row>
    <row r="105" spans="1:91" s="4" customFormat="1" ht="23.25" customHeight="1">
      <c r="A105" s="103" t="s">
        <v>85</v>
      </c>
      <c r="B105" s="58"/>
      <c r="C105" s="104"/>
      <c r="D105" s="104"/>
      <c r="E105" s="271" t="s">
        <v>114</v>
      </c>
      <c r="F105" s="271"/>
      <c r="G105" s="271"/>
      <c r="H105" s="271"/>
      <c r="I105" s="271"/>
      <c r="J105" s="104"/>
      <c r="K105" s="271" t="s">
        <v>115</v>
      </c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309">
        <f>'D1_03_4h1 - Slaboproudá e...'!J32</f>
        <v>0</v>
      </c>
      <c r="AH105" s="310"/>
      <c r="AI105" s="310"/>
      <c r="AJ105" s="310"/>
      <c r="AK105" s="310"/>
      <c r="AL105" s="310"/>
      <c r="AM105" s="310"/>
      <c r="AN105" s="309">
        <f t="shared" si="0"/>
        <v>0</v>
      </c>
      <c r="AO105" s="310"/>
      <c r="AP105" s="310"/>
      <c r="AQ105" s="105" t="s">
        <v>88</v>
      </c>
      <c r="AR105" s="60"/>
      <c r="AS105" s="106">
        <v>0</v>
      </c>
      <c r="AT105" s="107">
        <f t="shared" si="1"/>
        <v>0</v>
      </c>
      <c r="AU105" s="108">
        <f>'D1_03_4h1 - Slaboproudá e...'!P135</f>
        <v>0</v>
      </c>
      <c r="AV105" s="107">
        <f>'D1_03_4h1 - Slaboproudá e...'!J35</f>
        <v>0</v>
      </c>
      <c r="AW105" s="107">
        <f>'D1_03_4h1 - Slaboproudá e...'!J36</f>
        <v>0</v>
      </c>
      <c r="AX105" s="107">
        <f>'D1_03_4h1 - Slaboproudá e...'!J37</f>
        <v>0</v>
      </c>
      <c r="AY105" s="107">
        <f>'D1_03_4h1 - Slaboproudá e...'!J38</f>
        <v>0</v>
      </c>
      <c r="AZ105" s="107">
        <f>'D1_03_4h1 - Slaboproudá e...'!F35</f>
        <v>0</v>
      </c>
      <c r="BA105" s="107">
        <f>'D1_03_4h1 - Slaboproudá e...'!F36</f>
        <v>0</v>
      </c>
      <c r="BB105" s="107">
        <f>'D1_03_4h1 - Slaboproudá e...'!F37</f>
        <v>0</v>
      </c>
      <c r="BC105" s="107">
        <f>'D1_03_4h1 - Slaboproudá e...'!F38</f>
        <v>0</v>
      </c>
      <c r="BD105" s="109">
        <f>'D1_03_4h1 - Slaboproudá e...'!F39</f>
        <v>0</v>
      </c>
      <c r="BT105" s="110" t="s">
        <v>84</v>
      </c>
      <c r="BV105" s="110" t="s">
        <v>78</v>
      </c>
      <c r="BW105" s="110" t="s">
        <v>116</v>
      </c>
      <c r="BX105" s="110" t="s">
        <v>83</v>
      </c>
      <c r="CL105" s="110" t="s">
        <v>1</v>
      </c>
    </row>
    <row r="106" spans="1:91" s="4" customFormat="1" ht="23.25" customHeight="1">
      <c r="A106" s="103" t="s">
        <v>85</v>
      </c>
      <c r="B106" s="58"/>
      <c r="C106" s="104"/>
      <c r="D106" s="104"/>
      <c r="E106" s="271" t="s">
        <v>117</v>
      </c>
      <c r="F106" s="271"/>
      <c r="G106" s="271"/>
      <c r="H106" s="271"/>
      <c r="I106" s="271"/>
      <c r="J106" s="104"/>
      <c r="K106" s="271" t="s">
        <v>118</v>
      </c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309">
        <f>'D1_03_4h3 - Elektrická po...'!J32</f>
        <v>0</v>
      </c>
      <c r="AH106" s="310"/>
      <c r="AI106" s="310"/>
      <c r="AJ106" s="310"/>
      <c r="AK106" s="310"/>
      <c r="AL106" s="310"/>
      <c r="AM106" s="310"/>
      <c r="AN106" s="309">
        <f t="shared" si="0"/>
        <v>0</v>
      </c>
      <c r="AO106" s="310"/>
      <c r="AP106" s="310"/>
      <c r="AQ106" s="105" t="s">
        <v>88</v>
      </c>
      <c r="AR106" s="60"/>
      <c r="AS106" s="106">
        <v>0</v>
      </c>
      <c r="AT106" s="107">
        <f t="shared" si="1"/>
        <v>0</v>
      </c>
      <c r="AU106" s="108">
        <f>'D1_03_4h3 - Elektrická po...'!P121</f>
        <v>0</v>
      </c>
      <c r="AV106" s="107">
        <f>'D1_03_4h3 - Elektrická po...'!J35</f>
        <v>0</v>
      </c>
      <c r="AW106" s="107">
        <f>'D1_03_4h3 - Elektrická po...'!J36</f>
        <v>0</v>
      </c>
      <c r="AX106" s="107">
        <f>'D1_03_4h3 - Elektrická po...'!J37</f>
        <v>0</v>
      </c>
      <c r="AY106" s="107">
        <f>'D1_03_4h3 - Elektrická po...'!J38</f>
        <v>0</v>
      </c>
      <c r="AZ106" s="107">
        <f>'D1_03_4h3 - Elektrická po...'!F35</f>
        <v>0</v>
      </c>
      <c r="BA106" s="107">
        <f>'D1_03_4h3 - Elektrická po...'!F36</f>
        <v>0</v>
      </c>
      <c r="BB106" s="107">
        <f>'D1_03_4h3 - Elektrická po...'!F37</f>
        <v>0</v>
      </c>
      <c r="BC106" s="107">
        <f>'D1_03_4h3 - Elektrická po...'!F38</f>
        <v>0</v>
      </c>
      <c r="BD106" s="109">
        <f>'D1_03_4h3 - Elektrická po...'!F39</f>
        <v>0</v>
      </c>
      <c r="BT106" s="110" t="s">
        <v>84</v>
      </c>
      <c r="BV106" s="110" t="s">
        <v>78</v>
      </c>
      <c r="BW106" s="110" t="s">
        <v>119</v>
      </c>
      <c r="BX106" s="110" t="s">
        <v>83</v>
      </c>
      <c r="CL106" s="110" t="s">
        <v>1</v>
      </c>
    </row>
    <row r="107" spans="1:91" s="4" customFormat="1" ht="16.5" customHeight="1">
      <c r="A107" s="103" t="s">
        <v>85</v>
      </c>
      <c r="B107" s="58"/>
      <c r="C107" s="104"/>
      <c r="D107" s="104"/>
      <c r="E107" s="271" t="s">
        <v>120</v>
      </c>
      <c r="F107" s="271"/>
      <c r="G107" s="271"/>
      <c r="H107" s="271"/>
      <c r="I107" s="271"/>
      <c r="J107" s="104"/>
      <c r="K107" s="271" t="s">
        <v>121</v>
      </c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309">
        <f>'D1_03_4i - Medicinální plyny'!J32</f>
        <v>0</v>
      </c>
      <c r="AH107" s="310"/>
      <c r="AI107" s="310"/>
      <c r="AJ107" s="310"/>
      <c r="AK107" s="310"/>
      <c r="AL107" s="310"/>
      <c r="AM107" s="310"/>
      <c r="AN107" s="309">
        <f t="shared" si="0"/>
        <v>0</v>
      </c>
      <c r="AO107" s="310"/>
      <c r="AP107" s="310"/>
      <c r="AQ107" s="105" t="s">
        <v>88</v>
      </c>
      <c r="AR107" s="60"/>
      <c r="AS107" s="106">
        <v>0</v>
      </c>
      <c r="AT107" s="107">
        <f t="shared" si="1"/>
        <v>0</v>
      </c>
      <c r="AU107" s="108">
        <f>'D1_03_4i - Medicinální plyny'!P124</f>
        <v>0</v>
      </c>
      <c r="AV107" s="107">
        <f>'D1_03_4i - Medicinální plyny'!J35</f>
        <v>0</v>
      </c>
      <c r="AW107" s="107">
        <f>'D1_03_4i - Medicinální plyny'!J36</f>
        <v>0</v>
      </c>
      <c r="AX107" s="107">
        <f>'D1_03_4i - Medicinální plyny'!J37</f>
        <v>0</v>
      </c>
      <c r="AY107" s="107">
        <f>'D1_03_4i - Medicinální plyny'!J38</f>
        <v>0</v>
      </c>
      <c r="AZ107" s="107">
        <f>'D1_03_4i - Medicinální plyny'!F35</f>
        <v>0</v>
      </c>
      <c r="BA107" s="107">
        <f>'D1_03_4i - Medicinální plyny'!F36</f>
        <v>0</v>
      </c>
      <c r="BB107" s="107">
        <f>'D1_03_4i - Medicinální plyny'!F37</f>
        <v>0</v>
      </c>
      <c r="BC107" s="107">
        <f>'D1_03_4i - Medicinální plyny'!F38</f>
        <v>0</v>
      </c>
      <c r="BD107" s="109">
        <f>'D1_03_4i - Medicinální plyny'!F39</f>
        <v>0</v>
      </c>
      <c r="BT107" s="110" t="s">
        <v>84</v>
      </c>
      <c r="BV107" s="110" t="s">
        <v>78</v>
      </c>
      <c r="BW107" s="110" t="s">
        <v>122</v>
      </c>
      <c r="BX107" s="110" t="s">
        <v>83</v>
      </c>
      <c r="CL107" s="110" t="s">
        <v>1</v>
      </c>
    </row>
    <row r="108" spans="1:91" s="4" customFormat="1" ht="16.5" customHeight="1">
      <c r="A108" s="103" t="s">
        <v>85</v>
      </c>
      <c r="B108" s="58"/>
      <c r="C108" s="104"/>
      <c r="D108" s="104"/>
      <c r="E108" s="271" t="s">
        <v>123</v>
      </c>
      <c r="F108" s="271"/>
      <c r="G108" s="271"/>
      <c r="H108" s="271"/>
      <c r="I108" s="271"/>
      <c r="J108" s="104"/>
      <c r="K108" s="271" t="s">
        <v>124</v>
      </c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309">
        <f>'D1_03_5 - Interiér'!J32</f>
        <v>0</v>
      </c>
      <c r="AH108" s="310"/>
      <c r="AI108" s="310"/>
      <c r="AJ108" s="310"/>
      <c r="AK108" s="310"/>
      <c r="AL108" s="310"/>
      <c r="AM108" s="310"/>
      <c r="AN108" s="309">
        <f t="shared" si="0"/>
        <v>0</v>
      </c>
      <c r="AO108" s="310"/>
      <c r="AP108" s="310"/>
      <c r="AQ108" s="105" t="s">
        <v>88</v>
      </c>
      <c r="AR108" s="60"/>
      <c r="AS108" s="106">
        <v>0</v>
      </c>
      <c r="AT108" s="107">
        <f t="shared" si="1"/>
        <v>0</v>
      </c>
      <c r="AU108" s="108">
        <f>'D1_03_5 - Interiér'!P122</f>
        <v>0</v>
      </c>
      <c r="AV108" s="107">
        <f>'D1_03_5 - Interiér'!J35</f>
        <v>0</v>
      </c>
      <c r="AW108" s="107">
        <f>'D1_03_5 - Interiér'!J36</f>
        <v>0</v>
      </c>
      <c r="AX108" s="107">
        <f>'D1_03_5 - Interiér'!J37</f>
        <v>0</v>
      </c>
      <c r="AY108" s="107">
        <f>'D1_03_5 - Interiér'!J38</f>
        <v>0</v>
      </c>
      <c r="AZ108" s="107">
        <f>'D1_03_5 - Interiér'!F35</f>
        <v>0</v>
      </c>
      <c r="BA108" s="107">
        <f>'D1_03_5 - Interiér'!F36</f>
        <v>0</v>
      </c>
      <c r="BB108" s="107">
        <f>'D1_03_5 - Interiér'!F37</f>
        <v>0</v>
      </c>
      <c r="BC108" s="107">
        <f>'D1_03_5 - Interiér'!F38</f>
        <v>0</v>
      </c>
      <c r="BD108" s="109">
        <f>'D1_03_5 - Interiér'!F39</f>
        <v>0</v>
      </c>
      <c r="BT108" s="110" t="s">
        <v>84</v>
      </c>
      <c r="BV108" s="110" t="s">
        <v>78</v>
      </c>
      <c r="BW108" s="110" t="s">
        <v>125</v>
      </c>
      <c r="BX108" s="110" t="s">
        <v>83</v>
      </c>
      <c r="CL108" s="110" t="s">
        <v>1</v>
      </c>
    </row>
    <row r="109" spans="1:91" s="7" customFormat="1" ht="16.5" customHeight="1">
      <c r="A109" s="103" t="s">
        <v>85</v>
      </c>
      <c r="B109" s="93"/>
      <c r="C109" s="94"/>
      <c r="D109" s="270" t="s">
        <v>126</v>
      </c>
      <c r="E109" s="270"/>
      <c r="F109" s="270"/>
      <c r="G109" s="270"/>
      <c r="H109" s="270"/>
      <c r="I109" s="95"/>
      <c r="J109" s="270" t="s">
        <v>127</v>
      </c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306">
        <f>'D2_01 - Komunikace a chod...'!J30</f>
        <v>0</v>
      </c>
      <c r="AH109" s="307"/>
      <c r="AI109" s="307"/>
      <c r="AJ109" s="307"/>
      <c r="AK109" s="307"/>
      <c r="AL109" s="307"/>
      <c r="AM109" s="307"/>
      <c r="AN109" s="306">
        <f t="shared" si="0"/>
        <v>0</v>
      </c>
      <c r="AO109" s="307"/>
      <c r="AP109" s="307"/>
      <c r="AQ109" s="96" t="s">
        <v>82</v>
      </c>
      <c r="AR109" s="97"/>
      <c r="AS109" s="98">
        <v>0</v>
      </c>
      <c r="AT109" s="99">
        <f t="shared" si="1"/>
        <v>0</v>
      </c>
      <c r="AU109" s="100">
        <f>'D2_01 - Komunikace a chod...'!P133</f>
        <v>0</v>
      </c>
      <c r="AV109" s="99">
        <f>'D2_01 - Komunikace a chod...'!J33</f>
        <v>0</v>
      </c>
      <c r="AW109" s="99">
        <f>'D2_01 - Komunikace a chod...'!J34</f>
        <v>0</v>
      </c>
      <c r="AX109" s="99">
        <f>'D2_01 - Komunikace a chod...'!J35</f>
        <v>0</v>
      </c>
      <c r="AY109" s="99">
        <f>'D2_01 - Komunikace a chod...'!J36</f>
        <v>0</v>
      </c>
      <c r="AZ109" s="99">
        <f>'D2_01 - Komunikace a chod...'!F33</f>
        <v>0</v>
      </c>
      <c r="BA109" s="99">
        <f>'D2_01 - Komunikace a chod...'!F34</f>
        <v>0</v>
      </c>
      <c r="BB109" s="99">
        <f>'D2_01 - Komunikace a chod...'!F35</f>
        <v>0</v>
      </c>
      <c r="BC109" s="99">
        <f>'D2_01 - Komunikace a chod...'!F36</f>
        <v>0</v>
      </c>
      <c r="BD109" s="101">
        <f>'D2_01 - Komunikace a chod...'!F37</f>
        <v>0</v>
      </c>
      <c r="BT109" s="102" t="s">
        <v>16</v>
      </c>
      <c r="BV109" s="102" t="s">
        <v>78</v>
      </c>
      <c r="BW109" s="102" t="s">
        <v>128</v>
      </c>
      <c r="BX109" s="102" t="s">
        <v>5</v>
      </c>
      <c r="CL109" s="102" t="s">
        <v>1</v>
      </c>
      <c r="CM109" s="102" t="s">
        <v>84</v>
      </c>
    </row>
    <row r="110" spans="1:91" s="7" customFormat="1" ht="16.5" customHeight="1">
      <c r="A110" s="103" t="s">
        <v>85</v>
      </c>
      <c r="B110" s="93"/>
      <c r="C110" s="94"/>
      <c r="D110" s="270" t="s">
        <v>129</v>
      </c>
      <c r="E110" s="270"/>
      <c r="F110" s="270"/>
      <c r="G110" s="270"/>
      <c r="H110" s="270"/>
      <c r="I110" s="95"/>
      <c r="J110" s="270" t="s">
        <v>130</v>
      </c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306">
        <f>'D2_02 - Kanalizace'!J30</f>
        <v>0</v>
      </c>
      <c r="AH110" s="307"/>
      <c r="AI110" s="307"/>
      <c r="AJ110" s="307"/>
      <c r="AK110" s="307"/>
      <c r="AL110" s="307"/>
      <c r="AM110" s="307"/>
      <c r="AN110" s="306">
        <f t="shared" si="0"/>
        <v>0</v>
      </c>
      <c r="AO110" s="307"/>
      <c r="AP110" s="307"/>
      <c r="AQ110" s="96" t="s">
        <v>82</v>
      </c>
      <c r="AR110" s="97"/>
      <c r="AS110" s="98">
        <v>0</v>
      </c>
      <c r="AT110" s="99">
        <f t="shared" si="1"/>
        <v>0</v>
      </c>
      <c r="AU110" s="100">
        <f>'D2_02 - Kanalizace'!P123</f>
        <v>0</v>
      </c>
      <c r="AV110" s="99">
        <f>'D2_02 - Kanalizace'!J33</f>
        <v>0</v>
      </c>
      <c r="AW110" s="99">
        <f>'D2_02 - Kanalizace'!J34</f>
        <v>0</v>
      </c>
      <c r="AX110" s="99">
        <f>'D2_02 - Kanalizace'!J35</f>
        <v>0</v>
      </c>
      <c r="AY110" s="99">
        <f>'D2_02 - Kanalizace'!J36</f>
        <v>0</v>
      </c>
      <c r="AZ110" s="99">
        <f>'D2_02 - Kanalizace'!F33</f>
        <v>0</v>
      </c>
      <c r="BA110" s="99">
        <f>'D2_02 - Kanalizace'!F34</f>
        <v>0</v>
      </c>
      <c r="BB110" s="99">
        <f>'D2_02 - Kanalizace'!F35</f>
        <v>0</v>
      </c>
      <c r="BC110" s="99">
        <f>'D2_02 - Kanalizace'!F36</f>
        <v>0</v>
      </c>
      <c r="BD110" s="101">
        <f>'D2_02 - Kanalizace'!F37</f>
        <v>0</v>
      </c>
      <c r="BT110" s="102" t="s">
        <v>16</v>
      </c>
      <c r="BV110" s="102" t="s">
        <v>78</v>
      </c>
      <c r="BW110" s="102" t="s">
        <v>131</v>
      </c>
      <c r="BX110" s="102" t="s">
        <v>5</v>
      </c>
      <c r="CL110" s="102" t="s">
        <v>1</v>
      </c>
      <c r="CM110" s="102" t="s">
        <v>84</v>
      </c>
    </row>
    <row r="111" spans="1:91" s="7" customFormat="1" ht="16.5" customHeight="1">
      <c r="A111" s="103" t="s">
        <v>85</v>
      </c>
      <c r="B111" s="93"/>
      <c r="C111" s="94"/>
      <c r="D111" s="270" t="s">
        <v>132</v>
      </c>
      <c r="E111" s="270"/>
      <c r="F111" s="270"/>
      <c r="G111" s="270"/>
      <c r="H111" s="270"/>
      <c r="I111" s="95"/>
      <c r="J111" s="270" t="s">
        <v>133</v>
      </c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306">
        <f>'D2_03 - Vodovod'!J30</f>
        <v>0</v>
      </c>
      <c r="AH111" s="307"/>
      <c r="AI111" s="307"/>
      <c r="AJ111" s="307"/>
      <c r="AK111" s="307"/>
      <c r="AL111" s="307"/>
      <c r="AM111" s="307"/>
      <c r="AN111" s="306">
        <f t="shared" si="0"/>
        <v>0</v>
      </c>
      <c r="AO111" s="307"/>
      <c r="AP111" s="307"/>
      <c r="AQ111" s="96" t="s">
        <v>82</v>
      </c>
      <c r="AR111" s="97"/>
      <c r="AS111" s="98">
        <v>0</v>
      </c>
      <c r="AT111" s="99">
        <f t="shared" si="1"/>
        <v>0</v>
      </c>
      <c r="AU111" s="100">
        <f>'D2_03 - Vodovod'!P125</f>
        <v>0</v>
      </c>
      <c r="AV111" s="99">
        <f>'D2_03 - Vodovod'!J33</f>
        <v>0</v>
      </c>
      <c r="AW111" s="99">
        <f>'D2_03 - Vodovod'!J34</f>
        <v>0</v>
      </c>
      <c r="AX111" s="99">
        <f>'D2_03 - Vodovod'!J35</f>
        <v>0</v>
      </c>
      <c r="AY111" s="99">
        <f>'D2_03 - Vodovod'!J36</f>
        <v>0</v>
      </c>
      <c r="AZ111" s="99">
        <f>'D2_03 - Vodovod'!F33</f>
        <v>0</v>
      </c>
      <c r="BA111" s="99">
        <f>'D2_03 - Vodovod'!F34</f>
        <v>0</v>
      </c>
      <c r="BB111" s="99">
        <f>'D2_03 - Vodovod'!F35</f>
        <v>0</v>
      </c>
      <c r="BC111" s="99">
        <f>'D2_03 - Vodovod'!F36</f>
        <v>0</v>
      </c>
      <c r="BD111" s="101">
        <f>'D2_03 - Vodovod'!F37</f>
        <v>0</v>
      </c>
      <c r="BT111" s="102" t="s">
        <v>16</v>
      </c>
      <c r="BV111" s="102" t="s">
        <v>78</v>
      </c>
      <c r="BW111" s="102" t="s">
        <v>134</v>
      </c>
      <c r="BX111" s="102" t="s">
        <v>5</v>
      </c>
      <c r="CL111" s="102" t="s">
        <v>1</v>
      </c>
      <c r="CM111" s="102" t="s">
        <v>84</v>
      </c>
    </row>
    <row r="112" spans="1:91" s="7" customFormat="1" ht="16.5" customHeight="1">
      <c r="A112" s="103" t="s">
        <v>85</v>
      </c>
      <c r="B112" s="93"/>
      <c r="C112" s="94"/>
      <c r="D112" s="270" t="s">
        <v>135</v>
      </c>
      <c r="E112" s="270"/>
      <c r="F112" s="270"/>
      <c r="G112" s="270"/>
      <c r="H112" s="270"/>
      <c r="I112" s="95"/>
      <c r="J112" s="270" t="s">
        <v>136</v>
      </c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306">
        <f>'D2_05 - Teplovod'!J30</f>
        <v>0</v>
      </c>
      <c r="AH112" s="307"/>
      <c r="AI112" s="307"/>
      <c r="AJ112" s="307"/>
      <c r="AK112" s="307"/>
      <c r="AL112" s="307"/>
      <c r="AM112" s="307"/>
      <c r="AN112" s="306">
        <f t="shared" si="0"/>
        <v>0</v>
      </c>
      <c r="AO112" s="307"/>
      <c r="AP112" s="307"/>
      <c r="AQ112" s="96" t="s">
        <v>82</v>
      </c>
      <c r="AR112" s="97"/>
      <c r="AS112" s="98">
        <v>0</v>
      </c>
      <c r="AT112" s="99">
        <f t="shared" si="1"/>
        <v>0</v>
      </c>
      <c r="AU112" s="100">
        <f>'D2_05 - Teplovod'!P123</f>
        <v>0</v>
      </c>
      <c r="AV112" s="99">
        <f>'D2_05 - Teplovod'!J33</f>
        <v>0</v>
      </c>
      <c r="AW112" s="99">
        <f>'D2_05 - Teplovod'!J34</f>
        <v>0</v>
      </c>
      <c r="AX112" s="99">
        <f>'D2_05 - Teplovod'!J35</f>
        <v>0</v>
      </c>
      <c r="AY112" s="99">
        <f>'D2_05 - Teplovod'!J36</f>
        <v>0</v>
      </c>
      <c r="AZ112" s="99">
        <f>'D2_05 - Teplovod'!F33</f>
        <v>0</v>
      </c>
      <c r="BA112" s="99">
        <f>'D2_05 - Teplovod'!F34</f>
        <v>0</v>
      </c>
      <c r="BB112" s="99">
        <f>'D2_05 - Teplovod'!F35</f>
        <v>0</v>
      </c>
      <c r="BC112" s="99">
        <f>'D2_05 - Teplovod'!F36</f>
        <v>0</v>
      </c>
      <c r="BD112" s="101">
        <f>'D2_05 - Teplovod'!F37</f>
        <v>0</v>
      </c>
      <c r="BT112" s="102" t="s">
        <v>16</v>
      </c>
      <c r="BV112" s="102" t="s">
        <v>78</v>
      </c>
      <c r="BW112" s="102" t="s">
        <v>137</v>
      </c>
      <c r="BX112" s="102" t="s">
        <v>5</v>
      </c>
      <c r="CL112" s="102" t="s">
        <v>1</v>
      </c>
      <c r="CM112" s="102" t="s">
        <v>84</v>
      </c>
    </row>
    <row r="113" spans="1:91" s="7" customFormat="1" ht="16.5" customHeight="1">
      <c r="A113" s="103" t="s">
        <v>85</v>
      </c>
      <c r="B113" s="93"/>
      <c r="C113" s="94"/>
      <c r="D113" s="270" t="s">
        <v>138</v>
      </c>
      <c r="E113" s="270"/>
      <c r="F113" s="270"/>
      <c r="G113" s="270"/>
      <c r="H113" s="270"/>
      <c r="I113" s="95"/>
      <c r="J113" s="270" t="s">
        <v>139</v>
      </c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306">
        <f>'D2_06 - Sadové úpravy'!J30</f>
        <v>0</v>
      </c>
      <c r="AH113" s="307"/>
      <c r="AI113" s="307"/>
      <c r="AJ113" s="307"/>
      <c r="AK113" s="307"/>
      <c r="AL113" s="307"/>
      <c r="AM113" s="307"/>
      <c r="AN113" s="306">
        <f t="shared" si="0"/>
        <v>0</v>
      </c>
      <c r="AO113" s="307"/>
      <c r="AP113" s="307"/>
      <c r="AQ113" s="96" t="s">
        <v>82</v>
      </c>
      <c r="AR113" s="97"/>
      <c r="AS113" s="98">
        <v>0</v>
      </c>
      <c r="AT113" s="99">
        <f t="shared" si="1"/>
        <v>0</v>
      </c>
      <c r="AU113" s="100">
        <f>'D2_06 - Sadové úpravy'!P119</f>
        <v>0</v>
      </c>
      <c r="AV113" s="99">
        <f>'D2_06 - Sadové úpravy'!J33</f>
        <v>0</v>
      </c>
      <c r="AW113" s="99">
        <f>'D2_06 - Sadové úpravy'!J34</f>
        <v>0</v>
      </c>
      <c r="AX113" s="99">
        <f>'D2_06 - Sadové úpravy'!J35</f>
        <v>0</v>
      </c>
      <c r="AY113" s="99">
        <f>'D2_06 - Sadové úpravy'!J36</f>
        <v>0</v>
      </c>
      <c r="AZ113" s="99">
        <f>'D2_06 - Sadové úpravy'!F33</f>
        <v>0</v>
      </c>
      <c r="BA113" s="99">
        <f>'D2_06 - Sadové úpravy'!F34</f>
        <v>0</v>
      </c>
      <c r="BB113" s="99">
        <f>'D2_06 - Sadové úpravy'!F35</f>
        <v>0</v>
      </c>
      <c r="BC113" s="99">
        <f>'D2_06 - Sadové úpravy'!F36</f>
        <v>0</v>
      </c>
      <c r="BD113" s="101">
        <f>'D2_06 - Sadové úpravy'!F37</f>
        <v>0</v>
      </c>
      <c r="BT113" s="102" t="s">
        <v>16</v>
      </c>
      <c r="BV113" s="102" t="s">
        <v>78</v>
      </c>
      <c r="BW113" s="102" t="s">
        <v>140</v>
      </c>
      <c r="BX113" s="102" t="s">
        <v>5</v>
      </c>
      <c r="CL113" s="102" t="s">
        <v>1</v>
      </c>
      <c r="CM113" s="102" t="s">
        <v>84</v>
      </c>
    </row>
    <row r="114" spans="1:91" s="7" customFormat="1" ht="16.5" customHeight="1">
      <c r="A114" s="103" t="s">
        <v>85</v>
      </c>
      <c r="B114" s="93"/>
      <c r="C114" s="94"/>
      <c r="D114" s="270" t="s">
        <v>141</v>
      </c>
      <c r="E114" s="270"/>
      <c r="F114" s="270"/>
      <c r="G114" s="270"/>
      <c r="H114" s="270"/>
      <c r="I114" s="95"/>
      <c r="J114" s="270" t="s">
        <v>142</v>
      </c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306">
        <f>'D2_07 - Areálové rozvody NN'!J30</f>
        <v>0</v>
      </c>
      <c r="AH114" s="307"/>
      <c r="AI114" s="307"/>
      <c r="AJ114" s="307"/>
      <c r="AK114" s="307"/>
      <c r="AL114" s="307"/>
      <c r="AM114" s="307"/>
      <c r="AN114" s="306">
        <f t="shared" si="0"/>
        <v>0</v>
      </c>
      <c r="AO114" s="307"/>
      <c r="AP114" s="307"/>
      <c r="AQ114" s="96" t="s">
        <v>82</v>
      </c>
      <c r="AR114" s="97"/>
      <c r="AS114" s="98">
        <v>0</v>
      </c>
      <c r="AT114" s="99">
        <f t="shared" si="1"/>
        <v>0</v>
      </c>
      <c r="AU114" s="100">
        <f>'D2_07 - Areálové rozvody NN'!P120</f>
        <v>0</v>
      </c>
      <c r="AV114" s="99">
        <f>'D2_07 - Areálové rozvody NN'!J33</f>
        <v>0</v>
      </c>
      <c r="AW114" s="99">
        <f>'D2_07 - Areálové rozvody NN'!J34</f>
        <v>0</v>
      </c>
      <c r="AX114" s="99">
        <f>'D2_07 - Areálové rozvody NN'!J35</f>
        <v>0</v>
      </c>
      <c r="AY114" s="99">
        <f>'D2_07 - Areálové rozvody NN'!J36</f>
        <v>0</v>
      </c>
      <c r="AZ114" s="99">
        <f>'D2_07 - Areálové rozvody NN'!F33</f>
        <v>0</v>
      </c>
      <c r="BA114" s="99">
        <f>'D2_07 - Areálové rozvody NN'!F34</f>
        <v>0</v>
      </c>
      <c r="BB114" s="99">
        <f>'D2_07 - Areálové rozvody NN'!F35</f>
        <v>0</v>
      </c>
      <c r="BC114" s="99">
        <f>'D2_07 - Areálové rozvody NN'!F36</f>
        <v>0</v>
      </c>
      <c r="BD114" s="101">
        <f>'D2_07 - Areálové rozvody NN'!F37</f>
        <v>0</v>
      </c>
      <c r="BT114" s="102" t="s">
        <v>16</v>
      </c>
      <c r="BV114" s="102" t="s">
        <v>78</v>
      </c>
      <c r="BW114" s="102" t="s">
        <v>143</v>
      </c>
      <c r="BX114" s="102" t="s">
        <v>5</v>
      </c>
      <c r="CL114" s="102" t="s">
        <v>1</v>
      </c>
      <c r="CM114" s="102" t="s">
        <v>84</v>
      </c>
    </row>
    <row r="115" spans="1:91" s="7" customFormat="1" ht="16.5" customHeight="1">
      <c r="A115" s="103" t="s">
        <v>85</v>
      </c>
      <c r="B115" s="93"/>
      <c r="C115" s="94"/>
      <c r="D115" s="270" t="s">
        <v>144</v>
      </c>
      <c r="E115" s="270"/>
      <c r="F115" s="270"/>
      <c r="G115" s="270"/>
      <c r="H115" s="270"/>
      <c r="I115" s="95"/>
      <c r="J115" s="270" t="s">
        <v>145</v>
      </c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306">
        <f>'D2_09 - Venkovní osvětlení'!J30</f>
        <v>0</v>
      </c>
      <c r="AH115" s="307"/>
      <c r="AI115" s="307"/>
      <c r="AJ115" s="307"/>
      <c r="AK115" s="307"/>
      <c r="AL115" s="307"/>
      <c r="AM115" s="307"/>
      <c r="AN115" s="306">
        <f t="shared" si="0"/>
        <v>0</v>
      </c>
      <c r="AO115" s="307"/>
      <c r="AP115" s="307"/>
      <c r="AQ115" s="96" t="s">
        <v>82</v>
      </c>
      <c r="AR115" s="97"/>
      <c r="AS115" s="98">
        <v>0</v>
      </c>
      <c r="AT115" s="99">
        <f t="shared" si="1"/>
        <v>0</v>
      </c>
      <c r="AU115" s="100">
        <f>'D2_09 - Venkovní osvětlení'!P120</f>
        <v>0</v>
      </c>
      <c r="AV115" s="99">
        <f>'D2_09 - Venkovní osvětlení'!J33</f>
        <v>0</v>
      </c>
      <c r="AW115" s="99">
        <f>'D2_09 - Venkovní osvětlení'!J34</f>
        <v>0</v>
      </c>
      <c r="AX115" s="99">
        <f>'D2_09 - Venkovní osvětlení'!J35</f>
        <v>0</v>
      </c>
      <c r="AY115" s="99">
        <f>'D2_09 - Venkovní osvětlení'!J36</f>
        <v>0</v>
      </c>
      <c r="AZ115" s="99">
        <f>'D2_09 - Venkovní osvětlení'!F33</f>
        <v>0</v>
      </c>
      <c r="BA115" s="99">
        <f>'D2_09 - Venkovní osvětlení'!F34</f>
        <v>0</v>
      </c>
      <c r="BB115" s="99">
        <f>'D2_09 - Venkovní osvětlení'!F35</f>
        <v>0</v>
      </c>
      <c r="BC115" s="99">
        <f>'D2_09 - Venkovní osvětlení'!F36</f>
        <v>0</v>
      </c>
      <c r="BD115" s="101">
        <f>'D2_09 - Venkovní osvětlení'!F37</f>
        <v>0</v>
      </c>
      <c r="BT115" s="102" t="s">
        <v>16</v>
      </c>
      <c r="BV115" s="102" t="s">
        <v>78</v>
      </c>
      <c r="BW115" s="102" t="s">
        <v>146</v>
      </c>
      <c r="BX115" s="102" t="s">
        <v>5</v>
      </c>
      <c r="CL115" s="102" t="s">
        <v>1</v>
      </c>
      <c r="CM115" s="102" t="s">
        <v>84</v>
      </c>
    </row>
    <row r="116" spans="1:91" s="7" customFormat="1" ht="16.5" customHeight="1">
      <c r="A116" s="103" t="s">
        <v>85</v>
      </c>
      <c r="B116" s="93"/>
      <c r="C116" s="94"/>
      <c r="D116" s="270" t="s">
        <v>147</v>
      </c>
      <c r="E116" s="270"/>
      <c r="F116" s="270"/>
      <c r="G116" s="270"/>
      <c r="H116" s="270"/>
      <c r="I116" s="95"/>
      <c r="J116" s="270" t="s">
        <v>148</v>
      </c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306">
        <f>'D2_10 - Přípojka mediciná...'!J30</f>
        <v>0</v>
      </c>
      <c r="AH116" s="307"/>
      <c r="AI116" s="307"/>
      <c r="AJ116" s="307"/>
      <c r="AK116" s="307"/>
      <c r="AL116" s="307"/>
      <c r="AM116" s="307"/>
      <c r="AN116" s="306">
        <f t="shared" si="0"/>
        <v>0</v>
      </c>
      <c r="AO116" s="307"/>
      <c r="AP116" s="307"/>
      <c r="AQ116" s="96" t="s">
        <v>82</v>
      </c>
      <c r="AR116" s="97"/>
      <c r="AS116" s="98">
        <v>0</v>
      </c>
      <c r="AT116" s="99">
        <f t="shared" si="1"/>
        <v>0</v>
      </c>
      <c r="AU116" s="100">
        <f>'D2_10 - Přípojka mediciná...'!P121</f>
        <v>0</v>
      </c>
      <c r="AV116" s="99">
        <f>'D2_10 - Přípojka mediciná...'!J33</f>
        <v>0</v>
      </c>
      <c r="AW116" s="99">
        <f>'D2_10 - Přípojka mediciná...'!J34</f>
        <v>0</v>
      </c>
      <c r="AX116" s="99">
        <f>'D2_10 - Přípojka mediciná...'!J35</f>
        <v>0</v>
      </c>
      <c r="AY116" s="99">
        <f>'D2_10 - Přípojka mediciná...'!J36</f>
        <v>0</v>
      </c>
      <c r="AZ116" s="99">
        <f>'D2_10 - Přípojka mediciná...'!F33</f>
        <v>0</v>
      </c>
      <c r="BA116" s="99">
        <f>'D2_10 - Přípojka mediciná...'!F34</f>
        <v>0</v>
      </c>
      <c r="BB116" s="99">
        <f>'D2_10 - Přípojka mediciná...'!F35</f>
        <v>0</v>
      </c>
      <c r="BC116" s="99">
        <f>'D2_10 - Přípojka mediciná...'!F36</f>
        <v>0</v>
      </c>
      <c r="BD116" s="101">
        <f>'D2_10 - Přípojka mediciná...'!F37</f>
        <v>0</v>
      </c>
      <c r="BT116" s="102" t="s">
        <v>16</v>
      </c>
      <c r="BV116" s="102" t="s">
        <v>78</v>
      </c>
      <c r="BW116" s="102" t="s">
        <v>149</v>
      </c>
      <c r="BX116" s="102" t="s">
        <v>5</v>
      </c>
      <c r="CL116" s="102" t="s">
        <v>1</v>
      </c>
      <c r="CM116" s="102" t="s">
        <v>84</v>
      </c>
    </row>
    <row r="117" spans="1:91" s="7" customFormat="1" ht="16.5" customHeight="1">
      <c r="A117" s="103" t="s">
        <v>85</v>
      </c>
      <c r="B117" s="93"/>
      <c r="C117" s="94"/>
      <c r="D117" s="270" t="s">
        <v>150</v>
      </c>
      <c r="E117" s="270"/>
      <c r="F117" s="270"/>
      <c r="G117" s="270"/>
      <c r="H117" s="270"/>
      <c r="I117" s="95"/>
      <c r="J117" s="270" t="s">
        <v>151</v>
      </c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306">
        <f>'OVN - Ostatní a vedlejší ...'!J30</f>
        <v>0</v>
      </c>
      <c r="AH117" s="307"/>
      <c r="AI117" s="307"/>
      <c r="AJ117" s="307"/>
      <c r="AK117" s="307"/>
      <c r="AL117" s="307"/>
      <c r="AM117" s="307"/>
      <c r="AN117" s="306">
        <f t="shared" si="0"/>
        <v>0</v>
      </c>
      <c r="AO117" s="307"/>
      <c r="AP117" s="307"/>
      <c r="AQ117" s="96" t="s">
        <v>152</v>
      </c>
      <c r="AR117" s="97"/>
      <c r="AS117" s="111">
        <v>0</v>
      </c>
      <c r="AT117" s="112">
        <f t="shared" si="1"/>
        <v>0</v>
      </c>
      <c r="AU117" s="113">
        <f>'OVN - Ostatní a vedlejší ...'!P124</f>
        <v>0</v>
      </c>
      <c r="AV117" s="112">
        <f>'OVN - Ostatní a vedlejší ...'!J33</f>
        <v>0</v>
      </c>
      <c r="AW117" s="112">
        <f>'OVN - Ostatní a vedlejší ...'!J34</f>
        <v>0</v>
      </c>
      <c r="AX117" s="112">
        <f>'OVN - Ostatní a vedlejší ...'!J35</f>
        <v>0</v>
      </c>
      <c r="AY117" s="112">
        <f>'OVN - Ostatní a vedlejší ...'!J36</f>
        <v>0</v>
      </c>
      <c r="AZ117" s="112">
        <f>'OVN - Ostatní a vedlejší ...'!F33</f>
        <v>0</v>
      </c>
      <c r="BA117" s="112">
        <f>'OVN - Ostatní a vedlejší ...'!F34</f>
        <v>0</v>
      </c>
      <c r="BB117" s="112">
        <f>'OVN - Ostatní a vedlejší ...'!F35</f>
        <v>0</v>
      </c>
      <c r="BC117" s="112">
        <f>'OVN - Ostatní a vedlejší ...'!F36</f>
        <v>0</v>
      </c>
      <c r="BD117" s="114">
        <f>'OVN - Ostatní a vedlejší ...'!F37</f>
        <v>0</v>
      </c>
      <c r="BT117" s="102" t="s">
        <v>16</v>
      </c>
      <c r="BV117" s="102" t="s">
        <v>78</v>
      </c>
      <c r="BW117" s="102" t="s">
        <v>153</v>
      </c>
      <c r="BX117" s="102" t="s">
        <v>5</v>
      </c>
      <c r="CL117" s="102" t="s">
        <v>1</v>
      </c>
      <c r="CM117" s="102" t="s">
        <v>84</v>
      </c>
    </row>
    <row r="118" spans="1:91" s="2" customFormat="1" ht="30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9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</row>
    <row r="119" spans="1:91" s="2" customFormat="1" ht="6.95" customHeight="1">
      <c r="A119" s="34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39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</row>
  </sheetData>
  <sheetProtection algorithmName="SHA-512" hashValue="cfEshw+sCtEyQekPP7hr+jM8Mwg2M72bddYfGpOuB3ePXs3JiSmIi6DuCKXZm0Cx4RNUbdmbznZkakSoRxo64Q==" saltValue="rYD17LeCFTRQX3s2RFlXNMGEbpH4RVzb6b51cWHBEOZ4/7nVvx+r2SXjomdBPuMvPcj7lduL8rFCRiTlCCx5Og==" spinCount="100000" sheet="1" objects="1" scenarios="1" formatColumns="0" formatRows="0"/>
  <mergeCells count="130">
    <mergeCell ref="AG115:AM115"/>
    <mergeCell ref="AN115:AP115"/>
    <mergeCell ref="AN116:AP116"/>
    <mergeCell ref="AG116:AM116"/>
    <mergeCell ref="AG117:AM117"/>
    <mergeCell ref="AN117:AP117"/>
    <mergeCell ref="AN110:AP110"/>
    <mergeCell ref="AG110:AM110"/>
    <mergeCell ref="AG111:AM111"/>
    <mergeCell ref="AN111:AP111"/>
    <mergeCell ref="AN112:AP112"/>
    <mergeCell ref="AG112:AM112"/>
    <mergeCell ref="AN113:AP113"/>
    <mergeCell ref="AG113:AM113"/>
    <mergeCell ref="AG114:AM114"/>
    <mergeCell ref="AN114:AP114"/>
    <mergeCell ref="AN105:AP105"/>
    <mergeCell ref="AG106:AM106"/>
    <mergeCell ref="AN106:AP106"/>
    <mergeCell ref="AN107:AP107"/>
    <mergeCell ref="AG107:AM107"/>
    <mergeCell ref="AN108:AP108"/>
    <mergeCell ref="AG108:AM108"/>
    <mergeCell ref="AN109:AP109"/>
    <mergeCell ref="AG109:AM109"/>
    <mergeCell ref="AN101:AP101"/>
    <mergeCell ref="AG102:AM102"/>
    <mergeCell ref="AN102:AP102"/>
    <mergeCell ref="AG100:AM100"/>
    <mergeCell ref="AG94:AM94"/>
    <mergeCell ref="AN94:AP94"/>
    <mergeCell ref="AG103:AM103"/>
    <mergeCell ref="AN103:AP103"/>
    <mergeCell ref="AG104:AM104"/>
    <mergeCell ref="AN104:AP104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M87:AN87"/>
    <mergeCell ref="AR2:BE2"/>
    <mergeCell ref="AS89:AT91"/>
    <mergeCell ref="AM89:AP89"/>
    <mergeCell ref="AM90:AP90"/>
    <mergeCell ref="AG92:AM92"/>
    <mergeCell ref="AN92:AP92"/>
    <mergeCell ref="AN95:AP95"/>
    <mergeCell ref="AG95:AM95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D114:H114"/>
    <mergeCell ref="J114:AF114"/>
    <mergeCell ref="D115:H115"/>
    <mergeCell ref="J115:AF115"/>
    <mergeCell ref="D116:H116"/>
    <mergeCell ref="J116:AF116"/>
    <mergeCell ref="D117:H117"/>
    <mergeCell ref="J117:AF117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L85:AJ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G101:AM101"/>
    <mergeCell ref="AG105:AM105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</mergeCells>
  <hyperlinks>
    <hyperlink ref="A96" location="'D1_03_1 - Stavební'!C2" display="/"/>
    <hyperlink ref="A97" location="'D1_03_3 - Požárně bezpečn...'!C2" display="/"/>
    <hyperlink ref="A98" location="'D1_03_4a1 - Vytápění'!C2" display="/"/>
    <hyperlink ref="A99" location="'D1_03_4a2 - Předávací sta...'!C2" display="/"/>
    <hyperlink ref="A100" location="'D1_03_4c - Vzduchotechnik...'!C2" display="/"/>
    <hyperlink ref="A101" location="'D1_03_4d - Měření a regulace'!C2" display="/"/>
    <hyperlink ref="A102" location="'D1_03_4e - Zdravotně tech...'!C2" display="/"/>
    <hyperlink ref="A103" location="'D1_03_4g - Silnoproudá el...'!C2" display="/"/>
    <hyperlink ref="A104" location="'D1_03_4g-H - Hromosvod'!C2" display="/"/>
    <hyperlink ref="A105" location="'D1_03_4h1 - Slaboproudá e...'!C2" display="/"/>
    <hyperlink ref="A106" location="'D1_03_4h3 - Elektrická po...'!C2" display="/"/>
    <hyperlink ref="A107" location="'D1_03_4i - Medicinální plyny'!C2" display="/"/>
    <hyperlink ref="A108" location="'D1_03_5 - Interiér'!C2" display="/"/>
    <hyperlink ref="A109" location="'D2_01 - Komunikace a chod...'!C2" display="/"/>
    <hyperlink ref="A110" location="'D2_02 - Kanalizace'!C2" display="/"/>
    <hyperlink ref="A111" location="'D2_03 - Vodovod'!C2" display="/"/>
    <hyperlink ref="A112" location="'D2_05 - Teplovod'!C2" display="/"/>
    <hyperlink ref="A113" location="'D2_06 - Sadové úpravy'!C2" display="/"/>
    <hyperlink ref="A114" location="'D2_07 - Areálové rozvody NN'!C2" display="/"/>
    <hyperlink ref="A115" location="'D2_09 - Venkovní osvětlení'!C2" display="/"/>
    <hyperlink ref="A116" location="'D2_10 - Přípojka mediciná...'!C2" display="/"/>
    <hyperlink ref="A117" location="'OVN - Ostatní a vedlejš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6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89</v>
      </c>
      <c r="AZ2" s="115" t="s">
        <v>154</v>
      </c>
      <c r="BA2" s="115" t="s">
        <v>155</v>
      </c>
      <c r="BB2" s="115" t="s">
        <v>156</v>
      </c>
      <c r="BC2" s="115" t="s">
        <v>157</v>
      </c>
      <c r="BD2" s="115" t="s">
        <v>84</v>
      </c>
    </row>
    <row r="3" spans="1:5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  <c r="AZ3" s="115" t="s">
        <v>158</v>
      </c>
      <c r="BA3" s="115" t="s">
        <v>159</v>
      </c>
      <c r="BB3" s="115" t="s">
        <v>156</v>
      </c>
      <c r="BC3" s="115" t="s">
        <v>160</v>
      </c>
      <c r="BD3" s="115" t="s">
        <v>84</v>
      </c>
    </row>
    <row r="4" spans="1:5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  <c r="AZ4" s="115" t="s">
        <v>162</v>
      </c>
      <c r="BA4" s="115" t="s">
        <v>163</v>
      </c>
      <c r="BB4" s="115" t="s">
        <v>156</v>
      </c>
      <c r="BC4" s="115" t="s">
        <v>164</v>
      </c>
      <c r="BD4" s="115" t="s">
        <v>84</v>
      </c>
    </row>
    <row r="5" spans="1:56" s="1" customFormat="1" ht="6.95" customHeight="1">
      <c r="B5" s="20"/>
      <c r="L5" s="20"/>
      <c r="AZ5" s="115" t="s">
        <v>165</v>
      </c>
      <c r="BA5" s="115" t="s">
        <v>166</v>
      </c>
      <c r="BB5" s="115" t="s">
        <v>156</v>
      </c>
      <c r="BC5" s="115" t="s">
        <v>167</v>
      </c>
      <c r="BD5" s="115" t="s">
        <v>84</v>
      </c>
    </row>
    <row r="6" spans="1:56" s="1" customFormat="1" ht="12" customHeight="1">
      <c r="B6" s="20"/>
      <c r="D6" s="120" t="s">
        <v>17</v>
      </c>
      <c r="L6" s="20"/>
      <c r="AZ6" s="115" t="s">
        <v>168</v>
      </c>
      <c r="BA6" s="115" t="s">
        <v>169</v>
      </c>
      <c r="BB6" s="115" t="s">
        <v>156</v>
      </c>
      <c r="BC6" s="115" t="s">
        <v>170</v>
      </c>
      <c r="BD6" s="115" t="s">
        <v>84</v>
      </c>
    </row>
    <row r="7" spans="1:5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  <c r="AZ7" s="115" t="s">
        <v>171</v>
      </c>
      <c r="BA7" s="115" t="s">
        <v>172</v>
      </c>
      <c r="BB7" s="115" t="s">
        <v>156</v>
      </c>
      <c r="BC7" s="115" t="s">
        <v>173</v>
      </c>
      <c r="BD7" s="115" t="s">
        <v>84</v>
      </c>
    </row>
    <row r="8" spans="1:56" s="1" customFormat="1" ht="12" customHeight="1">
      <c r="B8" s="20"/>
      <c r="D8" s="120" t="s">
        <v>174</v>
      </c>
      <c r="L8" s="20"/>
      <c r="AZ8" s="115" t="s">
        <v>175</v>
      </c>
      <c r="BA8" s="115" t="s">
        <v>176</v>
      </c>
      <c r="BB8" s="115" t="s">
        <v>156</v>
      </c>
      <c r="BC8" s="115" t="s">
        <v>177</v>
      </c>
      <c r="BD8" s="115" t="s">
        <v>84</v>
      </c>
    </row>
    <row r="9" spans="1:5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15" t="s">
        <v>179</v>
      </c>
      <c r="BA9" s="115" t="s">
        <v>180</v>
      </c>
      <c r="BB9" s="115" t="s">
        <v>156</v>
      </c>
      <c r="BC9" s="115" t="s">
        <v>181</v>
      </c>
      <c r="BD9" s="115" t="s">
        <v>84</v>
      </c>
    </row>
    <row r="10" spans="1:5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15" t="s">
        <v>183</v>
      </c>
      <c r="BA10" s="115" t="s">
        <v>184</v>
      </c>
      <c r="BB10" s="115" t="s">
        <v>185</v>
      </c>
      <c r="BC10" s="115" t="s">
        <v>186</v>
      </c>
      <c r="BD10" s="115" t="s">
        <v>84</v>
      </c>
    </row>
    <row r="11" spans="1:56" s="2" customFormat="1" ht="16.5" customHeight="1">
      <c r="A11" s="34"/>
      <c r="B11" s="39"/>
      <c r="C11" s="34"/>
      <c r="D11" s="34"/>
      <c r="E11" s="316" t="s">
        <v>187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15" t="s">
        <v>188</v>
      </c>
      <c r="BA11" s="115" t="s">
        <v>189</v>
      </c>
      <c r="BB11" s="115" t="s">
        <v>185</v>
      </c>
      <c r="BC11" s="115" t="s">
        <v>190</v>
      </c>
      <c r="BD11" s="115" t="s">
        <v>84</v>
      </c>
    </row>
    <row r="12" spans="1:5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15" t="s">
        <v>191</v>
      </c>
      <c r="BA12" s="115" t="s">
        <v>192</v>
      </c>
      <c r="BB12" s="115" t="s">
        <v>156</v>
      </c>
      <c r="BC12" s="115" t="s">
        <v>193</v>
      </c>
      <c r="BD12" s="115" t="s">
        <v>84</v>
      </c>
    </row>
    <row r="13" spans="1:5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15" t="s">
        <v>194</v>
      </c>
      <c r="BA13" s="115" t="s">
        <v>195</v>
      </c>
      <c r="BB13" s="115" t="s">
        <v>156</v>
      </c>
      <c r="BC13" s="115" t="s">
        <v>196</v>
      </c>
      <c r="BD13" s="115" t="s">
        <v>84</v>
      </c>
    </row>
    <row r="14" spans="1:5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45142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15" t="s">
        <v>197</v>
      </c>
      <c r="BA14" s="115" t="s">
        <v>198</v>
      </c>
      <c r="BB14" s="115" t="s">
        <v>185</v>
      </c>
      <c r="BC14" s="115" t="s">
        <v>199</v>
      </c>
      <c r="BD14" s="115" t="s">
        <v>84</v>
      </c>
    </row>
    <row r="15" spans="1:5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15" t="s">
        <v>200</v>
      </c>
      <c r="BA15" s="115" t="s">
        <v>201</v>
      </c>
      <c r="BB15" s="115" t="s">
        <v>185</v>
      </c>
      <c r="BC15" s="115" t="s">
        <v>202</v>
      </c>
      <c r="BD15" s="115" t="s">
        <v>84</v>
      </c>
    </row>
    <row r="16" spans="1:5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ROUND(J169,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ROUND((SUM(BE169:BE7667)),  2)</f>
        <v>0</v>
      </c>
      <c r="G35" s="34"/>
      <c r="H35" s="34"/>
      <c r="I35" s="131">
        <v>0.21</v>
      </c>
      <c r="J35" s="130">
        <f>ROUND(((SUM(BE169:BE7667))*I35),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ROUND((SUM(BF169:BF7667)),  2)</f>
        <v>0</v>
      </c>
      <c r="G36" s="34"/>
      <c r="H36" s="34"/>
      <c r="I36" s="131">
        <v>0.15</v>
      </c>
      <c r="J36" s="130">
        <f>ROUND(((SUM(BF169:BF7667))*I36),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ROUND((SUM(BG169:BG7667)),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ROUND((SUM(BH169:BH7667)),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ROUND((SUM(BI169:BI7667)),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D1_03_1 - Stavební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45142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J169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208</v>
      </c>
      <c r="E99" s="157"/>
      <c r="F99" s="157"/>
      <c r="G99" s="157"/>
      <c r="H99" s="157"/>
      <c r="I99" s="157"/>
      <c r="J99" s="158">
        <f>J170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209</v>
      </c>
      <c r="E100" s="162"/>
      <c r="F100" s="162"/>
      <c r="G100" s="162"/>
      <c r="H100" s="162"/>
      <c r="I100" s="162"/>
      <c r="J100" s="163">
        <f>J171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210</v>
      </c>
      <c r="E101" s="162"/>
      <c r="F101" s="162"/>
      <c r="G101" s="162"/>
      <c r="H101" s="162"/>
      <c r="I101" s="162"/>
      <c r="J101" s="163">
        <f>J343</f>
        <v>0</v>
      </c>
      <c r="K101" s="104"/>
      <c r="L101" s="164"/>
    </row>
    <row r="102" spans="1:47" s="10" customFormat="1" ht="14.85" customHeight="1">
      <c r="B102" s="160"/>
      <c r="C102" s="104"/>
      <c r="D102" s="161" t="s">
        <v>211</v>
      </c>
      <c r="E102" s="162"/>
      <c r="F102" s="162"/>
      <c r="G102" s="162"/>
      <c r="H102" s="162"/>
      <c r="I102" s="162"/>
      <c r="J102" s="163">
        <f>J344</f>
        <v>0</v>
      </c>
      <c r="K102" s="104"/>
      <c r="L102" s="164"/>
    </row>
    <row r="103" spans="1:47" s="10" customFormat="1" ht="14.85" customHeight="1">
      <c r="B103" s="160"/>
      <c r="C103" s="104"/>
      <c r="D103" s="161" t="s">
        <v>212</v>
      </c>
      <c r="E103" s="162"/>
      <c r="F103" s="162"/>
      <c r="G103" s="162"/>
      <c r="H103" s="162"/>
      <c r="I103" s="162"/>
      <c r="J103" s="163">
        <f>J589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213</v>
      </c>
      <c r="E104" s="162"/>
      <c r="F104" s="162"/>
      <c r="G104" s="162"/>
      <c r="H104" s="162"/>
      <c r="I104" s="162"/>
      <c r="J104" s="163">
        <f>J897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214</v>
      </c>
      <c r="E105" s="162"/>
      <c r="F105" s="162"/>
      <c r="G105" s="162"/>
      <c r="H105" s="162"/>
      <c r="I105" s="162"/>
      <c r="J105" s="163">
        <f>J1504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215</v>
      </c>
      <c r="E106" s="162"/>
      <c r="F106" s="162"/>
      <c r="G106" s="162"/>
      <c r="H106" s="162"/>
      <c r="I106" s="162"/>
      <c r="J106" s="163">
        <f>J1780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216</v>
      </c>
      <c r="E107" s="162"/>
      <c r="F107" s="162"/>
      <c r="G107" s="162"/>
      <c r="H107" s="162"/>
      <c r="I107" s="162"/>
      <c r="J107" s="163">
        <f>J1798</f>
        <v>0</v>
      </c>
      <c r="K107" s="104"/>
      <c r="L107" s="164"/>
    </row>
    <row r="108" spans="1:47" s="10" customFormat="1" ht="14.85" customHeight="1">
      <c r="B108" s="160"/>
      <c r="C108" s="104"/>
      <c r="D108" s="161" t="s">
        <v>217</v>
      </c>
      <c r="E108" s="162"/>
      <c r="F108" s="162"/>
      <c r="G108" s="162"/>
      <c r="H108" s="162"/>
      <c r="I108" s="162"/>
      <c r="J108" s="163">
        <f>J1799</f>
        <v>0</v>
      </c>
      <c r="K108" s="104"/>
      <c r="L108" s="164"/>
    </row>
    <row r="109" spans="1:47" s="10" customFormat="1" ht="14.85" customHeight="1">
      <c r="B109" s="160"/>
      <c r="C109" s="104"/>
      <c r="D109" s="161" t="s">
        <v>218</v>
      </c>
      <c r="E109" s="162"/>
      <c r="F109" s="162"/>
      <c r="G109" s="162"/>
      <c r="H109" s="162"/>
      <c r="I109" s="162"/>
      <c r="J109" s="163">
        <f>J2160</f>
        <v>0</v>
      </c>
      <c r="K109" s="104"/>
      <c r="L109" s="164"/>
    </row>
    <row r="110" spans="1:47" s="10" customFormat="1" ht="14.85" customHeight="1">
      <c r="B110" s="160"/>
      <c r="C110" s="104"/>
      <c r="D110" s="161" t="s">
        <v>219</v>
      </c>
      <c r="E110" s="162"/>
      <c r="F110" s="162"/>
      <c r="G110" s="162"/>
      <c r="H110" s="162"/>
      <c r="I110" s="162"/>
      <c r="J110" s="163">
        <f>J2548</f>
        <v>0</v>
      </c>
      <c r="K110" s="104"/>
      <c r="L110" s="164"/>
    </row>
    <row r="111" spans="1:47" s="10" customFormat="1" ht="14.85" customHeight="1">
      <c r="B111" s="160"/>
      <c r="C111" s="104"/>
      <c r="D111" s="161" t="s">
        <v>220</v>
      </c>
      <c r="E111" s="162"/>
      <c r="F111" s="162"/>
      <c r="G111" s="162"/>
      <c r="H111" s="162"/>
      <c r="I111" s="162"/>
      <c r="J111" s="163">
        <f>J2878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221</v>
      </c>
      <c r="E112" s="162"/>
      <c r="F112" s="162"/>
      <c r="G112" s="162"/>
      <c r="H112" s="162"/>
      <c r="I112" s="162"/>
      <c r="J112" s="163">
        <f>J2889</f>
        <v>0</v>
      </c>
      <c r="K112" s="104"/>
      <c r="L112" s="164"/>
    </row>
    <row r="113" spans="2:12" s="10" customFormat="1" ht="19.899999999999999" customHeight="1">
      <c r="B113" s="160"/>
      <c r="C113" s="104"/>
      <c r="D113" s="161" t="s">
        <v>222</v>
      </c>
      <c r="E113" s="162"/>
      <c r="F113" s="162"/>
      <c r="G113" s="162"/>
      <c r="H113" s="162"/>
      <c r="I113" s="162"/>
      <c r="J113" s="163">
        <f>J2913</f>
        <v>0</v>
      </c>
      <c r="K113" s="104"/>
      <c r="L113" s="164"/>
    </row>
    <row r="114" spans="2:12" s="10" customFormat="1" ht="14.85" customHeight="1">
      <c r="B114" s="160"/>
      <c r="C114" s="104"/>
      <c r="D114" s="161" t="s">
        <v>223</v>
      </c>
      <c r="E114" s="162"/>
      <c r="F114" s="162"/>
      <c r="G114" s="162"/>
      <c r="H114" s="162"/>
      <c r="I114" s="162"/>
      <c r="J114" s="163">
        <f>J2914</f>
        <v>0</v>
      </c>
      <c r="K114" s="104"/>
      <c r="L114" s="164"/>
    </row>
    <row r="115" spans="2:12" s="10" customFormat="1" ht="14.85" customHeight="1">
      <c r="B115" s="160"/>
      <c r="C115" s="104"/>
      <c r="D115" s="161" t="s">
        <v>224</v>
      </c>
      <c r="E115" s="162"/>
      <c r="F115" s="162"/>
      <c r="G115" s="162"/>
      <c r="H115" s="162"/>
      <c r="I115" s="162"/>
      <c r="J115" s="163">
        <f>J2982</f>
        <v>0</v>
      </c>
      <c r="K115" s="104"/>
      <c r="L115" s="164"/>
    </row>
    <row r="116" spans="2:12" s="10" customFormat="1" ht="14.85" customHeight="1">
      <c r="B116" s="160"/>
      <c r="C116" s="104"/>
      <c r="D116" s="161" t="s">
        <v>225</v>
      </c>
      <c r="E116" s="162"/>
      <c r="F116" s="162"/>
      <c r="G116" s="162"/>
      <c r="H116" s="162"/>
      <c r="I116" s="162"/>
      <c r="J116" s="163">
        <f>J3048</f>
        <v>0</v>
      </c>
      <c r="K116" s="104"/>
      <c r="L116" s="164"/>
    </row>
    <row r="117" spans="2:12" s="10" customFormat="1" ht="14.85" customHeight="1">
      <c r="B117" s="160"/>
      <c r="C117" s="104"/>
      <c r="D117" s="161" t="s">
        <v>226</v>
      </c>
      <c r="E117" s="162"/>
      <c r="F117" s="162"/>
      <c r="G117" s="162"/>
      <c r="H117" s="162"/>
      <c r="I117" s="162"/>
      <c r="J117" s="163">
        <f>J3428</f>
        <v>0</v>
      </c>
      <c r="K117" s="104"/>
      <c r="L117" s="164"/>
    </row>
    <row r="118" spans="2:12" s="9" customFormat="1" ht="24.95" customHeight="1">
      <c r="B118" s="154"/>
      <c r="C118" s="155"/>
      <c r="D118" s="156" t="s">
        <v>227</v>
      </c>
      <c r="E118" s="157"/>
      <c r="F118" s="157"/>
      <c r="G118" s="157"/>
      <c r="H118" s="157"/>
      <c r="I118" s="157"/>
      <c r="J118" s="158">
        <f>J3431</f>
        <v>0</v>
      </c>
      <c r="K118" s="155"/>
      <c r="L118" s="159"/>
    </row>
    <row r="119" spans="2:12" s="10" customFormat="1" ht="19.899999999999999" customHeight="1">
      <c r="B119" s="160"/>
      <c r="C119" s="104"/>
      <c r="D119" s="161" t="s">
        <v>228</v>
      </c>
      <c r="E119" s="162"/>
      <c r="F119" s="162"/>
      <c r="G119" s="162"/>
      <c r="H119" s="162"/>
      <c r="I119" s="162"/>
      <c r="J119" s="163">
        <f>J3432</f>
        <v>0</v>
      </c>
      <c r="K119" s="104"/>
      <c r="L119" s="164"/>
    </row>
    <row r="120" spans="2:12" s="10" customFormat="1" ht="19.899999999999999" customHeight="1">
      <c r="B120" s="160"/>
      <c r="C120" s="104"/>
      <c r="D120" s="161" t="s">
        <v>229</v>
      </c>
      <c r="E120" s="162"/>
      <c r="F120" s="162"/>
      <c r="G120" s="162"/>
      <c r="H120" s="162"/>
      <c r="I120" s="162"/>
      <c r="J120" s="163">
        <f>J3646</f>
        <v>0</v>
      </c>
      <c r="K120" s="104"/>
      <c r="L120" s="164"/>
    </row>
    <row r="121" spans="2:12" s="10" customFormat="1" ht="19.899999999999999" customHeight="1">
      <c r="B121" s="160"/>
      <c r="C121" s="104"/>
      <c r="D121" s="161" t="s">
        <v>230</v>
      </c>
      <c r="E121" s="162"/>
      <c r="F121" s="162"/>
      <c r="G121" s="162"/>
      <c r="H121" s="162"/>
      <c r="I121" s="162"/>
      <c r="J121" s="163">
        <f>J3853</f>
        <v>0</v>
      </c>
      <c r="K121" s="104"/>
      <c r="L121" s="164"/>
    </row>
    <row r="122" spans="2:12" s="10" customFormat="1" ht="19.899999999999999" customHeight="1">
      <c r="B122" s="160"/>
      <c r="C122" s="104"/>
      <c r="D122" s="161" t="s">
        <v>231</v>
      </c>
      <c r="E122" s="162"/>
      <c r="F122" s="162"/>
      <c r="G122" s="162"/>
      <c r="H122" s="162"/>
      <c r="I122" s="162"/>
      <c r="J122" s="163">
        <f>J4452</f>
        <v>0</v>
      </c>
      <c r="K122" s="104"/>
      <c r="L122" s="164"/>
    </row>
    <row r="123" spans="2:12" s="10" customFormat="1" ht="19.899999999999999" customHeight="1">
      <c r="B123" s="160"/>
      <c r="C123" s="104"/>
      <c r="D123" s="161" t="s">
        <v>232</v>
      </c>
      <c r="E123" s="162"/>
      <c r="F123" s="162"/>
      <c r="G123" s="162"/>
      <c r="H123" s="162"/>
      <c r="I123" s="162"/>
      <c r="J123" s="163">
        <f>J4477</f>
        <v>0</v>
      </c>
      <c r="K123" s="104"/>
      <c r="L123" s="164"/>
    </row>
    <row r="124" spans="2:12" s="10" customFormat="1" ht="19.899999999999999" customHeight="1">
      <c r="B124" s="160"/>
      <c r="C124" s="104"/>
      <c r="D124" s="161" t="s">
        <v>233</v>
      </c>
      <c r="E124" s="162"/>
      <c r="F124" s="162"/>
      <c r="G124" s="162"/>
      <c r="H124" s="162"/>
      <c r="I124" s="162"/>
      <c r="J124" s="163">
        <f>J4514</f>
        <v>0</v>
      </c>
      <c r="K124" s="104"/>
      <c r="L124" s="164"/>
    </row>
    <row r="125" spans="2:12" s="10" customFormat="1" ht="19.899999999999999" customHeight="1">
      <c r="B125" s="160"/>
      <c r="C125" s="104"/>
      <c r="D125" s="161" t="s">
        <v>234</v>
      </c>
      <c r="E125" s="162"/>
      <c r="F125" s="162"/>
      <c r="G125" s="162"/>
      <c r="H125" s="162"/>
      <c r="I125" s="162"/>
      <c r="J125" s="163">
        <f>J4917</f>
        <v>0</v>
      </c>
      <c r="K125" s="104"/>
      <c r="L125" s="164"/>
    </row>
    <row r="126" spans="2:12" s="10" customFormat="1" ht="19.899999999999999" customHeight="1">
      <c r="B126" s="160"/>
      <c r="C126" s="104"/>
      <c r="D126" s="161" t="s">
        <v>235</v>
      </c>
      <c r="E126" s="162"/>
      <c r="F126" s="162"/>
      <c r="G126" s="162"/>
      <c r="H126" s="162"/>
      <c r="I126" s="162"/>
      <c r="J126" s="163">
        <f>J4948</f>
        <v>0</v>
      </c>
      <c r="K126" s="104"/>
      <c r="L126" s="164"/>
    </row>
    <row r="127" spans="2:12" s="10" customFormat="1" ht="19.899999999999999" customHeight="1">
      <c r="B127" s="160"/>
      <c r="C127" s="104"/>
      <c r="D127" s="161" t="s">
        <v>236</v>
      </c>
      <c r="E127" s="162"/>
      <c r="F127" s="162"/>
      <c r="G127" s="162"/>
      <c r="H127" s="162"/>
      <c r="I127" s="162"/>
      <c r="J127" s="163">
        <f>J5005</f>
        <v>0</v>
      </c>
      <c r="K127" s="104"/>
      <c r="L127" s="164"/>
    </row>
    <row r="128" spans="2:12" s="10" customFormat="1" ht="14.85" customHeight="1">
      <c r="B128" s="160"/>
      <c r="C128" s="104"/>
      <c r="D128" s="161" t="s">
        <v>237</v>
      </c>
      <c r="E128" s="162"/>
      <c r="F128" s="162"/>
      <c r="G128" s="162"/>
      <c r="H128" s="162"/>
      <c r="I128" s="162"/>
      <c r="J128" s="163">
        <f>J5008</f>
        <v>0</v>
      </c>
      <c r="K128" s="104"/>
      <c r="L128" s="164"/>
    </row>
    <row r="129" spans="2:12" s="10" customFormat="1" ht="14.85" customHeight="1">
      <c r="B129" s="160"/>
      <c r="C129" s="104"/>
      <c r="D129" s="161" t="s">
        <v>238</v>
      </c>
      <c r="E129" s="162"/>
      <c r="F129" s="162"/>
      <c r="G129" s="162"/>
      <c r="H129" s="162"/>
      <c r="I129" s="162"/>
      <c r="J129" s="163">
        <f>J5228</f>
        <v>0</v>
      </c>
      <c r="K129" s="104"/>
      <c r="L129" s="164"/>
    </row>
    <row r="130" spans="2:12" s="10" customFormat="1" ht="14.85" customHeight="1">
      <c r="B130" s="160"/>
      <c r="C130" s="104"/>
      <c r="D130" s="161" t="s">
        <v>239</v>
      </c>
      <c r="E130" s="162"/>
      <c r="F130" s="162"/>
      <c r="G130" s="162"/>
      <c r="H130" s="162"/>
      <c r="I130" s="162"/>
      <c r="J130" s="163">
        <f>J5253</f>
        <v>0</v>
      </c>
      <c r="K130" s="104"/>
      <c r="L130" s="164"/>
    </row>
    <row r="131" spans="2:12" s="10" customFormat="1" ht="19.899999999999999" customHeight="1">
      <c r="B131" s="160"/>
      <c r="C131" s="104"/>
      <c r="D131" s="161" t="s">
        <v>240</v>
      </c>
      <c r="E131" s="162"/>
      <c r="F131" s="162"/>
      <c r="G131" s="162"/>
      <c r="H131" s="162"/>
      <c r="I131" s="162"/>
      <c r="J131" s="163">
        <f>J5305</f>
        <v>0</v>
      </c>
      <c r="K131" s="104"/>
      <c r="L131" s="164"/>
    </row>
    <row r="132" spans="2:12" s="10" customFormat="1" ht="14.85" customHeight="1">
      <c r="B132" s="160"/>
      <c r="C132" s="104"/>
      <c r="D132" s="161" t="s">
        <v>241</v>
      </c>
      <c r="E132" s="162"/>
      <c r="F132" s="162"/>
      <c r="G132" s="162"/>
      <c r="H132" s="162"/>
      <c r="I132" s="162"/>
      <c r="J132" s="163">
        <f>J5314</f>
        <v>0</v>
      </c>
      <c r="K132" s="104"/>
      <c r="L132" s="164"/>
    </row>
    <row r="133" spans="2:12" s="10" customFormat="1" ht="14.85" customHeight="1">
      <c r="B133" s="160"/>
      <c r="C133" s="104"/>
      <c r="D133" s="161" t="s">
        <v>242</v>
      </c>
      <c r="E133" s="162"/>
      <c r="F133" s="162"/>
      <c r="G133" s="162"/>
      <c r="H133" s="162"/>
      <c r="I133" s="162"/>
      <c r="J133" s="163">
        <f>J5509</f>
        <v>0</v>
      </c>
      <c r="K133" s="104"/>
      <c r="L133" s="164"/>
    </row>
    <row r="134" spans="2:12" s="10" customFormat="1" ht="14.85" customHeight="1">
      <c r="B134" s="160"/>
      <c r="C134" s="104"/>
      <c r="D134" s="161" t="s">
        <v>243</v>
      </c>
      <c r="E134" s="162"/>
      <c r="F134" s="162"/>
      <c r="G134" s="162"/>
      <c r="H134" s="162"/>
      <c r="I134" s="162"/>
      <c r="J134" s="163">
        <f>J5612</f>
        <v>0</v>
      </c>
      <c r="K134" s="104"/>
      <c r="L134" s="164"/>
    </row>
    <row r="135" spans="2:12" s="10" customFormat="1" ht="14.85" customHeight="1">
      <c r="B135" s="160"/>
      <c r="C135" s="104"/>
      <c r="D135" s="161" t="s">
        <v>244</v>
      </c>
      <c r="E135" s="162"/>
      <c r="F135" s="162"/>
      <c r="G135" s="162"/>
      <c r="H135" s="162"/>
      <c r="I135" s="162"/>
      <c r="J135" s="163">
        <f>J5672</f>
        <v>0</v>
      </c>
      <c r="K135" s="104"/>
      <c r="L135" s="164"/>
    </row>
    <row r="136" spans="2:12" s="10" customFormat="1" ht="14.85" customHeight="1">
      <c r="B136" s="160"/>
      <c r="C136" s="104"/>
      <c r="D136" s="161" t="s">
        <v>245</v>
      </c>
      <c r="E136" s="162"/>
      <c r="F136" s="162"/>
      <c r="G136" s="162"/>
      <c r="H136" s="162"/>
      <c r="I136" s="162"/>
      <c r="J136" s="163">
        <f>J5677</f>
        <v>0</v>
      </c>
      <c r="K136" s="104"/>
      <c r="L136" s="164"/>
    </row>
    <row r="137" spans="2:12" s="10" customFormat="1" ht="14.85" customHeight="1">
      <c r="B137" s="160"/>
      <c r="C137" s="104"/>
      <c r="D137" s="161" t="s">
        <v>246</v>
      </c>
      <c r="E137" s="162"/>
      <c r="F137" s="162"/>
      <c r="G137" s="162"/>
      <c r="H137" s="162"/>
      <c r="I137" s="162"/>
      <c r="J137" s="163">
        <f>J5726</f>
        <v>0</v>
      </c>
      <c r="K137" s="104"/>
      <c r="L137" s="164"/>
    </row>
    <row r="138" spans="2:12" s="10" customFormat="1" ht="14.85" customHeight="1">
      <c r="B138" s="160"/>
      <c r="C138" s="104"/>
      <c r="D138" s="161" t="s">
        <v>247</v>
      </c>
      <c r="E138" s="162"/>
      <c r="F138" s="162"/>
      <c r="G138" s="162"/>
      <c r="H138" s="162"/>
      <c r="I138" s="162"/>
      <c r="J138" s="163">
        <f>J5788</f>
        <v>0</v>
      </c>
      <c r="K138" s="104"/>
      <c r="L138" s="164"/>
    </row>
    <row r="139" spans="2:12" s="10" customFormat="1" ht="14.85" customHeight="1">
      <c r="B139" s="160"/>
      <c r="C139" s="104"/>
      <c r="D139" s="161" t="s">
        <v>248</v>
      </c>
      <c r="E139" s="162"/>
      <c r="F139" s="162"/>
      <c r="G139" s="162"/>
      <c r="H139" s="162"/>
      <c r="I139" s="162"/>
      <c r="J139" s="163">
        <f>J5794</f>
        <v>0</v>
      </c>
      <c r="K139" s="104"/>
      <c r="L139" s="164"/>
    </row>
    <row r="140" spans="2:12" s="10" customFormat="1" ht="14.85" customHeight="1">
      <c r="B140" s="160"/>
      <c r="C140" s="104"/>
      <c r="D140" s="161" t="s">
        <v>249</v>
      </c>
      <c r="E140" s="162"/>
      <c r="F140" s="162"/>
      <c r="G140" s="162"/>
      <c r="H140" s="162"/>
      <c r="I140" s="162"/>
      <c r="J140" s="163">
        <f>J5915</f>
        <v>0</v>
      </c>
      <c r="K140" s="104"/>
      <c r="L140" s="164"/>
    </row>
    <row r="141" spans="2:12" s="10" customFormat="1" ht="14.85" customHeight="1">
      <c r="B141" s="160"/>
      <c r="C141" s="104"/>
      <c r="D141" s="161" t="s">
        <v>250</v>
      </c>
      <c r="E141" s="162"/>
      <c r="F141" s="162"/>
      <c r="G141" s="162"/>
      <c r="H141" s="162"/>
      <c r="I141" s="162"/>
      <c r="J141" s="163">
        <f>J5945</f>
        <v>0</v>
      </c>
      <c r="K141" s="104"/>
      <c r="L141" s="164"/>
    </row>
    <row r="142" spans="2:12" s="10" customFormat="1" ht="19.899999999999999" customHeight="1">
      <c r="B142" s="160"/>
      <c r="C142" s="104"/>
      <c r="D142" s="161" t="s">
        <v>251</v>
      </c>
      <c r="E142" s="162"/>
      <c r="F142" s="162"/>
      <c r="G142" s="162"/>
      <c r="H142" s="162"/>
      <c r="I142" s="162"/>
      <c r="J142" s="163">
        <f>J6361</f>
        <v>0</v>
      </c>
      <c r="K142" s="104"/>
      <c r="L142" s="164"/>
    </row>
    <row r="143" spans="2:12" s="10" customFormat="1" ht="19.899999999999999" customHeight="1">
      <c r="B143" s="160"/>
      <c r="C143" s="104"/>
      <c r="D143" s="161" t="s">
        <v>252</v>
      </c>
      <c r="E143" s="162"/>
      <c r="F143" s="162"/>
      <c r="G143" s="162"/>
      <c r="H143" s="162"/>
      <c r="I143" s="162"/>
      <c r="J143" s="163">
        <f>J6466</f>
        <v>0</v>
      </c>
      <c r="K143" s="104"/>
      <c r="L143" s="164"/>
    </row>
    <row r="144" spans="2:12" s="10" customFormat="1" ht="19.899999999999999" customHeight="1">
      <c r="B144" s="160"/>
      <c r="C144" s="104"/>
      <c r="D144" s="161" t="s">
        <v>253</v>
      </c>
      <c r="E144" s="162"/>
      <c r="F144" s="162"/>
      <c r="G144" s="162"/>
      <c r="H144" s="162"/>
      <c r="I144" s="162"/>
      <c r="J144" s="163">
        <f>J6914</f>
        <v>0</v>
      </c>
      <c r="K144" s="104"/>
      <c r="L144" s="164"/>
    </row>
    <row r="145" spans="1:31" s="10" customFormat="1" ht="19.899999999999999" customHeight="1">
      <c r="B145" s="160"/>
      <c r="C145" s="104"/>
      <c r="D145" s="161" t="s">
        <v>254</v>
      </c>
      <c r="E145" s="162"/>
      <c r="F145" s="162"/>
      <c r="G145" s="162"/>
      <c r="H145" s="162"/>
      <c r="I145" s="162"/>
      <c r="J145" s="163">
        <f>J7171</f>
        <v>0</v>
      </c>
      <c r="K145" s="104"/>
      <c r="L145" s="164"/>
    </row>
    <row r="146" spans="1:31" s="10" customFormat="1" ht="19.899999999999999" customHeight="1">
      <c r="B146" s="160"/>
      <c r="C146" s="104"/>
      <c r="D146" s="161" t="s">
        <v>255</v>
      </c>
      <c r="E146" s="162"/>
      <c r="F146" s="162"/>
      <c r="G146" s="162"/>
      <c r="H146" s="162"/>
      <c r="I146" s="162"/>
      <c r="J146" s="163">
        <f>J7413</f>
        <v>0</v>
      </c>
      <c r="K146" s="104"/>
      <c r="L146" s="164"/>
    </row>
    <row r="147" spans="1:31" s="10" customFormat="1" ht="19.899999999999999" customHeight="1">
      <c r="B147" s="160"/>
      <c r="C147" s="104"/>
      <c r="D147" s="161" t="s">
        <v>256</v>
      </c>
      <c r="E147" s="162"/>
      <c r="F147" s="162"/>
      <c r="G147" s="162"/>
      <c r="H147" s="162"/>
      <c r="I147" s="162"/>
      <c r="J147" s="163">
        <f>J7475</f>
        <v>0</v>
      </c>
      <c r="K147" s="104"/>
      <c r="L147" s="164"/>
    </row>
    <row r="148" spans="1:31" s="2" customFormat="1" ht="21.75" customHeight="1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31" s="2" customFormat="1" ht="6.95" customHeight="1">
      <c r="A149" s="34"/>
      <c r="B149" s="54"/>
      <c r="C149" s="55"/>
      <c r="D149" s="55"/>
      <c r="E149" s="55"/>
      <c r="F149" s="55"/>
      <c r="G149" s="55"/>
      <c r="H149" s="55"/>
      <c r="I149" s="55"/>
      <c r="J149" s="55"/>
      <c r="K149" s="55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3" spans="1:31" s="2" customFormat="1" ht="6.95" customHeight="1">
      <c r="A153" s="34"/>
      <c r="B153" s="56"/>
      <c r="C153" s="57"/>
      <c r="D153" s="57"/>
      <c r="E153" s="57"/>
      <c r="F153" s="57"/>
      <c r="G153" s="57"/>
      <c r="H153" s="57"/>
      <c r="I153" s="57"/>
      <c r="J153" s="57"/>
      <c r="K153" s="57"/>
      <c r="L153" s="51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31" s="2" customFormat="1" ht="24.95" customHeight="1">
      <c r="A154" s="34"/>
      <c r="B154" s="35"/>
      <c r="C154" s="23" t="s">
        <v>257</v>
      </c>
      <c r="D154" s="36"/>
      <c r="E154" s="36"/>
      <c r="F154" s="36"/>
      <c r="G154" s="36"/>
      <c r="H154" s="36"/>
      <c r="I154" s="36"/>
      <c r="J154" s="36"/>
      <c r="K154" s="36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31" s="2" customFormat="1" ht="6.95" customHeight="1">
      <c r="A155" s="34"/>
      <c r="B155" s="35"/>
      <c r="C155" s="36"/>
      <c r="D155" s="36"/>
      <c r="E155" s="36"/>
      <c r="F155" s="36"/>
      <c r="G155" s="36"/>
      <c r="H155" s="36"/>
      <c r="I155" s="36"/>
      <c r="J155" s="36"/>
      <c r="K155" s="36"/>
      <c r="L155" s="5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31" s="2" customFormat="1" ht="12" customHeight="1">
      <c r="A156" s="34"/>
      <c r="B156" s="35"/>
      <c r="C156" s="29" t="s">
        <v>17</v>
      </c>
      <c r="D156" s="36"/>
      <c r="E156" s="36"/>
      <c r="F156" s="36"/>
      <c r="G156" s="36"/>
      <c r="H156" s="36"/>
      <c r="I156" s="36"/>
      <c r="J156" s="36"/>
      <c r="K156" s="36"/>
      <c r="L156" s="51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31" s="2" customFormat="1" ht="26.25" customHeight="1">
      <c r="A157" s="34"/>
      <c r="B157" s="35"/>
      <c r="C157" s="36"/>
      <c r="D157" s="36"/>
      <c r="E157" s="320" t="str">
        <f>E7</f>
        <v>Oblastní nemocnice Trutnov a.s., Konsolidované laboratoře a transfuzní oddělení - OKB - 2023/I</v>
      </c>
      <c r="F157" s="321"/>
      <c r="G157" s="321"/>
      <c r="H157" s="321"/>
      <c r="I157" s="36"/>
      <c r="J157" s="36"/>
      <c r="K157" s="36"/>
      <c r="L157" s="51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  <row r="158" spans="1:31" s="1" customFormat="1" ht="12" customHeight="1">
      <c r="B158" s="21"/>
      <c r="C158" s="29" t="s">
        <v>174</v>
      </c>
      <c r="D158" s="22"/>
      <c r="E158" s="22"/>
      <c r="F158" s="22"/>
      <c r="G158" s="22"/>
      <c r="H158" s="22"/>
      <c r="I158" s="22"/>
      <c r="J158" s="22"/>
      <c r="K158" s="22"/>
      <c r="L158" s="20"/>
    </row>
    <row r="159" spans="1:31" s="2" customFormat="1" ht="16.5" customHeight="1">
      <c r="A159" s="34"/>
      <c r="B159" s="35"/>
      <c r="C159" s="36"/>
      <c r="D159" s="36"/>
      <c r="E159" s="320" t="s">
        <v>178</v>
      </c>
      <c r="F159" s="322"/>
      <c r="G159" s="322"/>
      <c r="H159" s="322"/>
      <c r="I159" s="36"/>
      <c r="J159" s="36"/>
      <c r="K159" s="36"/>
      <c r="L159" s="51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  <row r="160" spans="1:31" s="2" customFormat="1" ht="12" customHeight="1">
      <c r="A160" s="34"/>
      <c r="B160" s="35"/>
      <c r="C160" s="29" t="s">
        <v>182</v>
      </c>
      <c r="D160" s="36"/>
      <c r="E160" s="36"/>
      <c r="F160" s="36"/>
      <c r="G160" s="36"/>
      <c r="H160" s="36"/>
      <c r="I160" s="36"/>
      <c r="J160" s="36"/>
      <c r="K160" s="36"/>
      <c r="L160" s="51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  <row r="161" spans="1:65" s="2" customFormat="1" ht="16.5" customHeight="1">
      <c r="A161" s="34"/>
      <c r="B161" s="35"/>
      <c r="C161" s="36"/>
      <c r="D161" s="36"/>
      <c r="E161" s="273" t="str">
        <f>E11</f>
        <v>D1_03_1 - Stavební</v>
      </c>
      <c r="F161" s="322"/>
      <c r="G161" s="322"/>
      <c r="H161" s="322"/>
      <c r="I161" s="36"/>
      <c r="J161" s="36"/>
      <c r="K161" s="36"/>
      <c r="L161" s="51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  <row r="162" spans="1:65" s="2" customFormat="1" ht="6.95" customHeight="1">
      <c r="A162" s="34"/>
      <c r="B162" s="35"/>
      <c r="C162" s="36"/>
      <c r="D162" s="36"/>
      <c r="E162" s="36"/>
      <c r="F162" s="36"/>
      <c r="G162" s="36"/>
      <c r="H162" s="36"/>
      <c r="I162" s="36"/>
      <c r="J162" s="36"/>
      <c r="K162" s="36"/>
      <c r="L162" s="51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  <row r="163" spans="1:65" s="2" customFormat="1" ht="12" customHeight="1">
      <c r="A163" s="34"/>
      <c r="B163" s="35"/>
      <c r="C163" s="29" t="s">
        <v>21</v>
      </c>
      <c r="D163" s="36"/>
      <c r="E163" s="36"/>
      <c r="F163" s="27" t="str">
        <f>F14</f>
        <v>Trutnov</v>
      </c>
      <c r="G163" s="36"/>
      <c r="H163" s="36"/>
      <c r="I163" s="29" t="s">
        <v>23</v>
      </c>
      <c r="J163" s="66">
        <f>IF(J14="","",J14)</f>
        <v>45142</v>
      </c>
      <c r="K163" s="36"/>
      <c r="L163" s="51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  <row r="164" spans="1:65" s="2" customFormat="1" ht="6.95" customHeight="1">
      <c r="A164" s="34"/>
      <c r="B164" s="35"/>
      <c r="C164" s="36"/>
      <c r="D164" s="36"/>
      <c r="E164" s="36"/>
      <c r="F164" s="36"/>
      <c r="G164" s="36"/>
      <c r="H164" s="36"/>
      <c r="I164" s="36"/>
      <c r="J164" s="36"/>
      <c r="K164" s="36"/>
      <c r="L164" s="51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  <row r="165" spans="1:65" s="2" customFormat="1" ht="25.7" customHeight="1">
      <c r="A165" s="34"/>
      <c r="B165" s="35"/>
      <c r="C165" s="29" t="s">
        <v>24</v>
      </c>
      <c r="D165" s="36"/>
      <c r="E165" s="36"/>
      <c r="F165" s="27" t="str">
        <f>E17</f>
        <v>Královehradecký kraj</v>
      </c>
      <c r="G165" s="36"/>
      <c r="H165" s="36"/>
      <c r="I165" s="29" t="s">
        <v>30</v>
      </c>
      <c r="J165" s="32" t="str">
        <f>E23</f>
        <v>Penta Projekt s.r.o., Mrštíkova 12, Jihlava</v>
      </c>
      <c r="K165" s="36"/>
      <c r="L165" s="51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  <row r="166" spans="1:65" s="2" customFormat="1" ht="15.2" customHeight="1">
      <c r="A166" s="34"/>
      <c r="B166" s="35"/>
      <c r="C166" s="29" t="s">
        <v>28</v>
      </c>
      <c r="D166" s="36"/>
      <c r="E166" s="36"/>
      <c r="F166" s="27" t="str">
        <f>IF(E20="","",E20)</f>
        <v>Vyplň údaj</v>
      </c>
      <c r="G166" s="36"/>
      <c r="H166" s="36"/>
      <c r="I166" s="29" t="s">
        <v>33</v>
      </c>
      <c r="J166" s="32" t="str">
        <f>E26</f>
        <v>Ing. Avuk</v>
      </c>
      <c r="K166" s="36"/>
      <c r="L166" s="51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  <row r="167" spans="1:65" s="2" customFormat="1" ht="10.35" customHeight="1">
      <c r="A167" s="34"/>
      <c r="B167" s="35"/>
      <c r="C167" s="36"/>
      <c r="D167" s="36"/>
      <c r="E167" s="36"/>
      <c r="F167" s="36"/>
      <c r="G167" s="36"/>
      <c r="H167" s="36"/>
      <c r="I167" s="36"/>
      <c r="J167" s="36"/>
      <c r="K167" s="36"/>
      <c r="L167" s="51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  <row r="168" spans="1:65" s="11" customFormat="1" ht="29.25" customHeight="1">
      <c r="A168" s="165"/>
      <c r="B168" s="166"/>
      <c r="C168" s="167" t="s">
        <v>258</v>
      </c>
      <c r="D168" s="168" t="s">
        <v>61</v>
      </c>
      <c r="E168" s="168" t="s">
        <v>57</v>
      </c>
      <c r="F168" s="168" t="s">
        <v>58</v>
      </c>
      <c r="G168" s="168" t="s">
        <v>259</v>
      </c>
      <c r="H168" s="168" t="s">
        <v>260</v>
      </c>
      <c r="I168" s="168" t="s">
        <v>261</v>
      </c>
      <c r="J168" s="168" t="s">
        <v>205</v>
      </c>
      <c r="K168" s="169" t="s">
        <v>262</v>
      </c>
      <c r="L168" s="170"/>
      <c r="M168" s="75" t="s">
        <v>1</v>
      </c>
      <c r="N168" s="76" t="s">
        <v>40</v>
      </c>
      <c r="O168" s="76" t="s">
        <v>263</v>
      </c>
      <c r="P168" s="76" t="s">
        <v>264</v>
      </c>
      <c r="Q168" s="76" t="s">
        <v>265</v>
      </c>
      <c r="R168" s="76" t="s">
        <v>266</v>
      </c>
      <c r="S168" s="76" t="s">
        <v>267</v>
      </c>
      <c r="T168" s="77" t="s">
        <v>268</v>
      </c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</row>
    <row r="169" spans="1:65" s="2" customFormat="1" ht="22.9" customHeight="1">
      <c r="A169" s="34"/>
      <c r="B169" s="35"/>
      <c r="C169" s="82" t="s">
        <v>269</v>
      </c>
      <c r="D169" s="36"/>
      <c r="E169" s="36"/>
      <c r="F169" s="36"/>
      <c r="G169" s="36"/>
      <c r="H169" s="36"/>
      <c r="I169" s="36"/>
      <c r="J169" s="171">
        <f>BK169</f>
        <v>0</v>
      </c>
      <c r="K169" s="36"/>
      <c r="L169" s="39"/>
      <c r="M169" s="78"/>
      <c r="N169" s="172"/>
      <c r="O169" s="79"/>
      <c r="P169" s="173">
        <f>P170+P3431</f>
        <v>0</v>
      </c>
      <c r="Q169" s="79"/>
      <c r="R169" s="173">
        <f>R170+R3431</f>
        <v>3617.0864653399994</v>
      </c>
      <c r="S169" s="79"/>
      <c r="T169" s="174">
        <f>T170+T3431</f>
        <v>88.836124449999971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75</v>
      </c>
      <c r="AU169" s="17" t="s">
        <v>207</v>
      </c>
      <c r="BK169" s="175">
        <f>BK170+BK3431</f>
        <v>0</v>
      </c>
    </row>
    <row r="170" spans="1:65" s="12" customFormat="1" ht="25.9" customHeight="1">
      <c r="B170" s="176"/>
      <c r="C170" s="177"/>
      <c r="D170" s="178" t="s">
        <v>75</v>
      </c>
      <c r="E170" s="179" t="s">
        <v>270</v>
      </c>
      <c r="F170" s="179" t="s">
        <v>271</v>
      </c>
      <c r="G170" s="177"/>
      <c r="H170" s="177"/>
      <c r="I170" s="180"/>
      <c r="J170" s="181">
        <f>BK170</f>
        <v>0</v>
      </c>
      <c r="K170" s="177"/>
      <c r="L170" s="182"/>
      <c r="M170" s="183"/>
      <c r="N170" s="184"/>
      <c r="O170" s="184"/>
      <c r="P170" s="185">
        <f>P171+P343+P897+P1504+P1780+P1798+P2889+P2913</f>
        <v>0</v>
      </c>
      <c r="Q170" s="184"/>
      <c r="R170" s="185">
        <f>R171+R343+R897+R1504+R1780+R1798+R2889+R2913</f>
        <v>3502.3249269799994</v>
      </c>
      <c r="S170" s="184"/>
      <c r="T170" s="186">
        <f>T171+T343+T897+T1504+T1780+T1798+T2889+T2913</f>
        <v>85.913949699999975</v>
      </c>
      <c r="AR170" s="187" t="s">
        <v>16</v>
      </c>
      <c r="AT170" s="188" t="s">
        <v>75</v>
      </c>
      <c r="AU170" s="188" t="s">
        <v>76</v>
      </c>
      <c r="AY170" s="187" t="s">
        <v>272</v>
      </c>
      <c r="BK170" s="189">
        <f>BK171+BK343+BK897+BK1504+BK1780+BK1798+BK2889+BK2913</f>
        <v>0</v>
      </c>
    </row>
    <row r="171" spans="1:65" s="12" customFormat="1" ht="22.9" customHeight="1">
      <c r="B171" s="176"/>
      <c r="C171" s="177"/>
      <c r="D171" s="178" t="s">
        <v>75</v>
      </c>
      <c r="E171" s="190" t="s">
        <v>16</v>
      </c>
      <c r="F171" s="190" t="s">
        <v>273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SUM(P172:P342)</f>
        <v>0</v>
      </c>
      <c r="Q171" s="184"/>
      <c r="R171" s="185">
        <f>SUM(R172:R342)</f>
        <v>486.4</v>
      </c>
      <c r="S171" s="184"/>
      <c r="T171" s="186">
        <f>SUM(T172:T342)</f>
        <v>0</v>
      </c>
      <c r="AR171" s="187" t="s">
        <v>16</v>
      </c>
      <c r="AT171" s="188" t="s">
        <v>75</v>
      </c>
      <c r="AU171" s="188" t="s">
        <v>16</v>
      </c>
      <c r="AY171" s="187" t="s">
        <v>272</v>
      </c>
      <c r="BK171" s="189">
        <f>SUM(BK172:BK342)</f>
        <v>0</v>
      </c>
    </row>
    <row r="172" spans="1:65" s="2" customFormat="1" ht="33" customHeight="1">
      <c r="A172" s="34"/>
      <c r="B172" s="35"/>
      <c r="C172" s="192" t="s">
        <v>16</v>
      </c>
      <c r="D172" s="192" t="s">
        <v>274</v>
      </c>
      <c r="E172" s="193" t="s">
        <v>275</v>
      </c>
      <c r="F172" s="194" t="s">
        <v>276</v>
      </c>
      <c r="G172" s="195" t="s">
        <v>277</v>
      </c>
      <c r="H172" s="196">
        <v>0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280</v>
      </c>
    </row>
    <row r="173" spans="1:65" s="2" customFormat="1" ht="11.25">
      <c r="A173" s="34"/>
      <c r="B173" s="35"/>
      <c r="C173" s="36"/>
      <c r="D173" s="205" t="s">
        <v>281</v>
      </c>
      <c r="E173" s="36"/>
      <c r="F173" s="206" t="s">
        <v>282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22.5">
      <c r="B174" s="210"/>
      <c r="C174" s="211"/>
      <c r="D174" s="212" t="s">
        <v>283</v>
      </c>
      <c r="E174" s="213" t="s">
        <v>1</v>
      </c>
      <c r="F174" s="214" t="s">
        <v>284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3" customFormat="1" ht="11.25">
      <c r="B175" s="210"/>
      <c r="C175" s="211"/>
      <c r="D175" s="212" t="s">
        <v>283</v>
      </c>
      <c r="E175" s="213" t="s">
        <v>1</v>
      </c>
      <c r="F175" s="214" t="s">
        <v>285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84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3" customFormat="1" ht="11.25">
      <c r="B176" s="210"/>
      <c r="C176" s="211"/>
      <c r="D176" s="212" t="s">
        <v>283</v>
      </c>
      <c r="E176" s="213" t="s">
        <v>1</v>
      </c>
      <c r="F176" s="214" t="s">
        <v>286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3" customFormat="1" ht="11.25">
      <c r="B177" s="210"/>
      <c r="C177" s="211"/>
      <c r="D177" s="212" t="s">
        <v>283</v>
      </c>
      <c r="E177" s="213" t="s">
        <v>1</v>
      </c>
      <c r="F177" s="214" t="s">
        <v>285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287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288</v>
      </c>
      <c r="G179" s="222"/>
      <c r="H179" s="225">
        <v>430.416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3" customFormat="1" ht="11.25">
      <c r="B180" s="210"/>
      <c r="C180" s="211"/>
      <c r="D180" s="212" t="s">
        <v>283</v>
      </c>
      <c r="E180" s="213" t="s">
        <v>1</v>
      </c>
      <c r="F180" s="214" t="s">
        <v>285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11.25">
      <c r="B181" s="210"/>
      <c r="C181" s="211"/>
      <c r="D181" s="212" t="s">
        <v>283</v>
      </c>
      <c r="E181" s="213" t="s">
        <v>1</v>
      </c>
      <c r="F181" s="214" t="s">
        <v>289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290</v>
      </c>
      <c r="G182" s="222"/>
      <c r="H182" s="225">
        <v>-430.416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2" customFormat="1" ht="33" customHeight="1">
      <c r="A183" s="34"/>
      <c r="B183" s="35"/>
      <c r="C183" s="192" t="s">
        <v>291</v>
      </c>
      <c r="D183" s="192" t="s">
        <v>274</v>
      </c>
      <c r="E183" s="193" t="s">
        <v>292</v>
      </c>
      <c r="F183" s="194" t="s">
        <v>293</v>
      </c>
      <c r="G183" s="195" t="s">
        <v>277</v>
      </c>
      <c r="H183" s="196">
        <v>0</v>
      </c>
      <c r="I183" s="197"/>
      <c r="J183" s="198">
        <f>ROUND(I183*H183,2)</f>
        <v>0</v>
      </c>
      <c r="K183" s="194" t="s">
        <v>278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294</v>
      </c>
    </row>
    <row r="184" spans="1:65" s="2" customFormat="1" ht="11.25">
      <c r="A184" s="34"/>
      <c r="B184" s="35"/>
      <c r="C184" s="36"/>
      <c r="D184" s="205" t="s">
        <v>281</v>
      </c>
      <c r="E184" s="36"/>
      <c r="F184" s="206" t="s">
        <v>295</v>
      </c>
      <c r="G184" s="36"/>
      <c r="H184" s="36"/>
      <c r="I184" s="207"/>
      <c r="J184" s="36"/>
      <c r="K184" s="36"/>
      <c r="L184" s="39"/>
      <c r="M184" s="208"/>
      <c r="N184" s="209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281</v>
      </c>
      <c r="AU184" s="17" t="s">
        <v>84</v>
      </c>
    </row>
    <row r="185" spans="1:65" s="13" customFormat="1" ht="22.5">
      <c r="B185" s="210"/>
      <c r="C185" s="211"/>
      <c r="D185" s="212" t="s">
        <v>283</v>
      </c>
      <c r="E185" s="213" t="s">
        <v>1</v>
      </c>
      <c r="F185" s="214" t="s">
        <v>284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84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3" customFormat="1" ht="11.25">
      <c r="B186" s="210"/>
      <c r="C186" s="211"/>
      <c r="D186" s="212" t="s">
        <v>283</v>
      </c>
      <c r="E186" s="213" t="s">
        <v>1</v>
      </c>
      <c r="F186" s="214" t="s">
        <v>285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286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285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287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296</v>
      </c>
      <c r="G190" s="222"/>
      <c r="H190" s="225">
        <v>107.604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285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11.25">
      <c r="B192" s="210"/>
      <c r="C192" s="211"/>
      <c r="D192" s="212" t="s">
        <v>283</v>
      </c>
      <c r="E192" s="213" t="s">
        <v>1</v>
      </c>
      <c r="F192" s="214" t="s">
        <v>289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84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297</v>
      </c>
      <c r="G193" s="222"/>
      <c r="H193" s="225">
        <v>-107.604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33" customHeight="1">
      <c r="A194" s="34"/>
      <c r="B194" s="35"/>
      <c r="C194" s="192" t="s">
        <v>279</v>
      </c>
      <c r="D194" s="192" t="s">
        <v>274</v>
      </c>
      <c r="E194" s="193" t="s">
        <v>298</v>
      </c>
      <c r="F194" s="194" t="s">
        <v>299</v>
      </c>
      <c r="G194" s="195" t="s">
        <v>277</v>
      </c>
      <c r="H194" s="196">
        <v>0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300</v>
      </c>
    </row>
    <row r="195" spans="1:65" s="2" customFormat="1" ht="11.25">
      <c r="A195" s="34"/>
      <c r="B195" s="35"/>
      <c r="C195" s="36"/>
      <c r="D195" s="205" t="s">
        <v>281</v>
      </c>
      <c r="E195" s="36"/>
      <c r="F195" s="206" t="s">
        <v>301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3" customFormat="1" ht="22.5">
      <c r="B196" s="210"/>
      <c r="C196" s="211"/>
      <c r="D196" s="212" t="s">
        <v>283</v>
      </c>
      <c r="E196" s="213" t="s">
        <v>1</v>
      </c>
      <c r="F196" s="214" t="s">
        <v>284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>
      <c r="B197" s="210"/>
      <c r="C197" s="211"/>
      <c r="D197" s="212" t="s">
        <v>283</v>
      </c>
      <c r="E197" s="213" t="s">
        <v>1</v>
      </c>
      <c r="F197" s="214" t="s">
        <v>285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3" customFormat="1" ht="11.25">
      <c r="B198" s="210"/>
      <c r="C198" s="211"/>
      <c r="D198" s="212" t="s">
        <v>283</v>
      </c>
      <c r="E198" s="213" t="s">
        <v>1</v>
      </c>
      <c r="F198" s="214" t="s">
        <v>286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3" customFormat="1" ht="11.25">
      <c r="B199" s="210"/>
      <c r="C199" s="211"/>
      <c r="D199" s="212" t="s">
        <v>283</v>
      </c>
      <c r="E199" s="213" t="s">
        <v>1</v>
      </c>
      <c r="F199" s="214" t="s">
        <v>285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283</v>
      </c>
      <c r="AU199" s="220" t="s">
        <v>84</v>
      </c>
      <c r="AV199" s="13" t="s">
        <v>16</v>
      </c>
      <c r="AW199" s="13" t="s">
        <v>32</v>
      </c>
      <c r="AX199" s="13" t="s">
        <v>76</v>
      </c>
      <c r="AY199" s="220" t="s">
        <v>272</v>
      </c>
    </row>
    <row r="200" spans="1:65" s="13" customFormat="1" ht="11.25">
      <c r="B200" s="210"/>
      <c r="C200" s="211"/>
      <c r="D200" s="212" t="s">
        <v>283</v>
      </c>
      <c r="E200" s="213" t="s">
        <v>1</v>
      </c>
      <c r="F200" s="214" t="s">
        <v>302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4" customFormat="1" ht="11.25">
      <c r="B201" s="221"/>
      <c r="C201" s="222"/>
      <c r="D201" s="212" t="s">
        <v>283</v>
      </c>
      <c r="E201" s="223" t="s">
        <v>1</v>
      </c>
      <c r="F201" s="224" t="s">
        <v>303</v>
      </c>
      <c r="G201" s="222"/>
      <c r="H201" s="225">
        <v>1012.8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>
      <c r="B203" s="210"/>
      <c r="C203" s="211"/>
      <c r="D203" s="212" t="s">
        <v>283</v>
      </c>
      <c r="E203" s="213" t="s">
        <v>1</v>
      </c>
      <c r="F203" s="214" t="s">
        <v>289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304</v>
      </c>
      <c r="G204" s="222"/>
      <c r="H204" s="225">
        <v>-1012.8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33" customHeight="1">
      <c r="A205" s="34"/>
      <c r="B205" s="35"/>
      <c r="C205" s="192" t="s">
        <v>305</v>
      </c>
      <c r="D205" s="192" t="s">
        <v>274</v>
      </c>
      <c r="E205" s="193" t="s">
        <v>306</v>
      </c>
      <c r="F205" s="194" t="s">
        <v>307</v>
      </c>
      <c r="G205" s="195" t="s">
        <v>277</v>
      </c>
      <c r="H205" s="196">
        <v>0</v>
      </c>
      <c r="I205" s="197"/>
      <c r="J205" s="198">
        <f>ROUND(I205*H205,2)</f>
        <v>0</v>
      </c>
      <c r="K205" s="194" t="s">
        <v>278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308</v>
      </c>
    </row>
    <row r="206" spans="1:65" s="2" customFormat="1" ht="11.25">
      <c r="A206" s="34"/>
      <c r="B206" s="35"/>
      <c r="C206" s="36"/>
      <c r="D206" s="205" t="s">
        <v>281</v>
      </c>
      <c r="E206" s="36"/>
      <c r="F206" s="206" t="s">
        <v>309</v>
      </c>
      <c r="G206" s="36"/>
      <c r="H206" s="36"/>
      <c r="I206" s="207"/>
      <c r="J206" s="36"/>
      <c r="K206" s="36"/>
      <c r="L206" s="39"/>
      <c r="M206" s="208"/>
      <c r="N206" s="209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281</v>
      </c>
      <c r="AU206" s="17" t="s">
        <v>84</v>
      </c>
    </row>
    <row r="207" spans="1:65" s="13" customFormat="1" ht="22.5">
      <c r="B207" s="210"/>
      <c r="C207" s="211"/>
      <c r="D207" s="212" t="s">
        <v>283</v>
      </c>
      <c r="E207" s="213" t="s">
        <v>1</v>
      </c>
      <c r="F207" s="214" t="s">
        <v>284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285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286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3" customFormat="1" ht="11.25">
      <c r="B210" s="210"/>
      <c r="C210" s="211"/>
      <c r="D210" s="212" t="s">
        <v>283</v>
      </c>
      <c r="E210" s="213" t="s">
        <v>1</v>
      </c>
      <c r="F210" s="214" t="s">
        <v>285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310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22.5">
      <c r="B212" s="221"/>
      <c r="C212" s="222"/>
      <c r="D212" s="212" t="s">
        <v>283</v>
      </c>
      <c r="E212" s="223" t="s">
        <v>1</v>
      </c>
      <c r="F212" s="224" t="s">
        <v>311</v>
      </c>
      <c r="G212" s="222"/>
      <c r="H212" s="225">
        <v>27.907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3" customFormat="1" ht="11.25">
      <c r="B213" s="210"/>
      <c r="C213" s="211"/>
      <c r="D213" s="212" t="s">
        <v>283</v>
      </c>
      <c r="E213" s="213" t="s">
        <v>1</v>
      </c>
      <c r="F213" s="214" t="s">
        <v>285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289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312</v>
      </c>
      <c r="G215" s="222"/>
      <c r="H215" s="225">
        <v>-27.907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2" customFormat="1" ht="33" customHeight="1">
      <c r="A216" s="34"/>
      <c r="B216" s="35"/>
      <c r="C216" s="192" t="s">
        <v>313</v>
      </c>
      <c r="D216" s="192" t="s">
        <v>274</v>
      </c>
      <c r="E216" s="193" t="s">
        <v>314</v>
      </c>
      <c r="F216" s="194" t="s">
        <v>315</v>
      </c>
      <c r="G216" s="195" t="s">
        <v>277</v>
      </c>
      <c r="H216" s="196">
        <v>0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279</v>
      </c>
      <c r="BM216" s="203" t="s">
        <v>316</v>
      </c>
    </row>
    <row r="217" spans="1:65" s="2" customFormat="1" ht="11.25">
      <c r="A217" s="34"/>
      <c r="B217" s="35"/>
      <c r="C217" s="36"/>
      <c r="D217" s="205" t="s">
        <v>281</v>
      </c>
      <c r="E217" s="36"/>
      <c r="F217" s="206" t="s">
        <v>317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22.5">
      <c r="B218" s="210"/>
      <c r="C218" s="211"/>
      <c r="D218" s="212" t="s">
        <v>283</v>
      </c>
      <c r="E218" s="213" t="s">
        <v>1</v>
      </c>
      <c r="F218" s="214" t="s">
        <v>284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11.25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11.25">
      <c r="B220" s="210"/>
      <c r="C220" s="211"/>
      <c r="D220" s="212" t="s">
        <v>283</v>
      </c>
      <c r="E220" s="213" t="s">
        <v>1</v>
      </c>
      <c r="F220" s="214" t="s">
        <v>286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285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310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4" customFormat="1" ht="11.25">
      <c r="B223" s="221"/>
      <c r="C223" s="222"/>
      <c r="D223" s="212" t="s">
        <v>283</v>
      </c>
      <c r="E223" s="223" t="s">
        <v>1</v>
      </c>
      <c r="F223" s="224" t="s">
        <v>318</v>
      </c>
      <c r="G223" s="222"/>
      <c r="H223" s="225">
        <v>16.32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285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>
      <c r="B225" s="210"/>
      <c r="C225" s="211"/>
      <c r="D225" s="212" t="s">
        <v>283</v>
      </c>
      <c r="E225" s="213" t="s">
        <v>1</v>
      </c>
      <c r="F225" s="214" t="s">
        <v>289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319</v>
      </c>
      <c r="G226" s="222"/>
      <c r="H226" s="225">
        <v>-16.32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33" customHeight="1">
      <c r="A227" s="34"/>
      <c r="B227" s="35"/>
      <c r="C227" s="192" t="s">
        <v>320</v>
      </c>
      <c r="D227" s="192" t="s">
        <v>274</v>
      </c>
      <c r="E227" s="193" t="s">
        <v>321</v>
      </c>
      <c r="F227" s="194" t="s">
        <v>322</v>
      </c>
      <c r="G227" s="195" t="s">
        <v>277</v>
      </c>
      <c r="H227" s="196">
        <v>0</v>
      </c>
      <c r="I227" s="197"/>
      <c r="J227" s="198">
        <f>ROUND(I227*H227,2)</f>
        <v>0</v>
      </c>
      <c r="K227" s="194" t="s">
        <v>278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279</v>
      </c>
      <c r="BM227" s="203" t="s">
        <v>323</v>
      </c>
    </row>
    <row r="228" spans="1:65" s="2" customFormat="1" ht="11.25">
      <c r="A228" s="34"/>
      <c r="B228" s="35"/>
      <c r="C228" s="36"/>
      <c r="D228" s="205" t="s">
        <v>281</v>
      </c>
      <c r="E228" s="36"/>
      <c r="F228" s="206" t="s">
        <v>324</v>
      </c>
      <c r="G228" s="36"/>
      <c r="H228" s="36"/>
      <c r="I228" s="207"/>
      <c r="J228" s="36"/>
      <c r="K228" s="36"/>
      <c r="L228" s="39"/>
      <c r="M228" s="208"/>
      <c r="N228" s="209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281</v>
      </c>
      <c r="AU228" s="17" t="s">
        <v>84</v>
      </c>
    </row>
    <row r="229" spans="1:65" s="13" customFormat="1" ht="22.5">
      <c r="B229" s="210"/>
      <c r="C229" s="211"/>
      <c r="D229" s="212" t="s">
        <v>283</v>
      </c>
      <c r="E229" s="213" t="s">
        <v>1</v>
      </c>
      <c r="F229" s="214" t="s">
        <v>284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3" customFormat="1" ht="11.25">
      <c r="B230" s="210"/>
      <c r="C230" s="211"/>
      <c r="D230" s="212" t="s">
        <v>283</v>
      </c>
      <c r="E230" s="213" t="s">
        <v>1</v>
      </c>
      <c r="F230" s="214" t="s">
        <v>285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3" customFormat="1" ht="11.25">
      <c r="B231" s="210"/>
      <c r="C231" s="211"/>
      <c r="D231" s="212" t="s">
        <v>283</v>
      </c>
      <c r="E231" s="213" t="s">
        <v>1</v>
      </c>
      <c r="F231" s="214" t="s">
        <v>286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285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>
      <c r="B233" s="210"/>
      <c r="C233" s="211"/>
      <c r="D233" s="212" t="s">
        <v>283</v>
      </c>
      <c r="E233" s="213" t="s">
        <v>1</v>
      </c>
      <c r="F233" s="214" t="s">
        <v>325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326</v>
      </c>
      <c r="G234" s="222"/>
      <c r="H234" s="225">
        <v>253.2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13" customFormat="1" ht="11.25">
      <c r="B235" s="210"/>
      <c r="C235" s="211"/>
      <c r="D235" s="212" t="s">
        <v>283</v>
      </c>
      <c r="E235" s="213" t="s">
        <v>1</v>
      </c>
      <c r="F235" s="214" t="s">
        <v>285</v>
      </c>
      <c r="G235" s="211"/>
      <c r="H235" s="213" t="s">
        <v>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283</v>
      </c>
      <c r="AU235" s="220" t="s">
        <v>84</v>
      </c>
      <c r="AV235" s="13" t="s">
        <v>16</v>
      </c>
      <c r="AW235" s="13" t="s">
        <v>32</v>
      </c>
      <c r="AX235" s="13" t="s">
        <v>76</v>
      </c>
      <c r="AY235" s="220" t="s">
        <v>272</v>
      </c>
    </row>
    <row r="236" spans="1:65" s="13" customFormat="1" ht="11.25">
      <c r="B236" s="210"/>
      <c r="C236" s="211"/>
      <c r="D236" s="212" t="s">
        <v>283</v>
      </c>
      <c r="E236" s="213" t="s">
        <v>1</v>
      </c>
      <c r="F236" s="214" t="s">
        <v>327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283</v>
      </c>
      <c r="AU236" s="220" t="s">
        <v>84</v>
      </c>
      <c r="AV236" s="13" t="s">
        <v>16</v>
      </c>
      <c r="AW236" s="13" t="s">
        <v>32</v>
      </c>
      <c r="AX236" s="13" t="s">
        <v>76</v>
      </c>
      <c r="AY236" s="220" t="s">
        <v>272</v>
      </c>
    </row>
    <row r="237" spans="1:65" s="14" customFormat="1" ht="11.25">
      <c r="B237" s="221"/>
      <c r="C237" s="222"/>
      <c r="D237" s="212" t="s">
        <v>283</v>
      </c>
      <c r="E237" s="223" t="s">
        <v>1</v>
      </c>
      <c r="F237" s="224" t="s">
        <v>328</v>
      </c>
      <c r="G237" s="222"/>
      <c r="H237" s="225">
        <v>1.26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285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>
      <c r="B239" s="210"/>
      <c r="C239" s="211"/>
      <c r="D239" s="212" t="s">
        <v>283</v>
      </c>
      <c r="E239" s="213" t="s">
        <v>1</v>
      </c>
      <c r="F239" s="214" t="s">
        <v>289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4" customFormat="1" ht="11.25">
      <c r="B240" s="221"/>
      <c r="C240" s="222"/>
      <c r="D240" s="212" t="s">
        <v>283</v>
      </c>
      <c r="E240" s="223" t="s">
        <v>1</v>
      </c>
      <c r="F240" s="224" t="s">
        <v>329</v>
      </c>
      <c r="G240" s="222"/>
      <c r="H240" s="225">
        <v>-254.46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283</v>
      </c>
      <c r="AU240" s="231" t="s">
        <v>84</v>
      </c>
      <c r="AV240" s="14" t="s">
        <v>84</v>
      </c>
      <c r="AW240" s="14" t="s">
        <v>32</v>
      </c>
      <c r="AX240" s="14" t="s">
        <v>76</v>
      </c>
      <c r="AY240" s="231" t="s">
        <v>272</v>
      </c>
    </row>
    <row r="241" spans="1:65" s="2" customFormat="1" ht="33" customHeight="1">
      <c r="A241" s="34"/>
      <c r="B241" s="35"/>
      <c r="C241" s="192" t="s">
        <v>330</v>
      </c>
      <c r="D241" s="192" t="s">
        <v>274</v>
      </c>
      <c r="E241" s="193" t="s">
        <v>331</v>
      </c>
      <c r="F241" s="194" t="s">
        <v>332</v>
      </c>
      <c r="G241" s="195" t="s">
        <v>277</v>
      </c>
      <c r="H241" s="196">
        <v>0</v>
      </c>
      <c r="I241" s="197"/>
      <c r="J241" s="198">
        <f>ROUND(I241*H241,2)</f>
        <v>0</v>
      </c>
      <c r="K241" s="194" t="s">
        <v>278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333</v>
      </c>
    </row>
    <row r="242" spans="1:65" s="2" customFormat="1" ht="11.25">
      <c r="A242" s="34"/>
      <c r="B242" s="35"/>
      <c r="C242" s="36"/>
      <c r="D242" s="205" t="s">
        <v>281</v>
      </c>
      <c r="E242" s="36"/>
      <c r="F242" s="206" t="s">
        <v>334</v>
      </c>
      <c r="G242" s="36"/>
      <c r="H242" s="36"/>
      <c r="I242" s="207"/>
      <c r="J242" s="36"/>
      <c r="K242" s="36"/>
      <c r="L242" s="39"/>
      <c r="M242" s="208"/>
      <c r="N242" s="209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281</v>
      </c>
      <c r="AU242" s="17" t="s">
        <v>84</v>
      </c>
    </row>
    <row r="243" spans="1:65" s="13" customFormat="1" ht="22.5">
      <c r="B243" s="210"/>
      <c r="C243" s="211"/>
      <c r="D243" s="212" t="s">
        <v>283</v>
      </c>
      <c r="E243" s="213" t="s">
        <v>1</v>
      </c>
      <c r="F243" s="214" t="s">
        <v>284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3" customFormat="1" ht="11.25">
      <c r="B244" s="210"/>
      <c r="C244" s="211"/>
      <c r="D244" s="212" t="s">
        <v>283</v>
      </c>
      <c r="E244" s="213" t="s">
        <v>1</v>
      </c>
      <c r="F244" s="214" t="s">
        <v>285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11.25">
      <c r="B245" s="210"/>
      <c r="C245" s="211"/>
      <c r="D245" s="212" t="s">
        <v>283</v>
      </c>
      <c r="E245" s="213" t="s">
        <v>1</v>
      </c>
      <c r="F245" s="214" t="s">
        <v>286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3" customFormat="1" ht="11.25">
      <c r="B246" s="210"/>
      <c r="C246" s="211"/>
      <c r="D246" s="212" t="s">
        <v>283</v>
      </c>
      <c r="E246" s="213" t="s">
        <v>1</v>
      </c>
      <c r="F246" s="214" t="s">
        <v>285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3" customFormat="1" ht="11.25">
      <c r="B247" s="210"/>
      <c r="C247" s="211"/>
      <c r="D247" s="212" t="s">
        <v>283</v>
      </c>
      <c r="E247" s="213" t="s">
        <v>1</v>
      </c>
      <c r="F247" s="214" t="s">
        <v>310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4" customFormat="1" ht="22.5">
      <c r="B248" s="221"/>
      <c r="C248" s="222"/>
      <c r="D248" s="212" t="s">
        <v>283</v>
      </c>
      <c r="E248" s="223" t="s">
        <v>1</v>
      </c>
      <c r="F248" s="224" t="s">
        <v>335</v>
      </c>
      <c r="G248" s="222"/>
      <c r="H248" s="225">
        <v>6.9770000000000003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283</v>
      </c>
      <c r="AU248" s="231" t="s">
        <v>84</v>
      </c>
      <c r="AV248" s="14" t="s">
        <v>84</v>
      </c>
      <c r="AW248" s="14" t="s">
        <v>32</v>
      </c>
      <c r="AX248" s="14" t="s">
        <v>76</v>
      </c>
      <c r="AY248" s="231" t="s">
        <v>272</v>
      </c>
    </row>
    <row r="249" spans="1:65" s="13" customFormat="1" ht="11.25">
      <c r="B249" s="210"/>
      <c r="C249" s="211"/>
      <c r="D249" s="212" t="s">
        <v>283</v>
      </c>
      <c r="E249" s="213" t="s">
        <v>1</v>
      </c>
      <c r="F249" s="214" t="s">
        <v>285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283</v>
      </c>
      <c r="AU249" s="220" t="s">
        <v>84</v>
      </c>
      <c r="AV249" s="13" t="s">
        <v>16</v>
      </c>
      <c r="AW249" s="13" t="s">
        <v>32</v>
      </c>
      <c r="AX249" s="13" t="s">
        <v>76</v>
      </c>
      <c r="AY249" s="220" t="s">
        <v>272</v>
      </c>
    </row>
    <row r="250" spans="1:65" s="13" customFormat="1" ht="11.25">
      <c r="B250" s="210"/>
      <c r="C250" s="211"/>
      <c r="D250" s="212" t="s">
        <v>283</v>
      </c>
      <c r="E250" s="213" t="s">
        <v>1</v>
      </c>
      <c r="F250" s="214" t="s">
        <v>289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4" customFormat="1" ht="11.25">
      <c r="B251" s="221"/>
      <c r="C251" s="222"/>
      <c r="D251" s="212" t="s">
        <v>283</v>
      </c>
      <c r="E251" s="223" t="s">
        <v>1</v>
      </c>
      <c r="F251" s="224" t="s">
        <v>336</v>
      </c>
      <c r="G251" s="222"/>
      <c r="H251" s="225">
        <v>-6.9770000000000003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76</v>
      </c>
      <c r="AY251" s="231" t="s">
        <v>272</v>
      </c>
    </row>
    <row r="252" spans="1:65" s="2" customFormat="1" ht="33" customHeight="1">
      <c r="A252" s="34"/>
      <c r="B252" s="35"/>
      <c r="C252" s="192" t="s">
        <v>337</v>
      </c>
      <c r="D252" s="192" t="s">
        <v>274</v>
      </c>
      <c r="E252" s="193" t="s">
        <v>338</v>
      </c>
      <c r="F252" s="194" t="s">
        <v>339</v>
      </c>
      <c r="G252" s="195" t="s">
        <v>277</v>
      </c>
      <c r="H252" s="196">
        <v>0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279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279</v>
      </c>
      <c r="BM252" s="203" t="s">
        <v>340</v>
      </c>
    </row>
    <row r="253" spans="1:65" s="2" customFormat="1" ht="11.25">
      <c r="A253" s="34"/>
      <c r="B253" s="35"/>
      <c r="C253" s="36"/>
      <c r="D253" s="205" t="s">
        <v>281</v>
      </c>
      <c r="E253" s="36"/>
      <c r="F253" s="206" t="s">
        <v>341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13" customFormat="1" ht="22.5">
      <c r="B254" s="210"/>
      <c r="C254" s="211"/>
      <c r="D254" s="212" t="s">
        <v>283</v>
      </c>
      <c r="E254" s="213" t="s">
        <v>1</v>
      </c>
      <c r="F254" s="214" t="s">
        <v>284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283</v>
      </c>
      <c r="AU254" s="220" t="s">
        <v>84</v>
      </c>
      <c r="AV254" s="13" t="s">
        <v>16</v>
      </c>
      <c r="AW254" s="13" t="s">
        <v>32</v>
      </c>
      <c r="AX254" s="13" t="s">
        <v>76</v>
      </c>
      <c r="AY254" s="220" t="s">
        <v>272</v>
      </c>
    </row>
    <row r="255" spans="1:65" s="13" customFormat="1" ht="11.25">
      <c r="B255" s="210"/>
      <c r="C255" s="211"/>
      <c r="D255" s="212" t="s">
        <v>283</v>
      </c>
      <c r="E255" s="213" t="s">
        <v>1</v>
      </c>
      <c r="F255" s="214" t="s">
        <v>285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286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285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>
      <c r="B258" s="210"/>
      <c r="C258" s="211"/>
      <c r="D258" s="212" t="s">
        <v>283</v>
      </c>
      <c r="E258" s="213" t="s">
        <v>1</v>
      </c>
      <c r="F258" s="214" t="s">
        <v>310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342</v>
      </c>
      <c r="G259" s="222"/>
      <c r="H259" s="225">
        <v>4.08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13" customFormat="1" ht="11.25">
      <c r="B260" s="210"/>
      <c r="C260" s="211"/>
      <c r="D260" s="212" t="s">
        <v>283</v>
      </c>
      <c r="E260" s="213" t="s">
        <v>1</v>
      </c>
      <c r="F260" s="214" t="s">
        <v>285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84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11.25">
      <c r="B261" s="210"/>
      <c r="C261" s="211"/>
      <c r="D261" s="212" t="s">
        <v>283</v>
      </c>
      <c r="E261" s="213" t="s">
        <v>1</v>
      </c>
      <c r="F261" s="214" t="s">
        <v>289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4" customFormat="1" ht="11.25">
      <c r="B262" s="221"/>
      <c r="C262" s="222"/>
      <c r="D262" s="212" t="s">
        <v>283</v>
      </c>
      <c r="E262" s="223" t="s">
        <v>1</v>
      </c>
      <c r="F262" s="224" t="s">
        <v>343</v>
      </c>
      <c r="G262" s="222"/>
      <c r="H262" s="225">
        <v>-4.08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283</v>
      </c>
      <c r="AU262" s="231" t="s">
        <v>84</v>
      </c>
      <c r="AV262" s="14" t="s">
        <v>84</v>
      </c>
      <c r="AW262" s="14" t="s">
        <v>32</v>
      </c>
      <c r="AX262" s="14" t="s">
        <v>76</v>
      </c>
      <c r="AY262" s="231" t="s">
        <v>272</v>
      </c>
    </row>
    <row r="263" spans="1:65" s="2" customFormat="1" ht="24.2" customHeight="1">
      <c r="A263" s="34"/>
      <c r="B263" s="35"/>
      <c r="C263" s="192" t="s">
        <v>344</v>
      </c>
      <c r="D263" s="192" t="s">
        <v>274</v>
      </c>
      <c r="E263" s="193" t="s">
        <v>345</v>
      </c>
      <c r="F263" s="194" t="s">
        <v>346</v>
      </c>
      <c r="G263" s="195" t="s">
        <v>277</v>
      </c>
      <c r="H263" s="196">
        <v>0</v>
      </c>
      <c r="I263" s="197"/>
      <c r="J263" s="198">
        <f>ROUND(I263*H263,2)</f>
        <v>0</v>
      </c>
      <c r="K263" s="194" t="s">
        <v>278</v>
      </c>
      <c r="L263" s="39"/>
      <c r="M263" s="199" t="s">
        <v>1</v>
      </c>
      <c r="N263" s="200" t="s">
        <v>41</v>
      </c>
      <c r="O263" s="71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279</v>
      </c>
      <c r="AT263" s="203" t="s">
        <v>274</v>
      </c>
      <c r="AU263" s="203" t="s">
        <v>84</v>
      </c>
      <c r="AY263" s="17" t="s">
        <v>272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16</v>
      </c>
      <c r="BK263" s="204">
        <f>ROUND(I263*H263,2)</f>
        <v>0</v>
      </c>
      <c r="BL263" s="17" t="s">
        <v>279</v>
      </c>
      <c r="BM263" s="203" t="s">
        <v>347</v>
      </c>
    </row>
    <row r="264" spans="1:65" s="2" customFormat="1" ht="11.25">
      <c r="A264" s="34"/>
      <c r="B264" s="35"/>
      <c r="C264" s="36"/>
      <c r="D264" s="205" t="s">
        <v>281</v>
      </c>
      <c r="E264" s="36"/>
      <c r="F264" s="206" t="s">
        <v>348</v>
      </c>
      <c r="G264" s="36"/>
      <c r="H264" s="36"/>
      <c r="I264" s="207"/>
      <c r="J264" s="36"/>
      <c r="K264" s="36"/>
      <c r="L264" s="39"/>
      <c r="M264" s="208"/>
      <c r="N264" s="209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281</v>
      </c>
      <c r="AU264" s="17" t="s">
        <v>84</v>
      </c>
    </row>
    <row r="265" spans="1:65" s="13" customFormat="1" ht="11.25">
      <c r="B265" s="210"/>
      <c r="C265" s="211"/>
      <c r="D265" s="212" t="s">
        <v>283</v>
      </c>
      <c r="E265" s="213" t="s">
        <v>1</v>
      </c>
      <c r="F265" s="214" t="s">
        <v>349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350</v>
      </c>
      <c r="G266" s="222"/>
      <c r="H266" s="225">
        <v>2.2789999999999999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13" customFormat="1" ht="11.25">
      <c r="B267" s="210"/>
      <c r="C267" s="211"/>
      <c r="D267" s="212" t="s">
        <v>283</v>
      </c>
      <c r="E267" s="213" t="s">
        <v>1</v>
      </c>
      <c r="F267" s="214" t="s">
        <v>285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>
      <c r="B268" s="210"/>
      <c r="C268" s="211"/>
      <c r="D268" s="212" t="s">
        <v>283</v>
      </c>
      <c r="E268" s="213" t="s">
        <v>1</v>
      </c>
      <c r="F268" s="214" t="s">
        <v>289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4" customFormat="1" ht="11.25">
      <c r="B269" s="221"/>
      <c r="C269" s="222"/>
      <c r="D269" s="212" t="s">
        <v>283</v>
      </c>
      <c r="E269" s="223" t="s">
        <v>1</v>
      </c>
      <c r="F269" s="224" t="s">
        <v>351</v>
      </c>
      <c r="G269" s="222"/>
      <c r="H269" s="225">
        <v>-2.2789999999999999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37.9" customHeight="1">
      <c r="A270" s="34"/>
      <c r="B270" s="35"/>
      <c r="C270" s="192" t="s">
        <v>8</v>
      </c>
      <c r="D270" s="192" t="s">
        <v>274</v>
      </c>
      <c r="E270" s="193" t="s">
        <v>352</v>
      </c>
      <c r="F270" s="194" t="s">
        <v>353</v>
      </c>
      <c r="G270" s="195" t="s">
        <v>277</v>
      </c>
      <c r="H270" s="196">
        <v>0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279</v>
      </c>
      <c r="BM270" s="203" t="s">
        <v>354</v>
      </c>
    </row>
    <row r="271" spans="1:65" s="2" customFormat="1" ht="11.25">
      <c r="A271" s="34"/>
      <c r="B271" s="35"/>
      <c r="C271" s="36"/>
      <c r="D271" s="205" t="s">
        <v>281</v>
      </c>
      <c r="E271" s="36"/>
      <c r="F271" s="206" t="s">
        <v>355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3" customFormat="1" ht="11.25">
      <c r="B272" s="210"/>
      <c r="C272" s="211"/>
      <c r="D272" s="212" t="s">
        <v>283</v>
      </c>
      <c r="E272" s="213" t="s">
        <v>1</v>
      </c>
      <c r="F272" s="214" t="s">
        <v>356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>
      <c r="B273" s="221"/>
      <c r="C273" s="222"/>
      <c r="D273" s="212" t="s">
        <v>283</v>
      </c>
      <c r="E273" s="223" t="s">
        <v>1</v>
      </c>
      <c r="F273" s="224" t="s">
        <v>357</v>
      </c>
      <c r="G273" s="222"/>
      <c r="H273" s="225">
        <v>2.2789999999999999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13" customFormat="1" ht="11.25">
      <c r="B274" s="210"/>
      <c r="C274" s="211"/>
      <c r="D274" s="212" t="s">
        <v>283</v>
      </c>
      <c r="E274" s="213" t="s">
        <v>1</v>
      </c>
      <c r="F274" s="214" t="s">
        <v>285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11.25">
      <c r="B275" s="210"/>
      <c r="C275" s="211"/>
      <c r="D275" s="212" t="s">
        <v>283</v>
      </c>
      <c r="E275" s="213" t="s">
        <v>1</v>
      </c>
      <c r="F275" s="214" t="s">
        <v>289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4" customFormat="1" ht="11.25">
      <c r="B276" s="221"/>
      <c r="C276" s="222"/>
      <c r="D276" s="212" t="s">
        <v>283</v>
      </c>
      <c r="E276" s="223" t="s">
        <v>1</v>
      </c>
      <c r="F276" s="224" t="s">
        <v>351</v>
      </c>
      <c r="G276" s="222"/>
      <c r="H276" s="225">
        <v>-2.2789999999999999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283</v>
      </c>
      <c r="AU276" s="231" t="s">
        <v>84</v>
      </c>
      <c r="AV276" s="14" t="s">
        <v>84</v>
      </c>
      <c r="AW276" s="14" t="s">
        <v>32</v>
      </c>
      <c r="AX276" s="14" t="s">
        <v>76</v>
      </c>
      <c r="AY276" s="231" t="s">
        <v>272</v>
      </c>
    </row>
    <row r="277" spans="1:65" s="2" customFormat="1" ht="37.9" customHeight="1">
      <c r="A277" s="34"/>
      <c r="B277" s="35"/>
      <c r="C277" s="192" t="s">
        <v>358</v>
      </c>
      <c r="D277" s="192" t="s">
        <v>274</v>
      </c>
      <c r="E277" s="193" t="s">
        <v>359</v>
      </c>
      <c r="F277" s="194" t="s">
        <v>360</v>
      </c>
      <c r="G277" s="195" t="s">
        <v>277</v>
      </c>
      <c r="H277" s="196">
        <v>0</v>
      </c>
      <c r="I277" s="197"/>
      <c r="J277" s="198">
        <f>ROUND(I277*H277,2)</f>
        <v>0</v>
      </c>
      <c r="K277" s="194" t="s">
        <v>278</v>
      </c>
      <c r="L277" s="39"/>
      <c r="M277" s="199" t="s">
        <v>1</v>
      </c>
      <c r="N277" s="200" t="s">
        <v>41</v>
      </c>
      <c r="O277" s="71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16</v>
      </c>
      <c r="BK277" s="204">
        <f>ROUND(I277*H277,2)</f>
        <v>0</v>
      </c>
      <c r="BL277" s="17" t="s">
        <v>279</v>
      </c>
      <c r="BM277" s="203" t="s">
        <v>361</v>
      </c>
    </row>
    <row r="278" spans="1:65" s="2" customFormat="1" ht="11.25">
      <c r="A278" s="34"/>
      <c r="B278" s="35"/>
      <c r="C278" s="36"/>
      <c r="D278" s="205" t="s">
        <v>281</v>
      </c>
      <c r="E278" s="36"/>
      <c r="F278" s="206" t="s">
        <v>362</v>
      </c>
      <c r="G278" s="36"/>
      <c r="H278" s="36"/>
      <c r="I278" s="207"/>
      <c r="J278" s="36"/>
      <c r="K278" s="36"/>
      <c r="L278" s="39"/>
      <c r="M278" s="208"/>
      <c r="N278" s="209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281</v>
      </c>
      <c r="AU278" s="17" t="s">
        <v>84</v>
      </c>
    </row>
    <row r="279" spans="1:65" s="2" customFormat="1" ht="24.2" customHeight="1">
      <c r="A279" s="34"/>
      <c r="B279" s="35"/>
      <c r="C279" s="192" t="s">
        <v>363</v>
      </c>
      <c r="D279" s="192" t="s">
        <v>274</v>
      </c>
      <c r="E279" s="193" t="s">
        <v>364</v>
      </c>
      <c r="F279" s="194" t="s">
        <v>365</v>
      </c>
      <c r="G279" s="195" t="s">
        <v>277</v>
      </c>
      <c r="H279" s="196">
        <v>0</v>
      </c>
      <c r="I279" s="197"/>
      <c r="J279" s="198">
        <f>ROUND(I279*H279,2)</f>
        <v>0</v>
      </c>
      <c r="K279" s="194" t="s">
        <v>278</v>
      </c>
      <c r="L279" s="39"/>
      <c r="M279" s="199" t="s">
        <v>1</v>
      </c>
      <c r="N279" s="200" t="s">
        <v>41</v>
      </c>
      <c r="O279" s="71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279</v>
      </c>
      <c r="AT279" s="203" t="s">
        <v>274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279</v>
      </c>
      <c r="BM279" s="203" t="s">
        <v>366</v>
      </c>
    </row>
    <row r="280" spans="1:65" s="2" customFormat="1" ht="11.25">
      <c r="A280" s="34"/>
      <c r="B280" s="35"/>
      <c r="C280" s="36"/>
      <c r="D280" s="205" t="s">
        <v>281</v>
      </c>
      <c r="E280" s="36"/>
      <c r="F280" s="206" t="s">
        <v>367</v>
      </c>
      <c r="G280" s="36"/>
      <c r="H280" s="36"/>
      <c r="I280" s="207"/>
      <c r="J280" s="36"/>
      <c r="K280" s="36"/>
      <c r="L280" s="39"/>
      <c r="M280" s="208"/>
      <c r="N280" s="209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281</v>
      </c>
      <c r="AU280" s="17" t="s">
        <v>84</v>
      </c>
    </row>
    <row r="281" spans="1:65" s="13" customFormat="1" ht="11.25">
      <c r="B281" s="210"/>
      <c r="C281" s="211"/>
      <c r="D281" s="212" t="s">
        <v>283</v>
      </c>
      <c r="E281" s="213" t="s">
        <v>1</v>
      </c>
      <c r="F281" s="214" t="s">
        <v>356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>
      <c r="B282" s="221"/>
      <c r="C282" s="222"/>
      <c r="D282" s="212" t="s">
        <v>283</v>
      </c>
      <c r="E282" s="223" t="s">
        <v>1</v>
      </c>
      <c r="F282" s="224" t="s">
        <v>357</v>
      </c>
      <c r="G282" s="222"/>
      <c r="H282" s="225">
        <v>2.2789999999999999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13" customFormat="1" ht="11.25">
      <c r="B283" s="210"/>
      <c r="C283" s="211"/>
      <c r="D283" s="212" t="s">
        <v>283</v>
      </c>
      <c r="E283" s="213" t="s">
        <v>1</v>
      </c>
      <c r="F283" s="214" t="s">
        <v>285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289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4" customFormat="1" ht="11.25">
      <c r="B285" s="221"/>
      <c r="C285" s="222"/>
      <c r="D285" s="212" t="s">
        <v>283</v>
      </c>
      <c r="E285" s="223" t="s">
        <v>1</v>
      </c>
      <c r="F285" s="224" t="s">
        <v>351</v>
      </c>
      <c r="G285" s="222"/>
      <c r="H285" s="225">
        <v>-2.2789999999999999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37.9" customHeight="1">
      <c r="A286" s="34"/>
      <c r="B286" s="35"/>
      <c r="C286" s="192" t="s">
        <v>368</v>
      </c>
      <c r="D286" s="192" t="s">
        <v>274</v>
      </c>
      <c r="E286" s="193" t="s">
        <v>369</v>
      </c>
      <c r="F286" s="194" t="s">
        <v>370</v>
      </c>
      <c r="G286" s="195" t="s">
        <v>277</v>
      </c>
      <c r="H286" s="196">
        <v>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279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279</v>
      </c>
      <c r="BM286" s="203" t="s">
        <v>371</v>
      </c>
    </row>
    <row r="287" spans="1:65" s="2" customFormat="1" ht="11.25">
      <c r="A287" s="34"/>
      <c r="B287" s="35"/>
      <c r="C287" s="36"/>
      <c r="D287" s="205" t="s">
        <v>281</v>
      </c>
      <c r="E287" s="36"/>
      <c r="F287" s="206" t="s">
        <v>372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3" customFormat="1" ht="22.5">
      <c r="B288" s="210"/>
      <c r="C288" s="211"/>
      <c r="D288" s="212" t="s">
        <v>283</v>
      </c>
      <c r="E288" s="213" t="s">
        <v>1</v>
      </c>
      <c r="F288" s="214" t="s">
        <v>284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11.25">
      <c r="B289" s="210"/>
      <c r="C289" s="211"/>
      <c r="D289" s="212" t="s">
        <v>283</v>
      </c>
      <c r="E289" s="213" t="s">
        <v>1</v>
      </c>
      <c r="F289" s="214" t="s">
        <v>373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285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374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22.5">
      <c r="B292" s="221"/>
      <c r="C292" s="222"/>
      <c r="D292" s="212" t="s">
        <v>283</v>
      </c>
      <c r="E292" s="223" t="s">
        <v>1</v>
      </c>
      <c r="F292" s="224" t="s">
        <v>375</v>
      </c>
      <c r="G292" s="222"/>
      <c r="H292" s="225">
        <v>1862.8430000000001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13" customFormat="1" ht="11.25">
      <c r="B293" s="210"/>
      <c r="C293" s="211"/>
      <c r="D293" s="212" t="s">
        <v>283</v>
      </c>
      <c r="E293" s="213" t="s">
        <v>1</v>
      </c>
      <c r="F293" s="214" t="s">
        <v>285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289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4" customFormat="1" ht="11.25">
      <c r="B295" s="221"/>
      <c r="C295" s="222"/>
      <c r="D295" s="212" t="s">
        <v>283</v>
      </c>
      <c r="E295" s="223" t="s">
        <v>1</v>
      </c>
      <c r="F295" s="224" t="s">
        <v>376</v>
      </c>
      <c r="G295" s="222"/>
      <c r="H295" s="225">
        <v>-1862.8430000000001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76</v>
      </c>
      <c r="AY295" s="231" t="s">
        <v>272</v>
      </c>
    </row>
    <row r="296" spans="1:65" s="2" customFormat="1" ht="33" customHeight="1">
      <c r="A296" s="34"/>
      <c r="B296" s="35"/>
      <c r="C296" s="192" t="s">
        <v>377</v>
      </c>
      <c r="D296" s="192" t="s">
        <v>274</v>
      </c>
      <c r="E296" s="193" t="s">
        <v>378</v>
      </c>
      <c r="F296" s="194" t="s">
        <v>379</v>
      </c>
      <c r="G296" s="195" t="s">
        <v>380</v>
      </c>
      <c r="H296" s="196">
        <v>0</v>
      </c>
      <c r="I296" s="197"/>
      <c r="J296" s="198">
        <f>ROUND(I296*H296,2)</f>
        <v>0</v>
      </c>
      <c r="K296" s="194" t="s">
        <v>278</v>
      </c>
      <c r="L296" s="39"/>
      <c r="M296" s="199" t="s">
        <v>1</v>
      </c>
      <c r="N296" s="200" t="s">
        <v>41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279</v>
      </c>
      <c r="AT296" s="203" t="s">
        <v>274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279</v>
      </c>
      <c r="BM296" s="203" t="s">
        <v>381</v>
      </c>
    </row>
    <row r="297" spans="1:65" s="2" customFormat="1" ht="11.25">
      <c r="A297" s="34"/>
      <c r="B297" s="35"/>
      <c r="C297" s="36"/>
      <c r="D297" s="205" t="s">
        <v>281</v>
      </c>
      <c r="E297" s="36"/>
      <c r="F297" s="206" t="s">
        <v>382</v>
      </c>
      <c r="G297" s="36"/>
      <c r="H297" s="36"/>
      <c r="I297" s="207"/>
      <c r="J297" s="36"/>
      <c r="K297" s="36"/>
      <c r="L297" s="39"/>
      <c r="M297" s="208"/>
      <c r="N297" s="209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281</v>
      </c>
      <c r="AU297" s="17" t="s">
        <v>84</v>
      </c>
    </row>
    <row r="298" spans="1:65" s="14" customFormat="1" ht="11.25">
      <c r="B298" s="221"/>
      <c r="C298" s="222"/>
      <c r="D298" s="212" t="s">
        <v>283</v>
      </c>
      <c r="E298" s="222"/>
      <c r="F298" s="224" t="s">
        <v>383</v>
      </c>
      <c r="G298" s="222"/>
      <c r="H298" s="225">
        <v>0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283</v>
      </c>
      <c r="AU298" s="231" t="s">
        <v>84</v>
      </c>
      <c r="AV298" s="14" t="s">
        <v>84</v>
      </c>
      <c r="AW298" s="14" t="s">
        <v>4</v>
      </c>
      <c r="AX298" s="14" t="s">
        <v>16</v>
      </c>
      <c r="AY298" s="231" t="s">
        <v>272</v>
      </c>
    </row>
    <row r="299" spans="1:65" s="2" customFormat="1" ht="24.2" customHeight="1">
      <c r="A299" s="34"/>
      <c r="B299" s="35"/>
      <c r="C299" s="192" t="s">
        <v>7</v>
      </c>
      <c r="D299" s="192" t="s">
        <v>274</v>
      </c>
      <c r="E299" s="193" t="s">
        <v>384</v>
      </c>
      <c r="F299" s="194" t="s">
        <v>385</v>
      </c>
      <c r="G299" s="195" t="s">
        <v>277</v>
      </c>
      <c r="H299" s="196">
        <v>243.2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279</v>
      </c>
      <c r="BM299" s="203" t="s">
        <v>386</v>
      </c>
    </row>
    <row r="300" spans="1:65" s="2" customFormat="1" ht="11.25">
      <c r="A300" s="34"/>
      <c r="B300" s="35"/>
      <c r="C300" s="36"/>
      <c r="D300" s="205" t="s">
        <v>281</v>
      </c>
      <c r="E300" s="36"/>
      <c r="F300" s="206" t="s">
        <v>387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3" customFormat="1" ht="22.5">
      <c r="B301" s="210"/>
      <c r="C301" s="211"/>
      <c r="D301" s="212" t="s">
        <v>283</v>
      </c>
      <c r="E301" s="213" t="s">
        <v>1</v>
      </c>
      <c r="F301" s="214" t="s">
        <v>284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84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3" customFormat="1" ht="11.25">
      <c r="B302" s="210"/>
      <c r="C302" s="211"/>
      <c r="D302" s="212" t="s">
        <v>283</v>
      </c>
      <c r="E302" s="213" t="s">
        <v>1</v>
      </c>
      <c r="F302" s="214" t="s">
        <v>285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283</v>
      </c>
      <c r="AU302" s="220" t="s">
        <v>84</v>
      </c>
      <c r="AV302" s="13" t="s">
        <v>16</v>
      </c>
      <c r="AW302" s="13" t="s">
        <v>32</v>
      </c>
      <c r="AX302" s="13" t="s">
        <v>76</v>
      </c>
      <c r="AY302" s="220" t="s">
        <v>272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388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>
      <c r="B304" s="221"/>
      <c r="C304" s="222"/>
      <c r="D304" s="212" t="s">
        <v>283</v>
      </c>
      <c r="E304" s="223" t="s">
        <v>1</v>
      </c>
      <c r="F304" s="224" t="s">
        <v>389</v>
      </c>
      <c r="G304" s="222"/>
      <c r="H304" s="225">
        <v>169.2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76</v>
      </c>
      <c r="AY304" s="231" t="s">
        <v>272</v>
      </c>
    </row>
    <row r="305" spans="1:65" s="13" customFormat="1" ht="22.5">
      <c r="B305" s="210"/>
      <c r="C305" s="211"/>
      <c r="D305" s="212" t="s">
        <v>283</v>
      </c>
      <c r="E305" s="213" t="s">
        <v>1</v>
      </c>
      <c r="F305" s="214" t="s">
        <v>390</v>
      </c>
      <c r="G305" s="211"/>
      <c r="H305" s="213" t="s">
        <v>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283</v>
      </c>
      <c r="AU305" s="220" t="s">
        <v>84</v>
      </c>
      <c r="AV305" s="13" t="s">
        <v>16</v>
      </c>
      <c r="AW305" s="13" t="s">
        <v>32</v>
      </c>
      <c r="AX305" s="13" t="s">
        <v>76</v>
      </c>
      <c r="AY305" s="220" t="s">
        <v>272</v>
      </c>
    </row>
    <row r="306" spans="1:65" s="14" customFormat="1" ht="11.25">
      <c r="B306" s="221"/>
      <c r="C306" s="222"/>
      <c r="D306" s="212" t="s">
        <v>283</v>
      </c>
      <c r="E306" s="223" t="s">
        <v>1</v>
      </c>
      <c r="F306" s="224" t="s">
        <v>391</v>
      </c>
      <c r="G306" s="222"/>
      <c r="H306" s="225">
        <v>204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283</v>
      </c>
      <c r="AU306" s="231" t="s">
        <v>84</v>
      </c>
      <c r="AV306" s="14" t="s">
        <v>84</v>
      </c>
      <c r="AW306" s="14" t="s">
        <v>32</v>
      </c>
      <c r="AX306" s="14" t="s">
        <v>76</v>
      </c>
      <c r="AY306" s="231" t="s">
        <v>272</v>
      </c>
    </row>
    <row r="307" spans="1:65" s="13" customFormat="1" ht="11.25">
      <c r="B307" s="210"/>
      <c r="C307" s="211"/>
      <c r="D307" s="212" t="s">
        <v>283</v>
      </c>
      <c r="E307" s="213" t="s">
        <v>1</v>
      </c>
      <c r="F307" s="214" t="s">
        <v>285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3" customFormat="1" ht="11.25">
      <c r="B308" s="210"/>
      <c r="C308" s="211"/>
      <c r="D308" s="212" t="s">
        <v>283</v>
      </c>
      <c r="E308" s="213" t="s">
        <v>1</v>
      </c>
      <c r="F308" s="214" t="s">
        <v>289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4" customFormat="1" ht="11.25">
      <c r="B309" s="221"/>
      <c r="C309" s="222"/>
      <c r="D309" s="212" t="s">
        <v>283</v>
      </c>
      <c r="E309" s="223" t="s">
        <v>1</v>
      </c>
      <c r="F309" s="224" t="s">
        <v>392</v>
      </c>
      <c r="G309" s="222"/>
      <c r="H309" s="225">
        <v>-130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84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2" customFormat="1" ht="16.5" customHeight="1">
      <c r="A310" s="34"/>
      <c r="B310" s="35"/>
      <c r="C310" s="232" t="s">
        <v>393</v>
      </c>
      <c r="D310" s="232" t="s">
        <v>394</v>
      </c>
      <c r="E310" s="233" t="s">
        <v>395</v>
      </c>
      <c r="F310" s="234" t="s">
        <v>396</v>
      </c>
      <c r="G310" s="235" t="s">
        <v>380</v>
      </c>
      <c r="H310" s="236">
        <v>486.4</v>
      </c>
      <c r="I310" s="237"/>
      <c r="J310" s="238">
        <f>ROUND(I310*H310,2)</f>
        <v>0</v>
      </c>
      <c r="K310" s="234" t="s">
        <v>1</v>
      </c>
      <c r="L310" s="239"/>
      <c r="M310" s="240" t="s">
        <v>1</v>
      </c>
      <c r="N310" s="241" t="s">
        <v>41</v>
      </c>
      <c r="O310" s="71"/>
      <c r="P310" s="201">
        <f>O310*H310</f>
        <v>0</v>
      </c>
      <c r="Q310" s="201">
        <v>1</v>
      </c>
      <c r="R310" s="201">
        <f>Q310*H310</f>
        <v>486.4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313</v>
      </c>
      <c r="AT310" s="203" t="s">
        <v>394</v>
      </c>
      <c r="AU310" s="203" t="s">
        <v>84</v>
      </c>
      <c r="AY310" s="17" t="s">
        <v>272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16</v>
      </c>
      <c r="BK310" s="204">
        <f>ROUND(I310*H310,2)</f>
        <v>0</v>
      </c>
      <c r="BL310" s="17" t="s">
        <v>279</v>
      </c>
      <c r="BM310" s="203" t="s">
        <v>397</v>
      </c>
    </row>
    <row r="311" spans="1:65" s="14" customFormat="1" ht="11.25">
      <c r="B311" s="221"/>
      <c r="C311" s="222"/>
      <c r="D311" s="212" t="s">
        <v>283</v>
      </c>
      <c r="E311" s="222"/>
      <c r="F311" s="224" t="s">
        <v>398</v>
      </c>
      <c r="G311" s="222"/>
      <c r="H311" s="225">
        <v>486.4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283</v>
      </c>
      <c r="AU311" s="231" t="s">
        <v>84</v>
      </c>
      <c r="AV311" s="14" t="s">
        <v>84</v>
      </c>
      <c r="AW311" s="14" t="s">
        <v>4</v>
      </c>
      <c r="AX311" s="14" t="s">
        <v>16</v>
      </c>
      <c r="AY311" s="231" t="s">
        <v>272</v>
      </c>
    </row>
    <row r="312" spans="1:65" s="2" customFormat="1" ht="24.2" customHeight="1">
      <c r="A312" s="34"/>
      <c r="B312" s="35"/>
      <c r="C312" s="192" t="s">
        <v>399</v>
      </c>
      <c r="D312" s="192" t="s">
        <v>274</v>
      </c>
      <c r="E312" s="193" t="s">
        <v>400</v>
      </c>
      <c r="F312" s="194" t="s">
        <v>401</v>
      </c>
      <c r="G312" s="195" t="s">
        <v>277</v>
      </c>
      <c r="H312" s="196">
        <v>0</v>
      </c>
      <c r="I312" s="197"/>
      <c r="J312" s="198">
        <f>ROUND(I312*H312,2)</f>
        <v>0</v>
      </c>
      <c r="K312" s="194" t="s">
        <v>278</v>
      </c>
      <c r="L312" s="39"/>
      <c r="M312" s="199" t="s">
        <v>1</v>
      </c>
      <c r="N312" s="200" t="s">
        <v>41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279</v>
      </c>
      <c r="AT312" s="203" t="s">
        <v>274</v>
      </c>
      <c r="AU312" s="203" t="s">
        <v>84</v>
      </c>
      <c r="AY312" s="17" t="s">
        <v>272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16</v>
      </c>
      <c r="BK312" s="204">
        <f>ROUND(I312*H312,2)</f>
        <v>0</v>
      </c>
      <c r="BL312" s="17" t="s">
        <v>279</v>
      </c>
      <c r="BM312" s="203" t="s">
        <v>402</v>
      </c>
    </row>
    <row r="313" spans="1:65" s="2" customFormat="1" ht="11.25">
      <c r="A313" s="34"/>
      <c r="B313" s="35"/>
      <c r="C313" s="36"/>
      <c r="D313" s="205" t="s">
        <v>281</v>
      </c>
      <c r="E313" s="36"/>
      <c r="F313" s="206" t="s">
        <v>403</v>
      </c>
      <c r="G313" s="36"/>
      <c r="H313" s="36"/>
      <c r="I313" s="207"/>
      <c r="J313" s="36"/>
      <c r="K313" s="36"/>
      <c r="L313" s="39"/>
      <c r="M313" s="208"/>
      <c r="N313" s="209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281</v>
      </c>
      <c r="AU313" s="17" t="s">
        <v>84</v>
      </c>
    </row>
    <row r="314" spans="1:65" s="13" customFormat="1" ht="22.5">
      <c r="B314" s="210"/>
      <c r="C314" s="211"/>
      <c r="D314" s="212" t="s">
        <v>283</v>
      </c>
      <c r="E314" s="213" t="s">
        <v>1</v>
      </c>
      <c r="F314" s="214" t="s">
        <v>404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3" customFormat="1" ht="11.25">
      <c r="B315" s="210"/>
      <c r="C315" s="211"/>
      <c r="D315" s="212" t="s">
        <v>283</v>
      </c>
      <c r="E315" s="213" t="s">
        <v>1</v>
      </c>
      <c r="F315" s="214" t="s">
        <v>285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3" customFormat="1" ht="11.25">
      <c r="B316" s="210"/>
      <c r="C316" s="211"/>
      <c r="D316" s="212" t="s">
        <v>283</v>
      </c>
      <c r="E316" s="213" t="s">
        <v>1</v>
      </c>
      <c r="F316" s="214" t="s">
        <v>405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3" customFormat="1" ht="11.25">
      <c r="B317" s="210"/>
      <c r="C317" s="211"/>
      <c r="D317" s="212" t="s">
        <v>283</v>
      </c>
      <c r="E317" s="213" t="s">
        <v>1</v>
      </c>
      <c r="F317" s="214" t="s">
        <v>136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4" customFormat="1" ht="11.25">
      <c r="B318" s="221"/>
      <c r="C318" s="222"/>
      <c r="D318" s="212" t="s">
        <v>283</v>
      </c>
      <c r="E318" s="223" t="s">
        <v>1</v>
      </c>
      <c r="F318" s="224" t="s">
        <v>406</v>
      </c>
      <c r="G318" s="222"/>
      <c r="H318" s="225">
        <v>3.4129999999999998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283</v>
      </c>
      <c r="AU318" s="231" t="s">
        <v>84</v>
      </c>
      <c r="AV318" s="14" t="s">
        <v>84</v>
      </c>
      <c r="AW318" s="14" t="s">
        <v>32</v>
      </c>
      <c r="AX318" s="14" t="s">
        <v>76</v>
      </c>
      <c r="AY318" s="231" t="s">
        <v>272</v>
      </c>
    </row>
    <row r="319" spans="1:65" s="14" customFormat="1" ht="11.25">
      <c r="B319" s="221"/>
      <c r="C319" s="222"/>
      <c r="D319" s="212" t="s">
        <v>283</v>
      </c>
      <c r="E319" s="223" t="s">
        <v>1</v>
      </c>
      <c r="F319" s="224" t="s">
        <v>407</v>
      </c>
      <c r="G319" s="222"/>
      <c r="H319" s="225">
        <v>0.65300000000000002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14" customFormat="1" ht="11.25">
      <c r="B320" s="221"/>
      <c r="C320" s="222"/>
      <c r="D320" s="212" t="s">
        <v>283</v>
      </c>
      <c r="E320" s="223" t="s">
        <v>1</v>
      </c>
      <c r="F320" s="224" t="s">
        <v>408</v>
      </c>
      <c r="G320" s="222"/>
      <c r="H320" s="225">
        <v>10.983000000000001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13" customFormat="1" ht="11.25">
      <c r="B321" s="210"/>
      <c r="C321" s="211"/>
      <c r="D321" s="212" t="s">
        <v>283</v>
      </c>
      <c r="E321" s="213" t="s">
        <v>1</v>
      </c>
      <c r="F321" s="214" t="s">
        <v>285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3" customFormat="1" ht="11.25">
      <c r="B322" s="210"/>
      <c r="C322" s="211"/>
      <c r="D322" s="212" t="s">
        <v>283</v>
      </c>
      <c r="E322" s="213" t="s">
        <v>1</v>
      </c>
      <c r="F322" s="214" t="s">
        <v>409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283</v>
      </c>
      <c r="AU322" s="220" t="s">
        <v>84</v>
      </c>
      <c r="AV322" s="13" t="s">
        <v>16</v>
      </c>
      <c r="AW322" s="13" t="s">
        <v>32</v>
      </c>
      <c r="AX322" s="13" t="s">
        <v>76</v>
      </c>
      <c r="AY322" s="220" t="s">
        <v>272</v>
      </c>
    </row>
    <row r="323" spans="1:65" s="14" customFormat="1" ht="22.5">
      <c r="B323" s="221"/>
      <c r="C323" s="222"/>
      <c r="D323" s="212" t="s">
        <v>283</v>
      </c>
      <c r="E323" s="223" t="s">
        <v>1</v>
      </c>
      <c r="F323" s="224" t="s">
        <v>410</v>
      </c>
      <c r="G323" s="222"/>
      <c r="H323" s="225">
        <v>23.256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4" customFormat="1" ht="11.25">
      <c r="B324" s="221"/>
      <c r="C324" s="222"/>
      <c r="D324" s="212" t="s">
        <v>283</v>
      </c>
      <c r="E324" s="223" t="s">
        <v>1</v>
      </c>
      <c r="F324" s="224" t="s">
        <v>411</v>
      </c>
      <c r="G324" s="222"/>
      <c r="H324" s="225">
        <v>13.6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283</v>
      </c>
      <c r="AU324" s="231" t="s">
        <v>84</v>
      </c>
      <c r="AV324" s="14" t="s">
        <v>84</v>
      </c>
      <c r="AW324" s="14" t="s">
        <v>32</v>
      </c>
      <c r="AX324" s="14" t="s">
        <v>76</v>
      </c>
      <c r="AY324" s="231" t="s">
        <v>272</v>
      </c>
    </row>
    <row r="325" spans="1:65" s="13" customFormat="1" ht="11.25">
      <c r="B325" s="210"/>
      <c r="C325" s="211"/>
      <c r="D325" s="212" t="s">
        <v>283</v>
      </c>
      <c r="E325" s="213" t="s">
        <v>1</v>
      </c>
      <c r="F325" s="214" t="s">
        <v>285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3" customFormat="1" ht="11.25">
      <c r="B326" s="210"/>
      <c r="C326" s="211"/>
      <c r="D326" s="212" t="s">
        <v>283</v>
      </c>
      <c r="E326" s="213" t="s">
        <v>1</v>
      </c>
      <c r="F326" s="214" t="s">
        <v>285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283</v>
      </c>
      <c r="AU326" s="220" t="s">
        <v>84</v>
      </c>
      <c r="AV326" s="13" t="s">
        <v>16</v>
      </c>
      <c r="AW326" s="13" t="s">
        <v>32</v>
      </c>
      <c r="AX326" s="13" t="s">
        <v>76</v>
      </c>
      <c r="AY326" s="220" t="s">
        <v>272</v>
      </c>
    </row>
    <row r="327" spans="1:65" s="13" customFormat="1" ht="11.25">
      <c r="B327" s="210"/>
      <c r="C327" s="211"/>
      <c r="D327" s="212" t="s">
        <v>283</v>
      </c>
      <c r="E327" s="213" t="s">
        <v>1</v>
      </c>
      <c r="F327" s="214" t="s">
        <v>289</v>
      </c>
      <c r="G327" s="211"/>
      <c r="H327" s="213" t="s">
        <v>1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283</v>
      </c>
      <c r="AU327" s="220" t="s">
        <v>84</v>
      </c>
      <c r="AV327" s="13" t="s">
        <v>16</v>
      </c>
      <c r="AW327" s="13" t="s">
        <v>32</v>
      </c>
      <c r="AX327" s="13" t="s">
        <v>76</v>
      </c>
      <c r="AY327" s="220" t="s">
        <v>272</v>
      </c>
    </row>
    <row r="328" spans="1:65" s="14" customFormat="1" ht="11.25">
      <c r="B328" s="221"/>
      <c r="C328" s="222"/>
      <c r="D328" s="212" t="s">
        <v>283</v>
      </c>
      <c r="E328" s="223" t="s">
        <v>1</v>
      </c>
      <c r="F328" s="224" t="s">
        <v>412</v>
      </c>
      <c r="G328" s="222"/>
      <c r="H328" s="225">
        <v>-51.905000000000001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>
      <c r="A329" s="34"/>
      <c r="B329" s="35"/>
      <c r="C329" s="232" t="s">
        <v>413</v>
      </c>
      <c r="D329" s="232" t="s">
        <v>394</v>
      </c>
      <c r="E329" s="233" t="s">
        <v>414</v>
      </c>
      <c r="F329" s="234" t="s">
        <v>415</v>
      </c>
      <c r="G329" s="235" t="s">
        <v>380</v>
      </c>
      <c r="H329" s="236">
        <v>0</v>
      </c>
      <c r="I329" s="237"/>
      <c r="J329" s="238">
        <f>ROUND(I329*H329,2)</f>
        <v>0</v>
      </c>
      <c r="K329" s="234" t="s">
        <v>278</v>
      </c>
      <c r="L329" s="239"/>
      <c r="M329" s="240" t="s">
        <v>1</v>
      </c>
      <c r="N329" s="241" t="s">
        <v>41</v>
      </c>
      <c r="O329" s="71"/>
      <c r="P329" s="201">
        <f>O329*H329</f>
        <v>0</v>
      </c>
      <c r="Q329" s="201">
        <v>1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313</v>
      </c>
      <c r="AT329" s="203" t="s">
        <v>394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416</v>
      </c>
    </row>
    <row r="330" spans="1:65" s="2" customFormat="1" ht="24.2" customHeight="1">
      <c r="A330" s="34"/>
      <c r="B330" s="35"/>
      <c r="C330" s="192" t="s">
        <v>417</v>
      </c>
      <c r="D330" s="192" t="s">
        <v>274</v>
      </c>
      <c r="E330" s="193" t="s">
        <v>418</v>
      </c>
      <c r="F330" s="194" t="s">
        <v>419</v>
      </c>
      <c r="G330" s="195" t="s">
        <v>156</v>
      </c>
      <c r="H330" s="196">
        <v>0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420</v>
      </c>
    </row>
    <row r="331" spans="1:65" s="2" customFormat="1" ht="11.25">
      <c r="A331" s="34"/>
      <c r="B331" s="35"/>
      <c r="C331" s="36"/>
      <c r="D331" s="205" t="s">
        <v>281</v>
      </c>
      <c r="E331" s="36"/>
      <c r="F331" s="206" t="s">
        <v>421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13" customFormat="1" ht="22.5">
      <c r="B332" s="210"/>
      <c r="C332" s="211"/>
      <c r="D332" s="212" t="s">
        <v>283</v>
      </c>
      <c r="E332" s="213" t="s">
        <v>1</v>
      </c>
      <c r="F332" s="214" t="s">
        <v>422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3" customFormat="1" ht="11.25">
      <c r="B333" s="210"/>
      <c r="C333" s="211"/>
      <c r="D333" s="212" t="s">
        <v>283</v>
      </c>
      <c r="E333" s="213" t="s">
        <v>1</v>
      </c>
      <c r="F333" s="214" t="s">
        <v>285</v>
      </c>
      <c r="G333" s="211"/>
      <c r="H333" s="213" t="s">
        <v>1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283</v>
      </c>
      <c r="AU333" s="220" t="s">
        <v>84</v>
      </c>
      <c r="AV333" s="13" t="s">
        <v>16</v>
      </c>
      <c r="AW333" s="13" t="s">
        <v>32</v>
      </c>
      <c r="AX333" s="13" t="s">
        <v>76</v>
      </c>
      <c r="AY333" s="220" t="s">
        <v>272</v>
      </c>
    </row>
    <row r="334" spans="1:65" s="13" customFormat="1" ht="11.25">
      <c r="B334" s="210"/>
      <c r="C334" s="211"/>
      <c r="D334" s="212" t="s">
        <v>283</v>
      </c>
      <c r="E334" s="213" t="s">
        <v>1</v>
      </c>
      <c r="F334" s="214" t="s">
        <v>423</v>
      </c>
      <c r="G334" s="211"/>
      <c r="H334" s="213" t="s">
        <v>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283</v>
      </c>
      <c r="AU334" s="220" t="s">
        <v>84</v>
      </c>
      <c r="AV334" s="13" t="s">
        <v>16</v>
      </c>
      <c r="AW334" s="13" t="s">
        <v>32</v>
      </c>
      <c r="AX334" s="13" t="s">
        <v>76</v>
      </c>
      <c r="AY334" s="220" t="s">
        <v>272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424</v>
      </c>
      <c r="G335" s="222"/>
      <c r="H335" s="225">
        <v>844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13" customFormat="1" ht="11.25">
      <c r="B336" s="210"/>
      <c r="C336" s="211"/>
      <c r="D336" s="212" t="s">
        <v>283</v>
      </c>
      <c r="E336" s="213" t="s">
        <v>1</v>
      </c>
      <c r="F336" s="214" t="s">
        <v>425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424</v>
      </c>
      <c r="G337" s="222"/>
      <c r="H337" s="225">
        <v>844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3" customFormat="1" ht="11.25">
      <c r="B338" s="210"/>
      <c r="C338" s="211"/>
      <c r="D338" s="212" t="s">
        <v>283</v>
      </c>
      <c r="E338" s="213" t="s">
        <v>1</v>
      </c>
      <c r="F338" s="214" t="s">
        <v>426</v>
      </c>
      <c r="G338" s="211"/>
      <c r="H338" s="213" t="s">
        <v>1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283</v>
      </c>
      <c r="AU338" s="220" t="s">
        <v>84</v>
      </c>
      <c r="AV338" s="13" t="s">
        <v>16</v>
      </c>
      <c r="AW338" s="13" t="s">
        <v>32</v>
      </c>
      <c r="AX338" s="13" t="s">
        <v>76</v>
      </c>
      <c r="AY338" s="220" t="s">
        <v>272</v>
      </c>
    </row>
    <row r="339" spans="1:65" s="14" customFormat="1" ht="11.25">
      <c r="B339" s="221"/>
      <c r="C339" s="222"/>
      <c r="D339" s="212" t="s">
        <v>283</v>
      </c>
      <c r="E339" s="223" t="s">
        <v>1</v>
      </c>
      <c r="F339" s="224" t="s">
        <v>427</v>
      </c>
      <c r="G339" s="222"/>
      <c r="H339" s="225">
        <v>1556.7919999999999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283</v>
      </c>
      <c r="AU339" s="231" t="s">
        <v>84</v>
      </c>
      <c r="AV339" s="14" t="s">
        <v>84</v>
      </c>
      <c r="AW339" s="14" t="s">
        <v>32</v>
      </c>
      <c r="AX339" s="14" t="s">
        <v>76</v>
      </c>
      <c r="AY339" s="231" t="s">
        <v>272</v>
      </c>
    </row>
    <row r="340" spans="1:65" s="13" customFormat="1" ht="11.25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3" customFormat="1" ht="11.25">
      <c r="B341" s="210"/>
      <c r="C341" s="211"/>
      <c r="D341" s="212" t="s">
        <v>283</v>
      </c>
      <c r="E341" s="213" t="s">
        <v>1</v>
      </c>
      <c r="F341" s="214" t="s">
        <v>289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283</v>
      </c>
      <c r="AU341" s="220" t="s">
        <v>84</v>
      </c>
      <c r="AV341" s="13" t="s">
        <v>16</v>
      </c>
      <c r="AW341" s="13" t="s">
        <v>32</v>
      </c>
      <c r="AX341" s="13" t="s">
        <v>76</v>
      </c>
      <c r="AY341" s="220" t="s">
        <v>272</v>
      </c>
    </row>
    <row r="342" spans="1:65" s="14" customFormat="1" ht="11.25">
      <c r="B342" s="221"/>
      <c r="C342" s="222"/>
      <c r="D342" s="212" t="s">
        <v>283</v>
      </c>
      <c r="E342" s="223" t="s">
        <v>1</v>
      </c>
      <c r="F342" s="224" t="s">
        <v>428</v>
      </c>
      <c r="G342" s="222"/>
      <c r="H342" s="225">
        <v>-3244.7919999999999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283</v>
      </c>
      <c r="AU342" s="231" t="s">
        <v>84</v>
      </c>
      <c r="AV342" s="14" t="s">
        <v>84</v>
      </c>
      <c r="AW342" s="14" t="s">
        <v>32</v>
      </c>
      <c r="AX342" s="14" t="s">
        <v>76</v>
      </c>
      <c r="AY342" s="231" t="s">
        <v>272</v>
      </c>
    </row>
    <row r="343" spans="1:65" s="12" customFormat="1" ht="22.9" customHeight="1">
      <c r="B343" s="176"/>
      <c r="C343" s="177"/>
      <c r="D343" s="178" t="s">
        <v>75</v>
      </c>
      <c r="E343" s="190" t="s">
        <v>84</v>
      </c>
      <c r="F343" s="190" t="s">
        <v>429</v>
      </c>
      <c r="G343" s="177"/>
      <c r="H343" s="177"/>
      <c r="I343" s="180"/>
      <c r="J343" s="191">
        <f>BK343</f>
        <v>0</v>
      </c>
      <c r="K343" s="177"/>
      <c r="L343" s="182"/>
      <c r="M343" s="183"/>
      <c r="N343" s="184"/>
      <c r="O343" s="184"/>
      <c r="P343" s="185">
        <f>P344+P589</f>
        <v>0</v>
      </c>
      <c r="Q343" s="184"/>
      <c r="R343" s="185">
        <f>R344+R589</f>
        <v>19.190062329999996</v>
      </c>
      <c r="S343" s="184"/>
      <c r="T343" s="186">
        <f>T344+T589</f>
        <v>0</v>
      </c>
      <c r="AR343" s="187" t="s">
        <v>16</v>
      </c>
      <c r="AT343" s="188" t="s">
        <v>75</v>
      </c>
      <c r="AU343" s="188" t="s">
        <v>16</v>
      </c>
      <c r="AY343" s="187" t="s">
        <v>272</v>
      </c>
      <c r="BK343" s="189">
        <f>BK344+BK589</f>
        <v>0</v>
      </c>
    </row>
    <row r="344" spans="1:65" s="12" customFormat="1" ht="20.85" customHeight="1">
      <c r="B344" s="176"/>
      <c r="C344" s="177"/>
      <c r="D344" s="178" t="s">
        <v>75</v>
      </c>
      <c r="E344" s="190" t="s">
        <v>399</v>
      </c>
      <c r="F344" s="190" t="s">
        <v>430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SUM(P345:P588)</f>
        <v>0</v>
      </c>
      <c r="Q344" s="184"/>
      <c r="R344" s="185">
        <f>SUM(R345:R588)</f>
        <v>0</v>
      </c>
      <c r="S344" s="184"/>
      <c r="T344" s="186">
        <f>SUM(T345:T588)</f>
        <v>0</v>
      </c>
      <c r="AR344" s="187" t="s">
        <v>16</v>
      </c>
      <c r="AT344" s="188" t="s">
        <v>75</v>
      </c>
      <c r="AU344" s="188" t="s">
        <v>84</v>
      </c>
      <c r="AY344" s="187" t="s">
        <v>272</v>
      </c>
      <c r="BK344" s="189">
        <f>SUM(BK345:BK588)</f>
        <v>0</v>
      </c>
    </row>
    <row r="345" spans="1:65" s="2" customFormat="1" ht="24.2" customHeight="1">
      <c r="A345" s="34"/>
      <c r="B345" s="35"/>
      <c r="C345" s="192" t="s">
        <v>431</v>
      </c>
      <c r="D345" s="192" t="s">
        <v>274</v>
      </c>
      <c r="E345" s="193" t="s">
        <v>432</v>
      </c>
      <c r="F345" s="194" t="s">
        <v>433</v>
      </c>
      <c r="G345" s="195" t="s">
        <v>185</v>
      </c>
      <c r="H345" s="196">
        <v>0</v>
      </c>
      <c r="I345" s="197"/>
      <c r="J345" s="198">
        <f>ROUND(I345*H345,2)</f>
        <v>0</v>
      </c>
      <c r="K345" s="194" t="s">
        <v>278</v>
      </c>
      <c r="L345" s="39"/>
      <c r="M345" s="199" t="s">
        <v>1</v>
      </c>
      <c r="N345" s="200" t="s">
        <v>41</v>
      </c>
      <c r="O345" s="71"/>
      <c r="P345" s="201">
        <f>O345*H345</f>
        <v>0</v>
      </c>
      <c r="Q345" s="201">
        <v>1.3999999999999999E-4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279</v>
      </c>
      <c r="AT345" s="203" t="s">
        <v>274</v>
      </c>
      <c r="AU345" s="203" t="s">
        <v>291</v>
      </c>
      <c r="AY345" s="17" t="s">
        <v>272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7" t="s">
        <v>16</v>
      </c>
      <c r="BK345" s="204">
        <f>ROUND(I345*H345,2)</f>
        <v>0</v>
      </c>
      <c r="BL345" s="17" t="s">
        <v>279</v>
      </c>
      <c r="BM345" s="203" t="s">
        <v>434</v>
      </c>
    </row>
    <row r="346" spans="1:65" s="2" customFormat="1" ht="11.25">
      <c r="A346" s="34"/>
      <c r="B346" s="35"/>
      <c r="C346" s="36"/>
      <c r="D346" s="205" t="s">
        <v>281</v>
      </c>
      <c r="E346" s="36"/>
      <c r="F346" s="206" t="s">
        <v>435</v>
      </c>
      <c r="G346" s="36"/>
      <c r="H346" s="36"/>
      <c r="I346" s="207"/>
      <c r="J346" s="36"/>
      <c r="K346" s="36"/>
      <c r="L346" s="39"/>
      <c r="M346" s="208"/>
      <c r="N346" s="209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281</v>
      </c>
      <c r="AU346" s="17" t="s">
        <v>291</v>
      </c>
    </row>
    <row r="347" spans="1:65" s="13" customFormat="1" ht="11.25">
      <c r="B347" s="210"/>
      <c r="C347" s="211"/>
      <c r="D347" s="212" t="s">
        <v>283</v>
      </c>
      <c r="E347" s="213" t="s">
        <v>1</v>
      </c>
      <c r="F347" s="214" t="s">
        <v>436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291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>
      <c r="B348" s="210"/>
      <c r="C348" s="211"/>
      <c r="D348" s="212" t="s">
        <v>283</v>
      </c>
      <c r="E348" s="213" t="s">
        <v>1</v>
      </c>
      <c r="F348" s="214" t="s">
        <v>437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291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3" customFormat="1" ht="11.25">
      <c r="B349" s="210"/>
      <c r="C349" s="211"/>
      <c r="D349" s="212" t="s">
        <v>283</v>
      </c>
      <c r="E349" s="213" t="s">
        <v>1</v>
      </c>
      <c r="F349" s="214" t="s">
        <v>285</v>
      </c>
      <c r="G349" s="211"/>
      <c r="H349" s="213" t="s">
        <v>1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283</v>
      </c>
      <c r="AU349" s="220" t="s">
        <v>291</v>
      </c>
      <c r="AV349" s="13" t="s">
        <v>16</v>
      </c>
      <c r="AW349" s="13" t="s">
        <v>32</v>
      </c>
      <c r="AX349" s="13" t="s">
        <v>76</v>
      </c>
      <c r="AY349" s="220" t="s">
        <v>272</v>
      </c>
    </row>
    <row r="350" spans="1:65" s="13" customFormat="1" ht="11.25">
      <c r="B350" s="210"/>
      <c r="C350" s="211"/>
      <c r="D350" s="212" t="s">
        <v>283</v>
      </c>
      <c r="E350" s="213" t="s">
        <v>1</v>
      </c>
      <c r="F350" s="214" t="s">
        <v>438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283</v>
      </c>
      <c r="AU350" s="220" t="s">
        <v>291</v>
      </c>
      <c r="AV350" s="13" t="s">
        <v>16</v>
      </c>
      <c r="AW350" s="13" t="s">
        <v>32</v>
      </c>
      <c r="AX350" s="13" t="s">
        <v>76</v>
      </c>
      <c r="AY350" s="220" t="s">
        <v>272</v>
      </c>
    </row>
    <row r="351" spans="1:65" s="13" customFormat="1" ht="11.25">
      <c r="B351" s="210"/>
      <c r="C351" s="211"/>
      <c r="D351" s="212" t="s">
        <v>283</v>
      </c>
      <c r="E351" s="213" t="s">
        <v>1</v>
      </c>
      <c r="F351" s="214" t="s">
        <v>285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291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439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291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3" customFormat="1" ht="11.25">
      <c r="B353" s="210"/>
      <c r="C353" s="211"/>
      <c r="D353" s="212" t="s">
        <v>283</v>
      </c>
      <c r="E353" s="213" t="s">
        <v>1</v>
      </c>
      <c r="F353" s="214" t="s">
        <v>440</v>
      </c>
      <c r="G353" s="211"/>
      <c r="H353" s="213" t="s">
        <v>1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283</v>
      </c>
      <c r="AU353" s="220" t="s">
        <v>291</v>
      </c>
      <c r="AV353" s="13" t="s">
        <v>16</v>
      </c>
      <c r="AW353" s="13" t="s">
        <v>32</v>
      </c>
      <c r="AX353" s="13" t="s">
        <v>76</v>
      </c>
      <c r="AY353" s="220" t="s">
        <v>272</v>
      </c>
    </row>
    <row r="354" spans="1:65" s="14" customFormat="1" ht="11.25">
      <c r="B354" s="221"/>
      <c r="C354" s="222"/>
      <c r="D354" s="212" t="s">
        <v>283</v>
      </c>
      <c r="E354" s="223" t="s">
        <v>1</v>
      </c>
      <c r="F354" s="224" t="s">
        <v>441</v>
      </c>
      <c r="G354" s="222"/>
      <c r="H354" s="225">
        <v>12.6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291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1:65" s="14" customFormat="1" ht="11.25">
      <c r="B355" s="221"/>
      <c r="C355" s="222"/>
      <c r="D355" s="212" t="s">
        <v>283</v>
      </c>
      <c r="E355" s="223" t="s">
        <v>1</v>
      </c>
      <c r="F355" s="224" t="s">
        <v>442</v>
      </c>
      <c r="G355" s="222"/>
      <c r="H355" s="225">
        <v>13.6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291</v>
      </c>
      <c r="AV355" s="14" t="s">
        <v>84</v>
      </c>
      <c r="AW355" s="14" t="s">
        <v>32</v>
      </c>
      <c r="AX355" s="14" t="s">
        <v>76</v>
      </c>
      <c r="AY355" s="231" t="s">
        <v>272</v>
      </c>
    </row>
    <row r="356" spans="1:65" s="13" customFormat="1" ht="11.25">
      <c r="B356" s="210"/>
      <c r="C356" s="211"/>
      <c r="D356" s="212" t="s">
        <v>283</v>
      </c>
      <c r="E356" s="213" t="s">
        <v>1</v>
      </c>
      <c r="F356" s="214" t="s">
        <v>443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291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4" customFormat="1" ht="11.25">
      <c r="B357" s="221"/>
      <c r="C357" s="222"/>
      <c r="D357" s="212" t="s">
        <v>283</v>
      </c>
      <c r="E357" s="223" t="s">
        <v>1</v>
      </c>
      <c r="F357" s="224" t="s">
        <v>444</v>
      </c>
      <c r="G357" s="222"/>
      <c r="H357" s="225">
        <v>5.6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283</v>
      </c>
      <c r="AU357" s="231" t="s">
        <v>291</v>
      </c>
      <c r="AV357" s="14" t="s">
        <v>84</v>
      </c>
      <c r="AW357" s="14" t="s">
        <v>32</v>
      </c>
      <c r="AX357" s="14" t="s">
        <v>76</v>
      </c>
      <c r="AY357" s="231" t="s">
        <v>272</v>
      </c>
    </row>
    <row r="358" spans="1:65" s="14" customFormat="1" ht="11.25">
      <c r="B358" s="221"/>
      <c r="C358" s="222"/>
      <c r="D358" s="212" t="s">
        <v>283</v>
      </c>
      <c r="E358" s="223" t="s">
        <v>1</v>
      </c>
      <c r="F358" s="224" t="s">
        <v>445</v>
      </c>
      <c r="G358" s="222"/>
      <c r="H358" s="225">
        <v>2.4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291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14" customFormat="1" ht="11.25">
      <c r="B359" s="221"/>
      <c r="C359" s="222"/>
      <c r="D359" s="212" t="s">
        <v>283</v>
      </c>
      <c r="E359" s="223" t="s">
        <v>1</v>
      </c>
      <c r="F359" s="224" t="s">
        <v>446</v>
      </c>
      <c r="G359" s="222"/>
      <c r="H359" s="225">
        <v>8.8000000000000007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283</v>
      </c>
      <c r="AU359" s="231" t="s">
        <v>291</v>
      </c>
      <c r="AV359" s="14" t="s">
        <v>84</v>
      </c>
      <c r="AW359" s="14" t="s">
        <v>32</v>
      </c>
      <c r="AX359" s="14" t="s">
        <v>76</v>
      </c>
      <c r="AY359" s="231" t="s">
        <v>272</v>
      </c>
    </row>
    <row r="360" spans="1:65" s="13" customFormat="1" ht="11.25">
      <c r="B360" s="210"/>
      <c r="C360" s="211"/>
      <c r="D360" s="212" t="s">
        <v>283</v>
      </c>
      <c r="E360" s="213" t="s">
        <v>1</v>
      </c>
      <c r="F360" s="214" t="s">
        <v>285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291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>
      <c r="B361" s="210"/>
      <c r="C361" s="211"/>
      <c r="D361" s="212" t="s">
        <v>283</v>
      </c>
      <c r="E361" s="213" t="s">
        <v>1</v>
      </c>
      <c r="F361" s="214" t="s">
        <v>289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291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>
      <c r="B362" s="221"/>
      <c r="C362" s="222"/>
      <c r="D362" s="212" t="s">
        <v>283</v>
      </c>
      <c r="E362" s="223" t="s">
        <v>1</v>
      </c>
      <c r="F362" s="224" t="s">
        <v>447</v>
      </c>
      <c r="G362" s="222"/>
      <c r="H362" s="225">
        <v>-43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291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2" customFormat="1" ht="24.2" customHeight="1">
      <c r="A363" s="34"/>
      <c r="B363" s="35"/>
      <c r="C363" s="192" t="s">
        <v>448</v>
      </c>
      <c r="D363" s="192" t="s">
        <v>274</v>
      </c>
      <c r="E363" s="193" t="s">
        <v>449</v>
      </c>
      <c r="F363" s="194" t="s">
        <v>450</v>
      </c>
      <c r="G363" s="195" t="s">
        <v>185</v>
      </c>
      <c r="H363" s="196">
        <v>0</v>
      </c>
      <c r="I363" s="197"/>
      <c r="J363" s="198">
        <f>ROUND(I363*H363,2)</f>
        <v>0</v>
      </c>
      <c r="K363" s="194" t="s">
        <v>278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1.4999999999999999E-4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291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279</v>
      </c>
      <c r="BM363" s="203" t="s">
        <v>451</v>
      </c>
    </row>
    <row r="364" spans="1:65" s="2" customFormat="1" ht="11.25">
      <c r="A364" s="34"/>
      <c r="B364" s="35"/>
      <c r="C364" s="36"/>
      <c r="D364" s="205" t="s">
        <v>281</v>
      </c>
      <c r="E364" s="36"/>
      <c r="F364" s="206" t="s">
        <v>452</v>
      </c>
      <c r="G364" s="36"/>
      <c r="H364" s="36"/>
      <c r="I364" s="207"/>
      <c r="J364" s="36"/>
      <c r="K364" s="36"/>
      <c r="L364" s="39"/>
      <c r="M364" s="208"/>
      <c r="N364" s="209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281</v>
      </c>
      <c r="AU364" s="17" t="s">
        <v>291</v>
      </c>
    </row>
    <row r="365" spans="1:65" s="13" customFormat="1" ht="11.25">
      <c r="B365" s="210"/>
      <c r="C365" s="211"/>
      <c r="D365" s="212" t="s">
        <v>283</v>
      </c>
      <c r="E365" s="213" t="s">
        <v>1</v>
      </c>
      <c r="F365" s="214" t="s">
        <v>436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291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1:65" s="13" customFormat="1" ht="11.25">
      <c r="B366" s="210"/>
      <c r="C366" s="211"/>
      <c r="D366" s="212" t="s">
        <v>283</v>
      </c>
      <c r="E366" s="213" t="s">
        <v>1</v>
      </c>
      <c r="F366" s="214" t="s">
        <v>437</v>
      </c>
      <c r="G366" s="211"/>
      <c r="H366" s="213" t="s">
        <v>1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283</v>
      </c>
      <c r="AU366" s="220" t="s">
        <v>291</v>
      </c>
      <c r="AV366" s="13" t="s">
        <v>16</v>
      </c>
      <c r="AW366" s="13" t="s">
        <v>32</v>
      </c>
      <c r="AX366" s="13" t="s">
        <v>76</v>
      </c>
      <c r="AY366" s="220" t="s">
        <v>272</v>
      </c>
    </row>
    <row r="367" spans="1:65" s="13" customFormat="1" ht="11.25">
      <c r="B367" s="210"/>
      <c r="C367" s="211"/>
      <c r="D367" s="212" t="s">
        <v>283</v>
      </c>
      <c r="E367" s="213" t="s">
        <v>1</v>
      </c>
      <c r="F367" s="214" t="s">
        <v>285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283</v>
      </c>
      <c r="AU367" s="220" t="s">
        <v>291</v>
      </c>
      <c r="AV367" s="13" t="s">
        <v>16</v>
      </c>
      <c r="AW367" s="13" t="s">
        <v>32</v>
      </c>
      <c r="AX367" s="13" t="s">
        <v>76</v>
      </c>
      <c r="AY367" s="220" t="s">
        <v>272</v>
      </c>
    </row>
    <row r="368" spans="1:65" s="13" customFormat="1" ht="11.25">
      <c r="B368" s="210"/>
      <c r="C368" s="211"/>
      <c r="D368" s="212" t="s">
        <v>283</v>
      </c>
      <c r="E368" s="213" t="s">
        <v>1</v>
      </c>
      <c r="F368" s="214" t="s">
        <v>438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291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>
      <c r="B369" s="210"/>
      <c r="C369" s="211"/>
      <c r="D369" s="212" t="s">
        <v>283</v>
      </c>
      <c r="E369" s="213" t="s">
        <v>1</v>
      </c>
      <c r="F369" s="214" t="s">
        <v>285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291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3" customFormat="1" ht="11.25">
      <c r="B370" s="210"/>
      <c r="C370" s="211"/>
      <c r="D370" s="212" t="s">
        <v>283</v>
      </c>
      <c r="E370" s="213" t="s">
        <v>1</v>
      </c>
      <c r="F370" s="214" t="s">
        <v>439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291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3" customFormat="1" ht="11.25">
      <c r="B371" s="210"/>
      <c r="C371" s="211"/>
      <c r="D371" s="212" t="s">
        <v>283</v>
      </c>
      <c r="E371" s="213" t="s">
        <v>1</v>
      </c>
      <c r="F371" s="214" t="s">
        <v>440</v>
      </c>
      <c r="G371" s="211"/>
      <c r="H371" s="213" t="s">
        <v>1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283</v>
      </c>
      <c r="AU371" s="220" t="s">
        <v>291</v>
      </c>
      <c r="AV371" s="13" t="s">
        <v>16</v>
      </c>
      <c r="AW371" s="13" t="s">
        <v>32</v>
      </c>
      <c r="AX371" s="13" t="s">
        <v>76</v>
      </c>
      <c r="AY371" s="220" t="s">
        <v>272</v>
      </c>
    </row>
    <row r="372" spans="1:65" s="14" customFormat="1" ht="11.25">
      <c r="B372" s="221"/>
      <c r="C372" s="222"/>
      <c r="D372" s="212" t="s">
        <v>283</v>
      </c>
      <c r="E372" s="223" t="s">
        <v>1</v>
      </c>
      <c r="F372" s="224" t="s">
        <v>441</v>
      </c>
      <c r="G372" s="222"/>
      <c r="H372" s="225">
        <v>12.6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283</v>
      </c>
      <c r="AU372" s="231" t="s">
        <v>291</v>
      </c>
      <c r="AV372" s="14" t="s">
        <v>84</v>
      </c>
      <c r="AW372" s="14" t="s">
        <v>32</v>
      </c>
      <c r="AX372" s="14" t="s">
        <v>76</v>
      </c>
      <c r="AY372" s="231" t="s">
        <v>272</v>
      </c>
    </row>
    <row r="373" spans="1:65" s="14" customFormat="1" ht="11.25">
      <c r="B373" s="221"/>
      <c r="C373" s="222"/>
      <c r="D373" s="212" t="s">
        <v>283</v>
      </c>
      <c r="E373" s="223" t="s">
        <v>1</v>
      </c>
      <c r="F373" s="224" t="s">
        <v>442</v>
      </c>
      <c r="G373" s="222"/>
      <c r="H373" s="225">
        <v>13.6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291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13" customFormat="1" ht="11.25">
      <c r="B374" s="210"/>
      <c r="C374" s="211"/>
      <c r="D374" s="212" t="s">
        <v>283</v>
      </c>
      <c r="E374" s="213" t="s">
        <v>1</v>
      </c>
      <c r="F374" s="214" t="s">
        <v>443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291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>
      <c r="B375" s="221"/>
      <c r="C375" s="222"/>
      <c r="D375" s="212" t="s">
        <v>283</v>
      </c>
      <c r="E375" s="223" t="s">
        <v>1</v>
      </c>
      <c r="F375" s="224" t="s">
        <v>444</v>
      </c>
      <c r="G375" s="222"/>
      <c r="H375" s="225">
        <v>5.6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291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14" customFormat="1" ht="11.25">
      <c r="B376" s="221"/>
      <c r="C376" s="222"/>
      <c r="D376" s="212" t="s">
        <v>283</v>
      </c>
      <c r="E376" s="223" t="s">
        <v>1</v>
      </c>
      <c r="F376" s="224" t="s">
        <v>445</v>
      </c>
      <c r="G376" s="222"/>
      <c r="H376" s="225">
        <v>2.4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291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14" customFormat="1" ht="11.25">
      <c r="B377" s="221"/>
      <c r="C377" s="222"/>
      <c r="D377" s="212" t="s">
        <v>283</v>
      </c>
      <c r="E377" s="223" t="s">
        <v>1</v>
      </c>
      <c r="F377" s="224" t="s">
        <v>446</v>
      </c>
      <c r="G377" s="222"/>
      <c r="H377" s="225">
        <v>8.8000000000000007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283</v>
      </c>
      <c r="AU377" s="231" t="s">
        <v>291</v>
      </c>
      <c r="AV377" s="14" t="s">
        <v>84</v>
      </c>
      <c r="AW377" s="14" t="s">
        <v>32</v>
      </c>
      <c r="AX377" s="14" t="s">
        <v>76</v>
      </c>
      <c r="AY377" s="231" t="s">
        <v>272</v>
      </c>
    </row>
    <row r="378" spans="1:65" s="13" customFormat="1" ht="11.25">
      <c r="B378" s="210"/>
      <c r="C378" s="211"/>
      <c r="D378" s="212" t="s">
        <v>283</v>
      </c>
      <c r="E378" s="213" t="s">
        <v>1</v>
      </c>
      <c r="F378" s="214" t="s">
        <v>285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291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3" customFormat="1" ht="11.25">
      <c r="B379" s="210"/>
      <c r="C379" s="211"/>
      <c r="D379" s="212" t="s">
        <v>283</v>
      </c>
      <c r="E379" s="213" t="s">
        <v>1</v>
      </c>
      <c r="F379" s="214" t="s">
        <v>289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291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4" customFormat="1" ht="11.25">
      <c r="B380" s="221"/>
      <c r="C380" s="222"/>
      <c r="D380" s="212" t="s">
        <v>283</v>
      </c>
      <c r="E380" s="223" t="s">
        <v>1</v>
      </c>
      <c r="F380" s="224" t="s">
        <v>447</v>
      </c>
      <c r="G380" s="222"/>
      <c r="H380" s="225">
        <v>-43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283</v>
      </c>
      <c r="AU380" s="231" t="s">
        <v>291</v>
      </c>
      <c r="AV380" s="14" t="s">
        <v>84</v>
      </c>
      <c r="AW380" s="14" t="s">
        <v>32</v>
      </c>
      <c r="AX380" s="14" t="s">
        <v>76</v>
      </c>
      <c r="AY380" s="231" t="s">
        <v>272</v>
      </c>
    </row>
    <row r="381" spans="1:65" s="2" customFormat="1" ht="24.2" customHeight="1">
      <c r="A381" s="34"/>
      <c r="B381" s="35"/>
      <c r="C381" s="192" t="s">
        <v>453</v>
      </c>
      <c r="D381" s="192" t="s">
        <v>274</v>
      </c>
      <c r="E381" s="193" t="s">
        <v>454</v>
      </c>
      <c r="F381" s="194" t="s">
        <v>455</v>
      </c>
      <c r="G381" s="195" t="s">
        <v>185</v>
      </c>
      <c r="H381" s="196">
        <v>0</v>
      </c>
      <c r="I381" s="197"/>
      <c r="J381" s="198">
        <f>ROUND(I381*H381,2)</f>
        <v>0</v>
      </c>
      <c r="K381" s="194" t="s">
        <v>278</v>
      </c>
      <c r="L381" s="39"/>
      <c r="M381" s="199" t="s">
        <v>1</v>
      </c>
      <c r="N381" s="200" t="s">
        <v>41</v>
      </c>
      <c r="O381" s="71"/>
      <c r="P381" s="201">
        <f>O381*H381</f>
        <v>0</v>
      </c>
      <c r="Q381" s="201">
        <v>1.8000000000000001E-4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279</v>
      </c>
      <c r="AT381" s="203" t="s">
        <v>274</v>
      </c>
      <c r="AU381" s="203" t="s">
        <v>291</v>
      </c>
      <c r="AY381" s="17" t="s">
        <v>272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16</v>
      </c>
      <c r="BK381" s="204">
        <f>ROUND(I381*H381,2)</f>
        <v>0</v>
      </c>
      <c r="BL381" s="17" t="s">
        <v>279</v>
      </c>
      <c r="BM381" s="203" t="s">
        <v>456</v>
      </c>
    </row>
    <row r="382" spans="1:65" s="2" customFormat="1" ht="11.25">
      <c r="A382" s="34"/>
      <c r="B382" s="35"/>
      <c r="C382" s="36"/>
      <c r="D382" s="205" t="s">
        <v>281</v>
      </c>
      <c r="E382" s="36"/>
      <c r="F382" s="206" t="s">
        <v>457</v>
      </c>
      <c r="G382" s="36"/>
      <c r="H382" s="36"/>
      <c r="I382" s="207"/>
      <c r="J382" s="36"/>
      <c r="K382" s="36"/>
      <c r="L382" s="39"/>
      <c r="M382" s="208"/>
      <c r="N382" s="209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281</v>
      </c>
      <c r="AU382" s="17" t="s">
        <v>291</v>
      </c>
    </row>
    <row r="383" spans="1:65" s="13" customFormat="1" ht="11.25">
      <c r="B383" s="210"/>
      <c r="C383" s="211"/>
      <c r="D383" s="212" t="s">
        <v>283</v>
      </c>
      <c r="E383" s="213" t="s">
        <v>1</v>
      </c>
      <c r="F383" s="214" t="s">
        <v>436</v>
      </c>
      <c r="G383" s="211"/>
      <c r="H383" s="213" t="s">
        <v>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283</v>
      </c>
      <c r="AU383" s="220" t="s">
        <v>291</v>
      </c>
      <c r="AV383" s="13" t="s">
        <v>16</v>
      </c>
      <c r="AW383" s="13" t="s">
        <v>32</v>
      </c>
      <c r="AX383" s="13" t="s">
        <v>76</v>
      </c>
      <c r="AY383" s="220" t="s">
        <v>272</v>
      </c>
    </row>
    <row r="384" spans="1:65" s="13" customFormat="1" ht="11.25">
      <c r="B384" s="210"/>
      <c r="C384" s="211"/>
      <c r="D384" s="212" t="s">
        <v>283</v>
      </c>
      <c r="E384" s="213" t="s">
        <v>1</v>
      </c>
      <c r="F384" s="214" t="s">
        <v>437</v>
      </c>
      <c r="G384" s="211"/>
      <c r="H384" s="213" t="s">
        <v>1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283</v>
      </c>
      <c r="AU384" s="220" t="s">
        <v>291</v>
      </c>
      <c r="AV384" s="13" t="s">
        <v>16</v>
      </c>
      <c r="AW384" s="13" t="s">
        <v>32</v>
      </c>
      <c r="AX384" s="13" t="s">
        <v>76</v>
      </c>
      <c r="AY384" s="220" t="s">
        <v>272</v>
      </c>
    </row>
    <row r="385" spans="1:65" s="13" customFormat="1" ht="11.25">
      <c r="B385" s="210"/>
      <c r="C385" s="211"/>
      <c r="D385" s="212" t="s">
        <v>283</v>
      </c>
      <c r="E385" s="213" t="s">
        <v>1</v>
      </c>
      <c r="F385" s="214" t="s">
        <v>285</v>
      </c>
      <c r="G385" s="211"/>
      <c r="H385" s="213" t="s">
        <v>1</v>
      </c>
      <c r="I385" s="215"/>
      <c r="J385" s="211"/>
      <c r="K385" s="211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283</v>
      </c>
      <c r="AU385" s="220" t="s">
        <v>291</v>
      </c>
      <c r="AV385" s="13" t="s">
        <v>16</v>
      </c>
      <c r="AW385" s="13" t="s">
        <v>32</v>
      </c>
      <c r="AX385" s="13" t="s">
        <v>76</v>
      </c>
      <c r="AY385" s="220" t="s">
        <v>272</v>
      </c>
    </row>
    <row r="386" spans="1:65" s="13" customFormat="1" ht="11.25">
      <c r="B386" s="210"/>
      <c r="C386" s="211"/>
      <c r="D386" s="212" t="s">
        <v>283</v>
      </c>
      <c r="E386" s="213" t="s">
        <v>1</v>
      </c>
      <c r="F386" s="214" t="s">
        <v>438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291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3" customFormat="1" ht="11.25">
      <c r="B387" s="210"/>
      <c r="C387" s="211"/>
      <c r="D387" s="212" t="s">
        <v>283</v>
      </c>
      <c r="E387" s="213" t="s">
        <v>1</v>
      </c>
      <c r="F387" s="214" t="s">
        <v>285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291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3" customFormat="1" ht="11.25">
      <c r="B388" s="210"/>
      <c r="C388" s="211"/>
      <c r="D388" s="212" t="s">
        <v>283</v>
      </c>
      <c r="E388" s="213" t="s">
        <v>1</v>
      </c>
      <c r="F388" s="214" t="s">
        <v>439</v>
      </c>
      <c r="G388" s="211"/>
      <c r="H388" s="213" t="s">
        <v>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283</v>
      </c>
      <c r="AU388" s="220" t="s">
        <v>291</v>
      </c>
      <c r="AV388" s="13" t="s">
        <v>16</v>
      </c>
      <c r="AW388" s="13" t="s">
        <v>32</v>
      </c>
      <c r="AX388" s="13" t="s">
        <v>76</v>
      </c>
      <c r="AY388" s="220" t="s">
        <v>272</v>
      </c>
    </row>
    <row r="389" spans="1:65" s="13" customFormat="1" ht="11.25">
      <c r="B389" s="210"/>
      <c r="C389" s="211"/>
      <c r="D389" s="212" t="s">
        <v>283</v>
      </c>
      <c r="E389" s="213" t="s">
        <v>1</v>
      </c>
      <c r="F389" s="214" t="s">
        <v>440</v>
      </c>
      <c r="G389" s="211"/>
      <c r="H389" s="213" t="s">
        <v>1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283</v>
      </c>
      <c r="AU389" s="220" t="s">
        <v>291</v>
      </c>
      <c r="AV389" s="13" t="s">
        <v>16</v>
      </c>
      <c r="AW389" s="13" t="s">
        <v>32</v>
      </c>
      <c r="AX389" s="13" t="s">
        <v>76</v>
      </c>
      <c r="AY389" s="220" t="s">
        <v>272</v>
      </c>
    </row>
    <row r="390" spans="1:65" s="14" customFormat="1" ht="11.25">
      <c r="B390" s="221"/>
      <c r="C390" s="222"/>
      <c r="D390" s="212" t="s">
        <v>283</v>
      </c>
      <c r="E390" s="223" t="s">
        <v>1</v>
      </c>
      <c r="F390" s="224" t="s">
        <v>458</v>
      </c>
      <c r="G390" s="222"/>
      <c r="H390" s="225">
        <v>6.3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283</v>
      </c>
      <c r="AU390" s="231" t="s">
        <v>291</v>
      </c>
      <c r="AV390" s="14" t="s">
        <v>84</v>
      </c>
      <c r="AW390" s="14" t="s">
        <v>32</v>
      </c>
      <c r="AX390" s="14" t="s">
        <v>76</v>
      </c>
      <c r="AY390" s="231" t="s">
        <v>272</v>
      </c>
    </row>
    <row r="391" spans="1:65" s="14" customFormat="1" ht="11.25">
      <c r="B391" s="221"/>
      <c r="C391" s="222"/>
      <c r="D391" s="212" t="s">
        <v>283</v>
      </c>
      <c r="E391" s="223" t="s">
        <v>1</v>
      </c>
      <c r="F391" s="224" t="s">
        <v>459</v>
      </c>
      <c r="G391" s="222"/>
      <c r="H391" s="225">
        <v>6.8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291</v>
      </c>
      <c r="AV391" s="14" t="s">
        <v>84</v>
      </c>
      <c r="AW391" s="14" t="s">
        <v>32</v>
      </c>
      <c r="AX391" s="14" t="s">
        <v>76</v>
      </c>
      <c r="AY391" s="231" t="s">
        <v>272</v>
      </c>
    </row>
    <row r="392" spans="1:65" s="13" customFormat="1" ht="11.25">
      <c r="B392" s="210"/>
      <c r="C392" s="211"/>
      <c r="D392" s="212" t="s">
        <v>283</v>
      </c>
      <c r="E392" s="213" t="s">
        <v>1</v>
      </c>
      <c r="F392" s="214" t="s">
        <v>443</v>
      </c>
      <c r="G392" s="211"/>
      <c r="H392" s="213" t="s">
        <v>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283</v>
      </c>
      <c r="AU392" s="220" t="s">
        <v>291</v>
      </c>
      <c r="AV392" s="13" t="s">
        <v>16</v>
      </c>
      <c r="AW392" s="13" t="s">
        <v>32</v>
      </c>
      <c r="AX392" s="13" t="s">
        <v>76</v>
      </c>
      <c r="AY392" s="220" t="s">
        <v>272</v>
      </c>
    </row>
    <row r="393" spans="1:65" s="14" customFormat="1" ht="11.25">
      <c r="B393" s="221"/>
      <c r="C393" s="222"/>
      <c r="D393" s="212" t="s">
        <v>283</v>
      </c>
      <c r="E393" s="223" t="s">
        <v>1</v>
      </c>
      <c r="F393" s="224" t="s">
        <v>460</v>
      </c>
      <c r="G393" s="222"/>
      <c r="H393" s="225">
        <v>2.8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291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14" customFormat="1" ht="11.25">
      <c r="B394" s="221"/>
      <c r="C394" s="222"/>
      <c r="D394" s="212" t="s">
        <v>283</v>
      </c>
      <c r="E394" s="223" t="s">
        <v>1</v>
      </c>
      <c r="F394" s="224" t="s">
        <v>461</v>
      </c>
      <c r="G394" s="222"/>
      <c r="H394" s="225">
        <v>1.2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283</v>
      </c>
      <c r="AU394" s="231" t="s">
        <v>291</v>
      </c>
      <c r="AV394" s="14" t="s">
        <v>84</v>
      </c>
      <c r="AW394" s="14" t="s">
        <v>32</v>
      </c>
      <c r="AX394" s="14" t="s">
        <v>76</v>
      </c>
      <c r="AY394" s="231" t="s">
        <v>272</v>
      </c>
    </row>
    <row r="395" spans="1:65" s="14" customFormat="1" ht="11.25">
      <c r="B395" s="221"/>
      <c r="C395" s="222"/>
      <c r="D395" s="212" t="s">
        <v>283</v>
      </c>
      <c r="E395" s="223" t="s">
        <v>1</v>
      </c>
      <c r="F395" s="224" t="s">
        <v>462</v>
      </c>
      <c r="G395" s="222"/>
      <c r="H395" s="225">
        <v>4.4000000000000004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291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13" customFormat="1" ht="11.25">
      <c r="B396" s="210"/>
      <c r="C396" s="211"/>
      <c r="D396" s="212" t="s">
        <v>283</v>
      </c>
      <c r="E396" s="213" t="s">
        <v>1</v>
      </c>
      <c r="F396" s="214" t="s">
        <v>285</v>
      </c>
      <c r="G396" s="211"/>
      <c r="H396" s="213" t="s">
        <v>1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283</v>
      </c>
      <c r="AU396" s="220" t="s">
        <v>291</v>
      </c>
      <c r="AV396" s="13" t="s">
        <v>16</v>
      </c>
      <c r="AW396" s="13" t="s">
        <v>32</v>
      </c>
      <c r="AX396" s="13" t="s">
        <v>76</v>
      </c>
      <c r="AY396" s="220" t="s">
        <v>272</v>
      </c>
    </row>
    <row r="397" spans="1:65" s="13" customFormat="1" ht="11.25">
      <c r="B397" s="210"/>
      <c r="C397" s="211"/>
      <c r="D397" s="212" t="s">
        <v>283</v>
      </c>
      <c r="E397" s="213" t="s">
        <v>1</v>
      </c>
      <c r="F397" s="214" t="s">
        <v>289</v>
      </c>
      <c r="G397" s="211"/>
      <c r="H397" s="213" t="s">
        <v>1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283</v>
      </c>
      <c r="AU397" s="220" t="s">
        <v>291</v>
      </c>
      <c r="AV397" s="13" t="s">
        <v>16</v>
      </c>
      <c r="AW397" s="13" t="s">
        <v>32</v>
      </c>
      <c r="AX397" s="13" t="s">
        <v>76</v>
      </c>
      <c r="AY397" s="220" t="s">
        <v>272</v>
      </c>
    </row>
    <row r="398" spans="1:65" s="14" customFormat="1" ht="11.25">
      <c r="B398" s="221"/>
      <c r="C398" s="222"/>
      <c r="D398" s="212" t="s">
        <v>283</v>
      </c>
      <c r="E398" s="223" t="s">
        <v>1</v>
      </c>
      <c r="F398" s="224" t="s">
        <v>463</v>
      </c>
      <c r="G398" s="222"/>
      <c r="H398" s="225">
        <v>-21.5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283</v>
      </c>
      <c r="AU398" s="231" t="s">
        <v>291</v>
      </c>
      <c r="AV398" s="14" t="s">
        <v>84</v>
      </c>
      <c r="AW398" s="14" t="s">
        <v>32</v>
      </c>
      <c r="AX398" s="14" t="s">
        <v>76</v>
      </c>
      <c r="AY398" s="231" t="s">
        <v>272</v>
      </c>
    </row>
    <row r="399" spans="1:65" s="2" customFormat="1" ht="24.2" customHeight="1">
      <c r="A399" s="34"/>
      <c r="B399" s="35"/>
      <c r="C399" s="192" t="s">
        <v>464</v>
      </c>
      <c r="D399" s="192" t="s">
        <v>274</v>
      </c>
      <c r="E399" s="193" t="s">
        <v>465</v>
      </c>
      <c r="F399" s="194" t="s">
        <v>466</v>
      </c>
      <c r="G399" s="195" t="s">
        <v>185</v>
      </c>
      <c r="H399" s="196">
        <v>0</v>
      </c>
      <c r="I399" s="197"/>
      <c r="J399" s="198">
        <f>ROUND(I399*H399,2)</f>
        <v>0</v>
      </c>
      <c r="K399" s="194" t="s">
        <v>278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1.4999999999999999E-4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291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467</v>
      </c>
    </row>
    <row r="400" spans="1:65" s="2" customFormat="1" ht="11.25">
      <c r="A400" s="34"/>
      <c r="B400" s="35"/>
      <c r="C400" s="36"/>
      <c r="D400" s="205" t="s">
        <v>281</v>
      </c>
      <c r="E400" s="36"/>
      <c r="F400" s="206" t="s">
        <v>468</v>
      </c>
      <c r="G400" s="36"/>
      <c r="H400" s="36"/>
      <c r="I400" s="207"/>
      <c r="J400" s="36"/>
      <c r="K400" s="36"/>
      <c r="L400" s="39"/>
      <c r="M400" s="208"/>
      <c r="N400" s="209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281</v>
      </c>
      <c r="AU400" s="17" t="s">
        <v>291</v>
      </c>
    </row>
    <row r="401" spans="1:65" s="13" customFormat="1" ht="11.25">
      <c r="B401" s="210"/>
      <c r="C401" s="211"/>
      <c r="D401" s="212" t="s">
        <v>283</v>
      </c>
      <c r="E401" s="213" t="s">
        <v>1</v>
      </c>
      <c r="F401" s="214" t="s">
        <v>436</v>
      </c>
      <c r="G401" s="211"/>
      <c r="H401" s="213" t="s">
        <v>1</v>
      </c>
      <c r="I401" s="215"/>
      <c r="J401" s="211"/>
      <c r="K401" s="211"/>
      <c r="L401" s="216"/>
      <c r="M401" s="217"/>
      <c r="N401" s="218"/>
      <c r="O401" s="218"/>
      <c r="P401" s="218"/>
      <c r="Q401" s="218"/>
      <c r="R401" s="218"/>
      <c r="S401" s="218"/>
      <c r="T401" s="219"/>
      <c r="AT401" s="220" t="s">
        <v>283</v>
      </c>
      <c r="AU401" s="220" t="s">
        <v>291</v>
      </c>
      <c r="AV401" s="13" t="s">
        <v>16</v>
      </c>
      <c r="AW401" s="13" t="s">
        <v>32</v>
      </c>
      <c r="AX401" s="13" t="s">
        <v>76</v>
      </c>
      <c r="AY401" s="220" t="s">
        <v>272</v>
      </c>
    </row>
    <row r="402" spans="1:65" s="13" customFormat="1" ht="11.25">
      <c r="B402" s="210"/>
      <c r="C402" s="211"/>
      <c r="D402" s="212" t="s">
        <v>283</v>
      </c>
      <c r="E402" s="213" t="s">
        <v>1</v>
      </c>
      <c r="F402" s="214" t="s">
        <v>437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291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3" customFormat="1" ht="11.25">
      <c r="B403" s="210"/>
      <c r="C403" s="211"/>
      <c r="D403" s="212" t="s">
        <v>283</v>
      </c>
      <c r="E403" s="213" t="s">
        <v>1</v>
      </c>
      <c r="F403" s="214" t="s">
        <v>285</v>
      </c>
      <c r="G403" s="211"/>
      <c r="H403" s="213" t="s">
        <v>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283</v>
      </c>
      <c r="AU403" s="220" t="s">
        <v>291</v>
      </c>
      <c r="AV403" s="13" t="s">
        <v>16</v>
      </c>
      <c r="AW403" s="13" t="s">
        <v>32</v>
      </c>
      <c r="AX403" s="13" t="s">
        <v>76</v>
      </c>
      <c r="AY403" s="220" t="s">
        <v>272</v>
      </c>
    </row>
    <row r="404" spans="1:65" s="13" customFormat="1" ht="11.25">
      <c r="B404" s="210"/>
      <c r="C404" s="211"/>
      <c r="D404" s="212" t="s">
        <v>283</v>
      </c>
      <c r="E404" s="213" t="s">
        <v>1</v>
      </c>
      <c r="F404" s="214" t="s">
        <v>438</v>
      </c>
      <c r="G404" s="211"/>
      <c r="H404" s="213" t="s">
        <v>1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283</v>
      </c>
      <c r="AU404" s="220" t="s">
        <v>291</v>
      </c>
      <c r="AV404" s="13" t="s">
        <v>16</v>
      </c>
      <c r="AW404" s="13" t="s">
        <v>32</v>
      </c>
      <c r="AX404" s="13" t="s">
        <v>76</v>
      </c>
      <c r="AY404" s="220" t="s">
        <v>272</v>
      </c>
    </row>
    <row r="405" spans="1:65" s="13" customFormat="1" ht="11.25">
      <c r="B405" s="210"/>
      <c r="C405" s="211"/>
      <c r="D405" s="212" t="s">
        <v>283</v>
      </c>
      <c r="E405" s="213" t="s">
        <v>1</v>
      </c>
      <c r="F405" s="214" t="s">
        <v>285</v>
      </c>
      <c r="G405" s="211"/>
      <c r="H405" s="213" t="s">
        <v>1</v>
      </c>
      <c r="I405" s="215"/>
      <c r="J405" s="211"/>
      <c r="K405" s="211"/>
      <c r="L405" s="216"/>
      <c r="M405" s="217"/>
      <c r="N405" s="218"/>
      <c r="O405" s="218"/>
      <c r="P405" s="218"/>
      <c r="Q405" s="218"/>
      <c r="R405" s="218"/>
      <c r="S405" s="218"/>
      <c r="T405" s="219"/>
      <c r="AT405" s="220" t="s">
        <v>283</v>
      </c>
      <c r="AU405" s="220" t="s">
        <v>291</v>
      </c>
      <c r="AV405" s="13" t="s">
        <v>16</v>
      </c>
      <c r="AW405" s="13" t="s">
        <v>32</v>
      </c>
      <c r="AX405" s="13" t="s">
        <v>76</v>
      </c>
      <c r="AY405" s="220" t="s">
        <v>272</v>
      </c>
    </row>
    <row r="406" spans="1:65" s="13" customFormat="1" ht="11.25">
      <c r="B406" s="210"/>
      <c r="C406" s="211"/>
      <c r="D406" s="212" t="s">
        <v>283</v>
      </c>
      <c r="E406" s="213" t="s">
        <v>1</v>
      </c>
      <c r="F406" s="214" t="s">
        <v>439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283</v>
      </c>
      <c r="AU406" s="220" t="s">
        <v>291</v>
      </c>
      <c r="AV406" s="13" t="s">
        <v>16</v>
      </c>
      <c r="AW406" s="13" t="s">
        <v>32</v>
      </c>
      <c r="AX406" s="13" t="s">
        <v>76</v>
      </c>
      <c r="AY406" s="220" t="s">
        <v>272</v>
      </c>
    </row>
    <row r="407" spans="1:65" s="13" customFormat="1" ht="11.25">
      <c r="B407" s="210"/>
      <c r="C407" s="211"/>
      <c r="D407" s="212" t="s">
        <v>283</v>
      </c>
      <c r="E407" s="213" t="s">
        <v>1</v>
      </c>
      <c r="F407" s="214" t="s">
        <v>443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283</v>
      </c>
      <c r="AU407" s="220" t="s">
        <v>291</v>
      </c>
      <c r="AV407" s="13" t="s">
        <v>16</v>
      </c>
      <c r="AW407" s="13" t="s">
        <v>32</v>
      </c>
      <c r="AX407" s="13" t="s">
        <v>76</v>
      </c>
      <c r="AY407" s="220" t="s">
        <v>272</v>
      </c>
    </row>
    <row r="408" spans="1:65" s="14" customFormat="1" ht="11.25">
      <c r="B408" s="221"/>
      <c r="C408" s="222"/>
      <c r="D408" s="212" t="s">
        <v>283</v>
      </c>
      <c r="E408" s="223" t="s">
        <v>1</v>
      </c>
      <c r="F408" s="224" t="s">
        <v>469</v>
      </c>
      <c r="G408" s="222"/>
      <c r="H408" s="225">
        <v>14.4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283</v>
      </c>
      <c r="AU408" s="231" t="s">
        <v>291</v>
      </c>
      <c r="AV408" s="14" t="s">
        <v>84</v>
      </c>
      <c r="AW408" s="14" t="s">
        <v>32</v>
      </c>
      <c r="AX408" s="14" t="s">
        <v>76</v>
      </c>
      <c r="AY408" s="231" t="s">
        <v>272</v>
      </c>
    </row>
    <row r="409" spans="1:65" s="13" customFormat="1" ht="11.25">
      <c r="B409" s="210"/>
      <c r="C409" s="211"/>
      <c r="D409" s="212" t="s">
        <v>283</v>
      </c>
      <c r="E409" s="213" t="s">
        <v>1</v>
      </c>
      <c r="F409" s="214" t="s">
        <v>285</v>
      </c>
      <c r="G409" s="211"/>
      <c r="H409" s="213" t="s">
        <v>1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283</v>
      </c>
      <c r="AU409" s="220" t="s">
        <v>291</v>
      </c>
      <c r="AV409" s="13" t="s">
        <v>16</v>
      </c>
      <c r="AW409" s="13" t="s">
        <v>32</v>
      </c>
      <c r="AX409" s="13" t="s">
        <v>76</v>
      </c>
      <c r="AY409" s="220" t="s">
        <v>272</v>
      </c>
    </row>
    <row r="410" spans="1:65" s="13" customFormat="1" ht="11.25">
      <c r="B410" s="210"/>
      <c r="C410" s="211"/>
      <c r="D410" s="212" t="s">
        <v>283</v>
      </c>
      <c r="E410" s="213" t="s">
        <v>1</v>
      </c>
      <c r="F410" s="214" t="s">
        <v>289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291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4" customFormat="1" ht="11.25">
      <c r="B411" s="221"/>
      <c r="C411" s="222"/>
      <c r="D411" s="212" t="s">
        <v>283</v>
      </c>
      <c r="E411" s="223" t="s">
        <v>1</v>
      </c>
      <c r="F411" s="224" t="s">
        <v>470</v>
      </c>
      <c r="G411" s="222"/>
      <c r="H411" s="225">
        <v>-14.4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283</v>
      </c>
      <c r="AU411" s="231" t="s">
        <v>291</v>
      </c>
      <c r="AV411" s="14" t="s">
        <v>84</v>
      </c>
      <c r="AW411" s="14" t="s">
        <v>32</v>
      </c>
      <c r="AX411" s="14" t="s">
        <v>76</v>
      </c>
      <c r="AY411" s="231" t="s">
        <v>272</v>
      </c>
    </row>
    <row r="412" spans="1:65" s="2" customFormat="1" ht="24.2" customHeight="1">
      <c r="A412" s="34"/>
      <c r="B412" s="35"/>
      <c r="C412" s="192" t="s">
        <v>471</v>
      </c>
      <c r="D412" s="192" t="s">
        <v>274</v>
      </c>
      <c r="E412" s="193" t="s">
        <v>472</v>
      </c>
      <c r="F412" s="194" t="s">
        <v>473</v>
      </c>
      <c r="G412" s="195" t="s">
        <v>185</v>
      </c>
      <c r="H412" s="196">
        <v>0</v>
      </c>
      <c r="I412" s="197"/>
      <c r="J412" s="198">
        <f>ROUND(I412*H412,2)</f>
        <v>0</v>
      </c>
      <c r="K412" s="194" t="s">
        <v>278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1.6000000000000001E-4</v>
      </c>
      <c r="R412" s="201">
        <f>Q412*H412</f>
        <v>0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279</v>
      </c>
      <c r="AT412" s="203" t="s">
        <v>274</v>
      </c>
      <c r="AU412" s="203" t="s">
        <v>291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279</v>
      </c>
      <c r="BM412" s="203" t="s">
        <v>474</v>
      </c>
    </row>
    <row r="413" spans="1:65" s="2" customFormat="1" ht="11.25">
      <c r="A413" s="34"/>
      <c r="B413" s="35"/>
      <c r="C413" s="36"/>
      <c r="D413" s="205" t="s">
        <v>281</v>
      </c>
      <c r="E413" s="36"/>
      <c r="F413" s="206" t="s">
        <v>475</v>
      </c>
      <c r="G413" s="36"/>
      <c r="H413" s="36"/>
      <c r="I413" s="207"/>
      <c r="J413" s="36"/>
      <c r="K413" s="36"/>
      <c r="L413" s="39"/>
      <c r="M413" s="208"/>
      <c r="N413" s="209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281</v>
      </c>
      <c r="AU413" s="17" t="s">
        <v>291</v>
      </c>
    </row>
    <row r="414" spans="1:65" s="13" customFormat="1" ht="11.25">
      <c r="B414" s="210"/>
      <c r="C414" s="211"/>
      <c r="D414" s="212" t="s">
        <v>283</v>
      </c>
      <c r="E414" s="213" t="s">
        <v>1</v>
      </c>
      <c r="F414" s="214" t="s">
        <v>436</v>
      </c>
      <c r="G414" s="211"/>
      <c r="H414" s="213" t="s">
        <v>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283</v>
      </c>
      <c r="AU414" s="220" t="s">
        <v>291</v>
      </c>
      <c r="AV414" s="13" t="s">
        <v>16</v>
      </c>
      <c r="AW414" s="13" t="s">
        <v>32</v>
      </c>
      <c r="AX414" s="13" t="s">
        <v>76</v>
      </c>
      <c r="AY414" s="220" t="s">
        <v>272</v>
      </c>
    </row>
    <row r="415" spans="1:65" s="13" customFormat="1" ht="11.25">
      <c r="B415" s="210"/>
      <c r="C415" s="211"/>
      <c r="D415" s="212" t="s">
        <v>283</v>
      </c>
      <c r="E415" s="213" t="s">
        <v>1</v>
      </c>
      <c r="F415" s="214" t="s">
        <v>437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291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3" customFormat="1" ht="11.25">
      <c r="B416" s="210"/>
      <c r="C416" s="211"/>
      <c r="D416" s="212" t="s">
        <v>283</v>
      </c>
      <c r="E416" s="213" t="s">
        <v>1</v>
      </c>
      <c r="F416" s="214" t="s">
        <v>285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291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3" customFormat="1" ht="11.25">
      <c r="B417" s="210"/>
      <c r="C417" s="211"/>
      <c r="D417" s="212" t="s">
        <v>283</v>
      </c>
      <c r="E417" s="213" t="s">
        <v>1</v>
      </c>
      <c r="F417" s="214" t="s">
        <v>438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283</v>
      </c>
      <c r="AU417" s="220" t="s">
        <v>291</v>
      </c>
      <c r="AV417" s="13" t="s">
        <v>16</v>
      </c>
      <c r="AW417" s="13" t="s">
        <v>32</v>
      </c>
      <c r="AX417" s="13" t="s">
        <v>76</v>
      </c>
      <c r="AY417" s="220" t="s">
        <v>272</v>
      </c>
    </row>
    <row r="418" spans="1:65" s="13" customFormat="1" ht="11.25">
      <c r="B418" s="210"/>
      <c r="C418" s="211"/>
      <c r="D418" s="212" t="s">
        <v>283</v>
      </c>
      <c r="E418" s="213" t="s">
        <v>1</v>
      </c>
      <c r="F418" s="214" t="s">
        <v>285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283</v>
      </c>
      <c r="AU418" s="220" t="s">
        <v>291</v>
      </c>
      <c r="AV418" s="13" t="s">
        <v>16</v>
      </c>
      <c r="AW418" s="13" t="s">
        <v>32</v>
      </c>
      <c r="AX418" s="13" t="s">
        <v>76</v>
      </c>
      <c r="AY418" s="220" t="s">
        <v>272</v>
      </c>
    </row>
    <row r="419" spans="1:65" s="13" customFormat="1" ht="11.25">
      <c r="B419" s="210"/>
      <c r="C419" s="211"/>
      <c r="D419" s="212" t="s">
        <v>283</v>
      </c>
      <c r="E419" s="213" t="s">
        <v>1</v>
      </c>
      <c r="F419" s="214" t="s">
        <v>439</v>
      </c>
      <c r="G419" s="211"/>
      <c r="H419" s="213" t="s">
        <v>1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283</v>
      </c>
      <c r="AU419" s="220" t="s">
        <v>291</v>
      </c>
      <c r="AV419" s="13" t="s">
        <v>16</v>
      </c>
      <c r="AW419" s="13" t="s">
        <v>32</v>
      </c>
      <c r="AX419" s="13" t="s">
        <v>76</v>
      </c>
      <c r="AY419" s="220" t="s">
        <v>272</v>
      </c>
    </row>
    <row r="420" spans="1:65" s="13" customFormat="1" ht="11.25">
      <c r="B420" s="210"/>
      <c r="C420" s="211"/>
      <c r="D420" s="212" t="s">
        <v>283</v>
      </c>
      <c r="E420" s="213" t="s">
        <v>1</v>
      </c>
      <c r="F420" s="214" t="s">
        <v>443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283</v>
      </c>
      <c r="AU420" s="220" t="s">
        <v>291</v>
      </c>
      <c r="AV420" s="13" t="s">
        <v>16</v>
      </c>
      <c r="AW420" s="13" t="s">
        <v>32</v>
      </c>
      <c r="AX420" s="13" t="s">
        <v>76</v>
      </c>
      <c r="AY420" s="220" t="s">
        <v>272</v>
      </c>
    </row>
    <row r="421" spans="1:65" s="14" customFormat="1" ht="11.25">
      <c r="B421" s="221"/>
      <c r="C421" s="222"/>
      <c r="D421" s="212" t="s">
        <v>283</v>
      </c>
      <c r="E421" s="223" t="s">
        <v>1</v>
      </c>
      <c r="F421" s="224" t="s">
        <v>469</v>
      </c>
      <c r="G421" s="222"/>
      <c r="H421" s="225">
        <v>14.4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283</v>
      </c>
      <c r="AU421" s="231" t="s">
        <v>291</v>
      </c>
      <c r="AV421" s="14" t="s">
        <v>84</v>
      </c>
      <c r="AW421" s="14" t="s">
        <v>32</v>
      </c>
      <c r="AX421" s="14" t="s">
        <v>76</v>
      </c>
      <c r="AY421" s="231" t="s">
        <v>272</v>
      </c>
    </row>
    <row r="422" spans="1:65" s="13" customFormat="1" ht="11.25">
      <c r="B422" s="210"/>
      <c r="C422" s="211"/>
      <c r="D422" s="212" t="s">
        <v>283</v>
      </c>
      <c r="E422" s="213" t="s">
        <v>1</v>
      </c>
      <c r="F422" s="214" t="s">
        <v>285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291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3" customFormat="1" ht="11.25">
      <c r="B423" s="210"/>
      <c r="C423" s="211"/>
      <c r="D423" s="212" t="s">
        <v>283</v>
      </c>
      <c r="E423" s="213" t="s">
        <v>1</v>
      </c>
      <c r="F423" s="214" t="s">
        <v>289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291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4" customFormat="1" ht="11.25">
      <c r="B424" s="221"/>
      <c r="C424" s="222"/>
      <c r="D424" s="212" t="s">
        <v>283</v>
      </c>
      <c r="E424" s="223" t="s">
        <v>1</v>
      </c>
      <c r="F424" s="224" t="s">
        <v>470</v>
      </c>
      <c r="G424" s="222"/>
      <c r="H424" s="225">
        <v>-14.4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291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>
      <c r="A425" s="34"/>
      <c r="B425" s="35"/>
      <c r="C425" s="192" t="s">
        <v>476</v>
      </c>
      <c r="D425" s="192" t="s">
        <v>274</v>
      </c>
      <c r="E425" s="193" t="s">
        <v>477</v>
      </c>
      <c r="F425" s="194" t="s">
        <v>478</v>
      </c>
      <c r="G425" s="195" t="s">
        <v>185</v>
      </c>
      <c r="H425" s="196">
        <v>0</v>
      </c>
      <c r="I425" s="197"/>
      <c r="J425" s="198">
        <f>ROUND(I425*H425,2)</f>
        <v>0</v>
      </c>
      <c r="K425" s="194" t="s">
        <v>278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2.0000000000000001E-4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291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479</v>
      </c>
    </row>
    <row r="426" spans="1:65" s="2" customFormat="1" ht="11.25">
      <c r="A426" s="34"/>
      <c r="B426" s="35"/>
      <c r="C426" s="36"/>
      <c r="D426" s="205" t="s">
        <v>281</v>
      </c>
      <c r="E426" s="36"/>
      <c r="F426" s="206" t="s">
        <v>480</v>
      </c>
      <c r="G426" s="36"/>
      <c r="H426" s="36"/>
      <c r="I426" s="207"/>
      <c r="J426" s="36"/>
      <c r="K426" s="36"/>
      <c r="L426" s="39"/>
      <c r="M426" s="208"/>
      <c r="N426" s="209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281</v>
      </c>
      <c r="AU426" s="17" t="s">
        <v>291</v>
      </c>
    </row>
    <row r="427" spans="1:65" s="13" customFormat="1" ht="11.25">
      <c r="B427" s="210"/>
      <c r="C427" s="211"/>
      <c r="D427" s="212" t="s">
        <v>283</v>
      </c>
      <c r="E427" s="213" t="s">
        <v>1</v>
      </c>
      <c r="F427" s="214" t="s">
        <v>436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291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3" customFormat="1" ht="11.25">
      <c r="B428" s="210"/>
      <c r="C428" s="211"/>
      <c r="D428" s="212" t="s">
        <v>283</v>
      </c>
      <c r="E428" s="213" t="s">
        <v>1</v>
      </c>
      <c r="F428" s="214" t="s">
        <v>437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283</v>
      </c>
      <c r="AU428" s="220" t="s">
        <v>291</v>
      </c>
      <c r="AV428" s="13" t="s">
        <v>16</v>
      </c>
      <c r="AW428" s="13" t="s">
        <v>32</v>
      </c>
      <c r="AX428" s="13" t="s">
        <v>76</v>
      </c>
      <c r="AY428" s="220" t="s">
        <v>272</v>
      </c>
    </row>
    <row r="429" spans="1:65" s="13" customFormat="1" ht="11.25">
      <c r="B429" s="210"/>
      <c r="C429" s="211"/>
      <c r="D429" s="212" t="s">
        <v>283</v>
      </c>
      <c r="E429" s="213" t="s">
        <v>1</v>
      </c>
      <c r="F429" s="214" t="s">
        <v>285</v>
      </c>
      <c r="G429" s="211"/>
      <c r="H429" s="213" t="s">
        <v>1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283</v>
      </c>
      <c r="AU429" s="220" t="s">
        <v>291</v>
      </c>
      <c r="AV429" s="13" t="s">
        <v>16</v>
      </c>
      <c r="AW429" s="13" t="s">
        <v>32</v>
      </c>
      <c r="AX429" s="13" t="s">
        <v>76</v>
      </c>
      <c r="AY429" s="220" t="s">
        <v>272</v>
      </c>
    </row>
    <row r="430" spans="1:65" s="13" customFormat="1" ht="11.25">
      <c r="B430" s="210"/>
      <c r="C430" s="211"/>
      <c r="D430" s="212" t="s">
        <v>283</v>
      </c>
      <c r="E430" s="213" t="s">
        <v>1</v>
      </c>
      <c r="F430" s="214" t="s">
        <v>438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291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3" customFormat="1" ht="11.25">
      <c r="B431" s="210"/>
      <c r="C431" s="211"/>
      <c r="D431" s="212" t="s">
        <v>283</v>
      </c>
      <c r="E431" s="213" t="s">
        <v>1</v>
      </c>
      <c r="F431" s="214" t="s">
        <v>285</v>
      </c>
      <c r="G431" s="211"/>
      <c r="H431" s="213" t="s">
        <v>1</v>
      </c>
      <c r="I431" s="215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283</v>
      </c>
      <c r="AU431" s="220" t="s">
        <v>291</v>
      </c>
      <c r="AV431" s="13" t="s">
        <v>16</v>
      </c>
      <c r="AW431" s="13" t="s">
        <v>32</v>
      </c>
      <c r="AX431" s="13" t="s">
        <v>76</v>
      </c>
      <c r="AY431" s="220" t="s">
        <v>272</v>
      </c>
    </row>
    <row r="432" spans="1:65" s="13" customFormat="1" ht="11.25">
      <c r="B432" s="210"/>
      <c r="C432" s="211"/>
      <c r="D432" s="212" t="s">
        <v>283</v>
      </c>
      <c r="E432" s="213" t="s">
        <v>1</v>
      </c>
      <c r="F432" s="214" t="s">
        <v>439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283</v>
      </c>
      <c r="AU432" s="220" t="s">
        <v>291</v>
      </c>
      <c r="AV432" s="13" t="s">
        <v>16</v>
      </c>
      <c r="AW432" s="13" t="s">
        <v>32</v>
      </c>
      <c r="AX432" s="13" t="s">
        <v>76</v>
      </c>
      <c r="AY432" s="220" t="s">
        <v>272</v>
      </c>
    </row>
    <row r="433" spans="1:65" s="13" customFormat="1" ht="11.25">
      <c r="B433" s="210"/>
      <c r="C433" s="211"/>
      <c r="D433" s="212" t="s">
        <v>283</v>
      </c>
      <c r="E433" s="213" t="s">
        <v>1</v>
      </c>
      <c r="F433" s="214" t="s">
        <v>443</v>
      </c>
      <c r="G433" s="211"/>
      <c r="H433" s="213" t="s">
        <v>1</v>
      </c>
      <c r="I433" s="215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AT433" s="220" t="s">
        <v>283</v>
      </c>
      <c r="AU433" s="220" t="s">
        <v>291</v>
      </c>
      <c r="AV433" s="13" t="s">
        <v>16</v>
      </c>
      <c r="AW433" s="13" t="s">
        <v>32</v>
      </c>
      <c r="AX433" s="13" t="s">
        <v>76</v>
      </c>
      <c r="AY433" s="220" t="s">
        <v>272</v>
      </c>
    </row>
    <row r="434" spans="1:65" s="14" customFormat="1" ht="11.25">
      <c r="B434" s="221"/>
      <c r="C434" s="222"/>
      <c r="D434" s="212" t="s">
        <v>283</v>
      </c>
      <c r="E434" s="223" t="s">
        <v>1</v>
      </c>
      <c r="F434" s="224" t="s">
        <v>481</v>
      </c>
      <c r="G434" s="222"/>
      <c r="H434" s="225">
        <v>7.2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283</v>
      </c>
      <c r="AU434" s="231" t="s">
        <v>291</v>
      </c>
      <c r="AV434" s="14" t="s">
        <v>84</v>
      </c>
      <c r="AW434" s="14" t="s">
        <v>32</v>
      </c>
      <c r="AX434" s="14" t="s">
        <v>76</v>
      </c>
      <c r="AY434" s="231" t="s">
        <v>272</v>
      </c>
    </row>
    <row r="435" spans="1:65" s="13" customFormat="1" ht="11.25">
      <c r="B435" s="210"/>
      <c r="C435" s="211"/>
      <c r="D435" s="212" t="s">
        <v>283</v>
      </c>
      <c r="E435" s="213" t="s">
        <v>1</v>
      </c>
      <c r="F435" s="214" t="s">
        <v>285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291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3" customFormat="1" ht="11.25">
      <c r="B436" s="210"/>
      <c r="C436" s="211"/>
      <c r="D436" s="212" t="s">
        <v>283</v>
      </c>
      <c r="E436" s="213" t="s">
        <v>1</v>
      </c>
      <c r="F436" s="214" t="s">
        <v>289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291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4" customFormat="1" ht="11.25">
      <c r="B437" s="221"/>
      <c r="C437" s="222"/>
      <c r="D437" s="212" t="s">
        <v>283</v>
      </c>
      <c r="E437" s="223" t="s">
        <v>1</v>
      </c>
      <c r="F437" s="224" t="s">
        <v>482</v>
      </c>
      <c r="G437" s="222"/>
      <c r="H437" s="225">
        <v>-7.2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283</v>
      </c>
      <c r="AU437" s="231" t="s">
        <v>291</v>
      </c>
      <c r="AV437" s="14" t="s">
        <v>84</v>
      </c>
      <c r="AW437" s="14" t="s">
        <v>32</v>
      </c>
      <c r="AX437" s="14" t="s">
        <v>76</v>
      </c>
      <c r="AY437" s="231" t="s">
        <v>272</v>
      </c>
    </row>
    <row r="438" spans="1:65" s="2" customFormat="1" ht="24.2" customHeight="1">
      <c r="A438" s="34"/>
      <c r="B438" s="35"/>
      <c r="C438" s="192" t="s">
        <v>483</v>
      </c>
      <c r="D438" s="192" t="s">
        <v>274</v>
      </c>
      <c r="E438" s="193" t="s">
        <v>484</v>
      </c>
      <c r="F438" s="194" t="s">
        <v>485</v>
      </c>
      <c r="G438" s="195" t="s">
        <v>185</v>
      </c>
      <c r="H438" s="196">
        <v>0</v>
      </c>
      <c r="I438" s="197"/>
      <c r="J438" s="198">
        <f>ROUND(I438*H438,2)</f>
        <v>0</v>
      </c>
      <c r="K438" s="194" t="s">
        <v>278</v>
      </c>
      <c r="L438" s="39"/>
      <c r="M438" s="199" t="s">
        <v>1</v>
      </c>
      <c r="N438" s="200" t="s">
        <v>41</v>
      </c>
      <c r="O438" s="71"/>
      <c r="P438" s="201">
        <f>O438*H438</f>
        <v>0</v>
      </c>
      <c r="Q438" s="201">
        <v>1.9000000000000001E-4</v>
      </c>
      <c r="R438" s="201">
        <f>Q438*H438</f>
        <v>0</v>
      </c>
      <c r="S438" s="201">
        <v>0</v>
      </c>
      <c r="T438" s="202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3" t="s">
        <v>279</v>
      </c>
      <c r="AT438" s="203" t="s">
        <v>274</v>
      </c>
      <c r="AU438" s="203" t="s">
        <v>291</v>
      </c>
      <c r="AY438" s="17" t="s">
        <v>272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17" t="s">
        <v>16</v>
      </c>
      <c r="BK438" s="204">
        <f>ROUND(I438*H438,2)</f>
        <v>0</v>
      </c>
      <c r="BL438" s="17" t="s">
        <v>279</v>
      </c>
      <c r="BM438" s="203" t="s">
        <v>486</v>
      </c>
    </row>
    <row r="439" spans="1:65" s="2" customFormat="1" ht="11.25">
      <c r="A439" s="34"/>
      <c r="B439" s="35"/>
      <c r="C439" s="36"/>
      <c r="D439" s="205" t="s">
        <v>281</v>
      </c>
      <c r="E439" s="36"/>
      <c r="F439" s="206" t="s">
        <v>487</v>
      </c>
      <c r="G439" s="36"/>
      <c r="H439" s="36"/>
      <c r="I439" s="207"/>
      <c r="J439" s="36"/>
      <c r="K439" s="36"/>
      <c r="L439" s="39"/>
      <c r="M439" s="208"/>
      <c r="N439" s="209"/>
      <c r="O439" s="71"/>
      <c r="P439" s="71"/>
      <c r="Q439" s="71"/>
      <c r="R439" s="71"/>
      <c r="S439" s="71"/>
      <c r="T439" s="72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281</v>
      </c>
      <c r="AU439" s="17" t="s">
        <v>291</v>
      </c>
    </row>
    <row r="440" spans="1:65" s="13" customFormat="1" ht="11.25">
      <c r="B440" s="210"/>
      <c r="C440" s="211"/>
      <c r="D440" s="212" t="s">
        <v>283</v>
      </c>
      <c r="E440" s="213" t="s">
        <v>1</v>
      </c>
      <c r="F440" s="214" t="s">
        <v>436</v>
      </c>
      <c r="G440" s="211"/>
      <c r="H440" s="213" t="s">
        <v>1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283</v>
      </c>
      <c r="AU440" s="220" t="s">
        <v>291</v>
      </c>
      <c r="AV440" s="13" t="s">
        <v>16</v>
      </c>
      <c r="AW440" s="13" t="s">
        <v>32</v>
      </c>
      <c r="AX440" s="13" t="s">
        <v>76</v>
      </c>
      <c r="AY440" s="220" t="s">
        <v>272</v>
      </c>
    </row>
    <row r="441" spans="1:65" s="13" customFormat="1" ht="11.25">
      <c r="B441" s="210"/>
      <c r="C441" s="211"/>
      <c r="D441" s="212" t="s">
        <v>283</v>
      </c>
      <c r="E441" s="213" t="s">
        <v>1</v>
      </c>
      <c r="F441" s="214" t="s">
        <v>437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283</v>
      </c>
      <c r="AU441" s="220" t="s">
        <v>291</v>
      </c>
      <c r="AV441" s="13" t="s">
        <v>16</v>
      </c>
      <c r="AW441" s="13" t="s">
        <v>32</v>
      </c>
      <c r="AX441" s="13" t="s">
        <v>76</v>
      </c>
      <c r="AY441" s="220" t="s">
        <v>272</v>
      </c>
    </row>
    <row r="442" spans="1:65" s="13" customFormat="1" ht="11.25">
      <c r="B442" s="210"/>
      <c r="C442" s="211"/>
      <c r="D442" s="212" t="s">
        <v>283</v>
      </c>
      <c r="E442" s="213" t="s">
        <v>1</v>
      </c>
      <c r="F442" s="214" t="s">
        <v>285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291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11.25">
      <c r="B443" s="210"/>
      <c r="C443" s="211"/>
      <c r="D443" s="212" t="s">
        <v>283</v>
      </c>
      <c r="E443" s="213" t="s">
        <v>1</v>
      </c>
      <c r="F443" s="214" t="s">
        <v>438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291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3" customFormat="1" ht="11.25">
      <c r="B444" s="210"/>
      <c r="C444" s="211"/>
      <c r="D444" s="212" t="s">
        <v>283</v>
      </c>
      <c r="E444" s="213" t="s">
        <v>1</v>
      </c>
      <c r="F444" s="214" t="s">
        <v>285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291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3" customFormat="1" ht="11.25">
      <c r="B445" s="210"/>
      <c r="C445" s="211"/>
      <c r="D445" s="212" t="s">
        <v>283</v>
      </c>
      <c r="E445" s="213" t="s">
        <v>1</v>
      </c>
      <c r="F445" s="214" t="s">
        <v>439</v>
      </c>
      <c r="G445" s="211"/>
      <c r="H445" s="213" t="s">
        <v>1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283</v>
      </c>
      <c r="AU445" s="220" t="s">
        <v>291</v>
      </c>
      <c r="AV445" s="13" t="s">
        <v>16</v>
      </c>
      <c r="AW445" s="13" t="s">
        <v>32</v>
      </c>
      <c r="AX445" s="13" t="s">
        <v>76</v>
      </c>
      <c r="AY445" s="220" t="s">
        <v>272</v>
      </c>
    </row>
    <row r="446" spans="1:65" s="13" customFormat="1" ht="11.25">
      <c r="B446" s="210"/>
      <c r="C446" s="211"/>
      <c r="D446" s="212" t="s">
        <v>283</v>
      </c>
      <c r="E446" s="213" t="s">
        <v>1</v>
      </c>
      <c r="F446" s="214" t="s">
        <v>443</v>
      </c>
      <c r="G446" s="211"/>
      <c r="H446" s="213" t="s">
        <v>1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283</v>
      </c>
      <c r="AU446" s="220" t="s">
        <v>291</v>
      </c>
      <c r="AV446" s="13" t="s">
        <v>16</v>
      </c>
      <c r="AW446" s="13" t="s">
        <v>32</v>
      </c>
      <c r="AX446" s="13" t="s">
        <v>76</v>
      </c>
      <c r="AY446" s="220" t="s">
        <v>272</v>
      </c>
    </row>
    <row r="447" spans="1:65" s="14" customFormat="1" ht="11.25">
      <c r="B447" s="221"/>
      <c r="C447" s="222"/>
      <c r="D447" s="212" t="s">
        <v>283</v>
      </c>
      <c r="E447" s="223" t="s">
        <v>1</v>
      </c>
      <c r="F447" s="224" t="s">
        <v>488</v>
      </c>
      <c r="G447" s="222"/>
      <c r="H447" s="225">
        <v>28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AT447" s="231" t="s">
        <v>283</v>
      </c>
      <c r="AU447" s="231" t="s">
        <v>291</v>
      </c>
      <c r="AV447" s="14" t="s">
        <v>84</v>
      </c>
      <c r="AW447" s="14" t="s">
        <v>32</v>
      </c>
      <c r="AX447" s="14" t="s">
        <v>76</v>
      </c>
      <c r="AY447" s="231" t="s">
        <v>272</v>
      </c>
    </row>
    <row r="448" spans="1:65" s="14" customFormat="1" ht="11.25">
      <c r="B448" s="221"/>
      <c r="C448" s="222"/>
      <c r="D448" s="212" t="s">
        <v>283</v>
      </c>
      <c r="E448" s="223" t="s">
        <v>1</v>
      </c>
      <c r="F448" s="224" t="s">
        <v>489</v>
      </c>
      <c r="G448" s="222"/>
      <c r="H448" s="225">
        <v>10.4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291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13" customFormat="1" ht="11.25">
      <c r="B449" s="210"/>
      <c r="C449" s="211"/>
      <c r="D449" s="212" t="s">
        <v>283</v>
      </c>
      <c r="E449" s="213" t="s">
        <v>1</v>
      </c>
      <c r="F449" s="214" t="s">
        <v>285</v>
      </c>
      <c r="G449" s="211"/>
      <c r="H449" s="213" t="s">
        <v>1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283</v>
      </c>
      <c r="AU449" s="220" t="s">
        <v>291</v>
      </c>
      <c r="AV449" s="13" t="s">
        <v>16</v>
      </c>
      <c r="AW449" s="13" t="s">
        <v>32</v>
      </c>
      <c r="AX449" s="13" t="s">
        <v>76</v>
      </c>
      <c r="AY449" s="220" t="s">
        <v>272</v>
      </c>
    </row>
    <row r="450" spans="1:65" s="13" customFormat="1" ht="11.25">
      <c r="B450" s="210"/>
      <c r="C450" s="211"/>
      <c r="D450" s="212" t="s">
        <v>283</v>
      </c>
      <c r="E450" s="213" t="s">
        <v>1</v>
      </c>
      <c r="F450" s="214" t="s">
        <v>289</v>
      </c>
      <c r="G450" s="211"/>
      <c r="H450" s="213" t="s">
        <v>1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283</v>
      </c>
      <c r="AU450" s="220" t="s">
        <v>291</v>
      </c>
      <c r="AV450" s="13" t="s">
        <v>16</v>
      </c>
      <c r="AW450" s="13" t="s">
        <v>32</v>
      </c>
      <c r="AX450" s="13" t="s">
        <v>76</v>
      </c>
      <c r="AY450" s="220" t="s">
        <v>272</v>
      </c>
    </row>
    <row r="451" spans="1:65" s="14" customFormat="1" ht="11.25">
      <c r="B451" s="221"/>
      <c r="C451" s="222"/>
      <c r="D451" s="212" t="s">
        <v>283</v>
      </c>
      <c r="E451" s="223" t="s">
        <v>1</v>
      </c>
      <c r="F451" s="224" t="s">
        <v>490</v>
      </c>
      <c r="G451" s="222"/>
      <c r="H451" s="225">
        <v>-38.4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291</v>
      </c>
      <c r="AV451" s="14" t="s">
        <v>84</v>
      </c>
      <c r="AW451" s="14" t="s">
        <v>32</v>
      </c>
      <c r="AX451" s="14" t="s">
        <v>76</v>
      </c>
      <c r="AY451" s="231" t="s">
        <v>272</v>
      </c>
    </row>
    <row r="452" spans="1:65" s="2" customFormat="1" ht="24.2" customHeight="1">
      <c r="A452" s="34"/>
      <c r="B452" s="35"/>
      <c r="C452" s="192" t="s">
        <v>491</v>
      </c>
      <c r="D452" s="192" t="s">
        <v>274</v>
      </c>
      <c r="E452" s="193" t="s">
        <v>492</v>
      </c>
      <c r="F452" s="194" t="s">
        <v>493</v>
      </c>
      <c r="G452" s="195" t="s">
        <v>185</v>
      </c>
      <c r="H452" s="196">
        <v>0</v>
      </c>
      <c r="I452" s="197"/>
      <c r="J452" s="198">
        <f>ROUND(I452*H452,2)</f>
        <v>0</v>
      </c>
      <c r="K452" s="194" t="s">
        <v>278</v>
      </c>
      <c r="L452" s="39"/>
      <c r="M452" s="199" t="s">
        <v>1</v>
      </c>
      <c r="N452" s="200" t="s">
        <v>41</v>
      </c>
      <c r="O452" s="71"/>
      <c r="P452" s="201">
        <f>O452*H452</f>
        <v>0</v>
      </c>
      <c r="Q452" s="201">
        <v>2.1000000000000001E-4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279</v>
      </c>
      <c r="AT452" s="203" t="s">
        <v>274</v>
      </c>
      <c r="AU452" s="203" t="s">
        <v>291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279</v>
      </c>
      <c r="BM452" s="203" t="s">
        <v>494</v>
      </c>
    </row>
    <row r="453" spans="1:65" s="2" customFormat="1" ht="11.25">
      <c r="A453" s="34"/>
      <c r="B453" s="35"/>
      <c r="C453" s="36"/>
      <c r="D453" s="205" t="s">
        <v>281</v>
      </c>
      <c r="E453" s="36"/>
      <c r="F453" s="206" t="s">
        <v>495</v>
      </c>
      <c r="G453" s="36"/>
      <c r="H453" s="36"/>
      <c r="I453" s="207"/>
      <c r="J453" s="36"/>
      <c r="K453" s="36"/>
      <c r="L453" s="39"/>
      <c r="M453" s="208"/>
      <c r="N453" s="209"/>
      <c r="O453" s="71"/>
      <c r="P453" s="71"/>
      <c r="Q453" s="71"/>
      <c r="R453" s="71"/>
      <c r="S453" s="71"/>
      <c r="T453" s="72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281</v>
      </c>
      <c r="AU453" s="17" t="s">
        <v>291</v>
      </c>
    </row>
    <row r="454" spans="1:65" s="13" customFormat="1" ht="11.25">
      <c r="B454" s="210"/>
      <c r="C454" s="211"/>
      <c r="D454" s="212" t="s">
        <v>283</v>
      </c>
      <c r="E454" s="213" t="s">
        <v>1</v>
      </c>
      <c r="F454" s="214" t="s">
        <v>436</v>
      </c>
      <c r="G454" s="211"/>
      <c r="H454" s="213" t="s">
        <v>1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283</v>
      </c>
      <c r="AU454" s="220" t="s">
        <v>291</v>
      </c>
      <c r="AV454" s="13" t="s">
        <v>16</v>
      </c>
      <c r="AW454" s="13" t="s">
        <v>32</v>
      </c>
      <c r="AX454" s="13" t="s">
        <v>76</v>
      </c>
      <c r="AY454" s="220" t="s">
        <v>272</v>
      </c>
    </row>
    <row r="455" spans="1:65" s="13" customFormat="1" ht="11.25">
      <c r="B455" s="210"/>
      <c r="C455" s="211"/>
      <c r="D455" s="212" t="s">
        <v>283</v>
      </c>
      <c r="E455" s="213" t="s">
        <v>1</v>
      </c>
      <c r="F455" s="214" t="s">
        <v>437</v>
      </c>
      <c r="G455" s="211"/>
      <c r="H455" s="213" t="s">
        <v>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283</v>
      </c>
      <c r="AU455" s="220" t="s">
        <v>291</v>
      </c>
      <c r="AV455" s="13" t="s">
        <v>16</v>
      </c>
      <c r="AW455" s="13" t="s">
        <v>32</v>
      </c>
      <c r="AX455" s="13" t="s">
        <v>76</v>
      </c>
      <c r="AY455" s="220" t="s">
        <v>272</v>
      </c>
    </row>
    <row r="456" spans="1:65" s="13" customFormat="1" ht="11.25">
      <c r="B456" s="210"/>
      <c r="C456" s="211"/>
      <c r="D456" s="212" t="s">
        <v>283</v>
      </c>
      <c r="E456" s="213" t="s">
        <v>1</v>
      </c>
      <c r="F456" s="214" t="s">
        <v>285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291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3" customFormat="1" ht="11.25">
      <c r="B457" s="210"/>
      <c r="C457" s="211"/>
      <c r="D457" s="212" t="s">
        <v>283</v>
      </c>
      <c r="E457" s="213" t="s">
        <v>1</v>
      </c>
      <c r="F457" s="214" t="s">
        <v>438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283</v>
      </c>
      <c r="AU457" s="220" t="s">
        <v>291</v>
      </c>
      <c r="AV457" s="13" t="s">
        <v>16</v>
      </c>
      <c r="AW457" s="13" t="s">
        <v>32</v>
      </c>
      <c r="AX457" s="13" t="s">
        <v>76</v>
      </c>
      <c r="AY457" s="220" t="s">
        <v>272</v>
      </c>
    </row>
    <row r="458" spans="1:65" s="13" customFormat="1" ht="11.25">
      <c r="B458" s="210"/>
      <c r="C458" s="211"/>
      <c r="D458" s="212" t="s">
        <v>283</v>
      </c>
      <c r="E458" s="213" t="s">
        <v>1</v>
      </c>
      <c r="F458" s="214" t="s">
        <v>285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291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3" customFormat="1" ht="11.25">
      <c r="B459" s="210"/>
      <c r="C459" s="211"/>
      <c r="D459" s="212" t="s">
        <v>283</v>
      </c>
      <c r="E459" s="213" t="s">
        <v>1</v>
      </c>
      <c r="F459" s="214" t="s">
        <v>439</v>
      </c>
      <c r="G459" s="211"/>
      <c r="H459" s="213" t="s">
        <v>1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283</v>
      </c>
      <c r="AU459" s="220" t="s">
        <v>291</v>
      </c>
      <c r="AV459" s="13" t="s">
        <v>16</v>
      </c>
      <c r="AW459" s="13" t="s">
        <v>32</v>
      </c>
      <c r="AX459" s="13" t="s">
        <v>76</v>
      </c>
      <c r="AY459" s="220" t="s">
        <v>272</v>
      </c>
    </row>
    <row r="460" spans="1:65" s="13" customFormat="1" ht="11.25">
      <c r="B460" s="210"/>
      <c r="C460" s="211"/>
      <c r="D460" s="212" t="s">
        <v>283</v>
      </c>
      <c r="E460" s="213" t="s">
        <v>1</v>
      </c>
      <c r="F460" s="214" t="s">
        <v>443</v>
      </c>
      <c r="G460" s="211"/>
      <c r="H460" s="213" t="s">
        <v>1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283</v>
      </c>
      <c r="AU460" s="220" t="s">
        <v>291</v>
      </c>
      <c r="AV460" s="13" t="s">
        <v>16</v>
      </c>
      <c r="AW460" s="13" t="s">
        <v>32</v>
      </c>
      <c r="AX460" s="13" t="s">
        <v>76</v>
      </c>
      <c r="AY460" s="220" t="s">
        <v>272</v>
      </c>
    </row>
    <row r="461" spans="1:65" s="14" customFormat="1" ht="11.25">
      <c r="B461" s="221"/>
      <c r="C461" s="222"/>
      <c r="D461" s="212" t="s">
        <v>283</v>
      </c>
      <c r="E461" s="223" t="s">
        <v>1</v>
      </c>
      <c r="F461" s="224" t="s">
        <v>488</v>
      </c>
      <c r="G461" s="222"/>
      <c r="H461" s="225">
        <v>28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291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14" customFormat="1" ht="11.25">
      <c r="B462" s="221"/>
      <c r="C462" s="222"/>
      <c r="D462" s="212" t="s">
        <v>283</v>
      </c>
      <c r="E462" s="223" t="s">
        <v>1</v>
      </c>
      <c r="F462" s="224" t="s">
        <v>489</v>
      </c>
      <c r="G462" s="222"/>
      <c r="H462" s="225">
        <v>10.4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283</v>
      </c>
      <c r="AU462" s="231" t="s">
        <v>291</v>
      </c>
      <c r="AV462" s="14" t="s">
        <v>84</v>
      </c>
      <c r="AW462" s="14" t="s">
        <v>32</v>
      </c>
      <c r="AX462" s="14" t="s">
        <v>76</v>
      </c>
      <c r="AY462" s="231" t="s">
        <v>272</v>
      </c>
    </row>
    <row r="463" spans="1:65" s="13" customFormat="1" ht="11.25">
      <c r="B463" s="210"/>
      <c r="C463" s="211"/>
      <c r="D463" s="212" t="s">
        <v>283</v>
      </c>
      <c r="E463" s="213" t="s">
        <v>1</v>
      </c>
      <c r="F463" s="214" t="s">
        <v>285</v>
      </c>
      <c r="G463" s="211"/>
      <c r="H463" s="213" t="s">
        <v>1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283</v>
      </c>
      <c r="AU463" s="220" t="s">
        <v>291</v>
      </c>
      <c r="AV463" s="13" t="s">
        <v>16</v>
      </c>
      <c r="AW463" s="13" t="s">
        <v>32</v>
      </c>
      <c r="AX463" s="13" t="s">
        <v>76</v>
      </c>
      <c r="AY463" s="220" t="s">
        <v>272</v>
      </c>
    </row>
    <row r="464" spans="1:65" s="13" customFormat="1" ht="11.25">
      <c r="B464" s="210"/>
      <c r="C464" s="211"/>
      <c r="D464" s="212" t="s">
        <v>283</v>
      </c>
      <c r="E464" s="213" t="s">
        <v>1</v>
      </c>
      <c r="F464" s="214" t="s">
        <v>289</v>
      </c>
      <c r="G464" s="211"/>
      <c r="H464" s="213" t="s">
        <v>1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283</v>
      </c>
      <c r="AU464" s="220" t="s">
        <v>291</v>
      </c>
      <c r="AV464" s="13" t="s">
        <v>16</v>
      </c>
      <c r="AW464" s="13" t="s">
        <v>32</v>
      </c>
      <c r="AX464" s="13" t="s">
        <v>76</v>
      </c>
      <c r="AY464" s="220" t="s">
        <v>272</v>
      </c>
    </row>
    <row r="465" spans="1:65" s="14" customFormat="1" ht="11.25">
      <c r="B465" s="221"/>
      <c r="C465" s="222"/>
      <c r="D465" s="212" t="s">
        <v>283</v>
      </c>
      <c r="E465" s="223" t="s">
        <v>1</v>
      </c>
      <c r="F465" s="224" t="s">
        <v>490</v>
      </c>
      <c r="G465" s="222"/>
      <c r="H465" s="225">
        <v>-38.4</v>
      </c>
      <c r="I465" s="226"/>
      <c r="J465" s="222"/>
      <c r="K465" s="222"/>
      <c r="L465" s="227"/>
      <c r="M465" s="228"/>
      <c r="N465" s="229"/>
      <c r="O465" s="229"/>
      <c r="P465" s="229"/>
      <c r="Q465" s="229"/>
      <c r="R465" s="229"/>
      <c r="S465" s="229"/>
      <c r="T465" s="230"/>
      <c r="AT465" s="231" t="s">
        <v>283</v>
      </c>
      <c r="AU465" s="231" t="s">
        <v>291</v>
      </c>
      <c r="AV465" s="14" t="s">
        <v>84</v>
      </c>
      <c r="AW465" s="14" t="s">
        <v>32</v>
      </c>
      <c r="AX465" s="14" t="s">
        <v>76</v>
      </c>
      <c r="AY465" s="231" t="s">
        <v>272</v>
      </c>
    </row>
    <row r="466" spans="1:65" s="2" customFormat="1" ht="24.2" customHeight="1">
      <c r="A466" s="34"/>
      <c r="B466" s="35"/>
      <c r="C466" s="192" t="s">
        <v>496</v>
      </c>
      <c r="D466" s="192" t="s">
        <v>274</v>
      </c>
      <c r="E466" s="193" t="s">
        <v>497</v>
      </c>
      <c r="F466" s="194" t="s">
        <v>498</v>
      </c>
      <c r="G466" s="195" t="s">
        <v>185</v>
      </c>
      <c r="H466" s="196">
        <v>0</v>
      </c>
      <c r="I466" s="197"/>
      <c r="J466" s="198">
        <f>ROUND(I466*H466,2)</f>
        <v>0</v>
      </c>
      <c r="K466" s="194" t="s">
        <v>278</v>
      </c>
      <c r="L466" s="39"/>
      <c r="M466" s="199" t="s">
        <v>1</v>
      </c>
      <c r="N466" s="200" t="s">
        <v>41</v>
      </c>
      <c r="O466" s="71"/>
      <c r="P466" s="201">
        <f>O466*H466</f>
        <v>0</v>
      </c>
      <c r="Q466" s="201">
        <v>2.5000000000000001E-4</v>
      </c>
      <c r="R466" s="201">
        <f>Q466*H466</f>
        <v>0</v>
      </c>
      <c r="S466" s="201">
        <v>0</v>
      </c>
      <c r="T466" s="202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279</v>
      </c>
      <c r="AT466" s="203" t="s">
        <v>274</v>
      </c>
      <c r="AU466" s="203" t="s">
        <v>291</v>
      </c>
      <c r="AY466" s="17" t="s">
        <v>272</v>
      </c>
      <c r="BE466" s="204">
        <f>IF(N466="základní",J466,0)</f>
        <v>0</v>
      </c>
      <c r="BF466" s="204">
        <f>IF(N466="snížená",J466,0)</f>
        <v>0</v>
      </c>
      <c r="BG466" s="204">
        <f>IF(N466="zákl. přenesená",J466,0)</f>
        <v>0</v>
      </c>
      <c r="BH466" s="204">
        <f>IF(N466="sníž. přenesená",J466,0)</f>
        <v>0</v>
      </c>
      <c r="BI466" s="204">
        <f>IF(N466="nulová",J466,0)</f>
        <v>0</v>
      </c>
      <c r="BJ466" s="17" t="s">
        <v>16</v>
      </c>
      <c r="BK466" s="204">
        <f>ROUND(I466*H466,2)</f>
        <v>0</v>
      </c>
      <c r="BL466" s="17" t="s">
        <v>279</v>
      </c>
      <c r="BM466" s="203" t="s">
        <v>499</v>
      </c>
    </row>
    <row r="467" spans="1:65" s="2" customFormat="1" ht="11.25">
      <c r="A467" s="34"/>
      <c r="B467" s="35"/>
      <c r="C467" s="36"/>
      <c r="D467" s="205" t="s">
        <v>281</v>
      </c>
      <c r="E467" s="36"/>
      <c r="F467" s="206" t="s">
        <v>500</v>
      </c>
      <c r="G467" s="36"/>
      <c r="H467" s="36"/>
      <c r="I467" s="207"/>
      <c r="J467" s="36"/>
      <c r="K467" s="36"/>
      <c r="L467" s="39"/>
      <c r="M467" s="208"/>
      <c r="N467" s="209"/>
      <c r="O467" s="71"/>
      <c r="P467" s="71"/>
      <c r="Q467" s="71"/>
      <c r="R467" s="71"/>
      <c r="S467" s="71"/>
      <c r="T467" s="72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281</v>
      </c>
      <c r="AU467" s="17" t="s">
        <v>291</v>
      </c>
    </row>
    <row r="468" spans="1:65" s="13" customFormat="1" ht="11.25">
      <c r="B468" s="210"/>
      <c r="C468" s="211"/>
      <c r="D468" s="212" t="s">
        <v>283</v>
      </c>
      <c r="E468" s="213" t="s">
        <v>1</v>
      </c>
      <c r="F468" s="214" t="s">
        <v>436</v>
      </c>
      <c r="G468" s="211"/>
      <c r="H468" s="213" t="s">
        <v>1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283</v>
      </c>
      <c r="AU468" s="220" t="s">
        <v>291</v>
      </c>
      <c r="AV468" s="13" t="s">
        <v>16</v>
      </c>
      <c r="AW468" s="13" t="s">
        <v>32</v>
      </c>
      <c r="AX468" s="13" t="s">
        <v>76</v>
      </c>
      <c r="AY468" s="220" t="s">
        <v>272</v>
      </c>
    </row>
    <row r="469" spans="1:65" s="13" customFormat="1" ht="11.25">
      <c r="B469" s="210"/>
      <c r="C469" s="211"/>
      <c r="D469" s="212" t="s">
        <v>283</v>
      </c>
      <c r="E469" s="213" t="s">
        <v>1</v>
      </c>
      <c r="F469" s="214" t="s">
        <v>437</v>
      </c>
      <c r="G469" s="211"/>
      <c r="H469" s="213" t="s">
        <v>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283</v>
      </c>
      <c r="AU469" s="220" t="s">
        <v>291</v>
      </c>
      <c r="AV469" s="13" t="s">
        <v>16</v>
      </c>
      <c r="AW469" s="13" t="s">
        <v>32</v>
      </c>
      <c r="AX469" s="13" t="s">
        <v>76</v>
      </c>
      <c r="AY469" s="220" t="s">
        <v>272</v>
      </c>
    </row>
    <row r="470" spans="1:65" s="13" customFormat="1" ht="11.25">
      <c r="B470" s="210"/>
      <c r="C470" s="211"/>
      <c r="D470" s="212" t="s">
        <v>283</v>
      </c>
      <c r="E470" s="213" t="s">
        <v>1</v>
      </c>
      <c r="F470" s="214" t="s">
        <v>285</v>
      </c>
      <c r="G470" s="211"/>
      <c r="H470" s="213" t="s">
        <v>1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283</v>
      </c>
      <c r="AU470" s="220" t="s">
        <v>291</v>
      </c>
      <c r="AV470" s="13" t="s">
        <v>16</v>
      </c>
      <c r="AW470" s="13" t="s">
        <v>32</v>
      </c>
      <c r="AX470" s="13" t="s">
        <v>76</v>
      </c>
      <c r="AY470" s="220" t="s">
        <v>272</v>
      </c>
    </row>
    <row r="471" spans="1:65" s="13" customFormat="1" ht="11.25">
      <c r="B471" s="210"/>
      <c r="C471" s="211"/>
      <c r="D471" s="212" t="s">
        <v>283</v>
      </c>
      <c r="E471" s="213" t="s">
        <v>1</v>
      </c>
      <c r="F471" s="214" t="s">
        <v>438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283</v>
      </c>
      <c r="AU471" s="220" t="s">
        <v>291</v>
      </c>
      <c r="AV471" s="13" t="s">
        <v>16</v>
      </c>
      <c r="AW471" s="13" t="s">
        <v>32</v>
      </c>
      <c r="AX471" s="13" t="s">
        <v>76</v>
      </c>
      <c r="AY471" s="220" t="s">
        <v>272</v>
      </c>
    </row>
    <row r="472" spans="1:65" s="13" customFormat="1" ht="11.25">
      <c r="B472" s="210"/>
      <c r="C472" s="211"/>
      <c r="D472" s="212" t="s">
        <v>283</v>
      </c>
      <c r="E472" s="213" t="s">
        <v>1</v>
      </c>
      <c r="F472" s="214" t="s">
        <v>285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291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3" customFormat="1" ht="11.25">
      <c r="B473" s="210"/>
      <c r="C473" s="211"/>
      <c r="D473" s="212" t="s">
        <v>283</v>
      </c>
      <c r="E473" s="213" t="s">
        <v>1</v>
      </c>
      <c r="F473" s="214" t="s">
        <v>439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291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3" customFormat="1" ht="11.25">
      <c r="B474" s="210"/>
      <c r="C474" s="211"/>
      <c r="D474" s="212" t="s">
        <v>283</v>
      </c>
      <c r="E474" s="213" t="s">
        <v>1</v>
      </c>
      <c r="F474" s="214" t="s">
        <v>443</v>
      </c>
      <c r="G474" s="211"/>
      <c r="H474" s="213" t="s">
        <v>1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283</v>
      </c>
      <c r="AU474" s="220" t="s">
        <v>291</v>
      </c>
      <c r="AV474" s="13" t="s">
        <v>16</v>
      </c>
      <c r="AW474" s="13" t="s">
        <v>32</v>
      </c>
      <c r="AX474" s="13" t="s">
        <v>76</v>
      </c>
      <c r="AY474" s="220" t="s">
        <v>272</v>
      </c>
    </row>
    <row r="475" spans="1:65" s="14" customFormat="1" ht="11.25">
      <c r="B475" s="221"/>
      <c r="C475" s="222"/>
      <c r="D475" s="212" t="s">
        <v>283</v>
      </c>
      <c r="E475" s="223" t="s">
        <v>1</v>
      </c>
      <c r="F475" s="224" t="s">
        <v>501</v>
      </c>
      <c r="G475" s="222"/>
      <c r="H475" s="225">
        <v>14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283</v>
      </c>
      <c r="AU475" s="231" t="s">
        <v>291</v>
      </c>
      <c r="AV475" s="14" t="s">
        <v>84</v>
      </c>
      <c r="AW475" s="14" t="s">
        <v>32</v>
      </c>
      <c r="AX475" s="14" t="s">
        <v>76</v>
      </c>
      <c r="AY475" s="231" t="s">
        <v>272</v>
      </c>
    </row>
    <row r="476" spans="1:65" s="14" customFormat="1" ht="11.25">
      <c r="B476" s="221"/>
      <c r="C476" s="222"/>
      <c r="D476" s="212" t="s">
        <v>283</v>
      </c>
      <c r="E476" s="223" t="s">
        <v>1</v>
      </c>
      <c r="F476" s="224" t="s">
        <v>502</v>
      </c>
      <c r="G476" s="222"/>
      <c r="H476" s="225">
        <v>5.2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291</v>
      </c>
      <c r="AV476" s="14" t="s">
        <v>84</v>
      </c>
      <c r="AW476" s="14" t="s">
        <v>32</v>
      </c>
      <c r="AX476" s="14" t="s">
        <v>76</v>
      </c>
      <c r="AY476" s="231" t="s">
        <v>272</v>
      </c>
    </row>
    <row r="477" spans="1:65" s="13" customFormat="1" ht="11.25">
      <c r="B477" s="210"/>
      <c r="C477" s="211"/>
      <c r="D477" s="212" t="s">
        <v>283</v>
      </c>
      <c r="E477" s="213" t="s">
        <v>1</v>
      </c>
      <c r="F477" s="214" t="s">
        <v>285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291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3" customFormat="1" ht="11.25">
      <c r="B478" s="210"/>
      <c r="C478" s="211"/>
      <c r="D478" s="212" t="s">
        <v>283</v>
      </c>
      <c r="E478" s="213" t="s">
        <v>1</v>
      </c>
      <c r="F478" s="214" t="s">
        <v>289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291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11.25">
      <c r="B479" s="221"/>
      <c r="C479" s="222"/>
      <c r="D479" s="212" t="s">
        <v>283</v>
      </c>
      <c r="E479" s="223" t="s">
        <v>1</v>
      </c>
      <c r="F479" s="224" t="s">
        <v>503</v>
      </c>
      <c r="G479" s="222"/>
      <c r="H479" s="225">
        <v>-19.2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291</v>
      </c>
      <c r="AV479" s="14" t="s">
        <v>84</v>
      </c>
      <c r="AW479" s="14" t="s">
        <v>32</v>
      </c>
      <c r="AX479" s="14" t="s">
        <v>76</v>
      </c>
      <c r="AY479" s="231" t="s">
        <v>272</v>
      </c>
    </row>
    <row r="480" spans="1:65" s="2" customFormat="1" ht="24.2" customHeight="1">
      <c r="A480" s="34"/>
      <c r="B480" s="35"/>
      <c r="C480" s="192" t="s">
        <v>504</v>
      </c>
      <c r="D480" s="192" t="s">
        <v>274</v>
      </c>
      <c r="E480" s="193" t="s">
        <v>505</v>
      </c>
      <c r="F480" s="194" t="s">
        <v>506</v>
      </c>
      <c r="G480" s="195" t="s">
        <v>185</v>
      </c>
      <c r="H480" s="196">
        <v>0</v>
      </c>
      <c r="I480" s="197"/>
      <c r="J480" s="198">
        <f>ROUND(I480*H480,2)</f>
        <v>0</v>
      </c>
      <c r="K480" s="194" t="s">
        <v>278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2.1000000000000001E-4</v>
      </c>
      <c r="R480" s="201">
        <f>Q480*H480</f>
        <v>0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291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279</v>
      </c>
      <c r="BM480" s="203" t="s">
        <v>507</v>
      </c>
    </row>
    <row r="481" spans="1:65" s="2" customFormat="1" ht="11.25">
      <c r="A481" s="34"/>
      <c r="B481" s="35"/>
      <c r="C481" s="36"/>
      <c r="D481" s="205" t="s">
        <v>281</v>
      </c>
      <c r="E481" s="36"/>
      <c r="F481" s="206" t="s">
        <v>508</v>
      </c>
      <c r="G481" s="36"/>
      <c r="H481" s="36"/>
      <c r="I481" s="207"/>
      <c r="J481" s="36"/>
      <c r="K481" s="36"/>
      <c r="L481" s="39"/>
      <c r="M481" s="208"/>
      <c r="N481" s="209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281</v>
      </c>
      <c r="AU481" s="17" t="s">
        <v>291</v>
      </c>
    </row>
    <row r="482" spans="1:65" s="13" customFormat="1" ht="11.25">
      <c r="B482" s="210"/>
      <c r="C482" s="211"/>
      <c r="D482" s="212" t="s">
        <v>283</v>
      </c>
      <c r="E482" s="213" t="s">
        <v>1</v>
      </c>
      <c r="F482" s="214" t="s">
        <v>436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283</v>
      </c>
      <c r="AU482" s="220" t="s">
        <v>291</v>
      </c>
      <c r="AV482" s="13" t="s">
        <v>16</v>
      </c>
      <c r="AW482" s="13" t="s">
        <v>32</v>
      </c>
      <c r="AX482" s="13" t="s">
        <v>76</v>
      </c>
      <c r="AY482" s="220" t="s">
        <v>272</v>
      </c>
    </row>
    <row r="483" spans="1:65" s="13" customFormat="1" ht="11.25">
      <c r="B483" s="210"/>
      <c r="C483" s="211"/>
      <c r="D483" s="212" t="s">
        <v>283</v>
      </c>
      <c r="E483" s="213" t="s">
        <v>1</v>
      </c>
      <c r="F483" s="214" t="s">
        <v>437</v>
      </c>
      <c r="G483" s="211"/>
      <c r="H483" s="213" t="s">
        <v>1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283</v>
      </c>
      <c r="AU483" s="220" t="s">
        <v>291</v>
      </c>
      <c r="AV483" s="13" t="s">
        <v>16</v>
      </c>
      <c r="AW483" s="13" t="s">
        <v>32</v>
      </c>
      <c r="AX483" s="13" t="s">
        <v>76</v>
      </c>
      <c r="AY483" s="220" t="s">
        <v>272</v>
      </c>
    </row>
    <row r="484" spans="1:65" s="13" customFormat="1" ht="11.25">
      <c r="B484" s="210"/>
      <c r="C484" s="211"/>
      <c r="D484" s="212" t="s">
        <v>283</v>
      </c>
      <c r="E484" s="213" t="s">
        <v>1</v>
      </c>
      <c r="F484" s="214" t="s">
        <v>285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291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3" customFormat="1" ht="11.25">
      <c r="B485" s="210"/>
      <c r="C485" s="211"/>
      <c r="D485" s="212" t="s">
        <v>283</v>
      </c>
      <c r="E485" s="213" t="s">
        <v>1</v>
      </c>
      <c r="F485" s="214" t="s">
        <v>438</v>
      </c>
      <c r="G485" s="211"/>
      <c r="H485" s="213" t="s">
        <v>1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283</v>
      </c>
      <c r="AU485" s="220" t="s">
        <v>291</v>
      </c>
      <c r="AV485" s="13" t="s">
        <v>16</v>
      </c>
      <c r="AW485" s="13" t="s">
        <v>32</v>
      </c>
      <c r="AX485" s="13" t="s">
        <v>76</v>
      </c>
      <c r="AY485" s="220" t="s">
        <v>272</v>
      </c>
    </row>
    <row r="486" spans="1:65" s="13" customFormat="1" ht="11.25">
      <c r="B486" s="210"/>
      <c r="C486" s="211"/>
      <c r="D486" s="212" t="s">
        <v>283</v>
      </c>
      <c r="E486" s="213" t="s">
        <v>1</v>
      </c>
      <c r="F486" s="214" t="s">
        <v>285</v>
      </c>
      <c r="G486" s="211"/>
      <c r="H486" s="213" t="s">
        <v>1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283</v>
      </c>
      <c r="AU486" s="220" t="s">
        <v>291</v>
      </c>
      <c r="AV486" s="13" t="s">
        <v>16</v>
      </c>
      <c r="AW486" s="13" t="s">
        <v>32</v>
      </c>
      <c r="AX486" s="13" t="s">
        <v>76</v>
      </c>
      <c r="AY486" s="220" t="s">
        <v>272</v>
      </c>
    </row>
    <row r="487" spans="1:65" s="13" customFormat="1" ht="11.25">
      <c r="B487" s="210"/>
      <c r="C487" s="211"/>
      <c r="D487" s="212" t="s">
        <v>283</v>
      </c>
      <c r="E487" s="213" t="s">
        <v>1</v>
      </c>
      <c r="F487" s="214" t="s">
        <v>439</v>
      </c>
      <c r="G487" s="211"/>
      <c r="H487" s="213" t="s">
        <v>1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283</v>
      </c>
      <c r="AU487" s="220" t="s">
        <v>291</v>
      </c>
      <c r="AV487" s="13" t="s">
        <v>16</v>
      </c>
      <c r="AW487" s="13" t="s">
        <v>32</v>
      </c>
      <c r="AX487" s="13" t="s">
        <v>76</v>
      </c>
      <c r="AY487" s="220" t="s">
        <v>272</v>
      </c>
    </row>
    <row r="488" spans="1:65" s="13" customFormat="1" ht="11.25">
      <c r="B488" s="210"/>
      <c r="C488" s="211"/>
      <c r="D488" s="212" t="s">
        <v>283</v>
      </c>
      <c r="E488" s="213" t="s">
        <v>1</v>
      </c>
      <c r="F488" s="214" t="s">
        <v>443</v>
      </c>
      <c r="G488" s="211"/>
      <c r="H488" s="213" t="s">
        <v>1</v>
      </c>
      <c r="I488" s="215"/>
      <c r="J488" s="211"/>
      <c r="K488" s="211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283</v>
      </c>
      <c r="AU488" s="220" t="s">
        <v>291</v>
      </c>
      <c r="AV488" s="13" t="s">
        <v>16</v>
      </c>
      <c r="AW488" s="13" t="s">
        <v>32</v>
      </c>
      <c r="AX488" s="13" t="s">
        <v>76</v>
      </c>
      <c r="AY488" s="220" t="s">
        <v>272</v>
      </c>
    </row>
    <row r="489" spans="1:65" s="14" customFormat="1" ht="11.25">
      <c r="B489" s="221"/>
      <c r="C489" s="222"/>
      <c r="D489" s="212" t="s">
        <v>283</v>
      </c>
      <c r="E489" s="223" t="s">
        <v>1</v>
      </c>
      <c r="F489" s="224" t="s">
        <v>509</v>
      </c>
      <c r="G489" s="222"/>
      <c r="H489" s="225">
        <v>13.2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283</v>
      </c>
      <c r="AU489" s="231" t="s">
        <v>291</v>
      </c>
      <c r="AV489" s="14" t="s">
        <v>84</v>
      </c>
      <c r="AW489" s="14" t="s">
        <v>32</v>
      </c>
      <c r="AX489" s="14" t="s">
        <v>76</v>
      </c>
      <c r="AY489" s="231" t="s">
        <v>272</v>
      </c>
    </row>
    <row r="490" spans="1:65" s="13" customFormat="1" ht="11.25">
      <c r="B490" s="210"/>
      <c r="C490" s="211"/>
      <c r="D490" s="212" t="s">
        <v>283</v>
      </c>
      <c r="E490" s="213" t="s">
        <v>1</v>
      </c>
      <c r="F490" s="214" t="s">
        <v>285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291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>
      <c r="B491" s="210"/>
      <c r="C491" s="211"/>
      <c r="D491" s="212" t="s">
        <v>283</v>
      </c>
      <c r="E491" s="213" t="s">
        <v>1</v>
      </c>
      <c r="F491" s="214" t="s">
        <v>289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291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4" customFormat="1" ht="11.25">
      <c r="B492" s="221"/>
      <c r="C492" s="222"/>
      <c r="D492" s="212" t="s">
        <v>283</v>
      </c>
      <c r="E492" s="223" t="s">
        <v>1</v>
      </c>
      <c r="F492" s="224" t="s">
        <v>510</v>
      </c>
      <c r="G492" s="222"/>
      <c r="H492" s="225">
        <v>-13.2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AT492" s="231" t="s">
        <v>283</v>
      </c>
      <c r="AU492" s="231" t="s">
        <v>291</v>
      </c>
      <c r="AV492" s="14" t="s">
        <v>84</v>
      </c>
      <c r="AW492" s="14" t="s">
        <v>32</v>
      </c>
      <c r="AX492" s="14" t="s">
        <v>76</v>
      </c>
      <c r="AY492" s="231" t="s">
        <v>272</v>
      </c>
    </row>
    <row r="493" spans="1:65" s="2" customFormat="1" ht="24.2" customHeight="1">
      <c r="A493" s="34"/>
      <c r="B493" s="35"/>
      <c r="C493" s="192" t="s">
        <v>511</v>
      </c>
      <c r="D493" s="192" t="s">
        <v>274</v>
      </c>
      <c r="E493" s="193" t="s">
        <v>512</v>
      </c>
      <c r="F493" s="194" t="s">
        <v>513</v>
      </c>
      <c r="G493" s="195" t="s">
        <v>185</v>
      </c>
      <c r="H493" s="196">
        <v>0</v>
      </c>
      <c r="I493" s="197"/>
      <c r="J493" s="198">
        <f>ROUND(I493*H493,2)</f>
        <v>0</v>
      </c>
      <c r="K493" s="194" t="s">
        <v>278</v>
      </c>
      <c r="L493" s="39"/>
      <c r="M493" s="199" t="s">
        <v>1</v>
      </c>
      <c r="N493" s="200" t="s">
        <v>41</v>
      </c>
      <c r="O493" s="71"/>
      <c r="P493" s="201">
        <f>O493*H493</f>
        <v>0</v>
      </c>
      <c r="Q493" s="201">
        <v>2.4000000000000001E-4</v>
      </c>
      <c r="R493" s="201">
        <f>Q493*H493</f>
        <v>0</v>
      </c>
      <c r="S493" s="201">
        <v>0</v>
      </c>
      <c r="T493" s="202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03" t="s">
        <v>279</v>
      </c>
      <c r="AT493" s="203" t="s">
        <v>274</v>
      </c>
      <c r="AU493" s="203" t="s">
        <v>291</v>
      </c>
      <c r="AY493" s="17" t="s">
        <v>272</v>
      </c>
      <c r="BE493" s="204">
        <f>IF(N493="základní",J493,0)</f>
        <v>0</v>
      </c>
      <c r="BF493" s="204">
        <f>IF(N493="snížená",J493,0)</f>
        <v>0</v>
      </c>
      <c r="BG493" s="204">
        <f>IF(N493="zákl. přenesená",J493,0)</f>
        <v>0</v>
      </c>
      <c r="BH493" s="204">
        <f>IF(N493="sníž. přenesená",J493,0)</f>
        <v>0</v>
      </c>
      <c r="BI493" s="204">
        <f>IF(N493="nulová",J493,0)</f>
        <v>0</v>
      </c>
      <c r="BJ493" s="17" t="s">
        <v>16</v>
      </c>
      <c r="BK493" s="204">
        <f>ROUND(I493*H493,2)</f>
        <v>0</v>
      </c>
      <c r="BL493" s="17" t="s">
        <v>279</v>
      </c>
      <c r="BM493" s="203" t="s">
        <v>514</v>
      </c>
    </row>
    <row r="494" spans="1:65" s="2" customFormat="1" ht="11.25">
      <c r="A494" s="34"/>
      <c r="B494" s="35"/>
      <c r="C494" s="36"/>
      <c r="D494" s="205" t="s">
        <v>281</v>
      </c>
      <c r="E494" s="36"/>
      <c r="F494" s="206" t="s">
        <v>515</v>
      </c>
      <c r="G494" s="36"/>
      <c r="H494" s="36"/>
      <c r="I494" s="207"/>
      <c r="J494" s="36"/>
      <c r="K494" s="36"/>
      <c r="L494" s="39"/>
      <c r="M494" s="208"/>
      <c r="N494" s="209"/>
      <c r="O494" s="71"/>
      <c r="P494" s="71"/>
      <c r="Q494" s="71"/>
      <c r="R494" s="71"/>
      <c r="S494" s="71"/>
      <c r="T494" s="72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281</v>
      </c>
      <c r="AU494" s="17" t="s">
        <v>291</v>
      </c>
    </row>
    <row r="495" spans="1:65" s="13" customFormat="1" ht="11.25">
      <c r="B495" s="210"/>
      <c r="C495" s="211"/>
      <c r="D495" s="212" t="s">
        <v>283</v>
      </c>
      <c r="E495" s="213" t="s">
        <v>1</v>
      </c>
      <c r="F495" s="214" t="s">
        <v>436</v>
      </c>
      <c r="G495" s="211"/>
      <c r="H495" s="213" t="s">
        <v>1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283</v>
      </c>
      <c r="AU495" s="220" t="s">
        <v>291</v>
      </c>
      <c r="AV495" s="13" t="s">
        <v>16</v>
      </c>
      <c r="AW495" s="13" t="s">
        <v>32</v>
      </c>
      <c r="AX495" s="13" t="s">
        <v>76</v>
      </c>
      <c r="AY495" s="220" t="s">
        <v>272</v>
      </c>
    </row>
    <row r="496" spans="1:65" s="13" customFormat="1" ht="11.25">
      <c r="B496" s="210"/>
      <c r="C496" s="211"/>
      <c r="D496" s="212" t="s">
        <v>283</v>
      </c>
      <c r="E496" s="213" t="s">
        <v>1</v>
      </c>
      <c r="F496" s="214" t="s">
        <v>437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283</v>
      </c>
      <c r="AU496" s="220" t="s">
        <v>291</v>
      </c>
      <c r="AV496" s="13" t="s">
        <v>16</v>
      </c>
      <c r="AW496" s="13" t="s">
        <v>32</v>
      </c>
      <c r="AX496" s="13" t="s">
        <v>76</v>
      </c>
      <c r="AY496" s="220" t="s">
        <v>272</v>
      </c>
    </row>
    <row r="497" spans="1:65" s="13" customFormat="1" ht="11.25">
      <c r="B497" s="210"/>
      <c r="C497" s="211"/>
      <c r="D497" s="212" t="s">
        <v>283</v>
      </c>
      <c r="E497" s="213" t="s">
        <v>1</v>
      </c>
      <c r="F497" s="214" t="s">
        <v>285</v>
      </c>
      <c r="G497" s="211"/>
      <c r="H497" s="213" t="s">
        <v>1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283</v>
      </c>
      <c r="AU497" s="220" t="s">
        <v>291</v>
      </c>
      <c r="AV497" s="13" t="s">
        <v>16</v>
      </c>
      <c r="AW497" s="13" t="s">
        <v>32</v>
      </c>
      <c r="AX497" s="13" t="s">
        <v>76</v>
      </c>
      <c r="AY497" s="220" t="s">
        <v>272</v>
      </c>
    </row>
    <row r="498" spans="1:65" s="13" customFormat="1" ht="11.25">
      <c r="B498" s="210"/>
      <c r="C498" s="211"/>
      <c r="D498" s="212" t="s">
        <v>283</v>
      </c>
      <c r="E498" s="213" t="s">
        <v>1</v>
      </c>
      <c r="F498" s="214" t="s">
        <v>438</v>
      </c>
      <c r="G498" s="211"/>
      <c r="H498" s="213" t="s">
        <v>1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283</v>
      </c>
      <c r="AU498" s="220" t="s">
        <v>291</v>
      </c>
      <c r="AV498" s="13" t="s">
        <v>16</v>
      </c>
      <c r="AW498" s="13" t="s">
        <v>32</v>
      </c>
      <c r="AX498" s="13" t="s">
        <v>76</v>
      </c>
      <c r="AY498" s="220" t="s">
        <v>272</v>
      </c>
    </row>
    <row r="499" spans="1:65" s="13" customFormat="1" ht="11.25">
      <c r="B499" s="210"/>
      <c r="C499" s="211"/>
      <c r="D499" s="212" t="s">
        <v>283</v>
      </c>
      <c r="E499" s="213" t="s">
        <v>1</v>
      </c>
      <c r="F499" s="214" t="s">
        <v>285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291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3" customFormat="1" ht="11.25">
      <c r="B500" s="210"/>
      <c r="C500" s="211"/>
      <c r="D500" s="212" t="s">
        <v>283</v>
      </c>
      <c r="E500" s="213" t="s">
        <v>1</v>
      </c>
      <c r="F500" s="214" t="s">
        <v>439</v>
      </c>
      <c r="G500" s="211"/>
      <c r="H500" s="213" t="s">
        <v>1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283</v>
      </c>
      <c r="AU500" s="220" t="s">
        <v>291</v>
      </c>
      <c r="AV500" s="13" t="s">
        <v>16</v>
      </c>
      <c r="AW500" s="13" t="s">
        <v>32</v>
      </c>
      <c r="AX500" s="13" t="s">
        <v>76</v>
      </c>
      <c r="AY500" s="220" t="s">
        <v>272</v>
      </c>
    </row>
    <row r="501" spans="1:65" s="13" customFormat="1" ht="11.25">
      <c r="B501" s="210"/>
      <c r="C501" s="211"/>
      <c r="D501" s="212" t="s">
        <v>283</v>
      </c>
      <c r="E501" s="213" t="s">
        <v>1</v>
      </c>
      <c r="F501" s="214" t="s">
        <v>443</v>
      </c>
      <c r="G501" s="211"/>
      <c r="H501" s="213" t="s">
        <v>1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283</v>
      </c>
      <c r="AU501" s="220" t="s">
        <v>291</v>
      </c>
      <c r="AV501" s="13" t="s">
        <v>16</v>
      </c>
      <c r="AW501" s="13" t="s">
        <v>32</v>
      </c>
      <c r="AX501" s="13" t="s">
        <v>76</v>
      </c>
      <c r="AY501" s="220" t="s">
        <v>272</v>
      </c>
    </row>
    <row r="502" spans="1:65" s="14" customFormat="1" ht="11.25">
      <c r="B502" s="221"/>
      <c r="C502" s="222"/>
      <c r="D502" s="212" t="s">
        <v>283</v>
      </c>
      <c r="E502" s="223" t="s">
        <v>1</v>
      </c>
      <c r="F502" s="224" t="s">
        <v>509</v>
      </c>
      <c r="G502" s="222"/>
      <c r="H502" s="225">
        <v>13.2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283</v>
      </c>
      <c r="AU502" s="231" t="s">
        <v>291</v>
      </c>
      <c r="AV502" s="14" t="s">
        <v>84</v>
      </c>
      <c r="AW502" s="14" t="s">
        <v>32</v>
      </c>
      <c r="AX502" s="14" t="s">
        <v>76</v>
      </c>
      <c r="AY502" s="231" t="s">
        <v>272</v>
      </c>
    </row>
    <row r="503" spans="1:65" s="13" customFormat="1" ht="11.25">
      <c r="B503" s="210"/>
      <c r="C503" s="211"/>
      <c r="D503" s="212" t="s">
        <v>283</v>
      </c>
      <c r="E503" s="213" t="s">
        <v>1</v>
      </c>
      <c r="F503" s="214" t="s">
        <v>285</v>
      </c>
      <c r="G503" s="211"/>
      <c r="H503" s="213" t="s">
        <v>1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283</v>
      </c>
      <c r="AU503" s="220" t="s">
        <v>291</v>
      </c>
      <c r="AV503" s="13" t="s">
        <v>16</v>
      </c>
      <c r="AW503" s="13" t="s">
        <v>32</v>
      </c>
      <c r="AX503" s="13" t="s">
        <v>76</v>
      </c>
      <c r="AY503" s="220" t="s">
        <v>272</v>
      </c>
    </row>
    <row r="504" spans="1:65" s="13" customFormat="1" ht="11.25">
      <c r="B504" s="210"/>
      <c r="C504" s="211"/>
      <c r="D504" s="212" t="s">
        <v>283</v>
      </c>
      <c r="E504" s="213" t="s">
        <v>1</v>
      </c>
      <c r="F504" s="214" t="s">
        <v>289</v>
      </c>
      <c r="G504" s="211"/>
      <c r="H504" s="213" t="s">
        <v>1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283</v>
      </c>
      <c r="AU504" s="220" t="s">
        <v>291</v>
      </c>
      <c r="AV504" s="13" t="s">
        <v>16</v>
      </c>
      <c r="AW504" s="13" t="s">
        <v>32</v>
      </c>
      <c r="AX504" s="13" t="s">
        <v>76</v>
      </c>
      <c r="AY504" s="220" t="s">
        <v>272</v>
      </c>
    </row>
    <row r="505" spans="1:65" s="14" customFormat="1" ht="11.25">
      <c r="B505" s="221"/>
      <c r="C505" s="222"/>
      <c r="D505" s="212" t="s">
        <v>283</v>
      </c>
      <c r="E505" s="223" t="s">
        <v>1</v>
      </c>
      <c r="F505" s="224" t="s">
        <v>510</v>
      </c>
      <c r="G505" s="222"/>
      <c r="H505" s="225">
        <v>-13.2</v>
      </c>
      <c r="I505" s="226"/>
      <c r="J505" s="222"/>
      <c r="K505" s="222"/>
      <c r="L505" s="227"/>
      <c r="M505" s="228"/>
      <c r="N505" s="229"/>
      <c r="O505" s="229"/>
      <c r="P505" s="229"/>
      <c r="Q505" s="229"/>
      <c r="R505" s="229"/>
      <c r="S505" s="229"/>
      <c r="T505" s="230"/>
      <c r="AT505" s="231" t="s">
        <v>283</v>
      </c>
      <c r="AU505" s="231" t="s">
        <v>291</v>
      </c>
      <c r="AV505" s="14" t="s">
        <v>84</v>
      </c>
      <c r="AW505" s="14" t="s">
        <v>32</v>
      </c>
      <c r="AX505" s="14" t="s">
        <v>76</v>
      </c>
      <c r="AY505" s="231" t="s">
        <v>272</v>
      </c>
    </row>
    <row r="506" spans="1:65" s="2" customFormat="1" ht="24.2" customHeight="1">
      <c r="A506" s="34"/>
      <c r="B506" s="35"/>
      <c r="C506" s="192" t="s">
        <v>516</v>
      </c>
      <c r="D506" s="192" t="s">
        <v>274</v>
      </c>
      <c r="E506" s="193" t="s">
        <v>517</v>
      </c>
      <c r="F506" s="194" t="s">
        <v>518</v>
      </c>
      <c r="G506" s="195" t="s">
        <v>185</v>
      </c>
      <c r="H506" s="196">
        <v>0</v>
      </c>
      <c r="I506" s="197"/>
      <c r="J506" s="198">
        <f>ROUND(I506*H506,2)</f>
        <v>0</v>
      </c>
      <c r="K506" s="194" t="s">
        <v>278</v>
      </c>
      <c r="L506" s="39"/>
      <c r="M506" s="199" t="s">
        <v>1</v>
      </c>
      <c r="N506" s="200" t="s">
        <v>41</v>
      </c>
      <c r="O506" s="71"/>
      <c r="P506" s="201">
        <f>O506*H506</f>
        <v>0</v>
      </c>
      <c r="Q506" s="201">
        <v>2.9E-4</v>
      </c>
      <c r="R506" s="201">
        <f>Q506*H506</f>
        <v>0</v>
      </c>
      <c r="S506" s="201">
        <v>0</v>
      </c>
      <c r="T506" s="202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3" t="s">
        <v>279</v>
      </c>
      <c r="AT506" s="203" t="s">
        <v>274</v>
      </c>
      <c r="AU506" s="203" t="s">
        <v>291</v>
      </c>
      <c r="AY506" s="17" t="s">
        <v>272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7" t="s">
        <v>16</v>
      </c>
      <c r="BK506" s="204">
        <f>ROUND(I506*H506,2)</f>
        <v>0</v>
      </c>
      <c r="BL506" s="17" t="s">
        <v>279</v>
      </c>
      <c r="BM506" s="203" t="s">
        <v>519</v>
      </c>
    </row>
    <row r="507" spans="1:65" s="2" customFormat="1" ht="11.25">
      <c r="A507" s="34"/>
      <c r="B507" s="35"/>
      <c r="C507" s="36"/>
      <c r="D507" s="205" t="s">
        <v>281</v>
      </c>
      <c r="E507" s="36"/>
      <c r="F507" s="206" t="s">
        <v>520</v>
      </c>
      <c r="G507" s="36"/>
      <c r="H507" s="36"/>
      <c r="I507" s="207"/>
      <c r="J507" s="36"/>
      <c r="K507" s="36"/>
      <c r="L507" s="39"/>
      <c r="M507" s="208"/>
      <c r="N507" s="209"/>
      <c r="O507" s="71"/>
      <c r="P507" s="71"/>
      <c r="Q507" s="71"/>
      <c r="R507" s="71"/>
      <c r="S507" s="71"/>
      <c r="T507" s="72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7" t="s">
        <v>281</v>
      </c>
      <c r="AU507" s="17" t="s">
        <v>291</v>
      </c>
    </row>
    <row r="508" spans="1:65" s="13" customFormat="1" ht="11.25">
      <c r="B508" s="210"/>
      <c r="C508" s="211"/>
      <c r="D508" s="212" t="s">
        <v>283</v>
      </c>
      <c r="E508" s="213" t="s">
        <v>1</v>
      </c>
      <c r="F508" s="214" t="s">
        <v>436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283</v>
      </c>
      <c r="AU508" s="220" t="s">
        <v>291</v>
      </c>
      <c r="AV508" s="13" t="s">
        <v>16</v>
      </c>
      <c r="AW508" s="13" t="s">
        <v>32</v>
      </c>
      <c r="AX508" s="13" t="s">
        <v>76</v>
      </c>
      <c r="AY508" s="220" t="s">
        <v>272</v>
      </c>
    </row>
    <row r="509" spans="1:65" s="13" customFormat="1" ht="11.25">
      <c r="B509" s="210"/>
      <c r="C509" s="211"/>
      <c r="D509" s="212" t="s">
        <v>283</v>
      </c>
      <c r="E509" s="213" t="s">
        <v>1</v>
      </c>
      <c r="F509" s="214" t="s">
        <v>437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291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11.25">
      <c r="B510" s="210"/>
      <c r="C510" s="211"/>
      <c r="D510" s="212" t="s">
        <v>283</v>
      </c>
      <c r="E510" s="213" t="s">
        <v>1</v>
      </c>
      <c r="F510" s="214" t="s">
        <v>285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291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11.25">
      <c r="B511" s="210"/>
      <c r="C511" s="211"/>
      <c r="D511" s="212" t="s">
        <v>283</v>
      </c>
      <c r="E511" s="213" t="s">
        <v>1</v>
      </c>
      <c r="F511" s="214" t="s">
        <v>438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291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3" customFormat="1" ht="11.25">
      <c r="B512" s="210"/>
      <c r="C512" s="211"/>
      <c r="D512" s="212" t="s">
        <v>283</v>
      </c>
      <c r="E512" s="213" t="s">
        <v>1</v>
      </c>
      <c r="F512" s="214" t="s">
        <v>285</v>
      </c>
      <c r="G512" s="211"/>
      <c r="H512" s="213" t="s">
        <v>1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283</v>
      </c>
      <c r="AU512" s="220" t="s">
        <v>291</v>
      </c>
      <c r="AV512" s="13" t="s">
        <v>16</v>
      </c>
      <c r="AW512" s="13" t="s">
        <v>32</v>
      </c>
      <c r="AX512" s="13" t="s">
        <v>76</v>
      </c>
      <c r="AY512" s="220" t="s">
        <v>272</v>
      </c>
    </row>
    <row r="513" spans="1:65" s="13" customFormat="1" ht="11.25">
      <c r="B513" s="210"/>
      <c r="C513" s="211"/>
      <c r="D513" s="212" t="s">
        <v>283</v>
      </c>
      <c r="E513" s="213" t="s">
        <v>1</v>
      </c>
      <c r="F513" s="214" t="s">
        <v>439</v>
      </c>
      <c r="G513" s="211"/>
      <c r="H513" s="213" t="s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283</v>
      </c>
      <c r="AU513" s="220" t="s">
        <v>291</v>
      </c>
      <c r="AV513" s="13" t="s">
        <v>16</v>
      </c>
      <c r="AW513" s="13" t="s">
        <v>32</v>
      </c>
      <c r="AX513" s="13" t="s">
        <v>76</v>
      </c>
      <c r="AY513" s="220" t="s">
        <v>272</v>
      </c>
    </row>
    <row r="514" spans="1:65" s="13" customFormat="1" ht="11.25">
      <c r="B514" s="210"/>
      <c r="C514" s="211"/>
      <c r="D514" s="212" t="s">
        <v>283</v>
      </c>
      <c r="E514" s="213" t="s">
        <v>1</v>
      </c>
      <c r="F514" s="214" t="s">
        <v>443</v>
      </c>
      <c r="G514" s="211"/>
      <c r="H514" s="213" t="s">
        <v>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283</v>
      </c>
      <c r="AU514" s="220" t="s">
        <v>291</v>
      </c>
      <c r="AV514" s="13" t="s">
        <v>16</v>
      </c>
      <c r="AW514" s="13" t="s">
        <v>32</v>
      </c>
      <c r="AX514" s="13" t="s">
        <v>76</v>
      </c>
      <c r="AY514" s="220" t="s">
        <v>272</v>
      </c>
    </row>
    <row r="515" spans="1:65" s="14" customFormat="1" ht="11.25">
      <c r="B515" s="221"/>
      <c r="C515" s="222"/>
      <c r="D515" s="212" t="s">
        <v>283</v>
      </c>
      <c r="E515" s="223" t="s">
        <v>1</v>
      </c>
      <c r="F515" s="224" t="s">
        <v>521</v>
      </c>
      <c r="G515" s="222"/>
      <c r="H515" s="225">
        <v>6.6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AT515" s="231" t="s">
        <v>283</v>
      </c>
      <c r="AU515" s="231" t="s">
        <v>291</v>
      </c>
      <c r="AV515" s="14" t="s">
        <v>84</v>
      </c>
      <c r="AW515" s="14" t="s">
        <v>32</v>
      </c>
      <c r="AX515" s="14" t="s">
        <v>76</v>
      </c>
      <c r="AY515" s="231" t="s">
        <v>272</v>
      </c>
    </row>
    <row r="516" spans="1:65" s="13" customFormat="1" ht="11.25">
      <c r="B516" s="210"/>
      <c r="C516" s="211"/>
      <c r="D516" s="212" t="s">
        <v>283</v>
      </c>
      <c r="E516" s="213" t="s">
        <v>1</v>
      </c>
      <c r="F516" s="214" t="s">
        <v>285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291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>
      <c r="B517" s="210"/>
      <c r="C517" s="211"/>
      <c r="D517" s="212" t="s">
        <v>283</v>
      </c>
      <c r="E517" s="213" t="s">
        <v>1</v>
      </c>
      <c r="F517" s="214" t="s">
        <v>289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291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4" customFormat="1" ht="11.25">
      <c r="B518" s="221"/>
      <c r="C518" s="222"/>
      <c r="D518" s="212" t="s">
        <v>283</v>
      </c>
      <c r="E518" s="223" t="s">
        <v>1</v>
      </c>
      <c r="F518" s="224" t="s">
        <v>522</v>
      </c>
      <c r="G518" s="222"/>
      <c r="H518" s="225">
        <v>-6.6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283</v>
      </c>
      <c r="AU518" s="231" t="s">
        <v>291</v>
      </c>
      <c r="AV518" s="14" t="s">
        <v>84</v>
      </c>
      <c r="AW518" s="14" t="s">
        <v>32</v>
      </c>
      <c r="AX518" s="14" t="s">
        <v>76</v>
      </c>
      <c r="AY518" s="231" t="s">
        <v>272</v>
      </c>
    </row>
    <row r="519" spans="1:65" s="2" customFormat="1" ht="37.9" customHeight="1">
      <c r="A519" s="34"/>
      <c r="B519" s="35"/>
      <c r="C519" s="192" t="s">
        <v>523</v>
      </c>
      <c r="D519" s="192" t="s">
        <v>274</v>
      </c>
      <c r="E519" s="193" t="s">
        <v>524</v>
      </c>
      <c r="F519" s="194" t="s">
        <v>525</v>
      </c>
      <c r="G519" s="195" t="s">
        <v>185</v>
      </c>
      <c r="H519" s="196">
        <v>0</v>
      </c>
      <c r="I519" s="197"/>
      <c r="J519" s="198">
        <f>ROUND(I519*H519,2)</f>
        <v>0</v>
      </c>
      <c r="K519" s="194" t="s">
        <v>278</v>
      </c>
      <c r="L519" s="39"/>
      <c r="M519" s="199" t="s">
        <v>1</v>
      </c>
      <c r="N519" s="200" t="s">
        <v>41</v>
      </c>
      <c r="O519" s="71"/>
      <c r="P519" s="201">
        <f>O519*H519</f>
        <v>0</v>
      </c>
      <c r="Q519" s="201">
        <v>8.6980000000000002E-2</v>
      </c>
      <c r="R519" s="201">
        <f>Q519*H519</f>
        <v>0</v>
      </c>
      <c r="S519" s="201">
        <v>0</v>
      </c>
      <c r="T519" s="202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3" t="s">
        <v>279</v>
      </c>
      <c r="AT519" s="203" t="s">
        <v>274</v>
      </c>
      <c r="AU519" s="203" t="s">
        <v>291</v>
      </c>
      <c r="AY519" s="17" t="s">
        <v>272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7" t="s">
        <v>16</v>
      </c>
      <c r="BK519" s="204">
        <f>ROUND(I519*H519,2)</f>
        <v>0</v>
      </c>
      <c r="BL519" s="17" t="s">
        <v>279</v>
      </c>
      <c r="BM519" s="203" t="s">
        <v>526</v>
      </c>
    </row>
    <row r="520" spans="1:65" s="2" customFormat="1" ht="11.25">
      <c r="A520" s="34"/>
      <c r="B520" s="35"/>
      <c r="C520" s="36"/>
      <c r="D520" s="205" t="s">
        <v>281</v>
      </c>
      <c r="E520" s="36"/>
      <c r="F520" s="206" t="s">
        <v>527</v>
      </c>
      <c r="G520" s="36"/>
      <c r="H520" s="36"/>
      <c r="I520" s="207"/>
      <c r="J520" s="36"/>
      <c r="K520" s="36"/>
      <c r="L520" s="39"/>
      <c r="M520" s="208"/>
      <c r="N520" s="209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281</v>
      </c>
      <c r="AU520" s="17" t="s">
        <v>291</v>
      </c>
    </row>
    <row r="521" spans="1:65" s="13" customFormat="1" ht="11.25">
      <c r="B521" s="210"/>
      <c r="C521" s="211"/>
      <c r="D521" s="212" t="s">
        <v>283</v>
      </c>
      <c r="E521" s="213" t="s">
        <v>1</v>
      </c>
      <c r="F521" s="214" t="s">
        <v>436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291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3" customFormat="1" ht="11.25">
      <c r="B522" s="210"/>
      <c r="C522" s="211"/>
      <c r="D522" s="212" t="s">
        <v>283</v>
      </c>
      <c r="E522" s="213" t="s">
        <v>1</v>
      </c>
      <c r="F522" s="214" t="s">
        <v>437</v>
      </c>
      <c r="G522" s="211"/>
      <c r="H522" s="213" t="s">
        <v>1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283</v>
      </c>
      <c r="AU522" s="220" t="s">
        <v>291</v>
      </c>
      <c r="AV522" s="13" t="s">
        <v>16</v>
      </c>
      <c r="AW522" s="13" t="s">
        <v>32</v>
      </c>
      <c r="AX522" s="13" t="s">
        <v>76</v>
      </c>
      <c r="AY522" s="220" t="s">
        <v>272</v>
      </c>
    </row>
    <row r="523" spans="1:65" s="13" customFormat="1" ht="11.25">
      <c r="B523" s="210"/>
      <c r="C523" s="211"/>
      <c r="D523" s="212" t="s">
        <v>283</v>
      </c>
      <c r="E523" s="213" t="s">
        <v>1</v>
      </c>
      <c r="F523" s="214" t="s">
        <v>285</v>
      </c>
      <c r="G523" s="211"/>
      <c r="H523" s="213" t="s">
        <v>1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283</v>
      </c>
      <c r="AU523" s="220" t="s">
        <v>291</v>
      </c>
      <c r="AV523" s="13" t="s">
        <v>16</v>
      </c>
      <c r="AW523" s="13" t="s">
        <v>32</v>
      </c>
      <c r="AX523" s="13" t="s">
        <v>76</v>
      </c>
      <c r="AY523" s="220" t="s">
        <v>272</v>
      </c>
    </row>
    <row r="524" spans="1:65" s="13" customFormat="1" ht="11.25">
      <c r="B524" s="210"/>
      <c r="C524" s="211"/>
      <c r="D524" s="212" t="s">
        <v>283</v>
      </c>
      <c r="E524" s="213" t="s">
        <v>1</v>
      </c>
      <c r="F524" s="214" t="s">
        <v>439</v>
      </c>
      <c r="G524" s="211"/>
      <c r="H524" s="213" t="s">
        <v>1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283</v>
      </c>
      <c r="AU524" s="220" t="s">
        <v>291</v>
      </c>
      <c r="AV524" s="13" t="s">
        <v>16</v>
      </c>
      <c r="AW524" s="13" t="s">
        <v>32</v>
      </c>
      <c r="AX524" s="13" t="s">
        <v>76</v>
      </c>
      <c r="AY524" s="220" t="s">
        <v>272</v>
      </c>
    </row>
    <row r="525" spans="1:65" s="13" customFormat="1" ht="11.25">
      <c r="B525" s="210"/>
      <c r="C525" s="211"/>
      <c r="D525" s="212" t="s">
        <v>283</v>
      </c>
      <c r="E525" s="213" t="s">
        <v>1</v>
      </c>
      <c r="F525" s="214" t="s">
        <v>440</v>
      </c>
      <c r="G525" s="211"/>
      <c r="H525" s="213" t="s">
        <v>1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283</v>
      </c>
      <c r="AU525" s="220" t="s">
        <v>291</v>
      </c>
      <c r="AV525" s="13" t="s">
        <v>16</v>
      </c>
      <c r="AW525" s="13" t="s">
        <v>32</v>
      </c>
      <c r="AX525" s="13" t="s">
        <v>76</v>
      </c>
      <c r="AY525" s="220" t="s">
        <v>272</v>
      </c>
    </row>
    <row r="526" spans="1:65" s="14" customFormat="1" ht="11.25">
      <c r="B526" s="221"/>
      <c r="C526" s="222"/>
      <c r="D526" s="212" t="s">
        <v>283</v>
      </c>
      <c r="E526" s="223" t="s">
        <v>1</v>
      </c>
      <c r="F526" s="224" t="s">
        <v>528</v>
      </c>
      <c r="G526" s="222"/>
      <c r="H526" s="225">
        <v>3</v>
      </c>
      <c r="I526" s="226"/>
      <c r="J526" s="222"/>
      <c r="K526" s="222"/>
      <c r="L526" s="227"/>
      <c r="M526" s="228"/>
      <c r="N526" s="229"/>
      <c r="O526" s="229"/>
      <c r="P526" s="229"/>
      <c r="Q526" s="229"/>
      <c r="R526" s="229"/>
      <c r="S526" s="229"/>
      <c r="T526" s="230"/>
      <c r="AT526" s="231" t="s">
        <v>283</v>
      </c>
      <c r="AU526" s="231" t="s">
        <v>291</v>
      </c>
      <c r="AV526" s="14" t="s">
        <v>84</v>
      </c>
      <c r="AW526" s="14" t="s">
        <v>32</v>
      </c>
      <c r="AX526" s="14" t="s">
        <v>76</v>
      </c>
      <c r="AY526" s="231" t="s">
        <v>272</v>
      </c>
    </row>
    <row r="527" spans="1:65" s="14" customFormat="1" ht="11.25">
      <c r="B527" s="221"/>
      <c r="C527" s="222"/>
      <c r="D527" s="212" t="s">
        <v>283</v>
      </c>
      <c r="E527" s="223" t="s">
        <v>1</v>
      </c>
      <c r="F527" s="224" t="s">
        <v>529</v>
      </c>
      <c r="G527" s="222"/>
      <c r="H527" s="225">
        <v>3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291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13" customFormat="1" ht="11.25">
      <c r="B528" s="210"/>
      <c r="C528" s="211"/>
      <c r="D528" s="212" t="s">
        <v>283</v>
      </c>
      <c r="E528" s="213" t="s">
        <v>1</v>
      </c>
      <c r="F528" s="214" t="s">
        <v>285</v>
      </c>
      <c r="G528" s="211"/>
      <c r="H528" s="213" t="s">
        <v>1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283</v>
      </c>
      <c r="AU528" s="220" t="s">
        <v>291</v>
      </c>
      <c r="AV528" s="13" t="s">
        <v>16</v>
      </c>
      <c r="AW528" s="13" t="s">
        <v>32</v>
      </c>
      <c r="AX528" s="13" t="s">
        <v>76</v>
      </c>
      <c r="AY528" s="220" t="s">
        <v>272</v>
      </c>
    </row>
    <row r="529" spans="1:65" s="13" customFormat="1" ht="11.25">
      <c r="B529" s="210"/>
      <c r="C529" s="211"/>
      <c r="D529" s="212" t="s">
        <v>283</v>
      </c>
      <c r="E529" s="213" t="s">
        <v>1</v>
      </c>
      <c r="F529" s="214" t="s">
        <v>289</v>
      </c>
      <c r="G529" s="211"/>
      <c r="H529" s="213" t="s">
        <v>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283</v>
      </c>
      <c r="AU529" s="220" t="s">
        <v>291</v>
      </c>
      <c r="AV529" s="13" t="s">
        <v>16</v>
      </c>
      <c r="AW529" s="13" t="s">
        <v>32</v>
      </c>
      <c r="AX529" s="13" t="s">
        <v>76</v>
      </c>
      <c r="AY529" s="220" t="s">
        <v>272</v>
      </c>
    </row>
    <row r="530" spans="1:65" s="14" customFormat="1" ht="11.25">
      <c r="B530" s="221"/>
      <c r="C530" s="222"/>
      <c r="D530" s="212" t="s">
        <v>283</v>
      </c>
      <c r="E530" s="223" t="s">
        <v>1</v>
      </c>
      <c r="F530" s="224" t="s">
        <v>530</v>
      </c>
      <c r="G530" s="222"/>
      <c r="H530" s="225">
        <v>-6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AT530" s="231" t="s">
        <v>283</v>
      </c>
      <c r="AU530" s="231" t="s">
        <v>291</v>
      </c>
      <c r="AV530" s="14" t="s">
        <v>84</v>
      </c>
      <c r="AW530" s="14" t="s">
        <v>32</v>
      </c>
      <c r="AX530" s="14" t="s">
        <v>76</v>
      </c>
      <c r="AY530" s="231" t="s">
        <v>272</v>
      </c>
    </row>
    <row r="531" spans="1:65" s="2" customFormat="1" ht="37.9" customHeight="1">
      <c r="A531" s="34"/>
      <c r="B531" s="35"/>
      <c r="C531" s="192" t="s">
        <v>531</v>
      </c>
      <c r="D531" s="192" t="s">
        <v>274</v>
      </c>
      <c r="E531" s="193" t="s">
        <v>532</v>
      </c>
      <c r="F531" s="194" t="s">
        <v>533</v>
      </c>
      <c r="G531" s="195" t="s">
        <v>185</v>
      </c>
      <c r="H531" s="196">
        <v>0</v>
      </c>
      <c r="I531" s="197"/>
      <c r="J531" s="198">
        <f>ROUND(I531*H531,2)</f>
        <v>0</v>
      </c>
      <c r="K531" s="194" t="s">
        <v>278</v>
      </c>
      <c r="L531" s="39"/>
      <c r="M531" s="199" t="s">
        <v>1</v>
      </c>
      <c r="N531" s="200" t="s">
        <v>41</v>
      </c>
      <c r="O531" s="71"/>
      <c r="P531" s="201">
        <f>O531*H531</f>
        <v>0</v>
      </c>
      <c r="Q531" s="201">
        <v>0</v>
      </c>
      <c r="R531" s="201">
        <f>Q531*H531</f>
        <v>0</v>
      </c>
      <c r="S531" s="201">
        <v>0</v>
      </c>
      <c r="T531" s="202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203" t="s">
        <v>279</v>
      </c>
      <c r="AT531" s="203" t="s">
        <v>274</v>
      </c>
      <c r="AU531" s="203" t="s">
        <v>291</v>
      </c>
      <c r="AY531" s="17" t="s">
        <v>272</v>
      </c>
      <c r="BE531" s="204">
        <f>IF(N531="základní",J531,0)</f>
        <v>0</v>
      </c>
      <c r="BF531" s="204">
        <f>IF(N531="snížená",J531,0)</f>
        <v>0</v>
      </c>
      <c r="BG531" s="204">
        <f>IF(N531="zákl. přenesená",J531,0)</f>
        <v>0</v>
      </c>
      <c r="BH531" s="204">
        <f>IF(N531="sníž. přenesená",J531,0)</f>
        <v>0</v>
      </c>
      <c r="BI531" s="204">
        <f>IF(N531="nulová",J531,0)</f>
        <v>0</v>
      </c>
      <c r="BJ531" s="17" t="s">
        <v>16</v>
      </c>
      <c r="BK531" s="204">
        <f>ROUND(I531*H531,2)</f>
        <v>0</v>
      </c>
      <c r="BL531" s="17" t="s">
        <v>279</v>
      </c>
      <c r="BM531" s="203" t="s">
        <v>534</v>
      </c>
    </row>
    <row r="532" spans="1:65" s="2" customFormat="1" ht="11.25">
      <c r="A532" s="34"/>
      <c r="B532" s="35"/>
      <c r="C532" s="36"/>
      <c r="D532" s="205" t="s">
        <v>281</v>
      </c>
      <c r="E532" s="36"/>
      <c r="F532" s="206" t="s">
        <v>535</v>
      </c>
      <c r="G532" s="36"/>
      <c r="H532" s="36"/>
      <c r="I532" s="207"/>
      <c r="J532" s="36"/>
      <c r="K532" s="36"/>
      <c r="L532" s="39"/>
      <c r="M532" s="208"/>
      <c r="N532" s="209"/>
      <c r="O532" s="71"/>
      <c r="P532" s="71"/>
      <c r="Q532" s="71"/>
      <c r="R532" s="71"/>
      <c r="S532" s="71"/>
      <c r="T532" s="72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7" t="s">
        <v>281</v>
      </c>
      <c r="AU532" s="17" t="s">
        <v>291</v>
      </c>
    </row>
    <row r="533" spans="1:65" s="2" customFormat="1" ht="37.9" customHeight="1">
      <c r="A533" s="34"/>
      <c r="B533" s="35"/>
      <c r="C533" s="192" t="s">
        <v>536</v>
      </c>
      <c r="D533" s="192" t="s">
        <v>274</v>
      </c>
      <c r="E533" s="193" t="s">
        <v>537</v>
      </c>
      <c r="F533" s="194" t="s">
        <v>538</v>
      </c>
      <c r="G533" s="195" t="s">
        <v>185</v>
      </c>
      <c r="H533" s="196">
        <v>0</v>
      </c>
      <c r="I533" s="197"/>
      <c r="J533" s="198">
        <f>ROUND(I533*H533,2)</f>
        <v>0</v>
      </c>
      <c r="K533" s="194" t="s">
        <v>278</v>
      </c>
      <c r="L533" s="39"/>
      <c r="M533" s="199" t="s">
        <v>1</v>
      </c>
      <c r="N533" s="200" t="s">
        <v>41</v>
      </c>
      <c r="O533" s="71"/>
      <c r="P533" s="201">
        <f>O533*H533</f>
        <v>0</v>
      </c>
      <c r="Q533" s="201">
        <v>0</v>
      </c>
      <c r="R533" s="201">
        <f>Q533*H533</f>
        <v>0</v>
      </c>
      <c r="S533" s="201">
        <v>0</v>
      </c>
      <c r="T533" s="202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3" t="s">
        <v>279</v>
      </c>
      <c r="AT533" s="203" t="s">
        <v>274</v>
      </c>
      <c r="AU533" s="203" t="s">
        <v>291</v>
      </c>
      <c r="AY533" s="17" t="s">
        <v>272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17" t="s">
        <v>16</v>
      </c>
      <c r="BK533" s="204">
        <f>ROUND(I533*H533,2)</f>
        <v>0</v>
      </c>
      <c r="BL533" s="17" t="s">
        <v>279</v>
      </c>
      <c r="BM533" s="203" t="s">
        <v>539</v>
      </c>
    </row>
    <row r="534" spans="1:65" s="2" customFormat="1" ht="11.25">
      <c r="A534" s="34"/>
      <c r="B534" s="35"/>
      <c r="C534" s="36"/>
      <c r="D534" s="205" t="s">
        <v>281</v>
      </c>
      <c r="E534" s="36"/>
      <c r="F534" s="206" t="s">
        <v>540</v>
      </c>
      <c r="G534" s="36"/>
      <c r="H534" s="36"/>
      <c r="I534" s="207"/>
      <c r="J534" s="36"/>
      <c r="K534" s="36"/>
      <c r="L534" s="39"/>
      <c r="M534" s="208"/>
      <c r="N534" s="209"/>
      <c r="O534" s="71"/>
      <c r="P534" s="71"/>
      <c r="Q534" s="71"/>
      <c r="R534" s="71"/>
      <c r="S534" s="71"/>
      <c r="T534" s="72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7" t="s">
        <v>281</v>
      </c>
      <c r="AU534" s="17" t="s">
        <v>291</v>
      </c>
    </row>
    <row r="535" spans="1:65" s="13" customFormat="1" ht="11.25">
      <c r="B535" s="210"/>
      <c r="C535" s="211"/>
      <c r="D535" s="212" t="s">
        <v>283</v>
      </c>
      <c r="E535" s="213" t="s">
        <v>1</v>
      </c>
      <c r="F535" s="214" t="s">
        <v>436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283</v>
      </c>
      <c r="AU535" s="220" t="s">
        <v>291</v>
      </c>
      <c r="AV535" s="13" t="s">
        <v>16</v>
      </c>
      <c r="AW535" s="13" t="s">
        <v>32</v>
      </c>
      <c r="AX535" s="13" t="s">
        <v>76</v>
      </c>
      <c r="AY535" s="220" t="s">
        <v>272</v>
      </c>
    </row>
    <row r="536" spans="1:65" s="13" customFormat="1" ht="11.25">
      <c r="B536" s="210"/>
      <c r="C536" s="211"/>
      <c r="D536" s="212" t="s">
        <v>283</v>
      </c>
      <c r="E536" s="213" t="s">
        <v>1</v>
      </c>
      <c r="F536" s="214" t="s">
        <v>437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291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1:65" s="13" customFormat="1" ht="11.25">
      <c r="B537" s="210"/>
      <c r="C537" s="211"/>
      <c r="D537" s="212" t="s">
        <v>283</v>
      </c>
      <c r="E537" s="213" t="s">
        <v>1</v>
      </c>
      <c r="F537" s="214" t="s">
        <v>285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291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1:65" s="13" customFormat="1" ht="11.25">
      <c r="B538" s="210"/>
      <c r="C538" s="211"/>
      <c r="D538" s="212" t="s">
        <v>283</v>
      </c>
      <c r="E538" s="213" t="s">
        <v>1</v>
      </c>
      <c r="F538" s="214" t="s">
        <v>439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291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1:65" s="14" customFormat="1" ht="11.25">
      <c r="B539" s="221"/>
      <c r="C539" s="222"/>
      <c r="D539" s="212" t="s">
        <v>283</v>
      </c>
      <c r="E539" s="223" t="s">
        <v>1</v>
      </c>
      <c r="F539" s="224" t="s">
        <v>541</v>
      </c>
      <c r="G539" s="222"/>
      <c r="H539" s="225">
        <v>70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291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14" customFormat="1" ht="33.75">
      <c r="B540" s="221"/>
      <c r="C540" s="222"/>
      <c r="D540" s="212" t="s">
        <v>283</v>
      </c>
      <c r="E540" s="223" t="s">
        <v>1</v>
      </c>
      <c r="F540" s="224" t="s">
        <v>542</v>
      </c>
      <c r="G540" s="222"/>
      <c r="H540" s="225">
        <v>166.5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AT540" s="231" t="s">
        <v>283</v>
      </c>
      <c r="AU540" s="231" t="s">
        <v>291</v>
      </c>
      <c r="AV540" s="14" t="s">
        <v>84</v>
      </c>
      <c r="AW540" s="14" t="s">
        <v>32</v>
      </c>
      <c r="AX540" s="14" t="s">
        <v>76</v>
      </c>
      <c r="AY540" s="231" t="s">
        <v>272</v>
      </c>
    </row>
    <row r="541" spans="1:65" s="13" customFormat="1" ht="11.25">
      <c r="B541" s="210"/>
      <c r="C541" s="211"/>
      <c r="D541" s="212" t="s">
        <v>283</v>
      </c>
      <c r="E541" s="213" t="s">
        <v>1</v>
      </c>
      <c r="F541" s="214" t="s">
        <v>285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291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1:65" s="13" customFormat="1" ht="11.25">
      <c r="B542" s="210"/>
      <c r="C542" s="211"/>
      <c r="D542" s="212" t="s">
        <v>283</v>
      </c>
      <c r="E542" s="213" t="s">
        <v>1</v>
      </c>
      <c r="F542" s="214" t="s">
        <v>289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291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1:65" s="14" customFormat="1" ht="11.25">
      <c r="B543" s="221"/>
      <c r="C543" s="222"/>
      <c r="D543" s="212" t="s">
        <v>283</v>
      </c>
      <c r="E543" s="223" t="s">
        <v>1</v>
      </c>
      <c r="F543" s="224" t="s">
        <v>543</v>
      </c>
      <c r="G543" s="222"/>
      <c r="H543" s="225">
        <v>-236.5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291</v>
      </c>
      <c r="AV543" s="14" t="s">
        <v>84</v>
      </c>
      <c r="AW543" s="14" t="s">
        <v>32</v>
      </c>
      <c r="AX543" s="14" t="s">
        <v>76</v>
      </c>
      <c r="AY543" s="231" t="s">
        <v>272</v>
      </c>
    </row>
    <row r="544" spans="1:65" s="2" customFormat="1" ht="37.9" customHeight="1">
      <c r="A544" s="34"/>
      <c r="B544" s="35"/>
      <c r="C544" s="192" t="s">
        <v>544</v>
      </c>
      <c r="D544" s="192" t="s">
        <v>274</v>
      </c>
      <c r="E544" s="193" t="s">
        <v>545</v>
      </c>
      <c r="F544" s="194" t="s">
        <v>546</v>
      </c>
      <c r="G544" s="195" t="s">
        <v>185</v>
      </c>
      <c r="H544" s="196">
        <v>0</v>
      </c>
      <c r="I544" s="197"/>
      <c r="J544" s="198">
        <f>ROUND(I544*H544,2)</f>
        <v>0</v>
      </c>
      <c r="K544" s="194" t="s">
        <v>278</v>
      </c>
      <c r="L544" s="39"/>
      <c r="M544" s="199" t="s">
        <v>1</v>
      </c>
      <c r="N544" s="200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279</v>
      </c>
      <c r="AT544" s="203" t="s">
        <v>274</v>
      </c>
      <c r="AU544" s="203" t="s">
        <v>291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279</v>
      </c>
      <c r="BM544" s="203" t="s">
        <v>547</v>
      </c>
    </row>
    <row r="545" spans="1:65" s="2" customFormat="1" ht="11.25">
      <c r="A545" s="34"/>
      <c r="B545" s="35"/>
      <c r="C545" s="36"/>
      <c r="D545" s="205" t="s">
        <v>281</v>
      </c>
      <c r="E545" s="36"/>
      <c r="F545" s="206" t="s">
        <v>548</v>
      </c>
      <c r="G545" s="36"/>
      <c r="H545" s="36"/>
      <c r="I545" s="207"/>
      <c r="J545" s="36"/>
      <c r="K545" s="36"/>
      <c r="L545" s="39"/>
      <c r="M545" s="208"/>
      <c r="N545" s="209"/>
      <c r="O545" s="71"/>
      <c r="P545" s="71"/>
      <c r="Q545" s="71"/>
      <c r="R545" s="71"/>
      <c r="S545" s="71"/>
      <c r="T545" s="72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281</v>
      </c>
      <c r="AU545" s="17" t="s">
        <v>291</v>
      </c>
    </row>
    <row r="546" spans="1:65" s="13" customFormat="1" ht="11.25">
      <c r="B546" s="210"/>
      <c r="C546" s="211"/>
      <c r="D546" s="212" t="s">
        <v>283</v>
      </c>
      <c r="E546" s="213" t="s">
        <v>1</v>
      </c>
      <c r="F546" s="214" t="s">
        <v>436</v>
      </c>
      <c r="G546" s="211"/>
      <c r="H546" s="213" t="s">
        <v>1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283</v>
      </c>
      <c r="AU546" s="220" t="s">
        <v>291</v>
      </c>
      <c r="AV546" s="13" t="s">
        <v>16</v>
      </c>
      <c r="AW546" s="13" t="s">
        <v>32</v>
      </c>
      <c r="AX546" s="13" t="s">
        <v>76</v>
      </c>
      <c r="AY546" s="220" t="s">
        <v>272</v>
      </c>
    </row>
    <row r="547" spans="1:65" s="13" customFormat="1" ht="11.25">
      <c r="B547" s="210"/>
      <c r="C547" s="211"/>
      <c r="D547" s="212" t="s">
        <v>283</v>
      </c>
      <c r="E547" s="213" t="s">
        <v>1</v>
      </c>
      <c r="F547" s="214" t="s">
        <v>437</v>
      </c>
      <c r="G547" s="211"/>
      <c r="H547" s="213" t="s">
        <v>1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283</v>
      </c>
      <c r="AU547" s="220" t="s">
        <v>291</v>
      </c>
      <c r="AV547" s="13" t="s">
        <v>16</v>
      </c>
      <c r="AW547" s="13" t="s">
        <v>32</v>
      </c>
      <c r="AX547" s="13" t="s">
        <v>76</v>
      </c>
      <c r="AY547" s="220" t="s">
        <v>272</v>
      </c>
    </row>
    <row r="548" spans="1:65" s="13" customFormat="1" ht="11.25">
      <c r="B548" s="210"/>
      <c r="C548" s="211"/>
      <c r="D548" s="212" t="s">
        <v>283</v>
      </c>
      <c r="E548" s="213" t="s">
        <v>1</v>
      </c>
      <c r="F548" s="214" t="s">
        <v>285</v>
      </c>
      <c r="G548" s="211"/>
      <c r="H548" s="213" t="s">
        <v>1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283</v>
      </c>
      <c r="AU548" s="220" t="s">
        <v>291</v>
      </c>
      <c r="AV548" s="13" t="s">
        <v>16</v>
      </c>
      <c r="AW548" s="13" t="s">
        <v>32</v>
      </c>
      <c r="AX548" s="13" t="s">
        <v>76</v>
      </c>
      <c r="AY548" s="220" t="s">
        <v>272</v>
      </c>
    </row>
    <row r="549" spans="1:65" s="13" customFormat="1" ht="11.25">
      <c r="B549" s="210"/>
      <c r="C549" s="211"/>
      <c r="D549" s="212" t="s">
        <v>283</v>
      </c>
      <c r="E549" s="213" t="s">
        <v>1</v>
      </c>
      <c r="F549" s="214" t="s">
        <v>439</v>
      </c>
      <c r="G549" s="211"/>
      <c r="H549" s="213" t="s">
        <v>1</v>
      </c>
      <c r="I549" s="215"/>
      <c r="J549" s="211"/>
      <c r="K549" s="211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283</v>
      </c>
      <c r="AU549" s="220" t="s">
        <v>291</v>
      </c>
      <c r="AV549" s="13" t="s">
        <v>16</v>
      </c>
      <c r="AW549" s="13" t="s">
        <v>32</v>
      </c>
      <c r="AX549" s="13" t="s">
        <v>76</v>
      </c>
      <c r="AY549" s="220" t="s">
        <v>272</v>
      </c>
    </row>
    <row r="550" spans="1:65" s="14" customFormat="1" ht="11.25">
      <c r="B550" s="221"/>
      <c r="C550" s="222"/>
      <c r="D550" s="212" t="s">
        <v>283</v>
      </c>
      <c r="E550" s="223" t="s">
        <v>1</v>
      </c>
      <c r="F550" s="224" t="s">
        <v>549</v>
      </c>
      <c r="G550" s="222"/>
      <c r="H550" s="225">
        <v>33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283</v>
      </c>
      <c r="AU550" s="231" t="s">
        <v>291</v>
      </c>
      <c r="AV550" s="14" t="s">
        <v>84</v>
      </c>
      <c r="AW550" s="14" t="s">
        <v>32</v>
      </c>
      <c r="AX550" s="14" t="s">
        <v>76</v>
      </c>
      <c r="AY550" s="231" t="s">
        <v>272</v>
      </c>
    </row>
    <row r="551" spans="1:65" s="13" customFormat="1" ht="11.25">
      <c r="B551" s="210"/>
      <c r="C551" s="211"/>
      <c r="D551" s="212" t="s">
        <v>283</v>
      </c>
      <c r="E551" s="213" t="s">
        <v>1</v>
      </c>
      <c r="F551" s="214" t="s">
        <v>285</v>
      </c>
      <c r="G551" s="211"/>
      <c r="H551" s="213" t="s">
        <v>1</v>
      </c>
      <c r="I551" s="215"/>
      <c r="J551" s="211"/>
      <c r="K551" s="211"/>
      <c r="L551" s="216"/>
      <c r="M551" s="217"/>
      <c r="N551" s="218"/>
      <c r="O551" s="218"/>
      <c r="P551" s="218"/>
      <c r="Q551" s="218"/>
      <c r="R551" s="218"/>
      <c r="S551" s="218"/>
      <c r="T551" s="219"/>
      <c r="AT551" s="220" t="s">
        <v>283</v>
      </c>
      <c r="AU551" s="220" t="s">
        <v>291</v>
      </c>
      <c r="AV551" s="13" t="s">
        <v>16</v>
      </c>
      <c r="AW551" s="13" t="s">
        <v>32</v>
      </c>
      <c r="AX551" s="13" t="s">
        <v>76</v>
      </c>
      <c r="AY551" s="220" t="s">
        <v>272</v>
      </c>
    </row>
    <row r="552" spans="1:65" s="13" customFormat="1" ht="11.25">
      <c r="B552" s="210"/>
      <c r="C552" s="211"/>
      <c r="D552" s="212" t="s">
        <v>283</v>
      </c>
      <c r="E552" s="213" t="s">
        <v>1</v>
      </c>
      <c r="F552" s="214" t="s">
        <v>289</v>
      </c>
      <c r="G552" s="211"/>
      <c r="H552" s="213" t="s">
        <v>1</v>
      </c>
      <c r="I552" s="215"/>
      <c r="J552" s="211"/>
      <c r="K552" s="211"/>
      <c r="L552" s="216"/>
      <c r="M552" s="217"/>
      <c r="N552" s="218"/>
      <c r="O552" s="218"/>
      <c r="P552" s="218"/>
      <c r="Q552" s="218"/>
      <c r="R552" s="218"/>
      <c r="S552" s="218"/>
      <c r="T552" s="219"/>
      <c r="AT552" s="220" t="s">
        <v>283</v>
      </c>
      <c r="AU552" s="220" t="s">
        <v>291</v>
      </c>
      <c r="AV552" s="13" t="s">
        <v>16</v>
      </c>
      <c r="AW552" s="13" t="s">
        <v>32</v>
      </c>
      <c r="AX552" s="13" t="s">
        <v>76</v>
      </c>
      <c r="AY552" s="220" t="s">
        <v>272</v>
      </c>
    </row>
    <row r="553" spans="1:65" s="14" customFormat="1" ht="11.25">
      <c r="B553" s="221"/>
      <c r="C553" s="222"/>
      <c r="D553" s="212" t="s">
        <v>283</v>
      </c>
      <c r="E553" s="223" t="s">
        <v>1</v>
      </c>
      <c r="F553" s="224" t="s">
        <v>550</v>
      </c>
      <c r="G553" s="222"/>
      <c r="H553" s="225">
        <v>-33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AT553" s="231" t="s">
        <v>283</v>
      </c>
      <c r="AU553" s="231" t="s">
        <v>291</v>
      </c>
      <c r="AV553" s="14" t="s">
        <v>84</v>
      </c>
      <c r="AW553" s="14" t="s">
        <v>32</v>
      </c>
      <c r="AX553" s="14" t="s">
        <v>76</v>
      </c>
      <c r="AY553" s="231" t="s">
        <v>272</v>
      </c>
    </row>
    <row r="554" spans="1:65" s="2" customFormat="1" ht="16.5" customHeight="1">
      <c r="A554" s="34"/>
      <c r="B554" s="35"/>
      <c r="C554" s="232" t="s">
        <v>551</v>
      </c>
      <c r="D554" s="232" t="s">
        <v>394</v>
      </c>
      <c r="E554" s="233" t="s">
        <v>552</v>
      </c>
      <c r="F554" s="234" t="s">
        <v>553</v>
      </c>
      <c r="G554" s="235" t="s">
        <v>277</v>
      </c>
      <c r="H554" s="236">
        <v>0</v>
      </c>
      <c r="I554" s="237"/>
      <c r="J554" s="238">
        <f>ROUND(I554*H554,2)</f>
        <v>0</v>
      </c>
      <c r="K554" s="234" t="s">
        <v>278</v>
      </c>
      <c r="L554" s="239"/>
      <c r="M554" s="240" t="s">
        <v>1</v>
      </c>
      <c r="N554" s="241" t="s">
        <v>41</v>
      </c>
      <c r="O554" s="71"/>
      <c r="P554" s="201">
        <f>O554*H554</f>
        <v>0</v>
      </c>
      <c r="Q554" s="201">
        <v>2.4289999999999998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313</v>
      </c>
      <c r="AT554" s="203" t="s">
        <v>394</v>
      </c>
      <c r="AU554" s="203" t="s">
        <v>291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279</v>
      </c>
      <c r="BM554" s="203" t="s">
        <v>554</v>
      </c>
    </row>
    <row r="555" spans="1:65" s="13" customFormat="1" ht="22.5">
      <c r="B555" s="210"/>
      <c r="C555" s="211"/>
      <c r="D555" s="212" t="s">
        <v>283</v>
      </c>
      <c r="E555" s="213" t="s">
        <v>1</v>
      </c>
      <c r="F555" s="214" t="s">
        <v>555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283</v>
      </c>
      <c r="AU555" s="220" t="s">
        <v>291</v>
      </c>
      <c r="AV555" s="13" t="s">
        <v>16</v>
      </c>
      <c r="AW555" s="13" t="s">
        <v>32</v>
      </c>
      <c r="AX555" s="13" t="s">
        <v>76</v>
      </c>
      <c r="AY555" s="220" t="s">
        <v>272</v>
      </c>
    </row>
    <row r="556" spans="1:65" s="13" customFormat="1" ht="11.25">
      <c r="B556" s="210"/>
      <c r="C556" s="211"/>
      <c r="D556" s="212" t="s">
        <v>283</v>
      </c>
      <c r="E556" s="213" t="s">
        <v>1</v>
      </c>
      <c r="F556" s="214" t="s">
        <v>437</v>
      </c>
      <c r="G556" s="211"/>
      <c r="H556" s="213" t="s">
        <v>1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283</v>
      </c>
      <c r="AU556" s="220" t="s">
        <v>291</v>
      </c>
      <c r="AV556" s="13" t="s">
        <v>16</v>
      </c>
      <c r="AW556" s="13" t="s">
        <v>32</v>
      </c>
      <c r="AX556" s="13" t="s">
        <v>76</v>
      </c>
      <c r="AY556" s="220" t="s">
        <v>272</v>
      </c>
    </row>
    <row r="557" spans="1:65" s="13" customFormat="1" ht="11.25">
      <c r="B557" s="210"/>
      <c r="C557" s="211"/>
      <c r="D557" s="212" t="s">
        <v>283</v>
      </c>
      <c r="E557" s="213" t="s">
        <v>1</v>
      </c>
      <c r="F557" s="214" t="s">
        <v>285</v>
      </c>
      <c r="G557" s="211"/>
      <c r="H557" s="213" t="s">
        <v>1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283</v>
      </c>
      <c r="AU557" s="220" t="s">
        <v>291</v>
      </c>
      <c r="AV557" s="13" t="s">
        <v>16</v>
      </c>
      <c r="AW557" s="13" t="s">
        <v>32</v>
      </c>
      <c r="AX557" s="13" t="s">
        <v>76</v>
      </c>
      <c r="AY557" s="220" t="s">
        <v>272</v>
      </c>
    </row>
    <row r="558" spans="1:65" s="13" customFormat="1" ht="11.25">
      <c r="B558" s="210"/>
      <c r="C558" s="211"/>
      <c r="D558" s="212" t="s">
        <v>283</v>
      </c>
      <c r="E558" s="213" t="s">
        <v>1</v>
      </c>
      <c r="F558" s="214" t="s">
        <v>556</v>
      </c>
      <c r="G558" s="211"/>
      <c r="H558" s="213" t="s">
        <v>1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283</v>
      </c>
      <c r="AU558" s="220" t="s">
        <v>291</v>
      </c>
      <c r="AV558" s="13" t="s">
        <v>16</v>
      </c>
      <c r="AW558" s="13" t="s">
        <v>32</v>
      </c>
      <c r="AX558" s="13" t="s">
        <v>76</v>
      </c>
      <c r="AY558" s="220" t="s">
        <v>272</v>
      </c>
    </row>
    <row r="559" spans="1:65" s="14" customFormat="1" ht="11.25">
      <c r="B559" s="221"/>
      <c r="C559" s="222"/>
      <c r="D559" s="212" t="s">
        <v>283</v>
      </c>
      <c r="E559" s="223" t="s">
        <v>1</v>
      </c>
      <c r="F559" s="224" t="s">
        <v>557</v>
      </c>
      <c r="G559" s="222"/>
      <c r="H559" s="225">
        <v>240.79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291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13" customFormat="1" ht="11.25">
      <c r="B560" s="210"/>
      <c r="C560" s="211"/>
      <c r="D560" s="212" t="s">
        <v>283</v>
      </c>
      <c r="E560" s="213" t="s">
        <v>1</v>
      </c>
      <c r="F560" s="214" t="s">
        <v>285</v>
      </c>
      <c r="G560" s="211"/>
      <c r="H560" s="213" t="s">
        <v>1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283</v>
      </c>
      <c r="AU560" s="220" t="s">
        <v>291</v>
      </c>
      <c r="AV560" s="13" t="s">
        <v>16</v>
      </c>
      <c r="AW560" s="13" t="s">
        <v>32</v>
      </c>
      <c r="AX560" s="13" t="s">
        <v>76</v>
      </c>
      <c r="AY560" s="220" t="s">
        <v>272</v>
      </c>
    </row>
    <row r="561" spans="1:65" s="13" customFormat="1" ht="11.25">
      <c r="B561" s="210"/>
      <c r="C561" s="211"/>
      <c r="D561" s="212" t="s">
        <v>283</v>
      </c>
      <c r="E561" s="213" t="s">
        <v>1</v>
      </c>
      <c r="F561" s="214" t="s">
        <v>289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283</v>
      </c>
      <c r="AU561" s="220" t="s">
        <v>291</v>
      </c>
      <c r="AV561" s="13" t="s">
        <v>16</v>
      </c>
      <c r="AW561" s="13" t="s">
        <v>32</v>
      </c>
      <c r="AX561" s="13" t="s">
        <v>76</v>
      </c>
      <c r="AY561" s="220" t="s">
        <v>272</v>
      </c>
    </row>
    <row r="562" spans="1:65" s="14" customFormat="1" ht="11.25">
      <c r="B562" s="221"/>
      <c r="C562" s="222"/>
      <c r="D562" s="212" t="s">
        <v>283</v>
      </c>
      <c r="E562" s="223" t="s">
        <v>1</v>
      </c>
      <c r="F562" s="224" t="s">
        <v>558</v>
      </c>
      <c r="G562" s="222"/>
      <c r="H562" s="225">
        <v>-240.79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AT562" s="231" t="s">
        <v>283</v>
      </c>
      <c r="AU562" s="231" t="s">
        <v>291</v>
      </c>
      <c r="AV562" s="14" t="s">
        <v>84</v>
      </c>
      <c r="AW562" s="14" t="s">
        <v>32</v>
      </c>
      <c r="AX562" s="14" t="s">
        <v>76</v>
      </c>
      <c r="AY562" s="231" t="s">
        <v>272</v>
      </c>
    </row>
    <row r="563" spans="1:65" s="2" customFormat="1" ht="24.2" customHeight="1">
      <c r="A563" s="34"/>
      <c r="B563" s="35"/>
      <c r="C563" s="192" t="s">
        <v>559</v>
      </c>
      <c r="D563" s="192" t="s">
        <v>274</v>
      </c>
      <c r="E563" s="193" t="s">
        <v>560</v>
      </c>
      <c r="F563" s="194" t="s">
        <v>561</v>
      </c>
      <c r="G563" s="195" t="s">
        <v>380</v>
      </c>
      <c r="H563" s="196">
        <v>0</v>
      </c>
      <c r="I563" s="197"/>
      <c r="J563" s="198">
        <f>ROUND(I563*H563,2)</f>
        <v>0</v>
      </c>
      <c r="K563" s="194" t="s">
        <v>278</v>
      </c>
      <c r="L563" s="39"/>
      <c r="M563" s="199" t="s">
        <v>1</v>
      </c>
      <c r="N563" s="200" t="s">
        <v>41</v>
      </c>
      <c r="O563" s="71"/>
      <c r="P563" s="201">
        <f>O563*H563</f>
        <v>0</v>
      </c>
      <c r="Q563" s="201">
        <v>1.11381</v>
      </c>
      <c r="R563" s="201">
        <f>Q563*H563</f>
        <v>0</v>
      </c>
      <c r="S563" s="201">
        <v>0</v>
      </c>
      <c r="T563" s="202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03" t="s">
        <v>279</v>
      </c>
      <c r="AT563" s="203" t="s">
        <v>274</v>
      </c>
      <c r="AU563" s="203" t="s">
        <v>291</v>
      </c>
      <c r="AY563" s="17" t="s">
        <v>272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17" t="s">
        <v>16</v>
      </c>
      <c r="BK563" s="204">
        <f>ROUND(I563*H563,2)</f>
        <v>0</v>
      </c>
      <c r="BL563" s="17" t="s">
        <v>279</v>
      </c>
      <c r="BM563" s="203" t="s">
        <v>562</v>
      </c>
    </row>
    <row r="564" spans="1:65" s="2" customFormat="1" ht="11.25">
      <c r="A564" s="34"/>
      <c r="B564" s="35"/>
      <c r="C564" s="36"/>
      <c r="D564" s="205" t="s">
        <v>281</v>
      </c>
      <c r="E564" s="36"/>
      <c r="F564" s="206" t="s">
        <v>563</v>
      </c>
      <c r="G564" s="36"/>
      <c r="H564" s="36"/>
      <c r="I564" s="207"/>
      <c r="J564" s="36"/>
      <c r="K564" s="36"/>
      <c r="L564" s="39"/>
      <c r="M564" s="208"/>
      <c r="N564" s="209"/>
      <c r="O564" s="71"/>
      <c r="P564" s="71"/>
      <c r="Q564" s="71"/>
      <c r="R564" s="71"/>
      <c r="S564" s="71"/>
      <c r="T564" s="72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7" t="s">
        <v>281</v>
      </c>
      <c r="AU564" s="17" t="s">
        <v>291</v>
      </c>
    </row>
    <row r="565" spans="1:65" s="13" customFormat="1" ht="11.25">
      <c r="B565" s="210"/>
      <c r="C565" s="211"/>
      <c r="D565" s="212" t="s">
        <v>283</v>
      </c>
      <c r="E565" s="213" t="s">
        <v>1</v>
      </c>
      <c r="F565" s="214" t="s">
        <v>564</v>
      </c>
      <c r="G565" s="211"/>
      <c r="H565" s="213" t="s">
        <v>1</v>
      </c>
      <c r="I565" s="215"/>
      <c r="J565" s="211"/>
      <c r="K565" s="211"/>
      <c r="L565" s="216"/>
      <c r="M565" s="217"/>
      <c r="N565" s="218"/>
      <c r="O565" s="218"/>
      <c r="P565" s="218"/>
      <c r="Q565" s="218"/>
      <c r="R565" s="218"/>
      <c r="S565" s="218"/>
      <c r="T565" s="219"/>
      <c r="AT565" s="220" t="s">
        <v>283</v>
      </c>
      <c r="AU565" s="220" t="s">
        <v>291</v>
      </c>
      <c r="AV565" s="13" t="s">
        <v>16</v>
      </c>
      <c r="AW565" s="13" t="s">
        <v>32</v>
      </c>
      <c r="AX565" s="13" t="s">
        <v>76</v>
      </c>
      <c r="AY565" s="220" t="s">
        <v>272</v>
      </c>
    </row>
    <row r="566" spans="1:65" s="13" customFormat="1" ht="11.25">
      <c r="B566" s="210"/>
      <c r="C566" s="211"/>
      <c r="D566" s="212" t="s">
        <v>283</v>
      </c>
      <c r="E566" s="213" t="s">
        <v>1</v>
      </c>
      <c r="F566" s="214" t="s">
        <v>285</v>
      </c>
      <c r="G566" s="211"/>
      <c r="H566" s="213" t="s">
        <v>1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283</v>
      </c>
      <c r="AU566" s="220" t="s">
        <v>291</v>
      </c>
      <c r="AV566" s="13" t="s">
        <v>16</v>
      </c>
      <c r="AW566" s="13" t="s">
        <v>32</v>
      </c>
      <c r="AX566" s="13" t="s">
        <v>76</v>
      </c>
      <c r="AY566" s="220" t="s">
        <v>272</v>
      </c>
    </row>
    <row r="567" spans="1:65" s="13" customFormat="1" ht="11.25">
      <c r="B567" s="210"/>
      <c r="C567" s="211"/>
      <c r="D567" s="212" t="s">
        <v>283</v>
      </c>
      <c r="E567" s="213" t="s">
        <v>1</v>
      </c>
      <c r="F567" s="214" t="s">
        <v>565</v>
      </c>
      <c r="G567" s="211"/>
      <c r="H567" s="213" t="s">
        <v>1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283</v>
      </c>
      <c r="AU567" s="220" t="s">
        <v>291</v>
      </c>
      <c r="AV567" s="13" t="s">
        <v>16</v>
      </c>
      <c r="AW567" s="13" t="s">
        <v>32</v>
      </c>
      <c r="AX567" s="13" t="s">
        <v>76</v>
      </c>
      <c r="AY567" s="220" t="s">
        <v>272</v>
      </c>
    </row>
    <row r="568" spans="1:65" s="14" customFormat="1" ht="11.25">
      <c r="B568" s="221"/>
      <c r="C568" s="222"/>
      <c r="D568" s="212" t="s">
        <v>283</v>
      </c>
      <c r="E568" s="223" t="s">
        <v>1</v>
      </c>
      <c r="F568" s="224" t="s">
        <v>566</v>
      </c>
      <c r="G568" s="222"/>
      <c r="H568" s="225">
        <v>0.68400000000000005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AT568" s="231" t="s">
        <v>283</v>
      </c>
      <c r="AU568" s="231" t="s">
        <v>291</v>
      </c>
      <c r="AV568" s="14" t="s">
        <v>84</v>
      </c>
      <c r="AW568" s="14" t="s">
        <v>32</v>
      </c>
      <c r="AX568" s="14" t="s">
        <v>76</v>
      </c>
      <c r="AY568" s="231" t="s">
        <v>272</v>
      </c>
    </row>
    <row r="569" spans="1:65" s="14" customFormat="1" ht="11.25">
      <c r="B569" s="221"/>
      <c r="C569" s="222"/>
      <c r="D569" s="212" t="s">
        <v>283</v>
      </c>
      <c r="E569" s="223" t="s">
        <v>1</v>
      </c>
      <c r="F569" s="224" t="s">
        <v>567</v>
      </c>
      <c r="G569" s="222"/>
      <c r="H569" s="225">
        <v>2.444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291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14" customFormat="1" ht="11.25">
      <c r="B570" s="221"/>
      <c r="C570" s="222"/>
      <c r="D570" s="212" t="s">
        <v>283</v>
      </c>
      <c r="E570" s="223" t="s">
        <v>1</v>
      </c>
      <c r="F570" s="224" t="s">
        <v>568</v>
      </c>
      <c r="G570" s="222"/>
      <c r="H570" s="225">
        <v>0.29799999999999999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283</v>
      </c>
      <c r="AU570" s="231" t="s">
        <v>291</v>
      </c>
      <c r="AV570" s="14" t="s">
        <v>84</v>
      </c>
      <c r="AW570" s="14" t="s">
        <v>32</v>
      </c>
      <c r="AX570" s="14" t="s">
        <v>76</v>
      </c>
      <c r="AY570" s="231" t="s">
        <v>272</v>
      </c>
    </row>
    <row r="571" spans="1:65" s="14" customFormat="1" ht="11.25">
      <c r="B571" s="221"/>
      <c r="C571" s="222"/>
      <c r="D571" s="212" t="s">
        <v>283</v>
      </c>
      <c r="E571" s="223" t="s">
        <v>1</v>
      </c>
      <c r="F571" s="224" t="s">
        <v>569</v>
      </c>
      <c r="G571" s="222"/>
      <c r="H571" s="225">
        <v>1.395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291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14" customFormat="1" ht="11.25">
      <c r="B572" s="221"/>
      <c r="C572" s="222"/>
      <c r="D572" s="212" t="s">
        <v>283</v>
      </c>
      <c r="E572" s="223" t="s">
        <v>1</v>
      </c>
      <c r="F572" s="224" t="s">
        <v>570</v>
      </c>
      <c r="G572" s="222"/>
      <c r="H572" s="225">
        <v>0.81499999999999995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283</v>
      </c>
      <c r="AU572" s="231" t="s">
        <v>291</v>
      </c>
      <c r="AV572" s="14" t="s">
        <v>84</v>
      </c>
      <c r="AW572" s="14" t="s">
        <v>32</v>
      </c>
      <c r="AX572" s="14" t="s">
        <v>76</v>
      </c>
      <c r="AY572" s="231" t="s">
        <v>272</v>
      </c>
    </row>
    <row r="573" spans="1:65" s="14" customFormat="1" ht="11.25">
      <c r="B573" s="221"/>
      <c r="C573" s="222"/>
      <c r="D573" s="212" t="s">
        <v>283</v>
      </c>
      <c r="E573" s="223" t="s">
        <v>1</v>
      </c>
      <c r="F573" s="224" t="s">
        <v>571</v>
      </c>
      <c r="G573" s="222"/>
      <c r="H573" s="225">
        <v>0.82299999999999995</v>
      </c>
      <c r="I573" s="226"/>
      <c r="J573" s="222"/>
      <c r="K573" s="222"/>
      <c r="L573" s="227"/>
      <c r="M573" s="228"/>
      <c r="N573" s="229"/>
      <c r="O573" s="229"/>
      <c r="P573" s="229"/>
      <c r="Q573" s="229"/>
      <c r="R573" s="229"/>
      <c r="S573" s="229"/>
      <c r="T573" s="230"/>
      <c r="AT573" s="231" t="s">
        <v>283</v>
      </c>
      <c r="AU573" s="231" t="s">
        <v>291</v>
      </c>
      <c r="AV573" s="14" t="s">
        <v>84</v>
      </c>
      <c r="AW573" s="14" t="s">
        <v>32</v>
      </c>
      <c r="AX573" s="14" t="s">
        <v>76</v>
      </c>
      <c r="AY573" s="231" t="s">
        <v>272</v>
      </c>
    </row>
    <row r="574" spans="1:65" s="14" customFormat="1" ht="11.25">
      <c r="B574" s="221"/>
      <c r="C574" s="222"/>
      <c r="D574" s="212" t="s">
        <v>283</v>
      </c>
      <c r="E574" s="223" t="s">
        <v>1</v>
      </c>
      <c r="F574" s="224" t="s">
        <v>572</v>
      </c>
      <c r="G574" s="222"/>
      <c r="H574" s="225">
        <v>0.84599999999999997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283</v>
      </c>
      <c r="AU574" s="231" t="s">
        <v>291</v>
      </c>
      <c r="AV574" s="14" t="s">
        <v>84</v>
      </c>
      <c r="AW574" s="14" t="s">
        <v>32</v>
      </c>
      <c r="AX574" s="14" t="s">
        <v>76</v>
      </c>
      <c r="AY574" s="231" t="s">
        <v>272</v>
      </c>
    </row>
    <row r="575" spans="1:65" s="13" customFormat="1" ht="11.25">
      <c r="B575" s="210"/>
      <c r="C575" s="211"/>
      <c r="D575" s="212" t="s">
        <v>283</v>
      </c>
      <c r="E575" s="213" t="s">
        <v>1</v>
      </c>
      <c r="F575" s="214" t="s">
        <v>285</v>
      </c>
      <c r="G575" s="211"/>
      <c r="H575" s="213" t="s">
        <v>1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283</v>
      </c>
      <c r="AU575" s="220" t="s">
        <v>291</v>
      </c>
      <c r="AV575" s="13" t="s">
        <v>16</v>
      </c>
      <c r="AW575" s="13" t="s">
        <v>32</v>
      </c>
      <c r="AX575" s="13" t="s">
        <v>76</v>
      </c>
      <c r="AY575" s="220" t="s">
        <v>272</v>
      </c>
    </row>
    <row r="576" spans="1:65" s="13" customFormat="1" ht="11.25">
      <c r="B576" s="210"/>
      <c r="C576" s="211"/>
      <c r="D576" s="212" t="s">
        <v>283</v>
      </c>
      <c r="E576" s="213" t="s">
        <v>1</v>
      </c>
      <c r="F576" s="214" t="s">
        <v>289</v>
      </c>
      <c r="G576" s="211"/>
      <c r="H576" s="213" t="s">
        <v>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283</v>
      </c>
      <c r="AU576" s="220" t="s">
        <v>291</v>
      </c>
      <c r="AV576" s="13" t="s">
        <v>16</v>
      </c>
      <c r="AW576" s="13" t="s">
        <v>32</v>
      </c>
      <c r="AX576" s="13" t="s">
        <v>76</v>
      </c>
      <c r="AY576" s="220" t="s">
        <v>272</v>
      </c>
    </row>
    <row r="577" spans="1:65" s="14" customFormat="1" ht="11.25">
      <c r="B577" s="221"/>
      <c r="C577" s="222"/>
      <c r="D577" s="212" t="s">
        <v>283</v>
      </c>
      <c r="E577" s="223" t="s">
        <v>1</v>
      </c>
      <c r="F577" s="224" t="s">
        <v>573</v>
      </c>
      <c r="G577" s="222"/>
      <c r="H577" s="225">
        <v>-7.3049999999999997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291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24.2" customHeight="1">
      <c r="A578" s="34"/>
      <c r="B578" s="35"/>
      <c r="C578" s="192" t="s">
        <v>574</v>
      </c>
      <c r="D578" s="192" t="s">
        <v>274</v>
      </c>
      <c r="E578" s="193" t="s">
        <v>575</v>
      </c>
      <c r="F578" s="194" t="s">
        <v>576</v>
      </c>
      <c r="G578" s="195" t="s">
        <v>185</v>
      </c>
      <c r="H578" s="196">
        <v>0</v>
      </c>
      <c r="I578" s="197"/>
      <c r="J578" s="198">
        <f>ROUND(I578*H578,2)</f>
        <v>0</v>
      </c>
      <c r="K578" s="194" t="s">
        <v>278</v>
      </c>
      <c r="L578" s="39"/>
      <c r="M578" s="199" t="s">
        <v>1</v>
      </c>
      <c r="N578" s="200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1.6990000000000001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279</v>
      </c>
      <c r="AT578" s="203" t="s">
        <v>274</v>
      </c>
      <c r="AU578" s="203" t="s">
        <v>291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279</v>
      </c>
      <c r="BM578" s="203" t="s">
        <v>577</v>
      </c>
    </row>
    <row r="579" spans="1:65" s="2" customFormat="1" ht="11.25">
      <c r="A579" s="34"/>
      <c r="B579" s="35"/>
      <c r="C579" s="36"/>
      <c r="D579" s="205" t="s">
        <v>281</v>
      </c>
      <c r="E579" s="36"/>
      <c r="F579" s="206" t="s">
        <v>578</v>
      </c>
      <c r="G579" s="36"/>
      <c r="H579" s="36"/>
      <c r="I579" s="207"/>
      <c r="J579" s="36"/>
      <c r="K579" s="36"/>
      <c r="L579" s="39"/>
      <c r="M579" s="208"/>
      <c r="N579" s="209"/>
      <c r="O579" s="71"/>
      <c r="P579" s="71"/>
      <c r="Q579" s="71"/>
      <c r="R579" s="71"/>
      <c r="S579" s="71"/>
      <c r="T579" s="72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281</v>
      </c>
      <c r="AU579" s="17" t="s">
        <v>291</v>
      </c>
    </row>
    <row r="580" spans="1:65" s="13" customFormat="1" ht="11.25">
      <c r="B580" s="210"/>
      <c r="C580" s="211"/>
      <c r="D580" s="212" t="s">
        <v>283</v>
      </c>
      <c r="E580" s="213" t="s">
        <v>1</v>
      </c>
      <c r="F580" s="214" t="s">
        <v>437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291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>
      <c r="B581" s="210"/>
      <c r="C581" s="211"/>
      <c r="D581" s="212" t="s">
        <v>283</v>
      </c>
      <c r="E581" s="213" t="s">
        <v>1</v>
      </c>
      <c r="F581" s="214" t="s">
        <v>285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291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3" customFormat="1" ht="11.25">
      <c r="B582" s="210"/>
      <c r="C582" s="211"/>
      <c r="D582" s="212" t="s">
        <v>283</v>
      </c>
      <c r="E582" s="213" t="s">
        <v>1</v>
      </c>
      <c r="F582" s="214" t="s">
        <v>439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283</v>
      </c>
      <c r="AU582" s="220" t="s">
        <v>291</v>
      </c>
      <c r="AV582" s="13" t="s">
        <v>16</v>
      </c>
      <c r="AW582" s="13" t="s">
        <v>32</v>
      </c>
      <c r="AX582" s="13" t="s">
        <v>76</v>
      </c>
      <c r="AY582" s="220" t="s">
        <v>272</v>
      </c>
    </row>
    <row r="583" spans="1:65" s="14" customFormat="1" ht="11.25">
      <c r="B583" s="221"/>
      <c r="C583" s="222"/>
      <c r="D583" s="212" t="s">
        <v>283</v>
      </c>
      <c r="E583" s="223" t="s">
        <v>1</v>
      </c>
      <c r="F583" s="224" t="s">
        <v>579</v>
      </c>
      <c r="G583" s="222"/>
      <c r="H583" s="225">
        <v>1.9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291</v>
      </c>
      <c r="AV583" s="14" t="s">
        <v>84</v>
      </c>
      <c r="AW583" s="14" t="s">
        <v>32</v>
      </c>
      <c r="AX583" s="14" t="s">
        <v>76</v>
      </c>
      <c r="AY583" s="231" t="s">
        <v>272</v>
      </c>
    </row>
    <row r="584" spans="1:65" s="14" customFormat="1" ht="11.25">
      <c r="B584" s="221"/>
      <c r="C584" s="222"/>
      <c r="D584" s="212" t="s">
        <v>283</v>
      </c>
      <c r="E584" s="223" t="s">
        <v>1</v>
      </c>
      <c r="F584" s="224" t="s">
        <v>580</v>
      </c>
      <c r="G584" s="222"/>
      <c r="H584" s="225">
        <v>0.1</v>
      </c>
      <c r="I584" s="226"/>
      <c r="J584" s="222"/>
      <c r="K584" s="222"/>
      <c r="L584" s="227"/>
      <c r="M584" s="228"/>
      <c r="N584" s="229"/>
      <c r="O584" s="229"/>
      <c r="P584" s="229"/>
      <c r="Q584" s="229"/>
      <c r="R584" s="229"/>
      <c r="S584" s="229"/>
      <c r="T584" s="230"/>
      <c r="AT584" s="231" t="s">
        <v>283</v>
      </c>
      <c r="AU584" s="231" t="s">
        <v>291</v>
      </c>
      <c r="AV584" s="14" t="s">
        <v>84</v>
      </c>
      <c r="AW584" s="14" t="s">
        <v>32</v>
      </c>
      <c r="AX584" s="14" t="s">
        <v>76</v>
      </c>
      <c r="AY584" s="231" t="s">
        <v>272</v>
      </c>
    </row>
    <row r="585" spans="1:65" s="14" customFormat="1" ht="11.25">
      <c r="B585" s="221"/>
      <c r="C585" s="222"/>
      <c r="D585" s="212" t="s">
        <v>283</v>
      </c>
      <c r="E585" s="223" t="s">
        <v>1</v>
      </c>
      <c r="F585" s="224" t="s">
        <v>581</v>
      </c>
      <c r="G585" s="222"/>
      <c r="H585" s="225">
        <v>0.3</v>
      </c>
      <c r="I585" s="226"/>
      <c r="J585" s="222"/>
      <c r="K585" s="222"/>
      <c r="L585" s="227"/>
      <c r="M585" s="228"/>
      <c r="N585" s="229"/>
      <c r="O585" s="229"/>
      <c r="P585" s="229"/>
      <c r="Q585" s="229"/>
      <c r="R585" s="229"/>
      <c r="S585" s="229"/>
      <c r="T585" s="230"/>
      <c r="AT585" s="231" t="s">
        <v>283</v>
      </c>
      <c r="AU585" s="231" t="s">
        <v>291</v>
      </c>
      <c r="AV585" s="14" t="s">
        <v>84</v>
      </c>
      <c r="AW585" s="14" t="s">
        <v>32</v>
      </c>
      <c r="AX585" s="14" t="s">
        <v>76</v>
      </c>
      <c r="AY585" s="231" t="s">
        <v>272</v>
      </c>
    </row>
    <row r="586" spans="1:65" s="13" customFormat="1" ht="11.25">
      <c r="B586" s="210"/>
      <c r="C586" s="211"/>
      <c r="D586" s="212" t="s">
        <v>283</v>
      </c>
      <c r="E586" s="213" t="s">
        <v>1</v>
      </c>
      <c r="F586" s="214" t="s">
        <v>285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291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3" customFormat="1" ht="11.25">
      <c r="B587" s="210"/>
      <c r="C587" s="211"/>
      <c r="D587" s="212" t="s">
        <v>283</v>
      </c>
      <c r="E587" s="213" t="s">
        <v>1</v>
      </c>
      <c r="F587" s="214" t="s">
        <v>289</v>
      </c>
      <c r="G587" s="211"/>
      <c r="H587" s="213" t="s">
        <v>1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283</v>
      </c>
      <c r="AU587" s="220" t="s">
        <v>291</v>
      </c>
      <c r="AV587" s="13" t="s">
        <v>16</v>
      </c>
      <c r="AW587" s="13" t="s">
        <v>32</v>
      </c>
      <c r="AX587" s="13" t="s">
        <v>76</v>
      </c>
      <c r="AY587" s="220" t="s">
        <v>272</v>
      </c>
    </row>
    <row r="588" spans="1:65" s="14" customFormat="1" ht="11.25">
      <c r="B588" s="221"/>
      <c r="C588" s="222"/>
      <c r="D588" s="212" t="s">
        <v>283</v>
      </c>
      <c r="E588" s="223" t="s">
        <v>1</v>
      </c>
      <c r="F588" s="224" t="s">
        <v>582</v>
      </c>
      <c r="G588" s="222"/>
      <c r="H588" s="225">
        <v>-2.2999999999999998</v>
      </c>
      <c r="I588" s="226"/>
      <c r="J588" s="222"/>
      <c r="K588" s="222"/>
      <c r="L588" s="227"/>
      <c r="M588" s="228"/>
      <c r="N588" s="229"/>
      <c r="O588" s="229"/>
      <c r="P588" s="229"/>
      <c r="Q588" s="229"/>
      <c r="R588" s="229"/>
      <c r="S588" s="229"/>
      <c r="T588" s="230"/>
      <c r="AT588" s="231" t="s">
        <v>283</v>
      </c>
      <c r="AU588" s="231" t="s">
        <v>291</v>
      </c>
      <c r="AV588" s="14" t="s">
        <v>84</v>
      </c>
      <c r="AW588" s="14" t="s">
        <v>32</v>
      </c>
      <c r="AX588" s="14" t="s">
        <v>76</v>
      </c>
      <c r="AY588" s="231" t="s">
        <v>272</v>
      </c>
    </row>
    <row r="589" spans="1:65" s="12" customFormat="1" ht="20.85" customHeight="1">
      <c r="B589" s="176"/>
      <c r="C589" s="177"/>
      <c r="D589" s="178" t="s">
        <v>75</v>
      </c>
      <c r="E589" s="190" t="s">
        <v>448</v>
      </c>
      <c r="F589" s="190" t="s">
        <v>583</v>
      </c>
      <c r="G589" s="177"/>
      <c r="H589" s="177"/>
      <c r="I589" s="180"/>
      <c r="J589" s="191">
        <f>BK589</f>
        <v>0</v>
      </c>
      <c r="K589" s="177"/>
      <c r="L589" s="182"/>
      <c r="M589" s="183"/>
      <c r="N589" s="184"/>
      <c r="O589" s="184"/>
      <c r="P589" s="185">
        <f>SUM(P590:P896)</f>
        <v>0</v>
      </c>
      <c r="Q589" s="184"/>
      <c r="R589" s="185">
        <f>SUM(R590:R896)</f>
        <v>19.190062329999996</v>
      </c>
      <c r="S589" s="184"/>
      <c r="T589" s="186">
        <f>SUM(T590:T896)</f>
        <v>0</v>
      </c>
      <c r="AR589" s="187" t="s">
        <v>16</v>
      </c>
      <c r="AT589" s="188" t="s">
        <v>75</v>
      </c>
      <c r="AU589" s="188" t="s">
        <v>84</v>
      </c>
      <c r="AY589" s="187" t="s">
        <v>272</v>
      </c>
      <c r="BK589" s="189">
        <f>SUM(BK590:BK896)</f>
        <v>0</v>
      </c>
    </row>
    <row r="590" spans="1:65" s="2" customFormat="1" ht="24.2" customHeight="1">
      <c r="A590" s="34"/>
      <c r="B590" s="35"/>
      <c r="C590" s="192" t="s">
        <v>584</v>
      </c>
      <c r="D590" s="192" t="s">
        <v>274</v>
      </c>
      <c r="E590" s="193" t="s">
        <v>585</v>
      </c>
      <c r="F590" s="194" t="s">
        <v>586</v>
      </c>
      <c r="G590" s="195" t="s">
        <v>277</v>
      </c>
      <c r="H590" s="196">
        <v>0</v>
      </c>
      <c r="I590" s="197"/>
      <c r="J590" s="198">
        <f>ROUND(I590*H590,2)</f>
        <v>0</v>
      </c>
      <c r="K590" s="194" t="s">
        <v>278</v>
      </c>
      <c r="L590" s="39"/>
      <c r="M590" s="199" t="s">
        <v>1</v>
      </c>
      <c r="N590" s="200" t="s">
        <v>41</v>
      </c>
      <c r="O590" s="71"/>
      <c r="P590" s="201">
        <f>O590*H590</f>
        <v>0</v>
      </c>
      <c r="Q590" s="201">
        <v>2.16</v>
      </c>
      <c r="R590" s="201">
        <f>Q590*H590</f>
        <v>0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279</v>
      </c>
      <c r="AT590" s="203" t="s">
        <v>274</v>
      </c>
      <c r="AU590" s="203" t="s">
        <v>291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279</v>
      </c>
      <c r="BM590" s="203" t="s">
        <v>587</v>
      </c>
    </row>
    <row r="591" spans="1:65" s="2" customFormat="1" ht="11.25">
      <c r="A591" s="34"/>
      <c r="B591" s="35"/>
      <c r="C591" s="36"/>
      <c r="D591" s="205" t="s">
        <v>281</v>
      </c>
      <c r="E591" s="36"/>
      <c r="F591" s="206" t="s">
        <v>588</v>
      </c>
      <c r="G591" s="36"/>
      <c r="H591" s="36"/>
      <c r="I591" s="207"/>
      <c r="J591" s="36"/>
      <c r="K591" s="36"/>
      <c r="L591" s="39"/>
      <c r="M591" s="208"/>
      <c r="N591" s="209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281</v>
      </c>
      <c r="AU591" s="17" t="s">
        <v>291</v>
      </c>
    </row>
    <row r="592" spans="1:65" s="13" customFormat="1" ht="22.5">
      <c r="B592" s="210"/>
      <c r="C592" s="211"/>
      <c r="D592" s="212" t="s">
        <v>283</v>
      </c>
      <c r="E592" s="213" t="s">
        <v>1</v>
      </c>
      <c r="F592" s="214" t="s">
        <v>589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291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>
      <c r="B593" s="210"/>
      <c r="C593" s="211"/>
      <c r="D593" s="212" t="s">
        <v>283</v>
      </c>
      <c r="E593" s="213" t="s">
        <v>1</v>
      </c>
      <c r="F593" s="214" t="s">
        <v>285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291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3" customFormat="1" ht="11.25">
      <c r="B594" s="210"/>
      <c r="C594" s="211"/>
      <c r="D594" s="212" t="s">
        <v>283</v>
      </c>
      <c r="E594" s="213" t="s">
        <v>1</v>
      </c>
      <c r="F594" s="214" t="s">
        <v>590</v>
      </c>
      <c r="G594" s="211"/>
      <c r="H594" s="213" t="s">
        <v>1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283</v>
      </c>
      <c r="AU594" s="220" t="s">
        <v>291</v>
      </c>
      <c r="AV594" s="13" t="s">
        <v>16</v>
      </c>
      <c r="AW594" s="13" t="s">
        <v>32</v>
      </c>
      <c r="AX594" s="13" t="s">
        <v>76</v>
      </c>
      <c r="AY594" s="220" t="s">
        <v>272</v>
      </c>
    </row>
    <row r="595" spans="1:65" s="13" customFormat="1" ht="11.25">
      <c r="B595" s="210"/>
      <c r="C595" s="211"/>
      <c r="D595" s="212" t="s">
        <v>283</v>
      </c>
      <c r="E595" s="213" t="s">
        <v>1</v>
      </c>
      <c r="F595" s="214" t="s">
        <v>591</v>
      </c>
      <c r="G595" s="211"/>
      <c r="H595" s="213" t="s">
        <v>1</v>
      </c>
      <c r="I595" s="215"/>
      <c r="J595" s="211"/>
      <c r="K595" s="211"/>
      <c r="L595" s="216"/>
      <c r="M595" s="217"/>
      <c r="N595" s="218"/>
      <c r="O595" s="218"/>
      <c r="P595" s="218"/>
      <c r="Q595" s="218"/>
      <c r="R595" s="218"/>
      <c r="S595" s="218"/>
      <c r="T595" s="219"/>
      <c r="AT595" s="220" t="s">
        <v>283</v>
      </c>
      <c r="AU595" s="220" t="s">
        <v>291</v>
      </c>
      <c r="AV595" s="13" t="s">
        <v>16</v>
      </c>
      <c r="AW595" s="13" t="s">
        <v>32</v>
      </c>
      <c r="AX595" s="13" t="s">
        <v>76</v>
      </c>
      <c r="AY595" s="220" t="s">
        <v>272</v>
      </c>
    </row>
    <row r="596" spans="1:65" s="14" customFormat="1" ht="11.25">
      <c r="B596" s="221"/>
      <c r="C596" s="222"/>
      <c r="D596" s="212" t="s">
        <v>283</v>
      </c>
      <c r="E596" s="223" t="s">
        <v>1</v>
      </c>
      <c r="F596" s="224" t="s">
        <v>592</v>
      </c>
      <c r="G596" s="222"/>
      <c r="H596" s="225">
        <v>253.2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283</v>
      </c>
      <c r="AU596" s="231" t="s">
        <v>291</v>
      </c>
      <c r="AV596" s="14" t="s">
        <v>84</v>
      </c>
      <c r="AW596" s="14" t="s">
        <v>32</v>
      </c>
      <c r="AX596" s="14" t="s">
        <v>76</v>
      </c>
      <c r="AY596" s="231" t="s">
        <v>272</v>
      </c>
    </row>
    <row r="597" spans="1:65" s="13" customFormat="1" ht="11.25">
      <c r="B597" s="210"/>
      <c r="C597" s="211"/>
      <c r="D597" s="212" t="s">
        <v>283</v>
      </c>
      <c r="E597" s="213" t="s">
        <v>1</v>
      </c>
      <c r="F597" s="214" t="s">
        <v>285</v>
      </c>
      <c r="G597" s="211"/>
      <c r="H597" s="213" t="s">
        <v>1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283</v>
      </c>
      <c r="AU597" s="220" t="s">
        <v>291</v>
      </c>
      <c r="AV597" s="13" t="s">
        <v>16</v>
      </c>
      <c r="AW597" s="13" t="s">
        <v>32</v>
      </c>
      <c r="AX597" s="13" t="s">
        <v>76</v>
      </c>
      <c r="AY597" s="220" t="s">
        <v>272</v>
      </c>
    </row>
    <row r="598" spans="1:65" s="13" customFormat="1" ht="11.25">
      <c r="B598" s="210"/>
      <c r="C598" s="211"/>
      <c r="D598" s="212" t="s">
        <v>283</v>
      </c>
      <c r="E598" s="213" t="s">
        <v>1</v>
      </c>
      <c r="F598" s="214" t="s">
        <v>289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291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4" customFormat="1" ht="11.25">
      <c r="B599" s="221"/>
      <c r="C599" s="222"/>
      <c r="D599" s="212" t="s">
        <v>283</v>
      </c>
      <c r="E599" s="223" t="s">
        <v>1</v>
      </c>
      <c r="F599" s="224" t="s">
        <v>593</v>
      </c>
      <c r="G599" s="222"/>
      <c r="H599" s="225">
        <v>-253.2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283</v>
      </c>
      <c r="AU599" s="231" t="s">
        <v>291</v>
      </c>
      <c r="AV599" s="14" t="s">
        <v>84</v>
      </c>
      <c r="AW599" s="14" t="s">
        <v>32</v>
      </c>
      <c r="AX599" s="14" t="s">
        <v>76</v>
      </c>
      <c r="AY599" s="231" t="s">
        <v>272</v>
      </c>
    </row>
    <row r="600" spans="1:65" s="2" customFormat="1" ht="24.2" customHeight="1">
      <c r="A600" s="34"/>
      <c r="B600" s="35"/>
      <c r="C600" s="192" t="s">
        <v>594</v>
      </c>
      <c r="D600" s="192" t="s">
        <v>274</v>
      </c>
      <c r="E600" s="193" t="s">
        <v>595</v>
      </c>
      <c r="F600" s="194" t="s">
        <v>596</v>
      </c>
      <c r="G600" s="195" t="s">
        <v>277</v>
      </c>
      <c r="H600" s="196">
        <v>0</v>
      </c>
      <c r="I600" s="197"/>
      <c r="J600" s="198">
        <f>ROUND(I600*H600,2)</f>
        <v>0</v>
      </c>
      <c r="K600" s="194" t="s">
        <v>278</v>
      </c>
      <c r="L600" s="39"/>
      <c r="M600" s="199" t="s">
        <v>1</v>
      </c>
      <c r="N600" s="200" t="s">
        <v>41</v>
      </c>
      <c r="O600" s="71"/>
      <c r="P600" s="201">
        <f>O600*H600</f>
        <v>0</v>
      </c>
      <c r="Q600" s="201">
        <v>2.16</v>
      </c>
      <c r="R600" s="201">
        <f>Q600*H600</f>
        <v>0</v>
      </c>
      <c r="S600" s="201">
        <v>0</v>
      </c>
      <c r="T600" s="202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203" t="s">
        <v>279</v>
      </c>
      <c r="AT600" s="203" t="s">
        <v>274</v>
      </c>
      <c r="AU600" s="203" t="s">
        <v>291</v>
      </c>
      <c r="AY600" s="17" t="s">
        <v>272</v>
      </c>
      <c r="BE600" s="204">
        <f>IF(N600="základní",J600,0)</f>
        <v>0</v>
      </c>
      <c r="BF600" s="204">
        <f>IF(N600="snížená",J600,0)</f>
        <v>0</v>
      </c>
      <c r="BG600" s="204">
        <f>IF(N600="zákl. přenesená",J600,0)</f>
        <v>0</v>
      </c>
      <c r="BH600" s="204">
        <f>IF(N600="sníž. přenesená",J600,0)</f>
        <v>0</v>
      </c>
      <c r="BI600" s="204">
        <f>IF(N600="nulová",J600,0)</f>
        <v>0</v>
      </c>
      <c r="BJ600" s="17" t="s">
        <v>16</v>
      </c>
      <c r="BK600" s="204">
        <f>ROUND(I600*H600,2)</f>
        <v>0</v>
      </c>
      <c r="BL600" s="17" t="s">
        <v>279</v>
      </c>
      <c r="BM600" s="203" t="s">
        <v>597</v>
      </c>
    </row>
    <row r="601" spans="1:65" s="2" customFormat="1" ht="11.25">
      <c r="A601" s="34"/>
      <c r="B601" s="35"/>
      <c r="C601" s="36"/>
      <c r="D601" s="205" t="s">
        <v>281</v>
      </c>
      <c r="E601" s="36"/>
      <c r="F601" s="206" t="s">
        <v>598</v>
      </c>
      <c r="G601" s="36"/>
      <c r="H601" s="36"/>
      <c r="I601" s="207"/>
      <c r="J601" s="36"/>
      <c r="K601" s="36"/>
      <c r="L601" s="39"/>
      <c r="M601" s="208"/>
      <c r="N601" s="209"/>
      <c r="O601" s="71"/>
      <c r="P601" s="71"/>
      <c r="Q601" s="71"/>
      <c r="R601" s="71"/>
      <c r="S601" s="71"/>
      <c r="T601" s="72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281</v>
      </c>
      <c r="AU601" s="17" t="s">
        <v>291</v>
      </c>
    </row>
    <row r="602" spans="1:65" s="13" customFormat="1" ht="22.5">
      <c r="B602" s="210"/>
      <c r="C602" s="211"/>
      <c r="D602" s="212" t="s">
        <v>283</v>
      </c>
      <c r="E602" s="213" t="s">
        <v>1</v>
      </c>
      <c r="F602" s="214" t="s">
        <v>589</v>
      </c>
      <c r="G602" s="211"/>
      <c r="H602" s="213" t="s">
        <v>1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283</v>
      </c>
      <c r="AU602" s="220" t="s">
        <v>291</v>
      </c>
      <c r="AV602" s="13" t="s">
        <v>16</v>
      </c>
      <c r="AW602" s="13" t="s">
        <v>32</v>
      </c>
      <c r="AX602" s="13" t="s">
        <v>76</v>
      </c>
      <c r="AY602" s="220" t="s">
        <v>272</v>
      </c>
    </row>
    <row r="603" spans="1:65" s="13" customFormat="1" ht="11.25">
      <c r="B603" s="210"/>
      <c r="C603" s="211"/>
      <c r="D603" s="212" t="s">
        <v>283</v>
      </c>
      <c r="E603" s="213" t="s">
        <v>1</v>
      </c>
      <c r="F603" s="214" t="s">
        <v>285</v>
      </c>
      <c r="G603" s="211"/>
      <c r="H603" s="213" t="s">
        <v>1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283</v>
      </c>
      <c r="AU603" s="220" t="s">
        <v>291</v>
      </c>
      <c r="AV603" s="13" t="s">
        <v>16</v>
      </c>
      <c r="AW603" s="13" t="s">
        <v>32</v>
      </c>
      <c r="AX603" s="13" t="s">
        <v>76</v>
      </c>
      <c r="AY603" s="220" t="s">
        <v>272</v>
      </c>
    </row>
    <row r="604" spans="1:65" s="13" customFormat="1" ht="11.25">
      <c r="B604" s="210"/>
      <c r="C604" s="211"/>
      <c r="D604" s="212" t="s">
        <v>283</v>
      </c>
      <c r="E604" s="213" t="s">
        <v>1</v>
      </c>
      <c r="F604" s="214" t="s">
        <v>590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291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>
      <c r="B605" s="210"/>
      <c r="C605" s="211"/>
      <c r="D605" s="212" t="s">
        <v>283</v>
      </c>
      <c r="E605" s="213" t="s">
        <v>1</v>
      </c>
      <c r="F605" s="214" t="s">
        <v>599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291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3" customFormat="1" ht="11.25">
      <c r="B606" s="210"/>
      <c r="C606" s="211"/>
      <c r="D606" s="212" t="s">
        <v>283</v>
      </c>
      <c r="E606" s="213" t="s">
        <v>1</v>
      </c>
      <c r="F606" s="214" t="s">
        <v>590</v>
      </c>
      <c r="G606" s="211"/>
      <c r="H606" s="213" t="s">
        <v>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283</v>
      </c>
      <c r="AU606" s="220" t="s">
        <v>291</v>
      </c>
      <c r="AV606" s="13" t="s">
        <v>16</v>
      </c>
      <c r="AW606" s="13" t="s">
        <v>32</v>
      </c>
      <c r="AX606" s="13" t="s">
        <v>76</v>
      </c>
      <c r="AY606" s="220" t="s">
        <v>272</v>
      </c>
    </row>
    <row r="607" spans="1:65" s="14" customFormat="1" ht="11.25">
      <c r="B607" s="221"/>
      <c r="C607" s="222"/>
      <c r="D607" s="212" t="s">
        <v>283</v>
      </c>
      <c r="E607" s="223" t="s">
        <v>1</v>
      </c>
      <c r="F607" s="224" t="s">
        <v>600</v>
      </c>
      <c r="G607" s="222"/>
      <c r="H607" s="225">
        <v>337.30500000000001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283</v>
      </c>
      <c r="AU607" s="231" t="s">
        <v>291</v>
      </c>
      <c r="AV607" s="14" t="s">
        <v>84</v>
      </c>
      <c r="AW607" s="14" t="s">
        <v>32</v>
      </c>
      <c r="AX607" s="14" t="s">
        <v>76</v>
      </c>
      <c r="AY607" s="231" t="s">
        <v>272</v>
      </c>
    </row>
    <row r="608" spans="1:65" s="13" customFormat="1" ht="11.25">
      <c r="B608" s="210"/>
      <c r="C608" s="211"/>
      <c r="D608" s="212" t="s">
        <v>283</v>
      </c>
      <c r="E608" s="213" t="s">
        <v>1</v>
      </c>
      <c r="F608" s="214" t="s">
        <v>601</v>
      </c>
      <c r="G608" s="211"/>
      <c r="H608" s="213" t="s">
        <v>1</v>
      </c>
      <c r="I608" s="215"/>
      <c r="J608" s="211"/>
      <c r="K608" s="211"/>
      <c r="L608" s="216"/>
      <c r="M608" s="217"/>
      <c r="N608" s="218"/>
      <c r="O608" s="218"/>
      <c r="P608" s="218"/>
      <c r="Q608" s="218"/>
      <c r="R608" s="218"/>
      <c r="S608" s="218"/>
      <c r="T608" s="219"/>
      <c r="AT608" s="220" t="s">
        <v>283</v>
      </c>
      <c r="AU608" s="220" t="s">
        <v>291</v>
      </c>
      <c r="AV608" s="13" t="s">
        <v>16</v>
      </c>
      <c r="AW608" s="13" t="s">
        <v>32</v>
      </c>
      <c r="AX608" s="13" t="s">
        <v>76</v>
      </c>
      <c r="AY608" s="220" t="s">
        <v>272</v>
      </c>
    </row>
    <row r="609" spans="1:65" s="14" customFormat="1" ht="11.25">
      <c r="B609" s="221"/>
      <c r="C609" s="222"/>
      <c r="D609" s="212" t="s">
        <v>283</v>
      </c>
      <c r="E609" s="223" t="s">
        <v>1</v>
      </c>
      <c r="F609" s="224" t="s">
        <v>602</v>
      </c>
      <c r="G609" s="222"/>
      <c r="H609" s="225">
        <v>1.1779999999999999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AT609" s="231" t="s">
        <v>283</v>
      </c>
      <c r="AU609" s="231" t="s">
        <v>291</v>
      </c>
      <c r="AV609" s="14" t="s">
        <v>84</v>
      </c>
      <c r="AW609" s="14" t="s">
        <v>32</v>
      </c>
      <c r="AX609" s="14" t="s">
        <v>76</v>
      </c>
      <c r="AY609" s="231" t="s">
        <v>272</v>
      </c>
    </row>
    <row r="610" spans="1:65" s="14" customFormat="1" ht="11.25">
      <c r="B610" s="221"/>
      <c r="C610" s="222"/>
      <c r="D610" s="212" t="s">
        <v>283</v>
      </c>
      <c r="E610" s="223" t="s">
        <v>1</v>
      </c>
      <c r="F610" s="224" t="s">
        <v>603</v>
      </c>
      <c r="G610" s="222"/>
      <c r="H610" s="225">
        <v>1.7270000000000001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AT610" s="231" t="s">
        <v>283</v>
      </c>
      <c r="AU610" s="231" t="s">
        <v>291</v>
      </c>
      <c r="AV610" s="14" t="s">
        <v>84</v>
      </c>
      <c r="AW610" s="14" t="s">
        <v>32</v>
      </c>
      <c r="AX610" s="14" t="s">
        <v>76</v>
      </c>
      <c r="AY610" s="231" t="s">
        <v>272</v>
      </c>
    </row>
    <row r="611" spans="1:65" s="14" customFormat="1" ht="11.25">
      <c r="B611" s="221"/>
      <c r="C611" s="222"/>
      <c r="D611" s="212" t="s">
        <v>283</v>
      </c>
      <c r="E611" s="223" t="s">
        <v>1</v>
      </c>
      <c r="F611" s="224" t="s">
        <v>604</v>
      </c>
      <c r="G611" s="222"/>
      <c r="H611" s="225">
        <v>1.68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283</v>
      </c>
      <c r="AU611" s="231" t="s">
        <v>291</v>
      </c>
      <c r="AV611" s="14" t="s">
        <v>84</v>
      </c>
      <c r="AW611" s="14" t="s">
        <v>32</v>
      </c>
      <c r="AX611" s="14" t="s">
        <v>76</v>
      </c>
      <c r="AY611" s="231" t="s">
        <v>272</v>
      </c>
    </row>
    <row r="612" spans="1:65" s="13" customFormat="1" ht="11.25">
      <c r="B612" s="210"/>
      <c r="C612" s="211"/>
      <c r="D612" s="212" t="s">
        <v>283</v>
      </c>
      <c r="E612" s="213" t="s">
        <v>1</v>
      </c>
      <c r="F612" s="214" t="s">
        <v>285</v>
      </c>
      <c r="G612" s="211"/>
      <c r="H612" s="213" t="s">
        <v>1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283</v>
      </c>
      <c r="AU612" s="220" t="s">
        <v>291</v>
      </c>
      <c r="AV612" s="13" t="s">
        <v>16</v>
      </c>
      <c r="AW612" s="13" t="s">
        <v>32</v>
      </c>
      <c r="AX612" s="13" t="s">
        <v>76</v>
      </c>
      <c r="AY612" s="220" t="s">
        <v>272</v>
      </c>
    </row>
    <row r="613" spans="1:65" s="13" customFormat="1" ht="11.25">
      <c r="B613" s="210"/>
      <c r="C613" s="211"/>
      <c r="D613" s="212" t="s">
        <v>283</v>
      </c>
      <c r="E613" s="213" t="s">
        <v>1</v>
      </c>
      <c r="F613" s="214" t="s">
        <v>289</v>
      </c>
      <c r="G613" s="211"/>
      <c r="H613" s="213" t="s">
        <v>1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283</v>
      </c>
      <c r="AU613" s="220" t="s">
        <v>291</v>
      </c>
      <c r="AV613" s="13" t="s">
        <v>16</v>
      </c>
      <c r="AW613" s="13" t="s">
        <v>32</v>
      </c>
      <c r="AX613" s="13" t="s">
        <v>76</v>
      </c>
      <c r="AY613" s="220" t="s">
        <v>272</v>
      </c>
    </row>
    <row r="614" spans="1:65" s="14" customFormat="1" ht="11.25">
      <c r="B614" s="221"/>
      <c r="C614" s="222"/>
      <c r="D614" s="212" t="s">
        <v>283</v>
      </c>
      <c r="E614" s="223" t="s">
        <v>1</v>
      </c>
      <c r="F614" s="224" t="s">
        <v>605</v>
      </c>
      <c r="G614" s="222"/>
      <c r="H614" s="225">
        <v>-341.89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283</v>
      </c>
      <c r="AU614" s="231" t="s">
        <v>291</v>
      </c>
      <c r="AV614" s="14" t="s">
        <v>84</v>
      </c>
      <c r="AW614" s="14" t="s">
        <v>32</v>
      </c>
      <c r="AX614" s="14" t="s">
        <v>76</v>
      </c>
      <c r="AY614" s="231" t="s">
        <v>272</v>
      </c>
    </row>
    <row r="615" spans="1:65" s="2" customFormat="1" ht="24.2" customHeight="1">
      <c r="A615" s="34"/>
      <c r="B615" s="35"/>
      <c r="C615" s="192" t="s">
        <v>606</v>
      </c>
      <c r="D615" s="192" t="s">
        <v>274</v>
      </c>
      <c r="E615" s="193" t="s">
        <v>607</v>
      </c>
      <c r="F615" s="194" t="s">
        <v>608</v>
      </c>
      <c r="G615" s="195" t="s">
        <v>277</v>
      </c>
      <c r="H615" s="196">
        <v>0</v>
      </c>
      <c r="I615" s="197"/>
      <c r="J615" s="198">
        <f>ROUND(I615*H615,2)</f>
        <v>0</v>
      </c>
      <c r="K615" s="194" t="s">
        <v>278</v>
      </c>
      <c r="L615" s="39"/>
      <c r="M615" s="199" t="s">
        <v>1</v>
      </c>
      <c r="N615" s="200" t="s">
        <v>41</v>
      </c>
      <c r="O615" s="71"/>
      <c r="P615" s="201">
        <f>O615*H615</f>
        <v>0</v>
      </c>
      <c r="Q615" s="201">
        <v>1.98</v>
      </c>
      <c r="R615" s="201">
        <f>Q615*H615</f>
        <v>0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279</v>
      </c>
      <c r="AT615" s="203" t="s">
        <v>274</v>
      </c>
      <c r="AU615" s="203" t="s">
        <v>291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279</v>
      </c>
      <c r="BM615" s="203" t="s">
        <v>609</v>
      </c>
    </row>
    <row r="616" spans="1:65" s="2" customFormat="1" ht="11.25">
      <c r="A616" s="34"/>
      <c r="B616" s="35"/>
      <c r="C616" s="36"/>
      <c r="D616" s="205" t="s">
        <v>281</v>
      </c>
      <c r="E616" s="36"/>
      <c r="F616" s="206" t="s">
        <v>610</v>
      </c>
      <c r="G616" s="36"/>
      <c r="H616" s="36"/>
      <c r="I616" s="207"/>
      <c r="J616" s="36"/>
      <c r="K616" s="36"/>
      <c r="L616" s="39"/>
      <c r="M616" s="208"/>
      <c r="N616" s="209"/>
      <c r="O616" s="71"/>
      <c r="P616" s="71"/>
      <c r="Q616" s="71"/>
      <c r="R616" s="71"/>
      <c r="S616" s="71"/>
      <c r="T616" s="72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7" t="s">
        <v>281</v>
      </c>
      <c r="AU616" s="17" t="s">
        <v>291</v>
      </c>
    </row>
    <row r="617" spans="1:65" s="13" customFormat="1" ht="22.5">
      <c r="B617" s="210"/>
      <c r="C617" s="211"/>
      <c r="D617" s="212" t="s">
        <v>283</v>
      </c>
      <c r="E617" s="213" t="s">
        <v>1</v>
      </c>
      <c r="F617" s="214" t="s">
        <v>589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291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3" customFormat="1" ht="11.25">
      <c r="B618" s="210"/>
      <c r="C618" s="211"/>
      <c r="D618" s="212" t="s">
        <v>283</v>
      </c>
      <c r="E618" s="213" t="s">
        <v>1</v>
      </c>
      <c r="F618" s="214" t="s">
        <v>285</v>
      </c>
      <c r="G618" s="211"/>
      <c r="H618" s="213" t="s">
        <v>1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283</v>
      </c>
      <c r="AU618" s="220" t="s">
        <v>291</v>
      </c>
      <c r="AV618" s="13" t="s">
        <v>16</v>
      </c>
      <c r="AW618" s="13" t="s">
        <v>32</v>
      </c>
      <c r="AX618" s="13" t="s">
        <v>76</v>
      </c>
      <c r="AY618" s="220" t="s">
        <v>272</v>
      </c>
    </row>
    <row r="619" spans="1:65" s="13" customFormat="1" ht="11.25">
      <c r="B619" s="210"/>
      <c r="C619" s="211"/>
      <c r="D619" s="212" t="s">
        <v>283</v>
      </c>
      <c r="E619" s="213" t="s">
        <v>1</v>
      </c>
      <c r="F619" s="214" t="s">
        <v>590</v>
      </c>
      <c r="G619" s="211"/>
      <c r="H619" s="213" t="s">
        <v>1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283</v>
      </c>
      <c r="AU619" s="220" t="s">
        <v>291</v>
      </c>
      <c r="AV619" s="13" t="s">
        <v>16</v>
      </c>
      <c r="AW619" s="13" t="s">
        <v>32</v>
      </c>
      <c r="AX619" s="13" t="s">
        <v>76</v>
      </c>
      <c r="AY619" s="220" t="s">
        <v>272</v>
      </c>
    </row>
    <row r="620" spans="1:65" s="13" customFormat="1" ht="11.25">
      <c r="B620" s="210"/>
      <c r="C620" s="211"/>
      <c r="D620" s="212" t="s">
        <v>283</v>
      </c>
      <c r="E620" s="213" t="s">
        <v>1</v>
      </c>
      <c r="F620" s="214" t="s">
        <v>611</v>
      </c>
      <c r="G620" s="211"/>
      <c r="H620" s="213" t="s">
        <v>1</v>
      </c>
      <c r="I620" s="215"/>
      <c r="J620" s="211"/>
      <c r="K620" s="211"/>
      <c r="L620" s="216"/>
      <c r="M620" s="217"/>
      <c r="N620" s="218"/>
      <c r="O620" s="218"/>
      <c r="P620" s="218"/>
      <c r="Q620" s="218"/>
      <c r="R620" s="218"/>
      <c r="S620" s="218"/>
      <c r="T620" s="219"/>
      <c r="AT620" s="220" t="s">
        <v>283</v>
      </c>
      <c r="AU620" s="220" t="s">
        <v>291</v>
      </c>
      <c r="AV620" s="13" t="s">
        <v>16</v>
      </c>
      <c r="AW620" s="13" t="s">
        <v>32</v>
      </c>
      <c r="AX620" s="13" t="s">
        <v>76</v>
      </c>
      <c r="AY620" s="220" t="s">
        <v>272</v>
      </c>
    </row>
    <row r="621" spans="1:65" s="14" customFormat="1" ht="11.25">
      <c r="B621" s="221"/>
      <c r="C621" s="222"/>
      <c r="D621" s="212" t="s">
        <v>283</v>
      </c>
      <c r="E621" s="223" t="s">
        <v>1</v>
      </c>
      <c r="F621" s="224" t="s">
        <v>612</v>
      </c>
      <c r="G621" s="222"/>
      <c r="H621" s="225">
        <v>71.5</v>
      </c>
      <c r="I621" s="226"/>
      <c r="J621" s="222"/>
      <c r="K621" s="222"/>
      <c r="L621" s="227"/>
      <c r="M621" s="228"/>
      <c r="N621" s="229"/>
      <c r="O621" s="229"/>
      <c r="P621" s="229"/>
      <c r="Q621" s="229"/>
      <c r="R621" s="229"/>
      <c r="S621" s="229"/>
      <c r="T621" s="230"/>
      <c r="AT621" s="231" t="s">
        <v>283</v>
      </c>
      <c r="AU621" s="231" t="s">
        <v>291</v>
      </c>
      <c r="AV621" s="14" t="s">
        <v>84</v>
      </c>
      <c r="AW621" s="14" t="s">
        <v>32</v>
      </c>
      <c r="AX621" s="14" t="s">
        <v>76</v>
      </c>
      <c r="AY621" s="231" t="s">
        <v>272</v>
      </c>
    </row>
    <row r="622" spans="1:65" s="14" customFormat="1" ht="11.25">
      <c r="B622" s="221"/>
      <c r="C622" s="222"/>
      <c r="D622" s="212" t="s">
        <v>283</v>
      </c>
      <c r="E622" s="223" t="s">
        <v>1</v>
      </c>
      <c r="F622" s="224" t="s">
        <v>613</v>
      </c>
      <c r="G622" s="222"/>
      <c r="H622" s="225">
        <v>12.75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283</v>
      </c>
      <c r="AU622" s="231" t="s">
        <v>291</v>
      </c>
      <c r="AV622" s="14" t="s">
        <v>84</v>
      </c>
      <c r="AW622" s="14" t="s">
        <v>32</v>
      </c>
      <c r="AX622" s="14" t="s">
        <v>76</v>
      </c>
      <c r="AY622" s="231" t="s">
        <v>272</v>
      </c>
    </row>
    <row r="623" spans="1:65" s="14" customFormat="1" ht="11.25">
      <c r="B623" s="221"/>
      <c r="C623" s="222"/>
      <c r="D623" s="212" t="s">
        <v>283</v>
      </c>
      <c r="E623" s="223" t="s">
        <v>1</v>
      </c>
      <c r="F623" s="224" t="s">
        <v>614</v>
      </c>
      <c r="G623" s="222"/>
      <c r="H623" s="225">
        <v>159.5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283</v>
      </c>
      <c r="AU623" s="231" t="s">
        <v>291</v>
      </c>
      <c r="AV623" s="14" t="s">
        <v>84</v>
      </c>
      <c r="AW623" s="14" t="s">
        <v>32</v>
      </c>
      <c r="AX623" s="14" t="s">
        <v>76</v>
      </c>
      <c r="AY623" s="231" t="s">
        <v>272</v>
      </c>
    </row>
    <row r="624" spans="1:65" s="14" customFormat="1" ht="11.25">
      <c r="B624" s="221"/>
      <c r="C624" s="222"/>
      <c r="D624" s="212" t="s">
        <v>283</v>
      </c>
      <c r="E624" s="223" t="s">
        <v>1</v>
      </c>
      <c r="F624" s="224" t="s">
        <v>615</v>
      </c>
      <c r="G624" s="222"/>
      <c r="H624" s="225">
        <v>15.5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283</v>
      </c>
      <c r="AU624" s="231" t="s">
        <v>291</v>
      </c>
      <c r="AV624" s="14" t="s">
        <v>84</v>
      </c>
      <c r="AW624" s="14" t="s">
        <v>32</v>
      </c>
      <c r="AX624" s="14" t="s">
        <v>76</v>
      </c>
      <c r="AY624" s="231" t="s">
        <v>272</v>
      </c>
    </row>
    <row r="625" spans="1:65" s="13" customFormat="1" ht="11.25">
      <c r="B625" s="210"/>
      <c r="C625" s="211"/>
      <c r="D625" s="212" t="s">
        <v>283</v>
      </c>
      <c r="E625" s="213" t="s">
        <v>1</v>
      </c>
      <c r="F625" s="214" t="s">
        <v>285</v>
      </c>
      <c r="G625" s="211"/>
      <c r="H625" s="213" t="s">
        <v>1</v>
      </c>
      <c r="I625" s="215"/>
      <c r="J625" s="211"/>
      <c r="K625" s="211"/>
      <c r="L625" s="216"/>
      <c r="M625" s="217"/>
      <c r="N625" s="218"/>
      <c r="O625" s="218"/>
      <c r="P625" s="218"/>
      <c r="Q625" s="218"/>
      <c r="R625" s="218"/>
      <c r="S625" s="218"/>
      <c r="T625" s="219"/>
      <c r="AT625" s="220" t="s">
        <v>283</v>
      </c>
      <c r="AU625" s="220" t="s">
        <v>291</v>
      </c>
      <c r="AV625" s="13" t="s">
        <v>16</v>
      </c>
      <c r="AW625" s="13" t="s">
        <v>32</v>
      </c>
      <c r="AX625" s="13" t="s">
        <v>76</v>
      </c>
      <c r="AY625" s="220" t="s">
        <v>272</v>
      </c>
    </row>
    <row r="626" spans="1:65" s="13" customFormat="1" ht="11.25">
      <c r="B626" s="210"/>
      <c r="C626" s="211"/>
      <c r="D626" s="212" t="s">
        <v>283</v>
      </c>
      <c r="E626" s="213" t="s">
        <v>1</v>
      </c>
      <c r="F626" s="214" t="s">
        <v>289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291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4" customFormat="1" ht="11.25">
      <c r="B627" s="221"/>
      <c r="C627" s="222"/>
      <c r="D627" s="212" t="s">
        <v>283</v>
      </c>
      <c r="E627" s="223" t="s">
        <v>1</v>
      </c>
      <c r="F627" s="224" t="s">
        <v>616</v>
      </c>
      <c r="G627" s="222"/>
      <c r="H627" s="225">
        <v>-259.25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283</v>
      </c>
      <c r="AU627" s="231" t="s">
        <v>291</v>
      </c>
      <c r="AV627" s="14" t="s">
        <v>84</v>
      </c>
      <c r="AW627" s="14" t="s">
        <v>32</v>
      </c>
      <c r="AX627" s="14" t="s">
        <v>76</v>
      </c>
      <c r="AY627" s="231" t="s">
        <v>272</v>
      </c>
    </row>
    <row r="628" spans="1:65" s="2" customFormat="1" ht="16.5" customHeight="1">
      <c r="A628" s="34"/>
      <c r="B628" s="35"/>
      <c r="C628" s="192" t="s">
        <v>617</v>
      </c>
      <c r="D628" s="192" t="s">
        <v>274</v>
      </c>
      <c r="E628" s="193" t="s">
        <v>618</v>
      </c>
      <c r="F628" s="194" t="s">
        <v>619</v>
      </c>
      <c r="G628" s="195" t="s">
        <v>277</v>
      </c>
      <c r="H628" s="196">
        <v>0</v>
      </c>
      <c r="I628" s="197"/>
      <c r="J628" s="198">
        <f>ROUND(I628*H628,2)</f>
        <v>0</v>
      </c>
      <c r="K628" s="194" t="s">
        <v>278</v>
      </c>
      <c r="L628" s="39"/>
      <c r="M628" s="199" t="s">
        <v>1</v>
      </c>
      <c r="N628" s="200" t="s">
        <v>41</v>
      </c>
      <c r="O628" s="71"/>
      <c r="P628" s="201">
        <f>O628*H628</f>
        <v>0</v>
      </c>
      <c r="Q628" s="201">
        <v>2.3010199999999998</v>
      </c>
      <c r="R628" s="201">
        <f>Q628*H628</f>
        <v>0</v>
      </c>
      <c r="S628" s="201">
        <v>0</v>
      </c>
      <c r="T628" s="202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203" t="s">
        <v>279</v>
      </c>
      <c r="AT628" s="203" t="s">
        <v>274</v>
      </c>
      <c r="AU628" s="203" t="s">
        <v>291</v>
      </c>
      <c r="AY628" s="17" t="s">
        <v>272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7" t="s">
        <v>16</v>
      </c>
      <c r="BK628" s="204">
        <f>ROUND(I628*H628,2)</f>
        <v>0</v>
      </c>
      <c r="BL628" s="17" t="s">
        <v>279</v>
      </c>
      <c r="BM628" s="203" t="s">
        <v>620</v>
      </c>
    </row>
    <row r="629" spans="1:65" s="2" customFormat="1" ht="11.25">
      <c r="A629" s="34"/>
      <c r="B629" s="35"/>
      <c r="C629" s="36"/>
      <c r="D629" s="205" t="s">
        <v>281</v>
      </c>
      <c r="E629" s="36"/>
      <c r="F629" s="206" t="s">
        <v>621</v>
      </c>
      <c r="G629" s="36"/>
      <c r="H629" s="36"/>
      <c r="I629" s="207"/>
      <c r="J629" s="36"/>
      <c r="K629" s="36"/>
      <c r="L629" s="39"/>
      <c r="M629" s="208"/>
      <c r="N629" s="209"/>
      <c r="O629" s="71"/>
      <c r="P629" s="71"/>
      <c r="Q629" s="71"/>
      <c r="R629" s="71"/>
      <c r="S629" s="71"/>
      <c r="T629" s="72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7" t="s">
        <v>281</v>
      </c>
      <c r="AU629" s="17" t="s">
        <v>291</v>
      </c>
    </row>
    <row r="630" spans="1:65" s="13" customFormat="1" ht="22.5">
      <c r="B630" s="210"/>
      <c r="C630" s="211"/>
      <c r="D630" s="212" t="s">
        <v>283</v>
      </c>
      <c r="E630" s="213" t="s">
        <v>1</v>
      </c>
      <c r="F630" s="214" t="s">
        <v>589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283</v>
      </c>
      <c r="AU630" s="220" t="s">
        <v>291</v>
      </c>
      <c r="AV630" s="13" t="s">
        <v>16</v>
      </c>
      <c r="AW630" s="13" t="s">
        <v>32</v>
      </c>
      <c r="AX630" s="13" t="s">
        <v>76</v>
      </c>
      <c r="AY630" s="220" t="s">
        <v>272</v>
      </c>
    </row>
    <row r="631" spans="1:65" s="13" customFormat="1" ht="11.25">
      <c r="B631" s="210"/>
      <c r="C631" s="211"/>
      <c r="D631" s="212" t="s">
        <v>283</v>
      </c>
      <c r="E631" s="213" t="s">
        <v>1</v>
      </c>
      <c r="F631" s="214" t="s">
        <v>285</v>
      </c>
      <c r="G631" s="211"/>
      <c r="H631" s="213" t="s">
        <v>1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283</v>
      </c>
      <c r="AU631" s="220" t="s">
        <v>291</v>
      </c>
      <c r="AV631" s="13" t="s">
        <v>16</v>
      </c>
      <c r="AW631" s="13" t="s">
        <v>32</v>
      </c>
      <c r="AX631" s="13" t="s">
        <v>76</v>
      </c>
      <c r="AY631" s="220" t="s">
        <v>272</v>
      </c>
    </row>
    <row r="632" spans="1:65" s="13" customFormat="1" ht="11.25">
      <c r="B632" s="210"/>
      <c r="C632" s="211"/>
      <c r="D632" s="212" t="s">
        <v>283</v>
      </c>
      <c r="E632" s="213" t="s">
        <v>1</v>
      </c>
      <c r="F632" s="214" t="s">
        <v>590</v>
      </c>
      <c r="G632" s="211"/>
      <c r="H632" s="213" t="s">
        <v>1</v>
      </c>
      <c r="I632" s="215"/>
      <c r="J632" s="211"/>
      <c r="K632" s="211"/>
      <c r="L632" s="216"/>
      <c r="M632" s="217"/>
      <c r="N632" s="218"/>
      <c r="O632" s="218"/>
      <c r="P632" s="218"/>
      <c r="Q632" s="218"/>
      <c r="R632" s="218"/>
      <c r="S632" s="218"/>
      <c r="T632" s="219"/>
      <c r="AT632" s="220" t="s">
        <v>283</v>
      </c>
      <c r="AU632" s="220" t="s">
        <v>291</v>
      </c>
      <c r="AV632" s="13" t="s">
        <v>16</v>
      </c>
      <c r="AW632" s="13" t="s">
        <v>32</v>
      </c>
      <c r="AX632" s="13" t="s">
        <v>76</v>
      </c>
      <c r="AY632" s="220" t="s">
        <v>272</v>
      </c>
    </row>
    <row r="633" spans="1:65" s="14" customFormat="1" ht="11.25">
      <c r="B633" s="221"/>
      <c r="C633" s="222"/>
      <c r="D633" s="212" t="s">
        <v>283</v>
      </c>
      <c r="E633" s="223" t="s">
        <v>1</v>
      </c>
      <c r="F633" s="224" t="s">
        <v>622</v>
      </c>
      <c r="G633" s="222"/>
      <c r="H633" s="225">
        <v>51.893000000000001</v>
      </c>
      <c r="I633" s="226"/>
      <c r="J633" s="222"/>
      <c r="K633" s="222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283</v>
      </c>
      <c r="AU633" s="231" t="s">
        <v>291</v>
      </c>
      <c r="AV633" s="14" t="s">
        <v>84</v>
      </c>
      <c r="AW633" s="14" t="s">
        <v>32</v>
      </c>
      <c r="AX633" s="14" t="s">
        <v>76</v>
      </c>
      <c r="AY633" s="231" t="s">
        <v>272</v>
      </c>
    </row>
    <row r="634" spans="1:65" s="13" customFormat="1" ht="11.25">
      <c r="B634" s="210"/>
      <c r="C634" s="211"/>
      <c r="D634" s="212" t="s">
        <v>283</v>
      </c>
      <c r="E634" s="213" t="s">
        <v>1</v>
      </c>
      <c r="F634" s="214" t="s">
        <v>285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283</v>
      </c>
      <c r="AU634" s="220" t="s">
        <v>291</v>
      </c>
      <c r="AV634" s="13" t="s">
        <v>16</v>
      </c>
      <c r="AW634" s="13" t="s">
        <v>32</v>
      </c>
      <c r="AX634" s="13" t="s">
        <v>76</v>
      </c>
      <c r="AY634" s="220" t="s">
        <v>272</v>
      </c>
    </row>
    <row r="635" spans="1:65" s="13" customFormat="1" ht="11.25">
      <c r="B635" s="210"/>
      <c r="C635" s="211"/>
      <c r="D635" s="212" t="s">
        <v>283</v>
      </c>
      <c r="E635" s="213" t="s">
        <v>1</v>
      </c>
      <c r="F635" s="214" t="s">
        <v>623</v>
      </c>
      <c r="G635" s="211"/>
      <c r="H635" s="213" t="s">
        <v>1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283</v>
      </c>
      <c r="AU635" s="220" t="s">
        <v>291</v>
      </c>
      <c r="AV635" s="13" t="s">
        <v>16</v>
      </c>
      <c r="AW635" s="13" t="s">
        <v>32</v>
      </c>
      <c r="AX635" s="13" t="s">
        <v>76</v>
      </c>
      <c r="AY635" s="220" t="s">
        <v>272</v>
      </c>
    </row>
    <row r="636" spans="1:65" s="14" customFormat="1" ht="11.25">
      <c r="B636" s="221"/>
      <c r="C636" s="222"/>
      <c r="D636" s="212" t="s">
        <v>283</v>
      </c>
      <c r="E636" s="223" t="s">
        <v>1</v>
      </c>
      <c r="F636" s="224" t="s">
        <v>624</v>
      </c>
      <c r="G636" s="222"/>
      <c r="H636" s="225">
        <v>6.6360000000000001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AT636" s="231" t="s">
        <v>283</v>
      </c>
      <c r="AU636" s="231" t="s">
        <v>291</v>
      </c>
      <c r="AV636" s="14" t="s">
        <v>84</v>
      </c>
      <c r="AW636" s="14" t="s">
        <v>32</v>
      </c>
      <c r="AX636" s="14" t="s">
        <v>76</v>
      </c>
      <c r="AY636" s="231" t="s">
        <v>272</v>
      </c>
    </row>
    <row r="637" spans="1:65" s="13" customFormat="1" ht="11.25">
      <c r="B637" s="210"/>
      <c r="C637" s="211"/>
      <c r="D637" s="212" t="s">
        <v>283</v>
      </c>
      <c r="E637" s="213" t="s">
        <v>1</v>
      </c>
      <c r="F637" s="214" t="s">
        <v>285</v>
      </c>
      <c r="G637" s="211"/>
      <c r="H637" s="213" t="s">
        <v>1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283</v>
      </c>
      <c r="AU637" s="220" t="s">
        <v>291</v>
      </c>
      <c r="AV637" s="13" t="s">
        <v>16</v>
      </c>
      <c r="AW637" s="13" t="s">
        <v>32</v>
      </c>
      <c r="AX637" s="13" t="s">
        <v>76</v>
      </c>
      <c r="AY637" s="220" t="s">
        <v>272</v>
      </c>
    </row>
    <row r="638" spans="1:65" s="13" customFormat="1" ht="11.25">
      <c r="B638" s="210"/>
      <c r="C638" s="211"/>
      <c r="D638" s="212" t="s">
        <v>283</v>
      </c>
      <c r="E638" s="213" t="s">
        <v>1</v>
      </c>
      <c r="F638" s="214" t="s">
        <v>625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283</v>
      </c>
      <c r="AU638" s="220" t="s">
        <v>291</v>
      </c>
      <c r="AV638" s="13" t="s">
        <v>16</v>
      </c>
      <c r="AW638" s="13" t="s">
        <v>32</v>
      </c>
      <c r="AX638" s="13" t="s">
        <v>76</v>
      </c>
      <c r="AY638" s="220" t="s">
        <v>272</v>
      </c>
    </row>
    <row r="639" spans="1:65" s="14" customFormat="1" ht="11.25">
      <c r="B639" s="221"/>
      <c r="C639" s="222"/>
      <c r="D639" s="212" t="s">
        <v>283</v>
      </c>
      <c r="E639" s="223" t="s">
        <v>1</v>
      </c>
      <c r="F639" s="224" t="s">
        <v>626</v>
      </c>
      <c r="G639" s="222"/>
      <c r="H639" s="225">
        <v>4.8719999999999999</v>
      </c>
      <c r="I639" s="226"/>
      <c r="J639" s="222"/>
      <c r="K639" s="222"/>
      <c r="L639" s="227"/>
      <c r="M639" s="228"/>
      <c r="N639" s="229"/>
      <c r="O639" s="229"/>
      <c r="P639" s="229"/>
      <c r="Q639" s="229"/>
      <c r="R639" s="229"/>
      <c r="S639" s="229"/>
      <c r="T639" s="230"/>
      <c r="AT639" s="231" t="s">
        <v>283</v>
      </c>
      <c r="AU639" s="231" t="s">
        <v>291</v>
      </c>
      <c r="AV639" s="14" t="s">
        <v>84</v>
      </c>
      <c r="AW639" s="14" t="s">
        <v>32</v>
      </c>
      <c r="AX639" s="14" t="s">
        <v>76</v>
      </c>
      <c r="AY639" s="231" t="s">
        <v>272</v>
      </c>
    </row>
    <row r="640" spans="1:65" s="13" customFormat="1" ht="11.25">
      <c r="B640" s="210"/>
      <c r="C640" s="211"/>
      <c r="D640" s="212" t="s">
        <v>283</v>
      </c>
      <c r="E640" s="213" t="s">
        <v>1</v>
      </c>
      <c r="F640" s="214" t="s">
        <v>285</v>
      </c>
      <c r="G640" s="211"/>
      <c r="H640" s="213" t="s">
        <v>1</v>
      </c>
      <c r="I640" s="215"/>
      <c r="J640" s="211"/>
      <c r="K640" s="211"/>
      <c r="L640" s="216"/>
      <c r="M640" s="217"/>
      <c r="N640" s="218"/>
      <c r="O640" s="218"/>
      <c r="P640" s="218"/>
      <c r="Q640" s="218"/>
      <c r="R640" s="218"/>
      <c r="S640" s="218"/>
      <c r="T640" s="219"/>
      <c r="AT640" s="220" t="s">
        <v>283</v>
      </c>
      <c r="AU640" s="220" t="s">
        <v>291</v>
      </c>
      <c r="AV640" s="13" t="s">
        <v>16</v>
      </c>
      <c r="AW640" s="13" t="s">
        <v>32</v>
      </c>
      <c r="AX640" s="13" t="s">
        <v>76</v>
      </c>
      <c r="AY640" s="220" t="s">
        <v>272</v>
      </c>
    </row>
    <row r="641" spans="1:65" s="13" customFormat="1" ht="11.25">
      <c r="B641" s="210"/>
      <c r="C641" s="211"/>
      <c r="D641" s="212" t="s">
        <v>283</v>
      </c>
      <c r="E641" s="213" t="s">
        <v>1</v>
      </c>
      <c r="F641" s="214" t="s">
        <v>627</v>
      </c>
      <c r="G641" s="211"/>
      <c r="H641" s="213" t="s">
        <v>1</v>
      </c>
      <c r="I641" s="215"/>
      <c r="J641" s="211"/>
      <c r="K641" s="211"/>
      <c r="L641" s="216"/>
      <c r="M641" s="217"/>
      <c r="N641" s="218"/>
      <c r="O641" s="218"/>
      <c r="P641" s="218"/>
      <c r="Q641" s="218"/>
      <c r="R641" s="218"/>
      <c r="S641" s="218"/>
      <c r="T641" s="219"/>
      <c r="AT641" s="220" t="s">
        <v>283</v>
      </c>
      <c r="AU641" s="220" t="s">
        <v>291</v>
      </c>
      <c r="AV641" s="13" t="s">
        <v>16</v>
      </c>
      <c r="AW641" s="13" t="s">
        <v>32</v>
      </c>
      <c r="AX641" s="13" t="s">
        <v>76</v>
      </c>
      <c r="AY641" s="220" t="s">
        <v>272</v>
      </c>
    </row>
    <row r="642" spans="1:65" s="14" customFormat="1" ht="11.25">
      <c r="B642" s="221"/>
      <c r="C642" s="222"/>
      <c r="D642" s="212" t="s">
        <v>283</v>
      </c>
      <c r="E642" s="223" t="s">
        <v>1</v>
      </c>
      <c r="F642" s="224" t="s">
        <v>628</v>
      </c>
      <c r="G642" s="222"/>
      <c r="H642" s="225">
        <v>5.968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283</v>
      </c>
      <c r="AU642" s="231" t="s">
        <v>291</v>
      </c>
      <c r="AV642" s="14" t="s">
        <v>84</v>
      </c>
      <c r="AW642" s="14" t="s">
        <v>32</v>
      </c>
      <c r="AX642" s="14" t="s">
        <v>76</v>
      </c>
      <c r="AY642" s="231" t="s">
        <v>272</v>
      </c>
    </row>
    <row r="643" spans="1:65" s="14" customFormat="1" ht="11.25">
      <c r="B643" s="221"/>
      <c r="C643" s="222"/>
      <c r="D643" s="212" t="s">
        <v>283</v>
      </c>
      <c r="E643" s="223" t="s">
        <v>1</v>
      </c>
      <c r="F643" s="224" t="s">
        <v>629</v>
      </c>
      <c r="G643" s="222"/>
      <c r="H643" s="225">
        <v>0.30599999999999999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AT643" s="231" t="s">
        <v>283</v>
      </c>
      <c r="AU643" s="231" t="s">
        <v>291</v>
      </c>
      <c r="AV643" s="14" t="s">
        <v>84</v>
      </c>
      <c r="AW643" s="14" t="s">
        <v>32</v>
      </c>
      <c r="AX643" s="14" t="s">
        <v>76</v>
      </c>
      <c r="AY643" s="231" t="s">
        <v>272</v>
      </c>
    </row>
    <row r="644" spans="1:65" s="14" customFormat="1" ht="11.25">
      <c r="B644" s="221"/>
      <c r="C644" s="222"/>
      <c r="D644" s="212" t="s">
        <v>283</v>
      </c>
      <c r="E644" s="223" t="s">
        <v>1</v>
      </c>
      <c r="F644" s="224" t="s">
        <v>630</v>
      </c>
      <c r="G644" s="222"/>
      <c r="H644" s="225">
        <v>3.3919999999999999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AT644" s="231" t="s">
        <v>283</v>
      </c>
      <c r="AU644" s="231" t="s">
        <v>291</v>
      </c>
      <c r="AV644" s="14" t="s">
        <v>84</v>
      </c>
      <c r="AW644" s="14" t="s">
        <v>32</v>
      </c>
      <c r="AX644" s="14" t="s">
        <v>76</v>
      </c>
      <c r="AY644" s="231" t="s">
        <v>272</v>
      </c>
    </row>
    <row r="645" spans="1:65" s="13" customFormat="1" ht="11.25">
      <c r="B645" s="210"/>
      <c r="C645" s="211"/>
      <c r="D645" s="212" t="s">
        <v>283</v>
      </c>
      <c r="E645" s="213" t="s">
        <v>1</v>
      </c>
      <c r="F645" s="214" t="s">
        <v>285</v>
      </c>
      <c r="G645" s="211"/>
      <c r="H645" s="213" t="s">
        <v>1</v>
      </c>
      <c r="I645" s="215"/>
      <c r="J645" s="211"/>
      <c r="K645" s="211"/>
      <c r="L645" s="216"/>
      <c r="M645" s="217"/>
      <c r="N645" s="218"/>
      <c r="O645" s="218"/>
      <c r="P645" s="218"/>
      <c r="Q645" s="218"/>
      <c r="R645" s="218"/>
      <c r="S645" s="218"/>
      <c r="T645" s="219"/>
      <c r="AT645" s="220" t="s">
        <v>283</v>
      </c>
      <c r="AU645" s="220" t="s">
        <v>291</v>
      </c>
      <c r="AV645" s="13" t="s">
        <v>16</v>
      </c>
      <c r="AW645" s="13" t="s">
        <v>32</v>
      </c>
      <c r="AX645" s="13" t="s">
        <v>76</v>
      </c>
      <c r="AY645" s="220" t="s">
        <v>272</v>
      </c>
    </row>
    <row r="646" spans="1:65" s="13" customFormat="1" ht="11.25">
      <c r="B646" s="210"/>
      <c r="C646" s="211"/>
      <c r="D646" s="212" t="s">
        <v>283</v>
      </c>
      <c r="E646" s="213" t="s">
        <v>1</v>
      </c>
      <c r="F646" s="214" t="s">
        <v>285</v>
      </c>
      <c r="G646" s="211"/>
      <c r="H646" s="213" t="s">
        <v>1</v>
      </c>
      <c r="I646" s="215"/>
      <c r="J646" s="211"/>
      <c r="K646" s="211"/>
      <c r="L646" s="216"/>
      <c r="M646" s="217"/>
      <c r="N646" s="218"/>
      <c r="O646" s="218"/>
      <c r="P646" s="218"/>
      <c r="Q646" s="218"/>
      <c r="R646" s="218"/>
      <c r="S646" s="218"/>
      <c r="T646" s="219"/>
      <c r="AT646" s="220" t="s">
        <v>283</v>
      </c>
      <c r="AU646" s="220" t="s">
        <v>291</v>
      </c>
      <c r="AV646" s="13" t="s">
        <v>16</v>
      </c>
      <c r="AW646" s="13" t="s">
        <v>32</v>
      </c>
      <c r="AX646" s="13" t="s">
        <v>76</v>
      </c>
      <c r="AY646" s="220" t="s">
        <v>272</v>
      </c>
    </row>
    <row r="647" spans="1:65" s="13" customFormat="1" ht="11.25">
      <c r="B647" s="210"/>
      <c r="C647" s="211"/>
      <c r="D647" s="212" t="s">
        <v>283</v>
      </c>
      <c r="E647" s="213" t="s">
        <v>1</v>
      </c>
      <c r="F647" s="214" t="s">
        <v>289</v>
      </c>
      <c r="G647" s="211"/>
      <c r="H647" s="213" t="s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283</v>
      </c>
      <c r="AU647" s="220" t="s">
        <v>291</v>
      </c>
      <c r="AV647" s="13" t="s">
        <v>16</v>
      </c>
      <c r="AW647" s="13" t="s">
        <v>32</v>
      </c>
      <c r="AX647" s="13" t="s">
        <v>76</v>
      </c>
      <c r="AY647" s="220" t="s">
        <v>272</v>
      </c>
    </row>
    <row r="648" spans="1:65" s="14" customFormat="1" ht="11.25">
      <c r="B648" s="221"/>
      <c r="C648" s="222"/>
      <c r="D648" s="212" t="s">
        <v>283</v>
      </c>
      <c r="E648" s="223" t="s">
        <v>1</v>
      </c>
      <c r="F648" s="224" t="s">
        <v>631</v>
      </c>
      <c r="G648" s="222"/>
      <c r="H648" s="225">
        <v>-73.066999999999993</v>
      </c>
      <c r="I648" s="226"/>
      <c r="J648" s="222"/>
      <c r="K648" s="222"/>
      <c r="L648" s="227"/>
      <c r="M648" s="228"/>
      <c r="N648" s="229"/>
      <c r="O648" s="229"/>
      <c r="P648" s="229"/>
      <c r="Q648" s="229"/>
      <c r="R648" s="229"/>
      <c r="S648" s="229"/>
      <c r="T648" s="230"/>
      <c r="AT648" s="231" t="s">
        <v>283</v>
      </c>
      <c r="AU648" s="231" t="s">
        <v>291</v>
      </c>
      <c r="AV648" s="14" t="s">
        <v>84</v>
      </c>
      <c r="AW648" s="14" t="s">
        <v>32</v>
      </c>
      <c r="AX648" s="14" t="s">
        <v>76</v>
      </c>
      <c r="AY648" s="231" t="s">
        <v>272</v>
      </c>
    </row>
    <row r="649" spans="1:65" s="2" customFormat="1" ht="16.5" customHeight="1">
      <c r="A649" s="34"/>
      <c r="B649" s="35"/>
      <c r="C649" s="192" t="s">
        <v>632</v>
      </c>
      <c r="D649" s="192" t="s">
        <v>274</v>
      </c>
      <c r="E649" s="193" t="s">
        <v>633</v>
      </c>
      <c r="F649" s="194" t="s">
        <v>634</v>
      </c>
      <c r="G649" s="195" t="s">
        <v>277</v>
      </c>
      <c r="H649" s="196">
        <v>1.72</v>
      </c>
      <c r="I649" s="197"/>
      <c r="J649" s="198">
        <f>ROUND(I649*H649,2)</f>
        <v>0</v>
      </c>
      <c r="K649" s="194" t="s">
        <v>278</v>
      </c>
      <c r="L649" s="39"/>
      <c r="M649" s="199" t="s">
        <v>1</v>
      </c>
      <c r="N649" s="200" t="s">
        <v>41</v>
      </c>
      <c r="O649" s="71"/>
      <c r="P649" s="201">
        <f>O649*H649</f>
        <v>0</v>
      </c>
      <c r="Q649" s="201">
        <v>2.5018699999999998</v>
      </c>
      <c r="R649" s="201">
        <f>Q649*H649</f>
        <v>4.3032163999999993</v>
      </c>
      <c r="S649" s="201">
        <v>0</v>
      </c>
      <c r="T649" s="202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3" t="s">
        <v>279</v>
      </c>
      <c r="AT649" s="203" t="s">
        <v>274</v>
      </c>
      <c r="AU649" s="203" t="s">
        <v>291</v>
      </c>
      <c r="AY649" s="17" t="s">
        <v>272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7" t="s">
        <v>16</v>
      </c>
      <c r="BK649" s="204">
        <f>ROUND(I649*H649,2)</f>
        <v>0</v>
      </c>
      <c r="BL649" s="17" t="s">
        <v>279</v>
      </c>
      <c r="BM649" s="203" t="s">
        <v>635</v>
      </c>
    </row>
    <row r="650" spans="1:65" s="2" customFormat="1" ht="11.25">
      <c r="A650" s="34"/>
      <c r="B650" s="35"/>
      <c r="C650" s="36"/>
      <c r="D650" s="205" t="s">
        <v>281</v>
      </c>
      <c r="E650" s="36"/>
      <c r="F650" s="206" t="s">
        <v>636</v>
      </c>
      <c r="G650" s="36"/>
      <c r="H650" s="36"/>
      <c r="I650" s="207"/>
      <c r="J650" s="36"/>
      <c r="K650" s="36"/>
      <c r="L650" s="39"/>
      <c r="M650" s="208"/>
      <c r="N650" s="209"/>
      <c r="O650" s="71"/>
      <c r="P650" s="71"/>
      <c r="Q650" s="71"/>
      <c r="R650" s="71"/>
      <c r="S650" s="71"/>
      <c r="T650" s="72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7" t="s">
        <v>281</v>
      </c>
      <c r="AU650" s="17" t="s">
        <v>291</v>
      </c>
    </row>
    <row r="651" spans="1:65" s="13" customFormat="1" ht="22.5">
      <c r="B651" s="210"/>
      <c r="C651" s="211"/>
      <c r="D651" s="212" t="s">
        <v>283</v>
      </c>
      <c r="E651" s="213" t="s">
        <v>1</v>
      </c>
      <c r="F651" s="214" t="s">
        <v>637</v>
      </c>
      <c r="G651" s="211"/>
      <c r="H651" s="213" t="s">
        <v>1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283</v>
      </c>
      <c r="AU651" s="220" t="s">
        <v>291</v>
      </c>
      <c r="AV651" s="13" t="s">
        <v>16</v>
      </c>
      <c r="AW651" s="13" t="s">
        <v>32</v>
      </c>
      <c r="AX651" s="13" t="s">
        <v>76</v>
      </c>
      <c r="AY651" s="220" t="s">
        <v>272</v>
      </c>
    </row>
    <row r="652" spans="1:65" s="13" customFormat="1" ht="11.25">
      <c r="B652" s="210"/>
      <c r="C652" s="211"/>
      <c r="D652" s="212" t="s">
        <v>283</v>
      </c>
      <c r="E652" s="213" t="s">
        <v>1</v>
      </c>
      <c r="F652" s="214" t="s">
        <v>285</v>
      </c>
      <c r="G652" s="211"/>
      <c r="H652" s="213" t="s">
        <v>1</v>
      </c>
      <c r="I652" s="215"/>
      <c r="J652" s="211"/>
      <c r="K652" s="211"/>
      <c r="L652" s="216"/>
      <c r="M652" s="217"/>
      <c r="N652" s="218"/>
      <c r="O652" s="218"/>
      <c r="P652" s="218"/>
      <c r="Q652" s="218"/>
      <c r="R652" s="218"/>
      <c r="S652" s="218"/>
      <c r="T652" s="219"/>
      <c r="AT652" s="220" t="s">
        <v>283</v>
      </c>
      <c r="AU652" s="220" t="s">
        <v>291</v>
      </c>
      <c r="AV652" s="13" t="s">
        <v>16</v>
      </c>
      <c r="AW652" s="13" t="s">
        <v>32</v>
      </c>
      <c r="AX652" s="13" t="s">
        <v>76</v>
      </c>
      <c r="AY652" s="220" t="s">
        <v>272</v>
      </c>
    </row>
    <row r="653" spans="1:65" s="13" customFormat="1" ht="11.25">
      <c r="B653" s="210"/>
      <c r="C653" s="211"/>
      <c r="D653" s="212" t="s">
        <v>283</v>
      </c>
      <c r="E653" s="213" t="s">
        <v>1</v>
      </c>
      <c r="F653" s="214" t="s">
        <v>327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291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4" customFormat="1" ht="11.25">
      <c r="B654" s="221"/>
      <c r="C654" s="222"/>
      <c r="D654" s="212" t="s">
        <v>283</v>
      </c>
      <c r="E654" s="223" t="s">
        <v>1</v>
      </c>
      <c r="F654" s="224" t="s">
        <v>638</v>
      </c>
      <c r="G654" s="222"/>
      <c r="H654" s="225">
        <v>0.44800000000000001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283</v>
      </c>
      <c r="AU654" s="231" t="s">
        <v>291</v>
      </c>
      <c r="AV654" s="14" t="s">
        <v>84</v>
      </c>
      <c r="AW654" s="14" t="s">
        <v>32</v>
      </c>
      <c r="AX654" s="14" t="s">
        <v>76</v>
      </c>
      <c r="AY654" s="231" t="s">
        <v>272</v>
      </c>
    </row>
    <row r="655" spans="1:65" s="13" customFormat="1" ht="11.25">
      <c r="B655" s="210"/>
      <c r="C655" s="211"/>
      <c r="D655" s="212" t="s">
        <v>283</v>
      </c>
      <c r="E655" s="213" t="s">
        <v>1</v>
      </c>
      <c r="F655" s="214" t="s">
        <v>601</v>
      </c>
      <c r="G655" s="211"/>
      <c r="H655" s="213" t="s">
        <v>1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283</v>
      </c>
      <c r="AU655" s="220" t="s">
        <v>291</v>
      </c>
      <c r="AV655" s="13" t="s">
        <v>16</v>
      </c>
      <c r="AW655" s="13" t="s">
        <v>32</v>
      </c>
      <c r="AX655" s="13" t="s">
        <v>76</v>
      </c>
      <c r="AY655" s="220" t="s">
        <v>272</v>
      </c>
    </row>
    <row r="656" spans="1:65" s="14" customFormat="1" ht="11.25">
      <c r="B656" s="221"/>
      <c r="C656" s="222"/>
      <c r="D656" s="212" t="s">
        <v>283</v>
      </c>
      <c r="E656" s="223" t="s">
        <v>1</v>
      </c>
      <c r="F656" s="224" t="s">
        <v>639</v>
      </c>
      <c r="G656" s="222"/>
      <c r="H656" s="225">
        <v>0.442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283</v>
      </c>
      <c r="AU656" s="231" t="s">
        <v>291</v>
      </c>
      <c r="AV656" s="14" t="s">
        <v>84</v>
      </c>
      <c r="AW656" s="14" t="s">
        <v>32</v>
      </c>
      <c r="AX656" s="14" t="s">
        <v>76</v>
      </c>
      <c r="AY656" s="231" t="s">
        <v>272</v>
      </c>
    </row>
    <row r="657" spans="1:65" s="14" customFormat="1" ht="11.25">
      <c r="B657" s="221"/>
      <c r="C657" s="222"/>
      <c r="D657" s="212" t="s">
        <v>283</v>
      </c>
      <c r="E657" s="223" t="s">
        <v>1</v>
      </c>
      <c r="F657" s="224" t="s">
        <v>640</v>
      </c>
      <c r="G657" s="222"/>
      <c r="H657" s="225">
        <v>0.64800000000000002</v>
      </c>
      <c r="I657" s="226"/>
      <c r="J657" s="222"/>
      <c r="K657" s="222"/>
      <c r="L657" s="227"/>
      <c r="M657" s="228"/>
      <c r="N657" s="229"/>
      <c r="O657" s="229"/>
      <c r="P657" s="229"/>
      <c r="Q657" s="229"/>
      <c r="R657" s="229"/>
      <c r="S657" s="229"/>
      <c r="T657" s="230"/>
      <c r="AT657" s="231" t="s">
        <v>283</v>
      </c>
      <c r="AU657" s="231" t="s">
        <v>291</v>
      </c>
      <c r="AV657" s="14" t="s">
        <v>84</v>
      </c>
      <c r="AW657" s="14" t="s">
        <v>32</v>
      </c>
      <c r="AX657" s="14" t="s">
        <v>76</v>
      </c>
      <c r="AY657" s="231" t="s">
        <v>272</v>
      </c>
    </row>
    <row r="658" spans="1:65" s="14" customFormat="1" ht="11.25">
      <c r="B658" s="221"/>
      <c r="C658" s="222"/>
      <c r="D658" s="212" t="s">
        <v>283</v>
      </c>
      <c r="E658" s="223" t="s">
        <v>1</v>
      </c>
      <c r="F658" s="224" t="s">
        <v>641</v>
      </c>
      <c r="G658" s="222"/>
      <c r="H658" s="225">
        <v>0.63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283</v>
      </c>
      <c r="AU658" s="231" t="s">
        <v>291</v>
      </c>
      <c r="AV658" s="14" t="s">
        <v>84</v>
      </c>
      <c r="AW658" s="14" t="s">
        <v>32</v>
      </c>
      <c r="AX658" s="14" t="s">
        <v>76</v>
      </c>
      <c r="AY658" s="231" t="s">
        <v>272</v>
      </c>
    </row>
    <row r="659" spans="1:65" s="13" customFormat="1" ht="11.25">
      <c r="B659" s="210"/>
      <c r="C659" s="211"/>
      <c r="D659" s="212" t="s">
        <v>283</v>
      </c>
      <c r="E659" s="213" t="s">
        <v>1</v>
      </c>
      <c r="F659" s="214" t="s">
        <v>285</v>
      </c>
      <c r="G659" s="211"/>
      <c r="H659" s="213" t="s">
        <v>1</v>
      </c>
      <c r="I659" s="215"/>
      <c r="J659" s="211"/>
      <c r="K659" s="211"/>
      <c r="L659" s="216"/>
      <c r="M659" s="217"/>
      <c r="N659" s="218"/>
      <c r="O659" s="218"/>
      <c r="P659" s="218"/>
      <c r="Q659" s="218"/>
      <c r="R659" s="218"/>
      <c r="S659" s="218"/>
      <c r="T659" s="219"/>
      <c r="AT659" s="220" t="s">
        <v>283</v>
      </c>
      <c r="AU659" s="220" t="s">
        <v>291</v>
      </c>
      <c r="AV659" s="13" t="s">
        <v>16</v>
      </c>
      <c r="AW659" s="13" t="s">
        <v>32</v>
      </c>
      <c r="AX659" s="13" t="s">
        <v>76</v>
      </c>
      <c r="AY659" s="220" t="s">
        <v>272</v>
      </c>
    </row>
    <row r="660" spans="1:65" s="13" customFormat="1" ht="11.25">
      <c r="B660" s="210"/>
      <c r="C660" s="211"/>
      <c r="D660" s="212" t="s">
        <v>283</v>
      </c>
      <c r="E660" s="213" t="s">
        <v>1</v>
      </c>
      <c r="F660" s="214" t="s">
        <v>642</v>
      </c>
      <c r="G660" s="211"/>
      <c r="H660" s="213" t="s">
        <v>1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283</v>
      </c>
      <c r="AU660" s="220" t="s">
        <v>291</v>
      </c>
      <c r="AV660" s="13" t="s">
        <v>16</v>
      </c>
      <c r="AW660" s="13" t="s">
        <v>32</v>
      </c>
      <c r="AX660" s="13" t="s">
        <v>76</v>
      </c>
      <c r="AY660" s="220" t="s">
        <v>272</v>
      </c>
    </row>
    <row r="661" spans="1:65" s="14" customFormat="1" ht="11.25">
      <c r="B661" s="221"/>
      <c r="C661" s="222"/>
      <c r="D661" s="212" t="s">
        <v>283</v>
      </c>
      <c r="E661" s="223" t="s">
        <v>1</v>
      </c>
      <c r="F661" s="224" t="s">
        <v>643</v>
      </c>
      <c r="G661" s="222"/>
      <c r="H661" s="225">
        <v>-0.44800000000000001</v>
      </c>
      <c r="I661" s="226"/>
      <c r="J661" s="222"/>
      <c r="K661" s="222"/>
      <c r="L661" s="227"/>
      <c r="M661" s="228"/>
      <c r="N661" s="229"/>
      <c r="O661" s="229"/>
      <c r="P661" s="229"/>
      <c r="Q661" s="229"/>
      <c r="R661" s="229"/>
      <c r="S661" s="229"/>
      <c r="T661" s="230"/>
      <c r="AT661" s="231" t="s">
        <v>283</v>
      </c>
      <c r="AU661" s="231" t="s">
        <v>291</v>
      </c>
      <c r="AV661" s="14" t="s">
        <v>84</v>
      </c>
      <c r="AW661" s="14" t="s">
        <v>32</v>
      </c>
      <c r="AX661" s="14" t="s">
        <v>76</v>
      </c>
      <c r="AY661" s="231" t="s">
        <v>272</v>
      </c>
    </row>
    <row r="662" spans="1:65" s="2" customFormat="1" ht="24.2" customHeight="1">
      <c r="A662" s="34"/>
      <c r="B662" s="35"/>
      <c r="C662" s="192" t="s">
        <v>644</v>
      </c>
      <c r="D662" s="192" t="s">
        <v>274</v>
      </c>
      <c r="E662" s="193" t="s">
        <v>645</v>
      </c>
      <c r="F662" s="194" t="s">
        <v>646</v>
      </c>
      <c r="G662" s="195" t="s">
        <v>277</v>
      </c>
      <c r="H662" s="196">
        <v>0</v>
      </c>
      <c r="I662" s="197"/>
      <c r="J662" s="198">
        <f>ROUND(I662*H662,2)</f>
        <v>0</v>
      </c>
      <c r="K662" s="194" t="s">
        <v>278</v>
      </c>
      <c r="L662" s="39"/>
      <c r="M662" s="199" t="s">
        <v>1</v>
      </c>
      <c r="N662" s="200" t="s">
        <v>41</v>
      </c>
      <c r="O662" s="71"/>
      <c r="P662" s="201">
        <f>O662*H662</f>
        <v>0</v>
      </c>
      <c r="Q662" s="201">
        <v>2.5018699999999998</v>
      </c>
      <c r="R662" s="201">
        <f>Q662*H662</f>
        <v>0</v>
      </c>
      <c r="S662" s="201">
        <v>0</v>
      </c>
      <c r="T662" s="202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203" t="s">
        <v>279</v>
      </c>
      <c r="AT662" s="203" t="s">
        <v>274</v>
      </c>
      <c r="AU662" s="203" t="s">
        <v>291</v>
      </c>
      <c r="AY662" s="17" t="s">
        <v>272</v>
      </c>
      <c r="BE662" s="204">
        <f>IF(N662="základní",J662,0)</f>
        <v>0</v>
      </c>
      <c r="BF662" s="204">
        <f>IF(N662="snížená",J662,0)</f>
        <v>0</v>
      </c>
      <c r="BG662" s="204">
        <f>IF(N662="zákl. přenesená",J662,0)</f>
        <v>0</v>
      </c>
      <c r="BH662" s="204">
        <f>IF(N662="sníž. přenesená",J662,0)</f>
        <v>0</v>
      </c>
      <c r="BI662" s="204">
        <f>IF(N662="nulová",J662,0)</f>
        <v>0</v>
      </c>
      <c r="BJ662" s="17" t="s">
        <v>16</v>
      </c>
      <c r="BK662" s="204">
        <f>ROUND(I662*H662,2)</f>
        <v>0</v>
      </c>
      <c r="BL662" s="17" t="s">
        <v>279</v>
      </c>
      <c r="BM662" s="203" t="s">
        <v>647</v>
      </c>
    </row>
    <row r="663" spans="1:65" s="2" customFormat="1" ht="11.25">
      <c r="A663" s="34"/>
      <c r="B663" s="35"/>
      <c r="C663" s="36"/>
      <c r="D663" s="205" t="s">
        <v>281</v>
      </c>
      <c r="E663" s="36"/>
      <c r="F663" s="206" t="s">
        <v>648</v>
      </c>
      <c r="G663" s="36"/>
      <c r="H663" s="36"/>
      <c r="I663" s="207"/>
      <c r="J663" s="36"/>
      <c r="K663" s="36"/>
      <c r="L663" s="39"/>
      <c r="M663" s="208"/>
      <c r="N663" s="209"/>
      <c r="O663" s="71"/>
      <c r="P663" s="71"/>
      <c r="Q663" s="71"/>
      <c r="R663" s="71"/>
      <c r="S663" s="71"/>
      <c r="T663" s="72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7" t="s">
        <v>281</v>
      </c>
      <c r="AU663" s="17" t="s">
        <v>291</v>
      </c>
    </row>
    <row r="664" spans="1:65" s="13" customFormat="1" ht="22.5">
      <c r="B664" s="210"/>
      <c r="C664" s="211"/>
      <c r="D664" s="212" t="s">
        <v>283</v>
      </c>
      <c r="E664" s="213" t="s">
        <v>1</v>
      </c>
      <c r="F664" s="214" t="s">
        <v>589</v>
      </c>
      <c r="G664" s="211"/>
      <c r="H664" s="213" t="s">
        <v>1</v>
      </c>
      <c r="I664" s="215"/>
      <c r="J664" s="211"/>
      <c r="K664" s="211"/>
      <c r="L664" s="216"/>
      <c r="M664" s="217"/>
      <c r="N664" s="218"/>
      <c r="O664" s="218"/>
      <c r="P664" s="218"/>
      <c r="Q664" s="218"/>
      <c r="R664" s="218"/>
      <c r="S664" s="218"/>
      <c r="T664" s="219"/>
      <c r="AT664" s="220" t="s">
        <v>283</v>
      </c>
      <c r="AU664" s="220" t="s">
        <v>291</v>
      </c>
      <c r="AV664" s="13" t="s">
        <v>16</v>
      </c>
      <c r="AW664" s="13" t="s">
        <v>32</v>
      </c>
      <c r="AX664" s="13" t="s">
        <v>76</v>
      </c>
      <c r="AY664" s="220" t="s">
        <v>272</v>
      </c>
    </row>
    <row r="665" spans="1:65" s="13" customFormat="1" ht="11.25">
      <c r="B665" s="210"/>
      <c r="C665" s="211"/>
      <c r="D665" s="212" t="s">
        <v>283</v>
      </c>
      <c r="E665" s="213" t="s">
        <v>1</v>
      </c>
      <c r="F665" s="214" t="s">
        <v>285</v>
      </c>
      <c r="G665" s="211"/>
      <c r="H665" s="213" t="s">
        <v>1</v>
      </c>
      <c r="I665" s="215"/>
      <c r="J665" s="211"/>
      <c r="K665" s="211"/>
      <c r="L665" s="216"/>
      <c r="M665" s="217"/>
      <c r="N665" s="218"/>
      <c r="O665" s="218"/>
      <c r="P665" s="218"/>
      <c r="Q665" s="218"/>
      <c r="R665" s="218"/>
      <c r="S665" s="218"/>
      <c r="T665" s="219"/>
      <c r="AT665" s="220" t="s">
        <v>283</v>
      </c>
      <c r="AU665" s="220" t="s">
        <v>291</v>
      </c>
      <c r="AV665" s="13" t="s">
        <v>16</v>
      </c>
      <c r="AW665" s="13" t="s">
        <v>32</v>
      </c>
      <c r="AX665" s="13" t="s">
        <v>76</v>
      </c>
      <c r="AY665" s="220" t="s">
        <v>272</v>
      </c>
    </row>
    <row r="666" spans="1:65" s="13" customFormat="1" ht="11.25">
      <c r="B666" s="210"/>
      <c r="C666" s="211"/>
      <c r="D666" s="212" t="s">
        <v>283</v>
      </c>
      <c r="E666" s="213" t="s">
        <v>1</v>
      </c>
      <c r="F666" s="214" t="s">
        <v>590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291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4" customFormat="1" ht="11.25">
      <c r="B667" s="221"/>
      <c r="C667" s="222"/>
      <c r="D667" s="212" t="s">
        <v>283</v>
      </c>
      <c r="E667" s="223" t="s">
        <v>1</v>
      </c>
      <c r="F667" s="224" t="s">
        <v>649</v>
      </c>
      <c r="G667" s="222"/>
      <c r="H667" s="225">
        <v>167.34200000000001</v>
      </c>
      <c r="I667" s="226"/>
      <c r="J667" s="222"/>
      <c r="K667" s="222"/>
      <c r="L667" s="227"/>
      <c r="M667" s="228"/>
      <c r="N667" s="229"/>
      <c r="O667" s="229"/>
      <c r="P667" s="229"/>
      <c r="Q667" s="229"/>
      <c r="R667" s="229"/>
      <c r="S667" s="229"/>
      <c r="T667" s="230"/>
      <c r="AT667" s="231" t="s">
        <v>283</v>
      </c>
      <c r="AU667" s="231" t="s">
        <v>291</v>
      </c>
      <c r="AV667" s="14" t="s">
        <v>84</v>
      </c>
      <c r="AW667" s="14" t="s">
        <v>32</v>
      </c>
      <c r="AX667" s="14" t="s">
        <v>76</v>
      </c>
      <c r="AY667" s="231" t="s">
        <v>272</v>
      </c>
    </row>
    <row r="668" spans="1:65" s="13" customFormat="1" ht="11.25">
      <c r="B668" s="210"/>
      <c r="C668" s="211"/>
      <c r="D668" s="212" t="s">
        <v>283</v>
      </c>
      <c r="E668" s="213" t="s">
        <v>1</v>
      </c>
      <c r="F668" s="214" t="s">
        <v>625</v>
      </c>
      <c r="G668" s="211"/>
      <c r="H668" s="213" t="s">
        <v>1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283</v>
      </c>
      <c r="AU668" s="220" t="s">
        <v>291</v>
      </c>
      <c r="AV668" s="13" t="s">
        <v>16</v>
      </c>
      <c r="AW668" s="13" t="s">
        <v>32</v>
      </c>
      <c r="AX668" s="13" t="s">
        <v>76</v>
      </c>
      <c r="AY668" s="220" t="s">
        <v>272</v>
      </c>
    </row>
    <row r="669" spans="1:65" s="13" customFormat="1" ht="11.25">
      <c r="B669" s="210"/>
      <c r="C669" s="211"/>
      <c r="D669" s="212" t="s">
        <v>283</v>
      </c>
      <c r="E669" s="213" t="s">
        <v>1</v>
      </c>
      <c r="F669" s="214" t="s">
        <v>650</v>
      </c>
      <c r="G669" s="211"/>
      <c r="H669" s="213" t="s">
        <v>1</v>
      </c>
      <c r="I669" s="215"/>
      <c r="J669" s="211"/>
      <c r="K669" s="211"/>
      <c r="L669" s="216"/>
      <c r="M669" s="217"/>
      <c r="N669" s="218"/>
      <c r="O669" s="218"/>
      <c r="P669" s="218"/>
      <c r="Q669" s="218"/>
      <c r="R669" s="218"/>
      <c r="S669" s="218"/>
      <c r="T669" s="219"/>
      <c r="AT669" s="220" t="s">
        <v>283</v>
      </c>
      <c r="AU669" s="220" t="s">
        <v>291</v>
      </c>
      <c r="AV669" s="13" t="s">
        <v>16</v>
      </c>
      <c r="AW669" s="13" t="s">
        <v>32</v>
      </c>
      <c r="AX669" s="13" t="s">
        <v>76</v>
      </c>
      <c r="AY669" s="220" t="s">
        <v>272</v>
      </c>
    </row>
    <row r="670" spans="1:65" s="14" customFormat="1" ht="11.25">
      <c r="B670" s="221"/>
      <c r="C670" s="222"/>
      <c r="D670" s="212" t="s">
        <v>283</v>
      </c>
      <c r="E670" s="223" t="s">
        <v>1</v>
      </c>
      <c r="F670" s="224" t="s">
        <v>651</v>
      </c>
      <c r="G670" s="222"/>
      <c r="H670" s="225">
        <v>14.616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AT670" s="231" t="s">
        <v>283</v>
      </c>
      <c r="AU670" s="231" t="s">
        <v>291</v>
      </c>
      <c r="AV670" s="14" t="s">
        <v>84</v>
      </c>
      <c r="AW670" s="14" t="s">
        <v>32</v>
      </c>
      <c r="AX670" s="14" t="s">
        <v>76</v>
      </c>
      <c r="AY670" s="231" t="s">
        <v>272</v>
      </c>
    </row>
    <row r="671" spans="1:65" s="13" customFormat="1" ht="11.25">
      <c r="B671" s="210"/>
      <c r="C671" s="211"/>
      <c r="D671" s="212" t="s">
        <v>283</v>
      </c>
      <c r="E671" s="213" t="s">
        <v>1</v>
      </c>
      <c r="F671" s="214" t="s">
        <v>285</v>
      </c>
      <c r="G671" s="211"/>
      <c r="H671" s="213" t="s">
        <v>1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283</v>
      </c>
      <c r="AU671" s="220" t="s">
        <v>291</v>
      </c>
      <c r="AV671" s="13" t="s">
        <v>16</v>
      </c>
      <c r="AW671" s="13" t="s">
        <v>32</v>
      </c>
      <c r="AX671" s="13" t="s">
        <v>76</v>
      </c>
      <c r="AY671" s="220" t="s">
        <v>272</v>
      </c>
    </row>
    <row r="672" spans="1:65" s="13" customFormat="1" ht="11.25">
      <c r="B672" s="210"/>
      <c r="C672" s="211"/>
      <c r="D672" s="212" t="s">
        <v>283</v>
      </c>
      <c r="E672" s="213" t="s">
        <v>1</v>
      </c>
      <c r="F672" s="214" t="s">
        <v>289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291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4" customFormat="1" ht="11.25">
      <c r="B673" s="221"/>
      <c r="C673" s="222"/>
      <c r="D673" s="212" t="s">
        <v>283</v>
      </c>
      <c r="E673" s="223" t="s">
        <v>1</v>
      </c>
      <c r="F673" s="224" t="s">
        <v>652</v>
      </c>
      <c r="G673" s="222"/>
      <c r="H673" s="225">
        <v>-181.958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283</v>
      </c>
      <c r="AU673" s="231" t="s">
        <v>291</v>
      </c>
      <c r="AV673" s="14" t="s">
        <v>84</v>
      </c>
      <c r="AW673" s="14" t="s">
        <v>32</v>
      </c>
      <c r="AX673" s="14" t="s">
        <v>76</v>
      </c>
      <c r="AY673" s="231" t="s">
        <v>272</v>
      </c>
    </row>
    <row r="674" spans="1:65" s="2" customFormat="1" ht="16.5" customHeight="1">
      <c r="A674" s="34"/>
      <c r="B674" s="35"/>
      <c r="C674" s="192" t="s">
        <v>653</v>
      </c>
      <c r="D674" s="192" t="s">
        <v>274</v>
      </c>
      <c r="E674" s="193" t="s">
        <v>654</v>
      </c>
      <c r="F674" s="194" t="s">
        <v>655</v>
      </c>
      <c r="G674" s="195" t="s">
        <v>156</v>
      </c>
      <c r="H674" s="196">
        <v>0</v>
      </c>
      <c r="I674" s="197"/>
      <c r="J674" s="198">
        <f>ROUND(I674*H674,2)</f>
        <v>0</v>
      </c>
      <c r="K674" s="194" t="s">
        <v>278</v>
      </c>
      <c r="L674" s="39"/>
      <c r="M674" s="199" t="s">
        <v>1</v>
      </c>
      <c r="N674" s="200" t="s">
        <v>41</v>
      </c>
      <c r="O674" s="71"/>
      <c r="P674" s="201">
        <f>O674*H674</f>
        <v>0</v>
      </c>
      <c r="Q674" s="201">
        <v>2.47E-3</v>
      </c>
      <c r="R674" s="201">
        <f>Q674*H674</f>
        <v>0</v>
      </c>
      <c r="S674" s="201">
        <v>0</v>
      </c>
      <c r="T674" s="202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203" t="s">
        <v>279</v>
      </c>
      <c r="AT674" s="203" t="s">
        <v>274</v>
      </c>
      <c r="AU674" s="203" t="s">
        <v>291</v>
      </c>
      <c r="AY674" s="17" t="s">
        <v>272</v>
      </c>
      <c r="BE674" s="204">
        <f>IF(N674="základní",J674,0)</f>
        <v>0</v>
      </c>
      <c r="BF674" s="204">
        <f>IF(N674="snížená",J674,0)</f>
        <v>0</v>
      </c>
      <c r="BG674" s="204">
        <f>IF(N674="zákl. přenesená",J674,0)</f>
        <v>0</v>
      </c>
      <c r="BH674" s="204">
        <f>IF(N674="sníž. přenesená",J674,0)</f>
        <v>0</v>
      </c>
      <c r="BI674" s="204">
        <f>IF(N674="nulová",J674,0)</f>
        <v>0</v>
      </c>
      <c r="BJ674" s="17" t="s">
        <v>16</v>
      </c>
      <c r="BK674" s="204">
        <f>ROUND(I674*H674,2)</f>
        <v>0</v>
      </c>
      <c r="BL674" s="17" t="s">
        <v>279</v>
      </c>
      <c r="BM674" s="203" t="s">
        <v>656</v>
      </c>
    </row>
    <row r="675" spans="1:65" s="2" customFormat="1" ht="11.25">
      <c r="A675" s="34"/>
      <c r="B675" s="35"/>
      <c r="C675" s="36"/>
      <c r="D675" s="205" t="s">
        <v>281</v>
      </c>
      <c r="E675" s="36"/>
      <c r="F675" s="206" t="s">
        <v>657</v>
      </c>
      <c r="G675" s="36"/>
      <c r="H675" s="36"/>
      <c r="I675" s="207"/>
      <c r="J675" s="36"/>
      <c r="K675" s="36"/>
      <c r="L675" s="39"/>
      <c r="M675" s="208"/>
      <c r="N675" s="209"/>
      <c r="O675" s="71"/>
      <c r="P675" s="71"/>
      <c r="Q675" s="71"/>
      <c r="R675" s="71"/>
      <c r="S675" s="71"/>
      <c r="T675" s="72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281</v>
      </c>
      <c r="AU675" s="17" t="s">
        <v>291</v>
      </c>
    </row>
    <row r="676" spans="1:65" s="13" customFormat="1" ht="22.5">
      <c r="B676" s="210"/>
      <c r="C676" s="211"/>
      <c r="D676" s="212" t="s">
        <v>283</v>
      </c>
      <c r="E676" s="213" t="s">
        <v>1</v>
      </c>
      <c r="F676" s="214" t="s">
        <v>589</v>
      </c>
      <c r="G676" s="211"/>
      <c r="H676" s="213" t="s">
        <v>1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283</v>
      </c>
      <c r="AU676" s="220" t="s">
        <v>291</v>
      </c>
      <c r="AV676" s="13" t="s">
        <v>16</v>
      </c>
      <c r="AW676" s="13" t="s">
        <v>32</v>
      </c>
      <c r="AX676" s="13" t="s">
        <v>76</v>
      </c>
      <c r="AY676" s="220" t="s">
        <v>272</v>
      </c>
    </row>
    <row r="677" spans="1:65" s="13" customFormat="1" ht="11.25">
      <c r="B677" s="210"/>
      <c r="C677" s="211"/>
      <c r="D677" s="212" t="s">
        <v>283</v>
      </c>
      <c r="E677" s="213" t="s">
        <v>1</v>
      </c>
      <c r="F677" s="214" t="s">
        <v>285</v>
      </c>
      <c r="G677" s="211"/>
      <c r="H677" s="213" t="s">
        <v>1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283</v>
      </c>
      <c r="AU677" s="220" t="s">
        <v>291</v>
      </c>
      <c r="AV677" s="13" t="s">
        <v>16</v>
      </c>
      <c r="AW677" s="13" t="s">
        <v>32</v>
      </c>
      <c r="AX677" s="13" t="s">
        <v>76</v>
      </c>
      <c r="AY677" s="220" t="s">
        <v>272</v>
      </c>
    </row>
    <row r="678" spans="1:65" s="13" customFormat="1" ht="11.25">
      <c r="B678" s="210"/>
      <c r="C678" s="211"/>
      <c r="D678" s="212" t="s">
        <v>283</v>
      </c>
      <c r="E678" s="213" t="s">
        <v>1</v>
      </c>
      <c r="F678" s="214" t="s">
        <v>590</v>
      </c>
      <c r="G678" s="211"/>
      <c r="H678" s="213" t="s">
        <v>1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283</v>
      </c>
      <c r="AU678" s="220" t="s">
        <v>291</v>
      </c>
      <c r="AV678" s="13" t="s">
        <v>16</v>
      </c>
      <c r="AW678" s="13" t="s">
        <v>32</v>
      </c>
      <c r="AX678" s="13" t="s">
        <v>76</v>
      </c>
      <c r="AY678" s="220" t="s">
        <v>272</v>
      </c>
    </row>
    <row r="679" spans="1:65" s="14" customFormat="1" ht="11.25">
      <c r="B679" s="221"/>
      <c r="C679" s="222"/>
      <c r="D679" s="212" t="s">
        <v>283</v>
      </c>
      <c r="E679" s="223" t="s">
        <v>1</v>
      </c>
      <c r="F679" s="224" t="s">
        <v>658</v>
      </c>
      <c r="G679" s="222"/>
      <c r="H679" s="225">
        <v>32.28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283</v>
      </c>
      <c r="AU679" s="231" t="s">
        <v>291</v>
      </c>
      <c r="AV679" s="14" t="s">
        <v>84</v>
      </c>
      <c r="AW679" s="14" t="s">
        <v>32</v>
      </c>
      <c r="AX679" s="14" t="s">
        <v>76</v>
      </c>
      <c r="AY679" s="231" t="s">
        <v>272</v>
      </c>
    </row>
    <row r="680" spans="1:65" s="13" customFormat="1" ht="11.25">
      <c r="B680" s="210"/>
      <c r="C680" s="211"/>
      <c r="D680" s="212" t="s">
        <v>283</v>
      </c>
      <c r="E680" s="213" t="s">
        <v>1</v>
      </c>
      <c r="F680" s="214" t="s">
        <v>625</v>
      </c>
      <c r="G680" s="211"/>
      <c r="H680" s="213" t="s">
        <v>1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283</v>
      </c>
      <c r="AU680" s="220" t="s">
        <v>291</v>
      </c>
      <c r="AV680" s="13" t="s">
        <v>16</v>
      </c>
      <c r="AW680" s="13" t="s">
        <v>32</v>
      </c>
      <c r="AX680" s="13" t="s">
        <v>76</v>
      </c>
      <c r="AY680" s="220" t="s">
        <v>272</v>
      </c>
    </row>
    <row r="681" spans="1:65" s="14" customFormat="1" ht="11.25">
      <c r="B681" s="221"/>
      <c r="C681" s="222"/>
      <c r="D681" s="212" t="s">
        <v>283</v>
      </c>
      <c r="E681" s="223" t="s">
        <v>1</v>
      </c>
      <c r="F681" s="224" t="s">
        <v>659</v>
      </c>
      <c r="G681" s="222"/>
      <c r="H681" s="225">
        <v>4.665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283</v>
      </c>
      <c r="AU681" s="231" t="s">
        <v>291</v>
      </c>
      <c r="AV681" s="14" t="s">
        <v>84</v>
      </c>
      <c r="AW681" s="14" t="s">
        <v>32</v>
      </c>
      <c r="AX681" s="14" t="s">
        <v>76</v>
      </c>
      <c r="AY681" s="231" t="s">
        <v>272</v>
      </c>
    </row>
    <row r="682" spans="1:65" s="13" customFormat="1" ht="11.25">
      <c r="B682" s="210"/>
      <c r="C682" s="211"/>
      <c r="D682" s="212" t="s">
        <v>283</v>
      </c>
      <c r="E682" s="213" t="s">
        <v>1</v>
      </c>
      <c r="F682" s="214" t="s">
        <v>285</v>
      </c>
      <c r="G682" s="211"/>
      <c r="H682" s="213" t="s">
        <v>1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283</v>
      </c>
      <c r="AU682" s="220" t="s">
        <v>291</v>
      </c>
      <c r="AV682" s="13" t="s">
        <v>16</v>
      </c>
      <c r="AW682" s="13" t="s">
        <v>32</v>
      </c>
      <c r="AX682" s="13" t="s">
        <v>76</v>
      </c>
      <c r="AY682" s="220" t="s">
        <v>272</v>
      </c>
    </row>
    <row r="683" spans="1:65" s="13" customFormat="1" ht="11.25">
      <c r="B683" s="210"/>
      <c r="C683" s="211"/>
      <c r="D683" s="212" t="s">
        <v>283</v>
      </c>
      <c r="E683" s="213" t="s">
        <v>1</v>
      </c>
      <c r="F683" s="214" t="s">
        <v>327</v>
      </c>
      <c r="G683" s="211"/>
      <c r="H683" s="213" t="s">
        <v>1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283</v>
      </c>
      <c r="AU683" s="220" t="s">
        <v>291</v>
      </c>
      <c r="AV683" s="13" t="s">
        <v>16</v>
      </c>
      <c r="AW683" s="13" t="s">
        <v>32</v>
      </c>
      <c r="AX683" s="13" t="s">
        <v>76</v>
      </c>
      <c r="AY683" s="220" t="s">
        <v>272</v>
      </c>
    </row>
    <row r="684" spans="1:65" s="14" customFormat="1" ht="11.25">
      <c r="B684" s="221"/>
      <c r="C684" s="222"/>
      <c r="D684" s="212" t="s">
        <v>283</v>
      </c>
      <c r="E684" s="223" t="s">
        <v>1</v>
      </c>
      <c r="F684" s="224" t="s">
        <v>660</v>
      </c>
      <c r="G684" s="222"/>
      <c r="H684" s="225">
        <v>1.2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283</v>
      </c>
      <c r="AU684" s="231" t="s">
        <v>291</v>
      </c>
      <c r="AV684" s="14" t="s">
        <v>84</v>
      </c>
      <c r="AW684" s="14" t="s">
        <v>32</v>
      </c>
      <c r="AX684" s="14" t="s">
        <v>76</v>
      </c>
      <c r="AY684" s="231" t="s">
        <v>272</v>
      </c>
    </row>
    <row r="685" spans="1:65" s="13" customFormat="1" ht="11.25">
      <c r="B685" s="210"/>
      <c r="C685" s="211"/>
      <c r="D685" s="212" t="s">
        <v>283</v>
      </c>
      <c r="E685" s="213" t="s">
        <v>1</v>
      </c>
      <c r="F685" s="214" t="s">
        <v>285</v>
      </c>
      <c r="G685" s="211"/>
      <c r="H685" s="213" t="s">
        <v>1</v>
      </c>
      <c r="I685" s="215"/>
      <c r="J685" s="211"/>
      <c r="K685" s="211"/>
      <c r="L685" s="216"/>
      <c r="M685" s="217"/>
      <c r="N685" s="218"/>
      <c r="O685" s="218"/>
      <c r="P685" s="218"/>
      <c r="Q685" s="218"/>
      <c r="R685" s="218"/>
      <c r="S685" s="218"/>
      <c r="T685" s="219"/>
      <c r="AT685" s="220" t="s">
        <v>283</v>
      </c>
      <c r="AU685" s="220" t="s">
        <v>291</v>
      </c>
      <c r="AV685" s="13" t="s">
        <v>16</v>
      </c>
      <c r="AW685" s="13" t="s">
        <v>32</v>
      </c>
      <c r="AX685" s="13" t="s">
        <v>76</v>
      </c>
      <c r="AY685" s="220" t="s">
        <v>272</v>
      </c>
    </row>
    <row r="686" spans="1:65" s="13" customFormat="1" ht="11.25">
      <c r="B686" s="210"/>
      <c r="C686" s="211"/>
      <c r="D686" s="212" t="s">
        <v>283</v>
      </c>
      <c r="E686" s="213" t="s">
        <v>1</v>
      </c>
      <c r="F686" s="214" t="s">
        <v>285</v>
      </c>
      <c r="G686" s="211"/>
      <c r="H686" s="213" t="s">
        <v>1</v>
      </c>
      <c r="I686" s="215"/>
      <c r="J686" s="211"/>
      <c r="K686" s="211"/>
      <c r="L686" s="216"/>
      <c r="M686" s="217"/>
      <c r="N686" s="218"/>
      <c r="O686" s="218"/>
      <c r="P686" s="218"/>
      <c r="Q686" s="218"/>
      <c r="R686" s="218"/>
      <c r="S686" s="218"/>
      <c r="T686" s="219"/>
      <c r="AT686" s="220" t="s">
        <v>283</v>
      </c>
      <c r="AU686" s="220" t="s">
        <v>291</v>
      </c>
      <c r="AV686" s="13" t="s">
        <v>16</v>
      </c>
      <c r="AW686" s="13" t="s">
        <v>32</v>
      </c>
      <c r="AX686" s="13" t="s">
        <v>76</v>
      </c>
      <c r="AY686" s="220" t="s">
        <v>272</v>
      </c>
    </row>
    <row r="687" spans="1:65" s="13" customFormat="1" ht="11.25">
      <c r="B687" s="210"/>
      <c r="C687" s="211"/>
      <c r="D687" s="212" t="s">
        <v>283</v>
      </c>
      <c r="E687" s="213" t="s">
        <v>1</v>
      </c>
      <c r="F687" s="214" t="s">
        <v>289</v>
      </c>
      <c r="G687" s="211"/>
      <c r="H687" s="213" t="s">
        <v>1</v>
      </c>
      <c r="I687" s="215"/>
      <c r="J687" s="211"/>
      <c r="K687" s="211"/>
      <c r="L687" s="216"/>
      <c r="M687" s="217"/>
      <c r="N687" s="218"/>
      <c r="O687" s="218"/>
      <c r="P687" s="218"/>
      <c r="Q687" s="218"/>
      <c r="R687" s="218"/>
      <c r="S687" s="218"/>
      <c r="T687" s="219"/>
      <c r="AT687" s="220" t="s">
        <v>283</v>
      </c>
      <c r="AU687" s="220" t="s">
        <v>291</v>
      </c>
      <c r="AV687" s="13" t="s">
        <v>16</v>
      </c>
      <c r="AW687" s="13" t="s">
        <v>32</v>
      </c>
      <c r="AX687" s="13" t="s">
        <v>76</v>
      </c>
      <c r="AY687" s="220" t="s">
        <v>272</v>
      </c>
    </row>
    <row r="688" spans="1:65" s="14" customFormat="1" ht="11.25">
      <c r="B688" s="221"/>
      <c r="C688" s="222"/>
      <c r="D688" s="212" t="s">
        <v>283</v>
      </c>
      <c r="E688" s="223" t="s">
        <v>1</v>
      </c>
      <c r="F688" s="224" t="s">
        <v>661</v>
      </c>
      <c r="G688" s="222"/>
      <c r="H688" s="225">
        <v>-38.145000000000003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283</v>
      </c>
      <c r="AU688" s="231" t="s">
        <v>291</v>
      </c>
      <c r="AV688" s="14" t="s">
        <v>84</v>
      </c>
      <c r="AW688" s="14" t="s">
        <v>32</v>
      </c>
      <c r="AX688" s="14" t="s">
        <v>76</v>
      </c>
      <c r="AY688" s="231" t="s">
        <v>272</v>
      </c>
    </row>
    <row r="689" spans="1:65" s="2" customFormat="1" ht="16.5" customHeight="1">
      <c r="A689" s="34"/>
      <c r="B689" s="35"/>
      <c r="C689" s="192" t="s">
        <v>662</v>
      </c>
      <c r="D689" s="192" t="s">
        <v>274</v>
      </c>
      <c r="E689" s="193" t="s">
        <v>663</v>
      </c>
      <c r="F689" s="194" t="s">
        <v>664</v>
      </c>
      <c r="G689" s="195" t="s">
        <v>156</v>
      </c>
      <c r="H689" s="196">
        <v>0</v>
      </c>
      <c r="I689" s="197"/>
      <c r="J689" s="198">
        <f>ROUND(I689*H689,2)</f>
        <v>0</v>
      </c>
      <c r="K689" s="194" t="s">
        <v>278</v>
      </c>
      <c r="L689" s="39"/>
      <c r="M689" s="199" t="s">
        <v>1</v>
      </c>
      <c r="N689" s="200" t="s">
        <v>41</v>
      </c>
      <c r="O689" s="71"/>
      <c r="P689" s="201">
        <f>O689*H689</f>
        <v>0</v>
      </c>
      <c r="Q689" s="201">
        <v>0</v>
      </c>
      <c r="R689" s="201">
        <f>Q689*H689</f>
        <v>0</v>
      </c>
      <c r="S689" s="201">
        <v>0</v>
      </c>
      <c r="T689" s="202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203" t="s">
        <v>279</v>
      </c>
      <c r="AT689" s="203" t="s">
        <v>274</v>
      </c>
      <c r="AU689" s="203" t="s">
        <v>291</v>
      </c>
      <c r="AY689" s="17" t="s">
        <v>272</v>
      </c>
      <c r="BE689" s="204">
        <f>IF(N689="základní",J689,0)</f>
        <v>0</v>
      </c>
      <c r="BF689" s="204">
        <f>IF(N689="snížená",J689,0)</f>
        <v>0</v>
      </c>
      <c r="BG689" s="204">
        <f>IF(N689="zákl. přenesená",J689,0)</f>
        <v>0</v>
      </c>
      <c r="BH689" s="204">
        <f>IF(N689="sníž. přenesená",J689,0)</f>
        <v>0</v>
      </c>
      <c r="BI689" s="204">
        <f>IF(N689="nulová",J689,0)</f>
        <v>0</v>
      </c>
      <c r="BJ689" s="17" t="s">
        <v>16</v>
      </c>
      <c r="BK689" s="204">
        <f>ROUND(I689*H689,2)</f>
        <v>0</v>
      </c>
      <c r="BL689" s="17" t="s">
        <v>279</v>
      </c>
      <c r="BM689" s="203" t="s">
        <v>665</v>
      </c>
    </row>
    <row r="690" spans="1:65" s="2" customFormat="1" ht="11.25">
      <c r="A690" s="34"/>
      <c r="B690" s="35"/>
      <c r="C690" s="36"/>
      <c r="D690" s="205" t="s">
        <v>281</v>
      </c>
      <c r="E690" s="36"/>
      <c r="F690" s="206" t="s">
        <v>666</v>
      </c>
      <c r="G690" s="36"/>
      <c r="H690" s="36"/>
      <c r="I690" s="207"/>
      <c r="J690" s="36"/>
      <c r="K690" s="36"/>
      <c r="L690" s="39"/>
      <c r="M690" s="208"/>
      <c r="N690" s="209"/>
      <c r="O690" s="71"/>
      <c r="P690" s="71"/>
      <c r="Q690" s="71"/>
      <c r="R690" s="71"/>
      <c r="S690" s="71"/>
      <c r="T690" s="72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7" t="s">
        <v>281</v>
      </c>
      <c r="AU690" s="17" t="s">
        <v>291</v>
      </c>
    </row>
    <row r="691" spans="1:65" s="13" customFormat="1" ht="22.5">
      <c r="B691" s="210"/>
      <c r="C691" s="211"/>
      <c r="D691" s="212" t="s">
        <v>283</v>
      </c>
      <c r="E691" s="213" t="s">
        <v>1</v>
      </c>
      <c r="F691" s="214" t="s">
        <v>589</v>
      </c>
      <c r="G691" s="211"/>
      <c r="H691" s="213" t="s">
        <v>1</v>
      </c>
      <c r="I691" s="215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283</v>
      </c>
      <c r="AU691" s="220" t="s">
        <v>291</v>
      </c>
      <c r="AV691" s="13" t="s">
        <v>16</v>
      </c>
      <c r="AW691" s="13" t="s">
        <v>32</v>
      </c>
      <c r="AX691" s="13" t="s">
        <v>76</v>
      </c>
      <c r="AY691" s="220" t="s">
        <v>272</v>
      </c>
    </row>
    <row r="692" spans="1:65" s="13" customFormat="1" ht="11.25">
      <c r="B692" s="210"/>
      <c r="C692" s="211"/>
      <c r="D692" s="212" t="s">
        <v>283</v>
      </c>
      <c r="E692" s="213" t="s">
        <v>1</v>
      </c>
      <c r="F692" s="214" t="s">
        <v>285</v>
      </c>
      <c r="G692" s="211"/>
      <c r="H692" s="213" t="s">
        <v>1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283</v>
      </c>
      <c r="AU692" s="220" t="s">
        <v>291</v>
      </c>
      <c r="AV692" s="13" t="s">
        <v>16</v>
      </c>
      <c r="AW692" s="13" t="s">
        <v>32</v>
      </c>
      <c r="AX692" s="13" t="s">
        <v>76</v>
      </c>
      <c r="AY692" s="220" t="s">
        <v>272</v>
      </c>
    </row>
    <row r="693" spans="1:65" s="13" customFormat="1" ht="11.25">
      <c r="B693" s="210"/>
      <c r="C693" s="211"/>
      <c r="D693" s="212" t="s">
        <v>283</v>
      </c>
      <c r="E693" s="213" t="s">
        <v>1</v>
      </c>
      <c r="F693" s="214" t="s">
        <v>590</v>
      </c>
      <c r="G693" s="211"/>
      <c r="H693" s="213" t="s">
        <v>1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283</v>
      </c>
      <c r="AU693" s="220" t="s">
        <v>291</v>
      </c>
      <c r="AV693" s="13" t="s">
        <v>16</v>
      </c>
      <c r="AW693" s="13" t="s">
        <v>32</v>
      </c>
      <c r="AX693" s="13" t="s">
        <v>76</v>
      </c>
      <c r="AY693" s="220" t="s">
        <v>272</v>
      </c>
    </row>
    <row r="694" spans="1:65" s="14" customFormat="1" ht="11.25">
      <c r="B694" s="221"/>
      <c r="C694" s="222"/>
      <c r="D694" s="212" t="s">
        <v>283</v>
      </c>
      <c r="E694" s="223" t="s">
        <v>1</v>
      </c>
      <c r="F694" s="224" t="s">
        <v>658</v>
      </c>
      <c r="G694" s="222"/>
      <c r="H694" s="225">
        <v>32.28</v>
      </c>
      <c r="I694" s="226"/>
      <c r="J694" s="222"/>
      <c r="K694" s="222"/>
      <c r="L694" s="227"/>
      <c r="M694" s="228"/>
      <c r="N694" s="229"/>
      <c r="O694" s="229"/>
      <c r="P694" s="229"/>
      <c r="Q694" s="229"/>
      <c r="R694" s="229"/>
      <c r="S694" s="229"/>
      <c r="T694" s="230"/>
      <c r="AT694" s="231" t="s">
        <v>283</v>
      </c>
      <c r="AU694" s="231" t="s">
        <v>291</v>
      </c>
      <c r="AV694" s="14" t="s">
        <v>84</v>
      </c>
      <c r="AW694" s="14" t="s">
        <v>32</v>
      </c>
      <c r="AX694" s="14" t="s">
        <v>76</v>
      </c>
      <c r="AY694" s="231" t="s">
        <v>272</v>
      </c>
    </row>
    <row r="695" spans="1:65" s="13" customFormat="1" ht="11.25">
      <c r="B695" s="210"/>
      <c r="C695" s="211"/>
      <c r="D695" s="212" t="s">
        <v>283</v>
      </c>
      <c r="E695" s="213" t="s">
        <v>1</v>
      </c>
      <c r="F695" s="214" t="s">
        <v>625</v>
      </c>
      <c r="G695" s="211"/>
      <c r="H695" s="213" t="s">
        <v>1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283</v>
      </c>
      <c r="AU695" s="220" t="s">
        <v>291</v>
      </c>
      <c r="AV695" s="13" t="s">
        <v>16</v>
      </c>
      <c r="AW695" s="13" t="s">
        <v>32</v>
      </c>
      <c r="AX695" s="13" t="s">
        <v>76</v>
      </c>
      <c r="AY695" s="220" t="s">
        <v>272</v>
      </c>
    </row>
    <row r="696" spans="1:65" s="14" customFormat="1" ht="11.25">
      <c r="B696" s="221"/>
      <c r="C696" s="222"/>
      <c r="D696" s="212" t="s">
        <v>283</v>
      </c>
      <c r="E696" s="223" t="s">
        <v>1</v>
      </c>
      <c r="F696" s="224" t="s">
        <v>659</v>
      </c>
      <c r="G696" s="222"/>
      <c r="H696" s="225">
        <v>4.665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283</v>
      </c>
      <c r="AU696" s="231" t="s">
        <v>291</v>
      </c>
      <c r="AV696" s="14" t="s">
        <v>84</v>
      </c>
      <c r="AW696" s="14" t="s">
        <v>32</v>
      </c>
      <c r="AX696" s="14" t="s">
        <v>76</v>
      </c>
      <c r="AY696" s="231" t="s">
        <v>272</v>
      </c>
    </row>
    <row r="697" spans="1:65" s="13" customFormat="1" ht="11.25">
      <c r="B697" s="210"/>
      <c r="C697" s="211"/>
      <c r="D697" s="212" t="s">
        <v>283</v>
      </c>
      <c r="E697" s="213" t="s">
        <v>1</v>
      </c>
      <c r="F697" s="214" t="s">
        <v>285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291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3" customFormat="1" ht="11.25">
      <c r="B698" s="210"/>
      <c r="C698" s="211"/>
      <c r="D698" s="212" t="s">
        <v>283</v>
      </c>
      <c r="E698" s="213" t="s">
        <v>1</v>
      </c>
      <c r="F698" s="214" t="s">
        <v>327</v>
      </c>
      <c r="G698" s="211"/>
      <c r="H698" s="213" t="s">
        <v>1</v>
      </c>
      <c r="I698" s="215"/>
      <c r="J698" s="211"/>
      <c r="K698" s="211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283</v>
      </c>
      <c r="AU698" s="220" t="s">
        <v>291</v>
      </c>
      <c r="AV698" s="13" t="s">
        <v>16</v>
      </c>
      <c r="AW698" s="13" t="s">
        <v>32</v>
      </c>
      <c r="AX698" s="13" t="s">
        <v>76</v>
      </c>
      <c r="AY698" s="220" t="s">
        <v>272</v>
      </c>
    </row>
    <row r="699" spans="1:65" s="14" customFormat="1" ht="11.25">
      <c r="B699" s="221"/>
      <c r="C699" s="222"/>
      <c r="D699" s="212" t="s">
        <v>283</v>
      </c>
      <c r="E699" s="223" t="s">
        <v>1</v>
      </c>
      <c r="F699" s="224" t="s">
        <v>660</v>
      </c>
      <c r="G699" s="222"/>
      <c r="H699" s="225">
        <v>1.2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283</v>
      </c>
      <c r="AU699" s="231" t="s">
        <v>291</v>
      </c>
      <c r="AV699" s="14" t="s">
        <v>84</v>
      </c>
      <c r="AW699" s="14" t="s">
        <v>32</v>
      </c>
      <c r="AX699" s="14" t="s">
        <v>76</v>
      </c>
      <c r="AY699" s="231" t="s">
        <v>272</v>
      </c>
    </row>
    <row r="700" spans="1:65" s="13" customFormat="1" ht="11.25">
      <c r="B700" s="210"/>
      <c r="C700" s="211"/>
      <c r="D700" s="212" t="s">
        <v>283</v>
      </c>
      <c r="E700" s="213" t="s">
        <v>1</v>
      </c>
      <c r="F700" s="214" t="s">
        <v>285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291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>
      <c r="B701" s="210"/>
      <c r="C701" s="211"/>
      <c r="D701" s="212" t="s">
        <v>283</v>
      </c>
      <c r="E701" s="213" t="s">
        <v>1</v>
      </c>
      <c r="F701" s="214" t="s">
        <v>285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291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3" customFormat="1" ht="11.25">
      <c r="B702" s="210"/>
      <c r="C702" s="211"/>
      <c r="D702" s="212" t="s">
        <v>283</v>
      </c>
      <c r="E702" s="213" t="s">
        <v>1</v>
      </c>
      <c r="F702" s="214" t="s">
        <v>289</v>
      </c>
      <c r="G702" s="211"/>
      <c r="H702" s="213" t="s">
        <v>1</v>
      </c>
      <c r="I702" s="215"/>
      <c r="J702" s="211"/>
      <c r="K702" s="211"/>
      <c r="L702" s="216"/>
      <c r="M702" s="217"/>
      <c r="N702" s="218"/>
      <c r="O702" s="218"/>
      <c r="P702" s="218"/>
      <c r="Q702" s="218"/>
      <c r="R702" s="218"/>
      <c r="S702" s="218"/>
      <c r="T702" s="219"/>
      <c r="AT702" s="220" t="s">
        <v>283</v>
      </c>
      <c r="AU702" s="220" t="s">
        <v>291</v>
      </c>
      <c r="AV702" s="13" t="s">
        <v>16</v>
      </c>
      <c r="AW702" s="13" t="s">
        <v>32</v>
      </c>
      <c r="AX702" s="13" t="s">
        <v>76</v>
      </c>
      <c r="AY702" s="220" t="s">
        <v>272</v>
      </c>
    </row>
    <row r="703" spans="1:65" s="14" customFormat="1" ht="11.25">
      <c r="B703" s="221"/>
      <c r="C703" s="222"/>
      <c r="D703" s="212" t="s">
        <v>283</v>
      </c>
      <c r="E703" s="223" t="s">
        <v>1</v>
      </c>
      <c r="F703" s="224" t="s">
        <v>661</v>
      </c>
      <c r="G703" s="222"/>
      <c r="H703" s="225">
        <v>-38.145000000000003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283</v>
      </c>
      <c r="AU703" s="231" t="s">
        <v>291</v>
      </c>
      <c r="AV703" s="14" t="s">
        <v>84</v>
      </c>
      <c r="AW703" s="14" t="s">
        <v>32</v>
      </c>
      <c r="AX703" s="14" t="s">
        <v>76</v>
      </c>
      <c r="AY703" s="231" t="s">
        <v>272</v>
      </c>
    </row>
    <row r="704" spans="1:65" s="2" customFormat="1" ht="21.75" customHeight="1">
      <c r="A704" s="34"/>
      <c r="B704" s="35"/>
      <c r="C704" s="192" t="s">
        <v>667</v>
      </c>
      <c r="D704" s="192" t="s">
        <v>274</v>
      </c>
      <c r="E704" s="193" t="s">
        <v>668</v>
      </c>
      <c r="F704" s="194" t="s">
        <v>669</v>
      </c>
      <c r="G704" s="195" t="s">
        <v>380</v>
      </c>
      <c r="H704" s="196">
        <v>0</v>
      </c>
      <c r="I704" s="197"/>
      <c r="J704" s="198">
        <f>ROUND(I704*H704,2)</f>
        <v>0</v>
      </c>
      <c r="K704" s="194" t="s">
        <v>278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1.0606199999999999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279</v>
      </c>
      <c r="AT704" s="203" t="s">
        <v>274</v>
      </c>
      <c r="AU704" s="203" t="s">
        <v>291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279</v>
      </c>
      <c r="BM704" s="203" t="s">
        <v>670</v>
      </c>
    </row>
    <row r="705" spans="1:65" s="2" customFormat="1" ht="11.25">
      <c r="A705" s="34"/>
      <c r="B705" s="35"/>
      <c r="C705" s="36"/>
      <c r="D705" s="205" t="s">
        <v>281</v>
      </c>
      <c r="E705" s="36"/>
      <c r="F705" s="206" t="s">
        <v>671</v>
      </c>
      <c r="G705" s="36"/>
      <c r="H705" s="36"/>
      <c r="I705" s="207"/>
      <c r="J705" s="36"/>
      <c r="K705" s="36"/>
      <c r="L705" s="39"/>
      <c r="M705" s="208"/>
      <c r="N705" s="209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281</v>
      </c>
      <c r="AU705" s="17" t="s">
        <v>291</v>
      </c>
    </row>
    <row r="706" spans="1:65" s="13" customFormat="1" ht="11.25">
      <c r="B706" s="210"/>
      <c r="C706" s="211"/>
      <c r="D706" s="212" t="s">
        <v>283</v>
      </c>
      <c r="E706" s="213" t="s">
        <v>1</v>
      </c>
      <c r="F706" s="214" t="s">
        <v>672</v>
      </c>
      <c r="G706" s="211"/>
      <c r="H706" s="213" t="s">
        <v>1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283</v>
      </c>
      <c r="AU706" s="220" t="s">
        <v>291</v>
      </c>
      <c r="AV706" s="13" t="s">
        <v>16</v>
      </c>
      <c r="AW706" s="13" t="s">
        <v>32</v>
      </c>
      <c r="AX706" s="13" t="s">
        <v>76</v>
      </c>
      <c r="AY706" s="220" t="s">
        <v>272</v>
      </c>
    </row>
    <row r="707" spans="1:65" s="13" customFormat="1" ht="11.25">
      <c r="B707" s="210"/>
      <c r="C707" s="211"/>
      <c r="D707" s="212" t="s">
        <v>283</v>
      </c>
      <c r="E707" s="213" t="s">
        <v>1</v>
      </c>
      <c r="F707" s="214" t="s">
        <v>673</v>
      </c>
      <c r="G707" s="211"/>
      <c r="H707" s="213" t="s">
        <v>1</v>
      </c>
      <c r="I707" s="215"/>
      <c r="J707" s="211"/>
      <c r="K707" s="211"/>
      <c r="L707" s="216"/>
      <c r="M707" s="217"/>
      <c r="N707" s="218"/>
      <c r="O707" s="218"/>
      <c r="P707" s="218"/>
      <c r="Q707" s="218"/>
      <c r="R707" s="218"/>
      <c r="S707" s="218"/>
      <c r="T707" s="219"/>
      <c r="AT707" s="220" t="s">
        <v>283</v>
      </c>
      <c r="AU707" s="220" t="s">
        <v>291</v>
      </c>
      <c r="AV707" s="13" t="s">
        <v>16</v>
      </c>
      <c r="AW707" s="13" t="s">
        <v>32</v>
      </c>
      <c r="AX707" s="13" t="s">
        <v>76</v>
      </c>
      <c r="AY707" s="220" t="s">
        <v>272</v>
      </c>
    </row>
    <row r="708" spans="1:65" s="14" customFormat="1" ht="11.25">
      <c r="B708" s="221"/>
      <c r="C708" s="222"/>
      <c r="D708" s="212" t="s">
        <v>283</v>
      </c>
      <c r="E708" s="223" t="s">
        <v>1</v>
      </c>
      <c r="F708" s="224" t="s">
        <v>674</v>
      </c>
      <c r="G708" s="222"/>
      <c r="H708" s="225">
        <v>28.928999999999998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AT708" s="231" t="s">
        <v>283</v>
      </c>
      <c r="AU708" s="231" t="s">
        <v>291</v>
      </c>
      <c r="AV708" s="14" t="s">
        <v>84</v>
      </c>
      <c r="AW708" s="14" t="s">
        <v>32</v>
      </c>
      <c r="AX708" s="14" t="s">
        <v>76</v>
      </c>
      <c r="AY708" s="231" t="s">
        <v>272</v>
      </c>
    </row>
    <row r="709" spans="1:65" s="13" customFormat="1" ht="11.25">
      <c r="B709" s="210"/>
      <c r="C709" s="211"/>
      <c r="D709" s="212" t="s">
        <v>283</v>
      </c>
      <c r="E709" s="213" t="s">
        <v>1</v>
      </c>
      <c r="F709" s="214" t="s">
        <v>285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291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11.25">
      <c r="B710" s="210"/>
      <c r="C710" s="211"/>
      <c r="D710" s="212" t="s">
        <v>283</v>
      </c>
      <c r="E710" s="213" t="s">
        <v>1</v>
      </c>
      <c r="F710" s="214" t="s">
        <v>289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291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4" customFormat="1" ht="11.25">
      <c r="B711" s="221"/>
      <c r="C711" s="222"/>
      <c r="D711" s="212" t="s">
        <v>283</v>
      </c>
      <c r="E711" s="223" t="s">
        <v>1</v>
      </c>
      <c r="F711" s="224" t="s">
        <v>675</v>
      </c>
      <c r="G711" s="222"/>
      <c r="H711" s="225">
        <v>-28.928999999999998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283</v>
      </c>
      <c r="AU711" s="231" t="s">
        <v>291</v>
      </c>
      <c r="AV711" s="14" t="s">
        <v>84</v>
      </c>
      <c r="AW711" s="14" t="s">
        <v>32</v>
      </c>
      <c r="AX711" s="14" t="s">
        <v>76</v>
      </c>
      <c r="AY711" s="231" t="s">
        <v>272</v>
      </c>
    </row>
    <row r="712" spans="1:65" s="2" customFormat="1" ht="16.5" customHeight="1">
      <c r="A712" s="34"/>
      <c r="B712" s="35"/>
      <c r="C712" s="192" t="s">
        <v>676</v>
      </c>
      <c r="D712" s="192" t="s">
        <v>274</v>
      </c>
      <c r="E712" s="193" t="s">
        <v>677</v>
      </c>
      <c r="F712" s="194" t="s">
        <v>678</v>
      </c>
      <c r="G712" s="195" t="s">
        <v>380</v>
      </c>
      <c r="H712" s="196">
        <v>0</v>
      </c>
      <c r="I712" s="197"/>
      <c r="J712" s="198">
        <f>ROUND(I712*H712,2)</f>
        <v>0</v>
      </c>
      <c r="K712" s="194" t="s">
        <v>278</v>
      </c>
      <c r="L712" s="39"/>
      <c r="M712" s="199" t="s">
        <v>1</v>
      </c>
      <c r="N712" s="200" t="s">
        <v>41</v>
      </c>
      <c r="O712" s="71"/>
      <c r="P712" s="201">
        <f>O712*H712</f>
        <v>0</v>
      </c>
      <c r="Q712" s="201">
        <v>1.06277</v>
      </c>
      <c r="R712" s="201">
        <f>Q712*H712</f>
        <v>0</v>
      </c>
      <c r="S712" s="201">
        <v>0</v>
      </c>
      <c r="T712" s="202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3" t="s">
        <v>279</v>
      </c>
      <c r="AT712" s="203" t="s">
        <v>274</v>
      </c>
      <c r="AU712" s="203" t="s">
        <v>291</v>
      </c>
      <c r="AY712" s="17" t="s">
        <v>272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7" t="s">
        <v>16</v>
      </c>
      <c r="BK712" s="204">
        <f>ROUND(I712*H712,2)</f>
        <v>0</v>
      </c>
      <c r="BL712" s="17" t="s">
        <v>279</v>
      </c>
      <c r="BM712" s="203" t="s">
        <v>679</v>
      </c>
    </row>
    <row r="713" spans="1:65" s="2" customFormat="1" ht="11.25">
      <c r="A713" s="34"/>
      <c r="B713" s="35"/>
      <c r="C713" s="36"/>
      <c r="D713" s="205" t="s">
        <v>281</v>
      </c>
      <c r="E713" s="36"/>
      <c r="F713" s="206" t="s">
        <v>680</v>
      </c>
      <c r="G713" s="36"/>
      <c r="H713" s="36"/>
      <c r="I713" s="207"/>
      <c r="J713" s="36"/>
      <c r="K713" s="36"/>
      <c r="L713" s="39"/>
      <c r="M713" s="208"/>
      <c r="N713" s="209"/>
      <c r="O713" s="71"/>
      <c r="P713" s="71"/>
      <c r="Q713" s="71"/>
      <c r="R713" s="71"/>
      <c r="S713" s="71"/>
      <c r="T713" s="72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7" t="s">
        <v>281</v>
      </c>
      <c r="AU713" s="17" t="s">
        <v>291</v>
      </c>
    </row>
    <row r="714" spans="1:65" s="13" customFormat="1" ht="11.25">
      <c r="B714" s="210"/>
      <c r="C714" s="211"/>
      <c r="D714" s="212" t="s">
        <v>283</v>
      </c>
      <c r="E714" s="213" t="s">
        <v>1</v>
      </c>
      <c r="F714" s="214" t="s">
        <v>623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291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3" customFormat="1" ht="11.25">
      <c r="B715" s="210"/>
      <c r="C715" s="211"/>
      <c r="D715" s="212" t="s">
        <v>283</v>
      </c>
      <c r="E715" s="213" t="s">
        <v>1</v>
      </c>
      <c r="F715" s="214" t="s">
        <v>681</v>
      </c>
      <c r="G715" s="211"/>
      <c r="H715" s="213" t="s">
        <v>1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283</v>
      </c>
      <c r="AU715" s="220" t="s">
        <v>291</v>
      </c>
      <c r="AV715" s="13" t="s">
        <v>16</v>
      </c>
      <c r="AW715" s="13" t="s">
        <v>32</v>
      </c>
      <c r="AX715" s="13" t="s">
        <v>76</v>
      </c>
      <c r="AY715" s="220" t="s">
        <v>272</v>
      </c>
    </row>
    <row r="716" spans="1:65" s="14" customFormat="1" ht="11.25">
      <c r="B716" s="221"/>
      <c r="C716" s="222"/>
      <c r="D716" s="212" t="s">
        <v>283</v>
      </c>
      <c r="E716" s="223" t="s">
        <v>1</v>
      </c>
      <c r="F716" s="224" t="s">
        <v>682</v>
      </c>
      <c r="G716" s="222"/>
      <c r="H716" s="225">
        <v>0.27100000000000002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AT716" s="231" t="s">
        <v>283</v>
      </c>
      <c r="AU716" s="231" t="s">
        <v>291</v>
      </c>
      <c r="AV716" s="14" t="s">
        <v>84</v>
      </c>
      <c r="AW716" s="14" t="s">
        <v>32</v>
      </c>
      <c r="AX716" s="14" t="s">
        <v>76</v>
      </c>
      <c r="AY716" s="231" t="s">
        <v>272</v>
      </c>
    </row>
    <row r="717" spans="1:65" s="13" customFormat="1" ht="11.25">
      <c r="B717" s="210"/>
      <c r="C717" s="211"/>
      <c r="D717" s="212" t="s">
        <v>283</v>
      </c>
      <c r="E717" s="213" t="s">
        <v>1</v>
      </c>
      <c r="F717" s="214" t="s">
        <v>285</v>
      </c>
      <c r="G717" s="211"/>
      <c r="H717" s="213" t="s">
        <v>1</v>
      </c>
      <c r="I717" s="215"/>
      <c r="J717" s="211"/>
      <c r="K717" s="211"/>
      <c r="L717" s="216"/>
      <c r="M717" s="217"/>
      <c r="N717" s="218"/>
      <c r="O717" s="218"/>
      <c r="P717" s="218"/>
      <c r="Q717" s="218"/>
      <c r="R717" s="218"/>
      <c r="S717" s="218"/>
      <c r="T717" s="219"/>
      <c r="AT717" s="220" t="s">
        <v>283</v>
      </c>
      <c r="AU717" s="220" t="s">
        <v>291</v>
      </c>
      <c r="AV717" s="13" t="s">
        <v>16</v>
      </c>
      <c r="AW717" s="13" t="s">
        <v>32</v>
      </c>
      <c r="AX717" s="13" t="s">
        <v>76</v>
      </c>
      <c r="AY717" s="220" t="s">
        <v>272</v>
      </c>
    </row>
    <row r="718" spans="1:65" s="13" customFormat="1" ht="11.25">
      <c r="B718" s="210"/>
      <c r="C718" s="211"/>
      <c r="D718" s="212" t="s">
        <v>283</v>
      </c>
      <c r="E718" s="213" t="s">
        <v>1</v>
      </c>
      <c r="F718" s="214" t="s">
        <v>289</v>
      </c>
      <c r="G718" s="211"/>
      <c r="H718" s="213" t="s">
        <v>1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283</v>
      </c>
      <c r="AU718" s="220" t="s">
        <v>291</v>
      </c>
      <c r="AV718" s="13" t="s">
        <v>16</v>
      </c>
      <c r="AW718" s="13" t="s">
        <v>32</v>
      </c>
      <c r="AX718" s="13" t="s">
        <v>76</v>
      </c>
      <c r="AY718" s="220" t="s">
        <v>272</v>
      </c>
    </row>
    <row r="719" spans="1:65" s="14" customFormat="1" ht="11.25">
      <c r="B719" s="221"/>
      <c r="C719" s="222"/>
      <c r="D719" s="212" t="s">
        <v>283</v>
      </c>
      <c r="E719" s="223" t="s">
        <v>1</v>
      </c>
      <c r="F719" s="224" t="s">
        <v>683</v>
      </c>
      <c r="G719" s="222"/>
      <c r="H719" s="225">
        <v>-0.27100000000000002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283</v>
      </c>
      <c r="AU719" s="231" t="s">
        <v>291</v>
      </c>
      <c r="AV719" s="14" t="s">
        <v>84</v>
      </c>
      <c r="AW719" s="14" t="s">
        <v>32</v>
      </c>
      <c r="AX719" s="14" t="s">
        <v>76</v>
      </c>
      <c r="AY719" s="231" t="s">
        <v>272</v>
      </c>
    </row>
    <row r="720" spans="1:65" s="2" customFormat="1" ht="24.2" customHeight="1">
      <c r="A720" s="34"/>
      <c r="B720" s="35"/>
      <c r="C720" s="192" t="s">
        <v>684</v>
      </c>
      <c r="D720" s="192" t="s">
        <v>274</v>
      </c>
      <c r="E720" s="193" t="s">
        <v>685</v>
      </c>
      <c r="F720" s="194" t="s">
        <v>686</v>
      </c>
      <c r="G720" s="195" t="s">
        <v>277</v>
      </c>
      <c r="H720" s="196">
        <v>0.60499999999999998</v>
      </c>
      <c r="I720" s="197"/>
      <c r="J720" s="198">
        <f>ROUND(I720*H720,2)</f>
        <v>0</v>
      </c>
      <c r="K720" s="194" t="s">
        <v>278</v>
      </c>
      <c r="L720" s="39"/>
      <c r="M720" s="199" t="s">
        <v>1</v>
      </c>
      <c r="N720" s="200" t="s">
        <v>41</v>
      </c>
      <c r="O720" s="71"/>
      <c r="P720" s="201">
        <f>O720*H720</f>
        <v>0</v>
      </c>
      <c r="Q720" s="201">
        <v>2.5018699999999998</v>
      </c>
      <c r="R720" s="201">
        <f>Q720*H720</f>
        <v>1.5136313499999998</v>
      </c>
      <c r="S720" s="201">
        <v>0</v>
      </c>
      <c r="T720" s="202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3" t="s">
        <v>279</v>
      </c>
      <c r="AT720" s="203" t="s">
        <v>274</v>
      </c>
      <c r="AU720" s="203" t="s">
        <v>291</v>
      </c>
      <c r="AY720" s="17" t="s">
        <v>272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17" t="s">
        <v>16</v>
      </c>
      <c r="BK720" s="204">
        <f>ROUND(I720*H720,2)</f>
        <v>0</v>
      </c>
      <c r="BL720" s="17" t="s">
        <v>279</v>
      </c>
      <c r="BM720" s="203" t="s">
        <v>687</v>
      </c>
    </row>
    <row r="721" spans="1:65" s="2" customFormat="1" ht="11.25">
      <c r="A721" s="34"/>
      <c r="B721" s="35"/>
      <c r="C721" s="36"/>
      <c r="D721" s="205" t="s">
        <v>281</v>
      </c>
      <c r="E721" s="36"/>
      <c r="F721" s="206" t="s">
        <v>688</v>
      </c>
      <c r="G721" s="36"/>
      <c r="H721" s="36"/>
      <c r="I721" s="207"/>
      <c r="J721" s="36"/>
      <c r="K721" s="36"/>
      <c r="L721" s="39"/>
      <c r="M721" s="208"/>
      <c r="N721" s="209"/>
      <c r="O721" s="71"/>
      <c r="P721" s="71"/>
      <c r="Q721" s="71"/>
      <c r="R721" s="71"/>
      <c r="S721" s="71"/>
      <c r="T721" s="72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281</v>
      </c>
      <c r="AU721" s="17" t="s">
        <v>291</v>
      </c>
    </row>
    <row r="722" spans="1:65" s="13" customFormat="1" ht="22.5">
      <c r="B722" s="210"/>
      <c r="C722" s="211"/>
      <c r="D722" s="212" t="s">
        <v>283</v>
      </c>
      <c r="E722" s="213" t="s">
        <v>1</v>
      </c>
      <c r="F722" s="214" t="s">
        <v>637</v>
      </c>
      <c r="G722" s="211"/>
      <c r="H722" s="213" t="s">
        <v>1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283</v>
      </c>
      <c r="AU722" s="220" t="s">
        <v>291</v>
      </c>
      <c r="AV722" s="13" t="s">
        <v>16</v>
      </c>
      <c r="AW722" s="13" t="s">
        <v>32</v>
      </c>
      <c r="AX722" s="13" t="s">
        <v>76</v>
      </c>
      <c r="AY722" s="220" t="s">
        <v>272</v>
      </c>
    </row>
    <row r="723" spans="1:65" s="13" customFormat="1" ht="11.25">
      <c r="B723" s="210"/>
      <c r="C723" s="211"/>
      <c r="D723" s="212" t="s">
        <v>283</v>
      </c>
      <c r="E723" s="213" t="s">
        <v>1</v>
      </c>
      <c r="F723" s="214" t="s">
        <v>285</v>
      </c>
      <c r="G723" s="211"/>
      <c r="H723" s="213" t="s">
        <v>1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283</v>
      </c>
      <c r="AU723" s="220" t="s">
        <v>291</v>
      </c>
      <c r="AV723" s="13" t="s">
        <v>16</v>
      </c>
      <c r="AW723" s="13" t="s">
        <v>32</v>
      </c>
      <c r="AX723" s="13" t="s">
        <v>76</v>
      </c>
      <c r="AY723" s="220" t="s">
        <v>272</v>
      </c>
    </row>
    <row r="724" spans="1:65" s="13" customFormat="1" ht="11.25">
      <c r="B724" s="210"/>
      <c r="C724" s="211"/>
      <c r="D724" s="212" t="s">
        <v>283</v>
      </c>
      <c r="E724" s="213" t="s">
        <v>1</v>
      </c>
      <c r="F724" s="214" t="s">
        <v>327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291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4" customFormat="1" ht="11.25">
      <c r="B725" s="221"/>
      <c r="C725" s="222"/>
      <c r="D725" s="212" t="s">
        <v>283</v>
      </c>
      <c r="E725" s="223" t="s">
        <v>1</v>
      </c>
      <c r="F725" s="224" t="s">
        <v>689</v>
      </c>
      <c r="G725" s="222"/>
      <c r="H725" s="225">
        <v>1.17</v>
      </c>
      <c r="I725" s="226"/>
      <c r="J725" s="222"/>
      <c r="K725" s="222"/>
      <c r="L725" s="227"/>
      <c r="M725" s="228"/>
      <c r="N725" s="229"/>
      <c r="O725" s="229"/>
      <c r="P725" s="229"/>
      <c r="Q725" s="229"/>
      <c r="R725" s="229"/>
      <c r="S725" s="229"/>
      <c r="T725" s="230"/>
      <c r="AT725" s="231" t="s">
        <v>283</v>
      </c>
      <c r="AU725" s="231" t="s">
        <v>291</v>
      </c>
      <c r="AV725" s="14" t="s">
        <v>84</v>
      </c>
      <c r="AW725" s="14" t="s">
        <v>32</v>
      </c>
      <c r="AX725" s="14" t="s">
        <v>76</v>
      </c>
      <c r="AY725" s="231" t="s">
        <v>272</v>
      </c>
    </row>
    <row r="726" spans="1:65" s="14" customFormat="1" ht="11.25">
      <c r="B726" s="221"/>
      <c r="C726" s="222"/>
      <c r="D726" s="212" t="s">
        <v>283</v>
      </c>
      <c r="E726" s="223" t="s">
        <v>1</v>
      </c>
      <c r="F726" s="224" t="s">
        <v>690</v>
      </c>
      <c r="G726" s="222"/>
      <c r="H726" s="225">
        <v>0.60499999999999998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283</v>
      </c>
      <c r="AU726" s="231" t="s">
        <v>291</v>
      </c>
      <c r="AV726" s="14" t="s">
        <v>84</v>
      </c>
      <c r="AW726" s="14" t="s">
        <v>32</v>
      </c>
      <c r="AX726" s="14" t="s">
        <v>76</v>
      </c>
      <c r="AY726" s="231" t="s">
        <v>272</v>
      </c>
    </row>
    <row r="727" spans="1:65" s="13" customFormat="1" ht="11.25">
      <c r="B727" s="210"/>
      <c r="C727" s="211"/>
      <c r="D727" s="212" t="s">
        <v>283</v>
      </c>
      <c r="E727" s="213" t="s">
        <v>1</v>
      </c>
      <c r="F727" s="214" t="s">
        <v>285</v>
      </c>
      <c r="G727" s="211"/>
      <c r="H727" s="213" t="s">
        <v>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283</v>
      </c>
      <c r="AU727" s="220" t="s">
        <v>291</v>
      </c>
      <c r="AV727" s="13" t="s">
        <v>16</v>
      </c>
      <c r="AW727" s="13" t="s">
        <v>32</v>
      </c>
      <c r="AX727" s="13" t="s">
        <v>76</v>
      </c>
      <c r="AY727" s="220" t="s">
        <v>272</v>
      </c>
    </row>
    <row r="728" spans="1:65" s="13" customFormat="1" ht="11.25">
      <c r="B728" s="210"/>
      <c r="C728" s="211"/>
      <c r="D728" s="212" t="s">
        <v>283</v>
      </c>
      <c r="E728" s="213" t="s">
        <v>1</v>
      </c>
      <c r="F728" s="214" t="s">
        <v>642</v>
      </c>
      <c r="G728" s="211"/>
      <c r="H728" s="213" t="s">
        <v>1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283</v>
      </c>
      <c r="AU728" s="220" t="s">
        <v>291</v>
      </c>
      <c r="AV728" s="13" t="s">
        <v>16</v>
      </c>
      <c r="AW728" s="13" t="s">
        <v>32</v>
      </c>
      <c r="AX728" s="13" t="s">
        <v>76</v>
      </c>
      <c r="AY728" s="220" t="s">
        <v>272</v>
      </c>
    </row>
    <row r="729" spans="1:65" s="14" customFormat="1" ht="11.25">
      <c r="B729" s="221"/>
      <c r="C729" s="222"/>
      <c r="D729" s="212" t="s">
        <v>283</v>
      </c>
      <c r="E729" s="223" t="s">
        <v>1</v>
      </c>
      <c r="F729" s="224" t="s">
        <v>691</v>
      </c>
      <c r="G729" s="222"/>
      <c r="H729" s="225">
        <v>-1.17</v>
      </c>
      <c r="I729" s="226"/>
      <c r="J729" s="222"/>
      <c r="K729" s="222"/>
      <c r="L729" s="227"/>
      <c r="M729" s="228"/>
      <c r="N729" s="229"/>
      <c r="O729" s="229"/>
      <c r="P729" s="229"/>
      <c r="Q729" s="229"/>
      <c r="R729" s="229"/>
      <c r="S729" s="229"/>
      <c r="T729" s="230"/>
      <c r="AT729" s="231" t="s">
        <v>283</v>
      </c>
      <c r="AU729" s="231" t="s">
        <v>291</v>
      </c>
      <c r="AV729" s="14" t="s">
        <v>84</v>
      </c>
      <c r="AW729" s="14" t="s">
        <v>32</v>
      </c>
      <c r="AX729" s="14" t="s">
        <v>76</v>
      </c>
      <c r="AY729" s="231" t="s">
        <v>272</v>
      </c>
    </row>
    <row r="730" spans="1:65" s="2" customFormat="1" ht="24.2" customHeight="1">
      <c r="A730" s="34"/>
      <c r="B730" s="35"/>
      <c r="C730" s="192" t="s">
        <v>692</v>
      </c>
      <c r="D730" s="192" t="s">
        <v>274</v>
      </c>
      <c r="E730" s="193" t="s">
        <v>693</v>
      </c>
      <c r="F730" s="194" t="s">
        <v>694</v>
      </c>
      <c r="G730" s="195" t="s">
        <v>277</v>
      </c>
      <c r="H730" s="196">
        <v>0</v>
      </c>
      <c r="I730" s="197"/>
      <c r="J730" s="198">
        <f>ROUND(I730*H730,2)</f>
        <v>0</v>
      </c>
      <c r="K730" s="194" t="s">
        <v>278</v>
      </c>
      <c r="L730" s="39"/>
      <c r="M730" s="199" t="s">
        <v>1</v>
      </c>
      <c r="N730" s="200" t="s">
        <v>41</v>
      </c>
      <c r="O730" s="71"/>
      <c r="P730" s="201">
        <f>O730*H730</f>
        <v>0</v>
      </c>
      <c r="Q730" s="201">
        <v>2.5018699999999998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279</v>
      </c>
      <c r="AT730" s="203" t="s">
        <v>274</v>
      </c>
      <c r="AU730" s="203" t="s">
        <v>291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279</v>
      </c>
      <c r="BM730" s="203" t="s">
        <v>695</v>
      </c>
    </row>
    <row r="731" spans="1:65" s="2" customFormat="1" ht="11.25">
      <c r="A731" s="34"/>
      <c r="B731" s="35"/>
      <c r="C731" s="36"/>
      <c r="D731" s="205" t="s">
        <v>281</v>
      </c>
      <c r="E731" s="36"/>
      <c r="F731" s="206" t="s">
        <v>696</v>
      </c>
      <c r="G731" s="36"/>
      <c r="H731" s="36"/>
      <c r="I731" s="207"/>
      <c r="J731" s="36"/>
      <c r="K731" s="36"/>
      <c r="L731" s="39"/>
      <c r="M731" s="208"/>
      <c r="N731" s="209"/>
      <c r="O731" s="71"/>
      <c r="P731" s="71"/>
      <c r="Q731" s="71"/>
      <c r="R731" s="71"/>
      <c r="S731" s="71"/>
      <c r="T731" s="72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7" t="s">
        <v>281</v>
      </c>
      <c r="AU731" s="17" t="s">
        <v>291</v>
      </c>
    </row>
    <row r="732" spans="1:65" s="13" customFormat="1" ht="11.25">
      <c r="B732" s="210"/>
      <c r="C732" s="211"/>
      <c r="D732" s="212" t="s">
        <v>283</v>
      </c>
      <c r="E732" s="213" t="s">
        <v>1</v>
      </c>
      <c r="F732" s="214" t="s">
        <v>697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291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>
      <c r="B733" s="210"/>
      <c r="C733" s="211"/>
      <c r="D733" s="212" t="s">
        <v>283</v>
      </c>
      <c r="E733" s="213" t="s">
        <v>1</v>
      </c>
      <c r="F733" s="214" t="s">
        <v>285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291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3" customFormat="1" ht="11.25">
      <c r="B734" s="210"/>
      <c r="C734" s="211"/>
      <c r="D734" s="212" t="s">
        <v>283</v>
      </c>
      <c r="E734" s="213" t="s">
        <v>1</v>
      </c>
      <c r="F734" s="214" t="s">
        <v>698</v>
      </c>
      <c r="G734" s="211"/>
      <c r="H734" s="213" t="s">
        <v>1</v>
      </c>
      <c r="I734" s="215"/>
      <c r="J734" s="211"/>
      <c r="K734" s="211"/>
      <c r="L734" s="216"/>
      <c r="M734" s="217"/>
      <c r="N734" s="218"/>
      <c r="O734" s="218"/>
      <c r="P734" s="218"/>
      <c r="Q734" s="218"/>
      <c r="R734" s="218"/>
      <c r="S734" s="218"/>
      <c r="T734" s="219"/>
      <c r="AT734" s="220" t="s">
        <v>283</v>
      </c>
      <c r="AU734" s="220" t="s">
        <v>291</v>
      </c>
      <c r="AV734" s="13" t="s">
        <v>16</v>
      </c>
      <c r="AW734" s="13" t="s">
        <v>32</v>
      </c>
      <c r="AX734" s="13" t="s">
        <v>76</v>
      </c>
      <c r="AY734" s="220" t="s">
        <v>272</v>
      </c>
    </row>
    <row r="735" spans="1:65" s="14" customFormat="1" ht="11.25">
      <c r="B735" s="221"/>
      <c r="C735" s="222"/>
      <c r="D735" s="212" t="s">
        <v>283</v>
      </c>
      <c r="E735" s="223" t="s">
        <v>1</v>
      </c>
      <c r="F735" s="224" t="s">
        <v>699</v>
      </c>
      <c r="G735" s="222"/>
      <c r="H735" s="225">
        <v>53.133000000000003</v>
      </c>
      <c r="I735" s="226"/>
      <c r="J735" s="222"/>
      <c r="K735" s="222"/>
      <c r="L735" s="227"/>
      <c r="M735" s="228"/>
      <c r="N735" s="229"/>
      <c r="O735" s="229"/>
      <c r="P735" s="229"/>
      <c r="Q735" s="229"/>
      <c r="R735" s="229"/>
      <c r="S735" s="229"/>
      <c r="T735" s="230"/>
      <c r="AT735" s="231" t="s">
        <v>283</v>
      </c>
      <c r="AU735" s="231" t="s">
        <v>291</v>
      </c>
      <c r="AV735" s="14" t="s">
        <v>84</v>
      </c>
      <c r="AW735" s="14" t="s">
        <v>32</v>
      </c>
      <c r="AX735" s="14" t="s">
        <v>76</v>
      </c>
      <c r="AY735" s="231" t="s">
        <v>272</v>
      </c>
    </row>
    <row r="736" spans="1:65" s="13" customFormat="1" ht="11.25">
      <c r="B736" s="210"/>
      <c r="C736" s="211"/>
      <c r="D736" s="212" t="s">
        <v>283</v>
      </c>
      <c r="E736" s="213" t="s">
        <v>1</v>
      </c>
      <c r="F736" s="214" t="s">
        <v>285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291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11.25">
      <c r="B737" s="210"/>
      <c r="C737" s="211"/>
      <c r="D737" s="212" t="s">
        <v>283</v>
      </c>
      <c r="E737" s="213" t="s">
        <v>1</v>
      </c>
      <c r="F737" s="214" t="s">
        <v>289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291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4" customFormat="1" ht="11.25">
      <c r="B738" s="221"/>
      <c r="C738" s="222"/>
      <c r="D738" s="212" t="s">
        <v>283</v>
      </c>
      <c r="E738" s="223" t="s">
        <v>1</v>
      </c>
      <c r="F738" s="224" t="s">
        <v>700</v>
      </c>
      <c r="G738" s="222"/>
      <c r="H738" s="225">
        <v>-53.133000000000003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283</v>
      </c>
      <c r="AU738" s="231" t="s">
        <v>291</v>
      </c>
      <c r="AV738" s="14" t="s">
        <v>84</v>
      </c>
      <c r="AW738" s="14" t="s">
        <v>32</v>
      </c>
      <c r="AX738" s="14" t="s">
        <v>76</v>
      </c>
      <c r="AY738" s="231" t="s">
        <v>272</v>
      </c>
    </row>
    <row r="739" spans="1:65" s="2" customFormat="1" ht="16.5" customHeight="1">
      <c r="A739" s="34"/>
      <c r="B739" s="35"/>
      <c r="C739" s="192" t="s">
        <v>701</v>
      </c>
      <c r="D739" s="192" t="s">
        <v>274</v>
      </c>
      <c r="E739" s="193" t="s">
        <v>702</v>
      </c>
      <c r="F739" s="194" t="s">
        <v>703</v>
      </c>
      <c r="G739" s="195" t="s">
        <v>156</v>
      </c>
      <c r="H739" s="196">
        <v>18.053999999999998</v>
      </c>
      <c r="I739" s="197"/>
      <c r="J739" s="198">
        <f>ROUND(I739*H739,2)</f>
        <v>0</v>
      </c>
      <c r="K739" s="194" t="s">
        <v>278</v>
      </c>
      <c r="L739" s="39"/>
      <c r="M739" s="199" t="s">
        <v>1</v>
      </c>
      <c r="N739" s="200" t="s">
        <v>41</v>
      </c>
      <c r="O739" s="71"/>
      <c r="P739" s="201">
        <f>O739*H739</f>
        <v>0</v>
      </c>
      <c r="Q739" s="201">
        <v>3.46E-3</v>
      </c>
      <c r="R739" s="201">
        <f>Q739*H739</f>
        <v>6.2466839999999996E-2</v>
      </c>
      <c r="S739" s="201">
        <v>0</v>
      </c>
      <c r="T739" s="202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3" t="s">
        <v>279</v>
      </c>
      <c r="AT739" s="203" t="s">
        <v>274</v>
      </c>
      <c r="AU739" s="203" t="s">
        <v>291</v>
      </c>
      <c r="AY739" s="17" t="s">
        <v>272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7" t="s">
        <v>16</v>
      </c>
      <c r="BK739" s="204">
        <f>ROUND(I739*H739,2)</f>
        <v>0</v>
      </c>
      <c r="BL739" s="17" t="s">
        <v>279</v>
      </c>
      <c r="BM739" s="203" t="s">
        <v>704</v>
      </c>
    </row>
    <row r="740" spans="1:65" s="2" customFormat="1" ht="11.25">
      <c r="A740" s="34"/>
      <c r="B740" s="35"/>
      <c r="C740" s="36"/>
      <c r="D740" s="205" t="s">
        <v>281</v>
      </c>
      <c r="E740" s="36"/>
      <c r="F740" s="206" t="s">
        <v>705</v>
      </c>
      <c r="G740" s="36"/>
      <c r="H740" s="36"/>
      <c r="I740" s="207"/>
      <c r="J740" s="36"/>
      <c r="K740" s="36"/>
      <c r="L740" s="39"/>
      <c r="M740" s="208"/>
      <c r="N740" s="209"/>
      <c r="O740" s="71"/>
      <c r="P740" s="71"/>
      <c r="Q740" s="71"/>
      <c r="R740" s="71"/>
      <c r="S740" s="71"/>
      <c r="T740" s="72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7" t="s">
        <v>281</v>
      </c>
      <c r="AU740" s="17" t="s">
        <v>291</v>
      </c>
    </row>
    <row r="741" spans="1:65" s="13" customFormat="1" ht="11.25">
      <c r="B741" s="210"/>
      <c r="C741" s="211"/>
      <c r="D741" s="212" t="s">
        <v>283</v>
      </c>
      <c r="E741" s="213" t="s">
        <v>1</v>
      </c>
      <c r="F741" s="214" t="s">
        <v>697</v>
      </c>
      <c r="G741" s="211"/>
      <c r="H741" s="213" t="s">
        <v>1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283</v>
      </c>
      <c r="AU741" s="220" t="s">
        <v>291</v>
      </c>
      <c r="AV741" s="13" t="s">
        <v>16</v>
      </c>
      <c r="AW741" s="13" t="s">
        <v>32</v>
      </c>
      <c r="AX741" s="13" t="s">
        <v>76</v>
      </c>
      <c r="AY741" s="220" t="s">
        <v>272</v>
      </c>
    </row>
    <row r="742" spans="1:65" s="13" customFormat="1" ht="11.25">
      <c r="B742" s="210"/>
      <c r="C742" s="211"/>
      <c r="D742" s="212" t="s">
        <v>283</v>
      </c>
      <c r="E742" s="213" t="s">
        <v>1</v>
      </c>
      <c r="F742" s="214" t="s">
        <v>285</v>
      </c>
      <c r="G742" s="211"/>
      <c r="H742" s="213" t="s">
        <v>1</v>
      </c>
      <c r="I742" s="215"/>
      <c r="J742" s="211"/>
      <c r="K742" s="211"/>
      <c r="L742" s="216"/>
      <c r="M742" s="217"/>
      <c r="N742" s="218"/>
      <c r="O742" s="218"/>
      <c r="P742" s="218"/>
      <c r="Q742" s="218"/>
      <c r="R742" s="218"/>
      <c r="S742" s="218"/>
      <c r="T742" s="219"/>
      <c r="AT742" s="220" t="s">
        <v>283</v>
      </c>
      <c r="AU742" s="220" t="s">
        <v>291</v>
      </c>
      <c r="AV742" s="13" t="s">
        <v>16</v>
      </c>
      <c r="AW742" s="13" t="s">
        <v>32</v>
      </c>
      <c r="AX742" s="13" t="s">
        <v>76</v>
      </c>
      <c r="AY742" s="220" t="s">
        <v>272</v>
      </c>
    </row>
    <row r="743" spans="1:65" s="14" customFormat="1" ht="11.25">
      <c r="B743" s="221"/>
      <c r="C743" s="222"/>
      <c r="D743" s="212" t="s">
        <v>283</v>
      </c>
      <c r="E743" s="223" t="s">
        <v>1</v>
      </c>
      <c r="F743" s="224" t="s">
        <v>706</v>
      </c>
      <c r="G743" s="222"/>
      <c r="H743" s="225">
        <v>6.88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283</v>
      </c>
      <c r="AU743" s="231" t="s">
        <v>291</v>
      </c>
      <c r="AV743" s="14" t="s">
        <v>84</v>
      </c>
      <c r="AW743" s="14" t="s">
        <v>32</v>
      </c>
      <c r="AX743" s="14" t="s">
        <v>76</v>
      </c>
      <c r="AY743" s="231" t="s">
        <v>272</v>
      </c>
    </row>
    <row r="744" spans="1:65" s="13" customFormat="1" ht="11.25">
      <c r="B744" s="210"/>
      <c r="C744" s="211"/>
      <c r="D744" s="212" t="s">
        <v>283</v>
      </c>
      <c r="E744" s="213" t="s">
        <v>1</v>
      </c>
      <c r="F744" s="214" t="s">
        <v>285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291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11.25">
      <c r="B745" s="210"/>
      <c r="C745" s="211"/>
      <c r="D745" s="212" t="s">
        <v>283</v>
      </c>
      <c r="E745" s="213" t="s">
        <v>1</v>
      </c>
      <c r="F745" s="214" t="s">
        <v>327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291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4" customFormat="1" ht="11.25">
      <c r="B746" s="221"/>
      <c r="C746" s="222"/>
      <c r="D746" s="212" t="s">
        <v>283</v>
      </c>
      <c r="E746" s="223" t="s">
        <v>1</v>
      </c>
      <c r="F746" s="224" t="s">
        <v>707</v>
      </c>
      <c r="G746" s="222"/>
      <c r="H746" s="225">
        <v>10.14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283</v>
      </c>
      <c r="AU746" s="231" t="s">
        <v>291</v>
      </c>
      <c r="AV746" s="14" t="s">
        <v>84</v>
      </c>
      <c r="AW746" s="14" t="s">
        <v>32</v>
      </c>
      <c r="AX746" s="14" t="s">
        <v>76</v>
      </c>
      <c r="AY746" s="231" t="s">
        <v>272</v>
      </c>
    </row>
    <row r="747" spans="1:65" s="14" customFormat="1" ht="11.25">
      <c r="B747" s="221"/>
      <c r="C747" s="222"/>
      <c r="D747" s="212" t="s">
        <v>283</v>
      </c>
      <c r="E747" s="223" t="s">
        <v>1</v>
      </c>
      <c r="F747" s="224" t="s">
        <v>708</v>
      </c>
      <c r="G747" s="222"/>
      <c r="H747" s="225">
        <v>4.95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283</v>
      </c>
      <c r="AU747" s="231" t="s">
        <v>291</v>
      </c>
      <c r="AV747" s="14" t="s">
        <v>84</v>
      </c>
      <c r="AW747" s="14" t="s">
        <v>32</v>
      </c>
      <c r="AX747" s="14" t="s">
        <v>76</v>
      </c>
      <c r="AY747" s="231" t="s">
        <v>272</v>
      </c>
    </row>
    <row r="748" spans="1:65" s="13" customFormat="1" ht="11.25">
      <c r="B748" s="210"/>
      <c r="C748" s="211"/>
      <c r="D748" s="212" t="s">
        <v>283</v>
      </c>
      <c r="E748" s="213" t="s">
        <v>1</v>
      </c>
      <c r="F748" s="214" t="s">
        <v>285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291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11.25">
      <c r="B749" s="210"/>
      <c r="C749" s="211"/>
      <c r="D749" s="212" t="s">
        <v>283</v>
      </c>
      <c r="E749" s="213" t="s">
        <v>1</v>
      </c>
      <c r="F749" s="214" t="s">
        <v>709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291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4" customFormat="1" ht="22.5">
      <c r="B750" s="221"/>
      <c r="C750" s="222"/>
      <c r="D750" s="212" t="s">
        <v>283</v>
      </c>
      <c r="E750" s="223" t="s">
        <v>1</v>
      </c>
      <c r="F750" s="224" t="s">
        <v>710</v>
      </c>
      <c r="G750" s="222"/>
      <c r="H750" s="225">
        <v>6.2240000000000002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283</v>
      </c>
      <c r="AU750" s="231" t="s">
        <v>291</v>
      </c>
      <c r="AV750" s="14" t="s">
        <v>84</v>
      </c>
      <c r="AW750" s="14" t="s">
        <v>32</v>
      </c>
      <c r="AX750" s="14" t="s">
        <v>76</v>
      </c>
      <c r="AY750" s="231" t="s">
        <v>272</v>
      </c>
    </row>
    <row r="751" spans="1:65" s="13" customFormat="1" ht="11.25">
      <c r="B751" s="210"/>
      <c r="C751" s="211"/>
      <c r="D751" s="212" t="s">
        <v>283</v>
      </c>
      <c r="E751" s="213" t="s">
        <v>1</v>
      </c>
      <c r="F751" s="214" t="s">
        <v>285</v>
      </c>
      <c r="G751" s="211"/>
      <c r="H751" s="213" t="s">
        <v>1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283</v>
      </c>
      <c r="AU751" s="220" t="s">
        <v>291</v>
      </c>
      <c r="AV751" s="13" t="s">
        <v>16</v>
      </c>
      <c r="AW751" s="13" t="s">
        <v>32</v>
      </c>
      <c r="AX751" s="13" t="s">
        <v>76</v>
      </c>
      <c r="AY751" s="220" t="s">
        <v>272</v>
      </c>
    </row>
    <row r="752" spans="1:65" s="13" customFormat="1" ht="11.25">
      <c r="B752" s="210"/>
      <c r="C752" s="211"/>
      <c r="D752" s="212" t="s">
        <v>283</v>
      </c>
      <c r="E752" s="213" t="s">
        <v>1</v>
      </c>
      <c r="F752" s="214" t="s">
        <v>285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291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>
      <c r="B753" s="210"/>
      <c r="C753" s="211"/>
      <c r="D753" s="212" t="s">
        <v>283</v>
      </c>
      <c r="E753" s="213" t="s">
        <v>1</v>
      </c>
      <c r="F753" s="214" t="s">
        <v>711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291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>
      <c r="B754" s="221"/>
      <c r="C754" s="222"/>
      <c r="D754" s="212" t="s">
        <v>283</v>
      </c>
      <c r="E754" s="223" t="s">
        <v>1</v>
      </c>
      <c r="F754" s="224" t="s">
        <v>712</v>
      </c>
      <c r="G754" s="222"/>
      <c r="H754" s="225">
        <v>-10.14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291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2" customFormat="1" ht="21.75" customHeight="1">
      <c r="A755" s="34"/>
      <c r="B755" s="35"/>
      <c r="C755" s="192" t="s">
        <v>713</v>
      </c>
      <c r="D755" s="192" t="s">
        <v>274</v>
      </c>
      <c r="E755" s="193" t="s">
        <v>714</v>
      </c>
      <c r="F755" s="194" t="s">
        <v>715</v>
      </c>
      <c r="G755" s="195" t="s">
        <v>156</v>
      </c>
      <c r="H755" s="196">
        <v>18.053999999999998</v>
      </c>
      <c r="I755" s="197"/>
      <c r="J755" s="198">
        <f>ROUND(I755*H755,2)</f>
        <v>0</v>
      </c>
      <c r="K755" s="194" t="s">
        <v>278</v>
      </c>
      <c r="L755" s="39"/>
      <c r="M755" s="199" t="s">
        <v>1</v>
      </c>
      <c r="N755" s="200" t="s">
        <v>41</v>
      </c>
      <c r="O755" s="71"/>
      <c r="P755" s="201">
        <f>O755*H755</f>
        <v>0</v>
      </c>
      <c r="Q755" s="201">
        <v>0</v>
      </c>
      <c r="R755" s="201">
        <f>Q755*H755</f>
        <v>0</v>
      </c>
      <c r="S755" s="201">
        <v>0</v>
      </c>
      <c r="T755" s="202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203" t="s">
        <v>279</v>
      </c>
      <c r="AT755" s="203" t="s">
        <v>274</v>
      </c>
      <c r="AU755" s="203" t="s">
        <v>291</v>
      </c>
      <c r="AY755" s="17" t="s">
        <v>272</v>
      </c>
      <c r="BE755" s="204">
        <f>IF(N755="základní",J755,0)</f>
        <v>0</v>
      </c>
      <c r="BF755" s="204">
        <f>IF(N755="snížená",J755,0)</f>
        <v>0</v>
      </c>
      <c r="BG755" s="204">
        <f>IF(N755="zákl. přenesená",J755,0)</f>
        <v>0</v>
      </c>
      <c r="BH755" s="204">
        <f>IF(N755="sníž. přenesená",J755,0)</f>
        <v>0</v>
      </c>
      <c r="BI755" s="204">
        <f>IF(N755="nulová",J755,0)</f>
        <v>0</v>
      </c>
      <c r="BJ755" s="17" t="s">
        <v>16</v>
      </c>
      <c r="BK755" s="204">
        <f>ROUND(I755*H755,2)</f>
        <v>0</v>
      </c>
      <c r="BL755" s="17" t="s">
        <v>279</v>
      </c>
      <c r="BM755" s="203" t="s">
        <v>716</v>
      </c>
    </row>
    <row r="756" spans="1:65" s="2" customFormat="1" ht="11.25">
      <c r="A756" s="34"/>
      <c r="B756" s="35"/>
      <c r="C756" s="36"/>
      <c r="D756" s="205" t="s">
        <v>281</v>
      </c>
      <c r="E756" s="36"/>
      <c r="F756" s="206" t="s">
        <v>717</v>
      </c>
      <c r="G756" s="36"/>
      <c r="H756" s="36"/>
      <c r="I756" s="207"/>
      <c r="J756" s="36"/>
      <c r="K756" s="36"/>
      <c r="L756" s="39"/>
      <c r="M756" s="208"/>
      <c r="N756" s="209"/>
      <c r="O756" s="71"/>
      <c r="P756" s="71"/>
      <c r="Q756" s="71"/>
      <c r="R756" s="71"/>
      <c r="S756" s="71"/>
      <c r="T756" s="72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7" t="s">
        <v>281</v>
      </c>
      <c r="AU756" s="17" t="s">
        <v>291</v>
      </c>
    </row>
    <row r="757" spans="1:65" s="2" customFormat="1" ht="16.5" customHeight="1">
      <c r="A757" s="34"/>
      <c r="B757" s="35"/>
      <c r="C757" s="192" t="s">
        <v>718</v>
      </c>
      <c r="D757" s="192" t="s">
        <v>274</v>
      </c>
      <c r="E757" s="193" t="s">
        <v>719</v>
      </c>
      <c r="F757" s="194" t="s">
        <v>720</v>
      </c>
      <c r="G757" s="195" t="s">
        <v>156</v>
      </c>
      <c r="H757" s="196">
        <v>0</v>
      </c>
      <c r="I757" s="197"/>
      <c r="J757" s="198">
        <f>ROUND(I757*H757,2)</f>
        <v>0</v>
      </c>
      <c r="K757" s="194" t="s">
        <v>278</v>
      </c>
      <c r="L757" s="39"/>
      <c r="M757" s="199" t="s">
        <v>1</v>
      </c>
      <c r="N757" s="200" t="s">
        <v>41</v>
      </c>
      <c r="O757" s="71"/>
      <c r="P757" s="201">
        <f>O757*H757</f>
        <v>0</v>
      </c>
      <c r="Q757" s="201">
        <v>2.7499999999999998E-3</v>
      </c>
      <c r="R757" s="201">
        <f>Q757*H757</f>
        <v>0</v>
      </c>
      <c r="S757" s="201">
        <v>0</v>
      </c>
      <c r="T757" s="202">
        <f>S757*H757</f>
        <v>0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203" t="s">
        <v>279</v>
      </c>
      <c r="AT757" s="203" t="s">
        <v>274</v>
      </c>
      <c r="AU757" s="203" t="s">
        <v>291</v>
      </c>
      <c r="AY757" s="17" t="s">
        <v>272</v>
      </c>
      <c r="BE757" s="204">
        <f>IF(N757="základní",J757,0)</f>
        <v>0</v>
      </c>
      <c r="BF757" s="204">
        <f>IF(N757="snížená",J757,0)</f>
        <v>0</v>
      </c>
      <c r="BG757" s="204">
        <f>IF(N757="zákl. přenesená",J757,0)</f>
        <v>0</v>
      </c>
      <c r="BH757" s="204">
        <f>IF(N757="sníž. přenesená",J757,0)</f>
        <v>0</v>
      </c>
      <c r="BI757" s="204">
        <f>IF(N757="nulová",J757,0)</f>
        <v>0</v>
      </c>
      <c r="BJ757" s="17" t="s">
        <v>16</v>
      </c>
      <c r="BK757" s="204">
        <f>ROUND(I757*H757,2)</f>
        <v>0</v>
      </c>
      <c r="BL757" s="17" t="s">
        <v>279</v>
      </c>
      <c r="BM757" s="203" t="s">
        <v>721</v>
      </c>
    </row>
    <row r="758" spans="1:65" s="2" customFormat="1" ht="11.25">
      <c r="A758" s="34"/>
      <c r="B758" s="35"/>
      <c r="C758" s="36"/>
      <c r="D758" s="205" t="s">
        <v>281</v>
      </c>
      <c r="E758" s="36"/>
      <c r="F758" s="206" t="s">
        <v>722</v>
      </c>
      <c r="G758" s="36"/>
      <c r="H758" s="36"/>
      <c r="I758" s="207"/>
      <c r="J758" s="36"/>
      <c r="K758" s="36"/>
      <c r="L758" s="39"/>
      <c r="M758" s="208"/>
      <c r="N758" s="209"/>
      <c r="O758" s="71"/>
      <c r="P758" s="71"/>
      <c r="Q758" s="71"/>
      <c r="R758" s="71"/>
      <c r="S758" s="71"/>
      <c r="T758" s="72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T758" s="17" t="s">
        <v>281</v>
      </c>
      <c r="AU758" s="17" t="s">
        <v>291</v>
      </c>
    </row>
    <row r="759" spans="1:65" s="13" customFormat="1" ht="11.25">
      <c r="B759" s="210"/>
      <c r="C759" s="211"/>
      <c r="D759" s="212" t="s">
        <v>283</v>
      </c>
      <c r="E759" s="213" t="s">
        <v>1</v>
      </c>
      <c r="F759" s="214" t="s">
        <v>697</v>
      </c>
      <c r="G759" s="211"/>
      <c r="H759" s="213" t="s">
        <v>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283</v>
      </c>
      <c r="AU759" s="220" t="s">
        <v>291</v>
      </c>
      <c r="AV759" s="13" t="s">
        <v>16</v>
      </c>
      <c r="AW759" s="13" t="s">
        <v>32</v>
      </c>
      <c r="AX759" s="13" t="s">
        <v>76</v>
      </c>
      <c r="AY759" s="220" t="s">
        <v>272</v>
      </c>
    </row>
    <row r="760" spans="1:65" s="13" customFormat="1" ht="11.25">
      <c r="B760" s="210"/>
      <c r="C760" s="211"/>
      <c r="D760" s="212" t="s">
        <v>283</v>
      </c>
      <c r="E760" s="213" t="s">
        <v>1</v>
      </c>
      <c r="F760" s="214" t="s">
        <v>285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291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>
      <c r="B761" s="210"/>
      <c r="C761" s="211"/>
      <c r="D761" s="212" t="s">
        <v>283</v>
      </c>
      <c r="E761" s="213" t="s">
        <v>1</v>
      </c>
      <c r="F761" s="214" t="s">
        <v>723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291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4" customFormat="1" ht="11.25">
      <c r="B762" s="221"/>
      <c r="C762" s="222"/>
      <c r="D762" s="212" t="s">
        <v>283</v>
      </c>
      <c r="E762" s="223" t="s">
        <v>1</v>
      </c>
      <c r="F762" s="224" t="s">
        <v>724</v>
      </c>
      <c r="G762" s="222"/>
      <c r="H762" s="225">
        <v>140.489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283</v>
      </c>
      <c r="AU762" s="231" t="s">
        <v>291</v>
      </c>
      <c r="AV762" s="14" t="s">
        <v>84</v>
      </c>
      <c r="AW762" s="14" t="s">
        <v>32</v>
      </c>
      <c r="AX762" s="14" t="s">
        <v>76</v>
      </c>
      <c r="AY762" s="231" t="s">
        <v>272</v>
      </c>
    </row>
    <row r="763" spans="1:65" s="14" customFormat="1" ht="11.25">
      <c r="B763" s="221"/>
      <c r="C763" s="222"/>
      <c r="D763" s="212" t="s">
        <v>283</v>
      </c>
      <c r="E763" s="223" t="s">
        <v>1</v>
      </c>
      <c r="F763" s="224" t="s">
        <v>725</v>
      </c>
      <c r="G763" s="222"/>
      <c r="H763" s="225">
        <v>125.17700000000001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283</v>
      </c>
      <c r="AU763" s="231" t="s">
        <v>291</v>
      </c>
      <c r="AV763" s="14" t="s">
        <v>84</v>
      </c>
      <c r="AW763" s="14" t="s">
        <v>32</v>
      </c>
      <c r="AX763" s="14" t="s">
        <v>76</v>
      </c>
      <c r="AY763" s="231" t="s">
        <v>272</v>
      </c>
    </row>
    <row r="764" spans="1:65" s="13" customFormat="1" ht="11.25">
      <c r="B764" s="210"/>
      <c r="C764" s="211"/>
      <c r="D764" s="212" t="s">
        <v>283</v>
      </c>
      <c r="E764" s="213" t="s">
        <v>1</v>
      </c>
      <c r="F764" s="214" t="s">
        <v>285</v>
      </c>
      <c r="G764" s="211"/>
      <c r="H764" s="213" t="s">
        <v>1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283</v>
      </c>
      <c r="AU764" s="220" t="s">
        <v>291</v>
      </c>
      <c r="AV764" s="13" t="s">
        <v>16</v>
      </c>
      <c r="AW764" s="13" t="s">
        <v>32</v>
      </c>
      <c r="AX764" s="13" t="s">
        <v>76</v>
      </c>
      <c r="AY764" s="220" t="s">
        <v>272</v>
      </c>
    </row>
    <row r="765" spans="1:65" s="13" customFormat="1" ht="11.25">
      <c r="B765" s="210"/>
      <c r="C765" s="211"/>
      <c r="D765" s="212" t="s">
        <v>283</v>
      </c>
      <c r="E765" s="213" t="s">
        <v>1</v>
      </c>
      <c r="F765" s="214" t="s">
        <v>289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291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4" customFormat="1" ht="11.25">
      <c r="B766" s="221"/>
      <c r="C766" s="222"/>
      <c r="D766" s="212" t="s">
        <v>283</v>
      </c>
      <c r="E766" s="223" t="s">
        <v>1</v>
      </c>
      <c r="F766" s="224" t="s">
        <v>726</v>
      </c>
      <c r="G766" s="222"/>
      <c r="H766" s="225">
        <v>-265.666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AT766" s="231" t="s">
        <v>283</v>
      </c>
      <c r="AU766" s="231" t="s">
        <v>291</v>
      </c>
      <c r="AV766" s="14" t="s">
        <v>84</v>
      </c>
      <c r="AW766" s="14" t="s">
        <v>32</v>
      </c>
      <c r="AX766" s="14" t="s">
        <v>76</v>
      </c>
      <c r="AY766" s="231" t="s">
        <v>272</v>
      </c>
    </row>
    <row r="767" spans="1:65" s="2" customFormat="1" ht="21.75" customHeight="1">
      <c r="A767" s="34"/>
      <c r="B767" s="35"/>
      <c r="C767" s="192" t="s">
        <v>727</v>
      </c>
      <c r="D767" s="192" t="s">
        <v>274</v>
      </c>
      <c r="E767" s="193" t="s">
        <v>728</v>
      </c>
      <c r="F767" s="194" t="s">
        <v>729</v>
      </c>
      <c r="G767" s="195" t="s">
        <v>156</v>
      </c>
      <c r="H767" s="196">
        <v>0</v>
      </c>
      <c r="I767" s="197"/>
      <c r="J767" s="198">
        <f>ROUND(I767*H767,2)</f>
        <v>0</v>
      </c>
      <c r="K767" s="194" t="s">
        <v>278</v>
      </c>
      <c r="L767" s="39"/>
      <c r="M767" s="199" t="s">
        <v>1</v>
      </c>
      <c r="N767" s="200" t="s">
        <v>41</v>
      </c>
      <c r="O767" s="71"/>
      <c r="P767" s="201">
        <f>O767*H767</f>
        <v>0</v>
      </c>
      <c r="Q767" s="201">
        <v>0</v>
      </c>
      <c r="R767" s="201">
        <f>Q767*H767</f>
        <v>0</v>
      </c>
      <c r="S767" s="201">
        <v>0</v>
      </c>
      <c r="T767" s="202">
        <f>S767*H767</f>
        <v>0</v>
      </c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R767" s="203" t="s">
        <v>279</v>
      </c>
      <c r="AT767" s="203" t="s">
        <v>274</v>
      </c>
      <c r="AU767" s="203" t="s">
        <v>291</v>
      </c>
      <c r="AY767" s="17" t="s">
        <v>272</v>
      </c>
      <c r="BE767" s="204">
        <f>IF(N767="základní",J767,0)</f>
        <v>0</v>
      </c>
      <c r="BF767" s="204">
        <f>IF(N767="snížená",J767,0)</f>
        <v>0</v>
      </c>
      <c r="BG767" s="204">
        <f>IF(N767="zákl. přenesená",J767,0)</f>
        <v>0</v>
      </c>
      <c r="BH767" s="204">
        <f>IF(N767="sníž. přenesená",J767,0)</f>
        <v>0</v>
      </c>
      <c r="BI767" s="204">
        <f>IF(N767="nulová",J767,0)</f>
        <v>0</v>
      </c>
      <c r="BJ767" s="17" t="s">
        <v>16</v>
      </c>
      <c r="BK767" s="204">
        <f>ROUND(I767*H767,2)</f>
        <v>0</v>
      </c>
      <c r="BL767" s="17" t="s">
        <v>279</v>
      </c>
      <c r="BM767" s="203" t="s">
        <v>730</v>
      </c>
    </row>
    <row r="768" spans="1:65" s="2" customFormat="1" ht="11.25">
      <c r="A768" s="34"/>
      <c r="B768" s="35"/>
      <c r="C768" s="36"/>
      <c r="D768" s="205" t="s">
        <v>281</v>
      </c>
      <c r="E768" s="36"/>
      <c r="F768" s="206" t="s">
        <v>731</v>
      </c>
      <c r="G768" s="36"/>
      <c r="H768" s="36"/>
      <c r="I768" s="207"/>
      <c r="J768" s="36"/>
      <c r="K768" s="36"/>
      <c r="L768" s="39"/>
      <c r="M768" s="208"/>
      <c r="N768" s="209"/>
      <c r="O768" s="71"/>
      <c r="P768" s="71"/>
      <c r="Q768" s="71"/>
      <c r="R768" s="71"/>
      <c r="S768" s="71"/>
      <c r="T768" s="72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T768" s="17" t="s">
        <v>281</v>
      </c>
      <c r="AU768" s="17" t="s">
        <v>291</v>
      </c>
    </row>
    <row r="769" spans="1:65" s="13" customFormat="1" ht="11.25">
      <c r="B769" s="210"/>
      <c r="C769" s="211"/>
      <c r="D769" s="212" t="s">
        <v>283</v>
      </c>
      <c r="E769" s="213" t="s">
        <v>1</v>
      </c>
      <c r="F769" s="214" t="s">
        <v>697</v>
      </c>
      <c r="G769" s="211"/>
      <c r="H769" s="213" t="s">
        <v>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283</v>
      </c>
      <c r="AU769" s="220" t="s">
        <v>291</v>
      </c>
      <c r="AV769" s="13" t="s">
        <v>16</v>
      </c>
      <c r="AW769" s="13" t="s">
        <v>32</v>
      </c>
      <c r="AX769" s="13" t="s">
        <v>76</v>
      </c>
      <c r="AY769" s="220" t="s">
        <v>272</v>
      </c>
    </row>
    <row r="770" spans="1:65" s="13" customFormat="1" ht="11.25">
      <c r="B770" s="210"/>
      <c r="C770" s="211"/>
      <c r="D770" s="212" t="s">
        <v>283</v>
      </c>
      <c r="E770" s="213" t="s">
        <v>1</v>
      </c>
      <c r="F770" s="214" t="s">
        <v>285</v>
      </c>
      <c r="G770" s="211"/>
      <c r="H770" s="213" t="s">
        <v>1</v>
      </c>
      <c r="I770" s="215"/>
      <c r="J770" s="211"/>
      <c r="K770" s="211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283</v>
      </c>
      <c r="AU770" s="220" t="s">
        <v>291</v>
      </c>
      <c r="AV770" s="13" t="s">
        <v>16</v>
      </c>
      <c r="AW770" s="13" t="s">
        <v>32</v>
      </c>
      <c r="AX770" s="13" t="s">
        <v>76</v>
      </c>
      <c r="AY770" s="220" t="s">
        <v>272</v>
      </c>
    </row>
    <row r="771" spans="1:65" s="13" customFormat="1" ht="11.25">
      <c r="B771" s="210"/>
      <c r="C771" s="211"/>
      <c r="D771" s="212" t="s">
        <v>283</v>
      </c>
      <c r="E771" s="213" t="s">
        <v>1</v>
      </c>
      <c r="F771" s="214" t="s">
        <v>723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283</v>
      </c>
      <c r="AU771" s="220" t="s">
        <v>291</v>
      </c>
      <c r="AV771" s="13" t="s">
        <v>16</v>
      </c>
      <c r="AW771" s="13" t="s">
        <v>32</v>
      </c>
      <c r="AX771" s="13" t="s">
        <v>76</v>
      </c>
      <c r="AY771" s="220" t="s">
        <v>272</v>
      </c>
    </row>
    <row r="772" spans="1:65" s="14" customFormat="1" ht="11.25">
      <c r="B772" s="221"/>
      <c r="C772" s="222"/>
      <c r="D772" s="212" t="s">
        <v>283</v>
      </c>
      <c r="E772" s="223" t="s">
        <v>1</v>
      </c>
      <c r="F772" s="224" t="s">
        <v>724</v>
      </c>
      <c r="G772" s="222"/>
      <c r="H772" s="225">
        <v>140.489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283</v>
      </c>
      <c r="AU772" s="231" t="s">
        <v>291</v>
      </c>
      <c r="AV772" s="14" t="s">
        <v>84</v>
      </c>
      <c r="AW772" s="14" t="s">
        <v>32</v>
      </c>
      <c r="AX772" s="14" t="s">
        <v>76</v>
      </c>
      <c r="AY772" s="231" t="s">
        <v>272</v>
      </c>
    </row>
    <row r="773" spans="1:65" s="14" customFormat="1" ht="11.25">
      <c r="B773" s="221"/>
      <c r="C773" s="222"/>
      <c r="D773" s="212" t="s">
        <v>283</v>
      </c>
      <c r="E773" s="223" t="s">
        <v>1</v>
      </c>
      <c r="F773" s="224" t="s">
        <v>725</v>
      </c>
      <c r="G773" s="222"/>
      <c r="H773" s="225">
        <v>125.17700000000001</v>
      </c>
      <c r="I773" s="226"/>
      <c r="J773" s="222"/>
      <c r="K773" s="222"/>
      <c r="L773" s="227"/>
      <c r="M773" s="228"/>
      <c r="N773" s="229"/>
      <c r="O773" s="229"/>
      <c r="P773" s="229"/>
      <c r="Q773" s="229"/>
      <c r="R773" s="229"/>
      <c r="S773" s="229"/>
      <c r="T773" s="230"/>
      <c r="AT773" s="231" t="s">
        <v>283</v>
      </c>
      <c r="AU773" s="231" t="s">
        <v>291</v>
      </c>
      <c r="AV773" s="14" t="s">
        <v>84</v>
      </c>
      <c r="AW773" s="14" t="s">
        <v>32</v>
      </c>
      <c r="AX773" s="14" t="s">
        <v>76</v>
      </c>
      <c r="AY773" s="231" t="s">
        <v>272</v>
      </c>
    </row>
    <row r="774" spans="1:65" s="13" customFormat="1" ht="11.25">
      <c r="B774" s="210"/>
      <c r="C774" s="211"/>
      <c r="D774" s="212" t="s">
        <v>283</v>
      </c>
      <c r="E774" s="213" t="s">
        <v>1</v>
      </c>
      <c r="F774" s="214" t="s">
        <v>285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291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11.25">
      <c r="B775" s="210"/>
      <c r="C775" s="211"/>
      <c r="D775" s="212" t="s">
        <v>283</v>
      </c>
      <c r="E775" s="213" t="s">
        <v>1</v>
      </c>
      <c r="F775" s="214" t="s">
        <v>289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291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4" customFormat="1" ht="11.25">
      <c r="B776" s="221"/>
      <c r="C776" s="222"/>
      <c r="D776" s="212" t="s">
        <v>283</v>
      </c>
      <c r="E776" s="223" t="s">
        <v>1</v>
      </c>
      <c r="F776" s="224" t="s">
        <v>732</v>
      </c>
      <c r="G776" s="222"/>
      <c r="H776" s="225">
        <v>-265.666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291</v>
      </c>
      <c r="AV776" s="14" t="s">
        <v>84</v>
      </c>
      <c r="AW776" s="14" t="s">
        <v>32</v>
      </c>
      <c r="AX776" s="14" t="s">
        <v>76</v>
      </c>
      <c r="AY776" s="231" t="s">
        <v>272</v>
      </c>
    </row>
    <row r="777" spans="1:65" s="2" customFormat="1" ht="24.2" customHeight="1">
      <c r="A777" s="34"/>
      <c r="B777" s="35"/>
      <c r="C777" s="192" t="s">
        <v>733</v>
      </c>
      <c r="D777" s="192" t="s">
        <v>274</v>
      </c>
      <c r="E777" s="193" t="s">
        <v>734</v>
      </c>
      <c r="F777" s="194" t="s">
        <v>735</v>
      </c>
      <c r="G777" s="195" t="s">
        <v>380</v>
      </c>
      <c r="H777" s="196">
        <v>2.0270000000000001</v>
      </c>
      <c r="I777" s="197"/>
      <c r="J777" s="198">
        <f>ROUND(I777*H777,2)</f>
        <v>0</v>
      </c>
      <c r="K777" s="194" t="s">
        <v>278</v>
      </c>
      <c r="L777" s="39"/>
      <c r="M777" s="199" t="s">
        <v>1</v>
      </c>
      <c r="N777" s="200" t="s">
        <v>41</v>
      </c>
      <c r="O777" s="71"/>
      <c r="P777" s="201">
        <f>O777*H777</f>
        <v>0</v>
      </c>
      <c r="Q777" s="201">
        <v>1.0593999999999999</v>
      </c>
      <c r="R777" s="201">
        <f>Q777*H777</f>
        <v>2.1474037999999998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279</v>
      </c>
      <c r="AT777" s="203" t="s">
        <v>274</v>
      </c>
      <c r="AU777" s="203" t="s">
        <v>291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279</v>
      </c>
      <c r="BM777" s="203" t="s">
        <v>736</v>
      </c>
    </row>
    <row r="778" spans="1:65" s="2" customFormat="1" ht="11.25">
      <c r="A778" s="34"/>
      <c r="B778" s="35"/>
      <c r="C778" s="36"/>
      <c r="D778" s="205" t="s">
        <v>281</v>
      </c>
      <c r="E778" s="36"/>
      <c r="F778" s="206" t="s">
        <v>737</v>
      </c>
      <c r="G778" s="36"/>
      <c r="H778" s="36"/>
      <c r="I778" s="207"/>
      <c r="J778" s="36"/>
      <c r="K778" s="36"/>
      <c r="L778" s="39"/>
      <c r="M778" s="208"/>
      <c r="N778" s="209"/>
      <c r="O778" s="71"/>
      <c r="P778" s="71"/>
      <c r="Q778" s="71"/>
      <c r="R778" s="71"/>
      <c r="S778" s="71"/>
      <c r="T778" s="72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7" t="s">
        <v>281</v>
      </c>
      <c r="AU778" s="17" t="s">
        <v>291</v>
      </c>
    </row>
    <row r="779" spans="1:65" s="13" customFormat="1" ht="11.25">
      <c r="B779" s="210"/>
      <c r="C779" s="211"/>
      <c r="D779" s="212" t="s">
        <v>283</v>
      </c>
      <c r="E779" s="213" t="s">
        <v>1</v>
      </c>
      <c r="F779" s="214" t="s">
        <v>738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291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3" customFormat="1" ht="11.25">
      <c r="B780" s="210"/>
      <c r="C780" s="211"/>
      <c r="D780" s="212" t="s">
        <v>283</v>
      </c>
      <c r="E780" s="213" t="s">
        <v>1</v>
      </c>
      <c r="F780" s="214" t="s">
        <v>285</v>
      </c>
      <c r="G780" s="211"/>
      <c r="H780" s="213" t="s">
        <v>1</v>
      </c>
      <c r="I780" s="215"/>
      <c r="J780" s="211"/>
      <c r="K780" s="211"/>
      <c r="L780" s="216"/>
      <c r="M780" s="217"/>
      <c r="N780" s="218"/>
      <c r="O780" s="218"/>
      <c r="P780" s="218"/>
      <c r="Q780" s="218"/>
      <c r="R780" s="218"/>
      <c r="S780" s="218"/>
      <c r="T780" s="219"/>
      <c r="AT780" s="220" t="s">
        <v>283</v>
      </c>
      <c r="AU780" s="220" t="s">
        <v>291</v>
      </c>
      <c r="AV780" s="13" t="s">
        <v>16</v>
      </c>
      <c r="AW780" s="13" t="s">
        <v>32</v>
      </c>
      <c r="AX780" s="13" t="s">
        <v>76</v>
      </c>
      <c r="AY780" s="220" t="s">
        <v>272</v>
      </c>
    </row>
    <row r="781" spans="1:65" s="14" customFormat="1" ht="11.25">
      <c r="B781" s="221"/>
      <c r="C781" s="222"/>
      <c r="D781" s="212" t="s">
        <v>283</v>
      </c>
      <c r="E781" s="223" t="s">
        <v>1</v>
      </c>
      <c r="F781" s="224" t="s">
        <v>739</v>
      </c>
      <c r="G781" s="222"/>
      <c r="H781" s="225">
        <v>12.347</v>
      </c>
      <c r="I781" s="226"/>
      <c r="J781" s="222"/>
      <c r="K781" s="222"/>
      <c r="L781" s="227"/>
      <c r="M781" s="228"/>
      <c r="N781" s="229"/>
      <c r="O781" s="229"/>
      <c r="P781" s="229"/>
      <c r="Q781" s="229"/>
      <c r="R781" s="229"/>
      <c r="S781" s="229"/>
      <c r="T781" s="230"/>
      <c r="AT781" s="231" t="s">
        <v>283</v>
      </c>
      <c r="AU781" s="231" t="s">
        <v>291</v>
      </c>
      <c r="AV781" s="14" t="s">
        <v>84</v>
      </c>
      <c r="AW781" s="14" t="s">
        <v>32</v>
      </c>
      <c r="AX781" s="14" t="s">
        <v>76</v>
      </c>
      <c r="AY781" s="231" t="s">
        <v>272</v>
      </c>
    </row>
    <row r="782" spans="1:65" s="13" customFormat="1" ht="11.25">
      <c r="B782" s="210"/>
      <c r="C782" s="211"/>
      <c r="D782" s="212" t="s">
        <v>283</v>
      </c>
      <c r="E782" s="213" t="s">
        <v>1</v>
      </c>
      <c r="F782" s="214" t="s">
        <v>285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283</v>
      </c>
      <c r="AU782" s="220" t="s">
        <v>291</v>
      </c>
      <c r="AV782" s="13" t="s">
        <v>16</v>
      </c>
      <c r="AW782" s="13" t="s">
        <v>32</v>
      </c>
      <c r="AX782" s="13" t="s">
        <v>76</v>
      </c>
      <c r="AY782" s="220" t="s">
        <v>272</v>
      </c>
    </row>
    <row r="783" spans="1:65" s="13" customFormat="1" ht="11.25">
      <c r="B783" s="210"/>
      <c r="C783" s="211"/>
      <c r="D783" s="212" t="s">
        <v>283</v>
      </c>
      <c r="E783" s="213" t="s">
        <v>1</v>
      </c>
      <c r="F783" s="214" t="s">
        <v>289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291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4" customFormat="1" ht="11.25">
      <c r="B784" s="221"/>
      <c r="C784" s="222"/>
      <c r="D784" s="212" t="s">
        <v>283</v>
      </c>
      <c r="E784" s="223" t="s">
        <v>1</v>
      </c>
      <c r="F784" s="224" t="s">
        <v>740</v>
      </c>
      <c r="G784" s="222"/>
      <c r="H784" s="225">
        <v>-10.32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291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2" customFormat="1" ht="24.2" customHeight="1">
      <c r="A785" s="34"/>
      <c r="B785" s="35"/>
      <c r="C785" s="192" t="s">
        <v>741</v>
      </c>
      <c r="D785" s="192" t="s">
        <v>274</v>
      </c>
      <c r="E785" s="193" t="s">
        <v>742</v>
      </c>
      <c r="F785" s="194" t="s">
        <v>743</v>
      </c>
      <c r="G785" s="195" t="s">
        <v>277</v>
      </c>
      <c r="H785" s="196">
        <v>4.4619999999999997</v>
      </c>
      <c r="I785" s="197"/>
      <c r="J785" s="198">
        <f>ROUND(I785*H785,2)</f>
        <v>0</v>
      </c>
      <c r="K785" s="194" t="s">
        <v>278</v>
      </c>
      <c r="L785" s="39"/>
      <c r="M785" s="199" t="s">
        <v>1</v>
      </c>
      <c r="N785" s="200" t="s">
        <v>41</v>
      </c>
      <c r="O785" s="71"/>
      <c r="P785" s="201">
        <f>O785*H785</f>
        <v>0</v>
      </c>
      <c r="Q785" s="201">
        <v>2.5018699999999998</v>
      </c>
      <c r="R785" s="201">
        <f>Q785*H785</f>
        <v>11.163343939999999</v>
      </c>
      <c r="S785" s="201">
        <v>0</v>
      </c>
      <c r="T785" s="202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203" t="s">
        <v>279</v>
      </c>
      <c r="AT785" s="203" t="s">
        <v>274</v>
      </c>
      <c r="AU785" s="203" t="s">
        <v>291</v>
      </c>
      <c r="AY785" s="17" t="s">
        <v>272</v>
      </c>
      <c r="BE785" s="204">
        <f>IF(N785="základní",J785,0)</f>
        <v>0</v>
      </c>
      <c r="BF785" s="204">
        <f>IF(N785="snížená",J785,0)</f>
        <v>0</v>
      </c>
      <c r="BG785" s="204">
        <f>IF(N785="zákl. přenesená",J785,0)</f>
        <v>0</v>
      </c>
      <c r="BH785" s="204">
        <f>IF(N785="sníž. přenesená",J785,0)</f>
        <v>0</v>
      </c>
      <c r="BI785" s="204">
        <f>IF(N785="nulová",J785,0)</f>
        <v>0</v>
      </c>
      <c r="BJ785" s="17" t="s">
        <v>16</v>
      </c>
      <c r="BK785" s="204">
        <f>ROUND(I785*H785,2)</f>
        <v>0</v>
      </c>
      <c r="BL785" s="17" t="s">
        <v>279</v>
      </c>
      <c r="BM785" s="203" t="s">
        <v>744</v>
      </c>
    </row>
    <row r="786" spans="1:65" s="2" customFormat="1" ht="11.25">
      <c r="A786" s="34"/>
      <c r="B786" s="35"/>
      <c r="C786" s="36"/>
      <c r="D786" s="205" t="s">
        <v>281</v>
      </c>
      <c r="E786" s="36"/>
      <c r="F786" s="206" t="s">
        <v>745</v>
      </c>
      <c r="G786" s="36"/>
      <c r="H786" s="36"/>
      <c r="I786" s="207"/>
      <c r="J786" s="36"/>
      <c r="K786" s="36"/>
      <c r="L786" s="39"/>
      <c r="M786" s="208"/>
      <c r="N786" s="209"/>
      <c r="O786" s="71"/>
      <c r="P786" s="71"/>
      <c r="Q786" s="71"/>
      <c r="R786" s="71"/>
      <c r="S786" s="71"/>
      <c r="T786" s="72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281</v>
      </c>
      <c r="AU786" s="17" t="s">
        <v>291</v>
      </c>
    </row>
    <row r="787" spans="1:65" s="13" customFormat="1" ht="22.5">
      <c r="B787" s="210"/>
      <c r="C787" s="211"/>
      <c r="D787" s="212" t="s">
        <v>283</v>
      </c>
      <c r="E787" s="213" t="s">
        <v>1</v>
      </c>
      <c r="F787" s="214" t="s">
        <v>746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283</v>
      </c>
      <c r="AU787" s="220" t="s">
        <v>291</v>
      </c>
      <c r="AV787" s="13" t="s">
        <v>16</v>
      </c>
      <c r="AW787" s="13" t="s">
        <v>32</v>
      </c>
      <c r="AX787" s="13" t="s">
        <v>76</v>
      </c>
      <c r="AY787" s="220" t="s">
        <v>272</v>
      </c>
    </row>
    <row r="788" spans="1:65" s="13" customFormat="1" ht="22.5">
      <c r="B788" s="210"/>
      <c r="C788" s="211"/>
      <c r="D788" s="212" t="s">
        <v>283</v>
      </c>
      <c r="E788" s="213" t="s">
        <v>1</v>
      </c>
      <c r="F788" s="214" t="s">
        <v>747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291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11.25">
      <c r="B789" s="210"/>
      <c r="C789" s="211"/>
      <c r="D789" s="212" t="s">
        <v>283</v>
      </c>
      <c r="E789" s="213" t="s">
        <v>1</v>
      </c>
      <c r="F789" s="214" t="s">
        <v>285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291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3" customFormat="1" ht="11.25">
      <c r="B790" s="210"/>
      <c r="C790" s="211"/>
      <c r="D790" s="212" t="s">
        <v>283</v>
      </c>
      <c r="E790" s="213" t="s">
        <v>1</v>
      </c>
      <c r="F790" s="214" t="s">
        <v>748</v>
      </c>
      <c r="G790" s="211"/>
      <c r="H790" s="213" t="s">
        <v>1</v>
      </c>
      <c r="I790" s="215"/>
      <c r="J790" s="211"/>
      <c r="K790" s="211"/>
      <c r="L790" s="216"/>
      <c r="M790" s="217"/>
      <c r="N790" s="218"/>
      <c r="O790" s="218"/>
      <c r="P790" s="218"/>
      <c r="Q790" s="218"/>
      <c r="R790" s="218"/>
      <c r="S790" s="218"/>
      <c r="T790" s="219"/>
      <c r="AT790" s="220" t="s">
        <v>283</v>
      </c>
      <c r="AU790" s="220" t="s">
        <v>291</v>
      </c>
      <c r="AV790" s="13" t="s">
        <v>16</v>
      </c>
      <c r="AW790" s="13" t="s">
        <v>32</v>
      </c>
      <c r="AX790" s="13" t="s">
        <v>76</v>
      </c>
      <c r="AY790" s="220" t="s">
        <v>272</v>
      </c>
    </row>
    <row r="791" spans="1:65" s="14" customFormat="1" ht="11.25">
      <c r="B791" s="221"/>
      <c r="C791" s="222"/>
      <c r="D791" s="212" t="s">
        <v>283</v>
      </c>
      <c r="E791" s="223" t="s">
        <v>1</v>
      </c>
      <c r="F791" s="224" t="s">
        <v>749</v>
      </c>
      <c r="G791" s="222"/>
      <c r="H791" s="225">
        <v>4.0430000000000001</v>
      </c>
      <c r="I791" s="226"/>
      <c r="J791" s="222"/>
      <c r="K791" s="222"/>
      <c r="L791" s="227"/>
      <c r="M791" s="228"/>
      <c r="N791" s="229"/>
      <c r="O791" s="229"/>
      <c r="P791" s="229"/>
      <c r="Q791" s="229"/>
      <c r="R791" s="229"/>
      <c r="S791" s="229"/>
      <c r="T791" s="230"/>
      <c r="AT791" s="231" t="s">
        <v>283</v>
      </c>
      <c r="AU791" s="231" t="s">
        <v>291</v>
      </c>
      <c r="AV791" s="14" t="s">
        <v>84</v>
      </c>
      <c r="AW791" s="14" t="s">
        <v>32</v>
      </c>
      <c r="AX791" s="14" t="s">
        <v>76</v>
      </c>
      <c r="AY791" s="231" t="s">
        <v>272</v>
      </c>
    </row>
    <row r="792" spans="1:65" s="13" customFormat="1" ht="11.25">
      <c r="B792" s="210"/>
      <c r="C792" s="211"/>
      <c r="D792" s="212" t="s">
        <v>283</v>
      </c>
      <c r="E792" s="213" t="s">
        <v>1</v>
      </c>
      <c r="F792" s="214" t="s">
        <v>750</v>
      </c>
      <c r="G792" s="211"/>
      <c r="H792" s="213" t="s">
        <v>1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283</v>
      </c>
      <c r="AU792" s="220" t="s">
        <v>291</v>
      </c>
      <c r="AV792" s="13" t="s">
        <v>16</v>
      </c>
      <c r="AW792" s="13" t="s">
        <v>32</v>
      </c>
      <c r="AX792" s="13" t="s">
        <v>76</v>
      </c>
      <c r="AY792" s="220" t="s">
        <v>272</v>
      </c>
    </row>
    <row r="793" spans="1:65" s="14" customFormat="1" ht="11.25">
      <c r="B793" s="221"/>
      <c r="C793" s="222"/>
      <c r="D793" s="212" t="s">
        <v>283</v>
      </c>
      <c r="E793" s="223" t="s">
        <v>1</v>
      </c>
      <c r="F793" s="224" t="s">
        <v>751</v>
      </c>
      <c r="G793" s="222"/>
      <c r="H793" s="225">
        <v>40.819000000000003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AT793" s="231" t="s">
        <v>283</v>
      </c>
      <c r="AU793" s="231" t="s">
        <v>291</v>
      </c>
      <c r="AV793" s="14" t="s">
        <v>84</v>
      </c>
      <c r="AW793" s="14" t="s">
        <v>32</v>
      </c>
      <c r="AX793" s="14" t="s">
        <v>76</v>
      </c>
      <c r="AY793" s="231" t="s">
        <v>272</v>
      </c>
    </row>
    <row r="794" spans="1:65" s="13" customFormat="1" ht="11.25">
      <c r="B794" s="210"/>
      <c r="C794" s="211"/>
      <c r="D794" s="212" t="s">
        <v>283</v>
      </c>
      <c r="E794" s="213" t="s">
        <v>1</v>
      </c>
      <c r="F794" s="214" t="s">
        <v>752</v>
      </c>
      <c r="G794" s="211"/>
      <c r="H794" s="213" t="s">
        <v>1</v>
      </c>
      <c r="I794" s="215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AT794" s="220" t="s">
        <v>283</v>
      </c>
      <c r="AU794" s="220" t="s">
        <v>291</v>
      </c>
      <c r="AV794" s="13" t="s">
        <v>16</v>
      </c>
      <c r="AW794" s="13" t="s">
        <v>32</v>
      </c>
      <c r="AX794" s="13" t="s">
        <v>76</v>
      </c>
      <c r="AY794" s="220" t="s">
        <v>272</v>
      </c>
    </row>
    <row r="795" spans="1:65" s="14" customFormat="1" ht="11.25">
      <c r="B795" s="221"/>
      <c r="C795" s="222"/>
      <c r="D795" s="212" t="s">
        <v>283</v>
      </c>
      <c r="E795" s="223" t="s">
        <v>1</v>
      </c>
      <c r="F795" s="224" t="s">
        <v>753</v>
      </c>
      <c r="G795" s="222"/>
      <c r="H795" s="225">
        <v>2.3210000000000002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AT795" s="231" t="s">
        <v>283</v>
      </c>
      <c r="AU795" s="231" t="s">
        <v>291</v>
      </c>
      <c r="AV795" s="14" t="s">
        <v>84</v>
      </c>
      <c r="AW795" s="14" t="s">
        <v>32</v>
      </c>
      <c r="AX795" s="14" t="s">
        <v>76</v>
      </c>
      <c r="AY795" s="231" t="s">
        <v>272</v>
      </c>
    </row>
    <row r="796" spans="1:65" s="13" customFormat="1" ht="11.25">
      <c r="B796" s="210"/>
      <c r="C796" s="211"/>
      <c r="D796" s="212" t="s">
        <v>283</v>
      </c>
      <c r="E796" s="213" t="s">
        <v>1</v>
      </c>
      <c r="F796" s="214" t="s">
        <v>285</v>
      </c>
      <c r="G796" s="211"/>
      <c r="H796" s="213" t="s">
        <v>1</v>
      </c>
      <c r="I796" s="215"/>
      <c r="J796" s="211"/>
      <c r="K796" s="211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283</v>
      </c>
      <c r="AU796" s="220" t="s">
        <v>291</v>
      </c>
      <c r="AV796" s="13" t="s">
        <v>16</v>
      </c>
      <c r="AW796" s="13" t="s">
        <v>32</v>
      </c>
      <c r="AX796" s="13" t="s">
        <v>76</v>
      </c>
      <c r="AY796" s="220" t="s">
        <v>272</v>
      </c>
    </row>
    <row r="797" spans="1:65" s="13" customFormat="1" ht="11.25">
      <c r="B797" s="210"/>
      <c r="C797" s="211"/>
      <c r="D797" s="212" t="s">
        <v>283</v>
      </c>
      <c r="E797" s="213" t="s">
        <v>1</v>
      </c>
      <c r="F797" s="214" t="s">
        <v>349</v>
      </c>
      <c r="G797" s="211"/>
      <c r="H797" s="213" t="s">
        <v>1</v>
      </c>
      <c r="I797" s="215"/>
      <c r="J797" s="211"/>
      <c r="K797" s="211"/>
      <c r="L797" s="216"/>
      <c r="M797" s="217"/>
      <c r="N797" s="218"/>
      <c r="O797" s="218"/>
      <c r="P797" s="218"/>
      <c r="Q797" s="218"/>
      <c r="R797" s="218"/>
      <c r="S797" s="218"/>
      <c r="T797" s="219"/>
      <c r="AT797" s="220" t="s">
        <v>283</v>
      </c>
      <c r="AU797" s="220" t="s">
        <v>291</v>
      </c>
      <c r="AV797" s="13" t="s">
        <v>16</v>
      </c>
      <c r="AW797" s="13" t="s">
        <v>32</v>
      </c>
      <c r="AX797" s="13" t="s">
        <v>76</v>
      </c>
      <c r="AY797" s="220" t="s">
        <v>272</v>
      </c>
    </row>
    <row r="798" spans="1:65" s="14" customFormat="1" ht="11.25">
      <c r="B798" s="221"/>
      <c r="C798" s="222"/>
      <c r="D798" s="212" t="s">
        <v>283</v>
      </c>
      <c r="E798" s="223" t="s">
        <v>1</v>
      </c>
      <c r="F798" s="224" t="s">
        <v>350</v>
      </c>
      <c r="G798" s="222"/>
      <c r="H798" s="225">
        <v>2.2789999999999999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283</v>
      </c>
      <c r="AU798" s="231" t="s">
        <v>291</v>
      </c>
      <c r="AV798" s="14" t="s">
        <v>84</v>
      </c>
      <c r="AW798" s="14" t="s">
        <v>32</v>
      </c>
      <c r="AX798" s="14" t="s">
        <v>76</v>
      </c>
      <c r="AY798" s="231" t="s">
        <v>272</v>
      </c>
    </row>
    <row r="799" spans="1:65" s="13" customFormat="1" ht="11.25">
      <c r="B799" s="210"/>
      <c r="C799" s="211"/>
      <c r="D799" s="212" t="s">
        <v>283</v>
      </c>
      <c r="E799" s="213" t="s">
        <v>1</v>
      </c>
      <c r="F799" s="214" t="s">
        <v>285</v>
      </c>
      <c r="G799" s="211"/>
      <c r="H799" s="213" t="s">
        <v>1</v>
      </c>
      <c r="I799" s="215"/>
      <c r="J799" s="211"/>
      <c r="K799" s="211"/>
      <c r="L799" s="216"/>
      <c r="M799" s="217"/>
      <c r="N799" s="218"/>
      <c r="O799" s="218"/>
      <c r="P799" s="218"/>
      <c r="Q799" s="218"/>
      <c r="R799" s="218"/>
      <c r="S799" s="218"/>
      <c r="T799" s="219"/>
      <c r="AT799" s="220" t="s">
        <v>283</v>
      </c>
      <c r="AU799" s="220" t="s">
        <v>291</v>
      </c>
      <c r="AV799" s="13" t="s">
        <v>16</v>
      </c>
      <c r="AW799" s="13" t="s">
        <v>32</v>
      </c>
      <c r="AX799" s="13" t="s">
        <v>76</v>
      </c>
      <c r="AY799" s="220" t="s">
        <v>272</v>
      </c>
    </row>
    <row r="800" spans="1:65" s="13" customFormat="1" ht="11.25">
      <c r="B800" s="210"/>
      <c r="C800" s="211"/>
      <c r="D800" s="212" t="s">
        <v>283</v>
      </c>
      <c r="E800" s="213" t="s">
        <v>1</v>
      </c>
      <c r="F800" s="214" t="s">
        <v>285</v>
      </c>
      <c r="G800" s="211"/>
      <c r="H800" s="213" t="s">
        <v>1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283</v>
      </c>
      <c r="AU800" s="220" t="s">
        <v>291</v>
      </c>
      <c r="AV800" s="13" t="s">
        <v>16</v>
      </c>
      <c r="AW800" s="13" t="s">
        <v>32</v>
      </c>
      <c r="AX800" s="13" t="s">
        <v>76</v>
      </c>
      <c r="AY800" s="220" t="s">
        <v>272</v>
      </c>
    </row>
    <row r="801" spans="1:65" s="13" customFormat="1" ht="11.25">
      <c r="B801" s="210"/>
      <c r="C801" s="211"/>
      <c r="D801" s="212" t="s">
        <v>283</v>
      </c>
      <c r="E801" s="213" t="s">
        <v>1</v>
      </c>
      <c r="F801" s="214" t="s">
        <v>289</v>
      </c>
      <c r="G801" s="211"/>
      <c r="H801" s="213" t="s">
        <v>1</v>
      </c>
      <c r="I801" s="215"/>
      <c r="J801" s="211"/>
      <c r="K801" s="211"/>
      <c r="L801" s="216"/>
      <c r="M801" s="217"/>
      <c r="N801" s="218"/>
      <c r="O801" s="218"/>
      <c r="P801" s="218"/>
      <c r="Q801" s="218"/>
      <c r="R801" s="218"/>
      <c r="S801" s="218"/>
      <c r="T801" s="219"/>
      <c r="AT801" s="220" t="s">
        <v>283</v>
      </c>
      <c r="AU801" s="220" t="s">
        <v>291</v>
      </c>
      <c r="AV801" s="13" t="s">
        <v>16</v>
      </c>
      <c r="AW801" s="13" t="s">
        <v>32</v>
      </c>
      <c r="AX801" s="13" t="s">
        <v>76</v>
      </c>
      <c r="AY801" s="220" t="s">
        <v>272</v>
      </c>
    </row>
    <row r="802" spans="1:65" s="14" customFormat="1" ht="11.25">
      <c r="B802" s="221"/>
      <c r="C802" s="222"/>
      <c r="D802" s="212" t="s">
        <v>283</v>
      </c>
      <c r="E802" s="223" t="s">
        <v>1</v>
      </c>
      <c r="F802" s="224" t="s">
        <v>754</v>
      </c>
      <c r="G802" s="222"/>
      <c r="H802" s="225">
        <v>-45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283</v>
      </c>
      <c r="AU802" s="231" t="s">
        <v>291</v>
      </c>
      <c r="AV802" s="14" t="s">
        <v>84</v>
      </c>
      <c r="AW802" s="14" t="s">
        <v>32</v>
      </c>
      <c r="AX802" s="14" t="s">
        <v>76</v>
      </c>
      <c r="AY802" s="231" t="s">
        <v>272</v>
      </c>
    </row>
    <row r="803" spans="1:65" s="2" customFormat="1" ht="16.5" customHeight="1">
      <c r="A803" s="34"/>
      <c r="B803" s="35"/>
      <c r="C803" s="192" t="s">
        <v>755</v>
      </c>
      <c r="D803" s="192" t="s">
        <v>274</v>
      </c>
      <c r="E803" s="193" t="s">
        <v>756</v>
      </c>
      <c r="F803" s="194" t="s">
        <v>757</v>
      </c>
      <c r="G803" s="195" t="s">
        <v>156</v>
      </c>
      <c r="H803" s="196">
        <v>0</v>
      </c>
      <c r="I803" s="197"/>
      <c r="J803" s="198">
        <f>ROUND(I803*H803,2)</f>
        <v>0</v>
      </c>
      <c r="K803" s="194" t="s">
        <v>278</v>
      </c>
      <c r="L803" s="39"/>
      <c r="M803" s="199" t="s">
        <v>1</v>
      </c>
      <c r="N803" s="200" t="s">
        <v>41</v>
      </c>
      <c r="O803" s="71"/>
      <c r="P803" s="201">
        <f>O803*H803</f>
        <v>0</v>
      </c>
      <c r="Q803" s="201">
        <v>2.6900000000000001E-3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279</v>
      </c>
      <c r="AT803" s="203" t="s">
        <v>274</v>
      </c>
      <c r="AU803" s="203" t="s">
        <v>291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279</v>
      </c>
      <c r="BM803" s="203" t="s">
        <v>758</v>
      </c>
    </row>
    <row r="804" spans="1:65" s="2" customFormat="1" ht="11.25">
      <c r="A804" s="34"/>
      <c r="B804" s="35"/>
      <c r="C804" s="36"/>
      <c r="D804" s="205" t="s">
        <v>281</v>
      </c>
      <c r="E804" s="36"/>
      <c r="F804" s="206" t="s">
        <v>759</v>
      </c>
      <c r="G804" s="36"/>
      <c r="H804" s="36"/>
      <c r="I804" s="207"/>
      <c r="J804" s="36"/>
      <c r="K804" s="36"/>
      <c r="L804" s="39"/>
      <c r="M804" s="208"/>
      <c r="N804" s="209"/>
      <c r="O804" s="71"/>
      <c r="P804" s="71"/>
      <c r="Q804" s="71"/>
      <c r="R804" s="71"/>
      <c r="S804" s="71"/>
      <c r="T804" s="72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T804" s="17" t="s">
        <v>281</v>
      </c>
      <c r="AU804" s="17" t="s">
        <v>291</v>
      </c>
    </row>
    <row r="805" spans="1:65" s="13" customFormat="1" ht="22.5">
      <c r="B805" s="210"/>
      <c r="C805" s="211"/>
      <c r="D805" s="212" t="s">
        <v>283</v>
      </c>
      <c r="E805" s="213" t="s">
        <v>1</v>
      </c>
      <c r="F805" s="214" t="s">
        <v>746</v>
      </c>
      <c r="G805" s="211"/>
      <c r="H805" s="213" t="s">
        <v>1</v>
      </c>
      <c r="I805" s="215"/>
      <c r="J805" s="211"/>
      <c r="K805" s="211"/>
      <c r="L805" s="216"/>
      <c r="M805" s="217"/>
      <c r="N805" s="218"/>
      <c r="O805" s="218"/>
      <c r="P805" s="218"/>
      <c r="Q805" s="218"/>
      <c r="R805" s="218"/>
      <c r="S805" s="218"/>
      <c r="T805" s="219"/>
      <c r="AT805" s="220" t="s">
        <v>283</v>
      </c>
      <c r="AU805" s="220" t="s">
        <v>291</v>
      </c>
      <c r="AV805" s="13" t="s">
        <v>16</v>
      </c>
      <c r="AW805" s="13" t="s">
        <v>32</v>
      </c>
      <c r="AX805" s="13" t="s">
        <v>76</v>
      </c>
      <c r="AY805" s="220" t="s">
        <v>272</v>
      </c>
    </row>
    <row r="806" spans="1:65" s="13" customFormat="1" ht="22.5">
      <c r="B806" s="210"/>
      <c r="C806" s="211"/>
      <c r="D806" s="212" t="s">
        <v>283</v>
      </c>
      <c r="E806" s="213" t="s">
        <v>1</v>
      </c>
      <c r="F806" s="214" t="s">
        <v>747</v>
      </c>
      <c r="G806" s="211"/>
      <c r="H806" s="213" t="s">
        <v>1</v>
      </c>
      <c r="I806" s="215"/>
      <c r="J806" s="211"/>
      <c r="K806" s="211"/>
      <c r="L806" s="216"/>
      <c r="M806" s="217"/>
      <c r="N806" s="218"/>
      <c r="O806" s="218"/>
      <c r="P806" s="218"/>
      <c r="Q806" s="218"/>
      <c r="R806" s="218"/>
      <c r="S806" s="218"/>
      <c r="T806" s="219"/>
      <c r="AT806" s="220" t="s">
        <v>283</v>
      </c>
      <c r="AU806" s="220" t="s">
        <v>291</v>
      </c>
      <c r="AV806" s="13" t="s">
        <v>16</v>
      </c>
      <c r="AW806" s="13" t="s">
        <v>32</v>
      </c>
      <c r="AX806" s="13" t="s">
        <v>76</v>
      </c>
      <c r="AY806" s="220" t="s">
        <v>272</v>
      </c>
    </row>
    <row r="807" spans="1:65" s="13" customFormat="1" ht="11.25">
      <c r="B807" s="210"/>
      <c r="C807" s="211"/>
      <c r="D807" s="212" t="s">
        <v>283</v>
      </c>
      <c r="E807" s="213" t="s">
        <v>1</v>
      </c>
      <c r="F807" s="214" t="s">
        <v>285</v>
      </c>
      <c r="G807" s="211"/>
      <c r="H807" s="213" t="s">
        <v>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283</v>
      </c>
      <c r="AU807" s="220" t="s">
        <v>291</v>
      </c>
      <c r="AV807" s="13" t="s">
        <v>16</v>
      </c>
      <c r="AW807" s="13" t="s">
        <v>32</v>
      </c>
      <c r="AX807" s="13" t="s">
        <v>76</v>
      </c>
      <c r="AY807" s="220" t="s">
        <v>272</v>
      </c>
    </row>
    <row r="808" spans="1:65" s="13" customFormat="1" ht="11.25">
      <c r="B808" s="210"/>
      <c r="C808" s="211"/>
      <c r="D808" s="212" t="s">
        <v>283</v>
      </c>
      <c r="E808" s="213" t="s">
        <v>1</v>
      </c>
      <c r="F808" s="214" t="s">
        <v>748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291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4" customFormat="1" ht="11.25">
      <c r="B809" s="221"/>
      <c r="C809" s="222"/>
      <c r="D809" s="212" t="s">
        <v>283</v>
      </c>
      <c r="E809" s="223" t="s">
        <v>1</v>
      </c>
      <c r="F809" s="224" t="s">
        <v>760</v>
      </c>
      <c r="G809" s="222"/>
      <c r="H809" s="225">
        <v>16.170000000000002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283</v>
      </c>
      <c r="AU809" s="231" t="s">
        <v>291</v>
      </c>
      <c r="AV809" s="14" t="s">
        <v>84</v>
      </c>
      <c r="AW809" s="14" t="s">
        <v>32</v>
      </c>
      <c r="AX809" s="14" t="s">
        <v>76</v>
      </c>
      <c r="AY809" s="231" t="s">
        <v>272</v>
      </c>
    </row>
    <row r="810" spans="1:65" s="13" customFormat="1" ht="11.25">
      <c r="B810" s="210"/>
      <c r="C810" s="211"/>
      <c r="D810" s="212" t="s">
        <v>283</v>
      </c>
      <c r="E810" s="213" t="s">
        <v>1</v>
      </c>
      <c r="F810" s="214" t="s">
        <v>750</v>
      </c>
      <c r="G810" s="211"/>
      <c r="H810" s="213" t="s">
        <v>1</v>
      </c>
      <c r="I810" s="215"/>
      <c r="J810" s="211"/>
      <c r="K810" s="211"/>
      <c r="L810" s="216"/>
      <c r="M810" s="217"/>
      <c r="N810" s="218"/>
      <c r="O810" s="218"/>
      <c r="P810" s="218"/>
      <c r="Q810" s="218"/>
      <c r="R810" s="218"/>
      <c r="S810" s="218"/>
      <c r="T810" s="219"/>
      <c r="AT810" s="220" t="s">
        <v>283</v>
      </c>
      <c r="AU810" s="220" t="s">
        <v>291</v>
      </c>
      <c r="AV810" s="13" t="s">
        <v>16</v>
      </c>
      <c r="AW810" s="13" t="s">
        <v>32</v>
      </c>
      <c r="AX810" s="13" t="s">
        <v>76</v>
      </c>
      <c r="AY810" s="220" t="s">
        <v>272</v>
      </c>
    </row>
    <row r="811" spans="1:65" s="14" customFormat="1" ht="11.25">
      <c r="B811" s="221"/>
      <c r="C811" s="222"/>
      <c r="D811" s="212" t="s">
        <v>283</v>
      </c>
      <c r="E811" s="223" t="s">
        <v>1</v>
      </c>
      <c r="F811" s="224" t="s">
        <v>761</v>
      </c>
      <c r="G811" s="222"/>
      <c r="H811" s="225">
        <v>155.66300000000001</v>
      </c>
      <c r="I811" s="226"/>
      <c r="J811" s="222"/>
      <c r="K811" s="222"/>
      <c r="L811" s="227"/>
      <c r="M811" s="228"/>
      <c r="N811" s="229"/>
      <c r="O811" s="229"/>
      <c r="P811" s="229"/>
      <c r="Q811" s="229"/>
      <c r="R811" s="229"/>
      <c r="S811" s="229"/>
      <c r="T811" s="230"/>
      <c r="AT811" s="231" t="s">
        <v>283</v>
      </c>
      <c r="AU811" s="231" t="s">
        <v>291</v>
      </c>
      <c r="AV811" s="14" t="s">
        <v>84</v>
      </c>
      <c r="AW811" s="14" t="s">
        <v>32</v>
      </c>
      <c r="AX811" s="14" t="s">
        <v>76</v>
      </c>
      <c r="AY811" s="231" t="s">
        <v>272</v>
      </c>
    </row>
    <row r="812" spans="1:65" s="13" customFormat="1" ht="11.25">
      <c r="B812" s="210"/>
      <c r="C812" s="211"/>
      <c r="D812" s="212" t="s">
        <v>283</v>
      </c>
      <c r="E812" s="213" t="s">
        <v>1</v>
      </c>
      <c r="F812" s="214" t="s">
        <v>752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291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4" customFormat="1" ht="11.25">
      <c r="B813" s="221"/>
      <c r="C813" s="222"/>
      <c r="D813" s="212" t="s">
        <v>283</v>
      </c>
      <c r="E813" s="223" t="s">
        <v>1</v>
      </c>
      <c r="F813" s="224" t="s">
        <v>762</v>
      </c>
      <c r="G813" s="222"/>
      <c r="H813" s="225">
        <v>8.5050000000000008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283</v>
      </c>
      <c r="AU813" s="231" t="s">
        <v>291</v>
      </c>
      <c r="AV813" s="14" t="s">
        <v>84</v>
      </c>
      <c r="AW813" s="14" t="s">
        <v>32</v>
      </c>
      <c r="AX813" s="14" t="s">
        <v>76</v>
      </c>
      <c r="AY813" s="231" t="s">
        <v>272</v>
      </c>
    </row>
    <row r="814" spans="1:65" s="13" customFormat="1" ht="11.25">
      <c r="B814" s="210"/>
      <c r="C814" s="211"/>
      <c r="D814" s="212" t="s">
        <v>283</v>
      </c>
      <c r="E814" s="213" t="s">
        <v>1</v>
      </c>
      <c r="F814" s="214" t="s">
        <v>285</v>
      </c>
      <c r="G814" s="211"/>
      <c r="H814" s="213" t="s">
        <v>1</v>
      </c>
      <c r="I814" s="215"/>
      <c r="J814" s="211"/>
      <c r="K814" s="211"/>
      <c r="L814" s="216"/>
      <c r="M814" s="217"/>
      <c r="N814" s="218"/>
      <c r="O814" s="218"/>
      <c r="P814" s="218"/>
      <c r="Q814" s="218"/>
      <c r="R814" s="218"/>
      <c r="S814" s="218"/>
      <c r="T814" s="219"/>
      <c r="AT814" s="220" t="s">
        <v>283</v>
      </c>
      <c r="AU814" s="220" t="s">
        <v>291</v>
      </c>
      <c r="AV814" s="13" t="s">
        <v>16</v>
      </c>
      <c r="AW814" s="13" t="s">
        <v>32</v>
      </c>
      <c r="AX814" s="13" t="s">
        <v>76</v>
      </c>
      <c r="AY814" s="220" t="s">
        <v>272</v>
      </c>
    </row>
    <row r="815" spans="1:65" s="13" customFormat="1" ht="11.25">
      <c r="B815" s="210"/>
      <c r="C815" s="211"/>
      <c r="D815" s="212" t="s">
        <v>283</v>
      </c>
      <c r="E815" s="213" t="s">
        <v>1</v>
      </c>
      <c r="F815" s="214" t="s">
        <v>709</v>
      </c>
      <c r="G815" s="211"/>
      <c r="H815" s="213" t="s">
        <v>1</v>
      </c>
      <c r="I815" s="215"/>
      <c r="J815" s="211"/>
      <c r="K815" s="211"/>
      <c r="L815" s="216"/>
      <c r="M815" s="217"/>
      <c r="N815" s="218"/>
      <c r="O815" s="218"/>
      <c r="P815" s="218"/>
      <c r="Q815" s="218"/>
      <c r="R815" s="218"/>
      <c r="S815" s="218"/>
      <c r="T815" s="219"/>
      <c r="AT815" s="220" t="s">
        <v>283</v>
      </c>
      <c r="AU815" s="220" t="s">
        <v>291</v>
      </c>
      <c r="AV815" s="13" t="s">
        <v>16</v>
      </c>
      <c r="AW815" s="13" t="s">
        <v>32</v>
      </c>
      <c r="AX815" s="13" t="s">
        <v>76</v>
      </c>
      <c r="AY815" s="220" t="s">
        <v>272</v>
      </c>
    </row>
    <row r="816" spans="1:65" s="14" customFormat="1" ht="22.5">
      <c r="B816" s="221"/>
      <c r="C816" s="222"/>
      <c r="D816" s="212" t="s">
        <v>283</v>
      </c>
      <c r="E816" s="223" t="s">
        <v>1</v>
      </c>
      <c r="F816" s="224" t="s">
        <v>763</v>
      </c>
      <c r="G816" s="222"/>
      <c r="H816" s="225">
        <v>8.9</v>
      </c>
      <c r="I816" s="226"/>
      <c r="J816" s="222"/>
      <c r="K816" s="222"/>
      <c r="L816" s="227"/>
      <c r="M816" s="228"/>
      <c r="N816" s="229"/>
      <c r="O816" s="229"/>
      <c r="P816" s="229"/>
      <c r="Q816" s="229"/>
      <c r="R816" s="229"/>
      <c r="S816" s="229"/>
      <c r="T816" s="230"/>
      <c r="AT816" s="231" t="s">
        <v>283</v>
      </c>
      <c r="AU816" s="231" t="s">
        <v>291</v>
      </c>
      <c r="AV816" s="14" t="s">
        <v>84</v>
      </c>
      <c r="AW816" s="14" t="s">
        <v>32</v>
      </c>
      <c r="AX816" s="14" t="s">
        <v>76</v>
      </c>
      <c r="AY816" s="231" t="s">
        <v>272</v>
      </c>
    </row>
    <row r="817" spans="1:65" s="13" customFormat="1" ht="11.25">
      <c r="B817" s="210"/>
      <c r="C817" s="211"/>
      <c r="D817" s="212" t="s">
        <v>283</v>
      </c>
      <c r="E817" s="213" t="s">
        <v>1</v>
      </c>
      <c r="F817" s="214" t="s">
        <v>285</v>
      </c>
      <c r="G817" s="211"/>
      <c r="H817" s="213" t="s">
        <v>1</v>
      </c>
      <c r="I817" s="215"/>
      <c r="J817" s="211"/>
      <c r="K817" s="211"/>
      <c r="L817" s="216"/>
      <c r="M817" s="217"/>
      <c r="N817" s="218"/>
      <c r="O817" s="218"/>
      <c r="P817" s="218"/>
      <c r="Q817" s="218"/>
      <c r="R817" s="218"/>
      <c r="S817" s="218"/>
      <c r="T817" s="219"/>
      <c r="AT817" s="220" t="s">
        <v>283</v>
      </c>
      <c r="AU817" s="220" t="s">
        <v>291</v>
      </c>
      <c r="AV817" s="13" t="s">
        <v>16</v>
      </c>
      <c r="AW817" s="13" t="s">
        <v>32</v>
      </c>
      <c r="AX817" s="13" t="s">
        <v>76</v>
      </c>
      <c r="AY817" s="220" t="s">
        <v>272</v>
      </c>
    </row>
    <row r="818" spans="1:65" s="13" customFormat="1" ht="11.25">
      <c r="B818" s="210"/>
      <c r="C818" s="211"/>
      <c r="D818" s="212" t="s">
        <v>283</v>
      </c>
      <c r="E818" s="213" t="s">
        <v>1</v>
      </c>
      <c r="F818" s="214" t="s">
        <v>285</v>
      </c>
      <c r="G818" s="211"/>
      <c r="H818" s="213" t="s">
        <v>1</v>
      </c>
      <c r="I818" s="215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283</v>
      </c>
      <c r="AU818" s="220" t="s">
        <v>291</v>
      </c>
      <c r="AV818" s="13" t="s">
        <v>16</v>
      </c>
      <c r="AW818" s="13" t="s">
        <v>32</v>
      </c>
      <c r="AX818" s="13" t="s">
        <v>76</v>
      </c>
      <c r="AY818" s="220" t="s">
        <v>272</v>
      </c>
    </row>
    <row r="819" spans="1:65" s="13" customFormat="1" ht="11.25">
      <c r="B819" s="210"/>
      <c r="C819" s="211"/>
      <c r="D819" s="212" t="s">
        <v>283</v>
      </c>
      <c r="E819" s="213" t="s">
        <v>1</v>
      </c>
      <c r="F819" s="214" t="s">
        <v>289</v>
      </c>
      <c r="G819" s="211"/>
      <c r="H819" s="213" t="s">
        <v>1</v>
      </c>
      <c r="I819" s="215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283</v>
      </c>
      <c r="AU819" s="220" t="s">
        <v>291</v>
      </c>
      <c r="AV819" s="13" t="s">
        <v>16</v>
      </c>
      <c r="AW819" s="13" t="s">
        <v>32</v>
      </c>
      <c r="AX819" s="13" t="s">
        <v>76</v>
      </c>
      <c r="AY819" s="220" t="s">
        <v>272</v>
      </c>
    </row>
    <row r="820" spans="1:65" s="14" customFormat="1" ht="11.25">
      <c r="B820" s="221"/>
      <c r="C820" s="222"/>
      <c r="D820" s="212" t="s">
        <v>283</v>
      </c>
      <c r="E820" s="223" t="s">
        <v>1</v>
      </c>
      <c r="F820" s="224" t="s">
        <v>764</v>
      </c>
      <c r="G820" s="222"/>
      <c r="H820" s="225">
        <v>-189.238</v>
      </c>
      <c r="I820" s="226"/>
      <c r="J820" s="222"/>
      <c r="K820" s="222"/>
      <c r="L820" s="227"/>
      <c r="M820" s="228"/>
      <c r="N820" s="229"/>
      <c r="O820" s="229"/>
      <c r="P820" s="229"/>
      <c r="Q820" s="229"/>
      <c r="R820" s="229"/>
      <c r="S820" s="229"/>
      <c r="T820" s="230"/>
      <c r="AT820" s="231" t="s">
        <v>283</v>
      </c>
      <c r="AU820" s="231" t="s">
        <v>291</v>
      </c>
      <c r="AV820" s="14" t="s">
        <v>84</v>
      </c>
      <c r="AW820" s="14" t="s">
        <v>32</v>
      </c>
      <c r="AX820" s="14" t="s">
        <v>76</v>
      </c>
      <c r="AY820" s="231" t="s">
        <v>272</v>
      </c>
    </row>
    <row r="821" spans="1:65" s="2" customFormat="1" ht="16.5" customHeight="1">
      <c r="A821" s="34"/>
      <c r="B821" s="35"/>
      <c r="C821" s="192" t="s">
        <v>765</v>
      </c>
      <c r="D821" s="192" t="s">
        <v>274</v>
      </c>
      <c r="E821" s="193" t="s">
        <v>766</v>
      </c>
      <c r="F821" s="194" t="s">
        <v>767</v>
      </c>
      <c r="G821" s="195" t="s">
        <v>156</v>
      </c>
      <c r="H821" s="196">
        <v>109.238</v>
      </c>
      <c r="I821" s="197"/>
      <c r="J821" s="198">
        <f>ROUND(I821*H821,2)</f>
        <v>0</v>
      </c>
      <c r="K821" s="194" t="s">
        <v>278</v>
      </c>
      <c r="L821" s="39"/>
      <c r="M821" s="199" t="s">
        <v>1</v>
      </c>
      <c r="N821" s="200" t="s">
        <v>41</v>
      </c>
      <c r="O821" s="71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203" t="s">
        <v>279</v>
      </c>
      <c r="AT821" s="203" t="s">
        <v>274</v>
      </c>
      <c r="AU821" s="203" t="s">
        <v>291</v>
      </c>
      <c r="AY821" s="17" t="s">
        <v>272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7" t="s">
        <v>16</v>
      </c>
      <c r="BK821" s="204">
        <f>ROUND(I821*H821,2)</f>
        <v>0</v>
      </c>
      <c r="BL821" s="17" t="s">
        <v>279</v>
      </c>
      <c r="BM821" s="203" t="s">
        <v>768</v>
      </c>
    </row>
    <row r="822" spans="1:65" s="2" customFormat="1" ht="11.25">
      <c r="A822" s="34"/>
      <c r="B822" s="35"/>
      <c r="C822" s="36"/>
      <c r="D822" s="205" t="s">
        <v>281</v>
      </c>
      <c r="E822" s="36"/>
      <c r="F822" s="206" t="s">
        <v>769</v>
      </c>
      <c r="G822" s="36"/>
      <c r="H822" s="36"/>
      <c r="I822" s="207"/>
      <c r="J822" s="36"/>
      <c r="K822" s="36"/>
      <c r="L822" s="39"/>
      <c r="M822" s="208"/>
      <c r="N822" s="209"/>
      <c r="O822" s="71"/>
      <c r="P822" s="71"/>
      <c r="Q822" s="71"/>
      <c r="R822" s="71"/>
      <c r="S822" s="71"/>
      <c r="T822" s="72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T822" s="17" t="s">
        <v>281</v>
      </c>
      <c r="AU822" s="17" t="s">
        <v>291</v>
      </c>
    </row>
    <row r="823" spans="1:65" s="13" customFormat="1" ht="22.5">
      <c r="B823" s="210"/>
      <c r="C823" s="211"/>
      <c r="D823" s="212" t="s">
        <v>283</v>
      </c>
      <c r="E823" s="213" t="s">
        <v>1</v>
      </c>
      <c r="F823" s="214" t="s">
        <v>746</v>
      </c>
      <c r="G823" s="211"/>
      <c r="H823" s="213" t="s">
        <v>1</v>
      </c>
      <c r="I823" s="215"/>
      <c r="J823" s="211"/>
      <c r="K823" s="211"/>
      <c r="L823" s="216"/>
      <c r="M823" s="217"/>
      <c r="N823" s="218"/>
      <c r="O823" s="218"/>
      <c r="P823" s="218"/>
      <c r="Q823" s="218"/>
      <c r="R823" s="218"/>
      <c r="S823" s="218"/>
      <c r="T823" s="219"/>
      <c r="AT823" s="220" t="s">
        <v>283</v>
      </c>
      <c r="AU823" s="220" t="s">
        <v>291</v>
      </c>
      <c r="AV823" s="13" t="s">
        <v>16</v>
      </c>
      <c r="AW823" s="13" t="s">
        <v>32</v>
      </c>
      <c r="AX823" s="13" t="s">
        <v>76</v>
      </c>
      <c r="AY823" s="220" t="s">
        <v>272</v>
      </c>
    </row>
    <row r="824" spans="1:65" s="13" customFormat="1" ht="22.5">
      <c r="B824" s="210"/>
      <c r="C824" s="211"/>
      <c r="D824" s="212" t="s">
        <v>283</v>
      </c>
      <c r="E824" s="213" t="s">
        <v>1</v>
      </c>
      <c r="F824" s="214" t="s">
        <v>747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291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3" customFormat="1" ht="11.25">
      <c r="B825" s="210"/>
      <c r="C825" s="211"/>
      <c r="D825" s="212" t="s">
        <v>283</v>
      </c>
      <c r="E825" s="213" t="s">
        <v>1</v>
      </c>
      <c r="F825" s="214" t="s">
        <v>285</v>
      </c>
      <c r="G825" s="211"/>
      <c r="H825" s="213" t="s">
        <v>1</v>
      </c>
      <c r="I825" s="215"/>
      <c r="J825" s="211"/>
      <c r="K825" s="211"/>
      <c r="L825" s="216"/>
      <c r="M825" s="217"/>
      <c r="N825" s="218"/>
      <c r="O825" s="218"/>
      <c r="P825" s="218"/>
      <c r="Q825" s="218"/>
      <c r="R825" s="218"/>
      <c r="S825" s="218"/>
      <c r="T825" s="219"/>
      <c r="AT825" s="220" t="s">
        <v>283</v>
      </c>
      <c r="AU825" s="220" t="s">
        <v>291</v>
      </c>
      <c r="AV825" s="13" t="s">
        <v>16</v>
      </c>
      <c r="AW825" s="13" t="s">
        <v>32</v>
      </c>
      <c r="AX825" s="13" t="s">
        <v>76</v>
      </c>
      <c r="AY825" s="220" t="s">
        <v>272</v>
      </c>
    </row>
    <row r="826" spans="1:65" s="13" customFormat="1" ht="11.25">
      <c r="B826" s="210"/>
      <c r="C826" s="211"/>
      <c r="D826" s="212" t="s">
        <v>283</v>
      </c>
      <c r="E826" s="213" t="s">
        <v>1</v>
      </c>
      <c r="F826" s="214" t="s">
        <v>748</v>
      </c>
      <c r="G826" s="211"/>
      <c r="H826" s="213" t="s">
        <v>1</v>
      </c>
      <c r="I826" s="215"/>
      <c r="J826" s="211"/>
      <c r="K826" s="211"/>
      <c r="L826" s="216"/>
      <c r="M826" s="217"/>
      <c r="N826" s="218"/>
      <c r="O826" s="218"/>
      <c r="P826" s="218"/>
      <c r="Q826" s="218"/>
      <c r="R826" s="218"/>
      <c r="S826" s="218"/>
      <c r="T826" s="219"/>
      <c r="AT826" s="220" t="s">
        <v>283</v>
      </c>
      <c r="AU826" s="220" t="s">
        <v>291</v>
      </c>
      <c r="AV826" s="13" t="s">
        <v>16</v>
      </c>
      <c r="AW826" s="13" t="s">
        <v>32</v>
      </c>
      <c r="AX826" s="13" t="s">
        <v>76</v>
      </c>
      <c r="AY826" s="220" t="s">
        <v>272</v>
      </c>
    </row>
    <row r="827" spans="1:65" s="14" customFormat="1" ht="11.25">
      <c r="B827" s="221"/>
      <c r="C827" s="222"/>
      <c r="D827" s="212" t="s">
        <v>283</v>
      </c>
      <c r="E827" s="223" t="s">
        <v>1</v>
      </c>
      <c r="F827" s="224" t="s">
        <v>760</v>
      </c>
      <c r="G827" s="222"/>
      <c r="H827" s="225">
        <v>16.170000000000002</v>
      </c>
      <c r="I827" s="226"/>
      <c r="J827" s="222"/>
      <c r="K827" s="222"/>
      <c r="L827" s="227"/>
      <c r="M827" s="228"/>
      <c r="N827" s="229"/>
      <c r="O827" s="229"/>
      <c r="P827" s="229"/>
      <c r="Q827" s="229"/>
      <c r="R827" s="229"/>
      <c r="S827" s="229"/>
      <c r="T827" s="230"/>
      <c r="AT827" s="231" t="s">
        <v>283</v>
      </c>
      <c r="AU827" s="231" t="s">
        <v>291</v>
      </c>
      <c r="AV827" s="14" t="s">
        <v>84</v>
      </c>
      <c r="AW827" s="14" t="s">
        <v>32</v>
      </c>
      <c r="AX827" s="14" t="s">
        <v>76</v>
      </c>
      <c r="AY827" s="231" t="s">
        <v>272</v>
      </c>
    </row>
    <row r="828" spans="1:65" s="13" customFormat="1" ht="11.25">
      <c r="B828" s="210"/>
      <c r="C828" s="211"/>
      <c r="D828" s="212" t="s">
        <v>283</v>
      </c>
      <c r="E828" s="213" t="s">
        <v>1</v>
      </c>
      <c r="F828" s="214" t="s">
        <v>750</v>
      </c>
      <c r="G828" s="211"/>
      <c r="H828" s="213" t="s">
        <v>1</v>
      </c>
      <c r="I828" s="215"/>
      <c r="J828" s="211"/>
      <c r="K828" s="211"/>
      <c r="L828" s="216"/>
      <c r="M828" s="217"/>
      <c r="N828" s="218"/>
      <c r="O828" s="218"/>
      <c r="P828" s="218"/>
      <c r="Q828" s="218"/>
      <c r="R828" s="218"/>
      <c r="S828" s="218"/>
      <c r="T828" s="219"/>
      <c r="AT828" s="220" t="s">
        <v>283</v>
      </c>
      <c r="AU828" s="220" t="s">
        <v>291</v>
      </c>
      <c r="AV828" s="13" t="s">
        <v>16</v>
      </c>
      <c r="AW828" s="13" t="s">
        <v>32</v>
      </c>
      <c r="AX828" s="13" t="s">
        <v>76</v>
      </c>
      <c r="AY828" s="220" t="s">
        <v>272</v>
      </c>
    </row>
    <row r="829" spans="1:65" s="14" customFormat="1" ht="11.25">
      <c r="B829" s="221"/>
      <c r="C829" s="222"/>
      <c r="D829" s="212" t="s">
        <v>283</v>
      </c>
      <c r="E829" s="223" t="s">
        <v>1</v>
      </c>
      <c r="F829" s="224" t="s">
        <v>761</v>
      </c>
      <c r="G829" s="222"/>
      <c r="H829" s="225">
        <v>155.66300000000001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AT829" s="231" t="s">
        <v>283</v>
      </c>
      <c r="AU829" s="231" t="s">
        <v>291</v>
      </c>
      <c r="AV829" s="14" t="s">
        <v>84</v>
      </c>
      <c r="AW829" s="14" t="s">
        <v>32</v>
      </c>
      <c r="AX829" s="14" t="s">
        <v>76</v>
      </c>
      <c r="AY829" s="231" t="s">
        <v>272</v>
      </c>
    </row>
    <row r="830" spans="1:65" s="13" customFormat="1" ht="11.25">
      <c r="B830" s="210"/>
      <c r="C830" s="211"/>
      <c r="D830" s="212" t="s">
        <v>283</v>
      </c>
      <c r="E830" s="213" t="s">
        <v>1</v>
      </c>
      <c r="F830" s="214" t="s">
        <v>752</v>
      </c>
      <c r="G830" s="211"/>
      <c r="H830" s="213" t="s">
        <v>1</v>
      </c>
      <c r="I830" s="215"/>
      <c r="J830" s="211"/>
      <c r="K830" s="211"/>
      <c r="L830" s="216"/>
      <c r="M830" s="217"/>
      <c r="N830" s="218"/>
      <c r="O830" s="218"/>
      <c r="P830" s="218"/>
      <c r="Q830" s="218"/>
      <c r="R830" s="218"/>
      <c r="S830" s="218"/>
      <c r="T830" s="219"/>
      <c r="AT830" s="220" t="s">
        <v>283</v>
      </c>
      <c r="AU830" s="220" t="s">
        <v>291</v>
      </c>
      <c r="AV830" s="13" t="s">
        <v>16</v>
      </c>
      <c r="AW830" s="13" t="s">
        <v>32</v>
      </c>
      <c r="AX830" s="13" t="s">
        <v>76</v>
      </c>
      <c r="AY830" s="220" t="s">
        <v>272</v>
      </c>
    </row>
    <row r="831" spans="1:65" s="14" customFormat="1" ht="11.25">
      <c r="B831" s="221"/>
      <c r="C831" s="222"/>
      <c r="D831" s="212" t="s">
        <v>283</v>
      </c>
      <c r="E831" s="223" t="s">
        <v>1</v>
      </c>
      <c r="F831" s="224" t="s">
        <v>762</v>
      </c>
      <c r="G831" s="222"/>
      <c r="H831" s="225">
        <v>8.5050000000000008</v>
      </c>
      <c r="I831" s="226"/>
      <c r="J831" s="222"/>
      <c r="K831" s="222"/>
      <c r="L831" s="227"/>
      <c r="M831" s="228"/>
      <c r="N831" s="229"/>
      <c r="O831" s="229"/>
      <c r="P831" s="229"/>
      <c r="Q831" s="229"/>
      <c r="R831" s="229"/>
      <c r="S831" s="229"/>
      <c r="T831" s="230"/>
      <c r="AT831" s="231" t="s">
        <v>283</v>
      </c>
      <c r="AU831" s="231" t="s">
        <v>291</v>
      </c>
      <c r="AV831" s="14" t="s">
        <v>84</v>
      </c>
      <c r="AW831" s="14" t="s">
        <v>32</v>
      </c>
      <c r="AX831" s="14" t="s">
        <v>76</v>
      </c>
      <c r="AY831" s="231" t="s">
        <v>272</v>
      </c>
    </row>
    <row r="832" spans="1:65" s="13" customFormat="1" ht="11.25">
      <c r="B832" s="210"/>
      <c r="C832" s="211"/>
      <c r="D832" s="212" t="s">
        <v>283</v>
      </c>
      <c r="E832" s="213" t="s">
        <v>1</v>
      </c>
      <c r="F832" s="214" t="s">
        <v>285</v>
      </c>
      <c r="G832" s="211"/>
      <c r="H832" s="213" t="s">
        <v>1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283</v>
      </c>
      <c r="AU832" s="220" t="s">
        <v>291</v>
      </c>
      <c r="AV832" s="13" t="s">
        <v>16</v>
      </c>
      <c r="AW832" s="13" t="s">
        <v>32</v>
      </c>
      <c r="AX832" s="13" t="s">
        <v>76</v>
      </c>
      <c r="AY832" s="220" t="s">
        <v>272</v>
      </c>
    </row>
    <row r="833" spans="1:65" s="13" customFormat="1" ht="11.25">
      <c r="B833" s="210"/>
      <c r="C833" s="211"/>
      <c r="D833" s="212" t="s">
        <v>283</v>
      </c>
      <c r="E833" s="213" t="s">
        <v>1</v>
      </c>
      <c r="F833" s="214" t="s">
        <v>709</v>
      </c>
      <c r="G833" s="211"/>
      <c r="H833" s="213" t="s">
        <v>1</v>
      </c>
      <c r="I833" s="215"/>
      <c r="J833" s="211"/>
      <c r="K833" s="211"/>
      <c r="L833" s="216"/>
      <c r="M833" s="217"/>
      <c r="N833" s="218"/>
      <c r="O833" s="218"/>
      <c r="P833" s="218"/>
      <c r="Q833" s="218"/>
      <c r="R833" s="218"/>
      <c r="S833" s="218"/>
      <c r="T833" s="219"/>
      <c r="AT833" s="220" t="s">
        <v>283</v>
      </c>
      <c r="AU833" s="220" t="s">
        <v>291</v>
      </c>
      <c r="AV833" s="13" t="s">
        <v>16</v>
      </c>
      <c r="AW833" s="13" t="s">
        <v>32</v>
      </c>
      <c r="AX833" s="13" t="s">
        <v>76</v>
      </c>
      <c r="AY833" s="220" t="s">
        <v>272</v>
      </c>
    </row>
    <row r="834" spans="1:65" s="14" customFormat="1" ht="22.5">
      <c r="B834" s="221"/>
      <c r="C834" s="222"/>
      <c r="D834" s="212" t="s">
        <v>283</v>
      </c>
      <c r="E834" s="223" t="s">
        <v>1</v>
      </c>
      <c r="F834" s="224" t="s">
        <v>763</v>
      </c>
      <c r="G834" s="222"/>
      <c r="H834" s="225">
        <v>8.9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AT834" s="231" t="s">
        <v>283</v>
      </c>
      <c r="AU834" s="231" t="s">
        <v>291</v>
      </c>
      <c r="AV834" s="14" t="s">
        <v>84</v>
      </c>
      <c r="AW834" s="14" t="s">
        <v>32</v>
      </c>
      <c r="AX834" s="14" t="s">
        <v>76</v>
      </c>
      <c r="AY834" s="231" t="s">
        <v>272</v>
      </c>
    </row>
    <row r="835" spans="1:65" s="13" customFormat="1" ht="11.25">
      <c r="B835" s="210"/>
      <c r="C835" s="211"/>
      <c r="D835" s="212" t="s">
        <v>283</v>
      </c>
      <c r="E835" s="213" t="s">
        <v>1</v>
      </c>
      <c r="F835" s="214" t="s">
        <v>285</v>
      </c>
      <c r="G835" s="211"/>
      <c r="H835" s="213" t="s">
        <v>1</v>
      </c>
      <c r="I835" s="215"/>
      <c r="J835" s="211"/>
      <c r="K835" s="211"/>
      <c r="L835" s="216"/>
      <c r="M835" s="217"/>
      <c r="N835" s="218"/>
      <c r="O835" s="218"/>
      <c r="P835" s="218"/>
      <c r="Q835" s="218"/>
      <c r="R835" s="218"/>
      <c r="S835" s="218"/>
      <c r="T835" s="219"/>
      <c r="AT835" s="220" t="s">
        <v>283</v>
      </c>
      <c r="AU835" s="220" t="s">
        <v>291</v>
      </c>
      <c r="AV835" s="13" t="s">
        <v>16</v>
      </c>
      <c r="AW835" s="13" t="s">
        <v>32</v>
      </c>
      <c r="AX835" s="13" t="s">
        <v>76</v>
      </c>
      <c r="AY835" s="220" t="s">
        <v>272</v>
      </c>
    </row>
    <row r="836" spans="1:65" s="13" customFormat="1" ht="11.25">
      <c r="B836" s="210"/>
      <c r="C836" s="211"/>
      <c r="D836" s="212" t="s">
        <v>283</v>
      </c>
      <c r="E836" s="213" t="s">
        <v>1</v>
      </c>
      <c r="F836" s="214" t="s">
        <v>285</v>
      </c>
      <c r="G836" s="211"/>
      <c r="H836" s="213" t="s">
        <v>1</v>
      </c>
      <c r="I836" s="215"/>
      <c r="J836" s="211"/>
      <c r="K836" s="211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283</v>
      </c>
      <c r="AU836" s="220" t="s">
        <v>291</v>
      </c>
      <c r="AV836" s="13" t="s">
        <v>16</v>
      </c>
      <c r="AW836" s="13" t="s">
        <v>32</v>
      </c>
      <c r="AX836" s="13" t="s">
        <v>76</v>
      </c>
      <c r="AY836" s="220" t="s">
        <v>272</v>
      </c>
    </row>
    <row r="837" spans="1:65" s="13" customFormat="1" ht="11.25">
      <c r="B837" s="210"/>
      <c r="C837" s="211"/>
      <c r="D837" s="212" t="s">
        <v>283</v>
      </c>
      <c r="E837" s="213" t="s">
        <v>1</v>
      </c>
      <c r="F837" s="214" t="s">
        <v>289</v>
      </c>
      <c r="G837" s="211"/>
      <c r="H837" s="213" t="s">
        <v>1</v>
      </c>
      <c r="I837" s="215"/>
      <c r="J837" s="211"/>
      <c r="K837" s="211"/>
      <c r="L837" s="216"/>
      <c r="M837" s="217"/>
      <c r="N837" s="218"/>
      <c r="O837" s="218"/>
      <c r="P837" s="218"/>
      <c r="Q837" s="218"/>
      <c r="R837" s="218"/>
      <c r="S837" s="218"/>
      <c r="T837" s="219"/>
      <c r="AT837" s="220" t="s">
        <v>283</v>
      </c>
      <c r="AU837" s="220" t="s">
        <v>291</v>
      </c>
      <c r="AV837" s="13" t="s">
        <v>16</v>
      </c>
      <c r="AW837" s="13" t="s">
        <v>32</v>
      </c>
      <c r="AX837" s="13" t="s">
        <v>76</v>
      </c>
      <c r="AY837" s="220" t="s">
        <v>272</v>
      </c>
    </row>
    <row r="838" spans="1:65" s="14" customFormat="1" ht="11.25">
      <c r="B838" s="221"/>
      <c r="C838" s="222"/>
      <c r="D838" s="212" t="s">
        <v>283</v>
      </c>
      <c r="E838" s="223" t="s">
        <v>1</v>
      </c>
      <c r="F838" s="224" t="s">
        <v>770</v>
      </c>
      <c r="G838" s="222"/>
      <c r="H838" s="225">
        <v>-80</v>
      </c>
      <c r="I838" s="226"/>
      <c r="J838" s="222"/>
      <c r="K838" s="222"/>
      <c r="L838" s="227"/>
      <c r="M838" s="228"/>
      <c r="N838" s="229"/>
      <c r="O838" s="229"/>
      <c r="P838" s="229"/>
      <c r="Q838" s="229"/>
      <c r="R838" s="229"/>
      <c r="S838" s="229"/>
      <c r="T838" s="230"/>
      <c r="AT838" s="231" t="s">
        <v>283</v>
      </c>
      <c r="AU838" s="231" t="s">
        <v>291</v>
      </c>
      <c r="AV838" s="14" t="s">
        <v>84</v>
      </c>
      <c r="AW838" s="14" t="s">
        <v>32</v>
      </c>
      <c r="AX838" s="14" t="s">
        <v>76</v>
      </c>
      <c r="AY838" s="231" t="s">
        <v>272</v>
      </c>
    </row>
    <row r="839" spans="1:65" s="2" customFormat="1" ht="24.2" customHeight="1">
      <c r="A839" s="34"/>
      <c r="B839" s="35"/>
      <c r="C839" s="192" t="s">
        <v>771</v>
      </c>
      <c r="D839" s="192" t="s">
        <v>274</v>
      </c>
      <c r="E839" s="193" t="s">
        <v>772</v>
      </c>
      <c r="F839" s="194" t="s">
        <v>773</v>
      </c>
      <c r="G839" s="195" t="s">
        <v>277</v>
      </c>
      <c r="H839" s="196">
        <v>0</v>
      </c>
      <c r="I839" s="197"/>
      <c r="J839" s="198">
        <f>ROUND(I839*H839,2)</f>
        <v>0</v>
      </c>
      <c r="K839" s="194" t="s">
        <v>278</v>
      </c>
      <c r="L839" s="39"/>
      <c r="M839" s="199" t="s">
        <v>1</v>
      </c>
      <c r="N839" s="200" t="s">
        <v>41</v>
      </c>
      <c r="O839" s="71"/>
      <c r="P839" s="201">
        <f>O839*H839</f>
        <v>0</v>
      </c>
      <c r="Q839" s="201">
        <v>2.5018699999999998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279</v>
      </c>
      <c r="AT839" s="203" t="s">
        <v>274</v>
      </c>
      <c r="AU839" s="203" t="s">
        <v>291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279</v>
      </c>
      <c r="BM839" s="203" t="s">
        <v>774</v>
      </c>
    </row>
    <row r="840" spans="1:65" s="2" customFormat="1" ht="11.25">
      <c r="A840" s="34"/>
      <c r="B840" s="35"/>
      <c r="C840" s="36"/>
      <c r="D840" s="205" t="s">
        <v>281</v>
      </c>
      <c r="E840" s="36"/>
      <c r="F840" s="206" t="s">
        <v>775</v>
      </c>
      <c r="G840" s="36"/>
      <c r="H840" s="36"/>
      <c r="I840" s="207"/>
      <c r="J840" s="36"/>
      <c r="K840" s="36"/>
      <c r="L840" s="39"/>
      <c r="M840" s="208"/>
      <c r="N840" s="209"/>
      <c r="O840" s="71"/>
      <c r="P840" s="71"/>
      <c r="Q840" s="71"/>
      <c r="R840" s="71"/>
      <c r="S840" s="71"/>
      <c r="T840" s="72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T840" s="17" t="s">
        <v>281</v>
      </c>
      <c r="AU840" s="17" t="s">
        <v>291</v>
      </c>
    </row>
    <row r="841" spans="1:65" s="13" customFormat="1" ht="22.5">
      <c r="B841" s="210"/>
      <c r="C841" s="211"/>
      <c r="D841" s="212" t="s">
        <v>283</v>
      </c>
      <c r="E841" s="213" t="s">
        <v>1</v>
      </c>
      <c r="F841" s="214" t="s">
        <v>746</v>
      </c>
      <c r="G841" s="211"/>
      <c r="H841" s="213" t="s">
        <v>1</v>
      </c>
      <c r="I841" s="215"/>
      <c r="J841" s="211"/>
      <c r="K841" s="211"/>
      <c r="L841" s="216"/>
      <c r="M841" s="217"/>
      <c r="N841" s="218"/>
      <c r="O841" s="218"/>
      <c r="P841" s="218"/>
      <c r="Q841" s="218"/>
      <c r="R841" s="218"/>
      <c r="S841" s="218"/>
      <c r="T841" s="219"/>
      <c r="AT841" s="220" t="s">
        <v>283</v>
      </c>
      <c r="AU841" s="220" t="s">
        <v>291</v>
      </c>
      <c r="AV841" s="13" t="s">
        <v>16</v>
      </c>
      <c r="AW841" s="13" t="s">
        <v>32</v>
      </c>
      <c r="AX841" s="13" t="s">
        <v>76</v>
      </c>
      <c r="AY841" s="220" t="s">
        <v>272</v>
      </c>
    </row>
    <row r="842" spans="1:65" s="13" customFormat="1" ht="22.5">
      <c r="B842" s="210"/>
      <c r="C842" s="211"/>
      <c r="D842" s="212" t="s">
        <v>283</v>
      </c>
      <c r="E842" s="213" t="s">
        <v>1</v>
      </c>
      <c r="F842" s="214" t="s">
        <v>747</v>
      </c>
      <c r="G842" s="211"/>
      <c r="H842" s="213" t="s">
        <v>1</v>
      </c>
      <c r="I842" s="215"/>
      <c r="J842" s="211"/>
      <c r="K842" s="211"/>
      <c r="L842" s="216"/>
      <c r="M842" s="217"/>
      <c r="N842" s="218"/>
      <c r="O842" s="218"/>
      <c r="P842" s="218"/>
      <c r="Q842" s="218"/>
      <c r="R842" s="218"/>
      <c r="S842" s="218"/>
      <c r="T842" s="219"/>
      <c r="AT842" s="220" t="s">
        <v>283</v>
      </c>
      <c r="AU842" s="220" t="s">
        <v>291</v>
      </c>
      <c r="AV842" s="13" t="s">
        <v>16</v>
      </c>
      <c r="AW842" s="13" t="s">
        <v>32</v>
      </c>
      <c r="AX842" s="13" t="s">
        <v>76</v>
      </c>
      <c r="AY842" s="220" t="s">
        <v>272</v>
      </c>
    </row>
    <row r="843" spans="1:65" s="13" customFormat="1" ht="11.25">
      <c r="B843" s="210"/>
      <c r="C843" s="211"/>
      <c r="D843" s="212" t="s">
        <v>283</v>
      </c>
      <c r="E843" s="213" t="s">
        <v>1</v>
      </c>
      <c r="F843" s="214" t="s">
        <v>285</v>
      </c>
      <c r="G843" s="211"/>
      <c r="H843" s="213" t="s">
        <v>1</v>
      </c>
      <c r="I843" s="215"/>
      <c r="J843" s="211"/>
      <c r="K843" s="211"/>
      <c r="L843" s="216"/>
      <c r="M843" s="217"/>
      <c r="N843" s="218"/>
      <c r="O843" s="218"/>
      <c r="P843" s="218"/>
      <c r="Q843" s="218"/>
      <c r="R843" s="218"/>
      <c r="S843" s="218"/>
      <c r="T843" s="219"/>
      <c r="AT843" s="220" t="s">
        <v>283</v>
      </c>
      <c r="AU843" s="220" t="s">
        <v>291</v>
      </c>
      <c r="AV843" s="13" t="s">
        <v>16</v>
      </c>
      <c r="AW843" s="13" t="s">
        <v>32</v>
      </c>
      <c r="AX843" s="13" t="s">
        <v>76</v>
      </c>
      <c r="AY843" s="220" t="s">
        <v>272</v>
      </c>
    </row>
    <row r="844" spans="1:65" s="13" customFormat="1" ht="11.25">
      <c r="B844" s="210"/>
      <c r="C844" s="211"/>
      <c r="D844" s="212" t="s">
        <v>283</v>
      </c>
      <c r="E844" s="213" t="s">
        <v>1</v>
      </c>
      <c r="F844" s="214" t="s">
        <v>776</v>
      </c>
      <c r="G844" s="211"/>
      <c r="H844" s="213" t="s">
        <v>1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283</v>
      </c>
      <c r="AU844" s="220" t="s">
        <v>291</v>
      </c>
      <c r="AV844" s="13" t="s">
        <v>16</v>
      </c>
      <c r="AW844" s="13" t="s">
        <v>32</v>
      </c>
      <c r="AX844" s="13" t="s">
        <v>76</v>
      </c>
      <c r="AY844" s="220" t="s">
        <v>272</v>
      </c>
    </row>
    <row r="845" spans="1:65" s="14" customFormat="1" ht="11.25">
      <c r="B845" s="221"/>
      <c r="C845" s="222"/>
      <c r="D845" s="212" t="s">
        <v>283</v>
      </c>
      <c r="E845" s="223" t="s">
        <v>1</v>
      </c>
      <c r="F845" s="224" t="s">
        <v>777</v>
      </c>
      <c r="G845" s="222"/>
      <c r="H845" s="225">
        <v>8.875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283</v>
      </c>
      <c r="AU845" s="231" t="s">
        <v>291</v>
      </c>
      <c r="AV845" s="14" t="s">
        <v>84</v>
      </c>
      <c r="AW845" s="14" t="s">
        <v>32</v>
      </c>
      <c r="AX845" s="14" t="s">
        <v>76</v>
      </c>
      <c r="AY845" s="231" t="s">
        <v>272</v>
      </c>
    </row>
    <row r="846" spans="1:65" s="13" customFormat="1" ht="11.25">
      <c r="B846" s="210"/>
      <c r="C846" s="211"/>
      <c r="D846" s="212" t="s">
        <v>283</v>
      </c>
      <c r="E846" s="213" t="s">
        <v>1</v>
      </c>
      <c r="F846" s="214" t="s">
        <v>778</v>
      </c>
      <c r="G846" s="211"/>
      <c r="H846" s="213" t="s">
        <v>1</v>
      </c>
      <c r="I846" s="215"/>
      <c r="J846" s="211"/>
      <c r="K846" s="211"/>
      <c r="L846" s="216"/>
      <c r="M846" s="217"/>
      <c r="N846" s="218"/>
      <c r="O846" s="218"/>
      <c r="P846" s="218"/>
      <c r="Q846" s="218"/>
      <c r="R846" s="218"/>
      <c r="S846" s="218"/>
      <c r="T846" s="219"/>
      <c r="AT846" s="220" t="s">
        <v>283</v>
      </c>
      <c r="AU846" s="220" t="s">
        <v>291</v>
      </c>
      <c r="AV846" s="13" t="s">
        <v>16</v>
      </c>
      <c r="AW846" s="13" t="s">
        <v>32</v>
      </c>
      <c r="AX846" s="13" t="s">
        <v>76</v>
      </c>
      <c r="AY846" s="220" t="s">
        <v>272</v>
      </c>
    </row>
    <row r="847" spans="1:65" s="14" customFormat="1" ht="11.25">
      <c r="B847" s="221"/>
      <c r="C847" s="222"/>
      <c r="D847" s="212" t="s">
        <v>283</v>
      </c>
      <c r="E847" s="223" t="s">
        <v>1</v>
      </c>
      <c r="F847" s="224" t="s">
        <v>779</v>
      </c>
      <c r="G847" s="222"/>
      <c r="H847" s="225">
        <v>29.925000000000001</v>
      </c>
      <c r="I847" s="226"/>
      <c r="J847" s="222"/>
      <c r="K847" s="222"/>
      <c r="L847" s="227"/>
      <c r="M847" s="228"/>
      <c r="N847" s="229"/>
      <c r="O847" s="229"/>
      <c r="P847" s="229"/>
      <c r="Q847" s="229"/>
      <c r="R847" s="229"/>
      <c r="S847" s="229"/>
      <c r="T847" s="230"/>
      <c r="AT847" s="231" t="s">
        <v>283</v>
      </c>
      <c r="AU847" s="231" t="s">
        <v>291</v>
      </c>
      <c r="AV847" s="14" t="s">
        <v>84</v>
      </c>
      <c r="AW847" s="14" t="s">
        <v>32</v>
      </c>
      <c r="AX847" s="14" t="s">
        <v>76</v>
      </c>
      <c r="AY847" s="231" t="s">
        <v>272</v>
      </c>
    </row>
    <row r="848" spans="1:65" s="13" customFormat="1" ht="11.25">
      <c r="B848" s="210"/>
      <c r="C848" s="211"/>
      <c r="D848" s="212" t="s">
        <v>283</v>
      </c>
      <c r="E848" s="213" t="s">
        <v>1</v>
      </c>
      <c r="F848" s="214" t="s">
        <v>285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283</v>
      </c>
      <c r="AU848" s="220" t="s">
        <v>291</v>
      </c>
      <c r="AV848" s="13" t="s">
        <v>16</v>
      </c>
      <c r="AW848" s="13" t="s">
        <v>32</v>
      </c>
      <c r="AX848" s="13" t="s">
        <v>76</v>
      </c>
      <c r="AY848" s="220" t="s">
        <v>272</v>
      </c>
    </row>
    <row r="849" spans="1:65" s="13" customFormat="1" ht="11.25">
      <c r="B849" s="210"/>
      <c r="C849" s="211"/>
      <c r="D849" s="212" t="s">
        <v>283</v>
      </c>
      <c r="E849" s="213" t="s">
        <v>1</v>
      </c>
      <c r="F849" s="214" t="s">
        <v>289</v>
      </c>
      <c r="G849" s="211"/>
      <c r="H849" s="213" t="s">
        <v>1</v>
      </c>
      <c r="I849" s="215"/>
      <c r="J849" s="211"/>
      <c r="K849" s="211"/>
      <c r="L849" s="216"/>
      <c r="M849" s="217"/>
      <c r="N849" s="218"/>
      <c r="O849" s="218"/>
      <c r="P849" s="218"/>
      <c r="Q849" s="218"/>
      <c r="R849" s="218"/>
      <c r="S849" s="218"/>
      <c r="T849" s="219"/>
      <c r="AT849" s="220" t="s">
        <v>283</v>
      </c>
      <c r="AU849" s="220" t="s">
        <v>291</v>
      </c>
      <c r="AV849" s="13" t="s">
        <v>16</v>
      </c>
      <c r="AW849" s="13" t="s">
        <v>32</v>
      </c>
      <c r="AX849" s="13" t="s">
        <v>76</v>
      </c>
      <c r="AY849" s="220" t="s">
        <v>272</v>
      </c>
    </row>
    <row r="850" spans="1:65" s="14" customFormat="1" ht="11.25">
      <c r="B850" s="221"/>
      <c r="C850" s="222"/>
      <c r="D850" s="212" t="s">
        <v>283</v>
      </c>
      <c r="E850" s="223" t="s">
        <v>1</v>
      </c>
      <c r="F850" s="224" t="s">
        <v>780</v>
      </c>
      <c r="G850" s="222"/>
      <c r="H850" s="225">
        <v>-38.799999999999997</v>
      </c>
      <c r="I850" s="226"/>
      <c r="J850" s="222"/>
      <c r="K850" s="222"/>
      <c r="L850" s="227"/>
      <c r="M850" s="228"/>
      <c r="N850" s="229"/>
      <c r="O850" s="229"/>
      <c r="P850" s="229"/>
      <c r="Q850" s="229"/>
      <c r="R850" s="229"/>
      <c r="S850" s="229"/>
      <c r="T850" s="230"/>
      <c r="AT850" s="231" t="s">
        <v>283</v>
      </c>
      <c r="AU850" s="231" t="s">
        <v>291</v>
      </c>
      <c r="AV850" s="14" t="s">
        <v>84</v>
      </c>
      <c r="AW850" s="14" t="s">
        <v>32</v>
      </c>
      <c r="AX850" s="14" t="s">
        <v>76</v>
      </c>
      <c r="AY850" s="231" t="s">
        <v>272</v>
      </c>
    </row>
    <row r="851" spans="1:65" s="2" customFormat="1" ht="16.5" customHeight="1">
      <c r="A851" s="34"/>
      <c r="B851" s="35"/>
      <c r="C851" s="192" t="s">
        <v>781</v>
      </c>
      <c r="D851" s="192" t="s">
        <v>274</v>
      </c>
      <c r="E851" s="193" t="s">
        <v>782</v>
      </c>
      <c r="F851" s="194" t="s">
        <v>783</v>
      </c>
      <c r="G851" s="195" t="s">
        <v>156</v>
      </c>
      <c r="H851" s="196">
        <v>0</v>
      </c>
      <c r="I851" s="197"/>
      <c r="J851" s="198">
        <f>ROUND(I851*H851,2)</f>
        <v>0</v>
      </c>
      <c r="K851" s="194" t="s">
        <v>278</v>
      </c>
      <c r="L851" s="39"/>
      <c r="M851" s="199" t="s">
        <v>1</v>
      </c>
      <c r="N851" s="200" t="s">
        <v>41</v>
      </c>
      <c r="O851" s="71"/>
      <c r="P851" s="201">
        <f>O851*H851</f>
        <v>0</v>
      </c>
      <c r="Q851" s="201">
        <v>2.64E-3</v>
      </c>
      <c r="R851" s="201">
        <f>Q851*H851</f>
        <v>0</v>
      </c>
      <c r="S851" s="201">
        <v>0</v>
      </c>
      <c r="T851" s="202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203" t="s">
        <v>279</v>
      </c>
      <c r="AT851" s="203" t="s">
        <v>274</v>
      </c>
      <c r="AU851" s="203" t="s">
        <v>291</v>
      </c>
      <c r="AY851" s="17" t="s">
        <v>272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7" t="s">
        <v>16</v>
      </c>
      <c r="BK851" s="204">
        <f>ROUND(I851*H851,2)</f>
        <v>0</v>
      </c>
      <c r="BL851" s="17" t="s">
        <v>279</v>
      </c>
      <c r="BM851" s="203" t="s">
        <v>784</v>
      </c>
    </row>
    <row r="852" spans="1:65" s="2" customFormat="1" ht="11.25">
      <c r="A852" s="34"/>
      <c r="B852" s="35"/>
      <c r="C852" s="36"/>
      <c r="D852" s="205" t="s">
        <v>281</v>
      </c>
      <c r="E852" s="36"/>
      <c r="F852" s="206" t="s">
        <v>785</v>
      </c>
      <c r="G852" s="36"/>
      <c r="H852" s="36"/>
      <c r="I852" s="207"/>
      <c r="J852" s="36"/>
      <c r="K852" s="36"/>
      <c r="L852" s="39"/>
      <c r="M852" s="208"/>
      <c r="N852" s="209"/>
      <c r="O852" s="71"/>
      <c r="P852" s="71"/>
      <c r="Q852" s="71"/>
      <c r="R852" s="71"/>
      <c r="S852" s="71"/>
      <c r="T852" s="72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T852" s="17" t="s">
        <v>281</v>
      </c>
      <c r="AU852" s="17" t="s">
        <v>291</v>
      </c>
    </row>
    <row r="853" spans="1:65" s="13" customFormat="1" ht="22.5">
      <c r="B853" s="210"/>
      <c r="C853" s="211"/>
      <c r="D853" s="212" t="s">
        <v>283</v>
      </c>
      <c r="E853" s="213" t="s">
        <v>1</v>
      </c>
      <c r="F853" s="214" t="s">
        <v>746</v>
      </c>
      <c r="G853" s="211"/>
      <c r="H853" s="213" t="s">
        <v>1</v>
      </c>
      <c r="I853" s="215"/>
      <c r="J853" s="211"/>
      <c r="K853" s="211"/>
      <c r="L853" s="216"/>
      <c r="M853" s="217"/>
      <c r="N853" s="218"/>
      <c r="O853" s="218"/>
      <c r="P853" s="218"/>
      <c r="Q853" s="218"/>
      <c r="R853" s="218"/>
      <c r="S853" s="218"/>
      <c r="T853" s="219"/>
      <c r="AT853" s="220" t="s">
        <v>283</v>
      </c>
      <c r="AU853" s="220" t="s">
        <v>291</v>
      </c>
      <c r="AV853" s="13" t="s">
        <v>16</v>
      </c>
      <c r="AW853" s="13" t="s">
        <v>32</v>
      </c>
      <c r="AX853" s="13" t="s">
        <v>76</v>
      </c>
      <c r="AY853" s="220" t="s">
        <v>272</v>
      </c>
    </row>
    <row r="854" spans="1:65" s="13" customFormat="1" ht="22.5">
      <c r="B854" s="210"/>
      <c r="C854" s="211"/>
      <c r="D854" s="212" t="s">
        <v>283</v>
      </c>
      <c r="E854" s="213" t="s">
        <v>1</v>
      </c>
      <c r="F854" s="214" t="s">
        <v>747</v>
      </c>
      <c r="G854" s="211"/>
      <c r="H854" s="213" t="s">
        <v>1</v>
      </c>
      <c r="I854" s="215"/>
      <c r="J854" s="211"/>
      <c r="K854" s="211"/>
      <c r="L854" s="216"/>
      <c r="M854" s="217"/>
      <c r="N854" s="218"/>
      <c r="O854" s="218"/>
      <c r="P854" s="218"/>
      <c r="Q854" s="218"/>
      <c r="R854" s="218"/>
      <c r="S854" s="218"/>
      <c r="T854" s="219"/>
      <c r="AT854" s="220" t="s">
        <v>283</v>
      </c>
      <c r="AU854" s="220" t="s">
        <v>291</v>
      </c>
      <c r="AV854" s="13" t="s">
        <v>16</v>
      </c>
      <c r="AW854" s="13" t="s">
        <v>32</v>
      </c>
      <c r="AX854" s="13" t="s">
        <v>76</v>
      </c>
      <c r="AY854" s="220" t="s">
        <v>272</v>
      </c>
    </row>
    <row r="855" spans="1:65" s="13" customFormat="1" ht="11.25">
      <c r="B855" s="210"/>
      <c r="C855" s="211"/>
      <c r="D855" s="212" t="s">
        <v>283</v>
      </c>
      <c r="E855" s="213" t="s">
        <v>1</v>
      </c>
      <c r="F855" s="214" t="s">
        <v>285</v>
      </c>
      <c r="G855" s="211"/>
      <c r="H855" s="213" t="s">
        <v>1</v>
      </c>
      <c r="I855" s="215"/>
      <c r="J855" s="211"/>
      <c r="K855" s="211"/>
      <c r="L855" s="216"/>
      <c r="M855" s="217"/>
      <c r="N855" s="218"/>
      <c r="O855" s="218"/>
      <c r="P855" s="218"/>
      <c r="Q855" s="218"/>
      <c r="R855" s="218"/>
      <c r="S855" s="218"/>
      <c r="T855" s="219"/>
      <c r="AT855" s="220" t="s">
        <v>283</v>
      </c>
      <c r="AU855" s="220" t="s">
        <v>291</v>
      </c>
      <c r="AV855" s="13" t="s">
        <v>16</v>
      </c>
      <c r="AW855" s="13" t="s">
        <v>32</v>
      </c>
      <c r="AX855" s="13" t="s">
        <v>76</v>
      </c>
      <c r="AY855" s="220" t="s">
        <v>272</v>
      </c>
    </row>
    <row r="856" spans="1:65" s="13" customFormat="1" ht="11.25">
      <c r="B856" s="210"/>
      <c r="C856" s="211"/>
      <c r="D856" s="212" t="s">
        <v>283</v>
      </c>
      <c r="E856" s="213" t="s">
        <v>1</v>
      </c>
      <c r="F856" s="214" t="s">
        <v>776</v>
      </c>
      <c r="G856" s="211"/>
      <c r="H856" s="213" t="s">
        <v>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283</v>
      </c>
      <c r="AU856" s="220" t="s">
        <v>291</v>
      </c>
      <c r="AV856" s="13" t="s">
        <v>16</v>
      </c>
      <c r="AW856" s="13" t="s">
        <v>32</v>
      </c>
      <c r="AX856" s="13" t="s">
        <v>76</v>
      </c>
      <c r="AY856" s="220" t="s">
        <v>272</v>
      </c>
    </row>
    <row r="857" spans="1:65" s="14" customFormat="1" ht="11.25">
      <c r="B857" s="221"/>
      <c r="C857" s="222"/>
      <c r="D857" s="212" t="s">
        <v>283</v>
      </c>
      <c r="E857" s="223" t="s">
        <v>1</v>
      </c>
      <c r="F857" s="224" t="s">
        <v>786</v>
      </c>
      <c r="G857" s="222"/>
      <c r="H857" s="225">
        <v>5.5129999999999999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291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13" customFormat="1" ht="11.25">
      <c r="B858" s="210"/>
      <c r="C858" s="211"/>
      <c r="D858" s="212" t="s">
        <v>283</v>
      </c>
      <c r="E858" s="213" t="s">
        <v>1</v>
      </c>
      <c r="F858" s="214" t="s">
        <v>778</v>
      </c>
      <c r="G858" s="211"/>
      <c r="H858" s="213" t="s">
        <v>1</v>
      </c>
      <c r="I858" s="215"/>
      <c r="J858" s="211"/>
      <c r="K858" s="211"/>
      <c r="L858" s="216"/>
      <c r="M858" s="217"/>
      <c r="N858" s="218"/>
      <c r="O858" s="218"/>
      <c r="P858" s="218"/>
      <c r="Q858" s="218"/>
      <c r="R858" s="218"/>
      <c r="S858" s="218"/>
      <c r="T858" s="219"/>
      <c r="AT858" s="220" t="s">
        <v>283</v>
      </c>
      <c r="AU858" s="220" t="s">
        <v>291</v>
      </c>
      <c r="AV858" s="13" t="s">
        <v>16</v>
      </c>
      <c r="AW858" s="13" t="s">
        <v>32</v>
      </c>
      <c r="AX858" s="13" t="s">
        <v>76</v>
      </c>
      <c r="AY858" s="220" t="s">
        <v>272</v>
      </c>
    </row>
    <row r="859" spans="1:65" s="14" customFormat="1" ht="11.25">
      <c r="B859" s="221"/>
      <c r="C859" s="222"/>
      <c r="D859" s="212" t="s">
        <v>283</v>
      </c>
      <c r="E859" s="223" t="s">
        <v>1</v>
      </c>
      <c r="F859" s="224" t="s">
        <v>787</v>
      </c>
      <c r="G859" s="222"/>
      <c r="H859" s="225">
        <v>12.9</v>
      </c>
      <c r="I859" s="226"/>
      <c r="J859" s="222"/>
      <c r="K859" s="222"/>
      <c r="L859" s="227"/>
      <c r="M859" s="228"/>
      <c r="N859" s="229"/>
      <c r="O859" s="229"/>
      <c r="P859" s="229"/>
      <c r="Q859" s="229"/>
      <c r="R859" s="229"/>
      <c r="S859" s="229"/>
      <c r="T859" s="230"/>
      <c r="AT859" s="231" t="s">
        <v>283</v>
      </c>
      <c r="AU859" s="231" t="s">
        <v>291</v>
      </c>
      <c r="AV859" s="14" t="s">
        <v>84</v>
      </c>
      <c r="AW859" s="14" t="s">
        <v>32</v>
      </c>
      <c r="AX859" s="14" t="s">
        <v>76</v>
      </c>
      <c r="AY859" s="231" t="s">
        <v>272</v>
      </c>
    </row>
    <row r="860" spans="1:65" s="13" customFormat="1" ht="11.25">
      <c r="B860" s="210"/>
      <c r="C860" s="211"/>
      <c r="D860" s="212" t="s">
        <v>283</v>
      </c>
      <c r="E860" s="213" t="s">
        <v>1</v>
      </c>
      <c r="F860" s="214" t="s">
        <v>285</v>
      </c>
      <c r="G860" s="211"/>
      <c r="H860" s="213" t="s">
        <v>1</v>
      </c>
      <c r="I860" s="215"/>
      <c r="J860" s="211"/>
      <c r="K860" s="211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283</v>
      </c>
      <c r="AU860" s="220" t="s">
        <v>291</v>
      </c>
      <c r="AV860" s="13" t="s">
        <v>16</v>
      </c>
      <c r="AW860" s="13" t="s">
        <v>32</v>
      </c>
      <c r="AX860" s="13" t="s">
        <v>76</v>
      </c>
      <c r="AY860" s="220" t="s">
        <v>272</v>
      </c>
    </row>
    <row r="861" spans="1:65" s="13" customFormat="1" ht="11.25">
      <c r="B861" s="210"/>
      <c r="C861" s="211"/>
      <c r="D861" s="212" t="s">
        <v>283</v>
      </c>
      <c r="E861" s="213" t="s">
        <v>1</v>
      </c>
      <c r="F861" s="214" t="s">
        <v>289</v>
      </c>
      <c r="G861" s="211"/>
      <c r="H861" s="213" t="s">
        <v>1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283</v>
      </c>
      <c r="AU861" s="220" t="s">
        <v>291</v>
      </c>
      <c r="AV861" s="13" t="s">
        <v>16</v>
      </c>
      <c r="AW861" s="13" t="s">
        <v>32</v>
      </c>
      <c r="AX861" s="13" t="s">
        <v>76</v>
      </c>
      <c r="AY861" s="220" t="s">
        <v>272</v>
      </c>
    </row>
    <row r="862" spans="1:65" s="14" customFormat="1" ht="11.25">
      <c r="B862" s="221"/>
      <c r="C862" s="222"/>
      <c r="D862" s="212" t="s">
        <v>283</v>
      </c>
      <c r="E862" s="223" t="s">
        <v>1</v>
      </c>
      <c r="F862" s="224" t="s">
        <v>788</v>
      </c>
      <c r="G862" s="222"/>
      <c r="H862" s="225">
        <v>-18.413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AT862" s="231" t="s">
        <v>283</v>
      </c>
      <c r="AU862" s="231" t="s">
        <v>291</v>
      </c>
      <c r="AV862" s="14" t="s">
        <v>84</v>
      </c>
      <c r="AW862" s="14" t="s">
        <v>32</v>
      </c>
      <c r="AX862" s="14" t="s">
        <v>76</v>
      </c>
      <c r="AY862" s="231" t="s">
        <v>272</v>
      </c>
    </row>
    <row r="863" spans="1:65" s="2" customFormat="1" ht="16.5" customHeight="1">
      <c r="A863" s="34"/>
      <c r="B863" s="35"/>
      <c r="C863" s="192" t="s">
        <v>789</v>
      </c>
      <c r="D863" s="192" t="s">
        <v>274</v>
      </c>
      <c r="E863" s="193" t="s">
        <v>790</v>
      </c>
      <c r="F863" s="194" t="s">
        <v>791</v>
      </c>
      <c r="G863" s="195" t="s">
        <v>156</v>
      </c>
      <c r="H863" s="196">
        <v>0</v>
      </c>
      <c r="I863" s="197"/>
      <c r="J863" s="198">
        <f>ROUND(I863*H863,2)</f>
        <v>0</v>
      </c>
      <c r="K863" s="194" t="s">
        <v>278</v>
      </c>
      <c r="L863" s="39"/>
      <c r="M863" s="199" t="s">
        <v>1</v>
      </c>
      <c r="N863" s="200" t="s">
        <v>41</v>
      </c>
      <c r="O863" s="71"/>
      <c r="P863" s="201">
        <f>O863*H863</f>
        <v>0</v>
      </c>
      <c r="Q863" s="201">
        <v>0</v>
      </c>
      <c r="R863" s="201">
        <f>Q863*H863</f>
        <v>0</v>
      </c>
      <c r="S863" s="201">
        <v>0</v>
      </c>
      <c r="T863" s="202">
        <f>S863*H863</f>
        <v>0</v>
      </c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R863" s="203" t="s">
        <v>279</v>
      </c>
      <c r="AT863" s="203" t="s">
        <v>274</v>
      </c>
      <c r="AU863" s="203" t="s">
        <v>291</v>
      </c>
      <c r="AY863" s="17" t="s">
        <v>272</v>
      </c>
      <c r="BE863" s="204">
        <f>IF(N863="základní",J863,0)</f>
        <v>0</v>
      </c>
      <c r="BF863" s="204">
        <f>IF(N863="snížená",J863,0)</f>
        <v>0</v>
      </c>
      <c r="BG863" s="204">
        <f>IF(N863="zákl. přenesená",J863,0)</f>
        <v>0</v>
      </c>
      <c r="BH863" s="204">
        <f>IF(N863="sníž. přenesená",J863,0)</f>
        <v>0</v>
      </c>
      <c r="BI863" s="204">
        <f>IF(N863="nulová",J863,0)</f>
        <v>0</v>
      </c>
      <c r="BJ863" s="17" t="s">
        <v>16</v>
      </c>
      <c r="BK863" s="204">
        <f>ROUND(I863*H863,2)</f>
        <v>0</v>
      </c>
      <c r="BL863" s="17" t="s">
        <v>279</v>
      </c>
      <c r="BM863" s="203" t="s">
        <v>792</v>
      </c>
    </row>
    <row r="864" spans="1:65" s="2" customFormat="1" ht="11.25">
      <c r="A864" s="34"/>
      <c r="B864" s="35"/>
      <c r="C864" s="36"/>
      <c r="D864" s="205" t="s">
        <v>281</v>
      </c>
      <c r="E864" s="36"/>
      <c r="F864" s="206" t="s">
        <v>793</v>
      </c>
      <c r="G864" s="36"/>
      <c r="H864" s="36"/>
      <c r="I864" s="207"/>
      <c r="J864" s="36"/>
      <c r="K864" s="36"/>
      <c r="L864" s="39"/>
      <c r="M864" s="208"/>
      <c r="N864" s="209"/>
      <c r="O864" s="71"/>
      <c r="P864" s="71"/>
      <c r="Q864" s="71"/>
      <c r="R864" s="71"/>
      <c r="S864" s="71"/>
      <c r="T864" s="72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T864" s="17" t="s">
        <v>281</v>
      </c>
      <c r="AU864" s="17" t="s">
        <v>291</v>
      </c>
    </row>
    <row r="865" spans="1:65" s="2" customFormat="1" ht="21.75" customHeight="1">
      <c r="A865" s="34"/>
      <c r="B865" s="35"/>
      <c r="C865" s="192" t="s">
        <v>794</v>
      </c>
      <c r="D865" s="192" t="s">
        <v>274</v>
      </c>
      <c r="E865" s="193" t="s">
        <v>795</v>
      </c>
      <c r="F865" s="194" t="s">
        <v>796</v>
      </c>
      <c r="G865" s="195" t="s">
        <v>380</v>
      </c>
      <c r="H865" s="196">
        <v>0</v>
      </c>
      <c r="I865" s="197"/>
      <c r="J865" s="198">
        <f>ROUND(I865*H865,2)</f>
        <v>0</v>
      </c>
      <c r="K865" s="194" t="s">
        <v>278</v>
      </c>
      <c r="L865" s="39"/>
      <c r="M865" s="199" t="s">
        <v>1</v>
      </c>
      <c r="N865" s="200" t="s">
        <v>41</v>
      </c>
      <c r="O865" s="71"/>
      <c r="P865" s="201">
        <f>O865*H865</f>
        <v>0</v>
      </c>
      <c r="Q865" s="201">
        <v>1.0606199999999999</v>
      </c>
      <c r="R865" s="201">
        <f>Q865*H865</f>
        <v>0</v>
      </c>
      <c r="S865" s="201">
        <v>0</v>
      </c>
      <c r="T865" s="202">
        <f>S865*H865</f>
        <v>0</v>
      </c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R865" s="203" t="s">
        <v>279</v>
      </c>
      <c r="AT865" s="203" t="s">
        <v>274</v>
      </c>
      <c r="AU865" s="203" t="s">
        <v>291</v>
      </c>
      <c r="AY865" s="17" t="s">
        <v>272</v>
      </c>
      <c r="BE865" s="204">
        <f>IF(N865="základní",J865,0)</f>
        <v>0</v>
      </c>
      <c r="BF865" s="204">
        <f>IF(N865="snížená",J865,0)</f>
        <v>0</v>
      </c>
      <c r="BG865" s="204">
        <f>IF(N865="zákl. přenesená",J865,0)</f>
        <v>0</v>
      </c>
      <c r="BH865" s="204">
        <f>IF(N865="sníž. přenesená",J865,0)</f>
        <v>0</v>
      </c>
      <c r="BI865" s="204">
        <f>IF(N865="nulová",J865,0)</f>
        <v>0</v>
      </c>
      <c r="BJ865" s="17" t="s">
        <v>16</v>
      </c>
      <c r="BK865" s="204">
        <f>ROUND(I865*H865,2)</f>
        <v>0</v>
      </c>
      <c r="BL865" s="17" t="s">
        <v>279</v>
      </c>
      <c r="BM865" s="203" t="s">
        <v>797</v>
      </c>
    </row>
    <row r="866" spans="1:65" s="2" customFormat="1" ht="11.25">
      <c r="A866" s="34"/>
      <c r="B866" s="35"/>
      <c r="C866" s="36"/>
      <c r="D866" s="205" t="s">
        <v>281</v>
      </c>
      <c r="E866" s="36"/>
      <c r="F866" s="206" t="s">
        <v>798</v>
      </c>
      <c r="G866" s="36"/>
      <c r="H866" s="36"/>
      <c r="I866" s="207"/>
      <c r="J866" s="36"/>
      <c r="K866" s="36"/>
      <c r="L866" s="39"/>
      <c r="M866" s="208"/>
      <c r="N866" s="209"/>
      <c r="O866" s="71"/>
      <c r="P866" s="71"/>
      <c r="Q866" s="71"/>
      <c r="R866" s="71"/>
      <c r="S866" s="71"/>
      <c r="T866" s="72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T866" s="17" t="s">
        <v>281</v>
      </c>
      <c r="AU866" s="17" t="s">
        <v>291</v>
      </c>
    </row>
    <row r="867" spans="1:65" s="13" customFormat="1" ht="11.25">
      <c r="B867" s="210"/>
      <c r="C867" s="211"/>
      <c r="D867" s="212" t="s">
        <v>283</v>
      </c>
      <c r="E867" s="213" t="s">
        <v>1</v>
      </c>
      <c r="F867" s="214" t="s">
        <v>799</v>
      </c>
      <c r="G867" s="211"/>
      <c r="H867" s="213" t="s">
        <v>1</v>
      </c>
      <c r="I867" s="215"/>
      <c r="J867" s="211"/>
      <c r="K867" s="211"/>
      <c r="L867" s="216"/>
      <c r="M867" s="217"/>
      <c r="N867" s="218"/>
      <c r="O867" s="218"/>
      <c r="P867" s="218"/>
      <c r="Q867" s="218"/>
      <c r="R867" s="218"/>
      <c r="S867" s="218"/>
      <c r="T867" s="219"/>
      <c r="AT867" s="220" t="s">
        <v>283</v>
      </c>
      <c r="AU867" s="220" t="s">
        <v>291</v>
      </c>
      <c r="AV867" s="13" t="s">
        <v>16</v>
      </c>
      <c r="AW867" s="13" t="s">
        <v>32</v>
      </c>
      <c r="AX867" s="13" t="s">
        <v>76</v>
      </c>
      <c r="AY867" s="220" t="s">
        <v>272</v>
      </c>
    </row>
    <row r="868" spans="1:65" s="13" customFormat="1" ht="11.25">
      <c r="B868" s="210"/>
      <c r="C868" s="211"/>
      <c r="D868" s="212" t="s">
        <v>283</v>
      </c>
      <c r="E868" s="213" t="s">
        <v>1</v>
      </c>
      <c r="F868" s="214" t="s">
        <v>673</v>
      </c>
      <c r="G868" s="211"/>
      <c r="H868" s="213" t="s">
        <v>1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283</v>
      </c>
      <c r="AU868" s="220" t="s">
        <v>291</v>
      </c>
      <c r="AV868" s="13" t="s">
        <v>16</v>
      </c>
      <c r="AW868" s="13" t="s">
        <v>32</v>
      </c>
      <c r="AX868" s="13" t="s">
        <v>76</v>
      </c>
      <c r="AY868" s="220" t="s">
        <v>272</v>
      </c>
    </row>
    <row r="869" spans="1:65" s="14" customFormat="1" ht="11.25">
      <c r="B869" s="221"/>
      <c r="C869" s="222"/>
      <c r="D869" s="212" t="s">
        <v>283</v>
      </c>
      <c r="E869" s="223" t="s">
        <v>1</v>
      </c>
      <c r="F869" s="224" t="s">
        <v>800</v>
      </c>
      <c r="G869" s="222"/>
      <c r="H869" s="225">
        <v>5.4249999999999998</v>
      </c>
      <c r="I869" s="226"/>
      <c r="J869" s="222"/>
      <c r="K869" s="222"/>
      <c r="L869" s="227"/>
      <c r="M869" s="228"/>
      <c r="N869" s="229"/>
      <c r="O869" s="229"/>
      <c r="P869" s="229"/>
      <c r="Q869" s="229"/>
      <c r="R869" s="229"/>
      <c r="S869" s="229"/>
      <c r="T869" s="230"/>
      <c r="AT869" s="231" t="s">
        <v>283</v>
      </c>
      <c r="AU869" s="231" t="s">
        <v>291</v>
      </c>
      <c r="AV869" s="14" t="s">
        <v>84</v>
      </c>
      <c r="AW869" s="14" t="s">
        <v>32</v>
      </c>
      <c r="AX869" s="14" t="s">
        <v>76</v>
      </c>
      <c r="AY869" s="231" t="s">
        <v>272</v>
      </c>
    </row>
    <row r="870" spans="1:65" s="13" customFormat="1" ht="11.25">
      <c r="B870" s="210"/>
      <c r="C870" s="211"/>
      <c r="D870" s="212" t="s">
        <v>283</v>
      </c>
      <c r="E870" s="213" t="s">
        <v>1</v>
      </c>
      <c r="F870" s="214" t="s">
        <v>285</v>
      </c>
      <c r="G870" s="211"/>
      <c r="H870" s="213" t="s">
        <v>1</v>
      </c>
      <c r="I870" s="215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283</v>
      </c>
      <c r="AU870" s="220" t="s">
        <v>291</v>
      </c>
      <c r="AV870" s="13" t="s">
        <v>16</v>
      </c>
      <c r="AW870" s="13" t="s">
        <v>32</v>
      </c>
      <c r="AX870" s="13" t="s">
        <v>76</v>
      </c>
      <c r="AY870" s="220" t="s">
        <v>272</v>
      </c>
    </row>
    <row r="871" spans="1:65" s="13" customFormat="1" ht="11.25">
      <c r="B871" s="210"/>
      <c r="C871" s="211"/>
      <c r="D871" s="212" t="s">
        <v>283</v>
      </c>
      <c r="E871" s="213" t="s">
        <v>1</v>
      </c>
      <c r="F871" s="214" t="s">
        <v>289</v>
      </c>
      <c r="G871" s="211"/>
      <c r="H871" s="213" t="s">
        <v>1</v>
      </c>
      <c r="I871" s="215"/>
      <c r="J871" s="211"/>
      <c r="K871" s="211"/>
      <c r="L871" s="216"/>
      <c r="M871" s="217"/>
      <c r="N871" s="218"/>
      <c r="O871" s="218"/>
      <c r="P871" s="218"/>
      <c r="Q871" s="218"/>
      <c r="R871" s="218"/>
      <c r="S871" s="218"/>
      <c r="T871" s="219"/>
      <c r="AT871" s="220" t="s">
        <v>283</v>
      </c>
      <c r="AU871" s="220" t="s">
        <v>291</v>
      </c>
      <c r="AV871" s="13" t="s">
        <v>16</v>
      </c>
      <c r="AW871" s="13" t="s">
        <v>32</v>
      </c>
      <c r="AX871" s="13" t="s">
        <v>76</v>
      </c>
      <c r="AY871" s="220" t="s">
        <v>272</v>
      </c>
    </row>
    <row r="872" spans="1:65" s="14" customFormat="1" ht="11.25">
      <c r="B872" s="221"/>
      <c r="C872" s="222"/>
      <c r="D872" s="212" t="s">
        <v>283</v>
      </c>
      <c r="E872" s="223" t="s">
        <v>1</v>
      </c>
      <c r="F872" s="224" t="s">
        <v>801</v>
      </c>
      <c r="G872" s="222"/>
      <c r="H872" s="225">
        <v>-5.4249999999999998</v>
      </c>
      <c r="I872" s="226"/>
      <c r="J872" s="222"/>
      <c r="K872" s="222"/>
      <c r="L872" s="227"/>
      <c r="M872" s="228"/>
      <c r="N872" s="229"/>
      <c r="O872" s="229"/>
      <c r="P872" s="229"/>
      <c r="Q872" s="229"/>
      <c r="R872" s="229"/>
      <c r="S872" s="229"/>
      <c r="T872" s="230"/>
      <c r="AT872" s="231" t="s">
        <v>283</v>
      </c>
      <c r="AU872" s="231" t="s">
        <v>291</v>
      </c>
      <c r="AV872" s="14" t="s">
        <v>84</v>
      </c>
      <c r="AW872" s="14" t="s">
        <v>32</v>
      </c>
      <c r="AX872" s="14" t="s">
        <v>76</v>
      </c>
      <c r="AY872" s="231" t="s">
        <v>272</v>
      </c>
    </row>
    <row r="873" spans="1:65" s="2" customFormat="1" ht="16.5" customHeight="1">
      <c r="A873" s="34"/>
      <c r="B873" s="35"/>
      <c r="C873" s="192" t="s">
        <v>802</v>
      </c>
      <c r="D873" s="192" t="s">
        <v>274</v>
      </c>
      <c r="E873" s="193" t="s">
        <v>803</v>
      </c>
      <c r="F873" s="194" t="s">
        <v>804</v>
      </c>
      <c r="G873" s="195" t="s">
        <v>380</v>
      </c>
      <c r="H873" s="196">
        <v>0</v>
      </c>
      <c r="I873" s="197"/>
      <c r="J873" s="198">
        <f>ROUND(I873*H873,2)</f>
        <v>0</v>
      </c>
      <c r="K873" s="194" t="s">
        <v>278</v>
      </c>
      <c r="L873" s="39"/>
      <c r="M873" s="199" t="s">
        <v>1</v>
      </c>
      <c r="N873" s="200" t="s">
        <v>41</v>
      </c>
      <c r="O873" s="71"/>
      <c r="P873" s="201">
        <f>O873*H873</f>
        <v>0</v>
      </c>
      <c r="Q873" s="201">
        <v>1.06277</v>
      </c>
      <c r="R873" s="201">
        <f>Q873*H873</f>
        <v>0</v>
      </c>
      <c r="S873" s="201">
        <v>0</v>
      </c>
      <c r="T873" s="202">
        <f>S873*H873</f>
        <v>0</v>
      </c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R873" s="203" t="s">
        <v>279</v>
      </c>
      <c r="AT873" s="203" t="s">
        <v>274</v>
      </c>
      <c r="AU873" s="203" t="s">
        <v>291</v>
      </c>
      <c r="AY873" s="17" t="s">
        <v>272</v>
      </c>
      <c r="BE873" s="204">
        <f>IF(N873="základní",J873,0)</f>
        <v>0</v>
      </c>
      <c r="BF873" s="204">
        <f>IF(N873="snížená",J873,0)</f>
        <v>0</v>
      </c>
      <c r="BG873" s="204">
        <f>IF(N873="zákl. přenesená",J873,0)</f>
        <v>0</v>
      </c>
      <c r="BH873" s="204">
        <f>IF(N873="sníž. přenesená",J873,0)</f>
        <v>0</v>
      </c>
      <c r="BI873" s="204">
        <f>IF(N873="nulová",J873,0)</f>
        <v>0</v>
      </c>
      <c r="BJ873" s="17" t="s">
        <v>16</v>
      </c>
      <c r="BK873" s="204">
        <f>ROUND(I873*H873,2)</f>
        <v>0</v>
      </c>
      <c r="BL873" s="17" t="s">
        <v>279</v>
      </c>
      <c r="BM873" s="203" t="s">
        <v>805</v>
      </c>
    </row>
    <row r="874" spans="1:65" s="2" customFormat="1" ht="11.25">
      <c r="A874" s="34"/>
      <c r="B874" s="35"/>
      <c r="C874" s="36"/>
      <c r="D874" s="205" t="s">
        <v>281</v>
      </c>
      <c r="E874" s="36"/>
      <c r="F874" s="206" t="s">
        <v>806</v>
      </c>
      <c r="G874" s="36"/>
      <c r="H874" s="36"/>
      <c r="I874" s="207"/>
      <c r="J874" s="36"/>
      <c r="K874" s="36"/>
      <c r="L874" s="39"/>
      <c r="M874" s="208"/>
      <c r="N874" s="209"/>
      <c r="O874" s="71"/>
      <c r="P874" s="71"/>
      <c r="Q874" s="71"/>
      <c r="R874" s="71"/>
      <c r="S874" s="71"/>
      <c r="T874" s="72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T874" s="17" t="s">
        <v>281</v>
      </c>
      <c r="AU874" s="17" t="s">
        <v>291</v>
      </c>
    </row>
    <row r="875" spans="1:65" s="13" customFormat="1" ht="11.25">
      <c r="B875" s="210"/>
      <c r="C875" s="211"/>
      <c r="D875" s="212" t="s">
        <v>283</v>
      </c>
      <c r="E875" s="213" t="s">
        <v>1</v>
      </c>
      <c r="F875" s="214" t="s">
        <v>799</v>
      </c>
      <c r="G875" s="211"/>
      <c r="H875" s="213" t="s">
        <v>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283</v>
      </c>
      <c r="AU875" s="220" t="s">
        <v>291</v>
      </c>
      <c r="AV875" s="13" t="s">
        <v>16</v>
      </c>
      <c r="AW875" s="13" t="s">
        <v>32</v>
      </c>
      <c r="AX875" s="13" t="s">
        <v>76</v>
      </c>
      <c r="AY875" s="220" t="s">
        <v>272</v>
      </c>
    </row>
    <row r="876" spans="1:65" s="13" customFormat="1" ht="11.25">
      <c r="B876" s="210"/>
      <c r="C876" s="211"/>
      <c r="D876" s="212" t="s">
        <v>283</v>
      </c>
      <c r="E876" s="213" t="s">
        <v>1</v>
      </c>
      <c r="F876" s="214" t="s">
        <v>673</v>
      </c>
      <c r="G876" s="211"/>
      <c r="H876" s="213" t="s">
        <v>1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283</v>
      </c>
      <c r="AU876" s="220" t="s">
        <v>291</v>
      </c>
      <c r="AV876" s="13" t="s">
        <v>16</v>
      </c>
      <c r="AW876" s="13" t="s">
        <v>32</v>
      </c>
      <c r="AX876" s="13" t="s">
        <v>76</v>
      </c>
      <c r="AY876" s="220" t="s">
        <v>272</v>
      </c>
    </row>
    <row r="877" spans="1:65" s="14" customFormat="1" ht="11.25">
      <c r="B877" s="221"/>
      <c r="C877" s="222"/>
      <c r="D877" s="212" t="s">
        <v>283</v>
      </c>
      <c r="E877" s="223" t="s">
        <v>1</v>
      </c>
      <c r="F877" s="224" t="s">
        <v>807</v>
      </c>
      <c r="G877" s="222"/>
      <c r="H877" s="225">
        <v>0.35399999999999998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283</v>
      </c>
      <c r="AU877" s="231" t="s">
        <v>291</v>
      </c>
      <c r="AV877" s="14" t="s">
        <v>84</v>
      </c>
      <c r="AW877" s="14" t="s">
        <v>32</v>
      </c>
      <c r="AX877" s="14" t="s">
        <v>76</v>
      </c>
      <c r="AY877" s="231" t="s">
        <v>272</v>
      </c>
    </row>
    <row r="878" spans="1:65" s="13" customFormat="1" ht="11.25">
      <c r="B878" s="210"/>
      <c r="C878" s="211"/>
      <c r="D878" s="212" t="s">
        <v>283</v>
      </c>
      <c r="E878" s="213" t="s">
        <v>1</v>
      </c>
      <c r="F878" s="214" t="s">
        <v>285</v>
      </c>
      <c r="G878" s="211"/>
      <c r="H878" s="213" t="s">
        <v>1</v>
      </c>
      <c r="I878" s="215"/>
      <c r="J878" s="211"/>
      <c r="K878" s="211"/>
      <c r="L878" s="216"/>
      <c r="M878" s="217"/>
      <c r="N878" s="218"/>
      <c r="O878" s="218"/>
      <c r="P878" s="218"/>
      <c r="Q878" s="218"/>
      <c r="R878" s="218"/>
      <c r="S878" s="218"/>
      <c r="T878" s="219"/>
      <c r="AT878" s="220" t="s">
        <v>283</v>
      </c>
      <c r="AU878" s="220" t="s">
        <v>291</v>
      </c>
      <c r="AV878" s="13" t="s">
        <v>16</v>
      </c>
      <c r="AW878" s="13" t="s">
        <v>32</v>
      </c>
      <c r="AX878" s="13" t="s">
        <v>76</v>
      </c>
      <c r="AY878" s="220" t="s">
        <v>272</v>
      </c>
    </row>
    <row r="879" spans="1:65" s="13" customFormat="1" ht="11.25">
      <c r="B879" s="210"/>
      <c r="C879" s="211"/>
      <c r="D879" s="212" t="s">
        <v>283</v>
      </c>
      <c r="E879" s="213" t="s">
        <v>1</v>
      </c>
      <c r="F879" s="214" t="s">
        <v>289</v>
      </c>
      <c r="G879" s="211"/>
      <c r="H879" s="213" t="s">
        <v>1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283</v>
      </c>
      <c r="AU879" s="220" t="s">
        <v>291</v>
      </c>
      <c r="AV879" s="13" t="s">
        <v>16</v>
      </c>
      <c r="AW879" s="13" t="s">
        <v>32</v>
      </c>
      <c r="AX879" s="13" t="s">
        <v>76</v>
      </c>
      <c r="AY879" s="220" t="s">
        <v>272</v>
      </c>
    </row>
    <row r="880" spans="1:65" s="14" customFormat="1" ht="11.25">
      <c r="B880" s="221"/>
      <c r="C880" s="222"/>
      <c r="D880" s="212" t="s">
        <v>283</v>
      </c>
      <c r="E880" s="223" t="s">
        <v>1</v>
      </c>
      <c r="F880" s="224" t="s">
        <v>808</v>
      </c>
      <c r="G880" s="222"/>
      <c r="H880" s="225">
        <v>-0.35399999999999998</v>
      </c>
      <c r="I880" s="226"/>
      <c r="J880" s="222"/>
      <c r="K880" s="222"/>
      <c r="L880" s="227"/>
      <c r="M880" s="228"/>
      <c r="N880" s="229"/>
      <c r="O880" s="229"/>
      <c r="P880" s="229"/>
      <c r="Q880" s="229"/>
      <c r="R880" s="229"/>
      <c r="S880" s="229"/>
      <c r="T880" s="230"/>
      <c r="AT880" s="231" t="s">
        <v>283</v>
      </c>
      <c r="AU880" s="231" t="s">
        <v>291</v>
      </c>
      <c r="AV880" s="14" t="s">
        <v>84</v>
      </c>
      <c r="AW880" s="14" t="s">
        <v>32</v>
      </c>
      <c r="AX880" s="14" t="s">
        <v>76</v>
      </c>
      <c r="AY880" s="231" t="s">
        <v>272</v>
      </c>
    </row>
    <row r="881" spans="1:65" s="2" customFormat="1" ht="33" customHeight="1">
      <c r="A881" s="34"/>
      <c r="B881" s="35"/>
      <c r="C881" s="192" t="s">
        <v>809</v>
      </c>
      <c r="D881" s="192" t="s">
        <v>274</v>
      </c>
      <c r="E881" s="193" t="s">
        <v>810</v>
      </c>
      <c r="F881" s="194" t="s">
        <v>811</v>
      </c>
      <c r="G881" s="195" t="s">
        <v>156</v>
      </c>
      <c r="H881" s="196">
        <v>0</v>
      </c>
      <c r="I881" s="197"/>
      <c r="J881" s="198">
        <f>ROUND(I881*H881,2)</f>
        <v>0</v>
      </c>
      <c r="K881" s="194" t="s">
        <v>278</v>
      </c>
      <c r="L881" s="39"/>
      <c r="M881" s="199" t="s">
        <v>1</v>
      </c>
      <c r="N881" s="200" t="s">
        <v>41</v>
      </c>
      <c r="O881" s="71"/>
      <c r="P881" s="201">
        <f>O881*H881</f>
        <v>0</v>
      </c>
      <c r="Q881" s="201">
        <v>0.73404000000000003</v>
      </c>
      <c r="R881" s="201">
        <f>Q881*H881</f>
        <v>0</v>
      </c>
      <c r="S881" s="201">
        <v>0</v>
      </c>
      <c r="T881" s="202">
        <f>S881*H881</f>
        <v>0</v>
      </c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R881" s="203" t="s">
        <v>279</v>
      </c>
      <c r="AT881" s="203" t="s">
        <v>274</v>
      </c>
      <c r="AU881" s="203" t="s">
        <v>291</v>
      </c>
      <c r="AY881" s="17" t="s">
        <v>272</v>
      </c>
      <c r="BE881" s="204">
        <f>IF(N881="základní",J881,0)</f>
        <v>0</v>
      </c>
      <c r="BF881" s="204">
        <f>IF(N881="snížená",J881,0)</f>
        <v>0</v>
      </c>
      <c r="BG881" s="204">
        <f>IF(N881="zákl. přenesená",J881,0)</f>
        <v>0</v>
      </c>
      <c r="BH881" s="204">
        <f>IF(N881="sníž. přenesená",J881,0)</f>
        <v>0</v>
      </c>
      <c r="BI881" s="204">
        <f>IF(N881="nulová",J881,0)</f>
        <v>0</v>
      </c>
      <c r="BJ881" s="17" t="s">
        <v>16</v>
      </c>
      <c r="BK881" s="204">
        <f>ROUND(I881*H881,2)</f>
        <v>0</v>
      </c>
      <c r="BL881" s="17" t="s">
        <v>279</v>
      </c>
      <c r="BM881" s="203" t="s">
        <v>812</v>
      </c>
    </row>
    <row r="882" spans="1:65" s="2" customFormat="1" ht="11.25">
      <c r="A882" s="34"/>
      <c r="B882" s="35"/>
      <c r="C882" s="36"/>
      <c r="D882" s="205" t="s">
        <v>281</v>
      </c>
      <c r="E882" s="36"/>
      <c r="F882" s="206" t="s">
        <v>813</v>
      </c>
      <c r="G882" s="36"/>
      <c r="H882" s="36"/>
      <c r="I882" s="207"/>
      <c r="J882" s="36"/>
      <c r="K882" s="36"/>
      <c r="L882" s="39"/>
      <c r="M882" s="208"/>
      <c r="N882" s="209"/>
      <c r="O882" s="71"/>
      <c r="P882" s="71"/>
      <c r="Q882" s="71"/>
      <c r="R882" s="71"/>
      <c r="S882" s="71"/>
      <c r="T882" s="72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T882" s="17" t="s">
        <v>281</v>
      </c>
      <c r="AU882" s="17" t="s">
        <v>291</v>
      </c>
    </row>
    <row r="883" spans="1:65" s="13" customFormat="1" ht="22.5">
      <c r="B883" s="210"/>
      <c r="C883" s="211"/>
      <c r="D883" s="212" t="s">
        <v>283</v>
      </c>
      <c r="E883" s="213" t="s">
        <v>1</v>
      </c>
      <c r="F883" s="214" t="s">
        <v>404</v>
      </c>
      <c r="G883" s="211"/>
      <c r="H883" s="213" t="s">
        <v>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283</v>
      </c>
      <c r="AU883" s="220" t="s">
        <v>291</v>
      </c>
      <c r="AV883" s="13" t="s">
        <v>16</v>
      </c>
      <c r="AW883" s="13" t="s">
        <v>32</v>
      </c>
      <c r="AX883" s="13" t="s">
        <v>76</v>
      </c>
      <c r="AY883" s="220" t="s">
        <v>272</v>
      </c>
    </row>
    <row r="884" spans="1:65" s="13" customFormat="1" ht="11.25">
      <c r="B884" s="210"/>
      <c r="C884" s="211"/>
      <c r="D884" s="212" t="s">
        <v>283</v>
      </c>
      <c r="E884" s="213" t="s">
        <v>1</v>
      </c>
      <c r="F884" s="214" t="s">
        <v>285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283</v>
      </c>
      <c r="AU884" s="220" t="s">
        <v>291</v>
      </c>
      <c r="AV884" s="13" t="s">
        <v>16</v>
      </c>
      <c r="AW884" s="13" t="s">
        <v>32</v>
      </c>
      <c r="AX884" s="13" t="s">
        <v>76</v>
      </c>
      <c r="AY884" s="220" t="s">
        <v>272</v>
      </c>
    </row>
    <row r="885" spans="1:65" s="14" customFormat="1" ht="11.25">
      <c r="B885" s="221"/>
      <c r="C885" s="222"/>
      <c r="D885" s="212" t="s">
        <v>283</v>
      </c>
      <c r="E885" s="223" t="s">
        <v>1</v>
      </c>
      <c r="F885" s="224" t="s">
        <v>814</v>
      </c>
      <c r="G885" s="222"/>
      <c r="H885" s="225">
        <v>8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283</v>
      </c>
      <c r="AU885" s="231" t="s">
        <v>291</v>
      </c>
      <c r="AV885" s="14" t="s">
        <v>84</v>
      </c>
      <c r="AW885" s="14" t="s">
        <v>32</v>
      </c>
      <c r="AX885" s="14" t="s">
        <v>76</v>
      </c>
      <c r="AY885" s="231" t="s">
        <v>272</v>
      </c>
    </row>
    <row r="886" spans="1:65" s="13" customFormat="1" ht="11.25">
      <c r="B886" s="210"/>
      <c r="C886" s="211"/>
      <c r="D886" s="212" t="s">
        <v>283</v>
      </c>
      <c r="E886" s="213" t="s">
        <v>1</v>
      </c>
      <c r="F886" s="214" t="s">
        <v>285</v>
      </c>
      <c r="G886" s="211"/>
      <c r="H886" s="213" t="s">
        <v>1</v>
      </c>
      <c r="I886" s="215"/>
      <c r="J886" s="211"/>
      <c r="K886" s="211"/>
      <c r="L886" s="216"/>
      <c r="M886" s="217"/>
      <c r="N886" s="218"/>
      <c r="O886" s="218"/>
      <c r="P886" s="218"/>
      <c r="Q886" s="218"/>
      <c r="R886" s="218"/>
      <c r="S886" s="218"/>
      <c r="T886" s="219"/>
      <c r="AT886" s="220" t="s">
        <v>283</v>
      </c>
      <c r="AU886" s="220" t="s">
        <v>291</v>
      </c>
      <c r="AV886" s="13" t="s">
        <v>16</v>
      </c>
      <c r="AW886" s="13" t="s">
        <v>32</v>
      </c>
      <c r="AX886" s="13" t="s">
        <v>76</v>
      </c>
      <c r="AY886" s="220" t="s">
        <v>272</v>
      </c>
    </row>
    <row r="887" spans="1:65" s="13" customFormat="1" ht="11.25">
      <c r="B887" s="210"/>
      <c r="C887" s="211"/>
      <c r="D887" s="212" t="s">
        <v>283</v>
      </c>
      <c r="E887" s="213" t="s">
        <v>1</v>
      </c>
      <c r="F887" s="214" t="s">
        <v>289</v>
      </c>
      <c r="G887" s="211"/>
      <c r="H887" s="213" t="s">
        <v>1</v>
      </c>
      <c r="I887" s="215"/>
      <c r="J887" s="211"/>
      <c r="K887" s="211"/>
      <c r="L887" s="216"/>
      <c r="M887" s="217"/>
      <c r="N887" s="218"/>
      <c r="O887" s="218"/>
      <c r="P887" s="218"/>
      <c r="Q887" s="218"/>
      <c r="R887" s="218"/>
      <c r="S887" s="218"/>
      <c r="T887" s="219"/>
      <c r="AT887" s="220" t="s">
        <v>283</v>
      </c>
      <c r="AU887" s="220" t="s">
        <v>291</v>
      </c>
      <c r="AV887" s="13" t="s">
        <v>16</v>
      </c>
      <c r="AW887" s="13" t="s">
        <v>32</v>
      </c>
      <c r="AX887" s="13" t="s">
        <v>76</v>
      </c>
      <c r="AY887" s="220" t="s">
        <v>272</v>
      </c>
    </row>
    <row r="888" spans="1:65" s="14" customFormat="1" ht="11.25">
      <c r="B888" s="221"/>
      <c r="C888" s="222"/>
      <c r="D888" s="212" t="s">
        <v>283</v>
      </c>
      <c r="E888" s="223" t="s">
        <v>1</v>
      </c>
      <c r="F888" s="224" t="s">
        <v>815</v>
      </c>
      <c r="G888" s="222"/>
      <c r="H888" s="225">
        <v>-8</v>
      </c>
      <c r="I888" s="226"/>
      <c r="J888" s="222"/>
      <c r="K888" s="222"/>
      <c r="L888" s="227"/>
      <c r="M888" s="228"/>
      <c r="N888" s="229"/>
      <c r="O888" s="229"/>
      <c r="P888" s="229"/>
      <c r="Q888" s="229"/>
      <c r="R888" s="229"/>
      <c r="S888" s="229"/>
      <c r="T888" s="230"/>
      <c r="AT888" s="231" t="s">
        <v>283</v>
      </c>
      <c r="AU888" s="231" t="s">
        <v>291</v>
      </c>
      <c r="AV888" s="14" t="s">
        <v>84</v>
      </c>
      <c r="AW888" s="14" t="s">
        <v>32</v>
      </c>
      <c r="AX888" s="14" t="s">
        <v>76</v>
      </c>
      <c r="AY888" s="231" t="s">
        <v>272</v>
      </c>
    </row>
    <row r="889" spans="1:65" s="2" customFormat="1" ht="24.2" customHeight="1">
      <c r="A889" s="34"/>
      <c r="B889" s="35"/>
      <c r="C889" s="192" t="s">
        <v>816</v>
      </c>
      <c r="D889" s="192" t="s">
        <v>274</v>
      </c>
      <c r="E889" s="193" t="s">
        <v>817</v>
      </c>
      <c r="F889" s="194" t="s">
        <v>818</v>
      </c>
      <c r="G889" s="195" t="s">
        <v>380</v>
      </c>
      <c r="H889" s="196">
        <v>0</v>
      </c>
      <c r="I889" s="197"/>
      <c r="J889" s="198">
        <f>ROUND(I889*H889,2)</f>
        <v>0</v>
      </c>
      <c r="K889" s="194" t="s">
        <v>1</v>
      </c>
      <c r="L889" s="39"/>
      <c r="M889" s="199" t="s">
        <v>1</v>
      </c>
      <c r="N889" s="200" t="s">
        <v>41</v>
      </c>
      <c r="O889" s="71"/>
      <c r="P889" s="201">
        <f>O889*H889</f>
        <v>0</v>
      </c>
      <c r="Q889" s="201">
        <v>1.05871</v>
      </c>
      <c r="R889" s="201">
        <f>Q889*H889</f>
        <v>0</v>
      </c>
      <c r="S889" s="201">
        <v>0</v>
      </c>
      <c r="T889" s="202">
        <f>S889*H889</f>
        <v>0</v>
      </c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R889" s="203" t="s">
        <v>279</v>
      </c>
      <c r="AT889" s="203" t="s">
        <v>274</v>
      </c>
      <c r="AU889" s="203" t="s">
        <v>291</v>
      </c>
      <c r="AY889" s="17" t="s">
        <v>272</v>
      </c>
      <c r="BE889" s="204">
        <f>IF(N889="základní",J889,0)</f>
        <v>0</v>
      </c>
      <c r="BF889" s="204">
        <f>IF(N889="snížená",J889,0)</f>
        <v>0</v>
      </c>
      <c r="BG889" s="204">
        <f>IF(N889="zákl. přenesená",J889,0)</f>
        <v>0</v>
      </c>
      <c r="BH889" s="204">
        <f>IF(N889="sníž. přenesená",J889,0)</f>
        <v>0</v>
      </c>
      <c r="BI889" s="204">
        <f>IF(N889="nulová",J889,0)</f>
        <v>0</v>
      </c>
      <c r="BJ889" s="17" t="s">
        <v>16</v>
      </c>
      <c r="BK889" s="204">
        <f>ROUND(I889*H889,2)</f>
        <v>0</v>
      </c>
      <c r="BL889" s="17" t="s">
        <v>279</v>
      </c>
      <c r="BM889" s="203" t="s">
        <v>819</v>
      </c>
    </row>
    <row r="890" spans="1:65" s="13" customFormat="1" ht="22.5">
      <c r="B890" s="210"/>
      <c r="C890" s="211"/>
      <c r="D890" s="212" t="s">
        <v>283</v>
      </c>
      <c r="E890" s="213" t="s">
        <v>1</v>
      </c>
      <c r="F890" s="214" t="s">
        <v>404</v>
      </c>
      <c r="G890" s="211"/>
      <c r="H890" s="213" t="s">
        <v>1</v>
      </c>
      <c r="I890" s="215"/>
      <c r="J890" s="211"/>
      <c r="K890" s="211"/>
      <c r="L890" s="216"/>
      <c r="M890" s="217"/>
      <c r="N890" s="218"/>
      <c r="O890" s="218"/>
      <c r="P890" s="218"/>
      <c r="Q890" s="218"/>
      <c r="R890" s="218"/>
      <c r="S890" s="218"/>
      <c r="T890" s="219"/>
      <c r="AT890" s="220" t="s">
        <v>283</v>
      </c>
      <c r="AU890" s="220" t="s">
        <v>291</v>
      </c>
      <c r="AV890" s="13" t="s">
        <v>16</v>
      </c>
      <c r="AW890" s="13" t="s">
        <v>32</v>
      </c>
      <c r="AX890" s="13" t="s">
        <v>76</v>
      </c>
      <c r="AY890" s="220" t="s">
        <v>272</v>
      </c>
    </row>
    <row r="891" spans="1:65" s="13" customFormat="1" ht="11.25">
      <c r="B891" s="210"/>
      <c r="C891" s="211"/>
      <c r="D891" s="212" t="s">
        <v>283</v>
      </c>
      <c r="E891" s="213" t="s">
        <v>1</v>
      </c>
      <c r="F891" s="214" t="s">
        <v>285</v>
      </c>
      <c r="G891" s="211"/>
      <c r="H891" s="213" t="s">
        <v>1</v>
      </c>
      <c r="I891" s="215"/>
      <c r="J891" s="211"/>
      <c r="K891" s="211"/>
      <c r="L891" s="216"/>
      <c r="M891" s="217"/>
      <c r="N891" s="218"/>
      <c r="O891" s="218"/>
      <c r="P891" s="218"/>
      <c r="Q891" s="218"/>
      <c r="R891" s="218"/>
      <c r="S891" s="218"/>
      <c r="T891" s="219"/>
      <c r="AT891" s="220" t="s">
        <v>283</v>
      </c>
      <c r="AU891" s="220" t="s">
        <v>291</v>
      </c>
      <c r="AV891" s="13" t="s">
        <v>16</v>
      </c>
      <c r="AW891" s="13" t="s">
        <v>32</v>
      </c>
      <c r="AX891" s="13" t="s">
        <v>76</v>
      </c>
      <c r="AY891" s="220" t="s">
        <v>272</v>
      </c>
    </row>
    <row r="892" spans="1:65" s="13" customFormat="1" ht="11.25">
      <c r="B892" s="210"/>
      <c r="C892" s="211"/>
      <c r="D892" s="212" t="s">
        <v>283</v>
      </c>
      <c r="E892" s="213" t="s">
        <v>1</v>
      </c>
      <c r="F892" s="214" t="s">
        <v>820</v>
      </c>
      <c r="G892" s="211"/>
      <c r="H892" s="213" t="s">
        <v>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283</v>
      </c>
      <c r="AU892" s="220" t="s">
        <v>291</v>
      </c>
      <c r="AV892" s="13" t="s">
        <v>16</v>
      </c>
      <c r="AW892" s="13" t="s">
        <v>32</v>
      </c>
      <c r="AX892" s="13" t="s">
        <v>76</v>
      </c>
      <c r="AY892" s="220" t="s">
        <v>272</v>
      </c>
    </row>
    <row r="893" spans="1:65" s="14" customFormat="1" ht="11.25">
      <c r="B893" s="221"/>
      <c r="C893" s="222"/>
      <c r="D893" s="212" t="s">
        <v>283</v>
      </c>
      <c r="E893" s="223" t="s">
        <v>1</v>
      </c>
      <c r="F893" s="224" t="s">
        <v>821</v>
      </c>
      <c r="G893" s="222"/>
      <c r="H893" s="225">
        <v>0.123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291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13" customFormat="1" ht="11.25">
      <c r="B894" s="210"/>
      <c r="C894" s="211"/>
      <c r="D894" s="212" t="s">
        <v>283</v>
      </c>
      <c r="E894" s="213" t="s">
        <v>1</v>
      </c>
      <c r="F894" s="214" t="s">
        <v>285</v>
      </c>
      <c r="G894" s="211"/>
      <c r="H894" s="213" t="s">
        <v>1</v>
      </c>
      <c r="I894" s="215"/>
      <c r="J894" s="211"/>
      <c r="K894" s="211"/>
      <c r="L894" s="216"/>
      <c r="M894" s="217"/>
      <c r="N894" s="218"/>
      <c r="O894" s="218"/>
      <c r="P894" s="218"/>
      <c r="Q894" s="218"/>
      <c r="R894" s="218"/>
      <c r="S894" s="218"/>
      <c r="T894" s="219"/>
      <c r="AT894" s="220" t="s">
        <v>283</v>
      </c>
      <c r="AU894" s="220" t="s">
        <v>291</v>
      </c>
      <c r="AV894" s="13" t="s">
        <v>16</v>
      </c>
      <c r="AW894" s="13" t="s">
        <v>32</v>
      </c>
      <c r="AX894" s="13" t="s">
        <v>76</v>
      </c>
      <c r="AY894" s="220" t="s">
        <v>272</v>
      </c>
    </row>
    <row r="895" spans="1:65" s="13" customFormat="1" ht="11.25">
      <c r="B895" s="210"/>
      <c r="C895" s="211"/>
      <c r="D895" s="212" t="s">
        <v>283</v>
      </c>
      <c r="E895" s="213" t="s">
        <v>1</v>
      </c>
      <c r="F895" s="214" t="s">
        <v>289</v>
      </c>
      <c r="G895" s="211"/>
      <c r="H895" s="213" t="s">
        <v>1</v>
      </c>
      <c r="I895" s="215"/>
      <c r="J895" s="211"/>
      <c r="K895" s="211"/>
      <c r="L895" s="216"/>
      <c r="M895" s="217"/>
      <c r="N895" s="218"/>
      <c r="O895" s="218"/>
      <c r="P895" s="218"/>
      <c r="Q895" s="218"/>
      <c r="R895" s="218"/>
      <c r="S895" s="218"/>
      <c r="T895" s="219"/>
      <c r="AT895" s="220" t="s">
        <v>283</v>
      </c>
      <c r="AU895" s="220" t="s">
        <v>291</v>
      </c>
      <c r="AV895" s="13" t="s">
        <v>16</v>
      </c>
      <c r="AW895" s="13" t="s">
        <v>32</v>
      </c>
      <c r="AX895" s="13" t="s">
        <v>76</v>
      </c>
      <c r="AY895" s="220" t="s">
        <v>272</v>
      </c>
    </row>
    <row r="896" spans="1:65" s="14" customFormat="1" ht="11.25">
      <c r="B896" s="221"/>
      <c r="C896" s="222"/>
      <c r="D896" s="212" t="s">
        <v>283</v>
      </c>
      <c r="E896" s="223" t="s">
        <v>1</v>
      </c>
      <c r="F896" s="224" t="s">
        <v>822</v>
      </c>
      <c r="G896" s="222"/>
      <c r="H896" s="225">
        <v>-0.123</v>
      </c>
      <c r="I896" s="226"/>
      <c r="J896" s="222"/>
      <c r="K896" s="222"/>
      <c r="L896" s="227"/>
      <c r="M896" s="228"/>
      <c r="N896" s="229"/>
      <c r="O896" s="229"/>
      <c r="P896" s="229"/>
      <c r="Q896" s="229"/>
      <c r="R896" s="229"/>
      <c r="S896" s="229"/>
      <c r="T896" s="230"/>
      <c r="AT896" s="231" t="s">
        <v>283</v>
      </c>
      <c r="AU896" s="231" t="s">
        <v>291</v>
      </c>
      <c r="AV896" s="14" t="s">
        <v>84</v>
      </c>
      <c r="AW896" s="14" t="s">
        <v>32</v>
      </c>
      <c r="AX896" s="14" t="s">
        <v>76</v>
      </c>
      <c r="AY896" s="231" t="s">
        <v>272</v>
      </c>
    </row>
    <row r="897" spans="1:65" s="12" customFormat="1" ht="22.9" customHeight="1">
      <c r="B897" s="176"/>
      <c r="C897" s="177"/>
      <c r="D897" s="178" t="s">
        <v>75</v>
      </c>
      <c r="E897" s="190" t="s">
        <v>291</v>
      </c>
      <c r="F897" s="190" t="s">
        <v>823</v>
      </c>
      <c r="G897" s="177"/>
      <c r="H897" s="177"/>
      <c r="I897" s="180"/>
      <c r="J897" s="191">
        <f>BK897</f>
        <v>0</v>
      </c>
      <c r="K897" s="177"/>
      <c r="L897" s="182"/>
      <c r="M897" s="183"/>
      <c r="N897" s="184"/>
      <c r="O897" s="184"/>
      <c r="P897" s="185">
        <f>SUM(P898:P1503)</f>
        <v>0</v>
      </c>
      <c r="Q897" s="184"/>
      <c r="R897" s="185">
        <f>SUM(R898:R1503)</f>
        <v>1057.4965284499997</v>
      </c>
      <c r="S897" s="184"/>
      <c r="T897" s="186">
        <f>SUM(T898:T1503)</f>
        <v>0</v>
      </c>
      <c r="AR897" s="187" t="s">
        <v>16</v>
      </c>
      <c r="AT897" s="188" t="s">
        <v>75</v>
      </c>
      <c r="AU897" s="188" t="s">
        <v>16</v>
      </c>
      <c r="AY897" s="187" t="s">
        <v>272</v>
      </c>
      <c r="BK897" s="189">
        <f>SUM(BK898:BK1503)</f>
        <v>0</v>
      </c>
    </row>
    <row r="898" spans="1:65" s="2" customFormat="1" ht="24.2" customHeight="1">
      <c r="A898" s="34"/>
      <c r="B898" s="35"/>
      <c r="C898" s="192" t="s">
        <v>824</v>
      </c>
      <c r="D898" s="192" t="s">
        <v>274</v>
      </c>
      <c r="E898" s="193" t="s">
        <v>825</v>
      </c>
      <c r="F898" s="194" t="s">
        <v>826</v>
      </c>
      <c r="G898" s="195" t="s">
        <v>277</v>
      </c>
      <c r="H898" s="196">
        <v>6.242</v>
      </c>
      <c r="I898" s="197"/>
      <c r="J898" s="198">
        <f>ROUND(I898*H898,2)</f>
        <v>0</v>
      </c>
      <c r="K898" s="194" t="s">
        <v>278</v>
      </c>
      <c r="L898" s="39"/>
      <c r="M898" s="199" t="s">
        <v>1</v>
      </c>
      <c r="N898" s="200" t="s">
        <v>41</v>
      </c>
      <c r="O898" s="71"/>
      <c r="P898" s="201">
        <f>O898*H898</f>
        <v>0</v>
      </c>
      <c r="Q898" s="201">
        <v>1.7863599999999999</v>
      </c>
      <c r="R898" s="201">
        <f>Q898*H898</f>
        <v>11.150459119999999</v>
      </c>
      <c r="S898" s="201">
        <v>0</v>
      </c>
      <c r="T898" s="202">
        <f>S898*H898</f>
        <v>0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203" t="s">
        <v>279</v>
      </c>
      <c r="AT898" s="203" t="s">
        <v>274</v>
      </c>
      <c r="AU898" s="203" t="s">
        <v>84</v>
      </c>
      <c r="AY898" s="17" t="s">
        <v>272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7" t="s">
        <v>16</v>
      </c>
      <c r="BK898" s="204">
        <f>ROUND(I898*H898,2)</f>
        <v>0</v>
      </c>
      <c r="BL898" s="17" t="s">
        <v>279</v>
      </c>
      <c r="BM898" s="203" t="s">
        <v>827</v>
      </c>
    </row>
    <row r="899" spans="1:65" s="2" customFormat="1" ht="11.25">
      <c r="A899" s="34"/>
      <c r="B899" s="35"/>
      <c r="C899" s="36"/>
      <c r="D899" s="205" t="s">
        <v>281</v>
      </c>
      <c r="E899" s="36"/>
      <c r="F899" s="206" t="s">
        <v>828</v>
      </c>
      <c r="G899" s="36"/>
      <c r="H899" s="36"/>
      <c r="I899" s="207"/>
      <c r="J899" s="36"/>
      <c r="K899" s="36"/>
      <c r="L899" s="39"/>
      <c r="M899" s="208"/>
      <c r="N899" s="209"/>
      <c r="O899" s="71"/>
      <c r="P899" s="71"/>
      <c r="Q899" s="71"/>
      <c r="R899" s="71"/>
      <c r="S899" s="71"/>
      <c r="T899" s="72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T899" s="17" t="s">
        <v>281</v>
      </c>
      <c r="AU899" s="17" t="s">
        <v>84</v>
      </c>
    </row>
    <row r="900" spans="1:65" s="13" customFormat="1" ht="22.5">
      <c r="B900" s="210"/>
      <c r="C900" s="211"/>
      <c r="D900" s="212" t="s">
        <v>283</v>
      </c>
      <c r="E900" s="213" t="s">
        <v>1</v>
      </c>
      <c r="F900" s="214" t="s">
        <v>829</v>
      </c>
      <c r="G900" s="211"/>
      <c r="H900" s="213" t="s">
        <v>1</v>
      </c>
      <c r="I900" s="215"/>
      <c r="J900" s="211"/>
      <c r="K900" s="211"/>
      <c r="L900" s="216"/>
      <c r="M900" s="217"/>
      <c r="N900" s="218"/>
      <c r="O900" s="218"/>
      <c r="P900" s="218"/>
      <c r="Q900" s="218"/>
      <c r="R900" s="218"/>
      <c r="S900" s="218"/>
      <c r="T900" s="219"/>
      <c r="AT900" s="220" t="s">
        <v>283</v>
      </c>
      <c r="AU900" s="220" t="s">
        <v>84</v>
      </c>
      <c r="AV900" s="13" t="s">
        <v>16</v>
      </c>
      <c r="AW900" s="13" t="s">
        <v>32</v>
      </c>
      <c r="AX900" s="13" t="s">
        <v>76</v>
      </c>
      <c r="AY900" s="220" t="s">
        <v>272</v>
      </c>
    </row>
    <row r="901" spans="1:65" s="13" customFormat="1" ht="22.5">
      <c r="B901" s="210"/>
      <c r="C901" s="211"/>
      <c r="D901" s="212" t="s">
        <v>283</v>
      </c>
      <c r="E901" s="213" t="s">
        <v>1</v>
      </c>
      <c r="F901" s="214" t="s">
        <v>830</v>
      </c>
      <c r="G901" s="211"/>
      <c r="H901" s="213" t="s">
        <v>1</v>
      </c>
      <c r="I901" s="215"/>
      <c r="J901" s="211"/>
      <c r="K901" s="211"/>
      <c r="L901" s="216"/>
      <c r="M901" s="217"/>
      <c r="N901" s="218"/>
      <c r="O901" s="218"/>
      <c r="P901" s="218"/>
      <c r="Q901" s="218"/>
      <c r="R901" s="218"/>
      <c r="S901" s="218"/>
      <c r="T901" s="219"/>
      <c r="AT901" s="220" t="s">
        <v>283</v>
      </c>
      <c r="AU901" s="220" t="s">
        <v>84</v>
      </c>
      <c r="AV901" s="13" t="s">
        <v>16</v>
      </c>
      <c r="AW901" s="13" t="s">
        <v>32</v>
      </c>
      <c r="AX901" s="13" t="s">
        <v>76</v>
      </c>
      <c r="AY901" s="220" t="s">
        <v>272</v>
      </c>
    </row>
    <row r="902" spans="1:65" s="13" customFormat="1" ht="11.25">
      <c r="B902" s="210"/>
      <c r="C902" s="211"/>
      <c r="D902" s="212" t="s">
        <v>283</v>
      </c>
      <c r="E902" s="213" t="s">
        <v>1</v>
      </c>
      <c r="F902" s="214" t="s">
        <v>285</v>
      </c>
      <c r="G902" s="211"/>
      <c r="H902" s="213" t="s">
        <v>1</v>
      </c>
      <c r="I902" s="215"/>
      <c r="J902" s="211"/>
      <c r="K902" s="211"/>
      <c r="L902" s="216"/>
      <c r="M902" s="217"/>
      <c r="N902" s="218"/>
      <c r="O902" s="218"/>
      <c r="P902" s="218"/>
      <c r="Q902" s="218"/>
      <c r="R902" s="218"/>
      <c r="S902" s="218"/>
      <c r="T902" s="219"/>
      <c r="AT902" s="220" t="s">
        <v>283</v>
      </c>
      <c r="AU902" s="220" t="s">
        <v>84</v>
      </c>
      <c r="AV902" s="13" t="s">
        <v>16</v>
      </c>
      <c r="AW902" s="13" t="s">
        <v>32</v>
      </c>
      <c r="AX902" s="13" t="s">
        <v>76</v>
      </c>
      <c r="AY902" s="220" t="s">
        <v>272</v>
      </c>
    </row>
    <row r="903" spans="1:65" s="13" customFormat="1" ht="11.25">
      <c r="B903" s="210"/>
      <c r="C903" s="211"/>
      <c r="D903" s="212" t="s">
        <v>283</v>
      </c>
      <c r="E903" s="213" t="s">
        <v>1</v>
      </c>
      <c r="F903" s="214" t="s">
        <v>831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283</v>
      </c>
      <c r="AU903" s="220" t="s">
        <v>84</v>
      </c>
      <c r="AV903" s="13" t="s">
        <v>16</v>
      </c>
      <c r="AW903" s="13" t="s">
        <v>32</v>
      </c>
      <c r="AX903" s="13" t="s">
        <v>76</v>
      </c>
      <c r="AY903" s="220" t="s">
        <v>272</v>
      </c>
    </row>
    <row r="904" spans="1:65" s="14" customFormat="1" ht="11.25">
      <c r="B904" s="221"/>
      <c r="C904" s="222"/>
      <c r="D904" s="212" t="s">
        <v>283</v>
      </c>
      <c r="E904" s="223" t="s">
        <v>1</v>
      </c>
      <c r="F904" s="224" t="s">
        <v>832</v>
      </c>
      <c r="G904" s="222"/>
      <c r="H904" s="225">
        <v>3.21</v>
      </c>
      <c r="I904" s="226"/>
      <c r="J904" s="222"/>
      <c r="K904" s="222"/>
      <c r="L904" s="227"/>
      <c r="M904" s="228"/>
      <c r="N904" s="229"/>
      <c r="O904" s="229"/>
      <c r="P904" s="229"/>
      <c r="Q904" s="229"/>
      <c r="R904" s="229"/>
      <c r="S904" s="229"/>
      <c r="T904" s="230"/>
      <c r="AT904" s="231" t="s">
        <v>283</v>
      </c>
      <c r="AU904" s="231" t="s">
        <v>84</v>
      </c>
      <c r="AV904" s="14" t="s">
        <v>84</v>
      </c>
      <c r="AW904" s="14" t="s">
        <v>32</v>
      </c>
      <c r="AX904" s="14" t="s">
        <v>76</v>
      </c>
      <c r="AY904" s="231" t="s">
        <v>272</v>
      </c>
    </row>
    <row r="905" spans="1:65" s="13" customFormat="1" ht="11.25">
      <c r="B905" s="210"/>
      <c r="C905" s="211"/>
      <c r="D905" s="212" t="s">
        <v>283</v>
      </c>
      <c r="E905" s="213" t="s">
        <v>1</v>
      </c>
      <c r="F905" s="214" t="s">
        <v>833</v>
      </c>
      <c r="G905" s="211"/>
      <c r="H905" s="213" t="s">
        <v>1</v>
      </c>
      <c r="I905" s="215"/>
      <c r="J905" s="211"/>
      <c r="K905" s="211"/>
      <c r="L905" s="216"/>
      <c r="M905" s="217"/>
      <c r="N905" s="218"/>
      <c r="O905" s="218"/>
      <c r="P905" s="218"/>
      <c r="Q905" s="218"/>
      <c r="R905" s="218"/>
      <c r="S905" s="218"/>
      <c r="T905" s="219"/>
      <c r="AT905" s="220" t="s">
        <v>283</v>
      </c>
      <c r="AU905" s="220" t="s">
        <v>84</v>
      </c>
      <c r="AV905" s="13" t="s">
        <v>16</v>
      </c>
      <c r="AW905" s="13" t="s">
        <v>32</v>
      </c>
      <c r="AX905" s="13" t="s">
        <v>76</v>
      </c>
      <c r="AY905" s="220" t="s">
        <v>272</v>
      </c>
    </row>
    <row r="906" spans="1:65" s="14" customFormat="1" ht="11.25">
      <c r="B906" s="221"/>
      <c r="C906" s="222"/>
      <c r="D906" s="212" t="s">
        <v>283</v>
      </c>
      <c r="E906" s="223" t="s">
        <v>1</v>
      </c>
      <c r="F906" s="224" t="s">
        <v>834</v>
      </c>
      <c r="G906" s="222"/>
      <c r="H906" s="225">
        <v>1.4890000000000001</v>
      </c>
      <c r="I906" s="226"/>
      <c r="J906" s="222"/>
      <c r="K906" s="222"/>
      <c r="L906" s="227"/>
      <c r="M906" s="228"/>
      <c r="N906" s="229"/>
      <c r="O906" s="229"/>
      <c r="P906" s="229"/>
      <c r="Q906" s="229"/>
      <c r="R906" s="229"/>
      <c r="S906" s="229"/>
      <c r="T906" s="230"/>
      <c r="AT906" s="231" t="s">
        <v>283</v>
      </c>
      <c r="AU906" s="231" t="s">
        <v>84</v>
      </c>
      <c r="AV906" s="14" t="s">
        <v>84</v>
      </c>
      <c r="AW906" s="14" t="s">
        <v>32</v>
      </c>
      <c r="AX906" s="14" t="s">
        <v>76</v>
      </c>
      <c r="AY906" s="231" t="s">
        <v>272</v>
      </c>
    </row>
    <row r="907" spans="1:65" s="14" customFormat="1" ht="11.25">
      <c r="B907" s="221"/>
      <c r="C907" s="222"/>
      <c r="D907" s="212" t="s">
        <v>283</v>
      </c>
      <c r="E907" s="223" t="s">
        <v>1</v>
      </c>
      <c r="F907" s="224" t="s">
        <v>835</v>
      </c>
      <c r="G907" s="222"/>
      <c r="H907" s="225">
        <v>1.123</v>
      </c>
      <c r="I907" s="226"/>
      <c r="J907" s="222"/>
      <c r="K907" s="222"/>
      <c r="L907" s="227"/>
      <c r="M907" s="228"/>
      <c r="N907" s="229"/>
      <c r="O907" s="229"/>
      <c r="P907" s="229"/>
      <c r="Q907" s="229"/>
      <c r="R907" s="229"/>
      <c r="S907" s="229"/>
      <c r="T907" s="230"/>
      <c r="AT907" s="231" t="s">
        <v>283</v>
      </c>
      <c r="AU907" s="231" t="s">
        <v>84</v>
      </c>
      <c r="AV907" s="14" t="s">
        <v>84</v>
      </c>
      <c r="AW907" s="14" t="s">
        <v>32</v>
      </c>
      <c r="AX907" s="14" t="s">
        <v>76</v>
      </c>
      <c r="AY907" s="231" t="s">
        <v>272</v>
      </c>
    </row>
    <row r="908" spans="1:65" s="14" customFormat="1" ht="11.25">
      <c r="B908" s="221"/>
      <c r="C908" s="222"/>
      <c r="D908" s="212" t="s">
        <v>283</v>
      </c>
      <c r="E908" s="223" t="s">
        <v>1</v>
      </c>
      <c r="F908" s="224" t="s">
        <v>836</v>
      </c>
      <c r="G908" s="222"/>
      <c r="H908" s="225">
        <v>9.3729999999999993</v>
      </c>
      <c r="I908" s="226"/>
      <c r="J908" s="222"/>
      <c r="K908" s="222"/>
      <c r="L908" s="227"/>
      <c r="M908" s="228"/>
      <c r="N908" s="229"/>
      <c r="O908" s="229"/>
      <c r="P908" s="229"/>
      <c r="Q908" s="229"/>
      <c r="R908" s="229"/>
      <c r="S908" s="229"/>
      <c r="T908" s="230"/>
      <c r="AT908" s="231" t="s">
        <v>283</v>
      </c>
      <c r="AU908" s="231" t="s">
        <v>84</v>
      </c>
      <c r="AV908" s="14" t="s">
        <v>84</v>
      </c>
      <c r="AW908" s="14" t="s">
        <v>32</v>
      </c>
      <c r="AX908" s="14" t="s">
        <v>76</v>
      </c>
      <c r="AY908" s="231" t="s">
        <v>272</v>
      </c>
    </row>
    <row r="909" spans="1:65" s="13" customFormat="1" ht="11.25">
      <c r="B909" s="210"/>
      <c r="C909" s="211"/>
      <c r="D909" s="212" t="s">
        <v>283</v>
      </c>
      <c r="E909" s="213" t="s">
        <v>1</v>
      </c>
      <c r="F909" s="214" t="s">
        <v>837</v>
      </c>
      <c r="G909" s="211"/>
      <c r="H909" s="213" t="s">
        <v>1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283</v>
      </c>
      <c r="AU909" s="220" t="s">
        <v>84</v>
      </c>
      <c r="AV909" s="13" t="s">
        <v>16</v>
      </c>
      <c r="AW909" s="13" t="s">
        <v>32</v>
      </c>
      <c r="AX909" s="13" t="s">
        <v>76</v>
      </c>
      <c r="AY909" s="220" t="s">
        <v>272</v>
      </c>
    </row>
    <row r="910" spans="1:65" s="14" customFormat="1" ht="11.25">
      <c r="B910" s="221"/>
      <c r="C910" s="222"/>
      <c r="D910" s="212" t="s">
        <v>283</v>
      </c>
      <c r="E910" s="223" t="s">
        <v>1</v>
      </c>
      <c r="F910" s="224" t="s">
        <v>838</v>
      </c>
      <c r="G910" s="222"/>
      <c r="H910" s="225">
        <v>1.474</v>
      </c>
      <c r="I910" s="226"/>
      <c r="J910" s="222"/>
      <c r="K910" s="222"/>
      <c r="L910" s="227"/>
      <c r="M910" s="228"/>
      <c r="N910" s="229"/>
      <c r="O910" s="229"/>
      <c r="P910" s="229"/>
      <c r="Q910" s="229"/>
      <c r="R910" s="229"/>
      <c r="S910" s="229"/>
      <c r="T910" s="230"/>
      <c r="AT910" s="231" t="s">
        <v>283</v>
      </c>
      <c r="AU910" s="231" t="s">
        <v>84</v>
      </c>
      <c r="AV910" s="14" t="s">
        <v>84</v>
      </c>
      <c r="AW910" s="14" t="s">
        <v>32</v>
      </c>
      <c r="AX910" s="14" t="s">
        <v>76</v>
      </c>
      <c r="AY910" s="231" t="s">
        <v>272</v>
      </c>
    </row>
    <row r="911" spans="1:65" s="13" customFormat="1" ht="11.25">
      <c r="B911" s="210"/>
      <c r="C911" s="211"/>
      <c r="D911" s="212" t="s">
        <v>283</v>
      </c>
      <c r="E911" s="213" t="s">
        <v>1</v>
      </c>
      <c r="F911" s="214" t="s">
        <v>285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283</v>
      </c>
      <c r="AU911" s="220" t="s">
        <v>84</v>
      </c>
      <c r="AV911" s="13" t="s">
        <v>16</v>
      </c>
      <c r="AW911" s="13" t="s">
        <v>32</v>
      </c>
      <c r="AX911" s="13" t="s">
        <v>76</v>
      </c>
      <c r="AY911" s="220" t="s">
        <v>272</v>
      </c>
    </row>
    <row r="912" spans="1:65" s="13" customFormat="1" ht="11.25">
      <c r="B912" s="210"/>
      <c r="C912" s="211"/>
      <c r="D912" s="212" t="s">
        <v>283</v>
      </c>
      <c r="E912" s="213" t="s">
        <v>1</v>
      </c>
      <c r="F912" s="214" t="s">
        <v>839</v>
      </c>
      <c r="G912" s="211"/>
      <c r="H912" s="213" t="s">
        <v>1</v>
      </c>
      <c r="I912" s="215"/>
      <c r="J912" s="211"/>
      <c r="K912" s="211"/>
      <c r="L912" s="216"/>
      <c r="M912" s="217"/>
      <c r="N912" s="218"/>
      <c r="O912" s="218"/>
      <c r="P912" s="218"/>
      <c r="Q912" s="218"/>
      <c r="R912" s="218"/>
      <c r="S912" s="218"/>
      <c r="T912" s="219"/>
      <c r="AT912" s="220" t="s">
        <v>283</v>
      </c>
      <c r="AU912" s="220" t="s">
        <v>84</v>
      </c>
      <c r="AV912" s="13" t="s">
        <v>16</v>
      </c>
      <c r="AW912" s="13" t="s">
        <v>32</v>
      </c>
      <c r="AX912" s="13" t="s">
        <v>76</v>
      </c>
      <c r="AY912" s="220" t="s">
        <v>272</v>
      </c>
    </row>
    <row r="913" spans="1:65" s="14" customFormat="1" ht="11.25">
      <c r="B913" s="221"/>
      <c r="C913" s="222"/>
      <c r="D913" s="212" t="s">
        <v>283</v>
      </c>
      <c r="E913" s="223" t="s">
        <v>1</v>
      </c>
      <c r="F913" s="224" t="s">
        <v>840</v>
      </c>
      <c r="G913" s="222"/>
      <c r="H913" s="225">
        <v>0.20100000000000001</v>
      </c>
      <c r="I913" s="226"/>
      <c r="J913" s="222"/>
      <c r="K913" s="222"/>
      <c r="L913" s="227"/>
      <c r="M913" s="228"/>
      <c r="N913" s="229"/>
      <c r="O913" s="229"/>
      <c r="P913" s="229"/>
      <c r="Q913" s="229"/>
      <c r="R913" s="229"/>
      <c r="S913" s="229"/>
      <c r="T913" s="230"/>
      <c r="AT913" s="231" t="s">
        <v>283</v>
      </c>
      <c r="AU913" s="231" t="s">
        <v>84</v>
      </c>
      <c r="AV913" s="14" t="s">
        <v>84</v>
      </c>
      <c r="AW913" s="14" t="s">
        <v>32</v>
      </c>
      <c r="AX913" s="14" t="s">
        <v>76</v>
      </c>
      <c r="AY913" s="231" t="s">
        <v>272</v>
      </c>
    </row>
    <row r="914" spans="1:65" s="13" customFormat="1" ht="11.25">
      <c r="B914" s="210"/>
      <c r="C914" s="211"/>
      <c r="D914" s="212" t="s">
        <v>283</v>
      </c>
      <c r="E914" s="213" t="s">
        <v>1</v>
      </c>
      <c r="F914" s="214" t="s">
        <v>285</v>
      </c>
      <c r="G914" s="211"/>
      <c r="H914" s="213" t="s">
        <v>1</v>
      </c>
      <c r="I914" s="215"/>
      <c r="J914" s="211"/>
      <c r="K914" s="211"/>
      <c r="L914" s="216"/>
      <c r="M914" s="217"/>
      <c r="N914" s="218"/>
      <c r="O914" s="218"/>
      <c r="P914" s="218"/>
      <c r="Q914" s="218"/>
      <c r="R914" s="218"/>
      <c r="S914" s="218"/>
      <c r="T914" s="219"/>
      <c r="AT914" s="220" t="s">
        <v>283</v>
      </c>
      <c r="AU914" s="220" t="s">
        <v>84</v>
      </c>
      <c r="AV914" s="13" t="s">
        <v>16</v>
      </c>
      <c r="AW914" s="13" t="s">
        <v>32</v>
      </c>
      <c r="AX914" s="13" t="s">
        <v>76</v>
      </c>
      <c r="AY914" s="220" t="s">
        <v>272</v>
      </c>
    </row>
    <row r="915" spans="1:65" s="13" customFormat="1" ht="11.25">
      <c r="B915" s="210"/>
      <c r="C915" s="211"/>
      <c r="D915" s="212" t="s">
        <v>283</v>
      </c>
      <c r="E915" s="213" t="s">
        <v>1</v>
      </c>
      <c r="F915" s="214" t="s">
        <v>289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283</v>
      </c>
      <c r="AU915" s="220" t="s">
        <v>84</v>
      </c>
      <c r="AV915" s="13" t="s">
        <v>16</v>
      </c>
      <c r="AW915" s="13" t="s">
        <v>32</v>
      </c>
      <c r="AX915" s="13" t="s">
        <v>76</v>
      </c>
      <c r="AY915" s="220" t="s">
        <v>272</v>
      </c>
    </row>
    <row r="916" spans="1:65" s="14" customFormat="1" ht="11.25">
      <c r="B916" s="221"/>
      <c r="C916" s="222"/>
      <c r="D916" s="212" t="s">
        <v>283</v>
      </c>
      <c r="E916" s="223" t="s">
        <v>1</v>
      </c>
      <c r="F916" s="224" t="s">
        <v>841</v>
      </c>
      <c r="G916" s="222"/>
      <c r="H916" s="225">
        <v>-16.87</v>
      </c>
      <c r="I916" s="226"/>
      <c r="J916" s="222"/>
      <c r="K916" s="222"/>
      <c r="L916" s="227"/>
      <c r="M916" s="228"/>
      <c r="N916" s="229"/>
      <c r="O916" s="229"/>
      <c r="P916" s="229"/>
      <c r="Q916" s="229"/>
      <c r="R916" s="229"/>
      <c r="S916" s="229"/>
      <c r="T916" s="230"/>
      <c r="AT916" s="231" t="s">
        <v>283</v>
      </c>
      <c r="AU916" s="231" t="s">
        <v>84</v>
      </c>
      <c r="AV916" s="14" t="s">
        <v>84</v>
      </c>
      <c r="AW916" s="14" t="s">
        <v>32</v>
      </c>
      <c r="AX916" s="14" t="s">
        <v>76</v>
      </c>
      <c r="AY916" s="231" t="s">
        <v>272</v>
      </c>
    </row>
    <row r="917" spans="1:65" s="13" customFormat="1" ht="11.25">
      <c r="B917" s="210"/>
      <c r="C917" s="211"/>
      <c r="D917" s="212" t="s">
        <v>283</v>
      </c>
      <c r="E917" s="213" t="s">
        <v>1</v>
      </c>
      <c r="F917" s="214" t="s">
        <v>285</v>
      </c>
      <c r="G917" s="211"/>
      <c r="H917" s="213" t="s">
        <v>1</v>
      </c>
      <c r="I917" s="215"/>
      <c r="J917" s="211"/>
      <c r="K917" s="211"/>
      <c r="L917" s="216"/>
      <c r="M917" s="217"/>
      <c r="N917" s="218"/>
      <c r="O917" s="218"/>
      <c r="P917" s="218"/>
      <c r="Q917" s="218"/>
      <c r="R917" s="218"/>
      <c r="S917" s="218"/>
      <c r="T917" s="219"/>
      <c r="AT917" s="220" t="s">
        <v>283</v>
      </c>
      <c r="AU917" s="220" t="s">
        <v>84</v>
      </c>
      <c r="AV917" s="13" t="s">
        <v>16</v>
      </c>
      <c r="AW917" s="13" t="s">
        <v>32</v>
      </c>
      <c r="AX917" s="13" t="s">
        <v>76</v>
      </c>
      <c r="AY917" s="220" t="s">
        <v>272</v>
      </c>
    </row>
    <row r="918" spans="1:65" s="13" customFormat="1" ht="11.25">
      <c r="B918" s="210"/>
      <c r="C918" s="211"/>
      <c r="D918" s="212" t="s">
        <v>283</v>
      </c>
      <c r="E918" s="213" t="s">
        <v>1</v>
      </c>
      <c r="F918" s="214" t="s">
        <v>842</v>
      </c>
      <c r="G918" s="211"/>
      <c r="H918" s="213" t="s">
        <v>1</v>
      </c>
      <c r="I918" s="215"/>
      <c r="J918" s="211"/>
      <c r="K918" s="211"/>
      <c r="L918" s="216"/>
      <c r="M918" s="217"/>
      <c r="N918" s="218"/>
      <c r="O918" s="218"/>
      <c r="P918" s="218"/>
      <c r="Q918" s="218"/>
      <c r="R918" s="218"/>
      <c r="S918" s="218"/>
      <c r="T918" s="219"/>
      <c r="AT918" s="220" t="s">
        <v>283</v>
      </c>
      <c r="AU918" s="220" t="s">
        <v>84</v>
      </c>
      <c r="AV918" s="13" t="s">
        <v>16</v>
      </c>
      <c r="AW918" s="13" t="s">
        <v>32</v>
      </c>
      <c r="AX918" s="13" t="s">
        <v>76</v>
      </c>
      <c r="AY918" s="220" t="s">
        <v>272</v>
      </c>
    </row>
    <row r="919" spans="1:65" s="14" customFormat="1" ht="11.25">
      <c r="B919" s="221"/>
      <c r="C919" s="222"/>
      <c r="D919" s="212" t="s">
        <v>283</v>
      </c>
      <c r="E919" s="223" t="s">
        <v>1</v>
      </c>
      <c r="F919" s="224" t="s">
        <v>843</v>
      </c>
      <c r="G919" s="222"/>
      <c r="H919" s="225">
        <v>6.242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283</v>
      </c>
      <c r="AU919" s="231" t="s">
        <v>84</v>
      </c>
      <c r="AV919" s="14" t="s">
        <v>84</v>
      </c>
      <c r="AW919" s="14" t="s">
        <v>32</v>
      </c>
      <c r="AX919" s="14" t="s">
        <v>76</v>
      </c>
      <c r="AY919" s="231" t="s">
        <v>272</v>
      </c>
    </row>
    <row r="920" spans="1:65" s="2" customFormat="1" ht="24.2" customHeight="1">
      <c r="A920" s="34"/>
      <c r="B920" s="35"/>
      <c r="C920" s="192" t="s">
        <v>844</v>
      </c>
      <c r="D920" s="192" t="s">
        <v>274</v>
      </c>
      <c r="E920" s="193" t="s">
        <v>845</v>
      </c>
      <c r="F920" s="194" t="s">
        <v>846</v>
      </c>
      <c r="G920" s="195" t="s">
        <v>156</v>
      </c>
      <c r="H920" s="196">
        <v>287.40899999999999</v>
      </c>
      <c r="I920" s="197"/>
      <c r="J920" s="198">
        <f>ROUND(I920*H920,2)</f>
        <v>0</v>
      </c>
      <c r="K920" s="194" t="s">
        <v>278</v>
      </c>
      <c r="L920" s="39"/>
      <c r="M920" s="199" t="s">
        <v>1</v>
      </c>
      <c r="N920" s="200" t="s">
        <v>41</v>
      </c>
      <c r="O920" s="71"/>
      <c r="P920" s="201">
        <f>O920*H920</f>
        <v>0</v>
      </c>
      <c r="Q920" s="201">
        <v>0.26021</v>
      </c>
      <c r="R920" s="201">
        <f>Q920*H920</f>
        <v>74.78669588999999</v>
      </c>
      <c r="S920" s="201">
        <v>0</v>
      </c>
      <c r="T920" s="202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203" t="s">
        <v>279</v>
      </c>
      <c r="AT920" s="203" t="s">
        <v>274</v>
      </c>
      <c r="AU920" s="203" t="s">
        <v>84</v>
      </c>
      <c r="AY920" s="17" t="s">
        <v>272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17" t="s">
        <v>16</v>
      </c>
      <c r="BK920" s="204">
        <f>ROUND(I920*H920,2)</f>
        <v>0</v>
      </c>
      <c r="BL920" s="17" t="s">
        <v>279</v>
      </c>
      <c r="BM920" s="203" t="s">
        <v>847</v>
      </c>
    </row>
    <row r="921" spans="1:65" s="2" customFormat="1" ht="11.25">
      <c r="A921" s="34"/>
      <c r="B921" s="35"/>
      <c r="C921" s="36"/>
      <c r="D921" s="205" t="s">
        <v>281</v>
      </c>
      <c r="E921" s="36"/>
      <c r="F921" s="206" t="s">
        <v>848</v>
      </c>
      <c r="G921" s="36"/>
      <c r="H921" s="36"/>
      <c r="I921" s="207"/>
      <c r="J921" s="36"/>
      <c r="K921" s="36"/>
      <c r="L921" s="39"/>
      <c r="M921" s="208"/>
      <c r="N921" s="209"/>
      <c r="O921" s="71"/>
      <c r="P921" s="71"/>
      <c r="Q921" s="71"/>
      <c r="R921" s="71"/>
      <c r="S921" s="71"/>
      <c r="T921" s="72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T921" s="17" t="s">
        <v>281</v>
      </c>
      <c r="AU921" s="17" t="s">
        <v>84</v>
      </c>
    </row>
    <row r="922" spans="1:65" s="13" customFormat="1" ht="22.5">
      <c r="B922" s="210"/>
      <c r="C922" s="211"/>
      <c r="D922" s="212" t="s">
        <v>283</v>
      </c>
      <c r="E922" s="213" t="s">
        <v>1</v>
      </c>
      <c r="F922" s="214" t="s">
        <v>849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283</v>
      </c>
      <c r="AU922" s="220" t="s">
        <v>84</v>
      </c>
      <c r="AV922" s="13" t="s">
        <v>16</v>
      </c>
      <c r="AW922" s="13" t="s">
        <v>32</v>
      </c>
      <c r="AX922" s="13" t="s">
        <v>76</v>
      </c>
      <c r="AY922" s="220" t="s">
        <v>272</v>
      </c>
    </row>
    <row r="923" spans="1:65" s="13" customFormat="1" ht="11.25">
      <c r="B923" s="210"/>
      <c r="C923" s="211"/>
      <c r="D923" s="212" t="s">
        <v>283</v>
      </c>
      <c r="E923" s="213" t="s">
        <v>1</v>
      </c>
      <c r="F923" s="214" t="s">
        <v>285</v>
      </c>
      <c r="G923" s="211"/>
      <c r="H923" s="213" t="s">
        <v>1</v>
      </c>
      <c r="I923" s="215"/>
      <c r="J923" s="211"/>
      <c r="K923" s="211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283</v>
      </c>
      <c r="AU923" s="220" t="s">
        <v>84</v>
      </c>
      <c r="AV923" s="13" t="s">
        <v>16</v>
      </c>
      <c r="AW923" s="13" t="s">
        <v>32</v>
      </c>
      <c r="AX923" s="13" t="s">
        <v>76</v>
      </c>
      <c r="AY923" s="220" t="s">
        <v>272</v>
      </c>
    </row>
    <row r="924" spans="1:65" s="13" customFormat="1" ht="11.25">
      <c r="B924" s="210"/>
      <c r="C924" s="211"/>
      <c r="D924" s="212" t="s">
        <v>283</v>
      </c>
      <c r="E924" s="213" t="s">
        <v>1</v>
      </c>
      <c r="F924" s="214" t="s">
        <v>833</v>
      </c>
      <c r="G924" s="211"/>
      <c r="H924" s="213" t="s">
        <v>1</v>
      </c>
      <c r="I924" s="215"/>
      <c r="J924" s="211"/>
      <c r="K924" s="211"/>
      <c r="L924" s="216"/>
      <c r="M924" s="217"/>
      <c r="N924" s="218"/>
      <c r="O924" s="218"/>
      <c r="P924" s="218"/>
      <c r="Q924" s="218"/>
      <c r="R924" s="218"/>
      <c r="S924" s="218"/>
      <c r="T924" s="219"/>
      <c r="AT924" s="220" t="s">
        <v>283</v>
      </c>
      <c r="AU924" s="220" t="s">
        <v>84</v>
      </c>
      <c r="AV924" s="13" t="s">
        <v>16</v>
      </c>
      <c r="AW924" s="13" t="s">
        <v>32</v>
      </c>
      <c r="AX924" s="13" t="s">
        <v>76</v>
      </c>
      <c r="AY924" s="220" t="s">
        <v>272</v>
      </c>
    </row>
    <row r="925" spans="1:65" s="14" customFormat="1" ht="11.25">
      <c r="B925" s="221"/>
      <c r="C925" s="222"/>
      <c r="D925" s="212" t="s">
        <v>283</v>
      </c>
      <c r="E925" s="223" t="s">
        <v>1</v>
      </c>
      <c r="F925" s="224" t="s">
        <v>850</v>
      </c>
      <c r="G925" s="222"/>
      <c r="H925" s="225">
        <v>33.372</v>
      </c>
      <c r="I925" s="226"/>
      <c r="J925" s="222"/>
      <c r="K925" s="222"/>
      <c r="L925" s="227"/>
      <c r="M925" s="228"/>
      <c r="N925" s="229"/>
      <c r="O925" s="229"/>
      <c r="P925" s="229"/>
      <c r="Q925" s="229"/>
      <c r="R925" s="229"/>
      <c r="S925" s="229"/>
      <c r="T925" s="230"/>
      <c r="AT925" s="231" t="s">
        <v>283</v>
      </c>
      <c r="AU925" s="231" t="s">
        <v>84</v>
      </c>
      <c r="AV925" s="14" t="s">
        <v>84</v>
      </c>
      <c r="AW925" s="14" t="s">
        <v>32</v>
      </c>
      <c r="AX925" s="14" t="s">
        <v>76</v>
      </c>
      <c r="AY925" s="231" t="s">
        <v>272</v>
      </c>
    </row>
    <row r="926" spans="1:65" s="14" customFormat="1" ht="11.25">
      <c r="B926" s="221"/>
      <c r="C926" s="222"/>
      <c r="D926" s="212" t="s">
        <v>283</v>
      </c>
      <c r="E926" s="223" t="s">
        <v>1</v>
      </c>
      <c r="F926" s="224" t="s">
        <v>851</v>
      </c>
      <c r="G926" s="222"/>
      <c r="H926" s="225">
        <v>27.803999999999998</v>
      </c>
      <c r="I926" s="226"/>
      <c r="J926" s="222"/>
      <c r="K926" s="222"/>
      <c r="L926" s="227"/>
      <c r="M926" s="228"/>
      <c r="N926" s="229"/>
      <c r="O926" s="229"/>
      <c r="P926" s="229"/>
      <c r="Q926" s="229"/>
      <c r="R926" s="229"/>
      <c r="S926" s="229"/>
      <c r="T926" s="230"/>
      <c r="AT926" s="231" t="s">
        <v>283</v>
      </c>
      <c r="AU926" s="231" t="s">
        <v>84</v>
      </c>
      <c r="AV926" s="14" t="s">
        <v>84</v>
      </c>
      <c r="AW926" s="14" t="s">
        <v>32</v>
      </c>
      <c r="AX926" s="14" t="s">
        <v>76</v>
      </c>
      <c r="AY926" s="231" t="s">
        <v>272</v>
      </c>
    </row>
    <row r="927" spans="1:65" s="13" customFormat="1" ht="11.25">
      <c r="B927" s="210"/>
      <c r="C927" s="211"/>
      <c r="D927" s="212" t="s">
        <v>283</v>
      </c>
      <c r="E927" s="213" t="s">
        <v>1</v>
      </c>
      <c r="F927" s="214" t="s">
        <v>837</v>
      </c>
      <c r="G927" s="211"/>
      <c r="H927" s="213" t="s">
        <v>1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283</v>
      </c>
      <c r="AU927" s="220" t="s">
        <v>84</v>
      </c>
      <c r="AV927" s="13" t="s">
        <v>16</v>
      </c>
      <c r="AW927" s="13" t="s">
        <v>32</v>
      </c>
      <c r="AX927" s="13" t="s">
        <v>76</v>
      </c>
      <c r="AY927" s="220" t="s">
        <v>272</v>
      </c>
    </row>
    <row r="928" spans="1:65" s="14" customFormat="1" ht="11.25">
      <c r="B928" s="221"/>
      <c r="C928" s="222"/>
      <c r="D928" s="212" t="s">
        <v>283</v>
      </c>
      <c r="E928" s="223" t="s">
        <v>1</v>
      </c>
      <c r="F928" s="224" t="s">
        <v>852</v>
      </c>
      <c r="G928" s="222"/>
      <c r="H928" s="225">
        <v>22.75</v>
      </c>
      <c r="I928" s="226"/>
      <c r="J928" s="222"/>
      <c r="K928" s="222"/>
      <c r="L928" s="227"/>
      <c r="M928" s="228"/>
      <c r="N928" s="229"/>
      <c r="O928" s="229"/>
      <c r="P928" s="229"/>
      <c r="Q928" s="229"/>
      <c r="R928" s="229"/>
      <c r="S928" s="229"/>
      <c r="T928" s="230"/>
      <c r="AT928" s="231" t="s">
        <v>283</v>
      </c>
      <c r="AU928" s="231" t="s">
        <v>84</v>
      </c>
      <c r="AV928" s="14" t="s">
        <v>84</v>
      </c>
      <c r="AW928" s="14" t="s">
        <v>32</v>
      </c>
      <c r="AX928" s="14" t="s">
        <v>76</v>
      </c>
      <c r="AY928" s="231" t="s">
        <v>272</v>
      </c>
    </row>
    <row r="929" spans="1:65" s="14" customFormat="1" ht="11.25">
      <c r="B929" s="221"/>
      <c r="C929" s="222"/>
      <c r="D929" s="212" t="s">
        <v>283</v>
      </c>
      <c r="E929" s="223" t="s">
        <v>1</v>
      </c>
      <c r="F929" s="224" t="s">
        <v>853</v>
      </c>
      <c r="G929" s="222"/>
      <c r="H929" s="225">
        <v>33.033000000000001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283</v>
      </c>
      <c r="AU929" s="231" t="s">
        <v>84</v>
      </c>
      <c r="AV929" s="14" t="s">
        <v>84</v>
      </c>
      <c r="AW929" s="14" t="s">
        <v>32</v>
      </c>
      <c r="AX929" s="14" t="s">
        <v>76</v>
      </c>
      <c r="AY929" s="231" t="s">
        <v>272</v>
      </c>
    </row>
    <row r="930" spans="1:65" s="13" customFormat="1" ht="11.25">
      <c r="B930" s="210"/>
      <c r="C930" s="211"/>
      <c r="D930" s="212" t="s">
        <v>283</v>
      </c>
      <c r="E930" s="213" t="s">
        <v>1</v>
      </c>
      <c r="F930" s="214" t="s">
        <v>854</v>
      </c>
      <c r="G930" s="211"/>
      <c r="H930" s="213" t="s">
        <v>1</v>
      </c>
      <c r="I930" s="215"/>
      <c r="J930" s="211"/>
      <c r="K930" s="211"/>
      <c r="L930" s="216"/>
      <c r="M930" s="217"/>
      <c r="N930" s="218"/>
      <c r="O930" s="218"/>
      <c r="P930" s="218"/>
      <c r="Q930" s="218"/>
      <c r="R930" s="218"/>
      <c r="S930" s="218"/>
      <c r="T930" s="219"/>
      <c r="AT930" s="220" t="s">
        <v>283</v>
      </c>
      <c r="AU930" s="220" t="s">
        <v>84</v>
      </c>
      <c r="AV930" s="13" t="s">
        <v>16</v>
      </c>
      <c r="AW930" s="13" t="s">
        <v>32</v>
      </c>
      <c r="AX930" s="13" t="s">
        <v>76</v>
      </c>
      <c r="AY930" s="220" t="s">
        <v>272</v>
      </c>
    </row>
    <row r="931" spans="1:65" s="14" customFormat="1" ht="11.25">
      <c r="B931" s="221"/>
      <c r="C931" s="222"/>
      <c r="D931" s="212" t="s">
        <v>283</v>
      </c>
      <c r="E931" s="223" t="s">
        <v>1</v>
      </c>
      <c r="F931" s="224" t="s">
        <v>855</v>
      </c>
      <c r="G931" s="222"/>
      <c r="H931" s="225">
        <v>170.45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AT931" s="231" t="s">
        <v>283</v>
      </c>
      <c r="AU931" s="231" t="s">
        <v>84</v>
      </c>
      <c r="AV931" s="14" t="s">
        <v>84</v>
      </c>
      <c r="AW931" s="14" t="s">
        <v>32</v>
      </c>
      <c r="AX931" s="14" t="s">
        <v>76</v>
      </c>
      <c r="AY931" s="231" t="s">
        <v>272</v>
      </c>
    </row>
    <row r="932" spans="1:65" s="2" customFormat="1" ht="24.2" customHeight="1">
      <c r="A932" s="34"/>
      <c r="B932" s="35"/>
      <c r="C932" s="192" t="s">
        <v>856</v>
      </c>
      <c r="D932" s="192" t="s">
        <v>274</v>
      </c>
      <c r="E932" s="193" t="s">
        <v>857</v>
      </c>
      <c r="F932" s="194" t="s">
        <v>858</v>
      </c>
      <c r="G932" s="195" t="s">
        <v>156</v>
      </c>
      <c r="H932" s="196">
        <v>426.68700000000001</v>
      </c>
      <c r="I932" s="197"/>
      <c r="J932" s="198">
        <f>ROUND(I932*H932,2)</f>
        <v>0</v>
      </c>
      <c r="K932" s="194" t="s">
        <v>278</v>
      </c>
      <c r="L932" s="39"/>
      <c r="M932" s="199" t="s">
        <v>1</v>
      </c>
      <c r="N932" s="200" t="s">
        <v>41</v>
      </c>
      <c r="O932" s="71"/>
      <c r="P932" s="201">
        <f>O932*H932</f>
        <v>0</v>
      </c>
      <c r="Q932" s="201">
        <v>0.33065</v>
      </c>
      <c r="R932" s="201">
        <f>Q932*H932</f>
        <v>141.08405655000001</v>
      </c>
      <c r="S932" s="201">
        <v>0</v>
      </c>
      <c r="T932" s="202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203" t="s">
        <v>279</v>
      </c>
      <c r="AT932" s="203" t="s">
        <v>274</v>
      </c>
      <c r="AU932" s="203" t="s">
        <v>84</v>
      </c>
      <c r="AY932" s="17" t="s">
        <v>272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17" t="s">
        <v>16</v>
      </c>
      <c r="BK932" s="204">
        <f>ROUND(I932*H932,2)</f>
        <v>0</v>
      </c>
      <c r="BL932" s="17" t="s">
        <v>279</v>
      </c>
      <c r="BM932" s="203" t="s">
        <v>859</v>
      </c>
    </row>
    <row r="933" spans="1:65" s="2" customFormat="1" ht="11.25">
      <c r="A933" s="34"/>
      <c r="B933" s="35"/>
      <c r="C933" s="36"/>
      <c r="D933" s="205" t="s">
        <v>281</v>
      </c>
      <c r="E933" s="36"/>
      <c r="F933" s="206" t="s">
        <v>860</v>
      </c>
      <c r="G933" s="36"/>
      <c r="H933" s="36"/>
      <c r="I933" s="207"/>
      <c r="J933" s="36"/>
      <c r="K933" s="36"/>
      <c r="L933" s="39"/>
      <c r="M933" s="208"/>
      <c r="N933" s="209"/>
      <c r="O933" s="71"/>
      <c r="P933" s="71"/>
      <c r="Q933" s="71"/>
      <c r="R933" s="71"/>
      <c r="S933" s="71"/>
      <c r="T933" s="72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7" t="s">
        <v>281</v>
      </c>
      <c r="AU933" s="17" t="s">
        <v>84</v>
      </c>
    </row>
    <row r="934" spans="1:65" s="13" customFormat="1" ht="22.5">
      <c r="B934" s="210"/>
      <c r="C934" s="211"/>
      <c r="D934" s="212" t="s">
        <v>283</v>
      </c>
      <c r="E934" s="213" t="s">
        <v>1</v>
      </c>
      <c r="F934" s="214" t="s">
        <v>829</v>
      </c>
      <c r="G934" s="211"/>
      <c r="H934" s="213" t="s">
        <v>1</v>
      </c>
      <c r="I934" s="215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AT934" s="220" t="s">
        <v>283</v>
      </c>
      <c r="AU934" s="220" t="s">
        <v>84</v>
      </c>
      <c r="AV934" s="13" t="s">
        <v>16</v>
      </c>
      <c r="AW934" s="13" t="s">
        <v>32</v>
      </c>
      <c r="AX934" s="13" t="s">
        <v>76</v>
      </c>
      <c r="AY934" s="220" t="s">
        <v>272</v>
      </c>
    </row>
    <row r="935" spans="1:65" s="13" customFormat="1" ht="11.25">
      <c r="B935" s="210"/>
      <c r="C935" s="211"/>
      <c r="D935" s="212" t="s">
        <v>283</v>
      </c>
      <c r="E935" s="213" t="s">
        <v>1</v>
      </c>
      <c r="F935" s="214" t="s">
        <v>285</v>
      </c>
      <c r="G935" s="211"/>
      <c r="H935" s="213" t="s">
        <v>1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283</v>
      </c>
      <c r="AU935" s="220" t="s">
        <v>84</v>
      </c>
      <c r="AV935" s="13" t="s">
        <v>16</v>
      </c>
      <c r="AW935" s="13" t="s">
        <v>32</v>
      </c>
      <c r="AX935" s="13" t="s">
        <v>76</v>
      </c>
      <c r="AY935" s="220" t="s">
        <v>272</v>
      </c>
    </row>
    <row r="936" spans="1:65" s="13" customFormat="1" ht="11.25">
      <c r="B936" s="210"/>
      <c r="C936" s="211"/>
      <c r="D936" s="212" t="s">
        <v>283</v>
      </c>
      <c r="E936" s="213" t="s">
        <v>1</v>
      </c>
      <c r="F936" s="214" t="s">
        <v>861</v>
      </c>
      <c r="G936" s="211"/>
      <c r="H936" s="213" t="s">
        <v>1</v>
      </c>
      <c r="I936" s="215"/>
      <c r="J936" s="211"/>
      <c r="K936" s="211"/>
      <c r="L936" s="216"/>
      <c r="M936" s="217"/>
      <c r="N936" s="218"/>
      <c r="O936" s="218"/>
      <c r="P936" s="218"/>
      <c r="Q936" s="218"/>
      <c r="R936" s="218"/>
      <c r="S936" s="218"/>
      <c r="T936" s="219"/>
      <c r="AT936" s="220" t="s">
        <v>283</v>
      </c>
      <c r="AU936" s="220" t="s">
        <v>84</v>
      </c>
      <c r="AV936" s="13" t="s">
        <v>16</v>
      </c>
      <c r="AW936" s="13" t="s">
        <v>32</v>
      </c>
      <c r="AX936" s="13" t="s">
        <v>76</v>
      </c>
      <c r="AY936" s="220" t="s">
        <v>272</v>
      </c>
    </row>
    <row r="937" spans="1:65" s="13" customFormat="1" ht="11.25">
      <c r="B937" s="210"/>
      <c r="C937" s="211"/>
      <c r="D937" s="212" t="s">
        <v>283</v>
      </c>
      <c r="E937" s="213" t="s">
        <v>1</v>
      </c>
      <c r="F937" s="214" t="s">
        <v>831</v>
      </c>
      <c r="G937" s="211"/>
      <c r="H937" s="213" t="s">
        <v>1</v>
      </c>
      <c r="I937" s="215"/>
      <c r="J937" s="211"/>
      <c r="K937" s="211"/>
      <c r="L937" s="216"/>
      <c r="M937" s="217"/>
      <c r="N937" s="218"/>
      <c r="O937" s="218"/>
      <c r="P937" s="218"/>
      <c r="Q937" s="218"/>
      <c r="R937" s="218"/>
      <c r="S937" s="218"/>
      <c r="T937" s="219"/>
      <c r="AT937" s="220" t="s">
        <v>283</v>
      </c>
      <c r="AU937" s="220" t="s">
        <v>84</v>
      </c>
      <c r="AV937" s="13" t="s">
        <v>16</v>
      </c>
      <c r="AW937" s="13" t="s">
        <v>32</v>
      </c>
      <c r="AX937" s="13" t="s">
        <v>76</v>
      </c>
      <c r="AY937" s="220" t="s">
        <v>272</v>
      </c>
    </row>
    <row r="938" spans="1:65" s="14" customFormat="1" ht="22.5">
      <c r="B938" s="221"/>
      <c r="C938" s="222"/>
      <c r="D938" s="212" t="s">
        <v>283</v>
      </c>
      <c r="E938" s="223" t="s">
        <v>1</v>
      </c>
      <c r="F938" s="224" t="s">
        <v>862</v>
      </c>
      <c r="G938" s="222"/>
      <c r="H938" s="225">
        <v>191.13499999999999</v>
      </c>
      <c r="I938" s="226"/>
      <c r="J938" s="222"/>
      <c r="K938" s="222"/>
      <c r="L938" s="227"/>
      <c r="M938" s="228"/>
      <c r="N938" s="229"/>
      <c r="O938" s="229"/>
      <c r="P938" s="229"/>
      <c r="Q938" s="229"/>
      <c r="R938" s="229"/>
      <c r="S938" s="229"/>
      <c r="T938" s="230"/>
      <c r="AT938" s="231" t="s">
        <v>283</v>
      </c>
      <c r="AU938" s="231" t="s">
        <v>84</v>
      </c>
      <c r="AV938" s="14" t="s">
        <v>84</v>
      </c>
      <c r="AW938" s="14" t="s">
        <v>32</v>
      </c>
      <c r="AX938" s="14" t="s">
        <v>76</v>
      </c>
      <c r="AY938" s="231" t="s">
        <v>272</v>
      </c>
    </row>
    <row r="939" spans="1:65" s="14" customFormat="1" ht="11.25">
      <c r="B939" s="221"/>
      <c r="C939" s="222"/>
      <c r="D939" s="212" t="s">
        <v>283</v>
      </c>
      <c r="E939" s="223" t="s">
        <v>1</v>
      </c>
      <c r="F939" s="224" t="s">
        <v>863</v>
      </c>
      <c r="G939" s="222"/>
      <c r="H939" s="225">
        <v>-66.900000000000006</v>
      </c>
      <c r="I939" s="226"/>
      <c r="J939" s="222"/>
      <c r="K939" s="222"/>
      <c r="L939" s="227"/>
      <c r="M939" s="228"/>
      <c r="N939" s="229"/>
      <c r="O939" s="229"/>
      <c r="P939" s="229"/>
      <c r="Q939" s="229"/>
      <c r="R939" s="229"/>
      <c r="S939" s="229"/>
      <c r="T939" s="230"/>
      <c r="AT939" s="231" t="s">
        <v>283</v>
      </c>
      <c r="AU939" s="231" t="s">
        <v>84</v>
      </c>
      <c r="AV939" s="14" t="s">
        <v>84</v>
      </c>
      <c r="AW939" s="14" t="s">
        <v>32</v>
      </c>
      <c r="AX939" s="14" t="s">
        <v>76</v>
      </c>
      <c r="AY939" s="231" t="s">
        <v>272</v>
      </c>
    </row>
    <row r="940" spans="1:65" s="13" customFormat="1" ht="11.25">
      <c r="B940" s="210"/>
      <c r="C940" s="211"/>
      <c r="D940" s="212" t="s">
        <v>283</v>
      </c>
      <c r="E940" s="213" t="s">
        <v>1</v>
      </c>
      <c r="F940" s="214" t="s">
        <v>833</v>
      </c>
      <c r="G940" s="211"/>
      <c r="H940" s="213" t="s">
        <v>1</v>
      </c>
      <c r="I940" s="215"/>
      <c r="J940" s="211"/>
      <c r="K940" s="211"/>
      <c r="L940" s="216"/>
      <c r="M940" s="217"/>
      <c r="N940" s="218"/>
      <c r="O940" s="218"/>
      <c r="P940" s="218"/>
      <c r="Q940" s="218"/>
      <c r="R940" s="218"/>
      <c r="S940" s="218"/>
      <c r="T940" s="219"/>
      <c r="AT940" s="220" t="s">
        <v>283</v>
      </c>
      <c r="AU940" s="220" t="s">
        <v>84</v>
      </c>
      <c r="AV940" s="13" t="s">
        <v>16</v>
      </c>
      <c r="AW940" s="13" t="s">
        <v>32</v>
      </c>
      <c r="AX940" s="13" t="s">
        <v>76</v>
      </c>
      <c r="AY940" s="220" t="s">
        <v>272</v>
      </c>
    </row>
    <row r="941" spans="1:65" s="14" customFormat="1" ht="22.5">
      <c r="B941" s="221"/>
      <c r="C941" s="222"/>
      <c r="D941" s="212" t="s">
        <v>283</v>
      </c>
      <c r="E941" s="223" t="s">
        <v>1</v>
      </c>
      <c r="F941" s="224" t="s">
        <v>864</v>
      </c>
      <c r="G941" s="222"/>
      <c r="H941" s="225">
        <v>287.47800000000001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283</v>
      </c>
      <c r="AU941" s="231" t="s">
        <v>84</v>
      </c>
      <c r="AV941" s="14" t="s">
        <v>84</v>
      </c>
      <c r="AW941" s="14" t="s">
        <v>32</v>
      </c>
      <c r="AX941" s="14" t="s">
        <v>76</v>
      </c>
      <c r="AY941" s="231" t="s">
        <v>272</v>
      </c>
    </row>
    <row r="942" spans="1:65" s="14" customFormat="1" ht="22.5">
      <c r="B942" s="221"/>
      <c r="C942" s="222"/>
      <c r="D942" s="212" t="s">
        <v>283</v>
      </c>
      <c r="E942" s="223" t="s">
        <v>1</v>
      </c>
      <c r="F942" s="224" t="s">
        <v>865</v>
      </c>
      <c r="G942" s="222"/>
      <c r="H942" s="225">
        <v>-112.535</v>
      </c>
      <c r="I942" s="226"/>
      <c r="J942" s="222"/>
      <c r="K942" s="222"/>
      <c r="L942" s="227"/>
      <c r="M942" s="228"/>
      <c r="N942" s="229"/>
      <c r="O942" s="229"/>
      <c r="P942" s="229"/>
      <c r="Q942" s="229"/>
      <c r="R942" s="229"/>
      <c r="S942" s="229"/>
      <c r="T942" s="230"/>
      <c r="AT942" s="231" t="s">
        <v>283</v>
      </c>
      <c r="AU942" s="231" t="s">
        <v>84</v>
      </c>
      <c r="AV942" s="14" t="s">
        <v>84</v>
      </c>
      <c r="AW942" s="14" t="s">
        <v>32</v>
      </c>
      <c r="AX942" s="14" t="s">
        <v>76</v>
      </c>
      <c r="AY942" s="231" t="s">
        <v>272</v>
      </c>
    </row>
    <row r="943" spans="1:65" s="13" customFormat="1" ht="11.25">
      <c r="B943" s="210"/>
      <c r="C943" s="211"/>
      <c r="D943" s="212" t="s">
        <v>283</v>
      </c>
      <c r="E943" s="213" t="s">
        <v>1</v>
      </c>
      <c r="F943" s="214" t="s">
        <v>837</v>
      </c>
      <c r="G943" s="211"/>
      <c r="H943" s="213" t="s">
        <v>1</v>
      </c>
      <c r="I943" s="215"/>
      <c r="J943" s="211"/>
      <c r="K943" s="211"/>
      <c r="L943" s="216"/>
      <c r="M943" s="217"/>
      <c r="N943" s="218"/>
      <c r="O943" s="218"/>
      <c r="P943" s="218"/>
      <c r="Q943" s="218"/>
      <c r="R943" s="218"/>
      <c r="S943" s="218"/>
      <c r="T943" s="219"/>
      <c r="AT943" s="220" t="s">
        <v>283</v>
      </c>
      <c r="AU943" s="220" t="s">
        <v>84</v>
      </c>
      <c r="AV943" s="13" t="s">
        <v>16</v>
      </c>
      <c r="AW943" s="13" t="s">
        <v>32</v>
      </c>
      <c r="AX943" s="13" t="s">
        <v>76</v>
      </c>
      <c r="AY943" s="220" t="s">
        <v>272</v>
      </c>
    </row>
    <row r="944" spans="1:65" s="14" customFormat="1" ht="11.25">
      <c r="B944" s="221"/>
      <c r="C944" s="222"/>
      <c r="D944" s="212" t="s">
        <v>283</v>
      </c>
      <c r="E944" s="223" t="s">
        <v>1</v>
      </c>
      <c r="F944" s="224" t="s">
        <v>866</v>
      </c>
      <c r="G944" s="222"/>
      <c r="H944" s="225">
        <v>190.03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AT944" s="231" t="s">
        <v>283</v>
      </c>
      <c r="AU944" s="231" t="s">
        <v>84</v>
      </c>
      <c r="AV944" s="14" t="s">
        <v>84</v>
      </c>
      <c r="AW944" s="14" t="s">
        <v>32</v>
      </c>
      <c r="AX944" s="14" t="s">
        <v>76</v>
      </c>
      <c r="AY944" s="231" t="s">
        <v>272</v>
      </c>
    </row>
    <row r="945" spans="1:65" s="14" customFormat="1" ht="11.25">
      <c r="B945" s="221"/>
      <c r="C945" s="222"/>
      <c r="D945" s="212" t="s">
        <v>283</v>
      </c>
      <c r="E945" s="223" t="s">
        <v>1</v>
      </c>
      <c r="F945" s="224" t="s">
        <v>867</v>
      </c>
      <c r="G945" s="222"/>
      <c r="H945" s="225">
        <v>-70.5</v>
      </c>
      <c r="I945" s="226"/>
      <c r="J945" s="222"/>
      <c r="K945" s="222"/>
      <c r="L945" s="227"/>
      <c r="M945" s="228"/>
      <c r="N945" s="229"/>
      <c r="O945" s="229"/>
      <c r="P945" s="229"/>
      <c r="Q945" s="229"/>
      <c r="R945" s="229"/>
      <c r="S945" s="229"/>
      <c r="T945" s="230"/>
      <c r="AT945" s="231" t="s">
        <v>283</v>
      </c>
      <c r="AU945" s="231" t="s">
        <v>84</v>
      </c>
      <c r="AV945" s="14" t="s">
        <v>84</v>
      </c>
      <c r="AW945" s="14" t="s">
        <v>32</v>
      </c>
      <c r="AX945" s="14" t="s">
        <v>76</v>
      </c>
      <c r="AY945" s="231" t="s">
        <v>272</v>
      </c>
    </row>
    <row r="946" spans="1:65" s="13" customFormat="1" ht="11.25">
      <c r="B946" s="210"/>
      <c r="C946" s="211"/>
      <c r="D946" s="212" t="s">
        <v>283</v>
      </c>
      <c r="E946" s="213" t="s">
        <v>1</v>
      </c>
      <c r="F946" s="214" t="s">
        <v>285</v>
      </c>
      <c r="G946" s="211"/>
      <c r="H946" s="213" t="s">
        <v>1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283</v>
      </c>
      <c r="AU946" s="220" t="s">
        <v>84</v>
      </c>
      <c r="AV946" s="13" t="s">
        <v>16</v>
      </c>
      <c r="AW946" s="13" t="s">
        <v>32</v>
      </c>
      <c r="AX946" s="13" t="s">
        <v>76</v>
      </c>
      <c r="AY946" s="220" t="s">
        <v>272</v>
      </c>
    </row>
    <row r="947" spans="1:65" s="13" customFormat="1" ht="11.25">
      <c r="B947" s="210"/>
      <c r="C947" s="211"/>
      <c r="D947" s="212" t="s">
        <v>283</v>
      </c>
      <c r="E947" s="213" t="s">
        <v>1</v>
      </c>
      <c r="F947" s="214" t="s">
        <v>868</v>
      </c>
      <c r="G947" s="211"/>
      <c r="H947" s="213" t="s">
        <v>1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283</v>
      </c>
      <c r="AU947" s="220" t="s">
        <v>84</v>
      </c>
      <c r="AV947" s="13" t="s">
        <v>16</v>
      </c>
      <c r="AW947" s="13" t="s">
        <v>32</v>
      </c>
      <c r="AX947" s="13" t="s">
        <v>76</v>
      </c>
      <c r="AY947" s="220" t="s">
        <v>272</v>
      </c>
    </row>
    <row r="948" spans="1:65" s="13" customFormat="1" ht="11.25">
      <c r="B948" s="210"/>
      <c r="C948" s="211"/>
      <c r="D948" s="212" t="s">
        <v>283</v>
      </c>
      <c r="E948" s="213" t="s">
        <v>1</v>
      </c>
      <c r="F948" s="214" t="s">
        <v>833</v>
      </c>
      <c r="G948" s="211"/>
      <c r="H948" s="213" t="s">
        <v>1</v>
      </c>
      <c r="I948" s="215"/>
      <c r="J948" s="211"/>
      <c r="K948" s="211"/>
      <c r="L948" s="216"/>
      <c r="M948" s="217"/>
      <c r="N948" s="218"/>
      <c r="O948" s="218"/>
      <c r="P948" s="218"/>
      <c r="Q948" s="218"/>
      <c r="R948" s="218"/>
      <c r="S948" s="218"/>
      <c r="T948" s="219"/>
      <c r="AT948" s="220" t="s">
        <v>283</v>
      </c>
      <c r="AU948" s="220" t="s">
        <v>84</v>
      </c>
      <c r="AV948" s="13" t="s">
        <v>16</v>
      </c>
      <c r="AW948" s="13" t="s">
        <v>32</v>
      </c>
      <c r="AX948" s="13" t="s">
        <v>76</v>
      </c>
      <c r="AY948" s="220" t="s">
        <v>272</v>
      </c>
    </row>
    <row r="949" spans="1:65" s="14" customFormat="1" ht="11.25">
      <c r="B949" s="221"/>
      <c r="C949" s="222"/>
      <c r="D949" s="212" t="s">
        <v>283</v>
      </c>
      <c r="E949" s="223" t="s">
        <v>1</v>
      </c>
      <c r="F949" s="224" t="s">
        <v>869</v>
      </c>
      <c r="G949" s="222"/>
      <c r="H949" s="225">
        <v>6.6</v>
      </c>
      <c r="I949" s="226"/>
      <c r="J949" s="222"/>
      <c r="K949" s="222"/>
      <c r="L949" s="227"/>
      <c r="M949" s="228"/>
      <c r="N949" s="229"/>
      <c r="O949" s="229"/>
      <c r="P949" s="229"/>
      <c r="Q949" s="229"/>
      <c r="R949" s="229"/>
      <c r="S949" s="229"/>
      <c r="T949" s="230"/>
      <c r="AT949" s="231" t="s">
        <v>283</v>
      </c>
      <c r="AU949" s="231" t="s">
        <v>84</v>
      </c>
      <c r="AV949" s="14" t="s">
        <v>84</v>
      </c>
      <c r="AW949" s="14" t="s">
        <v>32</v>
      </c>
      <c r="AX949" s="14" t="s">
        <v>76</v>
      </c>
      <c r="AY949" s="231" t="s">
        <v>272</v>
      </c>
    </row>
    <row r="950" spans="1:65" s="14" customFormat="1" ht="11.25">
      <c r="B950" s="221"/>
      <c r="C950" s="222"/>
      <c r="D950" s="212" t="s">
        <v>283</v>
      </c>
      <c r="E950" s="223" t="s">
        <v>1</v>
      </c>
      <c r="F950" s="224" t="s">
        <v>870</v>
      </c>
      <c r="G950" s="222"/>
      <c r="H950" s="225">
        <v>1.379</v>
      </c>
      <c r="I950" s="226"/>
      <c r="J950" s="222"/>
      <c r="K950" s="222"/>
      <c r="L950" s="227"/>
      <c r="M950" s="228"/>
      <c r="N950" s="229"/>
      <c r="O950" s="229"/>
      <c r="P950" s="229"/>
      <c r="Q950" s="229"/>
      <c r="R950" s="229"/>
      <c r="S950" s="229"/>
      <c r="T950" s="230"/>
      <c r="AT950" s="231" t="s">
        <v>283</v>
      </c>
      <c r="AU950" s="231" t="s">
        <v>84</v>
      </c>
      <c r="AV950" s="14" t="s">
        <v>84</v>
      </c>
      <c r="AW950" s="14" t="s">
        <v>32</v>
      </c>
      <c r="AX950" s="14" t="s">
        <v>76</v>
      </c>
      <c r="AY950" s="231" t="s">
        <v>272</v>
      </c>
    </row>
    <row r="951" spans="1:65" s="2" customFormat="1" ht="33" customHeight="1">
      <c r="A951" s="34"/>
      <c r="B951" s="35"/>
      <c r="C951" s="192" t="s">
        <v>871</v>
      </c>
      <c r="D951" s="192" t="s">
        <v>274</v>
      </c>
      <c r="E951" s="193" t="s">
        <v>872</v>
      </c>
      <c r="F951" s="194" t="s">
        <v>873</v>
      </c>
      <c r="G951" s="195" t="s">
        <v>156</v>
      </c>
      <c r="H951" s="196">
        <v>892.60199999999998</v>
      </c>
      <c r="I951" s="197"/>
      <c r="J951" s="198">
        <f>ROUND(I951*H951,2)</f>
        <v>0</v>
      </c>
      <c r="K951" s="194" t="s">
        <v>278</v>
      </c>
      <c r="L951" s="39"/>
      <c r="M951" s="199" t="s">
        <v>1</v>
      </c>
      <c r="N951" s="200" t="s">
        <v>41</v>
      </c>
      <c r="O951" s="71"/>
      <c r="P951" s="201">
        <f>O951*H951</f>
        <v>0</v>
      </c>
      <c r="Q951" s="201">
        <v>0.21490999999999999</v>
      </c>
      <c r="R951" s="201">
        <f>Q951*H951</f>
        <v>191.82909581999999</v>
      </c>
      <c r="S951" s="201">
        <v>0</v>
      </c>
      <c r="T951" s="202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203" t="s">
        <v>279</v>
      </c>
      <c r="AT951" s="203" t="s">
        <v>274</v>
      </c>
      <c r="AU951" s="203" t="s">
        <v>84</v>
      </c>
      <c r="AY951" s="17" t="s">
        <v>272</v>
      </c>
      <c r="BE951" s="204">
        <f>IF(N951="základní",J951,0)</f>
        <v>0</v>
      </c>
      <c r="BF951" s="204">
        <f>IF(N951="snížená",J951,0)</f>
        <v>0</v>
      </c>
      <c r="BG951" s="204">
        <f>IF(N951="zákl. přenesená",J951,0)</f>
        <v>0</v>
      </c>
      <c r="BH951" s="204">
        <f>IF(N951="sníž. přenesená",J951,0)</f>
        <v>0</v>
      </c>
      <c r="BI951" s="204">
        <f>IF(N951="nulová",J951,0)</f>
        <v>0</v>
      </c>
      <c r="BJ951" s="17" t="s">
        <v>16</v>
      </c>
      <c r="BK951" s="204">
        <f>ROUND(I951*H951,2)</f>
        <v>0</v>
      </c>
      <c r="BL951" s="17" t="s">
        <v>279</v>
      </c>
      <c r="BM951" s="203" t="s">
        <v>874</v>
      </c>
    </row>
    <row r="952" spans="1:65" s="2" customFormat="1" ht="11.25">
      <c r="A952" s="34"/>
      <c r="B952" s="35"/>
      <c r="C952" s="36"/>
      <c r="D952" s="205" t="s">
        <v>281</v>
      </c>
      <c r="E952" s="36"/>
      <c r="F952" s="206" t="s">
        <v>875</v>
      </c>
      <c r="G952" s="36"/>
      <c r="H952" s="36"/>
      <c r="I952" s="207"/>
      <c r="J952" s="36"/>
      <c r="K952" s="36"/>
      <c r="L952" s="39"/>
      <c r="M952" s="208"/>
      <c r="N952" s="209"/>
      <c r="O952" s="71"/>
      <c r="P952" s="71"/>
      <c r="Q952" s="71"/>
      <c r="R952" s="71"/>
      <c r="S952" s="71"/>
      <c r="T952" s="72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T952" s="17" t="s">
        <v>281</v>
      </c>
      <c r="AU952" s="17" t="s">
        <v>84</v>
      </c>
    </row>
    <row r="953" spans="1:65" s="13" customFormat="1" ht="22.5">
      <c r="B953" s="210"/>
      <c r="C953" s="211"/>
      <c r="D953" s="212" t="s">
        <v>283</v>
      </c>
      <c r="E953" s="213" t="s">
        <v>1</v>
      </c>
      <c r="F953" s="214" t="s">
        <v>876</v>
      </c>
      <c r="G953" s="211"/>
      <c r="H953" s="213" t="s">
        <v>1</v>
      </c>
      <c r="I953" s="215"/>
      <c r="J953" s="211"/>
      <c r="K953" s="211"/>
      <c r="L953" s="216"/>
      <c r="M953" s="217"/>
      <c r="N953" s="218"/>
      <c r="O953" s="218"/>
      <c r="P953" s="218"/>
      <c r="Q953" s="218"/>
      <c r="R953" s="218"/>
      <c r="S953" s="218"/>
      <c r="T953" s="219"/>
      <c r="AT953" s="220" t="s">
        <v>283</v>
      </c>
      <c r="AU953" s="220" t="s">
        <v>84</v>
      </c>
      <c r="AV953" s="13" t="s">
        <v>16</v>
      </c>
      <c r="AW953" s="13" t="s">
        <v>32</v>
      </c>
      <c r="AX953" s="13" t="s">
        <v>76</v>
      </c>
      <c r="AY953" s="220" t="s">
        <v>272</v>
      </c>
    </row>
    <row r="954" spans="1:65" s="13" customFormat="1" ht="11.25">
      <c r="B954" s="210"/>
      <c r="C954" s="211"/>
      <c r="D954" s="212" t="s">
        <v>283</v>
      </c>
      <c r="E954" s="213" t="s">
        <v>1</v>
      </c>
      <c r="F954" s="214" t="s">
        <v>285</v>
      </c>
      <c r="G954" s="211"/>
      <c r="H954" s="213" t="s">
        <v>1</v>
      </c>
      <c r="I954" s="215"/>
      <c r="J954" s="211"/>
      <c r="K954" s="211"/>
      <c r="L954" s="216"/>
      <c r="M954" s="217"/>
      <c r="N954" s="218"/>
      <c r="O954" s="218"/>
      <c r="P954" s="218"/>
      <c r="Q954" s="218"/>
      <c r="R954" s="218"/>
      <c r="S954" s="218"/>
      <c r="T954" s="219"/>
      <c r="AT954" s="220" t="s">
        <v>283</v>
      </c>
      <c r="AU954" s="220" t="s">
        <v>84</v>
      </c>
      <c r="AV954" s="13" t="s">
        <v>16</v>
      </c>
      <c r="AW954" s="13" t="s">
        <v>32</v>
      </c>
      <c r="AX954" s="13" t="s">
        <v>76</v>
      </c>
      <c r="AY954" s="220" t="s">
        <v>272</v>
      </c>
    </row>
    <row r="955" spans="1:65" s="13" customFormat="1" ht="11.25">
      <c r="B955" s="210"/>
      <c r="C955" s="211"/>
      <c r="D955" s="212" t="s">
        <v>283</v>
      </c>
      <c r="E955" s="213" t="s">
        <v>1</v>
      </c>
      <c r="F955" s="214" t="s">
        <v>831</v>
      </c>
      <c r="G955" s="211"/>
      <c r="H955" s="213" t="s">
        <v>1</v>
      </c>
      <c r="I955" s="215"/>
      <c r="J955" s="211"/>
      <c r="K955" s="211"/>
      <c r="L955" s="216"/>
      <c r="M955" s="217"/>
      <c r="N955" s="218"/>
      <c r="O955" s="218"/>
      <c r="P955" s="218"/>
      <c r="Q955" s="218"/>
      <c r="R955" s="218"/>
      <c r="S955" s="218"/>
      <c r="T955" s="219"/>
      <c r="AT955" s="220" t="s">
        <v>283</v>
      </c>
      <c r="AU955" s="220" t="s">
        <v>84</v>
      </c>
      <c r="AV955" s="13" t="s">
        <v>16</v>
      </c>
      <c r="AW955" s="13" t="s">
        <v>32</v>
      </c>
      <c r="AX955" s="13" t="s">
        <v>76</v>
      </c>
      <c r="AY955" s="220" t="s">
        <v>272</v>
      </c>
    </row>
    <row r="956" spans="1:65" s="14" customFormat="1" ht="11.25">
      <c r="B956" s="221"/>
      <c r="C956" s="222"/>
      <c r="D956" s="212" t="s">
        <v>283</v>
      </c>
      <c r="E956" s="223" t="s">
        <v>1</v>
      </c>
      <c r="F956" s="224" t="s">
        <v>877</v>
      </c>
      <c r="G956" s="222"/>
      <c r="H956" s="225">
        <v>49.353000000000002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AT956" s="231" t="s">
        <v>283</v>
      </c>
      <c r="AU956" s="231" t="s">
        <v>84</v>
      </c>
      <c r="AV956" s="14" t="s">
        <v>84</v>
      </c>
      <c r="AW956" s="14" t="s">
        <v>32</v>
      </c>
      <c r="AX956" s="14" t="s">
        <v>76</v>
      </c>
      <c r="AY956" s="231" t="s">
        <v>272</v>
      </c>
    </row>
    <row r="957" spans="1:65" s="14" customFormat="1" ht="11.25">
      <c r="B957" s="221"/>
      <c r="C957" s="222"/>
      <c r="D957" s="212" t="s">
        <v>283</v>
      </c>
      <c r="E957" s="223" t="s">
        <v>1</v>
      </c>
      <c r="F957" s="224" t="s">
        <v>878</v>
      </c>
      <c r="G957" s="222"/>
      <c r="H957" s="225">
        <v>32.447000000000003</v>
      </c>
      <c r="I957" s="226"/>
      <c r="J957" s="222"/>
      <c r="K957" s="222"/>
      <c r="L957" s="227"/>
      <c r="M957" s="228"/>
      <c r="N957" s="229"/>
      <c r="O957" s="229"/>
      <c r="P957" s="229"/>
      <c r="Q957" s="229"/>
      <c r="R957" s="229"/>
      <c r="S957" s="229"/>
      <c r="T957" s="230"/>
      <c r="AT957" s="231" t="s">
        <v>283</v>
      </c>
      <c r="AU957" s="231" t="s">
        <v>84</v>
      </c>
      <c r="AV957" s="14" t="s">
        <v>84</v>
      </c>
      <c r="AW957" s="14" t="s">
        <v>32</v>
      </c>
      <c r="AX957" s="14" t="s">
        <v>76</v>
      </c>
      <c r="AY957" s="231" t="s">
        <v>272</v>
      </c>
    </row>
    <row r="958" spans="1:65" s="14" customFormat="1" ht="11.25">
      <c r="B958" s="221"/>
      <c r="C958" s="222"/>
      <c r="D958" s="212" t="s">
        <v>283</v>
      </c>
      <c r="E958" s="223" t="s">
        <v>1</v>
      </c>
      <c r="F958" s="224" t="s">
        <v>879</v>
      </c>
      <c r="G958" s="222"/>
      <c r="H958" s="225">
        <v>28.978999999999999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AT958" s="231" t="s">
        <v>283</v>
      </c>
      <c r="AU958" s="231" t="s">
        <v>84</v>
      </c>
      <c r="AV958" s="14" t="s">
        <v>84</v>
      </c>
      <c r="AW958" s="14" t="s">
        <v>32</v>
      </c>
      <c r="AX958" s="14" t="s">
        <v>76</v>
      </c>
      <c r="AY958" s="231" t="s">
        <v>272</v>
      </c>
    </row>
    <row r="959" spans="1:65" s="14" customFormat="1" ht="22.5">
      <c r="B959" s="221"/>
      <c r="C959" s="222"/>
      <c r="D959" s="212" t="s">
        <v>283</v>
      </c>
      <c r="E959" s="223" t="s">
        <v>1</v>
      </c>
      <c r="F959" s="224" t="s">
        <v>880</v>
      </c>
      <c r="G959" s="222"/>
      <c r="H959" s="225">
        <v>189.00299999999999</v>
      </c>
      <c r="I959" s="226"/>
      <c r="J959" s="222"/>
      <c r="K959" s="222"/>
      <c r="L959" s="227"/>
      <c r="M959" s="228"/>
      <c r="N959" s="229"/>
      <c r="O959" s="229"/>
      <c r="P959" s="229"/>
      <c r="Q959" s="229"/>
      <c r="R959" s="229"/>
      <c r="S959" s="229"/>
      <c r="T959" s="230"/>
      <c r="AT959" s="231" t="s">
        <v>283</v>
      </c>
      <c r="AU959" s="231" t="s">
        <v>84</v>
      </c>
      <c r="AV959" s="14" t="s">
        <v>84</v>
      </c>
      <c r="AW959" s="14" t="s">
        <v>32</v>
      </c>
      <c r="AX959" s="14" t="s">
        <v>76</v>
      </c>
      <c r="AY959" s="231" t="s">
        <v>272</v>
      </c>
    </row>
    <row r="960" spans="1:65" s="14" customFormat="1" ht="11.25">
      <c r="B960" s="221"/>
      <c r="C960" s="222"/>
      <c r="D960" s="212" t="s">
        <v>283</v>
      </c>
      <c r="E960" s="223" t="s">
        <v>1</v>
      </c>
      <c r="F960" s="224" t="s">
        <v>881</v>
      </c>
      <c r="G960" s="222"/>
      <c r="H960" s="225">
        <v>42.131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AT960" s="231" t="s">
        <v>283</v>
      </c>
      <c r="AU960" s="231" t="s">
        <v>84</v>
      </c>
      <c r="AV960" s="14" t="s">
        <v>84</v>
      </c>
      <c r="AW960" s="14" t="s">
        <v>32</v>
      </c>
      <c r="AX960" s="14" t="s">
        <v>76</v>
      </c>
      <c r="AY960" s="231" t="s">
        <v>272</v>
      </c>
    </row>
    <row r="961" spans="2:51" s="14" customFormat="1" ht="11.25">
      <c r="B961" s="221"/>
      <c r="C961" s="222"/>
      <c r="D961" s="212" t="s">
        <v>283</v>
      </c>
      <c r="E961" s="223" t="s">
        <v>1</v>
      </c>
      <c r="F961" s="224" t="s">
        <v>882</v>
      </c>
      <c r="G961" s="222"/>
      <c r="H961" s="225">
        <v>21.934000000000001</v>
      </c>
      <c r="I961" s="226"/>
      <c r="J961" s="222"/>
      <c r="K961" s="222"/>
      <c r="L961" s="227"/>
      <c r="M961" s="228"/>
      <c r="N961" s="229"/>
      <c r="O961" s="229"/>
      <c r="P961" s="229"/>
      <c r="Q961" s="229"/>
      <c r="R961" s="229"/>
      <c r="S961" s="229"/>
      <c r="T961" s="230"/>
      <c r="AT961" s="231" t="s">
        <v>283</v>
      </c>
      <c r="AU961" s="231" t="s">
        <v>84</v>
      </c>
      <c r="AV961" s="14" t="s">
        <v>84</v>
      </c>
      <c r="AW961" s="14" t="s">
        <v>32</v>
      </c>
      <c r="AX961" s="14" t="s">
        <v>76</v>
      </c>
      <c r="AY961" s="231" t="s">
        <v>272</v>
      </c>
    </row>
    <row r="962" spans="2:51" s="14" customFormat="1" ht="11.25">
      <c r="B962" s="221"/>
      <c r="C962" s="222"/>
      <c r="D962" s="212" t="s">
        <v>283</v>
      </c>
      <c r="E962" s="223" t="s">
        <v>1</v>
      </c>
      <c r="F962" s="224" t="s">
        <v>883</v>
      </c>
      <c r="G962" s="222"/>
      <c r="H962" s="225">
        <v>29.52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AT962" s="231" t="s">
        <v>283</v>
      </c>
      <c r="AU962" s="231" t="s">
        <v>84</v>
      </c>
      <c r="AV962" s="14" t="s">
        <v>84</v>
      </c>
      <c r="AW962" s="14" t="s">
        <v>32</v>
      </c>
      <c r="AX962" s="14" t="s">
        <v>76</v>
      </c>
      <c r="AY962" s="231" t="s">
        <v>272</v>
      </c>
    </row>
    <row r="963" spans="2:51" s="14" customFormat="1" ht="11.25">
      <c r="B963" s="221"/>
      <c r="C963" s="222"/>
      <c r="D963" s="212" t="s">
        <v>283</v>
      </c>
      <c r="E963" s="223" t="s">
        <v>1</v>
      </c>
      <c r="F963" s="224" t="s">
        <v>884</v>
      </c>
      <c r="G963" s="222"/>
      <c r="H963" s="225">
        <v>29.411999999999999</v>
      </c>
      <c r="I963" s="226"/>
      <c r="J963" s="222"/>
      <c r="K963" s="222"/>
      <c r="L963" s="227"/>
      <c r="M963" s="228"/>
      <c r="N963" s="229"/>
      <c r="O963" s="229"/>
      <c r="P963" s="229"/>
      <c r="Q963" s="229"/>
      <c r="R963" s="229"/>
      <c r="S963" s="229"/>
      <c r="T963" s="230"/>
      <c r="AT963" s="231" t="s">
        <v>283</v>
      </c>
      <c r="AU963" s="231" t="s">
        <v>84</v>
      </c>
      <c r="AV963" s="14" t="s">
        <v>84</v>
      </c>
      <c r="AW963" s="14" t="s">
        <v>32</v>
      </c>
      <c r="AX963" s="14" t="s">
        <v>76</v>
      </c>
      <c r="AY963" s="231" t="s">
        <v>272</v>
      </c>
    </row>
    <row r="964" spans="2:51" s="14" customFormat="1" ht="11.25">
      <c r="B964" s="221"/>
      <c r="C964" s="222"/>
      <c r="D964" s="212" t="s">
        <v>283</v>
      </c>
      <c r="E964" s="223" t="s">
        <v>1</v>
      </c>
      <c r="F964" s="224" t="s">
        <v>885</v>
      </c>
      <c r="G964" s="222"/>
      <c r="H964" s="225">
        <v>29.411999999999999</v>
      </c>
      <c r="I964" s="226"/>
      <c r="J964" s="222"/>
      <c r="K964" s="222"/>
      <c r="L964" s="227"/>
      <c r="M964" s="228"/>
      <c r="N964" s="229"/>
      <c r="O964" s="229"/>
      <c r="P964" s="229"/>
      <c r="Q964" s="229"/>
      <c r="R964" s="229"/>
      <c r="S964" s="229"/>
      <c r="T964" s="230"/>
      <c r="AT964" s="231" t="s">
        <v>283</v>
      </c>
      <c r="AU964" s="231" t="s">
        <v>84</v>
      </c>
      <c r="AV964" s="14" t="s">
        <v>84</v>
      </c>
      <c r="AW964" s="14" t="s">
        <v>32</v>
      </c>
      <c r="AX964" s="14" t="s">
        <v>76</v>
      </c>
      <c r="AY964" s="231" t="s">
        <v>272</v>
      </c>
    </row>
    <row r="965" spans="2:51" s="14" customFormat="1" ht="11.25">
      <c r="B965" s="221"/>
      <c r="C965" s="222"/>
      <c r="D965" s="212" t="s">
        <v>283</v>
      </c>
      <c r="E965" s="223" t="s">
        <v>1</v>
      </c>
      <c r="F965" s="224" t="s">
        <v>886</v>
      </c>
      <c r="G965" s="222"/>
      <c r="H965" s="225">
        <v>29.411999999999999</v>
      </c>
      <c r="I965" s="226"/>
      <c r="J965" s="222"/>
      <c r="K965" s="222"/>
      <c r="L965" s="227"/>
      <c r="M965" s="228"/>
      <c r="N965" s="229"/>
      <c r="O965" s="229"/>
      <c r="P965" s="229"/>
      <c r="Q965" s="229"/>
      <c r="R965" s="229"/>
      <c r="S965" s="229"/>
      <c r="T965" s="230"/>
      <c r="AT965" s="231" t="s">
        <v>283</v>
      </c>
      <c r="AU965" s="231" t="s">
        <v>84</v>
      </c>
      <c r="AV965" s="14" t="s">
        <v>84</v>
      </c>
      <c r="AW965" s="14" t="s">
        <v>32</v>
      </c>
      <c r="AX965" s="14" t="s">
        <v>76</v>
      </c>
      <c r="AY965" s="231" t="s">
        <v>272</v>
      </c>
    </row>
    <row r="966" spans="2:51" s="14" customFormat="1" ht="11.25">
      <c r="B966" s="221"/>
      <c r="C966" s="222"/>
      <c r="D966" s="212" t="s">
        <v>283</v>
      </c>
      <c r="E966" s="223" t="s">
        <v>1</v>
      </c>
      <c r="F966" s="224" t="s">
        <v>887</v>
      </c>
      <c r="G966" s="222"/>
      <c r="H966" s="225">
        <v>29.228999999999999</v>
      </c>
      <c r="I966" s="226"/>
      <c r="J966" s="222"/>
      <c r="K966" s="222"/>
      <c r="L966" s="227"/>
      <c r="M966" s="228"/>
      <c r="N966" s="229"/>
      <c r="O966" s="229"/>
      <c r="P966" s="229"/>
      <c r="Q966" s="229"/>
      <c r="R966" s="229"/>
      <c r="S966" s="229"/>
      <c r="T966" s="230"/>
      <c r="AT966" s="231" t="s">
        <v>283</v>
      </c>
      <c r="AU966" s="231" t="s">
        <v>84</v>
      </c>
      <c r="AV966" s="14" t="s">
        <v>84</v>
      </c>
      <c r="AW966" s="14" t="s">
        <v>32</v>
      </c>
      <c r="AX966" s="14" t="s">
        <v>76</v>
      </c>
      <c r="AY966" s="231" t="s">
        <v>272</v>
      </c>
    </row>
    <row r="967" spans="2:51" s="14" customFormat="1" ht="11.25">
      <c r="B967" s="221"/>
      <c r="C967" s="222"/>
      <c r="D967" s="212" t="s">
        <v>283</v>
      </c>
      <c r="E967" s="223" t="s">
        <v>1</v>
      </c>
      <c r="F967" s="224" t="s">
        <v>888</v>
      </c>
      <c r="G967" s="222"/>
      <c r="H967" s="225">
        <v>29.228999999999999</v>
      </c>
      <c r="I967" s="226"/>
      <c r="J967" s="222"/>
      <c r="K967" s="222"/>
      <c r="L967" s="227"/>
      <c r="M967" s="228"/>
      <c r="N967" s="229"/>
      <c r="O967" s="229"/>
      <c r="P967" s="229"/>
      <c r="Q967" s="229"/>
      <c r="R967" s="229"/>
      <c r="S967" s="229"/>
      <c r="T967" s="230"/>
      <c r="AT967" s="231" t="s">
        <v>283</v>
      </c>
      <c r="AU967" s="231" t="s">
        <v>84</v>
      </c>
      <c r="AV967" s="14" t="s">
        <v>84</v>
      </c>
      <c r="AW967" s="14" t="s">
        <v>32</v>
      </c>
      <c r="AX967" s="14" t="s">
        <v>76</v>
      </c>
      <c r="AY967" s="231" t="s">
        <v>272</v>
      </c>
    </row>
    <row r="968" spans="2:51" s="14" customFormat="1" ht="11.25">
      <c r="B968" s="221"/>
      <c r="C968" s="222"/>
      <c r="D968" s="212" t="s">
        <v>283</v>
      </c>
      <c r="E968" s="223" t="s">
        <v>1</v>
      </c>
      <c r="F968" s="224" t="s">
        <v>889</v>
      </c>
      <c r="G968" s="222"/>
      <c r="H968" s="225">
        <v>11.239000000000001</v>
      </c>
      <c r="I968" s="226"/>
      <c r="J968" s="222"/>
      <c r="K968" s="222"/>
      <c r="L968" s="227"/>
      <c r="M968" s="228"/>
      <c r="N968" s="229"/>
      <c r="O968" s="229"/>
      <c r="P968" s="229"/>
      <c r="Q968" s="229"/>
      <c r="R968" s="229"/>
      <c r="S968" s="229"/>
      <c r="T968" s="230"/>
      <c r="AT968" s="231" t="s">
        <v>283</v>
      </c>
      <c r="AU968" s="231" t="s">
        <v>84</v>
      </c>
      <c r="AV968" s="14" t="s">
        <v>84</v>
      </c>
      <c r="AW968" s="14" t="s">
        <v>32</v>
      </c>
      <c r="AX968" s="14" t="s">
        <v>76</v>
      </c>
      <c r="AY968" s="231" t="s">
        <v>272</v>
      </c>
    </row>
    <row r="969" spans="2:51" s="14" customFormat="1" ht="11.25">
      <c r="B969" s="221"/>
      <c r="C969" s="222"/>
      <c r="D969" s="212" t="s">
        <v>283</v>
      </c>
      <c r="E969" s="223" t="s">
        <v>1</v>
      </c>
      <c r="F969" s="224" t="s">
        <v>890</v>
      </c>
      <c r="G969" s="222"/>
      <c r="H969" s="225">
        <v>46.558999999999997</v>
      </c>
      <c r="I969" s="226"/>
      <c r="J969" s="222"/>
      <c r="K969" s="222"/>
      <c r="L969" s="227"/>
      <c r="M969" s="228"/>
      <c r="N969" s="229"/>
      <c r="O969" s="229"/>
      <c r="P969" s="229"/>
      <c r="Q969" s="229"/>
      <c r="R969" s="229"/>
      <c r="S969" s="229"/>
      <c r="T969" s="230"/>
      <c r="AT969" s="231" t="s">
        <v>283</v>
      </c>
      <c r="AU969" s="231" t="s">
        <v>84</v>
      </c>
      <c r="AV969" s="14" t="s">
        <v>84</v>
      </c>
      <c r="AW969" s="14" t="s">
        <v>32</v>
      </c>
      <c r="AX969" s="14" t="s">
        <v>76</v>
      </c>
      <c r="AY969" s="231" t="s">
        <v>272</v>
      </c>
    </row>
    <row r="970" spans="2:51" s="14" customFormat="1" ht="11.25">
      <c r="B970" s="221"/>
      <c r="C970" s="222"/>
      <c r="D970" s="212" t="s">
        <v>283</v>
      </c>
      <c r="E970" s="223" t="s">
        <v>1</v>
      </c>
      <c r="F970" s="224" t="s">
        <v>891</v>
      </c>
      <c r="G970" s="222"/>
      <c r="H970" s="225">
        <v>20.646999999999998</v>
      </c>
      <c r="I970" s="226"/>
      <c r="J970" s="222"/>
      <c r="K970" s="222"/>
      <c r="L970" s="227"/>
      <c r="M970" s="228"/>
      <c r="N970" s="229"/>
      <c r="O970" s="229"/>
      <c r="P970" s="229"/>
      <c r="Q970" s="229"/>
      <c r="R970" s="229"/>
      <c r="S970" s="229"/>
      <c r="T970" s="230"/>
      <c r="AT970" s="231" t="s">
        <v>283</v>
      </c>
      <c r="AU970" s="231" t="s">
        <v>84</v>
      </c>
      <c r="AV970" s="14" t="s">
        <v>84</v>
      </c>
      <c r="AW970" s="14" t="s">
        <v>32</v>
      </c>
      <c r="AX970" s="14" t="s">
        <v>76</v>
      </c>
      <c r="AY970" s="231" t="s">
        <v>272</v>
      </c>
    </row>
    <row r="971" spans="2:51" s="14" customFormat="1" ht="11.25">
      <c r="B971" s="221"/>
      <c r="C971" s="222"/>
      <c r="D971" s="212" t="s">
        <v>283</v>
      </c>
      <c r="E971" s="223" t="s">
        <v>1</v>
      </c>
      <c r="F971" s="224" t="s">
        <v>892</v>
      </c>
      <c r="G971" s="222"/>
      <c r="H971" s="225">
        <v>5.8520000000000003</v>
      </c>
      <c r="I971" s="226"/>
      <c r="J971" s="222"/>
      <c r="K971" s="222"/>
      <c r="L971" s="227"/>
      <c r="M971" s="228"/>
      <c r="N971" s="229"/>
      <c r="O971" s="229"/>
      <c r="P971" s="229"/>
      <c r="Q971" s="229"/>
      <c r="R971" s="229"/>
      <c r="S971" s="229"/>
      <c r="T971" s="230"/>
      <c r="AT971" s="231" t="s">
        <v>283</v>
      </c>
      <c r="AU971" s="231" t="s">
        <v>84</v>
      </c>
      <c r="AV971" s="14" t="s">
        <v>84</v>
      </c>
      <c r="AW971" s="14" t="s">
        <v>32</v>
      </c>
      <c r="AX971" s="14" t="s">
        <v>76</v>
      </c>
      <c r="AY971" s="231" t="s">
        <v>272</v>
      </c>
    </row>
    <row r="972" spans="2:51" s="14" customFormat="1" ht="11.25">
      <c r="B972" s="221"/>
      <c r="C972" s="222"/>
      <c r="D972" s="212" t="s">
        <v>283</v>
      </c>
      <c r="E972" s="223" t="s">
        <v>1</v>
      </c>
      <c r="F972" s="224" t="s">
        <v>893</v>
      </c>
      <c r="G972" s="222"/>
      <c r="H972" s="225">
        <v>27.527999999999999</v>
      </c>
      <c r="I972" s="226"/>
      <c r="J972" s="222"/>
      <c r="K972" s="222"/>
      <c r="L972" s="227"/>
      <c r="M972" s="228"/>
      <c r="N972" s="229"/>
      <c r="O972" s="229"/>
      <c r="P972" s="229"/>
      <c r="Q972" s="229"/>
      <c r="R972" s="229"/>
      <c r="S972" s="229"/>
      <c r="T972" s="230"/>
      <c r="AT972" s="231" t="s">
        <v>283</v>
      </c>
      <c r="AU972" s="231" t="s">
        <v>84</v>
      </c>
      <c r="AV972" s="14" t="s">
        <v>84</v>
      </c>
      <c r="AW972" s="14" t="s">
        <v>32</v>
      </c>
      <c r="AX972" s="14" t="s">
        <v>76</v>
      </c>
      <c r="AY972" s="231" t="s">
        <v>272</v>
      </c>
    </row>
    <row r="973" spans="2:51" s="14" customFormat="1" ht="11.25">
      <c r="B973" s="221"/>
      <c r="C973" s="222"/>
      <c r="D973" s="212" t="s">
        <v>283</v>
      </c>
      <c r="E973" s="223" t="s">
        <v>1</v>
      </c>
      <c r="F973" s="224" t="s">
        <v>894</v>
      </c>
      <c r="G973" s="222"/>
      <c r="H973" s="225">
        <v>67.950999999999993</v>
      </c>
      <c r="I973" s="226"/>
      <c r="J973" s="222"/>
      <c r="K973" s="222"/>
      <c r="L973" s="227"/>
      <c r="M973" s="228"/>
      <c r="N973" s="229"/>
      <c r="O973" s="229"/>
      <c r="P973" s="229"/>
      <c r="Q973" s="229"/>
      <c r="R973" s="229"/>
      <c r="S973" s="229"/>
      <c r="T973" s="230"/>
      <c r="AT973" s="231" t="s">
        <v>283</v>
      </c>
      <c r="AU973" s="231" t="s">
        <v>84</v>
      </c>
      <c r="AV973" s="14" t="s">
        <v>84</v>
      </c>
      <c r="AW973" s="14" t="s">
        <v>32</v>
      </c>
      <c r="AX973" s="14" t="s">
        <v>76</v>
      </c>
      <c r="AY973" s="231" t="s">
        <v>272</v>
      </c>
    </row>
    <row r="974" spans="2:51" s="13" customFormat="1" ht="11.25">
      <c r="B974" s="210"/>
      <c r="C974" s="211"/>
      <c r="D974" s="212" t="s">
        <v>283</v>
      </c>
      <c r="E974" s="213" t="s">
        <v>1</v>
      </c>
      <c r="F974" s="214" t="s">
        <v>837</v>
      </c>
      <c r="G974" s="211"/>
      <c r="H974" s="213" t="s">
        <v>1</v>
      </c>
      <c r="I974" s="215"/>
      <c r="J974" s="211"/>
      <c r="K974" s="211"/>
      <c r="L974" s="216"/>
      <c r="M974" s="217"/>
      <c r="N974" s="218"/>
      <c r="O974" s="218"/>
      <c r="P974" s="218"/>
      <c r="Q974" s="218"/>
      <c r="R974" s="218"/>
      <c r="S974" s="218"/>
      <c r="T974" s="219"/>
      <c r="AT974" s="220" t="s">
        <v>283</v>
      </c>
      <c r="AU974" s="220" t="s">
        <v>84</v>
      </c>
      <c r="AV974" s="13" t="s">
        <v>16</v>
      </c>
      <c r="AW974" s="13" t="s">
        <v>32</v>
      </c>
      <c r="AX974" s="13" t="s">
        <v>76</v>
      </c>
      <c r="AY974" s="220" t="s">
        <v>272</v>
      </c>
    </row>
    <row r="975" spans="2:51" s="14" customFormat="1" ht="11.25">
      <c r="B975" s="221"/>
      <c r="C975" s="222"/>
      <c r="D975" s="212" t="s">
        <v>283</v>
      </c>
      <c r="E975" s="223" t="s">
        <v>1</v>
      </c>
      <c r="F975" s="224" t="s">
        <v>895</v>
      </c>
      <c r="G975" s="222"/>
      <c r="H975" s="225">
        <v>34.183</v>
      </c>
      <c r="I975" s="226"/>
      <c r="J975" s="222"/>
      <c r="K975" s="222"/>
      <c r="L975" s="227"/>
      <c r="M975" s="228"/>
      <c r="N975" s="229"/>
      <c r="O975" s="229"/>
      <c r="P975" s="229"/>
      <c r="Q975" s="229"/>
      <c r="R975" s="229"/>
      <c r="S975" s="229"/>
      <c r="T975" s="230"/>
      <c r="AT975" s="231" t="s">
        <v>283</v>
      </c>
      <c r="AU975" s="231" t="s">
        <v>84</v>
      </c>
      <c r="AV975" s="14" t="s">
        <v>84</v>
      </c>
      <c r="AW975" s="14" t="s">
        <v>32</v>
      </c>
      <c r="AX975" s="14" t="s">
        <v>76</v>
      </c>
      <c r="AY975" s="231" t="s">
        <v>272</v>
      </c>
    </row>
    <row r="976" spans="2:51" s="14" customFormat="1" ht="11.25">
      <c r="B976" s="221"/>
      <c r="C976" s="222"/>
      <c r="D976" s="212" t="s">
        <v>283</v>
      </c>
      <c r="E976" s="223" t="s">
        <v>1</v>
      </c>
      <c r="F976" s="224" t="s">
        <v>896</v>
      </c>
      <c r="G976" s="222"/>
      <c r="H976" s="225">
        <v>35.450000000000003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283</v>
      </c>
      <c r="AU976" s="231" t="s">
        <v>84</v>
      </c>
      <c r="AV976" s="14" t="s">
        <v>84</v>
      </c>
      <c r="AW976" s="14" t="s">
        <v>32</v>
      </c>
      <c r="AX976" s="14" t="s">
        <v>76</v>
      </c>
      <c r="AY976" s="231" t="s">
        <v>272</v>
      </c>
    </row>
    <row r="977" spans="1:65" s="14" customFormat="1" ht="11.25">
      <c r="B977" s="221"/>
      <c r="C977" s="222"/>
      <c r="D977" s="212" t="s">
        <v>283</v>
      </c>
      <c r="E977" s="223" t="s">
        <v>1</v>
      </c>
      <c r="F977" s="224" t="s">
        <v>897</v>
      </c>
      <c r="G977" s="222"/>
      <c r="H977" s="225">
        <v>25.591000000000001</v>
      </c>
      <c r="I977" s="226"/>
      <c r="J977" s="222"/>
      <c r="K977" s="222"/>
      <c r="L977" s="227"/>
      <c r="M977" s="228"/>
      <c r="N977" s="229"/>
      <c r="O977" s="229"/>
      <c r="P977" s="229"/>
      <c r="Q977" s="229"/>
      <c r="R977" s="229"/>
      <c r="S977" s="229"/>
      <c r="T977" s="230"/>
      <c r="AT977" s="231" t="s">
        <v>283</v>
      </c>
      <c r="AU977" s="231" t="s">
        <v>84</v>
      </c>
      <c r="AV977" s="14" t="s">
        <v>84</v>
      </c>
      <c r="AW977" s="14" t="s">
        <v>32</v>
      </c>
      <c r="AX977" s="14" t="s">
        <v>76</v>
      </c>
      <c r="AY977" s="231" t="s">
        <v>272</v>
      </c>
    </row>
    <row r="978" spans="1:65" s="14" customFormat="1" ht="11.25">
      <c r="B978" s="221"/>
      <c r="C978" s="222"/>
      <c r="D978" s="212" t="s">
        <v>283</v>
      </c>
      <c r="E978" s="223" t="s">
        <v>1</v>
      </c>
      <c r="F978" s="224" t="s">
        <v>898</v>
      </c>
      <c r="G978" s="222"/>
      <c r="H978" s="225">
        <v>26.507999999999999</v>
      </c>
      <c r="I978" s="226"/>
      <c r="J978" s="222"/>
      <c r="K978" s="222"/>
      <c r="L978" s="227"/>
      <c r="M978" s="228"/>
      <c r="N978" s="229"/>
      <c r="O978" s="229"/>
      <c r="P978" s="229"/>
      <c r="Q978" s="229"/>
      <c r="R978" s="229"/>
      <c r="S978" s="229"/>
      <c r="T978" s="230"/>
      <c r="AT978" s="231" t="s">
        <v>283</v>
      </c>
      <c r="AU978" s="231" t="s">
        <v>84</v>
      </c>
      <c r="AV978" s="14" t="s">
        <v>84</v>
      </c>
      <c r="AW978" s="14" t="s">
        <v>32</v>
      </c>
      <c r="AX978" s="14" t="s">
        <v>76</v>
      </c>
      <c r="AY978" s="231" t="s">
        <v>272</v>
      </c>
    </row>
    <row r="979" spans="1:65" s="14" customFormat="1" ht="11.25">
      <c r="B979" s="221"/>
      <c r="C979" s="222"/>
      <c r="D979" s="212" t="s">
        <v>283</v>
      </c>
      <c r="E979" s="223" t="s">
        <v>1</v>
      </c>
      <c r="F979" s="224" t="s">
        <v>899</v>
      </c>
      <c r="G979" s="222"/>
      <c r="H979" s="225">
        <v>32.865000000000002</v>
      </c>
      <c r="I979" s="226"/>
      <c r="J979" s="222"/>
      <c r="K979" s="222"/>
      <c r="L979" s="227"/>
      <c r="M979" s="228"/>
      <c r="N979" s="229"/>
      <c r="O979" s="229"/>
      <c r="P979" s="229"/>
      <c r="Q979" s="229"/>
      <c r="R979" s="229"/>
      <c r="S979" s="229"/>
      <c r="T979" s="230"/>
      <c r="AT979" s="231" t="s">
        <v>283</v>
      </c>
      <c r="AU979" s="231" t="s">
        <v>84</v>
      </c>
      <c r="AV979" s="14" t="s">
        <v>84</v>
      </c>
      <c r="AW979" s="14" t="s">
        <v>32</v>
      </c>
      <c r="AX979" s="14" t="s">
        <v>76</v>
      </c>
      <c r="AY979" s="231" t="s">
        <v>272</v>
      </c>
    </row>
    <row r="980" spans="1:65" s="14" customFormat="1" ht="11.25">
      <c r="B980" s="221"/>
      <c r="C980" s="222"/>
      <c r="D980" s="212" t="s">
        <v>283</v>
      </c>
      <c r="E980" s="223" t="s">
        <v>1</v>
      </c>
      <c r="F980" s="224" t="s">
        <v>900</v>
      </c>
      <c r="G980" s="222"/>
      <c r="H980" s="225">
        <v>18.167999999999999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283</v>
      </c>
      <c r="AU980" s="231" t="s">
        <v>84</v>
      </c>
      <c r="AV980" s="14" t="s">
        <v>84</v>
      </c>
      <c r="AW980" s="14" t="s">
        <v>32</v>
      </c>
      <c r="AX980" s="14" t="s">
        <v>76</v>
      </c>
      <c r="AY980" s="231" t="s">
        <v>272</v>
      </c>
    </row>
    <row r="981" spans="1:65" s="2" customFormat="1" ht="16.5" customHeight="1">
      <c r="A981" s="34"/>
      <c r="B981" s="35"/>
      <c r="C981" s="192" t="s">
        <v>901</v>
      </c>
      <c r="D981" s="192" t="s">
        <v>274</v>
      </c>
      <c r="E981" s="193" t="s">
        <v>902</v>
      </c>
      <c r="F981" s="194" t="s">
        <v>903</v>
      </c>
      <c r="G981" s="195" t="s">
        <v>277</v>
      </c>
      <c r="H981" s="196">
        <v>56.601999999999997</v>
      </c>
      <c r="I981" s="197"/>
      <c r="J981" s="198">
        <f>ROUND(I981*H981,2)</f>
        <v>0</v>
      </c>
      <c r="K981" s="194" t="s">
        <v>278</v>
      </c>
      <c r="L981" s="39"/>
      <c r="M981" s="199" t="s">
        <v>1</v>
      </c>
      <c r="N981" s="200" t="s">
        <v>41</v>
      </c>
      <c r="O981" s="71"/>
      <c r="P981" s="201">
        <f>O981*H981</f>
        <v>0</v>
      </c>
      <c r="Q981" s="201">
        <v>2.5018699999999998</v>
      </c>
      <c r="R981" s="201">
        <f>Q981*H981</f>
        <v>141.61084573999997</v>
      </c>
      <c r="S981" s="201">
        <v>0</v>
      </c>
      <c r="T981" s="202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203" t="s">
        <v>279</v>
      </c>
      <c r="AT981" s="203" t="s">
        <v>274</v>
      </c>
      <c r="AU981" s="203" t="s">
        <v>84</v>
      </c>
      <c r="AY981" s="17" t="s">
        <v>272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17" t="s">
        <v>16</v>
      </c>
      <c r="BK981" s="204">
        <f>ROUND(I981*H981,2)</f>
        <v>0</v>
      </c>
      <c r="BL981" s="17" t="s">
        <v>279</v>
      </c>
      <c r="BM981" s="203" t="s">
        <v>904</v>
      </c>
    </row>
    <row r="982" spans="1:65" s="2" customFormat="1" ht="11.25">
      <c r="A982" s="34"/>
      <c r="B982" s="35"/>
      <c r="C982" s="36"/>
      <c r="D982" s="205" t="s">
        <v>281</v>
      </c>
      <c r="E982" s="36"/>
      <c r="F982" s="206" t="s">
        <v>905</v>
      </c>
      <c r="G982" s="36"/>
      <c r="H982" s="36"/>
      <c r="I982" s="207"/>
      <c r="J982" s="36"/>
      <c r="K982" s="36"/>
      <c r="L982" s="39"/>
      <c r="M982" s="208"/>
      <c r="N982" s="209"/>
      <c r="O982" s="71"/>
      <c r="P982" s="71"/>
      <c r="Q982" s="71"/>
      <c r="R982" s="71"/>
      <c r="S982" s="71"/>
      <c r="T982" s="72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7" t="s">
        <v>281</v>
      </c>
      <c r="AU982" s="17" t="s">
        <v>84</v>
      </c>
    </row>
    <row r="983" spans="1:65" s="13" customFormat="1" ht="11.25">
      <c r="B983" s="210"/>
      <c r="C983" s="211"/>
      <c r="D983" s="212" t="s">
        <v>283</v>
      </c>
      <c r="E983" s="213" t="s">
        <v>1</v>
      </c>
      <c r="F983" s="214" t="s">
        <v>906</v>
      </c>
      <c r="G983" s="211"/>
      <c r="H983" s="213" t="s">
        <v>1</v>
      </c>
      <c r="I983" s="215"/>
      <c r="J983" s="211"/>
      <c r="K983" s="211"/>
      <c r="L983" s="216"/>
      <c r="M983" s="217"/>
      <c r="N983" s="218"/>
      <c r="O983" s="218"/>
      <c r="P983" s="218"/>
      <c r="Q983" s="218"/>
      <c r="R983" s="218"/>
      <c r="S983" s="218"/>
      <c r="T983" s="219"/>
      <c r="AT983" s="220" t="s">
        <v>283</v>
      </c>
      <c r="AU983" s="220" t="s">
        <v>84</v>
      </c>
      <c r="AV983" s="13" t="s">
        <v>16</v>
      </c>
      <c r="AW983" s="13" t="s">
        <v>32</v>
      </c>
      <c r="AX983" s="13" t="s">
        <v>76</v>
      </c>
      <c r="AY983" s="220" t="s">
        <v>272</v>
      </c>
    </row>
    <row r="984" spans="1:65" s="13" customFormat="1" ht="11.25">
      <c r="B984" s="210"/>
      <c r="C984" s="211"/>
      <c r="D984" s="212" t="s">
        <v>283</v>
      </c>
      <c r="E984" s="213" t="s">
        <v>1</v>
      </c>
      <c r="F984" s="214" t="s">
        <v>285</v>
      </c>
      <c r="G984" s="211"/>
      <c r="H984" s="213" t="s">
        <v>1</v>
      </c>
      <c r="I984" s="215"/>
      <c r="J984" s="211"/>
      <c r="K984" s="211"/>
      <c r="L984" s="216"/>
      <c r="M984" s="217"/>
      <c r="N984" s="218"/>
      <c r="O984" s="218"/>
      <c r="P984" s="218"/>
      <c r="Q984" s="218"/>
      <c r="R984" s="218"/>
      <c r="S984" s="218"/>
      <c r="T984" s="219"/>
      <c r="AT984" s="220" t="s">
        <v>283</v>
      </c>
      <c r="AU984" s="220" t="s">
        <v>84</v>
      </c>
      <c r="AV984" s="13" t="s">
        <v>16</v>
      </c>
      <c r="AW984" s="13" t="s">
        <v>32</v>
      </c>
      <c r="AX984" s="13" t="s">
        <v>76</v>
      </c>
      <c r="AY984" s="220" t="s">
        <v>272</v>
      </c>
    </row>
    <row r="985" spans="1:65" s="13" customFormat="1" ht="22.5">
      <c r="B985" s="210"/>
      <c r="C985" s="211"/>
      <c r="D985" s="212" t="s">
        <v>283</v>
      </c>
      <c r="E985" s="213" t="s">
        <v>1</v>
      </c>
      <c r="F985" s="214" t="s">
        <v>829</v>
      </c>
      <c r="G985" s="211"/>
      <c r="H985" s="213" t="s">
        <v>1</v>
      </c>
      <c r="I985" s="215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AT985" s="220" t="s">
        <v>283</v>
      </c>
      <c r="AU985" s="220" t="s">
        <v>84</v>
      </c>
      <c r="AV985" s="13" t="s">
        <v>16</v>
      </c>
      <c r="AW985" s="13" t="s">
        <v>32</v>
      </c>
      <c r="AX985" s="13" t="s">
        <v>76</v>
      </c>
      <c r="AY985" s="220" t="s">
        <v>272</v>
      </c>
    </row>
    <row r="986" spans="1:65" s="13" customFormat="1" ht="22.5">
      <c r="B986" s="210"/>
      <c r="C986" s="211"/>
      <c r="D986" s="212" t="s">
        <v>283</v>
      </c>
      <c r="E986" s="213" t="s">
        <v>1</v>
      </c>
      <c r="F986" s="214" t="s">
        <v>830</v>
      </c>
      <c r="G986" s="211"/>
      <c r="H986" s="213" t="s">
        <v>1</v>
      </c>
      <c r="I986" s="215"/>
      <c r="J986" s="211"/>
      <c r="K986" s="211"/>
      <c r="L986" s="216"/>
      <c r="M986" s="217"/>
      <c r="N986" s="218"/>
      <c r="O986" s="218"/>
      <c r="P986" s="218"/>
      <c r="Q986" s="218"/>
      <c r="R986" s="218"/>
      <c r="S986" s="218"/>
      <c r="T986" s="219"/>
      <c r="AT986" s="220" t="s">
        <v>283</v>
      </c>
      <c r="AU986" s="220" t="s">
        <v>84</v>
      </c>
      <c r="AV986" s="13" t="s">
        <v>16</v>
      </c>
      <c r="AW986" s="13" t="s">
        <v>32</v>
      </c>
      <c r="AX986" s="13" t="s">
        <v>76</v>
      </c>
      <c r="AY986" s="220" t="s">
        <v>272</v>
      </c>
    </row>
    <row r="987" spans="1:65" s="13" customFormat="1" ht="11.25">
      <c r="B987" s="210"/>
      <c r="C987" s="211"/>
      <c r="D987" s="212" t="s">
        <v>283</v>
      </c>
      <c r="E987" s="213" t="s">
        <v>1</v>
      </c>
      <c r="F987" s="214" t="s">
        <v>285</v>
      </c>
      <c r="G987" s="211"/>
      <c r="H987" s="213" t="s">
        <v>1</v>
      </c>
      <c r="I987" s="215"/>
      <c r="J987" s="211"/>
      <c r="K987" s="211"/>
      <c r="L987" s="216"/>
      <c r="M987" s="217"/>
      <c r="N987" s="218"/>
      <c r="O987" s="218"/>
      <c r="P987" s="218"/>
      <c r="Q987" s="218"/>
      <c r="R987" s="218"/>
      <c r="S987" s="218"/>
      <c r="T987" s="219"/>
      <c r="AT987" s="220" t="s">
        <v>283</v>
      </c>
      <c r="AU987" s="220" t="s">
        <v>84</v>
      </c>
      <c r="AV987" s="13" t="s">
        <v>16</v>
      </c>
      <c r="AW987" s="13" t="s">
        <v>32</v>
      </c>
      <c r="AX987" s="13" t="s">
        <v>76</v>
      </c>
      <c r="AY987" s="220" t="s">
        <v>272</v>
      </c>
    </row>
    <row r="988" spans="1:65" s="13" customFormat="1" ht="11.25">
      <c r="B988" s="210"/>
      <c r="C988" s="211"/>
      <c r="D988" s="212" t="s">
        <v>283</v>
      </c>
      <c r="E988" s="213" t="s">
        <v>1</v>
      </c>
      <c r="F988" s="214" t="s">
        <v>831</v>
      </c>
      <c r="G988" s="211"/>
      <c r="H988" s="213" t="s">
        <v>1</v>
      </c>
      <c r="I988" s="215"/>
      <c r="J988" s="211"/>
      <c r="K988" s="211"/>
      <c r="L988" s="216"/>
      <c r="M988" s="217"/>
      <c r="N988" s="218"/>
      <c r="O988" s="218"/>
      <c r="P988" s="218"/>
      <c r="Q988" s="218"/>
      <c r="R988" s="218"/>
      <c r="S988" s="218"/>
      <c r="T988" s="219"/>
      <c r="AT988" s="220" t="s">
        <v>283</v>
      </c>
      <c r="AU988" s="220" t="s">
        <v>84</v>
      </c>
      <c r="AV988" s="13" t="s">
        <v>16</v>
      </c>
      <c r="AW988" s="13" t="s">
        <v>32</v>
      </c>
      <c r="AX988" s="13" t="s">
        <v>76</v>
      </c>
      <c r="AY988" s="220" t="s">
        <v>272</v>
      </c>
    </row>
    <row r="989" spans="1:65" s="14" customFormat="1" ht="11.25">
      <c r="B989" s="221"/>
      <c r="C989" s="222"/>
      <c r="D989" s="212" t="s">
        <v>283</v>
      </c>
      <c r="E989" s="223" t="s">
        <v>1</v>
      </c>
      <c r="F989" s="224" t="s">
        <v>907</v>
      </c>
      <c r="G989" s="222"/>
      <c r="H989" s="225">
        <v>11.098000000000001</v>
      </c>
      <c r="I989" s="226"/>
      <c r="J989" s="222"/>
      <c r="K989" s="222"/>
      <c r="L989" s="227"/>
      <c r="M989" s="228"/>
      <c r="N989" s="229"/>
      <c r="O989" s="229"/>
      <c r="P989" s="229"/>
      <c r="Q989" s="229"/>
      <c r="R989" s="229"/>
      <c r="S989" s="229"/>
      <c r="T989" s="230"/>
      <c r="AT989" s="231" t="s">
        <v>283</v>
      </c>
      <c r="AU989" s="231" t="s">
        <v>84</v>
      </c>
      <c r="AV989" s="14" t="s">
        <v>84</v>
      </c>
      <c r="AW989" s="14" t="s">
        <v>32</v>
      </c>
      <c r="AX989" s="14" t="s">
        <v>76</v>
      </c>
      <c r="AY989" s="231" t="s">
        <v>272</v>
      </c>
    </row>
    <row r="990" spans="1:65" s="14" customFormat="1" ht="11.25">
      <c r="B990" s="221"/>
      <c r="C990" s="222"/>
      <c r="D990" s="212" t="s">
        <v>283</v>
      </c>
      <c r="E990" s="223" t="s">
        <v>1</v>
      </c>
      <c r="F990" s="224" t="s">
        <v>908</v>
      </c>
      <c r="G990" s="222"/>
      <c r="H990" s="225">
        <v>11.098000000000001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283</v>
      </c>
      <c r="AU990" s="231" t="s">
        <v>84</v>
      </c>
      <c r="AV990" s="14" t="s">
        <v>84</v>
      </c>
      <c r="AW990" s="14" t="s">
        <v>32</v>
      </c>
      <c r="AX990" s="14" t="s">
        <v>76</v>
      </c>
      <c r="AY990" s="231" t="s">
        <v>272</v>
      </c>
    </row>
    <row r="991" spans="1:65" s="14" customFormat="1" ht="11.25">
      <c r="B991" s="221"/>
      <c r="C991" s="222"/>
      <c r="D991" s="212" t="s">
        <v>283</v>
      </c>
      <c r="E991" s="223" t="s">
        <v>1</v>
      </c>
      <c r="F991" s="224" t="s">
        <v>909</v>
      </c>
      <c r="G991" s="222"/>
      <c r="H991" s="225">
        <v>3.2949999999999999</v>
      </c>
      <c r="I991" s="226"/>
      <c r="J991" s="222"/>
      <c r="K991" s="222"/>
      <c r="L991" s="227"/>
      <c r="M991" s="228"/>
      <c r="N991" s="229"/>
      <c r="O991" s="229"/>
      <c r="P991" s="229"/>
      <c r="Q991" s="229"/>
      <c r="R991" s="229"/>
      <c r="S991" s="229"/>
      <c r="T991" s="230"/>
      <c r="AT991" s="231" t="s">
        <v>283</v>
      </c>
      <c r="AU991" s="231" t="s">
        <v>84</v>
      </c>
      <c r="AV991" s="14" t="s">
        <v>84</v>
      </c>
      <c r="AW991" s="14" t="s">
        <v>32</v>
      </c>
      <c r="AX991" s="14" t="s">
        <v>76</v>
      </c>
      <c r="AY991" s="231" t="s">
        <v>272</v>
      </c>
    </row>
    <row r="992" spans="1:65" s="14" customFormat="1" ht="11.25">
      <c r="B992" s="221"/>
      <c r="C992" s="222"/>
      <c r="D992" s="212" t="s">
        <v>283</v>
      </c>
      <c r="E992" s="223" t="s">
        <v>1</v>
      </c>
      <c r="F992" s="224" t="s">
        <v>910</v>
      </c>
      <c r="G992" s="222"/>
      <c r="H992" s="225">
        <v>6.9359999999999999</v>
      </c>
      <c r="I992" s="226"/>
      <c r="J992" s="222"/>
      <c r="K992" s="222"/>
      <c r="L992" s="227"/>
      <c r="M992" s="228"/>
      <c r="N992" s="229"/>
      <c r="O992" s="229"/>
      <c r="P992" s="229"/>
      <c r="Q992" s="229"/>
      <c r="R992" s="229"/>
      <c r="S992" s="229"/>
      <c r="T992" s="230"/>
      <c r="AT992" s="231" t="s">
        <v>283</v>
      </c>
      <c r="AU992" s="231" t="s">
        <v>84</v>
      </c>
      <c r="AV992" s="14" t="s">
        <v>84</v>
      </c>
      <c r="AW992" s="14" t="s">
        <v>32</v>
      </c>
      <c r="AX992" s="14" t="s">
        <v>76</v>
      </c>
      <c r="AY992" s="231" t="s">
        <v>272</v>
      </c>
    </row>
    <row r="993" spans="1:65" s="14" customFormat="1" ht="22.5">
      <c r="B993" s="221"/>
      <c r="C993" s="222"/>
      <c r="D993" s="212" t="s">
        <v>283</v>
      </c>
      <c r="E993" s="223" t="s">
        <v>1</v>
      </c>
      <c r="F993" s="224" t="s">
        <v>911</v>
      </c>
      <c r="G993" s="222"/>
      <c r="H993" s="225">
        <v>11.596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283</v>
      </c>
      <c r="AU993" s="231" t="s">
        <v>84</v>
      </c>
      <c r="AV993" s="14" t="s">
        <v>84</v>
      </c>
      <c r="AW993" s="14" t="s">
        <v>32</v>
      </c>
      <c r="AX993" s="14" t="s">
        <v>76</v>
      </c>
      <c r="AY993" s="231" t="s">
        <v>272</v>
      </c>
    </row>
    <row r="994" spans="1:65" s="13" customFormat="1" ht="11.25">
      <c r="B994" s="210"/>
      <c r="C994" s="211"/>
      <c r="D994" s="212" t="s">
        <v>283</v>
      </c>
      <c r="E994" s="213" t="s">
        <v>1</v>
      </c>
      <c r="F994" s="214" t="s">
        <v>833</v>
      </c>
      <c r="G994" s="211"/>
      <c r="H994" s="213" t="s">
        <v>1</v>
      </c>
      <c r="I994" s="215"/>
      <c r="J994" s="211"/>
      <c r="K994" s="211"/>
      <c r="L994" s="216"/>
      <c r="M994" s="217"/>
      <c r="N994" s="218"/>
      <c r="O994" s="218"/>
      <c r="P994" s="218"/>
      <c r="Q994" s="218"/>
      <c r="R994" s="218"/>
      <c r="S994" s="218"/>
      <c r="T994" s="219"/>
      <c r="AT994" s="220" t="s">
        <v>283</v>
      </c>
      <c r="AU994" s="220" t="s">
        <v>84</v>
      </c>
      <c r="AV994" s="13" t="s">
        <v>16</v>
      </c>
      <c r="AW994" s="13" t="s">
        <v>32</v>
      </c>
      <c r="AX994" s="13" t="s">
        <v>76</v>
      </c>
      <c r="AY994" s="220" t="s">
        <v>272</v>
      </c>
    </row>
    <row r="995" spans="1:65" s="14" customFormat="1" ht="11.25">
      <c r="B995" s="221"/>
      <c r="C995" s="222"/>
      <c r="D995" s="212" t="s">
        <v>283</v>
      </c>
      <c r="E995" s="223" t="s">
        <v>1</v>
      </c>
      <c r="F995" s="224" t="s">
        <v>912</v>
      </c>
      <c r="G995" s="222"/>
      <c r="H995" s="225">
        <v>10.086</v>
      </c>
      <c r="I995" s="226"/>
      <c r="J995" s="222"/>
      <c r="K995" s="222"/>
      <c r="L995" s="227"/>
      <c r="M995" s="228"/>
      <c r="N995" s="229"/>
      <c r="O995" s="229"/>
      <c r="P995" s="229"/>
      <c r="Q995" s="229"/>
      <c r="R995" s="229"/>
      <c r="S995" s="229"/>
      <c r="T995" s="230"/>
      <c r="AT995" s="231" t="s">
        <v>283</v>
      </c>
      <c r="AU995" s="231" t="s">
        <v>84</v>
      </c>
      <c r="AV995" s="14" t="s">
        <v>84</v>
      </c>
      <c r="AW995" s="14" t="s">
        <v>32</v>
      </c>
      <c r="AX995" s="14" t="s">
        <v>76</v>
      </c>
      <c r="AY995" s="231" t="s">
        <v>272</v>
      </c>
    </row>
    <row r="996" spans="1:65" s="14" customFormat="1" ht="11.25">
      <c r="B996" s="221"/>
      <c r="C996" s="222"/>
      <c r="D996" s="212" t="s">
        <v>283</v>
      </c>
      <c r="E996" s="223" t="s">
        <v>1</v>
      </c>
      <c r="F996" s="224" t="s">
        <v>913</v>
      </c>
      <c r="G996" s="222"/>
      <c r="H996" s="225">
        <v>9.2460000000000004</v>
      </c>
      <c r="I996" s="226"/>
      <c r="J996" s="222"/>
      <c r="K996" s="222"/>
      <c r="L996" s="227"/>
      <c r="M996" s="228"/>
      <c r="N996" s="229"/>
      <c r="O996" s="229"/>
      <c r="P996" s="229"/>
      <c r="Q996" s="229"/>
      <c r="R996" s="229"/>
      <c r="S996" s="229"/>
      <c r="T996" s="230"/>
      <c r="AT996" s="231" t="s">
        <v>283</v>
      </c>
      <c r="AU996" s="231" t="s">
        <v>84</v>
      </c>
      <c r="AV996" s="14" t="s">
        <v>84</v>
      </c>
      <c r="AW996" s="14" t="s">
        <v>32</v>
      </c>
      <c r="AX996" s="14" t="s">
        <v>76</v>
      </c>
      <c r="AY996" s="231" t="s">
        <v>272</v>
      </c>
    </row>
    <row r="997" spans="1:65" s="14" customFormat="1" ht="11.25">
      <c r="B997" s="221"/>
      <c r="C997" s="222"/>
      <c r="D997" s="212" t="s">
        <v>283</v>
      </c>
      <c r="E997" s="223" t="s">
        <v>1</v>
      </c>
      <c r="F997" s="224" t="s">
        <v>914</v>
      </c>
      <c r="G997" s="222"/>
      <c r="H997" s="225">
        <v>2.9940000000000002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AT997" s="231" t="s">
        <v>283</v>
      </c>
      <c r="AU997" s="231" t="s">
        <v>84</v>
      </c>
      <c r="AV997" s="14" t="s">
        <v>84</v>
      </c>
      <c r="AW997" s="14" t="s">
        <v>32</v>
      </c>
      <c r="AX997" s="14" t="s">
        <v>76</v>
      </c>
      <c r="AY997" s="231" t="s">
        <v>272</v>
      </c>
    </row>
    <row r="998" spans="1:65" s="14" customFormat="1" ht="11.25">
      <c r="B998" s="221"/>
      <c r="C998" s="222"/>
      <c r="D998" s="212" t="s">
        <v>283</v>
      </c>
      <c r="E998" s="223" t="s">
        <v>1</v>
      </c>
      <c r="F998" s="224" t="s">
        <v>915</v>
      </c>
      <c r="G998" s="222"/>
      <c r="H998" s="225">
        <v>6.3040000000000003</v>
      </c>
      <c r="I998" s="226"/>
      <c r="J998" s="222"/>
      <c r="K998" s="222"/>
      <c r="L998" s="227"/>
      <c r="M998" s="228"/>
      <c r="N998" s="229"/>
      <c r="O998" s="229"/>
      <c r="P998" s="229"/>
      <c r="Q998" s="229"/>
      <c r="R998" s="229"/>
      <c r="S998" s="229"/>
      <c r="T998" s="230"/>
      <c r="AT998" s="231" t="s">
        <v>283</v>
      </c>
      <c r="AU998" s="231" t="s">
        <v>84</v>
      </c>
      <c r="AV998" s="14" t="s">
        <v>84</v>
      </c>
      <c r="AW998" s="14" t="s">
        <v>32</v>
      </c>
      <c r="AX998" s="14" t="s">
        <v>76</v>
      </c>
      <c r="AY998" s="231" t="s">
        <v>272</v>
      </c>
    </row>
    <row r="999" spans="1:65" s="13" customFormat="1" ht="11.25">
      <c r="B999" s="210"/>
      <c r="C999" s="211"/>
      <c r="D999" s="212" t="s">
        <v>283</v>
      </c>
      <c r="E999" s="213" t="s">
        <v>1</v>
      </c>
      <c r="F999" s="214" t="s">
        <v>837</v>
      </c>
      <c r="G999" s="211"/>
      <c r="H999" s="213" t="s">
        <v>1</v>
      </c>
      <c r="I999" s="215"/>
      <c r="J999" s="211"/>
      <c r="K999" s="211"/>
      <c r="L999" s="216"/>
      <c r="M999" s="217"/>
      <c r="N999" s="218"/>
      <c r="O999" s="218"/>
      <c r="P999" s="218"/>
      <c r="Q999" s="218"/>
      <c r="R999" s="218"/>
      <c r="S999" s="218"/>
      <c r="T999" s="219"/>
      <c r="AT999" s="220" t="s">
        <v>283</v>
      </c>
      <c r="AU999" s="220" t="s">
        <v>84</v>
      </c>
      <c r="AV999" s="13" t="s">
        <v>16</v>
      </c>
      <c r="AW999" s="13" t="s">
        <v>32</v>
      </c>
      <c r="AX999" s="13" t="s">
        <v>76</v>
      </c>
      <c r="AY999" s="220" t="s">
        <v>272</v>
      </c>
    </row>
    <row r="1000" spans="1:65" s="14" customFormat="1" ht="11.25">
      <c r="B1000" s="221"/>
      <c r="C1000" s="222"/>
      <c r="D1000" s="212" t="s">
        <v>283</v>
      </c>
      <c r="E1000" s="223" t="s">
        <v>1</v>
      </c>
      <c r="F1000" s="224" t="s">
        <v>916</v>
      </c>
      <c r="G1000" s="222"/>
      <c r="H1000" s="225">
        <v>8.7840000000000007</v>
      </c>
      <c r="I1000" s="226"/>
      <c r="J1000" s="222"/>
      <c r="K1000" s="222"/>
      <c r="L1000" s="227"/>
      <c r="M1000" s="228"/>
      <c r="N1000" s="229"/>
      <c r="O1000" s="229"/>
      <c r="P1000" s="229"/>
      <c r="Q1000" s="229"/>
      <c r="R1000" s="229"/>
      <c r="S1000" s="229"/>
      <c r="T1000" s="230"/>
      <c r="AT1000" s="231" t="s">
        <v>283</v>
      </c>
      <c r="AU1000" s="231" t="s">
        <v>84</v>
      </c>
      <c r="AV1000" s="14" t="s">
        <v>84</v>
      </c>
      <c r="AW1000" s="14" t="s">
        <v>32</v>
      </c>
      <c r="AX1000" s="14" t="s">
        <v>76</v>
      </c>
      <c r="AY1000" s="231" t="s">
        <v>272</v>
      </c>
    </row>
    <row r="1001" spans="1:65" s="14" customFormat="1" ht="11.25">
      <c r="B1001" s="221"/>
      <c r="C1001" s="222"/>
      <c r="D1001" s="212" t="s">
        <v>283</v>
      </c>
      <c r="E1001" s="223" t="s">
        <v>1</v>
      </c>
      <c r="F1001" s="224" t="s">
        <v>917</v>
      </c>
      <c r="G1001" s="222"/>
      <c r="H1001" s="225">
        <v>9.984</v>
      </c>
      <c r="I1001" s="226"/>
      <c r="J1001" s="222"/>
      <c r="K1001" s="222"/>
      <c r="L1001" s="227"/>
      <c r="M1001" s="228"/>
      <c r="N1001" s="229"/>
      <c r="O1001" s="229"/>
      <c r="P1001" s="229"/>
      <c r="Q1001" s="229"/>
      <c r="R1001" s="229"/>
      <c r="S1001" s="229"/>
      <c r="T1001" s="230"/>
      <c r="AT1001" s="231" t="s">
        <v>283</v>
      </c>
      <c r="AU1001" s="231" t="s">
        <v>84</v>
      </c>
      <c r="AV1001" s="14" t="s">
        <v>84</v>
      </c>
      <c r="AW1001" s="14" t="s">
        <v>32</v>
      </c>
      <c r="AX1001" s="14" t="s">
        <v>76</v>
      </c>
      <c r="AY1001" s="231" t="s">
        <v>272</v>
      </c>
    </row>
    <row r="1002" spans="1:65" s="14" customFormat="1" ht="11.25">
      <c r="B1002" s="221"/>
      <c r="C1002" s="222"/>
      <c r="D1002" s="212" t="s">
        <v>283</v>
      </c>
      <c r="E1002" s="223" t="s">
        <v>1</v>
      </c>
      <c r="F1002" s="224" t="s">
        <v>918</v>
      </c>
      <c r="G1002" s="222"/>
      <c r="H1002" s="225">
        <v>2.964</v>
      </c>
      <c r="I1002" s="226"/>
      <c r="J1002" s="222"/>
      <c r="K1002" s="222"/>
      <c r="L1002" s="227"/>
      <c r="M1002" s="228"/>
      <c r="N1002" s="229"/>
      <c r="O1002" s="229"/>
      <c r="P1002" s="229"/>
      <c r="Q1002" s="229"/>
      <c r="R1002" s="229"/>
      <c r="S1002" s="229"/>
      <c r="T1002" s="230"/>
      <c r="AT1002" s="231" t="s">
        <v>283</v>
      </c>
      <c r="AU1002" s="231" t="s">
        <v>84</v>
      </c>
      <c r="AV1002" s="14" t="s">
        <v>84</v>
      </c>
      <c r="AW1002" s="14" t="s">
        <v>32</v>
      </c>
      <c r="AX1002" s="14" t="s">
        <v>76</v>
      </c>
      <c r="AY1002" s="231" t="s">
        <v>272</v>
      </c>
    </row>
    <row r="1003" spans="1:65" s="14" customFormat="1" ht="11.25">
      <c r="B1003" s="221"/>
      <c r="C1003" s="222"/>
      <c r="D1003" s="212" t="s">
        <v>283</v>
      </c>
      <c r="E1003" s="223" t="s">
        <v>1</v>
      </c>
      <c r="F1003" s="224" t="s">
        <v>919</v>
      </c>
      <c r="G1003" s="222"/>
      <c r="H1003" s="225">
        <v>6.24</v>
      </c>
      <c r="I1003" s="226"/>
      <c r="J1003" s="222"/>
      <c r="K1003" s="222"/>
      <c r="L1003" s="227"/>
      <c r="M1003" s="228"/>
      <c r="N1003" s="229"/>
      <c r="O1003" s="229"/>
      <c r="P1003" s="229"/>
      <c r="Q1003" s="229"/>
      <c r="R1003" s="229"/>
      <c r="S1003" s="229"/>
      <c r="T1003" s="230"/>
      <c r="AT1003" s="231" t="s">
        <v>283</v>
      </c>
      <c r="AU1003" s="231" t="s">
        <v>84</v>
      </c>
      <c r="AV1003" s="14" t="s">
        <v>84</v>
      </c>
      <c r="AW1003" s="14" t="s">
        <v>32</v>
      </c>
      <c r="AX1003" s="14" t="s">
        <v>76</v>
      </c>
      <c r="AY1003" s="231" t="s">
        <v>272</v>
      </c>
    </row>
    <row r="1004" spans="1:65" s="13" customFormat="1" ht="11.25">
      <c r="B1004" s="210"/>
      <c r="C1004" s="211"/>
      <c r="D1004" s="212" t="s">
        <v>283</v>
      </c>
      <c r="E1004" s="213" t="s">
        <v>1</v>
      </c>
      <c r="F1004" s="214" t="s">
        <v>285</v>
      </c>
      <c r="G1004" s="211"/>
      <c r="H1004" s="213" t="s">
        <v>1</v>
      </c>
      <c r="I1004" s="215"/>
      <c r="J1004" s="211"/>
      <c r="K1004" s="211"/>
      <c r="L1004" s="216"/>
      <c r="M1004" s="217"/>
      <c r="N1004" s="218"/>
      <c r="O1004" s="218"/>
      <c r="P1004" s="218"/>
      <c r="Q1004" s="218"/>
      <c r="R1004" s="218"/>
      <c r="S1004" s="218"/>
      <c r="T1004" s="219"/>
      <c r="AT1004" s="220" t="s">
        <v>283</v>
      </c>
      <c r="AU1004" s="220" t="s">
        <v>84</v>
      </c>
      <c r="AV1004" s="13" t="s">
        <v>16</v>
      </c>
      <c r="AW1004" s="13" t="s">
        <v>32</v>
      </c>
      <c r="AX1004" s="13" t="s">
        <v>76</v>
      </c>
      <c r="AY1004" s="220" t="s">
        <v>272</v>
      </c>
    </row>
    <row r="1005" spans="1:65" s="13" customFormat="1" ht="11.25">
      <c r="B1005" s="210"/>
      <c r="C1005" s="211"/>
      <c r="D1005" s="212" t="s">
        <v>283</v>
      </c>
      <c r="E1005" s="213" t="s">
        <v>1</v>
      </c>
      <c r="F1005" s="214" t="s">
        <v>289</v>
      </c>
      <c r="G1005" s="211"/>
      <c r="H1005" s="213" t="s">
        <v>1</v>
      </c>
      <c r="I1005" s="215"/>
      <c r="J1005" s="211"/>
      <c r="K1005" s="211"/>
      <c r="L1005" s="216"/>
      <c r="M1005" s="217"/>
      <c r="N1005" s="218"/>
      <c r="O1005" s="218"/>
      <c r="P1005" s="218"/>
      <c r="Q1005" s="218"/>
      <c r="R1005" s="218"/>
      <c r="S1005" s="218"/>
      <c r="T1005" s="219"/>
      <c r="AT1005" s="220" t="s">
        <v>283</v>
      </c>
      <c r="AU1005" s="220" t="s">
        <v>84</v>
      </c>
      <c r="AV1005" s="13" t="s">
        <v>16</v>
      </c>
      <c r="AW1005" s="13" t="s">
        <v>32</v>
      </c>
      <c r="AX1005" s="13" t="s">
        <v>76</v>
      </c>
      <c r="AY1005" s="220" t="s">
        <v>272</v>
      </c>
    </row>
    <row r="1006" spans="1:65" s="14" customFormat="1" ht="11.25">
      <c r="B1006" s="221"/>
      <c r="C1006" s="222"/>
      <c r="D1006" s="212" t="s">
        <v>283</v>
      </c>
      <c r="E1006" s="223" t="s">
        <v>1</v>
      </c>
      <c r="F1006" s="224" t="s">
        <v>920</v>
      </c>
      <c r="G1006" s="222"/>
      <c r="H1006" s="225">
        <v>-44.023000000000003</v>
      </c>
      <c r="I1006" s="226"/>
      <c r="J1006" s="222"/>
      <c r="K1006" s="222"/>
      <c r="L1006" s="227"/>
      <c r="M1006" s="228"/>
      <c r="N1006" s="229"/>
      <c r="O1006" s="229"/>
      <c r="P1006" s="229"/>
      <c r="Q1006" s="229"/>
      <c r="R1006" s="229"/>
      <c r="S1006" s="229"/>
      <c r="T1006" s="230"/>
      <c r="AT1006" s="231" t="s">
        <v>283</v>
      </c>
      <c r="AU1006" s="231" t="s">
        <v>84</v>
      </c>
      <c r="AV1006" s="14" t="s">
        <v>84</v>
      </c>
      <c r="AW1006" s="14" t="s">
        <v>32</v>
      </c>
      <c r="AX1006" s="14" t="s">
        <v>76</v>
      </c>
      <c r="AY1006" s="231" t="s">
        <v>272</v>
      </c>
    </row>
    <row r="1007" spans="1:65" s="2" customFormat="1" ht="24.2" customHeight="1">
      <c r="A1007" s="34"/>
      <c r="B1007" s="35"/>
      <c r="C1007" s="192" t="s">
        <v>921</v>
      </c>
      <c r="D1007" s="192" t="s">
        <v>274</v>
      </c>
      <c r="E1007" s="193" t="s">
        <v>922</v>
      </c>
      <c r="F1007" s="194" t="s">
        <v>923</v>
      </c>
      <c r="G1007" s="195" t="s">
        <v>156</v>
      </c>
      <c r="H1007" s="196">
        <v>344.67899999999997</v>
      </c>
      <c r="I1007" s="197"/>
      <c r="J1007" s="198">
        <f>ROUND(I1007*H1007,2)</f>
        <v>0</v>
      </c>
      <c r="K1007" s="194" t="s">
        <v>278</v>
      </c>
      <c r="L1007" s="39"/>
      <c r="M1007" s="199" t="s">
        <v>1</v>
      </c>
      <c r="N1007" s="200" t="s">
        <v>41</v>
      </c>
      <c r="O1007" s="71"/>
      <c r="P1007" s="201">
        <f>O1007*H1007</f>
        <v>0</v>
      </c>
      <c r="Q1007" s="201">
        <v>2.7499999999999998E-3</v>
      </c>
      <c r="R1007" s="201">
        <f>Q1007*H1007</f>
        <v>0.94786724999999983</v>
      </c>
      <c r="S1007" s="201">
        <v>0</v>
      </c>
      <c r="T1007" s="202">
        <f>S1007*H1007</f>
        <v>0</v>
      </c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R1007" s="203" t="s">
        <v>279</v>
      </c>
      <c r="AT1007" s="203" t="s">
        <v>274</v>
      </c>
      <c r="AU1007" s="203" t="s">
        <v>84</v>
      </c>
      <c r="AY1007" s="17" t="s">
        <v>272</v>
      </c>
      <c r="BE1007" s="204">
        <f>IF(N1007="základní",J1007,0)</f>
        <v>0</v>
      </c>
      <c r="BF1007" s="204">
        <f>IF(N1007="snížená",J1007,0)</f>
        <v>0</v>
      </c>
      <c r="BG1007" s="204">
        <f>IF(N1007="zákl. přenesená",J1007,0)</f>
        <v>0</v>
      </c>
      <c r="BH1007" s="204">
        <f>IF(N1007="sníž. přenesená",J1007,0)</f>
        <v>0</v>
      </c>
      <c r="BI1007" s="204">
        <f>IF(N1007="nulová",J1007,0)</f>
        <v>0</v>
      </c>
      <c r="BJ1007" s="17" t="s">
        <v>16</v>
      </c>
      <c r="BK1007" s="204">
        <f>ROUND(I1007*H1007,2)</f>
        <v>0</v>
      </c>
      <c r="BL1007" s="17" t="s">
        <v>279</v>
      </c>
      <c r="BM1007" s="203" t="s">
        <v>924</v>
      </c>
    </row>
    <row r="1008" spans="1:65" s="2" customFormat="1" ht="11.25">
      <c r="A1008" s="34"/>
      <c r="B1008" s="35"/>
      <c r="C1008" s="36"/>
      <c r="D1008" s="205" t="s">
        <v>281</v>
      </c>
      <c r="E1008" s="36"/>
      <c r="F1008" s="206" t="s">
        <v>925</v>
      </c>
      <c r="G1008" s="36"/>
      <c r="H1008" s="36"/>
      <c r="I1008" s="207"/>
      <c r="J1008" s="36"/>
      <c r="K1008" s="36"/>
      <c r="L1008" s="39"/>
      <c r="M1008" s="208"/>
      <c r="N1008" s="209"/>
      <c r="O1008" s="71"/>
      <c r="P1008" s="71"/>
      <c r="Q1008" s="71"/>
      <c r="R1008" s="71"/>
      <c r="S1008" s="71"/>
      <c r="T1008" s="72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T1008" s="17" t="s">
        <v>281</v>
      </c>
      <c r="AU1008" s="17" t="s">
        <v>84</v>
      </c>
    </row>
    <row r="1009" spans="2:51" s="13" customFormat="1" ht="22.5">
      <c r="B1009" s="210"/>
      <c r="C1009" s="211"/>
      <c r="D1009" s="212" t="s">
        <v>283</v>
      </c>
      <c r="E1009" s="213" t="s">
        <v>1</v>
      </c>
      <c r="F1009" s="214" t="s">
        <v>829</v>
      </c>
      <c r="G1009" s="211"/>
      <c r="H1009" s="213" t="s">
        <v>1</v>
      </c>
      <c r="I1009" s="215"/>
      <c r="J1009" s="211"/>
      <c r="K1009" s="211"/>
      <c r="L1009" s="216"/>
      <c r="M1009" s="217"/>
      <c r="N1009" s="218"/>
      <c r="O1009" s="218"/>
      <c r="P1009" s="218"/>
      <c r="Q1009" s="218"/>
      <c r="R1009" s="218"/>
      <c r="S1009" s="218"/>
      <c r="T1009" s="219"/>
      <c r="AT1009" s="220" t="s">
        <v>283</v>
      </c>
      <c r="AU1009" s="220" t="s">
        <v>84</v>
      </c>
      <c r="AV1009" s="13" t="s">
        <v>16</v>
      </c>
      <c r="AW1009" s="13" t="s">
        <v>32</v>
      </c>
      <c r="AX1009" s="13" t="s">
        <v>76</v>
      </c>
      <c r="AY1009" s="220" t="s">
        <v>272</v>
      </c>
    </row>
    <row r="1010" spans="2:51" s="13" customFormat="1" ht="22.5">
      <c r="B1010" s="210"/>
      <c r="C1010" s="211"/>
      <c r="D1010" s="212" t="s">
        <v>283</v>
      </c>
      <c r="E1010" s="213" t="s">
        <v>1</v>
      </c>
      <c r="F1010" s="214" t="s">
        <v>830</v>
      </c>
      <c r="G1010" s="211"/>
      <c r="H1010" s="213" t="s">
        <v>1</v>
      </c>
      <c r="I1010" s="215"/>
      <c r="J1010" s="211"/>
      <c r="K1010" s="211"/>
      <c r="L1010" s="216"/>
      <c r="M1010" s="217"/>
      <c r="N1010" s="218"/>
      <c r="O1010" s="218"/>
      <c r="P1010" s="218"/>
      <c r="Q1010" s="218"/>
      <c r="R1010" s="218"/>
      <c r="S1010" s="218"/>
      <c r="T1010" s="219"/>
      <c r="AT1010" s="220" t="s">
        <v>283</v>
      </c>
      <c r="AU1010" s="220" t="s">
        <v>84</v>
      </c>
      <c r="AV1010" s="13" t="s">
        <v>16</v>
      </c>
      <c r="AW1010" s="13" t="s">
        <v>32</v>
      </c>
      <c r="AX1010" s="13" t="s">
        <v>76</v>
      </c>
      <c r="AY1010" s="220" t="s">
        <v>272</v>
      </c>
    </row>
    <row r="1011" spans="2:51" s="13" customFormat="1" ht="11.25">
      <c r="B1011" s="210"/>
      <c r="C1011" s="211"/>
      <c r="D1011" s="212" t="s">
        <v>283</v>
      </c>
      <c r="E1011" s="213" t="s">
        <v>1</v>
      </c>
      <c r="F1011" s="214" t="s">
        <v>285</v>
      </c>
      <c r="G1011" s="211"/>
      <c r="H1011" s="213" t="s">
        <v>1</v>
      </c>
      <c r="I1011" s="215"/>
      <c r="J1011" s="211"/>
      <c r="K1011" s="211"/>
      <c r="L1011" s="216"/>
      <c r="M1011" s="217"/>
      <c r="N1011" s="218"/>
      <c r="O1011" s="218"/>
      <c r="P1011" s="218"/>
      <c r="Q1011" s="218"/>
      <c r="R1011" s="218"/>
      <c r="S1011" s="218"/>
      <c r="T1011" s="219"/>
      <c r="AT1011" s="220" t="s">
        <v>283</v>
      </c>
      <c r="AU1011" s="220" t="s">
        <v>84</v>
      </c>
      <c r="AV1011" s="13" t="s">
        <v>16</v>
      </c>
      <c r="AW1011" s="13" t="s">
        <v>32</v>
      </c>
      <c r="AX1011" s="13" t="s">
        <v>76</v>
      </c>
      <c r="AY1011" s="220" t="s">
        <v>272</v>
      </c>
    </row>
    <row r="1012" spans="2:51" s="13" customFormat="1" ht="11.25">
      <c r="B1012" s="210"/>
      <c r="C1012" s="211"/>
      <c r="D1012" s="212" t="s">
        <v>283</v>
      </c>
      <c r="E1012" s="213" t="s">
        <v>1</v>
      </c>
      <c r="F1012" s="214" t="s">
        <v>831</v>
      </c>
      <c r="G1012" s="211"/>
      <c r="H1012" s="213" t="s">
        <v>1</v>
      </c>
      <c r="I1012" s="215"/>
      <c r="J1012" s="211"/>
      <c r="K1012" s="211"/>
      <c r="L1012" s="216"/>
      <c r="M1012" s="217"/>
      <c r="N1012" s="218"/>
      <c r="O1012" s="218"/>
      <c r="P1012" s="218"/>
      <c r="Q1012" s="218"/>
      <c r="R1012" s="218"/>
      <c r="S1012" s="218"/>
      <c r="T1012" s="219"/>
      <c r="AT1012" s="220" t="s">
        <v>283</v>
      </c>
      <c r="AU1012" s="220" t="s">
        <v>84</v>
      </c>
      <c r="AV1012" s="13" t="s">
        <v>16</v>
      </c>
      <c r="AW1012" s="13" t="s">
        <v>32</v>
      </c>
      <c r="AX1012" s="13" t="s">
        <v>76</v>
      </c>
      <c r="AY1012" s="220" t="s">
        <v>272</v>
      </c>
    </row>
    <row r="1013" spans="2:51" s="14" customFormat="1" ht="11.25">
      <c r="B1013" s="221"/>
      <c r="C1013" s="222"/>
      <c r="D1013" s="212" t="s">
        <v>283</v>
      </c>
      <c r="E1013" s="223" t="s">
        <v>1</v>
      </c>
      <c r="F1013" s="224" t="s">
        <v>926</v>
      </c>
      <c r="G1013" s="222"/>
      <c r="H1013" s="225">
        <v>75.238</v>
      </c>
      <c r="I1013" s="226"/>
      <c r="J1013" s="222"/>
      <c r="K1013" s="222"/>
      <c r="L1013" s="227"/>
      <c r="M1013" s="228"/>
      <c r="N1013" s="229"/>
      <c r="O1013" s="229"/>
      <c r="P1013" s="229"/>
      <c r="Q1013" s="229"/>
      <c r="R1013" s="229"/>
      <c r="S1013" s="229"/>
      <c r="T1013" s="230"/>
      <c r="AT1013" s="231" t="s">
        <v>283</v>
      </c>
      <c r="AU1013" s="231" t="s">
        <v>84</v>
      </c>
      <c r="AV1013" s="14" t="s">
        <v>84</v>
      </c>
      <c r="AW1013" s="14" t="s">
        <v>32</v>
      </c>
      <c r="AX1013" s="14" t="s">
        <v>76</v>
      </c>
      <c r="AY1013" s="231" t="s">
        <v>272</v>
      </c>
    </row>
    <row r="1014" spans="2:51" s="14" customFormat="1" ht="11.25">
      <c r="B1014" s="221"/>
      <c r="C1014" s="222"/>
      <c r="D1014" s="212" t="s">
        <v>283</v>
      </c>
      <c r="E1014" s="223" t="s">
        <v>1</v>
      </c>
      <c r="F1014" s="224" t="s">
        <v>927</v>
      </c>
      <c r="G1014" s="222"/>
      <c r="H1014" s="225">
        <v>58.027999999999999</v>
      </c>
      <c r="I1014" s="226"/>
      <c r="J1014" s="222"/>
      <c r="K1014" s="222"/>
      <c r="L1014" s="227"/>
      <c r="M1014" s="228"/>
      <c r="N1014" s="229"/>
      <c r="O1014" s="229"/>
      <c r="P1014" s="229"/>
      <c r="Q1014" s="229"/>
      <c r="R1014" s="229"/>
      <c r="S1014" s="229"/>
      <c r="T1014" s="230"/>
      <c r="AT1014" s="231" t="s">
        <v>283</v>
      </c>
      <c r="AU1014" s="231" t="s">
        <v>84</v>
      </c>
      <c r="AV1014" s="14" t="s">
        <v>84</v>
      </c>
      <c r="AW1014" s="14" t="s">
        <v>32</v>
      </c>
      <c r="AX1014" s="14" t="s">
        <v>76</v>
      </c>
      <c r="AY1014" s="231" t="s">
        <v>272</v>
      </c>
    </row>
    <row r="1015" spans="2:51" s="14" customFormat="1" ht="11.25">
      <c r="B1015" s="221"/>
      <c r="C1015" s="222"/>
      <c r="D1015" s="212" t="s">
        <v>283</v>
      </c>
      <c r="E1015" s="223" t="s">
        <v>1</v>
      </c>
      <c r="F1015" s="224" t="s">
        <v>928</v>
      </c>
      <c r="G1015" s="222"/>
      <c r="H1015" s="225">
        <v>37.22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283</v>
      </c>
      <c r="AU1015" s="231" t="s">
        <v>84</v>
      </c>
      <c r="AV1015" s="14" t="s">
        <v>84</v>
      </c>
      <c r="AW1015" s="14" t="s">
        <v>32</v>
      </c>
      <c r="AX1015" s="14" t="s">
        <v>76</v>
      </c>
      <c r="AY1015" s="231" t="s">
        <v>272</v>
      </c>
    </row>
    <row r="1016" spans="2:51" s="13" customFormat="1" ht="11.25">
      <c r="B1016" s="210"/>
      <c r="C1016" s="211"/>
      <c r="D1016" s="212" t="s">
        <v>283</v>
      </c>
      <c r="E1016" s="213" t="s">
        <v>1</v>
      </c>
      <c r="F1016" s="214" t="s">
        <v>833</v>
      </c>
      <c r="G1016" s="211"/>
      <c r="H1016" s="213" t="s">
        <v>1</v>
      </c>
      <c r="I1016" s="215"/>
      <c r="J1016" s="211"/>
      <c r="K1016" s="211"/>
      <c r="L1016" s="216"/>
      <c r="M1016" s="217"/>
      <c r="N1016" s="218"/>
      <c r="O1016" s="218"/>
      <c r="P1016" s="218"/>
      <c r="Q1016" s="218"/>
      <c r="R1016" s="218"/>
      <c r="S1016" s="218"/>
      <c r="T1016" s="219"/>
      <c r="AT1016" s="220" t="s">
        <v>283</v>
      </c>
      <c r="AU1016" s="220" t="s">
        <v>84</v>
      </c>
      <c r="AV1016" s="13" t="s">
        <v>16</v>
      </c>
      <c r="AW1016" s="13" t="s">
        <v>32</v>
      </c>
      <c r="AX1016" s="13" t="s">
        <v>76</v>
      </c>
      <c r="AY1016" s="220" t="s">
        <v>272</v>
      </c>
    </row>
    <row r="1017" spans="2:51" s="14" customFormat="1" ht="11.25">
      <c r="B1017" s="221"/>
      <c r="C1017" s="222"/>
      <c r="D1017" s="212" t="s">
        <v>283</v>
      </c>
      <c r="E1017" s="223" t="s">
        <v>1</v>
      </c>
      <c r="F1017" s="224" t="s">
        <v>929</v>
      </c>
      <c r="G1017" s="222"/>
      <c r="H1017" s="225">
        <v>85.323999999999998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283</v>
      </c>
      <c r="AU1017" s="231" t="s">
        <v>84</v>
      </c>
      <c r="AV1017" s="14" t="s">
        <v>84</v>
      </c>
      <c r="AW1017" s="14" t="s">
        <v>32</v>
      </c>
      <c r="AX1017" s="14" t="s">
        <v>76</v>
      </c>
      <c r="AY1017" s="231" t="s">
        <v>272</v>
      </c>
    </row>
    <row r="1018" spans="2:51" s="14" customFormat="1" ht="22.5">
      <c r="B1018" s="221"/>
      <c r="C1018" s="222"/>
      <c r="D1018" s="212" t="s">
        <v>283</v>
      </c>
      <c r="E1018" s="223" t="s">
        <v>1</v>
      </c>
      <c r="F1018" s="224" t="s">
        <v>930</v>
      </c>
      <c r="G1018" s="222"/>
      <c r="H1018" s="225">
        <v>63.591999999999999</v>
      </c>
      <c r="I1018" s="226"/>
      <c r="J1018" s="222"/>
      <c r="K1018" s="222"/>
      <c r="L1018" s="227"/>
      <c r="M1018" s="228"/>
      <c r="N1018" s="229"/>
      <c r="O1018" s="229"/>
      <c r="P1018" s="229"/>
      <c r="Q1018" s="229"/>
      <c r="R1018" s="229"/>
      <c r="S1018" s="229"/>
      <c r="T1018" s="230"/>
      <c r="AT1018" s="231" t="s">
        <v>283</v>
      </c>
      <c r="AU1018" s="231" t="s">
        <v>84</v>
      </c>
      <c r="AV1018" s="14" t="s">
        <v>84</v>
      </c>
      <c r="AW1018" s="14" t="s">
        <v>32</v>
      </c>
      <c r="AX1018" s="14" t="s">
        <v>76</v>
      </c>
      <c r="AY1018" s="231" t="s">
        <v>272</v>
      </c>
    </row>
    <row r="1019" spans="2:51" s="14" customFormat="1" ht="11.25">
      <c r="B1019" s="221"/>
      <c r="C1019" s="222"/>
      <c r="D1019" s="212" t="s">
        <v>283</v>
      </c>
      <c r="E1019" s="223" t="s">
        <v>1</v>
      </c>
      <c r="F1019" s="224" t="s">
        <v>931</v>
      </c>
      <c r="G1019" s="222"/>
      <c r="H1019" s="225">
        <v>42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AT1019" s="231" t="s">
        <v>283</v>
      </c>
      <c r="AU1019" s="231" t="s">
        <v>84</v>
      </c>
      <c r="AV1019" s="14" t="s">
        <v>84</v>
      </c>
      <c r="AW1019" s="14" t="s">
        <v>32</v>
      </c>
      <c r="AX1019" s="14" t="s">
        <v>76</v>
      </c>
      <c r="AY1019" s="231" t="s">
        <v>272</v>
      </c>
    </row>
    <row r="1020" spans="2:51" s="13" customFormat="1" ht="11.25">
      <c r="B1020" s="210"/>
      <c r="C1020" s="211"/>
      <c r="D1020" s="212" t="s">
        <v>283</v>
      </c>
      <c r="E1020" s="213" t="s">
        <v>1</v>
      </c>
      <c r="F1020" s="214" t="s">
        <v>837</v>
      </c>
      <c r="G1020" s="211"/>
      <c r="H1020" s="213" t="s">
        <v>1</v>
      </c>
      <c r="I1020" s="215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AT1020" s="220" t="s">
        <v>283</v>
      </c>
      <c r="AU1020" s="220" t="s">
        <v>84</v>
      </c>
      <c r="AV1020" s="13" t="s">
        <v>16</v>
      </c>
      <c r="AW1020" s="13" t="s">
        <v>32</v>
      </c>
      <c r="AX1020" s="13" t="s">
        <v>76</v>
      </c>
      <c r="AY1020" s="220" t="s">
        <v>272</v>
      </c>
    </row>
    <row r="1021" spans="2:51" s="14" customFormat="1" ht="22.5">
      <c r="B1021" s="221"/>
      <c r="C1021" s="222"/>
      <c r="D1021" s="212" t="s">
        <v>283</v>
      </c>
      <c r="E1021" s="223" t="s">
        <v>1</v>
      </c>
      <c r="F1021" s="224" t="s">
        <v>932</v>
      </c>
      <c r="G1021" s="222"/>
      <c r="H1021" s="225">
        <v>67.683000000000007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AT1021" s="231" t="s">
        <v>283</v>
      </c>
      <c r="AU1021" s="231" t="s">
        <v>84</v>
      </c>
      <c r="AV1021" s="14" t="s">
        <v>84</v>
      </c>
      <c r="AW1021" s="14" t="s">
        <v>32</v>
      </c>
      <c r="AX1021" s="14" t="s">
        <v>76</v>
      </c>
      <c r="AY1021" s="231" t="s">
        <v>272</v>
      </c>
    </row>
    <row r="1022" spans="2:51" s="14" customFormat="1" ht="11.25">
      <c r="B1022" s="221"/>
      <c r="C1022" s="222"/>
      <c r="D1022" s="212" t="s">
        <v>283</v>
      </c>
      <c r="E1022" s="223" t="s">
        <v>1</v>
      </c>
      <c r="F1022" s="224" t="s">
        <v>933</v>
      </c>
      <c r="G1022" s="222"/>
      <c r="H1022" s="225">
        <v>52.4</v>
      </c>
      <c r="I1022" s="226"/>
      <c r="J1022" s="222"/>
      <c r="K1022" s="222"/>
      <c r="L1022" s="227"/>
      <c r="M1022" s="228"/>
      <c r="N1022" s="229"/>
      <c r="O1022" s="229"/>
      <c r="P1022" s="229"/>
      <c r="Q1022" s="229"/>
      <c r="R1022" s="229"/>
      <c r="S1022" s="229"/>
      <c r="T1022" s="230"/>
      <c r="AT1022" s="231" t="s">
        <v>283</v>
      </c>
      <c r="AU1022" s="231" t="s">
        <v>84</v>
      </c>
      <c r="AV1022" s="14" t="s">
        <v>84</v>
      </c>
      <c r="AW1022" s="14" t="s">
        <v>32</v>
      </c>
      <c r="AX1022" s="14" t="s">
        <v>76</v>
      </c>
      <c r="AY1022" s="231" t="s">
        <v>272</v>
      </c>
    </row>
    <row r="1023" spans="2:51" s="14" customFormat="1" ht="11.25">
      <c r="B1023" s="221"/>
      <c r="C1023" s="222"/>
      <c r="D1023" s="212" t="s">
        <v>283</v>
      </c>
      <c r="E1023" s="223" t="s">
        <v>1</v>
      </c>
      <c r="F1023" s="224" t="s">
        <v>934</v>
      </c>
      <c r="G1023" s="222"/>
      <c r="H1023" s="225">
        <v>33.68</v>
      </c>
      <c r="I1023" s="226"/>
      <c r="J1023" s="222"/>
      <c r="K1023" s="222"/>
      <c r="L1023" s="227"/>
      <c r="M1023" s="228"/>
      <c r="N1023" s="229"/>
      <c r="O1023" s="229"/>
      <c r="P1023" s="229"/>
      <c r="Q1023" s="229"/>
      <c r="R1023" s="229"/>
      <c r="S1023" s="229"/>
      <c r="T1023" s="230"/>
      <c r="AT1023" s="231" t="s">
        <v>283</v>
      </c>
      <c r="AU1023" s="231" t="s">
        <v>84</v>
      </c>
      <c r="AV1023" s="14" t="s">
        <v>84</v>
      </c>
      <c r="AW1023" s="14" t="s">
        <v>32</v>
      </c>
      <c r="AX1023" s="14" t="s">
        <v>76</v>
      </c>
      <c r="AY1023" s="231" t="s">
        <v>272</v>
      </c>
    </row>
    <row r="1024" spans="2:51" s="13" customFormat="1" ht="11.25">
      <c r="B1024" s="210"/>
      <c r="C1024" s="211"/>
      <c r="D1024" s="212" t="s">
        <v>283</v>
      </c>
      <c r="E1024" s="213" t="s">
        <v>1</v>
      </c>
      <c r="F1024" s="214" t="s">
        <v>285</v>
      </c>
      <c r="G1024" s="211"/>
      <c r="H1024" s="213" t="s">
        <v>1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283</v>
      </c>
      <c r="AU1024" s="220" t="s">
        <v>84</v>
      </c>
      <c r="AV1024" s="13" t="s">
        <v>16</v>
      </c>
      <c r="AW1024" s="13" t="s">
        <v>32</v>
      </c>
      <c r="AX1024" s="13" t="s">
        <v>76</v>
      </c>
      <c r="AY1024" s="220" t="s">
        <v>272</v>
      </c>
    </row>
    <row r="1025" spans="1:65" s="13" customFormat="1" ht="11.25">
      <c r="B1025" s="210"/>
      <c r="C1025" s="211"/>
      <c r="D1025" s="212" t="s">
        <v>283</v>
      </c>
      <c r="E1025" s="213" t="s">
        <v>1</v>
      </c>
      <c r="F1025" s="214" t="s">
        <v>289</v>
      </c>
      <c r="G1025" s="211"/>
      <c r="H1025" s="213" t="s">
        <v>1</v>
      </c>
      <c r="I1025" s="215"/>
      <c r="J1025" s="211"/>
      <c r="K1025" s="211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283</v>
      </c>
      <c r="AU1025" s="220" t="s">
        <v>84</v>
      </c>
      <c r="AV1025" s="13" t="s">
        <v>16</v>
      </c>
      <c r="AW1025" s="13" t="s">
        <v>32</v>
      </c>
      <c r="AX1025" s="13" t="s">
        <v>76</v>
      </c>
      <c r="AY1025" s="220" t="s">
        <v>272</v>
      </c>
    </row>
    <row r="1026" spans="1:65" s="14" customFormat="1" ht="11.25">
      <c r="B1026" s="221"/>
      <c r="C1026" s="222"/>
      <c r="D1026" s="212" t="s">
        <v>283</v>
      </c>
      <c r="E1026" s="223" t="s">
        <v>1</v>
      </c>
      <c r="F1026" s="224" t="s">
        <v>935</v>
      </c>
      <c r="G1026" s="222"/>
      <c r="H1026" s="225">
        <v>-170.48599999999999</v>
      </c>
      <c r="I1026" s="226"/>
      <c r="J1026" s="222"/>
      <c r="K1026" s="222"/>
      <c r="L1026" s="227"/>
      <c r="M1026" s="228"/>
      <c r="N1026" s="229"/>
      <c r="O1026" s="229"/>
      <c r="P1026" s="229"/>
      <c r="Q1026" s="229"/>
      <c r="R1026" s="229"/>
      <c r="S1026" s="229"/>
      <c r="T1026" s="230"/>
      <c r="AT1026" s="231" t="s">
        <v>283</v>
      </c>
      <c r="AU1026" s="231" t="s">
        <v>84</v>
      </c>
      <c r="AV1026" s="14" t="s">
        <v>84</v>
      </c>
      <c r="AW1026" s="14" t="s">
        <v>32</v>
      </c>
      <c r="AX1026" s="14" t="s">
        <v>76</v>
      </c>
      <c r="AY1026" s="231" t="s">
        <v>272</v>
      </c>
    </row>
    <row r="1027" spans="1:65" s="2" customFormat="1" ht="24.2" customHeight="1">
      <c r="A1027" s="34"/>
      <c r="B1027" s="35"/>
      <c r="C1027" s="192" t="s">
        <v>936</v>
      </c>
      <c r="D1027" s="192" t="s">
        <v>274</v>
      </c>
      <c r="E1027" s="193" t="s">
        <v>937</v>
      </c>
      <c r="F1027" s="194" t="s">
        <v>938</v>
      </c>
      <c r="G1027" s="195" t="s">
        <v>156</v>
      </c>
      <c r="H1027" s="196">
        <v>344.67899999999997</v>
      </c>
      <c r="I1027" s="197"/>
      <c r="J1027" s="198">
        <f>ROUND(I1027*H1027,2)</f>
        <v>0</v>
      </c>
      <c r="K1027" s="194" t="s">
        <v>278</v>
      </c>
      <c r="L1027" s="39"/>
      <c r="M1027" s="199" t="s">
        <v>1</v>
      </c>
      <c r="N1027" s="200" t="s">
        <v>41</v>
      </c>
      <c r="O1027" s="71"/>
      <c r="P1027" s="201">
        <f>O1027*H1027</f>
        <v>0</v>
      </c>
      <c r="Q1027" s="201">
        <v>0</v>
      </c>
      <c r="R1027" s="201">
        <f>Q1027*H1027</f>
        <v>0</v>
      </c>
      <c r="S1027" s="201">
        <v>0</v>
      </c>
      <c r="T1027" s="202">
        <f>S1027*H1027</f>
        <v>0</v>
      </c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R1027" s="203" t="s">
        <v>279</v>
      </c>
      <c r="AT1027" s="203" t="s">
        <v>274</v>
      </c>
      <c r="AU1027" s="203" t="s">
        <v>84</v>
      </c>
      <c r="AY1027" s="17" t="s">
        <v>272</v>
      </c>
      <c r="BE1027" s="204">
        <f>IF(N1027="základní",J1027,0)</f>
        <v>0</v>
      </c>
      <c r="BF1027" s="204">
        <f>IF(N1027="snížená",J1027,0)</f>
        <v>0</v>
      </c>
      <c r="BG1027" s="204">
        <f>IF(N1027="zákl. přenesená",J1027,0)</f>
        <v>0</v>
      </c>
      <c r="BH1027" s="204">
        <f>IF(N1027="sníž. přenesená",J1027,0)</f>
        <v>0</v>
      </c>
      <c r="BI1027" s="204">
        <f>IF(N1027="nulová",J1027,0)</f>
        <v>0</v>
      </c>
      <c r="BJ1027" s="17" t="s">
        <v>16</v>
      </c>
      <c r="BK1027" s="204">
        <f>ROUND(I1027*H1027,2)</f>
        <v>0</v>
      </c>
      <c r="BL1027" s="17" t="s">
        <v>279</v>
      </c>
      <c r="BM1027" s="203" t="s">
        <v>939</v>
      </c>
    </row>
    <row r="1028" spans="1:65" s="2" customFormat="1" ht="11.25">
      <c r="A1028" s="34"/>
      <c r="B1028" s="35"/>
      <c r="C1028" s="36"/>
      <c r="D1028" s="205" t="s">
        <v>281</v>
      </c>
      <c r="E1028" s="36"/>
      <c r="F1028" s="206" t="s">
        <v>940</v>
      </c>
      <c r="G1028" s="36"/>
      <c r="H1028" s="36"/>
      <c r="I1028" s="207"/>
      <c r="J1028" s="36"/>
      <c r="K1028" s="36"/>
      <c r="L1028" s="39"/>
      <c r="M1028" s="208"/>
      <c r="N1028" s="209"/>
      <c r="O1028" s="71"/>
      <c r="P1028" s="71"/>
      <c r="Q1028" s="71"/>
      <c r="R1028" s="71"/>
      <c r="S1028" s="71"/>
      <c r="T1028" s="72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T1028" s="17" t="s">
        <v>281</v>
      </c>
      <c r="AU1028" s="17" t="s">
        <v>84</v>
      </c>
    </row>
    <row r="1029" spans="1:65" s="2" customFormat="1" ht="16.5" customHeight="1">
      <c r="A1029" s="34"/>
      <c r="B1029" s="35"/>
      <c r="C1029" s="192" t="s">
        <v>941</v>
      </c>
      <c r="D1029" s="192" t="s">
        <v>274</v>
      </c>
      <c r="E1029" s="193" t="s">
        <v>942</v>
      </c>
      <c r="F1029" s="194" t="s">
        <v>943</v>
      </c>
      <c r="G1029" s="195" t="s">
        <v>380</v>
      </c>
      <c r="H1029" s="196">
        <v>3.4049999999999998</v>
      </c>
      <c r="I1029" s="197"/>
      <c r="J1029" s="198">
        <f>ROUND(I1029*H1029,2)</f>
        <v>0</v>
      </c>
      <c r="K1029" s="194" t="s">
        <v>278</v>
      </c>
      <c r="L1029" s="39"/>
      <c r="M1029" s="199" t="s">
        <v>1</v>
      </c>
      <c r="N1029" s="200" t="s">
        <v>41</v>
      </c>
      <c r="O1029" s="71"/>
      <c r="P1029" s="201">
        <f>O1029*H1029</f>
        <v>0</v>
      </c>
      <c r="Q1029" s="201">
        <v>1.04922</v>
      </c>
      <c r="R1029" s="201">
        <f>Q1029*H1029</f>
        <v>3.5725940999999999</v>
      </c>
      <c r="S1029" s="201">
        <v>0</v>
      </c>
      <c r="T1029" s="202">
        <f>S1029*H1029</f>
        <v>0</v>
      </c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R1029" s="203" t="s">
        <v>279</v>
      </c>
      <c r="AT1029" s="203" t="s">
        <v>274</v>
      </c>
      <c r="AU1029" s="203" t="s">
        <v>84</v>
      </c>
      <c r="AY1029" s="17" t="s">
        <v>272</v>
      </c>
      <c r="BE1029" s="204">
        <f>IF(N1029="základní",J1029,0)</f>
        <v>0</v>
      </c>
      <c r="BF1029" s="204">
        <f>IF(N1029="snížená",J1029,0)</f>
        <v>0</v>
      </c>
      <c r="BG1029" s="204">
        <f>IF(N1029="zákl. přenesená",J1029,0)</f>
        <v>0</v>
      </c>
      <c r="BH1029" s="204">
        <f>IF(N1029="sníž. přenesená",J1029,0)</f>
        <v>0</v>
      </c>
      <c r="BI1029" s="204">
        <f>IF(N1029="nulová",J1029,0)</f>
        <v>0</v>
      </c>
      <c r="BJ1029" s="17" t="s">
        <v>16</v>
      </c>
      <c r="BK1029" s="204">
        <f>ROUND(I1029*H1029,2)</f>
        <v>0</v>
      </c>
      <c r="BL1029" s="17" t="s">
        <v>279</v>
      </c>
      <c r="BM1029" s="203" t="s">
        <v>944</v>
      </c>
    </row>
    <row r="1030" spans="1:65" s="2" customFormat="1" ht="11.25">
      <c r="A1030" s="34"/>
      <c r="B1030" s="35"/>
      <c r="C1030" s="36"/>
      <c r="D1030" s="205" t="s">
        <v>281</v>
      </c>
      <c r="E1030" s="36"/>
      <c r="F1030" s="206" t="s">
        <v>945</v>
      </c>
      <c r="G1030" s="36"/>
      <c r="H1030" s="36"/>
      <c r="I1030" s="207"/>
      <c r="J1030" s="36"/>
      <c r="K1030" s="36"/>
      <c r="L1030" s="39"/>
      <c r="M1030" s="208"/>
      <c r="N1030" s="209"/>
      <c r="O1030" s="71"/>
      <c r="P1030" s="71"/>
      <c r="Q1030" s="71"/>
      <c r="R1030" s="71"/>
      <c r="S1030" s="71"/>
      <c r="T1030" s="72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T1030" s="17" t="s">
        <v>281</v>
      </c>
      <c r="AU1030" s="17" t="s">
        <v>84</v>
      </c>
    </row>
    <row r="1031" spans="1:65" s="13" customFormat="1" ht="11.25">
      <c r="B1031" s="210"/>
      <c r="C1031" s="211"/>
      <c r="D1031" s="212" t="s">
        <v>283</v>
      </c>
      <c r="E1031" s="213" t="s">
        <v>1</v>
      </c>
      <c r="F1031" s="214" t="s">
        <v>946</v>
      </c>
      <c r="G1031" s="211"/>
      <c r="H1031" s="213" t="s">
        <v>1</v>
      </c>
      <c r="I1031" s="215"/>
      <c r="J1031" s="211"/>
      <c r="K1031" s="211"/>
      <c r="L1031" s="216"/>
      <c r="M1031" s="217"/>
      <c r="N1031" s="218"/>
      <c r="O1031" s="218"/>
      <c r="P1031" s="218"/>
      <c r="Q1031" s="218"/>
      <c r="R1031" s="218"/>
      <c r="S1031" s="218"/>
      <c r="T1031" s="219"/>
      <c r="AT1031" s="220" t="s">
        <v>283</v>
      </c>
      <c r="AU1031" s="220" t="s">
        <v>84</v>
      </c>
      <c r="AV1031" s="13" t="s">
        <v>16</v>
      </c>
      <c r="AW1031" s="13" t="s">
        <v>32</v>
      </c>
      <c r="AX1031" s="13" t="s">
        <v>76</v>
      </c>
      <c r="AY1031" s="220" t="s">
        <v>272</v>
      </c>
    </row>
    <row r="1032" spans="1:65" s="13" customFormat="1" ht="11.25">
      <c r="B1032" s="210"/>
      <c r="C1032" s="211"/>
      <c r="D1032" s="212" t="s">
        <v>283</v>
      </c>
      <c r="E1032" s="213" t="s">
        <v>1</v>
      </c>
      <c r="F1032" s="214" t="s">
        <v>285</v>
      </c>
      <c r="G1032" s="211"/>
      <c r="H1032" s="213" t="s">
        <v>1</v>
      </c>
      <c r="I1032" s="215"/>
      <c r="J1032" s="211"/>
      <c r="K1032" s="211"/>
      <c r="L1032" s="216"/>
      <c r="M1032" s="217"/>
      <c r="N1032" s="218"/>
      <c r="O1032" s="218"/>
      <c r="P1032" s="218"/>
      <c r="Q1032" s="218"/>
      <c r="R1032" s="218"/>
      <c r="S1032" s="218"/>
      <c r="T1032" s="219"/>
      <c r="AT1032" s="220" t="s">
        <v>283</v>
      </c>
      <c r="AU1032" s="220" t="s">
        <v>84</v>
      </c>
      <c r="AV1032" s="13" t="s">
        <v>16</v>
      </c>
      <c r="AW1032" s="13" t="s">
        <v>32</v>
      </c>
      <c r="AX1032" s="13" t="s">
        <v>76</v>
      </c>
      <c r="AY1032" s="220" t="s">
        <v>272</v>
      </c>
    </row>
    <row r="1033" spans="1:65" s="14" customFormat="1" ht="11.25">
      <c r="B1033" s="221"/>
      <c r="C1033" s="222"/>
      <c r="D1033" s="212" t="s">
        <v>283</v>
      </c>
      <c r="E1033" s="223" t="s">
        <v>1</v>
      </c>
      <c r="F1033" s="224" t="s">
        <v>947</v>
      </c>
      <c r="G1033" s="222"/>
      <c r="H1033" s="225">
        <v>5.5049999999999999</v>
      </c>
      <c r="I1033" s="226"/>
      <c r="J1033" s="222"/>
      <c r="K1033" s="222"/>
      <c r="L1033" s="227"/>
      <c r="M1033" s="228"/>
      <c r="N1033" s="229"/>
      <c r="O1033" s="229"/>
      <c r="P1033" s="229"/>
      <c r="Q1033" s="229"/>
      <c r="R1033" s="229"/>
      <c r="S1033" s="229"/>
      <c r="T1033" s="230"/>
      <c r="AT1033" s="231" t="s">
        <v>283</v>
      </c>
      <c r="AU1033" s="231" t="s">
        <v>84</v>
      </c>
      <c r="AV1033" s="14" t="s">
        <v>84</v>
      </c>
      <c r="AW1033" s="14" t="s">
        <v>32</v>
      </c>
      <c r="AX1033" s="14" t="s">
        <v>76</v>
      </c>
      <c r="AY1033" s="231" t="s">
        <v>272</v>
      </c>
    </row>
    <row r="1034" spans="1:65" s="13" customFormat="1" ht="11.25">
      <c r="B1034" s="210"/>
      <c r="C1034" s="211"/>
      <c r="D1034" s="212" t="s">
        <v>283</v>
      </c>
      <c r="E1034" s="213" t="s">
        <v>1</v>
      </c>
      <c r="F1034" s="214" t="s">
        <v>285</v>
      </c>
      <c r="G1034" s="211"/>
      <c r="H1034" s="213" t="s">
        <v>1</v>
      </c>
      <c r="I1034" s="215"/>
      <c r="J1034" s="211"/>
      <c r="K1034" s="211"/>
      <c r="L1034" s="216"/>
      <c r="M1034" s="217"/>
      <c r="N1034" s="218"/>
      <c r="O1034" s="218"/>
      <c r="P1034" s="218"/>
      <c r="Q1034" s="218"/>
      <c r="R1034" s="218"/>
      <c r="S1034" s="218"/>
      <c r="T1034" s="219"/>
      <c r="AT1034" s="220" t="s">
        <v>283</v>
      </c>
      <c r="AU1034" s="220" t="s">
        <v>84</v>
      </c>
      <c r="AV1034" s="13" t="s">
        <v>16</v>
      </c>
      <c r="AW1034" s="13" t="s">
        <v>32</v>
      </c>
      <c r="AX1034" s="13" t="s">
        <v>76</v>
      </c>
      <c r="AY1034" s="220" t="s">
        <v>272</v>
      </c>
    </row>
    <row r="1035" spans="1:65" s="13" customFormat="1" ht="11.25">
      <c r="B1035" s="210"/>
      <c r="C1035" s="211"/>
      <c r="D1035" s="212" t="s">
        <v>283</v>
      </c>
      <c r="E1035" s="213" t="s">
        <v>1</v>
      </c>
      <c r="F1035" s="214" t="s">
        <v>289</v>
      </c>
      <c r="G1035" s="211"/>
      <c r="H1035" s="213" t="s">
        <v>1</v>
      </c>
      <c r="I1035" s="215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AT1035" s="220" t="s">
        <v>283</v>
      </c>
      <c r="AU1035" s="220" t="s">
        <v>84</v>
      </c>
      <c r="AV1035" s="13" t="s">
        <v>16</v>
      </c>
      <c r="AW1035" s="13" t="s">
        <v>32</v>
      </c>
      <c r="AX1035" s="13" t="s">
        <v>76</v>
      </c>
      <c r="AY1035" s="220" t="s">
        <v>272</v>
      </c>
    </row>
    <row r="1036" spans="1:65" s="14" customFormat="1" ht="11.25">
      <c r="B1036" s="221"/>
      <c r="C1036" s="222"/>
      <c r="D1036" s="212" t="s">
        <v>283</v>
      </c>
      <c r="E1036" s="223" t="s">
        <v>1</v>
      </c>
      <c r="F1036" s="224" t="s">
        <v>948</v>
      </c>
      <c r="G1036" s="222"/>
      <c r="H1036" s="225">
        <v>-2.1</v>
      </c>
      <c r="I1036" s="226"/>
      <c r="J1036" s="222"/>
      <c r="K1036" s="222"/>
      <c r="L1036" s="227"/>
      <c r="M1036" s="228"/>
      <c r="N1036" s="229"/>
      <c r="O1036" s="229"/>
      <c r="P1036" s="229"/>
      <c r="Q1036" s="229"/>
      <c r="R1036" s="229"/>
      <c r="S1036" s="229"/>
      <c r="T1036" s="230"/>
      <c r="AT1036" s="231" t="s">
        <v>283</v>
      </c>
      <c r="AU1036" s="231" t="s">
        <v>84</v>
      </c>
      <c r="AV1036" s="14" t="s">
        <v>84</v>
      </c>
      <c r="AW1036" s="14" t="s">
        <v>32</v>
      </c>
      <c r="AX1036" s="14" t="s">
        <v>76</v>
      </c>
      <c r="AY1036" s="231" t="s">
        <v>272</v>
      </c>
    </row>
    <row r="1037" spans="1:65" s="2" customFormat="1" ht="21.75" customHeight="1">
      <c r="A1037" s="34"/>
      <c r="B1037" s="35"/>
      <c r="C1037" s="192" t="s">
        <v>949</v>
      </c>
      <c r="D1037" s="192" t="s">
        <v>274</v>
      </c>
      <c r="E1037" s="193" t="s">
        <v>950</v>
      </c>
      <c r="F1037" s="194" t="s">
        <v>951</v>
      </c>
      <c r="G1037" s="195" t="s">
        <v>952</v>
      </c>
      <c r="H1037" s="196">
        <v>2</v>
      </c>
      <c r="I1037" s="197"/>
      <c r="J1037" s="198">
        <f>ROUND(I1037*H1037,2)</f>
        <v>0</v>
      </c>
      <c r="K1037" s="194" t="s">
        <v>278</v>
      </c>
      <c r="L1037" s="39"/>
      <c r="M1037" s="199" t="s">
        <v>1</v>
      </c>
      <c r="N1037" s="200" t="s">
        <v>41</v>
      </c>
      <c r="O1037" s="71"/>
      <c r="P1037" s="201">
        <f>O1037*H1037</f>
        <v>0</v>
      </c>
      <c r="Q1037" s="201">
        <v>1.7940000000000001E-2</v>
      </c>
      <c r="R1037" s="201">
        <f>Q1037*H1037</f>
        <v>3.5880000000000002E-2</v>
      </c>
      <c r="S1037" s="201">
        <v>0</v>
      </c>
      <c r="T1037" s="202">
        <f>S1037*H1037</f>
        <v>0</v>
      </c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R1037" s="203" t="s">
        <v>279</v>
      </c>
      <c r="AT1037" s="203" t="s">
        <v>274</v>
      </c>
      <c r="AU1037" s="203" t="s">
        <v>84</v>
      </c>
      <c r="AY1037" s="17" t="s">
        <v>272</v>
      </c>
      <c r="BE1037" s="204">
        <f>IF(N1037="základní",J1037,0)</f>
        <v>0</v>
      </c>
      <c r="BF1037" s="204">
        <f>IF(N1037="snížená",J1037,0)</f>
        <v>0</v>
      </c>
      <c r="BG1037" s="204">
        <f>IF(N1037="zákl. přenesená",J1037,0)</f>
        <v>0</v>
      </c>
      <c r="BH1037" s="204">
        <f>IF(N1037="sníž. přenesená",J1037,0)</f>
        <v>0</v>
      </c>
      <c r="BI1037" s="204">
        <f>IF(N1037="nulová",J1037,0)</f>
        <v>0</v>
      </c>
      <c r="BJ1037" s="17" t="s">
        <v>16</v>
      </c>
      <c r="BK1037" s="204">
        <f>ROUND(I1037*H1037,2)</f>
        <v>0</v>
      </c>
      <c r="BL1037" s="17" t="s">
        <v>279</v>
      </c>
      <c r="BM1037" s="203" t="s">
        <v>953</v>
      </c>
    </row>
    <row r="1038" spans="1:65" s="2" customFormat="1" ht="11.25">
      <c r="A1038" s="34"/>
      <c r="B1038" s="35"/>
      <c r="C1038" s="36"/>
      <c r="D1038" s="205" t="s">
        <v>281</v>
      </c>
      <c r="E1038" s="36"/>
      <c r="F1038" s="206" t="s">
        <v>954</v>
      </c>
      <c r="G1038" s="36"/>
      <c r="H1038" s="36"/>
      <c r="I1038" s="207"/>
      <c r="J1038" s="36"/>
      <c r="K1038" s="36"/>
      <c r="L1038" s="39"/>
      <c r="M1038" s="208"/>
      <c r="N1038" s="209"/>
      <c r="O1038" s="71"/>
      <c r="P1038" s="71"/>
      <c r="Q1038" s="71"/>
      <c r="R1038" s="71"/>
      <c r="S1038" s="71"/>
      <c r="T1038" s="72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T1038" s="17" t="s">
        <v>281</v>
      </c>
      <c r="AU1038" s="17" t="s">
        <v>84</v>
      </c>
    </row>
    <row r="1039" spans="1:65" s="13" customFormat="1" ht="22.5">
      <c r="B1039" s="210"/>
      <c r="C1039" s="211"/>
      <c r="D1039" s="212" t="s">
        <v>283</v>
      </c>
      <c r="E1039" s="213" t="s">
        <v>1</v>
      </c>
      <c r="F1039" s="214" t="s">
        <v>955</v>
      </c>
      <c r="G1039" s="211"/>
      <c r="H1039" s="213" t="s">
        <v>1</v>
      </c>
      <c r="I1039" s="215"/>
      <c r="J1039" s="211"/>
      <c r="K1039" s="211"/>
      <c r="L1039" s="216"/>
      <c r="M1039" s="217"/>
      <c r="N1039" s="218"/>
      <c r="O1039" s="218"/>
      <c r="P1039" s="218"/>
      <c r="Q1039" s="218"/>
      <c r="R1039" s="218"/>
      <c r="S1039" s="218"/>
      <c r="T1039" s="219"/>
      <c r="AT1039" s="220" t="s">
        <v>283</v>
      </c>
      <c r="AU1039" s="220" t="s">
        <v>84</v>
      </c>
      <c r="AV1039" s="13" t="s">
        <v>16</v>
      </c>
      <c r="AW1039" s="13" t="s">
        <v>32</v>
      </c>
      <c r="AX1039" s="13" t="s">
        <v>76</v>
      </c>
      <c r="AY1039" s="220" t="s">
        <v>272</v>
      </c>
    </row>
    <row r="1040" spans="1:65" s="13" customFormat="1" ht="11.25">
      <c r="B1040" s="210"/>
      <c r="C1040" s="211"/>
      <c r="D1040" s="212" t="s">
        <v>283</v>
      </c>
      <c r="E1040" s="213" t="s">
        <v>1</v>
      </c>
      <c r="F1040" s="214" t="s">
        <v>285</v>
      </c>
      <c r="G1040" s="211"/>
      <c r="H1040" s="213" t="s">
        <v>1</v>
      </c>
      <c r="I1040" s="215"/>
      <c r="J1040" s="211"/>
      <c r="K1040" s="211"/>
      <c r="L1040" s="216"/>
      <c r="M1040" s="217"/>
      <c r="N1040" s="218"/>
      <c r="O1040" s="218"/>
      <c r="P1040" s="218"/>
      <c r="Q1040" s="218"/>
      <c r="R1040" s="218"/>
      <c r="S1040" s="218"/>
      <c r="T1040" s="219"/>
      <c r="AT1040" s="220" t="s">
        <v>283</v>
      </c>
      <c r="AU1040" s="220" t="s">
        <v>84</v>
      </c>
      <c r="AV1040" s="13" t="s">
        <v>16</v>
      </c>
      <c r="AW1040" s="13" t="s">
        <v>32</v>
      </c>
      <c r="AX1040" s="13" t="s">
        <v>76</v>
      </c>
      <c r="AY1040" s="220" t="s">
        <v>272</v>
      </c>
    </row>
    <row r="1041" spans="1:65" s="14" customFormat="1" ht="11.25">
      <c r="B1041" s="221"/>
      <c r="C1041" s="222"/>
      <c r="D1041" s="212" t="s">
        <v>283</v>
      </c>
      <c r="E1041" s="223" t="s">
        <v>1</v>
      </c>
      <c r="F1041" s="224" t="s">
        <v>956</v>
      </c>
      <c r="G1041" s="222"/>
      <c r="H1041" s="225">
        <v>2</v>
      </c>
      <c r="I1041" s="226"/>
      <c r="J1041" s="222"/>
      <c r="K1041" s="222"/>
      <c r="L1041" s="227"/>
      <c r="M1041" s="228"/>
      <c r="N1041" s="229"/>
      <c r="O1041" s="229"/>
      <c r="P1041" s="229"/>
      <c r="Q1041" s="229"/>
      <c r="R1041" s="229"/>
      <c r="S1041" s="229"/>
      <c r="T1041" s="230"/>
      <c r="AT1041" s="231" t="s">
        <v>283</v>
      </c>
      <c r="AU1041" s="231" t="s">
        <v>84</v>
      </c>
      <c r="AV1041" s="14" t="s">
        <v>84</v>
      </c>
      <c r="AW1041" s="14" t="s">
        <v>32</v>
      </c>
      <c r="AX1041" s="14" t="s">
        <v>76</v>
      </c>
      <c r="AY1041" s="231" t="s">
        <v>272</v>
      </c>
    </row>
    <row r="1042" spans="1:65" s="2" customFormat="1" ht="21.75" customHeight="1">
      <c r="A1042" s="34"/>
      <c r="B1042" s="35"/>
      <c r="C1042" s="192" t="s">
        <v>957</v>
      </c>
      <c r="D1042" s="192" t="s">
        <v>274</v>
      </c>
      <c r="E1042" s="193" t="s">
        <v>958</v>
      </c>
      <c r="F1042" s="194" t="s">
        <v>959</v>
      </c>
      <c r="G1042" s="195" t="s">
        <v>952</v>
      </c>
      <c r="H1042" s="196">
        <v>68</v>
      </c>
      <c r="I1042" s="197"/>
      <c r="J1042" s="198">
        <f>ROUND(I1042*H1042,2)</f>
        <v>0</v>
      </c>
      <c r="K1042" s="194" t="s">
        <v>278</v>
      </c>
      <c r="L1042" s="39"/>
      <c r="M1042" s="199" t="s">
        <v>1</v>
      </c>
      <c r="N1042" s="200" t="s">
        <v>41</v>
      </c>
      <c r="O1042" s="71"/>
      <c r="P1042" s="201">
        <f>O1042*H1042</f>
        <v>0</v>
      </c>
      <c r="Q1042" s="201">
        <v>2.2780000000000002E-2</v>
      </c>
      <c r="R1042" s="201">
        <f>Q1042*H1042</f>
        <v>1.5490400000000002</v>
      </c>
      <c r="S1042" s="201">
        <v>0</v>
      </c>
      <c r="T1042" s="202">
        <f>S1042*H1042</f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203" t="s">
        <v>279</v>
      </c>
      <c r="AT1042" s="203" t="s">
        <v>274</v>
      </c>
      <c r="AU1042" s="203" t="s">
        <v>84</v>
      </c>
      <c r="AY1042" s="17" t="s">
        <v>272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17" t="s">
        <v>16</v>
      </c>
      <c r="BK1042" s="204">
        <f>ROUND(I1042*H1042,2)</f>
        <v>0</v>
      </c>
      <c r="BL1042" s="17" t="s">
        <v>279</v>
      </c>
      <c r="BM1042" s="203" t="s">
        <v>960</v>
      </c>
    </row>
    <row r="1043" spans="1:65" s="2" customFormat="1" ht="11.25">
      <c r="A1043" s="34"/>
      <c r="B1043" s="35"/>
      <c r="C1043" s="36"/>
      <c r="D1043" s="205" t="s">
        <v>281</v>
      </c>
      <c r="E1043" s="36"/>
      <c r="F1043" s="206" t="s">
        <v>961</v>
      </c>
      <c r="G1043" s="36"/>
      <c r="H1043" s="36"/>
      <c r="I1043" s="207"/>
      <c r="J1043" s="36"/>
      <c r="K1043" s="36"/>
      <c r="L1043" s="39"/>
      <c r="M1043" s="208"/>
      <c r="N1043" s="209"/>
      <c r="O1043" s="71"/>
      <c r="P1043" s="71"/>
      <c r="Q1043" s="71"/>
      <c r="R1043" s="71"/>
      <c r="S1043" s="71"/>
      <c r="T1043" s="72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T1043" s="17" t="s">
        <v>281</v>
      </c>
      <c r="AU1043" s="17" t="s">
        <v>84</v>
      </c>
    </row>
    <row r="1044" spans="1:65" s="13" customFormat="1" ht="22.5">
      <c r="B1044" s="210"/>
      <c r="C1044" s="211"/>
      <c r="D1044" s="212" t="s">
        <v>283</v>
      </c>
      <c r="E1044" s="213" t="s">
        <v>1</v>
      </c>
      <c r="F1044" s="214" t="s">
        <v>829</v>
      </c>
      <c r="G1044" s="211"/>
      <c r="H1044" s="213" t="s">
        <v>1</v>
      </c>
      <c r="I1044" s="215"/>
      <c r="J1044" s="211"/>
      <c r="K1044" s="211"/>
      <c r="L1044" s="216"/>
      <c r="M1044" s="217"/>
      <c r="N1044" s="218"/>
      <c r="O1044" s="218"/>
      <c r="P1044" s="218"/>
      <c r="Q1044" s="218"/>
      <c r="R1044" s="218"/>
      <c r="S1044" s="218"/>
      <c r="T1044" s="219"/>
      <c r="AT1044" s="220" t="s">
        <v>283</v>
      </c>
      <c r="AU1044" s="220" t="s">
        <v>84</v>
      </c>
      <c r="AV1044" s="13" t="s">
        <v>16</v>
      </c>
      <c r="AW1044" s="13" t="s">
        <v>32</v>
      </c>
      <c r="AX1044" s="13" t="s">
        <v>76</v>
      </c>
      <c r="AY1044" s="220" t="s">
        <v>272</v>
      </c>
    </row>
    <row r="1045" spans="1:65" s="13" customFormat="1" ht="11.25">
      <c r="B1045" s="210"/>
      <c r="C1045" s="211"/>
      <c r="D1045" s="212" t="s">
        <v>283</v>
      </c>
      <c r="E1045" s="213" t="s">
        <v>1</v>
      </c>
      <c r="F1045" s="214" t="s">
        <v>285</v>
      </c>
      <c r="G1045" s="211"/>
      <c r="H1045" s="213" t="s">
        <v>1</v>
      </c>
      <c r="I1045" s="215"/>
      <c r="J1045" s="211"/>
      <c r="K1045" s="211"/>
      <c r="L1045" s="216"/>
      <c r="M1045" s="217"/>
      <c r="N1045" s="218"/>
      <c r="O1045" s="218"/>
      <c r="P1045" s="218"/>
      <c r="Q1045" s="218"/>
      <c r="R1045" s="218"/>
      <c r="S1045" s="218"/>
      <c r="T1045" s="219"/>
      <c r="AT1045" s="220" t="s">
        <v>283</v>
      </c>
      <c r="AU1045" s="220" t="s">
        <v>84</v>
      </c>
      <c r="AV1045" s="13" t="s">
        <v>16</v>
      </c>
      <c r="AW1045" s="13" t="s">
        <v>32</v>
      </c>
      <c r="AX1045" s="13" t="s">
        <v>76</v>
      </c>
      <c r="AY1045" s="220" t="s">
        <v>272</v>
      </c>
    </row>
    <row r="1046" spans="1:65" s="14" customFormat="1" ht="11.25">
      <c r="B1046" s="221"/>
      <c r="C1046" s="222"/>
      <c r="D1046" s="212" t="s">
        <v>283</v>
      </c>
      <c r="E1046" s="223" t="s">
        <v>1</v>
      </c>
      <c r="F1046" s="224" t="s">
        <v>962</v>
      </c>
      <c r="G1046" s="222"/>
      <c r="H1046" s="225">
        <v>6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AT1046" s="231" t="s">
        <v>283</v>
      </c>
      <c r="AU1046" s="231" t="s">
        <v>84</v>
      </c>
      <c r="AV1046" s="14" t="s">
        <v>84</v>
      </c>
      <c r="AW1046" s="14" t="s">
        <v>32</v>
      </c>
      <c r="AX1046" s="14" t="s">
        <v>76</v>
      </c>
      <c r="AY1046" s="231" t="s">
        <v>272</v>
      </c>
    </row>
    <row r="1047" spans="1:65" s="14" customFormat="1" ht="11.25">
      <c r="B1047" s="221"/>
      <c r="C1047" s="222"/>
      <c r="D1047" s="212" t="s">
        <v>283</v>
      </c>
      <c r="E1047" s="223" t="s">
        <v>1</v>
      </c>
      <c r="F1047" s="224" t="s">
        <v>963</v>
      </c>
      <c r="G1047" s="222"/>
      <c r="H1047" s="225">
        <v>30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283</v>
      </c>
      <c r="AU1047" s="231" t="s">
        <v>84</v>
      </c>
      <c r="AV1047" s="14" t="s">
        <v>84</v>
      </c>
      <c r="AW1047" s="14" t="s">
        <v>32</v>
      </c>
      <c r="AX1047" s="14" t="s">
        <v>76</v>
      </c>
      <c r="AY1047" s="231" t="s">
        <v>272</v>
      </c>
    </row>
    <row r="1048" spans="1:65" s="14" customFormat="1" ht="11.25">
      <c r="B1048" s="221"/>
      <c r="C1048" s="222"/>
      <c r="D1048" s="212" t="s">
        <v>283</v>
      </c>
      <c r="E1048" s="223" t="s">
        <v>1</v>
      </c>
      <c r="F1048" s="224" t="s">
        <v>964</v>
      </c>
      <c r="G1048" s="222"/>
      <c r="H1048" s="225">
        <v>32</v>
      </c>
      <c r="I1048" s="226"/>
      <c r="J1048" s="222"/>
      <c r="K1048" s="222"/>
      <c r="L1048" s="227"/>
      <c r="M1048" s="228"/>
      <c r="N1048" s="229"/>
      <c r="O1048" s="229"/>
      <c r="P1048" s="229"/>
      <c r="Q1048" s="229"/>
      <c r="R1048" s="229"/>
      <c r="S1048" s="229"/>
      <c r="T1048" s="230"/>
      <c r="AT1048" s="231" t="s">
        <v>283</v>
      </c>
      <c r="AU1048" s="231" t="s">
        <v>84</v>
      </c>
      <c r="AV1048" s="14" t="s">
        <v>84</v>
      </c>
      <c r="AW1048" s="14" t="s">
        <v>32</v>
      </c>
      <c r="AX1048" s="14" t="s">
        <v>76</v>
      </c>
      <c r="AY1048" s="231" t="s">
        <v>272</v>
      </c>
    </row>
    <row r="1049" spans="1:65" s="2" customFormat="1" ht="21.75" customHeight="1">
      <c r="A1049" s="34"/>
      <c r="B1049" s="35"/>
      <c r="C1049" s="192" t="s">
        <v>965</v>
      </c>
      <c r="D1049" s="192" t="s">
        <v>274</v>
      </c>
      <c r="E1049" s="193" t="s">
        <v>966</v>
      </c>
      <c r="F1049" s="194" t="s">
        <v>967</v>
      </c>
      <c r="G1049" s="195" t="s">
        <v>952</v>
      </c>
      <c r="H1049" s="196">
        <v>4</v>
      </c>
      <c r="I1049" s="197"/>
      <c r="J1049" s="198">
        <f>ROUND(I1049*H1049,2)</f>
        <v>0</v>
      </c>
      <c r="K1049" s="194" t="s">
        <v>278</v>
      </c>
      <c r="L1049" s="39"/>
      <c r="M1049" s="199" t="s">
        <v>1</v>
      </c>
      <c r="N1049" s="200" t="s">
        <v>41</v>
      </c>
      <c r="O1049" s="71"/>
      <c r="P1049" s="201">
        <f>O1049*H1049</f>
        <v>0</v>
      </c>
      <c r="Q1049" s="201">
        <v>2.7109999999999999E-2</v>
      </c>
      <c r="R1049" s="201">
        <f>Q1049*H1049</f>
        <v>0.10843999999999999</v>
      </c>
      <c r="S1049" s="201">
        <v>0</v>
      </c>
      <c r="T1049" s="202">
        <f>S1049*H1049</f>
        <v>0</v>
      </c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R1049" s="203" t="s">
        <v>279</v>
      </c>
      <c r="AT1049" s="203" t="s">
        <v>274</v>
      </c>
      <c r="AU1049" s="203" t="s">
        <v>84</v>
      </c>
      <c r="AY1049" s="17" t="s">
        <v>272</v>
      </c>
      <c r="BE1049" s="204">
        <f>IF(N1049="základní",J1049,0)</f>
        <v>0</v>
      </c>
      <c r="BF1049" s="204">
        <f>IF(N1049="snížená",J1049,0)</f>
        <v>0</v>
      </c>
      <c r="BG1049" s="204">
        <f>IF(N1049="zákl. přenesená",J1049,0)</f>
        <v>0</v>
      </c>
      <c r="BH1049" s="204">
        <f>IF(N1049="sníž. přenesená",J1049,0)</f>
        <v>0</v>
      </c>
      <c r="BI1049" s="204">
        <f>IF(N1049="nulová",J1049,0)</f>
        <v>0</v>
      </c>
      <c r="BJ1049" s="17" t="s">
        <v>16</v>
      </c>
      <c r="BK1049" s="204">
        <f>ROUND(I1049*H1049,2)</f>
        <v>0</v>
      </c>
      <c r="BL1049" s="17" t="s">
        <v>279</v>
      </c>
      <c r="BM1049" s="203" t="s">
        <v>968</v>
      </c>
    </row>
    <row r="1050" spans="1:65" s="2" customFormat="1" ht="11.25">
      <c r="A1050" s="34"/>
      <c r="B1050" s="35"/>
      <c r="C1050" s="36"/>
      <c r="D1050" s="205" t="s">
        <v>281</v>
      </c>
      <c r="E1050" s="36"/>
      <c r="F1050" s="206" t="s">
        <v>969</v>
      </c>
      <c r="G1050" s="36"/>
      <c r="H1050" s="36"/>
      <c r="I1050" s="207"/>
      <c r="J1050" s="36"/>
      <c r="K1050" s="36"/>
      <c r="L1050" s="39"/>
      <c r="M1050" s="208"/>
      <c r="N1050" s="209"/>
      <c r="O1050" s="71"/>
      <c r="P1050" s="71"/>
      <c r="Q1050" s="71"/>
      <c r="R1050" s="71"/>
      <c r="S1050" s="71"/>
      <c r="T1050" s="72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T1050" s="17" t="s">
        <v>281</v>
      </c>
      <c r="AU1050" s="17" t="s">
        <v>84</v>
      </c>
    </row>
    <row r="1051" spans="1:65" s="13" customFormat="1" ht="22.5">
      <c r="B1051" s="210"/>
      <c r="C1051" s="211"/>
      <c r="D1051" s="212" t="s">
        <v>283</v>
      </c>
      <c r="E1051" s="213" t="s">
        <v>1</v>
      </c>
      <c r="F1051" s="214" t="s">
        <v>955</v>
      </c>
      <c r="G1051" s="211"/>
      <c r="H1051" s="213" t="s">
        <v>1</v>
      </c>
      <c r="I1051" s="215"/>
      <c r="J1051" s="211"/>
      <c r="K1051" s="211"/>
      <c r="L1051" s="216"/>
      <c r="M1051" s="217"/>
      <c r="N1051" s="218"/>
      <c r="O1051" s="218"/>
      <c r="P1051" s="218"/>
      <c r="Q1051" s="218"/>
      <c r="R1051" s="218"/>
      <c r="S1051" s="218"/>
      <c r="T1051" s="219"/>
      <c r="AT1051" s="220" t="s">
        <v>283</v>
      </c>
      <c r="AU1051" s="220" t="s">
        <v>84</v>
      </c>
      <c r="AV1051" s="13" t="s">
        <v>16</v>
      </c>
      <c r="AW1051" s="13" t="s">
        <v>32</v>
      </c>
      <c r="AX1051" s="13" t="s">
        <v>76</v>
      </c>
      <c r="AY1051" s="220" t="s">
        <v>272</v>
      </c>
    </row>
    <row r="1052" spans="1:65" s="13" customFormat="1" ht="11.25">
      <c r="B1052" s="210"/>
      <c r="C1052" s="211"/>
      <c r="D1052" s="212" t="s">
        <v>283</v>
      </c>
      <c r="E1052" s="213" t="s">
        <v>1</v>
      </c>
      <c r="F1052" s="214" t="s">
        <v>285</v>
      </c>
      <c r="G1052" s="211"/>
      <c r="H1052" s="213" t="s">
        <v>1</v>
      </c>
      <c r="I1052" s="215"/>
      <c r="J1052" s="211"/>
      <c r="K1052" s="211"/>
      <c r="L1052" s="216"/>
      <c r="M1052" s="217"/>
      <c r="N1052" s="218"/>
      <c r="O1052" s="218"/>
      <c r="P1052" s="218"/>
      <c r="Q1052" s="218"/>
      <c r="R1052" s="218"/>
      <c r="S1052" s="218"/>
      <c r="T1052" s="219"/>
      <c r="AT1052" s="220" t="s">
        <v>283</v>
      </c>
      <c r="AU1052" s="220" t="s">
        <v>84</v>
      </c>
      <c r="AV1052" s="13" t="s">
        <v>16</v>
      </c>
      <c r="AW1052" s="13" t="s">
        <v>32</v>
      </c>
      <c r="AX1052" s="13" t="s">
        <v>76</v>
      </c>
      <c r="AY1052" s="220" t="s">
        <v>272</v>
      </c>
    </row>
    <row r="1053" spans="1:65" s="14" customFormat="1" ht="11.25">
      <c r="B1053" s="221"/>
      <c r="C1053" s="222"/>
      <c r="D1053" s="212" t="s">
        <v>283</v>
      </c>
      <c r="E1053" s="223" t="s">
        <v>1</v>
      </c>
      <c r="F1053" s="224" t="s">
        <v>970</v>
      </c>
      <c r="G1053" s="222"/>
      <c r="H1053" s="225">
        <v>1</v>
      </c>
      <c r="I1053" s="226"/>
      <c r="J1053" s="222"/>
      <c r="K1053" s="222"/>
      <c r="L1053" s="227"/>
      <c r="M1053" s="228"/>
      <c r="N1053" s="229"/>
      <c r="O1053" s="229"/>
      <c r="P1053" s="229"/>
      <c r="Q1053" s="229"/>
      <c r="R1053" s="229"/>
      <c r="S1053" s="229"/>
      <c r="T1053" s="230"/>
      <c r="AT1053" s="231" t="s">
        <v>283</v>
      </c>
      <c r="AU1053" s="231" t="s">
        <v>84</v>
      </c>
      <c r="AV1053" s="14" t="s">
        <v>84</v>
      </c>
      <c r="AW1053" s="14" t="s">
        <v>32</v>
      </c>
      <c r="AX1053" s="14" t="s">
        <v>76</v>
      </c>
      <c r="AY1053" s="231" t="s">
        <v>272</v>
      </c>
    </row>
    <row r="1054" spans="1:65" s="14" customFormat="1" ht="11.25">
      <c r="B1054" s="221"/>
      <c r="C1054" s="222"/>
      <c r="D1054" s="212" t="s">
        <v>283</v>
      </c>
      <c r="E1054" s="223" t="s">
        <v>1</v>
      </c>
      <c r="F1054" s="224" t="s">
        <v>971</v>
      </c>
      <c r="G1054" s="222"/>
      <c r="H1054" s="225">
        <v>3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283</v>
      </c>
      <c r="AU1054" s="231" t="s">
        <v>84</v>
      </c>
      <c r="AV1054" s="14" t="s">
        <v>84</v>
      </c>
      <c r="AW1054" s="14" t="s">
        <v>32</v>
      </c>
      <c r="AX1054" s="14" t="s">
        <v>76</v>
      </c>
      <c r="AY1054" s="231" t="s">
        <v>272</v>
      </c>
    </row>
    <row r="1055" spans="1:65" s="2" customFormat="1" ht="21.75" customHeight="1">
      <c r="A1055" s="34"/>
      <c r="B1055" s="35"/>
      <c r="C1055" s="192" t="s">
        <v>972</v>
      </c>
      <c r="D1055" s="192" t="s">
        <v>274</v>
      </c>
      <c r="E1055" s="193" t="s">
        <v>973</v>
      </c>
      <c r="F1055" s="194" t="s">
        <v>974</v>
      </c>
      <c r="G1055" s="195" t="s">
        <v>952</v>
      </c>
      <c r="H1055" s="196">
        <v>4</v>
      </c>
      <c r="I1055" s="197"/>
      <c r="J1055" s="198">
        <f>ROUND(I1055*H1055,2)</f>
        <v>0</v>
      </c>
      <c r="K1055" s="194" t="s">
        <v>278</v>
      </c>
      <c r="L1055" s="39"/>
      <c r="M1055" s="199" t="s">
        <v>1</v>
      </c>
      <c r="N1055" s="200" t="s">
        <v>41</v>
      </c>
      <c r="O1055" s="71"/>
      <c r="P1055" s="201">
        <f>O1055*H1055</f>
        <v>0</v>
      </c>
      <c r="Q1055" s="201">
        <v>3.1320000000000001E-2</v>
      </c>
      <c r="R1055" s="201">
        <f>Q1055*H1055</f>
        <v>0.12528</v>
      </c>
      <c r="S1055" s="201">
        <v>0</v>
      </c>
      <c r="T1055" s="202">
        <f>S1055*H1055</f>
        <v>0</v>
      </c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R1055" s="203" t="s">
        <v>279</v>
      </c>
      <c r="AT1055" s="203" t="s">
        <v>274</v>
      </c>
      <c r="AU1055" s="203" t="s">
        <v>84</v>
      </c>
      <c r="AY1055" s="17" t="s">
        <v>272</v>
      </c>
      <c r="BE1055" s="204">
        <f>IF(N1055="základní",J1055,0)</f>
        <v>0</v>
      </c>
      <c r="BF1055" s="204">
        <f>IF(N1055="snížená",J1055,0)</f>
        <v>0</v>
      </c>
      <c r="BG1055" s="204">
        <f>IF(N1055="zákl. přenesená",J1055,0)</f>
        <v>0</v>
      </c>
      <c r="BH1055" s="204">
        <f>IF(N1055="sníž. přenesená",J1055,0)</f>
        <v>0</v>
      </c>
      <c r="BI1055" s="204">
        <f>IF(N1055="nulová",J1055,0)</f>
        <v>0</v>
      </c>
      <c r="BJ1055" s="17" t="s">
        <v>16</v>
      </c>
      <c r="BK1055" s="204">
        <f>ROUND(I1055*H1055,2)</f>
        <v>0</v>
      </c>
      <c r="BL1055" s="17" t="s">
        <v>279</v>
      </c>
      <c r="BM1055" s="203" t="s">
        <v>975</v>
      </c>
    </row>
    <row r="1056" spans="1:65" s="2" customFormat="1" ht="11.25">
      <c r="A1056" s="34"/>
      <c r="B1056" s="35"/>
      <c r="C1056" s="36"/>
      <c r="D1056" s="205" t="s">
        <v>281</v>
      </c>
      <c r="E1056" s="36"/>
      <c r="F1056" s="206" t="s">
        <v>976</v>
      </c>
      <c r="G1056" s="36"/>
      <c r="H1056" s="36"/>
      <c r="I1056" s="207"/>
      <c r="J1056" s="36"/>
      <c r="K1056" s="36"/>
      <c r="L1056" s="39"/>
      <c r="M1056" s="208"/>
      <c r="N1056" s="209"/>
      <c r="O1056" s="71"/>
      <c r="P1056" s="71"/>
      <c r="Q1056" s="71"/>
      <c r="R1056" s="71"/>
      <c r="S1056" s="71"/>
      <c r="T1056" s="72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T1056" s="17" t="s">
        <v>281</v>
      </c>
      <c r="AU1056" s="17" t="s">
        <v>84</v>
      </c>
    </row>
    <row r="1057" spans="1:65" s="13" customFormat="1" ht="22.5">
      <c r="B1057" s="210"/>
      <c r="C1057" s="211"/>
      <c r="D1057" s="212" t="s">
        <v>283</v>
      </c>
      <c r="E1057" s="213" t="s">
        <v>1</v>
      </c>
      <c r="F1057" s="214" t="s">
        <v>829</v>
      </c>
      <c r="G1057" s="211"/>
      <c r="H1057" s="213" t="s">
        <v>1</v>
      </c>
      <c r="I1057" s="215"/>
      <c r="J1057" s="211"/>
      <c r="K1057" s="211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283</v>
      </c>
      <c r="AU1057" s="220" t="s">
        <v>84</v>
      </c>
      <c r="AV1057" s="13" t="s">
        <v>16</v>
      </c>
      <c r="AW1057" s="13" t="s">
        <v>32</v>
      </c>
      <c r="AX1057" s="13" t="s">
        <v>76</v>
      </c>
      <c r="AY1057" s="220" t="s">
        <v>272</v>
      </c>
    </row>
    <row r="1058" spans="1:65" s="13" customFormat="1" ht="11.25">
      <c r="B1058" s="210"/>
      <c r="C1058" s="211"/>
      <c r="D1058" s="212" t="s">
        <v>283</v>
      </c>
      <c r="E1058" s="213" t="s">
        <v>1</v>
      </c>
      <c r="F1058" s="214" t="s">
        <v>285</v>
      </c>
      <c r="G1058" s="211"/>
      <c r="H1058" s="213" t="s">
        <v>1</v>
      </c>
      <c r="I1058" s="215"/>
      <c r="J1058" s="211"/>
      <c r="K1058" s="211"/>
      <c r="L1058" s="216"/>
      <c r="M1058" s="217"/>
      <c r="N1058" s="218"/>
      <c r="O1058" s="218"/>
      <c r="P1058" s="218"/>
      <c r="Q1058" s="218"/>
      <c r="R1058" s="218"/>
      <c r="S1058" s="218"/>
      <c r="T1058" s="219"/>
      <c r="AT1058" s="220" t="s">
        <v>283</v>
      </c>
      <c r="AU1058" s="220" t="s">
        <v>84</v>
      </c>
      <c r="AV1058" s="13" t="s">
        <v>16</v>
      </c>
      <c r="AW1058" s="13" t="s">
        <v>32</v>
      </c>
      <c r="AX1058" s="13" t="s">
        <v>76</v>
      </c>
      <c r="AY1058" s="220" t="s">
        <v>272</v>
      </c>
    </row>
    <row r="1059" spans="1:65" s="14" customFormat="1" ht="11.25">
      <c r="B1059" s="221"/>
      <c r="C1059" s="222"/>
      <c r="D1059" s="212" t="s">
        <v>283</v>
      </c>
      <c r="E1059" s="223" t="s">
        <v>1</v>
      </c>
      <c r="F1059" s="224" t="s">
        <v>956</v>
      </c>
      <c r="G1059" s="222"/>
      <c r="H1059" s="225">
        <v>2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AT1059" s="231" t="s">
        <v>283</v>
      </c>
      <c r="AU1059" s="231" t="s">
        <v>84</v>
      </c>
      <c r="AV1059" s="14" t="s">
        <v>84</v>
      </c>
      <c r="AW1059" s="14" t="s">
        <v>32</v>
      </c>
      <c r="AX1059" s="14" t="s">
        <v>76</v>
      </c>
      <c r="AY1059" s="231" t="s">
        <v>272</v>
      </c>
    </row>
    <row r="1060" spans="1:65" s="14" customFormat="1" ht="11.25">
      <c r="B1060" s="221"/>
      <c r="C1060" s="222"/>
      <c r="D1060" s="212" t="s">
        <v>283</v>
      </c>
      <c r="E1060" s="223" t="s">
        <v>1</v>
      </c>
      <c r="F1060" s="224" t="s">
        <v>977</v>
      </c>
      <c r="G1060" s="222"/>
      <c r="H1060" s="225">
        <v>2</v>
      </c>
      <c r="I1060" s="226"/>
      <c r="J1060" s="222"/>
      <c r="K1060" s="222"/>
      <c r="L1060" s="227"/>
      <c r="M1060" s="228"/>
      <c r="N1060" s="229"/>
      <c r="O1060" s="229"/>
      <c r="P1060" s="229"/>
      <c r="Q1060" s="229"/>
      <c r="R1060" s="229"/>
      <c r="S1060" s="229"/>
      <c r="T1060" s="230"/>
      <c r="AT1060" s="231" t="s">
        <v>283</v>
      </c>
      <c r="AU1060" s="231" t="s">
        <v>84</v>
      </c>
      <c r="AV1060" s="14" t="s">
        <v>84</v>
      </c>
      <c r="AW1060" s="14" t="s">
        <v>32</v>
      </c>
      <c r="AX1060" s="14" t="s">
        <v>76</v>
      </c>
      <c r="AY1060" s="231" t="s">
        <v>272</v>
      </c>
    </row>
    <row r="1061" spans="1:65" s="2" customFormat="1" ht="21.75" customHeight="1">
      <c r="A1061" s="34"/>
      <c r="B1061" s="35"/>
      <c r="C1061" s="192" t="s">
        <v>978</v>
      </c>
      <c r="D1061" s="192" t="s">
        <v>274</v>
      </c>
      <c r="E1061" s="193" t="s">
        <v>979</v>
      </c>
      <c r="F1061" s="194" t="s">
        <v>980</v>
      </c>
      <c r="G1061" s="195" t="s">
        <v>952</v>
      </c>
      <c r="H1061" s="196">
        <v>5</v>
      </c>
      <c r="I1061" s="197"/>
      <c r="J1061" s="198">
        <f>ROUND(I1061*H1061,2)</f>
        <v>0</v>
      </c>
      <c r="K1061" s="194" t="s">
        <v>278</v>
      </c>
      <c r="L1061" s="39"/>
      <c r="M1061" s="199" t="s">
        <v>1</v>
      </c>
      <c r="N1061" s="200" t="s">
        <v>41</v>
      </c>
      <c r="O1061" s="71"/>
      <c r="P1061" s="201">
        <f>O1061*H1061</f>
        <v>0</v>
      </c>
      <c r="Q1061" s="201">
        <v>2.1260000000000001E-2</v>
      </c>
      <c r="R1061" s="201">
        <f>Q1061*H1061</f>
        <v>0.10630000000000001</v>
      </c>
      <c r="S1061" s="201">
        <v>0</v>
      </c>
      <c r="T1061" s="202">
        <f>S1061*H1061</f>
        <v>0</v>
      </c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R1061" s="203" t="s">
        <v>279</v>
      </c>
      <c r="AT1061" s="203" t="s">
        <v>274</v>
      </c>
      <c r="AU1061" s="203" t="s">
        <v>84</v>
      </c>
      <c r="AY1061" s="17" t="s">
        <v>272</v>
      </c>
      <c r="BE1061" s="204">
        <f>IF(N1061="základní",J1061,0)</f>
        <v>0</v>
      </c>
      <c r="BF1061" s="204">
        <f>IF(N1061="snížená",J1061,0)</f>
        <v>0</v>
      </c>
      <c r="BG1061" s="204">
        <f>IF(N1061="zákl. přenesená",J1061,0)</f>
        <v>0</v>
      </c>
      <c r="BH1061" s="204">
        <f>IF(N1061="sníž. přenesená",J1061,0)</f>
        <v>0</v>
      </c>
      <c r="BI1061" s="204">
        <f>IF(N1061="nulová",J1061,0)</f>
        <v>0</v>
      </c>
      <c r="BJ1061" s="17" t="s">
        <v>16</v>
      </c>
      <c r="BK1061" s="204">
        <f>ROUND(I1061*H1061,2)</f>
        <v>0</v>
      </c>
      <c r="BL1061" s="17" t="s">
        <v>279</v>
      </c>
      <c r="BM1061" s="203" t="s">
        <v>981</v>
      </c>
    </row>
    <row r="1062" spans="1:65" s="2" customFormat="1" ht="11.25">
      <c r="A1062" s="34"/>
      <c r="B1062" s="35"/>
      <c r="C1062" s="36"/>
      <c r="D1062" s="205" t="s">
        <v>281</v>
      </c>
      <c r="E1062" s="36"/>
      <c r="F1062" s="206" t="s">
        <v>982</v>
      </c>
      <c r="G1062" s="36"/>
      <c r="H1062" s="36"/>
      <c r="I1062" s="207"/>
      <c r="J1062" s="36"/>
      <c r="K1062" s="36"/>
      <c r="L1062" s="39"/>
      <c r="M1062" s="208"/>
      <c r="N1062" s="209"/>
      <c r="O1062" s="71"/>
      <c r="P1062" s="71"/>
      <c r="Q1062" s="71"/>
      <c r="R1062" s="71"/>
      <c r="S1062" s="71"/>
      <c r="T1062" s="72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T1062" s="17" t="s">
        <v>281</v>
      </c>
      <c r="AU1062" s="17" t="s">
        <v>84</v>
      </c>
    </row>
    <row r="1063" spans="1:65" s="13" customFormat="1" ht="22.5">
      <c r="B1063" s="210"/>
      <c r="C1063" s="211"/>
      <c r="D1063" s="212" t="s">
        <v>283</v>
      </c>
      <c r="E1063" s="213" t="s">
        <v>1</v>
      </c>
      <c r="F1063" s="214" t="s">
        <v>983</v>
      </c>
      <c r="G1063" s="211"/>
      <c r="H1063" s="213" t="s">
        <v>1</v>
      </c>
      <c r="I1063" s="215"/>
      <c r="J1063" s="211"/>
      <c r="K1063" s="211"/>
      <c r="L1063" s="216"/>
      <c r="M1063" s="217"/>
      <c r="N1063" s="218"/>
      <c r="O1063" s="218"/>
      <c r="P1063" s="218"/>
      <c r="Q1063" s="218"/>
      <c r="R1063" s="218"/>
      <c r="S1063" s="218"/>
      <c r="T1063" s="219"/>
      <c r="AT1063" s="220" t="s">
        <v>283</v>
      </c>
      <c r="AU1063" s="220" t="s">
        <v>84</v>
      </c>
      <c r="AV1063" s="13" t="s">
        <v>16</v>
      </c>
      <c r="AW1063" s="13" t="s">
        <v>32</v>
      </c>
      <c r="AX1063" s="13" t="s">
        <v>76</v>
      </c>
      <c r="AY1063" s="220" t="s">
        <v>272</v>
      </c>
    </row>
    <row r="1064" spans="1:65" s="13" customFormat="1" ht="11.25">
      <c r="B1064" s="210"/>
      <c r="C1064" s="211"/>
      <c r="D1064" s="212" t="s">
        <v>283</v>
      </c>
      <c r="E1064" s="213" t="s">
        <v>1</v>
      </c>
      <c r="F1064" s="214" t="s">
        <v>285</v>
      </c>
      <c r="G1064" s="211"/>
      <c r="H1064" s="213" t="s">
        <v>1</v>
      </c>
      <c r="I1064" s="215"/>
      <c r="J1064" s="211"/>
      <c r="K1064" s="211"/>
      <c r="L1064" s="216"/>
      <c r="M1064" s="217"/>
      <c r="N1064" s="218"/>
      <c r="O1064" s="218"/>
      <c r="P1064" s="218"/>
      <c r="Q1064" s="218"/>
      <c r="R1064" s="218"/>
      <c r="S1064" s="218"/>
      <c r="T1064" s="219"/>
      <c r="AT1064" s="220" t="s">
        <v>283</v>
      </c>
      <c r="AU1064" s="220" t="s">
        <v>84</v>
      </c>
      <c r="AV1064" s="13" t="s">
        <v>16</v>
      </c>
      <c r="AW1064" s="13" t="s">
        <v>32</v>
      </c>
      <c r="AX1064" s="13" t="s">
        <v>76</v>
      </c>
      <c r="AY1064" s="220" t="s">
        <v>272</v>
      </c>
    </row>
    <row r="1065" spans="1:65" s="14" customFormat="1" ht="11.25">
      <c r="B1065" s="221"/>
      <c r="C1065" s="222"/>
      <c r="D1065" s="212" t="s">
        <v>283</v>
      </c>
      <c r="E1065" s="223" t="s">
        <v>1</v>
      </c>
      <c r="F1065" s="224" t="s">
        <v>984</v>
      </c>
      <c r="G1065" s="222"/>
      <c r="H1065" s="225">
        <v>5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283</v>
      </c>
      <c r="AU1065" s="231" t="s">
        <v>84</v>
      </c>
      <c r="AV1065" s="14" t="s">
        <v>84</v>
      </c>
      <c r="AW1065" s="14" t="s">
        <v>32</v>
      </c>
      <c r="AX1065" s="14" t="s">
        <v>16</v>
      </c>
      <c r="AY1065" s="231" t="s">
        <v>272</v>
      </c>
    </row>
    <row r="1066" spans="1:65" s="2" customFormat="1" ht="21.75" customHeight="1">
      <c r="A1066" s="34"/>
      <c r="B1066" s="35"/>
      <c r="C1066" s="192" t="s">
        <v>985</v>
      </c>
      <c r="D1066" s="192" t="s">
        <v>274</v>
      </c>
      <c r="E1066" s="193" t="s">
        <v>986</v>
      </c>
      <c r="F1066" s="194" t="s">
        <v>987</v>
      </c>
      <c r="G1066" s="195" t="s">
        <v>952</v>
      </c>
      <c r="H1066" s="196">
        <v>10</v>
      </c>
      <c r="I1066" s="197"/>
      <c r="J1066" s="198">
        <f>ROUND(I1066*H1066,2)</f>
        <v>0</v>
      </c>
      <c r="K1066" s="194" t="s">
        <v>278</v>
      </c>
      <c r="L1066" s="39"/>
      <c r="M1066" s="199" t="s">
        <v>1</v>
      </c>
      <c r="N1066" s="200" t="s">
        <v>41</v>
      </c>
      <c r="O1066" s="71"/>
      <c r="P1066" s="201">
        <f>O1066*H1066</f>
        <v>0</v>
      </c>
      <c r="Q1066" s="201">
        <v>2.6929999999999999E-2</v>
      </c>
      <c r="R1066" s="201">
        <f>Q1066*H1066</f>
        <v>0.26929999999999998</v>
      </c>
      <c r="S1066" s="201">
        <v>0</v>
      </c>
      <c r="T1066" s="202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203" t="s">
        <v>279</v>
      </c>
      <c r="AT1066" s="203" t="s">
        <v>274</v>
      </c>
      <c r="AU1066" s="203" t="s">
        <v>84</v>
      </c>
      <c r="AY1066" s="17" t="s">
        <v>272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7" t="s">
        <v>16</v>
      </c>
      <c r="BK1066" s="204">
        <f>ROUND(I1066*H1066,2)</f>
        <v>0</v>
      </c>
      <c r="BL1066" s="17" t="s">
        <v>279</v>
      </c>
      <c r="BM1066" s="203" t="s">
        <v>988</v>
      </c>
    </row>
    <row r="1067" spans="1:65" s="2" customFormat="1" ht="11.25">
      <c r="A1067" s="34"/>
      <c r="B1067" s="35"/>
      <c r="C1067" s="36"/>
      <c r="D1067" s="205" t="s">
        <v>281</v>
      </c>
      <c r="E1067" s="36"/>
      <c r="F1067" s="206" t="s">
        <v>989</v>
      </c>
      <c r="G1067" s="36"/>
      <c r="H1067" s="36"/>
      <c r="I1067" s="207"/>
      <c r="J1067" s="36"/>
      <c r="K1067" s="36"/>
      <c r="L1067" s="39"/>
      <c r="M1067" s="208"/>
      <c r="N1067" s="209"/>
      <c r="O1067" s="71"/>
      <c r="P1067" s="71"/>
      <c r="Q1067" s="71"/>
      <c r="R1067" s="71"/>
      <c r="S1067" s="71"/>
      <c r="T1067" s="72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7" t="s">
        <v>281</v>
      </c>
      <c r="AU1067" s="17" t="s">
        <v>84</v>
      </c>
    </row>
    <row r="1068" spans="1:65" s="13" customFormat="1" ht="22.5">
      <c r="B1068" s="210"/>
      <c r="C1068" s="211"/>
      <c r="D1068" s="212" t="s">
        <v>283</v>
      </c>
      <c r="E1068" s="213" t="s">
        <v>1</v>
      </c>
      <c r="F1068" s="214" t="s">
        <v>829</v>
      </c>
      <c r="G1068" s="211"/>
      <c r="H1068" s="213" t="s">
        <v>1</v>
      </c>
      <c r="I1068" s="215"/>
      <c r="J1068" s="211"/>
      <c r="K1068" s="211"/>
      <c r="L1068" s="216"/>
      <c r="M1068" s="217"/>
      <c r="N1068" s="218"/>
      <c r="O1068" s="218"/>
      <c r="P1068" s="218"/>
      <c r="Q1068" s="218"/>
      <c r="R1068" s="218"/>
      <c r="S1068" s="218"/>
      <c r="T1068" s="219"/>
      <c r="AT1068" s="220" t="s">
        <v>283</v>
      </c>
      <c r="AU1068" s="220" t="s">
        <v>84</v>
      </c>
      <c r="AV1068" s="13" t="s">
        <v>16</v>
      </c>
      <c r="AW1068" s="13" t="s">
        <v>32</v>
      </c>
      <c r="AX1068" s="13" t="s">
        <v>76</v>
      </c>
      <c r="AY1068" s="220" t="s">
        <v>272</v>
      </c>
    </row>
    <row r="1069" spans="1:65" s="13" customFormat="1" ht="11.25">
      <c r="B1069" s="210"/>
      <c r="C1069" s="211"/>
      <c r="D1069" s="212" t="s">
        <v>283</v>
      </c>
      <c r="E1069" s="213" t="s">
        <v>1</v>
      </c>
      <c r="F1069" s="214" t="s">
        <v>285</v>
      </c>
      <c r="G1069" s="211"/>
      <c r="H1069" s="213" t="s">
        <v>1</v>
      </c>
      <c r="I1069" s="215"/>
      <c r="J1069" s="211"/>
      <c r="K1069" s="211"/>
      <c r="L1069" s="216"/>
      <c r="M1069" s="217"/>
      <c r="N1069" s="218"/>
      <c r="O1069" s="218"/>
      <c r="P1069" s="218"/>
      <c r="Q1069" s="218"/>
      <c r="R1069" s="218"/>
      <c r="S1069" s="218"/>
      <c r="T1069" s="219"/>
      <c r="AT1069" s="220" t="s">
        <v>283</v>
      </c>
      <c r="AU1069" s="220" t="s">
        <v>84</v>
      </c>
      <c r="AV1069" s="13" t="s">
        <v>16</v>
      </c>
      <c r="AW1069" s="13" t="s">
        <v>32</v>
      </c>
      <c r="AX1069" s="13" t="s">
        <v>76</v>
      </c>
      <c r="AY1069" s="220" t="s">
        <v>272</v>
      </c>
    </row>
    <row r="1070" spans="1:65" s="14" customFormat="1" ht="11.25">
      <c r="B1070" s="221"/>
      <c r="C1070" s="222"/>
      <c r="D1070" s="212" t="s">
        <v>283</v>
      </c>
      <c r="E1070" s="223" t="s">
        <v>1</v>
      </c>
      <c r="F1070" s="224" t="s">
        <v>990</v>
      </c>
      <c r="G1070" s="222"/>
      <c r="H1070" s="225">
        <v>7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84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14" customFormat="1" ht="11.25">
      <c r="B1071" s="221"/>
      <c r="C1071" s="222"/>
      <c r="D1071" s="212" t="s">
        <v>283</v>
      </c>
      <c r="E1071" s="223" t="s">
        <v>1</v>
      </c>
      <c r="F1071" s="224" t="s">
        <v>991</v>
      </c>
      <c r="G1071" s="222"/>
      <c r="H1071" s="225">
        <v>1</v>
      </c>
      <c r="I1071" s="226"/>
      <c r="J1071" s="222"/>
      <c r="K1071" s="222"/>
      <c r="L1071" s="227"/>
      <c r="M1071" s="228"/>
      <c r="N1071" s="229"/>
      <c r="O1071" s="229"/>
      <c r="P1071" s="229"/>
      <c r="Q1071" s="229"/>
      <c r="R1071" s="229"/>
      <c r="S1071" s="229"/>
      <c r="T1071" s="230"/>
      <c r="AT1071" s="231" t="s">
        <v>283</v>
      </c>
      <c r="AU1071" s="231" t="s">
        <v>84</v>
      </c>
      <c r="AV1071" s="14" t="s">
        <v>84</v>
      </c>
      <c r="AW1071" s="14" t="s">
        <v>32</v>
      </c>
      <c r="AX1071" s="14" t="s">
        <v>76</v>
      </c>
      <c r="AY1071" s="231" t="s">
        <v>272</v>
      </c>
    </row>
    <row r="1072" spans="1:65" s="14" customFormat="1" ht="11.25">
      <c r="B1072" s="221"/>
      <c r="C1072" s="222"/>
      <c r="D1072" s="212" t="s">
        <v>283</v>
      </c>
      <c r="E1072" s="223" t="s">
        <v>1</v>
      </c>
      <c r="F1072" s="224" t="s">
        <v>977</v>
      </c>
      <c r="G1072" s="222"/>
      <c r="H1072" s="225">
        <v>2</v>
      </c>
      <c r="I1072" s="226"/>
      <c r="J1072" s="222"/>
      <c r="K1072" s="222"/>
      <c r="L1072" s="227"/>
      <c r="M1072" s="228"/>
      <c r="N1072" s="229"/>
      <c r="O1072" s="229"/>
      <c r="P1072" s="229"/>
      <c r="Q1072" s="229"/>
      <c r="R1072" s="229"/>
      <c r="S1072" s="229"/>
      <c r="T1072" s="230"/>
      <c r="AT1072" s="231" t="s">
        <v>283</v>
      </c>
      <c r="AU1072" s="231" t="s">
        <v>84</v>
      </c>
      <c r="AV1072" s="14" t="s">
        <v>84</v>
      </c>
      <c r="AW1072" s="14" t="s">
        <v>32</v>
      </c>
      <c r="AX1072" s="14" t="s">
        <v>76</v>
      </c>
      <c r="AY1072" s="231" t="s">
        <v>272</v>
      </c>
    </row>
    <row r="1073" spans="1:65" s="2" customFormat="1" ht="21.75" customHeight="1">
      <c r="A1073" s="34"/>
      <c r="B1073" s="35"/>
      <c r="C1073" s="192" t="s">
        <v>992</v>
      </c>
      <c r="D1073" s="192" t="s">
        <v>274</v>
      </c>
      <c r="E1073" s="193" t="s">
        <v>993</v>
      </c>
      <c r="F1073" s="194" t="s">
        <v>994</v>
      </c>
      <c r="G1073" s="195" t="s">
        <v>952</v>
      </c>
      <c r="H1073" s="196">
        <v>42</v>
      </c>
      <c r="I1073" s="197"/>
      <c r="J1073" s="198">
        <f>ROUND(I1073*H1073,2)</f>
        <v>0</v>
      </c>
      <c r="K1073" s="194" t="s">
        <v>278</v>
      </c>
      <c r="L1073" s="39"/>
      <c r="M1073" s="199" t="s">
        <v>1</v>
      </c>
      <c r="N1073" s="200" t="s">
        <v>41</v>
      </c>
      <c r="O1073" s="71"/>
      <c r="P1073" s="201">
        <f>O1073*H1073</f>
        <v>0</v>
      </c>
      <c r="Q1073" s="201">
        <v>4.555E-2</v>
      </c>
      <c r="R1073" s="201">
        <f>Q1073*H1073</f>
        <v>1.9131</v>
      </c>
      <c r="S1073" s="201">
        <v>0</v>
      </c>
      <c r="T1073" s="202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203" t="s">
        <v>279</v>
      </c>
      <c r="AT1073" s="203" t="s">
        <v>274</v>
      </c>
      <c r="AU1073" s="203" t="s">
        <v>84</v>
      </c>
      <c r="AY1073" s="17" t="s">
        <v>272</v>
      </c>
      <c r="BE1073" s="204">
        <f>IF(N1073="základní",J1073,0)</f>
        <v>0</v>
      </c>
      <c r="BF1073" s="204">
        <f>IF(N1073="snížená",J1073,0)</f>
        <v>0</v>
      </c>
      <c r="BG1073" s="204">
        <f>IF(N1073="zákl. přenesená",J1073,0)</f>
        <v>0</v>
      </c>
      <c r="BH1073" s="204">
        <f>IF(N1073="sníž. přenesená",J1073,0)</f>
        <v>0</v>
      </c>
      <c r="BI1073" s="204">
        <f>IF(N1073="nulová",J1073,0)</f>
        <v>0</v>
      </c>
      <c r="BJ1073" s="17" t="s">
        <v>16</v>
      </c>
      <c r="BK1073" s="204">
        <f>ROUND(I1073*H1073,2)</f>
        <v>0</v>
      </c>
      <c r="BL1073" s="17" t="s">
        <v>279</v>
      </c>
      <c r="BM1073" s="203" t="s">
        <v>995</v>
      </c>
    </row>
    <row r="1074" spans="1:65" s="2" customFormat="1" ht="11.25">
      <c r="A1074" s="34"/>
      <c r="B1074" s="35"/>
      <c r="C1074" s="36"/>
      <c r="D1074" s="205" t="s">
        <v>281</v>
      </c>
      <c r="E1074" s="36"/>
      <c r="F1074" s="206" t="s">
        <v>996</v>
      </c>
      <c r="G1074" s="36"/>
      <c r="H1074" s="36"/>
      <c r="I1074" s="207"/>
      <c r="J1074" s="36"/>
      <c r="K1074" s="36"/>
      <c r="L1074" s="39"/>
      <c r="M1074" s="208"/>
      <c r="N1074" s="209"/>
      <c r="O1074" s="71"/>
      <c r="P1074" s="71"/>
      <c r="Q1074" s="71"/>
      <c r="R1074" s="71"/>
      <c r="S1074" s="71"/>
      <c r="T1074" s="72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T1074" s="17" t="s">
        <v>281</v>
      </c>
      <c r="AU1074" s="17" t="s">
        <v>84</v>
      </c>
    </row>
    <row r="1075" spans="1:65" s="13" customFormat="1" ht="22.5">
      <c r="B1075" s="210"/>
      <c r="C1075" s="211"/>
      <c r="D1075" s="212" t="s">
        <v>283</v>
      </c>
      <c r="E1075" s="213" t="s">
        <v>1</v>
      </c>
      <c r="F1075" s="214" t="s">
        <v>997</v>
      </c>
      <c r="G1075" s="211"/>
      <c r="H1075" s="213" t="s">
        <v>1</v>
      </c>
      <c r="I1075" s="215"/>
      <c r="J1075" s="211"/>
      <c r="K1075" s="211"/>
      <c r="L1075" s="216"/>
      <c r="M1075" s="217"/>
      <c r="N1075" s="218"/>
      <c r="O1075" s="218"/>
      <c r="P1075" s="218"/>
      <c r="Q1075" s="218"/>
      <c r="R1075" s="218"/>
      <c r="S1075" s="218"/>
      <c r="T1075" s="219"/>
      <c r="AT1075" s="220" t="s">
        <v>283</v>
      </c>
      <c r="AU1075" s="220" t="s">
        <v>84</v>
      </c>
      <c r="AV1075" s="13" t="s">
        <v>16</v>
      </c>
      <c r="AW1075" s="13" t="s">
        <v>32</v>
      </c>
      <c r="AX1075" s="13" t="s">
        <v>76</v>
      </c>
      <c r="AY1075" s="220" t="s">
        <v>272</v>
      </c>
    </row>
    <row r="1076" spans="1:65" s="13" customFormat="1" ht="11.25">
      <c r="B1076" s="210"/>
      <c r="C1076" s="211"/>
      <c r="D1076" s="212" t="s">
        <v>283</v>
      </c>
      <c r="E1076" s="213" t="s">
        <v>1</v>
      </c>
      <c r="F1076" s="214" t="s">
        <v>285</v>
      </c>
      <c r="G1076" s="211"/>
      <c r="H1076" s="213" t="s">
        <v>1</v>
      </c>
      <c r="I1076" s="215"/>
      <c r="J1076" s="211"/>
      <c r="K1076" s="211"/>
      <c r="L1076" s="216"/>
      <c r="M1076" s="217"/>
      <c r="N1076" s="218"/>
      <c r="O1076" s="218"/>
      <c r="P1076" s="218"/>
      <c r="Q1076" s="218"/>
      <c r="R1076" s="218"/>
      <c r="S1076" s="218"/>
      <c r="T1076" s="219"/>
      <c r="AT1076" s="220" t="s">
        <v>283</v>
      </c>
      <c r="AU1076" s="220" t="s">
        <v>84</v>
      </c>
      <c r="AV1076" s="13" t="s">
        <v>16</v>
      </c>
      <c r="AW1076" s="13" t="s">
        <v>32</v>
      </c>
      <c r="AX1076" s="13" t="s">
        <v>76</v>
      </c>
      <c r="AY1076" s="220" t="s">
        <v>272</v>
      </c>
    </row>
    <row r="1077" spans="1:65" s="14" customFormat="1" ht="11.25">
      <c r="B1077" s="221"/>
      <c r="C1077" s="222"/>
      <c r="D1077" s="212" t="s">
        <v>283</v>
      </c>
      <c r="E1077" s="223" t="s">
        <v>1</v>
      </c>
      <c r="F1077" s="224" t="s">
        <v>998</v>
      </c>
      <c r="G1077" s="222"/>
      <c r="H1077" s="225">
        <v>18</v>
      </c>
      <c r="I1077" s="226"/>
      <c r="J1077" s="222"/>
      <c r="K1077" s="222"/>
      <c r="L1077" s="227"/>
      <c r="M1077" s="228"/>
      <c r="N1077" s="229"/>
      <c r="O1077" s="229"/>
      <c r="P1077" s="229"/>
      <c r="Q1077" s="229"/>
      <c r="R1077" s="229"/>
      <c r="S1077" s="229"/>
      <c r="T1077" s="230"/>
      <c r="AT1077" s="231" t="s">
        <v>283</v>
      </c>
      <c r="AU1077" s="231" t="s">
        <v>84</v>
      </c>
      <c r="AV1077" s="14" t="s">
        <v>84</v>
      </c>
      <c r="AW1077" s="14" t="s">
        <v>32</v>
      </c>
      <c r="AX1077" s="14" t="s">
        <v>76</v>
      </c>
      <c r="AY1077" s="231" t="s">
        <v>272</v>
      </c>
    </row>
    <row r="1078" spans="1:65" s="14" customFormat="1" ht="11.25">
      <c r="B1078" s="221"/>
      <c r="C1078" s="222"/>
      <c r="D1078" s="212" t="s">
        <v>283</v>
      </c>
      <c r="E1078" s="223" t="s">
        <v>1</v>
      </c>
      <c r="F1078" s="224" t="s">
        <v>999</v>
      </c>
      <c r="G1078" s="222"/>
      <c r="H1078" s="225">
        <v>12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AT1078" s="231" t="s">
        <v>283</v>
      </c>
      <c r="AU1078" s="231" t="s">
        <v>84</v>
      </c>
      <c r="AV1078" s="14" t="s">
        <v>84</v>
      </c>
      <c r="AW1078" s="14" t="s">
        <v>32</v>
      </c>
      <c r="AX1078" s="14" t="s">
        <v>76</v>
      </c>
      <c r="AY1078" s="231" t="s">
        <v>272</v>
      </c>
    </row>
    <row r="1079" spans="1:65" s="14" customFormat="1" ht="11.25">
      <c r="B1079" s="221"/>
      <c r="C1079" s="222"/>
      <c r="D1079" s="212" t="s">
        <v>283</v>
      </c>
      <c r="E1079" s="223" t="s">
        <v>1</v>
      </c>
      <c r="F1079" s="224" t="s">
        <v>1000</v>
      </c>
      <c r="G1079" s="222"/>
      <c r="H1079" s="225">
        <v>12</v>
      </c>
      <c r="I1079" s="226"/>
      <c r="J1079" s="222"/>
      <c r="K1079" s="222"/>
      <c r="L1079" s="227"/>
      <c r="M1079" s="228"/>
      <c r="N1079" s="229"/>
      <c r="O1079" s="229"/>
      <c r="P1079" s="229"/>
      <c r="Q1079" s="229"/>
      <c r="R1079" s="229"/>
      <c r="S1079" s="229"/>
      <c r="T1079" s="230"/>
      <c r="AT1079" s="231" t="s">
        <v>283</v>
      </c>
      <c r="AU1079" s="231" t="s">
        <v>84</v>
      </c>
      <c r="AV1079" s="14" t="s">
        <v>84</v>
      </c>
      <c r="AW1079" s="14" t="s">
        <v>32</v>
      </c>
      <c r="AX1079" s="14" t="s">
        <v>76</v>
      </c>
      <c r="AY1079" s="231" t="s">
        <v>272</v>
      </c>
    </row>
    <row r="1080" spans="1:65" s="2" customFormat="1" ht="21.75" customHeight="1">
      <c r="A1080" s="34"/>
      <c r="B1080" s="35"/>
      <c r="C1080" s="192" t="s">
        <v>1001</v>
      </c>
      <c r="D1080" s="192" t="s">
        <v>274</v>
      </c>
      <c r="E1080" s="193" t="s">
        <v>1002</v>
      </c>
      <c r="F1080" s="194" t="s">
        <v>1003</v>
      </c>
      <c r="G1080" s="195" t="s">
        <v>952</v>
      </c>
      <c r="H1080" s="196">
        <v>9</v>
      </c>
      <c r="I1080" s="197"/>
      <c r="J1080" s="198">
        <f>ROUND(I1080*H1080,2)</f>
        <v>0</v>
      </c>
      <c r="K1080" s="194" t="s">
        <v>278</v>
      </c>
      <c r="L1080" s="39"/>
      <c r="M1080" s="199" t="s">
        <v>1</v>
      </c>
      <c r="N1080" s="200" t="s">
        <v>41</v>
      </c>
      <c r="O1080" s="71"/>
      <c r="P1080" s="201">
        <f>O1080*H1080</f>
        <v>0</v>
      </c>
      <c r="Q1080" s="201">
        <v>5.4550000000000001E-2</v>
      </c>
      <c r="R1080" s="201">
        <f>Q1080*H1080</f>
        <v>0.49095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279</v>
      </c>
      <c r="AT1080" s="203" t="s">
        <v>274</v>
      </c>
      <c r="AU1080" s="203" t="s">
        <v>84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279</v>
      </c>
      <c r="BM1080" s="203" t="s">
        <v>1004</v>
      </c>
    </row>
    <row r="1081" spans="1:65" s="2" customFormat="1" ht="11.25">
      <c r="A1081" s="34"/>
      <c r="B1081" s="35"/>
      <c r="C1081" s="36"/>
      <c r="D1081" s="205" t="s">
        <v>281</v>
      </c>
      <c r="E1081" s="36"/>
      <c r="F1081" s="206" t="s">
        <v>1005</v>
      </c>
      <c r="G1081" s="36"/>
      <c r="H1081" s="36"/>
      <c r="I1081" s="207"/>
      <c r="J1081" s="36"/>
      <c r="K1081" s="36"/>
      <c r="L1081" s="39"/>
      <c r="M1081" s="208"/>
      <c r="N1081" s="209"/>
      <c r="O1081" s="71"/>
      <c r="P1081" s="71"/>
      <c r="Q1081" s="71"/>
      <c r="R1081" s="71"/>
      <c r="S1081" s="71"/>
      <c r="T1081" s="72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T1081" s="17" t="s">
        <v>281</v>
      </c>
      <c r="AU1081" s="17" t="s">
        <v>84</v>
      </c>
    </row>
    <row r="1082" spans="1:65" s="13" customFormat="1" ht="22.5">
      <c r="B1082" s="210"/>
      <c r="C1082" s="211"/>
      <c r="D1082" s="212" t="s">
        <v>283</v>
      </c>
      <c r="E1082" s="213" t="s">
        <v>1</v>
      </c>
      <c r="F1082" s="214" t="s">
        <v>1006</v>
      </c>
      <c r="G1082" s="211"/>
      <c r="H1082" s="213" t="s">
        <v>1</v>
      </c>
      <c r="I1082" s="215"/>
      <c r="J1082" s="211"/>
      <c r="K1082" s="211"/>
      <c r="L1082" s="216"/>
      <c r="M1082" s="217"/>
      <c r="N1082" s="218"/>
      <c r="O1082" s="218"/>
      <c r="P1082" s="218"/>
      <c r="Q1082" s="218"/>
      <c r="R1082" s="218"/>
      <c r="S1082" s="218"/>
      <c r="T1082" s="219"/>
      <c r="AT1082" s="220" t="s">
        <v>283</v>
      </c>
      <c r="AU1082" s="220" t="s">
        <v>84</v>
      </c>
      <c r="AV1082" s="13" t="s">
        <v>16</v>
      </c>
      <c r="AW1082" s="13" t="s">
        <v>32</v>
      </c>
      <c r="AX1082" s="13" t="s">
        <v>76</v>
      </c>
      <c r="AY1082" s="220" t="s">
        <v>272</v>
      </c>
    </row>
    <row r="1083" spans="1:65" s="13" customFormat="1" ht="11.25">
      <c r="B1083" s="210"/>
      <c r="C1083" s="211"/>
      <c r="D1083" s="212" t="s">
        <v>283</v>
      </c>
      <c r="E1083" s="213" t="s">
        <v>1</v>
      </c>
      <c r="F1083" s="214" t="s">
        <v>285</v>
      </c>
      <c r="G1083" s="211"/>
      <c r="H1083" s="213" t="s">
        <v>1</v>
      </c>
      <c r="I1083" s="215"/>
      <c r="J1083" s="211"/>
      <c r="K1083" s="211"/>
      <c r="L1083" s="216"/>
      <c r="M1083" s="217"/>
      <c r="N1083" s="218"/>
      <c r="O1083" s="218"/>
      <c r="P1083" s="218"/>
      <c r="Q1083" s="218"/>
      <c r="R1083" s="218"/>
      <c r="S1083" s="218"/>
      <c r="T1083" s="219"/>
      <c r="AT1083" s="220" t="s">
        <v>283</v>
      </c>
      <c r="AU1083" s="220" t="s">
        <v>84</v>
      </c>
      <c r="AV1083" s="13" t="s">
        <v>16</v>
      </c>
      <c r="AW1083" s="13" t="s">
        <v>32</v>
      </c>
      <c r="AX1083" s="13" t="s">
        <v>76</v>
      </c>
      <c r="AY1083" s="220" t="s">
        <v>272</v>
      </c>
    </row>
    <row r="1084" spans="1:65" s="14" customFormat="1" ht="11.25">
      <c r="B1084" s="221"/>
      <c r="C1084" s="222"/>
      <c r="D1084" s="212" t="s">
        <v>283</v>
      </c>
      <c r="E1084" s="223" t="s">
        <v>1</v>
      </c>
      <c r="F1084" s="224" t="s">
        <v>1007</v>
      </c>
      <c r="G1084" s="222"/>
      <c r="H1084" s="225">
        <v>6</v>
      </c>
      <c r="I1084" s="226"/>
      <c r="J1084" s="222"/>
      <c r="K1084" s="222"/>
      <c r="L1084" s="227"/>
      <c r="M1084" s="228"/>
      <c r="N1084" s="229"/>
      <c r="O1084" s="229"/>
      <c r="P1084" s="229"/>
      <c r="Q1084" s="229"/>
      <c r="R1084" s="229"/>
      <c r="S1084" s="229"/>
      <c r="T1084" s="230"/>
      <c r="AT1084" s="231" t="s">
        <v>283</v>
      </c>
      <c r="AU1084" s="231" t="s">
        <v>84</v>
      </c>
      <c r="AV1084" s="14" t="s">
        <v>84</v>
      </c>
      <c r="AW1084" s="14" t="s">
        <v>32</v>
      </c>
      <c r="AX1084" s="14" t="s">
        <v>76</v>
      </c>
      <c r="AY1084" s="231" t="s">
        <v>272</v>
      </c>
    </row>
    <row r="1085" spans="1:65" s="14" customFormat="1" ht="11.25">
      <c r="B1085" s="221"/>
      <c r="C1085" s="222"/>
      <c r="D1085" s="212" t="s">
        <v>283</v>
      </c>
      <c r="E1085" s="223" t="s">
        <v>1</v>
      </c>
      <c r="F1085" s="224" t="s">
        <v>1008</v>
      </c>
      <c r="G1085" s="222"/>
      <c r="H1085" s="225">
        <v>3</v>
      </c>
      <c r="I1085" s="226"/>
      <c r="J1085" s="222"/>
      <c r="K1085" s="222"/>
      <c r="L1085" s="227"/>
      <c r="M1085" s="228"/>
      <c r="N1085" s="229"/>
      <c r="O1085" s="229"/>
      <c r="P1085" s="229"/>
      <c r="Q1085" s="229"/>
      <c r="R1085" s="229"/>
      <c r="S1085" s="229"/>
      <c r="T1085" s="230"/>
      <c r="AT1085" s="231" t="s">
        <v>283</v>
      </c>
      <c r="AU1085" s="231" t="s">
        <v>84</v>
      </c>
      <c r="AV1085" s="14" t="s">
        <v>84</v>
      </c>
      <c r="AW1085" s="14" t="s">
        <v>32</v>
      </c>
      <c r="AX1085" s="14" t="s">
        <v>76</v>
      </c>
      <c r="AY1085" s="231" t="s">
        <v>272</v>
      </c>
    </row>
    <row r="1086" spans="1:65" s="2" customFormat="1" ht="21.75" customHeight="1">
      <c r="A1086" s="34"/>
      <c r="B1086" s="35"/>
      <c r="C1086" s="192" t="s">
        <v>1009</v>
      </c>
      <c r="D1086" s="192" t="s">
        <v>274</v>
      </c>
      <c r="E1086" s="193" t="s">
        <v>1010</v>
      </c>
      <c r="F1086" s="194" t="s">
        <v>1011</v>
      </c>
      <c r="G1086" s="195" t="s">
        <v>952</v>
      </c>
      <c r="H1086" s="196">
        <v>17</v>
      </c>
      <c r="I1086" s="197"/>
      <c r="J1086" s="198">
        <f>ROUND(I1086*H1086,2)</f>
        <v>0</v>
      </c>
      <c r="K1086" s="194" t="s">
        <v>278</v>
      </c>
      <c r="L1086" s="39"/>
      <c r="M1086" s="199" t="s">
        <v>1</v>
      </c>
      <c r="N1086" s="200" t="s">
        <v>41</v>
      </c>
      <c r="O1086" s="71"/>
      <c r="P1086" s="201">
        <f>O1086*H1086</f>
        <v>0</v>
      </c>
      <c r="Q1086" s="201">
        <v>6.3549999999999995E-2</v>
      </c>
      <c r="R1086" s="201">
        <f>Q1086*H1086</f>
        <v>1.0803499999999999</v>
      </c>
      <c r="S1086" s="201">
        <v>0</v>
      </c>
      <c r="T1086" s="202">
        <f>S1086*H1086</f>
        <v>0</v>
      </c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R1086" s="203" t="s">
        <v>279</v>
      </c>
      <c r="AT1086" s="203" t="s">
        <v>274</v>
      </c>
      <c r="AU1086" s="203" t="s">
        <v>84</v>
      </c>
      <c r="AY1086" s="17" t="s">
        <v>272</v>
      </c>
      <c r="BE1086" s="204">
        <f>IF(N1086="základní",J1086,0)</f>
        <v>0</v>
      </c>
      <c r="BF1086" s="204">
        <f>IF(N1086="snížená",J1086,0)</f>
        <v>0</v>
      </c>
      <c r="BG1086" s="204">
        <f>IF(N1086="zákl. přenesená",J1086,0)</f>
        <v>0</v>
      </c>
      <c r="BH1086" s="204">
        <f>IF(N1086="sníž. přenesená",J1086,0)</f>
        <v>0</v>
      </c>
      <c r="BI1086" s="204">
        <f>IF(N1086="nulová",J1086,0)</f>
        <v>0</v>
      </c>
      <c r="BJ1086" s="17" t="s">
        <v>16</v>
      </c>
      <c r="BK1086" s="204">
        <f>ROUND(I1086*H1086,2)</f>
        <v>0</v>
      </c>
      <c r="BL1086" s="17" t="s">
        <v>279</v>
      </c>
      <c r="BM1086" s="203" t="s">
        <v>1012</v>
      </c>
    </row>
    <row r="1087" spans="1:65" s="2" customFormat="1" ht="11.25">
      <c r="A1087" s="34"/>
      <c r="B1087" s="35"/>
      <c r="C1087" s="36"/>
      <c r="D1087" s="205" t="s">
        <v>281</v>
      </c>
      <c r="E1087" s="36"/>
      <c r="F1087" s="206" t="s">
        <v>1013</v>
      </c>
      <c r="G1087" s="36"/>
      <c r="H1087" s="36"/>
      <c r="I1087" s="207"/>
      <c r="J1087" s="36"/>
      <c r="K1087" s="36"/>
      <c r="L1087" s="39"/>
      <c r="M1087" s="208"/>
      <c r="N1087" s="209"/>
      <c r="O1087" s="71"/>
      <c r="P1087" s="71"/>
      <c r="Q1087" s="71"/>
      <c r="R1087" s="71"/>
      <c r="S1087" s="71"/>
      <c r="T1087" s="72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T1087" s="17" t="s">
        <v>281</v>
      </c>
      <c r="AU1087" s="17" t="s">
        <v>84</v>
      </c>
    </row>
    <row r="1088" spans="1:65" s="13" customFormat="1" ht="22.5">
      <c r="B1088" s="210"/>
      <c r="C1088" s="211"/>
      <c r="D1088" s="212" t="s">
        <v>283</v>
      </c>
      <c r="E1088" s="213" t="s">
        <v>1</v>
      </c>
      <c r="F1088" s="214" t="s">
        <v>1014</v>
      </c>
      <c r="G1088" s="211"/>
      <c r="H1088" s="213" t="s">
        <v>1</v>
      </c>
      <c r="I1088" s="215"/>
      <c r="J1088" s="211"/>
      <c r="K1088" s="211"/>
      <c r="L1088" s="216"/>
      <c r="M1088" s="217"/>
      <c r="N1088" s="218"/>
      <c r="O1088" s="218"/>
      <c r="P1088" s="218"/>
      <c r="Q1088" s="218"/>
      <c r="R1088" s="218"/>
      <c r="S1088" s="218"/>
      <c r="T1088" s="219"/>
      <c r="AT1088" s="220" t="s">
        <v>283</v>
      </c>
      <c r="AU1088" s="220" t="s">
        <v>84</v>
      </c>
      <c r="AV1088" s="13" t="s">
        <v>16</v>
      </c>
      <c r="AW1088" s="13" t="s">
        <v>32</v>
      </c>
      <c r="AX1088" s="13" t="s">
        <v>76</v>
      </c>
      <c r="AY1088" s="220" t="s">
        <v>272</v>
      </c>
    </row>
    <row r="1089" spans="1:65" s="13" customFormat="1" ht="11.25">
      <c r="B1089" s="210"/>
      <c r="C1089" s="211"/>
      <c r="D1089" s="212" t="s">
        <v>283</v>
      </c>
      <c r="E1089" s="213" t="s">
        <v>1</v>
      </c>
      <c r="F1089" s="214" t="s">
        <v>285</v>
      </c>
      <c r="G1089" s="211"/>
      <c r="H1089" s="213" t="s">
        <v>1</v>
      </c>
      <c r="I1089" s="215"/>
      <c r="J1089" s="211"/>
      <c r="K1089" s="211"/>
      <c r="L1089" s="216"/>
      <c r="M1089" s="217"/>
      <c r="N1089" s="218"/>
      <c r="O1089" s="218"/>
      <c r="P1089" s="218"/>
      <c r="Q1089" s="218"/>
      <c r="R1089" s="218"/>
      <c r="S1089" s="218"/>
      <c r="T1089" s="219"/>
      <c r="AT1089" s="220" t="s">
        <v>283</v>
      </c>
      <c r="AU1089" s="220" t="s">
        <v>84</v>
      </c>
      <c r="AV1089" s="13" t="s">
        <v>16</v>
      </c>
      <c r="AW1089" s="13" t="s">
        <v>32</v>
      </c>
      <c r="AX1089" s="13" t="s">
        <v>76</v>
      </c>
      <c r="AY1089" s="220" t="s">
        <v>272</v>
      </c>
    </row>
    <row r="1090" spans="1:65" s="14" customFormat="1" ht="11.25">
      <c r="B1090" s="221"/>
      <c r="C1090" s="222"/>
      <c r="D1090" s="212" t="s">
        <v>283</v>
      </c>
      <c r="E1090" s="223" t="s">
        <v>1</v>
      </c>
      <c r="F1090" s="224" t="s">
        <v>1015</v>
      </c>
      <c r="G1090" s="222"/>
      <c r="H1090" s="225">
        <v>2</v>
      </c>
      <c r="I1090" s="226"/>
      <c r="J1090" s="222"/>
      <c r="K1090" s="222"/>
      <c r="L1090" s="227"/>
      <c r="M1090" s="228"/>
      <c r="N1090" s="229"/>
      <c r="O1090" s="229"/>
      <c r="P1090" s="229"/>
      <c r="Q1090" s="229"/>
      <c r="R1090" s="229"/>
      <c r="S1090" s="229"/>
      <c r="T1090" s="230"/>
      <c r="AT1090" s="231" t="s">
        <v>283</v>
      </c>
      <c r="AU1090" s="231" t="s">
        <v>84</v>
      </c>
      <c r="AV1090" s="14" t="s">
        <v>84</v>
      </c>
      <c r="AW1090" s="14" t="s">
        <v>32</v>
      </c>
      <c r="AX1090" s="14" t="s">
        <v>76</v>
      </c>
      <c r="AY1090" s="231" t="s">
        <v>272</v>
      </c>
    </row>
    <row r="1091" spans="1:65" s="14" customFormat="1" ht="11.25">
      <c r="B1091" s="221"/>
      <c r="C1091" s="222"/>
      <c r="D1091" s="212" t="s">
        <v>283</v>
      </c>
      <c r="E1091" s="223" t="s">
        <v>1</v>
      </c>
      <c r="F1091" s="224" t="s">
        <v>1016</v>
      </c>
      <c r="G1091" s="222"/>
      <c r="H1091" s="225">
        <v>3</v>
      </c>
      <c r="I1091" s="226"/>
      <c r="J1091" s="222"/>
      <c r="K1091" s="222"/>
      <c r="L1091" s="227"/>
      <c r="M1091" s="228"/>
      <c r="N1091" s="229"/>
      <c r="O1091" s="229"/>
      <c r="P1091" s="229"/>
      <c r="Q1091" s="229"/>
      <c r="R1091" s="229"/>
      <c r="S1091" s="229"/>
      <c r="T1091" s="230"/>
      <c r="AT1091" s="231" t="s">
        <v>283</v>
      </c>
      <c r="AU1091" s="231" t="s">
        <v>84</v>
      </c>
      <c r="AV1091" s="14" t="s">
        <v>84</v>
      </c>
      <c r="AW1091" s="14" t="s">
        <v>32</v>
      </c>
      <c r="AX1091" s="14" t="s">
        <v>76</v>
      </c>
      <c r="AY1091" s="231" t="s">
        <v>272</v>
      </c>
    </row>
    <row r="1092" spans="1:65" s="14" customFormat="1" ht="11.25">
      <c r="B1092" s="221"/>
      <c r="C1092" s="222"/>
      <c r="D1092" s="212" t="s">
        <v>283</v>
      </c>
      <c r="E1092" s="223" t="s">
        <v>1</v>
      </c>
      <c r="F1092" s="224" t="s">
        <v>1017</v>
      </c>
      <c r="G1092" s="222"/>
      <c r="H1092" s="225">
        <v>9</v>
      </c>
      <c r="I1092" s="226"/>
      <c r="J1092" s="222"/>
      <c r="K1092" s="222"/>
      <c r="L1092" s="227"/>
      <c r="M1092" s="228"/>
      <c r="N1092" s="229"/>
      <c r="O1092" s="229"/>
      <c r="P1092" s="229"/>
      <c r="Q1092" s="229"/>
      <c r="R1092" s="229"/>
      <c r="S1092" s="229"/>
      <c r="T1092" s="230"/>
      <c r="AT1092" s="231" t="s">
        <v>283</v>
      </c>
      <c r="AU1092" s="231" t="s">
        <v>84</v>
      </c>
      <c r="AV1092" s="14" t="s">
        <v>84</v>
      </c>
      <c r="AW1092" s="14" t="s">
        <v>32</v>
      </c>
      <c r="AX1092" s="14" t="s">
        <v>76</v>
      </c>
      <c r="AY1092" s="231" t="s">
        <v>272</v>
      </c>
    </row>
    <row r="1093" spans="1:65" s="14" customFormat="1" ht="11.25">
      <c r="B1093" s="221"/>
      <c r="C1093" s="222"/>
      <c r="D1093" s="212" t="s">
        <v>283</v>
      </c>
      <c r="E1093" s="223" t="s">
        <v>1</v>
      </c>
      <c r="F1093" s="224" t="s">
        <v>1008</v>
      </c>
      <c r="G1093" s="222"/>
      <c r="H1093" s="225">
        <v>3</v>
      </c>
      <c r="I1093" s="226"/>
      <c r="J1093" s="222"/>
      <c r="K1093" s="222"/>
      <c r="L1093" s="227"/>
      <c r="M1093" s="228"/>
      <c r="N1093" s="229"/>
      <c r="O1093" s="229"/>
      <c r="P1093" s="229"/>
      <c r="Q1093" s="229"/>
      <c r="R1093" s="229"/>
      <c r="S1093" s="229"/>
      <c r="T1093" s="230"/>
      <c r="AT1093" s="231" t="s">
        <v>283</v>
      </c>
      <c r="AU1093" s="231" t="s">
        <v>84</v>
      </c>
      <c r="AV1093" s="14" t="s">
        <v>84</v>
      </c>
      <c r="AW1093" s="14" t="s">
        <v>32</v>
      </c>
      <c r="AX1093" s="14" t="s">
        <v>76</v>
      </c>
      <c r="AY1093" s="231" t="s">
        <v>272</v>
      </c>
    </row>
    <row r="1094" spans="1:65" s="2" customFormat="1" ht="21.75" customHeight="1">
      <c r="A1094" s="34"/>
      <c r="B1094" s="35"/>
      <c r="C1094" s="192" t="s">
        <v>1018</v>
      </c>
      <c r="D1094" s="192" t="s">
        <v>274</v>
      </c>
      <c r="E1094" s="193" t="s">
        <v>1019</v>
      </c>
      <c r="F1094" s="194" t="s">
        <v>1020</v>
      </c>
      <c r="G1094" s="195" t="s">
        <v>952</v>
      </c>
      <c r="H1094" s="196">
        <v>12</v>
      </c>
      <c r="I1094" s="197"/>
      <c r="J1094" s="198">
        <f>ROUND(I1094*H1094,2)</f>
        <v>0</v>
      </c>
      <c r="K1094" s="194" t="s">
        <v>278</v>
      </c>
      <c r="L1094" s="39"/>
      <c r="M1094" s="199" t="s">
        <v>1</v>
      </c>
      <c r="N1094" s="200" t="s">
        <v>41</v>
      </c>
      <c r="O1094" s="71"/>
      <c r="P1094" s="201">
        <f>O1094*H1094</f>
        <v>0</v>
      </c>
      <c r="Q1094" s="201">
        <v>9.1050000000000006E-2</v>
      </c>
      <c r="R1094" s="201">
        <f>Q1094*H1094</f>
        <v>1.0926</v>
      </c>
      <c r="S1094" s="201">
        <v>0</v>
      </c>
      <c r="T1094" s="202">
        <f>S1094*H1094</f>
        <v>0</v>
      </c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R1094" s="203" t="s">
        <v>279</v>
      </c>
      <c r="AT1094" s="203" t="s">
        <v>274</v>
      </c>
      <c r="AU1094" s="203" t="s">
        <v>84</v>
      </c>
      <c r="AY1094" s="17" t="s">
        <v>272</v>
      </c>
      <c r="BE1094" s="204">
        <f>IF(N1094="základní",J1094,0)</f>
        <v>0</v>
      </c>
      <c r="BF1094" s="204">
        <f>IF(N1094="snížená",J1094,0)</f>
        <v>0</v>
      </c>
      <c r="BG1094" s="204">
        <f>IF(N1094="zákl. přenesená",J1094,0)</f>
        <v>0</v>
      </c>
      <c r="BH1094" s="204">
        <f>IF(N1094="sníž. přenesená",J1094,0)</f>
        <v>0</v>
      </c>
      <c r="BI1094" s="204">
        <f>IF(N1094="nulová",J1094,0)</f>
        <v>0</v>
      </c>
      <c r="BJ1094" s="17" t="s">
        <v>16</v>
      </c>
      <c r="BK1094" s="204">
        <f>ROUND(I1094*H1094,2)</f>
        <v>0</v>
      </c>
      <c r="BL1094" s="17" t="s">
        <v>279</v>
      </c>
      <c r="BM1094" s="203" t="s">
        <v>1021</v>
      </c>
    </row>
    <row r="1095" spans="1:65" s="2" customFormat="1" ht="11.25">
      <c r="A1095" s="34"/>
      <c r="B1095" s="35"/>
      <c r="C1095" s="36"/>
      <c r="D1095" s="205" t="s">
        <v>281</v>
      </c>
      <c r="E1095" s="36"/>
      <c r="F1095" s="206" t="s">
        <v>1022</v>
      </c>
      <c r="G1095" s="36"/>
      <c r="H1095" s="36"/>
      <c r="I1095" s="207"/>
      <c r="J1095" s="36"/>
      <c r="K1095" s="36"/>
      <c r="L1095" s="39"/>
      <c r="M1095" s="208"/>
      <c r="N1095" s="209"/>
      <c r="O1095" s="71"/>
      <c r="P1095" s="71"/>
      <c r="Q1095" s="71"/>
      <c r="R1095" s="71"/>
      <c r="S1095" s="71"/>
      <c r="T1095" s="72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T1095" s="17" t="s">
        <v>281</v>
      </c>
      <c r="AU1095" s="17" t="s">
        <v>84</v>
      </c>
    </row>
    <row r="1096" spans="1:65" s="13" customFormat="1" ht="22.5">
      <c r="B1096" s="210"/>
      <c r="C1096" s="211"/>
      <c r="D1096" s="212" t="s">
        <v>283</v>
      </c>
      <c r="E1096" s="213" t="s">
        <v>1</v>
      </c>
      <c r="F1096" s="214" t="s">
        <v>1023</v>
      </c>
      <c r="G1096" s="211"/>
      <c r="H1096" s="213" t="s">
        <v>1</v>
      </c>
      <c r="I1096" s="215"/>
      <c r="J1096" s="211"/>
      <c r="K1096" s="211"/>
      <c r="L1096" s="216"/>
      <c r="M1096" s="217"/>
      <c r="N1096" s="218"/>
      <c r="O1096" s="218"/>
      <c r="P1096" s="218"/>
      <c r="Q1096" s="218"/>
      <c r="R1096" s="218"/>
      <c r="S1096" s="218"/>
      <c r="T1096" s="219"/>
      <c r="AT1096" s="220" t="s">
        <v>283</v>
      </c>
      <c r="AU1096" s="220" t="s">
        <v>84</v>
      </c>
      <c r="AV1096" s="13" t="s">
        <v>16</v>
      </c>
      <c r="AW1096" s="13" t="s">
        <v>32</v>
      </c>
      <c r="AX1096" s="13" t="s">
        <v>76</v>
      </c>
      <c r="AY1096" s="220" t="s">
        <v>272</v>
      </c>
    </row>
    <row r="1097" spans="1:65" s="13" customFormat="1" ht="11.25">
      <c r="B1097" s="210"/>
      <c r="C1097" s="211"/>
      <c r="D1097" s="212" t="s">
        <v>283</v>
      </c>
      <c r="E1097" s="213" t="s">
        <v>1</v>
      </c>
      <c r="F1097" s="214" t="s">
        <v>285</v>
      </c>
      <c r="G1097" s="211"/>
      <c r="H1097" s="213" t="s">
        <v>1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283</v>
      </c>
      <c r="AU1097" s="220" t="s">
        <v>84</v>
      </c>
      <c r="AV1097" s="13" t="s">
        <v>16</v>
      </c>
      <c r="AW1097" s="13" t="s">
        <v>32</v>
      </c>
      <c r="AX1097" s="13" t="s">
        <v>76</v>
      </c>
      <c r="AY1097" s="220" t="s">
        <v>272</v>
      </c>
    </row>
    <row r="1098" spans="1:65" s="14" customFormat="1" ht="11.25">
      <c r="B1098" s="221"/>
      <c r="C1098" s="222"/>
      <c r="D1098" s="212" t="s">
        <v>283</v>
      </c>
      <c r="E1098" s="223" t="s">
        <v>1</v>
      </c>
      <c r="F1098" s="224" t="s">
        <v>1000</v>
      </c>
      <c r="G1098" s="222"/>
      <c r="H1098" s="225">
        <v>12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84</v>
      </c>
      <c r="AV1098" s="14" t="s">
        <v>84</v>
      </c>
      <c r="AW1098" s="14" t="s">
        <v>32</v>
      </c>
      <c r="AX1098" s="14" t="s">
        <v>16</v>
      </c>
      <c r="AY1098" s="231" t="s">
        <v>272</v>
      </c>
    </row>
    <row r="1099" spans="1:65" s="2" customFormat="1" ht="16.5" customHeight="1">
      <c r="A1099" s="34"/>
      <c r="B1099" s="35"/>
      <c r="C1099" s="192" t="s">
        <v>1024</v>
      </c>
      <c r="D1099" s="192" t="s">
        <v>274</v>
      </c>
      <c r="E1099" s="193" t="s">
        <v>1025</v>
      </c>
      <c r="F1099" s="194" t="s">
        <v>1026</v>
      </c>
      <c r="G1099" s="195" t="s">
        <v>277</v>
      </c>
      <c r="H1099" s="196">
        <v>4.1399999999999997</v>
      </c>
      <c r="I1099" s="197"/>
      <c r="J1099" s="198">
        <f>ROUND(I1099*H1099,2)</f>
        <v>0</v>
      </c>
      <c r="K1099" s="194" t="s">
        <v>278</v>
      </c>
      <c r="L1099" s="39"/>
      <c r="M1099" s="199" t="s">
        <v>1</v>
      </c>
      <c r="N1099" s="200" t="s">
        <v>41</v>
      </c>
      <c r="O1099" s="71"/>
      <c r="P1099" s="201">
        <f>O1099*H1099</f>
        <v>0</v>
      </c>
      <c r="Q1099" s="201">
        <v>1.94302</v>
      </c>
      <c r="R1099" s="201">
        <f>Q1099*H1099</f>
        <v>8.0441027999999992</v>
      </c>
      <c r="S1099" s="201">
        <v>0</v>
      </c>
      <c r="T1099" s="202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203" t="s">
        <v>279</v>
      </c>
      <c r="AT1099" s="203" t="s">
        <v>274</v>
      </c>
      <c r="AU1099" s="203" t="s">
        <v>84</v>
      </c>
      <c r="AY1099" s="17" t="s">
        <v>272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17" t="s">
        <v>16</v>
      </c>
      <c r="BK1099" s="204">
        <f>ROUND(I1099*H1099,2)</f>
        <v>0</v>
      </c>
      <c r="BL1099" s="17" t="s">
        <v>279</v>
      </c>
      <c r="BM1099" s="203" t="s">
        <v>1027</v>
      </c>
    </row>
    <row r="1100" spans="1:65" s="2" customFormat="1" ht="11.25">
      <c r="A1100" s="34"/>
      <c r="B1100" s="35"/>
      <c r="C1100" s="36"/>
      <c r="D1100" s="205" t="s">
        <v>281</v>
      </c>
      <c r="E1100" s="36"/>
      <c r="F1100" s="206" t="s">
        <v>1028</v>
      </c>
      <c r="G1100" s="36"/>
      <c r="H1100" s="36"/>
      <c r="I1100" s="207"/>
      <c r="J1100" s="36"/>
      <c r="K1100" s="36"/>
      <c r="L1100" s="39"/>
      <c r="M1100" s="208"/>
      <c r="N1100" s="209"/>
      <c r="O1100" s="71"/>
      <c r="P1100" s="71"/>
      <c r="Q1100" s="71"/>
      <c r="R1100" s="71"/>
      <c r="S1100" s="71"/>
      <c r="T1100" s="72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T1100" s="17" t="s">
        <v>281</v>
      </c>
      <c r="AU1100" s="17" t="s">
        <v>84</v>
      </c>
    </row>
    <row r="1101" spans="1:65" s="13" customFormat="1" ht="22.5">
      <c r="B1101" s="210"/>
      <c r="C1101" s="211"/>
      <c r="D1101" s="212" t="s">
        <v>283</v>
      </c>
      <c r="E1101" s="213" t="s">
        <v>1</v>
      </c>
      <c r="F1101" s="214" t="s">
        <v>983</v>
      </c>
      <c r="G1101" s="211"/>
      <c r="H1101" s="213" t="s">
        <v>1</v>
      </c>
      <c r="I1101" s="215"/>
      <c r="J1101" s="211"/>
      <c r="K1101" s="211"/>
      <c r="L1101" s="216"/>
      <c r="M1101" s="217"/>
      <c r="N1101" s="218"/>
      <c r="O1101" s="218"/>
      <c r="P1101" s="218"/>
      <c r="Q1101" s="218"/>
      <c r="R1101" s="218"/>
      <c r="S1101" s="218"/>
      <c r="T1101" s="219"/>
      <c r="AT1101" s="220" t="s">
        <v>283</v>
      </c>
      <c r="AU1101" s="220" t="s">
        <v>84</v>
      </c>
      <c r="AV1101" s="13" t="s">
        <v>16</v>
      </c>
      <c r="AW1101" s="13" t="s">
        <v>32</v>
      </c>
      <c r="AX1101" s="13" t="s">
        <v>76</v>
      </c>
      <c r="AY1101" s="220" t="s">
        <v>272</v>
      </c>
    </row>
    <row r="1102" spans="1:65" s="13" customFormat="1" ht="11.25">
      <c r="B1102" s="210"/>
      <c r="C1102" s="211"/>
      <c r="D1102" s="212" t="s">
        <v>283</v>
      </c>
      <c r="E1102" s="213" t="s">
        <v>1</v>
      </c>
      <c r="F1102" s="214" t="s">
        <v>285</v>
      </c>
      <c r="G1102" s="211"/>
      <c r="H1102" s="213" t="s">
        <v>1</v>
      </c>
      <c r="I1102" s="215"/>
      <c r="J1102" s="211"/>
      <c r="K1102" s="211"/>
      <c r="L1102" s="216"/>
      <c r="M1102" s="217"/>
      <c r="N1102" s="218"/>
      <c r="O1102" s="218"/>
      <c r="P1102" s="218"/>
      <c r="Q1102" s="218"/>
      <c r="R1102" s="218"/>
      <c r="S1102" s="218"/>
      <c r="T1102" s="219"/>
      <c r="AT1102" s="220" t="s">
        <v>283</v>
      </c>
      <c r="AU1102" s="220" t="s">
        <v>84</v>
      </c>
      <c r="AV1102" s="13" t="s">
        <v>16</v>
      </c>
      <c r="AW1102" s="13" t="s">
        <v>32</v>
      </c>
      <c r="AX1102" s="13" t="s">
        <v>76</v>
      </c>
      <c r="AY1102" s="220" t="s">
        <v>272</v>
      </c>
    </row>
    <row r="1103" spans="1:65" s="13" customFormat="1" ht="11.25">
      <c r="B1103" s="210"/>
      <c r="C1103" s="211"/>
      <c r="D1103" s="212" t="s">
        <v>283</v>
      </c>
      <c r="E1103" s="213" t="s">
        <v>1</v>
      </c>
      <c r="F1103" s="214" t="s">
        <v>1029</v>
      </c>
      <c r="G1103" s="211"/>
      <c r="H1103" s="213" t="s">
        <v>1</v>
      </c>
      <c r="I1103" s="215"/>
      <c r="J1103" s="211"/>
      <c r="K1103" s="211"/>
      <c r="L1103" s="216"/>
      <c r="M1103" s="217"/>
      <c r="N1103" s="218"/>
      <c r="O1103" s="218"/>
      <c r="P1103" s="218"/>
      <c r="Q1103" s="218"/>
      <c r="R1103" s="218"/>
      <c r="S1103" s="218"/>
      <c r="T1103" s="219"/>
      <c r="AT1103" s="220" t="s">
        <v>283</v>
      </c>
      <c r="AU1103" s="220" t="s">
        <v>84</v>
      </c>
      <c r="AV1103" s="13" t="s">
        <v>16</v>
      </c>
      <c r="AW1103" s="13" t="s">
        <v>32</v>
      </c>
      <c r="AX1103" s="13" t="s">
        <v>76</v>
      </c>
      <c r="AY1103" s="220" t="s">
        <v>272</v>
      </c>
    </row>
    <row r="1104" spans="1:65" s="13" customFormat="1" ht="11.25">
      <c r="B1104" s="210"/>
      <c r="C1104" s="211"/>
      <c r="D1104" s="212" t="s">
        <v>283</v>
      </c>
      <c r="E1104" s="213" t="s">
        <v>1</v>
      </c>
      <c r="F1104" s="214" t="s">
        <v>1030</v>
      </c>
      <c r="G1104" s="211"/>
      <c r="H1104" s="213" t="s">
        <v>1</v>
      </c>
      <c r="I1104" s="215"/>
      <c r="J1104" s="211"/>
      <c r="K1104" s="211"/>
      <c r="L1104" s="216"/>
      <c r="M1104" s="217"/>
      <c r="N1104" s="218"/>
      <c r="O1104" s="218"/>
      <c r="P1104" s="218"/>
      <c r="Q1104" s="218"/>
      <c r="R1104" s="218"/>
      <c r="S1104" s="218"/>
      <c r="T1104" s="219"/>
      <c r="AT1104" s="220" t="s">
        <v>283</v>
      </c>
      <c r="AU1104" s="220" t="s">
        <v>84</v>
      </c>
      <c r="AV1104" s="13" t="s">
        <v>16</v>
      </c>
      <c r="AW1104" s="13" t="s">
        <v>32</v>
      </c>
      <c r="AX1104" s="13" t="s">
        <v>76</v>
      </c>
      <c r="AY1104" s="220" t="s">
        <v>272</v>
      </c>
    </row>
    <row r="1105" spans="1:65" s="14" customFormat="1" ht="11.25">
      <c r="B1105" s="221"/>
      <c r="C1105" s="222"/>
      <c r="D1105" s="212" t="s">
        <v>283</v>
      </c>
      <c r="E1105" s="223" t="s">
        <v>1</v>
      </c>
      <c r="F1105" s="224" t="s">
        <v>1031</v>
      </c>
      <c r="G1105" s="222"/>
      <c r="H1105" s="225">
        <v>3.0470000000000002</v>
      </c>
      <c r="I1105" s="226"/>
      <c r="J1105" s="222"/>
      <c r="K1105" s="222"/>
      <c r="L1105" s="227"/>
      <c r="M1105" s="228"/>
      <c r="N1105" s="229"/>
      <c r="O1105" s="229"/>
      <c r="P1105" s="229"/>
      <c r="Q1105" s="229"/>
      <c r="R1105" s="229"/>
      <c r="S1105" s="229"/>
      <c r="T1105" s="230"/>
      <c r="AT1105" s="231" t="s">
        <v>283</v>
      </c>
      <c r="AU1105" s="231" t="s">
        <v>84</v>
      </c>
      <c r="AV1105" s="14" t="s">
        <v>84</v>
      </c>
      <c r="AW1105" s="14" t="s">
        <v>32</v>
      </c>
      <c r="AX1105" s="14" t="s">
        <v>76</v>
      </c>
      <c r="AY1105" s="231" t="s">
        <v>272</v>
      </c>
    </row>
    <row r="1106" spans="1:65" s="14" customFormat="1" ht="11.25">
      <c r="B1106" s="221"/>
      <c r="C1106" s="222"/>
      <c r="D1106" s="212" t="s">
        <v>283</v>
      </c>
      <c r="E1106" s="223" t="s">
        <v>1</v>
      </c>
      <c r="F1106" s="224" t="s">
        <v>1032</v>
      </c>
      <c r="G1106" s="222"/>
      <c r="H1106" s="225">
        <v>0.71499999999999997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84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14" customFormat="1" ht="11.25">
      <c r="B1107" s="221"/>
      <c r="C1107" s="222"/>
      <c r="D1107" s="212" t="s">
        <v>283</v>
      </c>
      <c r="E1107" s="223" t="s">
        <v>1</v>
      </c>
      <c r="F1107" s="224" t="s">
        <v>1033</v>
      </c>
      <c r="G1107" s="222"/>
      <c r="H1107" s="225">
        <v>0.378</v>
      </c>
      <c r="I1107" s="226"/>
      <c r="J1107" s="222"/>
      <c r="K1107" s="222"/>
      <c r="L1107" s="227"/>
      <c r="M1107" s="228"/>
      <c r="N1107" s="229"/>
      <c r="O1107" s="229"/>
      <c r="P1107" s="229"/>
      <c r="Q1107" s="229"/>
      <c r="R1107" s="229"/>
      <c r="S1107" s="229"/>
      <c r="T1107" s="230"/>
      <c r="AT1107" s="231" t="s">
        <v>283</v>
      </c>
      <c r="AU1107" s="231" t="s">
        <v>84</v>
      </c>
      <c r="AV1107" s="14" t="s">
        <v>84</v>
      </c>
      <c r="AW1107" s="14" t="s">
        <v>32</v>
      </c>
      <c r="AX1107" s="14" t="s">
        <v>76</v>
      </c>
      <c r="AY1107" s="231" t="s">
        <v>272</v>
      </c>
    </row>
    <row r="1108" spans="1:65" s="2" customFormat="1" ht="24.2" customHeight="1">
      <c r="A1108" s="34"/>
      <c r="B1108" s="35"/>
      <c r="C1108" s="192" t="s">
        <v>1034</v>
      </c>
      <c r="D1108" s="192" t="s">
        <v>274</v>
      </c>
      <c r="E1108" s="193" t="s">
        <v>1035</v>
      </c>
      <c r="F1108" s="194" t="s">
        <v>1036</v>
      </c>
      <c r="G1108" s="195" t="s">
        <v>380</v>
      </c>
      <c r="H1108" s="196">
        <v>0.47299999999999998</v>
      </c>
      <c r="I1108" s="197"/>
      <c r="J1108" s="198">
        <f>ROUND(I1108*H1108,2)</f>
        <v>0</v>
      </c>
      <c r="K1108" s="194" t="s">
        <v>278</v>
      </c>
      <c r="L1108" s="39"/>
      <c r="M1108" s="199" t="s">
        <v>1</v>
      </c>
      <c r="N1108" s="200" t="s">
        <v>41</v>
      </c>
      <c r="O1108" s="71"/>
      <c r="P1108" s="201">
        <f>O1108*H1108</f>
        <v>0</v>
      </c>
      <c r="Q1108" s="201">
        <v>1.0900000000000001</v>
      </c>
      <c r="R1108" s="201">
        <f>Q1108*H1108</f>
        <v>0.51556999999999997</v>
      </c>
      <c r="S1108" s="201">
        <v>0</v>
      </c>
      <c r="T1108" s="202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203" t="s">
        <v>279</v>
      </c>
      <c r="AT1108" s="203" t="s">
        <v>274</v>
      </c>
      <c r="AU1108" s="203" t="s">
        <v>84</v>
      </c>
      <c r="AY1108" s="17" t="s">
        <v>272</v>
      </c>
      <c r="BE1108" s="204">
        <f>IF(N1108="základní",J1108,0)</f>
        <v>0</v>
      </c>
      <c r="BF1108" s="204">
        <f>IF(N1108="snížená",J1108,0)</f>
        <v>0</v>
      </c>
      <c r="BG1108" s="204">
        <f>IF(N1108="zákl. přenesená",J1108,0)</f>
        <v>0</v>
      </c>
      <c r="BH1108" s="204">
        <f>IF(N1108="sníž. přenesená",J1108,0)</f>
        <v>0</v>
      </c>
      <c r="BI1108" s="204">
        <f>IF(N1108="nulová",J1108,0)</f>
        <v>0</v>
      </c>
      <c r="BJ1108" s="17" t="s">
        <v>16</v>
      </c>
      <c r="BK1108" s="204">
        <f>ROUND(I1108*H1108,2)</f>
        <v>0</v>
      </c>
      <c r="BL1108" s="17" t="s">
        <v>279</v>
      </c>
      <c r="BM1108" s="203" t="s">
        <v>1037</v>
      </c>
    </row>
    <row r="1109" spans="1:65" s="2" customFormat="1" ht="11.25">
      <c r="A1109" s="34"/>
      <c r="B1109" s="35"/>
      <c r="C1109" s="36"/>
      <c r="D1109" s="205" t="s">
        <v>281</v>
      </c>
      <c r="E1109" s="36"/>
      <c r="F1109" s="206" t="s">
        <v>1038</v>
      </c>
      <c r="G1109" s="36"/>
      <c r="H1109" s="36"/>
      <c r="I1109" s="207"/>
      <c r="J1109" s="36"/>
      <c r="K1109" s="36"/>
      <c r="L1109" s="39"/>
      <c r="M1109" s="208"/>
      <c r="N1109" s="209"/>
      <c r="O1109" s="71"/>
      <c r="P1109" s="71"/>
      <c r="Q1109" s="71"/>
      <c r="R1109" s="71"/>
      <c r="S1109" s="71"/>
      <c r="T1109" s="72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T1109" s="17" t="s">
        <v>281</v>
      </c>
      <c r="AU1109" s="17" t="s">
        <v>84</v>
      </c>
    </row>
    <row r="1110" spans="1:65" s="13" customFormat="1" ht="22.5">
      <c r="B1110" s="210"/>
      <c r="C1110" s="211"/>
      <c r="D1110" s="212" t="s">
        <v>283</v>
      </c>
      <c r="E1110" s="213" t="s">
        <v>1</v>
      </c>
      <c r="F1110" s="214" t="s">
        <v>829</v>
      </c>
      <c r="G1110" s="211"/>
      <c r="H1110" s="213" t="s">
        <v>1</v>
      </c>
      <c r="I1110" s="215"/>
      <c r="J1110" s="211"/>
      <c r="K1110" s="211"/>
      <c r="L1110" s="216"/>
      <c r="M1110" s="217"/>
      <c r="N1110" s="218"/>
      <c r="O1110" s="218"/>
      <c r="P1110" s="218"/>
      <c r="Q1110" s="218"/>
      <c r="R1110" s="218"/>
      <c r="S1110" s="218"/>
      <c r="T1110" s="219"/>
      <c r="AT1110" s="220" t="s">
        <v>283</v>
      </c>
      <c r="AU1110" s="220" t="s">
        <v>84</v>
      </c>
      <c r="AV1110" s="13" t="s">
        <v>16</v>
      </c>
      <c r="AW1110" s="13" t="s">
        <v>32</v>
      </c>
      <c r="AX1110" s="13" t="s">
        <v>76</v>
      </c>
      <c r="AY1110" s="220" t="s">
        <v>272</v>
      </c>
    </row>
    <row r="1111" spans="1:65" s="13" customFormat="1" ht="11.25">
      <c r="B1111" s="210"/>
      <c r="C1111" s="211"/>
      <c r="D1111" s="212" t="s">
        <v>283</v>
      </c>
      <c r="E1111" s="213" t="s">
        <v>1</v>
      </c>
      <c r="F1111" s="214" t="s">
        <v>1039</v>
      </c>
      <c r="G1111" s="211"/>
      <c r="H1111" s="213" t="s">
        <v>1</v>
      </c>
      <c r="I1111" s="215"/>
      <c r="J1111" s="211"/>
      <c r="K1111" s="211"/>
      <c r="L1111" s="216"/>
      <c r="M1111" s="217"/>
      <c r="N1111" s="218"/>
      <c r="O1111" s="218"/>
      <c r="P1111" s="218"/>
      <c r="Q1111" s="218"/>
      <c r="R1111" s="218"/>
      <c r="S1111" s="218"/>
      <c r="T1111" s="219"/>
      <c r="AT1111" s="220" t="s">
        <v>283</v>
      </c>
      <c r="AU1111" s="220" t="s">
        <v>84</v>
      </c>
      <c r="AV1111" s="13" t="s">
        <v>16</v>
      </c>
      <c r="AW1111" s="13" t="s">
        <v>32</v>
      </c>
      <c r="AX1111" s="13" t="s">
        <v>76</v>
      </c>
      <c r="AY1111" s="220" t="s">
        <v>272</v>
      </c>
    </row>
    <row r="1112" spans="1:65" s="13" customFormat="1" ht="11.25">
      <c r="B1112" s="210"/>
      <c r="C1112" s="211"/>
      <c r="D1112" s="212" t="s">
        <v>283</v>
      </c>
      <c r="E1112" s="213" t="s">
        <v>1</v>
      </c>
      <c r="F1112" s="214" t="s">
        <v>285</v>
      </c>
      <c r="G1112" s="211"/>
      <c r="H1112" s="213" t="s">
        <v>1</v>
      </c>
      <c r="I1112" s="215"/>
      <c r="J1112" s="211"/>
      <c r="K1112" s="211"/>
      <c r="L1112" s="216"/>
      <c r="M1112" s="217"/>
      <c r="N1112" s="218"/>
      <c r="O1112" s="218"/>
      <c r="P1112" s="218"/>
      <c r="Q1112" s="218"/>
      <c r="R1112" s="218"/>
      <c r="S1112" s="218"/>
      <c r="T1112" s="219"/>
      <c r="AT1112" s="220" t="s">
        <v>283</v>
      </c>
      <c r="AU1112" s="220" t="s">
        <v>84</v>
      </c>
      <c r="AV1112" s="13" t="s">
        <v>16</v>
      </c>
      <c r="AW1112" s="13" t="s">
        <v>32</v>
      </c>
      <c r="AX1112" s="13" t="s">
        <v>76</v>
      </c>
      <c r="AY1112" s="220" t="s">
        <v>272</v>
      </c>
    </row>
    <row r="1113" spans="1:65" s="13" customFormat="1" ht="11.25">
      <c r="B1113" s="210"/>
      <c r="C1113" s="211"/>
      <c r="D1113" s="212" t="s">
        <v>283</v>
      </c>
      <c r="E1113" s="213" t="s">
        <v>1</v>
      </c>
      <c r="F1113" s="214" t="s">
        <v>1040</v>
      </c>
      <c r="G1113" s="211"/>
      <c r="H1113" s="213" t="s">
        <v>1</v>
      </c>
      <c r="I1113" s="215"/>
      <c r="J1113" s="211"/>
      <c r="K1113" s="211"/>
      <c r="L1113" s="216"/>
      <c r="M1113" s="217"/>
      <c r="N1113" s="218"/>
      <c r="O1113" s="218"/>
      <c r="P1113" s="218"/>
      <c r="Q1113" s="218"/>
      <c r="R1113" s="218"/>
      <c r="S1113" s="218"/>
      <c r="T1113" s="219"/>
      <c r="AT1113" s="220" t="s">
        <v>283</v>
      </c>
      <c r="AU1113" s="220" t="s">
        <v>84</v>
      </c>
      <c r="AV1113" s="13" t="s">
        <v>16</v>
      </c>
      <c r="AW1113" s="13" t="s">
        <v>32</v>
      </c>
      <c r="AX1113" s="13" t="s">
        <v>76</v>
      </c>
      <c r="AY1113" s="220" t="s">
        <v>272</v>
      </c>
    </row>
    <row r="1114" spans="1:65" s="14" customFormat="1" ht="11.25">
      <c r="B1114" s="221"/>
      <c r="C1114" s="222"/>
      <c r="D1114" s="212" t="s">
        <v>283</v>
      </c>
      <c r="E1114" s="223" t="s">
        <v>1</v>
      </c>
      <c r="F1114" s="224" t="s">
        <v>1041</v>
      </c>
      <c r="G1114" s="222"/>
      <c r="H1114" s="225">
        <v>0.13100000000000001</v>
      </c>
      <c r="I1114" s="226"/>
      <c r="J1114" s="222"/>
      <c r="K1114" s="222"/>
      <c r="L1114" s="227"/>
      <c r="M1114" s="228"/>
      <c r="N1114" s="229"/>
      <c r="O1114" s="229"/>
      <c r="P1114" s="229"/>
      <c r="Q1114" s="229"/>
      <c r="R1114" s="229"/>
      <c r="S1114" s="229"/>
      <c r="T1114" s="230"/>
      <c r="AT1114" s="231" t="s">
        <v>283</v>
      </c>
      <c r="AU1114" s="231" t="s">
        <v>84</v>
      </c>
      <c r="AV1114" s="14" t="s">
        <v>84</v>
      </c>
      <c r="AW1114" s="14" t="s">
        <v>32</v>
      </c>
      <c r="AX1114" s="14" t="s">
        <v>76</v>
      </c>
      <c r="AY1114" s="231" t="s">
        <v>272</v>
      </c>
    </row>
    <row r="1115" spans="1:65" s="13" customFormat="1" ht="11.25">
      <c r="B1115" s="210"/>
      <c r="C1115" s="211"/>
      <c r="D1115" s="212" t="s">
        <v>283</v>
      </c>
      <c r="E1115" s="213" t="s">
        <v>1</v>
      </c>
      <c r="F1115" s="214" t="s">
        <v>1042</v>
      </c>
      <c r="G1115" s="211"/>
      <c r="H1115" s="213" t="s">
        <v>1</v>
      </c>
      <c r="I1115" s="215"/>
      <c r="J1115" s="211"/>
      <c r="K1115" s="211"/>
      <c r="L1115" s="216"/>
      <c r="M1115" s="217"/>
      <c r="N1115" s="218"/>
      <c r="O1115" s="218"/>
      <c r="P1115" s="218"/>
      <c r="Q1115" s="218"/>
      <c r="R1115" s="218"/>
      <c r="S1115" s="218"/>
      <c r="T1115" s="219"/>
      <c r="AT1115" s="220" t="s">
        <v>283</v>
      </c>
      <c r="AU1115" s="220" t="s">
        <v>84</v>
      </c>
      <c r="AV1115" s="13" t="s">
        <v>16</v>
      </c>
      <c r="AW1115" s="13" t="s">
        <v>32</v>
      </c>
      <c r="AX1115" s="13" t="s">
        <v>76</v>
      </c>
      <c r="AY1115" s="220" t="s">
        <v>272</v>
      </c>
    </row>
    <row r="1116" spans="1:65" s="14" customFormat="1" ht="11.25">
      <c r="B1116" s="221"/>
      <c r="C1116" s="222"/>
      <c r="D1116" s="212" t="s">
        <v>283</v>
      </c>
      <c r="E1116" s="223" t="s">
        <v>1</v>
      </c>
      <c r="F1116" s="224" t="s">
        <v>1043</v>
      </c>
      <c r="G1116" s="222"/>
      <c r="H1116" s="225">
        <v>0.11</v>
      </c>
      <c r="I1116" s="226"/>
      <c r="J1116" s="222"/>
      <c r="K1116" s="222"/>
      <c r="L1116" s="227"/>
      <c r="M1116" s="228"/>
      <c r="N1116" s="229"/>
      <c r="O1116" s="229"/>
      <c r="P1116" s="229"/>
      <c r="Q1116" s="229"/>
      <c r="R1116" s="229"/>
      <c r="S1116" s="229"/>
      <c r="T1116" s="230"/>
      <c r="AT1116" s="231" t="s">
        <v>283</v>
      </c>
      <c r="AU1116" s="231" t="s">
        <v>84</v>
      </c>
      <c r="AV1116" s="14" t="s">
        <v>84</v>
      </c>
      <c r="AW1116" s="14" t="s">
        <v>32</v>
      </c>
      <c r="AX1116" s="14" t="s">
        <v>76</v>
      </c>
      <c r="AY1116" s="231" t="s">
        <v>272</v>
      </c>
    </row>
    <row r="1117" spans="1:65" s="14" customFormat="1" ht="11.25">
      <c r="B1117" s="221"/>
      <c r="C1117" s="222"/>
      <c r="D1117" s="212" t="s">
        <v>283</v>
      </c>
      <c r="E1117" s="223" t="s">
        <v>1</v>
      </c>
      <c r="F1117" s="224" t="s">
        <v>1044</v>
      </c>
      <c r="G1117" s="222"/>
      <c r="H1117" s="225">
        <v>0.35899999999999999</v>
      </c>
      <c r="I1117" s="226"/>
      <c r="J1117" s="222"/>
      <c r="K1117" s="222"/>
      <c r="L1117" s="227"/>
      <c r="M1117" s="228"/>
      <c r="N1117" s="229"/>
      <c r="O1117" s="229"/>
      <c r="P1117" s="229"/>
      <c r="Q1117" s="229"/>
      <c r="R1117" s="229"/>
      <c r="S1117" s="229"/>
      <c r="T1117" s="230"/>
      <c r="AT1117" s="231" t="s">
        <v>283</v>
      </c>
      <c r="AU1117" s="231" t="s">
        <v>84</v>
      </c>
      <c r="AV1117" s="14" t="s">
        <v>84</v>
      </c>
      <c r="AW1117" s="14" t="s">
        <v>32</v>
      </c>
      <c r="AX1117" s="14" t="s">
        <v>76</v>
      </c>
      <c r="AY1117" s="231" t="s">
        <v>272</v>
      </c>
    </row>
    <row r="1118" spans="1:65" s="14" customFormat="1" ht="11.25">
      <c r="B1118" s="221"/>
      <c r="C1118" s="222"/>
      <c r="D1118" s="212" t="s">
        <v>283</v>
      </c>
      <c r="E1118" s="223" t="s">
        <v>1</v>
      </c>
      <c r="F1118" s="224" t="s">
        <v>1045</v>
      </c>
      <c r="G1118" s="222"/>
      <c r="H1118" s="225">
        <v>0.28899999999999998</v>
      </c>
      <c r="I1118" s="226"/>
      <c r="J1118" s="222"/>
      <c r="K1118" s="222"/>
      <c r="L1118" s="227"/>
      <c r="M1118" s="228"/>
      <c r="N1118" s="229"/>
      <c r="O1118" s="229"/>
      <c r="P1118" s="229"/>
      <c r="Q1118" s="229"/>
      <c r="R1118" s="229"/>
      <c r="S1118" s="229"/>
      <c r="T1118" s="230"/>
      <c r="AT1118" s="231" t="s">
        <v>283</v>
      </c>
      <c r="AU1118" s="231" t="s">
        <v>84</v>
      </c>
      <c r="AV1118" s="14" t="s">
        <v>84</v>
      </c>
      <c r="AW1118" s="14" t="s">
        <v>32</v>
      </c>
      <c r="AX1118" s="14" t="s">
        <v>76</v>
      </c>
      <c r="AY1118" s="231" t="s">
        <v>272</v>
      </c>
    </row>
    <row r="1119" spans="1:65" s="13" customFormat="1" ht="11.25">
      <c r="B1119" s="210"/>
      <c r="C1119" s="211"/>
      <c r="D1119" s="212" t="s">
        <v>283</v>
      </c>
      <c r="E1119" s="213" t="s">
        <v>1</v>
      </c>
      <c r="F1119" s="214" t="s">
        <v>1046</v>
      </c>
      <c r="G1119" s="211"/>
      <c r="H1119" s="213" t="s">
        <v>1</v>
      </c>
      <c r="I1119" s="215"/>
      <c r="J1119" s="211"/>
      <c r="K1119" s="211"/>
      <c r="L1119" s="216"/>
      <c r="M1119" s="217"/>
      <c r="N1119" s="218"/>
      <c r="O1119" s="218"/>
      <c r="P1119" s="218"/>
      <c r="Q1119" s="218"/>
      <c r="R1119" s="218"/>
      <c r="S1119" s="218"/>
      <c r="T1119" s="219"/>
      <c r="AT1119" s="220" t="s">
        <v>283</v>
      </c>
      <c r="AU1119" s="220" t="s">
        <v>84</v>
      </c>
      <c r="AV1119" s="13" t="s">
        <v>16</v>
      </c>
      <c r="AW1119" s="13" t="s">
        <v>32</v>
      </c>
      <c r="AX1119" s="13" t="s">
        <v>76</v>
      </c>
      <c r="AY1119" s="220" t="s">
        <v>272</v>
      </c>
    </row>
    <row r="1120" spans="1:65" s="14" customFormat="1" ht="11.25">
      <c r="B1120" s="221"/>
      <c r="C1120" s="222"/>
      <c r="D1120" s="212" t="s">
        <v>283</v>
      </c>
      <c r="E1120" s="223" t="s">
        <v>1</v>
      </c>
      <c r="F1120" s="224" t="s">
        <v>1047</v>
      </c>
      <c r="G1120" s="222"/>
      <c r="H1120" s="225">
        <v>9.9000000000000005E-2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84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13" customFormat="1" ht="11.25">
      <c r="B1121" s="210"/>
      <c r="C1121" s="211"/>
      <c r="D1121" s="212" t="s">
        <v>283</v>
      </c>
      <c r="E1121" s="213" t="s">
        <v>1</v>
      </c>
      <c r="F1121" s="214" t="s">
        <v>1048</v>
      </c>
      <c r="G1121" s="211"/>
      <c r="H1121" s="213" t="s">
        <v>1</v>
      </c>
      <c r="I1121" s="215"/>
      <c r="J1121" s="211"/>
      <c r="K1121" s="211"/>
      <c r="L1121" s="216"/>
      <c r="M1121" s="217"/>
      <c r="N1121" s="218"/>
      <c r="O1121" s="218"/>
      <c r="P1121" s="218"/>
      <c r="Q1121" s="218"/>
      <c r="R1121" s="218"/>
      <c r="S1121" s="218"/>
      <c r="T1121" s="219"/>
      <c r="AT1121" s="220" t="s">
        <v>283</v>
      </c>
      <c r="AU1121" s="220" t="s">
        <v>84</v>
      </c>
      <c r="AV1121" s="13" t="s">
        <v>16</v>
      </c>
      <c r="AW1121" s="13" t="s">
        <v>32</v>
      </c>
      <c r="AX1121" s="13" t="s">
        <v>76</v>
      </c>
      <c r="AY1121" s="220" t="s">
        <v>272</v>
      </c>
    </row>
    <row r="1122" spans="1:65" s="14" customFormat="1" ht="11.25">
      <c r="B1122" s="221"/>
      <c r="C1122" s="222"/>
      <c r="D1122" s="212" t="s">
        <v>283</v>
      </c>
      <c r="E1122" s="223" t="s">
        <v>1</v>
      </c>
      <c r="F1122" s="224" t="s">
        <v>1049</v>
      </c>
      <c r="G1122" s="222"/>
      <c r="H1122" s="225">
        <v>7.5999999999999998E-2</v>
      </c>
      <c r="I1122" s="226"/>
      <c r="J1122" s="222"/>
      <c r="K1122" s="222"/>
      <c r="L1122" s="227"/>
      <c r="M1122" s="228"/>
      <c r="N1122" s="229"/>
      <c r="O1122" s="229"/>
      <c r="P1122" s="229"/>
      <c r="Q1122" s="229"/>
      <c r="R1122" s="229"/>
      <c r="S1122" s="229"/>
      <c r="T1122" s="230"/>
      <c r="AT1122" s="231" t="s">
        <v>283</v>
      </c>
      <c r="AU1122" s="231" t="s">
        <v>84</v>
      </c>
      <c r="AV1122" s="14" t="s">
        <v>84</v>
      </c>
      <c r="AW1122" s="14" t="s">
        <v>32</v>
      </c>
      <c r="AX1122" s="14" t="s">
        <v>76</v>
      </c>
      <c r="AY1122" s="231" t="s">
        <v>272</v>
      </c>
    </row>
    <row r="1123" spans="1:65" s="13" customFormat="1" ht="11.25">
      <c r="B1123" s="210"/>
      <c r="C1123" s="211"/>
      <c r="D1123" s="212" t="s">
        <v>283</v>
      </c>
      <c r="E1123" s="213" t="s">
        <v>1</v>
      </c>
      <c r="F1123" s="214" t="s">
        <v>285</v>
      </c>
      <c r="G1123" s="211"/>
      <c r="H1123" s="213" t="s">
        <v>1</v>
      </c>
      <c r="I1123" s="215"/>
      <c r="J1123" s="211"/>
      <c r="K1123" s="211"/>
      <c r="L1123" s="216"/>
      <c r="M1123" s="217"/>
      <c r="N1123" s="218"/>
      <c r="O1123" s="218"/>
      <c r="P1123" s="218"/>
      <c r="Q1123" s="218"/>
      <c r="R1123" s="218"/>
      <c r="S1123" s="218"/>
      <c r="T1123" s="219"/>
      <c r="AT1123" s="220" t="s">
        <v>283</v>
      </c>
      <c r="AU1123" s="220" t="s">
        <v>84</v>
      </c>
      <c r="AV1123" s="13" t="s">
        <v>16</v>
      </c>
      <c r="AW1123" s="13" t="s">
        <v>32</v>
      </c>
      <c r="AX1123" s="13" t="s">
        <v>76</v>
      </c>
      <c r="AY1123" s="220" t="s">
        <v>272</v>
      </c>
    </row>
    <row r="1124" spans="1:65" s="13" customFormat="1" ht="11.25">
      <c r="B1124" s="210"/>
      <c r="C1124" s="211"/>
      <c r="D1124" s="212" t="s">
        <v>283</v>
      </c>
      <c r="E1124" s="213" t="s">
        <v>1</v>
      </c>
      <c r="F1124" s="214" t="s">
        <v>289</v>
      </c>
      <c r="G1124" s="211"/>
      <c r="H1124" s="213" t="s">
        <v>1</v>
      </c>
      <c r="I1124" s="215"/>
      <c r="J1124" s="211"/>
      <c r="K1124" s="211"/>
      <c r="L1124" s="216"/>
      <c r="M1124" s="217"/>
      <c r="N1124" s="218"/>
      <c r="O1124" s="218"/>
      <c r="P1124" s="218"/>
      <c r="Q1124" s="218"/>
      <c r="R1124" s="218"/>
      <c r="S1124" s="218"/>
      <c r="T1124" s="219"/>
      <c r="AT1124" s="220" t="s">
        <v>283</v>
      </c>
      <c r="AU1124" s="220" t="s">
        <v>84</v>
      </c>
      <c r="AV1124" s="13" t="s">
        <v>16</v>
      </c>
      <c r="AW1124" s="13" t="s">
        <v>32</v>
      </c>
      <c r="AX1124" s="13" t="s">
        <v>76</v>
      </c>
      <c r="AY1124" s="220" t="s">
        <v>272</v>
      </c>
    </row>
    <row r="1125" spans="1:65" s="14" customFormat="1" ht="11.25">
      <c r="B1125" s="221"/>
      <c r="C1125" s="222"/>
      <c r="D1125" s="212" t="s">
        <v>283</v>
      </c>
      <c r="E1125" s="223" t="s">
        <v>1</v>
      </c>
      <c r="F1125" s="224" t="s">
        <v>1050</v>
      </c>
      <c r="G1125" s="222"/>
      <c r="H1125" s="225">
        <v>-0.8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AT1125" s="231" t="s">
        <v>283</v>
      </c>
      <c r="AU1125" s="231" t="s">
        <v>84</v>
      </c>
      <c r="AV1125" s="14" t="s">
        <v>84</v>
      </c>
      <c r="AW1125" s="14" t="s">
        <v>32</v>
      </c>
      <c r="AX1125" s="14" t="s">
        <v>76</v>
      </c>
      <c r="AY1125" s="231" t="s">
        <v>272</v>
      </c>
    </row>
    <row r="1126" spans="1:65" s="13" customFormat="1" ht="11.25">
      <c r="B1126" s="210"/>
      <c r="C1126" s="211"/>
      <c r="D1126" s="212" t="s">
        <v>283</v>
      </c>
      <c r="E1126" s="213" t="s">
        <v>1</v>
      </c>
      <c r="F1126" s="214" t="s">
        <v>285</v>
      </c>
      <c r="G1126" s="211"/>
      <c r="H1126" s="213" t="s">
        <v>1</v>
      </c>
      <c r="I1126" s="215"/>
      <c r="J1126" s="211"/>
      <c r="K1126" s="211"/>
      <c r="L1126" s="216"/>
      <c r="M1126" s="217"/>
      <c r="N1126" s="218"/>
      <c r="O1126" s="218"/>
      <c r="P1126" s="218"/>
      <c r="Q1126" s="218"/>
      <c r="R1126" s="218"/>
      <c r="S1126" s="218"/>
      <c r="T1126" s="219"/>
      <c r="AT1126" s="220" t="s">
        <v>283</v>
      </c>
      <c r="AU1126" s="220" t="s">
        <v>84</v>
      </c>
      <c r="AV1126" s="13" t="s">
        <v>16</v>
      </c>
      <c r="AW1126" s="13" t="s">
        <v>32</v>
      </c>
      <c r="AX1126" s="13" t="s">
        <v>76</v>
      </c>
      <c r="AY1126" s="220" t="s">
        <v>272</v>
      </c>
    </row>
    <row r="1127" spans="1:65" s="13" customFormat="1" ht="11.25">
      <c r="B1127" s="210"/>
      <c r="C1127" s="211"/>
      <c r="D1127" s="212" t="s">
        <v>283</v>
      </c>
      <c r="E1127" s="213" t="s">
        <v>1</v>
      </c>
      <c r="F1127" s="214" t="s">
        <v>842</v>
      </c>
      <c r="G1127" s="211"/>
      <c r="H1127" s="213" t="s">
        <v>1</v>
      </c>
      <c r="I1127" s="215"/>
      <c r="J1127" s="211"/>
      <c r="K1127" s="211"/>
      <c r="L1127" s="216"/>
      <c r="M1127" s="217"/>
      <c r="N1127" s="218"/>
      <c r="O1127" s="218"/>
      <c r="P1127" s="218"/>
      <c r="Q1127" s="218"/>
      <c r="R1127" s="218"/>
      <c r="S1127" s="218"/>
      <c r="T1127" s="219"/>
      <c r="AT1127" s="220" t="s">
        <v>283</v>
      </c>
      <c r="AU1127" s="220" t="s">
        <v>84</v>
      </c>
      <c r="AV1127" s="13" t="s">
        <v>16</v>
      </c>
      <c r="AW1127" s="13" t="s">
        <v>32</v>
      </c>
      <c r="AX1127" s="13" t="s">
        <v>76</v>
      </c>
      <c r="AY1127" s="220" t="s">
        <v>272</v>
      </c>
    </row>
    <row r="1128" spans="1:65" s="13" customFormat="1" ht="11.25">
      <c r="B1128" s="210"/>
      <c r="C1128" s="211"/>
      <c r="D1128" s="212" t="s">
        <v>283</v>
      </c>
      <c r="E1128" s="213" t="s">
        <v>1</v>
      </c>
      <c r="F1128" s="214" t="s">
        <v>1046</v>
      </c>
      <c r="G1128" s="211"/>
      <c r="H1128" s="213" t="s">
        <v>1</v>
      </c>
      <c r="I1128" s="215"/>
      <c r="J1128" s="211"/>
      <c r="K1128" s="211"/>
      <c r="L1128" s="216"/>
      <c r="M1128" s="217"/>
      <c r="N1128" s="218"/>
      <c r="O1128" s="218"/>
      <c r="P1128" s="218"/>
      <c r="Q1128" s="218"/>
      <c r="R1128" s="218"/>
      <c r="S1128" s="218"/>
      <c r="T1128" s="219"/>
      <c r="AT1128" s="220" t="s">
        <v>283</v>
      </c>
      <c r="AU1128" s="220" t="s">
        <v>84</v>
      </c>
      <c r="AV1128" s="13" t="s">
        <v>16</v>
      </c>
      <c r="AW1128" s="13" t="s">
        <v>32</v>
      </c>
      <c r="AX1128" s="13" t="s">
        <v>76</v>
      </c>
      <c r="AY1128" s="220" t="s">
        <v>272</v>
      </c>
    </row>
    <row r="1129" spans="1:65" s="14" customFormat="1" ht="11.25">
      <c r="B1129" s="221"/>
      <c r="C1129" s="222"/>
      <c r="D1129" s="212" t="s">
        <v>283</v>
      </c>
      <c r="E1129" s="223" t="s">
        <v>1</v>
      </c>
      <c r="F1129" s="224" t="s">
        <v>1051</v>
      </c>
      <c r="G1129" s="222"/>
      <c r="H1129" s="225">
        <v>7.1999999999999995E-2</v>
      </c>
      <c r="I1129" s="226"/>
      <c r="J1129" s="222"/>
      <c r="K1129" s="222"/>
      <c r="L1129" s="227"/>
      <c r="M1129" s="228"/>
      <c r="N1129" s="229"/>
      <c r="O1129" s="229"/>
      <c r="P1129" s="229"/>
      <c r="Q1129" s="229"/>
      <c r="R1129" s="229"/>
      <c r="S1129" s="229"/>
      <c r="T1129" s="230"/>
      <c r="AT1129" s="231" t="s">
        <v>283</v>
      </c>
      <c r="AU1129" s="231" t="s">
        <v>84</v>
      </c>
      <c r="AV1129" s="14" t="s">
        <v>84</v>
      </c>
      <c r="AW1129" s="14" t="s">
        <v>32</v>
      </c>
      <c r="AX1129" s="14" t="s">
        <v>76</v>
      </c>
      <c r="AY1129" s="231" t="s">
        <v>272</v>
      </c>
    </row>
    <row r="1130" spans="1:65" s="13" customFormat="1" ht="11.25">
      <c r="B1130" s="210"/>
      <c r="C1130" s="211"/>
      <c r="D1130" s="212" t="s">
        <v>283</v>
      </c>
      <c r="E1130" s="213" t="s">
        <v>1</v>
      </c>
      <c r="F1130" s="214" t="s">
        <v>1052</v>
      </c>
      <c r="G1130" s="211"/>
      <c r="H1130" s="213" t="s">
        <v>1</v>
      </c>
      <c r="I1130" s="215"/>
      <c r="J1130" s="211"/>
      <c r="K1130" s="211"/>
      <c r="L1130" s="216"/>
      <c r="M1130" s="217"/>
      <c r="N1130" s="218"/>
      <c r="O1130" s="218"/>
      <c r="P1130" s="218"/>
      <c r="Q1130" s="218"/>
      <c r="R1130" s="218"/>
      <c r="S1130" s="218"/>
      <c r="T1130" s="219"/>
      <c r="AT1130" s="220" t="s">
        <v>283</v>
      </c>
      <c r="AU1130" s="220" t="s">
        <v>84</v>
      </c>
      <c r="AV1130" s="13" t="s">
        <v>16</v>
      </c>
      <c r="AW1130" s="13" t="s">
        <v>32</v>
      </c>
      <c r="AX1130" s="13" t="s">
        <v>76</v>
      </c>
      <c r="AY1130" s="220" t="s">
        <v>272</v>
      </c>
    </row>
    <row r="1131" spans="1:65" s="14" customFormat="1" ht="11.25">
      <c r="B1131" s="221"/>
      <c r="C1131" s="222"/>
      <c r="D1131" s="212" t="s">
        <v>283</v>
      </c>
      <c r="E1131" s="223" t="s">
        <v>1</v>
      </c>
      <c r="F1131" s="224" t="s">
        <v>1053</v>
      </c>
      <c r="G1131" s="222"/>
      <c r="H1131" s="225">
        <v>0.13700000000000001</v>
      </c>
      <c r="I1131" s="226"/>
      <c r="J1131" s="222"/>
      <c r="K1131" s="222"/>
      <c r="L1131" s="227"/>
      <c r="M1131" s="228"/>
      <c r="N1131" s="229"/>
      <c r="O1131" s="229"/>
      <c r="P1131" s="229"/>
      <c r="Q1131" s="229"/>
      <c r="R1131" s="229"/>
      <c r="S1131" s="229"/>
      <c r="T1131" s="230"/>
      <c r="AT1131" s="231" t="s">
        <v>283</v>
      </c>
      <c r="AU1131" s="231" t="s">
        <v>84</v>
      </c>
      <c r="AV1131" s="14" t="s">
        <v>84</v>
      </c>
      <c r="AW1131" s="14" t="s">
        <v>32</v>
      </c>
      <c r="AX1131" s="14" t="s">
        <v>76</v>
      </c>
      <c r="AY1131" s="231" t="s">
        <v>272</v>
      </c>
    </row>
    <row r="1132" spans="1:65" s="2" customFormat="1" ht="24.2" customHeight="1">
      <c r="A1132" s="34"/>
      <c r="B1132" s="35"/>
      <c r="C1132" s="192" t="s">
        <v>1054</v>
      </c>
      <c r="D1132" s="192" t="s">
        <v>274</v>
      </c>
      <c r="E1132" s="193" t="s">
        <v>1055</v>
      </c>
      <c r="F1132" s="194" t="s">
        <v>1056</v>
      </c>
      <c r="G1132" s="195" t="s">
        <v>380</v>
      </c>
      <c r="H1132" s="196">
        <v>0.64700000000000002</v>
      </c>
      <c r="I1132" s="197"/>
      <c r="J1132" s="198">
        <f>ROUND(I1132*H1132,2)</f>
        <v>0</v>
      </c>
      <c r="K1132" s="194" t="s">
        <v>278</v>
      </c>
      <c r="L1132" s="39"/>
      <c r="M1132" s="199" t="s">
        <v>1</v>
      </c>
      <c r="N1132" s="200" t="s">
        <v>41</v>
      </c>
      <c r="O1132" s="71"/>
      <c r="P1132" s="201">
        <f>O1132*H1132</f>
        <v>0</v>
      </c>
      <c r="Q1132" s="201">
        <v>1.0900000000000001</v>
      </c>
      <c r="R1132" s="201">
        <f>Q1132*H1132</f>
        <v>0.70523000000000002</v>
      </c>
      <c r="S1132" s="201">
        <v>0</v>
      </c>
      <c r="T1132" s="202">
        <f>S1132*H1132</f>
        <v>0</v>
      </c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R1132" s="203" t="s">
        <v>279</v>
      </c>
      <c r="AT1132" s="203" t="s">
        <v>274</v>
      </c>
      <c r="AU1132" s="203" t="s">
        <v>84</v>
      </c>
      <c r="AY1132" s="17" t="s">
        <v>272</v>
      </c>
      <c r="BE1132" s="204">
        <f>IF(N1132="základní",J1132,0)</f>
        <v>0</v>
      </c>
      <c r="BF1132" s="204">
        <f>IF(N1132="snížená",J1132,0)</f>
        <v>0</v>
      </c>
      <c r="BG1132" s="204">
        <f>IF(N1132="zákl. přenesená",J1132,0)</f>
        <v>0</v>
      </c>
      <c r="BH1132" s="204">
        <f>IF(N1132="sníž. přenesená",J1132,0)</f>
        <v>0</v>
      </c>
      <c r="BI1132" s="204">
        <f>IF(N1132="nulová",J1132,0)</f>
        <v>0</v>
      </c>
      <c r="BJ1132" s="17" t="s">
        <v>16</v>
      </c>
      <c r="BK1132" s="204">
        <f>ROUND(I1132*H1132,2)</f>
        <v>0</v>
      </c>
      <c r="BL1132" s="17" t="s">
        <v>279</v>
      </c>
      <c r="BM1132" s="203" t="s">
        <v>1057</v>
      </c>
    </row>
    <row r="1133" spans="1:65" s="2" customFormat="1" ht="11.25">
      <c r="A1133" s="34"/>
      <c r="B1133" s="35"/>
      <c r="C1133" s="36"/>
      <c r="D1133" s="205" t="s">
        <v>281</v>
      </c>
      <c r="E1133" s="36"/>
      <c r="F1133" s="206" t="s">
        <v>1058</v>
      </c>
      <c r="G1133" s="36"/>
      <c r="H1133" s="36"/>
      <c r="I1133" s="207"/>
      <c r="J1133" s="36"/>
      <c r="K1133" s="36"/>
      <c r="L1133" s="39"/>
      <c r="M1133" s="208"/>
      <c r="N1133" s="209"/>
      <c r="O1133" s="71"/>
      <c r="P1133" s="71"/>
      <c r="Q1133" s="71"/>
      <c r="R1133" s="71"/>
      <c r="S1133" s="71"/>
      <c r="T1133" s="72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T1133" s="17" t="s">
        <v>281</v>
      </c>
      <c r="AU1133" s="17" t="s">
        <v>84</v>
      </c>
    </row>
    <row r="1134" spans="1:65" s="13" customFormat="1" ht="22.5">
      <c r="B1134" s="210"/>
      <c r="C1134" s="211"/>
      <c r="D1134" s="212" t="s">
        <v>283</v>
      </c>
      <c r="E1134" s="213" t="s">
        <v>1</v>
      </c>
      <c r="F1134" s="214" t="s">
        <v>983</v>
      </c>
      <c r="G1134" s="211"/>
      <c r="H1134" s="213" t="s">
        <v>1</v>
      </c>
      <c r="I1134" s="215"/>
      <c r="J1134" s="211"/>
      <c r="K1134" s="211"/>
      <c r="L1134" s="216"/>
      <c r="M1134" s="217"/>
      <c r="N1134" s="218"/>
      <c r="O1134" s="218"/>
      <c r="P1134" s="218"/>
      <c r="Q1134" s="218"/>
      <c r="R1134" s="218"/>
      <c r="S1134" s="218"/>
      <c r="T1134" s="219"/>
      <c r="AT1134" s="220" t="s">
        <v>283</v>
      </c>
      <c r="AU1134" s="220" t="s">
        <v>84</v>
      </c>
      <c r="AV1134" s="13" t="s">
        <v>16</v>
      </c>
      <c r="AW1134" s="13" t="s">
        <v>32</v>
      </c>
      <c r="AX1134" s="13" t="s">
        <v>76</v>
      </c>
      <c r="AY1134" s="220" t="s">
        <v>272</v>
      </c>
    </row>
    <row r="1135" spans="1:65" s="13" customFormat="1" ht="11.25">
      <c r="B1135" s="210"/>
      <c r="C1135" s="211"/>
      <c r="D1135" s="212" t="s">
        <v>283</v>
      </c>
      <c r="E1135" s="213" t="s">
        <v>1</v>
      </c>
      <c r="F1135" s="214" t="s">
        <v>1039</v>
      </c>
      <c r="G1135" s="211"/>
      <c r="H1135" s="213" t="s">
        <v>1</v>
      </c>
      <c r="I1135" s="215"/>
      <c r="J1135" s="211"/>
      <c r="K1135" s="211"/>
      <c r="L1135" s="216"/>
      <c r="M1135" s="217"/>
      <c r="N1135" s="218"/>
      <c r="O1135" s="218"/>
      <c r="P1135" s="218"/>
      <c r="Q1135" s="218"/>
      <c r="R1135" s="218"/>
      <c r="S1135" s="218"/>
      <c r="T1135" s="219"/>
      <c r="AT1135" s="220" t="s">
        <v>283</v>
      </c>
      <c r="AU1135" s="220" t="s">
        <v>84</v>
      </c>
      <c r="AV1135" s="13" t="s">
        <v>16</v>
      </c>
      <c r="AW1135" s="13" t="s">
        <v>32</v>
      </c>
      <c r="AX1135" s="13" t="s">
        <v>76</v>
      </c>
      <c r="AY1135" s="220" t="s">
        <v>272</v>
      </c>
    </row>
    <row r="1136" spans="1:65" s="13" customFormat="1" ht="11.25">
      <c r="B1136" s="210"/>
      <c r="C1136" s="211"/>
      <c r="D1136" s="212" t="s">
        <v>283</v>
      </c>
      <c r="E1136" s="213" t="s">
        <v>1</v>
      </c>
      <c r="F1136" s="214" t="s">
        <v>285</v>
      </c>
      <c r="G1136" s="211"/>
      <c r="H1136" s="213" t="s">
        <v>1</v>
      </c>
      <c r="I1136" s="215"/>
      <c r="J1136" s="211"/>
      <c r="K1136" s="211"/>
      <c r="L1136" s="216"/>
      <c r="M1136" s="217"/>
      <c r="N1136" s="218"/>
      <c r="O1136" s="218"/>
      <c r="P1136" s="218"/>
      <c r="Q1136" s="218"/>
      <c r="R1136" s="218"/>
      <c r="S1136" s="218"/>
      <c r="T1136" s="219"/>
      <c r="AT1136" s="220" t="s">
        <v>283</v>
      </c>
      <c r="AU1136" s="220" t="s">
        <v>84</v>
      </c>
      <c r="AV1136" s="13" t="s">
        <v>16</v>
      </c>
      <c r="AW1136" s="13" t="s">
        <v>32</v>
      </c>
      <c r="AX1136" s="13" t="s">
        <v>76</v>
      </c>
      <c r="AY1136" s="220" t="s">
        <v>272</v>
      </c>
    </row>
    <row r="1137" spans="1:65" s="13" customFormat="1" ht="11.25">
      <c r="B1137" s="210"/>
      <c r="C1137" s="211"/>
      <c r="D1137" s="212" t="s">
        <v>283</v>
      </c>
      <c r="E1137" s="213" t="s">
        <v>1</v>
      </c>
      <c r="F1137" s="214" t="s">
        <v>1059</v>
      </c>
      <c r="G1137" s="211"/>
      <c r="H1137" s="213" t="s">
        <v>1</v>
      </c>
      <c r="I1137" s="215"/>
      <c r="J1137" s="211"/>
      <c r="K1137" s="211"/>
      <c r="L1137" s="216"/>
      <c r="M1137" s="217"/>
      <c r="N1137" s="218"/>
      <c r="O1137" s="218"/>
      <c r="P1137" s="218"/>
      <c r="Q1137" s="218"/>
      <c r="R1137" s="218"/>
      <c r="S1137" s="218"/>
      <c r="T1137" s="219"/>
      <c r="AT1137" s="220" t="s">
        <v>283</v>
      </c>
      <c r="AU1137" s="220" t="s">
        <v>84</v>
      </c>
      <c r="AV1137" s="13" t="s">
        <v>16</v>
      </c>
      <c r="AW1137" s="13" t="s">
        <v>32</v>
      </c>
      <c r="AX1137" s="13" t="s">
        <v>76</v>
      </c>
      <c r="AY1137" s="220" t="s">
        <v>272</v>
      </c>
    </row>
    <row r="1138" spans="1:65" s="13" customFormat="1" ht="11.25">
      <c r="B1138" s="210"/>
      <c r="C1138" s="211"/>
      <c r="D1138" s="212" t="s">
        <v>283</v>
      </c>
      <c r="E1138" s="213" t="s">
        <v>1</v>
      </c>
      <c r="F1138" s="214" t="s">
        <v>1060</v>
      </c>
      <c r="G1138" s="211"/>
      <c r="H1138" s="213" t="s">
        <v>1</v>
      </c>
      <c r="I1138" s="215"/>
      <c r="J1138" s="211"/>
      <c r="K1138" s="211"/>
      <c r="L1138" s="216"/>
      <c r="M1138" s="217"/>
      <c r="N1138" s="218"/>
      <c r="O1138" s="218"/>
      <c r="P1138" s="218"/>
      <c r="Q1138" s="218"/>
      <c r="R1138" s="218"/>
      <c r="S1138" s="218"/>
      <c r="T1138" s="219"/>
      <c r="AT1138" s="220" t="s">
        <v>283</v>
      </c>
      <c r="AU1138" s="220" t="s">
        <v>84</v>
      </c>
      <c r="AV1138" s="13" t="s">
        <v>16</v>
      </c>
      <c r="AW1138" s="13" t="s">
        <v>32</v>
      </c>
      <c r="AX1138" s="13" t="s">
        <v>76</v>
      </c>
      <c r="AY1138" s="220" t="s">
        <v>272</v>
      </c>
    </row>
    <row r="1139" spans="1:65" s="13" customFormat="1" ht="11.25">
      <c r="B1139" s="210"/>
      <c r="C1139" s="211"/>
      <c r="D1139" s="212" t="s">
        <v>283</v>
      </c>
      <c r="E1139" s="213" t="s">
        <v>1</v>
      </c>
      <c r="F1139" s="214" t="s">
        <v>285</v>
      </c>
      <c r="G1139" s="211"/>
      <c r="H1139" s="213" t="s">
        <v>1</v>
      </c>
      <c r="I1139" s="215"/>
      <c r="J1139" s="211"/>
      <c r="K1139" s="211"/>
      <c r="L1139" s="216"/>
      <c r="M1139" s="217"/>
      <c r="N1139" s="218"/>
      <c r="O1139" s="218"/>
      <c r="P1139" s="218"/>
      <c r="Q1139" s="218"/>
      <c r="R1139" s="218"/>
      <c r="S1139" s="218"/>
      <c r="T1139" s="219"/>
      <c r="AT1139" s="220" t="s">
        <v>283</v>
      </c>
      <c r="AU1139" s="220" t="s">
        <v>84</v>
      </c>
      <c r="AV1139" s="13" t="s">
        <v>16</v>
      </c>
      <c r="AW1139" s="13" t="s">
        <v>32</v>
      </c>
      <c r="AX1139" s="13" t="s">
        <v>76</v>
      </c>
      <c r="AY1139" s="220" t="s">
        <v>272</v>
      </c>
    </row>
    <row r="1140" spans="1:65" s="14" customFormat="1" ht="11.25">
      <c r="B1140" s="221"/>
      <c r="C1140" s="222"/>
      <c r="D1140" s="212" t="s">
        <v>283</v>
      </c>
      <c r="E1140" s="223" t="s">
        <v>1</v>
      </c>
      <c r="F1140" s="224" t="s">
        <v>1061</v>
      </c>
      <c r="G1140" s="222"/>
      <c r="H1140" s="225">
        <v>3.6469999999999998</v>
      </c>
      <c r="I1140" s="226"/>
      <c r="J1140" s="222"/>
      <c r="K1140" s="222"/>
      <c r="L1140" s="227"/>
      <c r="M1140" s="228"/>
      <c r="N1140" s="229"/>
      <c r="O1140" s="229"/>
      <c r="P1140" s="229"/>
      <c r="Q1140" s="229"/>
      <c r="R1140" s="229"/>
      <c r="S1140" s="229"/>
      <c r="T1140" s="230"/>
      <c r="AT1140" s="231" t="s">
        <v>283</v>
      </c>
      <c r="AU1140" s="231" t="s">
        <v>84</v>
      </c>
      <c r="AV1140" s="14" t="s">
        <v>84</v>
      </c>
      <c r="AW1140" s="14" t="s">
        <v>32</v>
      </c>
      <c r="AX1140" s="14" t="s">
        <v>76</v>
      </c>
      <c r="AY1140" s="231" t="s">
        <v>272</v>
      </c>
    </row>
    <row r="1141" spans="1:65" s="13" customFormat="1" ht="11.25">
      <c r="B1141" s="210"/>
      <c r="C1141" s="211"/>
      <c r="D1141" s="212" t="s">
        <v>283</v>
      </c>
      <c r="E1141" s="213" t="s">
        <v>1</v>
      </c>
      <c r="F1141" s="214" t="s">
        <v>285</v>
      </c>
      <c r="G1141" s="211"/>
      <c r="H1141" s="213" t="s">
        <v>1</v>
      </c>
      <c r="I1141" s="215"/>
      <c r="J1141" s="211"/>
      <c r="K1141" s="211"/>
      <c r="L1141" s="216"/>
      <c r="M1141" s="217"/>
      <c r="N1141" s="218"/>
      <c r="O1141" s="218"/>
      <c r="P1141" s="218"/>
      <c r="Q1141" s="218"/>
      <c r="R1141" s="218"/>
      <c r="S1141" s="218"/>
      <c r="T1141" s="219"/>
      <c r="AT1141" s="220" t="s">
        <v>283</v>
      </c>
      <c r="AU1141" s="220" t="s">
        <v>84</v>
      </c>
      <c r="AV1141" s="13" t="s">
        <v>16</v>
      </c>
      <c r="AW1141" s="13" t="s">
        <v>32</v>
      </c>
      <c r="AX1141" s="13" t="s">
        <v>76</v>
      </c>
      <c r="AY1141" s="220" t="s">
        <v>272</v>
      </c>
    </row>
    <row r="1142" spans="1:65" s="13" customFormat="1" ht="11.25">
      <c r="B1142" s="210"/>
      <c r="C1142" s="211"/>
      <c r="D1142" s="212" t="s">
        <v>283</v>
      </c>
      <c r="E1142" s="213" t="s">
        <v>1</v>
      </c>
      <c r="F1142" s="214" t="s">
        <v>289</v>
      </c>
      <c r="G1142" s="211"/>
      <c r="H1142" s="213" t="s">
        <v>1</v>
      </c>
      <c r="I1142" s="215"/>
      <c r="J1142" s="211"/>
      <c r="K1142" s="211"/>
      <c r="L1142" s="216"/>
      <c r="M1142" s="217"/>
      <c r="N1142" s="218"/>
      <c r="O1142" s="218"/>
      <c r="P1142" s="218"/>
      <c r="Q1142" s="218"/>
      <c r="R1142" s="218"/>
      <c r="S1142" s="218"/>
      <c r="T1142" s="219"/>
      <c r="AT1142" s="220" t="s">
        <v>283</v>
      </c>
      <c r="AU1142" s="220" t="s">
        <v>84</v>
      </c>
      <c r="AV1142" s="13" t="s">
        <v>16</v>
      </c>
      <c r="AW1142" s="13" t="s">
        <v>32</v>
      </c>
      <c r="AX1142" s="13" t="s">
        <v>76</v>
      </c>
      <c r="AY1142" s="220" t="s">
        <v>272</v>
      </c>
    </row>
    <row r="1143" spans="1:65" s="14" customFormat="1" ht="11.25">
      <c r="B1143" s="221"/>
      <c r="C1143" s="222"/>
      <c r="D1143" s="212" t="s">
        <v>283</v>
      </c>
      <c r="E1143" s="223" t="s">
        <v>1</v>
      </c>
      <c r="F1143" s="224" t="s">
        <v>1062</v>
      </c>
      <c r="G1143" s="222"/>
      <c r="H1143" s="225">
        <v>-3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283</v>
      </c>
      <c r="AU1143" s="231" t="s">
        <v>84</v>
      </c>
      <c r="AV1143" s="14" t="s">
        <v>84</v>
      </c>
      <c r="AW1143" s="14" t="s">
        <v>32</v>
      </c>
      <c r="AX1143" s="14" t="s">
        <v>76</v>
      </c>
      <c r="AY1143" s="231" t="s">
        <v>272</v>
      </c>
    </row>
    <row r="1144" spans="1:65" s="2" customFormat="1" ht="24.2" customHeight="1">
      <c r="A1144" s="34"/>
      <c r="B1144" s="35"/>
      <c r="C1144" s="192" t="s">
        <v>1063</v>
      </c>
      <c r="D1144" s="192" t="s">
        <v>274</v>
      </c>
      <c r="E1144" s="193" t="s">
        <v>1064</v>
      </c>
      <c r="F1144" s="194" t="s">
        <v>1065</v>
      </c>
      <c r="G1144" s="195" t="s">
        <v>952</v>
      </c>
      <c r="H1144" s="196">
        <v>7</v>
      </c>
      <c r="I1144" s="197"/>
      <c r="J1144" s="198">
        <f>ROUND(I1144*H1144,2)</f>
        <v>0</v>
      </c>
      <c r="K1144" s="194" t="s">
        <v>1</v>
      </c>
      <c r="L1144" s="39"/>
      <c r="M1144" s="199" t="s">
        <v>1</v>
      </c>
      <c r="N1144" s="200" t="s">
        <v>41</v>
      </c>
      <c r="O1144" s="71"/>
      <c r="P1144" s="201">
        <f>O1144*H1144</f>
        <v>0</v>
      </c>
      <c r="Q1144" s="201">
        <v>5.0000000000000001E-3</v>
      </c>
      <c r="R1144" s="201">
        <f>Q1144*H1144</f>
        <v>3.5000000000000003E-2</v>
      </c>
      <c r="S1144" s="201">
        <v>0</v>
      </c>
      <c r="T1144" s="202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03" t="s">
        <v>279</v>
      </c>
      <c r="AT1144" s="203" t="s">
        <v>274</v>
      </c>
      <c r="AU1144" s="203" t="s">
        <v>84</v>
      </c>
      <c r="AY1144" s="17" t="s">
        <v>272</v>
      </c>
      <c r="BE1144" s="204">
        <f>IF(N1144="základní",J1144,0)</f>
        <v>0</v>
      </c>
      <c r="BF1144" s="204">
        <f>IF(N1144="snížená",J1144,0)</f>
        <v>0</v>
      </c>
      <c r="BG1144" s="204">
        <f>IF(N1144="zákl. přenesená",J1144,0)</f>
        <v>0</v>
      </c>
      <c r="BH1144" s="204">
        <f>IF(N1144="sníž. přenesená",J1144,0)</f>
        <v>0</v>
      </c>
      <c r="BI1144" s="204">
        <f>IF(N1144="nulová",J1144,0)</f>
        <v>0</v>
      </c>
      <c r="BJ1144" s="17" t="s">
        <v>16</v>
      </c>
      <c r="BK1144" s="204">
        <f>ROUND(I1144*H1144,2)</f>
        <v>0</v>
      </c>
      <c r="BL1144" s="17" t="s">
        <v>279</v>
      </c>
      <c r="BM1144" s="203" t="s">
        <v>1066</v>
      </c>
    </row>
    <row r="1145" spans="1:65" s="13" customFormat="1" ht="22.5">
      <c r="B1145" s="210"/>
      <c r="C1145" s="211"/>
      <c r="D1145" s="212" t="s">
        <v>283</v>
      </c>
      <c r="E1145" s="213" t="s">
        <v>1</v>
      </c>
      <c r="F1145" s="214" t="s">
        <v>829</v>
      </c>
      <c r="G1145" s="211"/>
      <c r="H1145" s="213" t="s">
        <v>1</v>
      </c>
      <c r="I1145" s="215"/>
      <c r="J1145" s="211"/>
      <c r="K1145" s="211"/>
      <c r="L1145" s="216"/>
      <c r="M1145" s="217"/>
      <c r="N1145" s="218"/>
      <c r="O1145" s="218"/>
      <c r="P1145" s="218"/>
      <c r="Q1145" s="218"/>
      <c r="R1145" s="218"/>
      <c r="S1145" s="218"/>
      <c r="T1145" s="219"/>
      <c r="AT1145" s="220" t="s">
        <v>283</v>
      </c>
      <c r="AU1145" s="220" t="s">
        <v>84</v>
      </c>
      <c r="AV1145" s="13" t="s">
        <v>16</v>
      </c>
      <c r="AW1145" s="13" t="s">
        <v>32</v>
      </c>
      <c r="AX1145" s="13" t="s">
        <v>76</v>
      </c>
      <c r="AY1145" s="220" t="s">
        <v>272</v>
      </c>
    </row>
    <row r="1146" spans="1:65" s="13" customFormat="1" ht="11.25">
      <c r="B1146" s="210"/>
      <c r="C1146" s="211"/>
      <c r="D1146" s="212" t="s">
        <v>283</v>
      </c>
      <c r="E1146" s="213" t="s">
        <v>1</v>
      </c>
      <c r="F1146" s="214" t="s">
        <v>285</v>
      </c>
      <c r="G1146" s="211"/>
      <c r="H1146" s="213" t="s">
        <v>1</v>
      </c>
      <c r="I1146" s="215"/>
      <c r="J1146" s="211"/>
      <c r="K1146" s="211"/>
      <c r="L1146" s="216"/>
      <c r="M1146" s="217"/>
      <c r="N1146" s="218"/>
      <c r="O1146" s="218"/>
      <c r="P1146" s="218"/>
      <c r="Q1146" s="218"/>
      <c r="R1146" s="218"/>
      <c r="S1146" s="218"/>
      <c r="T1146" s="219"/>
      <c r="AT1146" s="220" t="s">
        <v>283</v>
      </c>
      <c r="AU1146" s="220" t="s">
        <v>84</v>
      </c>
      <c r="AV1146" s="13" t="s">
        <v>16</v>
      </c>
      <c r="AW1146" s="13" t="s">
        <v>32</v>
      </c>
      <c r="AX1146" s="13" t="s">
        <v>76</v>
      </c>
      <c r="AY1146" s="220" t="s">
        <v>272</v>
      </c>
    </row>
    <row r="1147" spans="1:65" s="13" customFormat="1" ht="11.25">
      <c r="B1147" s="210"/>
      <c r="C1147" s="211"/>
      <c r="D1147" s="212" t="s">
        <v>283</v>
      </c>
      <c r="E1147" s="213" t="s">
        <v>1</v>
      </c>
      <c r="F1147" s="214" t="s">
        <v>1067</v>
      </c>
      <c r="G1147" s="211"/>
      <c r="H1147" s="213" t="s">
        <v>1</v>
      </c>
      <c r="I1147" s="215"/>
      <c r="J1147" s="211"/>
      <c r="K1147" s="211"/>
      <c r="L1147" s="216"/>
      <c r="M1147" s="217"/>
      <c r="N1147" s="218"/>
      <c r="O1147" s="218"/>
      <c r="P1147" s="218"/>
      <c r="Q1147" s="218"/>
      <c r="R1147" s="218"/>
      <c r="S1147" s="218"/>
      <c r="T1147" s="219"/>
      <c r="AT1147" s="220" t="s">
        <v>283</v>
      </c>
      <c r="AU1147" s="220" t="s">
        <v>84</v>
      </c>
      <c r="AV1147" s="13" t="s">
        <v>16</v>
      </c>
      <c r="AW1147" s="13" t="s">
        <v>32</v>
      </c>
      <c r="AX1147" s="13" t="s">
        <v>76</v>
      </c>
      <c r="AY1147" s="220" t="s">
        <v>272</v>
      </c>
    </row>
    <row r="1148" spans="1:65" s="13" customFormat="1" ht="11.25">
      <c r="B1148" s="210"/>
      <c r="C1148" s="211"/>
      <c r="D1148" s="212" t="s">
        <v>283</v>
      </c>
      <c r="E1148" s="213" t="s">
        <v>1</v>
      </c>
      <c r="F1148" s="214" t="s">
        <v>1068</v>
      </c>
      <c r="G1148" s="211"/>
      <c r="H1148" s="213" t="s">
        <v>1</v>
      </c>
      <c r="I1148" s="215"/>
      <c r="J1148" s="211"/>
      <c r="K1148" s="211"/>
      <c r="L1148" s="216"/>
      <c r="M1148" s="217"/>
      <c r="N1148" s="218"/>
      <c r="O1148" s="218"/>
      <c r="P1148" s="218"/>
      <c r="Q1148" s="218"/>
      <c r="R1148" s="218"/>
      <c r="S1148" s="218"/>
      <c r="T1148" s="219"/>
      <c r="AT1148" s="220" t="s">
        <v>283</v>
      </c>
      <c r="AU1148" s="220" t="s">
        <v>84</v>
      </c>
      <c r="AV1148" s="13" t="s">
        <v>16</v>
      </c>
      <c r="AW1148" s="13" t="s">
        <v>32</v>
      </c>
      <c r="AX1148" s="13" t="s">
        <v>76</v>
      </c>
      <c r="AY1148" s="220" t="s">
        <v>272</v>
      </c>
    </row>
    <row r="1149" spans="1:65" s="14" customFormat="1" ht="11.25">
      <c r="B1149" s="221"/>
      <c r="C1149" s="222"/>
      <c r="D1149" s="212" t="s">
        <v>283</v>
      </c>
      <c r="E1149" s="223" t="s">
        <v>1</v>
      </c>
      <c r="F1149" s="224" t="s">
        <v>1069</v>
      </c>
      <c r="G1149" s="222"/>
      <c r="H1149" s="225">
        <v>2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AT1149" s="231" t="s">
        <v>283</v>
      </c>
      <c r="AU1149" s="231" t="s">
        <v>84</v>
      </c>
      <c r="AV1149" s="14" t="s">
        <v>84</v>
      </c>
      <c r="AW1149" s="14" t="s">
        <v>32</v>
      </c>
      <c r="AX1149" s="14" t="s">
        <v>76</v>
      </c>
      <c r="AY1149" s="231" t="s">
        <v>272</v>
      </c>
    </row>
    <row r="1150" spans="1:65" s="14" customFormat="1" ht="11.25">
      <c r="B1150" s="221"/>
      <c r="C1150" s="222"/>
      <c r="D1150" s="212" t="s">
        <v>283</v>
      </c>
      <c r="E1150" s="223" t="s">
        <v>1</v>
      </c>
      <c r="F1150" s="224" t="s">
        <v>1070</v>
      </c>
      <c r="G1150" s="222"/>
      <c r="H1150" s="225">
        <v>4</v>
      </c>
      <c r="I1150" s="226"/>
      <c r="J1150" s="222"/>
      <c r="K1150" s="222"/>
      <c r="L1150" s="227"/>
      <c r="M1150" s="228"/>
      <c r="N1150" s="229"/>
      <c r="O1150" s="229"/>
      <c r="P1150" s="229"/>
      <c r="Q1150" s="229"/>
      <c r="R1150" s="229"/>
      <c r="S1150" s="229"/>
      <c r="T1150" s="230"/>
      <c r="AT1150" s="231" t="s">
        <v>283</v>
      </c>
      <c r="AU1150" s="231" t="s">
        <v>84</v>
      </c>
      <c r="AV1150" s="14" t="s">
        <v>84</v>
      </c>
      <c r="AW1150" s="14" t="s">
        <v>32</v>
      </c>
      <c r="AX1150" s="14" t="s">
        <v>76</v>
      </c>
      <c r="AY1150" s="231" t="s">
        <v>272</v>
      </c>
    </row>
    <row r="1151" spans="1:65" s="14" customFormat="1" ht="11.25">
      <c r="B1151" s="221"/>
      <c r="C1151" s="222"/>
      <c r="D1151" s="212" t="s">
        <v>283</v>
      </c>
      <c r="E1151" s="223" t="s">
        <v>1</v>
      </c>
      <c r="F1151" s="224" t="s">
        <v>1071</v>
      </c>
      <c r="G1151" s="222"/>
      <c r="H1151" s="225">
        <v>1</v>
      </c>
      <c r="I1151" s="226"/>
      <c r="J1151" s="222"/>
      <c r="K1151" s="222"/>
      <c r="L1151" s="227"/>
      <c r="M1151" s="228"/>
      <c r="N1151" s="229"/>
      <c r="O1151" s="229"/>
      <c r="P1151" s="229"/>
      <c r="Q1151" s="229"/>
      <c r="R1151" s="229"/>
      <c r="S1151" s="229"/>
      <c r="T1151" s="230"/>
      <c r="AT1151" s="231" t="s">
        <v>283</v>
      </c>
      <c r="AU1151" s="231" t="s">
        <v>84</v>
      </c>
      <c r="AV1151" s="14" t="s">
        <v>84</v>
      </c>
      <c r="AW1151" s="14" t="s">
        <v>32</v>
      </c>
      <c r="AX1151" s="14" t="s">
        <v>76</v>
      </c>
      <c r="AY1151" s="231" t="s">
        <v>272</v>
      </c>
    </row>
    <row r="1152" spans="1:65" s="2" customFormat="1" ht="21.75" customHeight="1">
      <c r="A1152" s="34"/>
      <c r="B1152" s="35"/>
      <c r="C1152" s="192" t="s">
        <v>1072</v>
      </c>
      <c r="D1152" s="192" t="s">
        <v>274</v>
      </c>
      <c r="E1152" s="193" t="s">
        <v>1073</v>
      </c>
      <c r="F1152" s="194" t="s">
        <v>1074</v>
      </c>
      <c r="G1152" s="195" t="s">
        <v>156</v>
      </c>
      <c r="H1152" s="196">
        <v>8.9779999999999998</v>
      </c>
      <c r="I1152" s="197"/>
      <c r="J1152" s="198">
        <f>ROUND(I1152*H1152,2)</f>
        <v>0</v>
      </c>
      <c r="K1152" s="194" t="s">
        <v>278</v>
      </c>
      <c r="L1152" s="39"/>
      <c r="M1152" s="199" t="s">
        <v>1</v>
      </c>
      <c r="N1152" s="200" t="s">
        <v>41</v>
      </c>
      <c r="O1152" s="71"/>
      <c r="P1152" s="201">
        <f>O1152*H1152</f>
        <v>0</v>
      </c>
      <c r="Q1152" s="201">
        <v>2.8570000000000002E-2</v>
      </c>
      <c r="R1152" s="201">
        <f>Q1152*H1152</f>
        <v>0.25650146000000001</v>
      </c>
      <c r="S1152" s="201">
        <v>0</v>
      </c>
      <c r="T1152" s="202">
        <f>S1152*H1152</f>
        <v>0</v>
      </c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R1152" s="203" t="s">
        <v>279</v>
      </c>
      <c r="AT1152" s="203" t="s">
        <v>274</v>
      </c>
      <c r="AU1152" s="203" t="s">
        <v>84</v>
      </c>
      <c r="AY1152" s="17" t="s">
        <v>272</v>
      </c>
      <c r="BE1152" s="204">
        <f>IF(N1152="základní",J1152,0)</f>
        <v>0</v>
      </c>
      <c r="BF1152" s="204">
        <f>IF(N1152="snížená",J1152,0)</f>
        <v>0</v>
      </c>
      <c r="BG1152" s="204">
        <f>IF(N1152="zákl. přenesená",J1152,0)</f>
        <v>0</v>
      </c>
      <c r="BH1152" s="204">
        <f>IF(N1152="sníž. přenesená",J1152,0)</f>
        <v>0</v>
      </c>
      <c r="BI1152" s="204">
        <f>IF(N1152="nulová",J1152,0)</f>
        <v>0</v>
      </c>
      <c r="BJ1152" s="17" t="s">
        <v>16</v>
      </c>
      <c r="BK1152" s="204">
        <f>ROUND(I1152*H1152,2)</f>
        <v>0</v>
      </c>
      <c r="BL1152" s="17" t="s">
        <v>279</v>
      </c>
      <c r="BM1152" s="203" t="s">
        <v>1075</v>
      </c>
    </row>
    <row r="1153" spans="1:65" s="2" customFormat="1" ht="11.25">
      <c r="A1153" s="34"/>
      <c r="B1153" s="35"/>
      <c r="C1153" s="36"/>
      <c r="D1153" s="205" t="s">
        <v>281</v>
      </c>
      <c r="E1153" s="36"/>
      <c r="F1153" s="206" t="s">
        <v>1076</v>
      </c>
      <c r="G1153" s="36"/>
      <c r="H1153" s="36"/>
      <c r="I1153" s="207"/>
      <c r="J1153" s="36"/>
      <c r="K1153" s="36"/>
      <c r="L1153" s="39"/>
      <c r="M1153" s="208"/>
      <c r="N1153" s="209"/>
      <c r="O1153" s="71"/>
      <c r="P1153" s="71"/>
      <c r="Q1153" s="71"/>
      <c r="R1153" s="71"/>
      <c r="S1153" s="71"/>
      <c r="T1153" s="72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T1153" s="17" t="s">
        <v>281</v>
      </c>
      <c r="AU1153" s="17" t="s">
        <v>84</v>
      </c>
    </row>
    <row r="1154" spans="1:65" s="13" customFormat="1" ht="22.5">
      <c r="B1154" s="210"/>
      <c r="C1154" s="211"/>
      <c r="D1154" s="212" t="s">
        <v>283</v>
      </c>
      <c r="E1154" s="213" t="s">
        <v>1</v>
      </c>
      <c r="F1154" s="214" t="s">
        <v>1077</v>
      </c>
      <c r="G1154" s="211"/>
      <c r="H1154" s="213" t="s">
        <v>1</v>
      </c>
      <c r="I1154" s="215"/>
      <c r="J1154" s="211"/>
      <c r="K1154" s="211"/>
      <c r="L1154" s="216"/>
      <c r="M1154" s="217"/>
      <c r="N1154" s="218"/>
      <c r="O1154" s="218"/>
      <c r="P1154" s="218"/>
      <c r="Q1154" s="218"/>
      <c r="R1154" s="218"/>
      <c r="S1154" s="218"/>
      <c r="T1154" s="219"/>
      <c r="AT1154" s="220" t="s">
        <v>283</v>
      </c>
      <c r="AU1154" s="220" t="s">
        <v>84</v>
      </c>
      <c r="AV1154" s="13" t="s">
        <v>16</v>
      </c>
      <c r="AW1154" s="13" t="s">
        <v>32</v>
      </c>
      <c r="AX1154" s="13" t="s">
        <v>76</v>
      </c>
      <c r="AY1154" s="220" t="s">
        <v>272</v>
      </c>
    </row>
    <row r="1155" spans="1:65" s="13" customFormat="1" ht="11.25">
      <c r="B1155" s="210"/>
      <c r="C1155" s="211"/>
      <c r="D1155" s="212" t="s">
        <v>283</v>
      </c>
      <c r="E1155" s="213" t="s">
        <v>1</v>
      </c>
      <c r="F1155" s="214" t="s">
        <v>1039</v>
      </c>
      <c r="G1155" s="211"/>
      <c r="H1155" s="213" t="s">
        <v>1</v>
      </c>
      <c r="I1155" s="215"/>
      <c r="J1155" s="211"/>
      <c r="K1155" s="211"/>
      <c r="L1155" s="216"/>
      <c r="M1155" s="217"/>
      <c r="N1155" s="218"/>
      <c r="O1155" s="218"/>
      <c r="P1155" s="218"/>
      <c r="Q1155" s="218"/>
      <c r="R1155" s="218"/>
      <c r="S1155" s="218"/>
      <c r="T1155" s="219"/>
      <c r="AT1155" s="220" t="s">
        <v>283</v>
      </c>
      <c r="AU1155" s="220" t="s">
        <v>84</v>
      </c>
      <c r="AV1155" s="13" t="s">
        <v>16</v>
      </c>
      <c r="AW1155" s="13" t="s">
        <v>32</v>
      </c>
      <c r="AX1155" s="13" t="s">
        <v>76</v>
      </c>
      <c r="AY1155" s="220" t="s">
        <v>272</v>
      </c>
    </row>
    <row r="1156" spans="1:65" s="13" customFormat="1" ht="11.25">
      <c r="B1156" s="210"/>
      <c r="C1156" s="211"/>
      <c r="D1156" s="212" t="s">
        <v>283</v>
      </c>
      <c r="E1156" s="213" t="s">
        <v>1</v>
      </c>
      <c r="F1156" s="214" t="s">
        <v>285</v>
      </c>
      <c r="G1156" s="211"/>
      <c r="H1156" s="213" t="s">
        <v>1</v>
      </c>
      <c r="I1156" s="215"/>
      <c r="J1156" s="211"/>
      <c r="K1156" s="211"/>
      <c r="L1156" s="216"/>
      <c r="M1156" s="217"/>
      <c r="N1156" s="218"/>
      <c r="O1156" s="218"/>
      <c r="P1156" s="218"/>
      <c r="Q1156" s="218"/>
      <c r="R1156" s="218"/>
      <c r="S1156" s="218"/>
      <c r="T1156" s="219"/>
      <c r="AT1156" s="220" t="s">
        <v>283</v>
      </c>
      <c r="AU1156" s="220" t="s">
        <v>84</v>
      </c>
      <c r="AV1156" s="13" t="s">
        <v>16</v>
      </c>
      <c r="AW1156" s="13" t="s">
        <v>32</v>
      </c>
      <c r="AX1156" s="13" t="s">
        <v>76</v>
      </c>
      <c r="AY1156" s="220" t="s">
        <v>272</v>
      </c>
    </row>
    <row r="1157" spans="1:65" s="13" customFormat="1" ht="11.25">
      <c r="B1157" s="210"/>
      <c r="C1157" s="211"/>
      <c r="D1157" s="212" t="s">
        <v>283</v>
      </c>
      <c r="E1157" s="213" t="s">
        <v>1</v>
      </c>
      <c r="F1157" s="214" t="s">
        <v>1078</v>
      </c>
      <c r="G1157" s="211"/>
      <c r="H1157" s="213" t="s">
        <v>1</v>
      </c>
      <c r="I1157" s="215"/>
      <c r="J1157" s="211"/>
      <c r="K1157" s="211"/>
      <c r="L1157" s="216"/>
      <c r="M1157" s="217"/>
      <c r="N1157" s="218"/>
      <c r="O1157" s="218"/>
      <c r="P1157" s="218"/>
      <c r="Q1157" s="218"/>
      <c r="R1157" s="218"/>
      <c r="S1157" s="218"/>
      <c r="T1157" s="219"/>
      <c r="AT1157" s="220" t="s">
        <v>283</v>
      </c>
      <c r="AU1157" s="220" t="s">
        <v>84</v>
      </c>
      <c r="AV1157" s="13" t="s">
        <v>16</v>
      </c>
      <c r="AW1157" s="13" t="s">
        <v>32</v>
      </c>
      <c r="AX1157" s="13" t="s">
        <v>76</v>
      </c>
      <c r="AY1157" s="220" t="s">
        <v>272</v>
      </c>
    </row>
    <row r="1158" spans="1:65" s="13" customFormat="1" ht="11.25">
      <c r="B1158" s="210"/>
      <c r="C1158" s="211"/>
      <c r="D1158" s="212" t="s">
        <v>283</v>
      </c>
      <c r="E1158" s="213" t="s">
        <v>1</v>
      </c>
      <c r="F1158" s="214" t="s">
        <v>831</v>
      </c>
      <c r="G1158" s="211"/>
      <c r="H1158" s="213" t="s">
        <v>1</v>
      </c>
      <c r="I1158" s="215"/>
      <c r="J1158" s="211"/>
      <c r="K1158" s="211"/>
      <c r="L1158" s="216"/>
      <c r="M1158" s="217"/>
      <c r="N1158" s="218"/>
      <c r="O1158" s="218"/>
      <c r="P1158" s="218"/>
      <c r="Q1158" s="218"/>
      <c r="R1158" s="218"/>
      <c r="S1158" s="218"/>
      <c r="T1158" s="219"/>
      <c r="AT1158" s="220" t="s">
        <v>283</v>
      </c>
      <c r="AU1158" s="220" t="s">
        <v>84</v>
      </c>
      <c r="AV1158" s="13" t="s">
        <v>16</v>
      </c>
      <c r="AW1158" s="13" t="s">
        <v>32</v>
      </c>
      <c r="AX1158" s="13" t="s">
        <v>76</v>
      </c>
      <c r="AY1158" s="220" t="s">
        <v>272</v>
      </c>
    </row>
    <row r="1159" spans="1:65" s="14" customFormat="1" ht="11.25">
      <c r="B1159" s="221"/>
      <c r="C1159" s="222"/>
      <c r="D1159" s="212" t="s">
        <v>283</v>
      </c>
      <c r="E1159" s="223" t="s">
        <v>1</v>
      </c>
      <c r="F1159" s="224" t="s">
        <v>1079</v>
      </c>
      <c r="G1159" s="222"/>
      <c r="H1159" s="225">
        <v>3.5859999999999999</v>
      </c>
      <c r="I1159" s="226"/>
      <c r="J1159" s="222"/>
      <c r="K1159" s="222"/>
      <c r="L1159" s="227"/>
      <c r="M1159" s="228"/>
      <c r="N1159" s="229"/>
      <c r="O1159" s="229"/>
      <c r="P1159" s="229"/>
      <c r="Q1159" s="229"/>
      <c r="R1159" s="229"/>
      <c r="S1159" s="229"/>
      <c r="T1159" s="230"/>
      <c r="AT1159" s="231" t="s">
        <v>283</v>
      </c>
      <c r="AU1159" s="231" t="s">
        <v>84</v>
      </c>
      <c r="AV1159" s="14" t="s">
        <v>84</v>
      </c>
      <c r="AW1159" s="14" t="s">
        <v>32</v>
      </c>
      <c r="AX1159" s="14" t="s">
        <v>76</v>
      </c>
      <c r="AY1159" s="231" t="s">
        <v>272</v>
      </c>
    </row>
    <row r="1160" spans="1:65" s="13" customFormat="1" ht="11.25">
      <c r="B1160" s="210"/>
      <c r="C1160" s="211"/>
      <c r="D1160" s="212" t="s">
        <v>283</v>
      </c>
      <c r="E1160" s="213" t="s">
        <v>1</v>
      </c>
      <c r="F1160" s="214" t="s">
        <v>833</v>
      </c>
      <c r="G1160" s="211"/>
      <c r="H1160" s="213" t="s">
        <v>1</v>
      </c>
      <c r="I1160" s="215"/>
      <c r="J1160" s="211"/>
      <c r="K1160" s="211"/>
      <c r="L1160" s="216"/>
      <c r="M1160" s="217"/>
      <c r="N1160" s="218"/>
      <c r="O1160" s="218"/>
      <c r="P1160" s="218"/>
      <c r="Q1160" s="218"/>
      <c r="R1160" s="218"/>
      <c r="S1160" s="218"/>
      <c r="T1160" s="219"/>
      <c r="AT1160" s="220" t="s">
        <v>283</v>
      </c>
      <c r="AU1160" s="220" t="s">
        <v>84</v>
      </c>
      <c r="AV1160" s="13" t="s">
        <v>16</v>
      </c>
      <c r="AW1160" s="13" t="s">
        <v>32</v>
      </c>
      <c r="AX1160" s="13" t="s">
        <v>76</v>
      </c>
      <c r="AY1160" s="220" t="s">
        <v>272</v>
      </c>
    </row>
    <row r="1161" spans="1:65" s="14" customFormat="1" ht="11.25">
      <c r="B1161" s="221"/>
      <c r="C1161" s="222"/>
      <c r="D1161" s="212" t="s">
        <v>283</v>
      </c>
      <c r="E1161" s="223" t="s">
        <v>1</v>
      </c>
      <c r="F1161" s="224" t="s">
        <v>1080</v>
      </c>
      <c r="G1161" s="222"/>
      <c r="H1161" s="225">
        <v>2.6419999999999999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AT1161" s="231" t="s">
        <v>283</v>
      </c>
      <c r="AU1161" s="231" t="s">
        <v>84</v>
      </c>
      <c r="AV1161" s="14" t="s">
        <v>84</v>
      </c>
      <c r="AW1161" s="14" t="s">
        <v>32</v>
      </c>
      <c r="AX1161" s="14" t="s">
        <v>76</v>
      </c>
      <c r="AY1161" s="231" t="s">
        <v>272</v>
      </c>
    </row>
    <row r="1162" spans="1:65" s="13" customFormat="1" ht="11.25">
      <c r="B1162" s="210"/>
      <c r="C1162" s="211"/>
      <c r="D1162" s="212" t="s">
        <v>283</v>
      </c>
      <c r="E1162" s="213" t="s">
        <v>1</v>
      </c>
      <c r="F1162" s="214" t="s">
        <v>837</v>
      </c>
      <c r="G1162" s="211"/>
      <c r="H1162" s="213" t="s">
        <v>1</v>
      </c>
      <c r="I1162" s="215"/>
      <c r="J1162" s="211"/>
      <c r="K1162" s="211"/>
      <c r="L1162" s="216"/>
      <c r="M1162" s="217"/>
      <c r="N1162" s="218"/>
      <c r="O1162" s="218"/>
      <c r="P1162" s="218"/>
      <c r="Q1162" s="218"/>
      <c r="R1162" s="218"/>
      <c r="S1162" s="218"/>
      <c r="T1162" s="219"/>
      <c r="AT1162" s="220" t="s">
        <v>283</v>
      </c>
      <c r="AU1162" s="220" t="s">
        <v>84</v>
      </c>
      <c r="AV1162" s="13" t="s">
        <v>16</v>
      </c>
      <c r="AW1162" s="13" t="s">
        <v>32</v>
      </c>
      <c r="AX1162" s="13" t="s">
        <v>76</v>
      </c>
      <c r="AY1162" s="220" t="s">
        <v>272</v>
      </c>
    </row>
    <row r="1163" spans="1:65" s="14" customFormat="1" ht="11.25">
      <c r="B1163" s="221"/>
      <c r="C1163" s="222"/>
      <c r="D1163" s="212" t="s">
        <v>283</v>
      </c>
      <c r="E1163" s="223" t="s">
        <v>1</v>
      </c>
      <c r="F1163" s="224" t="s">
        <v>1081</v>
      </c>
      <c r="G1163" s="222"/>
      <c r="H1163" s="225">
        <v>2.75</v>
      </c>
      <c r="I1163" s="226"/>
      <c r="J1163" s="222"/>
      <c r="K1163" s="222"/>
      <c r="L1163" s="227"/>
      <c r="M1163" s="228"/>
      <c r="N1163" s="229"/>
      <c r="O1163" s="229"/>
      <c r="P1163" s="229"/>
      <c r="Q1163" s="229"/>
      <c r="R1163" s="229"/>
      <c r="S1163" s="229"/>
      <c r="T1163" s="230"/>
      <c r="AT1163" s="231" t="s">
        <v>283</v>
      </c>
      <c r="AU1163" s="231" t="s">
        <v>84</v>
      </c>
      <c r="AV1163" s="14" t="s">
        <v>84</v>
      </c>
      <c r="AW1163" s="14" t="s">
        <v>32</v>
      </c>
      <c r="AX1163" s="14" t="s">
        <v>76</v>
      </c>
      <c r="AY1163" s="231" t="s">
        <v>272</v>
      </c>
    </row>
    <row r="1164" spans="1:65" s="2" customFormat="1" ht="21.75" customHeight="1">
      <c r="A1164" s="34"/>
      <c r="B1164" s="35"/>
      <c r="C1164" s="192" t="s">
        <v>1082</v>
      </c>
      <c r="D1164" s="192" t="s">
        <v>274</v>
      </c>
      <c r="E1164" s="193" t="s">
        <v>1083</v>
      </c>
      <c r="F1164" s="194" t="s">
        <v>1084</v>
      </c>
      <c r="G1164" s="195" t="s">
        <v>277</v>
      </c>
      <c r="H1164" s="196">
        <v>31.564</v>
      </c>
      <c r="I1164" s="197"/>
      <c r="J1164" s="198">
        <f>ROUND(I1164*H1164,2)</f>
        <v>0</v>
      </c>
      <c r="K1164" s="194" t="s">
        <v>278</v>
      </c>
      <c r="L1164" s="39"/>
      <c r="M1164" s="199" t="s">
        <v>1</v>
      </c>
      <c r="N1164" s="200" t="s">
        <v>41</v>
      </c>
      <c r="O1164" s="71"/>
      <c r="P1164" s="201">
        <f>O1164*H1164</f>
        <v>0</v>
      </c>
      <c r="Q1164" s="201">
        <v>2.5018699999999998</v>
      </c>
      <c r="R1164" s="201">
        <f>Q1164*H1164</f>
        <v>78.96902467999999</v>
      </c>
      <c r="S1164" s="201">
        <v>0</v>
      </c>
      <c r="T1164" s="202">
        <f>S1164*H1164</f>
        <v>0</v>
      </c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R1164" s="203" t="s">
        <v>279</v>
      </c>
      <c r="AT1164" s="203" t="s">
        <v>274</v>
      </c>
      <c r="AU1164" s="203" t="s">
        <v>84</v>
      </c>
      <c r="AY1164" s="17" t="s">
        <v>272</v>
      </c>
      <c r="BE1164" s="204">
        <f>IF(N1164="základní",J1164,0)</f>
        <v>0</v>
      </c>
      <c r="BF1164" s="204">
        <f>IF(N1164="snížená",J1164,0)</f>
        <v>0</v>
      </c>
      <c r="BG1164" s="204">
        <f>IF(N1164="zákl. přenesená",J1164,0)</f>
        <v>0</v>
      </c>
      <c r="BH1164" s="204">
        <f>IF(N1164="sníž. přenesená",J1164,0)</f>
        <v>0</v>
      </c>
      <c r="BI1164" s="204">
        <f>IF(N1164="nulová",J1164,0)</f>
        <v>0</v>
      </c>
      <c r="BJ1164" s="17" t="s">
        <v>16</v>
      </c>
      <c r="BK1164" s="204">
        <f>ROUND(I1164*H1164,2)</f>
        <v>0</v>
      </c>
      <c r="BL1164" s="17" t="s">
        <v>279</v>
      </c>
      <c r="BM1164" s="203" t="s">
        <v>1085</v>
      </c>
    </row>
    <row r="1165" spans="1:65" s="2" customFormat="1" ht="11.25">
      <c r="A1165" s="34"/>
      <c r="B1165" s="35"/>
      <c r="C1165" s="36"/>
      <c r="D1165" s="205" t="s">
        <v>281</v>
      </c>
      <c r="E1165" s="36"/>
      <c r="F1165" s="206" t="s">
        <v>1086</v>
      </c>
      <c r="G1165" s="36"/>
      <c r="H1165" s="36"/>
      <c r="I1165" s="207"/>
      <c r="J1165" s="36"/>
      <c r="K1165" s="36"/>
      <c r="L1165" s="39"/>
      <c r="M1165" s="208"/>
      <c r="N1165" s="209"/>
      <c r="O1165" s="71"/>
      <c r="P1165" s="71"/>
      <c r="Q1165" s="71"/>
      <c r="R1165" s="71"/>
      <c r="S1165" s="71"/>
      <c r="T1165" s="72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T1165" s="17" t="s">
        <v>281</v>
      </c>
      <c r="AU1165" s="17" t="s">
        <v>84</v>
      </c>
    </row>
    <row r="1166" spans="1:65" s="13" customFormat="1" ht="11.25">
      <c r="B1166" s="210"/>
      <c r="C1166" s="211"/>
      <c r="D1166" s="212" t="s">
        <v>283</v>
      </c>
      <c r="E1166" s="213" t="s">
        <v>1</v>
      </c>
      <c r="F1166" s="214" t="s">
        <v>906</v>
      </c>
      <c r="G1166" s="211"/>
      <c r="H1166" s="213" t="s">
        <v>1</v>
      </c>
      <c r="I1166" s="215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283</v>
      </c>
      <c r="AU1166" s="220" t="s">
        <v>84</v>
      </c>
      <c r="AV1166" s="13" t="s">
        <v>16</v>
      </c>
      <c r="AW1166" s="13" t="s">
        <v>32</v>
      </c>
      <c r="AX1166" s="13" t="s">
        <v>76</v>
      </c>
      <c r="AY1166" s="220" t="s">
        <v>272</v>
      </c>
    </row>
    <row r="1167" spans="1:65" s="13" customFormat="1" ht="11.25">
      <c r="B1167" s="210"/>
      <c r="C1167" s="211"/>
      <c r="D1167" s="212" t="s">
        <v>283</v>
      </c>
      <c r="E1167" s="213" t="s">
        <v>1</v>
      </c>
      <c r="F1167" s="214" t="s">
        <v>285</v>
      </c>
      <c r="G1167" s="211"/>
      <c r="H1167" s="213" t="s">
        <v>1</v>
      </c>
      <c r="I1167" s="215"/>
      <c r="J1167" s="211"/>
      <c r="K1167" s="211"/>
      <c r="L1167" s="216"/>
      <c r="M1167" s="217"/>
      <c r="N1167" s="218"/>
      <c r="O1167" s="218"/>
      <c r="P1167" s="218"/>
      <c r="Q1167" s="218"/>
      <c r="R1167" s="218"/>
      <c r="S1167" s="218"/>
      <c r="T1167" s="219"/>
      <c r="AT1167" s="220" t="s">
        <v>283</v>
      </c>
      <c r="AU1167" s="220" t="s">
        <v>84</v>
      </c>
      <c r="AV1167" s="13" t="s">
        <v>16</v>
      </c>
      <c r="AW1167" s="13" t="s">
        <v>32</v>
      </c>
      <c r="AX1167" s="13" t="s">
        <v>76</v>
      </c>
      <c r="AY1167" s="220" t="s">
        <v>272</v>
      </c>
    </row>
    <row r="1168" spans="1:65" s="13" customFormat="1" ht="22.5">
      <c r="B1168" s="210"/>
      <c r="C1168" s="211"/>
      <c r="D1168" s="212" t="s">
        <v>283</v>
      </c>
      <c r="E1168" s="213" t="s">
        <v>1</v>
      </c>
      <c r="F1168" s="214" t="s">
        <v>849</v>
      </c>
      <c r="G1168" s="211"/>
      <c r="H1168" s="213" t="s">
        <v>1</v>
      </c>
      <c r="I1168" s="215"/>
      <c r="J1168" s="211"/>
      <c r="K1168" s="211"/>
      <c r="L1168" s="216"/>
      <c r="M1168" s="217"/>
      <c r="N1168" s="218"/>
      <c r="O1168" s="218"/>
      <c r="P1168" s="218"/>
      <c r="Q1168" s="218"/>
      <c r="R1168" s="218"/>
      <c r="S1168" s="218"/>
      <c r="T1168" s="219"/>
      <c r="AT1168" s="220" t="s">
        <v>283</v>
      </c>
      <c r="AU1168" s="220" t="s">
        <v>84</v>
      </c>
      <c r="AV1168" s="13" t="s">
        <v>16</v>
      </c>
      <c r="AW1168" s="13" t="s">
        <v>32</v>
      </c>
      <c r="AX1168" s="13" t="s">
        <v>76</v>
      </c>
      <c r="AY1168" s="220" t="s">
        <v>272</v>
      </c>
    </row>
    <row r="1169" spans="2:51" s="13" customFormat="1" ht="22.5">
      <c r="B1169" s="210"/>
      <c r="C1169" s="211"/>
      <c r="D1169" s="212" t="s">
        <v>283</v>
      </c>
      <c r="E1169" s="213" t="s">
        <v>1</v>
      </c>
      <c r="F1169" s="214" t="s">
        <v>1087</v>
      </c>
      <c r="G1169" s="211"/>
      <c r="H1169" s="213" t="s">
        <v>1</v>
      </c>
      <c r="I1169" s="215"/>
      <c r="J1169" s="211"/>
      <c r="K1169" s="211"/>
      <c r="L1169" s="216"/>
      <c r="M1169" s="217"/>
      <c r="N1169" s="218"/>
      <c r="O1169" s="218"/>
      <c r="P1169" s="218"/>
      <c r="Q1169" s="218"/>
      <c r="R1169" s="218"/>
      <c r="S1169" s="218"/>
      <c r="T1169" s="219"/>
      <c r="AT1169" s="220" t="s">
        <v>283</v>
      </c>
      <c r="AU1169" s="220" t="s">
        <v>84</v>
      </c>
      <c r="AV1169" s="13" t="s">
        <v>16</v>
      </c>
      <c r="AW1169" s="13" t="s">
        <v>32</v>
      </c>
      <c r="AX1169" s="13" t="s">
        <v>76</v>
      </c>
      <c r="AY1169" s="220" t="s">
        <v>272</v>
      </c>
    </row>
    <row r="1170" spans="2:51" s="13" customFormat="1" ht="11.25">
      <c r="B1170" s="210"/>
      <c r="C1170" s="211"/>
      <c r="D1170" s="212" t="s">
        <v>283</v>
      </c>
      <c r="E1170" s="213" t="s">
        <v>1</v>
      </c>
      <c r="F1170" s="214" t="s">
        <v>285</v>
      </c>
      <c r="G1170" s="211"/>
      <c r="H1170" s="213" t="s">
        <v>1</v>
      </c>
      <c r="I1170" s="215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AT1170" s="220" t="s">
        <v>283</v>
      </c>
      <c r="AU1170" s="220" t="s">
        <v>84</v>
      </c>
      <c r="AV1170" s="13" t="s">
        <v>16</v>
      </c>
      <c r="AW1170" s="13" t="s">
        <v>32</v>
      </c>
      <c r="AX1170" s="13" t="s">
        <v>76</v>
      </c>
      <c r="AY1170" s="220" t="s">
        <v>272</v>
      </c>
    </row>
    <row r="1171" spans="2:51" s="13" customFormat="1" ht="11.25">
      <c r="B1171" s="210"/>
      <c r="C1171" s="211"/>
      <c r="D1171" s="212" t="s">
        <v>283</v>
      </c>
      <c r="E1171" s="213" t="s">
        <v>1</v>
      </c>
      <c r="F1171" s="214" t="s">
        <v>831</v>
      </c>
      <c r="G1171" s="211"/>
      <c r="H1171" s="213" t="s">
        <v>1</v>
      </c>
      <c r="I1171" s="215"/>
      <c r="J1171" s="211"/>
      <c r="K1171" s="211"/>
      <c r="L1171" s="216"/>
      <c r="M1171" s="217"/>
      <c r="N1171" s="218"/>
      <c r="O1171" s="218"/>
      <c r="P1171" s="218"/>
      <c r="Q1171" s="218"/>
      <c r="R1171" s="218"/>
      <c r="S1171" s="218"/>
      <c r="T1171" s="219"/>
      <c r="AT1171" s="220" t="s">
        <v>283</v>
      </c>
      <c r="AU1171" s="220" t="s">
        <v>84</v>
      </c>
      <c r="AV1171" s="13" t="s">
        <v>16</v>
      </c>
      <c r="AW1171" s="13" t="s">
        <v>32</v>
      </c>
      <c r="AX1171" s="13" t="s">
        <v>76</v>
      </c>
      <c r="AY1171" s="220" t="s">
        <v>272</v>
      </c>
    </row>
    <row r="1172" spans="2:51" s="14" customFormat="1" ht="11.25">
      <c r="B1172" s="221"/>
      <c r="C1172" s="222"/>
      <c r="D1172" s="212" t="s">
        <v>283</v>
      </c>
      <c r="E1172" s="223" t="s">
        <v>1</v>
      </c>
      <c r="F1172" s="224" t="s">
        <v>1088</v>
      </c>
      <c r="G1172" s="222"/>
      <c r="H1172" s="225">
        <v>5.5490000000000004</v>
      </c>
      <c r="I1172" s="226"/>
      <c r="J1172" s="222"/>
      <c r="K1172" s="222"/>
      <c r="L1172" s="227"/>
      <c r="M1172" s="228"/>
      <c r="N1172" s="229"/>
      <c r="O1172" s="229"/>
      <c r="P1172" s="229"/>
      <c r="Q1172" s="229"/>
      <c r="R1172" s="229"/>
      <c r="S1172" s="229"/>
      <c r="T1172" s="230"/>
      <c r="AT1172" s="231" t="s">
        <v>283</v>
      </c>
      <c r="AU1172" s="231" t="s">
        <v>84</v>
      </c>
      <c r="AV1172" s="14" t="s">
        <v>84</v>
      </c>
      <c r="AW1172" s="14" t="s">
        <v>32</v>
      </c>
      <c r="AX1172" s="14" t="s">
        <v>76</v>
      </c>
      <c r="AY1172" s="231" t="s">
        <v>272</v>
      </c>
    </row>
    <row r="1173" spans="2:51" s="14" customFormat="1" ht="11.25">
      <c r="B1173" s="221"/>
      <c r="C1173" s="222"/>
      <c r="D1173" s="212" t="s">
        <v>283</v>
      </c>
      <c r="E1173" s="223" t="s">
        <v>1</v>
      </c>
      <c r="F1173" s="224" t="s">
        <v>1089</v>
      </c>
      <c r="G1173" s="222"/>
      <c r="H1173" s="225">
        <v>5.5490000000000004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AT1173" s="231" t="s">
        <v>283</v>
      </c>
      <c r="AU1173" s="231" t="s">
        <v>84</v>
      </c>
      <c r="AV1173" s="14" t="s">
        <v>84</v>
      </c>
      <c r="AW1173" s="14" t="s">
        <v>32</v>
      </c>
      <c r="AX1173" s="14" t="s">
        <v>76</v>
      </c>
      <c r="AY1173" s="231" t="s">
        <v>272</v>
      </c>
    </row>
    <row r="1174" spans="2:51" s="14" customFormat="1" ht="11.25">
      <c r="B1174" s="221"/>
      <c r="C1174" s="222"/>
      <c r="D1174" s="212" t="s">
        <v>283</v>
      </c>
      <c r="E1174" s="223" t="s">
        <v>1</v>
      </c>
      <c r="F1174" s="224" t="s">
        <v>1090</v>
      </c>
      <c r="G1174" s="222"/>
      <c r="H1174" s="225">
        <v>1.387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AT1174" s="231" t="s">
        <v>283</v>
      </c>
      <c r="AU1174" s="231" t="s">
        <v>84</v>
      </c>
      <c r="AV1174" s="14" t="s">
        <v>84</v>
      </c>
      <c r="AW1174" s="14" t="s">
        <v>32</v>
      </c>
      <c r="AX1174" s="14" t="s">
        <v>76</v>
      </c>
      <c r="AY1174" s="231" t="s">
        <v>272</v>
      </c>
    </row>
    <row r="1175" spans="2:51" s="14" customFormat="1" ht="11.25">
      <c r="B1175" s="221"/>
      <c r="C1175" s="222"/>
      <c r="D1175" s="212" t="s">
        <v>283</v>
      </c>
      <c r="E1175" s="223" t="s">
        <v>1</v>
      </c>
      <c r="F1175" s="224" t="s">
        <v>1091</v>
      </c>
      <c r="G1175" s="222"/>
      <c r="H1175" s="225">
        <v>0.69399999999999995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84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2:51" s="14" customFormat="1" ht="11.25">
      <c r="B1176" s="221"/>
      <c r="C1176" s="222"/>
      <c r="D1176" s="212" t="s">
        <v>283</v>
      </c>
      <c r="E1176" s="223" t="s">
        <v>1</v>
      </c>
      <c r="F1176" s="224" t="s">
        <v>1092</v>
      </c>
      <c r="G1176" s="222"/>
      <c r="H1176" s="225">
        <v>2.081</v>
      </c>
      <c r="I1176" s="226"/>
      <c r="J1176" s="222"/>
      <c r="K1176" s="222"/>
      <c r="L1176" s="227"/>
      <c r="M1176" s="228"/>
      <c r="N1176" s="229"/>
      <c r="O1176" s="229"/>
      <c r="P1176" s="229"/>
      <c r="Q1176" s="229"/>
      <c r="R1176" s="229"/>
      <c r="S1176" s="229"/>
      <c r="T1176" s="230"/>
      <c r="AT1176" s="231" t="s">
        <v>283</v>
      </c>
      <c r="AU1176" s="231" t="s">
        <v>84</v>
      </c>
      <c r="AV1176" s="14" t="s">
        <v>84</v>
      </c>
      <c r="AW1176" s="14" t="s">
        <v>32</v>
      </c>
      <c r="AX1176" s="14" t="s">
        <v>76</v>
      </c>
      <c r="AY1176" s="231" t="s">
        <v>272</v>
      </c>
    </row>
    <row r="1177" spans="2:51" s="13" customFormat="1" ht="11.25">
      <c r="B1177" s="210"/>
      <c r="C1177" s="211"/>
      <c r="D1177" s="212" t="s">
        <v>283</v>
      </c>
      <c r="E1177" s="213" t="s">
        <v>1</v>
      </c>
      <c r="F1177" s="214" t="s">
        <v>833</v>
      </c>
      <c r="G1177" s="211"/>
      <c r="H1177" s="213" t="s">
        <v>1</v>
      </c>
      <c r="I1177" s="215"/>
      <c r="J1177" s="211"/>
      <c r="K1177" s="211"/>
      <c r="L1177" s="216"/>
      <c r="M1177" s="217"/>
      <c r="N1177" s="218"/>
      <c r="O1177" s="218"/>
      <c r="P1177" s="218"/>
      <c r="Q1177" s="218"/>
      <c r="R1177" s="218"/>
      <c r="S1177" s="218"/>
      <c r="T1177" s="219"/>
      <c r="AT1177" s="220" t="s">
        <v>283</v>
      </c>
      <c r="AU1177" s="220" t="s">
        <v>84</v>
      </c>
      <c r="AV1177" s="13" t="s">
        <v>16</v>
      </c>
      <c r="AW1177" s="13" t="s">
        <v>32</v>
      </c>
      <c r="AX1177" s="13" t="s">
        <v>76</v>
      </c>
      <c r="AY1177" s="220" t="s">
        <v>272</v>
      </c>
    </row>
    <row r="1178" spans="2:51" s="14" customFormat="1" ht="11.25">
      <c r="B1178" s="221"/>
      <c r="C1178" s="222"/>
      <c r="D1178" s="212" t="s">
        <v>283</v>
      </c>
      <c r="E1178" s="223" t="s">
        <v>1</v>
      </c>
      <c r="F1178" s="224" t="s">
        <v>1093</v>
      </c>
      <c r="G1178" s="222"/>
      <c r="H1178" s="225">
        <v>5.0430000000000001</v>
      </c>
      <c r="I1178" s="226"/>
      <c r="J1178" s="222"/>
      <c r="K1178" s="222"/>
      <c r="L1178" s="227"/>
      <c r="M1178" s="228"/>
      <c r="N1178" s="229"/>
      <c r="O1178" s="229"/>
      <c r="P1178" s="229"/>
      <c r="Q1178" s="229"/>
      <c r="R1178" s="229"/>
      <c r="S1178" s="229"/>
      <c r="T1178" s="230"/>
      <c r="AT1178" s="231" t="s">
        <v>283</v>
      </c>
      <c r="AU1178" s="231" t="s">
        <v>84</v>
      </c>
      <c r="AV1178" s="14" t="s">
        <v>84</v>
      </c>
      <c r="AW1178" s="14" t="s">
        <v>32</v>
      </c>
      <c r="AX1178" s="14" t="s">
        <v>76</v>
      </c>
      <c r="AY1178" s="231" t="s">
        <v>272</v>
      </c>
    </row>
    <row r="1179" spans="2:51" s="14" customFormat="1" ht="11.25">
      <c r="B1179" s="221"/>
      <c r="C1179" s="222"/>
      <c r="D1179" s="212" t="s">
        <v>283</v>
      </c>
      <c r="E1179" s="223" t="s">
        <v>1</v>
      </c>
      <c r="F1179" s="224" t="s">
        <v>1094</v>
      </c>
      <c r="G1179" s="222"/>
      <c r="H1179" s="225">
        <v>5.0430000000000001</v>
      </c>
      <c r="I1179" s="226"/>
      <c r="J1179" s="222"/>
      <c r="K1179" s="222"/>
      <c r="L1179" s="227"/>
      <c r="M1179" s="228"/>
      <c r="N1179" s="229"/>
      <c r="O1179" s="229"/>
      <c r="P1179" s="229"/>
      <c r="Q1179" s="229"/>
      <c r="R1179" s="229"/>
      <c r="S1179" s="229"/>
      <c r="T1179" s="230"/>
      <c r="AT1179" s="231" t="s">
        <v>283</v>
      </c>
      <c r="AU1179" s="231" t="s">
        <v>84</v>
      </c>
      <c r="AV1179" s="14" t="s">
        <v>84</v>
      </c>
      <c r="AW1179" s="14" t="s">
        <v>32</v>
      </c>
      <c r="AX1179" s="14" t="s">
        <v>76</v>
      </c>
      <c r="AY1179" s="231" t="s">
        <v>272</v>
      </c>
    </row>
    <row r="1180" spans="2:51" s="14" customFormat="1" ht="11.25">
      <c r="B1180" s="221"/>
      <c r="C1180" s="222"/>
      <c r="D1180" s="212" t="s">
        <v>283</v>
      </c>
      <c r="E1180" s="223" t="s">
        <v>1</v>
      </c>
      <c r="F1180" s="224" t="s">
        <v>1095</v>
      </c>
      <c r="G1180" s="222"/>
      <c r="H1180" s="225">
        <v>1.2609999999999999</v>
      </c>
      <c r="I1180" s="226"/>
      <c r="J1180" s="222"/>
      <c r="K1180" s="222"/>
      <c r="L1180" s="227"/>
      <c r="M1180" s="228"/>
      <c r="N1180" s="229"/>
      <c r="O1180" s="229"/>
      <c r="P1180" s="229"/>
      <c r="Q1180" s="229"/>
      <c r="R1180" s="229"/>
      <c r="S1180" s="229"/>
      <c r="T1180" s="230"/>
      <c r="AT1180" s="231" t="s">
        <v>283</v>
      </c>
      <c r="AU1180" s="231" t="s">
        <v>84</v>
      </c>
      <c r="AV1180" s="14" t="s">
        <v>84</v>
      </c>
      <c r="AW1180" s="14" t="s">
        <v>32</v>
      </c>
      <c r="AX1180" s="14" t="s">
        <v>76</v>
      </c>
      <c r="AY1180" s="231" t="s">
        <v>272</v>
      </c>
    </row>
    <row r="1181" spans="2:51" s="14" customFormat="1" ht="11.25">
      <c r="B1181" s="221"/>
      <c r="C1181" s="222"/>
      <c r="D1181" s="212" t="s">
        <v>283</v>
      </c>
      <c r="E1181" s="223" t="s">
        <v>1</v>
      </c>
      <c r="F1181" s="224" t="s">
        <v>1096</v>
      </c>
      <c r="G1181" s="222"/>
      <c r="H1181" s="225">
        <v>0.63</v>
      </c>
      <c r="I1181" s="226"/>
      <c r="J1181" s="222"/>
      <c r="K1181" s="222"/>
      <c r="L1181" s="227"/>
      <c r="M1181" s="228"/>
      <c r="N1181" s="229"/>
      <c r="O1181" s="229"/>
      <c r="P1181" s="229"/>
      <c r="Q1181" s="229"/>
      <c r="R1181" s="229"/>
      <c r="S1181" s="229"/>
      <c r="T1181" s="230"/>
      <c r="AT1181" s="231" t="s">
        <v>283</v>
      </c>
      <c r="AU1181" s="231" t="s">
        <v>84</v>
      </c>
      <c r="AV1181" s="14" t="s">
        <v>84</v>
      </c>
      <c r="AW1181" s="14" t="s">
        <v>32</v>
      </c>
      <c r="AX1181" s="14" t="s">
        <v>76</v>
      </c>
      <c r="AY1181" s="231" t="s">
        <v>272</v>
      </c>
    </row>
    <row r="1182" spans="2:51" s="14" customFormat="1" ht="11.25">
      <c r="B1182" s="221"/>
      <c r="C1182" s="222"/>
      <c r="D1182" s="212" t="s">
        <v>283</v>
      </c>
      <c r="E1182" s="223" t="s">
        <v>1</v>
      </c>
      <c r="F1182" s="224" t="s">
        <v>1097</v>
      </c>
      <c r="G1182" s="222"/>
      <c r="H1182" s="225">
        <v>1.891</v>
      </c>
      <c r="I1182" s="226"/>
      <c r="J1182" s="222"/>
      <c r="K1182" s="222"/>
      <c r="L1182" s="227"/>
      <c r="M1182" s="228"/>
      <c r="N1182" s="229"/>
      <c r="O1182" s="229"/>
      <c r="P1182" s="229"/>
      <c r="Q1182" s="229"/>
      <c r="R1182" s="229"/>
      <c r="S1182" s="229"/>
      <c r="T1182" s="230"/>
      <c r="AT1182" s="231" t="s">
        <v>283</v>
      </c>
      <c r="AU1182" s="231" t="s">
        <v>84</v>
      </c>
      <c r="AV1182" s="14" t="s">
        <v>84</v>
      </c>
      <c r="AW1182" s="14" t="s">
        <v>32</v>
      </c>
      <c r="AX1182" s="14" t="s">
        <v>76</v>
      </c>
      <c r="AY1182" s="231" t="s">
        <v>272</v>
      </c>
    </row>
    <row r="1183" spans="2:51" s="13" customFormat="1" ht="11.25">
      <c r="B1183" s="210"/>
      <c r="C1183" s="211"/>
      <c r="D1183" s="212" t="s">
        <v>283</v>
      </c>
      <c r="E1183" s="213" t="s">
        <v>1</v>
      </c>
      <c r="F1183" s="214" t="s">
        <v>837</v>
      </c>
      <c r="G1183" s="211"/>
      <c r="H1183" s="213" t="s">
        <v>1</v>
      </c>
      <c r="I1183" s="215"/>
      <c r="J1183" s="211"/>
      <c r="K1183" s="211"/>
      <c r="L1183" s="216"/>
      <c r="M1183" s="217"/>
      <c r="N1183" s="218"/>
      <c r="O1183" s="218"/>
      <c r="P1183" s="218"/>
      <c r="Q1183" s="218"/>
      <c r="R1183" s="218"/>
      <c r="S1183" s="218"/>
      <c r="T1183" s="219"/>
      <c r="AT1183" s="220" t="s">
        <v>283</v>
      </c>
      <c r="AU1183" s="220" t="s">
        <v>84</v>
      </c>
      <c r="AV1183" s="13" t="s">
        <v>16</v>
      </c>
      <c r="AW1183" s="13" t="s">
        <v>32</v>
      </c>
      <c r="AX1183" s="13" t="s">
        <v>76</v>
      </c>
      <c r="AY1183" s="220" t="s">
        <v>272</v>
      </c>
    </row>
    <row r="1184" spans="2:51" s="14" customFormat="1" ht="11.25">
      <c r="B1184" s="221"/>
      <c r="C1184" s="222"/>
      <c r="D1184" s="212" t="s">
        <v>283</v>
      </c>
      <c r="E1184" s="223" t="s">
        <v>1</v>
      </c>
      <c r="F1184" s="224" t="s">
        <v>1098</v>
      </c>
      <c r="G1184" s="222"/>
      <c r="H1184" s="225">
        <v>4.992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283</v>
      </c>
      <c r="AU1184" s="231" t="s">
        <v>84</v>
      </c>
      <c r="AV1184" s="14" t="s">
        <v>84</v>
      </c>
      <c r="AW1184" s="14" t="s">
        <v>32</v>
      </c>
      <c r="AX1184" s="14" t="s">
        <v>76</v>
      </c>
      <c r="AY1184" s="231" t="s">
        <v>272</v>
      </c>
    </row>
    <row r="1185" spans="1:65" s="14" customFormat="1" ht="11.25">
      <c r="B1185" s="221"/>
      <c r="C1185" s="222"/>
      <c r="D1185" s="212" t="s">
        <v>283</v>
      </c>
      <c r="E1185" s="223" t="s">
        <v>1</v>
      </c>
      <c r="F1185" s="224" t="s">
        <v>1099</v>
      </c>
      <c r="G1185" s="222"/>
      <c r="H1185" s="225">
        <v>4.992</v>
      </c>
      <c r="I1185" s="226"/>
      <c r="J1185" s="222"/>
      <c r="K1185" s="222"/>
      <c r="L1185" s="227"/>
      <c r="M1185" s="228"/>
      <c r="N1185" s="229"/>
      <c r="O1185" s="229"/>
      <c r="P1185" s="229"/>
      <c r="Q1185" s="229"/>
      <c r="R1185" s="229"/>
      <c r="S1185" s="229"/>
      <c r="T1185" s="230"/>
      <c r="AT1185" s="231" t="s">
        <v>283</v>
      </c>
      <c r="AU1185" s="231" t="s">
        <v>84</v>
      </c>
      <c r="AV1185" s="14" t="s">
        <v>84</v>
      </c>
      <c r="AW1185" s="14" t="s">
        <v>32</v>
      </c>
      <c r="AX1185" s="14" t="s">
        <v>76</v>
      </c>
      <c r="AY1185" s="231" t="s">
        <v>272</v>
      </c>
    </row>
    <row r="1186" spans="1:65" s="14" customFormat="1" ht="11.25">
      <c r="B1186" s="221"/>
      <c r="C1186" s="222"/>
      <c r="D1186" s="212" t="s">
        <v>283</v>
      </c>
      <c r="E1186" s="223" t="s">
        <v>1</v>
      </c>
      <c r="F1186" s="224" t="s">
        <v>1100</v>
      </c>
      <c r="G1186" s="222"/>
      <c r="H1186" s="225">
        <v>1.248</v>
      </c>
      <c r="I1186" s="226"/>
      <c r="J1186" s="222"/>
      <c r="K1186" s="222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283</v>
      </c>
      <c r="AU1186" s="231" t="s">
        <v>84</v>
      </c>
      <c r="AV1186" s="14" t="s">
        <v>84</v>
      </c>
      <c r="AW1186" s="14" t="s">
        <v>32</v>
      </c>
      <c r="AX1186" s="14" t="s">
        <v>76</v>
      </c>
      <c r="AY1186" s="231" t="s">
        <v>272</v>
      </c>
    </row>
    <row r="1187" spans="1:65" s="14" customFormat="1" ht="11.25">
      <c r="B1187" s="221"/>
      <c r="C1187" s="222"/>
      <c r="D1187" s="212" t="s">
        <v>283</v>
      </c>
      <c r="E1187" s="223" t="s">
        <v>1</v>
      </c>
      <c r="F1187" s="224" t="s">
        <v>1101</v>
      </c>
      <c r="G1187" s="222"/>
      <c r="H1187" s="225">
        <v>0.624</v>
      </c>
      <c r="I1187" s="226"/>
      <c r="J1187" s="222"/>
      <c r="K1187" s="222"/>
      <c r="L1187" s="227"/>
      <c r="M1187" s="228"/>
      <c r="N1187" s="229"/>
      <c r="O1187" s="229"/>
      <c r="P1187" s="229"/>
      <c r="Q1187" s="229"/>
      <c r="R1187" s="229"/>
      <c r="S1187" s="229"/>
      <c r="T1187" s="230"/>
      <c r="AT1187" s="231" t="s">
        <v>283</v>
      </c>
      <c r="AU1187" s="231" t="s">
        <v>84</v>
      </c>
      <c r="AV1187" s="14" t="s">
        <v>84</v>
      </c>
      <c r="AW1187" s="14" t="s">
        <v>32</v>
      </c>
      <c r="AX1187" s="14" t="s">
        <v>76</v>
      </c>
      <c r="AY1187" s="231" t="s">
        <v>272</v>
      </c>
    </row>
    <row r="1188" spans="1:65" s="14" customFormat="1" ht="11.25">
      <c r="B1188" s="221"/>
      <c r="C1188" s="222"/>
      <c r="D1188" s="212" t="s">
        <v>283</v>
      </c>
      <c r="E1188" s="223" t="s">
        <v>1</v>
      </c>
      <c r="F1188" s="224" t="s">
        <v>1102</v>
      </c>
      <c r="G1188" s="222"/>
      <c r="H1188" s="225">
        <v>1.8720000000000001</v>
      </c>
      <c r="I1188" s="226"/>
      <c r="J1188" s="222"/>
      <c r="K1188" s="222"/>
      <c r="L1188" s="227"/>
      <c r="M1188" s="228"/>
      <c r="N1188" s="229"/>
      <c r="O1188" s="229"/>
      <c r="P1188" s="229"/>
      <c r="Q1188" s="229"/>
      <c r="R1188" s="229"/>
      <c r="S1188" s="229"/>
      <c r="T1188" s="230"/>
      <c r="AT1188" s="231" t="s">
        <v>283</v>
      </c>
      <c r="AU1188" s="231" t="s">
        <v>84</v>
      </c>
      <c r="AV1188" s="14" t="s">
        <v>84</v>
      </c>
      <c r="AW1188" s="14" t="s">
        <v>32</v>
      </c>
      <c r="AX1188" s="14" t="s">
        <v>76</v>
      </c>
      <c r="AY1188" s="231" t="s">
        <v>272</v>
      </c>
    </row>
    <row r="1189" spans="1:65" s="13" customFormat="1" ht="11.25">
      <c r="B1189" s="210"/>
      <c r="C1189" s="211"/>
      <c r="D1189" s="212" t="s">
        <v>283</v>
      </c>
      <c r="E1189" s="213" t="s">
        <v>1</v>
      </c>
      <c r="F1189" s="214" t="s">
        <v>854</v>
      </c>
      <c r="G1189" s="211"/>
      <c r="H1189" s="213" t="s">
        <v>1</v>
      </c>
      <c r="I1189" s="215"/>
      <c r="J1189" s="211"/>
      <c r="K1189" s="211"/>
      <c r="L1189" s="216"/>
      <c r="M1189" s="217"/>
      <c r="N1189" s="218"/>
      <c r="O1189" s="218"/>
      <c r="P1189" s="218"/>
      <c r="Q1189" s="218"/>
      <c r="R1189" s="218"/>
      <c r="S1189" s="218"/>
      <c r="T1189" s="219"/>
      <c r="AT1189" s="220" t="s">
        <v>283</v>
      </c>
      <c r="AU1189" s="220" t="s">
        <v>84</v>
      </c>
      <c r="AV1189" s="13" t="s">
        <v>16</v>
      </c>
      <c r="AW1189" s="13" t="s">
        <v>32</v>
      </c>
      <c r="AX1189" s="13" t="s">
        <v>76</v>
      </c>
      <c r="AY1189" s="220" t="s">
        <v>272</v>
      </c>
    </row>
    <row r="1190" spans="1:65" s="14" customFormat="1" ht="11.25">
      <c r="B1190" s="221"/>
      <c r="C1190" s="222"/>
      <c r="D1190" s="212" t="s">
        <v>283</v>
      </c>
      <c r="E1190" s="223" t="s">
        <v>1</v>
      </c>
      <c r="F1190" s="224" t="s">
        <v>1103</v>
      </c>
      <c r="G1190" s="222"/>
      <c r="H1190" s="225">
        <v>1.984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AT1190" s="231" t="s">
        <v>283</v>
      </c>
      <c r="AU1190" s="231" t="s">
        <v>84</v>
      </c>
      <c r="AV1190" s="14" t="s">
        <v>84</v>
      </c>
      <c r="AW1190" s="14" t="s">
        <v>32</v>
      </c>
      <c r="AX1190" s="14" t="s">
        <v>76</v>
      </c>
      <c r="AY1190" s="231" t="s">
        <v>272</v>
      </c>
    </row>
    <row r="1191" spans="1:65" s="14" customFormat="1" ht="11.25">
      <c r="B1191" s="221"/>
      <c r="C1191" s="222"/>
      <c r="D1191" s="212" t="s">
        <v>283</v>
      </c>
      <c r="E1191" s="223" t="s">
        <v>1</v>
      </c>
      <c r="F1191" s="224" t="s">
        <v>1104</v>
      </c>
      <c r="G1191" s="222"/>
      <c r="H1191" s="225">
        <v>1.984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AT1191" s="231" t="s">
        <v>283</v>
      </c>
      <c r="AU1191" s="231" t="s">
        <v>84</v>
      </c>
      <c r="AV1191" s="14" t="s">
        <v>84</v>
      </c>
      <c r="AW1191" s="14" t="s">
        <v>32</v>
      </c>
      <c r="AX1191" s="14" t="s">
        <v>76</v>
      </c>
      <c r="AY1191" s="231" t="s">
        <v>272</v>
      </c>
    </row>
    <row r="1192" spans="1:65" s="13" customFormat="1" ht="11.25">
      <c r="B1192" s="210"/>
      <c r="C1192" s="211"/>
      <c r="D1192" s="212" t="s">
        <v>283</v>
      </c>
      <c r="E1192" s="213" t="s">
        <v>1</v>
      </c>
      <c r="F1192" s="214" t="s">
        <v>285</v>
      </c>
      <c r="G1192" s="211"/>
      <c r="H1192" s="213" t="s">
        <v>1</v>
      </c>
      <c r="I1192" s="215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283</v>
      </c>
      <c r="AU1192" s="220" t="s">
        <v>84</v>
      </c>
      <c r="AV1192" s="13" t="s">
        <v>16</v>
      </c>
      <c r="AW1192" s="13" t="s">
        <v>32</v>
      </c>
      <c r="AX1192" s="13" t="s">
        <v>76</v>
      </c>
      <c r="AY1192" s="220" t="s">
        <v>272</v>
      </c>
    </row>
    <row r="1193" spans="1:65" s="13" customFormat="1" ht="11.25">
      <c r="B1193" s="210"/>
      <c r="C1193" s="211"/>
      <c r="D1193" s="212" t="s">
        <v>283</v>
      </c>
      <c r="E1193" s="213" t="s">
        <v>1</v>
      </c>
      <c r="F1193" s="214" t="s">
        <v>289</v>
      </c>
      <c r="G1193" s="211"/>
      <c r="H1193" s="213" t="s">
        <v>1</v>
      </c>
      <c r="I1193" s="215"/>
      <c r="J1193" s="211"/>
      <c r="K1193" s="211"/>
      <c r="L1193" s="216"/>
      <c r="M1193" s="217"/>
      <c r="N1193" s="218"/>
      <c r="O1193" s="218"/>
      <c r="P1193" s="218"/>
      <c r="Q1193" s="218"/>
      <c r="R1193" s="218"/>
      <c r="S1193" s="218"/>
      <c r="T1193" s="219"/>
      <c r="AT1193" s="220" t="s">
        <v>283</v>
      </c>
      <c r="AU1193" s="220" t="s">
        <v>84</v>
      </c>
      <c r="AV1193" s="13" t="s">
        <v>16</v>
      </c>
      <c r="AW1193" s="13" t="s">
        <v>32</v>
      </c>
      <c r="AX1193" s="13" t="s">
        <v>76</v>
      </c>
      <c r="AY1193" s="220" t="s">
        <v>272</v>
      </c>
    </row>
    <row r="1194" spans="1:65" s="14" customFormat="1" ht="11.25">
      <c r="B1194" s="221"/>
      <c r="C1194" s="222"/>
      <c r="D1194" s="212" t="s">
        <v>283</v>
      </c>
      <c r="E1194" s="223" t="s">
        <v>1</v>
      </c>
      <c r="F1194" s="224" t="s">
        <v>1105</v>
      </c>
      <c r="G1194" s="222"/>
      <c r="H1194" s="225">
        <v>-15.26</v>
      </c>
      <c r="I1194" s="226"/>
      <c r="J1194" s="222"/>
      <c r="K1194" s="222"/>
      <c r="L1194" s="227"/>
      <c r="M1194" s="228"/>
      <c r="N1194" s="229"/>
      <c r="O1194" s="229"/>
      <c r="P1194" s="229"/>
      <c r="Q1194" s="229"/>
      <c r="R1194" s="229"/>
      <c r="S1194" s="229"/>
      <c r="T1194" s="230"/>
      <c r="AT1194" s="231" t="s">
        <v>283</v>
      </c>
      <c r="AU1194" s="231" t="s">
        <v>84</v>
      </c>
      <c r="AV1194" s="14" t="s">
        <v>84</v>
      </c>
      <c r="AW1194" s="14" t="s">
        <v>32</v>
      </c>
      <c r="AX1194" s="14" t="s">
        <v>76</v>
      </c>
      <c r="AY1194" s="231" t="s">
        <v>272</v>
      </c>
    </row>
    <row r="1195" spans="1:65" s="2" customFormat="1" ht="24.2" customHeight="1">
      <c r="A1195" s="34"/>
      <c r="B1195" s="35"/>
      <c r="C1195" s="192" t="s">
        <v>1106</v>
      </c>
      <c r="D1195" s="192" t="s">
        <v>274</v>
      </c>
      <c r="E1195" s="193" t="s">
        <v>1107</v>
      </c>
      <c r="F1195" s="194" t="s">
        <v>1108</v>
      </c>
      <c r="G1195" s="195" t="s">
        <v>156</v>
      </c>
      <c r="H1195" s="196">
        <v>240.38399999999999</v>
      </c>
      <c r="I1195" s="197"/>
      <c r="J1195" s="198">
        <f>ROUND(I1195*H1195,2)</f>
        <v>0</v>
      </c>
      <c r="K1195" s="194" t="s">
        <v>278</v>
      </c>
      <c r="L1195" s="39"/>
      <c r="M1195" s="199" t="s">
        <v>1</v>
      </c>
      <c r="N1195" s="200" t="s">
        <v>41</v>
      </c>
      <c r="O1195" s="71"/>
      <c r="P1195" s="201">
        <f>O1195*H1195</f>
        <v>0</v>
      </c>
      <c r="Q1195" s="201">
        <v>2.4399999999999999E-3</v>
      </c>
      <c r="R1195" s="201">
        <f>Q1195*H1195</f>
        <v>0.58653696</v>
      </c>
      <c r="S1195" s="201">
        <v>0</v>
      </c>
      <c r="T1195" s="202">
        <f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203" t="s">
        <v>279</v>
      </c>
      <c r="AT1195" s="203" t="s">
        <v>274</v>
      </c>
      <c r="AU1195" s="203" t="s">
        <v>84</v>
      </c>
      <c r="AY1195" s="17" t="s">
        <v>272</v>
      </c>
      <c r="BE1195" s="204">
        <f>IF(N1195="základní",J1195,0)</f>
        <v>0</v>
      </c>
      <c r="BF1195" s="204">
        <f>IF(N1195="snížená",J1195,0)</f>
        <v>0</v>
      </c>
      <c r="BG1195" s="204">
        <f>IF(N1195="zákl. přenesená",J1195,0)</f>
        <v>0</v>
      </c>
      <c r="BH1195" s="204">
        <f>IF(N1195="sníž. přenesená",J1195,0)</f>
        <v>0</v>
      </c>
      <c r="BI1195" s="204">
        <f>IF(N1195="nulová",J1195,0)</f>
        <v>0</v>
      </c>
      <c r="BJ1195" s="17" t="s">
        <v>16</v>
      </c>
      <c r="BK1195" s="204">
        <f>ROUND(I1195*H1195,2)</f>
        <v>0</v>
      </c>
      <c r="BL1195" s="17" t="s">
        <v>279</v>
      </c>
      <c r="BM1195" s="203" t="s">
        <v>1109</v>
      </c>
    </row>
    <row r="1196" spans="1:65" s="2" customFormat="1" ht="11.25">
      <c r="A1196" s="34"/>
      <c r="B1196" s="35"/>
      <c r="C1196" s="36"/>
      <c r="D1196" s="205" t="s">
        <v>281</v>
      </c>
      <c r="E1196" s="36"/>
      <c r="F1196" s="206" t="s">
        <v>1110</v>
      </c>
      <c r="G1196" s="36"/>
      <c r="H1196" s="36"/>
      <c r="I1196" s="207"/>
      <c r="J1196" s="36"/>
      <c r="K1196" s="36"/>
      <c r="L1196" s="39"/>
      <c r="M1196" s="208"/>
      <c r="N1196" s="209"/>
      <c r="O1196" s="71"/>
      <c r="P1196" s="71"/>
      <c r="Q1196" s="71"/>
      <c r="R1196" s="71"/>
      <c r="S1196" s="71"/>
      <c r="T1196" s="72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T1196" s="17" t="s">
        <v>281</v>
      </c>
      <c r="AU1196" s="17" t="s">
        <v>84</v>
      </c>
    </row>
    <row r="1197" spans="1:65" s="13" customFormat="1" ht="22.5">
      <c r="B1197" s="210"/>
      <c r="C1197" s="211"/>
      <c r="D1197" s="212" t="s">
        <v>283</v>
      </c>
      <c r="E1197" s="213" t="s">
        <v>1</v>
      </c>
      <c r="F1197" s="214" t="s">
        <v>849</v>
      </c>
      <c r="G1197" s="211"/>
      <c r="H1197" s="213" t="s">
        <v>1</v>
      </c>
      <c r="I1197" s="215"/>
      <c r="J1197" s="211"/>
      <c r="K1197" s="211"/>
      <c r="L1197" s="216"/>
      <c r="M1197" s="217"/>
      <c r="N1197" s="218"/>
      <c r="O1197" s="218"/>
      <c r="P1197" s="218"/>
      <c r="Q1197" s="218"/>
      <c r="R1197" s="218"/>
      <c r="S1197" s="218"/>
      <c r="T1197" s="219"/>
      <c r="AT1197" s="220" t="s">
        <v>283</v>
      </c>
      <c r="AU1197" s="220" t="s">
        <v>84</v>
      </c>
      <c r="AV1197" s="13" t="s">
        <v>16</v>
      </c>
      <c r="AW1197" s="13" t="s">
        <v>32</v>
      </c>
      <c r="AX1197" s="13" t="s">
        <v>76</v>
      </c>
      <c r="AY1197" s="220" t="s">
        <v>272</v>
      </c>
    </row>
    <row r="1198" spans="1:65" s="13" customFormat="1" ht="22.5">
      <c r="B1198" s="210"/>
      <c r="C1198" s="211"/>
      <c r="D1198" s="212" t="s">
        <v>283</v>
      </c>
      <c r="E1198" s="213" t="s">
        <v>1</v>
      </c>
      <c r="F1198" s="214" t="s">
        <v>1087</v>
      </c>
      <c r="G1198" s="211"/>
      <c r="H1198" s="213" t="s">
        <v>1</v>
      </c>
      <c r="I1198" s="215"/>
      <c r="J1198" s="211"/>
      <c r="K1198" s="211"/>
      <c r="L1198" s="216"/>
      <c r="M1198" s="217"/>
      <c r="N1198" s="218"/>
      <c r="O1198" s="218"/>
      <c r="P1198" s="218"/>
      <c r="Q1198" s="218"/>
      <c r="R1198" s="218"/>
      <c r="S1198" s="218"/>
      <c r="T1198" s="219"/>
      <c r="AT1198" s="220" t="s">
        <v>283</v>
      </c>
      <c r="AU1198" s="220" t="s">
        <v>84</v>
      </c>
      <c r="AV1198" s="13" t="s">
        <v>16</v>
      </c>
      <c r="AW1198" s="13" t="s">
        <v>32</v>
      </c>
      <c r="AX1198" s="13" t="s">
        <v>76</v>
      </c>
      <c r="AY1198" s="220" t="s">
        <v>272</v>
      </c>
    </row>
    <row r="1199" spans="1:65" s="13" customFormat="1" ht="11.25">
      <c r="B1199" s="210"/>
      <c r="C1199" s="211"/>
      <c r="D1199" s="212" t="s">
        <v>283</v>
      </c>
      <c r="E1199" s="213" t="s">
        <v>1</v>
      </c>
      <c r="F1199" s="214" t="s">
        <v>285</v>
      </c>
      <c r="G1199" s="211"/>
      <c r="H1199" s="213" t="s">
        <v>1</v>
      </c>
      <c r="I1199" s="215"/>
      <c r="J1199" s="211"/>
      <c r="K1199" s="211"/>
      <c r="L1199" s="216"/>
      <c r="M1199" s="217"/>
      <c r="N1199" s="218"/>
      <c r="O1199" s="218"/>
      <c r="P1199" s="218"/>
      <c r="Q1199" s="218"/>
      <c r="R1199" s="218"/>
      <c r="S1199" s="218"/>
      <c r="T1199" s="219"/>
      <c r="AT1199" s="220" t="s">
        <v>283</v>
      </c>
      <c r="AU1199" s="220" t="s">
        <v>84</v>
      </c>
      <c r="AV1199" s="13" t="s">
        <v>16</v>
      </c>
      <c r="AW1199" s="13" t="s">
        <v>32</v>
      </c>
      <c r="AX1199" s="13" t="s">
        <v>76</v>
      </c>
      <c r="AY1199" s="220" t="s">
        <v>272</v>
      </c>
    </row>
    <row r="1200" spans="1:65" s="13" customFormat="1" ht="11.25">
      <c r="B1200" s="210"/>
      <c r="C1200" s="211"/>
      <c r="D1200" s="212" t="s">
        <v>283</v>
      </c>
      <c r="E1200" s="213" t="s">
        <v>1</v>
      </c>
      <c r="F1200" s="214" t="s">
        <v>831</v>
      </c>
      <c r="G1200" s="211"/>
      <c r="H1200" s="213" t="s">
        <v>1</v>
      </c>
      <c r="I1200" s="215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283</v>
      </c>
      <c r="AU1200" s="220" t="s">
        <v>84</v>
      </c>
      <c r="AV1200" s="13" t="s">
        <v>16</v>
      </c>
      <c r="AW1200" s="13" t="s">
        <v>32</v>
      </c>
      <c r="AX1200" s="13" t="s">
        <v>76</v>
      </c>
      <c r="AY1200" s="220" t="s">
        <v>272</v>
      </c>
    </row>
    <row r="1201" spans="1:65" s="14" customFormat="1" ht="11.25">
      <c r="B1201" s="221"/>
      <c r="C1201" s="222"/>
      <c r="D1201" s="212" t="s">
        <v>283</v>
      </c>
      <c r="E1201" s="223" t="s">
        <v>1</v>
      </c>
      <c r="F1201" s="224" t="s">
        <v>1111</v>
      </c>
      <c r="G1201" s="222"/>
      <c r="H1201" s="225">
        <v>110.976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AT1201" s="231" t="s">
        <v>283</v>
      </c>
      <c r="AU1201" s="231" t="s">
        <v>84</v>
      </c>
      <c r="AV1201" s="14" t="s">
        <v>84</v>
      </c>
      <c r="AW1201" s="14" t="s">
        <v>32</v>
      </c>
      <c r="AX1201" s="14" t="s">
        <v>76</v>
      </c>
      <c r="AY1201" s="231" t="s">
        <v>272</v>
      </c>
    </row>
    <row r="1202" spans="1:65" s="13" customFormat="1" ht="11.25">
      <c r="B1202" s="210"/>
      <c r="C1202" s="211"/>
      <c r="D1202" s="212" t="s">
        <v>283</v>
      </c>
      <c r="E1202" s="213" t="s">
        <v>1</v>
      </c>
      <c r="F1202" s="214" t="s">
        <v>833</v>
      </c>
      <c r="G1202" s="211"/>
      <c r="H1202" s="213" t="s">
        <v>1</v>
      </c>
      <c r="I1202" s="215"/>
      <c r="J1202" s="211"/>
      <c r="K1202" s="211"/>
      <c r="L1202" s="216"/>
      <c r="M1202" s="217"/>
      <c r="N1202" s="218"/>
      <c r="O1202" s="218"/>
      <c r="P1202" s="218"/>
      <c r="Q1202" s="218"/>
      <c r="R1202" s="218"/>
      <c r="S1202" s="218"/>
      <c r="T1202" s="219"/>
      <c r="AT1202" s="220" t="s">
        <v>283</v>
      </c>
      <c r="AU1202" s="220" t="s">
        <v>84</v>
      </c>
      <c r="AV1202" s="13" t="s">
        <v>16</v>
      </c>
      <c r="AW1202" s="13" t="s">
        <v>32</v>
      </c>
      <c r="AX1202" s="13" t="s">
        <v>76</v>
      </c>
      <c r="AY1202" s="220" t="s">
        <v>272</v>
      </c>
    </row>
    <row r="1203" spans="1:65" s="14" customFormat="1" ht="11.25">
      <c r="B1203" s="221"/>
      <c r="C1203" s="222"/>
      <c r="D1203" s="212" t="s">
        <v>283</v>
      </c>
      <c r="E1203" s="223" t="s">
        <v>1</v>
      </c>
      <c r="F1203" s="224" t="s">
        <v>1112</v>
      </c>
      <c r="G1203" s="222"/>
      <c r="H1203" s="225">
        <v>100.864</v>
      </c>
      <c r="I1203" s="226"/>
      <c r="J1203" s="222"/>
      <c r="K1203" s="222"/>
      <c r="L1203" s="227"/>
      <c r="M1203" s="228"/>
      <c r="N1203" s="229"/>
      <c r="O1203" s="229"/>
      <c r="P1203" s="229"/>
      <c r="Q1203" s="229"/>
      <c r="R1203" s="229"/>
      <c r="S1203" s="229"/>
      <c r="T1203" s="230"/>
      <c r="AT1203" s="231" t="s">
        <v>283</v>
      </c>
      <c r="AU1203" s="231" t="s">
        <v>84</v>
      </c>
      <c r="AV1203" s="14" t="s">
        <v>84</v>
      </c>
      <c r="AW1203" s="14" t="s">
        <v>32</v>
      </c>
      <c r="AX1203" s="14" t="s">
        <v>76</v>
      </c>
      <c r="AY1203" s="231" t="s">
        <v>272</v>
      </c>
    </row>
    <row r="1204" spans="1:65" s="13" customFormat="1" ht="11.25">
      <c r="B1204" s="210"/>
      <c r="C1204" s="211"/>
      <c r="D1204" s="212" t="s">
        <v>283</v>
      </c>
      <c r="E1204" s="213" t="s">
        <v>1</v>
      </c>
      <c r="F1204" s="214" t="s">
        <v>837</v>
      </c>
      <c r="G1204" s="211"/>
      <c r="H1204" s="213" t="s">
        <v>1</v>
      </c>
      <c r="I1204" s="215"/>
      <c r="J1204" s="211"/>
      <c r="K1204" s="211"/>
      <c r="L1204" s="216"/>
      <c r="M1204" s="217"/>
      <c r="N1204" s="218"/>
      <c r="O1204" s="218"/>
      <c r="P1204" s="218"/>
      <c r="Q1204" s="218"/>
      <c r="R1204" s="218"/>
      <c r="S1204" s="218"/>
      <c r="T1204" s="219"/>
      <c r="AT1204" s="220" t="s">
        <v>283</v>
      </c>
      <c r="AU1204" s="220" t="s">
        <v>84</v>
      </c>
      <c r="AV1204" s="13" t="s">
        <v>16</v>
      </c>
      <c r="AW1204" s="13" t="s">
        <v>32</v>
      </c>
      <c r="AX1204" s="13" t="s">
        <v>76</v>
      </c>
      <c r="AY1204" s="220" t="s">
        <v>272</v>
      </c>
    </row>
    <row r="1205" spans="1:65" s="14" customFormat="1" ht="11.25">
      <c r="B1205" s="221"/>
      <c r="C1205" s="222"/>
      <c r="D1205" s="212" t="s">
        <v>283</v>
      </c>
      <c r="E1205" s="223" t="s">
        <v>1</v>
      </c>
      <c r="F1205" s="224" t="s">
        <v>1113</v>
      </c>
      <c r="G1205" s="222"/>
      <c r="H1205" s="225">
        <v>99.84</v>
      </c>
      <c r="I1205" s="226"/>
      <c r="J1205" s="222"/>
      <c r="K1205" s="222"/>
      <c r="L1205" s="227"/>
      <c r="M1205" s="228"/>
      <c r="N1205" s="229"/>
      <c r="O1205" s="229"/>
      <c r="P1205" s="229"/>
      <c r="Q1205" s="229"/>
      <c r="R1205" s="229"/>
      <c r="S1205" s="229"/>
      <c r="T1205" s="230"/>
      <c r="AT1205" s="231" t="s">
        <v>283</v>
      </c>
      <c r="AU1205" s="231" t="s">
        <v>84</v>
      </c>
      <c r="AV1205" s="14" t="s">
        <v>84</v>
      </c>
      <c r="AW1205" s="14" t="s">
        <v>32</v>
      </c>
      <c r="AX1205" s="14" t="s">
        <v>76</v>
      </c>
      <c r="AY1205" s="231" t="s">
        <v>272</v>
      </c>
    </row>
    <row r="1206" spans="1:65" s="13" customFormat="1" ht="11.25">
      <c r="B1206" s="210"/>
      <c r="C1206" s="211"/>
      <c r="D1206" s="212" t="s">
        <v>283</v>
      </c>
      <c r="E1206" s="213" t="s">
        <v>1</v>
      </c>
      <c r="F1206" s="214" t="s">
        <v>854</v>
      </c>
      <c r="G1206" s="211"/>
      <c r="H1206" s="213" t="s">
        <v>1</v>
      </c>
      <c r="I1206" s="215"/>
      <c r="J1206" s="211"/>
      <c r="K1206" s="211"/>
      <c r="L1206" s="216"/>
      <c r="M1206" s="217"/>
      <c r="N1206" s="218"/>
      <c r="O1206" s="218"/>
      <c r="P1206" s="218"/>
      <c r="Q1206" s="218"/>
      <c r="R1206" s="218"/>
      <c r="S1206" s="218"/>
      <c r="T1206" s="219"/>
      <c r="AT1206" s="220" t="s">
        <v>283</v>
      </c>
      <c r="AU1206" s="220" t="s">
        <v>84</v>
      </c>
      <c r="AV1206" s="13" t="s">
        <v>16</v>
      </c>
      <c r="AW1206" s="13" t="s">
        <v>32</v>
      </c>
      <c r="AX1206" s="13" t="s">
        <v>76</v>
      </c>
      <c r="AY1206" s="220" t="s">
        <v>272</v>
      </c>
    </row>
    <row r="1207" spans="1:65" s="14" customFormat="1" ht="11.25">
      <c r="B1207" s="221"/>
      <c r="C1207" s="222"/>
      <c r="D1207" s="212" t="s">
        <v>283</v>
      </c>
      <c r="E1207" s="223" t="s">
        <v>1</v>
      </c>
      <c r="F1207" s="224" t="s">
        <v>1114</v>
      </c>
      <c r="G1207" s="222"/>
      <c r="H1207" s="225">
        <v>39.68</v>
      </c>
      <c r="I1207" s="226"/>
      <c r="J1207" s="222"/>
      <c r="K1207" s="222"/>
      <c r="L1207" s="227"/>
      <c r="M1207" s="228"/>
      <c r="N1207" s="229"/>
      <c r="O1207" s="229"/>
      <c r="P1207" s="229"/>
      <c r="Q1207" s="229"/>
      <c r="R1207" s="229"/>
      <c r="S1207" s="229"/>
      <c r="T1207" s="230"/>
      <c r="AT1207" s="231" t="s">
        <v>283</v>
      </c>
      <c r="AU1207" s="231" t="s">
        <v>84</v>
      </c>
      <c r="AV1207" s="14" t="s">
        <v>84</v>
      </c>
      <c r="AW1207" s="14" t="s">
        <v>32</v>
      </c>
      <c r="AX1207" s="14" t="s">
        <v>76</v>
      </c>
      <c r="AY1207" s="231" t="s">
        <v>272</v>
      </c>
    </row>
    <row r="1208" spans="1:65" s="13" customFormat="1" ht="11.25">
      <c r="B1208" s="210"/>
      <c r="C1208" s="211"/>
      <c r="D1208" s="212" t="s">
        <v>283</v>
      </c>
      <c r="E1208" s="213" t="s">
        <v>1</v>
      </c>
      <c r="F1208" s="214" t="s">
        <v>285</v>
      </c>
      <c r="G1208" s="211"/>
      <c r="H1208" s="213" t="s">
        <v>1</v>
      </c>
      <c r="I1208" s="215"/>
      <c r="J1208" s="211"/>
      <c r="K1208" s="211"/>
      <c r="L1208" s="216"/>
      <c r="M1208" s="217"/>
      <c r="N1208" s="218"/>
      <c r="O1208" s="218"/>
      <c r="P1208" s="218"/>
      <c r="Q1208" s="218"/>
      <c r="R1208" s="218"/>
      <c r="S1208" s="218"/>
      <c r="T1208" s="219"/>
      <c r="AT1208" s="220" t="s">
        <v>283</v>
      </c>
      <c r="AU1208" s="220" t="s">
        <v>84</v>
      </c>
      <c r="AV1208" s="13" t="s">
        <v>16</v>
      </c>
      <c r="AW1208" s="13" t="s">
        <v>32</v>
      </c>
      <c r="AX1208" s="13" t="s">
        <v>76</v>
      </c>
      <c r="AY1208" s="220" t="s">
        <v>272</v>
      </c>
    </row>
    <row r="1209" spans="1:65" s="13" customFormat="1" ht="11.25">
      <c r="B1209" s="210"/>
      <c r="C1209" s="211"/>
      <c r="D1209" s="212" t="s">
        <v>283</v>
      </c>
      <c r="E1209" s="213" t="s">
        <v>1</v>
      </c>
      <c r="F1209" s="214" t="s">
        <v>289</v>
      </c>
      <c r="G1209" s="211"/>
      <c r="H1209" s="213" t="s">
        <v>1</v>
      </c>
      <c r="I1209" s="215"/>
      <c r="J1209" s="211"/>
      <c r="K1209" s="211"/>
      <c r="L1209" s="216"/>
      <c r="M1209" s="217"/>
      <c r="N1209" s="218"/>
      <c r="O1209" s="218"/>
      <c r="P1209" s="218"/>
      <c r="Q1209" s="218"/>
      <c r="R1209" s="218"/>
      <c r="S1209" s="218"/>
      <c r="T1209" s="219"/>
      <c r="AT1209" s="220" t="s">
        <v>283</v>
      </c>
      <c r="AU1209" s="220" t="s">
        <v>84</v>
      </c>
      <c r="AV1209" s="13" t="s">
        <v>16</v>
      </c>
      <c r="AW1209" s="13" t="s">
        <v>32</v>
      </c>
      <c r="AX1209" s="13" t="s">
        <v>76</v>
      </c>
      <c r="AY1209" s="220" t="s">
        <v>272</v>
      </c>
    </row>
    <row r="1210" spans="1:65" s="14" customFormat="1" ht="11.25">
      <c r="B1210" s="221"/>
      <c r="C1210" s="222"/>
      <c r="D1210" s="212" t="s">
        <v>283</v>
      </c>
      <c r="E1210" s="223" t="s">
        <v>1</v>
      </c>
      <c r="F1210" s="224" t="s">
        <v>1115</v>
      </c>
      <c r="G1210" s="222"/>
      <c r="H1210" s="225">
        <v>-110.976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84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2" customFormat="1" ht="24.2" customHeight="1">
      <c r="A1211" s="34"/>
      <c r="B1211" s="35"/>
      <c r="C1211" s="192" t="s">
        <v>1116</v>
      </c>
      <c r="D1211" s="192" t="s">
        <v>274</v>
      </c>
      <c r="E1211" s="193" t="s">
        <v>1117</v>
      </c>
      <c r="F1211" s="194" t="s">
        <v>1118</v>
      </c>
      <c r="G1211" s="195" t="s">
        <v>156</v>
      </c>
      <c r="H1211" s="196">
        <v>240.38399999999999</v>
      </c>
      <c r="I1211" s="197"/>
      <c r="J1211" s="198">
        <f>ROUND(I1211*H1211,2)</f>
        <v>0</v>
      </c>
      <c r="K1211" s="194" t="s">
        <v>278</v>
      </c>
      <c r="L1211" s="39"/>
      <c r="M1211" s="199" t="s">
        <v>1</v>
      </c>
      <c r="N1211" s="200" t="s">
        <v>41</v>
      </c>
      <c r="O1211" s="71"/>
      <c r="P1211" s="201">
        <f>O1211*H1211</f>
        <v>0</v>
      </c>
      <c r="Q1211" s="201">
        <v>0</v>
      </c>
      <c r="R1211" s="201">
        <f>Q1211*H1211</f>
        <v>0</v>
      </c>
      <c r="S1211" s="201">
        <v>0</v>
      </c>
      <c r="T1211" s="202">
        <f>S1211*H1211</f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203" t="s">
        <v>279</v>
      </c>
      <c r="AT1211" s="203" t="s">
        <v>274</v>
      </c>
      <c r="AU1211" s="203" t="s">
        <v>84</v>
      </c>
      <c r="AY1211" s="17" t="s">
        <v>272</v>
      </c>
      <c r="BE1211" s="204">
        <f>IF(N1211="základní",J1211,0)</f>
        <v>0</v>
      </c>
      <c r="BF1211" s="204">
        <f>IF(N1211="snížená",J1211,0)</f>
        <v>0</v>
      </c>
      <c r="BG1211" s="204">
        <f>IF(N1211="zákl. přenesená",J1211,0)</f>
        <v>0</v>
      </c>
      <c r="BH1211" s="204">
        <f>IF(N1211="sníž. přenesená",J1211,0)</f>
        <v>0</v>
      </c>
      <c r="BI1211" s="204">
        <f>IF(N1211="nulová",J1211,0)</f>
        <v>0</v>
      </c>
      <c r="BJ1211" s="17" t="s">
        <v>16</v>
      </c>
      <c r="BK1211" s="204">
        <f>ROUND(I1211*H1211,2)</f>
        <v>0</v>
      </c>
      <c r="BL1211" s="17" t="s">
        <v>279</v>
      </c>
      <c r="BM1211" s="203" t="s">
        <v>1119</v>
      </c>
    </row>
    <row r="1212" spans="1:65" s="2" customFormat="1" ht="11.25">
      <c r="A1212" s="34"/>
      <c r="B1212" s="35"/>
      <c r="C1212" s="36"/>
      <c r="D1212" s="205" t="s">
        <v>281</v>
      </c>
      <c r="E1212" s="36"/>
      <c r="F1212" s="206" t="s">
        <v>1120</v>
      </c>
      <c r="G1212" s="36"/>
      <c r="H1212" s="36"/>
      <c r="I1212" s="207"/>
      <c r="J1212" s="36"/>
      <c r="K1212" s="36"/>
      <c r="L1212" s="39"/>
      <c r="M1212" s="208"/>
      <c r="N1212" s="209"/>
      <c r="O1212" s="71"/>
      <c r="P1212" s="71"/>
      <c r="Q1212" s="71"/>
      <c r="R1212" s="71"/>
      <c r="S1212" s="71"/>
      <c r="T1212" s="72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T1212" s="17" t="s">
        <v>281</v>
      </c>
      <c r="AU1212" s="17" t="s">
        <v>84</v>
      </c>
    </row>
    <row r="1213" spans="1:65" s="2" customFormat="1" ht="21.75" customHeight="1">
      <c r="A1213" s="34"/>
      <c r="B1213" s="35"/>
      <c r="C1213" s="192" t="s">
        <v>1121</v>
      </c>
      <c r="D1213" s="192" t="s">
        <v>274</v>
      </c>
      <c r="E1213" s="193" t="s">
        <v>1122</v>
      </c>
      <c r="F1213" s="194" t="s">
        <v>1123</v>
      </c>
      <c r="G1213" s="195" t="s">
        <v>380</v>
      </c>
      <c r="H1213" s="196">
        <v>10.808999999999999</v>
      </c>
      <c r="I1213" s="197"/>
      <c r="J1213" s="198">
        <f>ROUND(I1213*H1213,2)</f>
        <v>0</v>
      </c>
      <c r="K1213" s="194" t="s">
        <v>278</v>
      </c>
      <c r="L1213" s="39"/>
      <c r="M1213" s="199" t="s">
        <v>1</v>
      </c>
      <c r="N1213" s="200" t="s">
        <v>41</v>
      </c>
      <c r="O1213" s="71"/>
      <c r="P1213" s="201">
        <f>O1213*H1213</f>
        <v>0</v>
      </c>
      <c r="Q1213" s="201">
        <v>1.05237</v>
      </c>
      <c r="R1213" s="201">
        <f>Q1213*H1213</f>
        <v>11.37506733</v>
      </c>
      <c r="S1213" s="201">
        <v>0</v>
      </c>
      <c r="T1213" s="202">
        <f>S1213*H1213</f>
        <v>0</v>
      </c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R1213" s="203" t="s">
        <v>279</v>
      </c>
      <c r="AT1213" s="203" t="s">
        <v>274</v>
      </c>
      <c r="AU1213" s="203" t="s">
        <v>84</v>
      </c>
      <c r="AY1213" s="17" t="s">
        <v>272</v>
      </c>
      <c r="BE1213" s="204">
        <f>IF(N1213="základní",J1213,0)</f>
        <v>0</v>
      </c>
      <c r="BF1213" s="204">
        <f>IF(N1213="snížená",J1213,0)</f>
        <v>0</v>
      </c>
      <c r="BG1213" s="204">
        <f>IF(N1213="zákl. přenesená",J1213,0)</f>
        <v>0</v>
      </c>
      <c r="BH1213" s="204">
        <f>IF(N1213="sníž. přenesená",J1213,0)</f>
        <v>0</v>
      </c>
      <c r="BI1213" s="204">
        <f>IF(N1213="nulová",J1213,0)</f>
        <v>0</v>
      </c>
      <c r="BJ1213" s="17" t="s">
        <v>16</v>
      </c>
      <c r="BK1213" s="204">
        <f>ROUND(I1213*H1213,2)</f>
        <v>0</v>
      </c>
      <c r="BL1213" s="17" t="s">
        <v>279</v>
      </c>
      <c r="BM1213" s="203" t="s">
        <v>1124</v>
      </c>
    </row>
    <row r="1214" spans="1:65" s="2" customFormat="1" ht="11.25">
      <c r="A1214" s="34"/>
      <c r="B1214" s="35"/>
      <c r="C1214" s="36"/>
      <c r="D1214" s="205" t="s">
        <v>281</v>
      </c>
      <c r="E1214" s="36"/>
      <c r="F1214" s="206" t="s">
        <v>1125</v>
      </c>
      <c r="G1214" s="36"/>
      <c r="H1214" s="36"/>
      <c r="I1214" s="207"/>
      <c r="J1214" s="36"/>
      <c r="K1214" s="36"/>
      <c r="L1214" s="39"/>
      <c r="M1214" s="208"/>
      <c r="N1214" s="209"/>
      <c r="O1214" s="71"/>
      <c r="P1214" s="71"/>
      <c r="Q1214" s="71"/>
      <c r="R1214" s="71"/>
      <c r="S1214" s="71"/>
      <c r="T1214" s="72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T1214" s="17" t="s">
        <v>281</v>
      </c>
      <c r="AU1214" s="17" t="s">
        <v>84</v>
      </c>
    </row>
    <row r="1215" spans="1:65" s="13" customFormat="1" ht="11.25">
      <c r="B1215" s="210"/>
      <c r="C1215" s="211"/>
      <c r="D1215" s="212" t="s">
        <v>283</v>
      </c>
      <c r="E1215" s="213" t="s">
        <v>1</v>
      </c>
      <c r="F1215" s="214" t="s">
        <v>946</v>
      </c>
      <c r="G1215" s="211"/>
      <c r="H1215" s="213" t="s">
        <v>1</v>
      </c>
      <c r="I1215" s="215"/>
      <c r="J1215" s="211"/>
      <c r="K1215" s="211"/>
      <c r="L1215" s="216"/>
      <c r="M1215" s="217"/>
      <c r="N1215" s="218"/>
      <c r="O1215" s="218"/>
      <c r="P1215" s="218"/>
      <c r="Q1215" s="218"/>
      <c r="R1215" s="218"/>
      <c r="S1215" s="218"/>
      <c r="T1215" s="219"/>
      <c r="AT1215" s="220" t="s">
        <v>283</v>
      </c>
      <c r="AU1215" s="220" t="s">
        <v>84</v>
      </c>
      <c r="AV1215" s="13" t="s">
        <v>16</v>
      </c>
      <c r="AW1215" s="13" t="s">
        <v>32</v>
      </c>
      <c r="AX1215" s="13" t="s">
        <v>76</v>
      </c>
      <c r="AY1215" s="220" t="s">
        <v>272</v>
      </c>
    </row>
    <row r="1216" spans="1:65" s="14" customFormat="1" ht="11.25">
      <c r="B1216" s="221"/>
      <c r="C1216" s="222"/>
      <c r="D1216" s="212" t="s">
        <v>283</v>
      </c>
      <c r="E1216" s="223" t="s">
        <v>1</v>
      </c>
      <c r="F1216" s="224" t="s">
        <v>1126</v>
      </c>
      <c r="G1216" s="222"/>
      <c r="H1216" s="225">
        <v>15.798999999999999</v>
      </c>
      <c r="I1216" s="226"/>
      <c r="J1216" s="222"/>
      <c r="K1216" s="222"/>
      <c r="L1216" s="227"/>
      <c r="M1216" s="228"/>
      <c r="N1216" s="229"/>
      <c r="O1216" s="229"/>
      <c r="P1216" s="229"/>
      <c r="Q1216" s="229"/>
      <c r="R1216" s="229"/>
      <c r="S1216" s="229"/>
      <c r="T1216" s="230"/>
      <c r="AT1216" s="231" t="s">
        <v>283</v>
      </c>
      <c r="AU1216" s="231" t="s">
        <v>84</v>
      </c>
      <c r="AV1216" s="14" t="s">
        <v>84</v>
      </c>
      <c r="AW1216" s="14" t="s">
        <v>32</v>
      </c>
      <c r="AX1216" s="14" t="s">
        <v>76</v>
      </c>
      <c r="AY1216" s="231" t="s">
        <v>272</v>
      </c>
    </row>
    <row r="1217" spans="1:65" s="13" customFormat="1" ht="11.25">
      <c r="B1217" s="210"/>
      <c r="C1217" s="211"/>
      <c r="D1217" s="212" t="s">
        <v>283</v>
      </c>
      <c r="E1217" s="213" t="s">
        <v>1</v>
      </c>
      <c r="F1217" s="214" t="s">
        <v>285</v>
      </c>
      <c r="G1217" s="211"/>
      <c r="H1217" s="213" t="s">
        <v>1</v>
      </c>
      <c r="I1217" s="215"/>
      <c r="J1217" s="211"/>
      <c r="K1217" s="211"/>
      <c r="L1217" s="216"/>
      <c r="M1217" s="217"/>
      <c r="N1217" s="218"/>
      <c r="O1217" s="218"/>
      <c r="P1217" s="218"/>
      <c r="Q1217" s="218"/>
      <c r="R1217" s="218"/>
      <c r="S1217" s="218"/>
      <c r="T1217" s="219"/>
      <c r="AT1217" s="220" t="s">
        <v>283</v>
      </c>
      <c r="AU1217" s="220" t="s">
        <v>84</v>
      </c>
      <c r="AV1217" s="13" t="s">
        <v>16</v>
      </c>
      <c r="AW1217" s="13" t="s">
        <v>32</v>
      </c>
      <c r="AX1217" s="13" t="s">
        <v>76</v>
      </c>
      <c r="AY1217" s="220" t="s">
        <v>272</v>
      </c>
    </row>
    <row r="1218" spans="1:65" s="13" customFormat="1" ht="11.25">
      <c r="B1218" s="210"/>
      <c r="C1218" s="211"/>
      <c r="D1218" s="212" t="s">
        <v>283</v>
      </c>
      <c r="E1218" s="213" t="s">
        <v>1</v>
      </c>
      <c r="F1218" s="214" t="s">
        <v>289</v>
      </c>
      <c r="G1218" s="211"/>
      <c r="H1218" s="213" t="s">
        <v>1</v>
      </c>
      <c r="I1218" s="215"/>
      <c r="J1218" s="211"/>
      <c r="K1218" s="211"/>
      <c r="L1218" s="216"/>
      <c r="M1218" s="217"/>
      <c r="N1218" s="218"/>
      <c r="O1218" s="218"/>
      <c r="P1218" s="218"/>
      <c r="Q1218" s="218"/>
      <c r="R1218" s="218"/>
      <c r="S1218" s="218"/>
      <c r="T1218" s="219"/>
      <c r="AT1218" s="220" t="s">
        <v>283</v>
      </c>
      <c r="AU1218" s="220" t="s">
        <v>84</v>
      </c>
      <c r="AV1218" s="13" t="s">
        <v>16</v>
      </c>
      <c r="AW1218" s="13" t="s">
        <v>32</v>
      </c>
      <c r="AX1218" s="13" t="s">
        <v>76</v>
      </c>
      <c r="AY1218" s="220" t="s">
        <v>272</v>
      </c>
    </row>
    <row r="1219" spans="1:65" s="14" customFormat="1" ht="11.25">
      <c r="B1219" s="221"/>
      <c r="C1219" s="222"/>
      <c r="D1219" s="212" t="s">
        <v>283</v>
      </c>
      <c r="E1219" s="223" t="s">
        <v>1</v>
      </c>
      <c r="F1219" s="224" t="s">
        <v>1127</v>
      </c>
      <c r="G1219" s="222"/>
      <c r="H1219" s="225">
        <v>-4.99</v>
      </c>
      <c r="I1219" s="226"/>
      <c r="J1219" s="222"/>
      <c r="K1219" s="222"/>
      <c r="L1219" s="227"/>
      <c r="M1219" s="228"/>
      <c r="N1219" s="229"/>
      <c r="O1219" s="229"/>
      <c r="P1219" s="229"/>
      <c r="Q1219" s="229"/>
      <c r="R1219" s="229"/>
      <c r="S1219" s="229"/>
      <c r="T1219" s="230"/>
      <c r="AT1219" s="231" t="s">
        <v>283</v>
      </c>
      <c r="AU1219" s="231" t="s">
        <v>84</v>
      </c>
      <c r="AV1219" s="14" t="s">
        <v>84</v>
      </c>
      <c r="AW1219" s="14" t="s">
        <v>32</v>
      </c>
      <c r="AX1219" s="14" t="s">
        <v>76</v>
      </c>
      <c r="AY1219" s="231" t="s">
        <v>272</v>
      </c>
    </row>
    <row r="1220" spans="1:65" s="2" customFormat="1" ht="24.2" customHeight="1">
      <c r="A1220" s="34"/>
      <c r="B1220" s="35"/>
      <c r="C1220" s="192" t="s">
        <v>1128</v>
      </c>
      <c r="D1220" s="192" t="s">
        <v>274</v>
      </c>
      <c r="E1220" s="193" t="s">
        <v>1129</v>
      </c>
      <c r="F1220" s="194" t="s">
        <v>1130</v>
      </c>
      <c r="G1220" s="195" t="s">
        <v>156</v>
      </c>
      <c r="H1220" s="196">
        <v>29.443000000000001</v>
      </c>
      <c r="I1220" s="197"/>
      <c r="J1220" s="198">
        <f>ROUND(I1220*H1220,2)</f>
        <v>0</v>
      </c>
      <c r="K1220" s="194" t="s">
        <v>278</v>
      </c>
      <c r="L1220" s="39"/>
      <c r="M1220" s="199" t="s">
        <v>1</v>
      </c>
      <c r="N1220" s="200" t="s">
        <v>41</v>
      </c>
      <c r="O1220" s="71"/>
      <c r="P1220" s="201">
        <f>O1220*H1220</f>
        <v>0</v>
      </c>
      <c r="Q1220" s="201">
        <v>0.23458000000000001</v>
      </c>
      <c r="R1220" s="201">
        <f>Q1220*H1220</f>
        <v>6.9067389400000003</v>
      </c>
      <c r="S1220" s="201">
        <v>0</v>
      </c>
      <c r="T1220" s="202">
        <f>S1220*H1220</f>
        <v>0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203" t="s">
        <v>279</v>
      </c>
      <c r="AT1220" s="203" t="s">
        <v>274</v>
      </c>
      <c r="AU1220" s="203" t="s">
        <v>84</v>
      </c>
      <c r="AY1220" s="17" t="s">
        <v>272</v>
      </c>
      <c r="BE1220" s="204">
        <f>IF(N1220="základní",J1220,0)</f>
        <v>0</v>
      </c>
      <c r="BF1220" s="204">
        <f>IF(N1220="snížená",J1220,0)</f>
        <v>0</v>
      </c>
      <c r="BG1220" s="204">
        <f>IF(N1220="zákl. přenesená",J1220,0)</f>
        <v>0</v>
      </c>
      <c r="BH1220" s="204">
        <f>IF(N1220="sníž. přenesená",J1220,0)</f>
        <v>0</v>
      </c>
      <c r="BI1220" s="204">
        <f>IF(N1220="nulová",J1220,0)</f>
        <v>0</v>
      </c>
      <c r="BJ1220" s="17" t="s">
        <v>16</v>
      </c>
      <c r="BK1220" s="204">
        <f>ROUND(I1220*H1220,2)</f>
        <v>0</v>
      </c>
      <c r="BL1220" s="17" t="s">
        <v>279</v>
      </c>
      <c r="BM1220" s="203" t="s">
        <v>1131</v>
      </c>
    </row>
    <row r="1221" spans="1:65" s="2" customFormat="1" ht="11.25">
      <c r="A1221" s="34"/>
      <c r="B1221" s="35"/>
      <c r="C1221" s="36"/>
      <c r="D1221" s="205" t="s">
        <v>281</v>
      </c>
      <c r="E1221" s="36"/>
      <c r="F1221" s="206" t="s">
        <v>1132</v>
      </c>
      <c r="G1221" s="36"/>
      <c r="H1221" s="36"/>
      <c r="I1221" s="207"/>
      <c r="J1221" s="36"/>
      <c r="K1221" s="36"/>
      <c r="L1221" s="39"/>
      <c r="M1221" s="208"/>
      <c r="N1221" s="209"/>
      <c r="O1221" s="71"/>
      <c r="P1221" s="71"/>
      <c r="Q1221" s="71"/>
      <c r="R1221" s="71"/>
      <c r="S1221" s="71"/>
      <c r="T1221" s="72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T1221" s="17" t="s">
        <v>281</v>
      </c>
      <c r="AU1221" s="17" t="s">
        <v>84</v>
      </c>
    </row>
    <row r="1222" spans="1:65" s="13" customFormat="1" ht="22.5">
      <c r="B1222" s="210"/>
      <c r="C1222" s="211"/>
      <c r="D1222" s="212" t="s">
        <v>283</v>
      </c>
      <c r="E1222" s="213" t="s">
        <v>1</v>
      </c>
      <c r="F1222" s="214" t="s">
        <v>829</v>
      </c>
      <c r="G1222" s="211"/>
      <c r="H1222" s="213" t="s">
        <v>1</v>
      </c>
      <c r="I1222" s="215"/>
      <c r="J1222" s="211"/>
      <c r="K1222" s="211"/>
      <c r="L1222" s="216"/>
      <c r="M1222" s="217"/>
      <c r="N1222" s="218"/>
      <c r="O1222" s="218"/>
      <c r="P1222" s="218"/>
      <c r="Q1222" s="218"/>
      <c r="R1222" s="218"/>
      <c r="S1222" s="218"/>
      <c r="T1222" s="219"/>
      <c r="AT1222" s="220" t="s">
        <v>283</v>
      </c>
      <c r="AU1222" s="220" t="s">
        <v>84</v>
      </c>
      <c r="AV1222" s="13" t="s">
        <v>16</v>
      </c>
      <c r="AW1222" s="13" t="s">
        <v>32</v>
      </c>
      <c r="AX1222" s="13" t="s">
        <v>76</v>
      </c>
      <c r="AY1222" s="220" t="s">
        <v>272</v>
      </c>
    </row>
    <row r="1223" spans="1:65" s="13" customFormat="1" ht="11.25">
      <c r="B1223" s="210"/>
      <c r="C1223" s="211"/>
      <c r="D1223" s="212" t="s">
        <v>283</v>
      </c>
      <c r="E1223" s="213" t="s">
        <v>1</v>
      </c>
      <c r="F1223" s="214" t="s">
        <v>285</v>
      </c>
      <c r="G1223" s="211"/>
      <c r="H1223" s="213" t="s">
        <v>1</v>
      </c>
      <c r="I1223" s="215"/>
      <c r="J1223" s="211"/>
      <c r="K1223" s="211"/>
      <c r="L1223" s="216"/>
      <c r="M1223" s="217"/>
      <c r="N1223" s="218"/>
      <c r="O1223" s="218"/>
      <c r="P1223" s="218"/>
      <c r="Q1223" s="218"/>
      <c r="R1223" s="218"/>
      <c r="S1223" s="218"/>
      <c r="T1223" s="219"/>
      <c r="AT1223" s="220" t="s">
        <v>283</v>
      </c>
      <c r="AU1223" s="220" t="s">
        <v>84</v>
      </c>
      <c r="AV1223" s="13" t="s">
        <v>16</v>
      </c>
      <c r="AW1223" s="13" t="s">
        <v>32</v>
      </c>
      <c r="AX1223" s="13" t="s">
        <v>76</v>
      </c>
      <c r="AY1223" s="220" t="s">
        <v>272</v>
      </c>
    </row>
    <row r="1224" spans="1:65" s="13" customFormat="1" ht="11.25">
      <c r="B1224" s="210"/>
      <c r="C1224" s="211"/>
      <c r="D1224" s="212" t="s">
        <v>283</v>
      </c>
      <c r="E1224" s="213" t="s">
        <v>1</v>
      </c>
      <c r="F1224" s="214" t="s">
        <v>833</v>
      </c>
      <c r="G1224" s="211"/>
      <c r="H1224" s="213" t="s">
        <v>1</v>
      </c>
      <c r="I1224" s="215"/>
      <c r="J1224" s="211"/>
      <c r="K1224" s="211"/>
      <c r="L1224" s="216"/>
      <c r="M1224" s="217"/>
      <c r="N1224" s="218"/>
      <c r="O1224" s="218"/>
      <c r="P1224" s="218"/>
      <c r="Q1224" s="218"/>
      <c r="R1224" s="218"/>
      <c r="S1224" s="218"/>
      <c r="T1224" s="219"/>
      <c r="AT1224" s="220" t="s">
        <v>283</v>
      </c>
      <c r="AU1224" s="220" t="s">
        <v>84</v>
      </c>
      <c r="AV1224" s="13" t="s">
        <v>16</v>
      </c>
      <c r="AW1224" s="13" t="s">
        <v>32</v>
      </c>
      <c r="AX1224" s="13" t="s">
        <v>76</v>
      </c>
      <c r="AY1224" s="220" t="s">
        <v>272</v>
      </c>
    </row>
    <row r="1225" spans="1:65" s="14" customFormat="1" ht="11.25">
      <c r="B1225" s="221"/>
      <c r="C1225" s="222"/>
      <c r="D1225" s="212" t="s">
        <v>283</v>
      </c>
      <c r="E1225" s="223" t="s">
        <v>1</v>
      </c>
      <c r="F1225" s="224" t="s">
        <v>1133</v>
      </c>
      <c r="G1225" s="222"/>
      <c r="H1225" s="225">
        <v>13.711</v>
      </c>
      <c r="I1225" s="226"/>
      <c r="J1225" s="222"/>
      <c r="K1225" s="222"/>
      <c r="L1225" s="227"/>
      <c r="M1225" s="228"/>
      <c r="N1225" s="229"/>
      <c r="O1225" s="229"/>
      <c r="P1225" s="229"/>
      <c r="Q1225" s="229"/>
      <c r="R1225" s="229"/>
      <c r="S1225" s="229"/>
      <c r="T1225" s="230"/>
      <c r="AT1225" s="231" t="s">
        <v>283</v>
      </c>
      <c r="AU1225" s="231" t="s">
        <v>84</v>
      </c>
      <c r="AV1225" s="14" t="s">
        <v>84</v>
      </c>
      <c r="AW1225" s="14" t="s">
        <v>32</v>
      </c>
      <c r="AX1225" s="14" t="s">
        <v>76</v>
      </c>
      <c r="AY1225" s="231" t="s">
        <v>272</v>
      </c>
    </row>
    <row r="1226" spans="1:65" s="14" customFormat="1" ht="11.25">
      <c r="B1226" s="221"/>
      <c r="C1226" s="222"/>
      <c r="D1226" s="212" t="s">
        <v>283</v>
      </c>
      <c r="E1226" s="223" t="s">
        <v>1</v>
      </c>
      <c r="F1226" s="224" t="s">
        <v>1134</v>
      </c>
      <c r="G1226" s="222"/>
      <c r="H1226" s="225">
        <v>2.16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84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3" customFormat="1" ht="11.25">
      <c r="B1227" s="210"/>
      <c r="C1227" s="211"/>
      <c r="D1227" s="212" t="s">
        <v>283</v>
      </c>
      <c r="E1227" s="213" t="s">
        <v>1</v>
      </c>
      <c r="F1227" s="214" t="s">
        <v>837</v>
      </c>
      <c r="G1227" s="211"/>
      <c r="H1227" s="213" t="s">
        <v>1</v>
      </c>
      <c r="I1227" s="215"/>
      <c r="J1227" s="211"/>
      <c r="K1227" s="211"/>
      <c r="L1227" s="216"/>
      <c r="M1227" s="217"/>
      <c r="N1227" s="218"/>
      <c r="O1227" s="218"/>
      <c r="P1227" s="218"/>
      <c r="Q1227" s="218"/>
      <c r="R1227" s="218"/>
      <c r="S1227" s="218"/>
      <c r="T1227" s="219"/>
      <c r="AT1227" s="220" t="s">
        <v>283</v>
      </c>
      <c r="AU1227" s="220" t="s">
        <v>84</v>
      </c>
      <c r="AV1227" s="13" t="s">
        <v>16</v>
      </c>
      <c r="AW1227" s="13" t="s">
        <v>32</v>
      </c>
      <c r="AX1227" s="13" t="s">
        <v>76</v>
      </c>
      <c r="AY1227" s="220" t="s">
        <v>272</v>
      </c>
    </row>
    <row r="1228" spans="1:65" s="14" customFormat="1" ht="11.25">
      <c r="B1228" s="221"/>
      <c r="C1228" s="222"/>
      <c r="D1228" s="212" t="s">
        <v>283</v>
      </c>
      <c r="E1228" s="223" t="s">
        <v>1</v>
      </c>
      <c r="F1228" s="224" t="s">
        <v>1135</v>
      </c>
      <c r="G1228" s="222"/>
      <c r="H1228" s="225">
        <v>13.571999999999999</v>
      </c>
      <c r="I1228" s="226"/>
      <c r="J1228" s="222"/>
      <c r="K1228" s="222"/>
      <c r="L1228" s="227"/>
      <c r="M1228" s="228"/>
      <c r="N1228" s="229"/>
      <c r="O1228" s="229"/>
      <c r="P1228" s="229"/>
      <c r="Q1228" s="229"/>
      <c r="R1228" s="229"/>
      <c r="S1228" s="229"/>
      <c r="T1228" s="230"/>
      <c r="AT1228" s="231" t="s">
        <v>283</v>
      </c>
      <c r="AU1228" s="231" t="s">
        <v>84</v>
      </c>
      <c r="AV1228" s="14" t="s">
        <v>84</v>
      </c>
      <c r="AW1228" s="14" t="s">
        <v>32</v>
      </c>
      <c r="AX1228" s="14" t="s">
        <v>76</v>
      </c>
      <c r="AY1228" s="231" t="s">
        <v>272</v>
      </c>
    </row>
    <row r="1229" spans="1:65" s="2" customFormat="1" ht="24.2" customHeight="1">
      <c r="A1229" s="34"/>
      <c r="B1229" s="35"/>
      <c r="C1229" s="192" t="s">
        <v>1136</v>
      </c>
      <c r="D1229" s="192" t="s">
        <v>274</v>
      </c>
      <c r="E1229" s="193" t="s">
        <v>1137</v>
      </c>
      <c r="F1229" s="194" t="s">
        <v>1138</v>
      </c>
      <c r="G1229" s="195" t="s">
        <v>156</v>
      </c>
      <c r="H1229" s="196">
        <v>2232.7080000000001</v>
      </c>
      <c r="I1229" s="197"/>
      <c r="J1229" s="198">
        <f>ROUND(I1229*H1229,2)</f>
        <v>0</v>
      </c>
      <c r="K1229" s="194" t="s">
        <v>278</v>
      </c>
      <c r="L1229" s="39"/>
      <c r="M1229" s="199" t="s">
        <v>1</v>
      </c>
      <c r="N1229" s="200" t="s">
        <v>41</v>
      </c>
      <c r="O1229" s="71"/>
      <c r="P1229" s="201">
        <f>O1229*H1229</f>
        <v>0</v>
      </c>
      <c r="Q1229" s="201">
        <v>0.12021</v>
      </c>
      <c r="R1229" s="201">
        <f>Q1229*H1229</f>
        <v>268.39382868000001</v>
      </c>
      <c r="S1229" s="201">
        <v>0</v>
      </c>
      <c r="T1229" s="202">
        <f>S1229*H1229</f>
        <v>0</v>
      </c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R1229" s="203" t="s">
        <v>279</v>
      </c>
      <c r="AT1229" s="203" t="s">
        <v>274</v>
      </c>
      <c r="AU1229" s="203" t="s">
        <v>84</v>
      </c>
      <c r="AY1229" s="17" t="s">
        <v>272</v>
      </c>
      <c r="BE1229" s="204">
        <f>IF(N1229="základní",J1229,0)</f>
        <v>0</v>
      </c>
      <c r="BF1229" s="204">
        <f>IF(N1229="snížená",J1229,0)</f>
        <v>0</v>
      </c>
      <c r="BG1229" s="204">
        <f>IF(N1229="zákl. přenesená",J1229,0)</f>
        <v>0</v>
      </c>
      <c r="BH1229" s="204">
        <f>IF(N1229="sníž. přenesená",J1229,0)</f>
        <v>0</v>
      </c>
      <c r="BI1229" s="204">
        <f>IF(N1229="nulová",J1229,0)</f>
        <v>0</v>
      </c>
      <c r="BJ1229" s="17" t="s">
        <v>16</v>
      </c>
      <c r="BK1229" s="204">
        <f>ROUND(I1229*H1229,2)</f>
        <v>0</v>
      </c>
      <c r="BL1229" s="17" t="s">
        <v>279</v>
      </c>
      <c r="BM1229" s="203" t="s">
        <v>1139</v>
      </c>
    </row>
    <row r="1230" spans="1:65" s="2" customFormat="1" ht="11.25">
      <c r="A1230" s="34"/>
      <c r="B1230" s="35"/>
      <c r="C1230" s="36"/>
      <c r="D1230" s="205" t="s">
        <v>281</v>
      </c>
      <c r="E1230" s="36"/>
      <c r="F1230" s="206" t="s">
        <v>1140</v>
      </c>
      <c r="G1230" s="36"/>
      <c r="H1230" s="36"/>
      <c r="I1230" s="207"/>
      <c r="J1230" s="36"/>
      <c r="K1230" s="36"/>
      <c r="L1230" s="39"/>
      <c r="M1230" s="208"/>
      <c r="N1230" s="209"/>
      <c r="O1230" s="71"/>
      <c r="P1230" s="71"/>
      <c r="Q1230" s="71"/>
      <c r="R1230" s="71"/>
      <c r="S1230" s="71"/>
      <c r="T1230" s="72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T1230" s="17" t="s">
        <v>281</v>
      </c>
      <c r="AU1230" s="17" t="s">
        <v>84</v>
      </c>
    </row>
    <row r="1231" spans="1:65" s="13" customFormat="1" ht="22.5">
      <c r="B1231" s="210"/>
      <c r="C1231" s="211"/>
      <c r="D1231" s="212" t="s">
        <v>283</v>
      </c>
      <c r="E1231" s="213" t="s">
        <v>1</v>
      </c>
      <c r="F1231" s="214" t="s">
        <v>849</v>
      </c>
      <c r="G1231" s="211"/>
      <c r="H1231" s="213" t="s">
        <v>1</v>
      </c>
      <c r="I1231" s="215"/>
      <c r="J1231" s="211"/>
      <c r="K1231" s="211"/>
      <c r="L1231" s="216"/>
      <c r="M1231" s="217"/>
      <c r="N1231" s="218"/>
      <c r="O1231" s="218"/>
      <c r="P1231" s="218"/>
      <c r="Q1231" s="218"/>
      <c r="R1231" s="218"/>
      <c r="S1231" s="218"/>
      <c r="T1231" s="219"/>
      <c r="AT1231" s="220" t="s">
        <v>283</v>
      </c>
      <c r="AU1231" s="220" t="s">
        <v>84</v>
      </c>
      <c r="AV1231" s="13" t="s">
        <v>16</v>
      </c>
      <c r="AW1231" s="13" t="s">
        <v>32</v>
      </c>
      <c r="AX1231" s="13" t="s">
        <v>76</v>
      </c>
      <c r="AY1231" s="220" t="s">
        <v>272</v>
      </c>
    </row>
    <row r="1232" spans="1:65" s="13" customFormat="1" ht="11.25">
      <c r="B1232" s="210"/>
      <c r="C1232" s="211"/>
      <c r="D1232" s="212" t="s">
        <v>283</v>
      </c>
      <c r="E1232" s="213" t="s">
        <v>1</v>
      </c>
      <c r="F1232" s="214" t="s">
        <v>285</v>
      </c>
      <c r="G1232" s="211"/>
      <c r="H1232" s="213" t="s">
        <v>1</v>
      </c>
      <c r="I1232" s="215"/>
      <c r="J1232" s="211"/>
      <c r="K1232" s="211"/>
      <c r="L1232" s="216"/>
      <c r="M1232" s="217"/>
      <c r="N1232" s="218"/>
      <c r="O1232" s="218"/>
      <c r="P1232" s="218"/>
      <c r="Q1232" s="218"/>
      <c r="R1232" s="218"/>
      <c r="S1232" s="218"/>
      <c r="T1232" s="219"/>
      <c r="AT1232" s="220" t="s">
        <v>283</v>
      </c>
      <c r="AU1232" s="220" t="s">
        <v>84</v>
      </c>
      <c r="AV1232" s="13" t="s">
        <v>16</v>
      </c>
      <c r="AW1232" s="13" t="s">
        <v>32</v>
      </c>
      <c r="AX1232" s="13" t="s">
        <v>76</v>
      </c>
      <c r="AY1232" s="220" t="s">
        <v>272</v>
      </c>
    </row>
    <row r="1233" spans="2:51" s="13" customFormat="1" ht="11.25">
      <c r="B1233" s="210"/>
      <c r="C1233" s="211"/>
      <c r="D1233" s="212" t="s">
        <v>283</v>
      </c>
      <c r="E1233" s="213" t="s">
        <v>1</v>
      </c>
      <c r="F1233" s="214" t="s">
        <v>831</v>
      </c>
      <c r="G1233" s="211"/>
      <c r="H1233" s="213" t="s">
        <v>1</v>
      </c>
      <c r="I1233" s="215"/>
      <c r="J1233" s="211"/>
      <c r="K1233" s="211"/>
      <c r="L1233" s="216"/>
      <c r="M1233" s="217"/>
      <c r="N1233" s="218"/>
      <c r="O1233" s="218"/>
      <c r="P1233" s="218"/>
      <c r="Q1233" s="218"/>
      <c r="R1233" s="218"/>
      <c r="S1233" s="218"/>
      <c r="T1233" s="219"/>
      <c r="AT1233" s="220" t="s">
        <v>283</v>
      </c>
      <c r="AU1233" s="220" t="s">
        <v>84</v>
      </c>
      <c r="AV1233" s="13" t="s">
        <v>16</v>
      </c>
      <c r="AW1233" s="13" t="s">
        <v>32</v>
      </c>
      <c r="AX1233" s="13" t="s">
        <v>76</v>
      </c>
      <c r="AY1233" s="220" t="s">
        <v>272</v>
      </c>
    </row>
    <row r="1234" spans="2:51" s="14" customFormat="1" ht="11.25">
      <c r="B1234" s="221"/>
      <c r="C1234" s="222"/>
      <c r="D1234" s="212" t="s">
        <v>283</v>
      </c>
      <c r="E1234" s="223" t="s">
        <v>1</v>
      </c>
      <c r="F1234" s="224" t="s">
        <v>1141</v>
      </c>
      <c r="G1234" s="222"/>
      <c r="H1234" s="225">
        <v>11.163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AT1234" s="231" t="s">
        <v>283</v>
      </c>
      <c r="AU1234" s="231" t="s">
        <v>84</v>
      </c>
      <c r="AV1234" s="14" t="s">
        <v>84</v>
      </c>
      <c r="AW1234" s="14" t="s">
        <v>32</v>
      </c>
      <c r="AX1234" s="14" t="s">
        <v>76</v>
      </c>
      <c r="AY1234" s="231" t="s">
        <v>272</v>
      </c>
    </row>
    <row r="1235" spans="2:51" s="14" customFormat="1" ht="11.25">
      <c r="B1235" s="221"/>
      <c r="C1235" s="222"/>
      <c r="D1235" s="212" t="s">
        <v>283</v>
      </c>
      <c r="E1235" s="223" t="s">
        <v>1</v>
      </c>
      <c r="F1235" s="224" t="s">
        <v>1142</v>
      </c>
      <c r="G1235" s="222"/>
      <c r="H1235" s="225">
        <v>11.071999999999999</v>
      </c>
      <c r="I1235" s="226"/>
      <c r="J1235" s="222"/>
      <c r="K1235" s="222"/>
      <c r="L1235" s="227"/>
      <c r="M1235" s="228"/>
      <c r="N1235" s="229"/>
      <c r="O1235" s="229"/>
      <c r="P1235" s="229"/>
      <c r="Q1235" s="229"/>
      <c r="R1235" s="229"/>
      <c r="S1235" s="229"/>
      <c r="T1235" s="230"/>
      <c r="AT1235" s="231" t="s">
        <v>283</v>
      </c>
      <c r="AU1235" s="231" t="s">
        <v>84</v>
      </c>
      <c r="AV1235" s="14" t="s">
        <v>84</v>
      </c>
      <c r="AW1235" s="14" t="s">
        <v>32</v>
      </c>
      <c r="AX1235" s="14" t="s">
        <v>76</v>
      </c>
      <c r="AY1235" s="231" t="s">
        <v>272</v>
      </c>
    </row>
    <row r="1236" spans="2:51" s="14" customFormat="1" ht="11.25">
      <c r="B1236" s="221"/>
      <c r="C1236" s="222"/>
      <c r="D1236" s="212" t="s">
        <v>283</v>
      </c>
      <c r="E1236" s="223" t="s">
        <v>1</v>
      </c>
      <c r="F1236" s="224" t="s">
        <v>1143</v>
      </c>
      <c r="G1236" s="222"/>
      <c r="H1236" s="225">
        <v>21.242000000000001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AT1236" s="231" t="s">
        <v>283</v>
      </c>
      <c r="AU1236" s="231" t="s">
        <v>84</v>
      </c>
      <c r="AV1236" s="14" t="s">
        <v>84</v>
      </c>
      <c r="AW1236" s="14" t="s">
        <v>32</v>
      </c>
      <c r="AX1236" s="14" t="s">
        <v>76</v>
      </c>
      <c r="AY1236" s="231" t="s">
        <v>272</v>
      </c>
    </row>
    <row r="1237" spans="2:51" s="14" customFormat="1" ht="11.25">
      <c r="B1237" s="221"/>
      <c r="C1237" s="222"/>
      <c r="D1237" s="212" t="s">
        <v>283</v>
      </c>
      <c r="E1237" s="223" t="s">
        <v>1</v>
      </c>
      <c r="F1237" s="224" t="s">
        <v>1144</v>
      </c>
      <c r="G1237" s="222"/>
      <c r="H1237" s="225">
        <v>16.04</v>
      </c>
      <c r="I1237" s="226"/>
      <c r="J1237" s="222"/>
      <c r="K1237" s="222"/>
      <c r="L1237" s="227"/>
      <c r="M1237" s="228"/>
      <c r="N1237" s="229"/>
      <c r="O1237" s="229"/>
      <c r="P1237" s="229"/>
      <c r="Q1237" s="229"/>
      <c r="R1237" s="229"/>
      <c r="S1237" s="229"/>
      <c r="T1237" s="230"/>
      <c r="AT1237" s="231" t="s">
        <v>283</v>
      </c>
      <c r="AU1237" s="231" t="s">
        <v>84</v>
      </c>
      <c r="AV1237" s="14" t="s">
        <v>84</v>
      </c>
      <c r="AW1237" s="14" t="s">
        <v>32</v>
      </c>
      <c r="AX1237" s="14" t="s">
        <v>76</v>
      </c>
      <c r="AY1237" s="231" t="s">
        <v>272</v>
      </c>
    </row>
    <row r="1238" spans="2:51" s="14" customFormat="1" ht="11.25">
      <c r="B1238" s="221"/>
      <c r="C1238" s="222"/>
      <c r="D1238" s="212" t="s">
        <v>283</v>
      </c>
      <c r="E1238" s="223" t="s">
        <v>1</v>
      </c>
      <c r="F1238" s="224" t="s">
        <v>1145</v>
      </c>
      <c r="G1238" s="222"/>
      <c r="H1238" s="225">
        <v>53.168999999999997</v>
      </c>
      <c r="I1238" s="226"/>
      <c r="J1238" s="222"/>
      <c r="K1238" s="222"/>
      <c r="L1238" s="227"/>
      <c r="M1238" s="228"/>
      <c r="N1238" s="229"/>
      <c r="O1238" s="229"/>
      <c r="P1238" s="229"/>
      <c r="Q1238" s="229"/>
      <c r="R1238" s="229"/>
      <c r="S1238" s="229"/>
      <c r="T1238" s="230"/>
      <c r="AT1238" s="231" t="s">
        <v>283</v>
      </c>
      <c r="AU1238" s="231" t="s">
        <v>84</v>
      </c>
      <c r="AV1238" s="14" t="s">
        <v>84</v>
      </c>
      <c r="AW1238" s="14" t="s">
        <v>32</v>
      </c>
      <c r="AX1238" s="14" t="s">
        <v>76</v>
      </c>
      <c r="AY1238" s="231" t="s">
        <v>272</v>
      </c>
    </row>
    <row r="1239" spans="2:51" s="14" customFormat="1" ht="11.25">
      <c r="B1239" s="221"/>
      <c r="C1239" s="222"/>
      <c r="D1239" s="212" t="s">
        <v>283</v>
      </c>
      <c r="E1239" s="223" t="s">
        <v>1</v>
      </c>
      <c r="F1239" s="224" t="s">
        <v>1146</v>
      </c>
      <c r="G1239" s="222"/>
      <c r="H1239" s="225">
        <v>6.9640000000000004</v>
      </c>
      <c r="I1239" s="226"/>
      <c r="J1239" s="222"/>
      <c r="K1239" s="222"/>
      <c r="L1239" s="227"/>
      <c r="M1239" s="228"/>
      <c r="N1239" s="229"/>
      <c r="O1239" s="229"/>
      <c r="P1239" s="229"/>
      <c r="Q1239" s="229"/>
      <c r="R1239" s="229"/>
      <c r="S1239" s="229"/>
      <c r="T1239" s="230"/>
      <c r="AT1239" s="231" t="s">
        <v>283</v>
      </c>
      <c r="AU1239" s="231" t="s">
        <v>84</v>
      </c>
      <c r="AV1239" s="14" t="s">
        <v>84</v>
      </c>
      <c r="AW1239" s="14" t="s">
        <v>32</v>
      </c>
      <c r="AX1239" s="14" t="s">
        <v>76</v>
      </c>
      <c r="AY1239" s="231" t="s">
        <v>272</v>
      </c>
    </row>
    <row r="1240" spans="2:51" s="14" customFormat="1" ht="11.25">
      <c r="B1240" s="221"/>
      <c r="C1240" s="222"/>
      <c r="D1240" s="212" t="s">
        <v>283</v>
      </c>
      <c r="E1240" s="223" t="s">
        <v>1</v>
      </c>
      <c r="F1240" s="224" t="s">
        <v>1147</v>
      </c>
      <c r="G1240" s="222"/>
      <c r="H1240" s="225">
        <v>6.5030000000000001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84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2:51" s="14" customFormat="1" ht="11.25">
      <c r="B1241" s="221"/>
      <c r="C1241" s="222"/>
      <c r="D1241" s="212" t="s">
        <v>283</v>
      </c>
      <c r="E1241" s="223" t="s">
        <v>1</v>
      </c>
      <c r="F1241" s="224" t="s">
        <v>1148</v>
      </c>
      <c r="G1241" s="222"/>
      <c r="H1241" s="225">
        <v>19.841999999999999</v>
      </c>
      <c r="I1241" s="226"/>
      <c r="J1241" s="222"/>
      <c r="K1241" s="222"/>
      <c r="L1241" s="227"/>
      <c r="M1241" s="228"/>
      <c r="N1241" s="229"/>
      <c r="O1241" s="229"/>
      <c r="P1241" s="229"/>
      <c r="Q1241" s="229"/>
      <c r="R1241" s="229"/>
      <c r="S1241" s="229"/>
      <c r="T1241" s="230"/>
      <c r="AT1241" s="231" t="s">
        <v>283</v>
      </c>
      <c r="AU1241" s="231" t="s">
        <v>84</v>
      </c>
      <c r="AV1241" s="14" t="s">
        <v>84</v>
      </c>
      <c r="AW1241" s="14" t="s">
        <v>32</v>
      </c>
      <c r="AX1241" s="14" t="s">
        <v>76</v>
      </c>
      <c r="AY1241" s="231" t="s">
        <v>272</v>
      </c>
    </row>
    <row r="1242" spans="2:51" s="14" customFormat="1" ht="11.25">
      <c r="B1242" s="221"/>
      <c r="C1242" s="222"/>
      <c r="D1242" s="212" t="s">
        <v>283</v>
      </c>
      <c r="E1242" s="223" t="s">
        <v>1</v>
      </c>
      <c r="F1242" s="224" t="s">
        <v>1149</v>
      </c>
      <c r="G1242" s="222"/>
      <c r="H1242" s="225">
        <v>9.4380000000000006</v>
      </c>
      <c r="I1242" s="226"/>
      <c r="J1242" s="222"/>
      <c r="K1242" s="222"/>
      <c r="L1242" s="227"/>
      <c r="M1242" s="228"/>
      <c r="N1242" s="229"/>
      <c r="O1242" s="229"/>
      <c r="P1242" s="229"/>
      <c r="Q1242" s="229"/>
      <c r="R1242" s="229"/>
      <c r="S1242" s="229"/>
      <c r="T1242" s="230"/>
      <c r="AT1242" s="231" t="s">
        <v>283</v>
      </c>
      <c r="AU1242" s="231" t="s">
        <v>84</v>
      </c>
      <c r="AV1242" s="14" t="s">
        <v>84</v>
      </c>
      <c r="AW1242" s="14" t="s">
        <v>32</v>
      </c>
      <c r="AX1242" s="14" t="s">
        <v>76</v>
      </c>
      <c r="AY1242" s="231" t="s">
        <v>272</v>
      </c>
    </row>
    <row r="1243" spans="2:51" s="14" customFormat="1" ht="11.25">
      <c r="B1243" s="221"/>
      <c r="C1243" s="222"/>
      <c r="D1243" s="212" t="s">
        <v>283</v>
      </c>
      <c r="E1243" s="223" t="s">
        <v>1</v>
      </c>
      <c r="F1243" s="224" t="s">
        <v>1150</v>
      </c>
      <c r="G1243" s="222"/>
      <c r="H1243" s="225">
        <v>9.4290000000000003</v>
      </c>
      <c r="I1243" s="226"/>
      <c r="J1243" s="222"/>
      <c r="K1243" s="222"/>
      <c r="L1243" s="227"/>
      <c r="M1243" s="228"/>
      <c r="N1243" s="229"/>
      <c r="O1243" s="229"/>
      <c r="P1243" s="229"/>
      <c r="Q1243" s="229"/>
      <c r="R1243" s="229"/>
      <c r="S1243" s="229"/>
      <c r="T1243" s="230"/>
      <c r="AT1243" s="231" t="s">
        <v>283</v>
      </c>
      <c r="AU1243" s="231" t="s">
        <v>84</v>
      </c>
      <c r="AV1243" s="14" t="s">
        <v>84</v>
      </c>
      <c r="AW1243" s="14" t="s">
        <v>32</v>
      </c>
      <c r="AX1243" s="14" t="s">
        <v>76</v>
      </c>
      <c r="AY1243" s="231" t="s">
        <v>272</v>
      </c>
    </row>
    <row r="1244" spans="2:51" s="14" customFormat="1" ht="11.25">
      <c r="B1244" s="221"/>
      <c r="C1244" s="222"/>
      <c r="D1244" s="212" t="s">
        <v>283</v>
      </c>
      <c r="E1244" s="223" t="s">
        <v>1</v>
      </c>
      <c r="F1244" s="224" t="s">
        <v>1151</v>
      </c>
      <c r="G1244" s="222"/>
      <c r="H1244" s="225">
        <v>9.2409999999999997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84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2:51" s="14" customFormat="1" ht="11.25">
      <c r="B1245" s="221"/>
      <c r="C1245" s="222"/>
      <c r="D1245" s="212" t="s">
        <v>283</v>
      </c>
      <c r="E1245" s="223" t="s">
        <v>1</v>
      </c>
      <c r="F1245" s="224" t="s">
        <v>1152</v>
      </c>
      <c r="G1245" s="222"/>
      <c r="H1245" s="225">
        <v>17.123000000000001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AT1245" s="231" t="s">
        <v>283</v>
      </c>
      <c r="AU1245" s="231" t="s">
        <v>84</v>
      </c>
      <c r="AV1245" s="14" t="s">
        <v>84</v>
      </c>
      <c r="AW1245" s="14" t="s">
        <v>32</v>
      </c>
      <c r="AX1245" s="14" t="s">
        <v>76</v>
      </c>
      <c r="AY1245" s="231" t="s">
        <v>272</v>
      </c>
    </row>
    <row r="1246" spans="2:51" s="14" customFormat="1" ht="11.25">
      <c r="B1246" s="221"/>
      <c r="C1246" s="222"/>
      <c r="D1246" s="212" t="s">
        <v>283</v>
      </c>
      <c r="E1246" s="223" t="s">
        <v>1</v>
      </c>
      <c r="F1246" s="224" t="s">
        <v>1153</v>
      </c>
      <c r="G1246" s="222"/>
      <c r="H1246" s="225">
        <v>12.138</v>
      </c>
      <c r="I1246" s="226"/>
      <c r="J1246" s="222"/>
      <c r="K1246" s="222"/>
      <c r="L1246" s="227"/>
      <c r="M1246" s="228"/>
      <c r="N1246" s="229"/>
      <c r="O1246" s="229"/>
      <c r="P1246" s="229"/>
      <c r="Q1246" s="229"/>
      <c r="R1246" s="229"/>
      <c r="S1246" s="229"/>
      <c r="T1246" s="230"/>
      <c r="AT1246" s="231" t="s">
        <v>283</v>
      </c>
      <c r="AU1246" s="231" t="s">
        <v>84</v>
      </c>
      <c r="AV1246" s="14" t="s">
        <v>84</v>
      </c>
      <c r="AW1246" s="14" t="s">
        <v>32</v>
      </c>
      <c r="AX1246" s="14" t="s">
        <v>76</v>
      </c>
      <c r="AY1246" s="231" t="s">
        <v>272</v>
      </c>
    </row>
    <row r="1247" spans="2:51" s="14" customFormat="1" ht="11.25">
      <c r="B1247" s="221"/>
      <c r="C1247" s="222"/>
      <c r="D1247" s="212" t="s">
        <v>283</v>
      </c>
      <c r="E1247" s="223" t="s">
        <v>1</v>
      </c>
      <c r="F1247" s="224" t="s">
        <v>1154</v>
      </c>
      <c r="G1247" s="222"/>
      <c r="H1247" s="225">
        <v>18.190999999999999</v>
      </c>
      <c r="I1247" s="226"/>
      <c r="J1247" s="222"/>
      <c r="K1247" s="222"/>
      <c r="L1247" s="227"/>
      <c r="M1247" s="228"/>
      <c r="N1247" s="229"/>
      <c r="O1247" s="229"/>
      <c r="P1247" s="229"/>
      <c r="Q1247" s="229"/>
      <c r="R1247" s="229"/>
      <c r="S1247" s="229"/>
      <c r="T1247" s="230"/>
      <c r="AT1247" s="231" t="s">
        <v>283</v>
      </c>
      <c r="AU1247" s="231" t="s">
        <v>84</v>
      </c>
      <c r="AV1247" s="14" t="s">
        <v>84</v>
      </c>
      <c r="AW1247" s="14" t="s">
        <v>32</v>
      </c>
      <c r="AX1247" s="14" t="s">
        <v>76</v>
      </c>
      <c r="AY1247" s="231" t="s">
        <v>272</v>
      </c>
    </row>
    <row r="1248" spans="2:51" s="13" customFormat="1" ht="11.25">
      <c r="B1248" s="210"/>
      <c r="C1248" s="211"/>
      <c r="D1248" s="212" t="s">
        <v>283</v>
      </c>
      <c r="E1248" s="213" t="s">
        <v>1</v>
      </c>
      <c r="F1248" s="214" t="s">
        <v>285</v>
      </c>
      <c r="G1248" s="211"/>
      <c r="H1248" s="213" t="s">
        <v>1</v>
      </c>
      <c r="I1248" s="215"/>
      <c r="J1248" s="211"/>
      <c r="K1248" s="211"/>
      <c r="L1248" s="216"/>
      <c r="M1248" s="217"/>
      <c r="N1248" s="218"/>
      <c r="O1248" s="218"/>
      <c r="P1248" s="218"/>
      <c r="Q1248" s="218"/>
      <c r="R1248" s="218"/>
      <c r="S1248" s="218"/>
      <c r="T1248" s="219"/>
      <c r="AT1248" s="220" t="s">
        <v>283</v>
      </c>
      <c r="AU1248" s="220" t="s">
        <v>84</v>
      </c>
      <c r="AV1248" s="13" t="s">
        <v>16</v>
      </c>
      <c r="AW1248" s="13" t="s">
        <v>32</v>
      </c>
      <c r="AX1248" s="13" t="s">
        <v>76</v>
      </c>
      <c r="AY1248" s="220" t="s">
        <v>272</v>
      </c>
    </row>
    <row r="1249" spans="2:51" s="13" customFormat="1" ht="11.25">
      <c r="B1249" s="210"/>
      <c r="C1249" s="211"/>
      <c r="D1249" s="212" t="s">
        <v>283</v>
      </c>
      <c r="E1249" s="213" t="s">
        <v>1</v>
      </c>
      <c r="F1249" s="214" t="s">
        <v>833</v>
      </c>
      <c r="G1249" s="211"/>
      <c r="H1249" s="213" t="s">
        <v>1</v>
      </c>
      <c r="I1249" s="215"/>
      <c r="J1249" s="211"/>
      <c r="K1249" s="211"/>
      <c r="L1249" s="216"/>
      <c r="M1249" s="217"/>
      <c r="N1249" s="218"/>
      <c r="O1249" s="218"/>
      <c r="P1249" s="218"/>
      <c r="Q1249" s="218"/>
      <c r="R1249" s="218"/>
      <c r="S1249" s="218"/>
      <c r="T1249" s="219"/>
      <c r="AT1249" s="220" t="s">
        <v>283</v>
      </c>
      <c r="AU1249" s="220" t="s">
        <v>84</v>
      </c>
      <c r="AV1249" s="13" t="s">
        <v>16</v>
      </c>
      <c r="AW1249" s="13" t="s">
        <v>32</v>
      </c>
      <c r="AX1249" s="13" t="s">
        <v>76</v>
      </c>
      <c r="AY1249" s="220" t="s">
        <v>272</v>
      </c>
    </row>
    <row r="1250" spans="2:51" s="14" customFormat="1" ht="22.5">
      <c r="B1250" s="221"/>
      <c r="C1250" s="222"/>
      <c r="D1250" s="212" t="s">
        <v>283</v>
      </c>
      <c r="E1250" s="223" t="s">
        <v>1</v>
      </c>
      <c r="F1250" s="224" t="s">
        <v>1155</v>
      </c>
      <c r="G1250" s="222"/>
      <c r="H1250" s="225">
        <v>28.146999999999998</v>
      </c>
      <c r="I1250" s="226"/>
      <c r="J1250" s="222"/>
      <c r="K1250" s="222"/>
      <c r="L1250" s="227"/>
      <c r="M1250" s="228"/>
      <c r="N1250" s="229"/>
      <c r="O1250" s="229"/>
      <c r="P1250" s="229"/>
      <c r="Q1250" s="229"/>
      <c r="R1250" s="229"/>
      <c r="S1250" s="229"/>
      <c r="T1250" s="230"/>
      <c r="AT1250" s="231" t="s">
        <v>283</v>
      </c>
      <c r="AU1250" s="231" t="s">
        <v>84</v>
      </c>
      <c r="AV1250" s="14" t="s">
        <v>84</v>
      </c>
      <c r="AW1250" s="14" t="s">
        <v>32</v>
      </c>
      <c r="AX1250" s="14" t="s">
        <v>76</v>
      </c>
      <c r="AY1250" s="231" t="s">
        <v>272</v>
      </c>
    </row>
    <row r="1251" spans="2:51" s="14" customFormat="1" ht="33.75">
      <c r="B1251" s="221"/>
      <c r="C1251" s="222"/>
      <c r="D1251" s="212" t="s">
        <v>283</v>
      </c>
      <c r="E1251" s="223" t="s">
        <v>1</v>
      </c>
      <c r="F1251" s="224" t="s">
        <v>1156</v>
      </c>
      <c r="G1251" s="222"/>
      <c r="H1251" s="225">
        <v>63.814</v>
      </c>
      <c r="I1251" s="226"/>
      <c r="J1251" s="222"/>
      <c r="K1251" s="222"/>
      <c r="L1251" s="227"/>
      <c r="M1251" s="228"/>
      <c r="N1251" s="229"/>
      <c r="O1251" s="229"/>
      <c r="P1251" s="229"/>
      <c r="Q1251" s="229"/>
      <c r="R1251" s="229"/>
      <c r="S1251" s="229"/>
      <c r="T1251" s="230"/>
      <c r="AT1251" s="231" t="s">
        <v>283</v>
      </c>
      <c r="AU1251" s="231" t="s">
        <v>84</v>
      </c>
      <c r="AV1251" s="14" t="s">
        <v>84</v>
      </c>
      <c r="AW1251" s="14" t="s">
        <v>32</v>
      </c>
      <c r="AX1251" s="14" t="s">
        <v>76</v>
      </c>
      <c r="AY1251" s="231" t="s">
        <v>272</v>
      </c>
    </row>
    <row r="1252" spans="2:51" s="14" customFormat="1" ht="11.25">
      <c r="B1252" s="221"/>
      <c r="C1252" s="222"/>
      <c r="D1252" s="212" t="s">
        <v>283</v>
      </c>
      <c r="E1252" s="223" t="s">
        <v>1</v>
      </c>
      <c r="F1252" s="224" t="s">
        <v>1157</v>
      </c>
      <c r="G1252" s="222"/>
      <c r="H1252" s="225">
        <v>12.26</v>
      </c>
      <c r="I1252" s="226"/>
      <c r="J1252" s="222"/>
      <c r="K1252" s="222"/>
      <c r="L1252" s="227"/>
      <c r="M1252" s="228"/>
      <c r="N1252" s="229"/>
      <c r="O1252" s="229"/>
      <c r="P1252" s="229"/>
      <c r="Q1252" s="229"/>
      <c r="R1252" s="229"/>
      <c r="S1252" s="229"/>
      <c r="T1252" s="230"/>
      <c r="AT1252" s="231" t="s">
        <v>283</v>
      </c>
      <c r="AU1252" s="231" t="s">
        <v>84</v>
      </c>
      <c r="AV1252" s="14" t="s">
        <v>84</v>
      </c>
      <c r="AW1252" s="14" t="s">
        <v>32</v>
      </c>
      <c r="AX1252" s="14" t="s">
        <v>76</v>
      </c>
      <c r="AY1252" s="231" t="s">
        <v>272</v>
      </c>
    </row>
    <row r="1253" spans="2:51" s="14" customFormat="1" ht="11.25">
      <c r="B1253" s="221"/>
      <c r="C1253" s="222"/>
      <c r="D1253" s="212" t="s">
        <v>283</v>
      </c>
      <c r="E1253" s="223" t="s">
        <v>1</v>
      </c>
      <c r="F1253" s="224" t="s">
        <v>1158</v>
      </c>
      <c r="G1253" s="222"/>
      <c r="H1253" s="225">
        <v>32.042000000000002</v>
      </c>
      <c r="I1253" s="226"/>
      <c r="J1253" s="222"/>
      <c r="K1253" s="222"/>
      <c r="L1253" s="227"/>
      <c r="M1253" s="228"/>
      <c r="N1253" s="229"/>
      <c r="O1253" s="229"/>
      <c r="P1253" s="229"/>
      <c r="Q1253" s="229"/>
      <c r="R1253" s="229"/>
      <c r="S1253" s="229"/>
      <c r="T1253" s="230"/>
      <c r="AT1253" s="231" t="s">
        <v>283</v>
      </c>
      <c r="AU1253" s="231" t="s">
        <v>84</v>
      </c>
      <c r="AV1253" s="14" t="s">
        <v>84</v>
      </c>
      <c r="AW1253" s="14" t="s">
        <v>32</v>
      </c>
      <c r="AX1253" s="14" t="s">
        <v>76</v>
      </c>
      <c r="AY1253" s="231" t="s">
        <v>272</v>
      </c>
    </row>
    <row r="1254" spans="2:51" s="14" customFormat="1" ht="22.5">
      <c r="B1254" s="221"/>
      <c r="C1254" s="222"/>
      <c r="D1254" s="212" t="s">
        <v>283</v>
      </c>
      <c r="E1254" s="223" t="s">
        <v>1</v>
      </c>
      <c r="F1254" s="224" t="s">
        <v>1159</v>
      </c>
      <c r="G1254" s="222"/>
      <c r="H1254" s="225">
        <v>65.248999999999995</v>
      </c>
      <c r="I1254" s="226"/>
      <c r="J1254" s="222"/>
      <c r="K1254" s="222"/>
      <c r="L1254" s="227"/>
      <c r="M1254" s="228"/>
      <c r="N1254" s="229"/>
      <c r="O1254" s="229"/>
      <c r="P1254" s="229"/>
      <c r="Q1254" s="229"/>
      <c r="R1254" s="229"/>
      <c r="S1254" s="229"/>
      <c r="T1254" s="230"/>
      <c r="AT1254" s="231" t="s">
        <v>283</v>
      </c>
      <c r="AU1254" s="231" t="s">
        <v>84</v>
      </c>
      <c r="AV1254" s="14" t="s">
        <v>84</v>
      </c>
      <c r="AW1254" s="14" t="s">
        <v>32</v>
      </c>
      <c r="AX1254" s="14" t="s">
        <v>76</v>
      </c>
      <c r="AY1254" s="231" t="s">
        <v>272</v>
      </c>
    </row>
    <row r="1255" spans="2:51" s="14" customFormat="1" ht="11.25">
      <c r="B1255" s="221"/>
      <c r="C1255" s="222"/>
      <c r="D1255" s="212" t="s">
        <v>283</v>
      </c>
      <c r="E1255" s="223" t="s">
        <v>1</v>
      </c>
      <c r="F1255" s="224" t="s">
        <v>1160</v>
      </c>
      <c r="G1255" s="222"/>
      <c r="H1255" s="225">
        <v>37.107999999999997</v>
      </c>
      <c r="I1255" s="226"/>
      <c r="J1255" s="222"/>
      <c r="K1255" s="222"/>
      <c r="L1255" s="227"/>
      <c r="M1255" s="228"/>
      <c r="N1255" s="229"/>
      <c r="O1255" s="229"/>
      <c r="P1255" s="229"/>
      <c r="Q1255" s="229"/>
      <c r="R1255" s="229"/>
      <c r="S1255" s="229"/>
      <c r="T1255" s="230"/>
      <c r="AT1255" s="231" t="s">
        <v>283</v>
      </c>
      <c r="AU1255" s="231" t="s">
        <v>84</v>
      </c>
      <c r="AV1255" s="14" t="s">
        <v>84</v>
      </c>
      <c r="AW1255" s="14" t="s">
        <v>32</v>
      </c>
      <c r="AX1255" s="14" t="s">
        <v>76</v>
      </c>
      <c r="AY1255" s="231" t="s">
        <v>272</v>
      </c>
    </row>
    <row r="1256" spans="2:51" s="14" customFormat="1" ht="11.25">
      <c r="B1256" s="221"/>
      <c r="C1256" s="222"/>
      <c r="D1256" s="212" t="s">
        <v>283</v>
      </c>
      <c r="E1256" s="223" t="s">
        <v>1</v>
      </c>
      <c r="F1256" s="224" t="s">
        <v>1161</v>
      </c>
      <c r="G1256" s="222"/>
      <c r="H1256" s="225">
        <v>25.882000000000001</v>
      </c>
      <c r="I1256" s="226"/>
      <c r="J1256" s="222"/>
      <c r="K1256" s="222"/>
      <c r="L1256" s="227"/>
      <c r="M1256" s="228"/>
      <c r="N1256" s="229"/>
      <c r="O1256" s="229"/>
      <c r="P1256" s="229"/>
      <c r="Q1256" s="229"/>
      <c r="R1256" s="229"/>
      <c r="S1256" s="229"/>
      <c r="T1256" s="230"/>
      <c r="AT1256" s="231" t="s">
        <v>283</v>
      </c>
      <c r="AU1256" s="231" t="s">
        <v>84</v>
      </c>
      <c r="AV1256" s="14" t="s">
        <v>84</v>
      </c>
      <c r="AW1256" s="14" t="s">
        <v>32</v>
      </c>
      <c r="AX1256" s="14" t="s">
        <v>76</v>
      </c>
      <c r="AY1256" s="231" t="s">
        <v>272</v>
      </c>
    </row>
    <row r="1257" spans="2:51" s="14" customFormat="1" ht="33.75">
      <c r="B1257" s="221"/>
      <c r="C1257" s="222"/>
      <c r="D1257" s="212" t="s">
        <v>283</v>
      </c>
      <c r="E1257" s="223" t="s">
        <v>1</v>
      </c>
      <c r="F1257" s="224" t="s">
        <v>1162</v>
      </c>
      <c r="G1257" s="222"/>
      <c r="H1257" s="225">
        <v>100.875</v>
      </c>
      <c r="I1257" s="226"/>
      <c r="J1257" s="222"/>
      <c r="K1257" s="222"/>
      <c r="L1257" s="227"/>
      <c r="M1257" s="228"/>
      <c r="N1257" s="229"/>
      <c r="O1257" s="229"/>
      <c r="P1257" s="229"/>
      <c r="Q1257" s="229"/>
      <c r="R1257" s="229"/>
      <c r="S1257" s="229"/>
      <c r="T1257" s="230"/>
      <c r="AT1257" s="231" t="s">
        <v>283</v>
      </c>
      <c r="AU1257" s="231" t="s">
        <v>84</v>
      </c>
      <c r="AV1257" s="14" t="s">
        <v>84</v>
      </c>
      <c r="AW1257" s="14" t="s">
        <v>32</v>
      </c>
      <c r="AX1257" s="14" t="s">
        <v>76</v>
      </c>
      <c r="AY1257" s="231" t="s">
        <v>272</v>
      </c>
    </row>
    <row r="1258" spans="2:51" s="14" customFormat="1" ht="11.25">
      <c r="B1258" s="221"/>
      <c r="C1258" s="222"/>
      <c r="D1258" s="212" t="s">
        <v>283</v>
      </c>
      <c r="E1258" s="223" t="s">
        <v>1</v>
      </c>
      <c r="F1258" s="224" t="s">
        <v>1163</v>
      </c>
      <c r="G1258" s="222"/>
      <c r="H1258" s="225">
        <v>13.805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AT1258" s="231" t="s">
        <v>283</v>
      </c>
      <c r="AU1258" s="231" t="s">
        <v>84</v>
      </c>
      <c r="AV1258" s="14" t="s">
        <v>84</v>
      </c>
      <c r="AW1258" s="14" t="s">
        <v>32</v>
      </c>
      <c r="AX1258" s="14" t="s">
        <v>76</v>
      </c>
      <c r="AY1258" s="231" t="s">
        <v>272</v>
      </c>
    </row>
    <row r="1259" spans="2:51" s="14" customFormat="1" ht="22.5">
      <c r="B1259" s="221"/>
      <c r="C1259" s="222"/>
      <c r="D1259" s="212" t="s">
        <v>283</v>
      </c>
      <c r="E1259" s="223" t="s">
        <v>1</v>
      </c>
      <c r="F1259" s="224" t="s">
        <v>1164</v>
      </c>
      <c r="G1259" s="222"/>
      <c r="H1259" s="225">
        <v>178.44499999999999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AT1259" s="231" t="s">
        <v>283</v>
      </c>
      <c r="AU1259" s="231" t="s">
        <v>84</v>
      </c>
      <c r="AV1259" s="14" t="s">
        <v>84</v>
      </c>
      <c r="AW1259" s="14" t="s">
        <v>32</v>
      </c>
      <c r="AX1259" s="14" t="s">
        <v>76</v>
      </c>
      <c r="AY1259" s="231" t="s">
        <v>272</v>
      </c>
    </row>
    <row r="1260" spans="2:51" s="14" customFormat="1" ht="11.25">
      <c r="B1260" s="221"/>
      <c r="C1260" s="222"/>
      <c r="D1260" s="212" t="s">
        <v>283</v>
      </c>
      <c r="E1260" s="223" t="s">
        <v>1</v>
      </c>
      <c r="F1260" s="224" t="s">
        <v>1165</v>
      </c>
      <c r="G1260" s="222"/>
      <c r="H1260" s="225">
        <v>19.381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AT1260" s="231" t="s">
        <v>283</v>
      </c>
      <c r="AU1260" s="231" t="s">
        <v>84</v>
      </c>
      <c r="AV1260" s="14" t="s">
        <v>84</v>
      </c>
      <c r="AW1260" s="14" t="s">
        <v>32</v>
      </c>
      <c r="AX1260" s="14" t="s">
        <v>76</v>
      </c>
      <c r="AY1260" s="231" t="s">
        <v>272</v>
      </c>
    </row>
    <row r="1261" spans="2:51" s="14" customFormat="1" ht="11.25">
      <c r="B1261" s="221"/>
      <c r="C1261" s="222"/>
      <c r="D1261" s="212" t="s">
        <v>283</v>
      </c>
      <c r="E1261" s="223" t="s">
        <v>1</v>
      </c>
      <c r="F1261" s="224" t="s">
        <v>1166</v>
      </c>
      <c r="G1261" s="222"/>
      <c r="H1261" s="225">
        <v>14.163</v>
      </c>
      <c r="I1261" s="226"/>
      <c r="J1261" s="222"/>
      <c r="K1261" s="222"/>
      <c r="L1261" s="227"/>
      <c r="M1261" s="228"/>
      <c r="N1261" s="229"/>
      <c r="O1261" s="229"/>
      <c r="P1261" s="229"/>
      <c r="Q1261" s="229"/>
      <c r="R1261" s="229"/>
      <c r="S1261" s="229"/>
      <c r="T1261" s="230"/>
      <c r="AT1261" s="231" t="s">
        <v>283</v>
      </c>
      <c r="AU1261" s="231" t="s">
        <v>84</v>
      </c>
      <c r="AV1261" s="14" t="s">
        <v>84</v>
      </c>
      <c r="AW1261" s="14" t="s">
        <v>32</v>
      </c>
      <c r="AX1261" s="14" t="s">
        <v>76</v>
      </c>
      <c r="AY1261" s="231" t="s">
        <v>272</v>
      </c>
    </row>
    <row r="1262" spans="2:51" s="14" customFormat="1" ht="11.25">
      <c r="B1262" s="221"/>
      <c r="C1262" s="222"/>
      <c r="D1262" s="212" t="s">
        <v>283</v>
      </c>
      <c r="E1262" s="223" t="s">
        <v>1</v>
      </c>
      <c r="F1262" s="224" t="s">
        <v>1167</v>
      </c>
      <c r="G1262" s="222"/>
      <c r="H1262" s="225">
        <v>23.795000000000002</v>
      </c>
      <c r="I1262" s="226"/>
      <c r="J1262" s="222"/>
      <c r="K1262" s="222"/>
      <c r="L1262" s="227"/>
      <c r="M1262" s="228"/>
      <c r="N1262" s="229"/>
      <c r="O1262" s="229"/>
      <c r="P1262" s="229"/>
      <c r="Q1262" s="229"/>
      <c r="R1262" s="229"/>
      <c r="S1262" s="229"/>
      <c r="T1262" s="230"/>
      <c r="AT1262" s="231" t="s">
        <v>283</v>
      </c>
      <c r="AU1262" s="231" t="s">
        <v>84</v>
      </c>
      <c r="AV1262" s="14" t="s">
        <v>84</v>
      </c>
      <c r="AW1262" s="14" t="s">
        <v>32</v>
      </c>
      <c r="AX1262" s="14" t="s">
        <v>76</v>
      </c>
      <c r="AY1262" s="231" t="s">
        <v>272</v>
      </c>
    </row>
    <row r="1263" spans="2:51" s="14" customFormat="1" ht="11.25">
      <c r="B1263" s="221"/>
      <c r="C1263" s="222"/>
      <c r="D1263" s="212" t="s">
        <v>283</v>
      </c>
      <c r="E1263" s="223" t="s">
        <v>1</v>
      </c>
      <c r="F1263" s="224" t="s">
        <v>1168</v>
      </c>
      <c r="G1263" s="222"/>
      <c r="H1263" s="225">
        <v>24.977</v>
      </c>
      <c r="I1263" s="226"/>
      <c r="J1263" s="222"/>
      <c r="K1263" s="222"/>
      <c r="L1263" s="227"/>
      <c r="M1263" s="228"/>
      <c r="N1263" s="229"/>
      <c r="O1263" s="229"/>
      <c r="P1263" s="229"/>
      <c r="Q1263" s="229"/>
      <c r="R1263" s="229"/>
      <c r="S1263" s="229"/>
      <c r="T1263" s="230"/>
      <c r="AT1263" s="231" t="s">
        <v>283</v>
      </c>
      <c r="AU1263" s="231" t="s">
        <v>84</v>
      </c>
      <c r="AV1263" s="14" t="s">
        <v>84</v>
      </c>
      <c r="AW1263" s="14" t="s">
        <v>32</v>
      </c>
      <c r="AX1263" s="14" t="s">
        <v>76</v>
      </c>
      <c r="AY1263" s="231" t="s">
        <v>272</v>
      </c>
    </row>
    <row r="1264" spans="2:51" s="14" customFormat="1" ht="11.25">
      <c r="B1264" s="221"/>
      <c r="C1264" s="222"/>
      <c r="D1264" s="212" t="s">
        <v>283</v>
      </c>
      <c r="E1264" s="223" t="s">
        <v>1</v>
      </c>
      <c r="F1264" s="224" t="s">
        <v>1169</v>
      </c>
      <c r="G1264" s="222"/>
      <c r="H1264" s="225">
        <v>20.565999999999999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84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2:51" s="14" customFormat="1" ht="11.25">
      <c r="B1265" s="221"/>
      <c r="C1265" s="222"/>
      <c r="D1265" s="212" t="s">
        <v>283</v>
      </c>
      <c r="E1265" s="223" t="s">
        <v>1</v>
      </c>
      <c r="F1265" s="224" t="s">
        <v>1170</v>
      </c>
      <c r="G1265" s="222"/>
      <c r="H1265" s="225">
        <v>20.07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AT1265" s="231" t="s">
        <v>283</v>
      </c>
      <c r="AU1265" s="231" t="s">
        <v>84</v>
      </c>
      <c r="AV1265" s="14" t="s">
        <v>84</v>
      </c>
      <c r="AW1265" s="14" t="s">
        <v>32</v>
      </c>
      <c r="AX1265" s="14" t="s">
        <v>76</v>
      </c>
      <c r="AY1265" s="231" t="s">
        <v>272</v>
      </c>
    </row>
    <row r="1266" spans="2:51" s="14" customFormat="1" ht="11.25">
      <c r="B1266" s="221"/>
      <c r="C1266" s="222"/>
      <c r="D1266" s="212" t="s">
        <v>283</v>
      </c>
      <c r="E1266" s="223" t="s">
        <v>1</v>
      </c>
      <c r="F1266" s="224" t="s">
        <v>1171</v>
      </c>
      <c r="G1266" s="222"/>
      <c r="H1266" s="225">
        <v>15.835000000000001</v>
      </c>
      <c r="I1266" s="226"/>
      <c r="J1266" s="222"/>
      <c r="K1266" s="222"/>
      <c r="L1266" s="227"/>
      <c r="M1266" s="228"/>
      <c r="N1266" s="229"/>
      <c r="O1266" s="229"/>
      <c r="P1266" s="229"/>
      <c r="Q1266" s="229"/>
      <c r="R1266" s="229"/>
      <c r="S1266" s="229"/>
      <c r="T1266" s="230"/>
      <c r="AT1266" s="231" t="s">
        <v>283</v>
      </c>
      <c r="AU1266" s="231" t="s">
        <v>84</v>
      </c>
      <c r="AV1266" s="14" t="s">
        <v>84</v>
      </c>
      <c r="AW1266" s="14" t="s">
        <v>32</v>
      </c>
      <c r="AX1266" s="14" t="s">
        <v>76</v>
      </c>
      <c r="AY1266" s="231" t="s">
        <v>272</v>
      </c>
    </row>
    <row r="1267" spans="2:51" s="14" customFormat="1" ht="22.5">
      <c r="B1267" s="221"/>
      <c r="C1267" s="222"/>
      <c r="D1267" s="212" t="s">
        <v>283</v>
      </c>
      <c r="E1267" s="223" t="s">
        <v>1</v>
      </c>
      <c r="F1267" s="224" t="s">
        <v>1172</v>
      </c>
      <c r="G1267" s="222"/>
      <c r="H1267" s="225">
        <v>29.013000000000002</v>
      </c>
      <c r="I1267" s="226"/>
      <c r="J1267" s="222"/>
      <c r="K1267" s="222"/>
      <c r="L1267" s="227"/>
      <c r="M1267" s="228"/>
      <c r="N1267" s="229"/>
      <c r="O1267" s="229"/>
      <c r="P1267" s="229"/>
      <c r="Q1267" s="229"/>
      <c r="R1267" s="229"/>
      <c r="S1267" s="229"/>
      <c r="T1267" s="230"/>
      <c r="AT1267" s="231" t="s">
        <v>283</v>
      </c>
      <c r="AU1267" s="231" t="s">
        <v>84</v>
      </c>
      <c r="AV1267" s="14" t="s">
        <v>84</v>
      </c>
      <c r="AW1267" s="14" t="s">
        <v>32</v>
      </c>
      <c r="AX1267" s="14" t="s">
        <v>76</v>
      </c>
      <c r="AY1267" s="231" t="s">
        <v>272</v>
      </c>
    </row>
    <row r="1268" spans="2:51" s="14" customFormat="1" ht="11.25">
      <c r="B1268" s="221"/>
      <c r="C1268" s="222"/>
      <c r="D1268" s="212" t="s">
        <v>283</v>
      </c>
      <c r="E1268" s="223" t="s">
        <v>1</v>
      </c>
      <c r="F1268" s="224" t="s">
        <v>1173</v>
      </c>
      <c r="G1268" s="222"/>
      <c r="H1268" s="225">
        <v>9.9990000000000006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AT1268" s="231" t="s">
        <v>283</v>
      </c>
      <c r="AU1268" s="231" t="s">
        <v>84</v>
      </c>
      <c r="AV1268" s="14" t="s">
        <v>84</v>
      </c>
      <c r="AW1268" s="14" t="s">
        <v>32</v>
      </c>
      <c r="AX1268" s="14" t="s">
        <v>76</v>
      </c>
      <c r="AY1268" s="231" t="s">
        <v>272</v>
      </c>
    </row>
    <row r="1269" spans="2:51" s="14" customFormat="1" ht="11.25">
      <c r="B1269" s="221"/>
      <c r="C1269" s="222"/>
      <c r="D1269" s="212" t="s">
        <v>283</v>
      </c>
      <c r="E1269" s="223" t="s">
        <v>1</v>
      </c>
      <c r="F1269" s="224" t="s">
        <v>1174</v>
      </c>
      <c r="G1269" s="222"/>
      <c r="H1269" s="225">
        <v>60.424999999999997</v>
      </c>
      <c r="I1269" s="226"/>
      <c r="J1269" s="222"/>
      <c r="K1269" s="222"/>
      <c r="L1269" s="227"/>
      <c r="M1269" s="228"/>
      <c r="N1269" s="229"/>
      <c r="O1269" s="229"/>
      <c r="P1269" s="229"/>
      <c r="Q1269" s="229"/>
      <c r="R1269" s="229"/>
      <c r="S1269" s="229"/>
      <c r="T1269" s="230"/>
      <c r="AT1269" s="231" t="s">
        <v>283</v>
      </c>
      <c r="AU1269" s="231" t="s">
        <v>84</v>
      </c>
      <c r="AV1269" s="14" t="s">
        <v>84</v>
      </c>
      <c r="AW1269" s="14" t="s">
        <v>32</v>
      </c>
      <c r="AX1269" s="14" t="s">
        <v>76</v>
      </c>
      <c r="AY1269" s="231" t="s">
        <v>272</v>
      </c>
    </row>
    <row r="1270" spans="2:51" s="14" customFormat="1" ht="11.25">
      <c r="B1270" s="221"/>
      <c r="C1270" s="222"/>
      <c r="D1270" s="212" t="s">
        <v>283</v>
      </c>
      <c r="E1270" s="223" t="s">
        <v>1</v>
      </c>
      <c r="F1270" s="224" t="s">
        <v>1175</v>
      </c>
      <c r="G1270" s="222"/>
      <c r="H1270" s="225">
        <v>17.998999999999999</v>
      </c>
      <c r="I1270" s="226"/>
      <c r="J1270" s="222"/>
      <c r="K1270" s="222"/>
      <c r="L1270" s="227"/>
      <c r="M1270" s="228"/>
      <c r="N1270" s="229"/>
      <c r="O1270" s="229"/>
      <c r="P1270" s="229"/>
      <c r="Q1270" s="229"/>
      <c r="R1270" s="229"/>
      <c r="S1270" s="229"/>
      <c r="T1270" s="230"/>
      <c r="AT1270" s="231" t="s">
        <v>283</v>
      </c>
      <c r="AU1270" s="231" t="s">
        <v>84</v>
      </c>
      <c r="AV1270" s="14" t="s">
        <v>84</v>
      </c>
      <c r="AW1270" s="14" t="s">
        <v>32</v>
      </c>
      <c r="AX1270" s="14" t="s">
        <v>76</v>
      </c>
      <c r="AY1270" s="231" t="s">
        <v>272</v>
      </c>
    </row>
    <row r="1271" spans="2:51" s="14" customFormat="1" ht="22.5">
      <c r="B1271" s="221"/>
      <c r="C1271" s="222"/>
      <c r="D1271" s="212" t="s">
        <v>283</v>
      </c>
      <c r="E1271" s="223" t="s">
        <v>1</v>
      </c>
      <c r="F1271" s="224" t="s">
        <v>1176</v>
      </c>
      <c r="G1271" s="222"/>
      <c r="H1271" s="225">
        <v>64.159000000000006</v>
      </c>
      <c r="I1271" s="226"/>
      <c r="J1271" s="222"/>
      <c r="K1271" s="222"/>
      <c r="L1271" s="227"/>
      <c r="M1271" s="228"/>
      <c r="N1271" s="229"/>
      <c r="O1271" s="229"/>
      <c r="P1271" s="229"/>
      <c r="Q1271" s="229"/>
      <c r="R1271" s="229"/>
      <c r="S1271" s="229"/>
      <c r="T1271" s="230"/>
      <c r="AT1271" s="231" t="s">
        <v>283</v>
      </c>
      <c r="AU1271" s="231" t="s">
        <v>84</v>
      </c>
      <c r="AV1271" s="14" t="s">
        <v>84</v>
      </c>
      <c r="AW1271" s="14" t="s">
        <v>32</v>
      </c>
      <c r="AX1271" s="14" t="s">
        <v>76</v>
      </c>
      <c r="AY1271" s="231" t="s">
        <v>272</v>
      </c>
    </row>
    <row r="1272" spans="2:51" s="14" customFormat="1" ht="22.5">
      <c r="B1272" s="221"/>
      <c r="C1272" s="222"/>
      <c r="D1272" s="212" t="s">
        <v>283</v>
      </c>
      <c r="E1272" s="223" t="s">
        <v>1</v>
      </c>
      <c r="F1272" s="224" t="s">
        <v>1177</v>
      </c>
      <c r="G1272" s="222"/>
      <c r="H1272" s="225">
        <v>70.692999999999998</v>
      </c>
      <c r="I1272" s="226"/>
      <c r="J1272" s="222"/>
      <c r="K1272" s="222"/>
      <c r="L1272" s="227"/>
      <c r="M1272" s="228"/>
      <c r="N1272" s="229"/>
      <c r="O1272" s="229"/>
      <c r="P1272" s="229"/>
      <c r="Q1272" s="229"/>
      <c r="R1272" s="229"/>
      <c r="S1272" s="229"/>
      <c r="T1272" s="230"/>
      <c r="AT1272" s="231" t="s">
        <v>283</v>
      </c>
      <c r="AU1272" s="231" t="s">
        <v>84</v>
      </c>
      <c r="AV1272" s="14" t="s">
        <v>84</v>
      </c>
      <c r="AW1272" s="14" t="s">
        <v>32</v>
      </c>
      <c r="AX1272" s="14" t="s">
        <v>76</v>
      </c>
      <c r="AY1272" s="231" t="s">
        <v>272</v>
      </c>
    </row>
    <row r="1273" spans="2:51" s="14" customFormat="1" ht="11.25">
      <c r="B1273" s="221"/>
      <c r="C1273" s="222"/>
      <c r="D1273" s="212" t="s">
        <v>283</v>
      </c>
      <c r="E1273" s="223" t="s">
        <v>1</v>
      </c>
      <c r="F1273" s="224" t="s">
        <v>1178</v>
      </c>
      <c r="G1273" s="222"/>
      <c r="H1273" s="225">
        <v>48.432000000000002</v>
      </c>
      <c r="I1273" s="226"/>
      <c r="J1273" s="222"/>
      <c r="K1273" s="222"/>
      <c r="L1273" s="227"/>
      <c r="M1273" s="228"/>
      <c r="N1273" s="229"/>
      <c r="O1273" s="229"/>
      <c r="P1273" s="229"/>
      <c r="Q1273" s="229"/>
      <c r="R1273" s="229"/>
      <c r="S1273" s="229"/>
      <c r="T1273" s="230"/>
      <c r="AT1273" s="231" t="s">
        <v>283</v>
      </c>
      <c r="AU1273" s="231" t="s">
        <v>84</v>
      </c>
      <c r="AV1273" s="14" t="s">
        <v>84</v>
      </c>
      <c r="AW1273" s="14" t="s">
        <v>32</v>
      </c>
      <c r="AX1273" s="14" t="s">
        <v>76</v>
      </c>
      <c r="AY1273" s="231" t="s">
        <v>272</v>
      </c>
    </row>
    <row r="1274" spans="2:51" s="14" customFormat="1" ht="11.25">
      <c r="B1274" s="221"/>
      <c r="C1274" s="222"/>
      <c r="D1274" s="212" t="s">
        <v>283</v>
      </c>
      <c r="E1274" s="223" t="s">
        <v>1</v>
      </c>
      <c r="F1274" s="224" t="s">
        <v>1179</v>
      </c>
      <c r="G1274" s="222"/>
      <c r="H1274" s="225">
        <v>29.033999999999999</v>
      </c>
      <c r="I1274" s="226"/>
      <c r="J1274" s="222"/>
      <c r="K1274" s="222"/>
      <c r="L1274" s="227"/>
      <c r="M1274" s="228"/>
      <c r="N1274" s="229"/>
      <c r="O1274" s="229"/>
      <c r="P1274" s="229"/>
      <c r="Q1274" s="229"/>
      <c r="R1274" s="229"/>
      <c r="S1274" s="229"/>
      <c r="T1274" s="230"/>
      <c r="AT1274" s="231" t="s">
        <v>283</v>
      </c>
      <c r="AU1274" s="231" t="s">
        <v>84</v>
      </c>
      <c r="AV1274" s="14" t="s">
        <v>84</v>
      </c>
      <c r="AW1274" s="14" t="s">
        <v>32</v>
      </c>
      <c r="AX1274" s="14" t="s">
        <v>76</v>
      </c>
      <c r="AY1274" s="231" t="s">
        <v>272</v>
      </c>
    </row>
    <row r="1275" spans="2:51" s="13" customFormat="1" ht="11.25">
      <c r="B1275" s="210"/>
      <c r="C1275" s="211"/>
      <c r="D1275" s="212" t="s">
        <v>283</v>
      </c>
      <c r="E1275" s="213" t="s">
        <v>1</v>
      </c>
      <c r="F1275" s="214" t="s">
        <v>285</v>
      </c>
      <c r="G1275" s="211"/>
      <c r="H1275" s="213" t="s">
        <v>1</v>
      </c>
      <c r="I1275" s="215"/>
      <c r="J1275" s="211"/>
      <c r="K1275" s="211"/>
      <c r="L1275" s="216"/>
      <c r="M1275" s="217"/>
      <c r="N1275" s="218"/>
      <c r="O1275" s="218"/>
      <c r="P1275" s="218"/>
      <c r="Q1275" s="218"/>
      <c r="R1275" s="218"/>
      <c r="S1275" s="218"/>
      <c r="T1275" s="219"/>
      <c r="AT1275" s="220" t="s">
        <v>283</v>
      </c>
      <c r="AU1275" s="220" t="s">
        <v>84</v>
      </c>
      <c r="AV1275" s="13" t="s">
        <v>16</v>
      </c>
      <c r="AW1275" s="13" t="s">
        <v>32</v>
      </c>
      <c r="AX1275" s="13" t="s">
        <v>76</v>
      </c>
      <c r="AY1275" s="220" t="s">
        <v>272</v>
      </c>
    </row>
    <row r="1276" spans="2:51" s="13" customFormat="1" ht="11.25">
      <c r="B1276" s="210"/>
      <c r="C1276" s="211"/>
      <c r="D1276" s="212" t="s">
        <v>283</v>
      </c>
      <c r="E1276" s="213" t="s">
        <v>1</v>
      </c>
      <c r="F1276" s="214" t="s">
        <v>837</v>
      </c>
      <c r="G1276" s="211"/>
      <c r="H1276" s="213" t="s">
        <v>1</v>
      </c>
      <c r="I1276" s="215"/>
      <c r="J1276" s="211"/>
      <c r="K1276" s="211"/>
      <c r="L1276" s="216"/>
      <c r="M1276" s="217"/>
      <c r="N1276" s="218"/>
      <c r="O1276" s="218"/>
      <c r="P1276" s="218"/>
      <c r="Q1276" s="218"/>
      <c r="R1276" s="218"/>
      <c r="S1276" s="218"/>
      <c r="T1276" s="219"/>
      <c r="AT1276" s="220" t="s">
        <v>283</v>
      </c>
      <c r="AU1276" s="220" t="s">
        <v>84</v>
      </c>
      <c r="AV1276" s="13" t="s">
        <v>16</v>
      </c>
      <c r="AW1276" s="13" t="s">
        <v>32</v>
      </c>
      <c r="AX1276" s="13" t="s">
        <v>76</v>
      </c>
      <c r="AY1276" s="220" t="s">
        <v>272</v>
      </c>
    </row>
    <row r="1277" spans="2:51" s="14" customFormat="1" ht="11.25">
      <c r="B1277" s="221"/>
      <c r="C1277" s="222"/>
      <c r="D1277" s="212" t="s">
        <v>283</v>
      </c>
      <c r="E1277" s="223" t="s">
        <v>1</v>
      </c>
      <c r="F1277" s="224" t="s">
        <v>1180</v>
      </c>
      <c r="G1277" s="222"/>
      <c r="H1277" s="225">
        <v>38.76</v>
      </c>
      <c r="I1277" s="226"/>
      <c r="J1277" s="222"/>
      <c r="K1277" s="222"/>
      <c r="L1277" s="227"/>
      <c r="M1277" s="228"/>
      <c r="N1277" s="229"/>
      <c r="O1277" s="229"/>
      <c r="P1277" s="229"/>
      <c r="Q1277" s="229"/>
      <c r="R1277" s="229"/>
      <c r="S1277" s="229"/>
      <c r="T1277" s="230"/>
      <c r="AT1277" s="231" t="s">
        <v>283</v>
      </c>
      <c r="AU1277" s="231" t="s">
        <v>84</v>
      </c>
      <c r="AV1277" s="14" t="s">
        <v>84</v>
      </c>
      <c r="AW1277" s="14" t="s">
        <v>32</v>
      </c>
      <c r="AX1277" s="14" t="s">
        <v>76</v>
      </c>
      <c r="AY1277" s="231" t="s">
        <v>272</v>
      </c>
    </row>
    <row r="1278" spans="2:51" s="14" customFormat="1" ht="11.25">
      <c r="B1278" s="221"/>
      <c r="C1278" s="222"/>
      <c r="D1278" s="212" t="s">
        <v>283</v>
      </c>
      <c r="E1278" s="223" t="s">
        <v>1</v>
      </c>
      <c r="F1278" s="224" t="s">
        <v>1181</v>
      </c>
      <c r="G1278" s="222"/>
      <c r="H1278" s="225">
        <v>68.043000000000006</v>
      </c>
      <c r="I1278" s="226"/>
      <c r="J1278" s="222"/>
      <c r="K1278" s="222"/>
      <c r="L1278" s="227"/>
      <c r="M1278" s="228"/>
      <c r="N1278" s="229"/>
      <c r="O1278" s="229"/>
      <c r="P1278" s="229"/>
      <c r="Q1278" s="229"/>
      <c r="R1278" s="229"/>
      <c r="S1278" s="229"/>
      <c r="T1278" s="230"/>
      <c r="AT1278" s="231" t="s">
        <v>283</v>
      </c>
      <c r="AU1278" s="231" t="s">
        <v>84</v>
      </c>
      <c r="AV1278" s="14" t="s">
        <v>84</v>
      </c>
      <c r="AW1278" s="14" t="s">
        <v>32</v>
      </c>
      <c r="AX1278" s="14" t="s">
        <v>76</v>
      </c>
      <c r="AY1278" s="231" t="s">
        <v>272</v>
      </c>
    </row>
    <row r="1279" spans="2:51" s="14" customFormat="1" ht="11.25">
      <c r="B1279" s="221"/>
      <c r="C1279" s="222"/>
      <c r="D1279" s="212" t="s">
        <v>283</v>
      </c>
      <c r="E1279" s="223" t="s">
        <v>1</v>
      </c>
      <c r="F1279" s="224" t="s">
        <v>1182</v>
      </c>
      <c r="G1279" s="222"/>
      <c r="H1279" s="225">
        <v>37.524999999999999</v>
      </c>
      <c r="I1279" s="226"/>
      <c r="J1279" s="222"/>
      <c r="K1279" s="222"/>
      <c r="L1279" s="227"/>
      <c r="M1279" s="228"/>
      <c r="N1279" s="229"/>
      <c r="O1279" s="229"/>
      <c r="P1279" s="229"/>
      <c r="Q1279" s="229"/>
      <c r="R1279" s="229"/>
      <c r="S1279" s="229"/>
      <c r="T1279" s="230"/>
      <c r="AT1279" s="231" t="s">
        <v>283</v>
      </c>
      <c r="AU1279" s="231" t="s">
        <v>84</v>
      </c>
      <c r="AV1279" s="14" t="s">
        <v>84</v>
      </c>
      <c r="AW1279" s="14" t="s">
        <v>32</v>
      </c>
      <c r="AX1279" s="14" t="s">
        <v>76</v>
      </c>
      <c r="AY1279" s="231" t="s">
        <v>272</v>
      </c>
    </row>
    <row r="1280" spans="2:51" s="14" customFormat="1" ht="33.75">
      <c r="B1280" s="221"/>
      <c r="C1280" s="222"/>
      <c r="D1280" s="212" t="s">
        <v>283</v>
      </c>
      <c r="E1280" s="223" t="s">
        <v>1</v>
      </c>
      <c r="F1280" s="224" t="s">
        <v>1183</v>
      </c>
      <c r="G1280" s="222"/>
      <c r="H1280" s="225">
        <v>74.38</v>
      </c>
      <c r="I1280" s="226"/>
      <c r="J1280" s="222"/>
      <c r="K1280" s="222"/>
      <c r="L1280" s="227"/>
      <c r="M1280" s="228"/>
      <c r="N1280" s="229"/>
      <c r="O1280" s="229"/>
      <c r="P1280" s="229"/>
      <c r="Q1280" s="229"/>
      <c r="R1280" s="229"/>
      <c r="S1280" s="229"/>
      <c r="T1280" s="230"/>
      <c r="AT1280" s="231" t="s">
        <v>283</v>
      </c>
      <c r="AU1280" s="231" t="s">
        <v>84</v>
      </c>
      <c r="AV1280" s="14" t="s">
        <v>84</v>
      </c>
      <c r="AW1280" s="14" t="s">
        <v>32</v>
      </c>
      <c r="AX1280" s="14" t="s">
        <v>76</v>
      </c>
      <c r="AY1280" s="231" t="s">
        <v>272</v>
      </c>
    </row>
    <row r="1281" spans="2:51" s="14" customFormat="1" ht="22.5">
      <c r="B1281" s="221"/>
      <c r="C1281" s="222"/>
      <c r="D1281" s="212" t="s">
        <v>283</v>
      </c>
      <c r="E1281" s="223" t="s">
        <v>1</v>
      </c>
      <c r="F1281" s="224" t="s">
        <v>1184</v>
      </c>
      <c r="G1281" s="222"/>
      <c r="H1281" s="225">
        <v>43.174999999999997</v>
      </c>
      <c r="I1281" s="226"/>
      <c r="J1281" s="222"/>
      <c r="K1281" s="222"/>
      <c r="L1281" s="227"/>
      <c r="M1281" s="228"/>
      <c r="N1281" s="229"/>
      <c r="O1281" s="229"/>
      <c r="P1281" s="229"/>
      <c r="Q1281" s="229"/>
      <c r="R1281" s="229"/>
      <c r="S1281" s="229"/>
      <c r="T1281" s="230"/>
      <c r="AT1281" s="231" t="s">
        <v>283</v>
      </c>
      <c r="AU1281" s="231" t="s">
        <v>84</v>
      </c>
      <c r="AV1281" s="14" t="s">
        <v>84</v>
      </c>
      <c r="AW1281" s="14" t="s">
        <v>32</v>
      </c>
      <c r="AX1281" s="14" t="s">
        <v>76</v>
      </c>
      <c r="AY1281" s="231" t="s">
        <v>272</v>
      </c>
    </row>
    <row r="1282" spans="2:51" s="14" customFormat="1" ht="33.75">
      <c r="B1282" s="221"/>
      <c r="C1282" s="222"/>
      <c r="D1282" s="212" t="s">
        <v>283</v>
      </c>
      <c r="E1282" s="223" t="s">
        <v>1</v>
      </c>
      <c r="F1282" s="224" t="s">
        <v>1185</v>
      </c>
      <c r="G1282" s="222"/>
      <c r="H1282" s="225">
        <v>65.873000000000005</v>
      </c>
      <c r="I1282" s="226"/>
      <c r="J1282" s="222"/>
      <c r="K1282" s="222"/>
      <c r="L1282" s="227"/>
      <c r="M1282" s="228"/>
      <c r="N1282" s="229"/>
      <c r="O1282" s="229"/>
      <c r="P1282" s="229"/>
      <c r="Q1282" s="229"/>
      <c r="R1282" s="229"/>
      <c r="S1282" s="229"/>
      <c r="T1282" s="230"/>
      <c r="AT1282" s="231" t="s">
        <v>283</v>
      </c>
      <c r="AU1282" s="231" t="s">
        <v>84</v>
      </c>
      <c r="AV1282" s="14" t="s">
        <v>84</v>
      </c>
      <c r="AW1282" s="14" t="s">
        <v>32</v>
      </c>
      <c r="AX1282" s="14" t="s">
        <v>76</v>
      </c>
      <c r="AY1282" s="231" t="s">
        <v>272</v>
      </c>
    </row>
    <row r="1283" spans="2:51" s="14" customFormat="1" ht="11.25">
      <c r="B1283" s="221"/>
      <c r="C1283" s="222"/>
      <c r="D1283" s="212" t="s">
        <v>283</v>
      </c>
      <c r="E1283" s="223" t="s">
        <v>1</v>
      </c>
      <c r="F1283" s="224" t="s">
        <v>1186</v>
      </c>
      <c r="G1283" s="222"/>
      <c r="H1283" s="225">
        <v>229.15799999999999</v>
      </c>
      <c r="I1283" s="226"/>
      <c r="J1283" s="222"/>
      <c r="K1283" s="222"/>
      <c r="L1283" s="227"/>
      <c r="M1283" s="228"/>
      <c r="N1283" s="229"/>
      <c r="O1283" s="229"/>
      <c r="P1283" s="229"/>
      <c r="Q1283" s="229"/>
      <c r="R1283" s="229"/>
      <c r="S1283" s="229"/>
      <c r="T1283" s="230"/>
      <c r="AT1283" s="231" t="s">
        <v>283</v>
      </c>
      <c r="AU1283" s="231" t="s">
        <v>84</v>
      </c>
      <c r="AV1283" s="14" t="s">
        <v>84</v>
      </c>
      <c r="AW1283" s="14" t="s">
        <v>32</v>
      </c>
      <c r="AX1283" s="14" t="s">
        <v>76</v>
      </c>
      <c r="AY1283" s="231" t="s">
        <v>272</v>
      </c>
    </row>
    <row r="1284" spans="2:51" s="14" customFormat="1" ht="11.25">
      <c r="B1284" s="221"/>
      <c r="C1284" s="222"/>
      <c r="D1284" s="212" t="s">
        <v>283</v>
      </c>
      <c r="E1284" s="223" t="s">
        <v>1</v>
      </c>
      <c r="F1284" s="224" t="s">
        <v>1187</v>
      </c>
      <c r="G1284" s="222"/>
      <c r="H1284" s="225">
        <v>14.643000000000001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AT1284" s="231" t="s">
        <v>283</v>
      </c>
      <c r="AU1284" s="231" t="s">
        <v>84</v>
      </c>
      <c r="AV1284" s="14" t="s">
        <v>84</v>
      </c>
      <c r="AW1284" s="14" t="s">
        <v>32</v>
      </c>
      <c r="AX1284" s="14" t="s">
        <v>76</v>
      </c>
      <c r="AY1284" s="231" t="s">
        <v>272</v>
      </c>
    </row>
    <row r="1285" spans="2:51" s="14" customFormat="1" ht="11.25">
      <c r="B1285" s="221"/>
      <c r="C1285" s="222"/>
      <c r="D1285" s="212" t="s">
        <v>283</v>
      </c>
      <c r="E1285" s="223" t="s">
        <v>1</v>
      </c>
      <c r="F1285" s="224" t="s">
        <v>1188</v>
      </c>
      <c r="G1285" s="222"/>
      <c r="H1285" s="225">
        <v>15.042999999999999</v>
      </c>
      <c r="I1285" s="226"/>
      <c r="J1285" s="222"/>
      <c r="K1285" s="222"/>
      <c r="L1285" s="227"/>
      <c r="M1285" s="228"/>
      <c r="N1285" s="229"/>
      <c r="O1285" s="229"/>
      <c r="P1285" s="229"/>
      <c r="Q1285" s="229"/>
      <c r="R1285" s="229"/>
      <c r="S1285" s="229"/>
      <c r="T1285" s="230"/>
      <c r="AT1285" s="231" t="s">
        <v>283</v>
      </c>
      <c r="AU1285" s="231" t="s">
        <v>84</v>
      </c>
      <c r="AV1285" s="14" t="s">
        <v>84</v>
      </c>
      <c r="AW1285" s="14" t="s">
        <v>32</v>
      </c>
      <c r="AX1285" s="14" t="s">
        <v>76</v>
      </c>
      <c r="AY1285" s="231" t="s">
        <v>272</v>
      </c>
    </row>
    <row r="1286" spans="2:51" s="14" customFormat="1" ht="11.25">
      <c r="B1286" s="221"/>
      <c r="C1286" s="222"/>
      <c r="D1286" s="212" t="s">
        <v>283</v>
      </c>
      <c r="E1286" s="223" t="s">
        <v>1</v>
      </c>
      <c r="F1286" s="224" t="s">
        <v>1189</v>
      </c>
      <c r="G1286" s="222"/>
      <c r="H1286" s="225">
        <v>15.335000000000001</v>
      </c>
      <c r="I1286" s="226"/>
      <c r="J1286" s="222"/>
      <c r="K1286" s="222"/>
      <c r="L1286" s="227"/>
      <c r="M1286" s="228"/>
      <c r="N1286" s="229"/>
      <c r="O1286" s="229"/>
      <c r="P1286" s="229"/>
      <c r="Q1286" s="229"/>
      <c r="R1286" s="229"/>
      <c r="S1286" s="229"/>
      <c r="T1286" s="230"/>
      <c r="AT1286" s="231" t="s">
        <v>283</v>
      </c>
      <c r="AU1286" s="231" t="s">
        <v>84</v>
      </c>
      <c r="AV1286" s="14" t="s">
        <v>84</v>
      </c>
      <c r="AW1286" s="14" t="s">
        <v>32</v>
      </c>
      <c r="AX1286" s="14" t="s">
        <v>76</v>
      </c>
      <c r="AY1286" s="231" t="s">
        <v>272</v>
      </c>
    </row>
    <row r="1287" spans="2:51" s="14" customFormat="1" ht="11.25">
      <c r="B1287" s="221"/>
      <c r="C1287" s="222"/>
      <c r="D1287" s="212" t="s">
        <v>283</v>
      </c>
      <c r="E1287" s="223" t="s">
        <v>1</v>
      </c>
      <c r="F1287" s="224" t="s">
        <v>1190</v>
      </c>
      <c r="G1287" s="222"/>
      <c r="H1287" s="225">
        <v>32.72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84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2:51" s="14" customFormat="1" ht="11.25">
      <c r="B1288" s="221"/>
      <c r="C1288" s="222"/>
      <c r="D1288" s="212" t="s">
        <v>283</v>
      </c>
      <c r="E1288" s="223" t="s">
        <v>1</v>
      </c>
      <c r="F1288" s="224" t="s">
        <v>1191</v>
      </c>
      <c r="G1288" s="222"/>
      <c r="H1288" s="225">
        <v>28.815000000000001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AT1288" s="231" t="s">
        <v>283</v>
      </c>
      <c r="AU1288" s="231" t="s">
        <v>84</v>
      </c>
      <c r="AV1288" s="14" t="s">
        <v>84</v>
      </c>
      <c r="AW1288" s="14" t="s">
        <v>32</v>
      </c>
      <c r="AX1288" s="14" t="s">
        <v>76</v>
      </c>
      <c r="AY1288" s="231" t="s">
        <v>272</v>
      </c>
    </row>
    <row r="1289" spans="2:51" s="14" customFormat="1" ht="11.25">
      <c r="B1289" s="221"/>
      <c r="C1289" s="222"/>
      <c r="D1289" s="212" t="s">
        <v>283</v>
      </c>
      <c r="E1289" s="223" t="s">
        <v>1</v>
      </c>
      <c r="F1289" s="224" t="s">
        <v>1192</v>
      </c>
      <c r="G1289" s="222"/>
      <c r="H1289" s="225">
        <v>55.29</v>
      </c>
      <c r="I1289" s="226"/>
      <c r="J1289" s="222"/>
      <c r="K1289" s="222"/>
      <c r="L1289" s="227"/>
      <c r="M1289" s="228"/>
      <c r="N1289" s="229"/>
      <c r="O1289" s="229"/>
      <c r="P1289" s="229"/>
      <c r="Q1289" s="229"/>
      <c r="R1289" s="229"/>
      <c r="S1289" s="229"/>
      <c r="T1289" s="230"/>
      <c r="AT1289" s="231" t="s">
        <v>283</v>
      </c>
      <c r="AU1289" s="231" t="s">
        <v>84</v>
      </c>
      <c r="AV1289" s="14" t="s">
        <v>84</v>
      </c>
      <c r="AW1289" s="14" t="s">
        <v>32</v>
      </c>
      <c r="AX1289" s="14" t="s">
        <v>76</v>
      </c>
      <c r="AY1289" s="231" t="s">
        <v>272</v>
      </c>
    </row>
    <row r="1290" spans="2:51" s="14" customFormat="1" ht="11.25">
      <c r="B1290" s="221"/>
      <c r="C1290" s="222"/>
      <c r="D1290" s="212" t="s">
        <v>283</v>
      </c>
      <c r="E1290" s="223" t="s">
        <v>1</v>
      </c>
      <c r="F1290" s="224" t="s">
        <v>1193</v>
      </c>
      <c r="G1290" s="222"/>
      <c r="H1290" s="225">
        <v>9.9049999999999994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283</v>
      </c>
      <c r="AU1290" s="231" t="s">
        <v>84</v>
      </c>
      <c r="AV1290" s="14" t="s">
        <v>84</v>
      </c>
      <c r="AW1290" s="14" t="s">
        <v>32</v>
      </c>
      <c r="AX1290" s="14" t="s">
        <v>76</v>
      </c>
      <c r="AY1290" s="231" t="s">
        <v>272</v>
      </c>
    </row>
    <row r="1291" spans="2:51" s="14" customFormat="1" ht="11.25">
      <c r="B1291" s="221"/>
      <c r="C1291" s="222"/>
      <c r="D1291" s="212" t="s">
        <v>283</v>
      </c>
      <c r="E1291" s="223" t="s">
        <v>1</v>
      </c>
      <c r="F1291" s="224" t="s">
        <v>1194</v>
      </c>
      <c r="G1291" s="222"/>
      <c r="H1291" s="225">
        <v>25.31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84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2:51" s="14" customFormat="1" ht="11.25">
      <c r="B1292" s="221"/>
      <c r="C1292" s="222"/>
      <c r="D1292" s="212" t="s">
        <v>283</v>
      </c>
      <c r="E1292" s="223" t="s">
        <v>1</v>
      </c>
      <c r="F1292" s="224" t="s">
        <v>1195</v>
      </c>
      <c r="G1292" s="222"/>
      <c r="H1292" s="225">
        <v>14.164999999999999</v>
      </c>
      <c r="I1292" s="226"/>
      <c r="J1292" s="222"/>
      <c r="K1292" s="222"/>
      <c r="L1292" s="227"/>
      <c r="M1292" s="228"/>
      <c r="N1292" s="229"/>
      <c r="O1292" s="229"/>
      <c r="P1292" s="229"/>
      <c r="Q1292" s="229"/>
      <c r="R1292" s="229"/>
      <c r="S1292" s="229"/>
      <c r="T1292" s="230"/>
      <c r="AT1292" s="231" t="s">
        <v>283</v>
      </c>
      <c r="AU1292" s="231" t="s">
        <v>84</v>
      </c>
      <c r="AV1292" s="14" t="s">
        <v>84</v>
      </c>
      <c r="AW1292" s="14" t="s">
        <v>32</v>
      </c>
      <c r="AX1292" s="14" t="s">
        <v>76</v>
      </c>
      <c r="AY1292" s="231" t="s">
        <v>272</v>
      </c>
    </row>
    <row r="1293" spans="2:51" s="14" customFormat="1" ht="11.25">
      <c r="B1293" s="221"/>
      <c r="C1293" s="222"/>
      <c r="D1293" s="212" t="s">
        <v>283</v>
      </c>
      <c r="E1293" s="223" t="s">
        <v>1</v>
      </c>
      <c r="F1293" s="224" t="s">
        <v>1196</v>
      </c>
      <c r="G1293" s="222"/>
      <c r="H1293" s="225">
        <v>14.878</v>
      </c>
      <c r="I1293" s="226"/>
      <c r="J1293" s="222"/>
      <c r="K1293" s="222"/>
      <c r="L1293" s="227"/>
      <c r="M1293" s="228"/>
      <c r="N1293" s="229"/>
      <c r="O1293" s="229"/>
      <c r="P1293" s="229"/>
      <c r="Q1293" s="229"/>
      <c r="R1293" s="229"/>
      <c r="S1293" s="229"/>
      <c r="T1293" s="230"/>
      <c r="AT1293" s="231" t="s">
        <v>283</v>
      </c>
      <c r="AU1293" s="231" t="s">
        <v>84</v>
      </c>
      <c r="AV1293" s="14" t="s">
        <v>84</v>
      </c>
      <c r="AW1293" s="14" t="s">
        <v>32</v>
      </c>
      <c r="AX1293" s="14" t="s">
        <v>76</v>
      </c>
      <c r="AY1293" s="231" t="s">
        <v>272</v>
      </c>
    </row>
    <row r="1294" spans="2:51" s="14" customFormat="1" ht="11.25">
      <c r="B1294" s="221"/>
      <c r="C1294" s="222"/>
      <c r="D1294" s="212" t="s">
        <v>283</v>
      </c>
      <c r="E1294" s="223" t="s">
        <v>1</v>
      </c>
      <c r="F1294" s="224" t="s">
        <v>1197</v>
      </c>
      <c r="G1294" s="222"/>
      <c r="H1294" s="225">
        <v>19.558</v>
      </c>
      <c r="I1294" s="226"/>
      <c r="J1294" s="222"/>
      <c r="K1294" s="222"/>
      <c r="L1294" s="227"/>
      <c r="M1294" s="228"/>
      <c r="N1294" s="229"/>
      <c r="O1294" s="229"/>
      <c r="P1294" s="229"/>
      <c r="Q1294" s="229"/>
      <c r="R1294" s="229"/>
      <c r="S1294" s="229"/>
      <c r="T1294" s="230"/>
      <c r="AT1294" s="231" t="s">
        <v>283</v>
      </c>
      <c r="AU1294" s="231" t="s">
        <v>84</v>
      </c>
      <c r="AV1294" s="14" t="s">
        <v>84</v>
      </c>
      <c r="AW1294" s="14" t="s">
        <v>32</v>
      </c>
      <c r="AX1294" s="14" t="s">
        <v>76</v>
      </c>
      <c r="AY1294" s="231" t="s">
        <v>272</v>
      </c>
    </row>
    <row r="1295" spans="2:51" s="14" customFormat="1" ht="22.5">
      <c r="B1295" s="221"/>
      <c r="C1295" s="222"/>
      <c r="D1295" s="212" t="s">
        <v>283</v>
      </c>
      <c r="E1295" s="223" t="s">
        <v>1</v>
      </c>
      <c r="F1295" s="224" t="s">
        <v>1198</v>
      </c>
      <c r="G1295" s="222"/>
      <c r="H1295" s="225">
        <v>21.763000000000002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84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2:51" s="14" customFormat="1" ht="11.25">
      <c r="B1296" s="221"/>
      <c r="C1296" s="222"/>
      <c r="D1296" s="212" t="s">
        <v>283</v>
      </c>
      <c r="E1296" s="223" t="s">
        <v>1</v>
      </c>
      <c r="F1296" s="224" t="s">
        <v>1199</v>
      </c>
      <c r="G1296" s="222"/>
      <c r="H1296" s="225">
        <v>2.9249999999999998</v>
      </c>
      <c r="I1296" s="226"/>
      <c r="J1296" s="222"/>
      <c r="K1296" s="222"/>
      <c r="L1296" s="227"/>
      <c r="M1296" s="228"/>
      <c r="N1296" s="229"/>
      <c r="O1296" s="229"/>
      <c r="P1296" s="229"/>
      <c r="Q1296" s="229"/>
      <c r="R1296" s="229"/>
      <c r="S1296" s="229"/>
      <c r="T1296" s="230"/>
      <c r="AT1296" s="231" t="s">
        <v>283</v>
      </c>
      <c r="AU1296" s="231" t="s">
        <v>84</v>
      </c>
      <c r="AV1296" s="14" t="s">
        <v>84</v>
      </c>
      <c r="AW1296" s="14" t="s">
        <v>32</v>
      </c>
      <c r="AX1296" s="14" t="s">
        <v>76</v>
      </c>
      <c r="AY1296" s="231" t="s">
        <v>272</v>
      </c>
    </row>
    <row r="1297" spans="1:65" s="14" customFormat="1" ht="11.25">
      <c r="B1297" s="221"/>
      <c r="C1297" s="222"/>
      <c r="D1297" s="212" t="s">
        <v>283</v>
      </c>
      <c r="E1297" s="223" t="s">
        <v>1</v>
      </c>
      <c r="F1297" s="224" t="s">
        <v>1200</v>
      </c>
      <c r="G1297" s="222"/>
      <c r="H1297" s="225">
        <v>25.992999999999999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AT1297" s="231" t="s">
        <v>283</v>
      </c>
      <c r="AU1297" s="231" t="s">
        <v>84</v>
      </c>
      <c r="AV1297" s="14" t="s">
        <v>84</v>
      </c>
      <c r="AW1297" s="14" t="s">
        <v>32</v>
      </c>
      <c r="AX1297" s="14" t="s">
        <v>76</v>
      </c>
      <c r="AY1297" s="231" t="s">
        <v>272</v>
      </c>
    </row>
    <row r="1298" spans="1:65" s="14" customFormat="1" ht="11.25">
      <c r="B1298" s="221"/>
      <c r="C1298" s="222"/>
      <c r="D1298" s="212" t="s">
        <v>283</v>
      </c>
      <c r="E1298" s="223" t="s">
        <v>1</v>
      </c>
      <c r="F1298" s="224" t="s">
        <v>1201</v>
      </c>
      <c r="G1298" s="222"/>
      <c r="H1298" s="225">
        <v>2.34</v>
      </c>
      <c r="I1298" s="226"/>
      <c r="J1298" s="222"/>
      <c r="K1298" s="222"/>
      <c r="L1298" s="227"/>
      <c r="M1298" s="228"/>
      <c r="N1298" s="229"/>
      <c r="O1298" s="229"/>
      <c r="P1298" s="229"/>
      <c r="Q1298" s="229"/>
      <c r="R1298" s="229"/>
      <c r="S1298" s="229"/>
      <c r="T1298" s="230"/>
      <c r="AT1298" s="231" t="s">
        <v>283</v>
      </c>
      <c r="AU1298" s="231" t="s">
        <v>84</v>
      </c>
      <c r="AV1298" s="14" t="s">
        <v>84</v>
      </c>
      <c r="AW1298" s="14" t="s">
        <v>32</v>
      </c>
      <c r="AX1298" s="14" t="s">
        <v>76</v>
      </c>
      <c r="AY1298" s="231" t="s">
        <v>272</v>
      </c>
    </row>
    <row r="1299" spans="1:65" s="14" customFormat="1" ht="11.25">
      <c r="B1299" s="221"/>
      <c r="C1299" s="222"/>
      <c r="D1299" s="212" t="s">
        <v>283</v>
      </c>
      <c r="E1299" s="223" t="s">
        <v>1</v>
      </c>
      <c r="F1299" s="224" t="s">
        <v>1202</v>
      </c>
      <c r="G1299" s="222"/>
      <c r="H1299" s="225">
        <v>14.005000000000001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84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4" customFormat="1" ht="11.25">
      <c r="B1300" s="221"/>
      <c r="C1300" s="222"/>
      <c r="D1300" s="212" t="s">
        <v>283</v>
      </c>
      <c r="E1300" s="223" t="s">
        <v>1</v>
      </c>
      <c r="F1300" s="224" t="s">
        <v>1203</v>
      </c>
      <c r="G1300" s="222"/>
      <c r="H1300" s="225">
        <v>7.41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AT1300" s="231" t="s">
        <v>283</v>
      </c>
      <c r="AU1300" s="231" t="s">
        <v>84</v>
      </c>
      <c r="AV1300" s="14" t="s">
        <v>84</v>
      </c>
      <c r="AW1300" s="14" t="s">
        <v>32</v>
      </c>
      <c r="AX1300" s="14" t="s">
        <v>76</v>
      </c>
      <c r="AY1300" s="231" t="s">
        <v>272</v>
      </c>
    </row>
    <row r="1301" spans="1:65" s="14" customFormat="1" ht="11.25">
      <c r="B1301" s="221"/>
      <c r="C1301" s="222"/>
      <c r="D1301" s="212" t="s">
        <v>283</v>
      </c>
      <c r="E1301" s="223" t="s">
        <v>1</v>
      </c>
      <c r="F1301" s="224" t="s">
        <v>1204</v>
      </c>
      <c r="G1301" s="222"/>
      <c r="H1301" s="225">
        <v>23.428000000000001</v>
      </c>
      <c r="I1301" s="226"/>
      <c r="J1301" s="222"/>
      <c r="K1301" s="222"/>
      <c r="L1301" s="227"/>
      <c r="M1301" s="228"/>
      <c r="N1301" s="229"/>
      <c r="O1301" s="229"/>
      <c r="P1301" s="229"/>
      <c r="Q1301" s="229"/>
      <c r="R1301" s="229"/>
      <c r="S1301" s="229"/>
      <c r="T1301" s="230"/>
      <c r="AT1301" s="231" t="s">
        <v>283</v>
      </c>
      <c r="AU1301" s="231" t="s">
        <v>84</v>
      </c>
      <c r="AV1301" s="14" t="s">
        <v>84</v>
      </c>
      <c r="AW1301" s="14" t="s">
        <v>32</v>
      </c>
      <c r="AX1301" s="14" t="s">
        <v>76</v>
      </c>
      <c r="AY1301" s="231" t="s">
        <v>272</v>
      </c>
    </row>
    <row r="1302" spans="1:65" s="14" customFormat="1" ht="11.25">
      <c r="B1302" s="221"/>
      <c r="C1302" s="222"/>
      <c r="D1302" s="212" t="s">
        <v>283</v>
      </c>
      <c r="E1302" s="223" t="s">
        <v>1</v>
      </c>
      <c r="F1302" s="224" t="s">
        <v>1205</v>
      </c>
      <c r="G1302" s="222"/>
      <c r="H1302" s="225">
        <v>4.0949999999999998</v>
      </c>
      <c r="I1302" s="226"/>
      <c r="J1302" s="222"/>
      <c r="K1302" s="222"/>
      <c r="L1302" s="227"/>
      <c r="M1302" s="228"/>
      <c r="N1302" s="229"/>
      <c r="O1302" s="229"/>
      <c r="P1302" s="229"/>
      <c r="Q1302" s="229"/>
      <c r="R1302" s="229"/>
      <c r="S1302" s="229"/>
      <c r="T1302" s="230"/>
      <c r="AT1302" s="231" t="s">
        <v>283</v>
      </c>
      <c r="AU1302" s="231" t="s">
        <v>84</v>
      </c>
      <c r="AV1302" s="14" t="s">
        <v>84</v>
      </c>
      <c r="AW1302" s="14" t="s">
        <v>32</v>
      </c>
      <c r="AX1302" s="14" t="s">
        <v>76</v>
      </c>
      <c r="AY1302" s="231" t="s">
        <v>272</v>
      </c>
    </row>
    <row r="1303" spans="1:65" s="14" customFormat="1" ht="11.25">
      <c r="B1303" s="221"/>
      <c r="C1303" s="222"/>
      <c r="D1303" s="212" t="s">
        <v>283</v>
      </c>
      <c r="E1303" s="223" t="s">
        <v>1</v>
      </c>
      <c r="F1303" s="224" t="s">
        <v>1206</v>
      </c>
      <c r="G1303" s="222"/>
      <c r="H1303" s="225">
        <v>27.69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AT1303" s="231" t="s">
        <v>283</v>
      </c>
      <c r="AU1303" s="231" t="s">
        <v>84</v>
      </c>
      <c r="AV1303" s="14" t="s">
        <v>84</v>
      </c>
      <c r="AW1303" s="14" t="s">
        <v>32</v>
      </c>
      <c r="AX1303" s="14" t="s">
        <v>76</v>
      </c>
      <c r="AY1303" s="231" t="s">
        <v>272</v>
      </c>
    </row>
    <row r="1304" spans="1:65" s="13" customFormat="1" ht="11.25">
      <c r="B1304" s="210"/>
      <c r="C1304" s="211"/>
      <c r="D1304" s="212" t="s">
        <v>283</v>
      </c>
      <c r="E1304" s="213" t="s">
        <v>1</v>
      </c>
      <c r="F1304" s="214" t="s">
        <v>854</v>
      </c>
      <c r="G1304" s="211"/>
      <c r="H1304" s="213" t="s">
        <v>1</v>
      </c>
      <c r="I1304" s="215"/>
      <c r="J1304" s="211"/>
      <c r="K1304" s="211"/>
      <c r="L1304" s="216"/>
      <c r="M1304" s="217"/>
      <c r="N1304" s="218"/>
      <c r="O1304" s="218"/>
      <c r="P1304" s="218"/>
      <c r="Q1304" s="218"/>
      <c r="R1304" s="218"/>
      <c r="S1304" s="218"/>
      <c r="T1304" s="219"/>
      <c r="AT1304" s="220" t="s">
        <v>283</v>
      </c>
      <c r="AU1304" s="220" t="s">
        <v>84</v>
      </c>
      <c r="AV1304" s="13" t="s">
        <v>16</v>
      </c>
      <c r="AW1304" s="13" t="s">
        <v>32</v>
      </c>
      <c r="AX1304" s="13" t="s">
        <v>76</v>
      </c>
      <c r="AY1304" s="220" t="s">
        <v>272</v>
      </c>
    </row>
    <row r="1305" spans="1:65" s="14" customFormat="1" ht="11.25">
      <c r="B1305" s="221"/>
      <c r="C1305" s="222"/>
      <c r="D1305" s="212" t="s">
        <v>283</v>
      </c>
      <c r="E1305" s="223" t="s">
        <v>1</v>
      </c>
      <c r="F1305" s="224" t="s">
        <v>1207</v>
      </c>
      <c r="G1305" s="222"/>
      <c r="H1305" s="225">
        <v>52.76</v>
      </c>
      <c r="I1305" s="226"/>
      <c r="J1305" s="222"/>
      <c r="K1305" s="222"/>
      <c r="L1305" s="227"/>
      <c r="M1305" s="228"/>
      <c r="N1305" s="229"/>
      <c r="O1305" s="229"/>
      <c r="P1305" s="229"/>
      <c r="Q1305" s="229"/>
      <c r="R1305" s="229"/>
      <c r="S1305" s="229"/>
      <c r="T1305" s="230"/>
      <c r="AT1305" s="231" t="s">
        <v>283</v>
      </c>
      <c r="AU1305" s="231" t="s">
        <v>84</v>
      </c>
      <c r="AV1305" s="14" t="s">
        <v>84</v>
      </c>
      <c r="AW1305" s="14" t="s">
        <v>32</v>
      </c>
      <c r="AX1305" s="14" t="s">
        <v>76</v>
      </c>
      <c r="AY1305" s="231" t="s">
        <v>272</v>
      </c>
    </row>
    <row r="1306" spans="1:65" s="2" customFormat="1" ht="24.2" customHeight="1">
      <c r="A1306" s="34"/>
      <c r="B1306" s="35"/>
      <c r="C1306" s="192" t="s">
        <v>1208</v>
      </c>
      <c r="D1306" s="192" t="s">
        <v>274</v>
      </c>
      <c r="E1306" s="193" t="s">
        <v>1209</v>
      </c>
      <c r="F1306" s="194" t="s">
        <v>1210</v>
      </c>
      <c r="G1306" s="195" t="s">
        <v>156</v>
      </c>
      <c r="H1306" s="196">
        <v>737.07</v>
      </c>
      <c r="I1306" s="197"/>
      <c r="J1306" s="198">
        <f>ROUND(I1306*H1306,2)</f>
        <v>0</v>
      </c>
      <c r="K1306" s="194" t="s">
        <v>278</v>
      </c>
      <c r="L1306" s="39"/>
      <c r="M1306" s="199" t="s">
        <v>1</v>
      </c>
      <c r="N1306" s="200" t="s">
        <v>41</v>
      </c>
      <c r="O1306" s="71"/>
      <c r="P1306" s="201">
        <f>O1306*H1306</f>
        <v>0</v>
      </c>
      <c r="Q1306" s="201">
        <v>0.14605000000000001</v>
      </c>
      <c r="R1306" s="201">
        <f>Q1306*H1306</f>
        <v>107.64907350000001</v>
      </c>
      <c r="S1306" s="201">
        <v>0</v>
      </c>
      <c r="T1306" s="202">
        <f>S1306*H1306</f>
        <v>0</v>
      </c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R1306" s="203" t="s">
        <v>279</v>
      </c>
      <c r="AT1306" s="203" t="s">
        <v>274</v>
      </c>
      <c r="AU1306" s="203" t="s">
        <v>84</v>
      </c>
      <c r="AY1306" s="17" t="s">
        <v>272</v>
      </c>
      <c r="BE1306" s="204">
        <f>IF(N1306="základní",J1306,0)</f>
        <v>0</v>
      </c>
      <c r="BF1306" s="204">
        <f>IF(N1306="snížená",J1306,0)</f>
        <v>0</v>
      </c>
      <c r="BG1306" s="204">
        <f>IF(N1306="zákl. přenesená",J1306,0)</f>
        <v>0</v>
      </c>
      <c r="BH1306" s="204">
        <f>IF(N1306="sníž. přenesená",J1306,0)</f>
        <v>0</v>
      </c>
      <c r="BI1306" s="204">
        <f>IF(N1306="nulová",J1306,0)</f>
        <v>0</v>
      </c>
      <c r="BJ1306" s="17" t="s">
        <v>16</v>
      </c>
      <c r="BK1306" s="204">
        <f>ROUND(I1306*H1306,2)</f>
        <v>0</v>
      </c>
      <c r="BL1306" s="17" t="s">
        <v>279</v>
      </c>
      <c r="BM1306" s="203" t="s">
        <v>1211</v>
      </c>
    </row>
    <row r="1307" spans="1:65" s="2" customFormat="1" ht="11.25">
      <c r="A1307" s="34"/>
      <c r="B1307" s="35"/>
      <c r="C1307" s="36"/>
      <c r="D1307" s="205" t="s">
        <v>281</v>
      </c>
      <c r="E1307" s="36"/>
      <c r="F1307" s="206" t="s">
        <v>1212</v>
      </c>
      <c r="G1307" s="36"/>
      <c r="H1307" s="36"/>
      <c r="I1307" s="207"/>
      <c r="J1307" s="36"/>
      <c r="K1307" s="36"/>
      <c r="L1307" s="39"/>
      <c r="M1307" s="208"/>
      <c r="N1307" s="209"/>
      <c r="O1307" s="71"/>
      <c r="P1307" s="71"/>
      <c r="Q1307" s="71"/>
      <c r="R1307" s="71"/>
      <c r="S1307" s="71"/>
      <c r="T1307" s="72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T1307" s="17" t="s">
        <v>281</v>
      </c>
      <c r="AU1307" s="17" t="s">
        <v>84</v>
      </c>
    </row>
    <row r="1308" spans="1:65" s="13" customFormat="1" ht="22.5">
      <c r="B1308" s="210"/>
      <c r="C1308" s="211"/>
      <c r="D1308" s="212" t="s">
        <v>283</v>
      </c>
      <c r="E1308" s="213" t="s">
        <v>1</v>
      </c>
      <c r="F1308" s="214" t="s">
        <v>829</v>
      </c>
      <c r="G1308" s="211"/>
      <c r="H1308" s="213" t="s">
        <v>1</v>
      </c>
      <c r="I1308" s="215"/>
      <c r="J1308" s="211"/>
      <c r="K1308" s="211"/>
      <c r="L1308" s="216"/>
      <c r="M1308" s="217"/>
      <c r="N1308" s="218"/>
      <c r="O1308" s="218"/>
      <c r="P1308" s="218"/>
      <c r="Q1308" s="218"/>
      <c r="R1308" s="218"/>
      <c r="S1308" s="218"/>
      <c r="T1308" s="219"/>
      <c r="AT1308" s="220" t="s">
        <v>283</v>
      </c>
      <c r="AU1308" s="220" t="s">
        <v>84</v>
      </c>
      <c r="AV1308" s="13" t="s">
        <v>16</v>
      </c>
      <c r="AW1308" s="13" t="s">
        <v>32</v>
      </c>
      <c r="AX1308" s="13" t="s">
        <v>76</v>
      </c>
      <c r="AY1308" s="220" t="s">
        <v>272</v>
      </c>
    </row>
    <row r="1309" spans="1:65" s="13" customFormat="1" ht="11.25">
      <c r="B1309" s="210"/>
      <c r="C1309" s="211"/>
      <c r="D1309" s="212" t="s">
        <v>283</v>
      </c>
      <c r="E1309" s="213" t="s">
        <v>1</v>
      </c>
      <c r="F1309" s="214" t="s">
        <v>285</v>
      </c>
      <c r="G1309" s="211"/>
      <c r="H1309" s="213" t="s">
        <v>1</v>
      </c>
      <c r="I1309" s="215"/>
      <c r="J1309" s="211"/>
      <c r="K1309" s="211"/>
      <c r="L1309" s="216"/>
      <c r="M1309" s="217"/>
      <c r="N1309" s="218"/>
      <c r="O1309" s="218"/>
      <c r="P1309" s="218"/>
      <c r="Q1309" s="218"/>
      <c r="R1309" s="218"/>
      <c r="S1309" s="218"/>
      <c r="T1309" s="219"/>
      <c r="AT1309" s="220" t="s">
        <v>283</v>
      </c>
      <c r="AU1309" s="220" t="s">
        <v>84</v>
      </c>
      <c r="AV1309" s="13" t="s">
        <v>16</v>
      </c>
      <c r="AW1309" s="13" t="s">
        <v>32</v>
      </c>
      <c r="AX1309" s="13" t="s">
        <v>76</v>
      </c>
      <c r="AY1309" s="220" t="s">
        <v>272</v>
      </c>
    </row>
    <row r="1310" spans="1:65" s="13" customFormat="1" ht="11.25">
      <c r="B1310" s="210"/>
      <c r="C1310" s="211"/>
      <c r="D1310" s="212" t="s">
        <v>283</v>
      </c>
      <c r="E1310" s="213" t="s">
        <v>1</v>
      </c>
      <c r="F1310" s="214" t="s">
        <v>1213</v>
      </c>
      <c r="G1310" s="211"/>
      <c r="H1310" s="213" t="s">
        <v>1</v>
      </c>
      <c r="I1310" s="215"/>
      <c r="J1310" s="211"/>
      <c r="K1310" s="211"/>
      <c r="L1310" s="216"/>
      <c r="M1310" s="217"/>
      <c r="N1310" s="218"/>
      <c r="O1310" s="218"/>
      <c r="P1310" s="218"/>
      <c r="Q1310" s="218"/>
      <c r="R1310" s="218"/>
      <c r="S1310" s="218"/>
      <c r="T1310" s="219"/>
      <c r="AT1310" s="220" t="s">
        <v>283</v>
      </c>
      <c r="AU1310" s="220" t="s">
        <v>84</v>
      </c>
      <c r="AV1310" s="13" t="s">
        <v>16</v>
      </c>
      <c r="AW1310" s="13" t="s">
        <v>32</v>
      </c>
      <c r="AX1310" s="13" t="s">
        <v>76</v>
      </c>
      <c r="AY1310" s="220" t="s">
        <v>272</v>
      </c>
    </row>
    <row r="1311" spans="1:65" s="14" customFormat="1" ht="22.5">
      <c r="B1311" s="221"/>
      <c r="C1311" s="222"/>
      <c r="D1311" s="212" t="s">
        <v>283</v>
      </c>
      <c r="E1311" s="223" t="s">
        <v>1</v>
      </c>
      <c r="F1311" s="224" t="s">
        <v>1214</v>
      </c>
      <c r="G1311" s="222"/>
      <c r="H1311" s="225">
        <v>46.201999999999998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84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14" customFormat="1" ht="11.25">
      <c r="B1312" s="221"/>
      <c r="C1312" s="222"/>
      <c r="D1312" s="212" t="s">
        <v>283</v>
      </c>
      <c r="E1312" s="223" t="s">
        <v>1</v>
      </c>
      <c r="F1312" s="224" t="s">
        <v>1215</v>
      </c>
      <c r="G1312" s="222"/>
      <c r="H1312" s="225">
        <v>2.7309999999999999</v>
      </c>
      <c r="I1312" s="226"/>
      <c r="J1312" s="222"/>
      <c r="K1312" s="222"/>
      <c r="L1312" s="227"/>
      <c r="M1312" s="228"/>
      <c r="N1312" s="229"/>
      <c r="O1312" s="229"/>
      <c r="P1312" s="229"/>
      <c r="Q1312" s="229"/>
      <c r="R1312" s="229"/>
      <c r="S1312" s="229"/>
      <c r="T1312" s="230"/>
      <c r="AT1312" s="231" t="s">
        <v>283</v>
      </c>
      <c r="AU1312" s="231" t="s">
        <v>84</v>
      </c>
      <c r="AV1312" s="14" t="s">
        <v>84</v>
      </c>
      <c r="AW1312" s="14" t="s">
        <v>32</v>
      </c>
      <c r="AX1312" s="14" t="s">
        <v>76</v>
      </c>
      <c r="AY1312" s="231" t="s">
        <v>272</v>
      </c>
    </row>
    <row r="1313" spans="2:51" s="14" customFormat="1" ht="22.5">
      <c r="B1313" s="221"/>
      <c r="C1313" s="222"/>
      <c r="D1313" s="212" t="s">
        <v>283</v>
      </c>
      <c r="E1313" s="223" t="s">
        <v>1</v>
      </c>
      <c r="F1313" s="224" t="s">
        <v>1216</v>
      </c>
      <c r="G1313" s="222"/>
      <c r="H1313" s="225">
        <v>73.281000000000006</v>
      </c>
      <c r="I1313" s="226"/>
      <c r="J1313" s="222"/>
      <c r="K1313" s="222"/>
      <c r="L1313" s="227"/>
      <c r="M1313" s="228"/>
      <c r="N1313" s="229"/>
      <c r="O1313" s="229"/>
      <c r="P1313" s="229"/>
      <c r="Q1313" s="229"/>
      <c r="R1313" s="229"/>
      <c r="S1313" s="229"/>
      <c r="T1313" s="230"/>
      <c r="AT1313" s="231" t="s">
        <v>283</v>
      </c>
      <c r="AU1313" s="231" t="s">
        <v>84</v>
      </c>
      <c r="AV1313" s="14" t="s">
        <v>84</v>
      </c>
      <c r="AW1313" s="14" t="s">
        <v>32</v>
      </c>
      <c r="AX1313" s="14" t="s">
        <v>76</v>
      </c>
      <c r="AY1313" s="231" t="s">
        <v>272</v>
      </c>
    </row>
    <row r="1314" spans="2:51" s="14" customFormat="1" ht="11.25">
      <c r="B1314" s="221"/>
      <c r="C1314" s="222"/>
      <c r="D1314" s="212" t="s">
        <v>283</v>
      </c>
      <c r="E1314" s="223" t="s">
        <v>1</v>
      </c>
      <c r="F1314" s="224" t="s">
        <v>1217</v>
      </c>
      <c r="G1314" s="222"/>
      <c r="H1314" s="225">
        <v>19.945</v>
      </c>
      <c r="I1314" s="226"/>
      <c r="J1314" s="222"/>
      <c r="K1314" s="222"/>
      <c r="L1314" s="227"/>
      <c r="M1314" s="228"/>
      <c r="N1314" s="229"/>
      <c r="O1314" s="229"/>
      <c r="P1314" s="229"/>
      <c r="Q1314" s="229"/>
      <c r="R1314" s="229"/>
      <c r="S1314" s="229"/>
      <c r="T1314" s="230"/>
      <c r="AT1314" s="231" t="s">
        <v>283</v>
      </c>
      <c r="AU1314" s="231" t="s">
        <v>84</v>
      </c>
      <c r="AV1314" s="14" t="s">
        <v>84</v>
      </c>
      <c r="AW1314" s="14" t="s">
        <v>32</v>
      </c>
      <c r="AX1314" s="14" t="s">
        <v>76</v>
      </c>
      <c r="AY1314" s="231" t="s">
        <v>272</v>
      </c>
    </row>
    <row r="1315" spans="2:51" s="14" customFormat="1" ht="11.25">
      <c r="B1315" s="221"/>
      <c r="C1315" s="222"/>
      <c r="D1315" s="212" t="s">
        <v>283</v>
      </c>
      <c r="E1315" s="223" t="s">
        <v>1</v>
      </c>
      <c r="F1315" s="224" t="s">
        <v>1218</v>
      </c>
      <c r="G1315" s="222"/>
      <c r="H1315" s="225">
        <v>17.556999999999999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AT1315" s="231" t="s">
        <v>283</v>
      </c>
      <c r="AU1315" s="231" t="s">
        <v>84</v>
      </c>
      <c r="AV1315" s="14" t="s">
        <v>84</v>
      </c>
      <c r="AW1315" s="14" t="s">
        <v>32</v>
      </c>
      <c r="AX1315" s="14" t="s">
        <v>76</v>
      </c>
      <c r="AY1315" s="231" t="s">
        <v>272</v>
      </c>
    </row>
    <row r="1316" spans="2:51" s="14" customFormat="1" ht="11.25">
      <c r="B1316" s="221"/>
      <c r="C1316" s="222"/>
      <c r="D1316" s="212" t="s">
        <v>283</v>
      </c>
      <c r="E1316" s="223" t="s">
        <v>1</v>
      </c>
      <c r="F1316" s="224" t="s">
        <v>1219</v>
      </c>
      <c r="G1316" s="222"/>
      <c r="H1316" s="225">
        <v>14.64</v>
      </c>
      <c r="I1316" s="226"/>
      <c r="J1316" s="222"/>
      <c r="K1316" s="222"/>
      <c r="L1316" s="227"/>
      <c r="M1316" s="228"/>
      <c r="N1316" s="229"/>
      <c r="O1316" s="229"/>
      <c r="P1316" s="229"/>
      <c r="Q1316" s="229"/>
      <c r="R1316" s="229"/>
      <c r="S1316" s="229"/>
      <c r="T1316" s="230"/>
      <c r="AT1316" s="231" t="s">
        <v>283</v>
      </c>
      <c r="AU1316" s="231" t="s">
        <v>84</v>
      </c>
      <c r="AV1316" s="14" t="s">
        <v>84</v>
      </c>
      <c r="AW1316" s="14" t="s">
        <v>32</v>
      </c>
      <c r="AX1316" s="14" t="s">
        <v>76</v>
      </c>
      <c r="AY1316" s="231" t="s">
        <v>272</v>
      </c>
    </row>
    <row r="1317" spans="2:51" s="14" customFormat="1" ht="11.25">
      <c r="B1317" s="221"/>
      <c r="C1317" s="222"/>
      <c r="D1317" s="212" t="s">
        <v>283</v>
      </c>
      <c r="E1317" s="223" t="s">
        <v>1</v>
      </c>
      <c r="F1317" s="224" t="s">
        <v>1220</v>
      </c>
      <c r="G1317" s="222"/>
      <c r="H1317" s="225">
        <v>7.63</v>
      </c>
      <c r="I1317" s="226"/>
      <c r="J1317" s="222"/>
      <c r="K1317" s="222"/>
      <c r="L1317" s="227"/>
      <c r="M1317" s="228"/>
      <c r="N1317" s="229"/>
      <c r="O1317" s="229"/>
      <c r="P1317" s="229"/>
      <c r="Q1317" s="229"/>
      <c r="R1317" s="229"/>
      <c r="S1317" s="229"/>
      <c r="T1317" s="230"/>
      <c r="AT1317" s="231" t="s">
        <v>283</v>
      </c>
      <c r="AU1317" s="231" t="s">
        <v>84</v>
      </c>
      <c r="AV1317" s="14" t="s">
        <v>84</v>
      </c>
      <c r="AW1317" s="14" t="s">
        <v>32</v>
      </c>
      <c r="AX1317" s="14" t="s">
        <v>76</v>
      </c>
      <c r="AY1317" s="231" t="s">
        <v>272</v>
      </c>
    </row>
    <row r="1318" spans="2:51" s="14" customFormat="1" ht="11.25">
      <c r="B1318" s="221"/>
      <c r="C1318" s="222"/>
      <c r="D1318" s="212" t="s">
        <v>283</v>
      </c>
      <c r="E1318" s="223" t="s">
        <v>1</v>
      </c>
      <c r="F1318" s="224" t="s">
        <v>1221</v>
      </c>
      <c r="G1318" s="222"/>
      <c r="H1318" s="225">
        <v>14.223000000000001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AT1318" s="231" t="s">
        <v>283</v>
      </c>
      <c r="AU1318" s="231" t="s">
        <v>84</v>
      </c>
      <c r="AV1318" s="14" t="s">
        <v>84</v>
      </c>
      <c r="AW1318" s="14" t="s">
        <v>32</v>
      </c>
      <c r="AX1318" s="14" t="s">
        <v>76</v>
      </c>
      <c r="AY1318" s="231" t="s">
        <v>272</v>
      </c>
    </row>
    <row r="1319" spans="2:51" s="14" customFormat="1" ht="11.25">
      <c r="B1319" s="221"/>
      <c r="C1319" s="222"/>
      <c r="D1319" s="212" t="s">
        <v>283</v>
      </c>
      <c r="E1319" s="223" t="s">
        <v>1</v>
      </c>
      <c r="F1319" s="224" t="s">
        <v>1222</v>
      </c>
      <c r="G1319" s="222"/>
      <c r="H1319" s="225">
        <v>68.561000000000007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283</v>
      </c>
      <c r="AU1319" s="231" t="s">
        <v>84</v>
      </c>
      <c r="AV1319" s="14" t="s">
        <v>84</v>
      </c>
      <c r="AW1319" s="14" t="s">
        <v>32</v>
      </c>
      <c r="AX1319" s="14" t="s">
        <v>76</v>
      </c>
      <c r="AY1319" s="231" t="s">
        <v>272</v>
      </c>
    </row>
    <row r="1320" spans="2:51" s="14" customFormat="1" ht="22.5">
      <c r="B1320" s="221"/>
      <c r="C1320" s="222"/>
      <c r="D1320" s="212" t="s">
        <v>283</v>
      </c>
      <c r="E1320" s="223" t="s">
        <v>1</v>
      </c>
      <c r="F1320" s="224" t="s">
        <v>1223</v>
      </c>
      <c r="G1320" s="222"/>
      <c r="H1320" s="225">
        <v>67.626000000000005</v>
      </c>
      <c r="I1320" s="226"/>
      <c r="J1320" s="222"/>
      <c r="K1320" s="222"/>
      <c r="L1320" s="227"/>
      <c r="M1320" s="228"/>
      <c r="N1320" s="229"/>
      <c r="O1320" s="229"/>
      <c r="P1320" s="229"/>
      <c r="Q1320" s="229"/>
      <c r="R1320" s="229"/>
      <c r="S1320" s="229"/>
      <c r="T1320" s="230"/>
      <c r="AT1320" s="231" t="s">
        <v>283</v>
      </c>
      <c r="AU1320" s="231" t="s">
        <v>84</v>
      </c>
      <c r="AV1320" s="14" t="s">
        <v>84</v>
      </c>
      <c r="AW1320" s="14" t="s">
        <v>32</v>
      </c>
      <c r="AX1320" s="14" t="s">
        <v>76</v>
      </c>
      <c r="AY1320" s="231" t="s">
        <v>272</v>
      </c>
    </row>
    <row r="1321" spans="2:51" s="14" customFormat="1" ht="11.25">
      <c r="B1321" s="221"/>
      <c r="C1321" s="222"/>
      <c r="D1321" s="212" t="s">
        <v>283</v>
      </c>
      <c r="E1321" s="223" t="s">
        <v>1</v>
      </c>
      <c r="F1321" s="224" t="s">
        <v>1224</v>
      </c>
      <c r="G1321" s="222"/>
      <c r="H1321" s="225">
        <v>25.684999999999999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AT1321" s="231" t="s">
        <v>283</v>
      </c>
      <c r="AU1321" s="231" t="s">
        <v>84</v>
      </c>
      <c r="AV1321" s="14" t="s">
        <v>84</v>
      </c>
      <c r="AW1321" s="14" t="s">
        <v>32</v>
      </c>
      <c r="AX1321" s="14" t="s">
        <v>76</v>
      </c>
      <c r="AY1321" s="231" t="s">
        <v>272</v>
      </c>
    </row>
    <row r="1322" spans="2:51" s="14" customFormat="1" ht="11.25">
      <c r="B1322" s="221"/>
      <c r="C1322" s="222"/>
      <c r="D1322" s="212" t="s">
        <v>283</v>
      </c>
      <c r="E1322" s="223" t="s">
        <v>1</v>
      </c>
      <c r="F1322" s="224" t="s">
        <v>1225</v>
      </c>
      <c r="G1322" s="222"/>
      <c r="H1322" s="225">
        <v>33.591999999999999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283</v>
      </c>
      <c r="AU1322" s="231" t="s">
        <v>84</v>
      </c>
      <c r="AV1322" s="14" t="s">
        <v>84</v>
      </c>
      <c r="AW1322" s="14" t="s">
        <v>32</v>
      </c>
      <c r="AX1322" s="14" t="s">
        <v>76</v>
      </c>
      <c r="AY1322" s="231" t="s">
        <v>272</v>
      </c>
    </row>
    <row r="1323" spans="2:51" s="14" customFormat="1" ht="11.25">
      <c r="B1323" s="221"/>
      <c r="C1323" s="222"/>
      <c r="D1323" s="212" t="s">
        <v>283</v>
      </c>
      <c r="E1323" s="223" t="s">
        <v>1</v>
      </c>
      <c r="F1323" s="224" t="s">
        <v>1226</v>
      </c>
      <c r="G1323" s="222"/>
      <c r="H1323" s="225">
        <v>35.698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84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2:51" s="13" customFormat="1" ht="11.25">
      <c r="B1324" s="210"/>
      <c r="C1324" s="211"/>
      <c r="D1324" s="212" t="s">
        <v>283</v>
      </c>
      <c r="E1324" s="213" t="s">
        <v>1</v>
      </c>
      <c r="F1324" s="214" t="s">
        <v>285</v>
      </c>
      <c r="G1324" s="211"/>
      <c r="H1324" s="213" t="s">
        <v>1</v>
      </c>
      <c r="I1324" s="215"/>
      <c r="J1324" s="211"/>
      <c r="K1324" s="211"/>
      <c r="L1324" s="216"/>
      <c r="M1324" s="217"/>
      <c r="N1324" s="218"/>
      <c r="O1324" s="218"/>
      <c r="P1324" s="218"/>
      <c r="Q1324" s="218"/>
      <c r="R1324" s="218"/>
      <c r="S1324" s="218"/>
      <c r="T1324" s="219"/>
      <c r="AT1324" s="220" t="s">
        <v>283</v>
      </c>
      <c r="AU1324" s="220" t="s">
        <v>84</v>
      </c>
      <c r="AV1324" s="13" t="s">
        <v>16</v>
      </c>
      <c r="AW1324" s="13" t="s">
        <v>32</v>
      </c>
      <c r="AX1324" s="13" t="s">
        <v>76</v>
      </c>
      <c r="AY1324" s="220" t="s">
        <v>272</v>
      </c>
    </row>
    <row r="1325" spans="2:51" s="13" customFormat="1" ht="11.25">
      <c r="B1325" s="210"/>
      <c r="C1325" s="211"/>
      <c r="D1325" s="212" t="s">
        <v>283</v>
      </c>
      <c r="E1325" s="213" t="s">
        <v>1</v>
      </c>
      <c r="F1325" s="214" t="s">
        <v>833</v>
      </c>
      <c r="G1325" s="211"/>
      <c r="H1325" s="213" t="s">
        <v>1</v>
      </c>
      <c r="I1325" s="215"/>
      <c r="J1325" s="211"/>
      <c r="K1325" s="211"/>
      <c r="L1325" s="216"/>
      <c r="M1325" s="217"/>
      <c r="N1325" s="218"/>
      <c r="O1325" s="218"/>
      <c r="P1325" s="218"/>
      <c r="Q1325" s="218"/>
      <c r="R1325" s="218"/>
      <c r="S1325" s="218"/>
      <c r="T1325" s="219"/>
      <c r="AT1325" s="220" t="s">
        <v>283</v>
      </c>
      <c r="AU1325" s="220" t="s">
        <v>84</v>
      </c>
      <c r="AV1325" s="13" t="s">
        <v>16</v>
      </c>
      <c r="AW1325" s="13" t="s">
        <v>32</v>
      </c>
      <c r="AX1325" s="13" t="s">
        <v>76</v>
      </c>
      <c r="AY1325" s="220" t="s">
        <v>272</v>
      </c>
    </row>
    <row r="1326" spans="2:51" s="14" customFormat="1" ht="11.25">
      <c r="B1326" s="221"/>
      <c r="C1326" s="222"/>
      <c r="D1326" s="212" t="s">
        <v>283</v>
      </c>
      <c r="E1326" s="223" t="s">
        <v>1</v>
      </c>
      <c r="F1326" s="224" t="s">
        <v>1227</v>
      </c>
      <c r="G1326" s="222"/>
      <c r="H1326" s="225">
        <v>12.404999999999999</v>
      </c>
      <c r="I1326" s="226"/>
      <c r="J1326" s="222"/>
      <c r="K1326" s="222"/>
      <c r="L1326" s="227"/>
      <c r="M1326" s="228"/>
      <c r="N1326" s="229"/>
      <c r="O1326" s="229"/>
      <c r="P1326" s="229"/>
      <c r="Q1326" s="229"/>
      <c r="R1326" s="229"/>
      <c r="S1326" s="229"/>
      <c r="T1326" s="230"/>
      <c r="AT1326" s="231" t="s">
        <v>283</v>
      </c>
      <c r="AU1326" s="231" t="s">
        <v>84</v>
      </c>
      <c r="AV1326" s="14" t="s">
        <v>84</v>
      </c>
      <c r="AW1326" s="14" t="s">
        <v>32</v>
      </c>
      <c r="AX1326" s="14" t="s">
        <v>76</v>
      </c>
      <c r="AY1326" s="231" t="s">
        <v>272</v>
      </c>
    </row>
    <row r="1327" spans="2:51" s="14" customFormat="1" ht="11.25">
      <c r="B1327" s="221"/>
      <c r="C1327" s="222"/>
      <c r="D1327" s="212" t="s">
        <v>283</v>
      </c>
      <c r="E1327" s="223" t="s">
        <v>1</v>
      </c>
      <c r="F1327" s="224" t="s">
        <v>1228</v>
      </c>
      <c r="G1327" s="222"/>
      <c r="H1327" s="225">
        <v>5.91</v>
      </c>
      <c r="I1327" s="226"/>
      <c r="J1327" s="222"/>
      <c r="K1327" s="222"/>
      <c r="L1327" s="227"/>
      <c r="M1327" s="228"/>
      <c r="N1327" s="229"/>
      <c r="O1327" s="229"/>
      <c r="P1327" s="229"/>
      <c r="Q1327" s="229"/>
      <c r="R1327" s="229"/>
      <c r="S1327" s="229"/>
      <c r="T1327" s="230"/>
      <c r="AT1327" s="231" t="s">
        <v>283</v>
      </c>
      <c r="AU1327" s="231" t="s">
        <v>84</v>
      </c>
      <c r="AV1327" s="14" t="s">
        <v>84</v>
      </c>
      <c r="AW1327" s="14" t="s">
        <v>32</v>
      </c>
      <c r="AX1327" s="14" t="s">
        <v>76</v>
      </c>
      <c r="AY1327" s="231" t="s">
        <v>272</v>
      </c>
    </row>
    <row r="1328" spans="2:51" s="14" customFormat="1" ht="11.25">
      <c r="B1328" s="221"/>
      <c r="C1328" s="222"/>
      <c r="D1328" s="212" t="s">
        <v>283</v>
      </c>
      <c r="E1328" s="223" t="s">
        <v>1</v>
      </c>
      <c r="F1328" s="224" t="s">
        <v>1229</v>
      </c>
      <c r="G1328" s="222"/>
      <c r="H1328" s="225">
        <v>6.3040000000000003</v>
      </c>
      <c r="I1328" s="226"/>
      <c r="J1328" s="222"/>
      <c r="K1328" s="222"/>
      <c r="L1328" s="227"/>
      <c r="M1328" s="228"/>
      <c r="N1328" s="229"/>
      <c r="O1328" s="229"/>
      <c r="P1328" s="229"/>
      <c r="Q1328" s="229"/>
      <c r="R1328" s="229"/>
      <c r="S1328" s="229"/>
      <c r="T1328" s="230"/>
      <c r="AT1328" s="231" t="s">
        <v>283</v>
      </c>
      <c r="AU1328" s="231" t="s">
        <v>84</v>
      </c>
      <c r="AV1328" s="14" t="s">
        <v>84</v>
      </c>
      <c r="AW1328" s="14" t="s">
        <v>32</v>
      </c>
      <c r="AX1328" s="14" t="s">
        <v>76</v>
      </c>
      <c r="AY1328" s="231" t="s">
        <v>272</v>
      </c>
    </row>
    <row r="1329" spans="2:51" s="14" customFormat="1" ht="11.25">
      <c r="B1329" s="221"/>
      <c r="C1329" s="222"/>
      <c r="D1329" s="212" t="s">
        <v>283</v>
      </c>
      <c r="E1329" s="223" t="s">
        <v>1</v>
      </c>
      <c r="F1329" s="224" t="s">
        <v>1230</v>
      </c>
      <c r="G1329" s="222"/>
      <c r="H1329" s="225">
        <v>6.9939999999999998</v>
      </c>
      <c r="I1329" s="226"/>
      <c r="J1329" s="222"/>
      <c r="K1329" s="222"/>
      <c r="L1329" s="227"/>
      <c r="M1329" s="228"/>
      <c r="N1329" s="229"/>
      <c r="O1329" s="229"/>
      <c r="P1329" s="229"/>
      <c r="Q1329" s="229"/>
      <c r="R1329" s="229"/>
      <c r="S1329" s="229"/>
      <c r="T1329" s="230"/>
      <c r="AT1329" s="231" t="s">
        <v>283</v>
      </c>
      <c r="AU1329" s="231" t="s">
        <v>84</v>
      </c>
      <c r="AV1329" s="14" t="s">
        <v>84</v>
      </c>
      <c r="AW1329" s="14" t="s">
        <v>32</v>
      </c>
      <c r="AX1329" s="14" t="s">
        <v>76</v>
      </c>
      <c r="AY1329" s="231" t="s">
        <v>272</v>
      </c>
    </row>
    <row r="1330" spans="2:51" s="14" customFormat="1" ht="11.25">
      <c r="B1330" s="221"/>
      <c r="C1330" s="222"/>
      <c r="D1330" s="212" t="s">
        <v>283</v>
      </c>
      <c r="E1330" s="223" t="s">
        <v>1</v>
      </c>
      <c r="F1330" s="224" t="s">
        <v>1231</v>
      </c>
      <c r="G1330" s="222"/>
      <c r="H1330" s="225">
        <v>16.844000000000001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AT1330" s="231" t="s">
        <v>283</v>
      </c>
      <c r="AU1330" s="231" t="s">
        <v>84</v>
      </c>
      <c r="AV1330" s="14" t="s">
        <v>84</v>
      </c>
      <c r="AW1330" s="14" t="s">
        <v>32</v>
      </c>
      <c r="AX1330" s="14" t="s">
        <v>76</v>
      </c>
      <c r="AY1330" s="231" t="s">
        <v>272</v>
      </c>
    </row>
    <row r="1331" spans="2:51" s="14" customFormat="1" ht="11.25">
      <c r="B1331" s="221"/>
      <c r="C1331" s="222"/>
      <c r="D1331" s="212" t="s">
        <v>283</v>
      </c>
      <c r="E1331" s="223" t="s">
        <v>1</v>
      </c>
      <c r="F1331" s="224" t="s">
        <v>1232</v>
      </c>
      <c r="G1331" s="222"/>
      <c r="H1331" s="225">
        <v>5.7130000000000001</v>
      </c>
      <c r="I1331" s="226"/>
      <c r="J1331" s="222"/>
      <c r="K1331" s="222"/>
      <c r="L1331" s="227"/>
      <c r="M1331" s="228"/>
      <c r="N1331" s="229"/>
      <c r="O1331" s="229"/>
      <c r="P1331" s="229"/>
      <c r="Q1331" s="229"/>
      <c r="R1331" s="229"/>
      <c r="S1331" s="229"/>
      <c r="T1331" s="230"/>
      <c r="AT1331" s="231" t="s">
        <v>283</v>
      </c>
      <c r="AU1331" s="231" t="s">
        <v>84</v>
      </c>
      <c r="AV1331" s="14" t="s">
        <v>84</v>
      </c>
      <c r="AW1331" s="14" t="s">
        <v>32</v>
      </c>
      <c r="AX1331" s="14" t="s">
        <v>76</v>
      </c>
      <c r="AY1331" s="231" t="s">
        <v>272</v>
      </c>
    </row>
    <row r="1332" spans="2:51" s="14" customFormat="1" ht="11.25">
      <c r="B1332" s="221"/>
      <c r="C1332" s="222"/>
      <c r="D1332" s="212" t="s">
        <v>283</v>
      </c>
      <c r="E1332" s="223" t="s">
        <v>1</v>
      </c>
      <c r="F1332" s="224" t="s">
        <v>1233</v>
      </c>
      <c r="G1332" s="222"/>
      <c r="H1332" s="225">
        <v>27.876000000000001</v>
      </c>
      <c r="I1332" s="226"/>
      <c r="J1332" s="222"/>
      <c r="K1332" s="222"/>
      <c r="L1332" s="227"/>
      <c r="M1332" s="228"/>
      <c r="N1332" s="229"/>
      <c r="O1332" s="229"/>
      <c r="P1332" s="229"/>
      <c r="Q1332" s="229"/>
      <c r="R1332" s="229"/>
      <c r="S1332" s="229"/>
      <c r="T1332" s="230"/>
      <c r="AT1332" s="231" t="s">
        <v>283</v>
      </c>
      <c r="AU1332" s="231" t="s">
        <v>84</v>
      </c>
      <c r="AV1332" s="14" t="s">
        <v>84</v>
      </c>
      <c r="AW1332" s="14" t="s">
        <v>32</v>
      </c>
      <c r="AX1332" s="14" t="s">
        <v>76</v>
      </c>
      <c r="AY1332" s="231" t="s">
        <v>272</v>
      </c>
    </row>
    <row r="1333" spans="2:51" s="14" customFormat="1" ht="11.25">
      <c r="B1333" s="221"/>
      <c r="C1333" s="222"/>
      <c r="D1333" s="212" t="s">
        <v>283</v>
      </c>
      <c r="E1333" s="223" t="s">
        <v>1</v>
      </c>
      <c r="F1333" s="224" t="s">
        <v>1234</v>
      </c>
      <c r="G1333" s="222"/>
      <c r="H1333" s="225">
        <v>9.9489999999999998</v>
      </c>
      <c r="I1333" s="226"/>
      <c r="J1333" s="222"/>
      <c r="K1333" s="222"/>
      <c r="L1333" s="227"/>
      <c r="M1333" s="228"/>
      <c r="N1333" s="229"/>
      <c r="O1333" s="229"/>
      <c r="P1333" s="229"/>
      <c r="Q1333" s="229"/>
      <c r="R1333" s="229"/>
      <c r="S1333" s="229"/>
      <c r="T1333" s="230"/>
      <c r="AT1333" s="231" t="s">
        <v>283</v>
      </c>
      <c r="AU1333" s="231" t="s">
        <v>84</v>
      </c>
      <c r="AV1333" s="14" t="s">
        <v>84</v>
      </c>
      <c r="AW1333" s="14" t="s">
        <v>32</v>
      </c>
      <c r="AX1333" s="14" t="s">
        <v>76</v>
      </c>
      <c r="AY1333" s="231" t="s">
        <v>272</v>
      </c>
    </row>
    <row r="1334" spans="2:51" s="14" customFormat="1" ht="11.25">
      <c r="B1334" s="221"/>
      <c r="C1334" s="222"/>
      <c r="D1334" s="212" t="s">
        <v>283</v>
      </c>
      <c r="E1334" s="223" t="s">
        <v>1</v>
      </c>
      <c r="F1334" s="224" t="s">
        <v>1235</v>
      </c>
      <c r="G1334" s="222"/>
      <c r="H1334" s="225">
        <v>7.585</v>
      </c>
      <c r="I1334" s="226"/>
      <c r="J1334" s="222"/>
      <c r="K1334" s="222"/>
      <c r="L1334" s="227"/>
      <c r="M1334" s="228"/>
      <c r="N1334" s="229"/>
      <c r="O1334" s="229"/>
      <c r="P1334" s="229"/>
      <c r="Q1334" s="229"/>
      <c r="R1334" s="229"/>
      <c r="S1334" s="229"/>
      <c r="T1334" s="230"/>
      <c r="AT1334" s="231" t="s">
        <v>283</v>
      </c>
      <c r="AU1334" s="231" t="s">
        <v>84</v>
      </c>
      <c r="AV1334" s="14" t="s">
        <v>84</v>
      </c>
      <c r="AW1334" s="14" t="s">
        <v>32</v>
      </c>
      <c r="AX1334" s="14" t="s">
        <v>76</v>
      </c>
      <c r="AY1334" s="231" t="s">
        <v>272</v>
      </c>
    </row>
    <row r="1335" spans="2:51" s="14" customFormat="1" ht="11.25">
      <c r="B1335" s="221"/>
      <c r="C1335" s="222"/>
      <c r="D1335" s="212" t="s">
        <v>283</v>
      </c>
      <c r="E1335" s="223" t="s">
        <v>1</v>
      </c>
      <c r="F1335" s="224" t="s">
        <v>1236</v>
      </c>
      <c r="G1335" s="222"/>
      <c r="H1335" s="225">
        <v>13.692</v>
      </c>
      <c r="I1335" s="226"/>
      <c r="J1335" s="222"/>
      <c r="K1335" s="222"/>
      <c r="L1335" s="227"/>
      <c r="M1335" s="228"/>
      <c r="N1335" s="229"/>
      <c r="O1335" s="229"/>
      <c r="P1335" s="229"/>
      <c r="Q1335" s="229"/>
      <c r="R1335" s="229"/>
      <c r="S1335" s="229"/>
      <c r="T1335" s="230"/>
      <c r="AT1335" s="231" t="s">
        <v>283</v>
      </c>
      <c r="AU1335" s="231" t="s">
        <v>84</v>
      </c>
      <c r="AV1335" s="14" t="s">
        <v>84</v>
      </c>
      <c r="AW1335" s="14" t="s">
        <v>32</v>
      </c>
      <c r="AX1335" s="14" t="s">
        <v>76</v>
      </c>
      <c r="AY1335" s="231" t="s">
        <v>272</v>
      </c>
    </row>
    <row r="1336" spans="2:51" s="14" customFormat="1" ht="11.25">
      <c r="B1336" s="221"/>
      <c r="C1336" s="222"/>
      <c r="D1336" s="212" t="s">
        <v>283</v>
      </c>
      <c r="E1336" s="223" t="s">
        <v>1</v>
      </c>
      <c r="F1336" s="224" t="s">
        <v>1237</v>
      </c>
      <c r="G1336" s="222"/>
      <c r="H1336" s="225">
        <v>18.518000000000001</v>
      </c>
      <c r="I1336" s="226"/>
      <c r="J1336" s="222"/>
      <c r="K1336" s="222"/>
      <c r="L1336" s="227"/>
      <c r="M1336" s="228"/>
      <c r="N1336" s="229"/>
      <c r="O1336" s="229"/>
      <c r="P1336" s="229"/>
      <c r="Q1336" s="229"/>
      <c r="R1336" s="229"/>
      <c r="S1336" s="229"/>
      <c r="T1336" s="230"/>
      <c r="AT1336" s="231" t="s">
        <v>283</v>
      </c>
      <c r="AU1336" s="231" t="s">
        <v>84</v>
      </c>
      <c r="AV1336" s="14" t="s">
        <v>84</v>
      </c>
      <c r="AW1336" s="14" t="s">
        <v>32</v>
      </c>
      <c r="AX1336" s="14" t="s">
        <v>76</v>
      </c>
      <c r="AY1336" s="231" t="s">
        <v>272</v>
      </c>
    </row>
    <row r="1337" spans="2:51" s="14" customFormat="1" ht="11.25">
      <c r="B1337" s="221"/>
      <c r="C1337" s="222"/>
      <c r="D1337" s="212" t="s">
        <v>283</v>
      </c>
      <c r="E1337" s="223" t="s">
        <v>1</v>
      </c>
      <c r="F1337" s="224" t="s">
        <v>1238</v>
      </c>
      <c r="G1337" s="222"/>
      <c r="H1337" s="225">
        <v>18.026</v>
      </c>
      <c r="I1337" s="226"/>
      <c r="J1337" s="222"/>
      <c r="K1337" s="222"/>
      <c r="L1337" s="227"/>
      <c r="M1337" s="228"/>
      <c r="N1337" s="229"/>
      <c r="O1337" s="229"/>
      <c r="P1337" s="229"/>
      <c r="Q1337" s="229"/>
      <c r="R1337" s="229"/>
      <c r="S1337" s="229"/>
      <c r="T1337" s="230"/>
      <c r="AT1337" s="231" t="s">
        <v>283</v>
      </c>
      <c r="AU1337" s="231" t="s">
        <v>84</v>
      </c>
      <c r="AV1337" s="14" t="s">
        <v>84</v>
      </c>
      <c r="AW1337" s="14" t="s">
        <v>32</v>
      </c>
      <c r="AX1337" s="14" t="s">
        <v>76</v>
      </c>
      <c r="AY1337" s="231" t="s">
        <v>272</v>
      </c>
    </row>
    <row r="1338" spans="2:51" s="13" customFormat="1" ht="11.25">
      <c r="B1338" s="210"/>
      <c r="C1338" s="211"/>
      <c r="D1338" s="212" t="s">
        <v>283</v>
      </c>
      <c r="E1338" s="213" t="s">
        <v>1</v>
      </c>
      <c r="F1338" s="214" t="s">
        <v>285</v>
      </c>
      <c r="G1338" s="211"/>
      <c r="H1338" s="213" t="s">
        <v>1</v>
      </c>
      <c r="I1338" s="215"/>
      <c r="J1338" s="211"/>
      <c r="K1338" s="211"/>
      <c r="L1338" s="216"/>
      <c r="M1338" s="217"/>
      <c r="N1338" s="218"/>
      <c r="O1338" s="218"/>
      <c r="P1338" s="218"/>
      <c r="Q1338" s="218"/>
      <c r="R1338" s="218"/>
      <c r="S1338" s="218"/>
      <c r="T1338" s="219"/>
      <c r="AT1338" s="220" t="s">
        <v>283</v>
      </c>
      <c r="AU1338" s="220" t="s">
        <v>84</v>
      </c>
      <c r="AV1338" s="13" t="s">
        <v>16</v>
      </c>
      <c r="AW1338" s="13" t="s">
        <v>32</v>
      </c>
      <c r="AX1338" s="13" t="s">
        <v>76</v>
      </c>
      <c r="AY1338" s="220" t="s">
        <v>272</v>
      </c>
    </row>
    <row r="1339" spans="2:51" s="13" customFormat="1" ht="11.25">
      <c r="B1339" s="210"/>
      <c r="C1339" s="211"/>
      <c r="D1339" s="212" t="s">
        <v>283</v>
      </c>
      <c r="E1339" s="213" t="s">
        <v>1</v>
      </c>
      <c r="F1339" s="214" t="s">
        <v>837</v>
      </c>
      <c r="G1339" s="211"/>
      <c r="H1339" s="213" t="s">
        <v>1</v>
      </c>
      <c r="I1339" s="215"/>
      <c r="J1339" s="211"/>
      <c r="K1339" s="211"/>
      <c r="L1339" s="216"/>
      <c r="M1339" s="217"/>
      <c r="N1339" s="218"/>
      <c r="O1339" s="218"/>
      <c r="P1339" s="218"/>
      <c r="Q1339" s="218"/>
      <c r="R1339" s="218"/>
      <c r="S1339" s="218"/>
      <c r="T1339" s="219"/>
      <c r="AT1339" s="220" t="s">
        <v>283</v>
      </c>
      <c r="AU1339" s="220" t="s">
        <v>84</v>
      </c>
      <c r="AV1339" s="13" t="s">
        <v>16</v>
      </c>
      <c r="AW1339" s="13" t="s">
        <v>32</v>
      </c>
      <c r="AX1339" s="13" t="s">
        <v>76</v>
      </c>
      <c r="AY1339" s="220" t="s">
        <v>272</v>
      </c>
    </row>
    <row r="1340" spans="2:51" s="14" customFormat="1" ht="11.25">
      <c r="B1340" s="221"/>
      <c r="C1340" s="222"/>
      <c r="D1340" s="212" t="s">
        <v>283</v>
      </c>
      <c r="E1340" s="223" t="s">
        <v>1</v>
      </c>
      <c r="F1340" s="224" t="s">
        <v>1239</v>
      </c>
      <c r="G1340" s="222"/>
      <c r="H1340" s="225">
        <v>3.9</v>
      </c>
      <c r="I1340" s="226"/>
      <c r="J1340" s="222"/>
      <c r="K1340" s="222"/>
      <c r="L1340" s="227"/>
      <c r="M1340" s="228"/>
      <c r="N1340" s="229"/>
      <c r="O1340" s="229"/>
      <c r="P1340" s="229"/>
      <c r="Q1340" s="229"/>
      <c r="R1340" s="229"/>
      <c r="S1340" s="229"/>
      <c r="T1340" s="230"/>
      <c r="AT1340" s="231" t="s">
        <v>283</v>
      </c>
      <c r="AU1340" s="231" t="s">
        <v>84</v>
      </c>
      <c r="AV1340" s="14" t="s">
        <v>84</v>
      </c>
      <c r="AW1340" s="14" t="s">
        <v>32</v>
      </c>
      <c r="AX1340" s="14" t="s">
        <v>76</v>
      </c>
      <c r="AY1340" s="231" t="s">
        <v>272</v>
      </c>
    </row>
    <row r="1341" spans="2:51" s="14" customFormat="1" ht="11.25">
      <c r="B1341" s="221"/>
      <c r="C1341" s="222"/>
      <c r="D1341" s="212" t="s">
        <v>283</v>
      </c>
      <c r="E1341" s="223" t="s">
        <v>1</v>
      </c>
      <c r="F1341" s="224" t="s">
        <v>1240</v>
      </c>
      <c r="G1341" s="222"/>
      <c r="H1341" s="225">
        <v>5.7530000000000001</v>
      </c>
      <c r="I1341" s="226"/>
      <c r="J1341" s="222"/>
      <c r="K1341" s="222"/>
      <c r="L1341" s="227"/>
      <c r="M1341" s="228"/>
      <c r="N1341" s="229"/>
      <c r="O1341" s="229"/>
      <c r="P1341" s="229"/>
      <c r="Q1341" s="229"/>
      <c r="R1341" s="229"/>
      <c r="S1341" s="229"/>
      <c r="T1341" s="230"/>
      <c r="AT1341" s="231" t="s">
        <v>283</v>
      </c>
      <c r="AU1341" s="231" t="s">
        <v>84</v>
      </c>
      <c r="AV1341" s="14" t="s">
        <v>84</v>
      </c>
      <c r="AW1341" s="14" t="s">
        <v>32</v>
      </c>
      <c r="AX1341" s="14" t="s">
        <v>76</v>
      </c>
      <c r="AY1341" s="231" t="s">
        <v>272</v>
      </c>
    </row>
    <row r="1342" spans="2:51" s="14" customFormat="1" ht="11.25">
      <c r="B1342" s="221"/>
      <c r="C1342" s="222"/>
      <c r="D1342" s="212" t="s">
        <v>283</v>
      </c>
      <c r="E1342" s="223" t="s">
        <v>1</v>
      </c>
      <c r="F1342" s="224" t="s">
        <v>1241</v>
      </c>
      <c r="G1342" s="222"/>
      <c r="H1342" s="225">
        <v>19.11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283</v>
      </c>
      <c r="AU1342" s="231" t="s">
        <v>84</v>
      </c>
      <c r="AV1342" s="14" t="s">
        <v>84</v>
      </c>
      <c r="AW1342" s="14" t="s">
        <v>32</v>
      </c>
      <c r="AX1342" s="14" t="s">
        <v>76</v>
      </c>
      <c r="AY1342" s="231" t="s">
        <v>272</v>
      </c>
    </row>
    <row r="1343" spans="2:51" s="14" customFormat="1" ht="11.25">
      <c r="B1343" s="221"/>
      <c r="C1343" s="222"/>
      <c r="D1343" s="212" t="s">
        <v>283</v>
      </c>
      <c r="E1343" s="223" t="s">
        <v>1</v>
      </c>
      <c r="F1343" s="224" t="s">
        <v>1242</v>
      </c>
      <c r="G1343" s="222"/>
      <c r="H1343" s="225">
        <v>16.574999999999999</v>
      </c>
      <c r="I1343" s="226"/>
      <c r="J1343" s="222"/>
      <c r="K1343" s="222"/>
      <c r="L1343" s="227"/>
      <c r="M1343" s="228"/>
      <c r="N1343" s="229"/>
      <c r="O1343" s="229"/>
      <c r="P1343" s="229"/>
      <c r="Q1343" s="229"/>
      <c r="R1343" s="229"/>
      <c r="S1343" s="229"/>
      <c r="T1343" s="230"/>
      <c r="AT1343" s="231" t="s">
        <v>283</v>
      </c>
      <c r="AU1343" s="231" t="s">
        <v>84</v>
      </c>
      <c r="AV1343" s="14" t="s">
        <v>84</v>
      </c>
      <c r="AW1343" s="14" t="s">
        <v>32</v>
      </c>
      <c r="AX1343" s="14" t="s">
        <v>76</v>
      </c>
      <c r="AY1343" s="231" t="s">
        <v>272</v>
      </c>
    </row>
    <row r="1344" spans="2:51" s="14" customFormat="1" ht="11.25">
      <c r="B1344" s="221"/>
      <c r="C1344" s="222"/>
      <c r="D1344" s="212" t="s">
        <v>283</v>
      </c>
      <c r="E1344" s="223" t="s">
        <v>1</v>
      </c>
      <c r="F1344" s="224" t="s">
        <v>1243</v>
      </c>
      <c r="G1344" s="222"/>
      <c r="H1344" s="225">
        <v>7.02</v>
      </c>
      <c r="I1344" s="226"/>
      <c r="J1344" s="222"/>
      <c r="K1344" s="222"/>
      <c r="L1344" s="227"/>
      <c r="M1344" s="228"/>
      <c r="N1344" s="229"/>
      <c r="O1344" s="229"/>
      <c r="P1344" s="229"/>
      <c r="Q1344" s="229"/>
      <c r="R1344" s="229"/>
      <c r="S1344" s="229"/>
      <c r="T1344" s="230"/>
      <c r="AT1344" s="231" t="s">
        <v>283</v>
      </c>
      <c r="AU1344" s="231" t="s">
        <v>84</v>
      </c>
      <c r="AV1344" s="14" t="s">
        <v>84</v>
      </c>
      <c r="AW1344" s="14" t="s">
        <v>32</v>
      </c>
      <c r="AX1344" s="14" t="s">
        <v>76</v>
      </c>
      <c r="AY1344" s="231" t="s">
        <v>272</v>
      </c>
    </row>
    <row r="1345" spans="1:65" s="14" customFormat="1" ht="11.25">
      <c r="B1345" s="221"/>
      <c r="C1345" s="222"/>
      <c r="D1345" s="212" t="s">
        <v>283</v>
      </c>
      <c r="E1345" s="223" t="s">
        <v>1</v>
      </c>
      <c r="F1345" s="224" t="s">
        <v>1244</v>
      </c>
      <c r="G1345" s="222"/>
      <c r="H1345" s="225">
        <v>13.065</v>
      </c>
      <c r="I1345" s="226"/>
      <c r="J1345" s="222"/>
      <c r="K1345" s="222"/>
      <c r="L1345" s="227"/>
      <c r="M1345" s="228"/>
      <c r="N1345" s="229"/>
      <c r="O1345" s="229"/>
      <c r="P1345" s="229"/>
      <c r="Q1345" s="229"/>
      <c r="R1345" s="229"/>
      <c r="S1345" s="229"/>
      <c r="T1345" s="230"/>
      <c r="AT1345" s="231" t="s">
        <v>283</v>
      </c>
      <c r="AU1345" s="231" t="s">
        <v>84</v>
      </c>
      <c r="AV1345" s="14" t="s">
        <v>84</v>
      </c>
      <c r="AW1345" s="14" t="s">
        <v>32</v>
      </c>
      <c r="AX1345" s="14" t="s">
        <v>76</v>
      </c>
      <c r="AY1345" s="231" t="s">
        <v>272</v>
      </c>
    </row>
    <row r="1346" spans="1:65" s="14" customFormat="1" ht="11.25">
      <c r="B1346" s="221"/>
      <c r="C1346" s="222"/>
      <c r="D1346" s="212" t="s">
        <v>283</v>
      </c>
      <c r="E1346" s="223" t="s">
        <v>1</v>
      </c>
      <c r="F1346" s="224" t="s">
        <v>1245</v>
      </c>
      <c r="G1346" s="222"/>
      <c r="H1346" s="225">
        <v>17.55</v>
      </c>
      <c r="I1346" s="226"/>
      <c r="J1346" s="222"/>
      <c r="K1346" s="222"/>
      <c r="L1346" s="227"/>
      <c r="M1346" s="228"/>
      <c r="N1346" s="229"/>
      <c r="O1346" s="229"/>
      <c r="P1346" s="229"/>
      <c r="Q1346" s="229"/>
      <c r="R1346" s="229"/>
      <c r="S1346" s="229"/>
      <c r="T1346" s="230"/>
      <c r="AT1346" s="231" t="s">
        <v>283</v>
      </c>
      <c r="AU1346" s="231" t="s">
        <v>84</v>
      </c>
      <c r="AV1346" s="14" t="s">
        <v>84</v>
      </c>
      <c r="AW1346" s="14" t="s">
        <v>32</v>
      </c>
      <c r="AX1346" s="14" t="s">
        <v>76</v>
      </c>
      <c r="AY1346" s="231" t="s">
        <v>272</v>
      </c>
    </row>
    <row r="1347" spans="1:65" s="14" customFormat="1" ht="11.25">
      <c r="B1347" s="221"/>
      <c r="C1347" s="222"/>
      <c r="D1347" s="212" t="s">
        <v>283</v>
      </c>
      <c r="E1347" s="223" t="s">
        <v>1</v>
      </c>
      <c r="F1347" s="224" t="s">
        <v>1246</v>
      </c>
      <c r="G1347" s="222"/>
      <c r="H1347" s="225">
        <v>7.41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84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3" customFormat="1" ht="11.25">
      <c r="B1348" s="210"/>
      <c r="C1348" s="211"/>
      <c r="D1348" s="212" t="s">
        <v>283</v>
      </c>
      <c r="E1348" s="213" t="s">
        <v>1</v>
      </c>
      <c r="F1348" s="214" t="s">
        <v>285</v>
      </c>
      <c r="G1348" s="211"/>
      <c r="H1348" s="213" t="s">
        <v>1</v>
      </c>
      <c r="I1348" s="215"/>
      <c r="J1348" s="211"/>
      <c r="K1348" s="211"/>
      <c r="L1348" s="216"/>
      <c r="M1348" s="217"/>
      <c r="N1348" s="218"/>
      <c r="O1348" s="218"/>
      <c r="P1348" s="218"/>
      <c r="Q1348" s="218"/>
      <c r="R1348" s="218"/>
      <c r="S1348" s="218"/>
      <c r="T1348" s="219"/>
      <c r="AT1348" s="220" t="s">
        <v>283</v>
      </c>
      <c r="AU1348" s="220" t="s">
        <v>84</v>
      </c>
      <c r="AV1348" s="13" t="s">
        <v>16</v>
      </c>
      <c r="AW1348" s="13" t="s">
        <v>32</v>
      </c>
      <c r="AX1348" s="13" t="s">
        <v>76</v>
      </c>
      <c r="AY1348" s="220" t="s">
        <v>272</v>
      </c>
    </row>
    <row r="1349" spans="1:65" s="13" customFormat="1" ht="11.25">
      <c r="B1349" s="210"/>
      <c r="C1349" s="211"/>
      <c r="D1349" s="212" t="s">
        <v>283</v>
      </c>
      <c r="E1349" s="213" t="s">
        <v>1</v>
      </c>
      <c r="F1349" s="214" t="s">
        <v>1247</v>
      </c>
      <c r="G1349" s="211"/>
      <c r="H1349" s="213" t="s">
        <v>1</v>
      </c>
      <c r="I1349" s="215"/>
      <c r="J1349" s="211"/>
      <c r="K1349" s="211"/>
      <c r="L1349" s="216"/>
      <c r="M1349" s="217"/>
      <c r="N1349" s="218"/>
      <c r="O1349" s="218"/>
      <c r="P1349" s="218"/>
      <c r="Q1349" s="218"/>
      <c r="R1349" s="218"/>
      <c r="S1349" s="218"/>
      <c r="T1349" s="219"/>
      <c r="AT1349" s="220" t="s">
        <v>283</v>
      </c>
      <c r="AU1349" s="220" t="s">
        <v>84</v>
      </c>
      <c r="AV1349" s="13" t="s">
        <v>16</v>
      </c>
      <c r="AW1349" s="13" t="s">
        <v>32</v>
      </c>
      <c r="AX1349" s="13" t="s">
        <v>76</v>
      </c>
      <c r="AY1349" s="220" t="s">
        <v>272</v>
      </c>
    </row>
    <row r="1350" spans="1:65" s="14" customFormat="1" ht="11.25">
      <c r="B1350" s="221"/>
      <c r="C1350" s="222"/>
      <c r="D1350" s="212" t="s">
        <v>283</v>
      </c>
      <c r="E1350" s="223" t="s">
        <v>1</v>
      </c>
      <c r="F1350" s="224" t="s">
        <v>1248</v>
      </c>
      <c r="G1350" s="222"/>
      <c r="H1350" s="225">
        <v>21</v>
      </c>
      <c r="I1350" s="226"/>
      <c r="J1350" s="222"/>
      <c r="K1350" s="222"/>
      <c r="L1350" s="227"/>
      <c r="M1350" s="228"/>
      <c r="N1350" s="229"/>
      <c r="O1350" s="229"/>
      <c r="P1350" s="229"/>
      <c r="Q1350" s="229"/>
      <c r="R1350" s="229"/>
      <c r="S1350" s="229"/>
      <c r="T1350" s="230"/>
      <c r="AT1350" s="231" t="s">
        <v>283</v>
      </c>
      <c r="AU1350" s="231" t="s">
        <v>84</v>
      </c>
      <c r="AV1350" s="14" t="s">
        <v>84</v>
      </c>
      <c r="AW1350" s="14" t="s">
        <v>32</v>
      </c>
      <c r="AX1350" s="14" t="s">
        <v>76</v>
      </c>
      <c r="AY1350" s="231" t="s">
        <v>272</v>
      </c>
    </row>
    <row r="1351" spans="1:65" s="14" customFormat="1" ht="11.25">
      <c r="B1351" s="221"/>
      <c r="C1351" s="222"/>
      <c r="D1351" s="212" t="s">
        <v>283</v>
      </c>
      <c r="E1351" s="223" t="s">
        <v>1</v>
      </c>
      <c r="F1351" s="224" t="s">
        <v>1249</v>
      </c>
      <c r="G1351" s="222"/>
      <c r="H1351" s="225">
        <v>24</v>
      </c>
      <c r="I1351" s="226"/>
      <c r="J1351" s="222"/>
      <c r="K1351" s="222"/>
      <c r="L1351" s="227"/>
      <c r="M1351" s="228"/>
      <c r="N1351" s="229"/>
      <c r="O1351" s="229"/>
      <c r="P1351" s="229"/>
      <c r="Q1351" s="229"/>
      <c r="R1351" s="229"/>
      <c r="S1351" s="229"/>
      <c r="T1351" s="230"/>
      <c r="AT1351" s="231" t="s">
        <v>283</v>
      </c>
      <c r="AU1351" s="231" t="s">
        <v>84</v>
      </c>
      <c r="AV1351" s="14" t="s">
        <v>84</v>
      </c>
      <c r="AW1351" s="14" t="s">
        <v>32</v>
      </c>
      <c r="AX1351" s="14" t="s">
        <v>76</v>
      </c>
      <c r="AY1351" s="231" t="s">
        <v>272</v>
      </c>
    </row>
    <row r="1352" spans="1:65" s="14" customFormat="1" ht="11.25">
      <c r="B1352" s="221"/>
      <c r="C1352" s="222"/>
      <c r="D1352" s="212" t="s">
        <v>283</v>
      </c>
      <c r="E1352" s="223" t="s">
        <v>1</v>
      </c>
      <c r="F1352" s="224" t="s">
        <v>1250</v>
      </c>
      <c r="G1352" s="222"/>
      <c r="H1352" s="225">
        <v>24.5</v>
      </c>
      <c r="I1352" s="226"/>
      <c r="J1352" s="222"/>
      <c r="K1352" s="222"/>
      <c r="L1352" s="227"/>
      <c r="M1352" s="228"/>
      <c r="N1352" s="229"/>
      <c r="O1352" s="229"/>
      <c r="P1352" s="229"/>
      <c r="Q1352" s="229"/>
      <c r="R1352" s="229"/>
      <c r="S1352" s="229"/>
      <c r="T1352" s="230"/>
      <c r="AT1352" s="231" t="s">
        <v>283</v>
      </c>
      <c r="AU1352" s="231" t="s">
        <v>84</v>
      </c>
      <c r="AV1352" s="14" t="s">
        <v>84</v>
      </c>
      <c r="AW1352" s="14" t="s">
        <v>32</v>
      </c>
      <c r="AX1352" s="14" t="s">
        <v>76</v>
      </c>
      <c r="AY1352" s="231" t="s">
        <v>272</v>
      </c>
    </row>
    <row r="1353" spans="1:65" s="2" customFormat="1" ht="24.2" customHeight="1">
      <c r="A1353" s="34"/>
      <c r="B1353" s="35"/>
      <c r="C1353" s="192" t="s">
        <v>1251</v>
      </c>
      <c r="D1353" s="192" t="s">
        <v>274</v>
      </c>
      <c r="E1353" s="193" t="s">
        <v>1252</v>
      </c>
      <c r="F1353" s="194" t="s">
        <v>1253</v>
      </c>
      <c r="G1353" s="195" t="s">
        <v>185</v>
      </c>
      <c r="H1353" s="196">
        <v>763.15</v>
      </c>
      <c r="I1353" s="197"/>
      <c r="J1353" s="198">
        <f>ROUND(I1353*H1353,2)</f>
        <v>0</v>
      </c>
      <c r="K1353" s="194" t="s">
        <v>278</v>
      </c>
      <c r="L1353" s="39"/>
      <c r="M1353" s="199" t="s">
        <v>1</v>
      </c>
      <c r="N1353" s="200" t="s">
        <v>41</v>
      </c>
      <c r="O1353" s="71"/>
      <c r="P1353" s="201">
        <f>O1353*H1353</f>
        <v>0</v>
      </c>
      <c r="Q1353" s="201">
        <v>1.2E-4</v>
      </c>
      <c r="R1353" s="201">
        <f>Q1353*H1353</f>
        <v>9.1577999999999993E-2</v>
      </c>
      <c r="S1353" s="201">
        <v>0</v>
      </c>
      <c r="T1353" s="202">
        <f>S1353*H1353</f>
        <v>0</v>
      </c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R1353" s="203" t="s">
        <v>279</v>
      </c>
      <c r="AT1353" s="203" t="s">
        <v>274</v>
      </c>
      <c r="AU1353" s="203" t="s">
        <v>84</v>
      </c>
      <c r="AY1353" s="17" t="s">
        <v>272</v>
      </c>
      <c r="BE1353" s="204">
        <f>IF(N1353="základní",J1353,0)</f>
        <v>0</v>
      </c>
      <c r="BF1353" s="204">
        <f>IF(N1353="snížená",J1353,0)</f>
        <v>0</v>
      </c>
      <c r="BG1353" s="204">
        <f>IF(N1353="zákl. přenesená",J1353,0)</f>
        <v>0</v>
      </c>
      <c r="BH1353" s="204">
        <f>IF(N1353="sníž. přenesená",J1353,0)</f>
        <v>0</v>
      </c>
      <c r="BI1353" s="204">
        <f>IF(N1353="nulová",J1353,0)</f>
        <v>0</v>
      </c>
      <c r="BJ1353" s="17" t="s">
        <v>16</v>
      </c>
      <c r="BK1353" s="204">
        <f>ROUND(I1353*H1353,2)</f>
        <v>0</v>
      </c>
      <c r="BL1353" s="17" t="s">
        <v>279</v>
      </c>
      <c r="BM1353" s="203" t="s">
        <v>1254</v>
      </c>
    </row>
    <row r="1354" spans="1:65" s="2" customFormat="1" ht="11.25">
      <c r="A1354" s="34"/>
      <c r="B1354" s="35"/>
      <c r="C1354" s="36"/>
      <c r="D1354" s="205" t="s">
        <v>281</v>
      </c>
      <c r="E1354" s="36"/>
      <c r="F1354" s="206" t="s">
        <v>1255</v>
      </c>
      <c r="G1354" s="36"/>
      <c r="H1354" s="36"/>
      <c r="I1354" s="207"/>
      <c r="J1354" s="36"/>
      <c r="K1354" s="36"/>
      <c r="L1354" s="39"/>
      <c r="M1354" s="208"/>
      <c r="N1354" s="209"/>
      <c r="O1354" s="71"/>
      <c r="P1354" s="71"/>
      <c r="Q1354" s="71"/>
      <c r="R1354" s="71"/>
      <c r="S1354" s="71"/>
      <c r="T1354" s="72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T1354" s="17" t="s">
        <v>281</v>
      </c>
      <c r="AU1354" s="17" t="s">
        <v>84</v>
      </c>
    </row>
    <row r="1355" spans="1:65" s="13" customFormat="1" ht="22.5">
      <c r="B1355" s="210"/>
      <c r="C1355" s="211"/>
      <c r="D1355" s="212" t="s">
        <v>283</v>
      </c>
      <c r="E1355" s="213" t="s">
        <v>1</v>
      </c>
      <c r="F1355" s="214" t="s">
        <v>849</v>
      </c>
      <c r="G1355" s="211"/>
      <c r="H1355" s="213" t="s">
        <v>1</v>
      </c>
      <c r="I1355" s="215"/>
      <c r="J1355" s="211"/>
      <c r="K1355" s="211"/>
      <c r="L1355" s="216"/>
      <c r="M1355" s="217"/>
      <c r="N1355" s="218"/>
      <c r="O1355" s="218"/>
      <c r="P1355" s="218"/>
      <c r="Q1355" s="218"/>
      <c r="R1355" s="218"/>
      <c r="S1355" s="218"/>
      <c r="T1355" s="219"/>
      <c r="AT1355" s="220" t="s">
        <v>283</v>
      </c>
      <c r="AU1355" s="220" t="s">
        <v>84</v>
      </c>
      <c r="AV1355" s="13" t="s">
        <v>16</v>
      </c>
      <c r="AW1355" s="13" t="s">
        <v>32</v>
      </c>
      <c r="AX1355" s="13" t="s">
        <v>76</v>
      </c>
      <c r="AY1355" s="220" t="s">
        <v>272</v>
      </c>
    </row>
    <row r="1356" spans="1:65" s="13" customFormat="1" ht="11.25">
      <c r="B1356" s="210"/>
      <c r="C1356" s="211"/>
      <c r="D1356" s="212" t="s">
        <v>283</v>
      </c>
      <c r="E1356" s="213" t="s">
        <v>1</v>
      </c>
      <c r="F1356" s="214" t="s">
        <v>285</v>
      </c>
      <c r="G1356" s="211"/>
      <c r="H1356" s="213" t="s">
        <v>1</v>
      </c>
      <c r="I1356" s="215"/>
      <c r="J1356" s="211"/>
      <c r="K1356" s="211"/>
      <c r="L1356" s="216"/>
      <c r="M1356" s="217"/>
      <c r="N1356" s="218"/>
      <c r="O1356" s="218"/>
      <c r="P1356" s="218"/>
      <c r="Q1356" s="218"/>
      <c r="R1356" s="218"/>
      <c r="S1356" s="218"/>
      <c r="T1356" s="219"/>
      <c r="AT1356" s="220" t="s">
        <v>283</v>
      </c>
      <c r="AU1356" s="220" t="s">
        <v>84</v>
      </c>
      <c r="AV1356" s="13" t="s">
        <v>16</v>
      </c>
      <c r="AW1356" s="13" t="s">
        <v>32</v>
      </c>
      <c r="AX1356" s="13" t="s">
        <v>76</v>
      </c>
      <c r="AY1356" s="220" t="s">
        <v>272</v>
      </c>
    </row>
    <row r="1357" spans="1:65" s="13" customFormat="1" ht="11.25">
      <c r="B1357" s="210"/>
      <c r="C1357" s="211"/>
      <c r="D1357" s="212" t="s">
        <v>283</v>
      </c>
      <c r="E1357" s="213" t="s">
        <v>1</v>
      </c>
      <c r="F1357" s="214" t="s">
        <v>1256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84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4" customFormat="1" ht="11.25">
      <c r="B1358" s="221"/>
      <c r="C1358" s="222"/>
      <c r="D1358" s="212" t="s">
        <v>283</v>
      </c>
      <c r="E1358" s="223" t="s">
        <v>1</v>
      </c>
      <c r="F1358" s="224" t="s">
        <v>1257</v>
      </c>
      <c r="G1358" s="222"/>
      <c r="H1358" s="225">
        <v>2.5750000000000002</v>
      </c>
      <c r="I1358" s="226"/>
      <c r="J1358" s="222"/>
      <c r="K1358" s="222"/>
      <c r="L1358" s="227"/>
      <c r="M1358" s="228"/>
      <c r="N1358" s="229"/>
      <c r="O1358" s="229"/>
      <c r="P1358" s="229"/>
      <c r="Q1358" s="229"/>
      <c r="R1358" s="229"/>
      <c r="S1358" s="229"/>
      <c r="T1358" s="230"/>
      <c r="AT1358" s="231" t="s">
        <v>283</v>
      </c>
      <c r="AU1358" s="231" t="s">
        <v>84</v>
      </c>
      <c r="AV1358" s="14" t="s">
        <v>84</v>
      </c>
      <c r="AW1358" s="14" t="s">
        <v>32</v>
      </c>
      <c r="AX1358" s="14" t="s">
        <v>76</v>
      </c>
      <c r="AY1358" s="231" t="s">
        <v>272</v>
      </c>
    </row>
    <row r="1359" spans="1:65" s="14" customFormat="1" ht="11.25">
      <c r="B1359" s="221"/>
      <c r="C1359" s="222"/>
      <c r="D1359" s="212" t="s">
        <v>283</v>
      </c>
      <c r="E1359" s="223" t="s">
        <v>1</v>
      </c>
      <c r="F1359" s="224" t="s">
        <v>1258</v>
      </c>
      <c r="G1359" s="222"/>
      <c r="H1359" s="225">
        <v>3.2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84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4" customFormat="1" ht="11.25">
      <c r="B1360" s="221"/>
      <c r="C1360" s="222"/>
      <c r="D1360" s="212" t="s">
        <v>283</v>
      </c>
      <c r="E1360" s="223" t="s">
        <v>1</v>
      </c>
      <c r="F1360" s="224" t="s">
        <v>1259</v>
      </c>
      <c r="G1360" s="222"/>
      <c r="H1360" s="225">
        <v>1.2250000000000001</v>
      </c>
      <c r="I1360" s="226"/>
      <c r="J1360" s="222"/>
      <c r="K1360" s="222"/>
      <c r="L1360" s="227"/>
      <c r="M1360" s="228"/>
      <c r="N1360" s="229"/>
      <c r="O1360" s="229"/>
      <c r="P1360" s="229"/>
      <c r="Q1360" s="229"/>
      <c r="R1360" s="229"/>
      <c r="S1360" s="229"/>
      <c r="T1360" s="230"/>
      <c r="AT1360" s="231" t="s">
        <v>283</v>
      </c>
      <c r="AU1360" s="231" t="s">
        <v>84</v>
      </c>
      <c r="AV1360" s="14" t="s">
        <v>84</v>
      </c>
      <c r="AW1360" s="14" t="s">
        <v>32</v>
      </c>
      <c r="AX1360" s="14" t="s">
        <v>76</v>
      </c>
      <c r="AY1360" s="231" t="s">
        <v>272</v>
      </c>
    </row>
    <row r="1361" spans="2:51" s="14" customFormat="1" ht="11.25">
      <c r="B1361" s="221"/>
      <c r="C1361" s="222"/>
      <c r="D1361" s="212" t="s">
        <v>283</v>
      </c>
      <c r="E1361" s="223" t="s">
        <v>1</v>
      </c>
      <c r="F1361" s="224" t="s">
        <v>1260</v>
      </c>
      <c r="G1361" s="222"/>
      <c r="H1361" s="225">
        <v>3.7</v>
      </c>
      <c r="I1361" s="226"/>
      <c r="J1361" s="222"/>
      <c r="K1361" s="222"/>
      <c r="L1361" s="227"/>
      <c r="M1361" s="228"/>
      <c r="N1361" s="229"/>
      <c r="O1361" s="229"/>
      <c r="P1361" s="229"/>
      <c r="Q1361" s="229"/>
      <c r="R1361" s="229"/>
      <c r="S1361" s="229"/>
      <c r="T1361" s="230"/>
      <c r="AT1361" s="231" t="s">
        <v>283</v>
      </c>
      <c r="AU1361" s="231" t="s">
        <v>84</v>
      </c>
      <c r="AV1361" s="14" t="s">
        <v>84</v>
      </c>
      <c r="AW1361" s="14" t="s">
        <v>32</v>
      </c>
      <c r="AX1361" s="14" t="s">
        <v>76</v>
      </c>
      <c r="AY1361" s="231" t="s">
        <v>272</v>
      </c>
    </row>
    <row r="1362" spans="2:51" s="14" customFormat="1" ht="11.25">
      <c r="B1362" s="221"/>
      <c r="C1362" s="222"/>
      <c r="D1362" s="212" t="s">
        <v>283</v>
      </c>
      <c r="E1362" s="223" t="s">
        <v>1</v>
      </c>
      <c r="F1362" s="224" t="s">
        <v>1261</v>
      </c>
      <c r="G1362" s="222"/>
      <c r="H1362" s="225">
        <v>12.265000000000001</v>
      </c>
      <c r="I1362" s="226"/>
      <c r="J1362" s="222"/>
      <c r="K1362" s="222"/>
      <c r="L1362" s="227"/>
      <c r="M1362" s="228"/>
      <c r="N1362" s="229"/>
      <c r="O1362" s="229"/>
      <c r="P1362" s="229"/>
      <c r="Q1362" s="229"/>
      <c r="R1362" s="229"/>
      <c r="S1362" s="229"/>
      <c r="T1362" s="230"/>
      <c r="AT1362" s="231" t="s">
        <v>283</v>
      </c>
      <c r="AU1362" s="231" t="s">
        <v>84</v>
      </c>
      <c r="AV1362" s="14" t="s">
        <v>84</v>
      </c>
      <c r="AW1362" s="14" t="s">
        <v>32</v>
      </c>
      <c r="AX1362" s="14" t="s">
        <v>76</v>
      </c>
      <c r="AY1362" s="231" t="s">
        <v>272</v>
      </c>
    </row>
    <row r="1363" spans="2:51" s="14" customFormat="1" ht="11.25">
      <c r="B1363" s="221"/>
      <c r="C1363" s="222"/>
      <c r="D1363" s="212" t="s">
        <v>283</v>
      </c>
      <c r="E1363" s="223" t="s">
        <v>1</v>
      </c>
      <c r="F1363" s="224" t="s">
        <v>1262</v>
      </c>
      <c r="G1363" s="222"/>
      <c r="H1363" s="225">
        <v>2.4</v>
      </c>
      <c r="I1363" s="226"/>
      <c r="J1363" s="222"/>
      <c r="K1363" s="222"/>
      <c r="L1363" s="227"/>
      <c r="M1363" s="228"/>
      <c r="N1363" s="229"/>
      <c r="O1363" s="229"/>
      <c r="P1363" s="229"/>
      <c r="Q1363" s="229"/>
      <c r="R1363" s="229"/>
      <c r="S1363" s="229"/>
      <c r="T1363" s="230"/>
      <c r="AT1363" s="231" t="s">
        <v>283</v>
      </c>
      <c r="AU1363" s="231" t="s">
        <v>84</v>
      </c>
      <c r="AV1363" s="14" t="s">
        <v>84</v>
      </c>
      <c r="AW1363" s="14" t="s">
        <v>32</v>
      </c>
      <c r="AX1363" s="14" t="s">
        <v>76</v>
      </c>
      <c r="AY1363" s="231" t="s">
        <v>272</v>
      </c>
    </row>
    <row r="1364" spans="2:51" s="14" customFormat="1" ht="11.25">
      <c r="B1364" s="221"/>
      <c r="C1364" s="222"/>
      <c r="D1364" s="212" t="s">
        <v>283</v>
      </c>
      <c r="E1364" s="223" t="s">
        <v>1</v>
      </c>
      <c r="F1364" s="224" t="s">
        <v>1263</v>
      </c>
      <c r="G1364" s="222"/>
      <c r="H1364" s="225">
        <v>1.5</v>
      </c>
      <c r="I1364" s="226"/>
      <c r="J1364" s="222"/>
      <c r="K1364" s="222"/>
      <c r="L1364" s="227"/>
      <c r="M1364" s="228"/>
      <c r="N1364" s="229"/>
      <c r="O1364" s="229"/>
      <c r="P1364" s="229"/>
      <c r="Q1364" s="229"/>
      <c r="R1364" s="229"/>
      <c r="S1364" s="229"/>
      <c r="T1364" s="230"/>
      <c r="AT1364" s="231" t="s">
        <v>283</v>
      </c>
      <c r="AU1364" s="231" t="s">
        <v>84</v>
      </c>
      <c r="AV1364" s="14" t="s">
        <v>84</v>
      </c>
      <c r="AW1364" s="14" t="s">
        <v>32</v>
      </c>
      <c r="AX1364" s="14" t="s">
        <v>76</v>
      </c>
      <c r="AY1364" s="231" t="s">
        <v>272</v>
      </c>
    </row>
    <row r="1365" spans="2:51" s="14" customFormat="1" ht="11.25">
      <c r="B1365" s="221"/>
      <c r="C1365" s="222"/>
      <c r="D1365" s="212" t="s">
        <v>283</v>
      </c>
      <c r="E1365" s="223" t="s">
        <v>1</v>
      </c>
      <c r="F1365" s="224" t="s">
        <v>1264</v>
      </c>
      <c r="G1365" s="222"/>
      <c r="H1365" s="225">
        <v>4.9000000000000004</v>
      </c>
      <c r="I1365" s="226"/>
      <c r="J1365" s="222"/>
      <c r="K1365" s="222"/>
      <c r="L1365" s="227"/>
      <c r="M1365" s="228"/>
      <c r="N1365" s="229"/>
      <c r="O1365" s="229"/>
      <c r="P1365" s="229"/>
      <c r="Q1365" s="229"/>
      <c r="R1365" s="229"/>
      <c r="S1365" s="229"/>
      <c r="T1365" s="230"/>
      <c r="AT1365" s="231" t="s">
        <v>283</v>
      </c>
      <c r="AU1365" s="231" t="s">
        <v>84</v>
      </c>
      <c r="AV1365" s="14" t="s">
        <v>84</v>
      </c>
      <c r="AW1365" s="14" t="s">
        <v>32</v>
      </c>
      <c r="AX1365" s="14" t="s">
        <v>76</v>
      </c>
      <c r="AY1365" s="231" t="s">
        <v>272</v>
      </c>
    </row>
    <row r="1366" spans="2:51" s="14" customFormat="1" ht="11.25">
      <c r="B1366" s="221"/>
      <c r="C1366" s="222"/>
      <c r="D1366" s="212" t="s">
        <v>283</v>
      </c>
      <c r="E1366" s="223" t="s">
        <v>1</v>
      </c>
      <c r="F1366" s="224" t="s">
        <v>1265</v>
      </c>
      <c r="G1366" s="222"/>
      <c r="H1366" s="225">
        <v>2.5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AT1366" s="231" t="s">
        <v>283</v>
      </c>
      <c r="AU1366" s="231" t="s">
        <v>84</v>
      </c>
      <c r="AV1366" s="14" t="s">
        <v>84</v>
      </c>
      <c r="AW1366" s="14" t="s">
        <v>32</v>
      </c>
      <c r="AX1366" s="14" t="s">
        <v>76</v>
      </c>
      <c r="AY1366" s="231" t="s">
        <v>272</v>
      </c>
    </row>
    <row r="1367" spans="2:51" s="14" customFormat="1" ht="11.25">
      <c r="B1367" s="221"/>
      <c r="C1367" s="222"/>
      <c r="D1367" s="212" t="s">
        <v>283</v>
      </c>
      <c r="E1367" s="223" t="s">
        <v>1</v>
      </c>
      <c r="F1367" s="224" t="s">
        <v>1266</v>
      </c>
      <c r="G1367" s="222"/>
      <c r="H1367" s="225">
        <v>2.1749999999999998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AT1367" s="231" t="s">
        <v>283</v>
      </c>
      <c r="AU1367" s="231" t="s">
        <v>84</v>
      </c>
      <c r="AV1367" s="14" t="s">
        <v>84</v>
      </c>
      <c r="AW1367" s="14" t="s">
        <v>32</v>
      </c>
      <c r="AX1367" s="14" t="s">
        <v>76</v>
      </c>
      <c r="AY1367" s="231" t="s">
        <v>272</v>
      </c>
    </row>
    <row r="1368" spans="2:51" s="14" customFormat="1" ht="11.25">
      <c r="B1368" s="221"/>
      <c r="C1368" s="222"/>
      <c r="D1368" s="212" t="s">
        <v>283</v>
      </c>
      <c r="E1368" s="223" t="s">
        <v>1</v>
      </c>
      <c r="F1368" s="224" t="s">
        <v>1267</v>
      </c>
      <c r="G1368" s="222"/>
      <c r="H1368" s="225">
        <v>2.6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AT1368" s="231" t="s">
        <v>283</v>
      </c>
      <c r="AU1368" s="231" t="s">
        <v>84</v>
      </c>
      <c r="AV1368" s="14" t="s">
        <v>84</v>
      </c>
      <c r="AW1368" s="14" t="s">
        <v>32</v>
      </c>
      <c r="AX1368" s="14" t="s">
        <v>76</v>
      </c>
      <c r="AY1368" s="231" t="s">
        <v>272</v>
      </c>
    </row>
    <row r="1369" spans="2:51" s="14" customFormat="1" ht="11.25">
      <c r="B1369" s="221"/>
      <c r="C1369" s="222"/>
      <c r="D1369" s="212" t="s">
        <v>283</v>
      </c>
      <c r="E1369" s="223" t="s">
        <v>1</v>
      </c>
      <c r="F1369" s="224" t="s">
        <v>1268</v>
      </c>
      <c r="G1369" s="222"/>
      <c r="H1369" s="225">
        <v>3.95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AT1369" s="231" t="s">
        <v>283</v>
      </c>
      <c r="AU1369" s="231" t="s">
        <v>84</v>
      </c>
      <c r="AV1369" s="14" t="s">
        <v>84</v>
      </c>
      <c r="AW1369" s="14" t="s">
        <v>32</v>
      </c>
      <c r="AX1369" s="14" t="s">
        <v>76</v>
      </c>
      <c r="AY1369" s="231" t="s">
        <v>272</v>
      </c>
    </row>
    <row r="1370" spans="2:51" s="14" customFormat="1" ht="11.25">
      <c r="B1370" s="221"/>
      <c r="C1370" s="222"/>
      <c r="D1370" s="212" t="s">
        <v>283</v>
      </c>
      <c r="E1370" s="223" t="s">
        <v>1</v>
      </c>
      <c r="F1370" s="224" t="s">
        <v>1269</v>
      </c>
      <c r="G1370" s="222"/>
      <c r="H1370" s="225">
        <v>0.7</v>
      </c>
      <c r="I1370" s="226"/>
      <c r="J1370" s="222"/>
      <c r="K1370" s="222"/>
      <c r="L1370" s="227"/>
      <c r="M1370" s="228"/>
      <c r="N1370" s="229"/>
      <c r="O1370" s="229"/>
      <c r="P1370" s="229"/>
      <c r="Q1370" s="229"/>
      <c r="R1370" s="229"/>
      <c r="S1370" s="229"/>
      <c r="T1370" s="230"/>
      <c r="AT1370" s="231" t="s">
        <v>283</v>
      </c>
      <c r="AU1370" s="231" t="s">
        <v>84</v>
      </c>
      <c r="AV1370" s="14" t="s">
        <v>84</v>
      </c>
      <c r="AW1370" s="14" t="s">
        <v>32</v>
      </c>
      <c r="AX1370" s="14" t="s">
        <v>76</v>
      </c>
      <c r="AY1370" s="231" t="s">
        <v>272</v>
      </c>
    </row>
    <row r="1371" spans="2:51" s="14" customFormat="1" ht="11.25">
      <c r="B1371" s="221"/>
      <c r="C1371" s="222"/>
      <c r="D1371" s="212" t="s">
        <v>283</v>
      </c>
      <c r="E1371" s="223" t="s">
        <v>1</v>
      </c>
      <c r="F1371" s="224" t="s">
        <v>1270</v>
      </c>
      <c r="G1371" s="222"/>
      <c r="H1371" s="225">
        <v>4.75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84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2:51" s="13" customFormat="1" ht="11.25">
      <c r="B1372" s="210"/>
      <c r="C1372" s="211"/>
      <c r="D1372" s="212" t="s">
        <v>283</v>
      </c>
      <c r="E1372" s="213" t="s">
        <v>1</v>
      </c>
      <c r="F1372" s="214" t="s">
        <v>285</v>
      </c>
      <c r="G1372" s="211"/>
      <c r="H1372" s="213" t="s">
        <v>1</v>
      </c>
      <c r="I1372" s="215"/>
      <c r="J1372" s="211"/>
      <c r="K1372" s="211"/>
      <c r="L1372" s="216"/>
      <c r="M1372" s="217"/>
      <c r="N1372" s="218"/>
      <c r="O1372" s="218"/>
      <c r="P1372" s="218"/>
      <c r="Q1372" s="218"/>
      <c r="R1372" s="218"/>
      <c r="S1372" s="218"/>
      <c r="T1372" s="219"/>
      <c r="AT1372" s="220" t="s">
        <v>283</v>
      </c>
      <c r="AU1372" s="220" t="s">
        <v>84</v>
      </c>
      <c r="AV1372" s="13" t="s">
        <v>16</v>
      </c>
      <c r="AW1372" s="13" t="s">
        <v>32</v>
      </c>
      <c r="AX1372" s="13" t="s">
        <v>76</v>
      </c>
      <c r="AY1372" s="220" t="s">
        <v>272</v>
      </c>
    </row>
    <row r="1373" spans="2:51" s="13" customFormat="1" ht="11.25">
      <c r="B1373" s="210"/>
      <c r="C1373" s="211"/>
      <c r="D1373" s="212" t="s">
        <v>283</v>
      </c>
      <c r="E1373" s="213" t="s">
        <v>1</v>
      </c>
      <c r="F1373" s="214" t="s">
        <v>833</v>
      </c>
      <c r="G1373" s="211"/>
      <c r="H1373" s="213" t="s">
        <v>1</v>
      </c>
      <c r="I1373" s="215"/>
      <c r="J1373" s="211"/>
      <c r="K1373" s="211"/>
      <c r="L1373" s="216"/>
      <c r="M1373" s="217"/>
      <c r="N1373" s="218"/>
      <c r="O1373" s="218"/>
      <c r="P1373" s="218"/>
      <c r="Q1373" s="218"/>
      <c r="R1373" s="218"/>
      <c r="S1373" s="218"/>
      <c r="T1373" s="219"/>
      <c r="AT1373" s="220" t="s">
        <v>283</v>
      </c>
      <c r="AU1373" s="220" t="s">
        <v>84</v>
      </c>
      <c r="AV1373" s="13" t="s">
        <v>16</v>
      </c>
      <c r="AW1373" s="13" t="s">
        <v>32</v>
      </c>
      <c r="AX1373" s="13" t="s">
        <v>76</v>
      </c>
      <c r="AY1373" s="220" t="s">
        <v>272</v>
      </c>
    </row>
    <row r="1374" spans="2:51" s="14" customFormat="1" ht="11.25">
      <c r="B1374" s="221"/>
      <c r="C1374" s="222"/>
      <c r="D1374" s="212" t="s">
        <v>283</v>
      </c>
      <c r="E1374" s="223" t="s">
        <v>1</v>
      </c>
      <c r="F1374" s="224" t="s">
        <v>1271</v>
      </c>
      <c r="G1374" s="222"/>
      <c r="H1374" s="225">
        <v>7.55</v>
      </c>
      <c r="I1374" s="226"/>
      <c r="J1374" s="222"/>
      <c r="K1374" s="222"/>
      <c r="L1374" s="227"/>
      <c r="M1374" s="228"/>
      <c r="N1374" s="229"/>
      <c r="O1374" s="229"/>
      <c r="P1374" s="229"/>
      <c r="Q1374" s="229"/>
      <c r="R1374" s="229"/>
      <c r="S1374" s="229"/>
      <c r="T1374" s="230"/>
      <c r="AT1374" s="231" t="s">
        <v>283</v>
      </c>
      <c r="AU1374" s="231" t="s">
        <v>84</v>
      </c>
      <c r="AV1374" s="14" t="s">
        <v>84</v>
      </c>
      <c r="AW1374" s="14" t="s">
        <v>32</v>
      </c>
      <c r="AX1374" s="14" t="s">
        <v>76</v>
      </c>
      <c r="AY1374" s="231" t="s">
        <v>272</v>
      </c>
    </row>
    <row r="1375" spans="2:51" s="14" customFormat="1" ht="22.5">
      <c r="B1375" s="221"/>
      <c r="C1375" s="222"/>
      <c r="D1375" s="212" t="s">
        <v>283</v>
      </c>
      <c r="E1375" s="223" t="s">
        <v>1</v>
      </c>
      <c r="F1375" s="224" t="s">
        <v>1272</v>
      </c>
      <c r="G1375" s="222"/>
      <c r="H1375" s="225">
        <v>13.77</v>
      </c>
      <c r="I1375" s="226"/>
      <c r="J1375" s="222"/>
      <c r="K1375" s="222"/>
      <c r="L1375" s="227"/>
      <c r="M1375" s="228"/>
      <c r="N1375" s="229"/>
      <c r="O1375" s="229"/>
      <c r="P1375" s="229"/>
      <c r="Q1375" s="229"/>
      <c r="R1375" s="229"/>
      <c r="S1375" s="229"/>
      <c r="T1375" s="230"/>
      <c r="AT1375" s="231" t="s">
        <v>283</v>
      </c>
      <c r="AU1375" s="231" t="s">
        <v>84</v>
      </c>
      <c r="AV1375" s="14" t="s">
        <v>84</v>
      </c>
      <c r="AW1375" s="14" t="s">
        <v>32</v>
      </c>
      <c r="AX1375" s="14" t="s">
        <v>76</v>
      </c>
      <c r="AY1375" s="231" t="s">
        <v>272</v>
      </c>
    </row>
    <row r="1376" spans="2:51" s="14" customFormat="1" ht="11.25">
      <c r="B1376" s="221"/>
      <c r="C1376" s="222"/>
      <c r="D1376" s="212" t="s">
        <v>283</v>
      </c>
      <c r="E1376" s="223" t="s">
        <v>1</v>
      </c>
      <c r="F1376" s="224" t="s">
        <v>1273</v>
      </c>
      <c r="G1376" s="222"/>
      <c r="H1376" s="225">
        <v>3.85</v>
      </c>
      <c r="I1376" s="226"/>
      <c r="J1376" s="222"/>
      <c r="K1376" s="222"/>
      <c r="L1376" s="227"/>
      <c r="M1376" s="228"/>
      <c r="N1376" s="229"/>
      <c r="O1376" s="229"/>
      <c r="P1376" s="229"/>
      <c r="Q1376" s="229"/>
      <c r="R1376" s="229"/>
      <c r="S1376" s="229"/>
      <c r="T1376" s="230"/>
      <c r="AT1376" s="231" t="s">
        <v>283</v>
      </c>
      <c r="AU1376" s="231" t="s">
        <v>84</v>
      </c>
      <c r="AV1376" s="14" t="s">
        <v>84</v>
      </c>
      <c r="AW1376" s="14" t="s">
        <v>32</v>
      </c>
      <c r="AX1376" s="14" t="s">
        <v>76</v>
      </c>
      <c r="AY1376" s="231" t="s">
        <v>272</v>
      </c>
    </row>
    <row r="1377" spans="2:51" s="14" customFormat="1" ht="11.25">
      <c r="B1377" s="221"/>
      <c r="C1377" s="222"/>
      <c r="D1377" s="212" t="s">
        <v>283</v>
      </c>
      <c r="E1377" s="223" t="s">
        <v>1</v>
      </c>
      <c r="F1377" s="224" t="s">
        <v>1274</v>
      </c>
      <c r="G1377" s="222"/>
      <c r="H1377" s="225">
        <v>9.3450000000000006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AT1377" s="231" t="s">
        <v>283</v>
      </c>
      <c r="AU1377" s="231" t="s">
        <v>84</v>
      </c>
      <c r="AV1377" s="14" t="s">
        <v>84</v>
      </c>
      <c r="AW1377" s="14" t="s">
        <v>32</v>
      </c>
      <c r="AX1377" s="14" t="s">
        <v>76</v>
      </c>
      <c r="AY1377" s="231" t="s">
        <v>272</v>
      </c>
    </row>
    <row r="1378" spans="2:51" s="14" customFormat="1" ht="11.25">
      <c r="B1378" s="221"/>
      <c r="C1378" s="222"/>
      <c r="D1378" s="212" t="s">
        <v>283</v>
      </c>
      <c r="E1378" s="223" t="s">
        <v>1</v>
      </c>
      <c r="F1378" s="224" t="s">
        <v>1275</v>
      </c>
      <c r="G1378" s="222"/>
      <c r="H1378" s="225">
        <v>17.524999999999999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84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2:51" s="14" customFormat="1" ht="11.25">
      <c r="B1379" s="221"/>
      <c r="C1379" s="222"/>
      <c r="D1379" s="212" t="s">
        <v>283</v>
      </c>
      <c r="E1379" s="223" t="s">
        <v>1</v>
      </c>
      <c r="F1379" s="224" t="s">
        <v>1276</v>
      </c>
      <c r="G1379" s="222"/>
      <c r="H1379" s="225">
        <v>9.875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AT1379" s="231" t="s">
        <v>283</v>
      </c>
      <c r="AU1379" s="231" t="s">
        <v>84</v>
      </c>
      <c r="AV1379" s="14" t="s">
        <v>84</v>
      </c>
      <c r="AW1379" s="14" t="s">
        <v>32</v>
      </c>
      <c r="AX1379" s="14" t="s">
        <v>76</v>
      </c>
      <c r="AY1379" s="231" t="s">
        <v>272</v>
      </c>
    </row>
    <row r="1380" spans="2:51" s="14" customFormat="1" ht="11.25">
      <c r="B1380" s="221"/>
      <c r="C1380" s="222"/>
      <c r="D1380" s="212" t="s">
        <v>283</v>
      </c>
      <c r="E1380" s="223" t="s">
        <v>1</v>
      </c>
      <c r="F1380" s="224" t="s">
        <v>1277</v>
      </c>
      <c r="G1380" s="222"/>
      <c r="H1380" s="225">
        <v>6.9749999999999996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AT1380" s="231" t="s">
        <v>283</v>
      </c>
      <c r="AU1380" s="231" t="s">
        <v>84</v>
      </c>
      <c r="AV1380" s="14" t="s">
        <v>84</v>
      </c>
      <c r="AW1380" s="14" t="s">
        <v>32</v>
      </c>
      <c r="AX1380" s="14" t="s">
        <v>76</v>
      </c>
      <c r="AY1380" s="231" t="s">
        <v>272</v>
      </c>
    </row>
    <row r="1381" spans="2:51" s="14" customFormat="1" ht="22.5">
      <c r="B1381" s="221"/>
      <c r="C1381" s="222"/>
      <c r="D1381" s="212" t="s">
        <v>283</v>
      </c>
      <c r="E1381" s="223" t="s">
        <v>1</v>
      </c>
      <c r="F1381" s="224" t="s">
        <v>1278</v>
      </c>
      <c r="G1381" s="222"/>
      <c r="H1381" s="225">
        <v>26.745000000000001</v>
      </c>
      <c r="I1381" s="226"/>
      <c r="J1381" s="222"/>
      <c r="K1381" s="222"/>
      <c r="L1381" s="227"/>
      <c r="M1381" s="228"/>
      <c r="N1381" s="229"/>
      <c r="O1381" s="229"/>
      <c r="P1381" s="229"/>
      <c r="Q1381" s="229"/>
      <c r="R1381" s="229"/>
      <c r="S1381" s="229"/>
      <c r="T1381" s="230"/>
      <c r="AT1381" s="231" t="s">
        <v>283</v>
      </c>
      <c r="AU1381" s="231" t="s">
        <v>84</v>
      </c>
      <c r="AV1381" s="14" t="s">
        <v>84</v>
      </c>
      <c r="AW1381" s="14" t="s">
        <v>32</v>
      </c>
      <c r="AX1381" s="14" t="s">
        <v>76</v>
      </c>
      <c r="AY1381" s="231" t="s">
        <v>272</v>
      </c>
    </row>
    <row r="1382" spans="2:51" s="14" customFormat="1" ht="11.25">
      <c r="B1382" s="221"/>
      <c r="C1382" s="222"/>
      <c r="D1382" s="212" t="s">
        <v>283</v>
      </c>
      <c r="E1382" s="223" t="s">
        <v>1</v>
      </c>
      <c r="F1382" s="224" t="s">
        <v>1279</v>
      </c>
      <c r="G1382" s="222"/>
      <c r="H1382" s="225">
        <v>3.91</v>
      </c>
      <c r="I1382" s="226"/>
      <c r="J1382" s="222"/>
      <c r="K1382" s="222"/>
      <c r="L1382" s="227"/>
      <c r="M1382" s="228"/>
      <c r="N1382" s="229"/>
      <c r="O1382" s="229"/>
      <c r="P1382" s="229"/>
      <c r="Q1382" s="229"/>
      <c r="R1382" s="229"/>
      <c r="S1382" s="229"/>
      <c r="T1382" s="230"/>
      <c r="AT1382" s="231" t="s">
        <v>283</v>
      </c>
      <c r="AU1382" s="231" t="s">
        <v>84</v>
      </c>
      <c r="AV1382" s="14" t="s">
        <v>84</v>
      </c>
      <c r="AW1382" s="14" t="s">
        <v>32</v>
      </c>
      <c r="AX1382" s="14" t="s">
        <v>76</v>
      </c>
      <c r="AY1382" s="231" t="s">
        <v>272</v>
      </c>
    </row>
    <row r="1383" spans="2:51" s="14" customFormat="1" ht="11.25">
      <c r="B1383" s="221"/>
      <c r="C1383" s="222"/>
      <c r="D1383" s="212" t="s">
        <v>283</v>
      </c>
      <c r="E1383" s="223" t="s">
        <v>1</v>
      </c>
      <c r="F1383" s="224" t="s">
        <v>1280</v>
      </c>
      <c r="G1383" s="222"/>
      <c r="H1383" s="225">
        <v>46.09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AT1383" s="231" t="s">
        <v>283</v>
      </c>
      <c r="AU1383" s="231" t="s">
        <v>84</v>
      </c>
      <c r="AV1383" s="14" t="s">
        <v>84</v>
      </c>
      <c r="AW1383" s="14" t="s">
        <v>32</v>
      </c>
      <c r="AX1383" s="14" t="s">
        <v>76</v>
      </c>
      <c r="AY1383" s="231" t="s">
        <v>272</v>
      </c>
    </row>
    <row r="1384" spans="2:51" s="14" customFormat="1" ht="11.25">
      <c r="B1384" s="221"/>
      <c r="C1384" s="222"/>
      <c r="D1384" s="212" t="s">
        <v>283</v>
      </c>
      <c r="E1384" s="223" t="s">
        <v>1</v>
      </c>
      <c r="F1384" s="224" t="s">
        <v>1281</v>
      </c>
      <c r="G1384" s="222"/>
      <c r="H1384" s="225">
        <v>5.3250000000000002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AT1384" s="231" t="s">
        <v>283</v>
      </c>
      <c r="AU1384" s="231" t="s">
        <v>84</v>
      </c>
      <c r="AV1384" s="14" t="s">
        <v>84</v>
      </c>
      <c r="AW1384" s="14" t="s">
        <v>32</v>
      </c>
      <c r="AX1384" s="14" t="s">
        <v>76</v>
      </c>
      <c r="AY1384" s="231" t="s">
        <v>272</v>
      </c>
    </row>
    <row r="1385" spans="2:51" s="14" customFormat="1" ht="11.25">
      <c r="B1385" s="221"/>
      <c r="C1385" s="222"/>
      <c r="D1385" s="212" t="s">
        <v>283</v>
      </c>
      <c r="E1385" s="223" t="s">
        <v>1</v>
      </c>
      <c r="F1385" s="224" t="s">
        <v>1282</v>
      </c>
      <c r="G1385" s="222"/>
      <c r="H1385" s="225">
        <v>3.95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AT1385" s="231" t="s">
        <v>283</v>
      </c>
      <c r="AU1385" s="231" t="s">
        <v>84</v>
      </c>
      <c r="AV1385" s="14" t="s">
        <v>84</v>
      </c>
      <c r="AW1385" s="14" t="s">
        <v>32</v>
      </c>
      <c r="AX1385" s="14" t="s">
        <v>76</v>
      </c>
      <c r="AY1385" s="231" t="s">
        <v>272</v>
      </c>
    </row>
    <row r="1386" spans="2:51" s="14" customFormat="1" ht="11.25">
      <c r="B1386" s="221"/>
      <c r="C1386" s="222"/>
      <c r="D1386" s="212" t="s">
        <v>283</v>
      </c>
      <c r="E1386" s="223" t="s">
        <v>1</v>
      </c>
      <c r="F1386" s="224" t="s">
        <v>1283</v>
      </c>
      <c r="G1386" s="222"/>
      <c r="H1386" s="225">
        <v>6.75</v>
      </c>
      <c r="I1386" s="226"/>
      <c r="J1386" s="222"/>
      <c r="K1386" s="222"/>
      <c r="L1386" s="227"/>
      <c r="M1386" s="228"/>
      <c r="N1386" s="229"/>
      <c r="O1386" s="229"/>
      <c r="P1386" s="229"/>
      <c r="Q1386" s="229"/>
      <c r="R1386" s="229"/>
      <c r="S1386" s="229"/>
      <c r="T1386" s="230"/>
      <c r="AT1386" s="231" t="s">
        <v>283</v>
      </c>
      <c r="AU1386" s="231" t="s">
        <v>84</v>
      </c>
      <c r="AV1386" s="14" t="s">
        <v>84</v>
      </c>
      <c r="AW1386" s="14" t="s">
        <v>32</v>
      </c>
      <c r="AX1386" s="14" t="s">
        <v>76</v>
      </c>
      <c r="AY1386" s="231" t="s">
        <v>272</v>
      </c>
    </row>
    <row r="1387" spans="2:51" s="14" customFormat="1" ht="11.25">
      <c r="B1387" s="221"/>
      <c r="C1387" s="222"/>
      <c r="D1387" s="212" t="s">
        <v>283</v>
      </c>
      <c r="E1387" s="223" t="s">
        <v>1</v>
      </c>
      <c r="F1387" s="224" t="s">
        <v>1284</v>
      </c>
      <c r="G1387" s="222"/>
      <c r="H1387" s="225">
        <v>7.05</v>
      </c>
      <c r="I1387" s="226"/>
      <c r="J1387" s="222"/>
      <c r="K1387" s="222"/>
      <c r="L1387" s="227"/>
      <c r="M1387" s="228"/>
      <c r="N1387" s="229"/>
      <c r="O1387" s="229"/>
      <c r="P1387" s="229"/>
      <c r="Q1387" s="229"/>
      <c r="R1387" s="229"/>
      <c r="S1387" s="229"/>
      <c r="T1387" s="230"/>
      <c r="AT1387" s="231" t="s">
        <v>283</v>
      </c>
      <c r="AU1387" s="231" t="s">
        <v>84</v>
      </c>
      <c r="AV1387" s="14" t="s">
        <v>84</v>
      </c>
      <c r="AW1387" s="14" t="s">
        <v>32</v>
      </c>
      <c r="AX1387" s="14" t="s">
        <v>76</v>
      </c>
      <c r="AY1387" s="231" t="s">
        <v>272</v>
      </c>
    </row>
    <row r="1388" spans="2:51" s="14" customFormat="1" ht="11.25">
      <c r="B1388" s="221"/>
      <c r="C1388" s="222"/>
      <c r="D1388" s="212" t="s">
        <v>283</v>
      </c>
      <c r="E1388" s="223" t="s">
        <v>1</v>
      </c>
      <c r="F1388" s="224" t="s">
        <v>1285</v>
      </c>
      <c r="G1388" s="222"/>
      <c r="H1388" s="225">
        <v>5.5750000000000002</v>
      </c>
      <c r="I1388" s="226"/>
      <c r="J1388" s="222"/>
      <c r="K1388" s="222"/>
      <c r="L1388" s="227"/>
      <c r="M1388" s="228"/>
      <c r="N1388" s="229"/>
      <c r="O1388" s="229"/>
      <c r="P1388" s="229"/>
      <c r="Q1388" s="229"/>
      <c r="R1388" s="229"/>
      <c r="S1388" s="229"/>
      <c r="T1388" s="230"/>
      <c r="AT1388" s="231" t="s">
        <v>283</v>
      </c>
      <c r="AU1388" s="231" t="s">
        <v>84</v>
      </c>
      <c r="AV1388" s="14" t="s">
        <v>84</v>
      </c>
      <c r="AW1388" s="14" t="s">
        <v>32</v>
      </c>
      <c r="AX1388" s="14" t="s">
        <v>76</v>
      </c>
      <c r="AY1388" s="231" t="s">
        <v>272</v>
      </c>
    </row>
    <row r="1389" spans="2:51" s="14" customFormat="1" ht="11.25">
      <c r="B1389" s="221"/>
      <c r="C1389" s="222"/>
      <c r="D1389" s="212" t="s">
        <v>283</v>
      </c>
      <c r="E1389" s="223" t="s">
        <v>1</v>
      </c>
      <c r="F1389" s="224" t="s">
        <v>1286</v>
      </c>
      <c r="G1389" s="222"/>
      <c r="H1389" s="225">
        <v>5.5</v>
      </c>
      <c r="I1389" s="226"/>
      <c r="J1389" s="222"/>
      <c r="K1389" s="222"/>
      <c r="L1389" s="227"/>
      <c r="M1389" s="228"/>
      <c r="N1389" s="229"/>
      <c r="O1389" s="229"/>
      <c r="P1389" s="229"/>
      <c r="Q1389" s="229"/>
      <c r="R1389" s="229"/>
      <c r="S1389" s="229"/>
      <c r="T1389" s="230"/>
      <c r="AT1389" s="231" t="s">
        <v>283</v>
      </c>
      <c r="AU1389" s="231" t="s">
        <v>84</v>
      </c>
      <c r="AV1389" s="14" t="s">
        <v>84</v>
      </c>
      <c r="AW1389" s="14" t="s">
        <v>32</v>
      </c>
      <c r="AX1389" s="14" t="s">
        <v>76</v>
      </c>
      <c r="AY1389" s="231" t="s">
        <v>272</v>
      </c>
    </row>
    <row r="1390" spans="2:51" s="14" customFormat="1" ht="11.25">
      <c r="B1390" s="221"/>
      <c r="C1390" s="222"/>
      <c r="D1390" s="212" t="s">
        <v>283</v>
      </c>
      <c r="E1390" s="223" t="s">
        <v>1</v>
      </c>
      <c r="F1390" s="224" t="s">
        <v>1287</v>
      </c>
      <c r="G1390" s="222"/>
      <c r="H1390" s="225">
        <v>4.4249999999999998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84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2:51" s="14" customFormat="1" ht="11.25">
      <c r="B1391" s="221"/>
      <c r="C1391" s="222"/>
      <c r="D1391" s="212" t="s">
        <v>283</v>
      </c>
      <c r="E1391" s="223" t="s">
        <v>1</v>
      </c>
      <c r="F1391" s="224" t="s">
        <v>1288</v>
      </c>
      <c r="G1391" s="222"/>
      <c r="H1391" s="225">
        <v>8.125</v>
      </c>
      <c r="I1391" s="226"/>
      <c r="J1391" s="222"/>
      <c r="K1391" s="222"/>
      <c r="L1391" s="227"/>
      <c r="M1391" s="228"/>
      <c r="N1391" s="229"/>
      <c r="O1391" s="229"/>
      <c r="P1391" s="229"/>
      <c r="Q1391" s="229"/>
      <c r="R1391" s="229"/>
      <c r="S1391" s="229"/>
      <c r="T1391" s="230"/>
      <c r="AT1391" s="231" t="s">
        <v>283</v>
      </c>
      <c r="AU1391" s="231" t="s">
        <v>84</v>
      </c>
      <c r="AV1391" s="14" t="s">
        <v>84</v>
      </c>
      <c r="AW1391" s="14" t="s">
        <v>32</v>
      </c>
      <c r="AX1391" s="14" t="s">
        <v>76</v>
      </c>
      <c r="AY1391" s="231" t="s">
        <v>272</v>
      </c>
    </row>
    <row r="1392" spans="2:51" s="14" customFormat="1" ht="11.25">
      <c r="B1392" s="221"/>
      <c r="C1392" s="222"/>
      <c r="D1392" s="212" t="s">
        <v>283</v>
      </c>
      <c r="E1392" s="223" t="s">
        <v>1</v>
      </c>
      <c r="F1392" s="224" t="s">
        <v>1289</v>
      </c>
      <c r="G1392" s="222"/>
      <c r="H1392" s="225">
        <v>3.35</v>
      </c>
      <c r="I1392" s="226"/>
      <c r="J1392" s="222"/>
      <c r="K1392" s="222"/>
      <c r="L1392" s="227"/>
      <c r="M1392" s="228"/>
      <c r="N1392" s="229"/>
      <c r="O1392" s="229"/>
      <c r="P1392" s="229"/>
      <c r="Q1392" s="229"/>
      <c r="R1392" s="229"/>
      <c r="S1392" s="229"/>
      <c r="T1392" s="230"/>
      <c r="AT1392" s="231" t="s">
        <v>283</v>
      </c>
      <c r="AU1392" s="231" t="s">
        <v>84</v>
      </c>
      <c r="AV1392" s="14" t="s">
        <v>84</v>
      </c>
      <c r="AW1392" s="14" t="s">
        <v>32</v>
      </c>
      <c r="AX1392" s="14" t="s">
        <v>76</v>
      </c>
      <c r="AY1392" s="231" t="s">
        <v>272</v>
      </c>
    </row>
    <row r="1393" spans="2:51" s="14" customFormat="1" ht="11.25">
      <c r="B1393" s="221"/>
      <c r="C1393" s="222"/>
      <c r="D1393" s="212" t="s">
        <v>283</v>
      </c>
      <c r="E1393" s="223" t="s">
        <v>1</v>
      </c>
      <c r="F1393" s="224" t="s">
        <v>1290</v>
      </c>
      <c r="G1393" s="222"/>
      <c r="H1393" s="225">
        <v>16.25</v>
      </c>
      <c r="I1393" s="226"/>
      <c r="J1393" s="222"/>
      <c r="K1393" s="222"/>
      <c r="L1393" s="227"/>
      <c r="M1393" s="228"/>
      <c r="N1393" s="229"/>
      <c r="O1393" s="229"/>
      <c r="P1393" s="229"/>
      <c r="Q1393" s="229"/>
      <c r="R1393" s="229"/>
      <c r="S1393" s="229"/>
      <c r="T1393" s="230"/>
      <c r="AT1393" s="231" t="s">
        <v>283</v>
      </c>
      <c r="AU1393" s="231" t="s">
        <v>84</v>
      </c>
      <c r="AV1393" s="14" t="s">
        <v>84</v>
      </c>
      <c r="AW1393" s="14" t="s">
        <v>32</v>
      </c>
      <c r="AX1393" s="14" t="s">
        <v>76</v>
      </c>
      <c r="AY1393" s="231" t="s">
        <v>272</v>
      </c>
    </row>
    <row r="1394" spans="2:51" s="14" customFormat="1" ht="11.25">
      <c r="B1394" s="221"/>
      <c r="C1394" s="222"/>
      <c r="D1394" s="212" t="s">
        <v>283</v>
      </c>
      <c r="E1394" s="223" t="s">
        <v>1</v>
      </c>
      <c r="F1394" s="224" t="s">
        <v>1291</v>
      </c>
      <c r="G1394" s="222"/>
      <c r="H1394" s="225">
        <v>5.0250000000000004</v>
      </c>
      <c r="I1394" s="226"/>
      <c r="J1394" s="222"/>
      <c r="K1394" s="222"/>
      <c r="L1394" s="227"/>
      <c r="M1394" s="228"/>
      <c r="N1394" s="229"/>
      <c r="O1394" s="229"/>
      <c r="P1394" s="229"/>
      <c r="Q1394" s="229"/>
      <c r="R1394" s="229"/>
      <c r="S1394" s="229"/>
      <c r="T1394" s="230"/>
      <c r="AT1394" s="231" t="s">
        <v>283</v>
      </c>
      <c r="AU1394" s="231" t="s">
        <v>84</v>
      </c>
      <c r="AV1394" s="14" t="s">
        <v>84</v>
      </c>
      <c r="AW1394" s="14" t="s">
        <v>32</v>
      </c>
      <c r="AX1394" s="14" t="s">
        <v>76</v>
      </c>
      <c r="AY1394" s="231" t="s">
        <v>272</v>
      </c>
    </row>
    <row r="1395" spans="2:51" s="14" customFormat="1" ht="11.25">
      <c r="B1395" s="221"/>
      <c r="C1395" s="222"/>
      <c r="D1395" s="212" t="s">
        <v>283</v>
      </c>
      <c r="E1395" s="223" t="s">
        <v>1</v>
      </c>
      <c r="F1395" s="224" t="s">
        <v>1292</v>
      </c>
      <c r="G1395" s="222"/>
      <c r="H1395" s="225">
        <v>18.149999999999999</v>
      </c>
      <c r="I1395" s="226"/>
      <c r="J1395" s="222"/>
      <c r="K1395" s="222"/>
      <c r="L1395" s="227"/>
      <c r="M1395" s="228"/>
      <c r="N1395" s="229"/>
      <c r="O1395" s="229"/>
      <c r="P1395" s="229"/>
      <c r="Q1395" s="229"/>
      <c r="R1395" s="229"/>
      <c r="S1395" s="229"/>
      <c r="T1395" s="230"/>
      <c r="AT1395" s="231" t="s">
        <v>283</v>
      </c>
      <c r="AU1395" s="231" t="s">
        <v>84</v>
      </c>
      <c r="AV1395" s="14" t="s">
        <v>84</v>
      </c>
      <c r="AW1395" s="14" t="s">
        <v>32</v>
      </c>
      <c r="AX1395" s="14" t="s">
        <v>76</v>
      </c>
      <c r="AY1395" s="231" t="s">
        <v>272</v>
      </c>
    </row>
    <row r="1396" spans="2:51" s="14" customFormat="1" ht="11.25">
      <c r="B1396" s="221"/>
      <c r="C1396" s="222"/>
      <c r="D1396" s="212" t="s">
        <v>283</v>
      </c>
      <c r="E1396" s="223" t="s">
        <v>1</v>
      </c>
      <c r="F1396" s="224" t="s">
        <v>1293</v>
      </c>
      <c r="G1396" s="222"/>
      <c r="H1396" s="225">
        <v>18.45</v>
      </c>
      <c r="I1396" s="226"/>
      <c r="J1396" s="222"/>
      <c r="K1396" s="222"/>
      <c r="L1396" s="227"/>
      <c r="M1396" s="228"/>
      <c r="N1396" s="229"/>
      <c r="O1396" s="229"/>
      <c r="P1396" s="229"/>
      <c r="Q1396" s="229"/>
      <c r="R1396" s="229"/>
      <c r="S1396" s="229"/>
      <c r="T1396" s="230"/>
      <c r="AT1396" s="231" t="s">
        <v>283</v>
      </c>
      <c r="AU1396" s="231" t="s">
        <v>84</v>
      </c>
      <c r="AV1396" s="14" t="s">
        <v>84</v>
      </c>
      <c r="AW1396" s="14" t="s">
        <v>32</v>
      </c>
      <c r="AX1396" s="14" t="s">
        <v>76</v>
      </c>
      <c r="AY1396" s="231" t="s">
        <v>272</v>
      </c>
    </row>
    <row r="1397" spans="2:51" s="14" customFormat="1" ht="11.25">
      <c r="B1397" s="221"/>
      <c r="C1397" s="222"/>
      <c r="D1397" s="212" t="s">
        <v>283</v>
      </c>
      <c r="E1397" s="223" t="s">
        <v>1</v>
      </c>
      <c r="F1397" s="224" t="s">
        <v>1294</v>
      </c>
      <c r="G1397" s="222"/>
      <c r="H1397" s="225">
        <v>12.8</v>
      </c>
      <c r="I1397" s="226"/>
      <c r="J1397" s="222"/>
      <c r="K1397" s="222"/>
      <c r="L1397" s="227"/>
      <c r="M1397" s="228"/>
      <c r="N1397" s="229"/>
      <c r="O1397" s="229"/>
      <c r="P1397" s="229"/>
      <c r="Q1397" s="229"/>
      <c r="R1397" s="229"/>
      <c r="S1397" s="229"/>
      <c r="T1397" s="230"/>
      <c r="AT1397" s="231" t="s">
        <v>283</v>
      </c>
      <c r="AU1397" s="231" t="s">
        <v>84</v>
      </c>
      <c r="AV1397" s="14" t="s">
        <v>84</v>
      </c>
      <c r="AW1397" s="14" t="s">
        <v>32</v>
      </c>
      <c r="AX1397" s="14" t="s">
        <v>76</v>
      </c>
      <c r="AY1397" s="231" t="s">
        <v>272</v>
      </c>
    </row>
    <row r="1398" spans="2:51" s="14" customFormat="1" ht="11.25">
      <c r="B1398" s="221"/>
      <c r="C1398" s="222"/>
      <c r="D1398" s="212" t="s">
        <v>283</v>
      </c>
      <c r="E1398" s="223" t="s">
        <v>1</v>
      </c>
      <c r="F1398" s="224" t="s">
        <v>1295</v>
      </c>
      <c r="G1398" s="222"/>
      <c r="H1398" s="225">
        <v>7.7750000000000004</v>
      </c>
      <c r="I1398" s="226"/>
      <c r="J1398" s="222"/>
      <c r="K1398" s="222"/>
      <c r="L1398" s="227"/>
      <c r="M1398" s="228"/>
      <c r="N1398" s="229"/>
      <c r="O1398" s="229"/>
      <c r="P1398" s="229"/>
      <c r="Q1398" s="229"/>
      <c r="R1398" s="229"/>
      <c r="S1398" s="229"/>
      <c r="T1398" s="230"/>
      <c r="AT1398" s="231" t="s">
        <v>283</v>
      </c>
      <c r="AU1398" s="231" t="s">
        <v>84</v>
      </c>
      <c r="AV1398" s="14" t="s">
        <v>84</v>
      </c>
      <c r="AW1398" s="14" t="s">
        <v>32</v>
      </c>
      <c r="AX1398" s="14" t="s">
        <v>76</v>
      </c>
      <c r="AY1398" s="231" t="s">
        <v>272</v>
      </c>
    </row>
    <row r="1399" spans="2:51" s="13" customFormat="1" ht="11.25">
      <c r="B1399" s="210"/>
      <c r="C1399" s="211"/>
      <c r="D1399" s="212" t="s">
        <v>283</v>
      </c>
      <c r="E1399" s="213" t="s">
        <v>1</v>
      </c>
      <c r="F1399" s="214" t="s">
        <v>285</v>
      </c>
      <c r="G1399" s="211"/>
      <c r="H1399" s="213" t="s">
        <v>1</v>
      </c>
      <c r="I1399" s="215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AT1399" s="220" t="s">
        <v>283</v>
      </c>
      <c r="AU1399" s="220" t="s">
        <v>84</v>
      </c>
      <c r="AV1399" s="13" t="s">
        <v>16</v>
      </c>
      <c r="AW1399" s="13" t="s">
        <v>32</v>
      </c>
      <c r="AX1399" s="13" t="s">
        <v>76</v>
      </c>
      <c r="AY1399" s="220" t="s">
        <v>272</v>
      </c>
    </row>
    <row r="1400" spans="2:51" s="13" customFormat="1" ht="11.25">
      <c r="B1400" s="210"/>
      <c r="C1400" s="211"/>
      <c r="D1400" s="212" t="s">
        <v>283</v>
      </c>
      <c r="E1400" s="213" t="s">
        <v>1</v>
      </c>
      <c r="F1400" s="214" t="s">
        <v>837</v>
      </c>
      <c r="G1400" s="211"/>
      <c r="H1400" s="213" t="s">
        <v>1</v>
      </c>
      <c r="I1400" s="215"/>
      <c r="J1400" s="211"/>
      <c r="K1400" s="211"/>
      <c r="L1400" s="216"/>
      <c r="M1400" s="217"/>
      <c r="N1400" s="218"/>
      <c r="O1400" s="218"/>
      <c r="P1400" s="218"/>
      <c r="Q1400" s="218"/>
      <c r="R1400" s="218"/>
      <c r="S1400" s="218"/>
      <c r="T1400" s="219"/>
      <c r="AT1400" s="220" t="s">
        <v>283</v>
      </c>
      <c r="AU1400" s="220" t="s">
        <v>84</v>
      </c>
      <c r="AV1400" s="13" t="s">
        <v>16</v>
      </c>
      <c r="AW1400" s="13" t="s">
        <v>32</v>
      </c>
      <c r="AX1400" s="13" t="s">
        <v>76</v>
      </c>
      <c r="AY1400" s="220" t="s">
        <v>272</v>
      </c>
    </row>
    <row r="1401" spans="2:51" s="14" customFormat="1" ht="11.25">
      <c r="B1401" s="221"/>
      <c r="C1401" s="222"/>
      <c r="D1401" s="212" t="s">
        <v>283</v>
      </c>
      <c r="E1401" s="223" t="s">
        <v>1</v>
      </c>
      <c r="F1401" s="224" t="s">
        <v>1296</v>
      </c>
      <c r="G1401" s="222"/>
      <c r="H1401" s="225">
        <v>10.4</v>
      </c>
      <c r="I1401" s="226"/>
      <c r="J1401" s="222"/>
      <c r="K1401" s="222"/>
      <c r="L1401" s="227"/>
      <c r="M1401" s="228"/>
      <c r="N1401" s="229"/>
      <c r="O1401" s="229"/>
      <c r="P1401" s="229"/>
      <c r="Q1401" s="229"/>
      <c r="R1401" s="229"/>
      <c r="S1401" s="229"/>
      <c r="T1401" s="230"/>
      <c r="AT1401" s="231" t="s">
        <v>283</v>
      </c>
      <c r="AU1401" s="231" t="s">
        <v>84</v>
      </c>
      <c r="AV1401" s="14" t="s">
        <v>84</v>
      </c>
      <c r="AW1401" s="14" t="s">
        <v>32</v>
      </c>
      <c r="AX1401" s="14" t="s">
        <v>76</v>
      </c>
      <c r="AY1401" s="231" t="s">
        <v>272</v>
      </c>
    </row>
    <row r="1402" spans="2:51" s="14" customFormat="1" ht="11.25">
      <c r="B1402" s="221"/>
      <c r="C1402" s="222"/>
      <c r="D1402" s="212" t="s">
        <v>283</v>
      </c>
      <c r="E1402" s="223" t="s">
        <v>1</v>
      </c>
      <c r="F1402" s="224" t="s">
        <v>1297</v>
      </c>
      <c r="G1402" s="222"/>
      <c r="H1402" s="225">
        <v>18.574999999999999</v>
      </c>
      <c r="I1402" s="226"/>
      <c r="J1402" s="222"/>
      <c r="K1402" s="222"/>
      <c r="L1402" s="227"/>
      <c r="M1402" s="228"/>
      <c r="N1402" s="229"/>
      <c r="O1402" s="229"/>
      <c r="P1402" s="229"/>
      <c r="Q1402" s="229"/>
      <c r="R1402" s="229"/>
      <c r="S1402" s="229"/>
      <c r="T1402" s="230"/>
      <c r="AT1402" s="231" t="s">
        <v>283</v>
      </c>
      <c r="AU1402" s="231" t="s">
        <v>84</v>
      </c>
      <c r="AV1402" s="14" t="s">
        <v>84</v>
      </c>
      <c r="AW1402" s="14" t="s">
        <v>32</v>
      </c>
      <c r="AX1402" s="14" t="s">
        <v>76</v>
      </c>
      <c r="AY1402" s="231" t="s">
        <v>272</v>
      </c>
    </row>
    <row r="1403" spans="2:51" s="14" customFormat="1" ht="11.25">
      <c r="B1403" s="221"/>
      <c r="C1403" s="222"/>
      <c r="D1403" s="212" t="s">
        <v>283</v>
      </c>
      <c r="E1403" s="223" t="s">
        <v>1</v>
      </c>
      <c r="F1403" s="224" t="s">
        <v>1298</v>
      </c>
      <c r="G1403" s="222"/>
      <c r="H1403" s="225">
        <v>9.7750000000000004</v>
      </c>
      <c r="I1403" s="226"/>
      <c r="J1403" s="222"/>
      <c r="K1403" s="222"/>
      <c r="L1403" s="227"/>
      <c r="M1403" s="228"/>
      <c r="N1403" s="229"/>
      <c r="O1403" s="229"/>
      <c r="P1403" s="229"/>
      <c r="Q1403" s="229"/>
      <c r="R1403" s="229"/>
      <c r="S1403" s="229"/>
      <c r="T1403" s="230"/>
      <c r="AT1403" s="231" t="s">
        <v>283</v>
      </c>
      <c r="AU1403" s="231" t="s">
        <v>84</v>
      </c>
      <c r="AV1403" s="14" t="s">
        <v>84</v>
      </c>
      <c r="AW1403" s="14" t="s">
        <v>32</v>
      </c>
      <c r="AX1403" s="14" t="s">
        <v>76</v>
      </c>
      <c r="AY1403" s="231" t="s">
        <v>272</v>
      </c>
    </row>
    <row r="1404" spans="2:51" s="14" customFormat="1" ht="22.5">
      <c r="B1404" s="221"/>
      <c r="C1404" s="222"/>
      <c r="D1404" s="212" t="s">
        <v>283</v>
      </c>
      <c r="E1404" s="223" t="s">
        <v>1</v>
      </c>
      <c r="F1404" s="224" t="s">
        <v>1299</v>
      </c>
      <c r="G1404" s="222"/>
      <c r="H1404" s="225">
        <v>20.2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AT1404" s="231" t="s">
        <v>283</v>
      </c>
      <c r="AU1404" s="231" t="s">
        <v>84</v>
      </c>
      <c r="AV1404" s="14" t="s">
        <v>84</v>
      </c>
      <c r="AW1404" s="14" t="s">
        <v>32</v>
      </c>
      <c r="AX1404" s="14" t="s">
        <v>76</v>
      </c>
      <c r="AY1404" s="231" t="s">
        <v>272</v>
      </c>
    </row>
    <row r="1405" spans="2:51" s="14" customFormat="1" ht="11.25">
      <c r="B1405" s="221"/>
      <c r="C1405" s="222"/>
      <c r="D1405" s="212" t="s">
        <v>283</v>
      </c>
      <c r="E1405" s="223" t="s">
        <v>1</v>
      </c>
      <c r="F1405" s="224" t="s">
        <v>1300</v>
      </c>
      <c r="G1405" s="222"/>
      <c r="H1405" s="225">
        <v>12.25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84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2:51" s="14" customFormat="1" ht="11.25">
      <c r="B1406" s="221"/>
      <c r="C1406" s="222"/>
      <c r="D1406" s="212" t="s">
        <v>283</v>
      </c>
      <c r="E1406" s="223" t="s">
        <v>1</v>
      </c>
      <c r="F1406" s="224" t="s">
        <v>1301</v>
      </c>
      <c r="G1406" s="222"/>
      <c r="H1406" s="225">
        <v>18.07</v>
      </c>
      <c r="I1406" s="226"/>
      <c r="J1406" s="222"/>
      <c r="K1406" s="222"/>
      <c r="L1406" s="227"/>
      <c r="M1406" s="228"/>
      <c r="N1406" s="229"/>
      <c r="O1406" s="229"/>
      <c r="P1406" s="229"/>
      <c r="Q1406" s="229"/>
      <c r="R1406" s="229"/>
      <c r="S1406" s="229"/>
      <c r="T1406" s="230"/>
      <c r="AT1406" s="231" t="s">
        <v>283</v>
      </c>
      <c r="AU1406" s="231" t="s">
        <v>84</v>
      </c>
      <c r="AV1406" s="14" t="s">
        <v>84</v>
      </c>
      <c r="AW1406" s="14" t="s">
        <v>32</v>
      </c>
      <c r="AX1406" s="14" t="s">
        <v>76</v>
      </c>
      <c r="AY1406" s="231" t="s">
        <v>272</v>
      </c>
    </row>
    <row r="1407" spans="2:51" s="14" customFormat="1" ht="11.25">
      <c r="B1407" s="221"/>
      <c r="C1407" s="222"/>
      <c r="D1407" s="212" t="s">
        <v>283</v>
      </c>
      <c r="E1407" s="223" t="s">
        <v>1</v>
      </c>
      <c r="F1407" s="224" t="s">
        <v>1302</v>
      </c>
      <c r="G1407" s="222"/>
      <c r="H1407" s="225">
        <v>59.424999999999997</v>
      </c>
      <c r="I1407" s="226"/>
      <c r="J1407" s="222"/>
      <c r="K1407" s="222"/>
      <c r="L1407" s="227"/>
      <c r="M1407" s="228"/>
      <c r="N1407" s="229"/>
      <c r="O1407" s="229"/>
      <c r="P1407" s="229"/>
      <c r="Q1407" s="229"/>
      <c r="R1407" s="229"/>
      <c r="S1407" s="229"/>
      <c r="T1407" s="230"/>
      <c r="AT1407" s="231" t="s">
        <v>283</v>
      </c>
      <c r="AU1407" s="231" t="s">
        <v>84</v>
      </c>
      <c r="AV1407" s="14" t="s">
        <v>84</v>
      </c>
      <c r="AW1407" s="14" t="s">
        <v>32</v>
      </c>
      <c r="AX1407" s="14" t="s">
        <v>76</v>
      </c>
      <c r="AY1407" s="231" t="s">
        <v>272</v>
      </c>
    </row>
    <row r="1408" spans="2:51" s="14" customFormat="1" ht="11.25">
      <c r="B1408" s="221"/>
      <c r="C1408" s="222"/>
      <c r="D1408" s="212" t="s">
        <v>283</v>
      </c>
      <c r="E1408" s="223" t="s">
        <v>1</v>
      </c>
      <c r="F1408" s="224" t="s">
        <v>1303</v>
      </c>
      <c r="G1408" s="222"/>
      <c r="H1408" s="225">
        <v>4.5750000000000002</v>
      </c>
      <c r="I1408" s="226"/>
      <c r="J1408" s="222"/>
      <c r="K1408" s="222"/>
      <c r="L1408" s="227"/>
      <c r="M1408" s="228"/>
      <c r="N1408" s="229"/>
      <c r="O1408" s="229"/>
      <c r="P1408" s="229"/>
      <c r="Q1408" s="229"/>
      <c r="R1408" s="229"/>
      <c r="S1408" s="229"/>
      <c r="T1408" s="230"/>
      <c r="AT1408" s="231" t="s">
        <v>283</v>
      </c>
      <c r="AU1408" s="231" t="s">
        <v>84</v>
      </c>
      <c r="AV1408" s="14" t="s">
        <v>84</v>
      </c>
      <c r="AW1408" s="14" t="s">
        <v>32</v>
      </c>
      <c r="AX1408" s="14" t="s">
        <v>76</v>
      </c>
      <c r="AY1408" s="231" t="s">
        <v>272</v>
      </c>
    </row>
    <row r="1409" spans="2:51" s="14" customFormat="1" ht="11.25">
      <c r="B1409" s="221"/>
      <c r="C1409" s="222"/>
      <c r="D1409" s="212" t="s">
        <v>283</v>
      </c>
      <c r="E1409" s="223" t="s">
        <v>1</v>
      </c>
      <c r="F1409" s="224" t="s">
        <v>1304</v>
      </c>
      <c r="G1409" s="222"/>
      <c r="H1409" s="225">
        <v>4.5750000000000002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AT1409" s="231" t="s">
        <v>283</v>
      </c>
      <c r="AU1409" s="231" t="s">
        <v>84</v>
      </c>
      <c r="AV1409" s="14" t="s">
        <v>84</v>
      </c>
      <c r="AW1409" s="14" t="s">
        <v>32</v>
      </c>
      <c r="AX1409" s="14" t="s">
        <v>76</v>
      </c>
      <c r="AY1409" s="231" t="s">
        <v>272</v>
      </c>
    </row>
    <row r="1410" spans="2:51" s="14" customFormat="1" ht="11.25">
      <c r="B1410" s="221"/>
      <c r="C1410" s="222"/>
      <c r="D1410" s="212" t="s">
        <v>283</v>
      </c>
      <c r="E1410" s="223" t="s">
        <v>1</v>
      </c>
      <c r="F1410" s="224" t="s">
        <v>1305</v>
      </c>
      <c r="G1410" s="222"/>
      <c r="H1410" s="225">
        <v>4.6500000000000004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AT1410" s="231" t="s">
        <v>283</v>
      </c>
      <c r="AU1410" s="231" t="s">
        <v>84</v>
      </c>
      <c r="AV1410" s="14" t="s">
        <v>84</v>
      </c>
      <c r="AW1410" s="14" t="s">
        <v>32</v>
      </c>
      <c r="AX1410" s="14" t="s">
        <v>76</v>
      </c>
      <c r="AY1410" s="231" t="s">
        <v>272</v>
      </c>
    </row>
    <row r="1411" spans="2:51" s="14" customFormat="1" ht="11.25">
      <c r="B1411" s="221"/>
      <c r="C1411" s="222"/>
      <c r="D1411" s="212" t="s">
        <v>283</v>
      </c>
      <c r="E1411" s="223" t="s">
        <v>1</v>
      </c>
      <c r="F1411" s="224" t="s">
        <v>1306</v>
      </c>
      <c r="G1411" s="222"/>
      <c r="H1411" s="225">
        <v>8.8000000000000007</v>
      </c>
      <c r="I1411" s="226"/>
      <c r="J1411" s="222"/>
      <c r="K1411" s="222"/>
      <c r="L1411" s="227"/>
      <c r="M1411" s="228"/>
      <c r="N1411" s="229"/>
      <c r="O1411" s="229"/>
      <c r="P1411" s="229"/>
      <c r="Q1411" s="229"/>
      <c r="R1411" s="229"/>
      <c r="S1411" s="229"/>
      <c r="T1411" s="230"/>
      <c r="AT1411" s="231" t="s">
        <v>283</v>
      </c>
      <c r="AU1411" s="231" t="s">
        <v>84</v>
      </c>
      <c r="AV1411" s="14" t="s">
        <v>84</v>
      </c>
      <c r="AW1411" s="14" t="s">
        <v>32</v>
      </c>
      <c r="AX1411" s="14" t="s">
        <v>76</v>
      </c>
      <c r="AY1411" s="231" t="s">
        <v>272</v>
      </c>
    </row>
    <row r="1412" spans="2:51" s="14" customFormat="1" ht="11.25">
      <c r="B1412" s="221"/>
      <c r="C1412" s="222"/>
      <c r="D1412" s="212" t="s">
        <v>283</v>
      </c>
      <c r="E1412" s="223" t="s">
        <v>1</v>
      </c>
      <c r="F1412" s="224" t="s">
        <v>1307</v>
      </c>
      <c r="G1412" s="222"/>
      <c r="H1412" s="225">
        <v>7.85</v>
      </c>
      <c r="I1412" s="226"/>
      <c r="J1412" s="222"/>
      <c r="K1412" s="222"/>
      <c r="L1412" s="227"/>
      <c r="M1412" s="228"/>
      <c r="N1412" s="229"/>
      <c r="O1412" s="229"/>
      <c r="P1412" s="229"/>
      <c r="Q1412" s="229"/>
      <c r="R1412" s="229"/>
      <c r="S1412" s="229"/>
      <c r="T1412" s="230"/>
      <c r="AT1412" s="231" t="s">
        <v>283</v>
      </c>
      <c r="AU1412" s="231" t="s">
        <v>84</v>
      </c>
      <c r="AV1412" s="14" t="s">
        <v>84</v>
      </c>
      <c r="AW1412" s="14" t="s">
        <v>32</v>
      </c>
      <c r="AX1412" s="14" t="s">
        <v>76</v>
      </c>
      <c r="AY1412" s="231" t="s">
        <v>272</v>
      </c>
    </row>
    <row r="1413" spans="2:51" s="14" customFormat="1" ht="11.25">
      <c r="B1413" s="221"/>
      <c r="C1413" s="222"/>
      <c r="D1413" s="212" t="s">
        <v>283</v>
      </c>
      <c r="E1413" s="223" t="s">
        <v>1</v>
      </c>
      <c r="F1413" s="224" t="s">
        <v>1308</v>
      </c>
      <c r="G1413" s="222"/>
      <c r="H1413" s="225">
        <v>15.1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84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2:51" s="14" customFormat="1" ht="11.25">
      <c r="B1414" s="221"/>
      <c r="C1414" s="222"/>
      <c r="D1414" s="212" t="s">
        <v>283</v>
      </c>
      <c r="E1414" s="223" t="s">
        <v>1</v>
      </c>
      <c r="F1414" s="224" t="s">
        <v>1309</v>
      </c>
      <c r="G1414" s="222"/>
      <c r="H1414" s="225">
        <v>2.95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AT1414" s="231" t="s">
        <v>283</v>
      </c>
      <c r="AU1414" s="231" t="s">
        <v>84</v>
      </c>
      <c r="AV1414" s="14" t="s">
        <v>84</v>
      </c>
      <c r="AW1414" s="14" t="s">
        <v>32</v>
      </c>
      <c r="AX1414" s="14" t="s">
        <v>76</v>
      </c>
      <c r="AY1414" s="231" t="s">
        <v>272</v>
      </c>
    </row>
    <row r="1415" spans="2:51" s="14" customFormat="1" ht="11.25">
      <c r="B1415" s="221"/>
      <c r="C1415" s="222"/>
      <c r="D1415" s="212" t="s">
        <v>283</v>
      </c>
      <c r="E1415" s="223" t="s">
        <v>1</v>
      </c>
      <c r="F1415" s="224" t="s">
        <v>1310</v>
      </c>
      <c r="G1415" s="222"/>
      <c r="H1415" s="225">
        <v>6.9</v>
      </c>
      <c r="I1415" s="226"/>
      <c r="J1415" s="222"/>
      <c r="K1415" s="222"/>
      <c r="L1415" s="227"/>
      <c r="M1415" s="228"/>
      <c r="N1415" s="229"/>
      <c r="O1415" s="229"/>
      <c r="P1415" s="229"/>
      <c r="Q1415" s="229"/>
      <c r="R1415" s="229"/>
      <c r="S1415" s="229"/>
      <c r="T1415" s="230"/>
      <c r="AT1415" s="231" t="s">
        <v>283</v>
      </c>
      <c r="AU1415" s="231" t="s">
        <v>84</v>
      </c>
      <c r="AV1415" s="14" t="s">
        <v>84</v>
      </c>
      <c r="AW1415" s="14" t="s">
        <v>32</v>
      </c>
      <c r="AX1415" s="14" t="s">
        <v>76</v>
      </c>
      <c r="AY1415" s="231" t="s">
        <v>272</v>
      </c>
    </row>
    <row r="1416" spans="2:51" s="14" customFormat="1" ht="11.25">
      <c r="B1416" s="221"/>
      <c r="C1416" s="222"/>
      <c r="D1416" s="212" t="s">
        <v>283</v>
      </c>
      <c r="E1416" s="223" t="s">
        <v>1</v>
      </c>
      <c r="F1416" s="224" t="s">
        <v>1311</v>
      </c>
      <c r="G1416" s="222"/>
      <c r="H1416" s="225">
        <v>4.3499999999999996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AT1416" s="231" t="s">
        <v>283</v>
      </c>
      <c r="AU1416" s="231" t="s">
        <v>84</v>
      </c>
      <c r="AV1416" s="14" t="s">
        <v>84</v>
      </c>
      <c r="AW1416" s="14" t="s">
        <v>32</v>
      </c>
      <c r="AX1416" s="14" t="s">
        <v>76</v>
      </c>
      <c r="AY1416" s="231" t="s">
        <v>272</v>
      </c>
    </row>
    <row r="1417" spans="2:51" s="14" customFormat="1" ht="11.25">
      <c r="B1417" s="221"/>
      <c r="C1417" s="222"/>
      <c r="D1417" s="212" t="s">
        <v>283</v>
      </c>
      <c r="E1417" s="223" t="s">
        <v>1</v>
      </c>
      <c r="F1417" s="224" t="s">
        <v>1312</v>
      </c>
      <c r="G1417" s="222"/>
      <c r="H1417" s="225">
        <v>4.2249999999999996</v>
      </c>
      <c r="I1417" s="226"/>
      <c r="J1417" s="222"/>
      <c r="K1417" s="222"/>
      <c r="L1417" s="227"/>
      <c r="M1417" s="228"/>
      <c r="N1417" s="229"/>
      <c r="O1417" s="229"/>
      <c r="P1417" s="229"/>
      <c r="Q1417" s="229"/>
      <c r="R1417" s="229"/>
      <c r="S1417" s="229"/>
      <c r="T1417" s="230"/>
      <c r="AT1417" s="231" t="s">
        <v>283</v>
      </c>
      <c r="AU1417" s="231" t="s">
        <v>84</v>
      </c>
      <c r="AV1417" s="14" t="s">
        <v>84</v>
      </c>
      <c r="AW1417" s="14" t="s">
        <v>32</v>
      </c>
      <c r="AX1417" s="14" t="s">
        <v>76</v>
      </c>
      <c r="AY1417" s="231" t="s">
        <v>272</v>
      </c>
    </row>
    <row r="1418" spans="2:51" s="14" customFormat="1" ht="11.25">
      <c r="B1418" s="221"/>
      <c r="C1418" s="222"/>
      <c r="D1418" s="212" t="s">
        <v>283</v>
      </c>
      <c r="E1418" s="223" t="s">
        <v>1</v>
      </c>
      <c r="F1418" s="224" t="s">
        <v>1313</v>
      </c>
      <c r="G1418" s="222"/>
      <c r="H1418" s="225">
        <v>5.4249999999999998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84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2:51" s="14" customFormat="1" ht="11.25">
      <c r="B1419" s="221"/>
      <c r="C1419" s="222"/>
      <c r="D1419" s="212" t="s">
        <v>283</v>
      </c>
      <c r="E1419" s="223" t="s">
        <v>1</v>
      </c>
      <c r="F1419" s="224" t="s">
        <v>1314</v>
      </c>
      <c r="G1419" s="222"/>
      <c r="H1419" s="225">
        <v>6.9749999999999996</v>
      </c>
      <c r="I1419" s="226"/>
      <c r="J1419" s="222"/>
      <c r="K1419" s="222"/>
      <c r="L1419" s="227"/>
      <c r="M1419" s="228"/>
      <c r="N1419" s="229"/>
      <c r="O1419" s="229"/>
      <c r="P1419" s="229"/>
      <c r="Q1419" s="229"/>
      <c r="R1419" s="229"/>
      <c r="S1419" s="229"/>
      <c r="T1419" s="230"/>
      <c r="AT1419" s="231" t="s">
        <v>283</v>
      </c>
      <c r="AU1419" s="231" t="s">
        <v>84</v>
      </c>
      <c r="AV1419" s="14" t="s">
        <v>84</v>
      </c>
      <c r="AW1419" s="14" t="s">
        <v>32</v>
      </c>
      <c r="AX1419" s="14" t="s">
        <v>76</v>
      </c>
      <c r="AY1419" s="231" t="s">
        <v>272</v>
      </c>
    </row>
    <row r="1420" spans="2:51" s="14" customFormat="1" ht="11.25">
      <c r="B1420" s="221"/>
      <c r="C1420" s="222"/>
      <c r="D1420" s="212" t="s">
        <v>283</v>
      </c>
      <c r="E1420" s="223" t="s">
        <v>1</v>
      </c>
      <c r="F1420" s="224" t="s">
        <v>1315</v>
      </c>
      <c r="G1420" s="222"/>
      <c r="H1420" s="225">
        <v>0.75</v>
      </c>
      <c r="I1420" s="226"/>
      <c r="J1420" s="222"/>
      <c r="K1420" s="222"/>
      <c r="L1420" s="227"/>
      <c r="M1420" s="228"/>
      <c r="N1420" s="229"/>
      <c r="O1420" s="229"/>
      <c r="P1420" s="229"/>
      <c r="Q1420" s="229"/>
      <c r="R1420" s="229"/>
      <c r="S1420" s="229"/>
      <c r="T1420" s="230"/>
      <c r="AT1420" s="231" t="s">
        <v>283</v>
      </c>
      <c r="AU1420" s="231" t="s">
        <v>84</v>
      </c>
      <c r="AV1420" s="14" t="s">
        <v>84</v>
      </c>
      <c r="AW1420" s="14" t="s">
        <v>32</v>
      </c>
      <c r="AX1420" s="14" t="s">
        <v>76</v>
      </c>
      <c r="AY1420" s="231" t="s">
        <v>272</v>
      </c>
    </row>
    <row r="1421" spans="2:51" s="14" customFormat="1" ht="11.25">
      <c r="B1421" s="221"/>
      <c r="C1421" s="222"/>
      <c r="D1421" s="212" t="s">
        <v>283</v>
      </c>
      <c r="E1421" s="223" t="s">
        <v>1</v>
      </c>
      <c r="F1421" s="224" t="s">
        <v>1316</v>
      </c>
      <c r="G1421" s="222"/>
      <c r="H1421" s="225">
        <v>7.0750000000000002</v>
      </c>
      <c r="I1421" s="226"/>
      <c r="J1421" s="222"/>
      <c r="K1421" s="222"/>
      <c r="L1421" s="227"/>
      <c r="M1421" s="228"/>
      <c r="N1421" s="229"/>
      <c r="O1421" s="229"/>
      <c r="P1421" s="229"/>
      <c r="Q1421" s="229"/>
      <c r="R1421" s="229"/>
      <c r="S1421" s="229"/>
      <c r="T1421" s="230"/>
      <c r="AT1421" s="231" t="s">
        <v>283</v>
      </c>
      <c r="AU1421" s="231" t="s">
        <v>84</v>
      </c>
      <c r="AV1421" s="14" t="s">
        <v>84</v>
      </c>
      <c r="AW1421" s="14" t="s">
        <v>32</v>
      </c>
      <c r="AX1421" s="14" t="s">
        <v>76</v>
      </c>
      <c r="AY1421" s="231" t="s">
        <v>272</v>
      </c>
    </row>
    <row r="1422" spans="2:51" s="14" customFormat="1" ht="11.25">
      <c r="B1422" s="221"/>
      <c r="C1422" s="222"/>
      <c r="D1422" s="212" t="s">
        <v>283</v>
      </c>
      <c r="E1422" s="223" t="s">
        <v>1</v>
      </c>
      <c r="F1422" s="224" t="s">
        <v>1317</v>
      </c>
      <c r="G1422" s="222"/>
      <c r="H1422" s="225">
        <v>0.6</v>
      </c>
      <c r="I1422" s="226"/>
      <c r="J1422" s="222"/>
      <c r="K1422" s="222"/>
      <c r="L1422" s="227"/>
      <c r="M1422" s="228"/>
      <c r="N1422" s="229"/>
      <c r="O1422" s="229"/>
      <c r="P1422" s="229"/>
      <c r="Q1422" s="229"/>
      <c r="R1422" s="229"/>
      <c r="S1422" s="229"/>
      <c r="T1422" s="230"/>
      <c r="AT1422" s="231" t="s">
        <v>283</v>
      </c>
      <c r="AU1422" s="231" t="s">
        <v>84</v>
      </c>
      <c r="AV1422" s="14" t="s">
        <v>84</v>
      </c>
      <c r="AW1422" s="14" t="s">
        <v>32</v>
      </c>
      <c r="AX1422" s="14" t="s">
        <v>76</v>
      </c>
      <c r="AY1422" s="231" t="s">
        <v>272</v>
      </c>
    </row>
    <row r="1423" spans="2:51" s="14" customFormat="1" ht="11.25">
      <c r="B1423" s="221"/>
      <c r="C1423" s="222"/>
      <c r="D1423" s="212" t="s">
        <v>283</v>
      </c>
      <c r="E1423" s="223" t="s">
        <v>1</v>
      </c>
      <c r="F1423" s="224" t="s">
        <v>1318</v>
      </c>
      <c r="G1423" s="222"/>
      <c r="H1423" s="225">
        <v>3.95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283</v>
      </c>
      <c r="AU1423" s="231" t="s">
        <v>84</v>
      </c>
      <c r="AV1423" s="14" t="s">
        <v>84</v>
      </c>
      <c r="AW1423" s="14" t="s">
        <v>32</v>
      </c>
      <c r="AX1423" s="14" t="s">
        <v>76</v>
      </c>
      <c r="AY1423" s="231" t="s">
        <v>272</v>
      </c>
    </row>
    <row r="1424" spans="2:51" s="14" customFormat="1" ht="11.25">
      <c r="B1424" s="221"/>
      <c r="C1424" s="222"/>
      <c r="D1424" s="212" t="s">
        <v>283</v>
      </c>
      <c r="E1424" s="223" t="s">
        <v>1</v>
      </c>
      <c r="F1424" s="224" t="s">
        <v>1319</v>
      </c>
      <c r="G1424" s="222"/>
      <c r="H1424" s="225">
        <v>3.4249999999999998</v>
      </c>
      <c r="I1424" s="226"/>
      <c r="J1424" s="222"/>
      <c r="K1424" s="222"/>
      <c r="L1424" s="227"/>
      <c r="M1424" s="228"/>
      <c r="N1424" s="229"/>
      <c r="O1424" s="229"/>
      <c r="P1424" s="229"/>
      <c r="Q1424" s="229"/>
      <c r="R1424" s="229"/>
      <c r="S1424" s="229"/>
      <c r="T1424" s="230"/>
      <c r="AT1424" s="231" t="s">
        <v>283</v>
      </c>
      <c r="AU1424" s="231" t="s">
        <v>84</v>
      </c>
      <c r="AV1424" s="14" t="s">
        <v>84</v>
      </c>
      <c r="AW1424" s="14" t="s">
        <v>32</v>
      </c>
      <c r="AX1424" s="14" t="s">
        <v>76</v>
      </c>
      <c r="AY1424" s="231" t="s">
        <v>272</v>
      </c>
    </row>
    <row r="1425" spans="2:51" s="14" customFormat="1" ht="11.25">
      <c r="B1425" s="221"/>
      <c r="C1425" s="222"/>
      <c r="D1425" s="212" t="s">
        <v>283</v>
      </c>
      <c r="E1425" s="223" t="s">
        <v>1</v>
      </c>
      <c r="F1425" s="224" t="s">
        <v>1320</v>
      </c>
      <c r="G1425" s="222"/>
      <c r="H1425" s="225">
        <v>6.7249999999999996</v>
      </c>
      <c r="I1425" s="226"/>
      <c r="J1425" s="222"/>
      <c r="K1425" s="222"/>
      <c r="L1425" s="227"/>
      <c r="M1425" s="228"/>
      <c r="N1425" s="229"/>
      <c r="O1425" s="229"/>
      <c r="P1425" s="229"/>
      <c r="Q1425" s="229"/>
      <c r="R1425" s="229"/>
      <c r="S1425" s="229"/>
      <c r="T1425" s="230"/>
      <c r="AT1425" s="231" t="s">
        <v>283</v>
      </c>
      <c r="AU1425" s="231" t="s">
        <v>84</v>
      </c>
      <c r="AV1425" s="14" t="s">
        <v>84</v>
      </c>
      <c r="AW1425" s="14" t="s">
        <v>32</v>
      </c>
      <c r="AX1425" s="14" t="s">
        <v>76</v>
      </c>
      <c r="AY1425" s="231" t="s">
        <v>272</v>
      </c>
    </row>
    <row r="1426" spans="2:51" s="14" customFormat="1" ht="11.25">
      <c r="B1426" s="221"/>
      <c r="C1426" s="222"/>
      <c r="D1426" s="212" t="s">
        <v>283</v>
      </c>
      <c r="E1426" s="223" t="s">
        <v>1</v>
      </c>
      <c r="F1426" s="224" t="s">
        <v>1321</v>
      </c>
      <c r="G1426" s="222"/>
      <c r="H1426" s="225">
        <v>1.05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AT1426" s="231" t="s">
        <v>283</v>
      </c>
      <c r="AU1426" s="231" t="s">
        <v>84</v>
      </c>
      <c r="AV1426" s="14" t="s">
        <v>84</v>
      </c>
      <c r="AW1426" s="14" t="s">
        <v>32</v>
      </c>
      <c r="AX1426" s="14" t="s">
        <v>76</v>
      </c>
      <c r="AY1426" s="231" t="s">
        <v>272</v>
      </c>
    </row>
    <row r="1427" spans="2:51" s="14" customFormat="1" ht="11.25">
      <c r="B1427" s="221"/>
      <c r="C1427" s="222"/>
      <c r="D1427" s="212" t="s">
        <v>283</v>
      </c>
      <c r="E1427" s="223" t="s">
        <v>1</v>
      </c>
      <c r="F1427" s="224" t="s">
        <v>1322</v>
      </c>
      <c r="G1427" s="222"/>
      <c r="H1427" s="225">
        <v>7.1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84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2:51" s="13" customFormat="1" ht="11.25">
      <c r="B1428" s="210"/>
      <c r="C1428" s="211"/>
      <c r="D1428" s="212" t="s">
        <v>283</v>
      </c>
      <c r="E1428" s="213" t="s">
        <v>1</v>
      </c>
      <c r="F1428" s="214" t="s">
        <v>285</v>
      </c>
      <c r="G1428" s="211"/>
      <c r="H1428" s="213" t="s">
        <v>1</v>
      </c>
      <c r="I1428" s="215"/>
      <c r="J1428" s="211"/>
      <c r="K1428" s="211"/>
      <c r="L1428" s="216"/>
      <c r="M1428" s="217"/>
      <c r="N1428" s="218"/>
      <c r="O1428" s="218"/>
      <c r="P1428" s="218"/>
      <c r="Q1428" s="218"/>
      <c r="R1428" s="218"/>
      <c r="S1428" s="218"/>
      <c r="T1428" s="219"/>
      <c r="AT1428" s="220" t="s">
        <v>283</v>
      </c>
      <c r="AU1428" s="220" t="s">
        <v>84</v>
      </c>
      <c r="AV1428" s="13" t="s">
        <v>16</v>
      </c>
      <c r="AW1428" s="13" t="s">
        <v>32</v>
      </c>
      <c r="AX1428" s="13" t="s">
        <v>76</v>
      </c>
      <c r="AY1428" s="220" t="s">
        <v>272</v>
      </c>
    </row>
    <row r="1429" spans="2:51" s="13" customFormat="1" ht="11.25">
      <c r="B1429" s="210"/>
      <c r="C1429" s="211"/>
      <c r="D1429" s="212" t="s">
        <v>283</v>
      </c>
      <c r="E1429" s="213" t="s">
        <v>1</v>
      </c>
      <c r="F1429" s="214" t="s">
        <v>854</v>
      </c>
      <c r="G1429" s="211"/>
      <c r="H1429" s="213" t="s">
        <v>1</v>
      </c>
      <c r="I1429" s="215"/>
      <c r="J1429" s="211"/>
      <c r="K1429" s="211"/>
      <c r="L1429" s="216"/>
      <c r="M1429" s="217"/>
      <c r="N1429" s="218"/>
      <c r="O1429" s="218"/>
      <c r="P1429" s="218"/>
      <c r="Q1429" s="218"/>
      <c r="R1429" s="218"/>
      <c r="S1429" s="218"/>
      <c r="T1429" s="219"/>
      <c r="AT1429" s="220" t="s">
        <v>283</v>
      </c>
      <c r="AU1429" s="220" t="s">
        <v>84</v>
      </c>
      <c r="AV1429" s="13" t="s">
        <v>16</v>
      </c>
      <c r="AW1429" s="13" t="s">
        <v>32</v>
      </c>
      <c r="AX1429" s="13" t="s">
        <v>76</v>
      </c>
      <c r="AY1429" s="220" t="s">
        <v>272</v>
      </c>
    </row>
    <row r="1430" spans="2:51" s="14" customFormat="1" ht="11.25">
      <c r="B1430" s="221"/>
      <c r="C1430" s="222"/>
      <c r="D1430" s="212" t="s">
        <v>283</v>
      </c>
      <c r="E1430" s="223" t="s">
        <v>1</v>
      </c>
      <c r="F1430" s="224" t="s">
        <v>1323</v>
      </c>
      <c r="G1430" s="222"/>
      <c r="H1430" s="225">
        <v>17.600000000000001</v>
      </c>
      <c r="I1430" s="226"/>
      <c r="J1430" s="222"/>
      <c r="K1430" s="222"/>
      <c r="L1430" s="227"/>
      <c r="M1430" s="228"/>
      <c r="N1430" s="229"/>
      <c r="O1430" s="229"/>
      <c r="P1430" s="229"/>
      <c r="Q1430" s="229"/>
      <c r="R1430" s="229"/>
      <c r="S1430" s="229"/>
      <c r="T1430" s="230"/>
      <c r="AT1430" s="231" t="s">
        <v>283</v>
      </c>
      <c r="AU1430" s="231" t="s">
        <v>84</v>
      </c>
      <c r="AV1430" s="14" t="s">
        <v>84</v>
      </c>
      <c r="AW1430" s="14" t="s">
        <v>32</v>
      </c>
      <c r="AX1430" s="14" t="s">
        <v>76</v>
      </c>
      <c r="AY1430" s="231" t="s">
        <v>272</v>
      </c>
    </row>
    <row r="1431" spans="2:51" s="13" customFormat="1" ht="11.25">
      <c r="B1431" s="210"/>
      <c r="C1431" s="211"/>
      <c r="D1431" s="212" t="s">
        <v>283</v>
      </c>
      <c r="E1431" s="213" t="s">
        <v>1</v>
      </c>
      <c r="F1431" s="214" t="s">
        <v>285</v>
      </c>
      <c r="G1431" s="211"/>
      <c r="H1431" s="213" t="s">
        <v>1</v>
      </c>
      <c r="I1431" s="215"/>
      <c r="J1431" s="211"/>
      <c r="K1431" s="211"/>
      <c r="L1431" s="216"/>
      <c r="M1431" s="217"/>
      <c r="N1431" s="218"/>
      <c r="O1431" s="218"/>
      <c r="P1431" s="218"/>
      <c r="Q1431" s="218"/>
      <c r="R1431" s="218"/>
      <c r="S1431" s="218"/>
      <c r="T1431" s="219"/>
      <c r="AT1431" s="220" t="s">
        <v>283</v>
      </c>
      <c r="AU1431" s="220" t="s">
        <v>84</v>
      </c>
      <c r="AV1431" s="13" t="s">
        <v>16</v>
      </c>
      <c r="AW1431" s="13" t="s">
        <v>32</v>
      </c>
      <c r="AX1431" s="13" t="s">
        <v>76</v>
      </c>
      <c r="AY1431" s="220" t="s">
        <v>272</v>
      </c>
    </row>
    <row r="1432" spans="2:51" s="13" customFormat="1" ht="11.25">
      <c r="B1432" s="210"/>
      <c r="C1432" s="211"/>
      <c r="D1432" s="212" t="s">
        <v>283</v>
      </c>
      <c r="E1432" s="213" t="s">
        <v>1</v>
      </c>
      <c r="F1432" s="214" t="s">
        <v>285</v>
      </c>
      <c r="G1432" s="211"/>
      <c r="H1432" s="213" t="s">
        <v>1</v>
      </c>
      <c r="I1432" s="215"/>
      <c r="J1432" s="211"/>
      <c r="K1432" s="211"/>
      <c r="L1432" s="216"/>
      <c r="M1432" s="217"/>
      <c r="N1432" s="218"/>
      <c r="O1432" s="218"/>
      <c r="P1432" s="218"/>
      <c r="Q1432" s="218"/>
      <c r="R1432" s="218"/>
      <c r="S1432" s="218"/>
      <c r="T1432" s="219"/>
      <c r="AT1432" s="220" t="s">
        <v>283</v>
      </c>
      <c r="AU1432" s="220" t="s">
        <v>84</v>
      </c>
      <c r="AV1432" s="13" t="s">
        <v>16</v>
      </c>
      <c r="AW1432" s="13" t="s">
        <v>32</v>
      </c>
      <c r="AX1432" s="13" t="s">
        <v>76</v>
      </c>
      <c r="AY1432" s="220" t="s">
        <v>272</v>
      </c>
    </row>
    <row r="1433" spans="2:51" s="13" customFormat="1" ht="11.25">
      <c r="B1433" s="210"/>
      <c r="C1433" s="211"/>
      <c r="D1433" s="212" t="s">
        <v>283</v>
      </c>
      <c r="E1433" s="213" t="s">
        <v>1</v>
      </c>
      <c r="F1433" s="214" t="s">
        <v>1324</v>
      </c>
      <c r="G1433" s="211"/>
      <c r="H1433" s="213" t="s">
        <v>1</v>
      </c>
      <c r="I1433" s="215"/>
      <c r="J1433" s="211"/>
      <c r="K1433" s="211"/>
      <c r="L1433" s="216"/>
      <c r="M1433" s="217"/>
      <c r="N1433" s="218"/>
      <c r="O1433" s="218"/>
      <c r="P1433" s="218"/>
      <c r="Q1433" s="218"/>
      <c r="R1433" s="218"/>
      <c r="S1433" s="218"/>
      <c r="T1433" s="219"/>
      <c r="AT1433" s="220" t="s">
        <v>283</v>
      </c>
      <c r="AU1433" s="220" t="s">
        <v>84</v>
      </c>
      <c r="AV1433" s="13" t="s">
        <v>16</v>
      </c>
      <c r="AW1433" s="13" t="s">
        <v>32</v>
      </c>
      <c r="AX1433" s="13" t="s">
        <v>76</v>
      </c>
      <c r="AY1433" s="220" t="s">
        <v>272</v>
      </c>
    </row>
    <row r="1434" spans="2:51" s="14" customFormat="1" ht="11.25">
      <c r="B1434" s="221"/>
      <c r="C1434" s="222"/>
      <c r="D1434" s="212" t="s">
        <v>283</v>
      </c>
      <c r="E1434" s="223" t="s">
        <v>1</v>
      </c>
      <c r="F1434" s="224" t="s">
        <v>1325</v>
      </c>
      <c r="G1434" s="222"/>
      <c r="H1434" s="225">
        <v>11.35</v>
      </c>
      <c r="I1434" s="226"/>
      <c r="J1434" s="222"/>
      <c r="K1434" s="222"/>
      <c r="L1434" s="227"/>
      <c r="M1434" s="228"/>
      <c r="N1434" s="229"/>
      <c r="O1434" s="229"/>
      <c r="P1434" s="229"/>
      <c r="Q1434" s="229"/>
      <c r="R1434" s="229"/>
      <c r="S1434" s="229"/>
      <c r="T1434" s="230"/>
      <c r="AT1434" s="231" t="s">
        <v>283</v>
      </c>
      <c r="AU1434" s="231" t="s">
        <v>84</v>
      </c>
      <c r="AV1434" s="14" t="s">
        <v>84</v>
      </c>
      <c r="AW1434" s="14" t="s">
        <v>32</v>
      </c>
      <c r="AX1434" s="14" t="s">
        <v>76</v>
      </c>
      <c r="AY1434" s="231" t="s">
        <v>272</v>
      </c>
    </row>
    <row r="1435" spans="2:51" s="14" customFormat="1" ht="11.25">
      <c r="B1435" s="221"/>
      <c r="C1435" s="222"/>
      <c r="D1435" s="212" t="s">
        <v>283</v>
      </c>
      <c r="E1435" s="223" t="s">
        <v>1</v>
      </c>
      <c r="F1435" s="224" t="s">
        <v>1326</v>
      </c>
      <c r="G1435" s="222"/>
      <c r="H1435" s="225">
        <v>0.63</v>
      </c>
      <c r="I1435" s="226"/>
      <c r="J1435" s="222"/>
      <c r="K1435" s="222"/>
      <c r="L1435" s="227"/>
      <c r="M1435" s="228"/>
      <c r="N1435" s="229"/>
      <c r="O1435" s="229"/>
      <c r="P1435" s="229"/>
      <c r="Q1435" s="229"/>
      <c r="R1435" s="229"/>
      <c r="S1435" s="229"/>
      <c r="T1435" s="230"/>
      <c r="AT1435" s="231" t="s">
        <v>283</v>
      </c>
      <c r="AU1435" s="231" t="s">
        <v>84</v>
      </c>
      <c r="AV1435" s="14" t="s">
        <v>84</v>
      </c>
      <c r="AW1435" s="14" t="s">
        <v>32</v>
      </c>
      <c r="AX1435" s="14" t="s">
        <v>76</v>
      </c>
      <c r="AY1435" s="231" t="s">
        <v>272</v>
      </c>
    </row>
    <row r="1436" spans="2:51" s="14" customFormat="1" ht="11.25">
      <c r="B1436" s="221"/>
      <c r="C1436" s="222"/>
      <c r="D1436" s="212" t="s">
        <v>283</v>
      </c>
      <c r="E1436" s="223" t="s">
        <v>1</v>
      </c>
      <c r="F1436" s="224" t="s">
        <v>1327</v>
      </c>
      <c r="G1436" s="222"/>
      <c r="H1436" s="225">
        <v>19.524999999999999</v>
      </c>
      <c r="I1436" s="226"/>
      <c r="J1436" s="222"/>
      <c r="K1436" s="222"/>
      <c r="L1436" s="227"/>
      <c r="M1436" s="228"/>
      <c r="N1436" s="229"/>
      <c r="O1436" s="229"/>
      <c r="P1436" s="229"/>
      <c r="Q1436" s="229"/>
      <c r="R1436" s="229"/>
      <c r="S1436" s="229"/>
      <c r="T1436" s="230"/>
      <c r="AT1436" s="231" t="s">
        <v>283</v>
      </c>
      <c r="AU1436" s="231" t="s">
        <v>84</v>
      </c>
      <c r="AV1436" s="14" t="s">
        <v>84</v>
      </c>
      <c r="AW1436" s="14" t="s">
        <v>32</v>
      </c>
      <c r="AX1436" s="14" t="s">
        <v>76</v>
      </c>
      <c r="AY1436" s="231" t="s">
        <v>272</v>
      </c>
    </row>
    <row r="1437" spans="2:51" s="14" customFormat="1" ht="11.25">
      <c r="B1437" s="221"/>
      <c r="C1437" s="222"/>
      <c r="D1437" s="212" t="s">
        <v>283</v>
      </c>
      <c r="E1437" s="223" t="s">
        <v>1</v>
      </c>
      <c r="F1437" s="224" t="s">
        <v>1328</v>
      </c>
      <c r="G1437" s="222"/>
      <c r="H1437" s="225">
        <v>5.15</v>
      </c>
      <c r="I1437" s="226"/>
      <c r="J1437" s="222"/>
      <c r="K1437" s="222"/>
      <c r="L1437" s="227"/>
      <c r="M1437" s="228"/>
      <c r="N1437" s="229"/>
      <c r="O1437" s="229"/>
      <c r="P1437" s="229"/>
      <c r="Q1437" s="229"/>
      <c r="R1437" s="229"/>
      <c r="S1437" s="229"/>
      <c r="T1437" s="230"/>
      <c r="AT1437" s="231" t="s">
        <v>283</v>
      </c>
      <c r="AU1437" s="231" t="s">
        <v>84</v>
      </c>
      <c r="AV1437" s="14" t="s">
        <v>84</v>
      </c>
      <c r="AW1437" s="14" t="s">
        <v>32</v>
      </c>
      <c r="AX1437" s="14" t="s">
        <v>76</v>
      </c>
      <c r="AY1437" s="231" t="s">
        <v>272</v>
      </c>
    </row>
    <row r="1438" spans="2:51" s="14" customFormat="1" ht="11.25">
      <c r="B1438" s="221"/>
      <c r="C1438" s="222"/>
      <c r="D1438" s="212" t="s">
        <v>283</v>
      </c>
      <c r="E1438" s="223" t="s">
        <v>1</v>
      </c>
      <c r="F1438" s="224" t="s">
        <v>1329</v>
      </c>
      <c r="G1438" s="222"/>
      <c r="H1438" s="225">
        <v>4.05</v>
      </c>
      <c r="I1438" s="226"/>
      <c r="J1438" s="222"/>
      <c r="K1438" s="222"/>
      <c r="L1438" s="227"/>
      <c r="M1438" s="228"/>
      <c r="N1438" s="229"/>
      <c r="O1438" s="229"/>
      <c r="P1438" s="229"/>
      <c r="Q1438" s="229"/>
      <c r="R1438" s="229"/>
      <c r="S1438" s="229"/>
      <c r="T1438" s="230"/>
      <c r="AT1438" s="231" t="s">
        <v>283</v>
      </c>
      <c r="AU1438" s="231" t="s">
        <v>84</v>
      </c>
      <c r="AV1438" s="14" t="s">
        <v>84</v>
      </c>
      <c r="AW1438" s="14" t="s">
        <v>32</v>
      </c>
      <c r="AX1438" s="14" t="s">
        <v>76</v>
      </c>
      <c r="AY1438" s="231" t="s">
        <v>272</v>
      </c>
    </row>
    <row r="1439" spans="2:51" s="14" customFormat="1" ht="11.25">
      <c r="B1439" s="221"/>
      <c r="C1439" s="222"/>
      <c r="D1439" s="212" t="s">
        <v>283</v>
      </c>
      <c r="E1439" s="223" t="s">
        <v>1</v>
      </c>
      <c r="F1439" s="224" t="s">
        <v>1330</v>
      </c>
      <c r="G1439" s="222"/>
      <c r="H1439" s="225">
        <v>3.7</v>
      </c>
      <c r="I1439" s="226"/>
      <c r="J1439" s="222"/>
      <c r="K1439" s="222"/>
      <c r="L1439" s="227"/>
      <c r="M1439" s="228"/>
      <c r="N1439" s="229"/>
      <c r="O1439" s="229"/>
      <c r="P1439" s="229"/>
      <c r="Q1439" s="229"/>
      <c r="R1439" s="229"/>
      <c r="S1439" s="229"/>
      <c r="T1439" s="230"/>
      <c r="AT1439" s="231" t="s">
        <v>283</v>
      </c>
      <c r="AU1439" s="231" t="s">
        <v>84</v>
      </c>
      <c r="AV1439" s="14" t="s">
        <v>84</v>
      </c>
      <c r="AW1439" s="14" t="s">
        <v>32</v>
      </c>
      <c r="AX1439" s="14" t="s">
        <v>76</v>
      </c>
      <c r="AY1439" s="231" t="s">
        <v>272</v>
      </c>
    </row>
    <row r="1440" spans="2:51" s="14" customFormat="1" ht="11.25">
      <c r="B1440" s="221"/>
      <c r="C1440" s="222"/>
      <c r="D1440" s="212" t="s">
        <v>283</v>
      </c>
      <c r="E1440" s="223" t="s">
        <v>1</v>
      </c>
      <c r="F1440" s="224" t="s">
        <v>1331</v>
      </c>
      <c r="G1440" s="222"/>
      <c r="H1440" s="225">
        <v>1.2749999999999999</v>
      </c>
      <c r="I1440" s="226"/>
      <c r="J1440" s="222"/>
      <c r="K1440" s="222"/>
      <c r="L1440" s="227"/>
      <c r="M1440" s="228"/>
      <c r="N1440" s="229"/>
      <c r="O1440" s="229"/>
      <c r="P1440" s="229"/>
      <c r="Q1440" s="229"/>
      <c r="R1440" s="229"/>
      <c r="S1440" s="229"/>
      <c r="T1440" s="230"/>
      <c r="AT1440" s="231" t="s">
        <v>283</v>
      </c>
      <c r="AU1440" s="231" t="s">
        <v>84</v>
      </c>
      <c r="AV1440" s="14" t="s">
        <v>84</v>
      </c>
      <c r="AW1440" s="14" t="s">
        <v>32</v>
      </c>
      <c r="AX1440" s="14" t="s">
        <v>76</v>
      </c>
      <c r="AY1440" s="231" t="s">
        <v>272</v>
      </c>
    </row>
    <row r="1441" spans="2:51" s="14" customFormat="1" ht="11.25">
      <c r="B1441" s="221"/>
      <c r="C1441" s="222"/>
      <c r="D1441" s="212" t="s">
        <v>283</v>
      </c>
      <c r="E1441" s="223" t="s">
        <v>1</v>
      </c>
      <c r="F1441" s="224" t="s">
        <v>1332</v>
      </c>
      <c r="G1441" s="222"/>
      <c r="H1441" s="225">
        <v>3.65</v>
      </c>
      <c r="I1441" s="226"/>
      <c r="J1441" s="222"/>
      <c r="K1441" s="222"/>
      <c r="L1441" s="227"/>
      <c r="M1441" s="228"/>
      <c r="N1441" s="229"/>
      <c r="O1441" s="229"/>
      <c r="P1441" s="229"/>
      <c r="Q1441" s="229"/>
      <c r="R1441" s="229"/>
      <c r="S1441" s="229"/>
      <c r="T1441" s="230"/>
      <c r="AT1441" s="231" t="s">
        <v>283</v>
      </c>
      <c r="AU1441" s="231" t="s">
        <v>84</v>
      </c>
      <c r="AV1441" s="14" t="s">
        <v>84</v>
      </c>
      <c r="AW1441" s="14" t="s">
        <v>32</v>
      </c>
      <c r="AX1441" s="14" t="s">
        <v>76</v>
      </c>
      <c r="AY1441" s="231" t="s">
        <v>272</v>
      </c>
    </row>
    <row r="1442" spans="2:51" s="14" customFormat="1" ht="11.25">
      <c r="B1442" s="221"/>
      <c r="C1442" s="222"/>
      <c r="D1442" s="212" t="s">
        <v>283</v>
      </c>
      <c r="E1442" s="223" t="s">
        <v>1</v>
      </c>
      <c r="F1442" s="224" t="s">
        <v>1333</v>
      </c>
      <c r="G1442" s="222"/>
      <c r="H1442" s="225">
        <v>16.600000000000001</v>
      </c>
      <c r="I1442" s="226"/>
      <c r="J1442" s="222"/>
      <c r="K1442" s="222"/>
      <c r="L1442" s="227"/>
      <c r="M1442" s="228"/>
      <c r="N1442" s="229"/>
      <c r="O1442" s="229"/>
      <c r="P1442" s="229"/>
      <c r="Q1442" s="229"/>
      <c r="R1442" s="229"/>
      <c r="S1442" s="229"/>
      <c r="T1442" s="230"/>
      <c r="AT1442" s="231" t="s">
        <v>283</v>
      </c>
      <c r="AU1442" s="231" t="s">
        <v>84</v>
      </c>
      <c r="AV1442" s="14" t="s">
        <v>84</v>
      </c>
      <c r="AW1442" s="14" t="s">
        <v>32</v>
      </c>
      <c r="AX1442" s="14" t="s">
        <v>76</v>
      </c>
      <c r="AY1442" s="231" t="s">
        <v>272</v>
      </c>
    </row>
    <row r="1443" spans="2:51" s="14" customFormat="1" ht="22.5">
      <c r="B1443" s="221"/>
      <c r="C1443" s="222"/>
      <c r="D1443" s="212" t="s">
        <v>283</v>
      </c>
      <c r="E1443" s="223" t="s">
        <v>1</v>
      </c>
      <c r="F1443" s="224" t="s">
        <v>1334</v>
      </c>
      <c r="G1443" s="222"/>
      <c r="H1443" s="225">
        <v>15.6</v>
      </c>
      <c r="I1443" s="226"/>
      <c r="J1443" s="222"/>
      <c r="K1443" s="222"/>
      <c r="L1443" s="227"/>
      <c r="M1443" s="228"/>
      <c r="N1443" s="229"/>
      <c r="O1443" s="229"/>
      <c r="P1443" s="229"/>
      <c r="Q1443" s="229"/>
      <c r="R1443" s="229"/>
      <c r="S1443" s="229"/>
      <c r="T1443" s="230"/>
      <c r="AT1443" s="231" t="s">
        <v>283</v>
      </c>
      <c r="AU1443" s="231" t="s">
        <v>84</v>
      </c>
      <c r="AV1443" s="14" t="s">
        <v>84</v>
      </c>
      <c r="AW1443" s="14" t="s">
        <v>32</v>
      </c>
      <c r="AX1443" s="14" t="s">
        <v>76</v>
      </c>
      <c r="AY1443" s="231" t="s">
        <v>272</v>
      </c>
    </row>
    <row r="1444" spans="2:51" s="14" customFormat="1" ht="11.25">
      <c r="B1444" s="221"/>
      <c r="C1444" s="222"/>
      <c r="D1444" s="212" t="s">
        <v>283</v>
      </c>
      <c r="E1444" s="223" t="s">
        <v>1</v>
      </c>
      <c r="F1444" s="224" t="s">
        <v>1335</v>
      </c>
      <c r="G1444" s="222"/>
      <c r="H1444" s="225">
        <v>5.9249999999999998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84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2:51" s="14" customFormat="1" ht="11.25">
      <c r="B1445" s="221"/>
      <c r="C1445" s="222"/>
      <c r="D1445" s="212" t="s">
        <v>283</v>
      </c>
      <c r="E1445" s="223" t="s">
        <v>1</v>
      </c>
      <c r="F1445" s="224" t="s">
        <v>1336</v>
      </c>
      <c r="G1445" s="222"/>
      <c r="H1445" s="225">
        <v>10.050000000000001</v>
      </c>
      <c r="I1445" s="226"/>
      <c r="J1445" s="222"/>
      <c r="K1445" s="222"/>
      <c r="L1445" s="227"/>
      <c r="M1445" s="228"/>
      <c r="N1445" s="229"/>
      <c r="O1445" s="229"/>
      <c r="P1445" s="229"/>
      <c r="Q1445" s="229"/>
      <c r="R1445" s="229"/>
      <c r="S1445" s="229"/>
      <c r="T1445" s="230"/>
      <c r="AT1445" s="231" t="s">
        <v>283</v>
      </c>
      <c r="AU1445" s="231" t="s">
        <v>84</v>
      </c>
      <c r="AV1445" s="14" t="s">
        <v>84</v>
      </c>
      <c r="AW1445" s="14" t="s">
        <v>32</v>
      </c>
      <c r="AX1445" s="14" t="s">
        <v>76</v>
      </c>
      <c r="AY1445" s="231" t="s">
        <v>272</v>
      </c>
    </row>
    <row r="1446" spans="2:51" s="14" customFormat="1" ht="11.25">
      <c r="B1446" s="221"/>
      <c r="C1446" s="222"/>
      <c r="D1446" s="212" t="s">
        <v>283</v>
      </c>
      <c r="E1446" s="223" t="s">
        <v>1</v>
      </c>
      <c r="F1446" s="224" t="s">
        <v>1337</v>
      </c>
      <c r="G1446" s="222"/>
      <c r="H1446" s="225">
        <v>8.65</v>
      </c>
      <c r="I1446" s="226"/>
      <c r="J1446" s="222"/>
      <c r="K1446" s="222"/>
      <c r="L1446" s="227"/>
      <c r="M1446" s="228"/>
      <c r="N1446" s="229"/>
      <c r="O1446" s="229"/>
      <c r="P1446" s="229"/>
      <c r="Q1446" s="229"/>
      <c r="R1446" s="229"/>
      <c r="S1446" s="229"/>
      <c r="T1446" s="230"/>
      <c r="AT1446" s="231" t="s">
        <v>283</v>
      </c>
      <c r="AU1446" s="231" t="s">
        <v>84</v>
      </c>
      <c r="AV1446" s="14" t="s">
        <v>84</v>
      </c>
      <c r="AW1446" s="14" t="s">
        <v>32</v>
      </c>
      <c r="AX1446" s="14" t="s">
        <v>76</v>
      </c>
      <c r="AY1446" s="231" t="s">
        <v>272</v>
      </c>
    </row>
    <row r="1447" spans="2:51" s="13" customFormat="1" ht="11.25">
      <c r="B1447" s="210"/>
      <c r="C1447" s="211"/>
      <c r="D1447" s="212" t="s">
        <v>283</v>
      </c>
      <c r="E1447" s="213" t="s">
        <v>1</v>
      </c>
      <c r="F1447" s="214" t="s">
        <v>285</v>
      </c>
      <c r="G1447" s="211"/>
      <c r="H1447" s="213" t="s">
        <v>1</v>
      </c>
      <c r="I1447" s="215"/>
      <c r="J1447" s="211"/>
      <c r="K1447" s="211"/>
      <c r="L1447" s="216"/>
      <c r="M1447" s="217"/>
      <c r="N1447" s="218"/>
      <c r="O1447" s="218"/>
      <c r="P1447" s="218"/>
      <c r="Q1447" s="218"/>
      <c r="R1447" s="218"/>
      <c r="S1447" s="218"/>
      <c r="T1447" s="219"/>
      <c r="AT1447" s="220" t="s">
        <v>283</v>
      </c>
      <c r="AU1447" s="220" t="s">
        <v>84</v>
      </c>
      <c r="AV1447" s="13" t="s">
        <v>16</v>
      </c>
      <c r="AW1447" s="13" t="s">
        <v>32</v>
      </c>
      <c r="AX1447" s="13" t="s">
        <v>76</v>
      </c>
      <c r="AY1447" s="220" t="s">
        <v>272</v>
      </c>
    </row>
    <row r="1448" spans="2:51" s="13" customFormat="1" ht="11.25">
      <c r="B1448" s="210"/>
      <c r="C1448" s="211"/>
      <c r="D1448" s="212" t="s">
        <v>283</v>
      </c>
      <c r="E1448" s="213" t="s">
        <v>1</v>
      </c>
      <c r="F1448" s="214" t="s">
        <v>833</v>
      </c>
      <c r="G1448" s="211"/>
      <c r="H1448" s="213" t="s">
        <v>1</v>
      </c>
      <c r="I1448" s="215"/>
      <c r="J1448" s="211"/>
      <c r="K1448" s="211"/>
      <c r="L1448" s="216"/>
      <c r="M1448" s="217"/>
      <c r="N1448" s="218"/>
      <c r="O1448" s="218"/>
      <c r="P1448" s="218"/>
      <c r="Q1448" s="218"/>
      <c r="R1448" s="218"/>
      <c r="S1448" s="218"/>
      <c r="T1448" s="219"/>
      <c r="AT1448" s="220" t="s">
        <v>283</v>
      </c>
      <c r="AU1448" s="220" t="s">
        <v>84</v>
      </c>
      <c r="AV1448" s="13" t="s">
        <v>16</v>
      </c>
      <c r="AW1448" s="13" t="s">
        <v>32</v>
      </c>
      <c r="AX1448" s="13" t="s">
        <v>76</v>
      </c>
      <c r="AY1448" s="220" t="s">
        <v>272</v>
      </c>
    </row>
    <row r="1449" spans="2:51" s="14" customFormat="1" ht="11.25">
      <c r="B1449" s="221"/>
      <c r="C1449" s="222"/>
      <c r="D1449" s="212" t="s">
        <v>283</v>
      </c>
      <c r="E1449" s="223" t="s">
        <v>1</v>
      </c>
      <c r="F1449" s="224" t="s">
        <v>1338</v>
      </c>
      <c r="G1449" s="222"/>
      <c r="H1449" s="225">
        <v>4.3</v>
      </c>
      <c r="I1449" s="226"/>
      <c r="J1449" s="222"/>
      <c r="K1449" s="222"/>
      <c r="L1449" s="227"/>
      <c r="M1449" s="228"/>
      <c r="N1449" s="229"/>
      <c r="O1449" s="229"/>
      <c r="P1449" s="229"/>
      <c r="Q1449" s="229"/>
      <c r="R1449" s="229"/>
      <c r="S1449" s="229"/>
      <c r="T1449" s="230"/>
      <c r="AT1449" s="231" t="s">
        <v>283</v>
      </c>
      <c r="AU1449" s="231" t="s">
        <v>84</v>
      </c>
      <c r="AV1449" s="14" t="s">
        <v>84</v>
      </c>
      <c r="AW1449" s="14" t="s">
        <v>32</v>
      </c>
      <c r="AX1449" s="14" t="s">
        <v>76</v>
      </c>
      <c r="AY1449" s="231" t="s">
        <v>272</v>
      </c>
    </row>
    <row r="1450" spans="2:51" s="14" customFormat="1" ht="11.25">
      <c r="B1450" s="221"/>
      <c r="C1450" s="222"/>
      <c r="D1450" s="212" t="s">
        <v>283</v>
      </c>
      <c r="E1450" s="223" t="s">
        <v>1</v>
      </c>
      <c r="F1450" s="224" t="s">
        <v>1339</v>
      </c>
      <c r="G1450" s="222"/>
      <c r="H1450" s="225">
        <v>1.5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AT1450" s="231" t="s">
        <v>283</v>
      </c>
      <c r="AU1450" s="231" t="s">
        <v>84</v>
      </c>
      <c r="AV1450" s="14" t="s">
        <v>84</v>
      </c>
      <c r="AW1450" s="14" t="s">
        <v>32</v>
      </c>
      <c r="AX1450" s="14" t="s">
        <v>76</v>
      </c>
      <c r="AY1450" s="231" t="s">
        <v>272</v>
      </c>
    </row>
    <row r="1451" spans="2:51" s="14" customFormat="1" ht="11.25">
      <c r="B1451" s="221"/>
      <c r="C1451" s="222"/>
      <c r="D1451" s="212" t="s">
        <v>283</v>
      </c>
      <c r="E1451" s="223" t="s">
        <v>1</v>
      </c>
      <c r="F1451" s="224" t="s">
        <v>1340</v>
      </c>
      <c r="G1451" s="222"/>
      <c r="H1451" s="225">
        <v>1.6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AT1451" s="231" t="s">
        <v>283</v>
      </c>
      <c r="AU1451" s="231" t="s">
        <v>84</v>
      </c>
      <c r="AV1451" s="14" t="s">
        <v>84</v>
      </c>
      <c r="AW1451" s="14" t="s">
        <v>32</v>
      </c>
      <c r="AX1451" s="14" t="s">
        <v>76</v>
      </c>
      <c r="AY1451" s="231" t="s">
        <v>272</v>
      </c>
    </row>
    <row r="1452" spans="2:51" s="14" customFormat="1" ht="11.25">
      <c r="B1452" s="221"/>
      <c r="C1452" s="222"/>
      <c r="D1452" s="212" t="s">
        <v>283</v>
      </c>
      <c r="E1452" s="223" t="s">
        <v>1</v>
      </c>
      <c r="F1452" s="224" t="s">
        <v>1341</v>
      </c>
      <c r="G1452" s="222"/>
      <c r="H1452" s="225">
        <v>1.7749999999999999</v>
      </c>
      <c r="I1452" s="226"/>
      <c r="J1452" s="222"/>
      <c r="K1452" s="222"/>
      <c r="L1452" s="227"/>
      <c r="M1452" s="228"/>
      <c r="N1452" s="229"/>
      <c r="O1452" s="229"/>
      <c r="P1452" s="229"/>
      <c r="Q1452" s="229"/>
      <c r="R1452" s="229"/>
      <c r="S1452" s="229"/>
      <c r="T1452" s="230"/>
      <c r="AT1452" s="231" t="s">
        <v>283</v>
      </c>
      <c r="AU1452" s="231" t="s">
        <v>84</v>
      </c>
      <c r="AV1452" s="14" t="s">
        <v>84</v>
      </c>
      <c r="AW1452" s="14" t="s">
        <v>32</v>
      </c>
      <c r="AX1452" s="14" t="s">
        <v>76</v>
      </c>
      <c r="AY1452" s="231" t="s">
        <v>272</v>
      </c>
    </row>
    <row r="1453" spans="2:51" s="14" customFormat="1" ht="11.25">
      <c r="B1453" s="221"/>
      <c r="C1453" s="222"/>
      <c r="D1453" s="212" t="s">
        <v>283</v>
      </c>
      <c r="E1453" s="223" t="s">
        <v>1</v>
      </c>
      <c r="F1453" s="224" t="s">
        <v>1342</v>
      </c>
      <c r="G1453" s="222"/>
      <c r="H1453" s="225">
        <v>4.2750000000000004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283</v>
      </c>
      <c r="AU1453" s="231" t="s">
        <v>84</v>
      </c>
      <c r="AV1453" s="14" t="s">
        <v>84</v>
      </c>
      <c r="AW1453" s="14" t="s">
        <v>32</v>
      </c>
      <c r="AX1453" s="14" t="s">
        <v>76</v>
      </c>
      <c r="AY1453" s="231" t="s">
        <v>272</v>
      </c>
    </row>
    <row r="1454" spans="2:51" s="14" customFormat="1" ht="11.25">
      <c r="B1454" s="221"/>
      <c r="C1454" s="222"/>
      <c r="D1454" s="212" t="s">
        <v>283</v>
      </c>
      <c r="E1454" s="223" t="s">
        <v>1</v>
      </c>
      <c r="F1454" s="224" t="s">
        <v>1343</v>
      </c>
      <c r="G1454" s="222"/>
      <c r="H1454" s="225">
        <v>1.45</v>
      </c>
      <c r="I1454" s="226"/>
      <c r="J1454" s="222"/>
      <c r="K1454" s="222"/>
      <c r="L1454" s="227"/>
      <c r="M1454" s="228"/>
      <c r="N1454" s="229"/>
      <c r="O1454" s="229"/>
      <c r="P1454" s="229"/>
      <c r="Q1454" s="229"/>
      <c r="R1454" s="229"/>
      <c r="S1454" s="229"/>
      <c r="T1454" s="230"/>
      <c r="AT1454" s="231" t="s">
        <v>283</v>
      </c>
      <c r="AU1454" s="231" t="s">
        <v>84</v>
      </c>
      <c r="AV1454" s="14" t="s">
        <v>84</v>
      </c>
      <c r="AW1454" s="14" t="s">
        <v>32</v>
      </c>
      <c r="AX1454" s="14" t="s">
        <v>76</v>
      </c>
      <c r="AY1454" s="231" t="s">
        <v>272</v>
      </c>
    </row>
    <row r="1455" spans="2:51" s="14" customFormat="1" ht="11.25">
      <c r="B1455" s="221"/>
      <c r="C1455" s="222"/>
      <c r="D1455" s="212" t="s">
        <v>283</v>
      </c>
      <c r="E1455" s="223" t="s">
        <v>1</v>
      </c>
      <c r="F1455" s="224" t="s">
        <v>1344</v>
      </c>
      <c r="G1455" s="222"/>
      <c r="H1455" s="225">
        <v>7.0750000000000002</v>
      </c>
      <c r="I1455" s="226"/>
      <c r="J1455" s="222"/>
      <c r="K1455" s="222"/>
      <c r="L1455" s="227"/>
      <c r="M1455" s="228"/>
      <c r="N1455" s="229"/>
      <c r="O1455" s="229"/>
      <c r="P1455" s="229"/>
      <c r="Q1455" s="229"/>
      <c r="R1455" s="229"/>
      <c r="S1455" s="229"/>
      <c r="T1455" s="230"/>
      <c r="AT1455" s="231" t="s">
        <v>283</v>
      </c>
      <c r="AU1455" s="231" t="s">
        <v>84</v>
      </c>
      <c r="AV1455" s="14" t="s">
        <v>84</v>
      </c>
      <c r="AW1455" s="14" t="s">
        <v>32</v>
      </c>
      <c r="AX1455" s="14" t="s">
        <v>76</v>
      </c>
      <c r="AY1455" s="231" t="s">
        <v>272</v>
      </c>
    </row>
    <row r="1456" spans="2:51" s="14" customFormat="1" ht="11.25">
      <c r="B1456" s="221"/>
      <c r="C1456" s="222"/>
      <c r="D1456" s="212" t="s">
        <v>283</v>
      </c>
      <c r="E1456" s="223" t="s">
        <v>1</v>
      </c>
      <c r="F1456" s="224" t="s">
        <v>1345</v>
      </c>
      <c r="G1456" s="222"/>
      <c r="H1456" s="225">
        <v>2.5249999999999999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AT1456" s="231" t="s">
        <v>283</v>
      </c>
      <c r="AU1456" s="231" t="s">
        <v>84</v>
      </c>
      <c r="AV1456" s="14" t="s">
        <v>84</v>
      </c>
      <c r="AW1456" s="14" t="s">
        <v>32</v>
      </c>
      <c r="AX1456" s="14" t="s">
        <v>76</v>
      </c>
      <c r="AY1456" s="231" t="s">
        <v>272</v>
      </c>
    </row>
    <row r="1457" spans="1:65" s="14" customFormat="1" ht="11.25">
      <c r="B1457" s="221"/>
      <c r="C1457" s="222"/>
      <c r="D1457" s="212" t="s">
        <v>283</v>
      </c>
      <c r="E1457" s="223" t="s">
        <v>1</v>
      </c>
      <c r="F1457" s="224" t="s">
        <v>1346</v>
      </c>
      <c r="G1457" s="222"/>
      <c r="H1457" s="225">
        <v>1.925</v>
      </c>
      <c r="I1457" s="226"/>
      <c r="J1457" s="222"/>
      <c r="K1457" s="222"/>
      <c r="L1457" s="227"/>
      <c r="M1457" s="228"/>
      <c r="N1457" s="229"/>
      <c r="O1457" s="229"/>
      <c r="P1457" s="229"/>
      <c r="Q1457" s="229"/>
      <c r="R1457" s="229"/>
      <c r="S1457" s="229"/>
      <c r="T1457" s="230"/>
      <c r="AT1457" s="231" t="s">
        <v>283</v>
      </c>
      <c r="AU1457" s="231" t="s">
        <v>84</v>
      </c>
      <c r="AV1457" s="14" t="s">
        <v>84</v>
      </c>
      <c r="AW1457" s="14" t="s">
        <v>32</v>
      </c>
      <c r="AX1457" s="14" t="s">
        <v>76</v>
      </c>
      <c r="AY1457" s="231" t="s">
        <v>272</v>
      </c>
    </row>
    <row r="1458" spans="1:65" s="14" customFormat="1" ht="11.25">
      <c r="B1458" s="221"/>
      <c r="C1458" s="222"/>
      <c r="D1458" s="212" t="s">
        <v>283</v>
      </c>
      <c r="E1458" s="223" t="s">
        <v>1</v>
      </c>
      <c r="F1458" s="224" t="s">
        <v>1347</v>
      </c>
      <c r="G1458" s="222"/>
      <c r="H1458" s="225">
        <v>3.4750000000000001</v>
      </c>
      <c r="I1458" s="226"/>
      <c r="J1458" s="222"/>
      <c r="K1458" s="222"/>
      <c r="L1458" s="227"/>
      <c r="M1458" s="228"/>
      <c r="N1458" s="229"/>
      <c r="O1458" s="229"/>
      <c r="P1458" s="229"/>
      <c r="Q1458" s="229"/>
      <c r="R1458" s="229"/>
      <c r="S1458" s="229"/>
      <c r="T1458" s="230"/>
      <c r="AT1458" s="231" t="s">
        <v>283</v>
      </c>
      <c r="AU1458" s="231" t="s">
        <v>84</v>
      </c>
      <c r="AV1458" s="14" t="s">
        <v>84</v>
      </c>
      <c r="AW1458" s="14" t="s">
        <v>32</v>
      </c>
      <c r="AX1458" s="14" t="s">
        <v>76</v>
      </c>
      <c r="AY1458" s="231" t="s">
        <v>272</v>
      </c>
    </row>
    <row r="1459" spans="1:65" s="14" customFormat="1" ht="11.25">
      <c r="B1459" s="221"/>
      <c r="C1459" s="222"/>
      <c r="D1459" s="212" t="s">
        <v>283</v>
      </c>
      <c r="E1459" s="223" t="s">
        <v>1</v>
      </c>
      <c r="F1459" s="224" t="s">
        <v>1348</v>
      </c>
      <c r="G1459" s="222"/>
      <c r="H1459" s="225">
        <v>4.7</v>
      </c>
      <c r="I1459" s="226"/>
      <c r="J1459" s="222"/>
      <c r="K1459" s="222"/>
      <c r="L1459" s="227"/>
      <c r="M1459" s="228"/>
      <c r="N1459" s="229"/>
      <c r="O1459" s="229"/>
      <c r="P1459" s="229"/>
      <c r="Q1459" s="229"/>
      <c r="R1459" s="229"/>
      <c r="S1459" s="229"/>
      <c r="T1459" s="230"/>
      <c r="AT1459" s="231" t="s">
        <v>283</v>
      </c>
      <c r="AU1459" s="231" t="s">
        <v>84</v>
      </c>
      <c r="AV1459" s="14" t="s">
        <v>84</v>
      </c>
      <c r="AW1459" s="14" t="s">
        <v>32</v>
      </c>
      <c r="AX1459" s="14" t="s">
        <v>76</v>
      </c>
      <c r="AY1459" s="231" t="s">
        <v>272</v>
      </c>
    </row>
    <row r="1460" spans="1:65" s="14" customFormat="1" ht="11.25">
      <c r="B1460" s="221"/>
      <c r="C1460" s="222"/>
      <c r="D1460" s="212" t="s">
        <v>283</v>
      </c>
      <c r="E1460" s="223" t="s">
        <v>1</v>
      </c>
      <c r="F1460" s="224" t="s">
        <v>1349</v>
      </c>
      <c r="G1460" s="222"/>
      <c r="H1460" s="225">
        <v>4.5750000000000002</v>
      </c>
      <c r="I1460" s="226"/>
      <c r="J1460" s="222"/>
      <c r="K1460" s="222"/>
      <c r="L1460" s="227"/>
      <c r="M1460" s="228"/>
      <c r="N1460" s="229"/>
      <c r="O1460" s="229"/>
      <c r="P1460" s="229"/>
      <c r="Q1460" s="229"/>
      <c r="R1460" s="229"/>
      <c r="S1460" s="229"/>
      <c r="T1460" s="230"/>
      <c r="AT1460" s="231" t="s">
        <v>283</v>
      </c>
      <c r="AU1460" s="231" t="s">
        <v>84</v>
      </c>
      <c r="AV1460" s="14" t="s">
        <v>84</v>
      </c>
      <c r="AW1460" s="14" t="s">
        <v>32</v>
      </c>
      <c r="AX1460" s="14" t="s">
        <v>76</v>
      </c>
      <c r="AY1460" s="231" t="s">
        <v>272</v>
      </c>
    </row>
    <row r="1461" spans="1:65" s="13" customFormat="1" ht="11.25">
      <c r="B1461" s="210"/>
      <c r="C1461" s="211"/>
      <c r="D1461" s="212" t="s">
        <v>283</v>
      </c>
      <c r="E1461" s="213" t="s">
        <v>1</v>
      </c>
      <c r="F1461" s="214" t="s">
        <v>285</v>
      </c>
      <c r="G1461" s="211"/>
      <c r="H1461" s="213" t="s">
        <v>1</v>
      </c>
      <c r="I1461" s="215"/>
      <c r="J1461" s="211"/>
      <c r="K1461" s="211"/>
      <c r="L1461" s="216"/>
      <c r="M1461" s="217"/>
      <c r="N1461" s="218"/>
      <c r="O1461" s="218"/>
      <c r="P1461" s="218"/>
      <c r="Q1461" s="218"/>
      <c r="R1461" s="218"/>
      <c r="S1461" s="218"/>
      <c r="T1461" s="219"/>
      <c r="AT1461" s="220" t="s">
        <v>283</v>
      </c>
      <c r="AU1461" s="220" t="s">
        <v>84</v>
      </c>
      <c r="AV1461" s="13" t="s">
        <v>16</v>
      </c>
      <c r="AW1461" s="13" t="s">
        <v>32</v>
      </c>
      <c r="AX1461" s="13" t="s">
        <v>76</v>
      </c>
      <c r="AY1461" s="220" t="s">
        <v>272</v>
      </c>
    </row>
    <row r="1462" spans="1:65" s="13" customFormat="1" ht="11.25">
      <c r="B1462" s="210"/>
      <c r="C1462" s="211"/>
      <c r="D1462" s="212" t="s">
        <v>283</v>
      </c>
      <c r="E1462" s="213" t="s">
        <v>1</v>
      </c>
      <c r="F1462" s="214" t="s">
        <v>837</v>
      </c>
      <c r="G1462" s="211"/>
      <c r="H1462" s="213" t="s">
        <v>1</v>
      </c>
      <c r="I1462" s="215"/>
      <c r="J1462" s="211"/>
      <c r="K1462" s="211"/>
      <c r="L1462" s="216"/>
      <c r="M1462" s="217"/>
      <c r="N1462" s="218"/>
      <c r="O1462" s="218"/>
      <c r="P1462" s="218"/>
      <c r="Q1462" s="218"/>
      <c r="R1462" s="218"/>
      <c r="S1462" s="218"/>
      <c r="T1462" s="219"/>
      <c r="AT1462" s="220" t="s">
        <v>283</v>
      </c>
      <c r="AU1462" s="220" t="s">
        <v>84</v>
      </c>
      <c r="AV1462" s="13" t="s">
        <v>16</v>
      </c>
      <c r="AW1462" s="13" t="s">
        <v>32</v>
      </c>
      <c r="AX1462" s="13" t="s">
        <v>76</v>
      </c>
      <c r="AY1462" s="220" t="s">
        <v>272</v>
      </c>
    </row>
    <row r="1463" spans="1:65" s="14" customFormat="1" ht="11.25">
      <c r="B1463" s="221"/>
      <c r="C1463" s="222"/>
      <c r="D1463" s="212" t="s">
        <v>283</v>
      </c>
      <c r="E1463" s="223" t="s">
        <v>1</v>
      </c>
      <c r="F1463" s="224" t="s">
        <v>1350</v>
      </c>
      <c r="G1463" s="222"/>
      <c r="H1463" s="225">
        <v>1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AT1463" s="231" t="s">
        <v>283</v>
      </c>
      <c r="AU1463" s="231" t="s">
        <v>84</v>
      </c>
      <c r="AV1463" s="14" t="s">
        <v>84</v>
      </c>
      <c r="AW1463" s="14" t="s">
        <v>32</v>
      </c>
      <c r="AX1463" s="14" t="s">
        <v>76</v>
      </c>
      <c r="AY1463" s="231" t="s">
        <v>272</v>
      </c>
    </row>
    <row r="1464" spans="1:65" s="14" customFormat="1" ht="11.25">
      <c r="B1464" s="221"/>
      <c r="C1464" s="222"/>
      <c r="D1464" s="212" t="s">
        <v>283</v>
      </c>
      <c r="E1464" s="223" t="s">
        <v>1</v>
      </c>
      <c r="F1464" s="224" t="s">
        <v>1351</v>
      </c>
      <c r="G1464" s="222"/>
      <c r="H1464" s="225">
        <v>1.4750000000000001</v>
      </c>
      <c r="I1464" s="226"/>
      <c r="J1464" s="222"/>
      <c r="K1464" s="222"/>
      <c r="L1464" s="227"/>
      <c r="M1464" s="228"/>
      <c r="N1464" s="229"/>
      <c r="O1464" s="229"/>
      <c r="P1464" s="229"/>
      <c r="Q1464" s="229"/>
      <c r="R1464" s="229"/>
      <c r="S1464" s="229"/>
      <c r="T1464" s="230"/>
      <c r="AT1464" s="231" t="s">
        <v>283</v>
      </c>
      <c r="AU1464" s="231" t="s">
        <v>84</v>
      </c>
      <c r="AV1464" s="14" t="s">
        <v>84</v>
      </c>
      <c r="AW1464" s="14" t="s">
        <v>32</v>
      </c>
      <c r="AX1464" s="14" t="s">
        <v>76</v>
      </c>
      <c r="AY1464" s="231" t="s">
        <v>272</v>
      </c>
    </row>
    <row r="1465" spans="1:65" s="14" customFormat="1" ht="11.25">
      <c r="B1465" s="221"/>
      <c r="C1465" s="222"/>
      <c r="D1465" s="212" t="s">
        <v>283</v>
      </c>
      <c r="E1465" s="223" t="s">
        <v>1</v>
      </c>
      <c r="F1465" s="224" t="s">
        <v>1352</v>
      </c>
      <c r="G1465" s="222"/>
      <c r="H1465" s="225">
        <v>3.625</v>
      </c>
      <c r="I1465" s="226"/>
      <c r="J1465" s="222"/>
      <c r="K1465" s="222"/>
      <c r="L1465" s="227"/>
      <c r="M1465" s="228"/>
      <c r="N1465" s="229"/>
      <c r="O1465" s="229"/>
      <c r="P1465" s="229"/>
      <c r="Q1465" s="229"/>
      <c r="R1465" s="229"/>
      <c r="S1465" s="229"/>
      <c r="T1465" s="230"/>
      <c r="AT1465" s="231" t="s">
        <v>283</v>
      </c>
      <c r="AU1465" s="231" t="s">
        <v>84</v>
      </c>
      <c r="AV1465" s="14" t="s">
        <v>84</v>
      </c>
      <c r="AW1465" s="14" t="s">
        <v>32</v>
      </c>
      <c r="AX1465" s="14" t="s">
        <v>76</v>
      </c>
      <c r="AY1465" s="231" t="s">
        <v>272</v>
      </c>
    </row>
    <row r="1466" spans="1:65" s="14" customFormat="1" ht="11.25">
      <c r="B1466" s="221"/>
      <c r="C1466" s="222"/>
      <c r="D1466" s="212" t="s">
        <v>283</v>
      </c>
      <c r="E1466" s="223" t="s">
        <v>1</v>
      </c>
      <c r="F1466" s="224" t="s">
        <v>1353</v>
      </c>
      <c r="G1466" s="222"/>
      <c r="H1466" s="225">
        <v>4.25</v>
      </c>
      <c r="I1466" s="226"/>
      <c r="J1466" s="222"/>
      <c r="K1466" s="222"/>
      <c r="L1466" s="227"/>
      <c r="M1466" s="228"/>
      <c r="N1466" s="229"/>
      <c r="O1466" s="229"/>
      <c r="P1466" s="229"/>
      <c r="Q1466" s="229"/>
      <c r="R1466" s="229"/>
      <c r="S1466" s="229"/>
      <c r="T1466" s="230"/>
      <c r="AT1466" s="231" t="s">
        <v>283</v>
      </c>
      <c r="AU1466" s="231" t="s">
        <v>84</v>
      </c>
      <c r="AV1466" s="14" t="s">
        <v>84</v>
      </c>
      <c r="AW1466" s="14" t="s">
        <v>32</v>
      </c>
      <c r="AX1466" s="14" t="s">
        <v>76</v>
      </c>
      <c r="AY1466" s="231" t="s">
        <v>272</v>
      </c>
    </row>
    <row r="1467" spans="1:65" s="14" customFormat="1" ht="11.25">
      <c r="B1467" s="221"/>
      <c r="C1467" s="222"/>
      <c r="D1467" s="212" t="s">
        <v>283</v>
      </c>
      <c r="E1467" s="223" t="s">
        <v>1</v>
      </c>
      <c r="F1467" s="224" t="s">
        <v>1354</v>
      </c>
      <c r="G1467" s="222"/>
      <c r="H1467" s="225">
        <v>1.8</v>
      </c>
      <c r="I1467" s="226"/>
      <c r="J1467" s="222"/>
      <c r="K1467" s="222"/>
      <c r="L1467" s="227"/>
      <c r="M1467" s="228"/>
      <c r="N1467" s="229"/>
      <c r="O1467" s="229"/>
      <c r="P1467" s="229"/>
      <c r="Q1467" s="229"/>
      <c r="R1467" s="229"/>
      <c r="S1467" s="229"/>
      <c r="T1467" s="230"/>
      <c r="AT1467" s="231" t="s">
        <v>283</v>
      </c>
      <c r="AU1467" s="231" t="s">
        <v>84</v>
      </c>
      <c r="AV1467" s="14" t="s">
        <v>84</v>
      </c>
      <c r="AW1467" s="14" t="s">
        <v>32</v>
      </c>
      <c r="AX1467" s="14" t="s">
        <v>76</v>
      </c>
      <c r="AY1467" s="231" t="s">
        <v>272</v>
      </c>
    </row>
    <row r="1468" spans="1:65" s="14" customFormat="1" ht="11.25">
      <c r="B1468" s="221"/>
      <c r="C1468" s="222"/>
      <c r="D1468" s="212" t="s">
        <v>283</v>
      </c>
      <c r="E1468" s="223" t="s">
        <v>1</v>
      </c>
      <c r="F1468" s="224" t="s">
        <v>1355</v>
      </c>
      <c r="G1468" s="222"/>
      <c r="H1468" s="225">
        <v>3.35</v>
      </c>
      <c r="I1468" s="226"/>
      <c r="J1468" s="222"/>
      <c r="K1468" s="222"/>
      <c r="L1468" s="227"/>
      <c r="M1468" s="228"/>
      <c r="N1468" s="229"/>
      <c r="O1468" s="229"/>
      <c r="P1468" s="229"/>
      <c r="Q1468" s="229"/>
      <c r="R1468" s="229"/>
      <c r="S1468" s="229"/>
      <c r="T1468" s="230"/>
      <c r="AT1468" s="231" t="s">
        <v>283</v>
      </c>
      <c r="AU1468" s="231" t="s">
        <v>84</v>
      </c>
      <c r="AV1468" s="14" t="s">
        <v>84</v>
      </c>
      <c r="AW1468" s="14" t="s">
        <v>32</v>
      </c>
      <c r="AX1468" s="14" t="s">
        <v>76</v>
      </c>
      <c r="AY1468" s="231" t="s">
        <v>272</v>
      </c>
    </row>
    <row r="1469" spans="1:65" s="14" customFormat="1" ht="11.25">
      <c r="B1469" s="221"/>
      <c r="C1469" s="222"/>
      <c r="D1469" s="212" t="s">
        <v>283</v>
      </c>
      <c r="E1469" s="223" t="s">
        <v>1</v>
      </c>
      <c r="F1469" s="224" t="s">
        <v>1356</v>
      </c>
      <c r="G1469" s="222"/>
      <c r="H1469" s="225">
        <v>4.5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AT1469" s="231" t="s">
        <v>283</v>
      </c>
      <c r="AU1469" s="231" t="s">
        <v>84</v>
      </c>
      <c r="AV1469" s="14" t="s">
        <v>84</v>
      </c>
      <c r="AW1469" s="14" t="s">
        <v>32</v>
      </c>
      <c r="AX1469" s="14" t="s">
        <v>76</v>
      </c>
      <c r="AY1469" s="231" t="s">
        <v>272</v>
      </c>
    </row>
    <row r="1470" spans="1:65" s="14" customFormat="1" ht="11.25">
      <c r="B1470" s="221"/>
      <c r="C1470" s="222"/>
      <c r="D1470" s="212" t="s">
        <v>283</v>
      </c>
      <c r="E1470" s="223" t="s">
        <v>1</v>
      </c>
      <c r="F1470" s="224" t="s">
        <v>1357</v>
      </c>
      <c r="G1470" s="222"/>
      <c r="H1470" s="225">
        <v>1.9</v>
      </c>
      <c r="I1470" s="226"/>
      <c r="J1470" s="222"/>
      <c r="K1470" s="222"/>
      <c r="L1470" s="227"/>
      <c r="M1470" s="228"/>
      <c r="N1470" s="229"/>
      <c r="O1470" s="229"/>
      <c r="P1470" s="229"/>
      <c r="Q1470" s="229"/>
      <c r="R1470" s="229"/>
      <c r="S1470" s="229"/>
      <c r="T1470" s="230"/>
      <c r="AT1470" s="231" t="s">
        <v>283</v>
      </c>
      <c r="AU1470" s="231" t="s">
        <v>84</v>
      </c>
      <c r="AV1470" s="14" t="s">
        <v>84</v>
      </c>
      <c r="AW1470" s="14" t="s">
        <v>32</v>
      </c>
      <c r="AX1470" s="14" t="s">
        <v>76</v>
      </c>
      <c r="AY1470" s="231" t="s">
        <v>272</v>
      </c>
    </row>
    <row r="1471" spans="1:65" s="2" customFormat="1" ht="24.2" customHeight="1">
      <c r="A1471" s="34"/>
      <c r="B1471" s="35"/>
      <c r="C1471" s="192" t="s">
        <v>1358</v>
      </c>
      <c r="D1471" s="192" t="s">
        <v>274</v>
      </c>
      <c r="E1471" s="193" t="s">
        <v>1359</v>
      </c>
      <c r="F1471" s="194" t="s">
        <v>1360</v>
      </c>
      <c r="G1471" s="195" t="s">
        <v>185</v>
      </c>
      <c r="H1471" s="196">
        <v>376.71499999999997</v>
      </c>
      <c r="I1471" s="197"/>
      <c r="J1471" s="198">
        <f>ROUND(I1471*H1471,2)</f>
        <v>0</v>
      </c>
      <c r="K1471" s="194" t="s">
        <v>278</v>
      </c>
      <c r="L1471" s="39"/>
      <c r="M1471" s="199" t="s">
        <v>1</v>
      </c>
      <c r="N1471" s="200" t="s">
        <v>41</v>
      </c>
      <c r="O1471" s="71"/>
      <c r="P1471" s="201">
        <f>O1471*H1471</f>
        <v>0</v>
      </c>
      <c r="Q1471" s="201">
        <v>1.2999999999999999E-4</v>
      </c>
      <c r="R1471" s="201">
        <f>Q1471*H1471</f>
        <v>4.8972949999999994E-2</v>
      </c>
      <c r="S1471" s="201">
        <v>0</v>
      </c>
      <c r="T1471" s="202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203" t="s">
        <v>279</v>
      </c>
      <c r="AT1471" s="203" t="s">
        <v>274</v>
      </c>
      <c r="AU1471" s="203" t="s">
        <v>84</v>
      </c>
      <c r="AY1471" s="17" t="s">
        <v>272</v>
      </c>
      <c r="BE1471" s="204">
        <f>IF(N1471="základní",J1471,0)</f>
        <v>0</v>
      </c>
      <c r="BF1471" s="204">
        <f>IF(N1471="snížená",J1471,0)</f>
        <v>0</v>
      </c>
      <c r="BG1471" s="204">
        <f>IF(N1471="zákl. přenesená",J1471,0)</f>
        <v>0</v>
      </c>
      <c r="BH1471" s="204">
        <f>IF(N1471="sníž. přenesená",J1471,0)</f>
        <v>0</v>
      </c>
      <c r="BI1471" s="204">
        <f>IF(N1471="nulová",J1471,0)</f>
        <v>0</v>
      </c>
      <c r="BJ1471" s="17" t="s">
        <v>16</v>
      </c>
      <c r="BK1471" s="204">
        <f>ROUND(I1471*H1471,2)</f>
        <v>0</v>
      </c>
      <c r="BL1471" s="17" t="s">
        <v>279</v>
      </c>
      <c r="BM1471" s="203" t="s">
        <v>1361</v>
      </c>
    </row>
    <row r="1472" spans="1:65" s="2" customFormat="1" ht="11.25">
      <c r="A1472" s="34"/>
      <c r="B1472" s="35"/>
      <c r="C1472" s="36"/>
      <c r="D1472" s="205" t="s">
        <v>281</v>
      </c>
      <c r="E1472" s="36"/>
      <c r="F1472" s="206" t="s">
        <v>1362</v>
      </c>
      <c r="G1472" s="36"/>
      <c r="H1472" s="36"/>
      <c r="I1472" s="207"/>
      <c r="J1472" s="36"/>
      <c r="K1472" s="36"/>
      <c r="L1472" s="39"/>
      <c r="M1472" s="208"/>
      <c r="N1472" s="209"/>
      <c r="O1472" s="71"/>
      <c r="P1472" s="71"/>
      <c r="Q1472" s="71"/>
      <c r="R1472" s="71"/>
      <c r="S1472" s="71"/>
      <c r="T1472" s="72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T1472" s="17" t="s">
        <v>281</v>
      </c>
      <c r="AU1472" s="17" t="s">
        <v>84</v>
      </c>
    </row>
    <row r="1473" spans="1:65" s="13" customFormat="1" ht="22.5">
      <c r="B1473" s="210"/>
      <c r="C1473" s="211"/>
      <c r="D1473" s="212" t="s">
        <v>283</v>
      </c>
      <c r="E1473" s="213" t="s">
        <v>1</v>
      </c>
      <c r="F1473" s="214" t="s">
        <v>829</v>
      </c>
      <c r="G1473" s="211"/>
      <c r="H1473" s="213" t="s">
        <v>1</v>
      </c>
      <c r="I1473" s="215"/>
      <c r="J1473" s="211"/>
      <c r="K1473" s="211"/>
      <c r="L1473" s="216"/>
      <c r="M1473" s="217"/>
      <c r="N1473" s="218"/>
      <c r="O1473" s="218"/>
      <c r="P1473" s="218"/>
      <c r="Q1473" s="218"/>
      <c r="R1473" s="218"/>
      <c r="S1473" s="218"/>
      <c r="T1473" s="219"/>
      <c r="AT1473" s="220" t="s">
        <v>283</v>
      </c>
      <c r="AU1473" s="220" t="s">
        <v>84</v>
      </c>
      <c r="AV1473" s="13" t="s">
        <v>16</v>
      </c>
      <c r="AW1473" s="13" t="s">
        <v>32</v>
      </c>
      <c r="AX1473" s="13" t="s">
        <v>76</v>
      </c>
      <c r="AY1473" s="220" t="s">
        <v>272</v>
      </c>
    </row>
    <row r="1474" spans="1:65" s="13" customFormat="1" ht="11.25">
      <c r="B1474" s="210"/>
      <c r="C1474" s="211"/>
      <c r="D1474" s="212" t="s">
        <v>283</v>
      </c>
      <c r="E1474" s="213" t="s">
        <v>1</v>
      </c>
      <c r="F1474" s="214" t="s">
        <v>285</v>
      </c>
      <c r="G1474" s="211"/>
      <c r="H1474" s="213" t="s">
        <v>1</v>
      </c>
      <c r="I1474" s="215"/>
      <c r="J1474" s="211"/>
      <c r="K1474" s="211"/>
      <c r="L1474" s="216"/>
      <c r="M1474" s="217"/>
      <c r="N1474" s="218"/>
      <c r="O1474" s="218"/>
      <c r="P1474" s="218"/>
      <c r="Q1474" s="218"/>
      <c r="R1474" s="218"/>
      <c r="S1474" s="218"/>
      <c r="T1474" s="219"/>
      <c r="AT1474" s="220" t="s">
        <v>283</v>
      </c>
      <c r="AU1474" s="220" t="s">
        <v>84</v>
      </c>
      <c r="AV1474" s="13" t="s">
        <v>16</v>
      </c>
      <c r="AW1474" s="13" t="s">
        <v>32</v>
      </c>
      <c r="AX1474" s="13" t="s">
        <v>76</v>
      </c>
      <c r="AY1474" s="220" t="s">
        <v>272</v>
      </c>
    </row>
    <row r="1475" spans="1:65" s="13" customFormat="1" ht="11.25">
      <c r="B1475" s="210"/>
      <c r="C1475" s="211"/>
      <c r="D1475" s="212" t="s">
        <v>283</v>
      </c>
      <c r="E1475" s="213" t="s">
        <v>1</v>
      </c>
      <c r="F1475" s="214" t="s">
        <v>831</v>
      </c>
      <c r="G1475" s="211"/>
      <c r="H1475" s="213" t="s">
        <v>1</v>
      </c>
      <c r="I1475" s="215"/>
      <c r="J1475" s="211"/>
      <c r="K1475" s="211"/>
      <c r="L1475" s="216"/>
      <c r="M1475" s="217"/>
      <c r="N1475" s="218"/>
      <c r="O1475" s="218"/>
      <c r="P1475" s="218"/>
      <c r="Q1475" s="218"/>
      <c r="R1475" s="218"/>
      <c r="S1475" s="218"/>
      <c r="T1475" s="219"/>
      <c r="AT1475" s="220" t="s">
        <v>283</v>
      </c>
      <c r="AU1475" s="220" t="s">
        <v>84</v>
      </c>
      <c r="AV1475" s="13" t="s">
        <v>16</v>
      </c>
      <c r="AW1475" s="13" t="s">
        <v>32</v>
      </c>
      <c r="AX1475" s="13" t="s">
        <v>76</v>
      </c>
      <c r="AY1475" s="220" t="s">
        <v>272</v>
      </c>
    </row>
    <row r="1476" spans="1:65" s="14" customFormat="1" ht="11.25">
      <c r="B1476" s="221"/>
      <c r="C1476" s="222"/>
      <c r="D1476" s="212" t="s">
        <v>283</v>
      </c>
      <c r="E1476" s="223" t="s">
        <v>1</v>
      </c>
      <c r="F1476" s="224" t="s">
        <v>1363</v>
      </c>
      <c r="G1476" s="222"/>
      <c r="H1476" s="225">
        <v>141.935</v>
      </c>
      <c r="I1476" s="226"/>
      <c r="J1476" s="222"/>
      <c r="K1476" s="222"/>
      <c r="L1476" s="227"/>
      <c r="M1476" s="228"/>
      <c r="N1476" s="229"/>
      <c r="O1476" s="229"/>
      <c r="P1476" s="229"/>
      <c r="Q1476" s="229"/>
      <c r="R1476" s="229"/>
      <c r="S1476" s="229"/>
      <c r="T1476" s="230"/>
      <c r="AT1476" s="231" t="s">
        <v>283</v>
      </c>
      <c r="AU1476" s="231" t="s">
        <v>84</v>
      </c>
      <c r="AV1476" s="14" t="s">
        <v>84</v>
      </c>
      <c r="AW1476" s="14" t="s">
        <v>32</v>
      </c>
      <c r="AX1476" s="14" t="s">
        <v>76</v>
      </c>
      <c r="AY1476" s="231" t="s">
        <v>272</v>
      </c>
    </row>
    <row r="1477" spans="1:65" s="13" customFormat="1" ht="11.25">
      <c r="B1477" s="210"/>
      <c r="C1477" s="211"/>
      <c r="D1477" s="212" t="s">
        <v>283</v>
      </c>
      <c r="E1477" s="213" t="s">
        <v>1</v>
      </c>
      <c r="F1477" s="214" t="s">
        <v>833</v>
      </c>
      <c r="G1477" s="211"/>
      <c r="H1477" s="213" t="s">
        <v>1</v>
      </c>
      <c r="I1477" s="215"/>
      <c r="J1477" s="211"/>
      <c r="K1477" s="211"/>
      <c r="L1477" s="216"/>
      <c r="M1477" s="217"/>
      <c r="N1477" s="218"/>
      <c r="O1477" s="218"/>
      <c r="P1477" s="218"/>
      <c r="Q1477" s="218"/>
      <c r="R1477" s="218"/>
      <c r="S1477" s="218"/>
      <c r="T1477" s="219"/>
      <c r="AT1477" s="220" t="s">
        <v>283</v>
      </c>
      <c r="AU1477" s="220" t="s">
        <v>84</v>
      </c>
      <c r="AV1477" s="13" t="s">
        <v>16</v>
      </c>
      <c r="AW1477" s="13" t="s">
        <v>32</v>
      </c>
      <c r="AX1477" s="13" t="s">
        <v>76</v>
      </c>
      <c r="AY1477" s="220" t="s">
        <v>272</v>
      </c>
    </row>
    <row r="1478" spans="1:65" s="14" customFormat="1" ht="11.25">
      <c r="B1478" s="221"/>
      <c r="C1478" s="222"/>
      <c r="D1478" s="212" t="s">
        <v>283</v>
      </c>
      <c r="E1478" s="223" t="s">
        <v>1</v>
      </c>
      <c r="F1478" s="224" t="s">
        <v>1364</v>
      </c>
      <c r="G1478" s="222"/>
      <c r="H1478" s="225">
        <v>126.28</v>
      </c>
      <c r="I1478" s="226"/>
      <c r="J1478" s="222"/>
      <c r="K1478" s="222"/>
      <c r="L1478" s="227"/>
      <c r="M1478" s="228"/>
      <c r="N1478" s="229"/>
      <c r="O1478" s="229"/>
      <c r="P1478" s="229"/>
      <c r="Q1478" s="229"/>
      <c r="R1478" s="229"/>
      <c r="S1478" s="229"/>
      <c r="T1478" s="230"/>
      <c r="AT1478" s="231" t="s">
        <v>283</v>
      </c>
      <c r="AU1478" s="231" t="s">
        <v>84</v>
      </c>
      <c r="AV1478" s="14" t="s">
        <v>84</v>
      </c>
      <c r="AW1478" s="14" t="s">
        <v>32</v>
      </c>
      <c r="AX1478" s="14" t="s">
        <v>76</v>
      </c>
      <c r="AY1478" s="231" t="s">
        <v>272</v>
      </c>
    </row>
    <row r="1479" spans="1:65" s="13" customFormat="1" ht="11.25">
      <c r="B1479" s="210"/>
      <c r="C1479" s="211"/>
      <c r="D1479" s="212" t="s">
        <v>283</v>
      </c>
      <c r="E1479" s="213" t="s">
        <v>1</v>
      </c>
      <c r="F1479" s="214" t="s">
        <v>837</v>
      </c>
      <c r="G1479" s="211"/>
      <c r="H1479" s="213" t="s">
        <v>1</v>
      </c>
      <c r="I1479" s="215"/>
      <c r="J1479" s="211"/>
      <c r="K1479" s="211"/>
      <c r="L1479" s="216"/>
      <c r="M1479" s="217"/>
      <c r="N1479" s="218"/>
      <c r="O1479" s="218"/>
      <c r="P1479" s="218"/>
      <c r="Q1479" s="218"/>
      <c r="R1479" s="218"/>
      <c r="S1479" s="218"/>
      <c r="T1479" s="219"/>
      <c r="AT1479" s="220" t="s">
        <v>283</v>
      </c>
      <c r="AU1479" s="220" t="s">
        <v>84</v>
      </c>
      <c r="AV1479" s="13" t="s">
        <v>16</v>
      </c>
      <c r="AW1479" s="13" t="s">
        <v>32</v>
      </c>
      <c r="AX1479" s="13" t="s">
        <v>76</v>
      </c>
      <c r="AY1479" s="220" t="s">
        <v>272</v>
      </c>
    </row>
    <row r="1480" spans="1:65" s="14" customFormat="1" ht="11.25">
      <c r="B1480" s="221"/>
      <c r="C1480" s="222"/>
      <c r="D1480" s="212" t="s">
        <v>283</v>
      </c>
      <c r="E1480" s="223" t="s">
        <v>1</v>
      </c>
      <c r="F1480" s="224" t="s">
        <v>1365</v>
      </c>
      <c r="G1480" s="222"/>
      <c r="H1480" s="225">
        <v>108.5</v>
      </c>
      <c r="I1480" s="226"/>
      <c r="J1480" s="222"/>
      <c r="K1480" s="222"/>
      <c r="L1480" s="227"/>
      <c r="M1480" s="228"/>
      <c r="N1480" s="229"/>
      <c r="O1480" s="229"/>
      <c r="P1480" s="229"/>
      <c r="Q1480" s="229"/>
      <c r="R1480" s="229"/>
      <c r="S1480" s="229"/>
      <c r="T1480" s="230"/>
      <c r="AT1480" s="231" t="s">
        <v>283</v>
      </c>
      <c r="AU1480" s="231" t="s">
        <v>84</v>
      </c>
      <c r="AV1480" s="14" t="s">
        <v>84</v>
      </c>
      <c r="AW1480" s="14" t="s">
        <v>32</v>
      </c>
      <c r="AX1480" s="14" t="s">
        <v>76</v>
      </c>
      <c r="AY1480" s="231" t="s">
        <v>272</v>
      </c>
    </row>
    <row r="1481" spans="1:65" s="2" customFormat="1" ht="24.2" customHeight="1">
      <c r="A1481" s="34"/>
      <c r="B1481" s="35"/>
      <c r="C1481" s="192" t="s">
        <v>1366</v>
      </c>
      <c r="D1481" s="192" t="s">
        <v>274</v>
      </c>
      <c r="E1481" s="193" t="s">
        <v>1367</v>
      </c>
      <c r="F1481" s="194" t="s">
        <v>1368</v>
      </c>
      <c r="G1481" s="195" t="s">
        <v>185</v>
      </c>
      <c r="H1481" s="196">
        <v>278.44499999999999</v>
      </c>
      <c r="I1481" s="197"/>
      <c r="J1481" s="198">
        <f>ROUND(I1481*H1481,2)</f>
        <v>0</v>
      </c>
      <c r="K1481" s="194" t="s">
        <v>278</v>
      </c>
      <c r="L1481" s="39"/>
      <c r="M1481" s="199" t="s">
        <v>1</v>
      </c>
      <c r="N1481" s="200" t="s">
        <v>41</v>
      </c>
      <c r="O1481" s="71"/>
      <c r="P1481" s="201">
        <f>O1481*H1481</f>
        <v>0</v>
      </c>
      <c r="Q1481" s="201">
        <v>2.0000000000000001E-4</v>
      </c>
      <c r="R1481" s="201">
        <f>Q1481*H1481</f>
        <v>5.5689000000000002E-2</v>
      </c>
      <c r="S1481" s="201">
        <v>0</v>
      </c>
      <c r="T1481" s="202">
        <f>S1481*H1481</f>
        <v>0</v>
      </c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R1481" s="203" t="s">
        <v>279</v>
      </c>
      <c r="AT1481" s="203" t="s">
        <v>274</v>
      </c>
      <c r="AU1481" s="203" t="s">
        <v>84</v>
      </c>
      <c r="AY1481" s="17" t="s">
        <v>272</v>
      </c>
      <c r="BE1481" s="204">
        <f>IF(N1481="základní",J1481,0)</f>
        <v>0</v>
      </c>
      <c r="BF1481" s="204">
        <f>IF(N1481="snížená",J1481,0)</f>
        <v>0</v>
      </c>
      <c r="BG1481" s="204">
        <f>IF(N1481="zákl. přenesená",J1481,0)</f>
        <v>0</v>
      </c>
      <c r="BH1481" s="204">
        <f>IF(N1481="sníž. přenesená",J1481,0)</f>
        <v>0</v>
      </c>
      <c r="BI1481" s="204">
        <f>IF(N1481="nulová",J1481,0)</f>
        <v>0</v>
      </c>
      <c r="BJ1481" s="17" t="s">
        <v>16</v>
      </c>
      <c r="BK1481" s="204">
        <f>ROUND(I1481*H1481,2)</f>
        <v>0</v>
      </c>
      <c r="BL1481" s="17" t="s">
        <v>279</v>
      </c>
      <c r="BM1481" s="203" t="s">
        <v>1369</v>
      </c>
    </row>
    <row r="1482" spans="1:65" s="2" customFormat="1" ht="11.25">
      <c r="A1482" s="34"/>
      <c r="B1482" s="35"/>
      <c r="C1482" s="36"/>
      <c r="D1482" s="205" t="s">
        <v>281</v>
      </c>
      <c r="E1482" s="36"/>
      <c r="F1482" s="206" t="s">
        <v>1370</v>
      </c>
      <c r="G1482" s="36"/>
      <c r="H1482" s="36"/>
      <c r="I1482" s="207"/>
      <c r="J1482" s="36"/>
      <c r="K1482" s="36"/>
      <c r="L1482" s="39"/>
      <c r="M1482" s="208"/>
      <c r="N1482" s="209"/>
      <c r="O1482" s="71"/>
      <c r="P1482" s="71"/>
      <c r="Q1482" s="71"/>
      <c r="R1482" s="71"/>
      <c r="S1482" s="71"/>
      <c r="T1482" s="72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T1482" s="17" t="s">
        <v>281</v>
      </c>
      <c r="AU1482" s="17" t="s">
        <v>84</v>
      </c>
    </row>
    <row r="1483" spans="1:65" s="13" customFormat="1" ht="22.5">
      <c r="B1483" s="210"/>
      <c r="C1483" s="211"/>
      <c r="D1483" s="212" t="s">
        <v>283</v>
      </c>
      <c r="E1483" s="213" t="s">
        <v>1</v>
      </c>
      <c r="F1483" s="214" t="s">
        <v>829</v>
      </c>
      <c r="G1483" s="211"/>
      <c r="H1483" s="213" t="s">
        <v>1</v>
      </c>
      <c r="I1483" s="215"/>
      <c r="J1483" s="211"/>
      <c r="K1483" s="211"/>
      <c r="L1483" s="216"/>
      <c r="M1483" s="217"/>
      <c r="N1483" s="218"/>
      <c r="O1483" s="218"/>
      <c r="P1483" s="218"/>
      <c r="Q1483" s="218"/>
      <c r="R1483" s="218"/>
      <c r="S1483" s="218"/>
      <c r="T1483" s="219"/>
      <c r="AT1483" s="220" t="s">
        <v>283</v>
      </c>
      <c r="AU1483" s="220" t="s">
        <v>84</v>
      </c>
      <c r="AV1483" s="13" t="s">
        <v>16</v>
      </c>
      <c r="AW1483" s="13" t="s">
        <v>32</v>
      </c>
      <c r="AX1483" s="13" t="s">
        <v>76</v>
      </c>
      <c r="AY1483" s="220" t="s">
        <v>272</v>
      </c>
    </row>
    <row r="1484" spans="1:65" s="13" customFormat="1" ht="11.25">
      <c r="B1484" s="210"/>
      <c r="C1484" s="211"/>
      <c r="D1484" s="212" t="s">
        <v>283</v>
      </c>
      <c r="E1484" s="213" t="s">
        <v>1</v>
      </c>
      <c r="F1484" s="214" t="s">
        <v>285</v>
      </c>
      <c r="G1484" s="211"/>
      <c r="H1484" s="213" t="s">
        <v>1</v>
      </c>
      <c r="I1484" s="215"/>
      <c r="J1484" s="211"/>
      <c r="K1484" s="211"/>
      <c r="L1484" s="216"/>
      <c r="M1484" s="217"/>
      <c r="N1484" s="218"/>
      <c r="O1484" s="218"/>
      <c r="P1484" s="218"/>
      <c r="Q1484" s="218"/>
      <c r="R1484" s="218"/>
      <c r="S1484" s="218"/>
      <c r="T1484" s="219"/>
      <c r="AT1484" s="220" t="s">
        <v>283</v>
      </c>
      <c r="AU1484" s="220" t="s">
        <v>84</v>
      </c>
      <c r="AV1484" s="13" t="s">
        <v>16</v>
      </c>
      <c r="AW1484" s="13" t="s">
        <v>32</v>
      </c>
      <c r="AX1484" s="13" t="s">
        <v>76</v>
      </c>
      <c r="AY1484" s="220" t="s">
        <v>272</v>
      </c>
    </row>
    <row r="1485" spans="1:65" s="13" customFormat="1" ht="11.25">
      <c r="B1485" s="210"/>
      <c r="C1485" s="211"/>
      <c r="D1485" s="212" t="s">
        <v>283</v>
      </c>
      <c r="E1485" s="213" t="s">
        <v>1</v>
      </c>
      <c r="F1485" s="214" t="s">
        <v>831</v>
      </c>
      <c r="G1485" s="211"/>
      <c r="H1485" s="213" t="s">
        <v>1</v>
      </c>
      <c r="I1485" s="215"/>
      <c r="J1485" s="211"/>
      <c r="K1485" s="211"/>
      <c r="L1485" s="216"/>
      <c r="M1485" s="217"/>
      <c r="N1485" s="218"/>
      <c r="O1485" s="218"/>
      <c r="P1485" s="218"/>
      <c r="Q1485" s="218"/>
      <c r="R1485" s="218"/>
      <c r="S1485" s="218"/>
      <c r="T1485" s="219"/>
      <c r="AT1485" s="220" t="s">
        <v>283</v>
      </c>
      <c r="AU1485" s="220" t="s">
        <v>84</v>
      </c>
      <c r="AV1485" s="13" t="s">
        <v>16</v>
      </c>
      <c r="AW1485" s="13" t="s">
        <v>32</v>
      </c>
      <c r="AX1485" s="13" t="s">
        <v>76</v>
      </c>
      <c r="AY1485" s="220" t="s">
        <v>272</v>
      </c>
    </row>
    <row r="1486" spans="1:65" s="14" customFormat="1" ht="11.25">
      <c r="B1486" s="221"/>
      <c r="C1486" s="222"/>
      <c r="D1486" s="212" t="s">
        <v>283</v>
      </c>
      <c r="E1486" s="223" t="s">
        <v>1</v>
      </c>
      <c r="F1486" s="224" t="s">
        <v>1371</v>
      </c>
      <c r="G1486" s="222"/>
      <c r="H1486" s="225">
        <v>82.364999999999995</v>
      </c>
      <c r="I1486" s="226"/>
      <c r="J1486" s="222"/>
      <c r="K1486" s="222"/>
      <c r="L1486" s="227"/>
      <c r="M1486" s="228"/>
      <c r="N1486" s="229"/>
      <c r="O1486" s="229"/>
      <c r="P1486" s="229"/>
      <c r="Q1486" s="229"/>
      <c r="R1486" s="229"/>
      <c r="S1486" s="229"/>
      <c r="T1486" s="230"/>
      <c r="AT1486" s="231" t="s">
        <v>283</v>
      </c>
      <c r="AU1486" s="231" t="s">
        <v>84</v>
      </c>
      <c r="AV1486" s="14" t="s">
        <v>84</v>
      </c>
      <c r="AW1486" s="14" t="s">
        <v>32</v>
      </c>
      <c r="AX1486" s="14" t="s">
        <v>76</v>
      </c>
      <c r="AY1486" s="231" t="s">
        <v>272</v>
      </c>
    </row>
    <row r="1487" spans="1:65" s="13" customFormat="1" ht="11.25">
      <c r="B1487" s="210"/>
      <c r="C1487" s="211"/>
      <c r="D1487" s="212" t="s">
        <v>283</v>
      </c>
      <c r="E1487" s="213" t="s">
        <v>1</v>
      </c>
      <c r="F1487" s="214" t="s">
        <v>833</v>
      </c>
      <c r="G1487" s="211"/>
      <c r="H1487" s="213" t="s">
        <v>1</v>
      </c>
      <c r="I1487" s="215"/>
      <c r="J1487" s="211"/>
      <c r="K1487" s="211"/>
      <c r="L1487" s="216"/>
      <c r="M1487" s="217"/>
      <c r="N1487" s="218"/>
      <c r="O1487" s="218"/>
      <c r="P1487" s="218"/>
      <c r="Q1487" s="218"/>
      <c r="R1487" s="218"/>
      <c r="S1487" s="218"/>
      <c r="T1487" s="219"/>
      <c r="AT1487" s="220" t="s">
        <v>283</v>
      </c>
      <c r="AU1487" s="220" t="s">
        <v>84</v>
      </c>
      <c r="AV1487" s="13" t="s">
        <v>16</v>
      </c>
      <c r="AW1487" s="13" t="s">
        <v>32</v>
      </c>
      <c r="AX1487" s="13" t="s">
        <v>76</v>
      </c>
      <c r="AY1487" s="220" t="s">
        <v>272</v>
      </c>
    </row>
    <row r="1488" spans="1:65" s="14" customFormat="1" ht="11.25">
      <c r="B1488" s="221"/>
      <c r="C1488" s="222"/>
      <c r="D1488" s="212" t="s">
        <v>283</v>
      </c>
      <c r="E1488" s="223" t="s">
        <v>1</v>
      </c>
      <c r="F1488" s="224" t="s">
        <v>1372</v>
      </c>
      <c r="G1488" s="222"/>
      <c r="H1488" s="225">
        <v>106.38</v>
      </c>
      <c r="I1488" s="226"/>
      <c r="J1488" s="222"/>
      <c r="K1488" s="222"/>
      <c r="L1488" s="227"/>
      <c r="M1488" s="228"/>
      <c r="N1488" s="229"/>
      <c r="O1488" s="229"/>
      <c r="P1488" s="229"/>
      <c r="Q1488" s="229"/>
      <c r="R1488" s="229"/>
      <c r="S1488" s="229"/>
      <c r="T1488" s="230"/>
      <c r="AT1488" s="231" t="s">
        <v>283</v>
      </c>
      <c r="AU1488" s="231" t="s">
        <v>84</v>
      </c>
      <c r="AV1488" s="14" t="s">
        <v>84</v>
      </c>
      <c r="AW1488" s="14" t="s">
        <v>32</v>
      </c>
      <c r="AX1488" s="14" t="s">
        <v>76</v>
      </c>
      <c r="AY1488" s="231" t="s">
        <v>272</v>
      </c>
    </row>
    <row r="1489" spans="1:65" s="13" customFormat="1" ht="11.25">
      <c r="B1489" s="210"/>
      <c r="C1489" s="211"/>
      <c r="D1489" s="212" t="s">
        <v>283</v>
      </c>
      <c r="E1489" s="213" t="s">
        <v>1</v>
      </c>
      <c r="F1489" s="214" t="s">
        <v>837</v>
      </c>
      <c r="G1489" s="211"/>
      <c r="H1489" s="213" t="s">
        <v>1</v>
      </c>
      <c r="I1489" s="215"/>
      <c r="J1489" s="211"/>
      <c r="K1489" s="211"/>
      <c r="L1489" s="216"/>
      <c r="M1489" s="217"/>
      <c r="N1489" s="218"/>
      <c r="O1489" s="218"/>
      <c r="P1489" s="218"/>
      <c r="Q1489" s="218"/>
      <c r="R1489" s="218"/>
      <c r="S1489" s="218"/>
      <c r="T1489" s="219"/>
      <c r="AT1489" s="220" t="s">
        <v>283</v>
      </c>
      <c r="AU1489" s="220" t="s">
        <v>84</v>
      </c>
      <c r="AV1489" s="13" t="s">
        <v>16</v>
      </c>
      <c r="AW1489" s="13" t="s">
        <v>32</v>
      </c>
      <c r="AX1489" s="13" t="s">
        <v>76</v>
      </c>
      <c r="AY1489" s="220" t="s">
        <v>272</v>
      </c>
    </row>
    <row r="1490" spans="1:65" s="14" customFormat="1" ht="11.25">
      <c r="B1490" s="221"/>
      <c r="C1490" s="222"/>
      <c r="D1490" s="212" t="s">
        <v>283</v>
      </c>
      <c r="E1490" s="223" t="s">
        <v>1</v>
      </c>
      <c r="F1490" s="224" t="s">
        <v>1373</v>
      </c>
      <c r="G1490" s="222"/>
      <c r="H1490" s="225">
        <v>89.7</v>
      </c>
      <c r="I1490" s="226"/>
      <c r="J1490" s="222"/>
      <c r="K1490" s="222"/>
      <c r="L1490" s="227"/>
      <c r="M1490" s="228"/>
      <c r="N1490" s="229"/>
      <c r="O1490" s="229"/>
      <c r="P1490" s="229"/>
      <c r="Q1490" s="229"/>
      <c r="R1490" s="229"/>
      <c r="S1490" s="229"/>
      <c r="T1490" s="230"/>
      <c r="AT1490" s="231" t="s">
        <v>283</v>
      </c>
      <c r="AU1490" s="231" t="s">
        <v>84</v>
      </c>
      <c r="AV1490" s="14" t="s">
        <v>84</v>
      </c>
      <c r="AW1490" s="14" t="s">
        <v>32</v>
      </c>
      <c r="AX1490" s="14" t="s">
        <v>76</v>
      </c>
      <c r="AY1490" s="231" t="s">
        <v>272</v>
      </c>
    </row>
    <row r="1491" spans="1:65" s="2" customFormat="1" ht="24.2" customHeight="1">
      <c r="A1491" s="34"/>
      <c r="B1491" s="35"/>
      <c r="C1491" s="192" t="s">
        <v>1374</v>
      </c>
      <c r="D1491" s="192" t="s">
        <v>274</v>
      </c>
      <c r="E1491" s="193" t="s">
        <v>1375</v>
      </c>
      <c r="F1491" s="194" t="s">
        <v>1376</v>
      </c>
      <c r="G1491" s="195" t="s">
        <v>156</v>
      </c>
      <c r="H1491" s="196">
        <v>2.976</v>
      </c>
      <c r="I1491" s="197"/>
      <c r="J1491" s="198">
        <f>ROUND(I1491*H1491,2)</f>
        <v>0</v>
      </c>
      <c r="K1491" s="194" t="s">
        <v>278</v>
      </c>
      <c r="L1491" s="39"/>
      <c r="M1491" s="199" t="s">
        <v>1</v>
      </c>
      <c r="N1491" s="200" t="s">
        <v>41</v>
      </c>
      <c r="O1491" s="71"/>
      <c r="P1491" s="201">
        <f>O1491*H1491</f>
        <v>0</v>
      </c>
      <c r="Q1491" s="201">
        <v>0.17818000000000001</v>
      </c>
      <c r="R1491" s="201">
        <f>Q1491*H1491</f>
        <v>0.53026368000000002</v>
      </c>
      <c r="S1491" s="201">
        <v>0</v>
      </c>
      <c r="T1491" s="202">
        <f>S1491*H1491</f>
        <v>0</v>
      </c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R1491" s="203" t="s">
        <v>279</v>
      </c>
      <c r="AT1491" s="203" t="s">
        <v>274</v>
      </c>
      <c r="AU1491" s="203" t="s">
        <v>84</v>
      </c>
      <c r="AY1491" s="17" t="s">
        <v>272</v>
      </c>
      <c r="BE1491" s="204">
        <f>IF(N1491="základní",J1491,0)</f>
        <v>0</v>
      </c>
      <c r="BF1491" s="204">
        <f>IF(N1491="snížená",J1491,0)</f>
        <v>0</v>
      </c>
      <c r="BG1491" s="204">
        <f>IF(N1491="zákl. přenesená",J1491,0)</f>
        <v>0</v>
      </c>
      <c r="BH1491" s="204">
        <f>IF(N1491="sníž. přenesená",J1491,0)</f>
        <v>0</v>
      </c>
      <c r="BI1491" s="204">
        <f>IF(N1491="nulová",J1491,0)</f>
        <v>0</v>
      </c>
      <c r="BJ1491" s="17" t="s">
        <v>16</v>
      </c>
      <c r="BK1491" s="204">
        <f>ROUND(I1491*H1491,2)</f>
        <v>0</v>
      </c>
      <c r="BL1491" s="17" t="s">
        <v>279</v>
      </c>
      <c r="BM1491" s="203" t="s">
        <v>1377</v>
      </c>
    </row>
    <row r="1492" spans="1:65" s="2" customFormat="1" ht="11.25">
      <c r="A1492" s="34"/>
      <c r="B1492" s="35"/>
      <c r="C1492" s="36"/>
      <c r="D1492" s="205" t="s">
        <v>281</v>
      </c>
      <c r="E1492" s="36"/>
      <c r="F1492" s="206" t="s">
        <v>1378</v>
      </c>
      <c r="G1492" s="36"/>
      <c r="H1492" s="36"/>
      <c r="I1492" s="207"/>
      <c r="J1492" s="36"/>
      <c r="K1492" s="36"/>
      <c r="L1492" s="39"/>
      <c r="M1492" s="208"/>
      <c r="N1492" s="209"/>
      <c r="O1492" s="71"/>
      <c r="P1492" s="71"/>
      <c r="Q1492" s="71"/>
      <c r="R1492" s="71"/>
      <c r="S1492" s="71"/>
      <c r="T1492" s="72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T1492" s="17" t="s">
        <v>281</v>
      </c>
      <c r="AU1492" s="17" t="s">
        <v>84</v>
      </c>
    </row>
    <row r="1493" spans="1:65" s="13" customFormat="1" ht="22.5">
      <c r="B1493" s="210"/>
      <c r="C1493" s="211"/>
      <c r="D1493" s="212" t="s">
        <v>283</v>
      </c>
      <c r="E1493" s="213" t="s">
        <v>1</v>
      </c>
      <c r="F1493" s="214" t="s">
        <v>983</v>
      </c>
      <c r="G1493" s="211"/>
      <c r="H1493" s="213" t="s">
        <v>1</v>
      </c>
      <c r="I1493" s="215"/>
      <c r="J1493" s="211"/>
      <c r="K1493" s="211"/>
      <c r="L1493" s="216"/>
      <c r="M1493" s="217"/>
      <c r="N1493" s="218"/>
      <c r="O1493" s="218"/>
      <c r="P1493" s="218"/>
      <c r="Q1493" s="218"/>
      <c r="R1493" s="218"/>
      <c r="S1493" s="218"/>
      <c r="T1493" s="219"/>
      <c r="AT1493" s="220" t="s">
        <v>283</v>
      </c>
      <c r="AU1493" s="220" t="s">
        <v>84</v>
      </c>
      <c r="AV1493" s="13" t="s">
        <v>16</v>
      </c>
      <c r="AW1493" s="13" t="s">
        <v>32</v>
      </c>
      <c r="AX1493" s="13" t="s">
        <v>76</v>
      </c>
      <c r="AY1493" s="220" t="s">
        <v>272</v>
      </c>
    </row>
    <row r="1494" spans="1:65" s="13" customFormat="1" ht="11.25">
      <c r="B1494" s="210"/>
      <c r="C1494" s="211"/>
      <c r="D1494" s="212" t="s">
        <v>283</v>
      </c>
      <c r="E1494" s="213" t="s">
        <v>1</v>
      </c>
      <c r="F1494" s="214" t="s">
        <v>285</v>
      </c>
      <c r="G1494" s="211"/>
      <c r="H1494" s="213" t="s">
        <v>1</v>
      </c>
      <c r="I1494" s="215"/>
      <c r="J1494" s="211"/>
      <c r="K1494" s="211"/>
      <c r="L1494" s="216"/>
      <c r="M1494" s="217"/>
      <c r="N1494" s="218"/>
      <c r="O1494" s="218"/>
      <c r="P1494" s="218"/>
      <c r="Q1494" s="218"/>
      <c r="R1494" s="218"/>
      <c r="S1494" s="218"/>
      <c r="T1494" s="219"/>
      <c r="AT1494" s="220" t="s">
        <v>283</v>
      </c>
      <c r="AU1494" s="220" t="s">
        <v>84</v>
      </c>
      <c r="AV1494" s="13" t="s">
        <v>16</v>
      </c>
      <c r="AW1494" s="13" t="s">
        <v>32</v>
      </c>
      <c r="AX1494" s="13" t="s">
        <v>76</v>
      </c>
      <c r="AY1494" s="220" t="s">
        <v>272</v>
      </c>
    </row>
    <row r="1495" spans="1:65" s="14" customFormat="1" ht="11.25">
      <c r="B1495" s="221"/>
      <c r="C1495" s="222"/>
      <c r="D1495" s="212" t="s">
        <v>283</v>
      </c>
      <c r="E1495" s="223" t="s">
        <v>1</v>
      </c>
      <c r="F1495" s="224" t="s">
        <v>1379</v>
      </c>
      <c r="G1495" s="222"/>
      <c r="H1495" s="225">
        <v>2.976</v>
      </c>
      <c r="I1495" s="226"/>
      <c r="J1495" s="222"/>
      <c r="K1495" s="222"/>
      <c r="L1495" s="227"/>
      <c r="M1495" s="228"/>
      <c r="N1495" s="229"/>
      <c r="O1495" s="229"/>
      <c r="P1495" s="229"/>
      <c r="Q1495" s="229"/>
      <c r="R1495" s="229"/>
      <c r="S1495" s="229"/>
      <c r="T1495" s="230"/>
      <c r="AT1495" s="231" t="s">
        <v>283</v>
      </c>
      <c r="AU1495" s="231" t="s">
        <v>84</v>
      </c>
      <c r="AV1495" s="14" t="s">
        <v>84</v>
      </c>
      <c r="AW1495" s="14" t="s">
        <v>32</v>
      </c>
      <c r="AX1495" s="14" t="s">
        <v>76</v>
      </c>
      <c r="AY1495" s="231" t="s">
        <v>272</v>
      </c>
    </row>
    <row r="1496" spans="1:65" s="2" customFormat="1" ht="24.2" customHeight="1">
      <c r="A1496" s="34"/>
      <c r="B1496" s="35"/>
      <c r="C1496" s="192" t="s">
        <v>1380</v>
      </c>
      <c r="D1496" s="192" t="s">
        <v>274</v>
      </c>
      <c r="E1496" s="193" t="s">
        <v>1381</v>
      </c>
      <c r="F1496" s="194" t="s">
        <v>1382</v>
      </c>
      <c r="G1496" s="195" t="s">
        <v>156</v>
      </c>
      <c r="H1496" s="196">
        <v>9.1199999999999992</v>
      </c>
      <c r="I1496" s="197"/>
      <c r="J1496" s="198">
        <f>ROUND(I1496*H1496,2)</f>
        <v>0</v>
      </c>
      <c r="K1496" s="194" t="s">
        <v>278</v>
      </c>
      <c r="L1496" s="39"/>
      <c r="M1496" s="199" t="s">
        <v>1</v>
      </c>
      <c r="N1496" s="200" t="s">
        <v>41</v>
      </c>
      <c r="O1496" s="71"/>
      <c r="P1496" s="201">
        <f>O1496*H1496</f>
        <v>0</v>
      </c>
      <c r="Q1496" s="201">
        <v>0.17330000000000001</v>
      </c>
      <c r="R1496" s="201">
        <f>Q1496*H1496</f>
        <v>1.5804959999999999</v>
      </c>
      <c r="S1496" s="201">
        <v>0</v>
      </c>
      <c r="T1496" s="202">
        <f>S1496*H1496</f>
        <v>0</v>
      </c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R1496" s="203" t="s">
        <v>279</v>
      </c>
      <c r="AT1496" s="203" t="s">
        <v>274</v>
      </c>
      <c r="AU1496" s="203" t="s">
        <v>84</v>
      </c>
      <c r="AY1496" s="17" t="s">
        <v>272</v>
      </c>
      <c r="BE1496" s="204">
        <f>IF(N1496="základní",J1496,0)</f>
        <v>0</v>
      </c>
      <c r="BF1496" s="204">
        <f>IF(N1496="snížená",J1496,0)</f>
        <v>0</v>
      </c>
      <c r="BG1496" s="204">
        <f>IF(N1496="zákl. přenesená",J1496,0)</f>
        <v>0</v>
      </c>
      <c r="BH1496" s="204">
        <f>IF(N1496="sníž. přenesená",J1496,0)</f>
        <v>0</v>
      </c>
      <c r="BI1496" s="204">
        <f>IF(N1496="nulová",J1496,0)</f>
        <v>0</v>
      </c>
      <c r="BJ1496" s="17" t="s">
        <v>16</v>
      </c>
      <c r="BK1496" s="204">
        <f>ROUND(I1496*H1496,2)</f>
        <v>0</v>
      </c>
      <c r="BL1496" s="17" t="s">
        <v>279</v>
      </c>
      <c r="BM1496" s="203" t="s">
        <v>1383</v>
      </c>
    </row>
    <row r="1497" spans="1:65" s="2" customFormat="1" ht="11.25">
      <c r="A1497" s="34"/>
      <c r="B1497" s="35"/>
      <c r="C1497" s="36"/>
      <c r="D1497" s="205" t="s">
        <v>281</v>
      </c>
      <c r="E1497" s="36"/>
      <c r="F1497" s="206" t="s">
        <v>1384</v>
      </c>
      <c r="G1497" s="36"/>
      <c r="H1497" s="36"/>
      <c r="I1497" s="207"/>
      <c r="J1497" s="36"/>
      <c r="K1497" s="36"/>
      <c r="L1497" s="39"/>
      <c r="M1497" s="208"/>
      <c r="N1497" s="209"/>
      <c r="O1497" s="71"/>
      <c r="P1497" s="71"/>
      <c r="Q1497" s="71"/>
      <c r="R1497" s="71"/>
      <c r="S1497" s="71"/>
      <c r="T1497" s="72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  <c r="AT1497" s="17" t="s">
        <v>281</v>
      </c>
      <c r="AU1497" s="17" t="s">
        <v>84</v>
      </c>
    </row>
    <row r="1498" spans="1:65" s="13" customFormat="1" ht="22.5">
      <c r="B1498" s="210"/>
      <c r="C1498" s="211"/>
      <c r="D1498" s="212" t="s">
        <v>283</v>
      </c>
      <c r="E1498" s="213" t="s">
        <v>1</v>
      </c>
      <c r="F1498" s="214" t="s">
        <v>983</v>
      </c>
      <c r="G1498" s="211"/>
      <c r="H1498" s="213" t="s">
        <v>1</v>
      </c>
      <c r="I1498" s="215"/>
      <c r="J1498" s="211"/>
      <c r="K1498" s="211"/>
      <c r="L1498" s="216"/>
      <c r="M1498" s="217"/>
      <c r="N1498" s="218"/>
      <c r="O1498" s="218"/>
      <c r="P1498" s="218"/>
      <c r="Q1498" s="218"/>
      <c r="R1498" s="218"/>
      <c r="S1498" s="218"/>
      <c r="T1498" s="219"/>
      <c r="AT1498" s="220" t="s">
        <v>283</v>
      </c>
      <c r="AU1498" s="220" t="s">
        <v>84</v>
      </c>
      <c r="AV1498" s="13" t="s">
        <v>16</v>
      </c>
      <c r="AW1498" s="13" t="s">
        <v>32</v>
      </c>
      <c r="AX1498" s="13" t="s">
        <v>76</v>
      </c>
      <c r="AY1498" s="220" t="s">
        <v>272</v>
      </c>
    </row>
    <row r="1499" spans="1:65" s="13" customFormat="1" ht="11.25">
      <c r="B1499" s="210"/>
      <c r="C1499" s="211"/>
      <c r="D1499" s="212" t="s">
        <v>283</v>
      </c>
      <c r="E1499" s="213" t="s">
        <v>1</v>
      </c>
      <c r="F1499" s="214" t="s">
        <v>1039</v>
      </c>
      <c r="G1499" s="211"/>
      <c r="H1499" s="213" t="s">
        <v>1</v>
      </c>
      <c r="I1499" s="215"/>
      <c r="J1499" s="211"/>
      <c r="K1499" s="211"/>
      <c r="L1499" s="216"/>
      <c r="M1499" s="217"/>
      <c r="N1499" s="218"/>
      <c r="O1499" s="218"/>
      <c r="P1499" s="218"/>
      <c r="Q1499" s="218"/>
      <c r="R1499" s="218"/>
      <c r="S1499" s="218"/>
      <c r="T1499" s="219"/>
      <c r="AT1499" s="220" t="s">
        <v>283</v>
      </c>
      <c r="AU1499" s="220" t="s">
        <v>84</v>
      </c>
      <c r="AV1499" s="13" t="s">
        <v>16</v>
      </c>
      <c r="AW1499" s="13" t="s">
        <v>32</v>
      </c>
      <c r="AX1499" s="13" t="s">
        <v>76</v>
      </c>
      <c r="AY1499" s="220" t="s">
        <v>272</v>
      </c>
    </row>
    <row r="1500" spans="1:65" s="13" customFormat="1" ht="11.25">
      <c r="B1500" s="210"/>
      <c r="C1500" s="211"/>
      <c r="D1500" s="212" t="s">
        <v>283</v>
      </c>
      <c r="E1500" s="213" t="s">
        <v>1</v>
      </c>
      <c r="F1500" s="214" t="s">
        <v>285</v>
      </c>
      <c r="G1500" s="211"/>
      <c r="H1500" s="213" t="s">
        <v>1</v>
      </c>
      <c r="I1500" s="215"/>
      <c r="J1500" s="211"/>
      <c r="K1500" s="211"/>
      <c r="L1500" s="216"/>
      <c r="M1500" s="217"/>
      <c r="N1500" s="218"/>
      <c r="O1500" s="218"/>
      <c r="P1500" s="218"/>
      <c r="Q1500" s="218"/>
      <c r="R1500" s="218"/>
      <c r="S1500" s="218"/>
      <c r="T1500" s="219"/>
      <c r="AT1500" s="220" t="s">
        <v>283</v>
      </c>
      <c r="AU1500" s="220" t="s">
        <v>84</v>
      </c>
      <c r="AV1500" s="13" t="s">
        <v>16</v>
      </c>
      <c r="AW1500" s="13" t="s">
        <v>32</v>
      </c>
      <c r="AX1500" s="13" t="s">
        <v>76</v>
      </c>
      <c r="AY1500" s="220" t="s">
        <v>272</v>
      </c>
    </row>
    <row r="1501" spans="1:65" s="13" customFormat="1" ht="11.25">
      <c r="B1501" s="210"/>
      <c r="C1501" s="211"/>
      <c r="D1501" s="212" t="s">
        <v>283</v>
      </c>
      <c r="E1501" s="213" t="s">
        <v>1</v>
      </c>
      <c r="F1501" s="214" t="s">
        <v>831</v>
      </c>
      <c r="G1501" s="211"/>
      <c r="H1501" s="213" t="s">
        <v>1</v>
      </c>
      <c r="I1501" s="215"/>
      <c r="J1501" s="211"/>
      <c r="K1501" s="211"/>
      <c r="L1501" s="216"/>
      <c r="M1501" s="217"/>
      <c r="N1501" s="218"/>
      <c r="O1501" s="218"/>
      <c r="P1501" s="218"/>
      <c r="Q1501" s="218"/>
      <c r="R1501" s="218"/>
      <c r="S1501" s="218"/>
      <c r="T1501" s="219"/>
      <c r="AT1501" s="220" t="s">
        <v>283</v>
      </c>
      <c r="AU1501" s="220" t="s">
        <v>84</v>
      </c>
      <c r="AV1501" s="13" t="s">
        <v>16</v>
      </c>
      <c r="AW1501" s="13" t="s">
        <v>32</v>
      </c>
      <c r="AX1501" s="13" t="s">
        <v>76</v>
      </c>
      <c r="AY1501" s="220" t="s">
        <v>272</v>
      </c>
    </row>
    <row r="1502" spans="1:65" s="13" customFormat="1" ht="11.25">
      <c r="B1502" s="210"/>
      <c r="C1502" s="211"/>
      <c r="D1502" s="212" t="s">
        <v>283</v>
      </c>
      <c r="E1502" s="213" t="s">
        <v>1</v>
      </c>
      <c r="F1502" s="214" t="s">
        <v>1078</v>
      </c>
      <c r="G1502" s="211"/>
      <c r="H1502" s="213" t="s">
        <v>1</v>
      </c>
      <c r="I1502" s="215"/>
      <c r="J1502" s="211"/>
      <c r="K1502" s="211"/>
      <c r="L1502" s="216"/>
      <c r="M1502" s="217"/>
      <c r="N1502" s="218"/>
      <c r="O1502" s="218"/>
      <c r="P1502" s="218"/>
      <c r="Q1502" s="218"/>
      <c r="R1502" s="218"/>
      <c r="S1502" s="218"/>
      <c r="T1502" s="219"/>
      <c r="AT1502" s="220" t="s">
        <v>283</v>
      </c>
      <c r="AU1502" s="220" t="s">
        <v>84</v>
      </c>
      <c r="AV1502" s="13" t="s">
        <v>16</v>
      </c>
      <c r="AW1502" s="13" t="s">
        <v>32</v>
      </c>
      <c r="AX1502" s="13" t="s">
        <v>76</v>
      </c>
      <c r="AY1502" s="220" t="s">
        <v>272</v>
      </c>
    </row>
    <row r="1503" spans="1:65" s="14" customFormat="1" ht="11.25">
      <c r="B1503" s="221"/>
      <c r="C1503" s="222"/>
      <c r="D1503" s="212" t="s">
        <v>283</v>
      </c>
      <c r="E1503" s="223" t="s">
        <v>1</v>
      </c>
      <c r="F1503" s="224" t="s">
        <v>1385</v>
      </c>
      <c r="G1503" s="222"/>
      <c r="H1503" s="225">
        <v>9.1199999999999992</v>
      </c>
      <c r="I1503" s="226"/>
      <c r="J1503" s="222"/>
      <c r="K1503" s="222"/>
      <c r="L1503" s="227"/>
      <c r="M1503" s="228"/>
      <c r="N1503" s="229"/>
      <c r="O1503" s="229"/>
      <c r="P1503" s="229"/>
      <c r="Q1503" s="229"/>
      <c r="R1503" s="229"/>
      <c r="S1503" s="229"/>
      <c r="T1503" s="230"/>
      <c r="AT1503" s="231" t="s">
        <v>283</v>
      </c>
      <c r="AU1503" s="231" t="s">
        <v>84</v>
      </c>
      <c r="AV1503" s="14" t="s">
        <v>84</v>
      </c>
      <c r="AW1503" s="14" t="s">
        <v>32</v>
      </c>
      <c r="AX1503" s="14" t="s">
        <v>16</v>
      </c>
      <c r="AY1503" s="231" t="s">
        <v>272</v>
      </c>
    </row>
    <row r="1504" spans="1:65" s="12" customFormat="1" ht="22.9" customHeight="1">
      <c r="B1504" s="176"/>
      <c r="C1504" s="177"/>
      <c r="D1504" s="178" t="s">
        <v>75</v>
      </c>
      <c r="E1504" s="190" t="s">
        <v>279</v>
      </c>
      <c r="F1504" s="190" t="s">
        <v>1386</v>
      </c>
      <c r="G1504" s="177"/>
      <c r="H1504" s="177"/>
      <c r="I1504" s="180"/>
      <c r="J1504" s="191">
        <f>BK1504</f>
        <v>0</v>
      </c>
      <c r="K1504" s="177"/>
      <c r="L1504" s="182"/>
      <c r="M1504" s="183"/>
      <c r="N1504" s="184"/>
      <c r="O1504" s="184"/>
      <c r="P1504" s="185">
        <f>SUM(P1505:P1779)</f>
        <v>0</v>
      </c>
      <c r="Q1504" s="184"/>
      <c r="R1504" s="185">
        <f>SUM(R1505:R1779)</f>
        <v>1247.4655894799996</v>
      </c>
      <c r="S1504" s="184"/>
      <c r="T1504" s="186">
        <f>SUM(T1505:T1779)</f>
        <v>0</v>
      </c>
      <c r="AR1504" s="187" t="s">
        <v>16</v>
      </c>
      <c r="AT1504" s="188" t="s">
        <v>75</v>
      </c>
      <c r="AU1504" s="188" t="s">
        <v>16</v>
      </c>
      <c r="AY1504" s="187" t="s">
        <v>272</v>
      </c>
      <c r="BK1504" s="189">
        <f>SUM(BK1505:BK1779)</f>
        <v>0</v>
      </c>
    </row>
    <row r="1505" spans="1:65" s="2" customFormat="1" ht="16.5" customHeight="1">
      <c r="A1505" s="34"/>
      <c r="B1505" s="35"/>
      <c r="C1505" s="192" t="s">
        <v>1387</v>
      </c>
      <c r="D1505" s="192" t="s">
        <v>274</v>
      </c>
      <c r="E1505" s="193" t="s">
        <v>1388</v>
      </c>
      <c r="F1505" s="194" t="s">
        <v>1389</v>
      </c>
      <c r="G1505" s="195" t="s">
        <v>277</v>
      </c>
      <c r="H1505" s="196">
        <v>343.85199999999998</v>
      </c>
      <c r="I1505" s="197"/>
      <c r="J1505" s="198">
        <f>ROUND(I1505*H1505,2)</f>
        <v>0</v>
      </c>
      <c r="K1505" s="194" t="s">
        <v>278</v>
      </c>
      <c r="L1505" s="39"/>
      <c r="M1505" s="199" t="s">
        <v>1</v>
      </c>
      <c r="N1505" s="200" t="s">
        <v>41</v>
      </c>
      <c r="O1505" s="71"/>
      <c r="P1505" s="201">
        <f>O1505*H1505</f>
        <v>0</v>
      </c>
      <c r="Q1505" s="201">
        <v>2.5020099999999998</v>
      </c>
      <c r="R1505" s="201">
        <f>Q1505*H1505</f>
        <v>860.32114251999985</v>
      </c>
      <c r="S1505" s="201">
        <v>0</v>
      </c>
      <c r="T1505" s="202">
        <f>S1505*H1505</f>
        <v>0</v>
      </c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R1505" s="203" t="s">
        <v>279</v>
      </c>
      <c r="AT1505" s="203" t="s">
        <v>274</v>
      </c>
      <c r="AU1505" s="203" t="s">
        <v>84</v>
      </c>
      <c r="AY1505" s="17" t="s">
        <v>272</v>
      </c>
      <c r="BE1505" s="204">
        <f>IF(N1505="základní",J1505,0)</f>
        <v>0</v>
      </c>
      <c r="BF1505" s="204">
        <f>IF(N1505="snížená",J1505,0)</f>
        <v>0</v>
      </c>
      <c r="BG1505" s="204">
        <f>IF(N1505="zákl. přenesená",J1505,0)</f>
        <v>0</v>
      </c>
      <c r="BH1505" s="204">
        <f>IF(N1505="sníž. přenesená",J1505,0)</f>
        <v>0</v>
      </c>
      <c r="BI1505" s="204">
        <f>IF(N1505="nulová",J1505,0)</f>
        <v>0</v>
      </c>
      <c r="BJ1505" s="17" t="s">
        <v>16</v>
      </c>
      <c r="BK1505" s="204">
        <f>ROUND(I1505*H1505,2)</f>
        <v>0</v>
      </c>
      <c r="BL1505" s="17" t="s">
        <v>279</v>
      </c>
      <c r="BM1505" s="203" t="s">
        <v>1390</v>
      </c>
    </row>
    <row r="1506" spans="1:65" s="2" customFormat="1" ht="11.25">
      <c r="A1506" s="34"/>
      <c r="B1506" s="35"/>
      <c r="C1506" s="36"/>
      <c r="D1506" s="205" t="s">
        <v>281</v>
      </c>
      <c r="E1506" s="36"/>
      <c r="F1506" s="206" t="s">
        <v>1391</v>
      </c>
      <c r="G1506" s="36"/>
      <c r="H1506" s="36"/>
      <c r="I1506" s="207"/>
      <c r="J1506" s="36"/>
      <c r="K1506" s="36"/>
      <c r="L1506" s="39"/>
      <c r="M1506" s="208"/>
      <c r="N1506" s="209"/>
      <c r="O1506" s="71"/>
      <c r="P1506" s="71"/>
      <c r="Q1506" s="71"/>
      <c r="R1506" s="71"/>
      <c r="S1506" s="71"/>
      <c r="T1506" s="72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T1506" s="17" t="s">
        <v>281</v>
      </c>
      <c r="AU1506" s="17" t="s">
        <v>84</v>
      </c>
    </row>
    <row r="1507" spans="1:65" s="13" customFormat="1" ht="11.25">
      <c r="B1507" s="210"/>
      <c r="C1507" s="211"/>
      <c r="D1507" s="212" t="s">
        <v>283</v>
      </c>
      <c r="E1507" s="213" t="s">
        <v>1</v>
      </c>
      <c r="F1507" s="214" t="s">
        <v>906</v>
      </c>
      <c r="G1507" s="211"/>
      <c r="H1507" s="213" t="s">
        <v>1</v>
      </c>
      <c r="I1507" s="215"/>
      <c r="J1507" s="211"/>
      <c r="K1507" s="211"/>
      <c r="L1507" s="216"/>
      <c r="M1507" s="217"/>
      <c r="N1507" s="218"/>
      <c r="O1507" s="218"/>
      <c r="P1507" s="218"/>
      <c r="Q1507" s="218"/>
      <c r="R1507" s="218"/>
      <c r="S1507" s="218"/>
      <c r="T1507" s="219"/>
      <c r="AT1507" s="220" t="s">
        <v>283</v>
      </c>
      <c r="AU1507" s="220" t="s">
        <v>84</v>
      </c>
      <c r="AV1507" s="13" t="s">
        <v>16</v>
      </c>
      <c r="AW1507" s="13" t="s">
        <v>32</v>
      </c>
      <c r="AX1507" s="13" t="s">
        <v>76</v>
      </c>
      <c r="AY1507" s="220" t="s">
        <v>272</v>
      </c>
    </row>
    <row r="1508" spans="1:65" s="13" customFormat="1" ht="11.25">
      <c r="B1508" s="210"/>
      <c r="C1508" s="211"/>
      <c r="D1508" s="212" t="s">
        <v>283</v>
      </c>
      <c r="E1508" s="213" t="s">
        <v>1</v>
      </c>
      <c r="F1508" s="214" t="s">
        <v>285</v>
      </c>
      <c r="G1508" s="211"/>
      <c r="H1508" s="213" t="s">
        <v>1</v>
      </c>
      <c r="I1508" s="215"/>
      <c r="J1508" s="211"/>
      <c r="K1508" s="211"/>
      <c r="L1508" s="216"/>
      <c r="M1508" s="217"/>
      <c r="N1508" s="218"/>
      <c r="O1508" s="218"/>
      <c r="P1508" s="218"/>
      <c r="Q1508" s="218"/>
      <c r="R1508" s="218"/>
      <c r="S1508" s="218"/>
      <c r="T1508" s="219"/>
      <c r="AT1508" s="220" t="s">
        <v>283</v>
      </c>
      <c r="AU1508" s="220" t="s">
        <v>84</v>
      </c>
      <c r="AV1508" s="13" t="s">
        <v>16</v>
      </c>
      <c r="AW1508" s="13" t="s">
        <v>32</v>
      </c>
      <c r="AX1508" s="13" t="s">
        <v>76</v>
      </c>
      <c r="AY1508" s="220" t="s">
        <v>272</v>
      </c>
    </row>
    <row r="1509" spans="1:65" s="13" customFormat="1" ht="22.5">
      <c r="B1509" s="210"/>
      <c r="C1509" s="211"/>
      <c r="D1509" s="212" t="s">
        <v>283</v>
      </c>
      <c r="E1509" s="213" t="s">
        <v>1</v>
      </c>
      <c r="F1509" s="214" t="s">
        <v>829</v>
      </c>
      <c r="G1509" s="211"/>
      <c r="H1509" s="213" t="s">
        <v>1</v>
      </c>
      <c r="I1509" s="215"/>
      <c r="J1509" s="211"/>
      <c r="K1509" s="211"/>
      <c r="L1509" s="216"/>
      <c r="M1509" s="217"/>
      <c r="N1509" s="218"/>
      <c r="O1509" s="218"/>
      <c r="P1509" s="218"/>
      <c r="Q1509" s="218"/>
      <c r="R1509" s="218"/>
      <c r="S1509" s="218"/>
      <c r="T1509" s="219"/>
      <c r="AT1509" s="220" t="s">
        <v>283</v>
      </c>
      <c r="AU1509" s="220" t="s">
        <v>84</v>
      </c>
      <c r="AV1509" s="13" t="s">
        <v>16</v>
      </c>
      <c r="AW1509" s="13" t="s">
        <v>32</v>
      </c>
      <c r="AX1509" s="13" t="s">
        <v>76</v>
      </c>
      <c r="AY1509" s="220" t="s">
        <v>272</v>
      </c>
    </row>
    <row r="1510" spans="1:65" s="13" customFormat="1" ht="22.5">
      <c r="B1510" s="210"/>
      <c r="C1510" s="211"/>
      <c r="D1510" s="212" t="s">
        <v>283</v>
      </c>
      <c r="E1510" s="213" t="s">
        <v>1</v>
      </c>
      <c r="F1510" s="214" t="s">
        <v>830</v>
      </c>
      <c r="G1510" s="211"/>
      <c r="H1510" s="213" t="s">
        <v>1</v>
      </c>
      <c r="I1510" s="215"/>
      <c r="J1510" s="211"/>
      <c r="K1510" s="211"/>
      <c r="L1510" s="216"/>
      <c r="M1510" s="217"/>
      <c r="N1510" s="218"/>
      <c r="O1510" s="218"/>
      <c r="P1510" s="218"/>
      <c r="Q1510" s="218"/>
      <c r="R1510" s="218"/>
      <c r="S1510" s="218"/>
      <c r="T1510" s="219"/>
      <c r="AT1510" s="220" t="s">
        <v>283</v>
      </c>
      <c r="AU1510" s="220" t="s">
        <v>84</v>
      </c>
      <c r="AV1510" s="13" t="s">
        <v>16</v>
      </c>
      <c r="AW1510" s="13" t="s">
        <v>32</v>
      </c>
      <c r="AX1510" s="13" t="s">
        <v>76</v>
      </c>
      <c r="AY1510" s="220" t="s">
        <v>272</v>
      </c>
    </row>
    <row r="1511" spans="1:65" s="13" customFormat="1" ht="11.25">
      <c r="B1511" s="210"/>
      <c r="C1511" s="211"/>
      <c r="D1511" s="212" t="s">
        <v>283</v>
      </c>
      <c r="E1511" s="213" t="s">
        <v>1</v>
      </c>
      <c r="F1511" s="214" t="s">
        <v>285</v>
      </c>
      <c r="G1511" s="211"/>
      <c r="H1511" s="213" t="s">
        <v>1</v>
      </c>
      <c r="I1511" s="215"/>
      <c r="J1511" s="211"/>
      <c r="K1511" s="211"/>
      <c r="L1511" s="216"/>
      <c r="M1511" s="217"/>
      <c r="N1511" s="218"/>
      <c r="O1511" s="218"/>
      <c r="P1511" s="218"/>
      <c r="Q1511" s="218"/>
      <c r="R1511" s="218"/>
      <c r="S1511" s="218"/>
      <c r="T1511" s="219"/>
      <c r="AT1511" s="220" t="s">
        <v>283</v>
      </c>
      <c r="AU1511" s="220" t="s">
        <v>84</v>
      </c>
      <c r="AV1511" s="13" t="s">
        <v>16</v>
      </c>
      <c r="AW1511" s="13" t="s">
        <v>32</v>
      </c>
      <c r="AX1511" s="13" t="s">
        <v>76</v>
      </c>
      <c r="AY1511" s="220" t="s">
        <v>272</v>
      </c>
    </row>
    <row r="1512" spans="1:65" s="13" customFormat="1" ht="11.25">
      <c r="B1512" s="210"/>
      <c r="C1512" s="211"/>
      <c r="D1512" s="212" t="s">
        <v>283</v>
      </c>
      <c r="E1512" s="213" t="s">
        <v>1</v>
      </c>
      <c r="F1512" s="214" t="s">
        <v>831</v>
      </c>
      <c r="G1512" s="211"/>
      <c r="H1512" s="213" t="s">
        <v>1</v>
      </c>
      <c r="I1512" s="215"/>
      <c r="J1512" s="211"/>
      <c r="K1512" s="211"/>
      <c r="L1512" s="216"/>
      <c r="M1512" s="217"/>
      <c r="N1512" s="218"/>
      <c r="O1512" s="218"/>
      <c r="P1512" s="218"/>
      <c r="Q1512" s="218"/>
      <c r="R1512" s="218"/>
      <c r="S1512" s="218"/>
      <c r="T1512" s="219"/>
      <c r="AT1512" s="220" t="s">
        <v>283</v>
      </c>
      <c r="AU1512" s="220" t="s">
        <v>84</v>
      </c>
      <c r="AV1512" s="13" t="s">
        <v>16</v>
      </c>
      <c r="AW1512" s="13" t="s">
        <v>32</v>
      </c>
      <c r="AX1512" s="13" t="s">
        <v>76</v>
      </c>
      <c r="AY1512" s="220" t="s">
        <v>272</v>
      </c>
    </row>
    <row r="1513" spans="1:65" s="14" customFormat="1" ht="22.5">
      <c r="B1513" s="221"/>
      <c r="C1513" s="222"/>
      <c r="D1513" s="212" t="s">
        <v>283</v>
      </c>
      <c r="E1513" s="223" t="s">
        <v>1</v>
      </c>
      <c r="F1513" s="224" t="s">
        <v>1392</v>
      </c>
      <c r="G1513" s="222"/>
      <c r="H1513" s="225">
        <v>167.94900000000001</v>
      </c>
      <c r="I1513" s="226"/>
      <c r="J1513" s="222"/>
      <c r="K1513" s="222"/>
      <c r="L1513" s="227"/>
      <c r="M1513" s="228"/>
      <c r="N1513" s="229"/>
      <c r="O1513" s="229"/>
      <c r="P1513" s="229"/>
      <c r="Q1513" s="229"/>
      <c r="R1513" s="229"/>
      <c r="S1513" s="229"/>
      <c r="T1513" s="230"/>
      <c r="AT1513" s="231" t="s">
        <v>283</v>
      </c>
      <c r="AU1513" s="231" t="s">
        <v>84</v>
      </c>
      <c r="AV1513" s="14" t="s">
        <v>84</v>
      </c>
      <c r="AW1513" s="14" t="s">
        <v>32</v>
      </c>
      <c r="AX1513" s="14" t="s">
        <v>76</v>
      </c>
      <c r="AY1513" s="231" t="s">
        <v>272</v>
      </c>
    </row>
    <row r="1514" spans="1:65" s="13" customFormat="1" ht="11.25">
      <c r="B1514" s="210"/>
      <c r="C1514" s="211"/>
      <c r="D1514" s="212" t="s">
        <v>283</v>
      </c>
      <c r="E1514" s="213" t="s">
        <v>1</v>
      </c>
      <c r="F1514" s="214" t="s">
        <v>833</v>
      </c>
      <c r="G1514" s="211"/>
      <c r="H1514" s="213" t="s">
        <v>1</v>
      </c>
      <c r="I1514" s="215"/>
      <c r="J1514" s="211"/>
      <c r="K1514" s="211"/>
      <c r="L1514" s="216"/>
      <c r="M1514" s="217"/>
      <c r="N1514" s="218"/>
      <c r="O1514" s="218"/>
      <c r="P1514" s="218"/>
      <c r="Q1514" s="218"/>
      <c r="R1514" s="218"/>
      <c r="S1514" s="218"/>
      <c r="T1514" s="219"/>
      <c r="AT1514" s="220" t="s">
        <v>283</v>
      </c>
      <c r="AU1514" s="220" t="s">
        <v>84</v>
      </c>
      <c r="AV1514" s="13" t="s">
        <v>16</v>
      </c>
      <c r="AW1514" s="13" t="s">
        <v>32</v>
      </c>
      <c r="AX1514" s="13" t="s">
        <v>76</v>
      </c>
      <c r="AY1514" s="220" t="s">
        <v>272</v>
      </c>
    </row>
    <row r="1515" spans="1:65" s="14" customFormat="1" ht="11.25">
      <c r="B1515" s="221"/>
      <c r="C1515" s="222"/>
      <c r="D1515" s="212" t="s">
        <v>283</v>
      </c>
      <c r="E1515" s="223" t="s">
        <v>1</v>
      </c>
      <c r="F1515" s="224" t="s">
        <v>1393</v>
      </c>
      <c r="G1515" s="222"/>
      <c r="H1515" s="225">
        <v>159.417</v>
      </c>
      <c r="I1515" s="226"/>
      <c r="J1515" s="222"/>
      <c r="K1515" s="222"/>
      <c r="L1515" s="227"/>
      <c r="M1515" s="228"/>
      <c r="N1515" s="229"/>
      <c r="O1515" s="229"/>
      <c r="P1515" s="229"/>
      <c r="Q1515" s="229"/>
      <c r="R1515" s="229"/>
      <c r="S1515" s="229"/>
      <c r="T1515" s="230"/>
      <c r="AT1515" s="231" t="s">
        <v>283</v>
      </c>
      <c r="AU1515" s="231" t="s">
        <v>84</v>
      </c>
      <c r="AV1515" s="14" t="s">
        <v>84</v>
      </c>
      <c r="AW1515" s="14" t="s">
        <v>32</v>
      </c>
      <c r="AX1515" s="14" t="s">
        <v>76</v>
      </c>
      <c r="AY1515" s="231" t="s">
        <v>272</v>
      </c>
    </row>
    <row r="1516" spans="1:65" s="13" customFormat="1" ht="11.25">
      <c r="B1516" s="210"/>
      <c r="C1516" s="211"/>
      <c r="D1516" s="212" t="s">
        <v>283</v>
      </c>
      <c r="E1516" s="213" t="s">
        <v>1</v>
      </c>
      <c r="F1516" s="214" t="s">
        <v>837</v>
      </c>
      <c r="G1516" s="211"/>
      <c r="H1516" s="213" t="s">
        <v>1</v>
      </c>
      <c r="I1516" s="215"/>
      <c r="J1516" s="211"/>
      <c r="K1516" s="211"/>
      <c r="L1516" s="216"/>
      <c r="M1516" s="217"/>
      <c r="N1516" s="218"/>
      <c r="O1516" s="218"/>
      <c r="P1516" s="218"/>
      <c r="Q1516" s="218"/>
      <c r="R1516" s="218"/>
      <c r="S1516" s="218"/>
      <c r="T1516" s="219"/>
      <c r="AT1516" s="220" t="s">
        <v>283</v>
      </c>
      <c r="AU1516" s="220" t="s">
        <v>84</v>
      </c>
      <c r="AV1516" s="13" t="s">
        <v>16</v>
      </c>
      <c r="AW1516" s="13" t="s">
        <v>32</v>
      </c>
      <c r="AX1516" s="13" t="s">
        <v>76</v>
      </c>
      <c r="AY1516" s="220" t="s">
        <v>272</v>
      </c>
    </row>
    <row r="1517" spans="1:65" s="14" customFormat="1" ht="11.25">
      <c r="B1517" s="221"/>
      <c r="C1517" s="222"/>
      <c r="D1517" s="212" t="s">
        <v>283</v>
      </c>
      <c r="E1517" s="223" t="s">
        <v>1</v>
      </c>
      <c r="F1517" s="224" t="s">
        <v>1394</v>
      </c>
      <c r="G1517" s="222"/>
      <c r="H1517" s="225">
        <v>144.07</v>
      </c>
      <c r="I1517" s="226"/>
      <c r="J1517" s="222"/>
      <c r="K1517" s="222"/>
      <c r="L1517" s="227"/>
      <c r="M1517" s="228"/>
      <c r="N1517" s="229"/>
      <c r="O1517" s="229"/>
      <c r="P1517" s="229"/>
      <c r="Q1517" s="229"/>
      <c r="R1517" s="229"/>
      <c r="S1517" s="229"/>
      <c r="T1517" s="230"/>
      <c r="AT1517" s="231" t="s">
        <v>283</v>
      </c>
      <c r="AU1517" s="231" t="s">
        <v>84</v>
      </c>
      <c r="AV1517" s="14" t="s">
        <v>84</v>
      </c>
      <c r="AW1517" s="14" t="s">
        <v>32</v>
      </c>
      <c r="AX1517" s="14" t="s">
        <v>76</v>
      </c>
      <c r="AY1517" s="231" t="s">
        <v>272</v>
      </c>
    </row>
    <row r="1518" spans="1:65" s="13" customFormat="1" ht="11.25">
      <c r="B1518" s="210"/>
      <c r="C1518" s="211"/>
      <c r="D1518" s="212" t="s">
        <v>283</v>
      </c>
      <c r="E1518" s="213" t="s">
        <v>1</v>
      </c>
      <c r="F1518" s="214" t="s">
        <v>854</v>
      </c>
      <c r="G1518" s="211"/>
      <c r="H1518" s="213" t="s">
        <v>1</v>
      </c>
      <c r="I1518" s="215"/>
      <c r="J1518" s="211"/>
      <c r="K1518" s="211"/>
      <c r="L1518" s="216"/>
      <c r="M1518" s="217"/>
      <c r="N1518" s="218"/>
      <c r="O1518" s="218"/>
      <c r="P1518" s="218"/>
      <c r="Q1518" s="218"/>
      <c r="R1518" s="218"/>
      <c r="S1518" s="218"/>
      <c r="T1518" s="219"/>
      <c r="AT1518" s="220" t="s">
        <v>283</v>
      </c>
      <c r="AU1518" s="220" t="s">
        <v>84</v>
      </c>
      <c r="AV1518" s="13" t="s">
        <v>16</v>
      </c>
      <c r="AW1518" s="13" t="s">
        <v>32</v>
      </c>
      <c r="AX1518" s="13" t="s">
        <v>76</v>
      </c>
      <c r="AY1518" s="220" t="s">
        <v>272</v>
      </c>
    </row>
    <row r="1519" spans="1:65" s="14" customFormat="1" ht="11.25">
      <c r="B1519" s="221"/>
      <c r="C1519" s="222"/>
      <c r="D1519" s="212" t="s">
        <v>283</v>
      </c>
      <c r="E1519" s="223" t="s">
        <v>1</v>
      </c>
      <c r="F1519" s="224" t="s">
        <v>1395</v>
      </c>
      <c r="G1519" s="222"/>
      <c r="H1519" s="225">
        <v>40.365000000000002</v>
      </c>
      <c r="I1519" s="226"/>
      <c r="J1519" s="222"/>
      <c r="K1519" s="222"/>
      <c r="L1519" s="227"/>
      <c r="M1519" s="228"/>
      <c r="N1519" s="229"/>
      <c r="O1519" s="229"/>
      <c r="P1519" s="229"/>
      <c r="Q1519" s="229"/>
      <c r="R1519" s="229"/>
      <c r="S1519" s="229"/>
      <c r="T1519" s="230"/>
      <c r="AT1519" s="231" t="s">
        <v>283</v>
      </c>
      <c r="AU1519" s="231" t="s">
        <v>84</v>
      </c>
      <c r="AV1519" s="14" t="s">
        <v>84</v>
      </c>
      <c r="AW1519" s="14" t="s">
        <v>32</v>
      </c>
      <c r="AX1519" s="14" t="s">
        <v>76</v>
      </c>
      <c r="AY1519" s="231" t="s">
        <v>272</v>
      </c>
    </row>
    <row r="1520" spans="1:65" s="13" customFormat="1" ht="11.25">
      <c r="B1520" s="210"/>
      <c r="C1520" s="211"/>
      <c r="D1520" s="212" t="s">
        <v>283</v>
      </c>
      <c r="E1520" s="213" t="s">
        <v>1</v>
      </c>
      <c r="F1520" s="214" t="s">
        <v>285</v>
      </c>
      <c r="G1520" s="211"/>
      <c r="H1520" s="213" t="s">
        <v>1</v>
      </c>
      <c r="I1520" s="215"/>
      <c r="J1520" s="211"/>
      <c r="K1520" s="211"/>
      <c r="L1520" s="216"/>
      <c r="M1520" s="217"/>
      <c r="N1520" s="218"/>
      <c r="O1520" s="218"/>
      <c r="P1520" s="218"/>
      <c r="Q1520" s="218"/>
      <c r="R1520" s="218"/>
      <c r="S1520" s="218"/>
      <c r="T1520" s="219"/>
      <c r="AT1520" s="220" t="s">
        <v>283</v>
      </c>
      <c r="AU1520" s="220" t="s">
        <v>84</v>
      </c>
      <c r="AV1520" s="13" t="s">
        <v>16</v>
      </c>
      <c r="AW1520" s="13" t="s">
        <v>32</v>
      </c>
      <c r="AX1520" s="13" t="s">
        <v>76</v>
      </c>
      <c r="AY1520" s="220" t="s">
        <v>272</v>
      </c>
    </row>
    <row r="1521" spans="1:65" s="13" customFormat="1" ht="11.25">
      <c r="B1521" s="210"/>
      <c r="C1521" s="211"/>
      <c r="D1521" s="212" t="s">
        <v>283</v>
      </c>
      <c r="E1521" s="213" t="s">
        <v>1</v>
      </c>
      <c r="F1521" s="214" t="s">
        <v>289</v>
      </c>
      <c r="G1521" s="211"/>
      <c r="H1521" s="213" t="s">
        <v>1</v>
      </c>
      <c r="I1521" s="215"/>
      <c r="J1521" s="211"/>
      <c r="K1521" s="211"/>
      <c r="L1521" s="216"/>
      <c r="M1521" s="217"/>
      <c r="N1521" s="218"/>
      <c r="O1521" s="218"/>
      <c r="P1521" s="218"/>
      <c r="Q1521" s="218"/>
      <c r="R1521" s="218"/>
      <c r="S1521" s="218"/>
      <c r="T1521" s="219"/>
      <c r="AT1521" s="220" t="s">
        <v>283</v>
      </c>
      <c r="AU1521" s="220" t="s">
        <v>84</v>
      </c>
      <c r="AV1521" s="13" t="s">
        <v>16</v>
      </c>
      <c r="AW1521" s="13" t="s">
        <v>32</v>
      </c>
      <c r="AX1521" s="13" t="s">
        <v>76</v>
      </c>
      <c r="AY1521" s="220" t="s">
        <v>272</v>
      </c>
    </row>
    <row r="1522" spans="1:65" s="14" customFormat="1" ht="11.25">
      <c r="B1522" s="221"/>
      <c r="C1522" s="222"/>
      <c r="D1522" s="212" t="s">
        <v>283</v>
      </c>
      <c r="E1522" s="223" t="s">
        <v>1</v>
      </c>
      <c r="F1522" s="224" t="s">
        <v>1396</v>
      </c>
      <c r="G1522" s="222"/>
      <c r="H1522" s="225">
        <v>-167.94900000000001</v>
      </c>
      <c r="I1522" s="226"/>
      <c r="J1522" s="222"/>
      <c r="K1522" s="222"/>
      <c r="L1522" s="227"/>
      <c r="M1522" s="228"/>
      <c r="N1522" s="229"/>
      <c r="O1522" s="229"/>
      <c r="P1522" s="229"/>
      <c r="Q1522" s="229"/>
      <c r="R1522" s="229"/>
      <c r="S1522" s="229"/>
      <c r="T1522" s="230"/>
      <c r="AT1522" s="231" t="s">
        <v>283</v>
      </c>
      <c r="AU1522" s="231" t="s">
        <v>84</v>
      </c>
      <c r="AV1522" s="14" t="s">
        <v>84</v>
      </c>
      <c r="AW1522" s="14" t="s">
        <v>32</v>
      </c>
      <c r="AX1522" s="14" t="s">
        <v>76</v>
      </c>
      <c r="AY1522" s="231" t="s">
        <v>272</v>
      </c>
    </row>
    <row r="1523" spans="1:65" s="2" customFormat="1" ht="16.5" customHeight="1">
      <c r="A1523" s="34"/>
      <c r="B1523" s="35"/>
      <c r="C1523" s="192" t="s">
        <v>1397</v>
      </c>
      <c r="D1523" s="192" t="s">
        <v>274</v>
      </c>
      <c r="E1523" s="193" t="s">
        <v>1398</v>
      </c>
      <c r="F1523" s="194" t="s">
        <v>1399</v>
      </c>
      <c r="G1523" s="195" t="s">
        <v>277</v>
      </c>
      <c r="H1523" s="196">
        <v>0</v>
      </c>
      <c r="I1523" s="197"/>
      <c r="J1523" s="198">
        <f>ROUND(I1523*H1523,2)</f>
        <v>0</v>
      </c>
      <c r="K1523" s="194" t="s">
        <v>278</v>
      </c>
      <c r="L1523" s="39"/>
      <c r="M1523" s="199" t="s">
        <v>1</v>
      </c>
      <c r="N1523" s="200" t="s">
        <v>41</v>
      </c>
      <c r="O1523" s="71"/>
      <c r="P1523" s="201">
        <f>O1523*H1523</f>
        <v>0</v>
      </c>
      <c r="Q1523" s="201">
        <v>2.5020099999999998</v>
      </c>
      <c r="R1523" s="201">
        <f>Q1523*H1523</f>
        <v>0</v>
      </c>
      <c r="S1523" s="201">
        <v>0</v>
      </c>
      <c r="T1523" s="202">
        <f>S1523*H1523</f>
        <v>0</v>
      </c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R1523" s="203" t="s">
        <v>279</v>
      </c>
      <c r="AT1523" s="203" t="s">
        <v>274</v>
      </c>
      <c r="AU1523" s="203" t="s">
        <v>84</v>
      </c>
      <c r="AY1523" s="17" t="s">
        <v>272</v>
      </c>
      <c r="BE1523" s="204">
        <f>IF(N1523="základní",J1523,0)</f>
        <v>0</v>
      </c>
      <c r="BF1523" s="204">
        <f>IF(N1523="snížená",J1523,0)</f>
        <v>0</v>
      </c>
      <c r="BG1523" s="204">
        <f>IF(N1523="zákl. přenesená",J1523,0)</f>
        <v>0</v>
      </c>
      <c r="BH1523" s="204">
        <f>IF(N1523="sníž. přenesená",J1523,0)</f>
        <v>0</v>
      </c>
      <c r="BI1523" s="204">
        <f>IF(N1523="nulová",J1523,0)</f>
        <v>0</v>
      </c>
      <c r="BJ1523" s="17" t="s">
        <v>16</v>
      </c>
      <c r="BK1523" s="204">
        <f>ROUND(I1523*H1523,2)</f>
        <v>0</v>
      </c>
      <c r="BL1523" s="17" t="s">
        <v>279</v>
      </c>
      <c r="BM1523" s="203" t="s">
        <v>1400</v>
      </c>
    </row>
    <row r="1524" spans="1:65" s="2" customFormat="1" ht="11.25">
      <c r="A1524" s="34"/>
      <c r="B1524" s="35"/>
      <c r="C1524" s="36"/>
      <c r="D1524" s="205" t="s">
        <v>281</v>
      </c>
      <c r="E1524" s="36"/>
      <c r="F1524" s="206" t="s">
        <v>1401</v>
      </c>
      <c r="G1524" s="36"/>
      <c r="H1524" s="36"/>
      <c r="I1524" s="207"/>
      <c r="J1524" s="36"/>
      <c r="K1524" s="36"/>
      <c r="L1524" s="39"/>
      <c r="M1524" s="208"/>
      <c r="N1524" s="209"/>
      <c r="O1524" s="71"/>
      <c r="P1524" s="71"/>
      <c r="Q1524" s="71"/>
      <c r="R1524" s="71"/>
      <c r="S1524" s="71"/>
      <c r="T1524" s="72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T1524" s="17" t="s">
        <v>281</v>
      </c>
      <c r="AU1524" s="17" t="s">
        <v>84</v>
      </c>
    </row>
    <row r="1525" spans="1:65" s="13" customFormat="1" ht="11.25">
      <c r="B1525" s="210"/>
      <c r="C1525" s="211"/>
      <c r="D1525" s="212" t="s">
        <v>283</v>
      </c>
      <c r="E1525" s="213" t="s">
        <v>1</v>
      </c>
      <c r="F1525" s="214" t="s">
        <v>650</v>
      </c>
      <c r="G1525" s="211"/>
      <c r="H1525" s="213" t="s">
        <v>1</v>
      </c>
      <c r="I1525" s="215"/>
      <c r="J1525" s="211"/>
      <c r="K1525" s="211"/>
      <c r="L1525" s="216"/>
      <c r="M1525" s="217"/>
      <c r="N1525" s="218"/>
      <c r="O1525" s="218"/>
      <c r="P1525" s="218"/>
      <c r="Q1525" s="218"/>
      <c r="R1525" s="218"/>
      <c r="S1525" s="218"/>
      <c r="T1525" s="219"/>
      <c r="AT1525" s="220" t="s">
        <v>283</v>
      </c>
      <c r="AU1525" s="220" t="s">
        <v>84</v>
      </c>
      <c r="AV1525" s="13" t="s">
        <v>16</v>
      </c>
      <c r="AW1525" s="13" t="s">
        <v>32</v>
      </c>
      <c r="AX1525" s="13" t="s">
        <v>76</v>
      </c>
      <c r="AY1525" s="220" t="s">
        <v>272</v>
      </c>
    </row>
    <row r="1526" spans="1:65" s="13" customFormat="1" ht="11.25">
      <c r="B1526" s="210"/>
      <c r="C1526" s="211"/>
      <c r="D1526" s="212" t="s">
        <v>283</v>
      </c>
      <c r="E1526" s="213" t="s">
        <v>1</v>
      </c>
      <c r="F1526" s="214" t="s">
        <v>1402</v>
      </c>
      <c r="G1526" s="211"/>
      <c r="H1526" s="213" t="s">
        <v>1</v>
      </c>
      <c r="I1526" s="215"/>
      <c r="J1526" s="211"/>
      <c r="K1526" s="211"/>
      <c r="L1526" s="216"/>
      <c r="M1526" s="217"/>
      <c r="N1526" s="218"/>
      <c r="O1526" s="218"/>
      <c r="P1526" s="218"/>
      <c r="Q1526" s="218"/>
      <c r="R1526" s="218"/>
      <c r="S1526" s="218"/>
      <c r="T1526" s="219"/>
      <c r="AT1526" s="220" t="s">
        <v>283</v>
      </c>
      <c r="AU1526" s="220" t="s">
        <v>84</v>
      </c>
      <c r="AV1526" s="13" t="s">
        <v>16</v>
      </c>
      <c r="AW1526" s="13" t="s">
        <v>32</v>
      </c>
      <c r="AX1526" s="13" t="s">
        <v>76</v>
      </c>
      <c r="AY1526" s="220" t="s">
        <v>272</v>
      </c>
    </row>
    <row r="1527" spans="1:65" s="14" customFormat="1" ht="11.25">
      <c r="B1527" s="221"/>
      <c r="C1527" s="222"/>
      <c r="D1527" s="212" t="s">
        <v>283</v>
      </c>
      <c r="E1527" s="223" t="s">
        <v>1</v>
      </c>
      <c r="F1527" s="224" t="s">
        <v>1403</v>
      </c>
      <c r="G1527" s="222"/>
      <c r="H1527" s="225">
        <v>12.667</v>
      </c>
      <c r="I1527" s="226"/>
      <c r="J1527" s="222"/>
      <c r="K1527" s="222"/>
      <c r="L1527" s="227"/>
      <c r="M1527" s="228"/>
      <c r="N1527" s="229"/>
      <c r="O1527" s="229"/>
      <c r="P1527" s="229"/>
      <c r="Q1527" s="229"/>
      <c r="R1527" s="229"/>
      <c r="S1527" s="229"/>
      <c r="T1527" s="230"/>
      <c r="AT1527" s="231" t="s">
        <v>283</v>
      </c>
      <c r="AU1527" s="231" t="s">
        <v>84</v>
      </c>
      <c r="AV1527" s="14" t="s">
        <v>84</v>
      </c>
      <c r="AW1527" s="14" t="s">
        <v>32</v>
      </c>
      <c r="AX1527" s="14" t="s">
        <v>76</v>
      </c>
      <c r="AY1527" s="231" t="s">
        <v>272</v>
      </c>
    </row>
    <row r="1528" spans="1:65" s="13" customFormat="1" ht="11.25">
      <c r="B1528" s="210"/>
      <c r="C1528" s="211"/>
      <c r="D1528" s="212" t="s">
        <v>283</v>
      </c>
      <c r="E1528" s="213" t="s">
        <v>1</v>
      </c>
      <c r="F1528" s="214" t="s">
        <v>285</v>
      </c>
      <c r="G1528" s="211"/>
      <c r="H1528" s="213" t="s">
        <v>1</v>
      </c>
      <c r="I1528" s="215"/>
      <c r="J1528" s="211"/>
      <c r="K1528" s="211"/>
      <c r="L1528" s="216"/>
      <c r="M1528" s="217"/>
      <c r="N1528" s="218"/>
      <c r="O1528" s="218"/>
      <c r="P1528" s="218"/>
      <c r="Q1528" s="218"/>
      <c r="R1528" s="218"/>
      <c r="S1528" s="218"/>
      <c r="T1528" s="219"/>
      <c r="AT1528" s="220" t="s">
        <v>283</v>
      </c>
      <c r="AU1528" s="220" t="s">
        <v>84</v>
      </c>
      <c r="AV1528" s="13" t="s">
        <v>16</v>
      </c>
      <c r="AW1528" s="13" t="s">
        <v>32</v>
      </c>
      <c r="AX1528" s="13" t="s">
        <v>76</v>
      </c>
      <c r="AY1528" s="220" t="s">
        <v>272</v>
      </c>
    </row>
    <row r="1529" spans="1:65" s="13" customFormat="1" ht="11.25">
      <c r="B1529" s="210"/>
      <c r="C1529" s="211"/>
      <c r="D1529" s="212" t="s">
        <v>283</v>
      </c>
      <c r="E1529" s="213" t="s">
        <v>1</v>
      </c>
      <c r="F1529" s="214" t="s">
        <v>289</v>
      </c>
      <c r="G1529" s="211"/>
      <c r="H1529" s="213" t="s">
        <v>1</v>
      </c>
      <c r="I1529" s="215"/>
      <c r="J1529" s="211"/>
      <c r="K1529" s="211"/>
      <c r="L1529" s="216"/>
      <c r="M1529" s="217"/>
      <c r="N1529" s="218"/>
      <c r="O1529" s="218"/>
      <c r="P1529" s="218"/>
      <c r="Q1529" s="218"/>
      <c r="R1529" s="218"/>
      <c r="S1529" s="218"/>
      <c r="T1529" s="219"/>
      <c r="AT1529" s="220" t="s">
        <v>283</v>
      </c>
      <c r="AU1529" s="220" t="s">
        <v>84</v>
      </c>
      <c r="AV1529" s="13" t="s">
        <v>16</v>
      </c>
      <c r="AW1529" s="13" t="s">
        <v>32</v>
      </c>
      <c r="AX1529" s="13" t="s">
        <v>76</v>
      </c>
      <c r="AY1529" s="220" t="s">
        <v>272</v>
      </c>
    </row>
    <row r="1530" spans="1:65" s="14" customFormat="1" ht="11.25">
      <c r="B1530" s="221"/>
      <c r="C1530" s="222"/>
      <c r="D1530" s="212" t="s">
        <v>283</v>
      </c>
      <c r="E1530" s="223" t="s">
        <v>1</v>
      </c>
      <c r="F1530" s="224" t="s">
        <v>1404</v>
      </c>
      <c r="G1530" s="222"/>
      <c r="H1530" s="225">
        <v>-12.667</v>
      </c>
      <c r="I1530" s="226"/>
      <c r="J1530" s="222"/>
      <c r="K1530" s="222"/>
      <c r="L1530" s="227"/>
      <c r="M1530" s="228"/>
      <c r="N1530" s="229"/>
      <c r="O1530" s="229"/>
      <c r="P1530" s="229"/>
      <c r="Q1530" s="229"/>
      <c r="R1530" s="229"/>
      <c r="S1530" s="229"/>
      <c r="T1530" s="230"/>
      <c r="AT1530" s="231" t="s">
        <v>283</v>
      </c>
      <c r="AU1530" s="231" t="s">
        <v>84</v>
      </c>
      <c r="AV1530" s="14" t="s">
        <v>84</v>
      </c>
      <c r="AW1530" s="14" t="s">
        <v>32</v>
      </c>
      <c r="AX1530" s="14" t="s">
        <v>76</v>
      </c>
      <c r="AY1530" s="231" t="s">
        <v>272</v>
      </c>
    </row>
    <row r="1531" spans="1:65" s="2" customFormat="1" ht="24.2" customHeight="1">
      <c r="A1531" s="34"/>
      <c r="B1531" s="35"/>
      <c r="C1531" s="192" t="s">
        <v>1405</v>
      </c>
      <c r="D1531" s="192" t="s">
        <v>274</v>
      </c>
      <c r="E1531" s="193" t="s">
        <v>1406</v>
      </c>
      <c r="F1531" s="194" t="s">
        <v>1407</v>
      </c>
      <c r="G1531" s="195" t="s">
        <v>156</v>
      </c>
      <c r="H1531" s="196">
        <v>1468.8240000000001</v>
      </c>
      <c r="I1531" s="197"/>
      <c r="J1531" s="198">
        <f>ROUND(I1531*H1531,2)</f>
        <v>0</v>
      </c>
      <c r="K1531" s="194" t="s">
        <v>278</v>
      </c>
      <c r="L1531" s="39"/>
      <c r="M1531" s="199" t="s">
        <v>1</v>
      </c>
      <c r="N1531" s="200" t="s">
        <v>41</v>
      </c>
      <c r="O1531" s="71"/>
      <c r="P1531" s="201">
        <f>O1531*H1531</f>
        <v>0</v>
      </c>
      <c r="Q1531" s="201">
        <v>5.5199999999999997E-3</v>
      </c>
      <c r="R1531" s="201">
        <f>Q1531*H1531</f>
        <v>8.1079084800000008</v>
      </c>
      <c r="S1531" s="201">
        <v>0</v>
      </c>
      <c r="T1531" s="202">
        <f>S1531*H1531</f>
        <v>0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203" t="s">
        <v>279</v>
      </c>
      <c r="AT1531" s="203" t="s">
        <v>274</v>
      </c>
      <c r="AU1531" s="203" t="s">
        <v>84</v>
      </c>
      <c r="AY1531" s="17" t="s">
        <v>272</v>
      </c>
      <c r="BE1531" s="204">
        <f>IF(N1531="základní",J1531,0)</f>
        <v>0</v>
      </c>
      <c r="BF1531" s="204">
        <f>IF(N1531="snížená",J1531,0)</f>
        <v>0</v>
      </c>
      <c r="BG1531" s="204">
        <f>IF(N1531="zákl. přenesená",J1531,0)</f>
        <v>0</v>
      </c>
      <c r="BH1531" s="204">
        <f>IF(N1531="sníž. přenesená",J1531,0)</f>
        <v>0</v>
      </c>
      <c r="BI1531" s="204">
        <f>IF(N1531="nulová",J1531,0)</f>
        <v>0</v>
      </c>
      <c r="BJ1531" s="17" t="s">
        <v>16</v>
      </c>
      <c r="BK1531" s="204">
        <f>ROUND(I1531*H1531,2)</f>
        <v>0</v>
      </c>
      <c r="BL1531" s="17" t="s">
        <v>279</v>
      </c>
      <c r="BM1531" s="203" t="s">
        <v>1408</v>
      </c>
    </row>
    <row r="1532" spans="1:65" s="2" customFormat="1" ht="11.25">
      <c r="A1532" s="34"/>
      <c r="B1532" s="35"/>
      <c r="C1532" s="36"/>
      <c r="D1532" s="205" t="s">
        <v>281</v>
      </c>
      <c r="E1532" s="36"/>
      <c r="F1532" s="206" t="s">
        <v>1409</v>
      </c>
      <c r="G1532" s="36"/>
      <c r="H1532" s="36"/>
      <c r="I1532" s="207"/>
      <c r="J1532" s="36"/>
      <c r="K1532" s="36"/>
      <c r="L1532" s="39"/>
      <c r="M1532" s="208"/>
      <c r="N1532" s="209"/>
      <c r="O1532" s="71"/>
      <c r="P1532" s="71"/>
      <c r="Q1532" s="71"/>
      <c r="R1532" s="71"/>
      <c r="S1532" s="71"/>
      <c r="T1532" s="72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T1532" s="17" t="s">
        <v>281</v>
      </c>
      <c r="AU1532" s="17" t="s">
        <v>84</v>
      </c>
    </row>
    <row r="1533" spans="1:65" s="13" customFormat="1" ht="22.5">
      <c r="B1533" s="210"/>
      <c r="C1533" s="211"/>
      <c r="D1533" s="212" t="s">
        <v>283</v>
      </c>
      <c r="E1533" s="213" t="s">
        <v>1</v>
      </c>
      <c r="F1533" s="214" t="s">
        <v>849</v>
      </c>
      <c r="G1533" s="211"/>
      <c r="H1533" s="213" t="s">
        <v>1</v>
      </c>
      <c r="I1533" s="215"/>
      <c r="J1533" s="211"/>
      <c r="K1533" s="211"/>
      <c r="L1533" s="216"/>
      <c r="M1533" s="217"/>
      <c r="N1533" s="218"/>
      <c r="O1533" s="218"/>
      <c r="P1533" s="218"/>
      <c r="Q1533" s="218"/>
      <c r="R1533" s="218"/>
      <c r="S1533" s="218"/>
      <c r="T1533" s="219"/>
      <c r="AT1533" s="220" t="s">
        <v>283</v>
      </c>
      <c r="AU1533" s="220" t="s">
        <v>84</v>
      </c>
      <c r="AV1533" s="13" t="s">
        <v>16</v>
      </c>
      <c r="AW1533" s="13" t="s">
        <v>32</v>
      </c>
      <c r="AX1533" s="13" t="s">
        <v>76</v>
      </c>
      <c r="AY1533" s="220" t="s">
        <v>272</v>
      </c>
    </row>
    <row r="1534" spans="1:65" s="13" customFormat="1" ht="22.5">
      <c r="B1534" s="210"/>
      <c r="C1534" s="211"/>
      <c r="D1534" s="212" t="s">
        <v>283</v>
      </c>
      <c r="E1534" s="213" t="s">
        <v>1</v>
      </c>
      <c r="F1534" s="214" t="s">
        <v>1087</v>
      </c>
      <c r="G1534" s="211"/>
      <c r="H1534" s="213" t="s">
        <v>1</v>
      </c>
      <c r="I1534" s="215"/>
      <c r="J1534" s="211"/>
      <c r="K1534" s="211"/>
      <c r="L1534" s="216"/>
      <c r="M1534" s="217"/>
      <c r="N1534" s="218"/>
      <c r="O1534" s="218"/>
      <c r="P1534" s="218"/>
      <c r="Q1534" s="218"/>
      <c r="R1534" s="218"/>
      <c r="S1534" s="218"/>
      <c r="T1534" s="219"/>
      <c r="AT1534" s="220" t="s">
        <v>283</v>
      </c>
      <c r="AU1534" s="220" t="s">
        <v>84</v>
      </c>
      <c r="AV1534" s="13" t="s">
        <v>16</v>
      </c>
      <c r="AW1534" s="13" t="s">
        <v>32</v>
      </c>
      <c r="AX1534" s="13" t="s">
        <v>76</v>
      </c>
      <c r="AY1534" s="220" t="s">
        <v>272</v>
      </c>
    </row>
    <row r="1535" spans="1:65" s="13" customFormat="1" ht="11.25">
      <c r="B1535" s="210"/>
      <c r="C1535" s="211"/>
      <c r="D1535" s="212" t="s">
        <v>283</v>
      </c>
      <c r="E1535" s="213" t="s">
        <v>1</v>
      </c>
      <c r="F1535" s="214" t="s">
        <v>285</v>
      </c>
      <c r="G1535" s="211"/>
      <c r="H1535" s="213" t="s">
        <v>1</v>
      </c>
      <c r="I1535" s="215"/>
      <c r="J1535" s="211"/>
      <c r="K1535" s="211"/>
      <c r="L1535" s="216"/>
      <c r="M1535" s="217"/>
      <c r="N1535" s="218"/>
      <c r="O1535" s="218"/>
      <c r="P1535" s="218"/>
      <c r="Q1535" s="218"/>
      <c r="R1535" s="218"/>
      <c r="S1535" s="218"/>
      <c r="T1535" s="219"/>
      <c r="AT1535" s="220" t="s">
        <v>283</v>
      </c>
      <c r="AU1535" s="220" t="s">
        <v>84</v>
      </c>
      <c r="AV1535" s="13" t="s">
        <v>16</v>
      </c>
      <c r="AW1535" s="13" t="s">
        <v>32</v>
      </c>
      <c r="AX1535" s="13" t="s">
        <v>76</v>
      </c>
      <c r="AY1535" s="220" t="s">
        <v>272</v>
      </c>
    </row>
    <row r="1536" spans="1:65" s="13" customFormat="1" ht="11.25">
      <c r="B1536" s="210"/>
      <c r="C1536" s="211"/>
      <c r="D1536" s="212" t="s">
        <v>283</v>
      </c>
      <c r="E1536" s="213" t="s">
        <v>1</v>
      </c>
      <c r="F1536" s="214" t="s">
        <v>831</v>
      </c>
      <c r="G1536" s="211"/>
      <c r="H1536" s="213" t="s">
        <v>1</v>
      </c>
      <c r="I1536" s="215"/>
      <c r="J1536" s="211"/>
      <c r="K1536" s="211"/>
      <c r="L1536" s="216"/>
      <c r="M1536" s="217"/>
      <c r="N1536" s="218"/>
      <c r="O1536" s="218"/>
      <c r="P1536" s="218"/>
      <c r="Q1536" s="218"/>
      <c r="R1536" s="218"/>
      <c r="S1536" s="218"/>
      <c r="T1536" s="219"/>
      <c r="AT1536" s="220" t="s">
        <v>283</v>
      </c>
      <c r="AU1536" s="220" t="s">
        <v>84</v>
      </c>
      <c r="AV1536" s="13" t="s">
        <v>16</v>
      </c>
      <c r="AW1536" s="13" t="s">
        <v>32</v>
      </c>
      <c r="AX1536" s="13" t="s">
        <v>76</v>
      </c>
      <c r="AY1536" s="220" t="s">
        <v>272</v>
      </c>
    </row>
    <row r="1537" spans="2:51" s="14" customFormat="1" ht="33.75">
      <c r="B1537" s="221"/>
      <c r="C1537" s="222"/>
      <c r="D1537" s="212" t="s">
        <v>283</v>
      </c>
      <c r="E1537" s="223" t="s">
        <v>1</v>
      </c>
      <c r="F1537" s="224" t="s">
        <v>1410</v>
      </c>
      <c r="G1537" s="222"/>
      <c r="H1537" s="225">
        <v>682.77300000000002</v>
      </c>
      <c r="I1537" s="226"/>
      <c r="J1537" s="222"/>
      <c r="K1537" s="222"/>
      <c r="L1537" s="227"/>
      <c r="M1537" s="228"/>
      <c r="N1537" s="229"/>
      <c r="O1537" s="229"/>
      <c r="P1537" s="229"/>
      <c r="Q1537" s="229"/>
      <c r="R1537" s="229"/>
      <c r="S1537" s="229"/>
      <c r="T1537" s="230"/>
      <c r="AT1537" s="231" t="s">
        <v>283</v>
      </c>
      <c r="AU1537" s="231" t="s">
        <v>84</v>
      </c>
      <c r="AV1537" s="14" t="s">
        <v>84</v>
      </c>
      <c r="AW1537" s="14" t="s">
        <v>32</v>
      </c>
      <c r="AX1537" s="14" t="s">
        <v>76</v>
      </c>
      <c r="AY1537" s="231" t="s">
        <v>272</v>
      </c>
    </row>
    <row r="1538" spans="2:51" s="13" customFormat="1" ht="11.25">
      <c r="B1538" s="210"/>
      <c r="C1538" s="211"/>
      <c r="D1538" s="212" t="s">
        <v>283</v>
      </c>
      <c r="E1538" s="213" t="s">
        <v>1</v>
      </c>
      <c r="F1538" s="214" t="s">
        <v>833</v>
      </c>
      <c r="G1538" s="211"/>
      <c r="H1538" s="213" t="s">
        <v>1</v>
      </c>
      <c r="I1538" s="215"/>
      <c r="J1538" s="211"/>
      <c r="K1538" s="211"/>
      <c r="L1538" s="216"/>
      <c r="M1538" s="217"/>
      <c r="N1538" s="218"/>
      <c r="O1538" s="218"/>
      <c r="P1538" s="218"/>
      <c r="Q1538" s="218"/>
      <c r="R1538" s="218"/>
      <c r="S1538" s="218"/>
      <c r="T1538" s="219"/>
      <c r="AT1538" s="220" t="s">
        <v>283</v>
      </c>
      <c r="AU1538" s="220" t="s">
        <v>84</v>
      </c>
      <c r="AV1538" s="13" t="s">
        <v>16</v>
      </c>
      <c r="AW1538" s="13" t="s">
        <v>32</v>
      </c>
      <c r="AX1538" s="13" t="s">
        <v>76</v>
      </c>
      <c r="AY1538" s="220" t="s">
        <v>272</v>
      </c>
    </row>
    <row r="1539" spans="2:51" s="14" customFormat="1" ht="33.75">
      <c r="B1539" s="221"/>
      <c r="C1539" s="222"/>
      <c r="D1539" s="212" t="s">
        <v>283</v>
      </c>
      <c r="E1539" s="223" t="s">
        <v>1</v>
      </c>
      <c r="F1539" s="224" t="s">
        <v>1411</v>
      </c>
      <c r="G1539" s="222"/>
      <c r="H1539" s="225">
        <v>645.52099999999996</v>
      </c>
      <c r="I1539" s="226"/>
      <c r="J1539" s="222"/>
      <c r="K1539" s="222"/>
      <c r="L1539" s="227"/>
      <c r="M1539" s="228"/>
      <c r="N1539" s="229"/>
      <c r="O1539" s="229"/>
      <c r="P1539" s="229"/>
      <c r="Q1539" s="229"/>
      <c r="R1539" s="229"/>
      <c r="S1539" s="229"/>
      <c r="T1539" s="230"/>
      <c r="AT1539" s="231" t="s">
        <v>283</v>
      </c>
      <c r="AU1539" s="231" t="s">
        <v>84</v>
      </c>
      <c r="AV1539" s="14" t="s">
        <v>84</v>
      </c>
      <c r="AW1539" s="14" t="s">
        <v>32</v>
      </c>
      <c r="AX1539" s="14" t="s">
        <v>76</v>
      </c>
      <c r="AY1539" s="231" t="s">
        <v>272</v>
      </c>
    </row>
    <row r="1540" spans="2:51" s="13" customFormat="1" ht="11.25">
      <c r="B1540" s="210"/>
      <c r="C1540" s="211"/>
      <c r="D1540" s="212" t="s">
        <v>283</v>
      </c>
      <c r="E1540" s="213" t="s">
        <v>1</v>
      </c>
      <c r="F1540" s="214" t="s">
        <v>837</v>
      </c>
      <c r="G1540" s="211"/>
      <c r="H1540" s="213" t="s">
        <v>1</v>
      </c>
      <c r="I1540" s="215"/>
      <c r="J1540" s="211"/>
      <c r="K1540" s="211"/>
      <c r="L1540" s="216"/>
      <c r="M1540" s="217"/>
      <c r="N1540" s="218"/>
      <c r="O1540" s="218"/>
      <c r="P1540" s="218"/>
      <c r="Q1540" s="218"/>
      <c r="R1540" s="218"/>
      <c r="S1540" s="218"/>
      <c r="T1540" s="219"/>
      <c r="AT1540" s="220" t="s">
        <v>283</v>
      </c>
      <c r="AU1540" s="220" t="s">
        <v>84</v>
      </c>
      <c r="AV1540" s="13" t="s">
        <v>16</v>
      </c>
      <c r="AW1540" s="13" t="s">
        <v>32</v>
      </c>
      <c r="AX1540" s="13" t="s">
        <v>76</v>
      </c>
      <c r="AY1540" s="220" t="s">
        <v>272</v>
      </c>
    </row>
    <row r="1541" spans="2:51" s="14" customFormat="1" ht="11.25">
      <c r="B1541" s="221"/>
      <c r="C1541" s="222"/>
      <c r="D1541" s="212" t="s">
        <v>283</v>
      </c>
      <c r="E1541" s="223" t="s">
        <v>1</v>
      </c>
      <c r="F1541" s="224" t="s">
        <v>1412</v>
      </c>
      <c r="G1541" s="222"/>
      <c r="H1541" s="225">
        <v>580.84500000000003</v>
      </c>
      <c r="I1541" s="226"/>
      <c r="J1541" s="222"/>
      <c r="K1541" s="222"/>
      <c r="L1541" s="227"/>
      <c r="M1541" s="228"/>
      <c r="N1541" s="229"/>
      <c r="O1541" s="229"/>
      <c r="P1541" s="229"/>
      <c r="Q1541" s="229"/>
      <c r="R1541" s="229"/>
      <c r="S1541" s="229"/>
      <c r="T1541" s="230"/>
      <c r="AT1541" s="231" t="s">
        <v>283</v>
      </c>
      <c r="AU1541" s="231" t="s">
        <v>84</v>
      </c>
      <c r="AV1541" s="14" t="s">
        <v>84</v>
      </c>
      <c r="AW1541" s="14" t="s">
        <v>32</v>
      </c>
      <c r="AX1541" s="14" t="s">
        <v>76</v>
      </c>
      <c r="AY1541" s="231" t="s">
        <v>272</v>
      </c>
    </row>
    <row r="1542" spans="2:51" s="13" customFormat="1" ht="11.25">
      <c r="B1542" s="210"/>
      <c r="C1542" s="211"/>
      <c r="D1542" s="212" t="s">
        <v>283</v>
      </c>
      <c r="E1542" s="213" t="s">
        <v>1</v>
      </c>
      <c r="F1542" s="214" t="s">
        <v>854</v>
      </c>
      <c r="G1542" s="211"/>
      <c r="H1542" s="213" t="s">
        <v>1</v>
      </c>
      <c r="I1542" s="215"/>
      <c r="J1542" s="211"/>
      <c r="K1542" s="211"/>
      <c r="L1542" s="216"/>
      <c r="M1542" s="217"/>
      <c r="N1542" s="218"/>
      <c r="O1542" s="218"/>
      <c r="P1542" s="218"/>
      <c r="Q1542" s="218"/>
      <c r="R1542" s="218"/>
      <c r="S1542" s="218"/>
      <c r="T1542" s="219"/>
      <c r="AT1542" s="220" t="s">
        <v>283</v>
      </c>
      <c r="AU1542" s="220" t="s">
        <v>84</v>
      </c>
      <c r="AV1542" s="13" t="s">
        <v>16</v>
      </c>
      <c r="AW1542" s="13" t="s">
        <v>32</v>
      </c>
      <c r="AX1542" s="13" t="s">
        <v>76</v>
      </c>
      <c r="AY1542" s="220" t="s">
        <v>272</v>
      </c>
    </row>
    <row r="1543" spans="2:51" s="14" customFormat="1" ht="11.25">
      <c r="B1543" s="221"/>
      <c r="C1543" s="222"/>
      <c r="D1543" s="212" t="s">
        <v>283</v>
      </c>
      <c r="E1543" s="223" t="s">
        <v>1</v>
      </c>
      <c r="F1543" s="224" t="s">
        <v>1413</v>
      </c>
      <c r="G1543" s="222"/>
      <c r="H1543" s="225">
        <v>170.53800000000001</v>
      </c>
      <c r="I1543" s="226"/>
      <c r="J1543" s="222"/>
      <c r="K1543" s="222"/>
      <c r="L1543" s="227"/>
      <c r="M1543" s="228"/>
      <c r="N1543" s="229"/>
      <c r="O1543" s="229"/>
      <c r="P1543" s="229"/>
      <c r="Q1543" s="229"/>
      <c r="R1543" s="229"/>
      <c r="S1543" s="229"/>
      <c r="T1543" s="230"/>
      <c r="AT1543" s="231" t="s">
        <v>283</v>
      </c>
      <c r="AU1543" s="231" t="s">
        <v>84</v>
      </c>
      <c r="AV1543" s="14" t="s">
        <v>84</v>
      </c>
      <c r="AW1543" s="14" t="s">
        <v>32</v>
      </c>
      <c r="AX1543" s="14" t="s">
        <v>76</v>
      </c>
      <c r="AY1543" s="231" t="s">
        <v>272</v>
      </c>
    </row>
    <row r="1544" spans="2:51" s="13" customFormat="1" ht="11.25">
      <c r="B1544" s="210"/>
      <c r="C1544" s="211"/>
      <c r="D1544" s="212" t="s">
        <v>283</v>
      </c>
      <c r="E1544" s="213" t="s">
        <v>1</v>
      </c>
      <c r="F1544" s="214" t="s">
        <v>285</v>
      </c>
      <c r="G1544" s="211"/>
      <c r="H1544" s="213" t="s">
        <v>1</v>
      </c>
      <c r="I1544" s="215"/>
      <c r="J1544" s="211"/>
      <c r="K1544" s="211"/>
      <c r="L1544" s="216"/>
      <c r="M1544" s="217"/>
      <c r="N1544" s="218"/>
      <c r="O1544" s="218"/>
      <c r="P1544" s="218"/>
      <c r="Q1544" s="218"/>
      <c r="R1544" s="218"/>
      <c r="S1544" s="218"/>
      <c r="T1544" s="219"/>
      <c r="AT1544" s="220" t="s">
        <v>283</v>
      </c>
      <c r="AU1544" s="220" t="s">
        <v>84</v>
      </c>
      <c r="AV1544" s="13" t="s">
        <v>16</v>
      </c>
      <c r="AW1544" s="13" t="s">
        <v>32</v>
      </c>
      <c r="AX1544" s="13" t="s">
        <v>76</v>
      </c>
      <c r="AY1544" s="220" t="s">
        <v>272</v>
      </c>
    </row>
    <row r="1545" spans="2:51" s="13" customFormat="1" ht="11.25">
      <c r="B1545" s="210"/>
      <c r="C1545" s="211"/>
      <c r="D1545" s="212" t="s">
        <v>283</v>
      </c>
      <c r="E1545" s="213" t="s">
        <v>1</v>
      </c>
      <c r="F1545" s="214" t="s">
        <v>698</v>
      </c>
      <c r="G1545" s="211"/>
      <c r="H1545" s="213" t="s">
        <v>1</v>
      </c>
      <c r="I1545" s="215"/>
      <c r="J1545" s="211"/>
      <c r="K1545" s="211"/>
      <c r="L1545" s="216"/>
      <c r="M1545" s="217"/>
      <c r="N1545" s="218"/>
      <c r="O1545" s="218"/>
      <c r="P1545" s="218"/>
      <c r="Q1545" s="218"/>
      <c r="R1545" s="218"/>
      <c r="S1545" s="218"/>
      <c r="T1545" s="219"/>
      <c r="AT1545" s="220" t="s">
        <v>283</v>
      </c>
      <c r="AU1545" s="220" t="s">
        <v>84</v>
      </c>
      <c r="AV1545" s="13" t="s">
        <v>16</v>
      </c>
      <c r="AW1545" s="13" t="s">
        <v>32</v>
      </c>
      <c r="AX1545" s="13" t="s">
        <v>76</v>
      </c>
      <c r="AY1545" s="220" t="s">
        <v>272</v>
      </c>
    </row>
    <row r="1546" spans="2:51" s="14" customFormat="1" ht="11.25">
      <c r="B1546" s="221"/>
      <c r="C1546" s="222"/>
      <c r="D1546" s="212" t="s">
        <v>283</v>
      </c>
      <c r="E1546" s="223" t="s">
        <v>1</v>
      </c>
      <c r="F1546" s="224" t="s">
        <v>1414</v>
      </c>
      <c r="G1546" s="222"/>
      <c r="H1546" s="225">
        <v>36.92</v>
      </c>
      <c r="I1546" s="226"/>
      <c r="J1546" s="222"/>
      <c r="K1546" s="222"/>
      <c r="L1546" s="227"/>
      <c r="M1546" s="228"/>
      <c r="N1546" s="229"/>
      <c r="O1546" s="229"/>
      <c r="P1546" s="229"/>
      <c r="Q1546" s="229"/>
      <c r="R1546" s="229"/>
      <c r="S1546" s="229"/>
      <c r="T1546" s="230"/>
      <c r="AT1546" s="231" t="s">
        <v>283</v>
      </c>
      <c r="AU1546" s="231" t="s">
        <v>84</v>
      </c>
      <c r="AV1546" s="14" t="s">
        <v>84</v>
      </c>
      <c r="AW1546" s="14" t="s">
        <v>32</v>
      </c>
      <c r="AX1546" s="14" t="s">
        <v>76</v>
      </c>
      <c r="AY1546" s="231" t="s">
        <v>272</v>
      </c>
    </row>
    <row r="1547" spans="2:51" s="13" customFormat="1" ht="11.25">
      <c r="B1547" s="210"/>
      <c r="C1547" s="211"/>
      <c r="D1547" s="212" t="s">
        <v>283</v>
      </c>
      <c r="E1547" s="213" t="s">
        <v>1</v>
      </c>
      <c r="F1547" s="214" t="s">
        <v>285</v>
      </c>
      <c r="G1547" s="211"/>
      <c r="H1547" s="213" t="s">
        <v>1</v>
      </c>
      <c r="I1547" s="215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AT1547" s="220" t="s">
        <v>283</v>
      </c>
      <c r="AU1547" s="220" t="s">
        <v>84</v>
      </c>
      <c r="AV1547" s="13" t="s">
        <v>16</v>
      </c>
      <c r="AW1547" s="13" t="s">
        <v>32</v>
      </c>
      <c r="AX1547" s="13" t="s">
        <v>76</v>
      </c>
      <c r="AY1547" s="220" t="s">
        <v>272</v>
      </c>
    </row>
    <row r="1548" spans="2:51" s="13" customFormat="1" ht="11.25">
      <c r="B1548" s="210"/>
      <c r="C1548" s="211"/>
      <c r="D1548" s="212" t="s">
        <v>283</v>
      </c>
      <c r="E1548" s="213" t="s">
        <v>1</v>
      </c>
      <c r="F1548" s="214" t="s">
        <v>1415</v>
      </c>
      <c r="G1548" s="211"/>
      <c r="H1548" s="213" t="s">
        <v>1</v>
      </c>
      <c r="I1548" s="215"/>
      <c r="J1548" s="211"/>
      <c r="K1548" s="211"/>
      <c r="L1548" s="216"/>
      <c r="M1548" s="217"/>
      <c r="N1548" s="218"/>
      <c r="O1548" s="218"/>
      <c r="P1548" s="218"/>
      <c r="Q1548" s="218"/>
      <c r="R1548" s="218"/>
      <c r="S1548" s="218"/>
      <c r="T1548" s="219"/>
      <c r="AT1548" s="220" t="s">
        <v>283</v>
      </c>
      <c r="AU1548" s="220" t="s">
        <v>84</v>
      </c>
      <c r="AV1548" s="13" t="s">
        <v>16</v>
      </c>
      <c r="AW1548" s="13" t="s">
        <v>32</v>
      </c>
      <c r="AX1548" s="13" t="s">
        <v>76</v>
      </c>
      <c r="AY1548" s="220" t="s">
        <v>272</v>
      </c>
    </row>
    <row r="1549" spans="2:51" s="14" customFormat="1" ht="11.25">
      <c r="B1549" s="221"/>
      <c r="C1549" s="222"/>
      <c r="D1549" s="212" t="s">
        <v>283</v>
      </c>
      <c r="E1549" s="223" t="s">
        <v>1</v>
      </c>
      <c r="F1549" s="224" t="s">
        <v>1416</v>
      </c>
      <c r="G1549" s="222"/>
      <c r="H1549" s="225">
        <v>35</v>
      </c>
      <c r="I1549" s="226"/>
      <c r="J1549" s="222"/>
      <c r="K1549" s="222"/>
      <c r="L1549" s="227"/>
      <c r="M1549" s="228"/>
      <c r="N1549" s="229"/>
      <c r="O1549" s="229"/>
      <c r="P1549" s="229"/>
      <c r="Q1549" s="229"/>
      <c r="R1549" s="229"/>
      <c r="S1549" s="229"/>
      <c r="T1549" s="230"/>
      <c r="AT1549" s="231" t="s">
        <v>283</v>
      </c>
      <c r="AU1549" s="231" t="s">
        <v>84</v>
      </c>
      <c r="AV1549" s="14" t="s">
        <v>84</v>
      </c>
      <c r="AW1549" s="14" t="s">
        <v>32</v>
      </c>
      <c r="AX1549" s="14" t="s">
        <v>76</v>
      </c>
      <c r="AY1549" s="231" t="s">
        <v>272</v>
      </c>
    </row>
    <row r="1550" spans="2:51" s="13" customFormat="1" ht="11.25">
      <c r="B1550" s="210"/>
      <c r="C1550" s="211"/>
      <c r="D1550" s="212" t="s">
        <v>283</v>
      </c>
      <c r="E1550" s="213" t="s">
        <v>1</v>
      </c>
      <c r="F1550" s="214" t="s">
        <v>285</v>
      </c>
      <c r="G1550" s="211"/>
      <c r="H1550" s="213" t="s">
        <v>1</v>
      </c>
      <c r="I1550" s="215"/>
      <c r="J1550" s="211"/>
      <c r="K1550" s="211"/>
      <c r="L1550" s="216"/>
      <c r="M1550" s="217"/>
      <c r="N1550" s="218"/>
      <c r="O1550" s="218"/>
      <c r="P1550" s="218"/>
      <c r="Q1550" s="218"/>
      <c r="R1550" s="218"/>
      <c r="S1550" s="218"/>
      <c r="T1550" s="219"/>
      <c r="AT1550" s="220" t="s">
        <v>283</v>
      </c>
      <c r="AU1550" s="220" t="s">
        <v>84</v>
      </c>
      <c r="AV1550" s="13" t="s">
        <v>16</v>
      </c>
      <c r="AW1550" s="13" t="s">
        <v>32</v>
      </c>
      <c r="AX1550" s="13" t="s">
        <v>76</v>
      </c>
      <c r="AY1550" s="220" t="s">
        <v>272</v>
      </c>
    </row>
    <row r="1551" spans="2:51" s="13" customFormat="1" ht="11.25">
      <c r="B1551" s="210"/>
      <c r="C1551" s="211"/>
      <c r="D1551" s="212" t="s">
        <v>283</v>
      </c>
      <c r="E1551" s="213" t="s">
        <v>1</v>
      </c>
      <c r="F1551" s="214" t="s">
        <v>289</v>
      </c>
      <c r="G1551" s="211"/>
      <c r="H1551" s="213" t="s">
        <v>1</v>
      </c>
      <c r="I1551" s="215"/>
      <c r="J1551" s="211"/>
      <c r="K1551" s="211"/>
      <c r="L1551" s="216"/>
      <c r="M1551" s="217"/>
      <c r="N1551" s="218"/>
      <c r="O1551" s="218"/>
      <c r="P1551" s="218"/>
      <c r="Q1551" s="218"/>
      <c r="R1551" s="218"/>
      <c r="S1551" s="218"/>
      <c r="T1551" s="219"/>
      <c r="AT1551" s="220" t="s">
        <v>283</v>
      </c>
      <c r="AU1551" s="220" t="s">
        <v>84</v>
      </c>
      <c r="AV1551" s="13" t="s">
        <v>16</v>
      </c>
      <c r="AW1551" s="13" t="s">
        <v>32</v>
      </c>
      <c r="AX1551" s="13" t="s">
        <v>76</v>
      </c>
      <c r="AY1551" s="220" t="s">
        <v>272</v>
      </c>
    </row>
    <row r="1552" spans="2:51" s="14" customFormat="1" ht="11.25">
      <c r="B1552" s="221"/>
      <c r="C1552" s="222"/>
      <c r="D1552" s="212" t="s">
        <v>283</v>
      </c>
      <c r="E1552" s="223" t="s">
        <v>1</v>
      </c>
      <c r="F1552" s="224" t="s">
        <v>1417</v>
      </c>
      <c r="G1552" s="222"/>
      <c r="H1552" s="225">
        <v>-682.77300000000002</v>
      </c>
      <c r="I1552" s="226"/>
      <c r="J1552" s="222"/>
      <c r="K1552" s="222"/>
      <c r="L1552" s="227"/>
      <c r="M1552" s="228"/>
      <c r="N1552" s="229"/>
      <c r="O1552" s="229"/>
      <c r="P1552" s="229"/>
      <c r="Q1552" s="229"/>
      <c r="R1552" s="229"/>
      <c r="S1552" s="229"/>
      <c r="T1552" s="230"/>
      <c r="AT1552" s="231" t="s">
        <v>283</v>
      </c>
      <c r="AU1552" s="231" t="s">
        <v>84</v>
      </c>
      <c r="AV1552" s="14" t="s">
        <v>84</v>
      </c>
      <c r="AW1552" s="14" t="s">
        <v>32</v>
      </c>
      <c r="AX1552" s="14" t="s">
        <v>76</v>
      </c>
      <c r="AY1552" s="231" t="s">
        <v>272</v>
      </c>
    </row>
    <row r="1553" spans="1:65" s="2" customFormat="1" ht="24.2" customHeight="1">
      <c r="A1553" s="34"/>
      <c r="B1553" s="35"/>
      <c r="C1553" s="192" t="s">
        <v>1418</v>
      </c>
      <c r="D1553" s="192" t="s">
        <v>274</v>
      </c>
      <c r="E1553" s="193" t="s">
        <v>1419</v>
      </c>
      <c r="F1553" s="194" t="s">
        <v>1420</v>
      </c>
      <c r="G1553" s="195" t="s">
        <v>156</v>
      </c>
      <c r="H1553" s="196">
        <v>1468.8240000000001</v>
      </c>
      <c r="I1553" s="197"/>
      <c r="J1553" s="198">
        <f>ROUND(I1553*H1553,2)</f>
        <v>0</v>
      </c>
      <c r="K1553" s="194" t="s">
        <v>278</v>
      </c>
      <c r="L1553" s="39"/>
      <c r="M1553" s="199" t="s">
        <v>1</v>
      </c>
      <c r="N1553" s="200" t="s">
        <v>41</v>
      </c>
      <c r="O1553" s="71"/>
      <c r="P1553" s="201">
        <f>O1553*H1553</f>
        <v>0</v>
      </c>
      <c r="Q1553" s="201">
        <v>0</v>
      </c>
      <c r="R1553" s="201">
        <f>Q1553*H1553</f>
        <v>0</v>
      </c>
      <c r="S1553" s="201">
        <v>0</v>
      </c>
      <c r="T1553" s="202">
        <f>S1553*H1553</f>
        <v>0</v>
      </c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R1553" s="203" t="s">
        <v>279</v>
      </c>
      <c r="AT1553" s="203" t="s">
        <v>274</v>
      </c>
      <c r="AU1553" s="203" t="s">
        <v>84</v>
      </c>
      <c r="AY1553" s="17" t="s">
        <v>272</v>
      </c>
      <c r="BE1553" s="204">
        <f>IF(N1553="základní",J1553,0)</f>
        <v>0</v>
      </c>
      <c r="BF1553" s="204">
        <f>IF(N1553="snížená",J1553,0)</f>
        <v>0</v>
      </c>
      <c r="BG1553" s="204">
        <f>IF(N1553="zákl. přenesená",J1553,0)</f>
        <v>0</v>
      </c>
      <c r="BH1553" s="204">
        <f>IF(N1553="sníž. přenesená",J1553,0)</f>
        <v>0</v>
      </c>
      <c r="BI1553" s="204">
        <f>IF(N1553="nulová",J1553,0)</f>
        <v>0</v>
      </c>
      <c r="BJ1553" s="17" t="s">
        <v>16</v>
      </c>
      <c r="BK1553" s="204">
        <f>ROUND(I1553*H1553,2)</f>
        <v>0</v>
      </c>
      <c r="BL1553" s="17" t="s">
        <v>279</v>
      </c>
      <c r="BM1553" s="203" t="s">
        <v>1421</v>
      </c>
    </row>
    <row r="1554" spans="1:65" s="2" customFormat="1" ht="11.25">
      <c r="A1554" s="34"/>
      <c r="B1554" s="35"/>
      <c r="C1554" s="36"/>
      <c r="D1554" s="205" t="s">
        <v>281</v>
      </c>
      <c r="E1554" s="36"/>
      <c r="F1554" s="206" t="s">
        <v>1422</v>
      </c>
      <c r="G1554" s="36"/>
      <c r="H1554" s="36"/>
      <c r="I1554" s="207"/>
      <c r="J1554" s="36"/>
      <c r="K1554" s="36"/>
      <c r="L1554" s="39"/>
      <c r="M1554" s="208"/>
      <c r="N1554" s="209"/>
      <c r="O1554" s="71"/>
      <c r="P1554" s="71"/>
      <c r="Q1554" s="71"/>
      <c r="R1554" s="71"/>
      <c r="S1554" s="71"/>
      <c r="T1554" s="72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T1554" s="17" t="s">
        <v>281</v>
      </c>
      <c r="AU1554" s="17" t="s">
        <v>84</v>
      </c>
    </row>
    <row r="1555" spans="1:65" s="13" customFormat="1" ht="22.5">
      <c r="B1555" s="210"/>
      <c r="C1555" s="211"/>
      <c r="D1555" s="212" t="s">
        <v>283</v>
      </c>
      <c r="E1555" s="213" t="s">
        <v>1</v>
      </c>
      <c r="F1555" s="214" t="s">
        <v>849</v>
      </c>
      <c r="G1555" s="211"/>
      <c r="H1555" s="213" t="s">
        <v>1</v>
      </c>
      <c r="I1555" s="215"/>
      <c r="J1555" s="211"/>
      <c r="K1555" s="211"/>
      <c r="L1555" s="216"/>
      <c r="M1555" s="217"/>
      <c r="N1555" s="218"/>
      <c r="O1555" s="218"/>
      <c r="P1555" s="218"/>
      <c r="Q1555" s="218"/>
      <c r="R1555" s="218"/>
      <c r="S1555" s="218"/>
      <c r="T1555" s="219"/>
      <c r="AT1555" s="220" t="s">
        <v>283</v>
      </c>
      <c r="AU1555" s="220" t="s">
        <v>84</v>
      </c>
      <c r="AV1555" s="13" t="s">
        <v>16</v>
      </c>
      <c r="AW1555" s="13" t="s">
        <v>32</v>
      </c>
      <c r="AX1555" s="13" t="s">
        <v>76</v>
      </c>
      <c r="AY1555" s="220" t="s">
        <v>272</v>
      </c>
    </row>
    <row r="1556" spans="1:65" s="13" customFormat="1" ht="22.5">
      <c r="B1556" s="210"/>
      <c r="C1556" s="211"/>
      <c r="D1556" s="212" t="s">
        <v>283</v>
      </c>
      <c r="E1556" s="213" t="s">
        <v>1</v>
      </c>
      <c r="F1556" s="214" t="s">
        <v>1087</v>
      </c>
      <c r="G1556" s="211"/>
      <c r="H1556" s="213" t="s">
        <v>1</v>
      </c>
      <c r="I1556" s="215"/>
      <c r="J1556" s="211"/>
      <c r="K1556" s="211"/>
      <c r="L1556" s="216"/>
      <c r="M1556" s="217"/>
      <c r="N1556" s="218"/>
      <c r="O1556" s="218"/>
      <c r="P1556" s="218"/>
      <c r="Q1556" s="218"/>
      <c r="R1556" s="218"/>
      <c r="S1556" s="218"/>
      <c r="T1556" s="219"/>
      <c r="AT1556" s="220" t="s">
        <v>283</v>
      </c>
      <c r="AU1556" s="220" t="s">
        <v>84</v>
      </c>
      <c r="AV1556" s="13" t="s">
        <v>16</v>
      </c>
      <c r="AW1556" s="13" t="s">
        <v>32</v>
      </c>
      <c r="AX1556" s="13" t="s">
        <v>76</v>
      </c>
      <c r="AY1556" s="220" t="s">
        <v>272</v>
      </c>
    </row>
    <row r="1557" spans="1:65" s="13" customFormat="1" ht="11.25">
      <c r="B1557" s="210"/>
      <c r="C1557" s="211"/>
      <c r="D1557" s="212" t="s">
        <v>283</v>
      </c>
      <c r="E1557" s="213" t="s">
        <v>1</v>
      </c>
      <c r="F1557" s="214" t="s">
        <v>285</v>
      </c>
      <c r="G1557" s="211"/>
      <c r="H1557" s="213" t="s">
        <v>1</v>
      </c>
      <c r="I1557" s="215"/>
      <c r="J1557" s="211"/>
      <c r="K1557" s="211"/>
      <c r="L1557" s="216"/>
      <c r="M1557" s="217"/>
      <c r="N1557" s="218"/>
      <c r="O1557" s="218"/>
      <c r="P1557" s="218"/>
      <c r="Q1557" s="218"/>
      <c r="R1557" s="218"/>
      <c r="S1557" s="218"/>
      <c r="T1557" s="219"/>
      <c r="AT1557" s="220" t="s">
        <v>283</v>
      </c>
      <c r="AU1557" s="220" t="s">
        <v>84</v>
      </c>
      <c r="AV1557" s="13" t="s">
        <v>16</v>
      </c>
      <c r="AW1557" s="13" t="s">
        <v>32</v>
      </c>
      <c r="AX1557" s="13" t="s">
        <v>76</v>
      </c>
      <c r="AY1557" s="220" t="s">
        <v>272</v>
      </c>
    </row>
    <row r="1558" spans="1:65" s="13" customFormat="1" ht="11.25">
      <c r="B1558" s="210"/>
      <c r="C1558" s="211"/>
      <c r="D1558" s="212" t="s">
        <v>283</v>
      </c>
      <c r="E1558" s="213" t="s">
        <v>1</v>
      </c>
      <c r="F1558" s="214" t="s">
        <v>831</v>
      </c>
      <c r="G1558" s="211"/>
      <c r="H1558" s="213" t="s">
        <v>1</v>
      </c>
      <c r="I1558" s="215"/>
      <c r="J1558" s="211"/>
      <c r="K1558" s="211"/>
      <c r="L1558" s="216"/>
      <c r="M1558" s="217"/>
      <c r="N1558" s="218"/>
      <c r="O1558" s="218"/>
      <c r="P1558" s="218"/>
      <c r="Q1558" s="218"/>
      <c r="R1558" s="218"/>
      <c r="S1558" s="218"/>
      <c r="T1558" s="219"/>
      <c r="AT1558" s="220" t="s">
        <v>283</v>
      </c>
      <c r="AU1558" s="220" t="s">
        <v>84</v>
      </c>
      <c r="AV1558" s="13" t="s">
        <v>16</v>
      </c>
      <c r="AW1558" s="13" t="s">
        <v>32</v>
      </c>
      <c r="AX1558" s="13" t="s">
        <v>76</v>
      </c>
      <c r="AY1558" s="220" t="s">
        <v>272</v>
      </c>
    </row>
    <row r="1559" spans="1:65" s="14" customFormat="1" ht="33.75">
      <c r="B1559" s="221"/>
      <c r="C1559" s="222"/>
      <c r="D1559" s="212" t="s">
        <v>283</v>
      </c>
      <c r="E1559" s="223" t="s">
        <v>1</v>
      </c>
      <c r="F1559" s="224" t="s">
        <v>1410</v>
      </c>
      <c r="G1559" s="222"/>
      <c r="H1559" s="225">
        <v>682.77300000000002</v>
      </c>
      <c r="I1559" s="226"/>
      <c r="J1559" s="222"/>
      <c r="K1559" s="222"/>
      <c r="L1559" s="227"/>
      <c r="M1559" s="228"/>
      <c r="N1559" s="229"/>
      <c r="O1559" s="229"/>
      <c r="P1559" s="229"/>
      <c r="Q1559" s="229"/>
      <c r="R1559" s="229"/>
      <c r="S1559" s="229"/>
      <c r="T1559" s="230"/>
      <c r="AT1559" s="231" t="s">
        <v>283</v>
      </c>
      <c r="AU1559" s="231" t="s">
        <v>84</v>
      </c>
      <c r="AV1559" s="14" t="s">
        <v>84</v>
      </c>
      <c r="AW1559" s="14" t="s">
        <v>32</v>
      </c>
      <c r="AX1559" s="14" t="s">
        <v>76</v>
      </c>
      <c r="AY1559" s="231" t="s">
        <v>272</v>
      </c>
    </row>
    <row r="1560" spans="1:65" s="13" customFormat="1" ht="11.25">
      <c r="B1560" s="210"/>
      <c r="C1560" s="211"/>
      <c r="D1560" s="212" t="s">
        <v>283</v>
      </c>
      <c r="E1560" s="213" t="s">
        <v>1</v>
      </c>
      <c r="F1560" s="214" t="s">
        <v>833</v>
      </c>
      <c r="G1560" s="211"/>
      <c r="H1560" s="213" t="s">
        <v>1</v>
      </c>
      <c r="I1560" s="215"/>
      <c r="J1560" s="211"/>
      <c r="K1560" s="211"/>
      <c r="L1560" s="216"/>
      <c r="M1560" s="217"/>
      <c r="N1560" s="218"/>
      <c r="O1560" s="218"/>
      <c r="P1560" s="218"/>
      <c r="Q1560" s="218"/>
      <c r="R1560" s="218"/>
      <c r="S1560" s="218"/>
      <c r="T1560" s="219"/>
      <c r="AT1560" s="220" t="s">
        <v>283</v>
      </c>
      <c r="AU1560" s="220" t="s">
        <v>84</v>
      </c>
      <c r="AV1560" s="13" t="s">
        <v>16</v>
      </c>
      <c r="AW1560" s="13" t="s">
        <v>32</v>
      </c>
      <c r="AX1560" s="13" t="s">
        <v>76</v>
      </c>
      <c r="AY1560" s="220" t="s">
        <v>272</v>
      </c>
    </row>
    <row r="1561" spans="1:65" s="14" customFormat="1" ht="33.75">
      <c r="B1561" s="221"/>
      <c r="C1561" s="222"/>
      <c r="D1561" s="212" t="s">
        <v>283</v>
      </c>
      <c r="E1561" s="223" t="s">
        <v>1</v>
      </c>
      <c r="F1561" s="224" t="s">
        <v>1411</v>
      </c>
      <c r="G1561" s="222"/>
      <c r="H1561" s="225">
        <v>645.52099999999996</v>
      </c>
      <c r="I1561" s="226"/>
      <c r="J1561" s="222"/>
      <c r="K1561" s="222"/>
      <c r="L1561" s="227"/>
      <c r="M1561" s="228"/>
      <c r="N1561" s="229"/>
      <c r="O1561" s="229"/>
      <c r="P1561" s="229"/>
      <c r="Q1561" s="229"/>
      <c r="R1561" s="229"/>
      <c r="S1561" s="229"/>
      <c r="T1561" s="230"/>
      <c r="AT1561" s="231" t="s">
        <v>283</v>
      </c>
      <c r="AU1561" s="231" t="s">
        <v>84</v>
      </c>
      <c r="AV1561" s="14" t="s">
        <v>84</v>
      </c>
      <c r="AW1561" s="14" t="s">
        <v>32</v>
      </c>
      <c r="AX1561" s="14" t="s">
        <v>76</v>
      </c>
      <c r="AY1561" s="231" t="s">
        <v>272</v>
      </c>
    </row>
    <row r="1562" spans="1:65" s="13" customFormat="1" ht="11.25">
      <c r="B1562" s="210"/>
      <c r="C1562" s="211"/>
      <c r="D1562" s="212" t="s">
        <v>283</v>
      </c>
      <c r="E1562" s="213" t="s">
        <v>1</v>
      </c>
      <c r="F1562" s="214" t="s">
        <v>837</v>
      </c>
      <c r="G1562" s="211"/>
      <c r="H1562" s="213" t="s">
        <v>1</v>
      </c>
      <c r="I1562" s="215"/>
      <c r="J1562" s="211"/>
      <c r="K1562" s="211"/>
      <c r="L1562" s="216"/>
      <c r="M1562" s="217"/>
      <c r="N1562" s="218"/>
      <c r="O1562" s="218"/>
      <c r="P1562" s="218"/>
      <c r="Q1562" s="218"/>
      <c r="R1562" s="218"/>
      <c r="S1562" s="218"/>
      <c r="T1562" s="219"/>
      <c r="AT1562" s="220" t="s">
        <v>283</v>
      </c>
      <c r="AU1562" s="220" t="s">
        <v>84</v>
      </c>
      <c r="AV1562" s="13" t="s">
        <v>16</v>
      </c>
      <c r="AW1562" s="13" t="s">
        <v>32</v>
      </c>
      <c r="AX1562" s="13" t="s">
        <v>76</v>
      </c>
      <c r="AY1562" s="220" t="s">
        <v>272</v>
      </c>
    </row>
    <row r="1563" spans="1:65" s="14" customFormat="1" ht="11.25">
      <c r="B1563" s="221"/>
      <c r="C1563" s="222"/>
      <c r="D1563" s="212" t="s">
        <v>283</v>
      </c>
      <c r="E1563" s="223" t="s">
        <v>1</v>
      </c>
      <c r="F1563" s="224" t="s">
        <v>1412</v>
      </c>
      <c r="G1563" s="222"/>
      <c r="H1563" s="225">
        <v>580.84500000000003</v>
      </c>
      <c r="I1563" s="226"/>
      <c r="J1563" s="222"/>
      <c r="K1563" s="222"/>
      <c r="L1563" s="227"/>
      <c r="M1563" s="228"/>
      <c r="N1563" s="229"/>
      <c r="O1563" s="229"/>
      <c r="P1563" s="229"/>
      <c r="Q1563" s="229"/>
      <c r="R1563" s="229"/>
      <c r="S1563" s="229"/>
      <c r="T1563" s="230"/>
      <c r="AT1563" s="231" t="s">
        <v>283</v>
      </c>
      <c r="AU1563" s="231" t="s">
        <v>84</v>
      </c>
      <c r="AV1563" s="14" t="s">
        <v>84</v>
      </c>
      <c r="AW1563" s="14" t="s">
        <v>32</v>
      </c>
      <c r="AX1563" s="14" t="s">
        <v>76</v>
      </c>
      <c r="AY1563" s="231" t="s">
        <v>272</v>
      </c>
    </row>
    <row r="1564" spans="1:65" s="13" customFormat="1" ht="11.25">
      <c r="B1564" s="210"/>
      <c r="C1564" s="211"/>
      <c r="D1564" s="212" t="s">
        <v>283</v>
      </c>
      <c r="E1564" s="213" t="s">
        <v>1</v>
      </c>
      <c r="F1564" s="214" t="s">
        <v>854</v>
      </c>
      <c r="G1564" s="211"/>
      <c r="H1564" s="213" t="s">
        <v>1</v>
      </c>
      <c r="I1564" s="215"/>
      <c r="J1564" s="211"/>
      <c r="K1564" s="211"/>
      <c r="L1564" s="216"/>
      <c r="M1564" s="217"/>
      <c r="N1564" s="218"/>
      <c r="O1564" s="218"/>
      <c r="P1564" s="218"/>
      <c r="Q1564" s="218"/>
      <c r="R1564" s="218"/>
      <c r="S1564" s="218"/>
      <c r="T1564" s="219"/>
      <c r="AT1564" s="220" t="s">
        <v>283</v>
      </c>
      <c r="AU1564" s="220" t="s">
        <v>84</v>
      </c>
      <c r="AV1564" s="13" t="s">
        <v>16</v>
      </c>
      <c r="AW1564" s="13" t="s">
        <v>32</v>
      </c>
      <c r="AX1564" s="13" t="s">
        <v>76</v>
      </c>
      <c r="AY1564" s="220" t="s">
        <v>272</v>
      </c>
    </row>
    <row r="1565" spans="1:65" s="14" customFormat="1" ht="11.25">
      <c r="B1565" s="221"/>
      <c r="C1565" s="222"/>
      <c r="D1565" s="212" t="s">
        <v>283</v>
      </c>
      <c r="E1565" s="223" t="s">
        <v>1</v>
      </c>
      <c r="F1565" s="224" t="s">
        <v>1413</v>
      </c>
      <c r="G1565" s="222"/>
      <c r="H1565" s="225">
        <v>170.53800000000001</v>
      </c>
      <c r="I1565" s="226"/>
      <c r="J1565" s="222"/>
      <c r="K1565" s="222"/>
      <c r="L1565" s="227"/>
      <c r="M1565" s="228"/>
      <c r="N1565" s="229"/>
      <c r="O1565" s="229"/>
      <c r="P1565" s="229"/>
      <c r="Q1565" s="229"/>
      <c r="R1565" s="229"/>
      <c r="S1565" s="229"/>
      <c r="T1565" s="230"/>
      <c r="AT1565" s="231" t="s">
        <v>283</v>
      </c>
      <c r="AU1565" s="231" t="s">
        <v>84</v>
      </c>
      <c r="AV1565" s="14" t="s">
        <v>84</v>
      </c>
      <c r="AW1565" s="14" t="s">
        <v>32</v>
      </c>
      <c r="AX1565" s="14" t="s">
        <v>76</v>
      </c>
      <c r="AY1565" s="231" t="s">
        <v>272</v>
      </c>
    </row>
    <row r="1566" spans="1:65" s="13" customFormat="1" ht="11.25">
      <c r="B1566" s="210"/>
      <c r="C1566" s="211"/>
      <c r="D1566" s="212" t="s">
        <v>283</v>
      </c>
      <c r="E1566" s="213" t="s">
        <v>1</v>
      </c>
      <c r="F1566" s="214" t="s">
        <v>285</v>
      </c>
      <c r="G1566" s="211"/>
      <c r="H1566" s="213" t="s">
        <v>1</v>
      </c>
      <c r="I1566" s="215"/>
      <c r="J1566" s="211"/>
      <c r="K1566" s="211"/>
      <c r="L1566" s="216"/>
      <c r="M1566" s="217"/>
      <c r="N1566" s="218"/>
      <c r="O1566" s="218"/>
      <c r="P1566" s="218"/>
      <c r="Q1566" s="218"/>
      <c r="R1566" s="218"/>
      <c r="S1566" s="218"/>
      <c r="T1566" s="219"/>
      <c r="AT1566" s="220" t="s">
        <v>283</v>
      </c>
      <c r="AU1566" s="220" t="s">
        <v>84</v>
      </c>
      <c r="AV1566" s="13" t="s">
        <v>16</v>
      </c>
      <c r="AW1566" s="13" t="s">
        <v>32</v>
      </c>
      <c r="AX1566" s="13" t="s">
        <v>76</v>
      </c>
      <c r="AY1566" s="220" t="s">
        <v>272</v>
      </c>
    </row>
    <row r="1567" spans="1:65" s="13" customFormat="1" ht="11.25">
      <c r="B1567" s="210"/>
      <c r="C1567" s="211"/>
      <c r="D1567" s="212" t="s">
        <v>283</v>
      </c>
      <c r="E1567" s="213" t="s">
        <v>1</v>
      </c>
      <c r="F1567" s="214" t="s">
        <v>698</v>
      </c>
      <c r="G1567" s="211"/>
      <c r="H1567" s="213" t="s">
        <v>1</v>
      </c>
      <c r="I1567" s="215"/>
      <c r="J1567" s="211"/>
      <c r="K1567" s="211"/>
      <c r="L1567" s="216"/>
      <c r="M1567" s="217"/>
      <c r="N1567" s="218"/>
      <c r="O1567" s="218"/>
      <c r="P1567" s="218"/>
      <c r="Q1567" s="218"/>
      <c r="R1567" s="218"/>
      <c r="S1567" s="218"/>
      <c r="T1567" s="219"/>
      <c r="AT1567" s="220" t="s">
        <v>283</v>
      </c>
      <c r="AU1567" s="220" t="s">
        <v>84</v>
      </c>
      <c r="AV1567" s="13" t="s">
        <v>16</v>
      </c>
      <c r="AW1567" s="13" t="s">
        <v>32</v>
      </c>
      <c r="AX1567" s="13" t="s">
        <v>76</v>
      </c>
      <c r="AY1567" s="220" t="s">
        <v>272</v>
      </c>
    </row>
    <row r="1568" spans="1:65" s="14" customFormat="1" ht="11.25">
      <c r="B1568" s="221"/>
      <c r="C1568" s="222"/>
      <c r="D1568" s="212" t="s">
        <v>283</v>
      </c>
      <c r="E1568" s="223" t="s">
        <v>1</v>
      </c>
      <c r="F1568" s="224" t="s">
        <v>1414</v>
      </c>
      <c r="G1568" s="222"/>
      <c r="H1568" s="225">
        <v>36.92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84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13" customFormat="1" ht="11.25">
      <c r="B1569" s="210"/>
      <c r="C1569" s="211"/>
      <c r="D1569" s="212" t="s">
        <v>283</v>
      </c>
      <c r="E1569" s="213" t="s">
        <v>1</v>
      </c>
      <c r="F1569" s="214" t="s">
        <v>285</v>
      </c>
      <c r="G1569" s="211"/>
      <c r="H1569" s="213" t="s">
        <v>1</v>
      </c>
      <c r="I1569" s="215"/>
      <c r="J1569" s="211"/>
      <c r="K1569" s="211"/>
      <c r="L1569" s="216"/>
      <c r="M1569" s="217"/>
      <c r="N1569" s="218"/>
      <c r="O1569" s="218"/>
      <c r="P1569" s="218"/>
      <c r="Q1569" s="218"/>
      <c r="R1569" s="218"/>
      <c r="S1569" s="218"/>
      <c r="T1569" s="219"/>
      <c r="AT1569" s="220" t="s">
        <v>283</v>
      </c>
      <c r="AU1569" s="220" t="s">
        <v>84</v>
      </c>
      <c r="AV1569" s="13" t="s">
        <v>16</v>
      </c>
      <c r="AW1569" s="13" t="s">
        <v>32</v>
      </c>
      <c r="AX1569" s="13" t="s">
        <v>76</v>
      </c>
      <c r="AY1569" s="220" t="s">
        <v>272</v>
      </c>
    </row>
    <row r="1570" spans="1:65" s="13" customFormat="1" ht="11.25">
      <c r="B1570" s="210"/>
      <c r="C1570" s="211"/>
      <c r="D1570" s="212" t="s">
        <v>283</v>
      </c>
      <c r="E1570" s="213" t="s">
        <v>1</v>
      </c>
      <c r="F1570" s="214" t="s">
        <v>1415</v>
      </c>
      <c r="G1570" s="211"/>
      <c r="H1570" s="213" t="s">
        <v>1</v>
      </c>
      <c r="I1570" s="215"/>
      <c r="J1570" s="211"/>
      <c r="K1570" s="211"/>
      <c r="L1570" s="216"/>
      <c r="M1570" s="217"/>
      <c r="N1570" s="218"/>
      <c r="O1570" s="218"/>
      <c r="P1570" s="218"/>
      <c r="Q1570" s="218"/>
      <c r="R1570" s="218"/>
      <c r="S1570" s="218"/>
      <c r="T1570" s="219"/>
      <c r="AT1570" s="220" t="s">
        <v>283</v>
      </c>
      <c r="AU1570" s="220" t="s">
        <v>84</v>
      </c>
      <c r="AV1570" s="13" t="s">
        <v>16</v>
      </c>
      <c r="AW1570" s="13" t="s">
        <v>32</v>
      </c>
      <c r="AX1570" s="13" t="s">
        <v>76</v>
      </c>
      <c r="AY1570" s="220" t="s">
        <v>272</v>
      </c>
    </row>
    <row r="1571" spans="1:65" s="14" customFormat="1" ht="11.25">
      <c r="B1571" s="221"/>
      <c r="C1571" s="222"/>
      <c r="D1571" s="212" t="s">
        <v>283</v>
      </c>
      <c r="E1571" s="223" t="s">
        <v>1</v>
      </c>
      <c r="F1571" s="224" t="s">
        <v>1416</v>
      </c>
      <c r="G1571" s="222"/>
      <c r="H1571" s="225">
        <v>35</v>
      </c>
      <c r="I1571" s="226"/>
      <c r="J1571" s="222"/>
      <c r="K1571" s="222"/>
      <c r="L1571" s="227"/>
      <c r="M1571" s="228"/>
      <c r="N1571" s="229"/>
      <c r="O1571" s="229"/>
      <c r="P1571" s="229"/>
      <c r="Q1571" s="229"/>
      <c r="R1571" s="229"/>
      <c r="S1571" s="229"/>
      <c r="T1571" s="230"/>
      <c r="AT1571" s="231" t="s">
        <v>283</v>
      </c>
      <c r="AU1571" s="231" t="s">
        <v>84</v>
      </c>
      <c r="AV1571" s="14" t="s">
        <v>84</v>
      </c>
      <c r="AW1571" s="14" t="s">
        <v>32</v>
      </c>
      <c r="AX1571" s="14" t="s">
        <v>76</v>
      </c>
      <c r="AY1571" s="231" t="s">
        <v>272</v>
      </c>
    </row>
    <row r="1572" spans="1:65" s="13" customFormat="1" ht="11.25">
      <c r="B1572" s="210"/>
      <c r="C1572" s="211"/>
      <c r="D1572" s="212" t="s">
        <v>283</v>
      </c>
      <c r="E1572" s="213" t="s">
        <v>1</v>
      </c>
      <c r="F1572" s="214" t="s">
        <v>285</v>
      </c>
      <c r="G1572" s="211"/>
      <c r="H1572" s="213" t="s">
        <v>1</v>
      </c>
      <c r="I1572" s="215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AT1572" s="220" t="s">
        <v>283</v>
      </c>
      <c r="AU1572" s="220" t="s">
        <v>84</v>
      </c>
      <c r="AV1572" s="13" t="s">
        <v>16</v>
      </c>
      <c r="AW1572" s="13" t="s">
        <v>32</v>
      </c>
      <c r="AX1572" s="13" t="s">
        <v>76</v>
      </c>
      <c r="AY1572" s="220" t="s">
        <v>272</v>
      </c>
    </row>
    <row r="1573" spans="1:65" s="13" customFormat="1" ht="11.25">
      <c r="B1573" s="210"/>
      <c r="C1573" s="211"/>
      <c r="D1573" s="212" t="s">
        <v>283</v>
      </c>
      <c r="E1573" s="213" t="s">
        <v>1</v>
      </c>
      <c r="F1573" s="214" t="s">
        <v>285</v>
      </c>
      <c r="G1573" s="211"/>
      <c r="H1573" s="213" t="s">
        <v>1</v>
      </c>
      <c r="I1573" s="215"/>
      <c r="J1573" s="211"/>
      <c r="K1573" s="211"/>
      <c r="L1573" s="216"/>
      <c r="M1573" s="217"/>
      <c r="N1573" s="218"/>
      <c r="O1573" s="218"/>
      <c r="P1573" s="218"/>
      <c r="Q1573" s="218"/>
      <c r="R1573" s="218"/>
      <c r="S1573" s="218"/>
      <c r="T1573" s="219"/>
      <c r="AT1573" s="220" t="s">
        <v>283</v>
      </c>
      <c r="AU1573" s="220" t="s">
        <v>84</v>
      </c>
      <c r="AV1573" s="13" t="s">
        <v>16</v>
      </c>
      <c r="AW1573" s="13" t="s">
        <v>32</v>
      </c>
      <c r="AX1573" s="13" t="s">
        <v>76</v>
      </c>
      <c r="AY1573" s="220" t="s">
        <v>272</v>
      </c>
    </row>
    <row r="1574" spans="1:65" s="13" customFormat="1" ht="11.25">
      <c r="B1574" s="210"/>
      <c r="C1574" s="211"/>
      <c r="D1574" s="212" t="s">
        <v>283</v>
      </c>
      <c r="E1574" s="213" t="s">
        <v>1</v>
      </c>
      <c r="F1574" s="214" t="s">
        <v>289</v>
      </c>
      <c r="G1574" s="211"/>
      <c r="H1574" s="213" t="s">
        <v>1</v>
      </c>
      <c r="I1574" s="215"/>
      <c r="J1574" s="211"/>
      <c r="K1574" s="211"/>
      <c r="L1574" s="216"/>
      <c r="M1574" s="217"/>
      <c r="N1574" s="218"/>
      <c r="O1574" s="218"/>
      <c r="P1574" s="218"/>
      <c r="Q1574" s="218"/>
      <c r="R1574" s="218"/>
      <c r="S1574" s="218"/>
      <c r="T1574" s="219"/>
      <c r="AT1574" s="220" t="s">
        <v>283</v>
      </c>
      <c r="AU1574" s="220" t="s">
        <v>84</v>
      </c>
      <c r="AV1574" s="13" t="s">
        <v>16</v>
      </c>
      <c r="AW1574" s="13" t="s">
        <v>32</v>
      </c>
      <c r="AX1574" s="13" t="s">
        <v>76</v>
      </c>
      <c r="AY1574" s="220" t="s">
        <v>272</v>
      </c>
    </row>
    <row r="1575" spans="1:65" s="14" customFormat="1" ht="11.25">
      <c r="B1575" s="221"/>
      <c r="C1575" s="222"/>
      <c r="D1575" s="212" t="s">
        <v>283</v>
      </c>
      <c r="E1575" s="223" t="s">
        <v>1</v>
      </c>
      <c r="F1575" s="224" t="s">
        <v>1417</v>
      </c>
      <c r="G1575" s="222"/>
      <c r="H1575" s="225">
        <v>-682.77300000000002</v>
      </c>
      <c r="I1575" s="226"/>
      <c r="J1575" s="222"/>
      <c r="K1575" s="222"/>
      <c r="L1575" s="227"/>
      <c r="M1575" s="228"/>
      <c r="N1575" s="229"/>
      <c r="O1575" s="229"/>
      <c r="P1575" s="229"/>
      <c r="Q1575" s="229"/>
      <c r="R1575" s="229"/>
      <c r="S1575" s="229"/>
      <c r="T1575" s="230"/>
      <c r="AT1575" s="231" t="s">
        <v>283</v>
      </c>
      <c r="AU1575" s="231" t="s">
        <v>84</v>
      </c>
      <c r="AV1575" s="14" t="s">
        <v>84</v>
      </c>
      <c r="AW1575" s="14" t="s">
        <v>32</v>
      </c>
      <c r="AX1575" s="14" t="s">
        <v>76</v>
      </c>
      <c r="AY1575" s="231" t="s">
        <v>272</v>
      </c>
    </row>
    <row r="1576" spans="1:65" s="2" customFormat="1" ht="24.2" customHeight="1">
      <c r="A1576" s="34"/>
      <c r="B1576" s="35"/>
      <c r="C1576" s="192" t="s">
        <v>1423</v>
      </c>
      <c r="D1576" s="192" t="s">
        <v>274</v>
      </c>
      <c r="E1576" s="193" t="s">
        <v>1424</v>
      </c>
      <c r="F1576" s="194" t="s">
        <v>1425</v>
      </c>
      <c r="G1576" s="195" t="s">
        <v>156</v>
      </c>
      <c r="H1576" s="196">
        <v>1359.4280000000001</v>
      </c>
      <c r="I1576" s="197"/>
      <c r="J1576" s="198">
        <f>ROUND(I1576*H1576,2)</f>
        <v>0</v>
      </c>
      <c r="K1576" s="194" t="s">
        <v>278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1E-3</v>
      </c>
      <c r="R1576" s="201">
        <f>Q1576*H1576</f>
        <v>1.3594280000000001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279</v>
      </c>
      <c r="AT1576" s="203" t="s">
        <v>274</v>
      </c>
      <c r="AU1576" s="203" t="s">
        <v>84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279</v>
      </c>
      <c r="BM1576" s="203" t="s">
        <v>1426</v>
      </c>
    </row>
    <row r="1577" spans="1:65" s="2" customFormat="1" ht="11.25">
      <c r="A1577" s="34"/>
      <c r="B1577" s="35"/>
      <c r="C1577" s="36"/>
      <c r="D1577" s="205" t="s">
        <v>281</v>
      </c>
      <c r="E1577" s="36"/>
      <c r="F1577" s="206" t="s">
        <v>1427</v>
      </c>
      <c r="G1577" s="36"/>
      <c r="H1577" s="36"/>
      <c r="I1577" s="207"/>
      <c r="J1577" s="36"/>
      <c r="K1577" s="36"/>
      <c r="L1577" s="39"/>
      <c r="M1577" s="208"/>
      <c r="N1577" s="209"/>
      <c r="O1577" s="71"/>
      <c r="P1577" s="71"/>
      <c r="Q1577" s="71"/>
      <c r="R1577" s="71"/>
      <c r="S1577" s="71"/>
      <c r="T1577" s="72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T1577" s="17" t="s">
        <v>281</v>
      </c>
      <c r="AU1577" s="17" t="s">
        <v>84</v>
      </c>
    </row>
    <row r="1578" spans="1:65" s="13" customFormat="1" ht="11.25">
      <c r="B1578" s="210"/>
      <c r="C1578" s="211"/>
      <c r="D1578" s="212" t="s">
        <v>283</v>
      </c>
      <c r="E1578" s="213" t="s">
        <v>1</v>
      </c>
      <c r="F1578" s="214" t="s">
        <v>833</v>
      </c>
      <c r="G1578" s="211"/>
      <c r="H1578" s="213" t="s">
        <v>1</v>
      </c>
      <c r="I1578" s="215"/>
      <c r="J1578" s="211"/>
      <c r="K1578" s="211"/>
      <c r="L1578" s="216"/>
      <c r="M1578" s="217"/>
      <c r="N1578" s="218"/>
      <c r="O1578" s="218"/>
      <c r="P1578" s="218"/>
      <c r="Q1578" s="218"/>
      <c r="R1578" s="218"/>
      <c r="S1578" s="218"/>
      <c r="T1578" s="219"/>
      <c r="AT1578" s="220" t="s">
        <v>283</v>
      </c>
      <c r="AU1578" s="220" t="s">
        <v>84</v>
      </c>
      <c r="AV1578" s="13" t="s">
        <v>16</v>
      </c>
      <c r="AW1578" s="13" t="s">
        <v>32</v>
      </c>
      <c r="AX1578" s="13" t="s">
        <v>76</v>
      </c>
      <c r="AY1578" s="220" t="s">
        <v>272</v>
      </c>
    </row>
    <row r="1579" spans="1:65" s="14" customFormat="1" ht="11.25">
      <c r="B1579" s="221"/>
      <c r="C1579" s="222"/>
      <c r="D1579" s="212" t="s">
        <v>283</v>
      </c>
      <c r="E1579" s="223" t="s">
        <v>1</v>
      </c>
      <c r="F1579" s="224" t="s">
        <v>1428</v>
      </c>
      <c r="G1579" s="222"/>
      <c r="H1579" s="225">
        <v>613.14099999999996</v>
      </c>
      <c r="I1579" s="226"/>
      <c r="J1579" s="222"/>
      <c r="K1579" s="222"/>
      <c r="L1579" s="227"/>
      <c r="M1579" s="228"/>
      <c r="N1579" s="229"/>
      <c r="O1579" s="229"/>
      <c r="P1579" s="229"/>
      <c r="Q1579" s="229"/>
      <c r="R1579" s="229"/>
      <c r="S1579" s="229"/>
      <c r="T1579" s="230"/>
      <c r="AT1579" s="231" t="s">
        <v>283</v>
      </c>
      <c r="AU1579" s="231" t="s">
        <v>84</v>
      </c>
      <c r="AV1579" s="14" t="s">
        <v>84</v>
      </c>
      <c r="AW1579" s="14" t="s">
        <v>32</v>
      </c>
      <c r="AX1579" s="14" t="s">
        <v>76</v>
      </c>
      <c r="AY1579" s="231" t="s">
        <v>272</v>
      </c>
    </row>
    <row r="1580" spans="1:65" s="13" customFormat="1" ht="11.25">
      <c r="B1580" s="210"/>
      <c r="C1580" s="211"/>
      <c r="D1580" s="212" t="s">
        <v>283</v>
      </c>
      <c r="E1580" s="213" t="s">
        <v>1</v>
      </c>
      <c r="F1580" s="214" t="s">
        <v>837</v>
      </c>
      <c r="G1580" s="211"/>
      <c r="H1580" s="213" t="s">
        <v>1</v>
      </c>
      <c r="I1580" s="215"/>
      <c r="J1580" s="211"/>
      <c r="K1580" s="211"/>
      <c r="L1580" s="216"/>
      <c r="M1580" s="217"/>
      <c r="N1580" s="218"/>
      <c r="O1580" s="218"/>
      <c r="P1580" s="218"/>
      <c r="Q1580" s="218"/>
      <c r="R1580" s="218"/>
      <c r="S1580" s="218"/>
      <c r="T1580" s="219"/>
      <c r="AT1580" s="220" t="s">
        <v>283</v>
      </c>
      <c r="AU1580" s="220" t="s">
        <v>84</v>
      </c>
      <c r="AV1580" s="13" t="s">
        <v>16</v>
      </c>
      <c r="AW1580" s="13" t="s">
        <v>32</v>
      </c>
      <c r="AX1580" s="13" t="s">
        <v>76</v>
      </c>
      <c r="AY1580" s="220" t="s">
        <v>272</v>
      </c>
    </row>
    <row r="1581" spans="1:65" s="14" customFormat="1" ht="11.25">
      <c r="B1581" s="221"/>
      <c r="C1581" s="222"/>
      <c r="D1581" s="212" t="s">
        <v>283</v>
      </c>
      <c r="E1581" s="223" t="s">
        <v>1</v>
      </c>
      <c r="F1581" s="224" t="s">
        <v>1429</v>
      </c>
      <c r="G1581" s="222"/>
      <c r="H1581" s="225">
        <v>554.11699999999996</v>
      </c>
      <c r="I1581" s="226"/>
      <c r="J1581" s="222"/>
      <c r="K1581" s="222"/>
      <c r="L1581" s="227"/>
      <c r="M1581" s="228"/>
      <c r="N1581" s="229"/>
      <c r="O1581" s="229"/>
      <c r="P1581" s="229"/>
      <c r="Q1581" s="229"/>
      <c r="R1581" s="229"/>
      <c r="S1581" s="229"/>
      <c r="T1581" s="230"/>
      <c r="AT1581" s="231" t="s">
        <v>283</v>
      </c>
      <c r="AU1581" s="231" t="s">
        <v>84</v>
      </c>
      <c r="AV1581" s="14" t="s">
        <v>84</v>
      </c>
      <c r="AW1581" s="14" t="s">
        <v>32</v>
      </c>
      <c r="AX1581" s="14" t="s">
        <v>76</v>
      </c>
      <c r="AY1581" s="231" t="s">
        <v>272</v>
      </c>
    </row>
    <row r="1582" spans="1:65" s="13" customFormat="1" ht="11.25">
      <c r="B1582" s="210"/>
      <c r="C1582" s="211"/>
      <c r="D1582" s="212" t="s">
        <v>283</v>
      </c>
      <c r="E1582" s="213" t="s">
        <v>1</v>
      </c>
      <c r="F1582" s="214" t="s">
        <v>854</v>
      </c>
      <c r="G1582" s="211"/>
      <c r="H1582" s="213" t="s">
        <v>1</v>
      </c>
      <c r="I1582" s="215"/>
      <c r="J1582" s="211"/>
      <c r="K1582" s="211"/>
      <c r="L1582" s="216"/>
      <c r="M1582" s="217"/>
      <c r="N1582" s="218"/>
      <c r="O1582" s="218"/>
      <c r="P1582" s="218"/>
      <c r="Q1582" s="218"/>
      <c r="R1582" s="218"/>
      <c r="S1582" s="218"/>
      <c r="T1582" s="219"/>
      <c r="AT1582" s="220" t="s">
        <v>283</v>
      </c>
      <c r="AU1582" s="220" t="s">
        <v>84</v>
      </c>
      <c r="AV1582" s="13" t="s">
        <v>16</v>
      </c>
      <c r="AW1582" s="13" t="s">
        <v>32</v>
      </c>
      <c r="AX1582" s="13" t="s">
        <v>76</v>
      </c>
      <c r="AY1582" s="220" t="s">
        <v>272</v>
      </c>
    </row>
    <row r="1583" spans="1:65" s="14" customFormat="1" ht="11.25">
      <c r="B1583" s="221"/>
      <c r="C1583" s="222"/>
      <c r="D1583" s="212" t="s">
        <v>283</v>
      </c>
      <c r="E1583" s="223" t="s">
        <v>1</v>
      </c>
      <c r="F1583" s="224" t="s">
        <v>1430</v>
      </c>
      <c r="G1583" s="222"/>
      <c r="H1583" s="225">
        <v>155.25</v>
      </c>
      <c r="I1583" s="226"/>
      <c r="J1583" s="222"/>
      <c r="K1583" s="222"/>
      <c r="L1583" s="227"/>
      <c r="M1583" s="228"/>
      <c r="N1583" s="229"/>
      <c r="O1583" s="229"/>
      <c r="P1583" s="229"/>
      <c r="Q1583" s="229"/>
      <c r="R1583" s="229"/>
      <c r="S1583" s="229"/>
      <c r="T1583" s="230"/>
      <c r="AT1583" s="231" t="s">
        <v>283</v>
      </c>
      <c r="AU1583" s="231" t="s">
        <v>84</v>
      </c>
      <c r="AV1583" s="14" t="s">
        <v>84</v>
      </c>
      <c r="AW1583" s="14" t="s">
        <v>32</v>
      </c>
      <c r="AX1583" s="14" t="s">
        <v>76</v>
      </c>
      <c r="AY1583" s="231" t="s">
        <v>272</v>
      </c>
    </row>
    <row r="1584" spans="1:65" s="13" customFormat="1" ht="11.25">
      <c r="B1584" s="210"/>
      <c r="C1584" s="211"/>
      <c r="D1584" s="212" t="s">
        <v>283</v>
      </c>
      <c r="E1584" s="213" t="s">
        <v>1</v>
      </c>
      <c r="F1584" s="214" t="s">
        <v>285</v>
      </c>
      <c r="G1584" s="211"/>
      <c r="H1584" s="213" t="s">
        <v>1</v>
      </c>
      <c r="I1584" s="215"/>
      <c r="J1584" s="211"/>
      <c r="K1584" s="211"/>
      <c r="L1584" s="216"/>
      <c r="M1584" s="217"/>
      <c r="N1584" s="218"/>
      <c r="O1584" s="218"/>
      <c r="P1584" s="218"/>
      <c r="Q1584" s="218"/>
      <c r="R1584" s="218"/>
      <c r="S1584" s="218"/>
      <c r="T1584" s="219"/>
      <c r="AT1584" s="220" t="s">
        <v>283</v>
      </c>
      <c r="AU1584" s="220" t="s">
        <v>84</v>
      </c>
      <c r="AV1584" s="13" t="s">
        <v>16</v>
      </c>
      <c r="AW1584" s="13" t="s">
        <v>32</v>
      </c>
      <c r="AX1584" s="13" t="s">
        <v>76</v>
      </c>
      <c r="AY1584" s="220" t="s">
        <v>272</v>
      </c>
    </row>
    <row r="1585" spans="1:65" s="13" customFormat="1" ht="11.25">
      <c r="B1585" s="210"/>
      <c r="C1585" s="211"/>
      <c r="D1585" s="212" t="s">
        <v>283</v>
      </c>
      <c r="E1585" s="213" t="s">
        <v>1</v>
      </c>
      <c r="F1585" s="214" t="s">
        <v>698</v>
      </c>
      <c r="G1585" s="211"/>
      <c r="H1585" s="213" t="s">
        <v>1</v>
      </c>
      <c r="I1585" s="215"/>
      <c r="J1585" s="211"/>
      <c r="K1585" s="211"/>
      <c r="L1585" s="216"/>
      <c r="M1585" s="217"/>
      <c r="N1585" s="218"/>
      <c r="O1585" s="218"/>
      <c r="P1585" s="218"/>
      <c r="Q1585" s="218"/>
      <c r="R1585" s="218"/>
      <c r="S1585" s="218"/>
      <c r="T1585" s="219"/>
      <c r="AT1585" s="220" t="s">
        <v>283</v>
      </c>
      <c r="AU1585" s="220" t="s">
        <v>84</v>
      </c>
      <c r="AV1585" s="13" t="s">
        <v>16</v>
      </c>
      <c r="AW1585" s="13" t="s">
        <v>32</v>
      </c>
      <c r="AX1585" s="13" t="s">
        <v>76</v>
      </c>
      <c r="AY1585" s="220" t="s">
        <v>272</v>
      </c>
    </row>
    <row r="1586" spans="1:65" s="14" customFormat="1" ht="11.25">
      <c r="B1586" s="221"/>
      <c r="C1586" s="222"/>
      <c r="D1586" s="212" t="s">
        <v>283</v>
      </c>
      <c r="E1586" s="223" t="s">
        <v>1</v>
      </c>
      <c r="F1586" s="224" t="s">
        <v>1414</v>
      </c>
      <c r="G1586" s="222"/>
      <c r="H1586" s="225">
        <v>36.92</v>
      </c>
      <c r="I1586" s="226"/>
      <c r="J1586" s="222"/>
      <c r="K1586" s="222"/>
      <c r="L1586" s="227"/>
      <c r="M1586" s="228"/>
      <c r="N1586" s="229"/>
      <c r="O1586" s="229"/>
      <c r="P1586" s="229"/>
      <c r="Q1586" s="229"/>
      <c r="R1586" s="229"/>
      <c r="S1586" s="229"/>
      <c r="T1586" s="230"/>
      <c r="AT1586" s="231" t="s">
        <v>283</v>
      </c>
      <c r="AU1586" s="231" t="s">
        <v>84</v>
      </c>
      <c r="AV1586" s="14" t="s">
        <v>84</v>
      </c>
      <c r="AW1586" s="14" t="s">
        <v>32</v>
      </c>
      <c r="AX1586" s="14" t="s">
        <v>76</v>
      </c>
      <c r="AY1586" s="231" t="s">
        <v>272</v>
      </c>
    </row>
    <row r="1587" spans="1:65" s="2" customFormat="1" ht="24.2" customHeight="1">
      <c r="A1587" s="34"/>
      <c r="B1587" s="35"/>
      <c r="C1587" s="192" t="s">
        <v>1431</v>
      </c>
      <c r="D1587" s="192" t="s">
        <v>274</v>
      </c>
      <c r="E1587" s="193" t="s">
        <v>1432</v>
      </c>
      <c r="F1587" s="194" t="s">
        <v>1433</v>
      </c>
      <c r="G1587" s="195" t="s">
        <v>156</v>
      </c>
      <c r="H1587" s="196">
        <v>1359.4280000000001</v>
      </c>
      <c r="I1587" s="197"/>
      <c r="J1587" s="198">
        <f>ROUND(I1587*H1587,2)</f>
        <v>0</v>
      </c>
      <c r="K1587" s="194" t="s">
        <v>278</v>
      </c>
      <c r="L1587" s="39"/>
      <c r="M1587" s="199" t="s">
        <v>1</v>
      </c>
      <c r="N1587" s="200" t="s">
        <v>41</v>
      </c>
      <c r="O1587" s="71"/>
      <c r="P1587" s="201">
        <f>O1587*H1587</f>
        <v>0</v>
      </c>
      <c r="Q1587" s="201">
        <v>0</v>
      </c>
      <c r="R1587" s="201">
        <f>Q1587*H1587</f>
        <v>0</v>
      </c>
      <c r="S1587" s="201">
        <v>0</v>
      </c>
      <c r="T1587" s="202">
        <f>S1587*H1587</f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203" t="s">
        <v>279</v>
      </c>
      <c r="AT1587" s="203" t="s">
        <v>274</v>
      </c>
      <c r="AU1587" s="203" t="s">
        <v>84</v>
      </c>
      <c r="AY1587" s="17" t="s">
        <v>272</v>
      </c>
      <c r="BE1587" s="204">
        <f>IF(N1587="základní",J1587,0)</f>
        <v>0</v>
      </c>
      <c r="BF1587" s="204">
        <f>IF(N1587="snížená",J1587,0)</f>
        <v>0</v>
      </c>
      <c r="BG1587" s="204">
        <f>IF(N1587="zákl. přenesená",J1587,0)</f>
        <v>0</v>
      </c>
      <c r="BH1587" s="204">
        <f>IF(N1587="sníž. přenesená",J1587,0)</f>
        <v>0</v>
      </c>
      <c r="BI1587" s="204">
        <f>IF(N1587="nulová",J1587,0)</f>
        <v>0</v>
      </c>
      <c r="BJ1587" s="17" t="s">
        <v>16</v>
      </c>
      <c r="BK1587" s="204">
        <f>ROUND(I1587*H1587,2)</f>
        <v>0</v>
      </c>
      <c r="BL1587" s="17" t="s">
        <v>279</v>
      </c>
      <c r="BM1587" s="203" t="s">
        <v>1434</v>
      </c>
    </row>
    <row r="1588" spans="1:65" s="2" customFormat="1" ht="11.25">
      <c r="A1588" s="34"/>
      <c r="B1588" s="35"/>
      <c r="C1588" s="36"/>
      <c r="D1588" s="205" t="s">
        <v>281</v>
      </c>
      <c r="E1588" s="36"/>
      <c r="F1588" s="206" t="s">
        <v>1435</v>
      </c>
      <c r="G1588" s="36"/>
      <c r="H1588" s="36"/>
      <c r="I1588" s="207"/>
      <c r="J1588" s="36"/>
      <c r="K1588" s="36"/>
      <c r="L1588" s="39"/>
      <c r="M1588" s="208"/>
      <c r="N1588" s="209"/>
      <c r="O1588" s="71"/>
      <c r="P1588" s="71"/>
      <c r="Q1588" s="71"/>
      <c r="R1588" s="71"/>
      <c r="S1588" s="71"/>
      <c r="T1588" s="72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T1588" s="17" t="s">
        <v>281</v>
      </c>
      <c r="AU1588" s="17" t="s">
        <v>84</v>
      </c>
    </row>
    <row r="1589" spans="1:65" s="2" customFormat="1" ht="24.2" customHeight="1">
      <c r="A1589" s="34"/>
      <c r="B1589" s="35"/>
      <c r="C1589" s="192" t="s">
        <v>1436</v>
      </c>
      <c r="D1589" s="192" t="s">
        <v>274</v>
      </c>
      <c r="E1589" s="193" t="s">
        <v>1437</v>
      </c>
      <c r="F1589" s="194" t="s">
        <v>1438</v>
      </c>
      <c r="G1589" s="195" t="s">
        <v>156</v>
      </c>
      <c r="H1589" s="196">
        <v>0</v>
      </c>
      <c r="I1589" s="197"/>
      <c r="J1589" s="198">
        <f>ROUND(I1589*H1589,2)</f>
        <v>0</v>
      </c>
      <c r="K1589" s="194" t="s">
        <v>278</v>
      </c>
      <c r="L1589" s="39"/>
      <c r="M1589" s="199" t="s">
        <v>1</v>
      </c>
      <c r="N1589" s="200" t="s">
        <v>41</v>
      </c>
      <c r="O1589" s="71"/>
      <c r="P1589" s="201">
        <f>O1589*H1589</f>
        <v>0</v>
      </c>
      <c r="Q1589" s="201">
        <v>1.0399999999999999E-3</v>
      </c>
      <c r="R1589" s="201">
        <f>Q1589*H1589</f>
        <v>0</v>
      </c>
      <c r="S1589" s="201">
        <v>0</v>
      </c>
      <c r="T1589" s="202">
        <f>S1589*H1589</f>
        <v>0</v>
      </c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R1589" s="203" t="s">
        <v>279</v>
      </c>
      <c r="AT1589" s="203" t="s">
        <v>274</v>
      </c>
      <c r="AU1589" s="203" t="s">
        <v>84</v>
      </c>
      <c r="AY1589" s="17" t="s">
        <v>272</v>
      </c>
      <c r="BE1589" s="204">
        <f>IF(N1589="základní",J1589,0)</f>
        <v>0</v>
      </c>
      <c r="BF1589" s="204">
        <f>IF(N1589="snížená",J1589,0)</f>
        <v>0</v>
      </c>
      <c r="BG1589" s="204">
        <f>IF(N1589="zákl. přenesená",J1589,0)</f>
        <v>0</v>
      </c>
      <c r="BH1589" s="204">
        <f>IF(N1589="sníž. přenesená",J1589,0)</f>
        <v>0</v>
      </c>
      <c r="BI1589" s="204">
        <f>IF(N1589="nulová",J1589,0)</f>
        <v>0</v>
      </c>
      <c r="BJ1589" s="17" t="s">
        <v>16</v>
      </c>
      <c r="BK1589" s="204">
        <f>ROUND(I1589*H1589,2)</f>
        <v>0</v>
      </c>
      <c r="BL1589" s="17" t="s">
        <v>279</v>
      </c>
      <c r="BM1589" s="203" t="s">
        <v>1439</v>
      </c>
    </row>
    <row r="1590" spans="1:65" s="2" customFormat="1" ht="11.25">
      <c r="A1590" s="34"/>
      <c r="B1590" s="35"/>
      <c r="C1590" s="36"/>
      <c r="D1590" s="205" t="s">
        <v>281</v>
      </c>
      <c r="E1590" s="36"/>
      <c r="F1590" s="206" t="s">
        <v>1440</v>
      </c>
      <c r="G1590" s="36"/>
      <c r="H1590" s="36"/>
      <c r="I1590" s="207"/>
      <c r="J1590" s="36"/>
      <c r="K1590" s="36"/>
      <c r="L1590" s="39"/>
      <c r="M1590" s="208"/>
      <c r="N1590" s="209"/>
      <c r="O1590" s="71"/>
      <c r="P1590" s="71"/>
      <c r="Q1590" s="71"/>
      <c r="R1590" s="71"/>
      <c r="S1590" s="71"/>
      <c r="T1590" s="72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T1590" s="17" t="s">
        <v>281</v>
      </c>
      <c r="AU1590" s="17" t="s">
        <v>84</v>
      </c>
    </row>
    <row r="1591" spans="1:65" s="13" customFormat="1" ht="11.25">
      <c r="B1591" s="210"/>
      <c r="C1591" s="211"/>
      <c r="D1591" s="212" t="s">
        <v>283</v>
      </c>
      <c r="E1591" s="213" t="s">
        <v>1</v>
      </c>
      <c r="F1591" s="214" t="s">
        <v>831</v>
      </c>
      <c r="G1591" s="211"/>
      <c r="H1591" s="213" t="s">
        <v>1</v>
      </c>
      <c r="I1591" s="215"/>
      <c r="J1591" s="211"/>
      <c r="K1591" s="211"/>
      <c r="L1591" s="216"/>
      <c r="M1591" s="217"/>
      <c r="N1591" s="218"/>
      <c r="O1591" s="218"/>
      <c r="P1591" s="218"/>
      <c r="Q1591" s="218"/>
      <c r="R1591" s="218"/>
      <c r="S1591" s="218"/>
      <c r="T1591" s="219"/>
      <c r="AT1591" s="220" t="s">
        <v>283</v>
      </c>
      <c r="AU1591" s="220" t="s">
        <v>84</v>
      </c>
      <c r="AV1591" s="13" t="s">
        <v>16</v>
      </c>
      <c r="AW1591" s="13" t="s">
        <v>32</v>
      </c>
      <c r="AX1591" s="13" t="s">
        <v>76</v>
      </c>
      <c r="AY1591" s="220" t="s">
        <v>272</v>
      </c>
    </row>
    <row r="1592" spans="1:65" s="14" customFormat="1" ht="11.25">
      <c r="B1592" s="221"/>
      <c r="C1592" s="222"/>
      <c r="D1592" s="212" t="s">
        <v>283</v>
      </c>
      <c r="E1592" s="223" t="s">
        <v>1</v>
      </c>
      <c r="F1592" s="224" t="s">
        <v>1441</v>
      </c>
      <c r="G1592" s="222"/>
      <c r="H1592" s="225">
        <v>645.95699999999999</v>
      </c>
      <c r="I1592" s="226"/>
      <c r="J1592" s="222"/>
      <c r="K1592" s="222"/>
      <c r="L1592" s="227"/>
      <c r="M1592" s="228"/>
      <c r="N1592" s="229"/>
      <c r="O1592" s="229"/>
      <c r="P1592" s="229"/>
      <c r="Q1592" s="229"/>
      <c r="R1592" s="229"/>
      <c r="S1592" s="229"/>
      <c r="T1592" s="230"/>
      <c r="AT1592" s="231" t="s">
        <v>283</v>
      </c>
      <c r="AU1592" s="231" t="s">
        <v>84</v>
      </c>
      <c r="AV1592" s="14" t="s">
        <v>84</v>
      </c>
      <c r="AW1592" s="14" t="s">
        <v>32</v>
      </c>
      <c r="AX1592" s="14" t="s">
        <v>76</v>
      </c>
      <c r="AY1592" s="231" t="s">
        <v>272</v>
      </c>
    </row>
    <row r="1593" spans="1:65" s="13" customFormat="1" ht="11.25">
      <c r="B1593" s="210"/>
      <c r="C1593" s="211"/>
      <c r="D1593" s="212" t="s">
        <v>283</v>
      </c>
      <c r="E1593" s="213" t="s">
        <v>1</v>
      </c>
      <c r="F1593" s="214" t="s">
        <v>285</v>
      </c>
      <c r="G1593" s="211"/>
      <c r="H1593" s="213" t="s">
        <v>1</v>
      </c>
      <c r="I1593" s="215"/>
      <c r="J1593" s="211"/>
      <c r="K1593" s="211"/>
      <c r="L1593" s="216"/>
      <c r="M1593" s="217"/>
      <c r="N1593" s="218"/>
      <c r="O1593" s="218"/>
      <c r="P1593" s="218"/>
      <c r="Q1593" s="218"/>
      <c r="R1593" s="218"/>
      <c r="S1593" s="218"/>
      <c r="T1593" s="219"/>
      <c r="AT1593" s="220" t="s">
        <v>283</v>
      </c>
      <c r="AU1593" s="220" t="s">
        <v>84</v>
      </c>
      <c r="AV1593" s="13" t="s">
        <v>16</v>
      </c>
      <c r="AW1593" s="13" t="s">
        <v>32</v>
      </c>
      <c r="AX1593" s="13" t="s">
        <v>76</v>
      </c>
      <c r="AY1593" s="220" t="s">
        <v>272</v>
      </c>
    </row>
    <row r="1594" spans="1:65" s="13" customFormat="1" ht="11.25">
      <c r="B1594" s="210"/>
      <c r="C1594" s="211"/>
      <c r="D1594" s="212" t="s">
        <v>283</v>
      </c>
      <c r="E1594" s="213" t="s">
        <v>1</v>
      </c>
      <c r="F1594" s="214" t="s">
        <v>698</v>
      </c>
      <c r="G1594" s="211"/>
      <c r="H1594" s="213" t="s">
        <v>1</v>
      </c>
      <c r="I1594" s="215"/>
      <c r="J1594" s="211"/>
      <c r="K1594" s="211"/>
      <c r="L1594" s="216"/>
      <c r="M1594" s="217"/>
      <c r="N1594" s="218"/>
      <c r="O1594" s="218"/>
      <c r="P1594" s="218"/>
      <c r="Q1594" s="218"/>
      <c r="R1594" s="218"/>
      <c r="S1594" s="218"/>
      <c r="T1594" s="219"/>
      <c r="AT1594" s="220" t="s">
        <v>283</v>
      </c>
      <c r="AU1594" s="220" t="s">
        <v>84</v>
      </c>
      <c r="AV1594" s="13" t="s">
        <v>16</v>
      </c>
      <c r="AW1594" s="13" t="s">
        <v>32</v>
      </c>
      <c r="AX1594" s="13" t="s">
        <v>76</v>
      </c>
      <c r="AY1594" s="220" t="s">
        <v>272</v>
      </c>
    </row>
    <row r="1595" spans="1:65" s="14" customFormat="1" ht="11.25">
      <c r="B1595" s="221"/>
      <c r="C1595" s="222"/>
      <c r="D1595" s="212" t="s">
        <v>283</v>
      </c>
      <c r="E1595" s="223" t="s">
        <v>1</v>
      </c>
      <c r="F1595" s="224" t="s">
        <v>1414</v>
      </c>
      <c r="G1595" s="222"/>
      <c r="H1595" s="225">
        <v>36.92</v>
      </c>
      <c r="I1595" s="226"/>
      <c r="J1595" s="222"/>
      <c r="K1595" s="222"/>
      <c r="L1595" s="227"/>
      <c r="M1595" s="228"/>
      <c r="N1595" s="229"/>
      <c r="O1595" s="229"/>
      <c r="P1595" s="229"/>
      <c r="Q1595" s="229"/>
      <c r="R1595" s="229"/>
      <c r="S1595" s="229"/>
      <c r="T1595" s="230"/>
      <c r="AT1595" s="231" t="s">
        <v>283</v>
      </c>
      <c r="AU1595" s="231" t="s">
        <v>84</v>
      </c>
      <c r="AV1595" s="14" t="s">
        <v>84</v>
      </c>
      <c r="AW1595" s="14" t="s">
        <v>32</v>
      </c>
      <c r="AX1595" s="14" t="s">
        <v>76</v>
      </c>
      <c r="AY1595" s="231" t="s">
        <v>272</v>
      </c>
    </row>
    <row r="1596" spans="1:65" s="13" customFormat="1" ht="11.25">
      <c r="B1596" s="210"/>
      <c r="C1596" s="211"/>
      <c r="D1596" s="212" t="s">
        <v>283</v>
      </c>
      <c r="E1596" s="213" t="s">
        <v>1</v>
      </c>
      <c r="F1596" s="214" t="s">
        <v>285</v>
      </c>
      <c r="G1596" s="211"/>
      <c r="H1596" s="213" t="s">
        <v>1</v>
      </c>
      <c r="I1596" s="215"/>
      <c r="J1596" s="211"/>
      <c r="K1596" s="211"/>
      <c r="L1596" s="216"/>
      <c r="M1596" s="217"/>
      <c r="N1596" s="218"/>
      <c r="O1596" s="218"/>
      <c r="P1596" s="218"/>
      <c r="Q1596" s="218"/>
      <c r="R1596" s="218"/>
      <c r="S1596" s="218"/>
      <c r="T1596" s="219"/>
      <c r="AT1596" s="220" t="s">
        <v>283</v>
      </c>
      <c r="AU1596" s="220" t="s">
        <v>84</v>
      </c>
      <c r="AV1596" s="13" t="s">
        <v>16</v>
      </c>
      <c r="AW1596" s="13" t="s">
        <v>32</v>
      </c>
      <c r="AX1596" s="13" t="s">
        <v>76</v>
      </c>
      <c r="AY1596" s="220" t="s">
        <v>272</v>
      </c>
    </row>
    <row r="1597" spans="1:65" s="13" customFormat="1" ht="11.25">
      <c r="B1597" s="210"/>
      <c r="C1597" s="211"/>
      <c r="D1597" s="212" t="s">
        <v>283</v>
      </c>
      <c r="E1597" s="213" t="s">
        <v>1</v>
      </c>
      <c r="F1597" s="214" t="s">
        <v>289</v>
      </c>
      <c r="G1597" s="211"/>
      <c r="H1597" s="213" t="s">
        <v>1</v>
      </c>
      <c r="I1597" s="215"/>
      <c r="J1597" s="211"/>
      <c r="K1597" s="211"/>
      <c r="L1597" s="216"/>
      <c r="M1597" s="217"/>
      <c r="N1597" s="218"/>
      <c r="O1597" s="218"/>
      <c r="P1597" s="218"/>
      <c r="Q1597" s="218"/>
      <c r="R1597" s="218"/>
      <c r="S1597" s="218"/>
      <c r="T1597" s="219"/>
      <c r="AT1597" s="220" t="s">
        <v>283</v>
      </c>
      <c r="AU1597" s="220" t="s">
        <v>84</v>
      </c>
      <c r="AV1597" s="13" t="s">
        <v>16</v>
      </c>
      <c r="AW1597" s="13" t="s">
        <v>32</v>
      </c>
      <c r="AX1597" s="13" t="s">
        <v>76</v>
      </c>
      <c r="AY1597" s="220" t="s">
        <v>272</v>
      </c>
    </row>
    <row r="1598" spans="1:65" s="14" customFormat="1" ht="11.25">
      <c r="B1598" s="221"/>
      <c r="C1598" s="222"/>
      <c r="D1598" s="212" t="s">
        <v>283</v>
      </c>
      <c r="E1598" s="223" t="s">
        <v>1</v>
      </c>
      <c r="F1598" s="224" t="s">
        <v>1442</v>
      </c>
      <c r="G1598" s="222"/>
      <c r="H1598" s="225">
        <v>-682.87699999999995</v>
      </c>
      <c r="I1598" s="226"/>
      <c r="J1598" s="222"/>
      <c r="K1598" s="222"/>
      <c r="L1598" s="227"/>
      <c r="M1598" s="228"/>
      <c r="N1598" s="229"/>
      <c r="O1598" s="229"/>
      <c r="P1598" s="229"/>
      <c r="Q1598" s="229"/>
      <c r="R1598" s="229"/>
      <c r="S1598" s="229"/>
      <c r="T1598" s="230"/>
      <c r="AT1598" s="231" t="s">
        <v>283</v>
      </c>
      <c r="AU1598" s="231" t="s">
        <v>84</v>
      </c>
      <c r="AV1598" s="14" t="s">
        <v>84</v>
      </c>
      <c r="AW1598" s="14" t="s">
        <v>32</v>
      </c>
      <c r="AX1598" s="14" t="s">
        <v>76</v>
      </c>
      <c r="AY1598" s="231" t="s">
        <v>272</v>
      </c>
    </row>
    <row r="1599" spans="1:65" s="2" customFormat="1" ht="24.2" customHeight="1">
      <c r="A1599" s="34"/>
      <c r="B1599" s="35"/>
      <c r="C1599" s="192" t="s">
        <v>1443</v>
      </c>
      <c r="D1599" s="192" t="s">
        <v>274</v>
      </c>
      <c r="E1599" s="193" t="s">
        <v>1444</v>
      </c>
      <c r="F1599" s="194" t="s">
        <v>1445</v>
      </c>
      <c r="G1599" s="195" t="s">
        <v>156</v>
      </c>
      <c r="H1599" s="196">
        <v>0</v>
      </c>
      <c r="I1599" s="197"/>
      <c r="J1599" s="198">
        <f>ROUND(I1599*H1599,2)</f>
        <v>0</v>
      </c>
      <c r="K1599" s="194" t="s">
        <v>278</v>
      </c>
      <c r="L1599" s="39"/>
      <c r="M1599" s="199" t="s">
        <v>1</v>
      </c>
      <c r="N1599" s="200" t="s">
        <v>41</v>
      </c>
      <c r="O1599" s="71"/>
      <c r="P1599" s="201">
        <f>O1599*H1599</f>
        <v>0</v>
      </c>
      <c r="Q1599" s="201">
        <v>0</v>
      </c>
      <c r="R1599" s="201">
        <f>Q1599*H1599</f>
        <v>0</v>
      </c>
      <c r="S1599" s="201">
        <v>0</v>
      </c>
      <c r="T1599" s="202">
        <f>S1599*H1599</f>
        <v>0</v>
      </c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R1599" s="203" t="s">
        <v>279</v>
      </c>
      <c r="AT1599" s="203" t="s">
        <v>274</v>
      </c>
      <c r="AU1599" s="203" t="s">
        <v>84</v>
      </c>
      <c r="AY1599" s="17" t="s">
        <v>272</v>
      </c>
      <c r="BE1599" s="204">
        <f>IF(N1599="základní",J1599,0)</f>
        <v>0</v>
      </c>
      <c r="BF1599" s="204">
        <f>IF(N1599="snížená",J1599,0)</f>
        <v>0</v>
      </c>
      <c r="BG1599" s="204">
        <f>IF(N1599="zákl. přenesená",J1599,0)</f>
        <v>0</v>
      </c>
      <c r="BH1599" s="204">
        <f>IF(N1599="sníž. přenesená",J1599,0)</f>
        <v>0</v>
      </c>
      <c r="BI1599" s="204">
        <f>IF(N1599="nulová",J1599,0)</f>
        <v>0</v>
      </c>
      <c r="BJ1599" s="17" t="s">
        <v>16</v>
      </c>
      <c r="BK1599" s="204">
        <f>ROUND(I1599*H1599,2)</f>
        <v>0</v>
      </c>
      <c r="BL1599" s="17" t="s">
        <v>279</v>
      </c>
      <c r="BM1599" s="203" t="s">
        <v>1446</v>
      </c>
    </row>
    <row r="1600" spans="1:65" s="2" customFormat="1" ht="11.25">
      <c r="A1600" s="34"/>
      <c r="B1600" s="35"/>
      <c r="C1600" s="36"/>
      <c r="D1600" s="205" t="s">
        <v>281</v>
      </c>
      <c r="E1600" s="36"/>
      <c r="F1600" s="206" t="s">
        <v>1447</v>
      </c>
      <c r="G1600" s="36"/>
      <c r="H1600" s="36"/>
      <c r="I1600" s="207"/>
      <c r="J1600" s="36"/>
      <c r="K1600" s="36"/>
      <c r="L1600" s="39"/>
      <c r="M1600" s="208"/>
      <c r="N1600" s="209"/>
      <c r="O1600" s="71"/>
      <c r="P1600" s="71"/>
      <c r="Q1600" s="71"/>
      <c r="R1600" s="71"/>
      <c r="S1600" s="71"/>
      <c r="T1600" s="72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T1600" s="17" t="s">
        <v>281</v>
      </c>
      <c r="AU1600" s="17" t="s">
        <v>84</v>
      </c>
    </row>
    <row r="1601" spans="1:65" s="2" customFormat="1" ht="16.5" customHeight="1">
      <c r="A1601" s="34"/>
      <c r="B1601" s="35"/>
      <c r="C1601" s="192" t="s">
        <v>1448</v>
      </c>
      <c r="D1601" s="192" t="s">
        <v>274</v>
      </c>
      <c r="E1601" s="193" t="s">
        <v>1449</v>
      </c>
      <c r="F1601" s="194" t="s">
        <v>1450</v>
      </c>
      <c r="G1601" s="195" t="s">
        <v>380</v>
      </c>
      <c r="H1601" s="196">
        <v>23.46</v>
      </c>
      <c r="I1601" s="197"/>
      <c r="J1601" s="198">
        <f>ROUND(I1601*H1601,2)</f>
        <v>0</v>
      </c>
      <c r="K1601" s="194" t="s">
        <v>278</v>
      </c>
      <c r="L1601" s="39"/>
      <c r="M1601" s="199" t="s">
        <v>1</v>
      </c>
      <c r="N1601" s="200" t="s">
        <v>41</v>
      </c>
      <c r="O1601" s="71"/>
      <c r="P1601" s="201">
        <f>O1601*H1601</f>
        <v>0</v>
      </c>
      <c r="Q1601" s="201">
        <v>1.05555</v>
      </c>
      <c r="R1601" s="201">
        <f>Q1601*H1601</f>
        <v>24.763203000000001</v>
      </c>
      <c r="S1601" s="201">
        <v>0</v>
      </c>
      <c r="T1601" s="202">
        <f>S1601*H1601</f>
        <v>0</v>
      </c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  <c r="AR1601" s="203" t="s">
        <v>279</v>
      </c>
      <c r="AT1601" s="203" t="s">
        <v>274</v>
      </c>
      <c r="AU1601" s="203" t="s">
        <v>84</v>
      </c>
      <c r="AY1601" s="17" t="s">
        <v>272</v>
      </c>
      <c r="BE1601" s="204">
        <f>IF(N1601="základní",J1601,0)</f>
        <v>0</v>
      </c>
      <c r="BF1601" s="204">
        <f>IF(N1601="snížená",J1601,0)</f>
        <v>0</v>
      </c>
      <c r="BG1601" s="204">
        <f>IF(N1601="zákl. přenesená",J1601,0)</f>
        <v>0</v>
      </c>
      <c r="BH1601" s="204">
        <f>IF(N1601="sníž. přenesená",J1601,0)</f>
        <v>0</v>
      </c>
      <c r="BI1601" s="204">
        <f>IF(N1601="nulová",J1601,0)</f>
        <v>0</v>
      </c>
      <c r="BJ1601" s="17" t="s">
        <v>16</v>
      </c>
      <c r="BK1601" s="204">
        <f>ROUND(I1601*H1601,2)</f>
        <v>0</v>
      </c>
      <c r="BL1601" s="17" t="s">
        <v>279</v>
      </c>
      <c r="BM1601" s="203" t="s">
        <v>1451</v>
      </c>
    </row>
    <row r="1602" spans="1:65" s="2" customFormat="1" ht="11.25">
      <c r="A1602" s="34"/>
      <c r="B1602" s="35"/>
      <c r="C1602" s="36"/>
      <c r="D1602" s="205" t="s">
        <v>281</v>
      </c>
      <c r="E1602" s="36"/>
      <c r="F1602" s="206" t="s">
        <v>1452</v>
      </c>
      <c r="G1602" s="36"/>
      <c r="H1602" s="36"/>
      <c r="I1602" s="207"/>
      <c r="J1602" s="36"/>
      <c r="K1602" s="36"/>
      <c r="L1602" s="39"/>
      <c r="M1602" s="208"/>
      <c r="N1602" s="209"/>
      <c r="O1602" s="71"/>
      <c r="P1602" s="71"/>
      <c r="Q1602" s="71"/>
      <c r="R1602" s="71"/>
      <c r="S1602" s="71"/>
      <c r="T1602" s="72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T1602" s="17" t="s">
        <v>281</v>
      </c>
      <c r="AU1602" s="17" t="s">
        <v>84</v>
      </c>
    </row>
    <row r="1603" spans="1:65" s="13" customFormat="1" ht="11.25">
      <c r="B1603" s="210"/>
      <c r="C1603" s="211"/>
      <c r="D1603" s="212" t="s">
        <v>283</v>
      </c>
      <c r="E1603" s="213" t="s">
        <v>1</v>
      </c>
      <c r="F1603" s="214" t="s">
        <v>1453</v>
      </c>
      <c r="G1603" s="211"/>
      <c r="H1603" s="213" t="s">
        <v>1</v>
      </c>
      <c r="I1603" s="215"/>
      <c r="J1603" s="211"/>
      <c r="K1603" s="211"/>
      <c r="L1603" s="216"/>
      <c r="M1603" s="217"/>
      <c r="N1603" s="218"/>
      <c r="O1603" s="218"/>
      <c r="P1603" s="218"/>
      <c r="Q1603" s="218"/>
      <c r="R1603" s="218"/>
      <c r="S1603" s="218"/>
      <c r="T1603" s="219"/>
      <c r="AT1603" s="220" t="s">
        <v>283</v>
      </c>
      <c r="AU1603" s="220" t="s">
        <v>84</v>
      </c>
      <c r="AV1603" s="13" t="s">
        <v>16</v>
      </c>
      <c r="AW1603" s="13" t="s">
        <v>32</v>
      </c>
      <c r="AX1603" s="13" t="s">
        <v>76</v>
      </c>
      <c r="AY1603" s="220" t="s">
        <v>272</v>
      </c>
    </row>
    <row r="1604" spans="1:65" s="13" customFormat="1" ht="11.25">
      <c r="B1604" s="210"/>
      <c r="C1604" s="211"/>
      <c r="D1604" s="212" t="s">
        <v>283</v>
      </c>
      <c r="E1604" s="213" t="s">
        <v>1</v>
      </c>
      <c r="F1604" s="214" t="s">
        <v>285</v>
      </c>
      <c r="G1604" s="211"/>
      <c r="H1604" s="213" t="s">
        <v>1</v>
      </c>
      <c r="I1604" s="215"/>
      <c r="J1604" s="211"/>
      <c r="K1604" s="211"/>
      <c r="L1604" s="216"/>
      <c r="M1604" s="217"/>
      <c r="N1604" s="218"/>
      <c r="O1604" s="218"/>
      <c r="P1604" s="218"/>
      <c r="Q1604" s="218"/>
      <c r="R1604" s="218"/>
      <c r="S1604" s="218"/>
      <c r="T1604" s="219"/>
      <c r="AT1604" s="220" t="s">
        <v>283</v>
      </c>
      <c r="AU1604" s="220" t="s">
        <v>84</v>
      </c>
      <c r="AV1604" s="13" t="s">
        <v>16</v>
      </c>
      <c r="AW1604" s="13" t="s">
        <v>32</v>
      </c>
      <c r="AX1604" s="13" t="s">
        <v>76</v>
      </c>
      <c r="AY1604" s="220" t="s">
        <v>272</v>
      </c>
    </row>
    <row r="1605" spans="1:65" s="14" customFormat="1" ht="11.25">
      <c r="B1605" s="221"/>
      <c r="C1605" s="222"/>
      <c r="D1605" s="212" t="s">
        <v>283</v>
      </c>
      <c r="E1605" s="223" t="s">
        <v>1</v>
      </c>
      <c r="F1605" s="224" t="s">
        <v>1454</v>
      </c>
      <c r="G1605" s="222"/>
      <c r="H1605" s="225">
        <v>12.926</v>
      </c>
      <c r="I1605" s="226"/>
      <c r="J1605" s="222"/>
      <c r="K1605" s="222"/>
      <c r="L1605" s="227"/>
      <c r="M1605" s="228"/>
      <c r="N1605" s="229"/>
      <c r="O1605" s="229"/>
      <c r="P1605" s="229"/>
      <c r="Q1605" s="229"/>
      <c r="R1605" s="229"/>
      <c r="S1605" s="229"/>
      <c r="T1605" s="230"/>
      <c r="AT1605" s="231" t="s">
        <v>283</v>
      </c>
      <c r="AU1605" s="231" t="s">
        <v>84</v>
      </c>
      <c r="AV1605" s="14" t="s">
        <v>84</v>
      </c>
      <c r="AW1605" s="14" t="s">
        <v>32</v>
      </c>
      <c r="AX1605" s="14" t="s">
        <v>76</v>
      </c>
      <c r="AY1605" s="231" t="s">
        <v>272</v>
      </c>
    </row>
    <row r="1606" spans="1:65" s="14" customFormat="1" ht="11.25">
      <c r="B1606" s="221"/>
      <c r="C1606" s="222"/>
      <c r="D1606" s="212" t="s">
        <v>283</v>
      </c>
      <c r="E1606" s="223" t="s">
        <v>1</v>
      </c>
      <c r="F1606" s="224" t="s">
        <v>1455</v>
      </c>
      <c r="G1606" s="222"/>
      <c r="H1606" s="225">
        <v>25.818999999999999</v>
      </c>
      <c r="I1606" s="226"/>
      <c r="J1606" s="222"/>
      <c r="K1606" s="222"/>
      <c r="L1606" s="227"/>
      <c r="M1606" s="228"/>
      <c r="N1606" s="229"/>
      <c r="O1606" s="229"/>
      <c r="P1606" s="229"/>
      <c r="Q1606" s="229"/>
      <c r="R1606" s="229"/>
      <c r="S1606" s="229"/>
      <c r="T1606" s="230"/>
      <c r="AT1606" s="231" t="s">
        <v>283</v>
      </c>
      <c r="AU1606" s="231" t="s">
        <v>84</v>
      </c>
      <c r="AV1606" s="14" t="s">
        <v>84</v>
      </c>
      <c r="AW1606" s="14" t="s">
        <v>32</v>
      </c>
      <c r="AX1606" s="14" t="s">
        <v>76</v>
      </c>
      <c r="AY1606" s="231" t="s">
        <v>272</v>
      </c>
    </row>
    <row r="1607" spans="1:65" s="14" customFormat="1" ht="11.25">
      <c r="B1607" s="221"/>
      <c r="C1607" s="222"/>
      <c r="D1607" s="212" t="s">
        <v>283</v>
      </c>
      <c r="E1607" s="223" t="s">
        <v>1</v>
      </c>
      <c r="F1607" s="224" t="s">
        <v>1456</v>
      </c>
      <c r="G1607" s="222"/>
      <c r="H1607" s="225">
        <v>26.888999999999999</v>
      </c>
      <c r="I1607" s="226"/>
      <c r="J1607" s="222"/>
      <c r="K1607" s="222"/>
      <c r="L1607" s="227"/>
      <c r="M1607" s="228"/>
      <c r="N1607" s="229"/>
      <c r="O1607" s="229"/>
      <c r="P1607" s="229"/>
      <c r="Q1607" s="229"/>
      <c r="R1607" s="229"/>
      <c r="S1607" s="229"/>
      <c r="T1607" s="230"/>
      <c r="AT1607" s="231" t="s">
        <v>283</v>
      </c>
      <c r="AU1607" s="231" t="s">
        <v>84</v>
      </c>
      <c r="AV1607" s="14" t="s">
        <v>84</v>
      </c>
      <c r="AW1607" s="14" t="s">
        <v>32</v>
      </c>
      <c r="AX1607" s="14" t="s">
        <v>76</v>
      </c>
      <c r="AY1607" s="231" t="s">
        <v>272</v>
      </c>
    </row>
    <row r="1608" spans="1:65" s="14" customFormat="1" ht="11.25">
      <c r="B1608" s="221"/>
      <c r="C1608" s="222"/>
      <c r="D1608" s="212" t="s">
        <v>283</v>
      </c>
      <c r="E1608" s="223" t="s">
        <v>1</v>
      </c>
      <c r="F1608" s="224" t="s">
        <v>1457</v>
      </c>
      <c r="G1608" s="222"/>
      <c r="H1608" s="225">
        <v>4.2640000000000002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84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13" customFormat="1" ht="11.25">
      <c r="B1609" s="210"/>
      <c r="C1609" s="211"/>
      <c r="D1609" s="212" t="s">
        <v>283</v>
      </c>
      <c r="E1609" s="213" t="s">
        <v>1</v>
      </c>
      <c r="F1609" s="214" t="s">
        <v>285</v>
      </c>
      <c r="G1609" s="211"/>
      <c r="H1609" s="213" t="s">
        <v>1</v>
      </c>
      <c r="I1609" s="215"/>
      <c r="J1609" s="211"/>
      <c r="K1609" s="211"/>
      <c r="L1609" s="216"/>
      <c r="M1609" s="217"/>
      <c r="N1609" s="218"/>
      <c r="O1609" s="218"/>
      <c r="P1609" s="218"/>
      <c r="Q1609" s="218"/>
      <c r="R1609" s="218"/>
      <c r="S1609" s="218"/>
      <c r="T1609" s="219"/>
      <c r="AT1609" s="220" t="s">
        <v>283</v>
      </c>
      <c r="AU1609" s="220" t="s">
        <v>84</v>
      </c>
      <c r="AV1609" s="13" t="s">
        <v>16</v>
      </c>
      <c r="AW1609" s="13" t="s">
        <v>32</v>
      </c>
      <c r="AX1609" s="13" t="s">
        <v>76</v>
      </c>
      <c r="AY1609" s="220" t="s">
        <v>272</v>
      </c>
    </row>
    <row r="1610" spans="1:65" s="13" customFormat="1" ht="11.25">
      <c r="B1610" s="210"/>
      <c r="C1610" s="211"/>
      <c r="D1610" s="212" t="s">
        <v>283</v>
      </c>
      <c r="E1610" s="213" t="s">
        <v>1</v>
      </c>
      <c r="F1610" s="214" t="s">
        <v>289</v>
      </c>
      <c r="G1610" s="211"/>
      <c r="H1610" s="213" t="s">
        <v>1</v>
      </c>
      <c r="I1610" s="215"/>
      <c r="J1610" s="211"/>
      <c r="K1610" s="211"/>
      <c r="L1610" s="216"/>
      <c r="M1610" s="217"/>
      <c r="N1610" s="218"/>
      <c r="O1610" s="218"/>
      <c r="P1610" s="218"/>
      <c r="Q1610" s="218"/>
      <c r="R1610" s="218"/>
      <c r="S1610" s="218"/>
      <c r="T1610" s="219"/>
      <c r="AT1610" s="220" t="s">
        <v>283</v>
      </c>
      <c r="AU1610" s="220" t="s">
        <v>84</v>
      </c>
      <c r="AV1610" s="13" t="s">
        <v>16</v>
      </c>
      <c r="AW1610" s="13" t="s">
        <v>32</v>
      </c>
      <c r="AX1610" s="13" t="s">
        <v>76</v>
      </c>
      <c r="AY1610" s="220" t="s">
        <v>272</v>
      </c>
    </row>
    <row r="1611" spans="1:65" s="14" customFormat="1" ht="11.25">
      <c r="B1611" s="221"/>
      <c r="C1611" s="222"/>
      <c r="D1611" s="212" t="s">
        <v>283</v>
      </c>
      <c r="E1611" s="223" t="s">
        <v>1</v>
      </c>
      <c r="F1611" s="224" t="s">
        <v>1458</v>
      </c>
      <c r="G1611" s="222"/>
      <c r="H1611" s="225">
        <v>-12.926</v>
      </c>
      <c r="I1611" s="226"/>
      <c r="J1611" s="222"/>
      <c r="K1611" s="222"/>
      <c r="L1611" s="227"/>
      <c r="M1611" s="228"/>
      <c r="N1611" s="229"/>
      <c r="O1611" s="229"/>
      <c r="P1611" s="229"/>
      <c r="Q1611" s="229"/>
      <c r="R1611" s="229"/>
      <c r="S1611" s="229"/>
      <c r="T1611" s="230"/>
      <c r="AT1611" s="231" t="s">
        <v>283</v>
      </c>
      <c r="AU1611" s="231" t="s">
        <v>84</v>
      </c>
      <c r="AV1611" s="14" t="s">
        <v>84</v>
      </c>
      <c r="AW1611" s="14" t="s">
        <v>32</v>
      </c>
      <c r="AX1611" s="14" t="s">
        <v>76</v>
      </c>
      <c r="AY1611" s="231" t="s">
        <v>272</v>
      </c>
    </row>
    <row r="1612" spans="1:65" s="13" customFormat="1" ht="22.5">
      <c r="B1612" s="210"/>
      <c r="C1612" s="211"/>
      <c r="D1612" s="212" t="s">
        <v>283</v>
      </c>
      <c r="E1612" s="213" t="s">
        <v>1</v>
      </c>
      <c r="F1612" s="214" t="s">
        <v>1459</v>
      </c>
      <c r="G1612" s="211"/>
      <c r="H1612" s="213" t="s">
        <v>1</v>
      </c>
      <c r="I1612" s="215"/>
      <c r="J1612" s="211"/>
      <c r="K1612" s="211"/>
      <c r="L1612" s="216"/>
      <c r="M1612" s="217"/>
      <c r="N1612" s="218"/>
      <c r="O1612" s="218"/>
      <c r="P1612" s="218"/>
      <c r="Q1612" s="218"/>
      <c r="R1612" s="218"/>
      <c r="S1612" s="218"/>
      <c r="T1612" s="219"/>
      <c r="AT1612" s="220" t="s">
        <v>283</v>
      </c>
      <c r="AU1612" s="220" t="s">
        <v>84</v>
      </c>
      <c r="AV1612" s="13" t="s">
        <v>16</v>
      </c>
      <c r="AW1612" s="13" t="s">
        <v>32</v>
      </c>
      <c r="AX1612" s="13" t="s">
        <v>76</v>
      </c>
      <c r="AY1612" s="220" t="s">
        <v>272</v>
      </c>
    </row>
    <row r="1613" spans="1:65" s="14" customFormat="1" ht="11.25">
      <c r="B1613" s="221"/>
      <c r="C1613" s="222"/>
      <c r="D1613" s="212" t="s">
        <v>283</v>
      </c>
      <c r="E1613" s="223" t="s">
        <v>1</v>
      </c>
      <c r="F1613" s="224" t="s">
        <v>1460</v>
      </c>
      <c r="G1613" s="222"/>
      <c r="H1613" s="225">
        <v>-33.512</v>
      </c>
      <c r="I1613" s="226"/>
      <c r="J1613" s="222"/>
      <c r="K1613" s="222"/>
      <c r="L1613" s="227"/>
      <c r="M1613" s="228"/>
      <c r="N1613" s="229"/>
      <c r="O1613" s="229"/>
      <c r="P1613" s="229"/>
      <c r="Q1613" s="229"/>
      <c r="R1613" s="229"/>
      <c r="S1613" s="229"/>
      <c r="T1613" s="230"/>
      <c r="AT1613" s="231" t="s">
        <v>283</v>
      </c>
      <c r="AU1613" s="231" t="s">
        <v>84</v>
      </c>
      <c r="AV1613" s="14" t="s">
        <v>84</v>
      </c>
      <c r="AW1613" s="14" t="s">
        <v>32</v>
      </c>
      <c r="AX1613" s="14" t="s">
        <v>76</v>
      </c>
      <c r="AY1613" s="231" t="s">
        <v>272</v>
      </c>
    </row>
    <row r="1614" spans="1:65" s="2" customFormat="1" ht="16.5" customHeight="1">
      <c r="A1614" s="34"/>
      <c r="B1614" s="35"/>
      <c r="C1614" s="192" t="s">
        <v>1461</v>
      </c>
      <c r="D1614" s="192" t="s">
        <v>274</v>
      </c>
      <c r="E1614" s="193" t="s">
        <v>1462</v>
      </c>
      <c r="F1614" s="194" t="s">
        <v>1463</v>
      </c>
      <c r="G1614" s="195" t="s">
        <v>380</v>
      </c>
      <c r="H1614" s="196">
        <v>33.512</v>
      </c>
      <c r="I1614" s="197"/>
      <c r="J1614" s="198">
        <f>ROUND(I1614*H1614,2)</f>
        <v>0</v>
      </c>
      <c r="K1614" s="194" t="s">
        <v>1</v>
      </c>
      <c r="L1614" s="39"/>
      <c r="M1614" s="199" t="s">
        <v>1</v>
      </c>
      <c r="N1614" s="200" t="s">
        <v>41</v>
      </c>
      <c r="O1614" s="71"/>
      <c r="P1614" s="201">
        <f>O1614*H1614</f>
        <v>0</v>
      </c>
      <c r="Q1614" s="201">
        <v>1.05555</v>
      </c>
      <c r="R1614" s="201">
        <f>Q1614*H1614</f>
        <v>35.373591599999997</v>
      </c>
      <c r="S1614" s="201">
        <v>0</v>
      </c>
      <c r="T1614" s="202">
        <f>S1614*H1614</f>
        <v>0</v>
      </c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R1614" s="203" t="s">
        <v>279</v>
      </c>
      <c r="AT1614" s="203" t="s">
        <v>274</v>
      </c>
      <c r="AU1614" s="203" t="s">
        <v>84</v>
      </c>
      <c r="AY1614" s="17" t="s">
        <v>272</v>
      </c>
      <c r="BE1614" s="204">
        <f>IF(N1614="základní",J1614,0)</f>
        <v>0</v>
      </c>
      <c r="BF1614" s="204">
        <f>IF(N1614="snížená",J1614,0)</f>
        <v>0</v>
      </c>
      <c r="BG1614" s="204">
        <f>IF(N1614="zákl. přenesená",J1614,0)</f>
        <v>0</v>
      </c>
      <c r="BH1614" s="204">
        <f>IF(N1614="sníž. přenesená",J1614,0)</f>
        <v>0</v>
      </c>
      <c r="BI1614" s="204">
        <f>IF(N1614="nulová",J1614,0)</f>
        <v>0</v>
      </c>
      <c r="BJ1614" s="17" t="s">
        <v>16</v>
      </c>
      <c r="BK1614" s="204">
        <f>ROUND(I1614*H1614,2)</f>
        <v>0</v>
      </c>
      <c r="BL1614" s="17" t="s">
        <v>279</v>
      </c>
      <c r="BM1614" s="203" t="s">
        <v>1464</v>
      </c>
    </row>
    <row r="1615" spans="1:65" s="13" customFormat="1" ht="11.25">
      <c r="B1615" s="210"/>
      <c r="C1615" s="211"/>
      <c r="D1615" s="212" t="s">
        <v>283</v>
      </c>
      <c r="E1615" s="213" t="s">
        <v>1</v>
      </c>
      <c r="F1615" s="214" t="s">
        <v>1453</v>
      </c>
      <c r="G1615" s="211"/>
      <c r="H1615" s="213" t="s">
        <v>1</v>
      </c>
      <c r="I1615" s="215"/>
      <c r="J1615" s="211"/>
      <c r="K1615" s="211"/>
      <c r="L1615" s="216"/>
      <c r="M1615" s="217"/>
      <c r="N1615" s="218"/>
      <c r="O1615" s="218"/>
      <c r="P1615" s="218"/>
      <c r="Q1615" s="218"/>
      <c r="R1615" s="218"/>
      <c r="S1615" s="218"/>
      <c r="T1615" s="219"/>
      <c r="AT1615" s="220" t="s">
        <v>283</v>
      </c>
      <c r="AU1615" s="220" t="s">
        <v>84</v>
      </c>
      <c r="AV1615" s="13" t="s">
        <v>16</v>
      </c>
      <c r="AW1615" s="13" t="s">
        <v>32</v>
      </c>
      <c r="AX1615" s="13" t="s">
        <v>76</v>
      </c>
      <c r="AY1615" s="220" t="s">
        <v>272</v>
      </c>
    </row>
    <row r="1616" spans="1:65" s="13" customFormat="1" ht="11.25">
      <c r="B1616" s="210"/>
      <c r="C1616" s="211"/>
      <c r="D1616" s="212" t="s">
        <v>283</v>
      </c>
      <c r="E1616" s="213" t="s">
        <v>1</v>
      </c>
      <c r="F1616" s="214" t="s">
        <v>285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84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3" customFormat="1" ht="22.5">
      <c r="B1617" s="210"/>
      <c r="C1617" s="211"/>
      <c r="D1617" s="212" t="s">
        <v>283</v>
      </c>
      <c r="E1617" s="213" t="s">
        <v>1</v>
      </c>
      <c r="F1617" s="214" t="s">
        <v>1465</v>
      </c>
      <c r="G1617" s="211"/>
      <c r="H1617" s="213" t="s">
        <v>1</v>
      </c>
      <c r="I1617" s="215"/>
      <c r="J1617" s="211"/>
      <c r="K1617" s="211"/>
      <c r="L1617" s="216"/>
      <c r="M1617" s="217"/>
      <c r="N1617" s="218"/>
      <c r="O1617" s="218"/>
      <c r="P1617" s="218"/>
      <c r="Q1617" s="218"/>
      <c r="R1617" s="218"/>
      <c r="S1617" s="218"/>
      <c r="T1617" s="219"/>
      <c r="AT1617" s="220" t="s">
        <v>283</v>
      </c>
      <c r="AU1617" s="220" t="s">
        <v>84</v>
      </c>
      <c r="AV1617" s="13" t="s">
        <v>16</v>
      </c>
      <c r="AW1617" s="13" t="s">
        <v>32</v>
      </c>
      <c r="AX1617" s="13" t="s">
        <v>76</v>
      </c>
      <c r="AY1617" s="220" t="s">
        <v>272</v>
      </c>
    </row>
    <row r="1618" spans="1:65" s="14" customFormat="1" ht="11.25">
      <c r="B1618" s="221"/>
      <c r="C1618" s="222"/>
      <c r="D1618" s="212" t="s">
        <v>283</v>
      </c>
      <c r="E1618" s="223" t="s">
        <v>1</v>
      </c>
      <c r="F1618" s="224" t="s">
        <v>1466</v>
      </c>
      <c r="G1618" s="222"/>
      <c r="H1618" s="225">
        <v>33.512</v>
      </c>
      <c r="I1618" s="226"/>
      <c r="J1618" s="222"/>
      <c r="K1618" s="222"/>
      <c r="L1618" s="227"/>
      <c r="M1618" s="228"/>
      <c r="N1618" s="229"/>
      <c r="O1618" s="229"/>
      <c r="P1618" s="229"/>
      <c r="Q1618" s="229"/>
      <c r="R1618" s="229"/>
      <c r="S1618" s="229"/>
      <c r="T1618" s="230"/>
      <c r="AT1618" s="231" t="s">
        <v>283</v>
      </c>
      <c r="AU1618" s="231" t="s">
        <v>84</v>
      </c>
      <c r="AV1618" s="14" t="s">
        <v>84</v>
      </c>
      <c r="AW1618" s="14" t="s">
        <v>32</v>
      </c>
      <c r="AX1618" s="14" t="s">
        <v>76</v>
      </c>
      <c r="AY1618" s="231" t="s">
        <v>272</v>
      </c>
    </row>
    <row r="1619" spans="1:65" s="2" customFormat="1" ht="16.5" customHeight="1">
      <c r="A1619" s="34"/>
      <c r="B1619" s="35"/>
      <c r="C1619" s="192" t="s">
        <v>1467</v>
      </c>
      <c r="D1619" s="192" t="s">
        <v>274</v>
      </c>
      <c r="E1619" s="193" t="s">
        <v>1468</v>
      </c>
      <c r="F1619" s="194" t="s">
        <v>1469</v>
      </c>
      <c r="G1619" s="195" t="s">
        <v>277</v>
      </c>
      <c r="H1619" s="196">
        <v>116.276</v>
      </c>
      <c r="I1619" s="197"/>
      <c r="J1619" s="198">
        <f>ROUND(I1619*H1619,2)</f>
        <v>0</v>
      </c>
      <c r="K1619" s="194" t="s">
        <v>278</v>
      </c>
      <c r="L1619" s="39"/>
      <c r="M1619" s="199" t="s">
        <v>1</v>
      </c>
      <c r="N1619" s="200" t="s">
        <v>41</v>
      </c>
      <c r="O1619" s="71"/>
      <c r="P1619" s="201">
        <f>O1619*H1619</f>
        <v>0</v>
      </c>
      <c r="Q1619" s="201">
        <v>2.5019399999999998</v>
      </c>
      <c r="R1619" s="201">
        <f>Q1619*H1619</f>
        <v>290.91557544</v>
      </c>
      <c r="S1619" s="201">
        <v>0</v>
      </c>
      <c r="T1619" s="202">
        <f>S1619*H1619</f>
        <v>0</v>
      </c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R1619" s="203" t="s">
        <v>279</v>
      </c>
      <c r="AT1619" s="203" t="s">
        <v>274</v>
      </c>
      <c r="AU1619" s="203" t="s">
        <v>84</v>
      </c>
      <c r="AY1619" s="17" t="s">
        <v>272</v>
      </c>
      <c r="BE1619" s="204">
        <f>IF(N1619="základní",J1619,0)</f>
        <v>0</v>
      </c>
      <c r="BF1619" s="204">
        <f>IF(N1619="snížená",J1619,0)</f>
        <v>0</v>
      </c>
      <c r="BG1619" s="204">
        <f>IF(N1619="zákl. přenesená",J1619,0)</f>
        <v>0</v>
      </c>
      <c r="BH1619" s="204">
        <f>IF(N1619="sníž. přenesená",J1619,0)</f>
        <v>0</v>
      </c>
      <c r="BI1619" s="204">
        <f>IF(N1619="nulová",J1619,0)</f>
        <v>0</v>
      </c>
      <c r="BJ1619" s="17" t="s">
        <v>16</v>
      </c>
      <c r="BK1619" s="204">
        <f>ROUND(I1619*H1619,2)</f>
        <v>0</v>
      </c>
      <c r="BL1619" s="17" t="s">
        <v>279</v>
      </c>
      <c r="BM1619" s="203" t="s">
        <v>1470</v>
      </c>
    </row>
    <row r="1620" spans="1:65" s="2" customFormat="1" ht="11.25">
      <c r="A1620" s="34"/>
      <c r="B1620" s="35"/>
      <c r="C1620" s="36"/>
      <c r="D1620" s="205" t="s">
        <v>281</v>
      </c>
      <c r="E1620" s="36"/>
      <c r="F1620" s="206" t="s">
        <v>1471</v>
      </c>
      <c r="G1620" s="36"/>
      <c r="H1620" s="36"/>
      <c r="I1620" s="207"/>
      <c r="J1620" s="36"/>
      <c r="K1620" s="36"/>
      <c r="L1620" s="39"/>
      <c r="M1620" s="208"/>
      <c r="N1620" s="209"/>
      <c r="O1620" s="71"/>
      <c r="P1620" s="71"/>
      <c r="Q1620" s="71"/>
      <c r="R1620" s="71"/>
      <c r="S1620" s="71"/>
      <c r="T1620" s="72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T1620" s="17" t="s">
        <v>281</v>
      </c>
      <c r="AU1620" s="17" t="s">
        <v>84</v>
      </c>
    </row>
    <row r="1621" spans="1:65" s="13" customFormat="1" ht="11.25">
      <c r="B1621" s="210"/>
      <c r="C1621" s="211"/>
      <c r="D1621" s="212" t="s">
        <v>283</v>
      </c>
      <c r="E1621" s="213" t="s">
        <v>1</v>
      </c>
      <c r="F1621" s="214" t="s">
        <v>906</v>
      </c>
      <c r="G1621" s="211"/>
      <c r="H1621" s="213" t="s">
        <v>1</v>
      </c>
      <c r="I1621" s="215"/>
      <c r="J1621" s="211"/>
      <c r="K1621" s="211"/>
      <c r="L1621" s="216"/>
      <c r="M1621" s="217"/>
      <c r="N1621" s="218"/>
      <c r="O1621" s="218"/>
      <c r="P1621" s="218"/>
      <c r="Q1621" s="218"/>
      <c r="R1621" s="218"/>
      <c r="S1621" s="218"/>
      <c r="T1621" s="219"/>
      <c r="AT1621" s="220" t="s">
        <v>283</v>
      </c>
      <c r="AU1621" s="220" t="s">
        <v>84</v>
      </c>
      <c r="AV1621" s="13" t="s">
        <v>16</v>
      </c>
      <c r="AW1621" s="13" t="s">
        <v>32</v>
      </c>
      <c r="AX1621" s="13" t="s">
        <v>76</v>
      </c>
      <c r="AY1621" s="220" t="s">
        <v>272</v>
      </c>
    </row>
    <row r="1622" spans="1:65" s="13" customFormat="1" ht="11.25">
      <c r="B1622" s="210"/>
      <c r="C1622" s="211"/>
      <c r="D1622" s="212" t="s">
        <v>283</v>
      </c>
      <c r="E1622" s="213" t="s">
        <v>1</v>
      </c>
      <c r="F1622" s="214" t="s">
        <v>285</v>
      </c>
      <c r="G1622" s="211"/>
      <c r="H1622" s="213" t="s">
        <v>1</v>
      </c>
      <c r="I1622" s="215"/>
      <c r="J1622" s="211"/>
      <c r="K1622" s="211"/>
      <c r="L1622" s="216"/>
      <c r="M1622" s="217"/>
      <c r="N1622" s="218"/>
      <c r="O1622" s="218"/>
      <c r="P1622" s="218"/>
      <c r="Q1622" s="218"/>
      <c r="R1622" s="218"/>
      <c r="S1622" s="218"/>
      <c r="T1622" s="219"/>
      <c r="AT1622" s="220" t="s">
        <v>283</v>
      </c>
      <c r="AU1622" s="220" t="s">
        <v>84</v>
      </c>
      <c r="AV1622" s="13" t="s">
        <v>16</v>
      </c>
      <c r="AW1622" s="13" t="s">
        <v>32</v>
      </c>
      <c r="AX1622" s="13" t="s">
        <v>76</v>
      </c>
      <c r="AY1622" s="220" t="s">
        <v>272</v>
      </c>
    </row>
    <row r="1623" spans="1:65" s="13" customFormat="1" ht="22.5">
      <c r="B1623" s="210"/>
      <c r="C1623" s="211"/>
      <c r="D1623" s="212" t="s">
        <v>283</v>
      </c>
      <c r="E1623" s="213" t="s">
        <v>1</v>
      </c>
      <c r="F1623" s="214" t="s">
        <v>829</v>
      </c>
      <c r="G1623" s="211"/>
      <c r="H1623" s="213" t="s">
        <v>1</v>
      </c>
      <c r="I1623" s="215"/>
      <c r="J1623" s="211"/>
      <c r="K1623" s="211"/>
      <c r="L1623" s="216"/>
      <c r="M1623" s="217"/>
      <c r="N1623" s="218"/>
      <c r="O1623" s="218"/>
      <c r="P1623" s="218"/>
      <c r="Q1623" s="218"/>
      <c r="R1623" s="218"/>
      <c r="S1623" s="218"/>
      <c r="T1623" s="219"/>
      <c r="AT1623" s="220" t="s">
        <v>283</v>
      </c>
      <c r="AU1623" s="220" t="s">
        <v>84</v>
      </c>
      <c r="AV1623" s="13" t="s">
        <v>16</v>
      </c>
      <c r="AW1623" s="13" t="s">
        <v>32</v>
      </c>
      <c r="AX1623" s="13" t="s">
        <v>76</v>
      </c>
      <c r="AY1623" s="220" t="s">
        <v>272</v>
      </c>
    </row>
    <row r="1624" spans="1:65" s="13" customFormat="1" ht="22.5">
      <c r="B1624" s="210"/>
      <c r="C1624" s="211"/>
      <c r="D1624" s="212" t="s">
        <v>283</v>
      </c>
      <c r="E1624" s="213" t="s">
        <v>1</v>
      </c>
      <c r="F1624" s="214" t="s">
        <v>830</v>
      </c>
      <c r="G1624" s="211"/>
      <c r="H1624" s="213" t="s">
        <v>1</v>
      </c>
      <c r="I1624" s="215"/>
      <c r="J1624" s="211"/>
      <c r="K1624" s="211"/>
      <c r="L1624" s="216"/>
      <c r="M1624" s="217"/>
      <c r="N1624" s="218"/>
      <c r="O1624" s="218"/>
      <c r="P1624" s="218"/>
      <c r="Q1624" s="218"/>
      <c r="R1624" s="218"/>
      <c r="S1624" s="218"/>
      <c r="T1624" s="219"/>
      <c r="AT1624" s="220" t="s">
        <v>283</v>
      </c>
      <c r="AU1624" s="220" t="s">
        <v>84</v>
      </c>
      <c r="AV1624" s="13" t="s">
        <v>16</v>
      </c>
      <c r="AW1624" s="13" t="s">
        <v>32</v>
      </c>
      <c r="AX1624" s="13" t="s">
        <v>76</v>
      </c>
      <c r="AY1624" s="220" t="s">
        <v>272</v>
      </c>
    </row>
    <row r="1625" spans="1:65" s="13" customFormat="1" ht="11.25">
      <c r="B1625" s="210"/>
      <c r="C1625" s="211"/>
      <c r="D1625" s="212" t="s">
        <v>283</v>
      </c>
      <c r="E1625" s="213" t="s">
        <v>1</v>
      </c>
      <c r="F1625" s="214" t="s">
        <v>285</v>
      </c>
      <c r="G1625" s="211"/>
      <c r="H1625" s="213" t="s">
        <v>1</v>
      </c>
      <c r="I1625" s="215"/>
      <c r="J1625" s="211"/>
      <c r="K1625" s="211"/>
      <c r="L1625" s="216"/>
      <c r="M1625" s="217"/>
      <c r="N1625" s="218"/>
      <c r="O1625" s="218"/>
      <c r="P1625" s="218"/>
      <c r="Q1625" s="218"/>
      <c r="R1625" s="218"/>
      <c r="S1625" s="218"/>
      <c r="T1625" s="219"/>
      <c r="AT1625" s="220" t="s">
        <v>283</v>
      </c>
      <c r="AU1625" s="220" t="s">
        <v>84</v>
      </c>
      <c r="AV1625" s="13" t="s">
        <v>16</v>
      </c>
      <c r="AW1625" s="13" t="s">
        <v>32</v>
      </c>
      <c r="AX1625" s="13" t="s">
        <v>76</v>
      </c>
      <c r="AY1625" s="220" t="s">
        <v>272</v>
      </c>
    </row>
    <row r="1626" spans="1:65" s="13" customFormat="1" ht="11.25">
      <c r="B1626" s="210"/>
      <c r="C1626" s="211"/>
      <c r="D1626" s="212" t="s">
        <v>283</v>
      </c>
      <c r="E1626" s="213" t="s">
        <v>1</v>
      </c>
      <c r="F1626" s="214" t="s">
        <v>831</v>
      </c>
      <c r="G1626" s="211"/>
      <c r="H1626" s="213" t="s">
        <v>1</v>
      </c>
      <c r="I1626" s="215"/>
      <c r="J1626" s="211"/>
      <c r="K1626" s="211"/>
      <c r="L1626" s="216"/>
      <c r="M1626" s="217"/>
      <c r="N1626" s="218"/>
      <c r="O1626" s="218"/>
      <c r="P1626" s="218"/>
      <c r="Q1626" s="218"/>
      <c r="R1626" s="218"/>
      <c r="S1626" s="218"/>
      <c r="T1626" s="219"/>
      <c r="AT1626" s="220" t="s">
        <v>283</v>
      </c>
      <c r="AU1626" s="220" t="s">
        <v>84</v>
      </c>
      <c r="AV1626" s="13" t="s">
        <v>16</v>
      </c>
      <c r="AW1626" s="13" t="s">
        <v>32</v>
      </c>
      <c r="AX1626" s="13" t="s">
        <v>76</v>
      </c>
      <c r="AY1626" s="220" t="s">
        <v>272</v>
      </c>
    </row>
    <row r="1627" spans="1:65" s="14" customFormat="1" ht="11.25">
      <c r="B1627" s="221"/>
      <c r="C1627" s="222"/>
      <c r="D1627" s="212" t="s">
        <v>283</v>
      </c>
      <c r="E1627" s="223" t="s">
        <v>1</v>
      </c>
      <c r="F1627" s="224" t="s">
        <v>1472</v>
      </c>
      <c r="G1627" s="222"/>
      <c r="H1627" s="225">
        <v>15.904</v>
      </c>
      <c r="I1627" s="226"/>
      <c r="J1627" s="222"/>
      <c r="K1627" s="222"/>
      <c r="L1627" s="227"/>
      <c r="M1627" s="228"/>
      <c r="N1627" s="229"/>
      <c r="O1627" s="229"/>
      <c r="P1627" s="229"/>
      <c r="Q1627" s="229"/>
      <c r="R1627" s="229"/>
      <c r="S1627" s="229"/>
      <c r="T1627" s="230"/>
      <c r="AT1627" s="231" t="s">
        <v>283</v>
      </c>
      <c r="AU1627" s="231" t="s">
        <v>84</v>
      </c>
      <c r="AV1627" s="14" t="s">
        <v>84</v>
      </c>
      <c r="AW1627" s="14" t="s">
        <v>32</v>
      </c>
      <c r="AX1627" s="14" t="s">
        <v>76</v>
      </c>
      <c r="AY1627" s="231" t="s">
        <v>272</v>
      </c>
    </row>
    <row r="1628" spans="1:65" s="14" customFormat="1" ht="11.25">
      <c r="B1628" s="221"/>
      <c r="C1628" s="222"/>
      <c r="D1628" s="212" t="s">
        <v>283</v>
      </c>
      <c r="E1628" s="223" t="s">
        <v>1</v>
      </c>
      <c r="F1628" s="224" t="s">
        <v>1473</v>
      </c>
      <c r="G1628" s="222"/>
      <c r="H1628" s="225">
        <v>6.617</v>
      </c>
      <c r="I1628" s="226"/>
      <c r="J1628" s="222"/>
      <c r="K1628" s="222"/>
      <c r="L1628" s="227"/>
      <c r="M1628" s="228"/>
      <c r="N1628" s="229"/>
      <c r="O1628" s="229"/>
      <c r="P1628" s="229"/>
      <c r="Q1628" s="229"/>
      <c r="R1628" s="229"/>
      <c r="S1628" s="229"/>
      <c r="T1628" s="230"/>
      <c r="AT1628" s="231" t="s">
        <v>283</v>
      </c>
      <c r="AU1628" s="231" t="s">
        <v>84</v>
      </c>
      <c r="AV1628" s="14" t="s">
        <v>84</v>
      </c>
      <c r="AW1628" s="14" t="s">
        <v>32</v>
      </c>
      <c r="AX1628" s="14" t="s">
        <v>76</v>
      </c>
      <c r="AY1628" s="231" t="s">
        <v>272</v>
      </c>
    </row>
    <row r="1629" spans="1:65" s="14" customFormat="1" ht="11.25">
      <c r="B1629" s="221"/>
      <c r="C1629" s="222"/>
      <c r="D1629" s="212" t="s">
        <v>283</v>
      </c>
      <c r="E1629" s="223" t="s">
        <v>1</v>
      </c>
      <c r="F1629" s="224" t="s">
        <v>1474</v>
      </c>
      <c r="G1629" s="222"/>
      <c r="H1629" s="225">
        <v>11.587</v>
      </c>
      <c r="I1629" s="226"/>
      <c r="J1629" s="222"/>
      <c r="K1629" s="222"/>
      <c r="L1629" s="227"/>
      <c r="M1629" s="228"/>
      <c r="N1629" s="229"/>
      <c r="O1629" s="229"/>
      <c r="P1629" s="229"/>
      <c r="Q1629" s="229"/>
      <c r="R1629" s="229"/>
      <c r="S1629" s="229"/>
      <c r="T1629" s="230"/>
      <c r="AT1629" s="231" t="s">
        <v>283</v>
      </c>
      <c r="AU1629" s="231" t="s">
        <v>84</v>
      </c>
      <c r="AV1629" s="14" t="s">
        <v>84</v>
      </c>
      <c r="AW1629" s="14" t="s">
        <v>32</v>
      </c>
      <c r="AX1629" s="14" t="s">
        <v>76</v>
      </c>
      <c r="AY1629" s="231" t="s">
        <v>272</v>
      </c>
    </row>
    <row r="1630" spans="1:65" s="14" customFormat="1" ht="11.25">
      <c r="B1630" s="221"/>
      <c r="C1630" s="222"/>
      <c r="D1630" s="212" t="s">
        <v>283</v>
      </c>
      <c r="E1630" s="223" t="s">
        <v>1</v>
      </c>
      <c r="F1630" s="224" t="s">
        <v>1475</v>
      </c>
      <c r="G1630" s="222"/>
      <c r="H1630" s="225">
        <v>2.5499999999999998</v>
      </c>
      <c r="I1630" s="226"/>
      <c r="J1630" s="222"/>
      <c r="K1630" s="222"/>
      <c r="L1630" s="227"/>
      <c r="M1630" s="228"/>
      <c r="N1630" s="229"/>
      <c r="O1630" s="229"/>
      <c r="P1630" s="229"/>
      <c r="Q1630" s="229"/>
      <c r="R1630" s="229"/>
      <c r="S1630" s="229"/>
      <c r="T1630" s="230"/>
      <c r="AT1630" s="231" t="s">
        <v>283</v>
      </c>
      <c r="AU1630" s="231" t="s">
        <v>84</v>
      </c>
      <c r="AV1630" s="14" t="s">
        <v>84</v>
      </c>
      <c r="AW1630" s="14" t="s">
        <v>32</v>
      </c>
      <c r="AX1630" s="14" t="s">
        <v>76</v>
      </c>
      <c r="AY1630" s="231" t="s">
        <v>272</v>
      </c>
    </row>
    <row r="1631" spans="1:65" s="13" customFormat="1" ht="11.25">
      <c r="B1631" s="210"/>
      <c r="C1631" s="211"/>
      <c r="D1631" s="212" t="s">
        <v>283</v>
      </c>
      <c r="E1631" s="213" t="s">
        <v>1</v>
      </c>
      <c r="F1631" s="214" t="s">
        <v>833</v>
      </c>
      <c r="G1631" s="211"/>
      <c r="H1631" s="213" t="s">
        <v>1</v>
      </c>
      <c r="I1631" s="215"/>
      <c r="J1631" s="211"/>
      <c r="K1631" s="211"/>
      <c r="L1631" s="216"/>
      <c r="M1631" s="217"/>
      <c r="N1631" s="218"/>
      <c r="O1631" s="218"/>
      <c r="P1631" s="218"/>
      <c r="Q1631" s="218"/>
      <c r="R1631" s="218"/>
      <c r="S1631" s="218"/>
      <c r="T1631" s="219"/>
      <c r="AT1631" s="220" t="s">
        <v>283</v>
      </c>
      <c r="AU1631" s="220" t="s">
        <v>84</v>
      </c>
      <c r="AV1631" s="13" t="s">
        <v>16</v>
      </c>
      <c r="AW1631" s="13" t="s">
        <v>32</v>
      </c>
      <c r="AX1631" s="13" t="s">
        <v>76</v>
      </c>
      <c r="AY1631" s="220" t="s">
        <v>272</v>
      </c>
    </row>
    <row r="1632" spans="1:65" s="14" customFormat="1" ht="11.25">
      <c r="B1632" s="221"/>
      <c r="C1632" s="222"/>
      <c r="D1632" s="212" t="s">
        <v>283</v>
      </c>
      <c r="E1632" s="223" t="s">
        <v>1</v>
      </c>
      <c r="F1632" s="224" t="s">
        <v>1476</v>
      </c>
      <c r="G1632" s="222"/>
      <c r="H1632" s="225">
        <v>12.32</v>
      </c>
      <c r="I1632" s="226"/>
      <c r="J1632" s="222"/>
      <c r="K1632" s="222"/>
      <c r="L1632" s="227"/>
      <c r="M1632" s="228"/>
      <c r="N1632" s="229"/>
      <c r="O1632" s="229"/>
      <c r="P1632" s="229"/>
      <c r="Q1632" s="229"/>
      <c r="R1632" s="229"/>
      <c r="S1632" s="229"/>
      <c r="T1632" s="230"/>
      <c r="AT1632" s="231" t="s">
        <v>283</v>
      </c>
      <c r="AU1632" s="231" t="s">
        <v>84</v>
      </c>
      <c r="AV1632" s="14" t="s">
        <v>84</v>
      </c>
      <c r="AW1632" s="14" t="s">
        <v>32</v>
      </c>
      <c r="AX1632" s="14" t="s">
        <v>76</v>
      </c>
      <c r="AY1632" s="231" t="s">
        <v>272</v>
      </c>
    </row>
    <row r="1633" spans="1:65" s="14" customFormat="1" ht="11.25">
      <c r="B1633" s="221"/>
      <c r="C1633" s="222"/>
      <c r="D1633" s="212" t="s">
        <v>283</v>
      </c>
      <c r="E1633" s="223" t="s">
        <v>1</v>
      </c>
      <c r="F1633" s="224" t="s">
        <v>1477</v>
      </c>
      <c r="G1633" s="222"/>
      <c r="H1633" s="225">
        <v>5.1260000000000003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84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4" customFormat="1" ht="11.25">
      <c r="B1634" s="221"/>
      <c r="C1634" s="222"/>
      <c r="D1634" s="212" t="s">
        <v>283</v>
      </c>
      <c r="E1634" s="223" t="s">
        <v>1</v>
      </c>
      <c r="F1634" s="224" t="s">
        <v>1478</v>
      </c>
      <c r="G1634" s="222"/>
      <c r="H1634" s="225">
        <v>8.9760000000000009</v>
      </c>
      <c r="I1634" s="226"/>
      <c r="J1634" s="222"/>
      <c r="K1634" s="222"/>
      <c r="L1634" s="227"/>
      <c r="M1634" s="228"/>
      <c r="N1634" s="229"/>
      <c r="O1634" s="229"/>
      <c r="P1634" s="229"/>
      <c r="Q1634" s="229"/>
      <c r="R1634" s="229"/>
      <c r="S1634" s="229"/>
      <c r="T1634" s="230"/>
      <c r="AT1634" s="231" t="s">
        <v>283</v>
      </c>
      <c r="AU1634" s="231" t="s">
        <v>84</v>
      </c>
      <c r="AV1634" s="14" t="s">
        <v>84</v>
      </c>
      <c r="AW1634" s="14" t="s">
        <v>32</v>
      </c>
      <c r="AX1634" s="14" t="s">
        <v>76</v>
      </c>
      <c r="AY1634" s="231" t="s">
        <v>272</v>
      </c>
    </row>
    <row r="1635" spans="1:65" s="14" customFormat="1" ht="11.25">
      <c r="B1635" s="221"/>
      <c r="C1635" s="222"/>
      <c r="D1635" s="212" t="s">
        <v>283</v>
      </c>
      <c r="E1635" s="223" t="s">
        <v>1</v>
      </c>
      <c r="F1635" s="224" t="s">
        <v>1479</v>
      </c>
      <c r="G1635" s="222"/>
      <c r="H1635" s="225">
        <v>3.4049999999999998</v>
      </c>
      <c r="I1635" s="226"/>
      <c r="J1635" s="222"/>
      <c r="K1635" s="222"/>
      <c r="L1635" s="227"/>
      <c r="M1635" s="228"/>
      <c r="N1635" s="229"/>
      <c r="O1635" s="229"/>
      <c r="P1635" s="229"/>
      <c r="Q1635" s="229"/>
      <c r="R1635" s="229"/>
      <c r="S1635" s="229"/>
      <c r="T1635" s="230"/>
      <c r="AT1635" s="231" t="s">
        <v>283</v>
      </c>
      <c r="AU1635" s="231" t="s">
        <v>84</v>
      </c>
      <c r="AV1635" s="14" t="s">
        <v>84</v>
      </c>
      <c r="AW1635" s="14" t="s">
        <v>32</v>
      </c>
      <c r="AX1635" s="14" t="s">
        <v>76</v>
      </c>
      <c r="AY1635" s="231" t="s">
        <v>272</v>
      </c>
    </row>
    <row r="1636" spans="1:65" s="13" customFormat="1" ht="11.25">
      <c r="B1636" s="210"/>
      <c r="C1636" s="211"/>
      <c r="D1636" s="212" t="s">
        <v>283</v>
      </c>
      <c r="E1636" s="213" t="s">
        <v>1</v>
      </c>
      <c r="F1636" s="214" t="s">
        <v>1480</v>
      </c>
      <c r="G1636" s="211"/>
      <c r="H1636" s="213" t="s">
        <v>1</v>
      </c>
      <c r="I1636" s="215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AT1636" s="220" t="s">
        <v>283</v>
      </c>
      <c r="AU1636" s="220" t="s">
        <v>84</v>
      </c>
      <c r="AV1636" s="13" t="s">
        <v>16</v>
      </c>
      <c r="AW1636" s="13" t="s">
        <v>32</v>
      </c>
      <c r="AX1636" s="13" t="s">
        <v>76</v>
      </c>
      <c r="AY1636" s="220" t="s">
        <v>272</v>
      </c>
    </row>
    <row r="1637" spans="1:65" s="14" customFormat="1" ht="11.25">
      <c r="B1637" s="221"/>
      <c r="C1637" s="222"/>
      <c r="D1637" s="212" t="s">
        <v>283</v>
      </c>
      <c r="E1637" s="223" t="s">
        <v>1</v>
      </c>
      <c r="F1637" s="224" t="s">
        <v>1481</v>
      </c>
      <c r="G1637" s="222"/>
      <c r="H1637" s="225">
        <v>17.905999999999999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AT1637" s="231" t="s">
        <v>283</v>
      </c>
      <c r="AU1637" s="231" t="s">
        <v>84</v>
      </c>
      <c r="AV1637" s="14" t="s">
        <v>84</v>
      </c>
      <c r="AW1637" s="14" t="s">
        <v>32</v>
      </c>
      <c r="AX1637" s="14" t="s">
        <v>76</v>
      </c>
      <c r="AY1637" s="231" t="s">
        <v>272</v>
      </c>
    </row>
    <row r="1638" spans="1:65" s="14" customFormat="1" ht="11.25">
      <c r="B1638" s="221"/>
      <c r="C1638" s="222"/>
      <c r="D1638" s="212" t="s">
        <v>283</v>
      </c>
      <c r="E1638" s="223" t="s">
        <v>1</v>
      </c>
      <c r="F1638" s="224" t="s">
        <v>1482</v>
      </c>
      <c r="G1638" s="222"/>
      <c r="H1638" s="225">
        <v>7.45</v>
      </c>
      <c r="I1638" s="226"/>
      <c r="J1638" s="222"/>
      <c r="K1638" s="222"/>
      <c r="L1638" s="227"/>
      <c r="M1638" s="228"/>
      <c r="N1638" s="229"/>
      <c r="O1638" s="229"/>
      <c r="P1638" s="229"/>
      <c r="Q1638" s="229"/>
      <c r="R1638" s="229"/>
      <c r="S1638" s="229"/>
      <c r="T1638" s="230"/>
      <c r="AT1638" s="231" t="s">
        <v>283</v>
      </c>
      <c r="AU1638" s="231" t="s">
        <v>84</v>
      </c>
      <c r="AV1638" s="14" t="s">
        <v>84</v>
      </c>
      <c r="AW1638" s="14" t="s">
        <v>32</v>
      </c>
      <c r="AX1638" s="14" t="s">
        <v>76</v>
      </c>
      <c r="AY1638" s="231" t="s">
        <v>272</v>
      </c>
    </row>
    <row r="1639" spans="1:65" s="14" customFormat="1" ht="11.25">
      <c r="B1639" s="221"/>
      <c r="C1639" s="222"/>
      <c r="D1639" s="212" t="s">
        <v>283</v>
      </c>
      <c r="E1639" s="223" t="s">
        <v>1</v>
      </c>
      <c r="F1639" s="224" t="s">
        <v>1483</v>
      </c>
      <c r="G1639" s="222"/>
      <c r="H1639" s="225">
        <v>13.045999999999999</v>
      </c>
      <c r="I1639" s="226"/>
      <c r="J1639" s="222"/>
      <c r="K1639" s="222"/>
      <c r="L1639" s="227"/>
      <c r="M1639" s="228"/>
      <c r="N1639" s="229"/>
      <c r="O1639" s="229"/>
      <c r="P1639" s="229"/>
      <c r="Q1639" s="229"/>
      <c r="R1639" s="229"/>
      <c r="S1639" s="229"/>
      <c r="T1639" s="230"/>
      <c r="AT1639" s="231" t="s">
        <v>283</v>
      </c>
      <c r="AU1639" s="231" t="s">
        <v>84</v>
      </c>
      <c r="AV1639" s="14" t="s">
        <v>84</v>
      </c>
      <c r="AW1639" s="14" t="s">
        <v>32</v>
      </c>
      <c r="AX1639" s="14" t="s">
        <v>76</v>
      </c>
      <c r="AY1639" s="231" t="s">
        <v>272</v>
      </c>
    </row>
    <row r="1640" spans="1:65" s="14" customFormat="1" ht="33.75">
      <c r="B1640" s="221"/>
      <c r="C1640" s="222"/>
      <c r="D1640" s="212" t="s">
        <v>283</v>
      </c>
      <c r="E1640" s="223" t="s">
        <v>1</v>
      </c>
      <c r="F1640" s="224" t="s">
        <v>1484</v>
      </c>
      <c r="G1640" s="222"/>
      <c r="H1640" s="225">
        <v>9.7070000000000007</v>
      </c>
      <c r="I1640" s="226"/>
      <c r="J1640" s="222"/>
      <c r="K1640" s="222"/>
      <c r="L1640" s="227"/>
      <c r="M1640" s="228"/>
      <c r="N1640" s="229"/>
      <c r="O1640" s="229"/>
      <c r="P1640" s="229"/>
      <c r="Q1640" s="229"/>
      <c r="R1640" s="229"/>
      <c r="S1640" s="229"/>
      <c r="T1640" s="230"/>
      <c r="AT1640" s="231" t="s">
        <v>283</v>
      </c>
      <c r="AU1640" s="231" t="s">
        <v>84</v>
      </c>
      <c r="AV1640" s="14" t="s">
        <v>84</v>
      </c>
      <c r="AW1640" s="14" t="s">
        <v>32</v>
      </c>
      <c r="AX1640" s="14" t="s">
        <v>76</v>
      </c>
      <c r="AY1640" s="231" t="s">
        <v>272</v>
      </c>
    </row>
    <row r="1641" spans="1:65" s="13" customFormat="1" ht="11.25">
      <c r="B1641" s="210"/>
      <c r="C1641" s="211"/>
      <c r="D1641" s="212" t="s">
        <v>283</v>
      </c>
      <c r="E1641" s="213" t="s">
        <v>1</v>
      </c>
      <c r="F1641" s="214" t="s">
        <v>1485</v>
      </c>
      <c r="G1641" s="211"/>
      <c r="H1641" s="213" t="s">
        <v>1</v>
      </c>
      <c r="I1641" s="215"/>
      <c r="J1641" s="211"/>
      <c r="K1641" s="211"/>
      <c r="L1641" s="216"/>
      <c r="M1641" s="217"/>
      <c r="N1641" s="218"/>
      <c r="O1641" s="218"/>
      <c r="P1641" s="218"/>
      <c r="Q1641" s="218"/>
      <c r="R1641" s="218"/>
      <c r="S1641" s="218"/>
      <c r="T1641" s="219"/>
      <c r="AT1641" s="220" t="s">
        <v>283</v>
      </c>
      <c r="AU1641" s="220" t="s">
        <v>84</v>
      </c>
      <c r="AV1641" s="13" t="s">
        <v>16</v>
      </c>
      <c r="AW1641" s="13" t="s">
        <v>32</v>
      </c>
      <c r="AX1641" s="13" t="s">
        <v>76</v>
      </c>
      <c r="AY1641" s="220" t="s">
        <v>272</v>
      </c>
    </row>
    <row r="1642" spans="1:65" s="14" customFormat="1" ht="11.25">
      <c r="B1642" s="221"/>
      <c r="C1642" s="222"/>
      <c r="D1642" s="212" t="s">
        <v>283</v>
      </c>
      <c r="E1642" s="223" t="s">
        <v>1</v>
      </c>
      <c r="F1642" s="224" t="s">
        <v>1486</v>
      </c>
      <c r="G1642" s="222"/>
      <c r="H1642" s="225">
        <v>9.6820000000000004</v>
      </c>
      <c r="I1642" s="226"/>
      <c r="J1642" s="222"/>
      <c r="K1642" s="222"/>
      <c r="L1642" s="227"/>
      <c r="M1642" s="228"/>
      <c r="N1642" s="229"/>
      <c r="O1642" s="229"/>
      <c r="P1642" s="229"/>
      <c r="Q1642" s="229"/>
      <c r="R1642" s="229"/>
      <c r="S1642" s="229"/>
      <c r="T1642" s="230"/>
      <c r="AT1642" s="231" t="s">
        <v>283</v>
      </c>
      <c r="AU1642" s="231" t="s">
        <v>84</v>
      </c>
      <c r="AV1642" s="14" t="s">
        <v>84</v>
      </c>
      <c r="AW1642" s="14" t="s">
        <v>32</v>
      </c>
      <c r="AX1642" s="14" t="s">
        <v>76</v>
      </c>
      <c r="AY1642" s="231" t="s">
        <v>272</v>
      </c>
    </row>
    <row r="1643" spans="1:65" s="13" customFormat="1" ht="11.25">
      <c r="B1643" s="210"/>
      <c r="C1643" s="211"/>
      <c r="D1643" s="212" t="s">
        <v>283</v>
      </c>
      <c r="E1643" s="213" t="s">
        <v>1</v>
      </c>
      <c r="F1643" s="214" t="s">
        <v>285</v>
      </c>
      <c r="G1643" s="211"/>
      <c r="H1643" s="213" t="s">
        <v>1</v>
      </c>
      <c r="I1643" s="215"/>
      <c r="J1643" s="211"/>
      <c r="K1643" s="211"/>
      <c r="L1643" s="216"/>
      <c r="M1643" s="217"/>
      <c r="N1643" s="218"/>
      <c r="O1643" s="218"/>
      <c r="P1643" s="218"/>
      <c r="Q1643" s="218"/>
      <c r="R1643" s="218"/>
      <c r="S1643" s="218"/>
      <c r="T1643" s="219"/>
      <c r="AT1643" s="220" t="s">
        <v>283</v>
      </c>
      <c r="AU1643" s="220" t="s">
        <v>84</v>
      </c>
      <c r="AV1643" s="13" t="s">
        <v>16</v>
      </c>
      <c r="AW1643" s="13" t="s">
        <v>32</v>
      </c>
      <c r="AX1643" s="13" t="s">
        <v>76</v>
      </c>
      <c r="AY1643" s="220" t="s">
        <v>272</v>
      </c>
    </row>
    <row r="1644" spans="1:65" s="13" customFormat="1" ht="11.25">
      <c r="B1644" s="210"/>
      <c r="C1644" s="211"/>
      <c r="D1644" s="212" t="s">
        <v>283</v>
      </c>
      <c r="E1644" s="213" t="s">
        <v>1</v>
      </c>
      <c r="F1644" s="214" t="s">
        <v>289</v>
      </c>
      <c r="G1644" s="211"/>
      <c r="H1644" s="213" t="s">
        <v>1</v>
      </c>
      <c r="I1644" s="215"/>
      <c r="J1644" s="211"/>
      <c r="K1644" s="211"/>
      <c r="L1644" s="216"/>
      <c r="M1644" s="217"/>
      <c r="N1644" s="218"/>
      <c r="O1644" s="218"/>
      <c r="P1644" s="218"/>
      <c r="Q1644" s="218"/>
      <c r="R1644" s="218"/>
      <c r="S1644" s="218"/>
      <c r="T1644" s="219"/>
      <c r="AT1644" s="220" t="s">
        <v>283</v>
      </c>
      <c r="AU1644" s="220" t="s">
        <v>84</v>
      </c>
      <c r="AV1644" s="13" t="s">
        <v>16</v>
      </c>
      <c r="AW1644" s="13" t="s">
        <v>32</v>
      </c>
      <c r="AX1644" s="13" t="s">
        <v>76</v>
      </c>
      <c r="AY1644" s="220" t="s">
        <v>272</v>
      </c>
    </row>
    <row r="1645" spans="1:65" s="14" customFormat="1" ht="11.25">
      <c r="B1645" s="221"/>
      <c r="C1645" s="222"/>
      <c r="D1645" s="212" t="s">
        <v>283</v>
      </c>
      <c r="E1645" s="223" t="s">
        <v>1</v>
      </c>
      <c r="F1645" s="224" t="s">
        <v>815</v>
      </c>
      <c r="G1645" s="222"/>
      <c r="H1645" s="225">
        <v>-8</v>
      </c>
      <c r="I1645" s="226"/>
      <c r="J1645" s="222"/>
      <c r="K1645" s="222"/>
      <c r="L1645" s="227"/>
      <c r="M1645" s="228"/>
      <c r="N1645" s="229"/>
      <c r="O1645" s="229"/>
      <c r="P1645" s="229"/>
      <c r="Q1645" s="229"/>
      <c r="R1645" s="229"/>
      <c r="S1645" s="229"/>
      <c r="T1645" s="230"/>
      <c r="AT1645" s="231" t="s">
        <v>283</v>
      </c>
      <c r="AU1645" s="231" t="s">
        <v>84</v>
      </c>
      <c r="AV1645" s="14" t="s">
        <v>84</v>
      </c>
      <c r="AW1645" s="14" t="s">
        <v>32</v>
      </c>
      <c r="AX1645" s="14" t="s">
        <v>76</v>
      </c>
      <c r="AY1645" s="231" t="s">
        <v>272</v>
      </c>
    </row>
    <row r="1646" spans="1:65" s="2" customFormat="1" ht="24.2" customHeight="1">
      <c r="A1646" s="34"/>
      <c r="B1646" s="35"/>
      <c r="C1646" s="192" t="s">
        <v>1487</v>
      </c>
      <c r="D1646" s="192" t="s">
        <v>274</v>
      </c>
      <c r="E1646" s="193" t="s">
        <v>1488</v>
      </c>
      <c r="F1646" s="194" t="s">
        <v>1489</v>
      </c>
      <c r="G1646" s="195" t="s">
        <v>156</v>
      </c>
      <c r="H1646" s="196">
        <v>461.21600000000001</v>
      </c>
      <c r="I1646" s="197"/>
      <c r="J1646" s="198">
        <f>ROUND(I1646*H1646,2)</f>
        <v>0</v>
      </c>
      <c r="K1646" s="194" t="s">
        <v>278</v>
      </c>
      <c r="L1646" s="39"/>
      <c r="M1646" s="199" t="s">
        <v>1</v>
      </c>
      <c r="N1646" s="200" t="s">
        <v>41</v>
      </c>
      <c r="O1646" s="71"/>
      <c r="P1646" s="201">
        <f>O1646*H1646</f>
        <v>0</v>
      </c>
      <c r="Q1646" s="201">
        <v>6.6299999999999996E-3</v>
      </c>
      <c r="R1646" s="201">
        <f>Q1646*H1646</f>
        <v>3.05786208</v>
      </c>
      <c r="S1646" s="201">
        <v>0</v>
      </c>
      <c r="T1646" s="202">
        <f>S1646*H1646</f>
        <v>0</v>
      </c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R1646" s="203" t="s">
        <v>279</v>
      </c>
      <c r="AT1646" s="203" t="s">
        <v>274</v>
      </c>
      <c r="AU1646" s="203" t="s">
        <v>84</v>
      </c>
      <c r="AY1646" s="17" t="s">
        <v>272</v>
      </c>
      <c r="BE1646" s="204">
        <f>IF(N1646="základní",J1646,0)</f>
        <v>0</v>
      </c>
      <c r="BF1646" s="204">
        <f>IF(N1646="snížená",J1646,0)</f>
        <v>0</v>
      </c>
      <c r="BG1646" s="204">
        <f>IF(N1646="zákl. přenesená",J1646,0)</f>
        <v>0</v>
      </c>
      <c r="BH1646" s="204">
        <f>IF(N1646="sníž. přenesená",J1646,0)</f>
        <v>0</v>
      </c>
      <c r="BI1646" s="204">
        <f>IF(N1646="nulová",J1646,0)</f>
        <v>0</v>
      </c>
      <c r="BJ1646" s="17" t="s">
        <v>16</v>
      </c>
      <c r="BK1646" s="204">
        <f>ROUND(I1646*H1646,2)</f>
        <v>0</v>
      </c>
      <c r="BL1646" s="17" t="s">
        <v>279</v>
      </c>
      <c r="BM1646" s="203" t="s">
        <v>1490</v>
      </c>
    </row>
    <row r="1647" spans="1:65" s="2" customFormat="1" ht="11.25">
      <c r="A1647" s="34"/>
      <c r="B1647" s="35"/>
      <c r="C1647" s="36"/>
      <c r="D1647" s="205" t="s">
        <v>281</v>
      </c>
      <c r="E1647" s="36"/>
      <c r="F1647" s="206" t="s">
        <v>1491</v>
      </c>
      <c r="G1647" s="36"/>
      <c r="H1647" s="36"/>
      <c r="I1647" s="207"/>
      <c r="J1647" s="36"/>
      <c r="K1647" s="36"/>
      <c r="L1647" s="39"/>
      <c r="M1647" s="208"/>
      <c r="N1647" s="209"/>
      <c r="O1647" s="71"/>
      <c r="P1647" s="71"/>
      <c r="Q1647" s="71"/>
      <c r="R1647" s="71"/>
      <c r="S1647" s="71"/>
      <c r="T1647" s="72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T1647" s="17" t="s">
        <v>281</v>
      </c>
      <c r="AU1647" s="17" t="s">
        <v>84</v>
      </c>
    </row>
    <row r="1648" spans="1:65" s="13" customFormat="1" ht="22.5">
      <c r="B1648" s="210"/>
      <c r="C1648" s="211"/>
      <c r="D1648" s="212" t="s">
        <v>283</v>
      </c>
      <c r="E1648" s="213" t="s">
        <v>1</v>
      </c>
      <c r="F1648" s="214" t="s">
        <v>849</v>
      </c>
      <c r="G1648" s="211"/>
      <c r="H1648" s="213" t="s">
        <v>1</v>
      </c>
      <c r="I1648" s="215"/>
      <c r="J1648" s="211"/>
      <c r="K1648" s="211"/>
      <c r="L1648" s="216"/>
      <c r="M1648" s="217"/>
      <c r="N1648" s="218"/>
      <c r="O1648" s="218"/>
      <c r="P1648" s="218"/>
      <c r="Q1648" s="218"/>
      <c r="R1648" s="218"/>
      <c r="S1648" s="218"/>
      <c r="T1648" s="219"/>
      <c r="AT1648" s="220" t="s">
        <v>283</v>
      </c>
      <c r="AU1648" s="220" t="s">
        <v>84</v>
      </c>
      <c r="AV1648" s="13" t="s">
        <v>16</v>
      </c>
      <c r="AW1648" s="13" t="s">
        <v>32</v>
      </c>
      <c r="AX1648" s="13" t="s">
        <v>76</v>
      </c>
      <c r="AY1648" s="220" t="s">
        <v>272</v>
      </c>
    </row>
    <row r="1649" spans="2:51" s="13" customFormat="1" ht="22.5">
      <c r="B1649" s="210"/>
      <c r="C1649" s="211"/>
      <c r="D1649" s="212" t="s">
        <v>283</v>
      </c>
      <c r="E1649" s="213" t="s">
        <v>1</v>
      </c>
      <c r="F1649" s="214" t="s">
        <v>1087</v>
      </c>
      <c r="G1649" s="211"/>
      <c r="H1649" s="213" t="s">
        <v>1</v>
      </c>
      <c r="I1649" s="215"/>
      <c r="J1649" s="211"/>
      <c r="K1649" s="211"/>
      <c r="L1649" s="216"/>
      <c r="M1649" s="217"/>
      <c r="N1649" s="218"/>
      <c r="O1649" s="218"/>
      <c r="P1649" s="218"/>
      <c r="Q1649" s="218"/>
      <c r="R1649" s="218"/>
      <c r="S1649" s="218"/>
      <c r="T1649" s="219"/>
      <c r="AT1649" s="220" t="s">
        <v>283</v>
      </c>
      <c r="AU1649" s="220" t="s">
        <v>84</v>
      </c>
      <c r="AV1649" s="13" t="s">
        <v>16</v>
      </c>
      <c r="AW1649" s="13" t="s">
        <v>32</v>
      </c>
      <c r="AX1649" s="13" t="s">
        <v>76</v>
      </c>
      <c r="AY1649" s="220" t="s">
        <v>272</v>
      </c>
    </row>
    <row r="1650" spans="2:51" s="13" customFormat="1" ht="11.25">
      <c r="B1650" s="210"/>
      <c r="C1650" s="211"/>
      <c r="D1650" s="212" t="s">
        <v>283</v>
      </c>
      <c r="E1650" s="213" t="s">
        <v>1</v>
      </c>
      <c r="F1650" s="214" t="s">
        <v>285</v>
      </c>
      <c r="G1650" s="211"/>
      <c r="H1650" s="213" t="s">
        <v>1</v>
      </c>
      <c r="I1650" s="215"/>
      <c r="J1650" s="211"/>
      <c r="K1650" s="211"/>
      <c r="L1650" s="216"/>
      <c r="M1650" s="217"/>
      <c r="N1650" s="218"/>
      <c r="O1650" s="218"/>
      <c r="P1650" s="218"/>
      <c r="Q1650" s="218"/>
      <c r="R1650" s="218"/>
      <c r="S1650" s="218"/>
      <c r="T1650" s="219"/>
      <c r="AT1650" s="220" t="s">
        <v>283</v>
      </c>
      <c r="AU1650" s="220" t="s">
        <v>84</v>
      </c>
      <c r="AV1650" s="13" t="s">
        <v>16</v>
      </c>
      <c r="AW1650" s="13" t="s">
        <v>32</v>
      </c>
      <c r="AX1650" s="13" t="s">
        <v>76</v>
      </c>
      <c r="AY1650" s="220" t="s">
        <v>272</v>
      </c>
    </row>
    <row r="1651" spans="2:51" s="13" customFormat="1" ht="11.25">
      <c r="B1651" s="210"/>
      <c r="C1651" s="211"/>
      <c r="D1651" s="212" t="s">
        <v>283</v>
      </c>
      <c r="E1651" s="213" t="s">
        <v>1</v>
      </c>
      <c r="F1651" s="214" t="s">
        <v>831</v>
      </c>
      <c r="G1651" s="211"/>
      <c r="H1651" s="213" t="s">
        <v>1</v>
      </c>
      <c r="I1651" s="215"/>
      <c r="J1651" s="211"/>
      <c r="K1651" s="211"/>
      <c r="L1651" s="216"/>
      <c r="M1651" s="217"/>
      <c r="N1651" s="218"/>
      <c r="O1651" s="218"/>
      <c r="P1651" s="218"/>
      <c r="Q1651" s="218"/>
      <c r="R1651" s="218"/>
      <c r="S1651" s="218"/>
      <c r="T1651" s="219"/>
      <c r="AT1651" s="220" t="s">
        <v>283</v>
      </c>
      <c r="AU1651" s="220" t="s">
        <v>84</v>
      </c>
      <c r="AV1651" s="13" t="s">
        <v>16</v>
      </c>
      <c r="AW1651" s="13" t="s">
        <v>32</v>
      </c>
      <c r="AX1651" s="13" t="s">
        <v>76</v>
      </c>
      <c r="AY1651" s="220" t="s">
        <v>272</v>
      </c>
    </row>
    <row r="1652" spans="2:51" s="14" customFormat="1" ht="11.25">
      <c r="B1652" s="221"/>
      <c r="C1652" s="222"/>
      <c r="D1652" s="212" t="s">
        <v>283</v>
      </c>
      <c r="E1652" s="223" t="s">
        <v>1</v>
      </c>
      <c r="F1652" s="224" t="s">
        <v>1492</v>
      </c>
      <c r="G1652" s="222"/>
      <c r="H1652" s="225">
        <v>16.75</v>
      </c>
      <c r="I1652" s="226"/>
      <c r="J1652" s="222"/>
      <c r="K1652" s="222"/>
      <c r="L1652" s="227"/>
      <c r="M1652" s="228"/>
      <c r="N1652" s="229"/>
      <c r="O1652" s="229"/>
      <c r="P1652" s="229"/>
      <c r="Q1652" s="229"/>
      <c r="R1652" s="229"/>
      <c r="S1652" s="229"/>
      <c r="T1652" s="230"/>
      <c r="AT1652" s="231" t="s">
        <v>283</v>
      </c>
      <c r="AU1652" s="231" t="s">
        <v>84</v>
      </c>
      <c r="AV1652" s="14" t="s">
        <v>84</v>
      </c>
      <c r="AW1652" s="14" t="s">
        <v>32</v>
      </c>
      <c r="AX1652" s="14" t="s">
        <v>76</v>
      </c>
      <c r="AY1652" s="231" t="s">
        <v>272</v>
      </c>
    </row>
    <row r="1653" spans="2:51" s="13" customFormat="1" ht="11.25">
      <c r="B1653" s="210"/>
      <c r="C1653" s="211"/>
      <c r="D1653" s="212" t="s">
        <v>283</v>
      </c>
      <c r="E1653" s="213" t="s">
        <v>1</v>
      </c>
      <c r="F1653" s="214" t="s">
        <v>833</v>
      </c>
      <c r="G1653" s="211"/>
      <c r="H1653" s="213" t="s">
        <v>1</v>
      </c>
      <c r="I1653" s="215"/>
      <c r="J1653" s="211"/>
      <c r="K1653" s="211"/>
      <c r="L1653" s="216"/>
      <c r="M1653" s="217"/>
      <c r="N1653" s="218"/>
      <c r="O1653" s="218"/>
      <c r="P1653" s="218"/>
      <c r="Q1653" s="218"/>
      <c r="R1653" s="218"/>
      <c r="S1653" s="218"/>
      <c r="T1653" s="219"/>
      <c r="AT1653" s="220" t="s">
        <v>283</v>
      </c>
      <c r="AU1653" s="220" t="s">
        <v>84</v>
      </c>
      <c r="AV1653" s="13" t="s">
        <v>16</v>
      </c>
      <c r="AW1653" s="13" t="s">
        <v>32</v>
      </c>
      <c r="AX1653" s="13" t="s">
        <v>76</v>
      </c>
      <c r="AY1653" s="220" t="s">
        <v>272</v>
      </c>
    </row>
    <row r="1654" spans="2:51" s="14" customFormat="1" ht="11.25">
      <c r="B1654" s="221"/>
      <c r="C1654" s="222"/>
      <c r="D1654" s="212" t="s">
        <v>283</v>
      </c>
      <c r="E1654" s="223" t="s">
        <v>1</v>
      </c>
      <c r="F1654" s="224" t="s">
        <v>1493</v>
      </c>
      <c r="G1654" s="222"/>
      <c r="H1654" s="225">
        <v>58.24</v>
      </c>
      <c r="I1654" s="226"/>
      <c r="J1654" s="222"/>
      <c r="K1654" s="222"/>
      <c r="L1654" s="227"/>
      <c r="M1654" s="228"/>
      <c r="N1654" s="229"/>
      <c r="O1654" s="229"/>
      <c r="P1654" s="229"/>
      <c r="Q1654" s="229"/>
      <c r="R1654" s="229"/>
      <c r="S1654" s="229"/>
      <c r="T1654" s="230"/>
      <c r="AT1654" s="231" t="s">
        <v>283</v>
      </c>
      <c r="AU1654" s="231" t="s">
        <v>84</v>
      </c>
      <c r="AV1654" s="14" t="s">
        <v>84</v>
      </c>
      <c r="AW1654" s="14" t="s">
        <v>32</v>
      </c>
      <c r="AX1654" s="14" t="s">
        <v>76</v>
      </c>
      <c r="AY1654" s="231" t="s">
        <v>272</v>
      </c>
    </row>
    <row r="1655" spans="2:51" s="14" customFormat="1" ht="11.25">
      <c r="B1655" s="221"/>
      <c r="C1655" s="222"/>
      <c r="D1655" s="212" t="s">
        <v>283</v>
      </c>
      <c r="E1655" s="223" t="s">
        <v>1</v>
      </c>
      <c r="F1655" s="224" t="s">
        <v>1494</v>
      </c>
      <c r="G1655" s="222"/>
      <c r="H1655" s="225">
        <v>24.231999999999999</v>
      </c>
      <c r="I1655" s="226"/>
      <c r="J1655" s="222"/>
      <c r="K1655" s="222"/>
      <c r="L1655" s="227"/>
      <c r="M1655" s="228"/>
      <c r="N1655" s="229"/>
      <c r="O1655" s="229"/>
      <c r="P1655" s="229"/>
      <c r="Q1655" s="229"/>
      <c r="R1655" s="229"/>
      <c r="S1655" s="229"/>
      <c r="T1655" s="230"/>
      <c r="AT1655" s="231" t="s">
        <v>283</v>
      </c>
      <c r="AU1655" s="231" t="s">
        <v>84</v>
      </c>
      <c r="AV1655" s="14" t="s">
        <v>84</v>
      </c>
      <c r="AW1655" s="14" t="s">
        <v>32</v>
      </c>
      <c r="AX1655" s="14" t="s">
        <v>76</v>
      </c>
      <c r="AY1655" s="231" t="s">
        <v>272</v>
      </c>
    </row>
    <row r="1656" spans="2:51" s="14" customFormat="1" ht="11.25">
      <c r="B1656" s="221"/>
      <c r="C1656" s="222"/>
      <c r="D1656" s="212" t="s">
        <v>283</v>
      </c>
      <c r="E1656" s="223" t="s">
        <v>1</v>
      </c>
      <c r="F1656" s="224" t="s">
        <v>1495</v>
      </c>
      <c r="G1656" s="222"/>
      <c r="H1656" s="225">
        <v>42.432000000000002</v>
      </c>
      <c r="I1656" s="226"/>
      <c r="J1656" s="222"/>
      <c r="K1656" s="222"/>
      <c r="L1656" s="227"/>
      <c r="M1656" s="228"/>
      <c r="N1656" s="229"/>
      <c r="O1656" s="229"/>
      <c r="P1656" s="229"/>
      <c r="Q1656" s="229"/>
      <c r="R1656" s="229"/>
      <c r="S1656" s="229"/>
      <c r="T1656" s="230"/>
      <c r="AT1656" s="231" t="s">
        <v>283</v>
      </c>
      <c r="AU1656" s="231" t="s">
        <v>84</v>
      </c>
      <c r="AV1656" s="14" t="s">
        <v>84</v>
      </c>
      <c r="AW1656" s="14" t="s">
        <v>32</v>
      </c>
      <c r="AX1656" s="14" t="s">
        <v>76</v>
      </c>
      <c r="AY1656" s="231" t="s">
        <v>272</v>
      </c>
    </row>
    <row r="1657" spans="2:51" s="14" customFormat="1" ht="11.25">
      <c r="B1657" s="221"/>
      <c r="C1657" s="222"/>
      <c r="D1657" s="212" t="s">
        <v>283</v>
      </c>
      <c r="E1657" s="223" t="s">
        <v>1</v>
      </c>
      <c r="F1657" s="224" t="s">
        <v>1496</v>
      </c>
      <c r="G1657" s="222"/>
      <c r="H1657" s="225">
        <v>16.079999999999998</v>
      </c>
      <c r="I1657" s="226"/>
      <c r="J1657" s="222"/>
      <c r="K1657" s="222"/>
      <c r="L1657" s="227"/>
      <c r="M1657" s="228"/>
      <c r="N1657" s="229"/>
      <c r="O1657" s="229"/>
      <c r="P1657" s="229"/>
      <c r="Q1657" s="229"/>
      <c r="R1657" s="229"/>
      <c r="S1657" s="229"/>
      <c r="T1657" s="230"/>
      <c r="AT1657" s="231" t="s">
        <v>283</v>
      </c>
      <c r="AU1657" s="231" t="s">
        <v>84</v>
      </c>
      <c r="AV1657" s="14" t="s">
        <v>84</v>
      </c>
      <c r="AW1657" s="14" t="s">
        <v>32</v>
      </c>
      <c r="AX1657" s="14" t="s">
        <v>76</v>
      </c>
      <c r="AY1657" s="231" t="s">
        <v>272</v>
      </c>
    </row>
    <row r="1658" spans="2:51" s="13" customFormat="1" ht="11.25">
      <c r="B1658" s="210"/>
      <c r="C1658" s="211"/>
      <c r="D1658" s="212" t="s">
        <v>283</v>
      </c>
      <c r="E1658" s="213" t="s">
        <v>1</v>
      </c>
      <c r="F1658" s="214" t="s">
        <v>1480</v>
      </c>
      <c r="G1658" s="211"/>
      <c r="H1658" s="213" t="s">
        <v>1</v>
      </c>
      <c r="I1658" s="215"/>
      <c r="J1658" s="211"/>
      <c r="K1658" s="211"/>
      <c r="L1658" s="216"/>
      <c r="M1658" s="217"/>
      <c r="N1658" s="218"/>
      <c r="O1658" s="218"/>
      <c r="P1658" s="218"/>
      <c r="Q1658" s="218"/>
      <c r="R1658" s="218"/>
      <c r="S1658" s="218"/>
      <c r="T1658" s="219"/>
      <c r="AT1658" s="220" t="s">
        <v>283</v>
      </c>
      <c r="AU1658" s="220" t="s">
        <v>84</v>
      </c>
      <c r="AV1658" s="13" t="s">
        <v>16</v>
      </c>
      <c r="AW1658" s="13" t="s">
        <v>32</v>
      </c>
      <c r="AX1658" s="13" t="s">
        <v>76</v>
      </c>
      <c r="AY1658" s="220" t="s">
        <v>272</v>
      </c>
    </row>
    <row r="1659" spans="2:51" s="14" customFormat="1" ht="11.25">
      <c r="B1659" s="221"/>
      <c r="C1659" s="222"/>
      <c r="D1659" s="212" t="s">
        <v>283</v>
      </c>
      <c r="E1659" s="223" t="s">
        <v>1</v>
      </c>
      <c r="F1659" s="224" t="s">
        <v>1497</v>
      </c>
      <c r="G1659" s="222"/>
      <c r="H1659" s="225">
        <v>93.52</v>
      </c>
      <c r="I1659" s="226"/>
      <c r="J1659" s="222"/>
      <c r="K1659" s="222"/>
      <c r="L1659" s="227"/>
      <c r="M1659" s="228"/>
      <c r="N1659" s="229"/>
      <c r="O1659" s="229"/>
      <c r="P1659" s="229"/>
      <c r="Q1659" s="229"/>
      <c r="R1659" s="229"/>
      <c r="S1659" s="229"/>
      <c r="T1659" s="230"/>
      <c r="AT1659" s="231" t="s">
        <v>283</v>
      </c>
      <c r="AU1659" s="231" t="s">
        <v>84</v>
      </c>
      <c r="AV1659" s="14" t="s">
        <v>84</v>
      </c>
      <c r="AW1659" s="14" t="s">
        <v>32</v>
      </c>
      <c r="AX1659" s="14" t="s">
        <v>76</v>
      </c>
      <c r="AY1659" s="231" t="s">
        <v>272</v>
      </c>
    </row>
    <row r="1660" spans="2:51" s="14" customFormat="1" ht="11.25">
      <c r="B1660" s="221"/>
      <c r="C1660" s="222"/>
      <c r="D1660" s="212" t="s">
        <v>283</v>
      </c>
      <c r="E1660" s="223" t="s">
        <v>1</v>
      </c>
      <c r="F1660" s="224" t="s">
        <v>1498</v>
      </c>
      <c r="G1660" s="222"/>
      <c r="H1660" s="225">
        <v>38.911000000000001</v>
      </c>
      <c r="I1660" s="226"/>
      <c r="J1660" s="222"/>
      <c r="K1660" s="222"/>
      <c r="L1660" s="227"/>
      <c r="M1660" s="228"/>
      <c r="N1660" s="229"/>
      <c r="O1660" s="229"/>
      <c r="P1660" s="229"/>
      <c r="Q1660" s="229"/>
      <c r="R1660" s="229"/>
      <c r="S1660" s="229"/>
      <c r="T1660" s="230"/>
      <c r="AT1660" s="231" t="s">
        <v>283</v>
      </c>
      <c r="AU1660" s="231" t="s">
        <v>84</v>
      </c>
      <c r="AV1660" s="14" t="s">
        <v>84</v>
      </c>
      <c r="AW1660" s="14" t="s">
        <v>32</v>
      </c>
      <c r="AX1660" s="14" t="s">
        <v>76</v>
      </c>
      <c r="AY1660" s="231" t="s">
        <v>272</v>
      </c>
    </row>
    <row r="1661" spans="2:51" s="14" customFormat="1" ht="11.25">
      <c r="B1661" s="221"/>
      <c r="C1661" s="222"/>
      <c r="D1661" s="212" t="s">
        <v>283</v>
      </c>
      <c r="E1661" s="223" t="s">
        <v>1</v>
      </c>
      <c r="F1661" s="224" t="s">
        <v>1499</v>
      </c>
      <c r="G1661" s="222"/>
      <c r="H1661" s="225">
        <v>68.135999999999996</v>
      </c>
      <c r="I1661" s="226"/>
      <c r="J1661" s="222"/>
      <c r="K1661" s="222"/>
      <c r="L1661" s="227"/>
      <c r="M1661" s="228"/>
      <c r="N1661" s="229"/>
      <c r="O1661" s="229"/>
      <c r="P1661" s="229"/>
      <c r="Q1661" s="229"/>
      <c r="R1661" s="229"/>
      <c r="S1661" s="229"/>
      <c r="T1661" s="230"/>
      <c r="AT1661" s="231" t="s">
        <v>283</v>
      </c>
      <c r="AU1661" s="231" t="s">
        <v>84</v>
      </c>
      <c r="AV1661" s="14" t="s">
        <v>84</v>
      </c>
      <c r="AW1661" s="14" t="s">
        <v>32</v>
      </c>
      <c r="AX1661" s="14" t="s">
        <v>76</v>
      </c>
      <c r="AY1661" s="231" t="s">
        <v>272</v>
      </c>
    </row>
    <row r="1662" spans="2:51" s="14" customFormat="1" ht="33.75">
      <c r="B1662" s="221"/>
      <c r="C1662" s="222"/>
      <c r="D1662" s="212" t="s">
        <v>283</v>
      </c>
      <c r="E1662" s="223" t="s">
        <v>1</v>
      </c>
      <c r="F1662" s="224" t="s">
        <v>1500</v>
      </c>
      <c r="G1662" s="222"/>
      <c r="H1662" s="225">
        <v>56.749000000000002</v>
      </c>
      <c r="I1662" s="226"/>
      <c r="J1662" s="222"/>
      <c r="K1662" s="222"/>
      <c r="L1662" s="227"/>
      <c r="M1662" s="228"/>
      <c r="N1662" s="229"/>
      <c r="O1662" s="229"/>
      <c r="P1662" s="229"/>
      <c r="Q1662" s="229"/>
      <c r="R1662" s="229"/>
      <c r="S1662" s="229"/>
      <c r="T1662" s="230"/>
      <c r="AT1662" s="231" t="s">
        <v>283</v>
      </c>
      <c r="AU1662" s="231" t="s">
        <v>84</v>
      </c>
      <c r="AV1662" s="14" t="s">
        <v>84</v>
      </c>
      <c r="AW1662" s="14" t="s">
        <v>32</v>
      </c>
      <c r="AX1662" s="14" t="s">
        <v>76</v>
      </c>
      <c r="AY1662" s="231" t="s">
        <v>272</v>
      </c>
    </row>
    <row r="1663" spans="2:51" s="13" customFormat="1" ht="11.25">
      <c r="B1663" s="210"/>
      <c r="C1663" s="211"/>
      <c r="D1663" s="212" t="s">
        <v>283</v>
      </c>
      <c r="E1663" s="213" t="s">
        <v>1</v>
      </c>
      <c r="F1663" s="214" t="s">
        <v>1485</v>
      </c>
      <c r="G1663" s="211"/>
      <c r="H1663" s="213" t="s">
        <v>1</v>
      </c>
      <c r="I1663" s="215"/>
      <c r="J1663" s="211"/>
      <c r="K1663" s="211"/>
      <c r="L1663" s="216"/>
      <c r="M1663" s="217"/>
      <c r="N1663" s="218"/>
      <c r="O1663" s="218"/>
      <c r="P1663" s="218"/>
      <c r="Q1663" s="218"/>
      <c r="R1663" s="218"/>
      <c r="S1663" s="218"/>
      <c r="T1663" s="219"/>
      <c r="AT1663" s="220" t="s">
        <v>283</v>
      </c>
      <c r="AU1663" s="220" t="s">
        <v>84</v>
      </c>
      <c r="AV1663" s="13" t="s">
        <v>16</v>
      </c>
      <c r="AW1663" s="13" t="s">
        <v>32</v>
      </c>
      <c r="AX1663" s="13" t="s">
        <v>76</v>
      </c>
      <c r="AY1663" s="220" t="s">
        <v>272</v>
      </c>
    </row>
    <row r="1664" spans="2:51" s="14" customFormat="1" ht="11.25">
      <c r="B1664" s="221"/>
      <c r="C1664" s="222"/>
      <c r="D1664" s="212" t="s">
        <v>283</v>
      </c>
      <c r="E1664" s="223" t="s">
        <v>1</v>
      </c>
      <c r="F1664" s="224" t="s">
        <v>1501</v>
      </c>
      <c r="G1664" s="222"/>
      <c r="H1664" s="225">
        <v>62.915999999999997</v>
      </c>
      <c r="I1664" s="226"/>
      <c r="J1664" s="222"/>
      <c r="K1664" s="222"/>
      <c r="L1664" s="227"/>
      <c r="M1664" s="228"/>
      <c r="N1664" s="229"/>
      <c r="O1664" s="229"/>
      <c r="P1664" s="229"/>
      <c r="Q1664" s="229"/>
      <c r="R1664" s="229"/>
      <c r="S1664" s="229"/>
      <c r="T1664" s="230"/>
      <c r="AT1664" s="231" t="s">
        <v>283</v>
      </c>
      <c r="AU1664" s="231" t="s">
        <v>84</v>
      </c>
      <c r="AV1664" s="14" t="s">
        <v>84</v>
      </c>
      <c r="AW1664" s="14" t="s">
        <v>32</v>
      </c>
      <c r="AX1664" s="14" t="s">
        <v>76</v>
      </c>
      <c r="AY1664" s="231" t="s">
        <v>272</v>
      </c>
    </row>
    <row r="1665" spans="1:65" s="13" customFormat="1" ht="11.25">
      <c r="B1665" s="210"/>
      <c r="C1665" s="211"/>
      <c r="D1665" s="212" t="s">
        <v>283</v>
      </c>
      <c r="E1665" s="213" t="s">
        <v>1</v>
      </c>
      <c r="F1665" s="214" t="s">
        <v>285</v>
      </c>
      <c r="G1665" s="211"/>
      <c r="H1665" s="213" t="s">
        <v>1</v>
      </c>
      <c r="I1665" s="215"/>
      <c r="J1665" s="211"/>
      <c r="K1665" s="211"/>
      <c r="L1665" s="216"/>
      <c r="M1665" s="217"/>
      <c r="N1665" s="218"/>
      <c r="O1665" s="218"/>
      <c r="P1665" s="218"/>
      <c r="Q1665" s="218"/>
      <c r="R1665" s="218"/>
      <c r="S1665" s="218"/>
      <c r="T1665" s="219"/>
      <c r="AT1665" s="220" t="s">
        <v>283</v>
      </c>
      <c r="AU1665" s="220" t="s">
        <v>84</v>
      </c>
      <c r="AV1665" s="13" t="s">
        <v>16</v>
      </c>
      <c r="AW1665" s="13" t="s">
        <v>32</v>
      </c>
      <c r="AX1665" s="13" t="s">
        <v>76</v>
      </c>
      <c r="AY1665" s="220" t="s">
        <v>272</v>
      </c>
    </row>
    <row r="1666" spans="1:65" s="13" customFormat="1" ht="11.25">
      <c r="B1666" s="210"/>
      <c r="C1666" s="211"/>
      <c r="D1666" s="212" t="s">
        <v>283</v>
      </c>
      <c r="E1666" s="213" t="s">
        <v>1</v>
      </c>
      <c r="F1666" s="214" t="s">
        <v>289</v>
      </c>
      <c r="G1666" s="211"/>
      <c r="H1666" s="213" t="s">
        <v>1</v>
      </c>
      <c r="I1666" s="215"/>
      <c r="J1666" s="211"/>
      <c r="K1666" s="211"/>
      <c r="L1666" s="216"/>
      <c r="M1666" s="217"/>
      <c r="N1666" s="218"/>
      <c r="O1666" s="218"/>
      <c r="P1666" s="218"/>
      <c r="Q1666" s="218"/>
      <c r="R1666" s="218"/>
      <c r="S1666" s="218"/>
      <c r="T1666" s="219"/>
      <c r="AT1666" s="220" t="s">
        <v>283</v>
      </c>
      <c r="AU1666" s="220" t="s">
        <v>84</v>
      </c>
      <c r="AV1666" s="13" t="s">
        <v>16</v>
      </c>
      <c r="AW1666" s="13" t="s">
        <v>32</v>
      </c>
      <c r="AX1666" s="13" t="s">
        <v>76</v>
      </c>
      <c r="AY1666" s="220" t="s">
        <v>272</v>
      </c>
    </row>
    <row r="1667" spans="1:65" s="14" customFormat="1" ht="11.25">
      <c r="B1667" s="221"/>
      <c r="C1667" s="222"/>
      <c r="D1667" s="212" t="s">
        <v>283</v>
      </c>
      <c r="E1667" s="223" t="s">
        <v>1</v>
      </c>
      <c r="F1667" s="224" t="s">
        <v>1502</v>
      </c>
      <c r="G1667" s="222"/>
      <c r="H1667" s="225">
        <v>-16.75</v>
      </c>
      <c r="I1667" s="226"/>
      <c r="J1667" s="222"/>
      <c r="K1667" s="222"/>
      <c r="L1667" s="227"/>
      <c r="M1667" s="228"/>
      <c r="N1667" s="229"/>
      <c r="O1667" s="229"/>
      <c r="P1667" s="229"/>
      <c r="Q1667" s="229"/>
      <c r="R1667" s="229"/>
      <c r="S1667" s="229"/>
      <c r="T1667" s="230"/>
      <c r="AT1667" s="231" t="s">
        <v>283</v>
      </c>
      <c r="AU1667" s="231" t="s">
        <v>84</v>
      </c>
      <c r="AV1667" s="14" t="s">
        <v>84</v>
      </c>
      <c r="AW1667" s="14" t="s">
        <v>32</v>
      </c>
      <c r="AX1667" s="14" t="s">
        <v>76</v>
      </c>
      <c r="AY1667" s="231" t="s">
        <v>272</v>
      </c>
    </row>
    <row r="1668" spans="1:65" s="2" customFormat="1" ht="24.2" customHeight="1">
      <c r="A1668" s="34"/>
      <c r="B1668" s="35"/>
      <c r="C1668" s="192" t="s">
        <v>1503</v>
      </c>
      <c r="D1668" s="192" t="s">
        <v>274</v>
      </c>
      <c r="E1668" s="193" t="s">
        <v>1504</v>
      </c>
      <c r="F1668" s="194" t="s">
        <v>1505</v>
      </c>
      <c r="G1668" s="195" t="s">
        <v>156</v>
      </c>
      <c r="H1668" s="196">
        <v>461.21600000000001</v>
      </c>
      <c r="I1668" s="197"/>
      <c r="J1668" s="198">
        <f>ROUND(I1668*H1668,2)</f>
        <v>0</v>
      </c>
      <c r="K1668" s="194" t="s">
        <v>278</v>
      </c>
      <c r="L1668" s="39"/>
      <c r="M1668" s="199" t="s">
        <v>1</v>
      </c>
      <c r="N1668" s="200" t="s">
        <v>41</v>
      </c>
      <c r="O1668" s="71"/>
      <c r="P1668" s="201">
        <f>O1668*H1668</f>
        <v>0</v>
      </c>
      <c r="Q1668" s="201">
        <v>0</v>
      </c>
      <c r="R1668" s="201">
        <f>Q1668*H1668</f>
        <v>0</v>
      </c>
      <c r="S1668" s="201">
        <v>0</v>
      </c>
      <c r="T1668" s="202">
        <f>S1668*H1668</f>
        <v>0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203" t="s">
        <v>279</v>
      </c>
      <c r="AT1668" s="203" t="s">
        <v>274</v>
      </c>
      <c r="AU1668" s="203" t="s">
        <v>84</v>
      </c>
      <c r="AY1668" s="17" t="s">
        <v>272</v>
      </c>
      <c r="BE1668" s="204">
        <f>IF(N1668="základní",J1668,0)</f>
        <v>0</v>
      </c>
      <c r="BF1668" s="204">
        <f>IF(N1668="snížená",J1668,0)</f>
        <v>0</v>
      </c>
      <c r="BG1668" s="204">
        <f>IF(N1668="zákl. přenesená",J1668,0)</f>
        <v>0</v>
      </c>
      <c r="BH1668" s="204">
        <f>IF(N1668="sníž. přenesená",J1668,0)</f>
        <v>0</v>
      </c>
      <c r="BI1668" s="204">
        <f>IF(N1668="nulová",J1668,0)</f>
        <v>0</v>
      </c>
      <c r="BJ1668" s="17" t="s">
        <v>16</v>
      </c>
      <c r="BK1668" s="204">
        <f>ROUND(I1668*H1668,2)</f>
        <v>0</v>
      </c>
      <c r="BL1668" s="17" t="s">
        <v>279</v>
      </c>
      <c r="BM1668" s="203" t="s">
        <v>1506</v>
      </c>
    </row>
    <row r="1669" spans="1:65" s="2" customFormat="1" ht="11.25">
      <c r="A1669" s="34"/>
      <c r="B1669" s="35"/>
      <c r="C1669" s="36"/>
      <c r="D1669" s="205" t="s">
        <v>281</v>
      </c>
      <c r="E1669" s="36"/>
      <c r="F1669" s="206" t="s">
        <v>1507</v>
      </c>
      <c r="G1669" s="36"/>
      <c r="H1669" s="36"/>
      <c r="I1669" s="207"/>
      <c r="J1669" s="36"/>
      <c r="K1669" s="36"/>
      <c r="L1669" s="39"/>
      <c r="M1669" s="208"/>
      <c r="N1669" s="209"/>
      <c r="O1669" s="71"/>
      <c r="P1669" s="71"/>
      <c r="Q1669" s="71"/>
      <c r="R1669" s="71"/>
      <c r="S1669" s="71"/>
      <c r="T1669" s="72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T1669" s="17" t="s">
        <v>281</v>
      </c>
      <c r="AU1669" s="17" t="s">
        <v>84</v>
      </c>
    </row>
    <row r="1670" spans="1:65" s="2" customFormat="1" ht="24.2" customHeight="1">
      <c r="A1670" s="34"/>
      <c r="B1670" s="35"/>
      <c r="C1670" s="192" t="s">
        <v>1508</v>
      </c>
      <c r="D1670" s="192" t="s">
        <v>274</v>
      </c>
      <c r="E1670" s="193" t="s">
        <v>1509</v>
      </c>
      <c r="F1670" s="194" t="s">
        <v>1510</v>
      </c>
      <c r="G1670" s="195" t="s">
        <v>156</v>
      </c>
      <c r="H1670" s="196">
        <v>0</v>
      </c>
      <c r="I1670" s="197"/>
      <c r="J1670" s="198">
        <f>ROUND(I1670*H1670,2)</f>
        <v>0</v>
      </c>
      <c r="K1670" s="194" t="s">
        <v>278</v>
      </c>
      <c r="L1670" s="39"/>
      <c r="M1670" s="199" t="s">
        <v>1</v>
      </c>
      <c r="N1670" s="200" t="s">
        <v>41</v>
      </c>
      <c r="O1670" s="71"/>
      <c r="P1670" s="201">
        <f>O1670*H1670</f>
        <v>0</v>
      </c>
      <c r="Q1670" s="201">
        <v>4.6499999999999996E-3</v>
      </c>
      <c r="R1670" s="201">
        <f>Q1670*H1670</f>
        <v>0</v>
      </c>
      <c r="S1670" s="201">
        <v>0</v>
      </c>
      <c r="T1670" s="202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203" t="s">
        <v>279</v>
      </c>
      <c r="AT1670" s="203" t="s">
        <v>274</v>
      </c>
      <c r="AU1670" s="203" t="s">
        <v>84</v>
      </c>
      <c r="AY1670" s="17" t="s">
        <v>272</v>
      </c>
      <c r="BE1670" s="204">
        <f>IF(N1670="základní",J1670,0)</f>
        <v>0</v>
      </c>
      <c r="BF1670" s="204">
        <f>IF(N1670="snížená",J1670,0)</f>
        <v>0</v>
      </c>
      <c r="BG1670" s="204">
        <f>IF(N1670="zákl. přenesená",J1670,0)</f>
        <v>0</v>
      </c>
      <c r="BH1670" s="204">
        <f>IF(N1670="sníž. přenesená",J1670,0)</f>
        <v>0</v>
      </c>
      <c r="BI1670" s="204">
        <f>IF(N1670="nulová",J1670,0)</f>
        <v>0</v>
      </c>
      <c r="BJ1670" s="17" t="s">
        <v>16</v>
      </c>
      <c r="BK1670" s="204">
        <f>ROUND(I1670*H1670,2)</f>
        <v>0</v>
      </c>
      <c r="BL1670" s="17" t="s">
        <v>279</v>
      </c>
      <c r="BM1670" s="203" t="s">
        <v>1511</v>
      </c>
    </row>
    <row r="1671" spans="1:65" s="2" customFormat="1" ht="11.25">
      <c r="A1671" s="34"/>
      <c r="B1671" s="35"/>
      <c r="C1671" s="36"/>
      <c r="D1671" s="205" t="s">
        <v>281</v>
      </c>
      <c r="E1671" s="36"/>
      <c r="F1671" s="206" t="s">
        <v>1512</v>
      </c>
      <c r="G1671" s="36"/>
      <c r="H1671" s="36"/>
      <c r="I1671" s="207"/>
      <c r="J1671" s="36"/>
      <c r="K1671" s="36"/>
      <c r="L1671" s="39"/>
      <c r="M1671" s="208"/>
      <c r="N1671" s="209"/>
      <c r="O1671" s="71"/>
      <c r="P1671" s="71"/>
      <c r="Q1671" s="71"/>
      <c r="R1671" s="71"/>
      <c r="S1671" s="71"/>
      <c r="T1671" s="72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  <c r="AT1671" s="17" t="s">
        <v>281</v>
      </c>
      <c r="AU1671" s="17" t="s">
        <v>84</v>
      </c>
    </row>
    <row r="1672" spans="1:65" s="13" customFormat="1" ht="22.5">
      <c r="B1672" s="210"/>
      <c r="C1672" s="211"/>
      <c r="D1672" s="212" t="s">
        <v>283</v>
      </c>
      <c r="E1672" s="213" t="s">
        <v>1</v>
      </c>
      <c r="F1672" s="214" t="s">
        <v>849</v>
      </c>
      <c r="G1672" s="211"/>
      <c r="H1672" s="213" t="s">
        <v>1</v>
      </c>
      <c r="I1672" s="215"/>
      <c r="J1672" s="211"/>
      <c r="K1672" s="211"/>
      <c r="L1672" s="216"/>
      <c r="M1672" s="217"/>
      <c r="N1672" s="218"/>
      <c r="O1672" s="218"/>
      <c r="P1672" s="218"/>
      <c r="Q1672" s="218"/>
      <c r="R1672" s="218"/>
      <c r="S1672" s="218"/>
      <c r="T1672" s="219"/>
      <c r="AT1672" s="220" t="s">
        <v>283</v>
      </c>
      <c r="AU1672" s="220" t="s">
        <v>84</v>
      </c>
      <c r="AV1672" s="13" t="s">
        <v>16</v>
      </c>
      <c r="AW1672" s="13" t="s">
        <v>32</v>
      </c>
      <c r="AX1672" s="13" t="s">
        <v>76</v>
      </c>
      <c r="AY1672" s="220" t="s">
        <v>272</v>
      </c>
    </row>
    <row r="1673" spans="1:65" s="13" customFormat="1" ht="22.5">
      <c r="B1673" s="210"/>
      <c r="C1673" s="211"/>
      <c r="D1673" s="212" t="s">
        <v>283</v>
      </c>
      <c r="E1673" s="213" t="s">
        <v>1</v>
      </c>
      <c r="F1673" s="214" t="s">
        <v>1087</v>
      </c>
      <c r="G1673" s="211"/>
      <c r="H1673" s="213" t="s">
        <v>1</v>
      </c>
      <c r="I1673" s="215"/>
      <c r="J1673" s="211"/>
      <c r="K1673" s="211"/>
      <c r="L1673" s="216"/>
      <c r="M1673" s="217"/>
      <c r="N1673" s="218"/>
      <c r="O1673" s="218"/>
      <c r="P1673" s="218"/>
      <c r="Q1673" s="218"/>
      <c r="R1673" s="218"/>
      <c r="S1673" s="218"/>
      <c r="T1673" s="219"/>
      <c r="AT1673" s="220" t="s">
        <v>283</v>
      </c>
      <c r="AU1673" s="220" t="s">
        <v>84</v>
      </c>
      <c r="AV1673" s="13" t="s">
        <v>16</v>
      </c>
      <c r="AW1673" s="13" t="s">
        <v>32</v>
      </c>
      <c r="AX1673" s="13" t="s">
        <v>76</v>
      </c>
      <c r="AY1673" s="220" t="s">
        <v>272</v>
      </c>
    </row>
    <row r="1674" spans="1:65" s="13" customFormat="1" ht="11.25">
      <c r="B1674" s="210"/>
      <c r="C1674" s="211"/>
      <c r="D1674" s="212" t="s">
        <v>283</v>
      </c>
      <c r="E1674" s="213" t="s">
        <v>1</v>
      </c>
      <c r="F1674" s="214" t="s">
        <v>285</v>
      </c>
      <c r="G1674" s="211"/>
      <c r="H1674" s="213" t="s">
        <v>1</v>
      </c>
      <c r="I1674" s="215"/>
      <c r="J1674" s="211"/>
      <c r="K1674" s="211"/>
      <c r="L1674" s="216"/>
      <c r="M1674" s="217"/>
      <c r="N1674" s="218"/>
      <c r="O1674" s="218"/>
      <c r="P1674" s="218"/>
      <c r="Q1674" s="218"/>
      <c r="R1674" s="218"/>
      <c r="S1674" s="218"/>
      <c r="T1674" s="219"/>
      <c r="AT1674" s="220" t="s">
        <v>283</v>
      </c>
      <c r="AU1674" s="220" t="s">
        <v>84</v>
      </c>
      <c r="AV1674" s="13" t="s">
        <v>16</v>
      </c>
      <c r="AW1674" s="13" t="s">
        <v>32</v>
      </c>
      <c r="AX1674" s="13" t="s">
        <v>76</v>
      </c>
      <c r="AY1674" s="220" t="s">
        <v>272</v>
      </c>
    </row>
    <row r="1675" spans="1:65" s="13" customFormat="1" ht="11.25">
      <c r="B1675" s="210"/>
      <c r="C1675" s="211"/>
      <c r="D1675" s="212" t="s">
        <v>283</v>
      </c>
      <c r="E1675" s="213" t="s">
        <v>1</v>
      </c>
      <c r="F1675" s="214" t="s">
        <v>831</v>
      </c>
      <c r="G1675" s="211"/>
      <c r="H1675" s="213" t="s">
        <v>1</v>
      </c>
      <c r="I1675" s="215"/>
      <c r="J1675" s="211"/>
      <c r="K1675" s="211"/>
      <c r="L1675" s="216"/>
      <c r="M1675" s="217"/>
      <c r="N1675" s="218"/>
      <c r="O1675" s="218"/>
      <c r="P1675" s="218"/>
      <c r="Q1675" s="218"/>
      <c r="R1675" s="218"/>
      <c r="S1675" s="218"/>
      <c r="T1675" s="219"/>
      <c r="AT1675" s="220" t="s">
        <v>283</v>
      </c>
      <c r="AU1675" s="220" t="s">
        <v>84</v>
      </c>
      <c r="AV1675" s="13" t="s">
        <v>16</v>
      </c>
      <c r="AW1675" s="13" t="s">
        <v>32</v>
      </c>
      <c r="AX1675" s="13" t="s">
        <v>76</v>
      </c>
      <c r="AY1675" s="220" t="s">
        <v>272</v>
      </c>
    </row>
    <row r="1676" spans="1:65" s="14" customFormat="1" ht="11.25">
      <c r="B1676" s="221"/>
      <c r="C1676" s="222"/>
      <c r="D1676" s="212" t="s">
        <v>283</v>
      </c>
      <c r="E1676" s="223" t="s">
        <v>1</v>
      </c>
      <c r="F1676" s="224" t="s">
        <v>1513</v>
      </c>
      <c r="G1676" s="222"/>
      <c r="H1676" s="225">
        <v>76.16</v>
      </c>
      <c r="I1676" s="226"/>
      <c r="J1676" s="222"/>
      <c r="K1676" s="222"/>
      <c r="L1676" s="227"/>
      <c r="M1676" s="228"/>
      <c r="N1676" s="229"/>
      <c r="O1676" s="229"/>
      <c r="P1676" s="229"/>
      <c r="Q1676" s="229"/>
      <c r="R1676" s="229"/>
      <c r="S1676" s="229"/>
      <c r="T1676" s="230"/>
      <c r="AT1676" s="231" t="s">
        <v>283</v>
      </c>
      <c r="AU1676" s="231" t="s">
        <v>84</v>
      </c>
      <c r="AV1676" s="14" t="s">
        <v>84</v>
      </c>
      <c r="AW1676" s="14" t="s">
        <v>32</v>
      </c>
      <c r="AX1676" s="14" t="s">
        <v>76</v>
      </c>
      <c r="AY1676" s="231" t="s">
        <v>272</v>
      </c>
    </row>
    <row r="1677" spans="1:65" s="14" customFormat="1" ht="11.25">
      <c r="B1677" s="221"/>
      <c r="C1677" s="222"/>
      <c r="D1677" s="212" t="s">
        <v>283</v>
      </c>
      <c r="E1677" s="223" t="s">
        <v>1</v>
      </c>
      <c r="F1677" s="224" t="s">
        <v>1514</v>
      </c>
      <c r="G1677" s="222"/>
      <c r="H1677" s="225">
        <v>31.687999999999999</v>
      </c>
      <c r="I1677" s="226"/>
      <c r="J1677" s="222"/>
      <c r="K1677" s="222"/>
      <c r="L1677" s="227"/>
      <c r="M1677" s="228"/>
      <c r="N1677" s="229"/>
      <c r="O1677" s="229"/>
      <c r="P1677" s="229"/>
      <c r="Q1677" s="229"/>
      <c r="R1677" s="229"/>
      <c r="S1677" s="229"/>
      <c r="T1677" s="230"/>
      <c r="AT1677" s="231" t="s">
        <v>283</v>
      </c>
      <c r="AU1677" s="231" t="s">
        <v>84</v>
      </c>
      <c r="AV1677" s="14" t="s">
        <v>84</v>
      </c>
      <c r="AW1677" s="14" t="s">
        <v>32</v>
      </c>
      <c r="AX1677" s="14" t="s">
        <v>76</v>
      </c>
      <c r="AY1677" s="231" t="s">
        <v>272</v>
      </c>
    </row>
    <row r="1678" spans="1:65" s="14" customFormat="1" ht="11.25">
      <c r="B1678" s="221"/>
      <c r="C1678" s="222"/>
      <c r="D1678" s="212" t="s">
        <v>283</v>
      </c>
      <c r="E1678" s="223" t="s">
        <v>1</v>
      </c>
      <c r="F1678" s="224" t="s">
        <v>1515</v>
      </c>
      <c r="G1678" s="222"/>
      <c r="H1678" s="225">
        <v>55.488</v>
      </c>
      <c r="I1678" s="226"/>
      <c r="J1678" s="222"/>
      <c r="K1678" s="222"/>
      <c r="L1678" s="227"/>
      <c r="M1678" s="228"/>
      <c r="N1678" s="229"/>
      <c r="O1678" s="229"/>
      <c r="P1678" s="229"/>
      <c r="Q1678" s="229"/>
      <c r="R1678" s="229"/>
      <c r="S1678" s="229"/>
      <c r="T1678" s="230"/>
      <c r="AT1678" s="231" t="s">
        <v>283</v>
      </c>
      <c r="AU1678" s="231" t="s">
        <v>84</v>
      </c>
      <c r="AV1678" s="14" t="s">
        <v>84</v>
      </c>
      <c r="AW1678" s="14" t="s">
        <v>32</v>
      </c>
      <c r="AX1678" s="14" t="s">
        <v>76</v>
      </c>
      <c r="AY1678" s="231" t="s">
        <v>272</v>
      </c>
    </row>
    <row r="1679" spans="1:65" s="13" customFormat="1" ht="11.25">
      <c r="B1679" s="210"/>
      <c r="C1679" s="211"/>
      <c r="D1679" s="212" t="s">
        <v>283</v>
      </c>
      <c r="E1679" s="213" t="s">
        <v>1</v>
      </c>
      <c r="F1679" s="214" t="s">
        <v>285</v>
      </c>
      <c r="G1679" s="211"/>
      <c r="H1679" s="213" t="s">
        <v>1</v>
      </c>
      <c r="I1679" s="215"/>
      <c r="J1679" s="211"/>
      <c r="K1679" s="211"/>
      <c r="L1679" s="216"/>
      <c r="M1679" s="217"/>
      <c r="N1679" s="218"/>
      <c r="O1679" s="218"/>
      <c r="P1679" s="218"/>
      <c r="Q1679" s="218"/>
      <c r="R1679" s="218"/>
      <c r="S1679" s="218"/>
      <c r="T1679" s="219"/>
      <c r="AT1679" s="220" t="s">
        <v>283</v>
      </c>
      <c r="AU1679" s="220" t="s">
        <v>84</v>
      </c>
      <c r="AV1679" s="13" t="s">
        <v>16</v>
      </c>
      <c r="AW1679" s="13" t="s">
        <v>32</v>
      </c>
      <c r="AX1679" s="13" t="s">
        <v>76</v>
      </c>
      <c r="AY1679" s="220" t="s">
        <v>272</v>
      </c>
    </row>
    <row r="1680" spans="1:65" s="13" customFormat="1" ht="11.25">
      <c r="B1680" s="210"/>
      <c r="C1680" s="211"/>
      <c r="D1680" s="212" t="s">
        <v>283</v>
      </c>
      <c r="E1680" s="213" t="s">
        <v>1</v>
      </c>
      <c r="F1680" s="214" t="s">
        <v>289</v>
      </c>
      <c r="G1680" s="211"/>
      <c r="H1680" s="213" t="s">
        <v>1</v>
      </c>
      <c r="I1680" s="215"/>
      <c r="J1680" s="211"/>
      <c r="K1680" s="211"/>
      <c r="L1680" s="216"/>
      <c r="M1680" s="217"/>
      <c r="N1680" s="218"/>
      <c r="O1680" s="218"/>
      <c r="P1680" s="218"/>
      <c r="Q1680" s="218"/>
      <c r="R1680" s="218"/>
      <c r="S1680" s="218"/>
      <c r="T1680" s="219"/>
      <c r="AT1680" s="220" t="s">
        <v>283</v>
      </c>
      <c r="AU1680" s="220" t="s">
        <v>84</v>
      </c>
      <c r="AV1680" s="13" t="s">
        <v>16</v>
      </c>
      <c r="AW1680" s="13" t="s">
        <v>32</v>
      </c>
      <c r="AX1680" s="13" t="s">
        <v>76</v>
      </c>
      <c r="AY1680" s="220" t="s">
        <v>272</v>
      </c>
    </row>
    <row r="1681" spans="1:65" s="14" customFormat="1" ht="11.25">
      <c r="B1681" s="221"/>
      <c r="C1681" s="222"/>
      <c r="D1681" s="212" t="s">
        <v>283</v>
      </c>
      <c r="E1681" s="223" t="s">
        <v>1</v>
      </c>
      <c r="F1681" s="224" t="s">
        <v>1516</v>
      </c>
      <c r="G1681" s="222"/>
      <c r="H1681" s="225">
        <v>-163.33600000000001</v>
      </c>
      <c r="I1681" s="226"/>
      <c r="J1681" s="222"/>
      <c r="K1681" s="222"/>
      <c r="L1681" s="227"/>
      <c r="M1681" s="228"/>
      <c r="N1681" s="229"/>
      <c r="O1681" s="229"/>
      <c r="P1681" s="229"/>
      <c r="Q1681" s="229"/>
      <c r="R1681" s="229"/>
      <c r="S1681" s="229"/>
      <c r="T1681" s="230"/>
      <c r="AT1681" s="231" t="s">
        <v>283</v>
      </c>
      <c r="AU1681" s="231" t="s">
        <v>84</v>
      </c>
      <c r="AV1681" s="14" t="s">
        <v>84</v>
      </c>
      <c r="AW1681" s="14" t="s">
        <v>32</v>
      </c>
      <c r="AX1681" s="14" t="s">
        <v>76</v>
      </c>
      <c r="AY1681" s="231" t="s">
        <v>272</v>
      </c>
    </row>
    <row r="1682" spans="1:65" s="2" customFormat="1" ht="24.2" customHeight="1">
      <c r="A1682" s="34"/>
      <c r="B1682" s="35"/>
      <c r="C1682" s="192" t="s">
        <v>1517</v>
      </c>
      <c r="D1682" s="192" t="s">
        <v>274</v>
      </c>
      <c r="E1682" s="193" t="s">
        <v>1518</v>
      </c>
      <c r="F1682" s="194" t="s">
        <v>1519</v>
      </c>
      <c r="G1682" s="195" t="s">
        <v>156</v>
      </c>
      <c r="H1682" s="196">
        <v>0</v>
      </c>
      <c r="I1682" s="197"/>
      <c r="J1682" s="198">
        <f>ROUND(I1682*H1682,2)</f>
        <v>0</v>
      </c>
      <c r="K1682" s="194" t="s">
        <v>278</v>
      </c>
      <c r="L1682" s="39"/>
      <c r="M1682" s="199" t="s">
        <v>1</v>
      </c>
      <c r="N1682" s="200" t="s">
        <v>41</v>
      </c>
      <c r="O1682" s="71"/>
      <c r="P1682" s="201">
        <f>O1682*H1682</f>
        <v>0</v>
      </c>
      <c r="Q1682" s="201">
        <v>0</v>
      </c>
      <c r="R1682" s="201">
        <f>Q1682*H1682</f>
        <v>0</v>
      </c>
      <c r="S1682" s="201">
        <v>0</v>
      </c>
      <c r="T1682" s="202">
        <f>S1682*H1682</f>
        <v>0</v>
      </c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R1682" s="203" t="s">
        <v>279</v>
      </c>
      <c r="AT1682" s="203" t="s">
        <v>274</v>
      </c>
      <c r="AU1682" s="203" t="s">
        <v>84</v>
      </c>
      <c r="AY1682" s="17" t="s">
        <v>272</v>
      </c>
      <c r="BE1682" s="204">
        <f>IF(N1682="základní",J1682,0)</f>
        <v>0</v>
      </c>
      <c r="BF1682" s="204">
        <f>IF(N1682="snížená",J1682,0)</f>
        <v>0</v>
      </c>
      <c r="BG1682" s="204">
        <f>IF(N1682="zákl. přenesená",J1682,0)</f>
        <v>0</v>
      </c>
      <c r="BH1682" s="204">
        <f>IF(N1682="sníž. přenesená",J1682,0)</f>
        <v>0</v>
      </c>
      <c r="BI1682" s="204">
        <f>IF(N1682="nulová",J1682,0)</f>
        <v>0</v>
      </c>
      <c r="BJ1682" s="17" t="s">
        <v>16</v>
      </c>
      <c r="BK1682" s="204">
        <f>ROUND(I1682*H1682,2)</f>
        <v>0</v>
      </c>
      <c r="BL1682" s="17" t="s">
        <v>279</v>
      </c>
      <c r="BM1682" s="203" t="s">
        <v>1520</v>
      </c>
    </row>
    <row r="1683" spans="1:65" s="2" customFormat="1" ht="11.25">
      <c r="A1683" s="34"/>
      <c r="B1683" s="35"/>
      <c r="C1683" s="36"/>
      <c r="D1683" s="205" t="s">
        <v>281</v>
      </c>
      <c r="E1683" s="36"/>
      <c r="F1683" s="206" t="s">
        <v>1521</v>
      </c>
      <c r="G1683" s="36"/>
      <c r="H1683" s="36"/>
      <c r="I1683" s="207"/>
      <c r="J1683" s="36"/>
      <c r="K1683" s="36"/>
      <c r="L1683" s="39"/>
      <c r="M1683" s="208"/>
      <c r="N1683" s="209"/>
      <c r="O1683" s="71"/>
      <c r="P1683" s="71"/>
      <c r="Q1683" s="71"/>
      <c r="R1683" s="71"/>
      <c r="S1683" s="71"/>
      <c r="T1683" s="72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T1683" s="17" t="s">
        <v>281</v>
      </c>
      <c r="AU1683" s="17" t="s">
        <v>84</v>
      </c>
    </row>
    <row r="1684" spans="1:65" s="2" customFormat="1" ht="33" customHeight="1">
      <c r="A1684" s="34"/>
      <c r="B1684" s="35"/>
      <c r="C1684" s="192" t="s">
        <v>1522</v>
      </c>
      <c r="D1684" s="192" t="s">
        <v>274</v>
      </c>
      <c r="E1684" s="193" t="s">
        <v>1523</v>
      </c>
      <c r="F1684" s="194" t="s">
        <v>1524</v>
      </c>
      <c r="G1684" s="195" t="s">
        <v>156</v>
      </c>
      <c r="H1684" s="196">
        <v>62.74</v>
      </c>
      <c r="I1684" s="197"/>
      <c r="J1684" s="198">
        <f>ROUND(I1684*H1684,2)</f>
        <v>0</v>
      </c>
      <c r="K1684" s="194" t="s">
        <v>278</v>
      </c>
      <c r="L1684" s="39"/>
      <c r="M1684" s="199" t="s">
        <v>1</v>
      </c>
      <c r="N1684" s="200" t="s">
        <v>41</v>
      </c>
      <c r="O1684" s="71"/>
      <c r="P1684" s="201">
        <f>O1684*H1684</f>
        <v>0</v>
      </c>
      <c r="Q1684" s="201">
        <v>1.34E-3</v>
      </c>
      <c r="R1684" s="201">
        <f>Q1684*H1684</f>
        <v>8.407160000000001E-2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279</v>
      </c>
      <c r="AT1684" s="203" t="s">
        <v>274</v>
      </c>
      <c r="AU1684" s="203" t="s">
        <v>84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279</v>
      </c>
      <c r="BM1684" s="203" t="s">
        <v>1525</v>
      </c>
    </row>
    <row r="1685" spans="1:65" s="2" customFormat="1" ht="11.25">
      <c r="A1685" s="34"/>
      <c r="B1685" s="35"/>
      <c r="C1685" s="36"/>
      <c r="D1685" s="205" t="s">
        <v>281</v>
      </c>
      <c r="E1685" s="36"/>
      <c r="F1685" s="206" t="s">
        <v>1526</v>
      </c>
      <c r="G1685" s="36"/>
      <c r="H1685" s="36"/>
      <c r="I1685" s="207"/>
      <c r="J1685" s="36"/>
      <c r="K1685" s="36"/>
      <c r="L1685" s="39"/>
      <c r="M1685" s="208"/>
      <c r="N1685" s="209"/>
      <c r="O1685" s="71"/>
      <c r="P1685" s="71"/>
      <c r="Q1685" s="71"/>
      <c r="R1685" s="71"/>
      <c r="S1685" s="71"/>
      <c r="T1685" s="72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  <c r="AT1685" s="17" t="s">
        <v>281</v>
      </c>
      <c r="AU1685" s="17" t="s">
        <v>84</v>
      </c>
    </row>
    <row r="1686" spans="1:65" s="13" customFormat="1" ht="11.25">
      <c r="B1686" s="210"/>
      <c r="C1686" s="211"/>
      <c r="D1686" s="212" t="s">
        <v>283</v>
      </c>
      <c r="E1686" s="213" t="s">
        <v>1</v>
      </c>
      <c r="F1686" s="214" t="s">
        <v>831</v>
      </c>
      <c r="G1686" s="211"/>
      <c r="H1686" s="213" t="s">
        <v>1</v>
      </c>
      <c r="I1686" s="215"/>
      <c r="J1686" s="211"/>
      <c r="K1686" s="211"/>
      <c r="L1686" s="216"/>
      <c r="M1686" s="217"/>
      <c r="N1686" s="218"/>
      <c r="O1686" s="218"/>
      <c r="P1686" s="218"/>
      <c r="Q1686" s="218"/>
      <c r="R1686" s="218"/>
      <c r="S1686" s="218"/>
      <c r="T1686" s="219"/>
      <c r="AT1686" s="220" t="s">
        <v>283</v>
      </c>
      <c r="AU1686" s="220" t="s">
        <v>84</v>
      </c>
      <c r="AV1686" s="13" t="s">
        <v>16</v>
      </c>
      <c r="AW1686" s="13" t="s">
        <v>32</v>
      </c>
      <c r="AX1686" s="13" t="s">
        <v>76</v>
      </c>
      <c r="AY1686" s="220" t="s">
        <v>272</v>
      </c>
    </row>
    <row r="1687" spans="1:65" s="14" customFormat="1" ht="11.25">
      <c r="B1687" s="221"/>
      <c r="C1687" s="222"/>
      <c r="D1687" s="212" t="s">
        <v>283</v>
      </c>
      <c r="E1687" s="223" t="s">
        <v>1</v>
      </c>
      <c r="F1687" s="224" t="s">
        <v>1527</v>
      </c>
      <c r="G1687" s="222"/>
      <c r="H1687" s="225">
        <v>3.4</v>
      </c>
      <c r="I1687" s="226"/>
      <c r="J1687" s="222"/>
      <c r="K1687" s="222"/>
      <c r="L1687" s="227"/>
      <c r="M1687" s="228"/>
      <c r="N1687" s="229"/>
      <c r="O1687" s="229"/>
      <c r="P1687" s="229"/>
      <c r="Q1687" s="229"/>
      <c r="R1687" s="229"/>
      <c r="S1687" s="229"/>
      <c r="T1687" s="230"/>
      <c r="AT1687" s="231" t="s">
        <v>283</v>
      </c>
      <c r="AU1687" s="231" t="s">
        <v>84</v>
      </c>
      <c r="AV1687" s="14" t="s">
        <v>84</v>
      </c>
      <c r="AW1687" s="14" t="s">
        <v>32</v>
      </c>
      <c r="AX1687" s="14" t="s">
        <v>76</v>
      </c>
      <c r="AY1687" s="231" t="s">
        <v>272</v>
      </c>
    </row>
    <row r="1688" spans="1:65" s="13" customFormat="1" ht="11.25">
      <c r="B1688" s="210"/>
      <c r="C1688" s="211"/>
      <c r="D1688" s="212" t="s">
        <v>283</v>
      </c>
      <c r="E1688" s="213" t="s">
        <v>1</v>
      </c>
      <c r="F1688" s="214" t="s">
        <v>833</v>
      </c>
      <c r="G1688" s="211"/>
      <c r="H1688" s="213" t="s">
        <v>1</v>
      </c>
      <c r="I1688" s="215"/>
      <c r="J1688" s="211"/>
      <c r="K1688" s="211"/>
      <c r="L1688" s="216"/>
      <c r="M1688" s="217"/>
      <c r="N1688" s="218"/>
      <c r="O1688" s="218"/>
      <c r="P1688" s="218"/>
      <c r="Q1688" s="218"/>
      <c r="R1688" s="218"/>
      <c r="S1688" s="218"/>
      <c r="T1688" s="219"/>
      <c r="AT1688" s="220" t="s">
        <v>283</v>
      </c>
      <c r="AU1688" s="220" t="s">
        <v>84</v>
      </c>
      <c r="AV1688" s="13" t="s">
        <v>16</v>
      </c>
      <c r="AW1688" s="13" t="s">
        <v>32</v>
      </c>
      <c r="AX1688" s="13" t="s">
        <v>76</v>
      </c>
      <c r="AY1688" s="220" t="s">
        <v>272</v>
      </c>
    </row>
    <row r="1689" spans="1:65" s="14" customFormat="1" ht="11.25">
      <c r="B1689" s="221"/>
      <c r="C1689" s="222"/>
      <c r="D1689" s="212" t="s">
        <v>283</v>
      </c>
      <c r="E1689" s="223" t="s">
        <v>1</v>
      </c>
      <c r="F1689" s="224" t="s">
        <v>1528</v>
      </c>
      <c r="G1689" s="222"/>
      <c r="H1689" s="225">
        <v>11.2</v>
      </c>
      <c r="I1689" s="226"/>
      <c r="J1689" s="222"/>
      <c r="K1689" s="222"/>
      <c r="L1689" s="227"/>
      <c r="M1689" s="228"/>
      <c r="N1689" s="229"/>
      <c r="O1689" s="229"/>
      <c r="P1689" s="229"/>
      <c r="Q1689" s="229"/>
      <c r="R1689" s="229"/>
      <c r="S1689" s="229"/>
      <c r="T1689" s="230"/>
      <c r="AT1689" s="231" t="s">
        <v>283</v>
      </c>
      <c r="AU1689" s="231" t="s">
        <v>84</v>
      </c>
      <c r="AV1689" s="14" t="s">
        <v>84</v>
      </c>
      <c r="AW1689" s="14" t="s">
        <v>32</v>
      </c>
      <c r="AX1689" s="14" t="s">
        <v>76</v>
      </c>
      <c r="AY1689" s="231" t="s">
        <v>272</v>
      </c>
    </row>
    <row r="1690" spans="1:65" s="14" customFormat="1" ht="11.25">
      <c r="B1690" s="221"/>
      <c r="C1690" s="222"/>
      <c r="D1690" s="212" t="s">
        <v>283</v>
      </c>
      <c r="E1690" s="223" t="s">
        <v>1</v>
      </c>
      <c r="F1690" s="224" t="s">
        <v>1529</v>
      </c>
      <c r="G1690" s="222"/>
      <c r="H1690" s="225">
        <v>4.66</v>
      </c>
      <c r="I1690" s="226"/>
      <c r="J1690" s="222"/>
      <c r="K1690" s="222"/>
      <c r="L1690" s="227"/>
      <c r="M1690" s="228"/>
      <c r="N1690" s="229"/>
      <c r="O1690" s="229"/>
      <c r="P1690" s="229"/>
      <c r="Q1690" s="229"/>
      <c r="R1690" s="229"/>
      <c r="S1690" s="229"/>
      <c r="T1690" s="230"/>
      <c r="AT1690" s="231" t="s">
        <v>283</v>
      </c>
      <c r="AU1690" s="231" t="s">
        <v>84</v>
      </c>
      <c r="AV1690" s="14" t="s">
        <v>84</v>
      </c>
      <c r="AW1690" s="14" t="s">
        <v>32</v>
      </c>
      <c r="AX1690" s="14" t="s">
        <v>76</v>
      </c>
      <c r="AY1690" s="231" t="s">
        <v>272</v>
      </c>
    </row>
    <row r="1691" spans="1:65" s="14" customFormat="1" ht="11.25">
      <c r="B1691" s="221"/>
      <c r="C1691" s="222"/>
      <c r="D1691" s="212" t="s">
        <v>283</v>
      </c>
      <c r="E1691" s="223" t="s">
        <v>1</v>
      </c>
      <c r="F1691" s="224" t="s">
        <v>1530</v>
      </c>
      <c r="G1691" s="222"/>
      <c r="H1691" s="225">
        <v>8.16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84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13" customFormat="1" ht="11.25">
      <c r="B1692" s="210"/>
      <c r="C1692" s="211"/>
      <c r="D1692" s="212" t="s">
        <v>283</v>
      </c>
      <c r="E1692" s="213" t="s">
        <v>1</v>
      </c>
      <c r="F1692" s="214" t="s">
        <v>1480</v>
      </c>
      <c r="G1692" s="211"/>
      <c r="H1692" s="213" t="s">
        <v>1</v>
      </c>
      <c r="I1692" s="215"/>
      <c r="J1692" s="211"/>
      <c r="K1692" s="211"/>
      <c r="L1692" s="216"/>
      <c r="M1692" s="217"/>
      <c r="N1692" s="218"/>
      <c r="O1692" s="218"/>
      <c r="P1692" s="218"/>
      <c r="Q1692" s="218"/>
      <c r="R1692" s="218"/>
      <c r="S1692" s="218"/>
      <c r="T1692" s="219"/>
      <c r="AT1692" s="220" t="s">
        <v>283</v>
      </c>
      <c r="AU1692" s="220" t="s">
        <v>84</v>
      </c>
      <c r="AV1692" s="13" t="s">
        <v>16</v>
      </c>
      <c r="AW1692" s="13" t="s">
        <v>32</v>
      </c>
      <c r="AX1692" s="13" t="s">
        <v>76</v>
      </c>
      <c r="AY1692" s="220" t="s">
        <v>272</v>
      </c>
    </row>
    <row r="1693" spans="1:65" s="14" customFormat="1" ht="11.25">
      <c r="B1693" s="221"/>
      <c r="C1693" s="222"/>
      <c r="D1693" s="212" t="s">
        <v>283</v>
      </c>
      <c r="E1693" s="223" t="s">
        <v>1</v>
      </c>
      <c r="F1693" s="224" t="s">
        <v>1531</v>
      </c>
      <c r="G1693" s="222"/>
      <c r="H1693" s="225">
        <v>11.2</v>
      </c>
      <c r="I1693" s="226"/>
      <c r="J1693" s="222"/>
      <c r="K1693" s="222"/>
      <c r="L1693" s="227"/>
      <c r="M1693" s="228"/>
      <c r="N1693" s="229"/>
      <c r="O1693" s="229"/>
      <c r="P1693" s="229"/>
      <c r="Q1693" s="229"/>
      <c r="R1693" s="229"/>
      <c r="S1693" s="229"/>
      <c r="T1693" s="230"/>
      <c r="AT1693" s="231" t="s">
        <v>283</v>
      </c>
      <c r="AU1693" s="231" t="s">
        <v>84</v>
      </c>
      <c r="AV1693" s="14" t="s">
        <v>84</v>
      </c>
      <c r="AW1693" s="14" t="s">
        <v>32</v>
      </c>
      <c r="AX1693" s="14" t="s">
        <v>76</v>
      </c>
      <c r="AY1693" s="231" t="s">
        <v>272</v>
      </c>
    </row>
    <row r="1694" spans="1:65" s="14" customFormat="1" ht="11.25">
      <c r="B1694" s="221"/>
      <c r="C1694" s="222"/>
      <c r="D1694" s="212" t="s">
        <v>283</v>
      </c>
      <c r="E1694" s="223" t="s">
        <v>1</v>
      </c>
      <c r="F1694" s="224" t="s">
        <v>1532</v>
      </c>
      <c r="G1694" s="222"/>
      <c r="H1694" s="225">
        <v>4.66</v>
      </c>
      <c r="I1694" s="226"/>
      <c r="J1694" s="222"/>
      <c r="K1694" s="222"/>
      <c r="L1694" s="227"/>
      <c r="M1694" s="228"/>
      <c r="N1694" s="229"/>
      <c r="O1694" s="229"/>
      <c r="P1694" s="229"/>
      <c r="Q1694" s="229"/>
      <c r="R1694" s="229"/>
      <c r="S1694" s="229"/>
      <c r="T1694" s="230"/>
      <c r="AT1694" s="231" t="s">
        <v>283</v>
      </c>
      <c r="AU1694" s="231" t="s">
        <v>84</v>
      </c>
      <c r="AV1694" s="14" t="s">
        <v>84</v>
      </c>
      <c r="AW1694" s="14" t="s">
        <v>32</v>
      </c>
      <c r="AX1694" s="14" t="s">
        <v>76</v>
      </c>
      <c r="AY1694" s="231" t="s">
        <v>272</v>
      </c>
    </row>
    <row r="1695" spans="1:65" s="14" customFormat="1" ht="11.25">
      <c r="B1695" s="221"/>
      <c r="C1695" s="222"/>
      <c r="D1695" s="212" t="s">
        <v>283</v>
      </c>
      <c r="E1695" s="223" t="s">
        <v>1</v>
      </c>
      <c r="F1695" s="224" t="s">
        <v>1533</v>
      </c>
      <c r="G1695" s="222"/>
      <c r="H1695" s="225">
        <v>8.16</v>
      </c>
      <c r="I1695" s="226"/>
      <c r="J1695" s="222"/>
      <c r="K1695" s="222"/>
      <c r="L1695" s="227"/>
      <c r="M1695" s="228"/>
      <c r="N1695" s="229"/>
      <c r="O1695" s="229"/>
      <c r="P1695" s="229"/>
      <c r="Q1695" s="229"/>
      <c r="R1695" s="229"/>
      <c r="S1695" s="229"/>
      <c r="T1695" s="230"/>
      <c r="AT1695" s="231" t="s">
        <v>283</v>
      </c>
      <c r="AU1695" s="231" t="s">
        <v>84</v>
      </c>
      <c r="AV1695" s="14" t="s">
        <v>84</v>
      </c>
      <c r="AW1695" s="14" t="s">
        <v>32</v>
      </c>
      <c r="AX1695" s="14" t="s">
        <v>76</v>
      </c>
      <c r="AY1695" s="231" t="s">
        <v>272</v>
      </c>
    </row>
    <row r="1696" spans="1:65" s="13" customFormat="1" ht="11.25">
      <c r="B1696" s="210"/>
      <c r="C1696" s="211"/>
      <c r="D1696" s="212" t="s">
        <v>283</v>
      </c>
      <c r="E1696" s="213" t="s">
        <v>1</v>
      </c>
      <c r="F1696" s="214" t="s">
        <v>1485</v>
      </c>
      <c r="G1696" s="211"/>
      <c r="H1696" s="213" t="s">
        <v>1</v>
      </c>
      <c r="I1696" s="215"/>
      <c r="J1696" s="211"/>
      <c r="K1696" s="211"/>
      <c r="L1696" s="216"/>
      <c r="M1696" s="217"/>
      <c r="N1696" s="218"/>
      <c r="O1696" s="218"/>
      <c r="P1696" s="218"/>
      <c r="Q1696" s="218"/>
      <c r="R1696" s="218"/>
      <c r="S1696" s="218"/>
      <c r="T1696" s="219"/>
      <c r="AT1696" s="220" t="s">
        <v>283</v>
      </c>
      <c r="AU1696" s="220" t="s">
        <v>84</v>
      </c>
      <c r="AV1696" s="13" t="s">
        <v>16</v>
      </c>
      <c r="AW1696" s="13" t="s">
        <v>32</v>
      </c>
      <c r="AX1696" s="13" t="s">
        <v>76</v>
      </c>
      <c r="AY1696" s="220" t="s">
        <v>272</v>
      </c>
    </row>
    <row r="1697" spans="1:65" s="14" customFormat="1" ht="11.25">
      <c r="B1697" s="221"/>
      <c r="C1697" s="222"/>
      <c r="D1697" s="212" t="s">
        <v>283</v>
      </c>
      <c r="E1697" s="223" t="s">
        <v>1</v>
      </c>
      <c r="F1697" s="224" t="s">
        <v>1534</v>
      </c>
      <c r="G1697" s="222"/>
      <c r="H1697" s="225">
        <v>14.7</v>
      </c>
      <c r="I1697" s="226"/>
      <c r="J1697" s="222"/>
      <c r="K1697" s="222"/>
      <c r="L1697" s="227"/>
      <c r="M1697" s="228"/>
      <c r="N1697" s="229"/>
      <c r="O1697" s="229"/>
      <c r="P1697" s="229"/>
      <c r="Q1697" s="229"/>
      <c r="R1697" s="229"/>
      <c r="S1697" s="229"/>
      <c r="T1697" s="230"/>
      <c r="AT1697" s="231" t="s">
        <v>283</v>
      </c>
      <c r="AU1697" s="231" t="s">
        <v>84</v>
      </c>
      <c r="AV1697" s="14" t="s">
        <v>84</v>
      </c>
      <c r="AW1697" s="14" t="s">
        <v>32</v>
      </c>
      <c r="AX1697" s="14" t="s">
        <v>76</v>
      </c>
      <c r="AY1697" s="231" t="s">
        <v>272</v>
      </c>
    </row>
    <row r="1698" spans="1:65" s="13" customFormat="1" ht="11.25">
      <c r="B1698" s="210"/>
      <c r="C1698" s="211"/>
      <c r="D1698" s="212" t="s">
        <v>283</v>
      </c>
      <c r="E1698" s="213" t="s">
        <v>1</v>
      </c>
      <c r="F1698" s="214" t="s">
        <v>285</v>
      </c>
      <c r="G1698" s="211"/>
      <c r="H1698" s="213" t="s">
        <v>1</v>
      </c>
      <c r="I1698" s="215"/>
      <c r="J1698" s="211"/>
      <c r="K1698" s="211"/>
      <c r="L1698" s="216"/>
      <c r="M1698" s="217"/>
      <c r="N1698" s="218"/>
      <c r="O1698" s="218"/>
      <c r="P1698" s="218"/>
      <c r="Q1698" s="218"/>
      <c r="R1698" s="218"/>
      <c r="S1698" s="218"/>
      <c r="T1698" s="219"/>
      <c r="AT1698" s="220" t="s">
        <v>283</v>
      </c>
      <c r="AU1698" s="220" t="s">
        <v>84</v>
      </c>
      <c r="AV1698" s="13" t="s">
        <v>16</v>
      </c>
      <c r="AW1698" s="13" t="s">
        <v>32</v>
      </c>
      <c r="AX1698" s="13" t="s">
        <v>76</v>
      </c>
      <c r="AY1698" s="220" t="s">
        <v>272</v>
      </c>
    </row>
    <row r="1699" spans="1:65" s="13" customFormat="1" ht="11.25">
      <c r="B1699" s="210"/>
      <c r="C1699" s="211"/>
      <c r="D1699" s="212" t="s">
        <v>283</v>
      </c>
      <c r="E1699" s="213" t="s">
        <v>1</v>
      </c>
      <c r="F1699" s="214" t="s">
        <v>289</v>
      </c>
      <c r="G1699" s="211"/>
      <c r="H1699" s="213" t="s">
        <v>1</v>
      </c>
      <c r="I1699" s="215"/>
      <c r="J1699" s="211"/>
      <c r="K1699" s="211"/>
      <c r="L1699" s="216"/>
      <c r="M1699" s="217"/>
      <c r="N1699" s="218"/>
      <c r="O1699" s="218"/>
      <c r="P1699" s="218"/>
      <c r="Q1699" s="218"/>
      <c r="R1699" s="218"/>
      <c r="S1699" s="218"/>
      <c r="T1699" s="219"/>
      <c r="AT1699" s="220" t="s">
        <v>283</v>
      </c>
      <c r="AU1699" s="220" t="s">
        <v>84</v>
      </c>
      <c r="AV1699" s="13" t="s">
        <v>16</v>
      </c>
      <c r="AW1699" s="13" t="s">
        <v>32</v>
      </c>
      <c r="AX1699" s="13" t="s">
        <v>76</v>
      </c>
      <c r="AY1699" s="220" t="s">
        <v>272</v>
      </c>
    </row>
    <row r="1700" spans="1:65" s="14" customFormat="1" ht="11.25">
      <c r="B1700" s="221"/>
      <c r="C1700" s="222"/>
      <c r="D1700" s="212" t="s">
        <v>283</v>
      </c>
      <c r="E1700" s="223" t="s">
        <v>1</v>
      </c>
      <c r="F1700" s="224" t="s">
        <v>1535</v>
      </c>
      <c r="G1700" s="222"/>
      <c r="H1700" s="225">
        <v>-3.4</v>
      </c>
      <c r="I1700" s="226"/>
      <c r="J1700" s="222"/>
      <c r="K1700" s="222"/>
      <c r="L1700" s="227"/>
      <c r="M1700" s="228"/>
      <c r="N1700" s="229"/>
      <c r="O1700" s="229"/>
      <c r="P1700" s="229"/>
      <c r="Q1700" s="229"/>
      <c r="R1700" s="229"/>
      <c r="S1700" s="229"/>
      <c r="T1700" s="230"/>
      <c r="AT1700" s="231" t="s">
        <v>283</v>
      </c>
      <c r="AU1700" s="231" t="s">
        <v>84</v>
      </c>
      <c r="AV1700" s="14" t="s">
        <v>84</v>
      </c>
      <c r="AW1700" s="14" t="s">
        <v>32</v>
      </c>
      <c r="AX1700" s="14" t="s">
        <v>76</v>
      </c>
      <c r="AY1700" s="231" t="s">
        <v>272</v>
      </c>
    </row>
    <row r="1701" spans="1:65" s="2" customFormat="1" ht="33" customHeight="1">
      <c r="A1701" s="34"/>
      <c r="B1701" s="35"/>
      <c r="C1701" s="192" t="s">
        <v>1536</v>
      </c>
      <c r="D1701" s="192" t="s">
        <v>274</v>
      </c>
      <c r="E1701" s="193" t="s">
        <v>1537</v>
      </c>
      <c r="F1701" s="194" t="s">
        <v>1538</v>
      </c>
      <c r="G1701" s="195" t="s">
        <v>156</v>
      </c>
      <c r="H1701" s="196">
        <v>62.74</v>
      </c>
      <c r="I1701" s="197"/>
      <c r="J1701" s="198">
        <f>ROUND(I1701*H1701,2)</f>
        <v>0</v>
      </c>
      <c r="K1701" s="194" t="s">
        <v>278</v>
      </c>
      <c r="L1701" s="39"/>
      <c r="M1701" s="199" t="s">
        <v>1</v>
      </c>
      <c r="N1701" s="200" t="s">
        <v>41</v>
      </c>
      <c r="O1701" s="71"/>
      <c r="P1701" s="201">
        <f>O1701*H1701</f>
        <v>0</v>
      </c>
      <c r="Q1701" s="201">
        <v>0</v>
      </c>
      <c r="R1701" s="201">
        <f>Q1701*H1701</f>
        <v>0</v>
      </c>
      <c r="S1701" s="201">
        <v>0</v>
      </c>
      <c r="T1701" s="202">
        <f>S1701*H1701</f>
        <v>0</v>
      </c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  <c r="AR1701" s="203" t="s">
        <v>279</v>
      </c>
      <c r="AT1701" s="203" t="s">
        <v>274</v>
      </c>
      <c r="AU1701" s="203" t="s">
        <v>84</v>
      </c>
      <c r="AY1701" s="17" t="s">
        <v>272</v>
      </c>
      <c r="BE1701" s="204">
        <f>IF(N1701="základní",J1701,0)</f>
        <v>0</v>
      </c>
      <c r="BF1701" s="204">
        <f>IF(N1701="snížená",J1701,0)</f>
        <v>0</v>
      </c>
      <c r="BG1701" s="204">
        <f>IF(N1701="zákl. přenesená",J1701,0)</f>
        <v>0</v>
      </c>
      <c r="BH1701" s="204">
        <f>IF(N1701="sníž. přenesená",J1701,0)</f>
        <v>0</v>
      </c>
      <c r="BI1701" s="204">
        <f>IF(N1701="nulová",J1701,0)</f>
        <v>0</v>
      </c>
      <c r="BJ1701" s="17" t="s">
        <v>16</v>
      </c>
      <c r="BK1701" s="204">
        <f>ROUND(I1701*H1701,2)</f>
        <v>0</v>
      </c>
      <c r="BL1701" s="17" t="s">
        <v>279</v>
      </c>
      <c r="BM1701" s="203" t="s">
        <v>1539</v>
      </c>
    </row>
    <row r="1702" spans="1:65" s="2" customFormat="1" ht="11.25">
      <c r="A1702" s="34"/>
      <c r="B1702" s="35"/>
      <c r="C1702" s="36"/>
      <c r="D1702" s="205" t="s">
        <v>281</v>
      </c>
      <c r="E1702" s="36"/>
      <c r="F1702" s="206" t="s">
        <v>1540</v>
      </c>
      <c r="G1702" s="36"/>
      <c r="H1702" s="36"/>
      <c r="I1702" s="207"/>
      <c r="J1702" s="36"/>
      <c r="K1702" s="36"/>
      <c r="L1702" s="39"/>
      <c r="M1702" s="208"/>
      <c r="N1702" s="209"/>
      <c r="O1702" s="71"/>
      <c r="P1702" s="71"/>
      <c r="Q1702" s="71"/>
      <c r="R1702" s="71"/>
      <c r="S1702" s="71"/>
      <c r="T1702" s="72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T1702" s="17" t="s">
        <v>281</v>
      </c>
      <c r="AU1702" s="17" t="s">
        <v>84</v>
      </c>
    </row>
    <row r="1703" spans="1:65" s="13" customFormat="1" ht="11.25">
      <c r="B1703" s="210"/>
      <c r="C1703" s="211"/>
      <c r="D1703" s="212" t="s">
        <v>283</v>
      </c>
      <c r="E1703" s="213" t="s">
        <v>1</v>
      </c>
      <c r="F1703" s="214" t="s">
        <v>831</v>
      </c>
      <c r="G1703" s="211"/>
      <c r="H1703" s="213" t="s">
        <v>1</v>
      </c>
      <c r="I1703" s="215"/>
      <c r="J1703" s="211"/>
      <c r="K1703" s="211"/>
      <c r="L1703" s="216"/>
      <c r="M1703" s="217"/>
      <c r="N1703" s="218"/>
      <c r="O1703" s="218"/>
      <c r="P1703" s="218"/>
      <c r="Q1703" s="218"/>
      <c r="R1703" s="218"/>
      <c r="S1703" s="218"/>
      <c r="T1703" s="219"/>
      <c r="AT1703" s="220" t="s">
        <v>283</v>
      </c>
      <c r="AU1703" s="220" t="s">
        <v>84</v>
      </c>
      <c r="AV1703" s="13" t="s">
        <v>16</v>
      </c>
      <c r="AW1703" s="13" t="s">
        <v>32</v>
      </c>
      <c r="AX1703" s="13" t="s">
        <v>76</v>
      </c>
      <c r="AY1703" s="220" t="s">
        <v>272</v>
      </c>
    </row>
    <row r="1704" spans="1:65" s="14" customFormat="1" ht="11.25">
      <c r="B1704" s="221"/>
      <c r="C1704" s="222"/>
      <c r="D1704" s="212" t="s">
        <v>283</v>
      </c>
      <c r="E1704" s="223" t="s">
        <v>1</v>
      </c>
      <c r="F1704" s="224" t="s">
        <v>1527</v>
      </c>
      <c r="G1704" s="222"/>
      <c r="H1704" s="225">
        <v>3.4</v>
      </c>
      <c r="I1704" s="226"/>
      <c r="J1704" s="222"/>
      <c r="K1704" s="222"/>
      <c r="L1704" s="227"/>
      <c r="M1704" s="228"/>
      <c r="N1704" s="229"/>
      <c r="O1704" s="229"/>
      <c r="P1704" s="229"/>
      <c r="Q1704" s="229"/>
      <c r="R1704" s="229"/>
      <c r="S1704" s="229"/>
      <c r="T1704" s="230"/>
      <c r="AT1704" s="231" t="s">
        <v>283</v>
      </c>
      <c r="AU1704" s="231" t="s">
        <v>84</v>
      </c>
      <c r="AV1704" s="14" t="s">
        <v>84</v>
      </c>
      <c r="AW1704" s="14" t="s">
        <v>32</v>
      </c>
      <c r="AX1704" s="14" t="s">
        <v>76</v>
      </c>
      <c r="AY1704" s="231" t="s">
        <v>272</v>
      </c>
    </row>
    <row r="1705" spans="1:65" s="13" customFormat="1" ht="11.25">
      <c r="B1705" s="210"/>
      <c r="C1705" s="211"/>
      <c r="D1705" s="212" t="s">
        <v>283</v>
      </c>
      <c r="E1705" s="213" t="s">
        <v>1</v>
      </c>
      <c r="F1705" s="214" t="s">
        <v>833</v>
      </c>
      <c r="G1705" s="211"/>
      <c r="H1705" s="213" t="s">
        <v>1</v>
      </c>
      <c r="I1705" s="215"/>
      <c r="J1705" s="211"/>
      <c r="K1705" s="211"/>
      <c r="L1705" s="216"/>
      <c r="M1705" s="217"/>
      <c r="N1705" s="218"/>
      <c r="O1705" s="218"/>
      <c r="P1705" s="218"/>
      <c r="Q1705" s="218"/>
      <c r="R1705" s="218"/>
      <c r="S1705" s="218"/>
      <c r="T1705" s="219"/>
      <c r="AT1705" s="220" t="s">
        <v>283</v>
      </c>
      <c r="AU1705" s="220" t="s">
        <v>84</v>
      </c>
      <c r="AV1705" s="13" t="s">
        <v>16</v>
      </c>
      <c r="AW1705" s="13" t="s">
        <v>32</v>
      </c>
      <c r="AX1705" s="13" t="s">
        <v>76</v>
      </c>
      <c r="AY1705" s="220" t="s">
        <v>272</v>
      </c>
    </row>
    <row r="1706" spans="1:65" s="14" customFormat="1" ht="11.25">
      <c r="B1706" s="221"/>
      <c r="C1706" s="222"/>
      <c r="D1706" s="212" t="s">
        <v>283</v>
      </c>
      <c r="E1706" s="223" t="s">
        <v>1</v>
      </c>
      <c r="F1706" s="224" t="s">
        <v>1528</v>
      </c>
      <c r="G1706" s="222"/>
      <c r="H1706" s="225">
        <v>11.2</v>
      </c>
      <c r="I1706" s="226"/>
      <c r="J1706" s="222"/>
      <c r="K1706" s="222"/>
      <c r="L1706" s="227"/>
      <c r="M1706" s="228"/>
      <c r="N1706" s="229"/>
      <c r="O1706" s="229"/>
      <c r="P1706" s="229"/>
      <c r="Q1706" s="229"/>
      <c r="R1706" s="229"/>
      <c r="S1706" s="229"/>
      <c r="T1706" s="230"/>
      <c r="AT1706" s="231" t="s">
        <v>283</v>
      </c>
      <c r="AU1706" s="231" t="s">
        <v>84</v>
      </c>
      <c r="AV1706" s="14" t="s">
        <v>84</v>
      </c>
      <c r="AW1706" s="14" t="s">
        <v>32</v>
      </c>
      <c r="AX1706" s="14" t="s">
        <v>76</v>
      </c>
      <c r="AY1706" s="231" t="s">
        <v>272</v>
      </c>
    </row>
    <row r="1707" spans="1:65" s="14" customFormat="1" ht="11.25">
      <c r="B1707" s="221"/>
      <c r="C1707" s="222"/>
      <c r="D1707" s="212" t="s">
        <v>283</v>
      </c>
      <c r="E1707" s="223" t="s">
        <v>1</v>
      </c>
      <c r="F1707" s="224" t="s">
        <v>1529</v>
      </c>
      <c r="G1707" s="222"/>
      <c r="H1707" s="225">
        <v>4.66</v>
      </c>
      <c r="I1707" s="226"/>
      <c r="J1707" s="222"/>
      <c r="K1707" s="222"/>
      <c r="L1707" s="227"/>
      <c r="M1707" s="228"/>
      <c r="N1707" s="229"/>
      <c r="O1707" s="229"/>
      <c r="P1707" s="229"/>
      <c r="Q1707" s="229"/>
      <c r="R1707" s="229"/>
      <c r="S1707" s="229"/>
      <c r="T1707" s="230"/>
      <c r="AT1707" s="231" t="s">
        <v>283</v>
      </c>
      <c r="AU1707" s="231" t="s">
        <v>84</v>
      </c>
      <c r="AV1707" s="14" t="s">
        <v>84</v>
      </c>
      <c r="AW1707" s="14" t="s">
        <v>32</v>
      </c>
      <c r="AX1707" s="14" t="s">
        <v>76</v>
      </c>
      <c r="AY1707" s="231" t="s">
        <v>272</v>
      </c>
    </row>
    <row r="1708" spans="1:65" s="14" customFormat="1" ht="11.25">
      <c r="B1708" s="221"/>
      <c r="C1708" s="222"/>
      <c r="D1708" s="212" t="s">
        <v>283</v>
      </c>
      <c r="E1708" s="223" t="s">
        <v>1</v>
      </c>
      <c r="F1708" s="224" t="s">
        <v>1530</v>
      </c>
      <c r="G1708" s="222"/>
      <c r="H1708" s="225">
        <v>8.16</v>
      </c>
      <c r="I1708" s="226"/>
      <c r="J1708" s="222"/>
      <c r="K1708" s="222"/>
      <c r="L1708" s="227"/>
      <c r="M1708" s="228"/>
      <c r="N1708" s="229"/>
      <c r="O1708" s="229"/>
      <c r="P1708" s="229"/>
      <c r="Q1708" s="229"/>
      <c r="R1708" s="229"/>
      <c r="S1708" s="229"/>
      <c r="T1708" s="230"/>
      <c r="AT1708" s="231" t="s">
        <v>283</v>
      </c>
      <c r="AU1708" s="231" t="s">
        <v>84</v>
      </c>
      <c r="AV1708" s="14" t="s">
        <v>84</v>
      </c>
      <c r="AW1708" s="14" t="s">
        <v>32</v>
      </c>
      <c r="AX1708" s="14" t="s">
        <v>76</v>
      </c>
      <c r="AY1708" s="231" t="s">
        <v>272</v>
      </c>
    </row>
    <row r="1709" spans="1:65" s="13" customFormat="1" ht="11.25">
      <c r="B1709" s="210"/>
      <c r="C1709" s="211"/>
      <c r="D1709" s="212" t="s">
        <v>283</v>
      </c>
      <c r="E1709" s="213" t="s">
        <v>1</v>
      </c>
      <c r="F1709" s="214" t="s">
        <v>1480</v>
      </c>
      <c r="G1709" s="211"/>
      <c r="H1709" s="213" t="s">
        <v>1</v>
      </c>
      <c r="I1709" s="215"/>
      <c r="J1709" s="211"/>
      <c r="K1709" s="211"/>
      <c r="L1709" s="216"/>
      <c r="M1709" s="217"/>
      <c r="N1709" s="218"/>
      <c r="O1709" s="218"/>
      <c r="P1709" s="218"/>
      <c r="Q1709" s="218"/>
      <c r="R1709" s="218"/>
      <c r="S1709" s="218"/>
      <c r="T1709" s="219"/>
      <c r="AT1709" s="220" t="s">
        <v>283</v>
      </c>
      <c r="AU1709" s="220" t="s">
        <v>84</v>
      </c>
      <c r="AV1709" s="13" t="s">
        <v>16</v>
      </c>
      <c r="AW1709" s="13" t="s">
        <v>32</v>
      </c>
      <c r="AX1709" s="13" t="s">
        <v>76</v>
      </c>
      <c r="AY1709" s="220" t="s">
        <v>272</v>
      </c>
    </row>
    <row r="1710" spans="1:65" s="14" customFormat="1" ht="11.25">
      <c r="B1710" s="221"/>
      <c r="C1710" s="222"/>
      <c r="D1710" s="212" t="s">
        <v>283</v>
      </c>
      <c r="E1710" s="223" t="s">
        <v>1</v>
      </c>
      <c r="F1710" s="224" t="s">
        <v>1531</v>
      </c>
      <c r="G1710" s="222"/>
      <c r="H1710" s="225">
        <v>11.2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84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14" customFormat="1" ht="11.25">
      <c r="B1711" s="221"/>
      <c r="C1711" s="222"/>
      <c r="D1711" s="212" t="s">
        <v>283</v>
      </c>
      <c r="E1711" s="223" t="s">
        <v>1</v>
      </c>
      <c r="F1711" s="224" t="s">
        <v>1532</v>
      </c>
      <c r="G1711" s="222"/>
      <c r="H1711" s="225">
        <v>4.66</v>
      </c>
      <c r="I1711" s="226"/>
      <c r="J1711" s="222"/>
      <c r="K1711" s="222"/>
      <c r="L1711" s="227"/>
      <c r="M1711" s="228"/>
      <c r="N1711" s="229"/>
      <c r="O1711" s="229"/>
      <c r="P1711" s="229"/>
      <c r="Q1711" s="229"/>
      <c r="R1711" s="229"/>
      <c r="S1711" s="229"/>
      <c r="T1711" s="230"/>
      <c r="AT1711" s="231" t="s">
        <v>283</v>
      </c>
      <c r="AU1711" s="231" t="s">
        <v>84</v>
      </c>
      <c r="AV1711" s="14" t="s">
        <v>84</v>
      </c>
      <c r="AW1711" s="14" t="s">
        <v>32</v>
      </c>
      <c r="AX1711" s="14" t="s">
        <v>76</v>
      </c>
      <c r="AY1711" s="231" t="s">
        <v>272</v>
      </c>
    </row>
    <row r="1712" spans="1:65" s="14" customFormat="1" ht="11.25">
      <c r="B1712" s="221"/>
      <c r="C1712" s="222"/>
      <c r="D1712" s="212" t="s">
        <v>283</v>
      </c>
      <c r="E1712" s="223" t="s">
        <v>1</v>
      </c>
      <c r="F1712" s="224" t="s">
        <v>1533</v>
      </c>
      <c r="G1712" s="222"/>
      <c r="H1712" s="225">
        <v>8.16</v>
      </c>
      <c r="I1712" s="226"/>
      <c r="J1712" s="222"/>
      <c r="K1712" s="222"/>
      <c r="L1712" s="227"/>
      <c r="M1712" s="228"/>
      <c r="N1712" s="229"/>
      <c r="O1712" s="229"/>
      <c r="P1712" s="229"/>
      <c r="Q1712" s="229"/>
      <c r="R1712" s="229"/>
      <c r="S1712" s="229"/>
      <c r="T1712" s="230"/>
      <c r="AT1712" s="231" t="s">
        <v>283</v>
      </c>
      <c r="AU1712" s="231" t="s">
        <v>84</v>
      </c>
      <c r="AV1712" s="14" t="s">
        <v>84</v>
      </c>
      <c r="AW1712" s="14" t="s">
        <v>32</v>
      </c>
      <c r="AX1712" s="14" t="s">
        <v>76</v>
      </c>
      <c r="AY1712" s="231" t="s">
        <v>272</v>
      </c>
    </row>
    <row r="1713" spans="1:65" s="13" customFormat="1" ht="11.25">
      <c r="B1713" s="210"/>
      <c r="C1713" s="211"/>
      <c r="D1713" s="212" t="s">
        <v>283</v>
      </c>
      <c r="E1713" s="213" t="s">
        <v>1</v>
      </c>
      <c r="F1713" s="214" t="s">
        <v>1485</v>
      </c>
      <c r="G1713" s="211"/>
      <c r="H1713" s="213" t="s">
        <v>1</v>
      </c>
      <c r="I1713" s="215"/>
      <c r="J1713" s="211"/>
      <c r="K1713" s="211"/>
      <c r="L1713" s="216"/>
      <c r="M1713" s="217"/>
      <c r="N1713" s="218"/>
      <c r="O1713" s="218"/>
      <c r="P1713" s="218"/>
      <c r="Q1713" s="218"/>
      <c r="R1713" s="218"/>
      <c r="S1713" s="218"/>
      <c r="T1713" s="219"/>
      <c r="AT1713" s="220" t="s">
        <v>283</v>
      </c>
      <c r="AU1713" s="220" t="s">
        <v>84</v>
      </c>
      <c r="AV1713" s="13" t="s">
        <v>16</v>
      </c>
      <c r="AW1713" s="13" t="s">
        <v>32</v>
      </c>
      <c r="AX1713" s="13" t="s">
        <v>76</v>
      </c>
      <c r="AY1713" s="220" t="s">
        <v>272</v>
      </c>
    </row>
    <row r="1714" spans="1:65" s="14" customFormat="1" ht="11.25">
      <c r="B1714" s="221"/>
      <c r="C1714" s="222"/>
      <c r="D1714" s="212" t="s">
        <v>283</v>
      </c>
      <c r="E1714" s="223" t="s">
        <v>1</v>
      </c>
      <c r="F1714" s="224" t="s">
        <v>1534</v>
      </c>
      <c r="G1714" s="222"/>
      <c r="H1714" s="225">
        <v>14.7</v>
      </c>
      <c r="I1714" s="226"/>
      <c r="J1714" s="222"/>
      <c r="K1714" s="222"/>
      <c r="L1714" s="227"/>
      <c r="M1714" s="228"/>
      <c r="N1714" s="229"/>
      <c r="O1714" s="229"/>
      <c r="P1714" s="229"/>
      <c r="Q1714" s="229"/>
      <c r="R1714" s="229"/>
      <c r="S1714" s="229"/>
      <c r="T1714" s="230"/>
      <c r="AT1714" s="231" t="s">
        <v>283</v>
      </c>
      <c r="AU1714" s="231" t="s">
        <v>84</v>
      </c>
      <c r="AV1714" s="14" t="s">
        <v>84</v>
      </c>
      <c r="AW1714" s="14" t="s">
        <v>32</v>
      </c>
      <c r="AX1714" s="14" t="s">
        <v>76</v>
      </c>
      <c r="AY1714" s="231" t="s">
        <v>272</v>
      </c>
    </row>
    <row r="1715" spans="1:65" s="13" customFormat="1" ht="11.25">
      <c r="B1715" s="210"/>
      <c r="C1715" s="211"/>
      <c r="D1715" s="212" t="s">
        <v>283</v>
      </c>
      <c r="E1715" s="213" t="s">
        <v>1</v>
      </c>
      <c r="F1715" s="214" t="s">
        <v>285</v>
      </c>
      <c r="G1715" s="211"/>
      <c r="H1715" s="213" t="s">
        <v>1</v>
      </c>
      <c r="I1715" s="215"/>
      <c r="J1715" s="211"/>
      <c r="K1715" s="211"/>
      <c r="L1715" s="216"/>
      <c r="M1715" s="217"/>
      <c r="N1715" s="218"/>
      <c r="O1715" s="218"/>
      <c r="P1715" s="218"/>
      <c r="Q1715" s="218"/>
      <c r="R1715" s="218"/>
      <c r="S1715" s="218"/>
      <c r="T1715" s="219"/>
      <c r="AT1715" s="220" t="s">
        <v>283</v>
      </c>
      <c r="AU1715" s="220" t="s">
        <v>84</v>
      </c>
      <c r="AV1715" s="13" t="s">
        <v>16</v>
      </c>
      <c r="AW1715" s="13" t="s">
        <v>32</v>
      </c>
      <c r="AX1715" s="13" t="s">
        <v>76</v>
      </c>
      <c r="AY1715" s="220" t="s">
        <v>272</v>
      </c>
    </row>
    <row r="1716" spans="1:65" s="13" customFormat="1" ht="11.25">
      <c r="B1716" s="210"/>
      <c r="C1716" s="211"/>
      <c r="D1716" s="212" t="s">
        <v>283</v>
      </c>
      <c r="E1716" s="213" t="s">
        <v>1</v>
      </c>
      <c r="F1716" s="214" t="s">
        <v>289</v>
      </c>
      <c r="G1716" s="211"/>
      <c r="H1716" s="213" t="s">
        <v>1</v>
      </c>
      <c r="I1716" s="215"/>
      <c r="J1716" s="211"/>
      <c r="K1716" s="211"/>
      <c r="L1716" s="216"/>
      <c r="M1716" s="217"/>
      <c r="N1716" s="218"/>
      <c r="O1716" s="218"/>
      <c r="P1716" s="218"/>
      <c r="Q1716" s="218"/>
      <c r="R1716" s="218"/>
      <c r="S1716" s="218"/>
      <c r="T1716" s="219"/>
      <c r="AT1716" s="220" t="s">
        <v>283</v>
      </c>
      <c r="AU1716" s="220" t="s">
        <v>84</v>
      </c>
      <c r="AV1716" s="13" t="s">
        <v>16</v>
      </c>
      <c r="AW1716" s="13" t="s">
        <v>32</v>
      </c>
      <c r="AX1716" s="13" t="s">
        <v>76</v>
      </c>
      <c r="AY1716" s="220" t="s">
        <v>272</v>
      </c>
    </row>
    <row r="1717" spans="1:65" s="14" customFormat="1" ht="11.25">
      <c r="B1717" s="221"/>
      <c r="C1717" s="222"/>
      <c r="D1717" s="212" t="s">
        <v>283</v>
      </c>
      <c r="E1717" s="223" t="s">
        <v>1</v>
      </c>
      <c r="F1717" s="224" t="s">
        <v>1535</v>
      </c>
      <c r="G1717" s="222"/>
      <c r="H1717" s="225">
        <v>-3.4</v>
      </c>
      <c r="I1717" s="226"/>
      <c r="J1717" s="222"/>
      <c r="K1717" s="222"/>
      <c r="L1717" s="227"/>
      <c r="M1717" s="228"/>
      <c r="N1717" s="229"/>
      <c r="O1717" s="229"/>
      <c r="P1717" s="229"/>
      <c r="Q1717" s="229"/>
      <c r="R1717" s="229"/>
      <c r="S1717" s="229"/>
      <c r="T1717" s="230"/>
      <c r="AT1717" s="231" t="s">
        <v>283</v>
      </c>
      <c r="AU1717" s="231" t="s">
        <v>84</v>
      </c>
      <c r="AV1717" s="14" t="s">
        <v>84</v>
      </c>
      <c r="AW1717" s="14" t="s">
        <v>32</v>
      </c>
      <c r="AX1717" s="14" t="s">
        <v>76</v>
      </c>
      <c r="AY1717" s="231" t="s">
        <v>272</v>
      </c>
    </row>
    <row r="1718" spans="1:65" s="2" customFormat="1" ht="33" customHeight="1">
      <c r="A1718" s="34"/>
      <c r="B1718" s="35"/>
      <c r="C1718" s="192" t="s">
        <v>1541</v>
      </c>
      <c r="D1718" s="192" t="s">
        <v>274</v>
      </c>
      <c r="E1718" s="193" t="s">
        <v>1542</v>
      </c>
      <c r="F1718" s="194" t="s">
        <v>1543</v>
      </c>
      <c r="G1718" s="195" t="s">
        <v>156</v>
      </c>
      <c r="H1718" s="196">
        <v>0</v>
      </c>
      <c r="I1718" s="197"/>
      <c r="J1718" s="198">
        <f>ROUND(I1718*H1718,2)</f>
        <v>0</v>
      </c>
      <c r="K1718" s="194" t="s">
        <v>278</v>
      </c>
      <c r="L1718" s="39"/>
      <c r="M1718" s="199" t="s">
        <v>1</v>
      </c>
      <c r="N1718" s="200" t="s">
        <v>41</v>
      </c>
      <c r="O1718" s="71"/>
      <c r="P1718" s="201">
        <f>O1718*H1718</f>
        <v>0</v>
      </c>
      <c r="Q1718" s="201">
        <v>1.6100000000000001E-3</v>
      </c>
      <c r="R1718" s="201">
        <f>Q1718*H1718</f>
        <v>0</v>
      </c>
      <c r="S1718" s="201">
        <v>0</v>
      </c>
      <c r="T1718" s="202">
        <f>S1718*H1718</f>
        <v>0</v>
      </c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R1718" s="203" t="s">
        <v>279</v>
      </c>
      <c r="AT1718" s="203" t="s">
        <v>274</v>
      </c>
      <c r="AU1718" s="203" t="s">
        <v>84</v>
      </c>
      <c r="AY1718" s="17" t="s">
        <v>272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7" t="s">
        <v>16</v>
      </c>
      <c r="BK1718" s="204">
        <f>ROUND(I1718*H1718,2)</f>
        <v>0</v>
      </c>
      <c r="BL1718" s="17" t="s">
        <v>279</v>
      </c>
      <c r="BM1718" s="203" t="s">
        <v>1544</v>
      </c>
    </row>
    <row r="1719" spans="1:65" s="2" customFormat="1" ht="11.25">
      <c r="A1719" s="34"/>
      <c r="B1719" s="35"/>
      <c r="C1719" s="36"/>
      <c r="D1719" s="205" t="s">
        <v>281</v>
      </c>
      <c r="E1719" s="36"/>
      <c r="F1719" s="206" t="s">
        <v>1545</v>
      </c>
      <c r="G1719" s="36"/>
      <c r="H1719" s="36"/>
      <c r="I1719" s="207"/>
      <c r="J1719" s="36"/>
      <c r="K1719" s="36"/>
      <c r="L1719" s="39"/>
      <c r="M1719" s="208"/>
      <c r="N1719" s="209"/>
      <c r="O1719" s="71"/>
      <c r="P1719" s="71"/>
      <c r="Q1719" s="71"/>
      <c r="R1719" s="71"/>
      <c r="S1719" s="71"/>
      <c r="T1719" s="72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T1719" s="17" t="s">
        <v>281</v>
      </c>
      <c r="AU1719" s="17" t="s">
        <v>84</v>
      </c>
    </row>
    <row r="1720" spans="1:65" s="13" customFormat="1" ht="11.25">
      <c r="B1720" s="210"/>
      <c r="C1720" s="211"/>
      <c r="D1720" s="212" t="s">
        <v>283</v>
      </c>
      <c r="E1720" s="213" t="s">
        <v>1</v>
      </c>
      <c r="F1720" s="214" t="s">
        <v>831</v>
      </c>
      <c r="G1720" s="211"/>
      <c r="H1720" s="213" t="s">
        <v>1</v>
      </c>
      <c r="I1720" s="215"/>
      <c r="J1720" s="211"/>
      <c r="K1720" s="211"/>
      <c r="L1720" s="216"/>
      <c r="M1720" s="217"/>
      <c r="N1720" s="218"/>
      <c r="O1720" s="218"/>
      <c r="P1720" s="218"/>
      <c r="Q1720" s="218"/>
      <c r="R1720" s="218"/>
      <c r="S1720" s="218"/>
      <c r="T1720" s="219"/>
      <c r="AT1720" s="220" t="s">
        <v>283</v>
      </c>
      <c r="AU1720" s="220" t="s">
        <v>84</v>
      </c>
      <c r="AV1720" s="13" t="s">
        <v>16</v>
      </c>
      <c r="AW1720" s="13" t="s">
        <v>32</v>
      </c>
      <c r="AX1720" s="13" t="s">
        <v>76</v>
      </c>
      <c r="AY1720" s="220" t="s">
        <v>272</v>
      </c>
    </row>
    <row r="1721" spans="1:65" s="14" customFormat="1" ht="11.25">
      <c r="B1721" s="221"/>
      <c r="C1721" s="222"/>
      <c r="D1721" s="212" t="s">
        <v>283</v>
      </c>
      <c r="E1721" s="223" t="s">
        <v>1</v>
      </c>
      <c r="F1721" s="224" t="s">
        <v>1546</v>
      </c>
      <c r="G1721" s="222"/>
      <c r="H1721" s="225">
        <v>11.2</v>
      </c>
      <c r="I1721" s="226"/>
      <c r="J1721" s="222"/>
      <c r="K1721" s="222"/>
      <c r="L1721" s="227"/>
      <c r="M1721" s="228"/>
      <c r="N1721" s="229"/>
      <c r="O1721" s="229"/>
      <c r="P1721" s="229"/>
      <c r="Q1721" s="229"/>
      <c r="R1721" s="229"/>
      <c r="S1721" s="229"/>
      <c r="T1721" s="230"/>
      <c r="AT1721" s="231" t="s">
        <v>283</v>
      </c>
      <c r="AU1721" s="231" t="s">
        <v>84</v>
      </c>
      <c r="AV1721" s="14" t="s">
        <v>84</v>
      </c>
      <c r="AW1721" s="14" t="s">
        <v>32</v>
      </c>
      <c r="AX1721" s="14" t="s">
        <v>76</v>
      </c>
      <c r="AY1721" s="231" t="s">
        <v>272</v>
      </c>
    </row>
    <row r="1722" spans="1:65" s="14" customFormat="1" ht="11.25">
      <c r="B1722" s="221"/>
      <c r="C1722" s="222"/>
      <c r="D1722" s="212" t="s">
        <v>283</v>
      </c>
      <c r="E1722" s="223" t="s">
        <v>1</v>
      </c>
      <c r="F1722" s="224" t="s">
        <v>1547</v>
      </c>
      <c r="G1722" s="222"/>
      <c r="H1722" s="225">
        <v>4.66</v>
      </c>
      <c r="I1722" s="226"/>
      <c r="J1722" s="222"/>
      <c r="K1722" s="222"/>
      <c r="L1722" s="227"/>
      <c r="M1722" s="228"/>
      <c r="N1722" s="229"/>
      <c r="O1722" s="229"/>
      <c r="P1722" s="229"/>
      <c r="Q1722" s="229"/>
      <c r="R1722" s="229"/>
      <c r="S1722" s="229"/>
      <c r="T1722" s="230"/>
      <c r="AT1722" s="231" t="s">
        <v>283</v>
      </c>
      <c r="AU1722" s="231" t="s">
        <v>84</v>
      </c>
      <c r="AV1722" s="14" t="s">
        <v>84</v>
      </c>
      <c r="AW1722" s="14" t="s">
        <v>32</v>
      </c>
      <c r="AX1722" s="14" t="s">
        <v>76</v>
      </c>
      <c r="AY1722" s="231" t="s">
        <v>272</v>
      </c>
    </row>
    <row r="1723" spans="1:65" s="14" customFormat="1" ht="11.25">
      <c r="B1723" s="221"/>
      <c r="C1723" s="222"/>
      <c r="D1723" s="212" t="s">
        <v>283</v>
      </c>
      <c r="E1723" s="223" t="s">
        <v>1</v>
      </c>
      <c r="F1723" s="224" t="s">
        <v>1548</v>
      </c>
      <c r="G1723" s="222"/>
      <c r="H1723" s="225">
        <v>8.16</v>
      </c>
      <c r="I1723" s="226"/>
      <c r="J1723" s="222"/>
      <c r="K1723" s="222"/>
      <c r="L1723" s="227"/>
      <c r="M1723" s="228"/>
      <c r="N1723" s="229"/>
      <c r="O1723" s="229"/>
      <c r="P1723" s="229"/>
      <c r="Q1723" s="229"/>
      <c r="R1723" s="229"/>
      <c r="S1723" s="229"/>
      <c r="T1723" s="230"/>
      <c r="AT1723" s="231" t="s">
        <v>283</v>
      </c>
      <c r="AU1723" s="231" t="s">
        <v>84</v>
      </c>
      <c r="AV1723" s="14" t="s">
        <v>84</v>
      </c>
      <c r="AW1723" s="14" t="s">
        <v>32</v>
      </c>
      <c r="AX1723" s="14" t="s">
        <v>76</v>
      </c>
      <c r="AY1723" s="231" t="s">
        <v>272</v>
      </c>
    </row>
    <row r="1724" spans="1:65" s="13" customFormat="1" ht="11.25">
      <c r="B1724" s="210"/>
      <c r="C1724" s="211"/>
      <c r="D1724" s="212" t="s">
        <v>283</v>
      </c>
      <c r="E1724" s="213" t="s">
        <v>1</v>
      </c>
      <c r="F1724" s="214" t="s">
        <v>285</v>
      </c>
      <c r="G1724" s="211"/>
      <c r="H1724" s="213" t="s">
        <v>1</v>
      </c>
      <c r="I1724" s="215"/>
      <c r="J1724" s="211"/>
      <c r="K1724" s="211"/>
      <c r="L1724" s="216"/>
      <c r="M1724" s="217"/>
      <c r="N1724" s="218"/>
      <c r="O1724" s="218"/>
      <c r="P1724" s="218"/>
      <c r="Q1724" s="218"/>
      <c r="R1724" s="218"/>
      <c r="S1724" s="218"/>
      <c r="T1724" s="219"/>
      <c r="AT1724" s="220" t="s">
        <v>283</v>
      </c>
      <c r="AU1724" s="220" t="s">
        <v>84</v>
      </c>
      <c r="AV1724" s="13" t="s">
        <v>16</v>
      </c>
      <c r="AW1724" s="13" t="s">
        <v>32</v>
      </c>
      <c r="AX1724" s="13" t="s">
        <v>76</v>
      </c>
      <c r="AY1724" s="220" t="s">
        <v>272</v>
      </c>
    </row>
    <row r="1725" spans="1:65" s="13" customFormat="1" ht="11.25">
      <c r="B1725" s="210"/>
      <c r="C1725" s="211"/>
      <c r="D1725" s="212" t="s">
        <v>283</v>
      </c>
      <c r="E1725" s="213" t="s">
        <v>1</v>
      </c>
      <c r="F1725" s="214" t="s">
        <v>289</v>
      </c>
      <c r="G1725" s="211"/>
      <c r="H1725" s="213" t="s">
        <v>1</v>
      </c>
      <c r="I1725" s="215"/>
      <c r="J1725" s="211"/>
      <c r="K1725" s="211"/>
      <c r="L1725" s="216"/>
      <c r="M1725" s="217"/>
      <c r="N1725" s="218"/>
      <c r="O1725" s="218"/>
      <c r="P1725" s="218"/>
      <c r="Q1725" s="218"/>
      <c r="R1725" s="218"/>
      <c r="S1725" s="218"/>
      <c r="T1725" s="219"/>
      <c r="AT1725" s="220" t="s">
        <v>283</v>
      </c>
      <c r="AU1725" s="220" t="s">
        <v>84</v>
      </c>
      <c r="AV1725" s="13" t="s">
        <v>16</v>
      </c>
      <c r="AW1725" s="13" t="s">
        <v>32</v>
      </c>
      <c r="AX1725" s="13" t="s">
        <v>76</v>
      </c>
      <c r="AY1725" s="220" t="s">
        <v>272</v>
      </c>
    </row>
    <row r="1726" spans="1:65" s="14" customFormat="1" ht="11.25">
      <c r="B1726" s="221"/>
      <c r="C1726" s="222"/>
      <c r="D1726" s="212" t="s">
        <v>283</v>
      </c>
      <c r="E1726" s="223" t="s">
        <v>1</v>
      </c>
      <c r="F1726" s="224" t="s">
        <v>1549</v>
      </c>
      <c r="G1726" s="222"/>
      <c r="H1726" s="225">
        <v>-24.02</v>
      </c>
      <c r="I1726" s="226"/>
      <c r="J1726" s="222"/>
      <c r="K1726" s="222"/>
      <c r="L1726" s="227"/>
      <c r="M1726" s="228"/>
      <c r="N1726" s="229"/>
      <c r="O1726" s="229"/>
      <c r="P1726" s="229"/>
      <c r="Q1726" s="229"/>
      <c r="R1726" s="229"/>
      <c r="S1726" s="229"/>
      <c r="T1726" s="230"/>
      <c r="AT1726" s="231" t="s">
        <v>283</v>
      </c>
      <c r="AU1726" s="231" t="s">
        <v>84</v>
      </c>
      <c r="AV1726" s="14" t="s">
        <v>84</v>
      </c>
      <c r="AW1726" s="14" t="s">
        <v>32</v>
      </c>
      <c r="AX1726" s="14" t="s">
        <v>76</v>
      </c>
      <c r="AY1726" s="231" t="s">
        <v>272</v>
      </c>
    </row>
    <row r="1727" spans="1:65" s="2" customFormat="1" ht="33" customHeight="1">
      <c r="A1727" s="34"/>
      <c r="B1727" s="35"/>
      <c r="C1727" s="192" t="s">
        <v>1550</v>
      </c>
      <c r="D1727" s="192" t="s">
        <v>274</v>
      </c>
      <c r="E1727" s="193" t="s">
        <v>1551</v>
      </c>
      <c r="F1727" s="194" t="s">
        <v>1552</v>
      </c>
      <c r="G1727" s="195" t="s">
        <v>156</v>
      </c>
      <c r="H1727" s="196">
        <v>0</v>
      </c>
      <c r="I1727" s="197"/>
      <c r="J1727" s="198">
        <f>ROUND(I1727*H1727,2)</f>
        <v>0</v>
      </c>
      <c r="K1727" s="194" t="s">
        <v>278</v>
      </c>
      <c r="L1727" s="39"/>
      <c r="M1727" s="199" t="s">
        <v>1</v>
      </c>
      <c r="N1727" s="200" t="s">
        <v>41</v>
      </c>
      <c r="O1727" s="71"/>
      <c r="P1727" s="201">
        <f>O1727*H1727</f>
        <v>0</v>
      </c>
      <c r="Q1727" s="201">
        <v>0</v>
      </c>
      <c r="R1727" s="201">
        <f>Q1727*H1727</f>
        <v>0</v>
      </c>
      <c r="S1727" s="201">
        <v>0</v>
      </c>
      <c r="T1727" s="202">
        <f>S1727*H1727</f>
        <v>0</v>
      </c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R1727" s="203" t="s">
        <v>279</v>
      </c>
      <c r="AT1727" s="203" t="s">
        <v>274</v>
      </c>
      <c r="AU1727" s="203" t="s">
        <v>84</v>
      </c>
      <c r="AY1727" s="17" t="s">
        <v>272</v>
      </c>
      <c r="BE1727" s="204">
        <f>IF(N1727="základní",J1727,0)</f>
        <v>0</v>
      </c>
      <c r="BF1727" s="204">
        <f>IF(N1727="snížená",J1727,0)</f>
        <v>0</v>
      </c>
      <c r="BG1727" s="204">
        <f>IF(N1727="zákl. přenesená",J1727,0)</f>
        <v>0</v>
      </c>
      <c r="BH1727" s="204">
        <f>IF(N1727="sníž. přenesená",J1727,0)</f>
        <v>0</v>
      </c>
      <c r="BI1727" s="204">
        <f>IF(N1727="nulová",J1727,0)</f>
        <v>0</v>
      </c>
      <c r="BJ1727" s="17" t="s">
        <v>16</v>
      </c>
      <c r="BK1727" s="204">
        <f>ROUND(I1727*H1727,2)</f>
        <v>0</v>
      </c>
      <c r="BL1727" s="17" t="s">
        <v>279</v>
      </c>
      <c r="BM1727" s="203" t="s">
        <v>1553</v>
      </c>
    </row>
    <row r="1728" spans="1:65" s="2" customFormat="1" ht="11.25">
      <c r="A1728" s="34"/>
      <c r="B1728" s="35"/>
      <c r="C1728" s="36"/>
      <c r="D1728" s="205" t="s">
        <v>281</v>
      </c>
      <c r="E1728" s="36"/>
      <c r="F1728" s="206" t="s">
        <v>1554</v>
      </c>
      <c r="G1728" s="36"/>
      <c r="H1728" s="36"/>
      <c r="I1728" s="207"/>
      <c r="J1728" s="36"/>
      <c r="K1728" s="36"/>
      <c r="L1728" s="39"/>
      <c r="M1728" s="208"/>
      <c r="N1728" s="209"/>
      <c r="O1728" s="71"/>
      <c r="P1728" s="71"/>
      <c r="Q1728" s="71"/>
      <c r="R1728" s="71"/>
      <c r="S1728" s="71"/>
      <c r="T1728" s="72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T1728" s="17" t="s">
        <v>281</v>
      </c>
      <c r="AU1728" s="17" t="s">
        <v>84</v>
      </c>
    </row>
    <row r="1729" spans="1:65" s="2" customFormat="1" ht="24.2" customHeight="1">
      <c r="A1729" s="34"/>
      <c r="B1729" s="35"/>
      <c r="C1729" s="192" t="s">
        <v>1555</v>
      </c>
      <c r="D1729" s="192" t="s">
        <v>274</v>
      </c>
      <c r="E1729" s="193" t="s">
        <v>1556</v>
      </c>
      <c r="F1729" s="194" t="s">
        <v>1557</v>
      </c>
      <c r="G1729" s="195" t="s">
        <v>380</v>
      </c>
      <c r="H1729" s="196">
        <v>13.643000000000001</v>
      </c>
      <c r="I1729" s="197"/>
      <c r="J1729" s="198">
        <f>ROUND(I1729*H1729,2)</f>
        <v>0</v>
      </c>
      <c r="K1729" s="194" t="s">
        <v>278</v>
      </c>
      <c r="L1729" s="39"/>
      <c r="M1729" s="199" t="s">
        <v>1</v>
      </c>
      <c r="N1729" s="200" t="s">
        <v>41</v>
      </c>
      <c r="O1729" s="71"/>
      <c r="P1729" s="201">
        <f>O1729*H1729</f>
        <v>0</v>
      </c>
      <c r="Q1729" s="201">
        <v>1.0551200000000001</v>
      </c>
      <c r="R1729" s="201">
        <f>Q1729*H1729</f>
        <v>14.395002160000001</v>
      </c>
      <c r="S1729" s="201">
        <v>0</v>
      </c>
      <c r="T1729" s="202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3" t="s">
        <v>279</v>
      </c>
      <c r="AT1729" s="203" t="s">
        <v>274</v>
      </c>
      <c r="AU1729" s="203" t="s">
        <v>84</v>
      </c>
      <c r="AY1729" s="17" t="s">
        <v>272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7" t="s">
        <v>16</v>
      </c>
      <c r="BK1729" s="204">
        <f>ROUND(I1729*H1729,2)</f>
        <v>0</v>
      </c>
      <c r="BL1729" s="17" t="s">
        <v>279</v>
      </c>
      <c r="BM1729" s="203" t="s">
        <v>1558</v>
      </c>
    </row>
    <row r="1730" spans="1:65" s="2" customFormat="1" ht="11.25">
      <c r="A1730" s="34"/>
      <c r="B1730" s="35"/>
      <c r="C1730" s="36"/>
      <c r="D1730" s="205" t="s">
        <v>281</v>
      </c>
      <c r="E1730" s="36"/>
      <c r="F1730" s="206" t="s">
        <v>1559</v>
      </c>
      <c r="G1730" s="36"/>
      <c r="H1730" s="36"/>
      <c r="I1730" s="207"/>
      <c r="J1730" s="36"/>
      <c r="K1730" s="36"/>
      <c r="L1730" s="39"/>
      <c r="M1730" s="208"/>
      <c r="N1730" s="209"/>
      <c r="O1730" s="71"/>
      <c r="P1730" s="71"/>
      <c r="Q1730" s="71"/>
      <c r="R1730" s="71"/>
      <c r="S1730" s="71"/>
      <c r="T1730" s="72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T1730" s="17" t="s">
        <v>281</v>
      </c>
      <c r="AU1730" s="17" t="s">
        <v>84</v>
      </c>
    </row>
    <row r="1731" spans="1:65" s="13" customFormat="1" ht="11.25">
      <c r="B1731" s="210"/>
      <c r="C1731" s="211"/>
      <c r="D1731" s="212" t="s">
        <v>283</v>
      </c>
      <c r="E1731" s="213" t="s">
        <v>1</v>
      </c>
      <c r="F1731" s="214" t="s">
        <v>1560</v>
      </c>
      <c r="G1731" s="211"/>
      <c r="H1731" s="213" t="s">
        <v>1</v>
      </c>
      <c r="I1731" s="215"/>
      <c r="J1731" s="211"/>
      <c r="K1731" s="211"/>
      <c r="L1731" s="216"/>
      <c r="M1731" s="217"/>
      <c r="N1731" s="218"/>
      <c r="O1731" s="218"/>
      <c r="P1731" s="218"/>
      <c r="Q1731" s="218"/>
      <c r="R1731" s="218"/>
      <c r="S1731" s="218"/>
      <c r="T1731" s="219"/>
      <c r="AT1731" s="220" t="s">
        <v>283</v>
      </c>
      <c r="AU1731" s="220" t="s">
        <v>84</v>
      </c>
      <c r="AV1731" s="13" t="s">
        <v>16</v>
      </c>
      <c r="AW1731" s="13" t="s">
        <v>32</v>
      </c>
      <c r="AX1731" s="13" t="s">
        <v>76</v>
      </c>
      <c r="AY1731" s="220" t="s">
        <v>272</v>
      </c>
    </row>
    <row r="1732" spans="1:65" s="13" customFormat="1" ht="11.25">
      <c r="B1732" s="210"/>
      <c r="C1732" s="211"/>
      <c r="D1732" s="212" t="s">
        <v>283</v>
      </c>
      <c r="E1732" s="213" t="s">
        <v>1</v>
      </c>
      <c r="F1732" s="214" t="s">
        <v>285</v>
      </c>
      <c r="G1732" s="211"/>
      <c r="H1732" s="213" t="s">
        <v>1</v>
      </c>
      <c r="I1732" s="215"/>
      <c r="J1732" s="211"/>
      <c r="K1732" s="211"/>
      <c r="L1732" s="216"/>
      <c r="M1732" s="217"/>
      <c r="N1732" s="218"/>
      <c r="O1732" s="218"/>
      <c r="P1732" s="218"/>
      <c r="Q1732" s="218"/>
      <c r="R1732" s="218"/>
      <c r="S1732" s="218"/>
      <c r="T1732" s="219"/>
      <c r="AT1732" s="220" t="s">
        <v>283</v>
      </c>
      <c r="AU1732" s="220" t="s">
        <v>84</v>
      </c>
      <c r="AV1732" s="13" t="s">
        <v>16</v>
      </c>
      <c r="AW1732" s="13" t="s">
        <v>32</v>
      </c>
      <c r="AX1732" s="13" t="s">
        <v>76</v>
      </c>
      <c r="AY1732" s="220" t="s">
        <v>272</v>
      </c>
    </row>
    <row r="1733" spans="1:65" s="14" customFormat="1" ht="11.25">
      <c r="B1733" s="221"/>
      <c r="C1733" s="222"/>
      <c r="D1733" s="212" t="s">
        <v>283</v>
      </c>
      <c r="E1733" s="223" t="s">
        <v>1</v>
      </c>
      <c r="F1733" s="224" t="s">
        <v>1561</v>
      </c>
      <c r="G1733" s="222"/>
      <c r="H1733" s="225">
        <v>17.530999999999999</v>
      </c>
      <c r="I1733" s="226"/>
      <c r="J1733" s="222"/>
      <c r="K1733" s="222"/>
      <c r="L1733" s="227"/>
      <c r="M1733" s="228"/>
      <c r="N1733" s="229"/>
      <c r="O1733" s="229"/>
      <c r="P1733" s="229"/>
      <c r="Q1733" s="229"/>
      <c r="R1733" s="229"/>
      <c r="S1733" s="229"/>
      <c r="T1733" s="230"/>
      <c r="AT1733" s="231" t="s">
        <v>283</v>
      </c>
      <c r="AU1733" s="231" t="s">
        <v>84</v>
      </c>
      <c r="AV1733" s="14" t="s">
        <v>84</v>
      </c>
      <c r="AW1733" s="14" t="s">
        <v>32</v>
      </c>
      <c r="AX1733" s="14" t="s">
        <v>76</v>
      </c>
      <c r="AY1733" s="231" t="s">
        <v>272</v>
      </c>
    </row>
    <row r="1734" spans="1:65" s="13" customFormat="1" ht="11.25">
      <c r="B1734" s="210"/>
      <c r="C1734" s="211"/>
      <c r="D1734" s="212" t="s">
        <v>283</v>
      </c>
      <c r="E1734" s="213" t="s">
        <v>1</v>
      </c>
      <c r="F1734" s="214" t="s">
        <v>285</v>
      </c>
      <c r="G1734" s="211"/>
      <c r="H1734" s="213" t="s">
        <v>1</v>
      </c>
      <c r="I1734" s="215"/>
      <c r="J1734" s="211"/>
      <c r="K1734" s="211"/>
      <c r="L1734" s="216"/>
      <c r="M1734" s="217"/>
      <c r="N1734" s="218"/>
      <c r="O1734" s="218"/>
      <c r="P1734" s="218"/>
      <c r="Q1734" s="218"/>
      <c r="R1734" s="218"/>
      <c r="S1734" s="218"/>
      <c r="T1734" s="219"/>
      <c r="AT1734" s="220" t="s">
        <v>283</v>
      </c>
      <c r="AU1734" s="220" t="s">
        <v>84</v>
      </c>
      <c r="AV1734" s="13" t="s">
        <v>16</v>
      </c>
      <c r="AW1734" s="13" t="s">
        <v>32</v>
      </c>
      <c r="AX1734" s="13" t="s">
        <v>76</v>
      </c>
      <c r="AY1734" s="220" t="s">
        <v>272</v>
      </c>
    </row>
    <row r="1735" spans="1:65" s="13" customFormat="1" ht="11.25">
      <c r="B1735" s="210"/>
      <c r="C1735" s="211"/>
      <c r="D1735" s="212" t="s">
        <v>283</v>
      </c>
      <c r="E1735" s="213" t="s">
        <v>1</v>
      </c>
      <c r="F1735" s="214" t="s">
        <v>289</v>
      </c>
      <c r="G1735" s="211"/>
      <c r="H1735" s="213" t="s">
        <v>1</v>
      </c>
      <c r="I1735" s="215"/>
      <c r="J1735" s="211"/>
      <c r="K1735" s="211"/>
      <c r="L1735" s="216"/>
      <c r="M1735" s="217"/>
      <c r="N1735" s="218"/>
      <c r="O1735" s="218"/>
      <c r="P1735" s="218"/>
      <c r="Q1735" s="218"/>
      <c r="R1735" s="218"/>
      <c r="S1735" s="218"/>
      <c r="T1735" s="219"/>
      <c r="AT1735" s="220" t="s">
        <v>283</v>
      </c>
      <c r="AU1735" s="220" t="s">
        <v>84</v>
      </c>
      <c r="AV1735" s="13" t="s">
        <v>16</v>
      </c>
      <c r="AW1735" s="13" t="s">
        <v>32</v>
      </c>
      <c r="AX1735" s="13" t="s">
        <v>76</v>
      </c>
      <c r="AY1735" s="220" t="s">
        <v>272</v>
      </c>
    </row>
    <row r="1736" spans="1:65" s="14" customFormat="1" ht="11.25">
      <c r="B1736" s="221"/>
      <c r="C1736" s="222"/>
      <c r="D1736" s="212" t="s">
        <v>283</v>
      </c>
      <c r="E1736" s="223" t="s">
        <v>1</v>
      </c>
      <c r="F1736" s="224" t="s">
        <v>1562</v>
      </c>
      <c r="G1736" s="222"/>
      <c r="H1736" s="225">
        <v>-3.8879999999999999</v>
      </c>
      <c r="I1736" s="226"/>
      <c r="J1736" s="222"/>
      <c r="K1736" s="222"/>
      <c r="L1736" s="227"/>
      <c r="M1736" s="228"/>
      <c r="N1736" s="229"/>
      <c r="O1736" s="229"/>
      <c r="P1736" s="229"/>
      <c r="Q1736" s="229"/>
      <c r="R1736" s="229"/>
      <c r="S1736" s="229"/>
      <c r="T1736" s="230"/>
      <c r="AT1736" s="231" t="s">
        <v>283</v>
      </c>
      <c r="AU1736" s="231" t="s">
        <v>84</v>
      </c>
      <c r="AV1736" s="14" t="s">
        <v>84</v>
      </c>
      <c r="AW1736" s="14" t="s">
        <v>32</v>
      </c>
      <c r="AX1736" s="14" t="s">
        <v>76</v>
      </c>
      <c r="AY1736" s="231" t="s">
        <v>272</v>
      </c>
    </row>
    <row r="1737" spans="1:65" s="2" customFormat="1" ht="21.75" customHeight="1">
      <c r="A1737" s="34"/>
      <c r="B1737" s="35"/>
      <c r="C1737" s="192" t="s">
        <v>1563</v>
      </c>
      <c r="D1737" s="192" t="s">
        <v>274</v>
      </c>
      <c r="E1737" s="193" t="s">
        <v>1564</v>
      </c>
      <c r="F1737" s="194" t="s">
        <v>1565</v>
      </c>
      <c r="G1737" s="195" t="s">
        <v>277</v>
      </c>
      <c r="H1737" s="196">
        <v>3.3690000000000002</v>
      </c>
      <c r="I1737" s="197"/>
      <c r="J1737" s="198">
        <f>ROUND(I1737*H1737,2)</f>
        <v>0</v>
      </c>
      <c r="K1737" s="194" t="s">
        <v>278</v>
      </c>
      <c r="L1737" s="39"/>
      <c r="M1737" s="199" t="s">
        <v>1</v>
      </c>
      <c r="N1737" s="200" t="s">
        <v>41</v>
      </c>
      <c r="O1737" s="71"/>
      <c r="P1737" s="201">
        <f>O1737*H1737</f>
        <v>0</v>
      </c>
      <c r="Q1737" s="201">
        <v>2.5019499999999999</v>
      </c>
      <c r="R1737" s="201">
        <f>Q1737*H1737</f>
        <v>8.4290695499999995</v>
      </c>
      <c r="S1737" s="201">
        <v>0</v>
      </c>
      <c r="T1737" s="202">
        <f>S1737*H1737</f>
        <v>0</v>
      </c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  <c r="AR1737" s="203" t="s">
        <v>279</v>
      </c>
      <c r="AT1737" s="203" t="s">
        <v>274</v>
      </c>
      <c r="AU1737" s="203" t="s">
        <v>84</v>
      </c>
      <c r="AY1737" s="17" t="s">
        <v>272</v>
      </c>
      <c r="BE1737" s="204">
        <f>IF(N1737="základní",J1737,0)</f>
        <v>0</v>
      </c>
      <c r="BF1737" s="204">
        <f>IF(N1737="snížená",J1737,0)</f>
        <v>0</v>
      </c>
      <c r="BG1737" s="204">
        <f>IF(N1737="zákl. přenesená",J1737,0)</f>
        <v>0</v>
      </c>
      <c r="BH1737" s="204">
        <f>IF(N1737="sníž. přenesená",J1737,0)</f>
        <v>0</v>
      </c>
      <c r="BI1737" s="204">
        <f>IF(N1737="nulová",J1737,0)</f>
        <v>0</v>
      </c>
      <c r="BJ1737" s="17" t="s">
        <v>16</v>
      </c>
      <c r="BK1737" s="204">
        <f>ROUND(I1737*H1737,2)</f>
        <v>0</v>
      </c>
      <c r="BL1737" s="17" t="s">
        <v>279</v>
      </c>
      <c r="BM1737" s="203" t="s">
        <v>1566</v>
      </c>
    </row>
    <row r="1738" spans="1:65" s="2" customFormat="1" ht="11.25">
      <c r="A1738" s="34"/>
      <c r="B1738" s="35"/>
      <c r="C1738" s="36"/>
      <c r="D1738" s="205" t="s">
        <v>281</v>
      </c>
      <c r="E1738" s="36"/>
      <c r="F1738" s="206" t="s">
        <v>1567</v>
      </c>
      <c r="G1738" s="36"/>
      <c r="H1738" s="36"/>
      <c r="I1738" s="207"/>
      <c r="J1738" s="36"/>
      <c r="K1738" s="36"/>
      <c r="L1738" s="39"/>
      <c r="M1738" s="208"/>
      <c r="N1738" s="209"/>
      <c r="O1738" s="71"/>
      <c r="P1738" s="71"/>
      <c r="Q1738" s="71"/>
      <c r="R1738" s="71"/>
      <c r="S1738" s="71"/>
      <c r="T1738" s="72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T1738" s="17" t="s">
        <v>281</v>
      </c>
      <c r="AU1738" s="17" t="s">
        <v>84</v>
      </c>
    </row>
    <row r="1739" spans="1:65" s="13" customFormat="1" ht="22.5">
      <c r="B1739" s="210"/>
      <c r="C1739" s="211"/>
      <c r="D1739" s="212" t="s">
        <v>283</v>
      </c>
      <c r="E1739" s="213" t="s">
        <v>1</v>
      </c>
      <c r="F1739" s="214" t="s">
        <v>1568</v>
      </c>
      <c r="G1739" s="211"/>
      <c r="H1739" s="213" t="s">
        <v>1</v>
      </c>
      <c r="I1739" s="215"/>
      <c r="J1739" s="211"/>
      <c r="K1739" s="211"/>
      <c r="L1739" s="216"/>
      <c r="M1739" s="217"/>
      <c r="N1739" s="218"/>
      <c r="O1739" s="218"/>
      <c r="P1739" s="218"/>
      <c r="Q1739" s="218"/>
      <c r="R1739" s="218"/>
      <c r="S1739" s="218"/>
      <c r="T1739" s="219"/>
      <c r="AT1739" s="220" t="s">
        <v>283</v>
      </c>
      <c r="AU1739" s="220" t="s">
        <v>84</v>
      </c>
      <c r="AV1739" s="13" t="s">
        <v>16</v>
      </c>
      <c r="AW1739" s="13" t="s">
        <v>32</v>
      </c>
      <c r="AX1739" s="13" t="s">
        <v>76</v>
      </c>
      <c r="AY1739" s="220" t="s">
        <v>272</v>
      </c>
    </row>
    <row r="1740" spans="1:65" s="13" customFormat="1" ht="11.25">
      <c r="B1740" s="210"/>
      <c r="C1740" s="211"/>
      <c r="D1740" s="212" t="s">
        <v>283</v>
      </c>
      <c r="E1740" s="213" t="s">
        <v>1</v>
      </c>
      <c r="F1740" s="214" t="s">
        <v>1569</v>
      </c>
      <c r="G1740" s="211"/>
      <c r="H1740" s="213" t="s">
        <v>1</v>
      </c>
      <c r="I1740" s="215"/>
      <c r="J1740" s="211"/>
      <c r="K1740" s="211"/>
      <c r="L1740" s="216"/>
      <c r="M1740" s="217"/>
      <c r="N1740" s="218"/>
      <c r="O1740" s="218"/>
      <c r="P1740" s="218"/>
      <c r="Q1740" s="218"/>
      <c r="R1740" s="218"/>
      <c r="S1740" s="218"/>
      <c r="T1740" s="219"/>
      <c r="AT1740" s="220" t="s">
        <v>283</v>
      </c>
      <c r="AU1740" s="220" t="s">
        <v>84</v>
      </c>
      <c r="AV1740" s="13" t="s">
        <v>16</v>
      </c>
      <c r="AW1740" s="13" t="s">
        <v>32</v>
      </c>
      <c r="AX1740" s="13" t="s">
        <v>76</v>
      </c>
      <c r="AY1740" s="220" t="s">
        <v>272</v>
      </c>
    </row>
    <row r="1741" spans="1:65" s="13" customFormat="1" ht="11.25">
      <c r="B1741" s="210"/>
      <c r="C1741" s="211"/>
      <c r="D1741" s="212" t="s">
        <v>283</v>
      </c>
      <c r="E1741" s="213" t="s">
        <v>1</v>
      </c>
      <c r="F1741" s="214" t="s">
        <v>285</v>
      </c>
      <c r="G1741" s="211"/>
      <c r="H1741" s="213" t="s">
        <v>1</v>
      </c>
      <c r="I1741" s="215"/>
      <c r="J1741" s="211"/>
      <c r="K1741" s="211"/>
      <c r="L1741" s="216"/>
      <c r="M1741" s="217"/>
      <c r="N1741" s="218"/>
      <c r="O1741" s="218"/>
      <c r="P1741" s="218"/>
      <c r="Q1741" s="218"/>
      <c r="R1741" s="218"/>
      <c r="S1741" s="218"/>
      <c r="T1741" s="219"/>
      <c r="AT1741" s="220" t="s">
        <v>283</v>
      </c>
      <c r="AU1741" s="220" t="s">
        <v>84</v>
      </c>
      <c r="AV1741" s="13" t="s">
        <v>16</v>
      </c>
      <c r="AW1741" s="13" t="s">
        <v>32</v>
      </c>
      <c r="AX1741" s="13" t="s">
        <v>76</v>
      </c>
      <c r="AY1741" s="220" t="s">
        <v>272</v>
      </c>
    </row>
    <row r="1742" spans="1:65" s="13" customFormat="1" ht="11.25">
      <c r="B1742" s="210"/>
      <c r="C1742" s="211"/>
      <c r="D1742" s="212" t="s">
        <v>283</v>
      </c>
      <c r="E1742" s="213" t="s">
        <v>1</v>
      </c>
      <c r="F1742" s="214" t="s">
        <v>1570</v>
      </c>
      <c r="G1742" s="211"/>
      <c r="H1742" s="213" t="s">
        <v>1</v>
      </c>
      <c r="I1742" s="215"/>
      <c r="J1742" s="211"/>
      <c r="K1742" s="211"/>
      <c r="L1742" s="216"/>
      <c r="M1742" s="217"/>
      <c r="N1742" s="218"/>
      <c r="O1742" s="218"/>
      <c r="P1742" s="218"/>
      <c r="Q1742" s="218"/>
      <c r="R1742" s="218"/>
      <c r="S1742" s="218"/>
      <c r="T1742" s="219"/>
      <c r="AT1742" s="220" t="s">
        <v>283</v>
      </c>
      <c r="AU1742" s="220" t="s">
        <v>84</v>
      </c>
      <c r="AV1742" s="13" t="s">
        <v>16</v>
      </c>
      <c r="AW1742" s="13" t="s">
        <v>32</v>
      </c>
      <c r="AX1742" s="13" t="s">
        <v>76</v>
      </c>
      <c r="AY1742" s="220" t="s">
        <v>272</v>
      </c>
    </row>
    <row r="1743" spans="1:65" s="14" customFormat="1" ht="22.5">
      <c r="B1743" s="221"/>
      <c r="C1743" s="222"/>
      <c r="D1743" s="212" t="s">
        <v>283</v>
      </c>
      <c r="E1743" s="223" t="s">
        <v>1</v>
      </c>
      <c r="F1743" s="224" t="s">
        <v>1571</v>
      </c>
      <c r="G1743" s="222"/>
      <c r="H1743" s="225">
        <v>2.34</v>
      </c>
      <c r="I1743" s="226"/>
      <c r="J1743" s="222"/>
      <c r="K1743" s="222"/>
      <c r="L1743" s="227"/>
      <c r="M1743" s="228"/>
      <c r="N1743" s="229"/>
      <c r="O1743" s="229"/>
      <c r="P1743" s="229"/>
      <c r="Q1743" s="229"/>
      <c r="R1743" s="229"/>
      <c r="S1743" s="229"/>
      <c r="T1743" s="230"/>
      <c r="AT1743" s="231" t="s">
        <v>283</v>
      </c>
      <c r="AU1743" s="231" t="s">
        <v>84</v>
      </c>
      <c r="AV1743" s="14" t="s">
        <v>84</v>
      </c>
      <c r="AW1743" s="14" t="s">
        <v>32</v>
      </c>
      <c r="AX1743" s="14" t="s">
        <v>76</v>
      </c>
      <c r="AY1743" s="231" t="s">
        <v>272</v>
      </c>
    </row>
    <row r="1744" spans="1:65" s="14" customFormat="1" ht="11.25">
      <c r="B1744" s="221"/>
      <c r="C1744" s="222"/>
      <c r="D1744" s="212" t="s">
        <v>283</v>
      </c>
      <c r="E1744" s="223" t="s">
        <v>1</v>
      </c>
      <c r="F1744" s="224" t="s">
        <v>1572</v>
      </c>
      <c r="G1744" s="222"/>
      <c r="H1744" s="225">
        <v>1.0289999999999999</v>
      </c>
      <c r="I1744" s="226"/>
      <c r="J1744" s="222"/>
      <c r="K1744" s="222"/>
      <c r="L1744" s="227"/>
      <c r="M1744" s="228"/>
      <c r="N1744" s="229"/>
      <c r="O1744" s="229"/>
      <c r="P1744" s="229"/>
      <c r="Q1744" s="229"/>
      <c r="R1744" s="229"/>
      <c r="S1744" s="229"/>
      <c r="T1744" s="230"/>
      <c r="AT1744" s="231" t="s">
        <v>283</v>
      </c>
      <c r="AU1744" s="231" t="s">
        <v>84</v>
      </c>
      <c r="AV1744" s="14" t="s">
        <v>84</v>
      </c>
      <c r="AW1744" s="14" t="s">
        <v>32</v>
      </c>
      <c r="AX1744" s="14" t="s">
        <v>76</v>
      </c>
      <c r="AY1744" s="231" t="s">
        <v>272</v>
      </c>
    </row>
    <row r="1745" spans="1:65" s="2" customFormat="1" ht="24.2" customHeight="1">
      <c r="A1745" s="34"/>
      <c r="B1745" s="35"/>
      <c r="C1745" s="192" t="s">
        <v>1573</v>
      </c>
      <c r="D1745" s="192" t="s">
        <v>274</v>
      </c>
      <c r="E1745" s="193" t="s">
        <v>1574</v>
      </c>
      <c r="F1745" s="194" t="s">
        <v>1575</v>
      </c>
      <c r="G1745" s="195" t="s">
        <v>380</v>
      </c>
      <c r="H1745" s="196">
        <v>0.372</v>
      </c>
      <c r="I1745" s="197"/>
      <c r="J1745" s="198">
        <f>ROUND(I1745*H1745,2)</f>
        <v>0</v>
      </c>
      <c r="K1745" s="194" t="s">
        <v>278</v>
      </c>
      <c r="L1745" s="39"/>
      <c r="M1745" s="199" t="s">
        <v>1</v>
      </c>
      <c r="N1745" s="200" t="s">
        <v>41</v>
      </c>
      <c r="O1745" s="71"/>
      <c r="P1745" s="201">
        <f>O1745*H1745</f>
        <v>0</v>
      </c>
      <c r="Q1745" s="201">
        <v>1.0492699999999999</v>
      </c>
      <c r="R1745" s="201">
        <f>Q1745*H1745</f>
        <v>0.39032843999999994</v>
      </c>
      <c r="S1745" s="201">
        <v>0</v>
      </c>
      <c r="T1745" s="202">
        <f>S1745*H1745</f>
        <v>0</v>
      </c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  <c r="AR1745" s="203" t="s">
        <v>279</v>
      </c>
      <c r="AT1745" s="203" t="s">
        <v>274</v>
      </c>
      <c r="AU1745" s="203" t="s">
        <v>84</v>
      </c>
      <c r="AY1745" s="17" t="s">
        <v>272</v>
      </c>
      <c r="BE1745" s="204">
        <f>IF(N1745="základní",J1745,0)</f>
        <v>0</v>
      </c>
      <c r="BF1745" s="204">
        <f>IF(N1745="snížená",J1745,0)</f>
        <v>0</v>
      </c>
      <c r="BG1745" s="204">
        <f>IF(N1745="zákl. přenesená",J1745,0)</f>
        <v>0</v>
      </c>
      <c r="BH1745" s="204">
        <f>IF(N1745="sníž. přenesená",J1745,0)</f>
        <v>0</v>
      </c>
      <c r="BI1745" s="204">
        <f>IF(N1745="nulová",J1745,0)</f>
        <v>0</v>
      </c>
      <c r="BJ1745" s="17" t="s">
        <v>16</v>
      </c>
      <c r="BK1745" s="204">
        <f>ROUND(I1745*H1745,2)</f>
        <v>0</v>
      </c>
      <c r="BL1745" s="17" t="s">
        <v>279</v>
      </c>
      <c r="BM1745" s="203" t="s">
        <v>1576</v>
      </c>
    </row>
    <row r="1746" spans="1:65" s="2" customFormat="1" ht="11.25">
      <c r="A1746" s="34"/>
      <c r="B1746" s="35"/>
      <c r="C1746" s="36"/>
      <c r="D1746" s="205" t="s">
        <v>281</v>
      </c>
      <c r="E1746" s="36"/>
      <c r="F1746" s="206" t="s">
        <v>1577</v>
      </c>
      <c r="G1746" s="36"/>
      <c r="H1746" s="36"/>
      <c r="I1746" s="207"/>
      <c r="J1746" s="36"/>
      <c r="K1746" s="36"/>
      <c r="L1746" s="39"/>
      <c r="M1746" s="208"/>
      <c r="N1746" s="209"/>
      <c r="O1746" s="71"/>
      <c r="P1746" s="71"/>
      <c r="Q1746" s="71"/>
      <c r="R1746" s="71"/>
      <c r="S1746" s="71"/>
      <c r="T1746" s="72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T1746" s="17" t="s">
        <v>281</v>
      </c>
      <c r="AU1746" s="17" t="s">
        <v>84</v>
      </c>
    </row>
    <row r="1747" spans="1:65" s="13" customFormat="1" ht="11.25">
      <c r="B1747" s="210"/>
      <c r="C1747" s="211"/>
      <c r="D1747" s="212" t="s">
        <v>283</v>
      </c>
      <c r="E1747" s="213" t="s">
        <v>1</v>
      </c>
      <c r="F1747" s="214" t="s">
        <v>1578</v>
      </c>
      <c r="G1747" s="211"/>
      <c r="H1747" s="213" t="s">
        <v>1</v>
      </c>
      <c r="I1747" s="215"/>
      <c r="J1747" s="211"/>
      <c r="K1747" s="211"/>
      <c r="L1747" s="216"/>
      <c r="M1747" s="217"/>
      <c r="N1747" s="218"/>
      <c r="O1747" s="218"/>
      <c r="P1747" s="218"/>
      <c r="Q1747" s="218"/>
      <c r="R1747" s="218"/>
      <c r="S1747" s="218"/>
      <c r="T1747" s="219"/>
      <c r="AT1747" s="220" t="s">
        <v>283</v>
      </c>
      <c r="AU1747" s="220" t="s">
        <v>84</v>
      </c>
      <c r="AV1747" s="13" t="s">
        <v>16</v>
      </c>
      <c r="AW1747" s="13" t="s">
        <v>32</v>
      </c>
      <c r="AX1747" s="13" t="s">
        <v>76</v>
      </c>
      <c r="AY1747" s="220" t="s">
        <v>272</v>
      </c>
    </row>
    <row r="1748" spans="1:65" s="13" customFormat="1" ht="11.25">
      <c r="B1748" s="210"/>
      <c r="C1748" s="211"/>
      <c r="D1748" s="212" t="s">
        <v>283</v>
      </c>
      <c r="E1748" s="213" t="s">
        <v>1</v>
      </c>
      <c r="F1748" s="214" t="s">
        <v>285</v>
      </c>
      <c r="G1748" s="211"/>
      <c r="H1748" s="213" t="s">
        <v>1</v>
      </c>
      <c r="I1748" s="215"/>
      <c r="J1748" s="211"/>
      <c r="K1748" s="211"/>
      <c r="L1748" s="216"/>
      <c r="M1748" s="217"/>
      <c r="N1748" s="218"/>
      <c r="O1748" s="218"/>
      <c r="P1748" s="218"/>
      <c r="Q1748" s="218"/>
      <c r="R1748" s="218"/>
      <c r="S1748" s="218"/>
      <c r="T1748" s="219"/>
      <c r="AT1748" s="220" t="s">
        <v>283</v>
      </c>
      <c r="AU1748" s="220" t="s">
        <v>84</v>
      </c>
      <c r="AV1748" s="13" t="s">
        <v>16</v>
      </c>
      <c r="AW1748" s="13" t="s">
        <v>32</v>
      </c>
      <c r="AX1748" s="13" t="s">
        <v>76</v>
      </c>
      <c r="AY1748" s="220" t="s">
        <v>272</v>
      </c>
    </row>
    <row r="1749" spans="1:65" s="14" customFormat="1" ht="11.25">
      <c r="B1749" s="221"/>
      <c r="C1749" s="222"/>
      <c r="D1749" s="212" t="s">
        <v>283</v>
      </c>
      <c r="E1749" s="223" t="s">
        <v>1</v>
      </c>
      <c r="F1749" s="224" t="s">
        <v>1579</v>
      </c>
      <c r="G1749" s="222"/>
      <c r="H1749" s="225">
        <v>0.372</v>
      </c>
      <c r="I1749" s="226"/>
      <c r="J1749" s="222"/>
      <c r="K1749" s="222"/>
      <c r="L1749" s="227"/>
      <c r="M1749" s="228"/>
      <c r="N1749" s="229"/>
      <c r="O1749" s="229"/>
      <c r="P1749" s="229"/>
      <c r="Q1749" s="229"/>
      <c r="R1749" s="229"/>
      <c r="S1749" s="229"/>
      <c r="T1749" s="230"/>
      <c r="AT1749" s="231" t="s">
        <v>283</v>
      </c>
      <c r="AU1749" s="231" t="s">
        <v>84</v>
      </c>
      <c r="AV1749" s="14" t="s">
        <v>84</v>
      </c>
      <c r="AW1749" s="14" t="s">
        <v>32</v>
      </c>
      <c r="AX1749" s="14" t="s">
        <v>76</v>
      </c>
      <c r="AY1749" s="231" t="s">
        <v>272</v>
      </c>
    </row>
    <row r="1750" spans="1:65" s="2" customFormat="1" ht="24.2" customHeight="1">
      <c r="A1750" s="34"/>
      <c r="B1750" s="35"/>
      <c r="C1750" s="192" t="s">
        <v>1580</v>
      </c>
      <c r="D1750" s="192" t="s">
        <v>274</v>
      </c>
      <c r="E1750" s="193" t="s">
        <v>1581</v>
      </c>
      <c r="F1750" s="194" t="s">
        <v>1582</v>
      </c>
      <c r="G1750" s="195" t="s">
        <v>380</v>
      </c>
      <c r="H1750" s="196">
        <v>8.9999999999999993E-3</v>
      </c>
      <c r="I1750" s="197"/>
      <c r="J1750" s="198">
        <f>ROUND(I1750*H1750,2)</f>
        <v>0</v>
      </c>
      <c r="K1750" s="194" t="s">
        <v>278</v>
      </c>
      <c r="L1750" s="39"/>
      <c r="M1750" s="199" t="s">
        <v>1</v>
      </c>
      <c r="N1750" s="200" t="s">
        <v>41</v>
      </c>
      <c r="O1750" s="71"/>
      <c r="P1750" s="201">
        <f>O1750*H1750</f>
        <v>0</v>
      </c>
      <c r="Q1750" s="201">
        <v>1.06277</v>
      </c>
      <c r="R1750" s="201">
        <f>Q1750*H1750</f>
        <v>9.5649299999999993E-3</v>
      </c>
      <c r="S1750" s="201">
        <v>0</v>
      </c>
      <c r="T1750" s="202">
        <f>S1750*H1750</f>
        <v>0</v>
      </c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R1750" s="203" t="s">
        <v>279</v>
      </c>
      <c r="AT1750" s="203" t="s">
        <v>274</v>
      </c>
      <c r="AU1750" s="203" t="s">
        <v>84</v>
      </c>
      <c r="AY1750" s="17" t="s">
        <v>272</v>
      </c>
      <c r="BE1750" s="204">
        <f>IF(N1750="základní",J1750,0)</f>
        <v>0</v>
      </c>
      <c r="BF1750" s="204">
        <f>IF(N1750="snížená",J1750,0)</f>
        <v>0</v>
      </c>
      <c r="BG1750" s="204">
        <f>IF(N1750="zákl. přenesená",J1750,0)</f>
        <v>0</v>
      </c>
      <c r="BH1750" s="204">
        <f>IF(N1750="sníž. přenesená",J1750,0)</f>
        <v>0</v>
      </c>
      <c r="BI1750" s="204">
        <f>IF(N1750="nulová",J1750,0)</f>
        <v>0</v>
      </c>
      <c r="BJ1750" s="17" t="s">
        <v>16</v>
      </c>
      <c r="BK1750" s="204">
        <f>ROUND(I1750*H1750,2)</f>
        <v>0</v>
      </c>
      <c r="BL1750" s="17" t="s">
        <v>279</v>
      </c>
      <c r="BM1750" s="203" t="s">
        <v>1583</v>
      </c>
    </row>
    <row r="1751" spans="1:65" s="2" customFormat="1" ht="11.25">
      <c r="A1751" s="34"/>
      <c r="B1751" s="35"/>
      <c r="C1751" s="36"/>
      <c r="D1751" s="205" t="s">
        <v>281</v>
      </c>
      <c r="E1751" s="36"/>
      <c r="F1751" s="206" t="s">
        <v>1584</v>
      </c>
      <c r="G1751" s="36"/>
      <c r="H1751" s="36"/>
      <c r="I1751" s="207"/>
      <c r="J1751" s="36"/>
      <c r="K1751" s="36"/>
      <c r="L1751" s="39"/>
      <c r="M1751" s="208"/>
      <c r="N1751" s="209"/>
      <c r="O1751" s="71"/>
      <c r="P1751" s="71"/>
      <c r="Q1751" s="71"/>
      <c r="R1751" s="71"/>
      <c r="S1751" s="71"/>
      <c r="T1751" s="72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T1751" s="17" t="s">
        <v>281</v>
      </c>
      <c r="AU1751" s="17" t="s">
        <v>84</v>
      </c>
    </row>
    <row r="1752" spans="1:65" s="13" customFormat="1" ht="11.25">
      <c r="B1752" s="210"/>
      <c r="C1752" s="211"/>
      <c r="D1752" s="212" t="s">
        <v>283</v>
      </c>
      <c r="E1752" s="213" t="s">
        <v>1</v>
      </c>
      <c r="F1752" s="214" t="s">
        <v>1578</v>
      </c>
      <c r="G1752" s="211"/>
      <c r="H1752" s="213" t="s">
        <v>1</v>
      </c>
      <c r="I1752" s="215"/>
      <c r="J1752" s="211"/>
      <c r="K1752" s="211"/>
      <c r="L1752" s="216"/>
      <c r="M1752" s="217"/>
      <c r="N1752" s="218"/>
      <c r="O1752" s="218"/>
      <c r="P1752" s="218"/>
      <c r="Q1752" s="218"/>
      <c r="R1752" s="218"/>
      <c r="S1752" s="218"/>
      <c r="T1752" s="219"/>
      <c r="AT1752" s="220" t="s">
        <v>283</v>
      </c>
      <c r="AU1752" s="220" t="s">
        <v>84</v>
      </c>
      <c r="AV1752" s="13" t="s">
        <v>16</v>
      </c>
      <c r="AW1752" s="13" t="s">
        <v>32</v>
      </c>
      <c r="AX1752" s="13" t="s">
        <v>76</v>
      </c>
      <c r="AY1752" s="220" t="s">
        <v>272</v>
      </c>
    </row>
    <row r="1753" spans="1:65" s="13" customFormat="1" ht="11.25">
      <c r="B1753" s="210"/>
      <c r="C1753" s="211"/>
      <c r="D1753" s="212" t="s">
        <v>283</v>
      </c>
      <c r="E1753" s="213" t="s">
        <v>1</v>
      </c>
      <c r="F1753" s="214" t="s">
        <v>285</v>
      </c>
      <c r="G1753" s="211"/>
      <c r="H1753" s="213" t="s">
        <v>1</v>
      </c>
      <c r="I1753" s="215"/>
      <c r="J1753" s="211"/>
      <c r="K1753" s="211"/>
      <c r="L1753" s="216"/>
      <c r="M1753" s="217"/>
      <c r="N1753" s="218"/>
      <c r="O1753" s="218"/>
      <c r="P1753" s="218"/>
      <c r="Q1753" s="218"/>
      <c r="R1753" s="218"/>
      <c r="S1753" s="218"/>
      <c r="T1753" s="219"/>
      <c r="AT1753" s="220" t="s">
        <v>283</v>
      </c>
      <c r="AU1753" s="220" t="s">
        <v>84</v>
      </c>
      <c r="AV1753" s="13" t="s">
        <v>16</v>
      </c>
      <c r="AW1753" s="13" t="s">
        <v>32</v>
      </c>
      <c r="AX1753" s="13" t="s">
        <v>76</v>
      </c>
      <c r="AY1753" s="220" t="s">
        <v>272</v>
      </c>
    </row>
    <row r="1754" spans="1:65" s="14" customFormat="1" ht="11.25">
      <c r="B1754" s="221"/>
      <c r="C1754" s="222"/>
      <c r="D1754" s="212" t="s">
        <v>283</v>
      </c>
      <c r="E1754" s="223" t="s">
        <v>1</v>
      </c>
      <c r="F1754" s="224" t="s">
        <v>1585</v>
      </c>
      <c r="G1754" s="222"/>
      <c r="H1754" s="225">
        <v>8.9999999999999993E-3</v>
      </c>
      <c r="I1754" s="226"/>
      <c r="J1754" s="222"/>
      <c r="K1754" s="222"/>
      <c r="L1754" s="227"/>
      <c r="M1754" s="228"/>
      <c r="N1754" s="229"/>
      <c r="O1754" s="229"/>
      <c r="P1754" s="229"/>
      <c r="Q1754" s="229"/>
      <c r="R1754" s="229"/>
      <c r="S1754" s="229"/>
      <c r="T1754" s="230"/>
      <c r="AT1754" s="231" t="s">
        <v>283</v>
      </c>
      <c r="AU1754" s="231" t="s">
        <v>84</v>
      </c>
      <c r="AV1754" s="14" t="s">
        <v>84</v>
      </c>
      <c r="AW1754" s="14" t="s">
        <v>32</v>
      </c>
      <c r="AX1754" s="14" t="s">
        <v>16</v>
      </c>
      <c r="AY1754" s="231" t="s">
        <v>272</v>
      </c>
    </row>
    <row r="1755" spans="1:65" s="2" customFormat="1" ht="24.2" customHeight="1">
      <c r="A1755" s="34"/>
      <c r="B1755" s="35"/>
      <c r="C1755" s="192" t="s">
        <v>1586</v>
      </c>
      <c r="D1755" s="192" t="s">
        <v>274</v>
      </c>
      <c r="E1755" s="193" t="s">
        <v>1587</v>
      </c>
      <c r="F1755" s="194" t="s">
        <v>1588</v>
      </c>
      <c r="G1755" s="195" t="s">
        <v>156</v>
      </c>
      <c r="H1755" s="196">
        <v>12.664999999999999</v>
      </c>
      <c r="I1755" s="197"/>
      <c r="J1755" s="198">
        <f>ROUND(I1755*H1755,2)</f>
        <v>0</v>
      </c>
      <c r="K1755" s="194" t="s">
        <v>278</v>
      </c>
      <c r="L1755" s="39"/>
      <c r="M1755" s="199" t="s">
        <v>1</v>
      </c>
      <c r="N1755" s="200" t="s">
        <v>41</v>
      </c>
      <c r="O1755" s="71"/>
      <c r="P1755" s="201">
        <f>O1755*H1755</f>
        <v>0</v>
      </c>
      <c r="Q1755" s="201">
        <v>1.282E-2</v>
      </c>
      <c r="R1755" s="201">
        <f>Q1755*H1755</f>
        <v>0.16236529999999999</v>
      </c>
      <c r="S1755" s="201">
        <v>0</v>
      </c>
      <c r="T1755" s="202">
        <f>S1755*H1755</f>
        <v>0</v>
      </c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R1755" s="203" t="s">
        <v>279</v>
      </c>
      <c r="AT1755" s="203" t="s">
        <v>274</v>
      </c>
      <c r="AU1755" s="203" t="s">
        <v>84</v>
      </c>
      <c r="AY1755" s="17" t="s">
        <v>272</v>
      </c>
      <c r="BE1755" s="204">
        <f>IF(N1755="základní",J1755,0)</f>
        <v>0</v>
      </c>
      <c r="BF1755" s="204">
        <f>IF(N1755="snížená",J1755,0)</f>
        <v>0</v>
      </c>
      <c r="BG1755" s="204">
        <f>IF(N1755="zákl. přenesená",J1755,0)</f>
        <v>0</v>
      </c>
      <c r="BH1755" s="204">
        <f>IF(N1755="sníž. přenesená",J1755,0)</f>
        <v>0</v>
      </c>
      <c r="BI1755" s="204">
        <f>IF(N1755="nulová",J1755,0)</f>
        <v>0</v>
      </c>
      <c r="BJ1755" s="17" t="s">
        <v>16</v>
      </c>
      <c r="BK1755" s="204">
        <f>ROUND(I1755*H1755,2)</f>
        <v>0</v>
      </c>
      <c r="BL1755" s="17" t="s">
        <v>279</v>
      </c>
      <c r="BM1755" s="203" t="s">
        <v>1589</v>
      </c>
    </row>
    <row r="1756" spans="1:65" s="2" customFormat="1" ht="11.25">
      <c r="A1756" s="34"/>
      <c r="B1756" s="35"/>
      <c r="C1756" s="36"/>
      <c r="D1756" s="205" t="s">
        <v>281</v>
      </c>
      <c r="E1756" s="36"/>
      <c r="F1756" s="206" t="s">
        <v>1590</v>
      </c>
      <c r="G1756" s="36"/>
      <c r="H1756" s="36"/>
      <c r="I1756" s="207"/>
      <c r="J1756" s="36"/>
      <c r="K1756" s="36"/>
      <c r="L1756" s="39"/>
      <c r="M1756" s="208"/>
      <c r="N1756" s="209"/>
      <c r="O1756" s="71"/>
      <c r="P1756" s="71"/>
      <c r="Q1756" s="71"/>
      <c r="R1756" s="71"/>
      <c r="S1756" s="71"/>
      <c r="T1756" s="72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T1756" s="17" t="s">
        <v>281</v>
      </c>
      <c r="AU1756" s="17" t="s">
        <v>84</v>
      </c>
    </row>
    <row r="1757" spans="1:65" s="13" customFormat="1" ht="22.5">
      <c r="B1757" s="210"/>
      <c r="C1757" s="211"/>
      <c r="D1757" s="212" t="s">
        <v>283</v>
      </c>
      <c r="E1757" s="213" t="s">
        <v>1</v>
      </c>
      <c r="F1757" s="214" t="s">
        <v>1568</v>
      </c>
      <c r="G1757" s="211"/>
      <c r="H1757" s="213" t="s">
        <v>1</v>
      </c>
      <c r="I1757" s="215"/>
      <c r="J1757" s="211"/>
      <c r="K1757" s="211"/>
      <c r="L1757" s="216"/>
      <c r="M1757" s="217"/>
      <c r="N1757" s="218"/>
      <c r="O1757" s="218"/>
      <c r="P1757" s="218"/>
      <c r="Q1757" s="218"/>
      <c r="R1757" s="218"/>
      <c r="S1757" s="218"/>
      <c r="T1757" s="219"/>
      <c r="AT1757" s="220" t="s">
        <v>283</v>
      </c>
      <c r="AU1757" s="220" t="s">
        <v>84</v>
      </c>
      <c r="AV1757" s="13" t="s">
        <v>16</v>
      </c>
      <c r="AW1757" s="13" t="s">
        <v>32</v>
      </c>
      <c r="AX1757" s="13" t="s">
        <v>76</v>
      </c>
      <c r="AY1757" s="220" t="s">
        <v>272</v>
      </c>
    </row>
    <row r="1758" spans="1:65" s="13" customFormat="1" ht="11.25">
      <c r="B1758" s="210"/>
      <c r="C1758" s="211"/>
      <c r="D1758" s="212" t="s">
        <v>283</v>
      </c>
      <c r="E1758" s="213" t="s">
        <v>1</v>
      </c>
      <c r="F1758" s="214" t="s">
        <v>1569</v>
      </c>
      <c r="G1758" s="211"/>
      <c r="H1758" s="213" t="s">
        <v>1</v>
      </c>
      <c r="I1758" s="215"/>
      <c r="J1758" s="211"/>
      <c r="K1758" s="211"/>
      <c r="L1758" s="216"/>
      <c r="M1758" s="217"/>
      <c r="N1758" s="218"/>
      <c r="O1758" s="218"/>
      <c r="P1758" s="218"/>
      <c r="Q1758" s="218"/>
      <c r="R1758" s="218"/>
      <c r="S1758" s="218"/>
      <c r="T1758" s="219"/>
      <c r="AT1758" s="220" t="s">
        <v>283</v>
      </c>
      <c r="AU1758" s="220" t="s">
        <v>84</v>
      </c>
      <c r="AV1758" s="13" t="s">
        <v>16</v>
      </c>
      <c r="AW1758" s="13" t="s">
        <v>32</v>
      </c>
      <c r="AX1758" s="13" t="s">
        <v>76</v>
      </c>
      <c r="AY1758" s="220" t="s">
        <v>272</v>
      </c>
    </row>
    <row r="1759" spans="1:65" s="13" customFormat="1" ht="11.25">
      <c r="B1759" s="210"/>
      <c r="C1759" s="211"/>
      <c r="D1759" s="212" t="s">
        <v>283</v>
      </c>
      <c r="E1759" s="213" t="s">
        <v>1</v>
      </c>
      <c r="F1759" s="214" t="s">
        <v>285</v>
      </c>
      <c r="G1759" s="211"/>
      <c r="H1759" s="213" t="s">
        <v>1</v>
      </c>
      <c r="I1759" s="215"/>
      <c r="J1759" s="211"/>
      <c r="K1759" s="211"/>
      <c r="L1759" s="216"/>
      <c r="M1759" s="217"/>
      <c r="N1759" s="218"/>
      <c r="O1759" s="218"/>
      <c r="P1759" s="218"/>
      <c r="Q1759" s="218"/>
      <c r="R1759" s="218"/>
      <c r="S1759" s="218"/>
      <c r="T1759" s="219"/>
      <c r="AT1759" s="220" t="s">
        <v>283</v>
      </c>
      <c r="AU1759" s="220" t="s">
        <v>84</v>
      </c>
      <c r="AV1759" s="13" t="s">
        <v>16</v>
      </c>
      <c r="AW1759" s="13" t="s">
        <v>32</v>
      </c>
      <c r="AX1759" s="13" t="s">
        <v>76</v>
      </c>
      <c r="AY1759" s="220" t="s">
        <v>272</v>
      </c>
    </row>
    <row r="1760" spans="1:65" s="13" customFormat="1" ht="11.25">
      <c r="B1760" s="210"/>
      <c r="C1760" s="211"/>
      <c r="D1760" s="212" t="s">
        <v>283</v>
      </c>
      <c r="E1760" s="213" t="s">
        <v>1</v>
      </c>
      <c r="F1760" s="214" t="s">
        <v>1570</v>
      </c>
      <c r="G1760" s="211"/>
      <c r="H1760" s="213" t="s">
        <v>1</v>
      </c>
      <c r="I1760" s="215"/>
      <c r="J1760" s="211"/>
      <c r="K1760" s="211"/>
      <c r="L1760" s="216"/>
      <c r="M1760" s="217"/>
      <c r="N1760" s="218"/>
      <c r="O1760" s="218"/>
      <c r="P1760" s="218"/>
      <c r="Q1760" s="218"/>
      <c r="R1760" s="218"/>
      <c r="S1760" s="218"/>
      <c r="T1760" s="219"/>
      <c r="AT1760" s="220" t="s">
        <v>283</v>
      </c>
      <c r="AU1760" s="220" t="s">
        <v>84</v>
      </c>
      <c r="AV1760" s="13" t="s">
        <v>16</v>
      </c>
      <c r="AW1760" s="13" t="s">
        <v>32</v>
      </c>
      <c r="AX1760" s="13" t="s">
        <v>76</v>
      </c>
      <c r="AY1760" s="220" t="s">
        <v>272</v>
      </c>
    </row>
    <row r="1761" spans="1:65" s="14" customFormat="1" ht="11.25">
      <c r="B1761" s="221"/>
      <c r="C1761" s="222"/>
      <c r="D1761" s="212" t="s">
        <v>283</v>
      </c>
      <c r="E1761" s="223" t="s">
        <v>1</v>
      </c>
      <c r="F1761" s="224" t="s">
        <v>1591</v>
      </c>
      <c r="G1761" s="222"/>
      <c r="H1761" s="225">
        <v>7.99</v>
      </c>
      <c r="I1761" s="226"/>
      <c r="J1761" s="222"/>
      <c r="K1761" s="222"/>
      <c r="L1761" s="227"/>
      <c r="M1761" s="228"/>
      <c r="N1761" s="229"/>
      <c r="O1761" s="229"/>
      <c r="P1761" s="229"/>
      <c r="Q1761" s="229"/>
      <c r="R1761" s="229"/>
      <c r="S1761" s="229"/>
      <c r="T1761" s="230"/>
      <c r="AT1761" s="231" t="s">
        <v>283</v>
      </c>
      <c r="AU1761" s="231" t="s">
        <v>84</v>
      </c>
      <c r="AV1761" s="14" t="s">
        <v>84</v>
      </c>
      <c r="AW1761" s="14" t="s">
        <v>32</v>
      </c>
      <c r="AX1761" s="14" t="s">
        <v>76</v>
      </c>
      <c r="AY1761" s="231" t="s">
        <v>272</v>
      </c>
    </row>
    <row r="1762" spans="1:65" s="14" customFormat="1" ht="11.25">
      <c r="B1762" s="221"/>
      <c r="C1762" s="222"/>
      <c r="D1762" s="212" t="s">
        <v>283</v>
      </c>
      <c r="E1762" s="223" t="s">
        <v>1</v>
      </c>
      <c r="F1762" s="224" t="s">
        <v>1592</v>
      </c>
      <c r="G1762" s="222"/>
      <c r="H1762" s="225">
        <v>4.6749999999999998</v>
      </c>
      <c r="I1762" s="226"/>
      <c r="J1762" s="222"/>
      <c r="K1762" s="222"/>
      <c r="L1762" s="227"/>
      <c r="M1762" s="228"/>
      <c r="N1762" s="229"/>
      <c r="O1762" s="229"/>
      <c r="P1762" s="229"/>
      <c r="Q1762" s="229"/>
      <c r="R1762" s="229"/>
      <c r="S1762" s="229"/>
      <c r="T1762" s="230"/>
      <c r="AT1762" s="231" t="s">
        <v>283</v>
      </c>
      <c r="AU1762" s="231" t="s">
        <v>84</v>
      </c>
      <c r="AV1762" s="14" t="s">
        <v>84</v>
      </c>
      <c r="AW1762" s="14" t="s">
        <v>32</v>
      </c>
      <c r="AX1762" s="14" t="s">
        <v>76</v>
      </c>
      <c r="AY1762" s="231" t="s">
        <v>272</v>
      </c>
    </row>
    <row r="1763" spans="1:65" s="2" customFormat="1" ht="24.2" customHeight="1">
      <c r="A1763" s="34"/>
      <c r="B1763" s="35"/>
      <c r="C1763" s="192" t="s">
        <v>1593</v>
      </c>
      <c r="D1763" s="192" t="s">
        <v>274</v>
      </c>
      <c r="E1763" s="193" t="s">
        <v>1594</v>
      </c>
      <c r="F1763" s="194" t="s">
        <v>1595</v>
      </c>
      <c r="G1763" s="195" t="s">
        <v>156</v>
      </c>
      <c r="H1763" s="196">
        <v>12.664999999999999</v>
      </c>
      <c r="I1763" s="197"/>
      <c r="J1763" s="198">
        <f>ROUND(I1763*H1763,2)</f>
        <v>0</v>
      </c>
      <c r="K1763" s="194" t="s">
        <v>278</v>
      </c>
      <c r="L1763" s="39"/>
      <c r="M1763" s="199" t="s">
        <v>1</v>
      </c>
      <c r="N1763" s="200" t="s">
        <v>41</v>
      </c>
      <c r="O1763" s="71"/>
      <c r="P1763" s="201">
        <f>O1763*H1763</f>
        <v>0</v>
      </c>
      <c r="Q1763" s="201">
        <v>0</v>
      </c>
      <c r="R1763" s="201">
        <f>Q1763*H1763</f>
        <v>0</v>
      </c>
      <c r="S1763" s="201">
        <v>0</v>
      </c>
      <c r="T1763" s="202">
        <f>S1763*H1763</f>
        <v>0</v>
      </c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R1763" s="203" t="s">
        <v>279</v>
      </c>
      <c r="AT1763" s="203" t="s">
        <v>274</v>
      </c>
      <c r="AU1763" s="203" t="s">
        <v>84</v>
      </c>
      <c r="AY1763" s="17" t="s">
        <v>272</v>
      </c>
      <c r="BE1763" s="204">
        <f>IF(N1763="základní",J1763,0)</f>
        <v>0</v>
      </c>
      <c r="BF1763" s="204">
        <f>IF(N1763="snížená",J1763,0)</f>
        <v>0</v>
      </c>
      <c r="BG1763" s="204">
        <f>IF(N1763="zákl. přenesená",J1763,0)</f>
        <v>0</v>
      </c>
      <c r="BH1763" s="204">
        <f>IF(N1763="sníž. přenesená",J1763,0)</f>
        <v>0</v>
      </c>
      <c r="BI1763" s="204">
        <f>IF(N1763="nulová",J1763,0)</f>
        <v>0</v>
      </c>
      <c r="BJ1763" s="17" t="s">
        <v>16</v>
      </c>
      <c r="BK1763" s="204">
        <f>ROUND(I1763*H1763,2)</f>
        <v>0</v>
      </c>
      <c r="BL1763" s="17" t="s">
        <v>279</v>
      </c>
      <c r="BM1763" s="203" t="s">
        <v>1596</v>
      </c>
    </row>
    <row r="1764" spans="1:65" s="2" customFormat="1" ht="11.25">
      <c r="A1764" s="34"/>
      <c r="B1764" s="35"/>
      <c r="C1764" s="36"/>
      <c r="D1764" s="205" t="s">
        <v>281</v>
      </c>
      <c r="E1764" s="36"/>
      <c r="F1764" s="206" t="s">
        <v>1597</v>
      </c>
      <c r="G1764" s="36"/>
      <c r="H1764" s="36"/>
      <c r="I1764" s="207"/>
      <c r="J1764" s="36"/>
      <c r="K1764" s="36"/>
      <c r="L1764" s="39"/>
      <c r="M1764" s="208"/>
      <c r="N1764" s="209"/>
      <c r="O1764" s="71"/>
      <c r="P1764" s="71"/>
      <c r="Q1764" s="71"/>
      <c r="R1764" s="71"/>
      <c r="S1764" s="71"/>
      <c r="T1764" s="72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T1764" s="17" t="s">
        <v>281</v>
      </c>
      <c r="AU1764" s="17" t="s">
        <v>84</v>
      </c>
    </row>
    <row r="1765" spans="1:65" s="2" customFormat="1" ht="24.2" customHeight="1">
      <c r="A1765" s="34"/>
      <c r="B1765" s="35"/>
      <c r="C1765" s="192" t="s">
        <v>1598</v>
      </c>
      <c r="D1765" s="192" t="s">
        <v>274</v>
      </c>
      <c r="E1765" s="193" t="s">
        <v>1599</v>
      </c>
      <c r="F1765" s="194" t="s">
        <v>1600</v>
      </c>
      <c r="G1765" s="195" t="s">
        <v>277</v>
      </c>
      <c r="H1765" s="196">
        <v>0.51200000000000001</v>
      </c>
      <c r="I1765" s="197"/>
      <c r="J1765" s="198">
        <f>ROUND(I1765*H1765,2)</f>
        <v>0</v>
      </c>
      <c r="K1765" s="194" t="s">
        <v>1</v>
      </c>
      <c r="L1765" s="39"/>
      <c r="M1765" s="199" t="s">
        <v>1</v>
      </c>
      <c r="N1765" s="200" t="s">
        <v>41</v>
      </c>
      <c r="O1765" s="71"/>
      <c r="P1765" s="201">
        <f>O1765*H1765</f>
        <v>0</v>
      </c>
      <c r="Q1765" s="201">
        <v>0.11046</v>
      </c>
      <c r="R1765" s="201">
        <f>Q1765*H1765</f>
        <v>5.6555520000000005E-2</v>
      </c>
      <c r="S1765" s="201">
        <v>0</v>
      </c>
      <c r="T1765" s="202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203" t="s">
        <v>279</v>
      </c>
      <c r="AT1765" s="203" t="s">
        <v>274</v>
      </c>
      <c r="AU1765" s="203" t="s">
        <v>84</v>
      </c>
      <c r="AY1765" s="17" t="s">
        <v>272</v>
      </c>
      <c r="BE1765" s="204">
        <f>IF(N1765="základní",J1765,0)</f>
        <v>0</v>
      </c>
      <c r="BF1765" s="204">
        <f>IF(N1765="snížená",J1765,0)</f>
        <v>0</v>
      </c>
      <c r="BG1765" s="204">
        <f>IF(N1765="zákl. přenesená",J1765,0)</f>
        <v>0</v>
      </c>
      <c r="BH1765" s="204">
        <f>IF(N1765="sníž. přenesená",J1765,0)</f>
        <v>0</v>
      </c>
      <c r="BI1765" s="204">
        <f>IF(N1765="nulová",J1765,0)</f>
        <v>0</v>
      </c>
      <c r="BJ1765" s="17" t="s">
        <v>16</v>
      </c>
      <c r="BK1765" s="204">
        <f>ROUND(I1765*H1765,2)</f>
        <v>0</v>
      </c>
      <c r="BL1765" s="17" t="s">
        <v>279</v>
      </c>
      <c r="BM1765" s="203" t="s">
        <v>1601</v>
      </c>
    </row>
    <row r="1766" spans="1:65" s="13" customFormat="1" ht="22.5">
      <c r="B1766" s="210"/>
      <c r="C1766" s="211"/>
      <c r="D1766" s="212" t="s">
        <v>283</v>
      </c>
      <c r="E1766" s="213" t="s">
        <v>1</v>
      </c>
      <c r="F1766" s="214" t="s">
        <v>1602</v>
      </c>
      <c r="G1766" s="211"/>
      <c r="H1766" s="213" t="s">
        <v>1</v>
      </c>
      <c r="I1766" s="215"/>
      <c r="J1766" s="211"/>
      <c r="K1766" s="211"/>
      <c r="L1766" s="216"/>
      <c r="M1766" s="217"/>
      <c r="N1766" s="218"/>
      <c r="O1766" s="218"/>
      <c r="P1766" s="218"/>
      <c r="Q1766" s="218"/>
      <c r="R1766" s="218"/>
      <c r="S1766" s="218"/>
      <c r="T1766" s="219"/>
      <c r="AT1766" s="220" t="s">
        <v>283</v>
      </c>
      <c r="AU1766" s="220" t="s">
        <v>84</v>
      </c>
      <c r="AV1766" s="13" t="s">
        <v>16</v>
      </c>
      <c r="AW1766" s="13" t="s">
        <v>32</v>
      </c>
      <c r="AX1766" s="13" t="s">
        <v>76</v>
      </c>
      <c r="AY1766" s="220" t="s">
        <v>272</v>
      </c>
    </row>
    <row r="1767" spans="1:65" s="13" customFormat="1" ht="11.25">
      <c r="B1767" s="210"/>
      <c r="C1767" s="211"/>
      <c r="D1767" s="212" t="s">
        <v>283</v>
      </c>
      <c r="E1767" s="213" t="s">
        <v>1</v>
      </c>
      <c r="F1767" s="214" t="s">
        <v>285</v>
      </c>
      <c r="G1767" s="211"/>
      <c r="H1767" s="213" t="s">
        <v>1</v>
      </c>
      <c r="I1767" s="215"/>
      <c r="J1767" s="211"/>
      <c r="K1767" s="211"/>
      <c r="L1767" s="216"/>
      <c r="M1767" s="217"/>
      <c r="N1767" s="218"/>
      <c r="O1767" s="218"/>
      <c r="P1767" s="218"/>
      <c r="Q1767" s="218"/>
      <c r="R1767" s="218"/>
      <c r="S1767" s="218"/>
      <c r="T1767" s="219"/>
      <c r="AT1767" s="220" t="s">
        <v>283</v>
      </c>
      <c r="AU1767" s="220" t="s">
        <v>84</v>
      </c>
      <c r="AV1767" s="13" t="s">
        <v>16</v>
      </c>
      <c r="AW1767" s="13" t="s">
        <v>32</v>
      </c>
      <c r="AX1767" s="13" t="s">
        <v>76</v>
      </c>
      <c r="AY1767" s="220" t="s">
        <v>272</v>
      </c>
    </row>
    <row r="1768" spans="1:65" s="13" customFormat="1" ht="11.25">
      <c r="B1768" s="210"/>
      <c r="C1768" s="211"/>
      <c r="D1768" s="212" t="s">
        <v>283</v>
      </c>
      <c r="E1768" s="213" t="s">
        <v>1</v>
      </c>
      <c r="F1768" s="214" t="s">
        <v>854</v>
      </c>
      <c r="G1768" s="211"/>
      <c r="H1768" s="213" t="s">
        <v>1</v>
      </c>
      <c r="I1768" s="215"/>
      <c r="J1768" s="211"/>
      <c r="K1768" s="211"/>
      <c r="L1768" s="216"/>
      <c r="M1768" s="217"/>
      <c r="N1768" s="218"/>
      <c r="O1768" s="218"/>
      <c r="P1768" s="218"/>
      <c r="Q1768" s="218"/>
      <c r="R1768" s="218"/>
      <c r="S1768" s="218"/>
      <c r="T1768" s="219"/>
      <c r="AT1768" s="220" t="s">
        <v>283</v>
      </c>
      <c r="AU1768" s="220" t="s">
        <v>84</v>
      </c>
      <c r="AV1768" s="13" t="s">
        <v>16</v>
      </c>
      <c r="AW1768" s="13" t="s">
        <v>32</v>
      </c>
      <c r="AX1768" s="13" t="s">
        <v>76</v>
      </c>
      <c r="AY1768" s="220" t="s">
        <v>272</v>
      </c>
    </row>
    <row r="1769" spans="1:65" s="14" customFormat="1" ht="11.25">
      <c r="B1769" s="221"/>
      <c r="C1769" s="222"/>
      <c r="D1769" s="212" t="s">
        <v>283</v>
      </c>
      <c r="E1769" s="223" t="s">
        <v>1</v>
      </c>
      <c r="F1769" s="224" t="s">
        <v>1603</v>
      </c>
      <c r="G1769" s="222"/>
      <c r="H1769" s="225">
        <v>0.51200000000000001</v>
      </c>
      <c r="I1769" s="226"/>
      <c r="J1769" s="222"/>
      <c r="K1769" s="222"/>
      <c r="L1769" s="227"/>
      <c r="M1769" s="228"/>
      <c r="N1769" s="229"/>
      <c r="O1769" s="229"/>
      <c r="P1769" s="229"/>
      <c r="Q1769" s="229"/>
      <c r="R1769" s="229"/>
      <c r="S1769" s="229"/>
      <c r="T1769" s="230"/>
      <c r="AT1769" s="231" t="s">
        <v>283</v>
      </c>
      <c r="AU1769" s="231" t="s">
        <v>84</v>
      </c>
      <c r="AV1769" s="14" t="s">
        <v>84</v>
      </c>
      <c r="AW1769" s="14" t="s">
        <v>32</v>
      </c>
      <c r="AX1769" s="14" t="s">
        <v>76</v>
      </c>
      <c r="AY1769" s="231" t="s">
        <v>272</v>
      </c>
    </row>
    <row r="1770" spans="1:65" s="2" customFormat="1" ht="16.5" customHeight="1">
      <c r="A1770" s="34"/>
      <c r="B1770" s="35"/>
      <c r="C1770" s="192" t="s">
        <v>1604</v>
      </c>
      <c r="D1770" s="192" t="s">
        <v>274</v>
      </c>
      <c r="E1770" s="193" t="s">
        <v>1605</v>
      </c>
      <c r="F1770" s="194" t="s">
        <v>1606</v>
      </c>
      <c r="G1770" s="195" t="s">
        <v>156</v>
      </c>
      <c r="H1770" s="196">
        <v>6.0670000000000002</v>
      </c>
      <c r="I1770" s="197"/>
      <c r="J1770" s="198">
        <f>ROUND(I1770*H1770,2)</f>
        <v>0</v>
      </c>
      <c r="K1770" s="194" t="s">
        <v>278</v>
      </c>
      <c r="L1770" s="39"/>
      <c r="M1770" s="199" t="s">
        <v>1</v>
      </c>
      <c r="N1770" s="200" t="s">
        <v>41</v>
      </c>
      <c r="O1770" s="71"/>
      <c r="P1770" s="201">
        <f>O1770*H1770</f>
        <v>0</v>
      </c>
      <c r="Q1770" s="201">
        <v>6.5799999999999999E-3</v>
      </c>
      <c r="R1770" s="201">
        <f>Q1770*H1770</f>
        <v>3.9920860000000002E-2</v>
      </c>
      <c r="S1770" s="201">
        <v>0</v>
      </c>
      <c r="T1770" s="202">
        <f>S1770*H1770</f>
        <v>0</v>
      </c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  <c r="AR1770" s="203" t="s">
        <v>279</v>
      </c>
      <c r="AT1770" s="203" t="s">
        <v>274</v>
      </c>
      <c r="AU1770" s="203" t="s">
        <v>84</v>
      </c>
      <c r="AY1770" s="17" t="s">
        <v>272</v>
      </c>
      <c r="BE1770" s="204">
        <f>IF(N1770="základní",J1770,0)</f>
        <v>0</v>
      </c>
      <c r="BF1770" s="204">
        <f>IF(N1770="snížená",J1770,0)</f>
        <v>0</v>
      </c>
      <c r="BG1770" s="204">
        <f>IF(N1770="zákl. přenesená",J1770,0)</f>
        <v>0</v>
      </c>
      <c r="BH1770" s="204">
        <f>IF(N1770="sníž. přenesená",J1770,0)</f>
        <v>0</v>
      </c>
      <c r="BI1770" s="204">
        <f>IF(N1770="nulová",J1770,0)</f>
        <v>0</v>
      </c>
      <c r="BJ1770" s="17" t="s">
        <v>16</v>
      </c>
      <c r="BK1770" s="204">
        <f>ROUND(I1770*H1770,2)</f>
        <v>0</v>
      </c>
      <c r="BL1770" s="17" t="s">
        <v>279</v>
      </c>
      <c r="BM1770" s="203" t="s">
        <v>1607</v>
      </c>
    </row>
    <row r="1771" spans="1:65" s="2" customFormat="1" ht="11.25">
      <c r="A1771" s="34"/>
      <c r="B1771" s="35"/>
      <c r="C1771" s="36"/>
      <c r="D1771" s="205" t="s">
        <v>281</v>
      </c>
      <c r="E1771" s="36"/>
      <c r="F1771" s="206" t="s">
        <v>1608</v>
      </c>
      <c r="G1771" s="36"/>
      <c r="H1771" s="36"/>
      <c r="I1771" s="207"/>
      <c r="J1771" s="36"/>
      <c r="K1771" s="36"/>
      <c r="L1771" s="39"/>
      <c r="M1771" s="208"/>
      <c r="N1771" s="209"/>
      <c r="O1771" s="71"/>
      <c r="P1771" s="71"/>
      <c r="Q1771" s="71"/>
      <c r="R1771" s="71"/>
      <c r="S1771" s="71"/>
      <c r="T1771" s="72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T1771" s="17" t="s">
        <v>281</v>
      </c>
      <c r="AU1771" s="17" t="s">
        <v>84</v>
      </c>
    </row>
    <row r="1772" spans="1:65" s="13" customFormat="1" ht="22.5">
      <c r="B1772" s="210"/>
      <c r="C1772" s="211"/>
      <c r="D1772" s="212" t="s">
        <v>283</v>
      </c>
      <c r="E1772" s="213" t="s">
        <v>1</v>
      </c>
      <c r="F1772" s="214" t="s">
        <v>1602</v>
      </c>
      <c r="G1772" s="211"/>
      <c r="H1772" s="213" t="s">
        <v>1</v>
      </c>
      <c r="I1772" s="215"/>
      <c r="J1772" s="211"/>
      <c r="K1772" s="211"/>
      <c r="L1772" s="216"/>
      <c r="M1772" s="217"/>
      <c r="N1772" s="218"/>
      <c r="O1772" s="218"/>
      <c r="P1772" s="218"/>
      <c r="Q1772" s="218"/>
      <c r="R1772" s="218"/>
      <c r="S1772" s="218"/>
      <c r="T1772" s="219"/>
      <c r="AT1772" s="220" t="s">
        <v>283</v>
      </c>
      <c r="AU1772" s="220" t="s">
        <v>84</v>
      </c>
      <c r="AV1772" s="13" t="s">
        <v>16</v>
      </c>
      <c r="AW1772" s="13" t="s">
        <v>32</v>
      </c>
      <c r="AX1772" s="13" t="s">
        <v>76</v>
      </c>
      <c r="AY1772" s="220" t="s">
        <v>272</v>
      </c>
    </row>
    <row r="1773" spans="1:65" s="13" customFormat="1" ht="11.25">
      <c r="B1773" s="210"/>
      <c r="C1773" s="211"/>
      <c r="D1773" s="212" t="s">
        <v>283</v>
      </c>
      <c r="E1773" s="213" t="s">
        <v>1</v>
      </c>
      <c r="F1773" s="214" t="s">
        <v>285</v>
      </c>
      <c r="G1773" s="211"/>
      <c r="H1773" s="213" t="s">
        <v>1</v>
      </c>
      <c r="I1773" s="215"/>
      <c r="J1773" s="211"/>
      <c r="K1773" s="211"/>
      <c r="L1773" s="216"/>
      <c r="M1773" s="217"/>
      <c r="N1773" s="218"/>
      <c r="O1773" s="218"/>
      <c r="P1773" s="218"/>
      <c r="Q1773" s="218"/>
      <c r="R1773" s="218"/>
      <c r="S1773" s="218"/>
      <c r="T1773" s="219"/>
      <c r="AT1773" s="220" t="s">
        <v>283</v>
      </c>
      <c r="AU1773" s="220" t="s">
        <v>84</v>
      </c>
      <c r="AV1773" s="13" t="s">
        <v>16</v>
      </c>
      <c r="AW1773" s="13" t="s">
        <v>32</v>
      </c>
      <c r="AX1773" s="13" t="s">
        <v>76</v>
      </c>
      <c r="AY1773" s="220" t="s">
        <v>272</v>
      </c>
    </row>
    <row r="1774" spans="1:65" s="13" customFormat="1" ht="11.25">
      <c r="B1774" s="210"/>
      <c r="C1774" s="211"/>
      <c r="D1774" s="212" t="s">
        <v>283</v>
      </c>
      <c r="E1774" s="213" t="s">
        <v>1</v>
      </c>
      <c r="F1774" s="214" t="s">
        <v>854</v>
      </c>
      <c r="G1774" s="211"/>
      <c r="H1774" s="213" t="s">
        <v>1</v>
      </c>
      <c r="I1774" s="215"/>
      <c r="J1774" s="211"/>
      <c r="K1774" s="211"/>
      <c r="L1774" s="216"/>
      <c r="M1774" s="217"/>
      <c r="N1774" s="218"/>
      <c r="O1774" s="218"/>
      <c r="P1774" s="218"/>
      <c r="Q1774" s="218"/>
      <c r="R1774" s="218"/>
      <c r="S1774" s="218"/>
      <c r="T1774" s="219"/>
      <c r="AT1774" s="220" t="s">
        <v>283</v>
      </c>
      <c r="AU1774" s="220" t="s">
        <v>84</v>
      </c>
      <c r="AV1774" s="13" t="s">
        <v>16</v>
      </c>
      <c r="AW1774" s="13" t="s">
        <v>32</v>
      </c>
      <c r="AX1774" s="13" t="s">
        <v>76</v>
      </c>
      <c r="AY1774" s="220" t="s">
        <v>272</v>
      </c>
    </row>
    <row r="1775" spans="1:65" s="14" customFormat="1" ht="22.5">
      <c r="B1775" s="221"/>
      <c r="C1775" s="222"/>
      <c r="D1775" s="212" t="s">
        <v>283</v>
      </c>
      <c r="E1775" s="223" t="s">
        <v>1</v>
      </c>
      <c r="F1775" s="224" t="s">
        <v>1609</v>
      </c>
      <c r="G1775" s="222"/>
      <c r="H1775" s="225">
        <v>2.1150000000000002</v>
      </c>
      <c r="I1775" s="226"/>
      <c r="J1775" s="222"/>
      <c r="K1775" s="222"/>
      <c r="L1775" s="227"/>
      <c r="M1775" s="228"/>
      <c r="N1775" s="229"/>
      <c r="O1775" s="229"/>
      <c r="P1775" s="229"/>
      <c r="Q1775" s="229"/>
      <c r="R1775" s="229"/>
      <c r="S1775" s="229"/>
      <c r="T1775" s="230"/>
      <c r="AT1775" s="231" t="s">
        <v>283</v>
      </c>
      <c r="AU1775" s="231" t="s">
        <v>84</v>
      </c>
      <c r="AV1775" s="14" t="s">
        <v>84</v>
      </c>
      <c r="AW1775" s="14" t="s">
        <v>32</v>
      </c>
      <c r="AX1775" s="14" t="s">
        <v>76</v>
      </c>
      <c r="AY1775" s="231" t="s">
        <v>272</v>
      </c>
    </row>
    <row r="1776" spans="1:65" s="13" customFormat="1" ht="11.25">
      <c r="B1776" s="210"/>
      <c r="C1776" s="211"/>
      <c r="D1776" s="212" t="s">
        <v>283</v>
      </c>
      <c r="E1776" s="213" t="s">
        <v>1</v>
      </c>
      <c r="F1776" s="214" t="s">
        <v>1570</v>
      </c>
      <c r="G1776" s="211"/>
      <c r="H1776" s="213" t="s">
        <v>1</v>
      </c>
      <c r="I1776" s="215"/>
      <c r="J1776" s="211"/>
      <c r="K1776" s="211"/>
      <c r="L1776" s="216"/>
      <c r="M1776" s="217"/>
      <c r="N1776" s="218"/>
      <c r="O1776" s="218"/>
      <c r="P1776" s="218"/>
      <c r="Q1776" s="218"/>
      <c r="R1776" s="218"/>
      <c r="S1776" s="218"/>
      <c r="T1776" s="219"/>
      <c r="AT1776" s="220" t="s">
        <v>283</v>
      </c>
      <c r="AU1776" s="220" t="s">
        <v>84</v>
      </c>
      <c r="AV1776" s="13" t="s">
        <v>16</v>
      </c>
      <c r="AW1776" s="13" t="s">
        <v>32</v>
      </c>
      <c r="AX1776" s="13" t="s">
        <v>76</v>
      </c>
      <c r="AY1776" s="220" t="s">
        <v>272</v>
      </c>
    </row>
    <row r="1777" spans="1:65" s="14" customFormat="1" ht="11.25">
      <c r="B1777" s="221"/>
      <c r="C1777" s="222"/>
      <c r="D1777" s="212" t="s">
        <v>283</v>
      </c>
      <c r="E1777" s="223" t="s">
        <v>1</v>
      </c>
      <c r="F1777" s="224" t="s">
        <v>1610</v>
      </c>
      <c r="G1777" s="222"/>
      <c r="H1777" s="225">
        <v>3.952</v>
      </c>
      <c r="I1777" s="226"/>
      <c r="J1777" s="222"/>
      <c r="K1777" s="222"/>
      <c r="L1777" s="227"/>
      <c r="M1777" s="228"/>
      <c r="N1777" s="229"/>
      <c r="O1777" s="229"/>
      <c r="P1777" s="229"/>
      <c r="Q1777" s="229"/>
      <c r="R1777" s="229"/>
      <c r="S1777" s="229"/>
      <c r="T1777" s="230"/>
      <c r="AT1777" s="231" t="s">
        <v>283</v>
      </c>
      <c r="AU1777" s="231" t="s">
        <v>84</v>
      </c>
      <c r="AV1777" s="14" t="s">
        <v>84</v>
      </c>
      <c r="AW1777" s="14" t="s">
        <v>32</v>
      </c>
      <c r="AX1777" s="14" t="s">
        <v>76</v>
      </c>
      <c r="AY1777" s="231" t="s">
        <v>272</v>
      </c>
    </row>
    <row r="1778" spans="1:65" s="2" customFormat="1" ht="16.5" customHeight="1">
      <c r="A1778" s="34"/>
      <c r="B1778" s="35"/>
      <c r="C1778" s="192" t="s">
        <v>1611</v>
      </c>
      <c r="D1778" s="192" t="s">
        <v>274</v>
      </c>
      <c r="E1778" s="193" t="s">
        <v>1612</v>
      </c>
      <c r="F1778" s="194" t="s">
        <v>1613</v>
      </c>
      <c r="G1778" s="195" t="s">
        <v>156</v>
      </c>
      <c r="H1778" s="196">
        <v>6.0670000000000002</v>
      </c>
      <c r="I1778" s="197"/>
      <c r="J1778" s="198">
        <f>ROUND(I1778*H1778,2)</f>
        <v>0</v>
      </c>
      <c r="K1778" s="194" t="s">
        <v>278</v>
      </c>
      <c r="L1778" s="39"/>
      <c r="M1778" s="199" t="s">
        <v>1</v>
      </c>
      <c r="N1778" s="200" t="s">
        <v>41</v>
      </c>
      <c r="O1778" s="71"/>
      <c r="P1778" s="201">
        <f>O1778*H1778</f>
        <v>0</v>
      </c>
      <c r="Q1778" s="201">
        <v>0</v>
      </c>
      <c r="R1778" s="201">
        <f>Q1778*H1778</f>
        <v>0</v>
      </c>
      <c r="S1778" s="201">
        <v>0</v>
      </c>
      <c r="T1778" s="202">
        <f>S1778*H1778</f>
        <v>0</v>
      </c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R1778" s="203" t="s">
        <v>279</v>
      </c>
      <c r="AT1778" s="203" t="s">
        <v>274</v>
      </c>
      <c r="AU1778" s="203" t="s">
        <v>84</v>
      </c>
      <c r="AY1778" s="17" t="s">
        <v>272</v>
      </c>
      <c r="BE1778" s="204">
        <f>IF(N1778="základní",J1778,0)</f>
        <v>0</v>
      </c>
      <c r="BF1778" s="204">
        <f>IF(N1778="snížená",J1778,0)</f>
        <v>0</v>
      </c>
      <c r="BG1778" s="204">
        <f>IF(N1778="zákl. přenesená",J1778,0)</f>
        <v>0</v>
      </c>
      <c r="BH1778" s="204">
        <f>IF(N1778="sníž. přenesená",J1778,0)</f>
        <v>0</v>
      </c>
      <c r="BI1778" s="204">
        <f>IF(N1778="nulová",J1778,0)</f>
        <v>0</v>
      </c>
      <c r="BJ1778" s="17" t="s">
        <v>16</v>
      </c>
      <c r="BK1778" s="204">
        <f>ROUND(I1778*H1778,2)</f>
        <v>0</v>
      </c>
      <c r="BL1778" s="17" t="s">
        <v>279</v>
      </c>
      <c r="BM1778" s="203" t="s">
        <v>1614</v>
      </c>
    </row>
    <row r="1779" spans="1:65" s="2" customFormat="1" ht="11.25">
      <c r="A1779" s="34"/>
      <c r="B1779" s="35"/>
      <c r="C1779" s="36"/>
      <c r="D1779" s="205" t="s">
        <v>281</v>
      </c>
      <c r="E1779" s="36"/>
      <c r="F1779" s="206" t="s">
        <v>1615</v>
      </c>
      <c r="G1779" s="36"/>
      <c r="H1779" s="36"/>
      <c r="I1779" s="207"/>
      <c r="J1779" s="36"/>
      <c r="K1779" s="36"/>
      <c r="L1779" s="39"/>
      <c r="M1779" s="208"/>
      <c r="N1779" s="209"/>
      <c r="O1779" s="71"/>
      <c r="P1779" s="71"/>
      <c r="Q1779" s="71"/>
      <c r="R1779" s="71"/>
      <c r="S1779" s="71"/>
      <c r="T1779" s="72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T1779" s="17" t="s">
        <v>281</v>
      </c>
      <c r="AU1779" s="17" t="s">
        <v>84</v>
      </c>
    </row>
    <row r="1780" spans="1:65" s="12" customFormat="1" ht="22.9" customHeight="1">
      <c r="B1780" s="176"/>
      <c r="C1780" s="177"/>
      <c r="D1780" s="178" t="s">
        <v>75</v>
      </c>
      <c r="E1780" s="190" t="s">
        <v>584</v>
      </c>
      <c r="F1780" s="190" t="s">
        <v>1616</v>
      </c>
      <c r="G1780" s="177"/>
      <c r="H1780" s="177"/>
      <c r="I1780" s="180"/>
      <c r="J1780" s="191">
        <f>BK1780</f>
        <v>0</v>
      </c>
      <c r="K1780" s="177"/>
      <c r="L1780" s="182"/>
      <c r="M1780" s="183"/>
      <c r="N1780" s="184"/>
      <c r="O1780" s="184"/>
      <c r="P1780" s="185">
        <f>SUM(P1781:P1797)</f>
        <v>0</v>
      </c>
      <c r="Q1780" s="184"/>
      <c r="R1780" s="185">
        <f>SUM(R1781:R1797)</f>
        <v>0</v>
      </c>
      <c r="S1780" s="184"/>
      <c r="T1780" s="186">
        <f>SUM(T1781:T1797)</f>
        <v>0</v>
      </c>
      <c r="AR1780" s="187" t="s">
        <v>16</v>
      </c>
      <c r="AT1780" s="188" t="s">
        <v>75</v>
      </c>
      <c r="AU1780" s="188" t="s">
        <v>16</v>
      </c>
      <c r="AY1780" s="187" t="s">
        <v>272</v>
      </c>
      <c r="BK1780" s="189">
        <f>SUM(BK1781:BK1797)</f>
        <v>0</v>
      </c>
    </row>
    <row r="1781" spans="1:65" s="2" customFormat="1" ht="16.5" customHeight="1">
      <c r="A1781" s="34"/>
      <c r="B1781" s="35"/>
      <c r="C1781" s="192" t="s">
        <v>1617</v>
      </c>
      <c r="D1781" s="192" t="s">
        <v>274</v>
      </c>
      <c r="E1781" s="193" t="s">
        <v>1618</v>
      </c>
      <c r="F1781" s="194" t="s">
        <v>1619</v>
      </c>
      <c r="G1781" s="195" t="s">
        <v>277</v>
      </c>
      <c r="H1781" s="196">
        <v>8.6080000000000005</v>
      </c>
      <c r="I1781" s="197"/>
      <c r="J1781" s="198">
        <f>ROUND(I1781*H1781,2)</f>
        <v>0</v>
      </c>
      <c r="K1781" s="194" t="s">
        <v>278</v>
      </c>
      <c r="L1781" s="39"/>
      <c r="M1781" s="199" t="s">
        <v>1</v>
      </c>
      <c r="N1781" s="200" t="s">
        <v>41</v>
      </c>
      <c r="O1781" s="71"/>
      <c r="P1781" s="201">
        <f>O1781*H1781</f>
        <v>0</v>
      </c>
      <c r="Q1781" s="201">
        <v>0</v>
      </c>
      <c r="R1781" s="201">
        <f>Q1781*H1781</f>
        <v>0</v>
      </c>
      <c r="S1781" s="201">
        <v>0</v>
      </c>
      <c r="T1781" s="202">
        <f>S1781*H1781</f>
        <v>0</v>
      </c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R1781" s="203" t="s">
        <v>279</v>
      </c>
      <c r="AT1781" s="203" t="s">
        <v>274</v>
      </c>
      <c r="AU1781" s="203" t="s">
        <v>84</v>
      </c>
      <c r="AY1781" s="17" t="s">
        <v>272</v>
      </c>
      <c r="BE1781" s="204">
        <f>IF(N1781="základní",J1781,0)</f>
        <v>0</v>
      </c>
      <c r="BF1781" s="204">
        <f>IF(N1781="snížená",J1781,0)</f>
        <v>0</v>
      </c>
      <c r="BG1781" s="204">
        <f>IF(N1781="zákl. přenesená",J1781,0)</f>
        <v>0</v>
      </c>
      <c r="BH1781" s="204">
        <f>IF(N1781="sníž. přenesená",J1781,0)</f>
        <v>0</v>
      </c>
      <c r="BI1781" s="204">
        <f>IF(N1781="nulová",J1781,0)</f>
        <v>0</v>
      </c>
      <c r="BJ1781" s="17" t="s">
        <v>16</v>
      </c>
      <c r="BK1781" s="204">
        <f>ROUND(I1781*H1781,2)</f>
        <v>0</v>
      </c>
      <c r="BL1781" s="17" t="s">
        <v>279</v>
      </c>
      <c r="BM1781" s="203" t="s">
        <v>1620</v>
      </c>
    </row>
    <row r="1782" spans="1:65" s="2" customFormat="1" ht="11.25">
      <c r="A1782" s="34"/>
      <c r="B1782" s="35"/>
      <c r="C1782" s="36"/>
      <c r="D1782" s="205" t="s">
        <v>281</v>
      </c>
      <c r="E1782" s="36"/>
      <c r="F1782" s="206" t="s">
        <v>1621</v>
      </c>
      <c r="G1782" s="36"/>
      <c r="H1782" s="36"/>
      <c r="I1782" s="207"/>
      <c r="J1782" s="36"/>
      <c r="K1782" s="36"/>
      <c r="L1782" s="39"/>
      <c r="M1782" s="208"/>
      <c r="N1782" s="209"/>
      <c r="O1782" s="71"/>
      <c r="P1782" s="71"/>
      <c r="Q1782" s="71"/>
      <c r="R1782" s="71"/>
      <c r="S1782" s="71"/>
      <c r="T1782" s="72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T1782" s="17" t="s">
        <v>281</v>
      </c>
      <c r="AU1782" s="17" t="s">
        <v>84</v>
      </c>
    </row>
    <row r="1783" spans="1:65" s="13" customFormat="1" ht="22.5">
      <c r="B1783" s="210"/>
      <c r="C1783" s="211"/>
      <c r="D1783" s="212" t="s">
        <v>283</v>
      </c>
      <c r="E1783" s="213" t="s">
        <v>1</v>
      </c>
      <c r="F1783" s="214" t="s">
        <v>404</v>
      </c>
      <c r="G1783" s="211"/>
      <c r="H1783" s="213" t="s">
        <v>1</v>
      </c>
      <c r="I1783" s="215"/>
      <c r="J1783" s="211"/>
      <c r="K1783" s="211"/>
      <c r="L1783" s="216"/>
      <c r="M1783" s="217"/>
      <c r="N1783" s="218"/>
      <c r="O1783" s="218"/>
      <c r="P1783" s="218"/>
      <c r="Q1783" s="218"/>
      <c r="R1783" s="218"/>
      <c r="S1783" s="218"/>
      <c r="T1783" s="219"/>
      <c r="AT1783" s="220" t="s">
        <v>283</v>
      </c>
      <c r="AU1783" s="220" t="s">
        <v>84</v>
      </c>
      <c r="AV1783" s="13" t="s">
        <v>16</v>
      </c>
      <c r="AW1783" s="13" t="s">
        <v>32</v>
      </c>
      <c r="AX1783" s="13" t="s">
        <v>76</v>
      </c>
      <c r="AY1783" s="220" t="s">
        <v>272</v>
      </c>
    </row>
    <row r="1784" spans="1:65" s="13" customFormat="1" ht="11.25">
      <c r="B1784" s="210"/>
      <c r="C1784" s="211"/>
      <c r="D1784" s="212" t="s">
        <v>283</v>
      </c>
      <c r="E1784" s="213" t="s">
        <v>1</v>
      </c>
      <c r="F1784" s="214" t="s">
        <v>285</v>
      </c>
      <c r="G1784" s="211"/>
      <c r="H1784" s="213" t="s">
        <v>1</v>
      </c>
      <c r="I1784" s="215"/>
      <c r="J1784" s="211"/>
      <c r="K1784" s="211"/>
      <c r="L1784" s="216"/>
      <c r="M1784" s="217"/>
      <c r="N1784" s="218"/>
      <c r="O1784" s="218"/>
      <c r="P1784" s="218"/>
      <c r="Q1784" s="218"/>
      <c r="R1784" s="218"/>
      <c r="S1784" s="218"/>
      <c r="T1784" s="219"/>
      <c r="AT1784" s="220" t="s">
        <v>283</v>
      </c>
      <c r="AU1784" s="220" t="s">
        <v>84</v>
      </c>
      <c r="AV1784" s="13" t="s">
        <v>16</v>
      </c>
      <c r="AW1784" s="13" t="s">
        <v>32</v>
      </c>
      <c r="AX1784" s="13" t="s">
        <v>76</v>
      </c>
      <c r="AY1784" s="220" t="s">
        <v>272</v>
      </c>
    </row>
    <row r="1785" spans="1:65" s="13" customFormat="1" ht="11.25">
      <c r="B1785" s="210"/>
      <c r="C1785" s="211"/>
      <c r="D1785" s="212" t="s">
        <v>283</v>
      </c>
      <c r="E1785" s="213" t="s">
        <v>1</v>
      </c>
      <c r="F1785" s="214" t="s">
        <v>1622</v>
      </c>
      <c r="G1785" s="211"/>
      <c r="H1785" s="213" t="s">
        <v>1</v>
      </c>
      <c r="I1785" s="215"/>
      <c r="J1785" s="211"/>
      <c r="K1785" s="211"/>
      <c r="L1785" s="216"/>
      <c r="M1785" s="217"/>
      <c r="N1785" s="218"/>
      <c r="O1785" s="218"/>
      <c r="P1785" s="218"/>
      <c r="Q1785" s="218"/>
      <c r="R1785" s="218"/>
      <c r="S1785" s="218"/>
      <c r="T1785" s="219"/>
      <c r="AT1785" s="220" t="s">
        <v>283</v>
      </c>
      <c r="AU1785" s="220" t="s">
        <v>84</v>
      </c>
      <c r="AV1785" s="13" t="s">
        <v>16</v>
      </c>
      <c r="AW1785" s="13" t="s">
        <v>32</v>
      </c>
      <c r="AX1785" s="13" t="s">
        <v>76</v>
      </c>
      <c r="AY1785" s="220" t="s">
        <v>272</v>
      </c>
    </row>
    <row r="1786" spans="1:65" s="13" customFormat="1" ht="11.25">
      <c r="B1786" s="210"/>
      <c r="C1786" s="211"/>
      <c r="D1786" s="212" t="s">
        <v>283</v>
      </c>
      <c r="E1786" s="213" t="s">
        <v>1</v>
      </c>
      <c r="F1786" s="214" t="s">
        <v>136</v>
      </c>
      <c r="G1786" s="211"/>
      <c r="H1786" s="213" t="s">
        <v>1</v>
      </c>
      <c r="I1786" s="215"/>
      <c r="J1786" s="211"/>
      <c r="K1786" s="211"/>
      <c r="L1786" s="216"/>
      <c r="M1786" s="217"/>
      <c r="N1786" s="218"/>
      <c r="O1786" s="218"/>
      <c r="P1786" s="218"/>
      <c r="Q1786" s="218"/>
      <c r="R1786" s="218"/>
      <c r="S1786" s="218"/>
      <c r="T1786" s="219"/>
      <c r="AT1786" s="220" t="s">
        <v>283</v>
      </c>
      <c r="AU1786" s="220" t="s">
        <v>84</v>
      </c>
      <c r="AV1786" s="13" t="s">
        <v>16</v>
      </c>
      <c r="AW1786" s="13" t="s">
        <v>32</v>
      </c>
      <c r="AX1786" s="13" t="s">
        <v>76</v>
      </c>
      <c r="AY1786" s="220" t="s">
        <v>272</v>
      </c>
    </row>
    <row r="1787" spans="1:65" s="14" customFormat="1" ht="11.25">
      <c r="B1787" s="221"/>
      <c r="C1787" s="222"/>
      <c r="D1787" s="212" t="s">
        <v>283</v>
      </c>
      <c r="E1787" s="223" t="s">
        <v>1</v>
      </c>
      <c r="F1787" s="224" t="s">
        <v>1623</v>
      </c>
      <c r="G1787" s="222"/>
      <c r="H1787" s="225">
        <v>0.85299999999999998</v>
      </c>
      <c r="I1787" s="226"/>
      <c r="J1787" s="222"/>
      <c r="K1787" s="222"/>
      <c r="L1787" s="227"/>
      <c r="M1787" s="228"/>
      <c r="N1787" s="229"/>
      <c r="O1787" s="229"/>
      <c r="P1787" s="229"/>
      <c r="Q1787" s="229"/>
      <c r="R1787" s="229"/>
      <c r="S1787" s="229"/>
      <c r="T1787" s="230"/>
      <c r="AT1787" s="231" t="s">
        <v>283</v>
      </c>
      <c r="AU1787" s="231" t="s">
        <v>84</v>
      </c>
      <c r="AV1787" s="14" t="s">
        <v>84</v>
      </c>
      <c r="AW1787" s="14" t="s">
        <v>32</v>
      </c>
      <c r="AX1787" s="14" t="s">
        <v>76</v>
      </c>
      <c r="AY1787" s="231" t="s">
        <v>272</v>
      </c>
    </row>
    <row r="1788" spans="1:65" s="14" customFormat="1" ht="11.25">
      <c r="B1788" s="221"/>
      <c r="C1788" s="222"/>
      <c r="D1788" s="212" t="s">
        <v>283</v>
      </c>
      <c r="E1788" s="223" t="s">
        <v>1</v>
      </c>
      <c r="F1788" s="224" t="s">
        <v>1624</v>
      </c>
      <c r="G1788" s="222"/>
      <c r="H1788" s="225">
        <v>0.435</v>
      </c>
      <c r="I1788" s="226"/>
      <c r="J1788" s="222"/>
      <c r="K1788" s="222"/>
      <c r="L1788" s="227"/>
      <c r="M1788" s="228"/>
      <c r="N1788" s="229"/>
      <c r="O1788" s="229"/>
      <c r="P1788" s="229"/>
      <c r="Q1788" s="229"/>
      <c r="R1788" s="229"/>
      <c r="S1788" s="229"/>
      <c r="T1788" s="230"/>
      <c r="AT1788" s="231" t="s">
        <v>283</v>
      </c>
      <c r="AU1788" s="231" t="s">
        <v>84</v>
      </c>
      <c r="AV1788" s="14" t="s">
        <v>84</v>
      </c>
      <c r="AW1788" s="14" t="s">
        <v>32</v>
      </c>
      <c r="AX1788" s="14" t="s">
        <v>76</v>
      </c>
      <c r="AY1788" s="231" t="s">
        <v>272</v>
      </c>
    </row>
    <row r="1789" spans="1:65" s="14" customFormat="1" ht="11.25">
      <c r="B1789" s="221"/>
      <c r="C1789" s="222"/>
      <c r="D1789" s="212" t="s">
        <v>283</v>
      </c>
      <c r="E1789" s="223" t="s">
        <v>1</v>
      </c>
      <c r="F1789" s="224" t="s">
        <v>1625</v>
      </c>
      <c r="G1789" s="222"/>
      <c r="H1789" s="225">
        <v>7.3220000000000001</v>
      </c>
      <c r="I1789" s="226"/>
      <c r="J1789" s="222"/>
      <c r="K1789" s="222"/>
      <c r="L1789" s="227"/>
      <c r="M1789" s="228"/>
      <c r="N1789" s="229"/>
      <c r="O1789" s="229"/>
      <c r="P1789" s="229"/>
      <c r="Q1789" s="229"/>
      <c r="R1789" s="229"/>
      <c r="S1789" s="229"/>
      <c r="T1789" s="230"/>
      <c r="AT1789" s="231" t="s">
        <v>283</v>
      </c>
      <c r="AU1789" s="231" t="s">
        <v>84</v>
      </c>
      <c r="AV1789" s="14" t="s">
        <v>84</v>
      </c>
      <c r="AW1789" s="14" t="s">
        <v>32</v>
      </c>
      <c r="AX1789" s="14" t="s">
        <v>76</v>
      </c>
      <c r="AY1789" s="231" t="s">
        <v>272</v>
      </c>
    </row>
    <row r="1790" spans="1:65" s="13" customFormat="1" ht="11.25">
      <c r="B1790" s="210"/>
      <c r="C1790" s="211"/>
      <c r="D1790" s="212" t="s">
        <v>283</v>
      </c>
      <c r="E1790" s="213" t="s">
        <v>1</v>
      </c>
      <c r="F1790" s="214" t="s">
        <v>285</v>
      </c>
      <c r="G1790" s="211"/>
      <c r="H1790" s="213" t="s">
        <v>1</v>
      </c>
      <c r="I1790" s="215"/>
      <c r="J1790" s="211"/>
      <c r="K1790" s="211"/>
      <c r="L1790" s="216"/>
      <c r="M1790" s="217"/>
      <c r="N1790" s="218"/>
      <c r="O1790" s="218"/>
      <c r="P1790" s="218"/>
      <c r="Q1790" s="218"/>
      <c r="R1790" s="218"/>
      <c r="S1790" s="218"/>
      <c r="T1790" s="219"/>
      <c r="AT1790" s="220" t="s">
        <v>283</v>
      </c>
      <c r="AU1790" s="220" t="s">
        <v>84</v>
      </c>
      <c r="AV1790" s="13" t="s">
        <v>16</v>
      </c>
      <c r="AW1790" s="13" t="s">
        <v>32</v>
      </c>
      <c r="AX1790" s="13" t="s">
        <v>76</v>
      </c>
      <c r="AY1790" s="220" t="s">
        <v>272</v>
      </c>
    </row>
    <row r="1791" spans="1:65" s="13" customFormat="1" ht="11.25">
      <c r="B1791" s="210"/>
      <c r="C1791" s="211"/>
      <c r="D1791" s="212" t="s">
        <v>283</v>
      </c>
      <c r="E1791" s="213" t="s">
        <v>1</v>
      </c>
      <c r="F1791" s="214" t="s">
        <v>409</v>
      </c>
      <c r="G1791" s="211"/>
      <c r="H1791" s="213" t="s">
        <v>1</v>
      </c>
      <c r="I1791" s="215"/>
      <c r="J1791" s="211"/>
      <c r="K1791" s="211"/>
      <c r="L1791" s="216"/>
      <c r="M1791" s="217"/>
      <c r="N1791" s="218"/>
      <c r="O1791" s="218"/>
      <c r="P1791" s="218"/>
      <c r="Q1791" s="218"/>
      <c r="R1791" s="218"/>
      <c r="S1791" s="218"/>
      <c r="T1791" s="219"/>
      <c r="AT1791" s="220" t="s">
        <v>283</v>
      </c>
      <c r="AU1791" s="220" t="s">
        <v>84</v>
      </c>
      <c r="AV1791" s="13" t="s">
        <v>16</v>
      </c>
      <c r="AW1791" s="13" t="s">
        <v>32</v>
      </c>
      <c r="AX1791" s="13" t="s">
        <v>76</v>
      </c>
      <c r="AY1791" s="220" t="s">
        <v>272</v>
      </c>
    </row>
    <row r="1792" spans="1:65" s="14" customFormat="1" ht="22.5">
      <c r="B1792" s="221"/>
      <c r="C1792" s="222"/>
      <c r="D1792" s="212" t="s">
        <v>283</v>
      </c>
      <c r="E1792" s="223" t="s">
        <v>1</v>
      </c>
      <c r="F1792" s="224" t="s">
        <v>1626</v>
      </c>
      <c r="G1792" s="222"/>
      <c r="H1792" s="225">
        <v>11.628</v>
      </c>
      <c r="I1792" s="226"/>
      <c r="J1792" s="222"/>
      <c r="K1792" s="222"/>
      <c r="L1792" s="227"/>
      <c r="M1792" s="228"/>
      <c r="N1792" s="229"/>
      <c r="O1792" s="229"/>
      <c r="P1792" s="229"/>
      <c r="Q1792" s="229"/>
      <c r="R1792" s="229"/>
      <c r="S1792" s="229"/>
      <c r="T1792" s="230"/>
      <c r="AT1792" s="231" t="s">
        <v>283</v>
      </c>
      <c r="AU1792" s="231" t="s">
        <v>84</v>
      </c>
      <c r="AV1792" s="14" t="s">
        <v>84</v>
      </c>
      <c r="AW1792" s="14" t="s">
        <v>32</v>
      </c>
      <c r="AX1792" s="14" t="s">
        <v>76</v>
      </c>
      <c r="AY1792" s="231" t="s">
        <v>272</v>
      </c>
    </row>
    <row r="1793" spans="1:65" s="14" customFormat="1" ht="11.25">
      <c r="B1793" s="221"/>
      <c r="C1793" s="222"/>
      <c r="D1793" s="212" t="s">
        <v>283</v>
      </c>
      <c r="E1793" s="223" t="s">
        <v>1</v>
      </c>
      <c r="F1793" s="224" t="s">
        <v>1627</v>
      </c>
      <c r="G1793" s="222"/>
      <c r="H1793" s="225">
        <v>6.8</v>
      </c>
      <c r="I1793" s="226"/>
      <c r="J1793" s="222"/>
      <c r="K1793" s="222"/>
      <c r="L1793" s="227"/>
      <c r="M1793" s="228"/>
      <c r="N1793" s="229"/>
      <c r="O1793" s="229"/>
      <c r="P1793" s="229"/>
      <c r="Q1793" s="229"/>
      <c r="R1793" s="229"/>
      <c r="S1793" s="229"/>
      <c r="T1793" s="230"/>
      <c r="AT1793" s="231" t="s">
        <v>283</v>
      </c>
      <c r="AU1793" s="231" t="s">
        <v>84</v>
      </c>
      <c r="AV1793" s="14" t="s">
        <v>84</v>
      </c>
      <c r="AW1793" s="14" t="s">
        <v>32</v>
      </c>
      <c r="AX1793" s="14" t="s">
        <v>76</v>
      </c>
      <c r="AY1793" s="231" t="s">
        <v>272</v>
      </c>
    </row>
    <row r="1794" spans="1:65" s="13" customFormat="1" ht="11.25">
      <c r="B1794" s="210"/>
      <c r="C1794" s="211"/>
      <c r="D1794" s="212" t="s">
        <v>283</v>
      </c>
      <c r="E1794" s="213" t="s">
        <v>1</v>
      </c>
      <c r="F1794" s="214" t="s">
        <v>285</v>
      </c>
      <c r="G1794" s="211"/>
      <c r="H1794" s="213" t="s">
        <v>1</v>
      </c>
      <c r="I1794" s="215"/>
      <c r="J1794" s="211"/>
      <c r="K1794" s="211"/>
      <c r="L1794" s="216"/>
      <c r="M1794" s="217"/>
      <c r="N1794" s="218"/>
      <c r="O1794" s="218"/>
      <c r="P1794" s="218"/>
      <c r="Q1794" s="218"/>
      <c r="R1794" s="218"/>
      <c r="S1794" s="218"/>
      <c r="T1794" s="219"/>
      <c r="AT1794" s="220" t="s">
        <v>283</v>
      </c>
      <c r="AU1794" s="220" t="s">
        <v>84</v>
      </c>
      <c r="AV1794" s="13" t="s">
        <v>16</v>
      </c>
      <c r="AW1794" s="13" t="s">
        <v>32</v>
      </c>
      <c r="AX1794" s="13" t="s">
        <v>76</v>
      </c>
      <c r="AY1794" s="220" t="s">
        <v>272</v>
      </c>
    </row>
    <row r="1795" spans="1:65" s="13" customFormat="1" ht="11.25">
      <c r="B1795" s="210"/>
      <c r="C1795" s="211"/>
      <c r="D1795" s="212" t="s">
        <v>283</v>
      </c>
      <c r="E1795" s="213" t="s">
        <v>1</v>
      </c>
      <c r="F1795" s="214" t="s">
        <v>285</v>
      </c>
      <c r="G1795" s="211"/>
      <c r="H1795" s="213" t="s">
        <v>1</v>
      </c>
      <c r="I1795" s="215"/>
      <c r="J1795" s="211"/>
      <c r="K1795" s="211"/>
      <c r="L1795" s="216"/>
      <c r="M1795" s="217"/>
      <c r="N1795" s="218"/>
      <c r="O1795" s="218"/>
      <c r="P1795" s="218"/>
      <c r="Q1795" s="218"/>
      <c r="R1795" s="218"/>
      <c r="S1795" s="218"/>
      <c r="T1795" s="219"/>
      <c r="AT1795" s="220" t="s">
        <v>283</v>
      </c>
      <c r="AU1795" s="220" t="s">
        <v>84</v>
      </c>
      <c r="AV1795" s="13" t="s">
        <v>16</v>
      </c>
      <c r="AW1795" s="13" t="s">
        <v>32</v>
      </c>
      <c r="AX1795" s="13" t="s">
        <v>76</v>
      </c>
      <c r="AY1795" s="220" t="s">
        <v>272</v>
      </c>
    </row>
    <row r="1796" spans="1:65" s="13" customFormat="1" ht="11.25">
      <c r="B1796" s="210"/>
      <c r="C1796" s="211"/>
      <c r="D1796" s="212" t="s">
        <v>283</v>
      </c>
      <c r="E1796" s="213" t="s">
        <v>1</v>
      </c>
      <c r="F1796" s="214" t="s">
        <v>289</v>
      </c>
      <c r="G1796" s="211"/>
      <c r="H1796" s="213" t="s">
        <v>1</v>
      </c>
      <c r="I1796" s="215"/>
      <c r="J1796" s="211"/>
      <c r="K1796" s="211"/>
      <c r="L1796" s="216"/>
      <c r="M1796" s="217"/>
      <c r="N1796" s="218"/>
      <c r="O1796" s="218"/>
      <c r="P1796" s="218"/>
      <c r="Q1796" s="218"/>
      <c r="R1796" s="218"/>
      <c r="S1796" s="218"/>
      <c r="T1796" s="219"/>
      <c r="AT1796" s="220" t="s">
        <v>283</v>
      </c>
      <c r="AU1796" s="220" t="s">
        <v>84</v>
      </c>
      <c r="AV1796" s="13" t="s">
        <v>16</v>
      </c>
      <c r="AW1796" s="13" t="s">
        <v>32</v>
      </c>
      <c r="AX1796" s="13" t="s">
        <v>76</v>
      </c>
      <c r="AY1796" s="220" t="s">
        <v>272</v>
      </c>
    </row>
    <row r="1797" spans="1:65" s="14" customFormat="1" ht="11.25">
      <c r="B1797" s="221"/>
      <c r="C1797" s="222"/>
      <c r="D1797" s="212" t="s">
        <v>283</v>
      </c>
      <c r="E1797" s="223" t="s">
        <v>1</v>
      </c>
      <c r="F1797" s="224" t="s">
        <v>1628</v>
      </c>
      <c r="G1797" s="222"/>
      <c r="H1797" s="225">
        <v>-18.43</v>
      </c>
      <c r="I1797" s="226"/>
      <c r="J1797" s="222"/>
      <c r="K1797" s="222"/>
      <c r="L1797" s="227"/>
      <c r="M1797" s="228"/>
      <c r="N1797" s="229"/>
      <c r="O1797" s="229"/>
      <c r="P1797" s="229"/>
      <c r="Q1797" s="229"/>
      <c r="R1797" s="229"/>
      <c r="S1797" s="229"/>
      <c r="T1797" s="230"/>
      <c r="AT1797" s="231" t="s">
        <v>283</v>
      </c>
      <c r="AU1797" s="231" t="s">
        <v>84</v>
      </c>
      <c r="AV1797" s="14" t="s">
        <v>84</v>
      </c>
      <c r="AW1797" s="14" t="s">
        <v>32</v>
      </c>
      <c r="AX1797" s="14" t="s">
        <v>76</v>
      </c>
      <c r="AY1797" s="231" t="s">
        <v>272</v>
      </c>
    </row>
    <row r="1798" spans="1:65" s="12" customFormat="1" ht="22.9" customHeight="1">
      <c r="B1798" s="176"/>
      <c r="C1798" s="177"/>
      <c r="D1798" s="178" t="s">
        <v>75</v>
      </c>
      <c r="E1798" s="190" t="s">
        <v>305</v>
      </c>
      <c r="F1798" s="190" t="s">
        <v>1629</v>
      </c>
      <c r="G1798" s="177"/>
      <c r="H1798" s="177"/>
      <c r="I1798" s="180"/>
      <c r="J1798" s="191">
        <f>BK1798</f>
        <v>0</v>
      </c>
      <c r="K1798" s="177"/>
      <c r="L1798" s="182"/>
      <c r="M1798" s="183"/>
      <c r="N1798" s="184"/>
      <c r="O1798" s="184"/>
      <c r="P1798" s="185">
        <f>P1799+P2160+P2548+P2878</f>
        <v>0</v>
      </c>
      <c r="Q1798" s="184"/>
      <c r="R1798" s="185">
        <f>R1799+R2160+R2548+R2878</f>
        <v>677.92079108000007</v>
      </c>
      <c r="S1798" s="184"/>
      <c r="T1798" s="186">
        <f>T1799+T2160+T2548+T2878</f>
        <v>0</v>
      </c>
      <c r="AR1798" s="187" t="s">
        <v>16</v>
      </c>
      <c r="AT1798" s="188" t="s">
        <v>75</v>
      </c>
      <c r="AU1798" s="188" t="s">
        <v>16</v>
      </c>
      <c r="AY1798" s="187" t="s">
        <v>272</v>
      </c>
      <c r="BK1798" s="189">
        <f>BK1799+BK2160+BK2548+BK2878</f>
        <v>0</v>
      </c>
    </row>
    <row r="1799" spans="1:65" s="12" customFormat="1" ht="20.85" customHeight="1">
      <c r="B1799" s="176"/>
      <c r="C1799" s="177"/>
      <c r="D1799" s="178" t="s">
        <v>75</v>
      </c>
      <c r="E1799" s="190" t="s">
        <v>733</v>
      </c>
      <c r="F1799" s="190" t="s">
        <v>1630</v>
      </c>
      <c r="G1799" s="177"/>
      <c r="H1799" s="177"/>
      <c r="I1799" s="180"/>
      <c r="J1799" s="191">
        <f>BK1799</f>
        <v>0</v>
      </c>
      <c r="K1799" s="177"/>
      <c r="L1799" s="182"/>
      <c r="M1799" s="183"/>
      <c r="N1799" s="184"/>
      <c r="O1799" s="184"/>
      <c r="P1799" s="185">
        <f>SUM(P1800:P2159)</f>
        <v>0</v>
      </c>
      <c r="Q1799" s="184"/>
      <c r="R1799" s="185">
        <f>SUM(R1800:R2159)</f>
        <v>247.44906748</v>
      </c>
      <c r="S1799" s="184"/>
      <c r="T1799" s="186">
        <f>SUM(T1800:T2159)</f>
        <v>0</v>
      </c>
      <c r="AR1799" s="187" t="s">
        <v>16</v>
      </c>
      <c r="AT1799" s="188" t="s">
        <v>75</v>
      </c>
      <c r="AU1799" s="188" t="s">
        <v>84</v>
      </c>
      <c r="AY1799" s="187" t="s">
        <v>272</v>
      </c>
      <c r="BK1799" s="189">
        <f>SUM(BK1800:BK2159)</f>
        <v>0</v>
      </c>
    </row>
    <row r="1800" spans="1:65" s="2" customFormat="1" ht="24.2" customHeight="1">
      <c r="A1800" s="34"/>
      <c r="B1800" s="35"/>
      <c r="C1800" s="192" t="s">
        <v>1631</v>
      </c>
      <c r="D1800" s="192" t="s">
        <v>274</v>
      </c>
      <c r="E1800" s="193" t="s">
        <v>1632</v>
      </c>
      <c r="F1800" s="194" t="s">
        <v>1633</v>
      </c>
      <c r="G1800" s="195" t="s">
        <v>156</v>
      </c>
      <c r="H1800" s="196">
        <v>1616.5</v>
      </c>
      <c r="I1800" s="197"/>
      <c r="J1800" s="198">
        <f>ROUND(I1800*H1800,2)</f>
        <v>0</v>
      </c>
      <c r="K1800" s="194" t="s">
        <v>278</v>
      </c>
      <c r="L1800" s="39"/>
      <c r="M1800" s="199" t="s">
        <v>1</v>
      </c>
      <c r="N1800" s="200" t="s">
        <v>41</v>
      </c>
      <c r="O1800" s="71"/>
      <c r="P1800" s="201">
        <f>O1800*H1800</f>
        <v>0</v>
      </c>
      <c r="Q1800" s="201">
        <v>7.3499999999999998E-3</v>
      </c>
      <c r="R1800" s="201">
        <f>Q1800*H1800</f>
        <v>11.881275</v>
      </c>
      <c r="S1800" s="201">
        <v>0</v>
      </c>
      <c r="T1800" s="202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203" t="s">
        <v>279</v>
      </c>
      <c r="AT1800" s="203" t="s">
        <v>274</v>
      </c>
      <c r="AU1800" s="203" t="s">
        <v>291</v>
      </c>
      <c r="AY1800" s="17" t="s">
        <v>272</v>
      </c>
      <c r="BE1800" s="204">
        <f>IF(N1800="základní",J1800,0)</f>
        <v>0</v>
      </c>
      <c r="BF1800" s="204">
        <f>IF(N1800="snížená",J1800,0)</f>
        <v>0</v>
      </c>
      <c r="BG1800" s="204">
        <f>IF(N1800="zákl. přenesená",J1800,0)</f>
        <v>0</v>
      </c>
      <c r="BH1800" s="204">
        <f>IF(N1800="sníž. přenesená",J1800,0)</f>
        <v>0</v>
      </c>
      <c r="BI1800" s="204">
        <f>IF(N1800="nulová",J1800,0)</f>
        <v>0</v>
      </c>
      <c r="BJ1800" s="17" t="s">
        <v>16</v>
      </c>
      <c r="BK1800" s="204">
        <f>ROUND(I1800*H1800,2)</f>
        <v>0</v>
      </c>
      <c r="BL1800" s="17" t="s">
        <v>279</v>
      </c>
      <c r="BM1800" s="203" t="s">
        <v>1634</v>
      </c>
    </row>
    <row r="1801" spans="1:65" s="2" customFormat="1" ht="11.25">
      <c r="A1801" s="34"/>
      <c r="B1801" s="35"/>
      <c r="C1801" s="36"/>
      <c r="D1801" s="205" t="s">
        <v>281</v>
      </c>
      <c r="E1801" s="36"/>
      <c r="F1801" s="206" t="s">
        <v>1635</v>
      </c>
      <c r="G1801" s="36"/>
      <c r="H1801" s="36"/>
      <c r="I1801" s="207"/>
      <c r="J1801" s="36"/>
      <c r="K1801" s="36"/>
      <c r="L1801" s="39"/>
      <c r="M1801" s="208"/>
      <c r="N1801" s="209"/>
      <c r="O1801" s="71"/>
      <c r="P1801" s="71"/>
      <c r="Q1801" s="71"/>
      <c r="R1801" s="71"/>
      <c r="S1801" s="71"/>
      <c r="T1801" s="72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  <c r="AT1801" s="17" t="s">
        <v>281</v>
      </c>
      <c r="AU1801" s="17" t="s">
        <v>291</v>
      </c>
    </row>
    <row r="1802" spans="1:65" s="13" customFormat="1" ht="22.5">
      <c r="B1802" s="210"/>
      <c r="C1802" s="211"/>
      <c r="D1802" s="212" t="s">
        <v>283</v>
      </c>
      <c r="E1802" s="213" t="s">
        <v>1</v>
      </c>
      <c r="F1802" s="214" t="s">
        <v>849</v>
      </c>
      <c r="G1802" s="211"/>
      <c r="H1802" s="213" t="s">
        <v>1</v>
      </c>
      <c r="I1802" s="215"/>
      <c r="J1802" s="211"/>
      <c r="K1802" s="211"/>
      <c r="L1802" s="216"/>
      <c r="M1802" s="217"/>
      <c r="N1802" s="218"/>
      <c r="O1802" s="218"/>
      <c r="P1802" s="218"/>
      <c r="Q1802" s="218"/>
      <c r="R1802" s="218"/>
      <c r="S1802" s="218"/>
      <c r="T1802" s="219"/>
      <c r="AT1802" s="220" t="s">
        <v>283</v>
      </c>
      <c r="AU1802" s="220" t="s">
        <v>291</v>
      </c>
      <c r="AV1802" s="13" t="s">
        <v>16</v>
      </c>
      <c r="AW1802" s="13" t="s">
        <v>32</v>
      </c>
      <c r="AX1802" s="13" t="s">
        <v>76</v>
      </c>
      <c r="AY1802" s="220" t="s">
        <v>272</v>
      </c>
    </row>
    <row r="1803" spans="1:65" s="13" customFormat="1" ht="11.25">
      <c r="B1803" s="210"/>
      <c r="C1803" s="211"/>
      <c r="D1803" s="212" t="s">
        <v>283</v>
      </c>
      <c r="E1803" s="213" t="s">
        <v>1</v>
      </c>
      <c r="F1803" s="214" t="s">
        <v>285</v>
      </c>
      <c r="G1803" s="211"/>
      <c r="H1803" s="213" t="s">
        <v>1</v>
      </c>
      <c r="I1803" s="215"/>
      <c r="J1803" s="211"/>
      <c r="K1803" s="211"/>
      <c r="L1803" s="216"/>
      <c r="M1803" s="217"/>
      <c r="N1803" s="218"/>
      <c r="O1803" s="218"/>
      <c r="P1803" s="218"/>
      <c r="Q1803" s="218"/>
      <c r="R1803" s="218"/>
      <c r="S1803" s="218"/>
      <c r="T1803" s="219"/>
      <c r="AT1803" s="220" t="s">
        <v>283</v>
      </c>
      <c r="AU1803" s="220" t="s">
        <v>291</v>
      </c>
      <c r="AV1803" s="13" t="s">
        <v>16</v>
      </c>
      <c r="AW1803" s="13" t="s">
        <v>32</v>
      </c>
      <c r="AX1803" s="13" t="s">
        <v>76</v>
      </c>
      <c r="AY1803" s="220" t="s">
        <v>272</v>
      </c>
    </row>
    <row r="1804" spans="1:65" s="13" customFormat="1" ht="11.25">
      <c r="B1804" s="210"/>
      <c r="C1804" s="211"/>
      <c r="D1804" s="212" t="s">
        <v>283</v>
      </c>
      <c r="E1804" s="213" t="s">
        <v>1</v>
      </c>
      <c r="F1804" s="214" t="s">
        <v>1213</v>
      </c>
      <c r="G1804" s="211"/>
      <c r="H1804" s="213" t="s">
        <v>1</v>
      </c>
      <c r="I1804" s="215"/>
      <c r="J1804" s="211"/>
      <c r="K1804" s="211"/>
      <c r="L1804" s="216"/>
      <c r="M1804" s="217"/>
      <c r="N1804" s="218"/>
      <c r="O1804" s="218"/>
      <c r="P1804" s="218"/>
      <c r="Q1804" s="218"/>
      <c r="R1804" s="218"/>
      <c r="S1804" s="218"/>
      <c r="T1804" s="219"/>
      <c r="AT1804" s="220" t="s">
        <v>283</v>
      </c>
      <c r="AU1804" s="220" t="s">
        <v>291</v>
      </c>
      <c r="AV1804" s="13" t="s">
        <v>16</v>
      </c>
      <c r="AW1804" s="13" t="s">
        <v>32</v>
      </c>
      <c r="AX1804" s="13" t="s">
        <v>76</v>
      </c>
      <c r="AY1804" s="220" t="s">
        <v>272</v>
      </c>
    </row>
    <row r="1805" spans="1:65" s="14" customFormat="1" ht="45">
      <c r="B1805" s="221"/>
      <c r="C1805" s="222"/>
      <c r="D1805" s="212" t="s">
        <v>283</v>
      </c>
      <c r="E1805" s="223" t="s">
        <v>1</v>
      </c>
      <c r="F1805" s="224" t="s">
        <v>1636</v>
      </c>
      <c r="G1805" s="222"/>
      <c r="H1805" s="225">
        <v>288.85000000000002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291</v>
      </c>
      <c r="AV1805" s="14" t="s">
        <v>84</v>
      </c>
      <c r="AW1805" s="14" t="s">
        <v>32</v>
      </c>
      <c r="AX1805" s="14" t="s">
        <v>76</v>
      </c>
      <c r="AY1805" s="231" t="s">
        <v>272</v>
      </c>
    </row>
    <row r="1806" spans="1:65" s="14" customFormat="1" ht="22.5">
      <c r="B1806" s="221"/>
      <c r="C1806" s="222"/>
      <c r="D1806" s="212" t="s">
        <v>283</v>
      </c>
      <c r="E1806" s="223" t="s">
        <v>1</v>
      </c>
      <c r="F1806" s="224" t="s">
        <v>1637</v>
      </c>
      <c r="G1806" s="222"/>
      <c r="H1806" s="225">
        <v>190.95</v>
      </c>
      <c r="I1806" s="226"/>
      <c r="J1806" s="222"/>
      <c r="K1806" s="222"/>
      <c r="L1806" s="227"/>
      <c r="M1806" s="228"/>
      <c r="N1806" s="229"/>
      <c r="O1806" s="229"/>
      <c r="P1806" s="229"/>
      <c r="Q1806" s="229"/>
      <c r="R1806" s="229"/>
      <c r="S1806" s="229"/>
      <c r="T1806" s="230"/>
      <c r="AT1806" s="231" t="s">
        <v>283</v>
      </c>
      <c r="AU1806" s="231" t="s">
        <v>291</v>
      </c>
      <c r="AV1806" s="14" t="s">
        <v>84</v>
      </c>
      <c r="AW1806" s="14" t="s">
        <v>32</v>
      </c>
      <c r="AX1806" s="14" t="s">
        <v>76</v>
      </c>
      <c r="AY1806" s="231" t="s">
        <v>272</v>
      </c>
    </row>
    <row r="1807" spans="1:65" s="13" customFormat="1" ht="11.25">
      <c r="B1807" s="210"/>
      <c r="C1807" s="211"/>
      <c r="D1807" s="212" t="s">
        <v>283</v>
      </c>
      <c r="E1807" s="213" t="s">
        <v>1</v>
      </c>
      <c r="F1807" s="214" t="s">
        <v>833</v>
      </c>
      <c r="G1807" s="211"/>
      <c r="H1807" s="213" t="s">
        <v>1</v>
      </c>
      <c r="I1807" s="215"/>
      <c r="J1807" s="211"/>
      <c r="K1807" s="211"/>
      <c r="L1807" s="216"/>
      <c r="M1807" s="217"/>
      <c r="N1807" s="218"/>
      <c r="O1807" s="218"/>
      <c r="P1807" s="218"/>
      <c r="Q1807" s="218"/>
      <c r="R1807" s="218"/>
      <c r="S1807" s="218"/>
      <c r="T1807" s="219"/>
      <c r="AT1807" s="220" t="s">
        <v>283</v>
      </c>
      <c r="AU1807" s="220" t="s">
        <v>291</v>
      </c>
      <c r="AV1807" s="13" t="s">
        <v>16</v>
      </c>
      <c r="AW1807" s="13" t="s">
        <v>32</v>
      </c>
      <c r="AX1807" s="13" t="s">
        <v>76</v>
      </c>
      <c r="AY1807" s="220" t="s">
        <v>272</v>
      </c>
    </row>
    <row r="1808" spans="1:65" s="14" customFormat="1" ht="33.75">
      <c r="B1808" s="221"/>
      <c r="C1808" s="222"/>
      <c r="D1808" s="212" t="s">
        <v>283</v>
      </c>
      <c r="E1808" s="223" t="s">
        <v>1</v>
      </c>
      <c r="F1808" s="224" t="s">
        <v>1638</v>
      </c>
      <c r="G1808" s="222"/>
      <c r="H1808" s="225">
        <v>324.39999999999998</v>
      </c>
      <c r="I1808" s="226"/>
      <c r="J1808" s="222"/>
      <c r="K1808" s="222"/>
      <c r="L1808" s="227"/>
      <c r="M1808" s="228"/>
      <c r="N1808" s="229"/>
      <c r="O1808" s="229"/>
      <c r="P1808" s="229"/>
      <c r="Q1808" s="229"/>
      <c r="R1808" s="229"/>
      <c r="S1808" s="229"/>
      <c r="T1808" s="230"/>
      <c r="AT1808" s="231" t="s">
        <v>283</v>
      </c>
      <c r="AU1808" s="231" t="s">
        <v>291</v>
      </c>
      <c r="AV1808" s="14" t="s">
        <v>84</v>
      </c>
      <c r="AW1808" s="14" t="s">
        <v>32</v>
      </c>
      <c r="AX1808" s="14" t="s">
        <v>76</v>
      </c>
      <c r="AY1808" s="231" t="s">
        <v>272</v>
      </c>
    </row>
    <row r="1809" spans="1:65" s="14" customFormat="1" ht="22.5">
      <c r="B1809" s="221"/>
      <c r="C1809" s="222"/>
      <c r="D1809" s="212" t="s">
        <v>283</v>
      </c>
      <c r="E1809" s="223" t="s">
        <v>1</v>
      </c>
      <c r="F1809" s="224" t="s">
        <v>1639</v>
      </c>
      <c r="G1809" s="222"/>
      <c r="H1809" s="225">
        <v>201.6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291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13" customFormat="1" ht="11.25">
      <c r="B1810" s="210"/>
      <c r="C1810" s="211"/>
      <c r="D1810" s="212" t="s">
        <v>283</v>
      </c>
      <c r="E1810" s="213" t="s">
        <v>1</v>
      </c>
      <c r="F1810" s="214" t="s">
        <v>837</v>
      </c>
      <c r="G1810" s="211"/>
      <c r="H1810" s="213" t="s">
        <v>1</v>
      </c>
      <c r="I1810" s="215"/>
      <c r="J1810" s="211"/>
      <c r="K1810" s="211"/>
      <c r="L1810" s="216"/>
      <c r="M1810" s="217"/>
      <c r="N1810" s="218"/>
      <c r="O1810" s="218"/>
      <c r="P1810" s="218"/>
      <c r="Q1810" s="218"/>
      <c r="R1810" s="218"/>
      <c r="S1810" s="218"/>
      <c r="T1810" s="219"/>
      <c r="AT1810" s="220" t="s">
        <v>283</v>
      </c>
      <c r="AU1810" s="220" t="s">
        <v>291</v>
      </c>
      <c r="AV1810" s="13" t="s">
        <v>16</v>
      </c>
      <c r="AW1810" s="13" t="s">
        <v>32</v>
      </c>
      <c r="AX1810" s="13" t="s">
        <v>76</v>
      </c>
      <c r="AY1810" s="220" t="s">
        <v>272</v>
      </c>
    </row>
    <row r="1811" spans="1:65" s="14" customFormat="1" ht="33.75">
      <c r="B1811" s="221"/>
      <c r="C1811" s="222"/>
      <c r="D1811" s="212" t="s">
        <v>283</v>
      </c>
      <c r="E1811" s="223" t="s">
        <v>1</v>
      </c>
      <c r="F1811" s="224" t="s">
        <v>1640</v>
      </c>
      <c r="G1811" s="222"/>
      <c r="H1811" s="225">
        <v>259.3</v>
      </c>
      <c r="I1811" s="226"/>
      <c r="J1811" s="222"/>
      <c r="K1811" s="222"/>
      <c r="L1811" s="227"/>
      <c r="M1811" s="228"/>
      <c r="N1811" s="229"/>
      <c r="O1811" s="229"/>
      <c r="P1811" s="229"/>
      <c r="Q1811" s="229"/>
      <c r="R1811" s="229"/>
      <c r="S1811" s="229"/>
      <c r="T1811" s="230"/>
      <c r="AT1811" s="231" t="s">
        <v>283</v>
      </c>
      <c r="AU1811" s="231" t="s">
        <v>291</v>
      </c>
      <c r="AV1811" s="14" t="s">
        <v>84</v>
      </c>
      <c r="AW1811" s="14" t="s">
        <v>32</v>
      </c>
      <c r="AX1811" s="14" t="s">
        <v>76</v>
      </c>
      <c r="AY1811" s="231" t="s">
        <v>272</v>
      </c>
    </row>
    <row r="1812" spans="1:65" s="14" customFormat="1" ht="22.5">
      <c r="B1812" s="221"/>
      <c r="C1812" s="222"/>
      <c r="D1812" s="212" t="s">
        <v>283</v>
      </c>
      <c r="E1812" s="223" t="s">
        <v>1</v>
      </c>
      <c r="F1812" s="224" t="s">
        <v>1641</v>
      </c>
      <c r="G1812" s="222"/>
      <c r="H1812" s="225">
        <v>214.1</v>
      </c>
      <c r="I1812" s="226"/>
      <c r="J1812" s="222"/>
      <c r="K1812" s="222"/>
      <c r="L1812" s="227"/>
      <c r="M1812" s="228"/>
      <c r="N1812" s="229"/>
      <c r="O1812" s="229"/>
      <c r="P1812" s="229"/>
      <c r="Q1812" s="229"/>
      <c r="R1812" s="229"/>
      <c r="S1812" s="229"/>
      <c r="T1812" s="230"/>
      <c r="AT1812" s="231" t="s">
        <v>283</v>
      </c>
      <c r="AU1812" s="231" t="s">
        <v>291</v>
      </c>
      <c r="AV1812" s="14" t="s">
        <v>84</v>
      </c>
      <c r="AW1812" s="14" t="s">
        <v>32</v>
      </c>
      <c r="AX1812" s="14" t="s">
        <v>76</v>
      </c>
      <c r="AY1812" s="231" t="s">
        <v>272</v>
      </c>
    </row>
    <row r="1813" spans="1:65" s="13" customFormat="1" ht="11.25">
      <c r="B1813" s="210"/>
      <c r="C1813" s="211"/>
      <c r="D1813" s="212" t="s">
        <v>283</v>
      </c>
      <c r="E1813" s="213" t="s">
        <v>1</v>
      </c>
      <c r="F1813" s="214" t="s">
        <v>854</v>
      </c>
      <c r="G1813" s="211"/>
      <c r="H1813" s="213" t="s">
        <v>1</v>
      </c>
      <c r="I1813" s="215"/>
      <c r="J1813" s="211"/>
      <c r="K1813" s="211"/>
      <c r="L1813" s="216"/>
      <c r="M1813" s="217"/>
      <c r="N1813" s="218"/>
      <c r="O1813" s="218"/>
      <c r="P1813" s="218"/>
      <c r="Q1813" s="218"/>
      <c r="R1813" s="218"/>
      <c r="S1813" s="218"/>
      <c r="T1813" s="219"/>
      <c r="AT1813" s="220" t="s">
        <v>283</v>
      </c>
      <c r="AU1813" s="220" t="s">
        <v>291</v>
      </c>
      <c r="AV1813" s="13" t="s">
        <v>16</v>
      </c>
      <c r="AW1813" s="13" t="s">
        <v>32</v>
      </c>
      <c r="AX1813" s="13" t="s">
        <v>76</v>
      </c>
      <c r="AY1813" s="220" t="s">
        <v>272</v>
      </c>
    </row>
    <row r="1814" spans="1:65" s="14" customFormat="1" ht="11.25">
      <c r="B1814" s="221"/>
      <c r="C1814" s="222"/>
      <c r="D1814" s="212" t="s">
        <v>283</v>
      </c>
      <c r="E1814" s="223" t="s">
        <v>1</v>
      </c>
      <c r="F1814" s="224" t="s">
        <v>1642</v>
      </c>
      <c r="G1814" s="222"/>
      <c r="H1814" s="225">
        <v>137.30000000000001</v>
      </c>
      <c r="I1814" s="226"/>
      <c r="J1814" s="222"/>
      <c r="K1814" s="222"/>
      <c r="L1814" s="227"/>
      <c r="M1814" s="228"/>
      <c r="N1814" s="229"/>
      <c r="O1814" s="229"/>
      <c r="P1814" s="229"/>
      <c r="Q1814" s="229"/>
      <c r="R1814" s="229"/>
      <c r="S1814" s="229"/>
      <c r="T1814" s="230"/>
      <c r="AT1814" s="231" t="s">
        <v>283</v>
      </c>
      <c r="AU1814" s="231" t="s">
        <v>291</v>
      </c>
      <c r="AV1814" s="14" t="s">
        <v>84</v>
      </c>
      <c r="AW1814" s="14" t="s">
        <v>32</v>
      </c>
      <c r="AX1814" s="14" t="s">
        <v>76</v>
      </c>
      <c r="AY1814" s="231" t="s">
        <v>272</v>
      </c>
    </row>
    <row r="1815" spans="1:65" s="2" customFormat="1" ht="24.2" customHeight="1">
      <c r="A1815" s="34"/>
      <c r="B1815" s="35"/>
      <c r="C1815" s="192" t="s">
        <v>1643</v>
      </c>
      <c r="D1815" s="192" t="s">
        <v>274</v>
      </c>
      <c r="E1815" s="193" t="s">
        <v>1644</v>
      </c>
      <c r="F1815" s="194" t="s">
        <v>1645</v>
      </c>
      <c r="G1815" s="195" t="s">
        <v>156</v>
      </c>
      <c r="H1815" s="196">
        <v>70.599999999999994</v>
      </c>
      <c r="I1815" s="197"/>
      <c r="J1815" s="198">
        <f>ROUND(I1815*H1815,2)</f>
        <v>0</v>
      </c>
      <c r="K1815" s="194" t="s">
        <v>278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7.3499999999999998E-3</v>
      </c>
      <c r="R1815" s="201">
        <f>Q1815*H1815</f>
        <v>0.51890999999999998</v>
      </c>
      <c r="S1815" s="201">
        <v>0</v>
      </c>
      <c r="T1815" s="202">
        <f>S1815*H1815</f>
        <v>0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279</v>
      </c>
      <c r="AT1815" s="203" t="s">
        <v>274</v>
      </c>
      <c r="AU1815" s="203" t="s">
        <v>291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279</v>
      </c>
      <c r="BM1815" s="203" t="s">
        <v>1646</v>
      </c>
    </row>
    <row r="1816" spans="1:65" s="2" customFormat="1" ht="11.25">
      <c r="A1816" s="34"/>
      <c r="B1816" s="35"/>
      <c r="C1816" s="36"/>
      <c r="D1816" s="205" t="s">
        <v>281</v>
      </c>
      <c r="E1816" s="36"/>
      <c r="F1816" s="206" t="s">
        <v>1647</v>
      </c>
      <c r="G1816" s="36"/>
      <c r="H1816" s="36"/>
      <c r="I1816" s="207"/>
      <c r="J1816" s="36"/>
      <c r="K1816" s="36"/>
      <c r="L1816" s="39"/>
      <c r="M1816" s="208"/>
      <c r="N1816" s="209"/>
      <c r="O1816" s="71"/>
      <c r="P1816" s="71"/>
      <c r="Q1816" s="71"/>
      <c r="R1816" s="71"/>
      <c r="S1816" s="71"/>
      <c r="T1816" s="72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T1816" s="17" t="s">
        <v>281</v>
      </c>
      <c r="AU1816" s="17" t="s">
        <v>291</v>
      </c>
    </row>
    <row r="1817" spans="1:65" s="13" customFormat="1" ht="22.5">
      <c r="B1817" s="210"/>
      <c r="C1817" s="211"/>
      <c r="D1817" s="212" t="s">
        <v>283</v>
      </c>
      <c r="E1817" s="213" t="s">
        <v>1</v>
      </c>
      <c r="F1817" s="214" t="s">
        <v>849</v>
      </c>
      <c r="G1817" s="211"/>
      <c r="H1817" s="213" t="s">
        <v>1</v>
      </c>
      <c r="I1817" s="215"/>
      <c r="J1817" s="211"/>
      <c r="K1817" s="211"/>
      <c r="L1817" s="216"/>
      <c r="M1817" s="217"/>
      <c r="N1817" s="218"/>
      <c r="O1817" s="218"/>
      <c r="P1817" s="218"/>
      <c r="Q1817" s="218"/>
      <c r="R1817" s="218"/>
      <c r="S1817" s="218"/>
      <c r="T1817" s="219"/>
      <c r="AT1817" s="220" t="s">
        <v>283</v>
      </c>
      <c r="AU1817" s="220" t="s">
        <v>291</v>
      </c>
      <c r="AV1817" s="13" t="s">
        <v>16</v>
      </c>
      <c r="AW1817" s="13" t="s">
        <v>32</v>
      </c>
      <c r="AX1817" s="13" t="s">
        <v>76</v>
      </c>
      <c r="AY1817" s="220" t="s">
        <v>272</v>
      </c>
    </row>
    <row r="1818" spans="1:65" s="13" customFormat="1" ht="11.25">
      <c r="B1818" s="210"/>
      <c r="C1818" s="211"/>
      <c r="D1818" s="212" t="s">
        <v>283</v>
      </c>
      <c r="E1818" s="213" t="s">
        <v>1</v>
      </c>
      <c r="F1818" s="214" t="s">
        <v>285</v>
      </c>
      <c r="G1818" s="211"/>
      <c r="H1818" s="213" t="s">
        <v>1</v>
      </c>
      <c r="I1818" s="215"/>
      <c r="J1818" s="211"/>
      <c r="K1818" s="211"/>
      <c r="L1818" s="216"/>
      <c r="M1818" s="217"/>
      <c r="N1818" s="218"/>
      <c r="O1818" s="218"/>
      <c r="P1818" s="218"/>
      <c r="Q1818" s="218"/>
      <c r="R1818" s="218"/>
      <c r="S1818" s="218"/>
      <c r="T1818" s="219"/>
      <c r="AT1818" s="220" t="s">
        <v>283</v>
      </c>
      <c r="AU1818" s="220" t="s">
        <v>291</v>
      </c>
      <c r="AV1818" s="13" t="s">
        <v>16</v>
      </c>
      <c r="AW1818" s="13" t="s">
        <v>32</v>
      </c>
      <c r="AX1818" s="13" t="s">
        <v>76</v>
      </c>
      <c r="AY1818" s="220" t="s">
        <v>272</v>
      </c>
    </row>
    <row r="1819" spans="1:65" s="13" customFormat="1" ht="11.25">
      <c r="B1819" s="210"/>
      <c r="C1819" s="211"/>
      <c r="D1819" s="212" t="s">
        <v>283</v>
      </c>
      <c r="E1819" s="213" t="s">
        <v>1</v>
      </c>
      <c r="F1819" s="214" t="s">
        <v>831</v>
      </c>
      <c r="G1819" s="211"/>
      <c r="H1819" s="213" t="s">
        <v>1</v>
      </c>
      <c r="I1819" s="215"/>
      <c r="J1819" s="211"/>
      <c r="K1819" s="211"/>
      <c r="L1819" s="216"/>
      <c r="M1819" s="217"/>
      <c r="N1819" s="218"/>
      <c r="O1819" s="218"/>
      <c r="P1819" s="218"/>
      <c r="Q1819" s="218"/>
      <c r="R1819" s="218"/>
      <c r="S1819" s="218"/>
      <c r="T1819" s="219"/>
      <c r="AT1819" s="220" t="s">
        <v>283</v>
      </c>
      <c r="AU1819" s="220" t="s">
        <v>291</v>
      </c>
      <c r="AV1819" s="13" t="s">
        <v>16</v>
      </c>
      <c r="AW1819" s="13" t="s">
        <v>32</v>
      </c>
      <c r="AX1819" s="13" t="s">
        <v>76</v>
      </c>
      <c r="AY1819" s="220" t="s">
        <v>272</v>
      </c>
    </row>
    <row r="1820" spans="1:65" s="14" customFormat="1" ht="11.25">
      <c r="B1820" s="221"/>
      <c r="C1820" s="222"/>
      <c r="D1820" s="212" t="s">
        <v>283</v>
      </c>
      <c r="E1820" s="223" t="s">
        <v>1</v>
      </c>
      <c r="F1820" s="224" t="s">
        <v>1648</v>
      </c>
      <c r="G1820" s="222"/>
      <c r="H1820" s="225">
        <v>24.4</v>
      </c>
      <c r="I1820" s="226"/>
      <c r="J1820" s="222"/>
      <c r="K1820" s="222"/>
      <c r="L1820" s="227"/>
      <c r="M1820" s="228"/>
      <c r="N1820" s="229"/>
      <c r="O1820" s="229"/>
      <c r="P1820" s="229"/>
      <c r="Q1820" s="229"/>
      <c r="R1820" s="229"/>
      <c r="S1820" s="229"/>
      <c r="T1820" s="230"/>
      <c r="AT1820" s="231" t="s">
        <v>283</v>
      </c>
      <c r="AU1820" s="231" t="s">
        <v>291</v>
      </c>
      <c r="AV1820" s="14" t="s">
        <v>84</v>
      </c>
      <c r="AW1820" s="14" t="s">
        <v>32</v>
      </c>
      <c r="AX1820" s="14" t="s">
        <v>76</v>
      </c>
      <c r="AY1820" s="231" t="s">
        <v>272</v>
      </c>
    </row>
    <row r="1821" spans="1:65" s="13" customFormat="1" ht="11.25">
      <c r="B1821" s="210"/>
      <c r="C1821" s="211"/>
      <c r="D1821" s="212" t="s">
        <v>283</v>
      </c>
      <c r="E1821" s="213" t="s">
        <v>1</v>
      </c>
      <c r="F1821" s="214" t="s">
        <v>833</v>
      </c>
      <c r="G1821" s="211"/>
      <c r="H1821" s="213" t="s">
        <v>1</v>
      </c>
      <c r="I1821" s="215"/>
      <c r="J1821" s="211"/>
      <c r="K1821" s="211"/>
      <c r="L1821" s="216"/>
      <c r="M1821" s="217"/>
      <c r="N1821" s="218"/>
      <c r="O1821" s="218"/>
      <c r="P1821" s="218"/>
      <c r="Q1821" s="218"/>
      <c r="R1821" s="218"/>
      <c r="S1821" s="218"/>
      <c r="T1821" s="219"/>
      <c r="AT1821" s="220" t="s">
        <v>283</v>
      </c>
      <c r="AU1821" s="220" t="s">
        <v>291</v>
      </c>
      <c r="AV1821" s="13" t="s">
        <v>16</v>
      </c>
      <c r="AW1821" s="13" t="s">
        <v>32</v>
      </c>
      <c r="AX1821" s="13" t="s">
        <v>76</v>
      </c>
      <c r="AY1821" s="220" t="s">
        <v>272</v>
      </c>
    </row>
    <row r="1822" spans="1:65" s="14" customFormat="1" ht="11.25">
      <c r="B1822" s="221"/>
      <c r="C1822" s="222"/>
      <c r="D1822" s="212" t="s">
        <v>283</v>
      </c>
      <c r="E1822" s="223" t="s">
        <v>1</v>
      </c>
      <c r="F1822" s="224" t="s">
        <v>1649</v>
      </c>
      <c r="G1822" s="222"/>
      <c r="H1822" s="225">
        <v>17.8</v>
      </c>
      <c r="I1822" s="226"/>
      <c r="J1822" s="222"/>
      <c r="K1822" s="222"/>
      <c r="L1822" s="227"/>
      <c r="M1822" s="228"/>
      <c r="N1822" s="229"/>
      <c r="O1822" s="229"/>
      <c r="P1822" s="229"/>
      <c r="Q1822" s="229"/>
      <c r="R1822" s="229"/>
      <c r="S1822" s="229"/>
      <c r="T1822" s="230"/>
      <c r="AT1822" s="231" t="s">
        <v>283</v>
      </c>
      <c r="AU1822" s="231" t="s">
        <v>291</v>
      </c>
      <c r="AV1822" s="14" t="s">
        <v>84</v>
      </c>
      <c r="AW1822" s="14" t="s">
        <v>32</v>
      </c>
      <c r="AX1822" s="14" t="s">
        <v>76</v>
      </c>
      <c r="AY1822" s="231" t="s">
        <v>272</v>
      </c>
    </row>
    <row r="1823" spans="1:65" s="13" customFormat="1" ht="11.25">
      <c r="B1823" s="210"/>
      <c r="C1823" s="211"/>
      <c r="D1823" s="212" t="s">
        <v>283</v>
      </c>
      <c r="E1823" s="213" t="s">
        <v>1</v>
      </c>
      <c r="F1823" s="214" t="s">
        <v>837</v>
      </c>
      <c r="G1823" s="211"/>
      <c r="H1823" s="213" t="s">
        <v>1</v>
      </c>
      <c r="I1823" s="215"/>
      <c r="J1823" s="211"/>
      <c r="K1823" s="211"/>
      <c r="L1823" s="216"/>
      <c r="M1823" s="217"/>
      <c r="N1823" s="218"/>
      <c r="O1823" s="218"/>
      <c r="P1823" s="218"/>
      <c r="Q1823" s="218"/>
      <c r="R1823" s="218"/>
      <c r="S1823" s="218"/>
      <c r="T1823" s="219"/>
      <c r="AT1823" s="220" t="s">
        <v>283</v>
      </c>
      <c r="AU1823" s="220" t="s">
        <v>291</v>
      </c>
      <c r="AV1823" s="13" t="s">
        <v>16</v>
      </c>
      <c r="AW1823" s="13" t="s">
        <v>32</v>
      </c>
      <c r="AX1823" s="13" t="s">
        <v>76</v>
      </c>
      <c r="AY1823" s="220" t="s">
        <v>272</v>
      </c>
    </row>
    <row r="1824" spans="1:65" s="14" customFormat="1" ht="11.25">
      <c r="B1824" s="221"/>
      <c r="C1824" s="222"/>
      <c r="D1824" s="212" t="s">
        <v>283</v>
      </c>
      <c r="E1824" s="223" t="s">
        <v>1</v>
      </c>
      <c r="F1824" s="224" t="s">
        <v>1650</v>
      </c>
      <c r="G1824" s="222"/>
      <c r="H1824" s="225">
        <v>10.6</v>
      </c>
      <c r="I1824" s="226"/>
      <c r="J1824" s="222"/>
      <c r="K1824" s="222"/>
      <c r="L1824" s="227"/>
      <c r="M1824" s="228"/>
      <c r="N1824" s="229"/>
      <c r="O1824" s="229"/>
      <c r="P1824" s="229"/>
      <c r="Q1824" s="229"/>
      <c r="R1824" s="229"/>
      <c r="S1824" s="229"/>
      <c r="T1824" s="230"/>
      <c r="AT1824" s="231" t="s">
        <v>283</v>
      </c>
      <c r="AU1824" s="231" t="s">
        <v>291</v>
      </c>
      <c r="AV1824" s="14" t="s">
        <v>84</v>
      </c>
      <c r="AW1824" s="14" t="s">
        <v>32</v>
      </c>
      <c r="AX1824" s="14" t="s">
        <v>76</v>
      </c>
      <c r="AY1824" s="231" t="s">
        <v>272</v>
      </c>
    </row>
    <row r="1825" spans="1:65" s="14" customFormat="1" ht="11.25">
      <c r="B1825" s="221"/>
      <c r="C1825" s="222"/>
      <c r="D1825" s="212" t="s">
        <v>283</v>
      </c>
      <c r="E1825" s="223" t="s">
        <v>1</v>
      </c>
      <c r="F1825" s="224" t="s">
        <v>1651</v>
      </c>
      <c r="G1825" s="222"/>
      <c r="H1825" s="225">
        <v>17.8</v>
      </c>
      <c r="I1825" s="226"/>
      <c r="J1825" s="222"/>
      <c r="K1825" s="222"/>
      <c r="L1825" s="227"/>
      <c r="M1825" s="228"/>
      <c r="N1825" s="229"/>
      <c r="O1825" s="229"/>
      <c r="P1825" s="229"/>
      <c r="Q1825" s="229"/>
      <c r="R1825" s="229"/>
      <c r="S1825" s="229"/>
      <c r="T1825" s="230"/>
      <c r="AT1825" s="231" t="s">
        <v>283</v>
      </c>
      <c r="AU1825" s="231" t="s">
        <v>291</v>
      </c>
      <c r="AV1825" s="14" t="s">
        <v>84</v>
      </c>
      <c r="AW1825" s="14" t="s">
        <v>32</v>
      </c>
      <c r="AX1825" s="14" t="s">
        <v>76</v>
      </c>
      <c r="AY1825" s="231" t="s">
        <v>272</v>
      </c>
    </row>
    <row r="1826" spans="1:65" s="2" customFormat="1" ht="24.2" customHeight="1">
      <c r="A1826" s="34"/>
      <c r="B1826" s="35"/>
      <c r="C1826" s="192" t="s">
        <v>1652</v>
      </c>
      <c r="D1826" s="192" t="s">
        <v>274</v>
      </c>
      <c r="E1826" s="193" t="s">
        <v>1653</v>
      </c>
      <c r="F1826" s="194" t="s">
        <v>1654</v>
      </c>
      <c r="G1826" s="195" t="s">
        <v>156</v>
      </c>
      <c r="H1826" s="196">
        <v>1744.8</v>
      </c>
      <c r="I1826" s="197"/>
      <c r="J1826" s="198">
        <f>ROUND(I1826*H1826,2)</f>
        <v>0</v>
      </c>
      <c r="K1826" s="194" t="s">
        <v>278</v>
      </c>
      <c r="L1826" s="39"/>
      <c r="M1826" s="199" t="s">
        <v>1</v>
      </c>
      <c r="N1826" s="200" t="s">
        <v>41</v>
      </c>
      <c r="O1826" s="71"/>
      <c r="P1826" s="201">
        <f>O1826*H1826</f>
        <v>0</v>
      </c>
      <c r="Q1826" s="201">
        <v>1.3599999999999999E-2</v>
      </c>
      <c r="R1826" s="201">
        <f>Q1826*H1826</f>
        <v>23.729279999999999</v>
      </c>
      <c r="S1826" s="201">
        <v>0</v>
      </c>
      <c r="T1826" s="202">
        <f>S1826*H1826</f>
        <v>0</v>
      </c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R1826" s="203" t="s">
        <v>279</v>
      </c>
      <c r="AT1826" s="203" t="s">
        <v>274</v>
      </c>
      <c r="AU1826" s="203" t="s">
        <v>291</v>
      </c>
      <c r="AY1826" s="17" t="s">
        <v>272</v>
      </c>
      <c r="BE1826" s="204">
        <f>IF(N1826="základní",J1826,0)</f>
        <v>0</v>
      </c>
      <c r="BF1826" s="204">
        <f>IF(N1826="snížená",J1826,0)</f>
        <v>0</v>
      </c>
      <c r="BG1826" s="204">
        <f>IF(N1826="zákl. přenesená",J1826,0)</f>
        <v>0</v>
      </c>
      <c r="BH1826" s="204">
        <f>IF(N1826="sníž. přenesená",J1826,0)</f>
        <v>0</v>
      </c>
      <c r="BI1826" s="204">
        <f>IF(N1826="nulová",J1826,0)</f>
        <v>0</v>
      </c>
      <c r="BJ1826" s="17" t="s">
        <v>16</v>
      </c>
      <c r="BK1826" s="204">
        <f>ROUND(I1826*H1826,2)</f>
        <v>0</v>
      </c>
      <c r="BL1826" s="17" t="s">
        <v>279</v>
      </c>
      <c r="BM1826" s="203" t="s">
        <v>1655</v>
      </c>
    </row>
    <row r="1827" spans="1:65" s="2" customFormat="1" ht="11.25">
      <c r="A1827" s="34"/>
      <c r="B1827" s="35"/>
      <c r="C1827" s="36"/>
      <c r="D1827" s="205" t="s">
        <v>281</v>
      </c>
      <c r="E1827" s="36"/>
      <c r="F1827" s="206" t="s">
        <v>1656</v>
      </c>
      <c r="G1827" s="36"/>
      <c r="H1827" s="36"/>
      <c r="I1827" s="207"/>
      <c r="J1827" s="36"/>
      <c r="K1827" s="36"/>
      <c r="L1827" s="39"/>
      <c r="M1827" s="208"/>
      <c r="N1827" s="209"/>
      <c r="O1827" s="71"/>
      <c r="P1827" s="71"/>
      <c r="Q1827" s="71"/>
      <c r="R1827" s="71"/>
      <c r="S1827" s="71"/>
      <c r="T1827" s="72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  <c r="AT1827" s="17" t="s">
        <v>281</v>
      </c>
      <c r="AU1827" s="17" t="s">
        <v>291</v>
      </c>
    </row>
    <row r="1828" spans="1:65" s="13" customFormat="1" ht="22.5">
      <c r="B1828" s="210"/>
      <c r="C1828" s="211"/>
      <c r="D1828" s="212" t="s">
        <v>283</v>
      </c>
      <c r="E1828" s="213" t="s">
        <v>1</v>
      </c>
      <c r="F1828" s="214" t="s">
        <v>849</v>
      </c>
      <c r="G1828" s="211"/>
      <c r="H1828" s="213" t="s">
        <v>1</v>
      </c>
      <c r="I1828" s="215"/>
      <c r="J1828" s="211"/>
      <c r="K1828" s="211"/>
      <c r="L1828" s="216"/>
      <c r="M1828" s="217"/>
      <c r="N1828" s="218"/>
      <c r="O1828" s="218"/>
      <c r="P1828" s="218"/>
      <c r="Q1828" s="218"/>
      <c r="R1828" s="218"/>
      <c r="S1828" s="218"/>
      <c r="T1828" s="219"/>
      <c r="AT1828" s="220" t="s">
        <v>283</v>
      </c>
      <c r="AU1828" s="220" t="s">
        <v>291</v>
      </c>
      <c r="AV1828" s="13" t="s">
        <v>16</v>
      </c>
      <c r="AW1828" s="13" t="s">
        <v>32</v>
      </c>
      <c r="AX1828" s="13" t="s">
        <v>76</v>
      </c>
      <c r="AY1828" s="220" t="s">
        <v>272</v>
      </c>
    </row>
    <row r="1829" spans="1:65" s="13" customFormat="1" ht="11.25">
      <c r="B1829" s="210"/>
      <c r="C1829" s="211"/>
      <c r="D1829" s="212" t="s">
        <v>283</v>
      </c>
      <c r="E1829" s="213" t="s">
        <v>1</v>
      </c>
      <c r="F1829" s="214" t="s">
        <v>285</v>
      </c>
      <c r="G1829" s="211"/>
      <c r="H1829" s="213" t="s">
        <v>1</v>
      </c>
      <c r="I1829" s="215"/>
      <c r="J1829" s="211"/>
      <c r="K1829" s="211"/>
      <c r="L1829" s="216"/>
      <c r="M1829" s="217"/>
      <c r="N1829" s="218"/>
      <c r="O1829" s="218"/>
      <c r="P1829" s="218"/>
      <c r="Q1829" s="218"/>
      <c r="R1829" s="218"/>
      <c r="S1829" s="218"/>
      <c r="T1829" s="219"/>
      <c r="AT1829" s="220" t="s">
        <v>283</v>
      </c>
      <c r="AU1829" s="220" t="s">
        <v>291</v>
      </c>
      <c r="AV1829" s="13" t="s">
        <v>16</v>
      </c>
      <c r="AW1829" s="13" t="s">
        <v>32</v>
      </c>
      <c r="AX1829" s="13" t="s">
        <v>76</v>
      </c>
      <c r="AY1829" s="220" t="s">
        <v>272</v>
      </c>
    </row>
    <row r="1830" spans="1:65" s="13" customFormat="1" ht="11.25">
      <c r="B1830" s="210"/>
      <c r="C1830" s="211"/>
      <c r="D1830" s="212" t="s">
        <v>283</v>
      </c>
      <c r="E1830" s="213" t="s">
        <v>1</v>
      </c>
      <c r="F1830" s="214" t="s">
        <v>1213</v>
      </c>
      <c r="G1830" s="211"/>
      <c r="H1830" s="213" t="s">
        <v>1</v>
      </c>
      <c r="I1830" s="215"/>
      <c r="J1830" s="211"/>
      <c r="K1830" s="211"/>
      <c r="L1830" s="216"/>
      <c r="M1830" s="217"/>
      <c r="N1830" s="218"/>
      <c r="O1830" s="218"/>
      <c r="P1830" s="218"/>
      <c r="Q1830" s="218"/>
      <c r="R1830" s="218"/>
      <c r="S1830" s="218"/>
      <c r="T1830" s="219"/>
      <c r="AT1830" s="220" t="s">
        <v>283</v>
      </c>
      <c r="AU1830" s="220" t="s">
        <v>291</v>
      </c>
      <c r="AV1830" s="13" t="s">
        <v>16</v>
      </c>
      <c r="AW1830" s="13" t="s">
        <v>32</v>
      </c>
      <c r="AX1830" s="13" t="s">
        <v>76</v>
      </c>
      <c r="AY1830" s="220" t="s">
        <v>272</v>
      </c>
    </row>
    <row r="1831" spans="1:65" s="14" customFormat="1" ht="45">
      <c r="B1831" s="221"/>
      <c r="C1831" s="222"/>
      <c r="D1831" s="212" t="s">
        <v>283</v>
      </c>
      <c r="E1831" s="223" t="s">
        <v>1</v>
      </c>
      <c r="F1831" s="224" t="s">
        <v>1636</v>
      </c>
      <c r="G1831" s="222"/>
      <c r="H1831" s="225">
        <v>288.85000000000002</v>
      </c>
      <c r="I1831" s="226"/>
      <c r="J1831" s="222"/>
      <c r="K1831" s="222"/>
      <c r="L1831" s="227"/>
      <c r="M1831" s="228"/>
      <c r="N1831" s="229"/>
      <c r="O1831" s="229"/>
      <c r="P1831" s="229"/>
      <c r="Q1831" s="229"/>
      <c r="R1831" s="229"/>
      <c r="S1831" s="229"/>
      <c r="T1831" s="230"/>
      <c r="AT1831" s="231" t="s">
        <v>283</v>
      </c>
      <c r="AU1831" s="231" t="s">
        <v>291</v>
      </c>
      <c r="AV1831" s="14" t="s">
        <v>84</v>
      </c>
      <c r="AW1831" s="14" t="s">
        <v>32</v>
      </c>
      <c r="AX1831" s="14" t="s">
        <v>76</v>
      </c>
      <c r="AY1831" s="231" t="s">
        <v>272</v>
      </c>
    </row>
    <row r="1832" spans="1:65" s="14" customFormat="1" ht="22.5">
      <c r="B1832" s="221"/>
      <c r="C1832" s="222"/>
      <c r="D1832" s="212" t="s">
        <v>283</v>
      </c>
      <c r="E1832" s="223" t="s">
        <v>1</v>
      </c>
      <c r="F1832" s="224" t="s">
        <v>1637</v>
      </c>
      <c r="G1832" s="222"/>
      <c r="H1832" s="225">
        <v>190.95</v>
      </c>
      <c r="I1832" s="226"/>
      <c r="J1832" s="222"/>
      <c r="K1832" s="222"/>
      <c r="L1832" s="227"/>
      <c r="M1832" s="228"/>
      <c r="N1832" s="229"/>
      <c r="O1832" s="229"/>
      <c r="P1832" s="229"/>
      <c r="Q1832" s="229"/>
      <c r="R1832" s="229"/>
      <c r="S1832" s="229"/>
      <c r="T1832" s="230"/>
      <c r="AT1832" s="231" t="s">
        <v>283</v>
      </c>
      <c r="AU1832" s="231" t="s">
        <v>291</v>
      </c>
      <c r="AV1832" s="14" t="s">
        <v>84</v>
      </c>
      <c r="AW1832" s="14" t="s">
        <v>32</v>
      </c>
      <c r="AX1832" s="14" t="s">
        <v>76</v>
      </c>
      <c r="AY1832" s="231" t="s">
        <v>272</v>
      </c>
    </row>
    <row r="1833" spans="1:65" s="13" customFormat="1" ht="11.25">
      <c r="B1833" s="210"/>
      <c r="C1833" s="211"/>
      <c r="D1833" s="212" t="s">
        <v>283</v>
      </c>
      <c r="E1833" s="213" t="s">
        <v>1</v>
      </c>
      <c r="F1833" s="214" t="s">
        <v>833</v>
      </c>
      <c r="G1833" s="211"/>
      <c r="H1833" s="213" t="s">
        <v>1</v>
      </c>
      <c r="I1833" s="215"/>
      <c r="J1833" s="211"/>
      <c r="K1833" s="211"/>
      <c r="L1833" s="216"/>
      <c r="M1833" s="217"/>
      <c r="N1833" s="218"/>
      <c r="O1833" s="218"/>
      <c r="P1833" s="218"/>
      <c r="Q1833" s="218"/>
      <c r="R1833" s="218"/>
      <c r="S1833" s="218"/>
      <c r="T1833" s="219"/>
      <c r="AT1833" s="220" t="s">
        <v>283</v>
      </c>
      <c r="AU1833" s="220" t="s">
        <v>291</v>
      </c>
      <c r="AV1833" s="13" t="s">
        <v>16</v>
      </c>
      <c r="AW1833" s="13" t="s">
        <v>32</v>
      </c>
      <c r="AX1833" s="13" t="s">
        <v>76</v>
      </c>
      <c r="AY1833" s="220" t="s">
        <v>272</v>
      </c>
    </row>
    <row r="1834" spans="1:65" s="14" customFormat="1" ht="33.75">
      <c r="B1834" s="221"/>
      <c r="C1834" s="222"/>
      <c r="D1834" s="212" t="s">
        <v>283</v>
      </c>
      <c r="E1834" s="223" t="s">
        <v>1</v>
      </c>
      <c r="F1834" s="224" t="s">
        <v>1657</v>
      </c>
      <c r="G1834" s="222"/>
      <c r="H1834" s="225">
        <v>324.39999999999998</v>
      </c>
      <c r="I1834" s="226"/>
      <c r="J1834" s="222"/>
      <c r="K1834" s="222"/>
      <c r="L1834" s="227"/>
      <c r="M1834" s="228"/>
      <c r="N1834" s="229"/>
      <c r="O1834" s="229"/>
      <c r="P1834" s="229"/>
      <c r="Q1834" s="229"/>
      <c r="R1834" s="229"/>
      <c r="S1834" s="229"/>
      <c r="T1834" s="230"/>
      <c r="AT1834" s="231" t="s">
        <v>283</v>
      </c>
      <c r="AU1834" s="231" t="s">
        <v>291</v>
      </c>
      <c r="AV1834" s="14" t="s">
        <v>84</v>
      </c>
      <c r="AW1834" s="14" t="s">
        <v>32</v>
      </c>
      <c r="AX1834" s="14" t="s">
        <v>76</v>
      </c>
      <c r="AY1834" s="231" t="s">
        <v>272</v>
      </c>
    </row>
    <row r="1835" spans="1:65" s="14" customFormat="1" ht="22.5">
      <c r="B1835" s="221"/>
      <c r="C1835" s="222"/>
      <c r="D1835" s="212" t="s">
        <v>283</v>
      </c>
      <c r="E1835" s="223" t="s">
        <v>1</v>
      </c>
      <c r="F1835" s="224" t="s">
        <v>1658</v>
      </c>
      <c r="G1835" s="222"/>
      <c r="H1835" s="225">
        <v>278.39999999999998</v>
      </c>
      <c r="I1835" s="226"/>
      <c r="J1835" s="222"/>
      <c r="K1835" s="222"/>
      <c r="L1835" s="227"/>
      <c r="M1835" s="228"/>
      <c r="N1835" s="229"/>
      <c r="O1835" s="229"/>
      <c r="P1835" s="229"/>
      <c r="Q1835" s="229"/>
      <c r="R1835" s="229"/>
      <c r="S1835" s="229"/>
      <c r="T1835" s="230"/>
      <c r="AT1835" s="231" t="s">
        <v>283</v>
      </c>
      <c r="AU1835" s="231" t="s">
        <v>291</v>
      </c>
      <c r="AV1835" s="14" t="s">
        <v>84</v>
      </c>
      <c r="AW1835" s="14" t="s">
        <v>32</v>
      </c>
      <c r="AX1835" s="14" t="s">
        <v>76</v>
      </c>
      <c r="AY1835" s="231" t="s">
        <v>272</v>
      </c>
    </row>
    <row r="1836" spans="1:65" s="13" customFormat="1" ht="11.25">
      <c r="B1836" s="210"/>
      <c r="C1836" s="211"/>
      <c r="D1836" s="212" t="s">
        <v>283</v>
      </c>
      <c r="E1836" s="213" t="s">
        <v>1</v>
      </c>
      <c r="F1836" s="214" t="s">
        <v>837</v>
      </c>
      <c r="G1836" s="211"/>
      <c r="H1836" s="213" t="s">
        <v>1</v>
      </c>
      <c r="I1836" s="215"/>
      <c r="J1836" s="211"/>
      <c r="K1836" s="211"/>
      <c r="L1836" s="216"/>
      <c r="M1836" s="217"/>
      <c r="N1836" s="218"/>
      <c r="O1836" s="218"/>
      <c r="P1836" s="218"/>
      <c r="Q1836" s="218"/>
      <c r="R1836" s="218"/>
      <c r="S1836" s="218"/>
      <c r="T1836" s="219"/>
      <c r="AT1836" s="220" t="s">
        <v>283</v>
      </c>
      <c r="AU1836" s="220" t="s">
        <v>291</v>
      </c>
      <c r="AV1836" s="13" t="s">
        <v>16</v>
      </c>
      <c r="AW1836" s="13" t="s">
        <v>32</v>
      </c>
      <c r="AX1836" s="13" t="s">
        <v>76</v>
      </c>
      <c r="AY1836" s="220" t="s">
        <v>272</v>
      </c>
    </row>
    <row r="1837" spans="1:65" s="14" customFormat="1" ht="33.75">
      <c r="B1837" s="221"/>
      <c r="C1837" s="222"/>
      <c r="D1837" s="212" t="s">
        <v>283</v>
      </c>
      <c r="E1837" s="223" t="s">
        <v>1</v>
      </c>
      <c r="F1837" s="224" t="s">
        <v>1659</v>
      </c>
      <c r="G1837" s="222"/>
      <c r="H1837" s="225">
        <v>259.3</v>
      </c>
      <c r="I1837" s="226"/>
      <c r="J1837" s="222"/>
      <c r="K1837" s="222"/>
      <c r="L1837" s="227"/>
      <c r="M1837" s="228"/>
      <c r="N1837" s="229"/>
      <c r="O1837" s="229"/>
      <c r="P1837" s="229"/>
      <c r="Q1837" s="229"/>
      <c r="R1837" s="229"/>
      <c r="S1837" s="229"/>
      <c r="T1837" s="230"/>
      <c r="AT1837" s="231" t="s">
        <v>283</v>
      </c>
      <c r="AU1837" s="231" t="s">
        <v>291</v>
      </c>
      <c r="AV1837" s="14" t="s">
        <v>84</v>
      </c>
      <c r="AW1837" s="14" t="s">
        <v>32</v>
      </c>
      <c r="AX1837" s="14" t="s">
        <v>76</v>
      </c>
      <c r="AY1837" s="231" t="s">
        <v>272</v>
      </c>
    </row>
    <row r="1838" spans="1:65" s="14" customFormat="1" ht="22.5">
      <c r="B1838" s="221"/>
      <c r="C1838" s="222"/>
      <c r="D1838" s="212" t="s">
        <v>283</v>
      </c>
      <c r="E1838" s="223" t="s">
        <v>1</v>
      </c>
      <c r="F1838" s="224" t="s">
        <v>1660</v>
      </c>
      <c r="G1838" s="222"/>
      <c r="H1838" s="225">
        <v>272.3</v>
      </c>
      <c r="I1838" s="226"/>
      <c r="J1838" s="222"/>
      <c r="K1838" s="222"/>
      <c r="L1838" s="227"/>
      <c r="M1838" s="228"/>
      <c r="N1838" s="229"/>
      <c r="O1838" s="229"/>
      <c r="P1838" s="229"/>
      <c r="Q1838" s="229"/>
      <c r="R1838" s="229"/>
      <c r="S1838" s="229"/>
      <c r="T1838" s="230"/>
      <c r="AT1838" s="231" t="s">
        <v>283</v>
      </c>
      <c r="AU1838" s="231" t="s">
        <v>291</v>
      </c>
      <c r="AV1838" s="14" t="s">
        <v>84</v>
      </c>
      <c r="AW1838" s="14" t="s">
        <v>32</v>
      </c>
      <c r="AX1838" s="14" t="s">
        <v>76</v>
      </c>
      <c r="AY1838" s="231" t="s">
        <v>272</v>
      </c>
    </row>
    <row r="1839" spans="1:65" s="13" customFormat="1" ht="11.25">
      <c r="B1839" s="210"/>
      <c r="C1839" s="211"/>
      <c r="D1839" s="212" t="s">
        <v>283</v>
      </c>
      <c r="E1839" s="213" t="s">
        <v>1</v>
      </c>
      <c r="F1839" s="214" t="s">
        <v>854</v>
      </c>
      <c r="G1839" s="211"/>
      <c r="H1839" s="213" t="s">
        <v>1</v>
      </c>
      <c r="I1839" s="215"/>
      <c r="J1839" s="211"/>
      <c r="K1839" s="211"/>
      <c r="L1839" s="216"/>
      <c r="M1839" s="217"/>
      <c r="N1839" s="218"/>
      <c r="O1839" s="218"/>
      <c r="P1839" s="218"/>
      <c r="Q1839" s="218"/>
      <c r="R1839" s="218"/>
      <c r="S1839" s="218"/>
      <c r="T1839" s="219"/>
      <c r="AT1839" s="220" t="s">
        <v>283</v>
      </c>
      <c r="AU1839" s="220" t="s">
        <v>291</v>
      </c>
      <c r="AV1839" s="13" t="s">
        <v>16</v>
      </c>
      <c r="AW1839" s="13" t="s">
        <v>32</v>
      </c>
      <c r="AX1839" s="13" t="s">
        <v>76</v>
      </c>
      <c r="AY1839" s="220" t="s">
        <v>272</v>
      </c>
    </row>
    <row r="1840" spans="1:65" s="14" customFormat="1" ht="11.25">
      <c r="B1840" s="221"/>
      <c r="C1840" s="222"/>
      <c r="D1840" s="212" t="s">
        <v>283</v>
      </c>
      <c r="E1840" s="223" t="s">
        <v>1</v>
      </c>
      <c r="F1840" s="224" t="s">
        <v>1642</v>
      </c>
      <c r="G1840" s="222"/>
      <c r="H1840" s="225">
        <v>137.30000000000001</v>
      </c>
      <c r="I1840" s="226"/>
      <c r="J1840" s="222"/>
      <c r="K1840" s="222"/>
      <c r="L1840" s="227"/>
      <c r="M1840" s="228"/>
      <c r="N1840" s="229"/>
      <c r="O1840" s="229"/>
      <c r="P1840" s="229"/>
      <c r="Q1840" s="229"/>
      <c r="R1840" s="229"/>
      <c r="S1840" s="229"/>
      <c r="T1840" s="230"/>
      <c r="AT1840" s="231" t="s">
        <v>283</v>
      </c>
      <c r="AU1840" s="231" t="s">
        <v>291</v>
      </c>
      <c r="AV1840" s="14" t="s">
        <v>84</v>
      </c>
      <c r="AW1840" s="14" t="s">
        <v>32</v>
      </c>
      <c r="AX1840" s="14" t="s">
        <v>76</v>
      </c>
      <c r="AY1840" s="231" t="s">
        <v>272</v>
      </c>
    </row>
    <row r="1841" spans="1:65" s="13" customFormat="1" ht="11.25">
      <c r="B1841" s="210"/>
      <c r="C1841" s="211"/>
      <c r="D1841" s="212" t="s">
        <v>283</v>
      </c>
      <c r="E1841" s="213" t="s">
        <v>1</v>
      </c>
      <c r="F1841" s="214" t="s">
        <v>285</v>
      </c>
      <c r="G1841" s="211"/>
      <c r="H1841" s="213" t="s">
        <v>1</v>
      </c>
      <c r="I1841" s="215"/>
      <c r="J1841" s="211"/>
      <c r="K1841" s="211"/>
      <c r="L1841" s="216"/>
      <c r="M1841" s="217"/>
      <c r="N1841" s="218"/>
      <c r="O1841" s="218"/>
      <c r="P1841" s="218"/>
      <c r="Q1841" s="218"/>
      <c r="R1841" s="218"/>
      <c r="S1841" s="218"/>
      <c r="T1841" s="219"/>
      <c r="AT1841" s="220" t="s">
        <v>283</v>
      </c>
      <c r="AU1841" s="220" t="s">
        <v>291</v>
      </c>
      <c r="AV1841" s="13" t="s">
        <v>16</v>
      </c>
      <c r="AW1841" s="13" t="s">
        <v>32</v>
      </c>
      <c r="AX1841" s="13" t="s">
        <v>76</v>
      </c>
      <c r="AY1841" s="220" t="s">
        <v>272</v>
      </c>
    </row>
    <row r="1842" spans="1:65" s="13" customFormat="1" ht="11.25">
      <c r="B1842" s="210"/>
      <c r="C1842" s="211"/>
      <c r="D1842" s="212" t="s">
        <v>283</v>
      </c>
      <c r="E1842" s="213" t="s">
        <v>1</v>
      </c>
      <c r="F1842" s="214" t="s">
        <v>1661</v>
      </c>
      <c r="G1842" s="211"/>
      <c r="H1842" s="213" t="s">
        <v>1</v>
      </c>
      <c r="I1842" s="215"/>
      <c r="J1842" s="211"/>
      <c r="K1842" s="211"/>
      <c r="L1842" s="216"/>
      <c r="M1842" s="217"/>
      <c r="N1842" s="218"/>
      <c r="O1842" s="218"/>
      <c r="P1842" s="218"/>
      <c r="Q1842" s="218"/>
      <c r="R1842" s="218"/>
      <c r="S1842" s="218"/>
      <c r="T1842" s="219"/>
      <c r="AT1842" s="220" t="s">
        <v>283</v>
      </c>
      <c r="AU1842" s="220" t="s">
        <v>291</v>
      </c>
      <c r="AV1842" s="13" t="s">
        <v>16</v>
      </c>
      <c r="AW1842" s="13" t="s">
        <v>32</v>
      </c>
      <c r="AX1842" s="13" t="s">
        <v>76</v>
      </c>
      <c r="AY1842" s="220" t="s">
        <v>272</v>
      </c>
    </row>
    <row r="1843" spans="1:65" s="14" customFormat="1" ht="11.25">
      <c r="B1843" s="221"/>
      <c r="C1843" s="222"/>
      <c r="D1843" s="212" t="s">
        <v>283</v>
      </c>
      <c r="E1843" s="223" t="s">
        <v>1</v>
      </c>
      <c r="F1843" s="224" t="s">
        <v>1662</v>
      </c>
      <c r="G1843" s="222"/>
      <c r="H1843" s="225">
        <v>-6.7</v>
      </c>
      <c r="I1843" s="226"/>
      <c r="J1843" s="222"/>
      <c r="K1843" s="222"/>
      <c r="L1843" s="227"/>
      <c r="M1843" s="228"/>
      <c r="N1843" s="229"/>
      <c r="O1843" s="229"/>
      <c r="P1843" s="229"/>
      <c r="Q1843" s="229"/>
      <c r="R1843" s="229"/>
      <c r="S1843" s="229"/>
      <c r="T1843" s="230"/>
      <c r="AT1843" s="231" t="s">
        <v>283</v>
      </c>
      <c r="AU1843" s="231" t="s">
        <v>291</v>
      </c>
      <c r="AV1843" s="14" t="s">
        <v>84</v>
      </c>
      <c r="AW1843" s="14" t="s">
        <v>32</v>
      </c>
      <c r="AX1843" s="14" t="s">
        <v>76</v>
      </c>
      <c r="AY1843" s="231" t="s">
        <v>272</v>
      </c>
    </row>
    <row r="1844" spans="1:65" s="2" customFormat="1" ht="24.2" customHeight="1">
      <c r="A1844" s="34"/>
      <c r="B1844" s="35"/>
      <c r="C1844" s="192" t="s">
        <v>1663</v>
      </c>
      <c r="D1844" s="192" t="s">
        <v>274</v>
      </c>
      <c r="E1844" s="193" t="s">
        <v>1664</v>
      </c>
      <c r="F1844" s="194" t="s">
        <v>1665</v>
      </c>
      <c r="G1844" s="195" t="s">
        <v>156</v>
      </c>
      <c r="H1844" s="196">
        <v>9.6</v>
      </c>
      <c r="I1844" s="197"/>
      <c r="J1844" s="198">
        <f>ROUND(I1844*H1844,2)</f>
        <v>0</v>
      </c>
      <c r="K1844" s="194" t="s">
        <v>278</v>
      </c>
      <c r="L1844" s="39"/>
      <c r="M1844" s="199" t="s">
        <v>1</v>
      </c>
      <c r="N1844" s="200" t="s">
        <v>41</v>
      </c>
      <c r="O1844" s="71"/>
      <c r="P1844" s="201">
        <f>O1844*H1844</f>
        <v>0</v>
      </c>
      <c r="Q1844" s="201">
        <v>1.6279999999999999E-2</v>
      </c>
      <c r="R1844" s="201">
        <f>Q1844*H1844</f>
        <v>0.15628799999999998</v>
      </c>
      <c r="S1844" s="201">
        <v>0</v>
      </c>
      <c r="T1844" s="202">
        <f>S1844*H1844</f>
        <v>0</v>
      </c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R1844" s="203" t="s">
        <v>279</v>
      </c>
      <c r="AT1844" s="203" t="s">
        <v>274</v>
      </c>
      <c r="AU1844" s="203" t="s">
        <v>291</v>
      </c>
      <c r="AY1844" s="17" t="s">
        <v>272</v>
      </c>
      <c r="BE1844" s="204">
        <f>IF(N1844="základní",J1844,0)</f>
        <v>0</v>
      </c>
      <c r="BF1844" s="204">
        <f>IF(N1844="snížená",J1844,0)</f>
        <v>0</v>
      </c>
      <c r="BG1844" s="204">
        <f>IF(N1844="zákl. přenesená",J1844,0)</f>
        <v>0</v>
      </c>
      <c r="BH1844" s="204">
        <f>IF(N1844="sníž. přenesená",J1844,0)</f>
        <v>0</v>
      </c>
      <c r="BI1844" s="204">
        <f>IF(N1844="nulová",J1844,0)</f>
        <v>0</v>
      </c>
      <c r="BJ1844" s="17" t="s">
        <v>16</v>
      </c>
      <c r="BK1844" s="204">
        <f>ROUND(I1844*H1844,2)</f>
        <v>0</v>
      </c>
      <c r="BL1844" s="17" t="s">
        <v>279</v>
      </c>
      <c r="BM1844" s="203" t="s">
        <v>1666</v>
      </c>
    </row>
    <row r="1845" spans="1:65" s="2" customFormat="1" ht="11.25">
      <c r="A1845" s="34"/>
      <c r="B1845" s="35"/>
      <c r="C1845" s="36"/>
      <c r="D1845" s="205" t="s">
        <v>281</v>
      </c>
      <c r="E1845" s="36"/>
      <c r="F1845" s="206" t="s">
        <v>1667</v>
      </c>
      <c r="G1845" s="36"/>
      <c r="H1845" s="36"/>
      <c r="I1845" s="207"/>
      <c r="J1845" s="36"/>
      <c r="K1845" s="36"/>
      <c r="L1845" s="39"/>
      <c r="M1845" s="208"/>
      <c r="N1845" s="209"/>
      <c r="O1845" s="71"/>
      <c r="P1845" s="71"/>
      <c r="Q1845" s="71"/>
      <c r="R1845" s="71"/>
      <c r="S1845" s="71"/>
      <c r="T1845" s="72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T1845" s="17" t="s">
        <v>281</v>
      </c>
      <c r="AU1845" s="17" t="s">
        <v>291</v>
      </c>
    </row>
    <row r="1846" spans="1:65" s="13" customFormat="1" ht="22.5">
      <c r="B1846" s="210"/>
      <c r="C1846" s="211"/>
      <c r="D1846" s="212" t="s">
        <v>283</v>
      </c>
      <c r="E1846" s="213" t="s">
        <v>1</v>
      </c>
      <c r="F1846" s="214" t="s">
        <v>849</v>
      </c>
      <c r="G1846" s="211"/>
      <c r="H1846" s="213" t="s">
        <v>1</v>
      </c>
      <c r="I1846" s="215"/>
      <c r="J1846" s="211"/>
      <c r="K1846" s="211"/>
      <c r="L1846" s="216"/>
      <c r="M1846" s="217"/>
      <c r="N1846" s="218"/>
      <c r="O1846" s="218"/>
      <c r="P1846" s="218"/>
      <c r="Q1846" s="218"/>
      <c r="R1846" s="218"/>
      <c r="S1846" s="218"/>
      <c r="T1846" s="219"/>
      <c r="AT1846" s="220" t="s">
        <v>283</v>
      </c>
      <c r="AU1846" s="220" t="s">
        <v>291</v>
      </c>
      <c r="AV1846" s="13" t="s">
        <v>16</v>
      </c>
      <c r="AW1846" s="13" t="s">
        <v>32</v>
      </c>
      <c r="AX1846" s="13" t="s">
        <v>76</v>
      </c>
      <c r="AY1846" s="220" t="s">
        <v>272</v>
      </c>
    </row>
    <row r="1847" spans="1:65" s="13" customFormat="1" ht="11.25">
      <c r="B1847" s="210"/>
      <c r="C1847" s="211"/>
      <c r="D1847" s="212" t="s">
        <v>283</v>
      </c>
      <c r="E1847" s="213" t="s">
        <v>1</v>
      </c>
      <c r="F1847" s="214" t="s">
        <v>285</v>
      </c>
      <c r="G1847" s="211"/>
      <c r="H1847" s="213" t="s">
        <v>1</v>
      </c>
      <c r="I1847" s="215"/>
      <c r="J1847" s="211"/>
      <c r="K1847" s="211"/>
      <c r="L1847" s="216"/>
      <c r="M1847" s="217"/>
      <c r="N1847" s="218"/>
      <c r="O1847" s="218"/>
      <c r="P1847" s="218"/>
      <c r="Q1847" s="218"/>
      <c r="R1847" s="218"/>
      <c r="S1847" s="218"/>
      <c r="T1847" s="219"/>
      <c r="AT1847" s="220" t="s">
        <v>283</v>
      </c>
      <c r="AU1847" s="220" t="s">
        <v>291</v>
      </c>
      <c r="AV1847" s="13" t="s">
        <v>16</v>
      </c>
      <c r="AW1847" s="13" t="s">
        <v>32</v>
      </c>
      <c r="AX1847" s="13" t="s">
        <v>76</v>
      </c>
      <c r="AY1847" s="220" t="s">
        <v>272</v>
      </c>
    </row>
    <row r="1848" spans="1:65" s="13" customFormat="1" ht="11.25">
      <c r="B1848" s="210"/>
      <c r="C1848" s="211"/>
      <c r="D1848" s="212" t="s">
        <v>283</v>
      </c>
      <c r="E1848" s="213" t="s">
        <v>1</v>
      </c>
      <c r="F1848" s="214" t="s">
        <v>831</v>
      </c>
      <c r="G1848" s="211"/>
      <c r="H1848" s="213" t="s">
        <v>1</v>
      </c>
      <c r="I1848" s="215"/>
      <c r="J1848" s="211"/>
      <c r="K1848" s="211"/>
      <c r="L1848" s="216"/>
      <c r="M1848" s="217"/>
      <c r="N1848" s="218"/>
      <c r="O1848" s="218"/>
      <c r="P1848" s="218"/>
      <c r="Q1848" s="218"/>
      <c r="R1848" s="218"/>
      <c r="S1848" s="218"/>
      <c r="T1848" s="219"/>
      <c r="AT1848" s="220" t="s">
        <v>283</v>
      </c>
      <c r="AU1848" s="220" t="s">
        <v>291</v>
      </c>
      <c r="AV1848" s="13" t="s">
        <v>16</v>
      </c>
      <c r="AW1848" s="13" t="s">
        <v>32</v>
      </c>
      <c r="AX1848" s="13" t="s">
        <v>76</v>
      </c>
      <c r="AY1848" s="220" t="s">
        <v>272</v>
      </c>
    </row>
    <row r="1849" spans="1:65" s="14" customFormat="1" ht="11.25">
      <c r="B1849" s="221"/>
      <c r="C1849" s="222"/>
      <c r="D1849" s="212" t="s">
        <v>283</v>
      </c>
      <c r="E1849" s="223" t="s">
        <v>1</v>
      </c>
      <c r="F1849" s="224" t="s">
        <v>1668</v>
      </c>
      <c r="G1849" s="222"/>
      <c r="H1849" s="225">
        <v>4.7</v>
      </c>
      <c r="I1849" s="226"/>
      <c r="J1849" s="222"/>
      <c r="K1849" s="222"/>
      <c r="L1849" s="227"/>
      <c r="M1849" s="228"/>
      <c r="N1849" s="229"/>
      <c r="O1849" s="229"/>
      <c r="P1849" s="229"/>
      <c r="Q1849" s="229"/>
      <c r="R1849" s="229"/>
      <c r="S1849" s="229"/>
      <c r="T1849" s="230"/>
      <c r="AT1849" s="231" t="s">
        <v>283</v>
      </c>
      <c r="AU1849" s="231" t="s">
        <v>291</v>
      </c>
      <c r="AV1849" s="14" t="s">
        <v>84</v>
      </c>
      <c r="AW1849" s="14" t="s">
        <v>32</v>
      </c>
      <c r="AX1849" s="14" t="s">
        <v>76</v>
      </c>
      <c r="AY1849" s="231" t="s">
        <v>272</v>
      </c>
    </row>
    <row r="1850" spans="1:65" s="14" customFormat="1" ht="11.25">
      <c r="B1850" s="221"/>
      <c r="C1850" s="222"/>
      <c r="D1850" s="212" t="s">
        <v>283</v>
      </c>
      <c r="E1850" s="223" t="s">
        <v>1</v>
      </c>
      <c r="F1850" s="224" t="s">
        <v>1669</v>
      </c>
      <c r="G1850" s="222"/>
      <c r="H1850" s="225">
        <v>0.5</v>
      </c>
      <c r="I1850" s="226"/>
      <c r="J1850" s="222"/>
      <c r="K1850" s="222"/>
      <c r="L1850" s="227"/>
      <c r="M1850" s="228"/>
      <c r="N1850" s="229"/>
      <c r="O1850" s="229"/>
      <c r="P1850" s="229"/>
      <c r="Q1850" s="229"/>
      <c r="R1850" s="229"/>
      <c r="S1850" s="229"/>
      <c r="T1850" s="230"/>
      <c r="AT1850" s="231" t="s">
        <v>283</v>
      </c>
      <c r="AU1850" s="231" t="s">
        <v>291</v>
      </c>
      <c r="AV1850" s="14" t="s">
        <v>84</v>
      </c>
      <c r="AW1850" s="14" t="s">
        <v>32</v>
      </c>
      <c r="AX1850" s="14" t="s">
        <v>76</v>
      </c>
      <c r="AY1850" s="231" t="s">
        <v>272</v>
      </c>
    </row>
    <row r="1851" spans="1:65" s="13" customFormat="1" ht="11.25">
      <c r="B1851" s="210"/>
      <c r="C1851" s="211"/>
      <c r="D1851" s="212" t="s">
        <v>283</v>
      </c>
      <c r="E1851" s="213" t="s">
        <v>1</v>
      </c>
      <c r="F1851" s="214" t="s">
        <v>837</v>
      </c>
      <c r="G1851" s="211"/>
      <c r="H1851" s="213" t="s">
        <v>1</v>
      </c>
      <c r="I1851" s="215"/>
      <c r="J1851" s="211"/>
      <c r="K1851" s="211"/>
      <c r="L1851" s="216"/>
      <c r="M1851" s="217"/>
      <c r="N1851" s="218"/>
      <c r="O1851" s="218"/>
      <c r="P1851" s="218"/>
      <c r="Q1851" s="218"/>
      <c r="R1851" s="218"/>
      <c r="S1851" s="218"/>
      <c r="T1851" s="219"/>
      <c r="AT1851" s="220" t="s">
        <v>283</v>
      </c>
      <c r="AU1851" s="220" t="s">
        <v>291</v>
      </c>
      <c r="AV1851" s="13" t="s">
        <v>16</v>
      </c>
      <c r="AW1851" s="13" t="s">
        <v>32</v>
      </c>
      <c r="AX1851" s="13" t="s">
        <v>76</v>
      </c>
      <c r="AY1851" s="220" t="s">
        <v>272</v>
      </c>
    </row>
    <row r="1852" spans="1:65" s="14" customFormat="1" ht="11.25">
      <c r="B1852" s="221"/>
      <c r="C1852" s="222"/>
      <c r="D1852" s="212" t="s">
        <v>283</v>
      </c>
      <c r="E1852" s="223" t="s">
        <v>1</v>
      </c>
      <c r="F1852" s="224" t="s">
        <v>1670</v>
      </c>
      <c r="G1852" s="222"/>
      <c r="H1852" s="225">
        <v>4.4000000000000004</v>
      </c>
      <c r="I1852" s="226"/>
      <c r="J1852" s="222"/>
      <c r="K1852" s="222"/>
      <c r="L1852" s="227"/>
      <c r="M1852" s="228"/>
      <c r="N1852" s="229"/>
      <c r="O1852" s="229"/>
      <c r="P1852" s="229"/>
      <c r="Q1852" s="229"/>
      <c r="R1852" s="229"/>
      <c r="S1852" s="229"/>
      <c r="T1852" s="230"/>
      <c r="AT1852" s="231" t="s">
        <v>283</v>
      </c>
      <c r="AU1852" s="231" t="s">
        <v>291</v>
      </c>
      <c r="AV1852" s="14" t="s">
        <v>84</v>
      </c>
      <c r="AW1852" s="14" t="s">
        <v>32</v>
      </c>
      <c r="AX1852" s="14" t="s">
        <v>76</v>
      </c>
      <c r="AY1852" s="231" t="s">
        <v>272</v>
      </c>
    </row>
    <row r="1853" spans="1:65" s="2" customFormat="1" ht="33" customHeight="1">
      <c r="A1853" s="34"/>
      <c r="B1853" s="35"/>
      <c r="C1853" s="192" t="s">
        <v>1671</v>
      </c>
      <c r="D1853" s="192" t="s">
        <v>274</v>
      </c>
      <c r="E1853" s="193" t="s">
        <v>1672</v>
      </c>
      <c r="F1853" s="194" t="s">
        <v>1673</v>
      </c>
      <c r="G1853" s="195" t="s">
        <v>156</v>
      </c>
      <c r="H1853" s="196">
        <v>70.599999999999994</v>
      </c>
      <c r="I1853" s="197"/>
      <c r="J1853" s="198">
        <f>ROUND(I1853*H1853,2)</f>
        <v>0</v>
      </c>
      <c r="K1853" s="194" t="s">
        <v>278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1.6279999999999999E-2</v>
      </c>
      <c r="R1853" s="201">
        <f>Q1853*H1853</f>
        <v>1.1493679999999999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279</v>
      </c>
      <c r="AT1853" s="203" t="s">
        <v>274</v>
      </c>
      <c r="AU1853" s="203" t="s">
        <v>291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279</v>
      </c>
      <c r="BM1853" s="203" t="s">
        <v>1674</v>
      </c>
    </row>
    <row r="1854" spans="1:65" s="2" customFormat="1" ht="11.25">
      <c r="A1854" s="34"/>
      <c r="B1854" s="35"/>
      <c r="C1854" s="36"/>
      <c r="D1854" s="205" t="s">
        <v>281</v>
      </c>
      <c r="E1854" s="36"/>
      <c r="F1854" s="206" t="s">
        <v>1675</v>
      </c>
      <c r="G1854" s="36"/>
      <c r="H1854" s="36"/>
      <c r="I1854" s="207"/>
      <c r="J1854" s="36"/>
      <c r="K1854" s="36"/>
      <c r="L1854" s="39"/>
      <c r="M1854" s="208"/>
      <c r="N1854" s="209"/>
      <c r="O1854" s="71"/>
      <c r="P1854" s="71"/>
      <c r="Q1854" s="71"/>
      <c r="R1854" s="71"/>
      <c r="S1854" s="71"/>
      <c r="T1854" s="72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7" t="s">
        <v>281</v>
      </c>
      <c r="AU1854" s="17" t="s">
        <v>291</v>
      </c>
    </row>
    <row r="1855" spans="1:65" s="13" customFormat="1" ht="22.5">
      <c r="B1855" s="210"/>
      <c r="C1855" s="211"/>
      <c r="D1855" s="212" t="s">
        <v>283</v>
      </c>
      <c r="E1855" s="213" t="s">
        <v>1</v>
      </c>
      <c r="F1855" s="214" t="s">
        <v>849</v>
      </c>
      <c r="G1855" s="211"/>
      <c r="H1855" s="213" t="s">
        <v>1</v>
      </c>
      <c r="I1855" s="215"/>
      <c r="J1855" s="211"/>
      <c r="K1855" s="211"/>
      <c r="L1855" s="216"/>
      <c r="M1855" s="217"/>
      <c r="N1855" s="218"/>
      <c r="O1855" s="218"/>
      <c r="P1855" s="218"/>
      <c r="Q1855" s="218"/>
      <c r="R1855" s="218"/>
      <c r="S1855" s="218"/>
      <c r="T1855" s="219"/>
      <c r="AT1855" s="220" t="s">
        <v>283</v>
      </c>
      <c r="AU1855" s="220" t="s">
        <v>291</v>
      </c>
      <c r="AV1855" s="13" t="s">
        <v>16</v>
      </c>
      <c r="AW1855" s="13" t="s">
        <v>32</v>
      </c>
      <c r="AX1855" s="13" t="s">
        <v>76</v>
      </c>
      <c r="AY1855" s="220" t="s">
        <v>272</v>
      </c>
    </row>
    <row r="1856" spans="1:65" s="13" customFormat="1" ht="11.25">
      <c r="B1856" s="210"/>
      <c r="C1856" s="211"/>
      <c r="D1856" s="212" t="s">
        <v>283</v>
      </c>
      <c r="E1856" s="213" t="s">
        <v>1</v>
      </c>
      <c r="F1856" s="214" t="s">
        <v>285</v>
      </c>
      <c r="G1856" s="211"/>
      <c r="H1856" s="213" t="s">
        <v>1</v>
      </c>
      <c r="I1856" s="215"/>
      <c r="J1856" s="211"/>
      <c r="K1856" s="211"/>
      <c r="L1856" s="216"/>
      <c r="M1856" s="217"/>
      <c r="N1856" s="218"/>
      <c r="O1856" s="218"/>
      <c r="P1856" s="218"/>
      <c r="Q1856" s="218"/>
      <c r="R1856" s="218"/>
      <c r="S1856" s="218"/>
      <c r="T1856" s="219"/>
      <c r="AT1856" s="220" t="s">
        <v>283</v>
      </c>
      <c r="AU1856" s="220" t="s">
        <v>291</v>
      </c>
      <c r="AV1856" s="13" t="s">
        <v>16</v>
      </c>
      <c r="AW1856" s="13" t="s">
        <v>32</v>
      </c>
      <c r="AX1856" s="13" t="s">
        <v>76</v>
      </c>
      <c r="AY1856" s="220" t="s">
        <v>272</v>
      </c>
    </row>
    <row r="1857" spans="1:65" s="13" customFormat="1" ht="11.25">
      <c r="B1857" s="210"/>
      <c r="C1857" s="211"/>
      <c r="D1857" s="212" t="s">
        <v>283</v>
      </c>
      <c r="E1857" s="213" t="s">
        <v>1</v>
      </c>
      <c r="F1857" s="214" t="s">
        <v>831</v>
      </c>
      <c r="G1857" s="211"/>
      <c r="H1857" s="213" t="s">
        <v>1</v>
      </c>
      <c r="I1857" s="215"/>
      <c r="J1857" s="211"/>
      <c r="K1857" s="211"/>
      <c r="L1857" s="216"/>
      <c r="M1857" s="217"/>
      <c r="N1857" s="218"/>
      <c r="O1857" s="218"/>
      <c r="P1857" s="218"/>
      <c r="Q1857" s="218"/>
      <c r="R1857" s="218"/>
      <c r="S1857" s="218"/>
      <c r="T1857" s="219"/>
      <c r="AT1857" s="220" t="s">
        <v>283</v>
      </c>
      <c r="AU1857" s="220" t="s">
        <v>291</v>
      </c>
      <c r="AV1857" s="13" t="s">
        <v>16</v>
      </c>
      <c r="AW1857" s="13" t="s">
        <v>32</v>
      </c>
      <c r="AX1857" s="13" t="s">
        <v>76</v>
      </c>
      <c r="AY1857" s="220" t="s">
        <v>272</v>
      </c>
    </row>
    <row r="1858" spans="1:65" s="14" customFormat="1" ht="11.25">
      <c r="B1858" s="221"/>
      <c r="C1858" s="222"/>
      <c r="D1858" s="212" t="s">
        <v>283</v>
      </c>
      <c r="E1858" s="223" t="s">
        <v>1</v>
      </c>
      <c r="F1858" s="224" t="s">
        <v>1648</v>
      </c>
      <c r="G1858" s="222"/>
      <c r="H1858" s="225">
        <v>24.4</v>
      </c>
      <c r="I1858" s="226"/>
      <c r="J1858" s="222"/>
      <c r="K1858" s="222"/>
      <c r="L1858" s="227"/>
      <c r="M1858" s="228"/>
      <c r="N1858" s="229"/>
      <c r="O1858" s="229"/>
      <c r="P1858" s="229"/>
      <c r="Q1858" s="229"/>
      <c r="R1858" s="229"/>
      <c r="S1858" s="229"/>
      <c r="T1858" s="230"/>
      <c r="AT1858" s="231" t="s">
        <v>283</v>
      </c>
      <c r="AU1858" s="231" t="s">
        <v>291</v>
      </c>
      <c r="AV1858" s="14" t="s">
        <v>84</v>
      </c>
      <c r="AW1858" s="14" t="s">
        <v>32</v>
      </c>
      <c r="AX1858" s="14" t="s">
        <v>76</v>
      </c>
      <c r="AY1858" s="231" t="s">
        <v>272</v>
      </c>
    </row>
    <row r="1859" spans="1:65" s="13" customFormat="1" ht="11.25">
      <c r="B1859" s="210"/>
      <c r="C1859" s="211"/>
      <c r="D1859" s="212" t="s">
        <v>283</v>
      </c>
      <c r="E1859" s="213" t="s">
        <v>1</v>
      </c>
      <c r="F1859" s="214" t="s">
        <v>833</v>
      </c>
      <c r="G1859" s="211"/>
      <c r="H1859" s="213" t="s">
        <v>1</v>
      </c>
      <c r="I1859" s="215"/>
      <c r="J1859" s="211"/>
      <c r="K1859" s="211"/>
      <c r="L1859" s="216"/>
      <c r="M1859" s="217"/>
      <c r="N1859" s="218"/>
      <c r="O1859" s="218"/>
      <c r="P1859" s="218"/>
      <c r="Q1859" s="218"/>
      <c r="R1859" s="218"/>
      <c r="S1859" s="218"/>
      <c r="T1859" s="219"/>
      <c r="AT1859" s="220" t="s">
        <v>283</v>
      </c>
      <c r="AU1859" s="220" t="s">
        <v>291</v>
      </c>
      <c r="AV1859" s="13" t="s">
        <v>16</v>
      </c>
      <c r="AW1859" s="13" t="s">
        <v>32</v>
      </c>
      <c r="AX1859" s="13" t="s">
        <v>76</v>
      </c>
      <c r="AY1859" s="220" t="s">
        <v>272</v>
      </c>
    </row>
    <row r="1860" spans="1:65" s="14" customFormat="1" ht="11.25">
      <c r="B1860" s="221"/>
      <c r="C1860" s="222"/>
      <c r="D1860" s="212" t="s">
        <v>283</v>
      </c>
      <c r="E1860" s="223" t="s">
        <v>1</v>
      </c>
      <c r="F1860" s="224" t="s">
        <v>1649</v>
      </c>
      <c r="G1860" s="222"/>
      <c r="H1860" s="225">
        <v>17.8</v>
      </c>
      <c r="I1860" s="226"/>
      <c r="J1860" s="222"/>
      <c r="K1860" s="222"/>
      <c r="L1860" s="227"/>
      <c r="M1860" s="228"/>
      <c r="N1860" s="229"/>
      <c r="O1860" s="229"/>
      <c r="P1860" s="229"/>
      <c r="Q1860" s="229"/>
      <c r="R1860" s="229"/>
      <c r="S1860" s="229"/>
      <c r="T1860" s="230"/>
      <c r="AT1860" s="231" t="s">
        <v>283</v>
      </c>
      <c r="AU1860" s="231" t="s">
        <v>291</v>
      </c>
      <c r="AV1860" s="14" t="s">
        <v>84</v>
      </c>
      <c r="AW1860" s="14" t="s">
        <v>32</v>
      </c>
      <c r="AX1860" s="14" t="s">
        <v>76</v>
      </c>
      <c r="AY1860" s="231" t="s">
        <v>272</v>
      </c>
    </row>
    <row r="1861" spans="1:65" s="13" customFormat="1" ht="11.25">
      <c r="B1861" s="210"/>
      <c r="C1861" s="211"/>
      <c r="D1861" s="212" t="s">
        <v>283</v>
      </c>
      <c r="E1861" s="213" t="s">
        <v>1</v>
      </c>
      <c r="F1861" s="214" t="s">
        <v>837</v>
      </c>
      <c r="G1861" s="211"/>
      <c r="H1861" s="213" t="s">
        <v>1</v>
      </c>
      <c r="I1861" s="215"/>
      <c r="J1861" s="211"/>
      <c r="K1861" s="211"/>
      <c r="L1861" s="216"/>
      <c r="M1861" s="217"/>
      <c r="N1861" s="218"/>
      <c r="O1861" s="218"/>
      <c r="P1861" s="218"/>
      <c r="Q1861" s="218"/>
      <c r="R1861" s="218"/>
      <c r="S1861" s="218"/>
      <c r="T1861" s="219"/>
      <c r="AT1861" s="220" t="s">
        <v>283</v>
      </c>
      <c r="AU1861" s="220" t="s">
        <v>291</v>
      </c>
      <c r="AV1861" s="13" t="s">
        <v>16</v>
      </c>
      <c r="AW1861" s="13" t="s">
        <v>32</v>
      </c>
      <c r="AX1861" s="13" t="s">
        <v>76</v>
      </c>
      <c r="AY1861" s="220" t="s">
        <v>272</v>
      </c>
    </row>
    <row r="1862" spans="1:65" s="14" customFormat="1" ht="11.25">
      <c r="B1862" s="221"/>
      <c r="C1862" s="222"/>
      <c r="D1862" s="212" t="s">
        <v>283</v>
      </c>
      <c r="E1862" s="223" t="s">
        <v>1</v>
      </c>
      <c r="F1862" s="224" t="s">
        <v>1650</v>
      </c>
      <c r="G1862" s="222"/>
      <c r="H1862" s="225">
        <v>10.6</v>
      </c>
      <c r="I1862" s="226"/>
      <c r="J1862" s="222"/>
      <c r="K1862" s="222"/>
      <c r="L1862" s="227"/>
      <c r="M1862" s="228"/>
      <c r="N1862" s="229"/>
      <c r="O1862" s="229"/>
      <c r="P1862" s="229"/>
      <c r="Q1862" s="229"/>
      <c r="R1862" s="229"/>
      <c r="S1862" s="229"/>
      <c r="T1862" s="230"/>
      <c r="AT1862" s="231" t="s">
        <v>283</v>
      </c>
      <c r="AU1862" s="231" t="s">
        <v>291</v>
      </c>
      <c r="AV1862" s="14" t="s">
        <v>84</v>
      </c>
      <c r="AW1862" s="14" t="s">
        <v>32</v>
      </c>
      <c r="AX1862" s="14" t="s">
        <v>76</v>
      </c>
      <c r="AY1862" s="231" t="s">
        <v>272</v>
      </c>
    </row>
    <row r="1863" spans="1:65" s="14" customFormat="1" ht="11.25">
      <c r="B1863" s="221"/>
      <c r="C1863" s="222"/>
      <c r="D1863" s="212" t="s">
        <v>283</v>
      </c>
      <c r="E1863" s="223" t="s">
        <v>1</v>
      </c>
      <c r="F1863" s="224" t="s">
        <v>1651</v>
      </c>
      <c r="G1863" s="222"/>
      <c r="H1863" s="225">
        <v>17.8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291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2" customFormat="1" ht="24.2" customHeight="1">
      <c r="A1864" s="34"/>
      <c r="B1864" s="35"/>
      <c r="C1864" s="192" t="s">
        <v>1676</v>
      </c>
      <c r="D1864" s="192" t="s">
        <v>274</v>
      </c>
      <c r="E1864" s="193" t="s">
        <v>1677</v>
      </c>
      <c r="F1864" s="194" t="s">
        <v>1678</v>
      </c>
      <c r="G1864" s="195" t="s">
        <v>156</v>
      </c>
      <c r="H1864" s="196">
        <v>7034.7449999999999</v>
      </c>
      <c r="I1864" s="197"/>
      <c r="J1864" s="198">
        <f>ROUND(I1864*H1864,2)</f>
        <v>0</v>
      </c>
      <c r="K1864" s="194" t="s">
        <v>278</v>
      </c>
      <c r="L1864" s="39"/>
      <c r="M1864" s="199" t="s">
        <v>1</v>
      </c>
      <c r="N1864" s="200" t="s">
        <v>41</v>
      </c>
      <c r="O1864" s="71"/>
      <c r="P1864" s="201">
        <f>O1864*H1864</f>
        <v>0</v>
      </c>
      <c r="Q1864" s="201">
        <v>7.3499999999999998E-3</v>
      </c>
      <c r="R1864" s="201">
        <f>Q1864*H1864</f>
        <v>51.705375749999995</v>
      </c>
      <c r="S1864" s="201">
        <v>0</v>
      </c>
      <c r="T1864" s="202">
        <f>S1864*H1864</f>
        <v>0</v>
      </c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R1864" s="203" t="s">
        <v>279</v>
      </c>
      <c r="AT1864" s="203" t="s">
        <v>274</v>
      </c>
      <c r="AU1864" s="203" t="s">
        <v>291</v>
      </c>
      <c r="AY1864" s="17" t="s">
        <v>272</v>
      </c>
      <c r="BE1864" s="204">
        <f>IF(N1864="základní",J1864,0)</f>
        <v>0</v>
      </c>
      <c r="BF1864" s="204">
        <f>IF(N1864="snížená",J1864,0)</f>
        <v>0</v>
      </c>
      <c r="BG1864" s="204">
        <f>IF(N1864="zákl. přenesená",J1864,0)</f>
        <v>0</v>
      </c>
      <c r="BH1864" s="204">
        <f>IF(N1864="sníž. přenesená",J1864,0)</f>
        <v>0</v>
      </c>
      <c r="BI1864" s="204">
        <f>IF(N1864="nulová",J1864,0)</f>
        <v>0</v>
      </c>
      <c r="BJ1864" s="17" t="s">
        <v>16</v>
      </c>
      <c r="BK1864" s="204">
        <f>ROUND(I1864*H1864,2)</f>
        <v>0</v>
      </c>
      <c r="BL1864" s="17" t="s">
        <v>279</v>
      </c>
      <c r="BM1864" s="203" t="s">
        <v>1679</v>
      </c>
    </row>
    <row r="1865" spans="1:65" s="2" customFormat="1" ht="11.25">
      <c r="A1865" s="34"/>
      <c r="B1865" s="35"/>
      <c r="C1865" s="36"/>
      <c r="D1865" s="205" t="s">
        <v>281</v>
      </c>
      <c r="E1865" s="36"/>
      <c r="F1865" s="206" t="s">
        <v>1680</v>
      </c>
      <c r="G1865" s="36"/>
      <c r="H1865" s="36"/>
      <c r="I1865" s="207"/>
      <c r="J1865" s="36"/>
      <c r="K1865" s="36"/>
      <c r="L1865" s="39"/>
      <c r="M1865" s="208"/>
      <c r="N1865" s="209"/>
      <c r="O1865" s="71"/>
      <c r="P1865" s="71"/>
      <c r="Q1865" s="71"/>
      <c r="R1865" s="71"/>
      <c r="S1865" s="71"/>
      <c r="T1865" s="72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T1865" s="17" t="s">
        <v>281</v>
      </c>
      <c r="AU1865" s="17" t="s">
        <v>291</v>
      </c>
    </row>
    <row r="1866" spans="1:65" s="13" customFormat="1" ht="22.5">
      <c r="B1866" s="210"/>
      <c r="C1866" s="211"/>
      <c r="D1866" s="212" t="s">
        <v>283</v>
      </c>
      <c r="E1866" s="213" t="s">
        <v>1</v>
      </c>
      <c r="F1866" s="214" t="s">
        <v>849</v>
      </c>
      <c r="G1866" s="211"/>
      <c r="H1866" s="213" t="s">
        <v>1</v>
      </c>
      <c r="I1866" s="215"/>
      <c r="J1866" s="211"/>
      <c r="K1866" s="211"/>
      <c r="L1866" s="216"/>
      <c r="M1866" s="217"/>
      <c r="N1866" s="218"/>
      <c r="O1866" s="218"/>
      <c r="P1866" s="218"/>
      <c r="Q1866" s="218"/>
      <c r="R1866" s="218"/>
      <c r="S1866" s="218"/>
      <c r="T1866" s="219"/>
      <c r="AT1866" s="220" t="s">
        <v>283</v>
      </c>
      <c r="AU1866" s="220" t="s">
        <v>291</v>
      </c>
      <c r="AV1866" s="13" t="s">
        <v>16</v>
      </c>
      <c r="AW1866" s="13" t="s">
        <v>32</v>
      </c>
      <c r="AX1866" s="13" t="s">
        <v>76</v>
      </c>
      <c r="AY1866" s="220" t="s">
        <v>272</v>
      </c>
    </row>
    <row r="1867" spans="1:65" s="13" customFormat="1" ht="11.25">
      <c r="B1867" s="210"/>
      <c r="C1867" s="211"/>
      <c r="D1867" s="212" t="s">
        <v>283</v>
      </c>
      <c r="E1867" s="213" t="s">
        <v>1</v>
      </c>
      <c r="F1867" s="214" t="s">
        <v>285</v>
      </c>
      <c r="G1867" s="211"/>
      <c r="H1867" s="213" t="s">
        <v>1</v>
      </c>
      <c r="I1867" s="215"/>
      <c r="J1867" s="211"/>
      <c r="K1867" s="211"/>
      <c r="L1867" s="216"/>
      <c r="M1867" s="217"/>
      <c r="N1867" s="218"/>
      <c r="O1867" s="218"/>
      <c r="P1867" s="218"/>
      <c r="Q1867" s="218"/>
      <c r="R1867" s="218"/>
      <c r="S1867" s="218"/>
      <c r="T1867" s="219"/>
      <c r="AT1867" s="220" t="s">
        <v>283</v>
      </c>
      <c r="AU1867" s="220" t="s">
        <v>291</v>
      </c>
      <c r="AV1867" s="13" t="s">
        <v>16</v>
      </c>
      <c r="AW1867" s="13" t="s">
        <v>32</v>
      </c>
      <c r="AX1867" s="13" t="s">
        <v>76</v>
      </c>
      <c r="AY1867" s="220" t="s">
        <v>272</v>
      </c>
    </row>
    <row r="1868" spans="1:65" s="13" customFormat="1" ht="11.25">
      <c r="B1868" s="210"/>
      <c r="C1868" s="211"/>
      <c r="D1868" s="212" t="s">
        <v>283</v>
      </c>
      <c r="E1868" s="213" t="s">
        <v>1</v>
      </c>
      <c r="F1868" s="214" t="s">
        <v>1213</v>
      </c>
      <c r="G1868" s="211"/>
      <c r="H1868" s="213" t="s">
        <v>1</v>
      </c>
      <c r="I1868" s="215"/>
      <c r="J1868" s="211"/>
      <c r="K1868" s="211"/>
      <c r="L1868" s="216"/>
      <c r="M1868" s="217"/>
      <c r="N1868" s="218"/>
      <c r="O1868" s="218"/>
      <c r="P1868" s="218"/>
      <c r="Q1868" s="218"/>
      <c r="R1868" s="218"/>
      <c r="S1868" s="218"/>
      <c r="T1868" s="219"/>
      <c r="AT1868" s="220" t="s">
        <v>283</v>
      </c>
      <c r="AU1868" s="220" t="s">
        <v>291</v>
      </c>
      <c r="AV1868" s="13" t="s">
        <v>16</v>
      </c>
      <c r="AW1868" s="13" t="s">
        <v>32</v>
      </c>
      <c r="AX1868" s="13" t="s">
        <v>76</v>
      </c>
      <c r="AY1868" s="220" t="s">
        <v>272</v>
      </c>
    </row>
    <row r="1869" spans="1:65" s="14" customFormat="1" ht="11.25">
      <c r="B1869" s="221"/>
      <c r="C1869" s="222"/>
      <c r="D1869" s="212" t="s">
        <v>283</v>
      </c>
      <c r="E1869" s="223" t="s">
        <v>1</v>
      </c>
      <c r="F1869" s="224" t="s">
        <v>1681</v>
      </c>
      <c r="G1869" s="222"/>
      <c r="H1869" s="225">
        <v>18.315000000000001</v>
      </c>
      <c r="I1869" s="226"/>
      <c r="J1869" s="222"/>
      <c r="K1869" s="222"/>
      <c r="L1869" s="227"/>
      <c r="M1869" s="228"/>
      <c r="N1869" s="229"/>
      <c r="O1869" s="229"/>
      <c r="P1869" s="229"/>
      <c r="Q1869" s="229"/>
      <c r="R1869" s="229"/>
      <c r="S1869" s="229"/>
      <c r="T1869" s="230"/>
      <c r="AT1869" s="231" t="s">
        <v>283</v>
      </c>
      <c r="AU1869" s="231" t="s">
        <v>291</v>
      </c>
      <c r="AV1869" s="14" t="s">
        <v>84</v>
      </c>
      <c r="AW1869" s="14" t="s">
        <v>32</v>
      </c>
      <c r="AX1869" s="14" t="s">
        <v>76</v>
      </c>
      <c r="AY1869" s="231" t="s">
        <v>272</v>
      </c>
    </row>
    <row r="1870" spans="1:65" s="14" customFormat="1" ht="11.25">
      <c r="B1870" s="221"/>
      <c r="C1870" s="222"/>
      <c r="D1870" s="212" t="s">
        <v>283</v>
      </c>
      <c r="E1870" s="223" t="s">
        <v>1</v>
      </c>
      <c r="F1870" s="224" t="s">
        <v>1682</v>
      </c>
      <c r="G1870" s="222"/>
      <c r="H1870" s="225">
        <v>20.7</v>
      </c>
      <c r="I1870" s="226"/>
      <c r="J1870" s="222"/>
      <c r="K1870" s="222"/>
      <c r="L1870" s="227"/>
      <c r="M1870" s="228"/>
      <c r="N1870" s="229"/>
      <c r="O1870" s="229"/>
      <c r="P1870" s="229"/>
      <c r="Q1870" s="229"/>
      <c r="R1870" s="229"/>
      <c r="S1870" s="229"/>
      <c r="T1870" s="230"/>
      <c r="AT1870" s="231" t="s">
        <v>283</v>
      </c>
      <c r="AU1870" s="231" t="s">
        <v>291</v>
      </c>
      <c r="AV1870" s="14" t="s">
        <v>84</v>
      </c>
      <c r="AW1870" s="14" t="s">
        <v>32</v>
      </c>
      <c r="AX1870" s="14" t="s">
        <v>76</v>
      </c>
      <c r="AY1870" s="231" t="s">
        <v>272</v>
      </c>
    </row>
    <row r="1871" spans="1:65" s="14" customFormat="1" ht="11.25">
      <c r="B1871" s="221"/>
      <c r="C1871" s="222"/>
      <c r="D1871" s="212" t="s">
        <v>283</v>
      </c>
      <c r="E1871" s="223" t="s">
        <v>1</v>
      </c>
      <c r="F1871" s="224" t="s">
        <v>1683</v>
      </c>
      <c r="G1871" s="222"/>
      <c r="H1871" s="225">
        <v>35.546999999999997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291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14" customFormat="1" ht="11.25">
      <c r="B1872" s="221"/>
      <c r="C1872" s="222"/>
      <c r="D1872" s="212" t="s">
        <v>283</v>
      </c>
      <c r="E1872" s="223" t="s">
        <v>1</v>
      </c>
      <c r="F1872" s="224" t="s">
        <v>1684</v>
      </c>
      <c r="G1872" s="222"/>
      <c r="H1872" s="225">
        <v>35.546999999999997</v>
      </c>
      <c r="I1872" s="226"/>
      <c r="J1872" s="222"/>
      <c r="K1872" s="222"/>
      <c r="L1872" s="227"/>
      <c r="M1872" s="228"/>
      <c r="N1872" s="229"/>
      <c r="O1872" s="229"/>
      <c r="P1872" s="229"/>
      <c r="Q1872" s="229"/>
      <c r="R1872" s="229"/>
      <c r="S1872" s="229"/>
      <c r="T1872" s="230"/>
      <c r="AT1872" s="231" t="s">
        <v>283</v>
      </c>
      <c r="AU1872" s="231" t="s">
        <v>291</v>
      </c>
      <c r="AV1872" s="14" t="s">
        <v>84</v>
      </c>
      <c r="AW1872" s="14" t="s">
        <v>32</v>
      </c>
      <c r="AX1872" s="14" t="s">
        <v>76</v>
      </c>
      <c r="AY1872" s="231" t="s">
        <v>272</v>
      </c>
    </row>
    <row r="1873" spans="2:51" s="14" customFormat="1" ht="11.25">
      <c r="B1873" s="221"/>
      <c r="C1873" s="222"/>
      <c r="D1873" s="212" t="s">
        <v>283</v>
      </c>
      <c r="E1873" s="223" t="s">
        <v>1</v>
      </c>
      <c r="F1873" s="224" t="s">
        <v>1685</v>
      </c>
      <c r="G1873" s="222"/>
      <c r="H1873" s="225">
        <v>30.562000000000001</v>
      </c>
      <c r="I1873" s="226"/>
      <c r="J1873" s="222"/>
      <c r="K1873" s="222"/>
      <c r="L1873" s="227"/>
      <c r="M1873" s="228"/>
      <c r="N1873" s="229"/>
      <c r="O1873" s="229"/>
      <c r="P1873" s="229"/>
      <c r="Q1873" s="229"/>
      <c r="R1873" s="229"/>
      <c r="S1873" s="229"/>
      <c r="T1873" s="230"/>
      <c r="AT1873" s="231" t="s">
        <v>283</v>
      </c>
      <c r="AU1873" s="231" t="s">
        <v>291</v>
      </c>
      <c r="AV1873" s="14" t="s">
        <v>84</v>
      </c>
      <c r="AW1873" s="14" t="s">
        <v>32</v>
      </c>
      <c r="AX1873" s="14" t="s">
        <v>76</v>
      </c>
      <c r="AY1873" s="231" t="s">
        <v>272</v>
      </c>
    </row>
    <row r="1874" spans="2:51" s="14" customFormat="1" ht="22.5">
      <c r="B1874" s="221"/>
      <c r="C1874" s="222"/>
      <c r="D1874" s="212" t="s">
        <v>283</v>
      </c>
      <c r="E1874" s="223" t="s">
        <v>1</v>
      </c>
      <c r="F1874" s="224" t="s">
        <v>1686</v>
      </c>
      <c r="G1874" s="222"/>
      <c r="H1874" s="225">
        <v>65.813999999999993</v>
      </c>
      <c r="I1874" s="226"/>
      <c r="J1874" s="222"/>
      <c r="K1874" s="222"/>
      <c r="L1874" s="227"/>
      <c r="M1874" s="228"/>
      <c r="N1874" s="229"/>
      <c r="O1874" s="229"/>
      <c r="P1874" s="229"/>
      <c r="Q1874" s="229"/>
      <c r="R1874" s="229"/>
      <c r="S1874" s="229"/>
      <c r="T1874" s="230"/>
      <c r="AT1874" s="231" t="s">
        <v>283</v>
      </c>
      <c r="AU1874" s="231" t="s">
        <v>291</v>
      </c>
      <c r="AV1874" s="14" t="s">
        <v>84</v>
      </c>
      <c r="AW1874" s="14" t="s">
        <v>32</v>
      </c>
      <c r="AX1874" s="14" t="s">
        <v>76</v>
      </c>
      <c r="AY1874" s="231" t="s">
        <v>272</v>
      </c>
    </row>
    <row r="1875" spans="2:51" s="14" customFormat="1" ht="22.5">
      <c r="B1875" s="221"/>
      <c r="C1875" s="222"/>
      <c r="D1875" s="212" t="s">
        <v>283</v>
      </c>
      <c r="E1875" s="223" t="s">
        <v>1</v>
      </c>
      <c r="F1875" s="224" t="s">
        <v>1687</v>
      </c>
      <c r="G1875" s="222"/>
      <c r="H1875" s="225">
        <v>64.668999999999997</v>
      </c>
      <c r="I1875" s="226"/>
      <c r="J1875" s="222"/>
      <c r="K1875" s="222"/>
      <c r="L1875" s="227"/>
      <c r="M1875" s="228"/>
      <c r="N1875" s="229"/>
      <c r="O1875" s="229"/>
      <c r="P1875" s="229"/>
      <c r="Q1875" s="229"/>
      <c r="R1875" s="229"/>
      <c r="S1875" s="229"/>
      <c r="T1875" s="230"/>
      <c r="AT1875" s="231" t="s">
        <v>283</v>
      </c>
      <c r="AU1875" s="231" t="s">
        <v>291</v>
      </c>
      <c r="AV1875" s="14" t="s">
        <v>84</v>
      </c>
      <c r="AW1875" s="14" t="s">
        <v>32</v>
      </c>
      <c r="AX1875" s="14" t="s">
        <v>76</v>
      </c>
      <c r="AY1875" s="231" t="s">
        <v>272</v>
      </c>
    </row>
    <row r="1876" spans="2:51" s="14" customFormat="1" ht="11.25">
      <c r="B1876" s="221"/>
      <c r="C1876" s="222"/>
      <c r="D1876" s="212" t="s">
        <v>283</v>
      </c>
      <c r="E1876" s="223" t="s">
        <v>1</v>
      </c>
      <c r="F1876" s="224" t="s">
        <v>1688</v>
      </c>
      <c r="G1876" s="222"/>
      <c r="H1876" s="225">
        <v>41.317999999999998</v>
      </c>
      <c r="I1876" s="226"/>
      <c r="J1876" s="222"/>
      <c r="K1876" s="222"/>
      <c r="L1876" s="227"/>
      <c r="M1876" s="228"/>
      <c r="N1876" s="229"/>
      <c r="O1876" s="229"/>
      <c r="P1876" s="229"/>
      <c r="Q1876" s="229"/>
      <c r="R1876" s="229"/>
      <c r="S1876" s="229"/>
      <c r="T1876" s="230"/>
      <c r="AT1876" s="231" t="s">
        <v>283</v>
      </c>
      <c r="AU1876" s="231" t="s">
        <v>291</v>
      </c>
      <c r="AV1876" s="14" t="s">
        <v>84</v>
      </c>
      <c r="AW1876" s="14" t="s">
        <v>32</v>
      </c>
      <c r="AX1876" s="14" t="s">
        <v>76</v>
      </c>
      <c r="AY1876" s="231" t="s">
        <v>272</v>
      </c>
    </row>
    <row r="1877" spans="2:51" s="14" customFormat="1" ht="11.25">
      <c r="B1877" s="221"/>
      <c r="C1877" s="222"/>
      <c r="D1877" s="212" t="s">
        <v>283</v>
      </c>
      <c r="E1877" s="223" t="s">
        <v>1</v>
      </c>
      <c r="F1877" s="224" t="s">
        <v>1689</v>
      </c>
      <c r="G1877" s="222"/>
      <c r="H1877" s="225">
        <v>17.673999999999999</v>
      </c>
      <c r="I1877" s="226"/>
      <c r="J1877" s="222"/>
      <c r="K1877" s="222"/>
      <c r="L1877" s="227"/>
      <c r="M1877" s="228"/>
      <c r="N1877" s="229"/>
      <c r="O1877" s="229"/>
      <c r="P1877" s="229"/>
      <c r="Q1877" s="229"/>
      <c r="R1877" s="229"/>
      <c r="S1877" s="229"/>
      <c r="T1877" s="230"/>
      <c r="AT1877" s="231" t="s">
        <v>283</v>
      </c>
      <c r="AU1877" s="231" t="s">
        <v>291</v>
      </c>
      <c r="AV1877" s="14" t="s">
        <v>84</v>
      </c>
      <c r="AW1877" s="14" t="s">
        <v>32</v>
      </c>
      <c r="AX1877" s="14" t="s">
        <v>76</v>
      </c>
      <c r="AY1877" s="231" t="s">
        <v>272</v>
      </c>
    </row>
    <row r="1878" spans="2:51" s="14" customFormat="1" ht="11.25">
      <c r="B1878" s="221"/>
      <c r="C1878" s="222"/>
      <c r="D1878" s="212" t="s">
        <v>283</v>
      </c>
      <c r="E1878" s="223" t="s">
        <v>1</v>
      </c>
      <c r="F1878" s="224" t="s">
        <v>1690</v>
      </c>
      <c r="G1878" s="222"/>
      <c r="H1878" s="225">
        <v>17.457000000000001</v>
      </c>
      <c r="I1878" s="226"/>
      <c r="J1878" s="222"/>
      <c r="K1878" s="222"/>
      <c r="L1878" s="227"/>
      <c r="M1878" s="228"/>
      <c r="N1878" s="229"/>
      <c r="O1878" s="229"/>
      <c r="P1878" s="229"/>
      <c r="Q1878" s="229"/>
      <c r="R1878" s="229"/>
      <c r="S1878" s="229"/>
      <c r="T1878" s="230"/>
      <c r="AT1878" s="231" t="s">
        <v>283</v>
      </c>
      <c r="AU1878" s="231" t="s">
        <v>291</v>
      </c>
      <c r="AV1878" s="14" t="s">
        <v>84</v>
      </c>
      <c r="AW1878" s="14" t="s">
        <v>32</v>
      </c>
      <c r="AX1878" s="14" t="s">
        <v>76</v>
      </c>
      <c r="AY1878" s="231" t="s">
        <v>272</v>
      </c>
    </row>
    <row r="1879" spans="2:51" s="14" customFormat="1" ht="11.25">
      <c r="B1879" s="221"/>
      <c r="C1879" s="222"/>
      <c r="D1879" s="212" t="s">
        <v>283</v>
      </c>
      <c r="E1879" s="223" t="s">
        <v>1</v>
      </c>
      <c r="F1879" s="224" t="s">
        <v>1691</v>
      </c>
      <c r="G1879" s="222"/>
      <c r="H1879" s="225">
        <v>26.143999999999998</v>
      </c>
      <c r="I1879" s="226"/>
      <c r="J1879" s="222"/>
      <c r="K1879" s="222"/>
      <c r="L1879" s="227"/>
      <c r="M1879" s="228"/>
      <c r="N1879" s="229"/>
      <c r="O1879" s="229"/>
      <c r="P1879" s="229"/>
      <c r="Q1879" s="229"/>
      <c r="R1879" s="229"/>
      <c r="S1879" s="229"/>
      <c r="T1879" s="230"/>
      <c r="AT1879" s="231" t="s">
        <v>283</v>
      </c>
      <c r="AU1879" s="231" t="s">
        <v>291</v>
      </c>
      <c r="AV1879" s="14" t="s">
        <v>84</v>
      </c>
      <c r="AW1879" s="14" t="s">
        <v>32</v>
      </c>
      <c r="AX1879" s="14" t="s">
        <v>76</v>
      </c>
      <c r="AY1879" s="231" t="s">
        <v>272</v>
      </c>
    </row>
    <row r="1880" spans="2:51" s="14" customFormat="1" ht="22.5">
      <c r="B1880" s="221"/>
      <c r="C1880" s="222"/>
      <c r="D1880" s="212" t="s">
        <v>283</v>
      </c>
      <c r="E1880" s="223" t="s">
        <v>1</v>
      </c>
      <c r="F1880" s="224" t="s">
        <v>1692</v>
      </c>
      <c r="G1880" s="222"/>
      <c r="H1880" s="225">
        <v>63.646999999999998</v>
      </c>
      <c r="I1880" s="226"/>
      <c r="J1880" s="222"/>
      <c r="K1880" s="222"/>
      <c r="L1880" s="227"/>
      <c r="M1880" s="228"/>
      <c r="N1880" s="229"/>
      <c r="O1880" s="229"/>
      <c r="P1880" s="229"/>
      <c r="Q1880" s="229"/>
      <c r="R1880" s="229"/>
      <c r="S1880" s="229"/>
      <c r="T1880" s="230"/>
      <c r="AT1880" s="231" t="s">
        <v>283</v>
      </c>
      <c r="AU1880" s="231" t="s">
        <v>291</v>
      </c>
      <c r="AV1880" s="14" t="s">
        <v>84</v>
      </c>
      <c r="AW1880" s="14" t="s">
        <v>32</v>
      </c>
      <c r="AX1880" s="14" t="s">
        <v>76</v>
      </c>
      <c r="AY1880" s="231" t="s">
        <v>272</v>
      </c>
    </row>
    <row r="1881" spans="2:51" s="14" customFormat="1" ht="22.5">
      <c r="B1881" s="221"/>
      <c r="C1881" s="222"/>
      <c r="D1881" s="212" t="s">
        <v>283</v>
      </c>
      <c r="E1881" s="223" t="s">
        <v>1</v>
      </c>
      <c r="F1881" s="224" t="s">
        <v>1693</v>
      </c>
      <c r="G1881" s="222"/>
      <c r="H1881" s="225">
        <v>78.02</v>
      </c>
      <c r="I1881" s="226"/>
      <c r="J1881" s="222"/>
      <c r="K1881" s="222"/>
      <c r="L1881" s="227"/>
      <c r="M1881" s="228"/>
      <c r="N1881" s="229"/>
      <c r="O1881" s="229"/>
      <c r="P1881" s="229"/>
      <c r="Q1881" s="229"/>
      <c r="R1881" s="229"/>
      <c r="S1881" s="229"/>
      <c r="T1881" s="230"/>
      <c r="AT1881" s="231" t="s">
        <v>283</v>
      </c>
      <c r="AU1881" s="231" t="s">
        <v>291</v>
      </c>
      <c r="AV1881" s="14" t="s">
        <v>84</v>
      </c>
      <c r="AW1881" s="14" t="s">
        <v>32</v>
      </c>
      <c r="AX1881" s="14" t="s">
        <v>76</v>
      </c>
      <c r="AY1881" s="231" t="s">
        <v>272</v>
      </c>
    </row>
    <row r="1882" spans="2:51" s="14" customFormat="1" ht="22.5">
      <c r="B1882" s="221"/>
      <c r="C1882" s="222"/>
      <c r="D1882" s="212" t="s">
        <v>283</v>
      </c>
      <c r="E1882" s="223" t="s">
        <v>1</v>
      </c>
      <c r="F1882" s="224" t="s">
        <v>1694</v>
      </c>
      <c r="G1882" s="222"/>
      <c r="H1882" s="225">
        <v>106.06100000000001</v>
      </c>
      <c r="I1882" s="226"/>
      <c r="J1882" s="222"/>
      <c r="K1882" s="222"/>
      <c r="L1882" s="227"/>
      <c r="M1882" s="228"/>
      <c r="N1882" s="229"/>
      <c r="O1882" s="229"/>
      <c r="P1882" s="229"/>
      <c r="Q1882" s="229"/>
      <c r="R1882" s="229"/>
      <c r="S1882" s="229"/>
      <c r="T1882" s="230"/>
      <c r="AT1882" s="231" t="s">
        <v>283</v>
      </c>
      <c r="AU1882" s="231" t="s">
        <v>291</v>
      </c>
      <c r="AV1882" s="14" t="s">
        <v>84</v>
      </c>
      <c r="AW1882" s="14" t="s">
        <v>32</v>
      </c>
      <c r="AX1882" s="14" t="s">
        <v>76</v>
      </c>
      <c r="AY1882" s="231" t="s">
        <v>272</v>
      </c>
    </row>
    <row r="1883" spans="2:51" s="14" customFormat="1" ht="33.75">
      <c r="B1883" s="221"/>
      <c r="C1883" s="222"/>
      <c r="D1883" s="212" t="s">
        <v>283</v>
      </c>
      <c r="E1883" s="223" t="s">
        <v>1</v>
      </c>
      <c r="F1883" s="224" t="s">
        <v>1695</v>
      </c>
      <c r="G1883" s="222"/>
      <c r="H1883" s="225">
        <v>350.05700000000002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291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2:51" s="14" customFormat="1" ht="11.25">
      <c r="B1884" s="221"/>
      <c r="C1884" s="222"/>
      <c r="D1884" s="212" t="s">
        <v>283</v>
      </c>
      <c r="E1884" s="223" t="s">
        <v>1</v>
      </c>
      <c r="F1884" s="224" t="s">
        <v>1696</v>
      </c>
      <c r="G1884" s="222"/>
      <c r="H1884" s="225">
        <v>23.687000000000001</v>
      </c>
      <c r="I1884" s="226"/>
      <c r="J1884" s="222"/>
      <c r="K1884" s="222"/>
      <c r="L1884" s="227"/>
      <c r="M1884" s="228"/>
      <c r="N1884" s="229"/>
      <c r="O1884" s="229"/>
      <c r="P1884" s="229"/>
      <c r="Q1884" s="229"/>
      <c r="R1884" s="229"/>
      <c r="S1884" s="229"/>
      <c r="T1884" s="230"/>
      <c r="AT1884" s="231" t="s">
        <v>283</v>
      </c>
      <c r="AU1884" s="231" t="s">
        <v>291</v>
      </c>
      <c r="AV1884" s="14" t="s">
        <v>84</v>
      </c>
      <c r="AW1884" s="14" t="s">
        <v>32</v>
      </c>
      <c r="AX1884" s="14" t="s">
        <v>76</v>
      </c>
      <c r="AY1884" s="231" t="s">
        <v>272</v>
      </c>
    </row>
    <row r="1885" spans="2:51" s="14" customFormat="1" ht="11.25">
      <c r="B1885" s="221"/>
      <c r="C1885" s="222"/>
      <c r="D1885" s="212" t="s">
        <v>283</v>
      </c>
      <c r="E1885" s="223" t="s">
        <v>1</v>
      </c>
      <c r="F1885" s="224" t="s">
        <v>1697</v>
      </c>
      <c r="G1885" s="222"/>
      <c r="H1885" s="225">
        <v>21.359000000000002</v>
      </c>
      <c r="I1885" s="226"/>
      <c r="J1885" s="222"/>
      <c r="K1885" s="222"/>
      <c r="L1885" s="227"/>
      <c r="M1885" s="228"/>
      <c r="N1885" s="229"/>
      <c r="O1885" s="229"/>
      <c r="P1885" s="229"/>
      <c r="Q1885" s="229"/>
      <c r="R1885" s="229"/>
      <c r="S1885" s="229"/>
      <c r="T1885" s="230"/>
      <c r="AT1885" s="231" t="s">
        <v>283</v>
      </c>
      <c r="AU1885" s="231" t="s">
        <v>291</v>
      </c>
      <c r="AV1885" s="14" t="s">
        <v>84</v>
      </c>
      <c r="AW1885" s="14" t="s">
        <v>32</v>
      </c>
      <c r="AX1885" s="14" t="s">
        <v>76</v>
      </c>
      <c r="AY1885" s="231" t="s">
        <v>272</v>
      </c>
    </row>
    <row r="1886" spans="2:51" s="14" customFormat="1" ht="11.25">
      <c r="B1886" s="221"/>
      <c r="C1886" s="222"/>
      <c r="D1886" s="212" t="s">
        <v>283</v>
      </c>
      <c r="E1886" s="223" t="s">
        <v>1</v>
      </c>
      <c r="F1886" s="224" t="s">
        <v>1698</v>
      </c>
      <c r="G1886" s="222"/>
      <c r="H1886" s="225">
        <v>21.359000000000002</v>
      </c>
      <c r="I1886" s="226"/>
      <c r="J1886" s="222"/>
      <c r="K1886" s="222"/>
      <c r="L1886" s="227"/>
      <c r="M1886" s="228"/>
      <c r="N1886" s="229"/>
      <c r="O1886" s="229"/>
      <c r="P1886" s="229"/>
      <c r="Q1886" s="229"/>
      <c r="R1886" s="229"/>
      <c r="S1886" s="229"/>
      <c r="T1886" s="230"/>
      <c r="AT1886" s="231" t="s">
        <v>283</v>
      </c>
      <c r="AU1886" s="231" t="s">
        <v>291</v>
      </c>
      <c r="AV1886" s="14" t="s">
        <v>84</v>
      </c>
      <c r="AW1886" s="14" t="s">
        <v>32</v>
      </c>
      <c r="AX1886" s="14" t="s">
        <v>76</v>
      </c>
      <c r="AY1886" s="231" t="s">
        <v>272</v>
      </c>
    </row>
    <row r="1887" spans="2:51" s="14" customFormat="1" ht="11.25">
      <c r="B1887" s="221"/>
      <c r="C1887" s="222"/>
      <c r="D1887" s="212" t="s">
        <v>283</v>
      </c>
      <c r="E1887" s="223" t="s">
        <v>1</v>
      </c>
      <c r="F1887" s="224" t="s">
        <v>1699</v>
      </c>
      <c r="G1887" s="222"/>
      <c r="H1887" s="225">
        <v>27.545000000000002</v>
      </c>
      <c r="I1887" s="226"/>
      <c r="J1887" s="222"/>
      <c r="K1887" s="222"/>
      <c r="L1887" s="227"/>
      <c r="M1887" s="228"/>
      <c r="N1887" s="229"/>
      <c r="O1887" s="229"/>
      <c r="P1887" s="229"/>
      <c r="Q1887" s="229"/>
      <c r="R1887" s="229"/>
      <c r="S1887" s="229"/>
      <c r="T1887" s="230"/>
      <c r="AT1887" s="231" t="s">
        <v>283</v>
      </c>
      <c r="AU1887" s="231" t="s">
        <v>291</v>
      </c>
      <c r="AV1887" s="14" t="s">
        <v>84</v>
      </c>
      <c r="AW1887" s="14" t="s">
        <v>32</v>
      </c>
      <c r="AX1887" s="14" t="s">
        <v>76</v>
      </c>
      <c r="AY1887" s="231" t="s">
        <v>272</v>
      </c>
    </row>
    <row r="1888" spans="2:51" s="14" customFormat="1" ht="11.25">
      <c r="B1888" s="221"/>
      <c r="C1888" s="222"/>
      <c r="D1888" s="212" t="s">
        <v>283</v>
      </c>
      <c r="E1888" s="223" t="s">
        <v>1</v>
      </c>
      <c r="F1888" s="224" t="s">
        <v>1700</v>
      </c>
      <c r="G1888" s="222"/>
      <c r="H1888" s="225">
        <v>39.5</v>
      </c>
      <c r="I1888" s="226"/>
      <c r="J1888" s="222"/>
      <c r="K1888" s="222"/>
      <c r="L1888" s="227"/>
      <c r="M1888" s="228"/>
      <c r="N1888" s="229"/>
      <c r="O1888" s="229"/>
      <c r="P1888" s="229"/>
      <c r="Q1888" s="229"/>
      <c r="R1888" s="229"/>
      <c r="S1888" s="229"/>
      <c r="T1888" s="230"/>
      <c r="AT1888" s="231" t="s">
        <v>283</v>
      </c>
      <c r="AU1888" s="231" t="s">
        <v>291</v>
      </c>
      <c r="AV1888" s="14" t="s">
        <v>84</v>
      </c>
      <c r="AW1888" s="14" t="s">
        <v>32</v>
      </c>
      <c r="AX1888" s="14" t="s">
        <v>76</v>
      </c>
      <c r="AY1888" s="231" t="s">
        <v>272</v>
      </c>
    </row>
    <row r="1889" spans="2:51" s="14" customFormat="1" ht="22.5">
      <c r="B1889" s="221"/>
      <c r="C1889" s="222"/>
      <c r="D1889" s="212" t="s">
        <v>283</v>
      </c>
      <c r="E1889" s="223" t="s">
        <v>1</v>
      </c>
      <c r="F1889" s="224" t="s">
        <v>1701</v>
      </c>
      <c r="G1889" s="222"/>
      <c r="H1889" s="225">
        <v>66.248000000000005</v>
      </c>
      <c r="I1889" s="226"/>
      <c r="J1889" s="222"/>
      <c r="K1889" s="222"/>
      <c r="L1889" s="227"/>
      <c r="M1889" s="228"/>
      <c r="N1889" s="229"/>
      <c r="O1889" s="229"/>
      <c r="P1889" s="229"/>
      <c r="Q1889" s="229"/>
      <c r="R1889" s="229"/>
      <c r="S1889" s="229"/>
      <c r="T1889" s="230"/>
      <c r="AT1889" s="231" t="s">
        <v>283</v>
      </c>
      <c r="AU1889" s="231" t="s">
        <v>291</v>
      </c>
      <c r="AV1889" s="14" t="s">
        <v>84</v>
      </c>
      <c r="AW1889" s="14" t="s">
        <v>32</v>
      </c>
      <c r="AX1889" s="14" t="s">
        <v>76</v>
      </c>
      <c r="AY1889" s="231" t="s">
        <v>272</v>
      </c>
    </row>
    <row r="1890" spans="2:51" s="14" customFormat="1" ht="22.5">
      <c r="B1890" s="221"/>
      <c r="C1890" s="222"/>
      <c r="D1890" s="212" t="s">
        <v>283</v>
      </c>
      <c r="E1890" s="223" t="s">
        <v>1</v>
      </c>
      <c r="F1890" s="224" t="s">
        <v>1702</v>
      </c>
      <c r="G1890" s="222"/>
      <c r="H1890" s="225">
        <v>59.962000000000003</v>
      </c>
      <c r="I1890" s="226"/>
      <c r="J1890" s="222"/>
      <c r="K1890" s="222"/>
      <c r="L1890" s="227"/>
      <c r="M1890" s="228"/>
      <c r="N1890" s="229"/>
      <c r="O1890" s="229"/>
      <c r="P1890" s="229"/>
      <c r="Q1890" s="229"/>
      <c r="R1890" s="229"/>
      <c r="S1890" s="229"/>
      <c r="T1890" s="230"/>
      <c r="AT1890" s="231" t="s">
        <v>283</v>
      </c>
      <c r="AU1890" s="231" t="s">
        <v>291</v>
      </c>
      <c r="AV1890" s="14" t="s">
        <v>84</v>
      </c>
      <c r="AW1890" s="14" t="s">
        <v>32</v>
      </c>
      <c r="AX1890" s="14" t="s">
        <v>76</v>
      </c>
      <c r="AY1890" s="231" t="s">
        <v>272</v>
      </c>
    </row>
    <row r="1891" spans="2:51" s="14" customFormat="1" ht="22.5">
      <c r="B1891" s="221"/>
      <c r="C1891" s="222"/>
      <c r="D1891" s="212" t="s">
        <v>283</v>
      </c>
      <c r="E1891" s="223" t="s">
        <v>1</v>
      </c>
      <c r="F1891" s="224" t="s">
        <v>1703</v>
      </c>
      <c r="G1891" s="222"/>
      <c r="H1891" s="225">
        <v>59.744999999999997</v>
      </c>
      <c r="I1891" s="226"/>
      <c r="J1891" s="222"/>
      <c r="K1891" s="222"/>
      <c r="L1891" s="227"/>
      <c r="M1891" s="228"/>
      <c r="N1891" s="229"/>
      <c r="O1891" s="229"/>
      <c r="P1891" s="229"/>
      <c r="Q1891" s="229"/>
      <c r="R1891" s="229"/>
      <c r="S1891" s="229"/>
      <c r="T1891" s="230"/>
      <c r="AT1891" s="231" t="s">
        <v>283</v>
      </c>
      <c r="AU1891" s="231" t="s">
        <v>291</v>
      </c>
      <c r="AV1891" s="14" t="s">
        <v>84</v>
      </c>
      <c r="AW1891" s="14" t="s">
        <v>32</v>
      </c>
      <c r="AX1891" s="14" t="s">
        <v>76</v>
      </c>
      <c r="AY1891" s="231" t="s">
        <v>272</v>
      </c>
    </row>
    <row r="1892" spans="2:51" s="14" customFormat="1" ht="22.5">
      <c r="B1892" s="221"/>
      <c r="C1892" s="222"/>
      <c r="D1892" s="212" t="s">
        <v>283</v>
      </c>
      <c r="E1892" s="223" t="s">
        <v>1</v>
      </c>
      <c r="F1892" s="224" t="s">
        <v>1704</v>
      </c>
      <c r="G1892" s="222"/>
      <c r="H1892" s="225">
        <v>59.744999999999997</v>
      </c>
      <c r="I1892" s="226"/>
      <c r="J1892" s="222"/>
      <c r="K1892" s="222"/>
      <c r="L1892" s="227"/>
      <c r="M1892" s="228"/>
      <c r="N1892" s="229"/>
      <c r="O1892" s="229"/>
      <c r="P1892" s="229"/>
      <c r="Q1892" s="229"/>
      <c r="R1892" s="229"/>
      <c r="S1892" s="229"/>
      <c r="T1892" s="230"/>
      <c r="AT1892" s="231" t="s">
        <v>283</v>
      </c>
      <c r="AU1892" s="231" t="s">
        <v>291</v>
      </c>
      <c r="AV1892" s="14" t="s">
        <v>84</v>
      </c>
      <c r="AW1892" s="14" t="s">
        <v>32</v>
      </c>
      <c r="AX1892" s="14" t="s">
        <v>76</v>
      </c>
      <c r="AY1892" s="231" t="s">
        <v>272</v>
      </c>
    </row>
    <row r="1893" spans="2:51" s="14" customFormat="1" ht="22.5">
      <c r="B1893" s="221"/>
      <c r="C1893" s="222"/>
      <c r="D1893" s="212" t="s">
        <v>283</v>
      </c>
      <c r="E1893" s="223" t="s">
        <v>1</v>
      </c>
      <c r="F1893" s="224" t="s">
        <v>1705</v>
      </c>
      <c r="G1893" s="222"/>
      <c r="H1893" s="225">
        <v>58.88</v>
      </c>
      <c r="I1893" s="226"/>
      <c r="J1893" s="222"/>
      <c r="K1893" s="222"/>
      <c r="L1893" s="227"/>
      <c r="M1893" s="228"/>
      <c r="N1893" s="229"/>
      <c r="O1893" s="229"/>
      <c r="P1893" s="229"/>
      <c r="Q1893" s="229"/>
      <c r="R1893" s="229"/>
      <c r="S1893" s="229"/>
      <c r="T1893" s="230"/>
      <c r="AT1893" s="231" t="s">
        <v>283</v>
      </c>
      <c r="AU1893" s="231" t="s">
        <v>291</v>
      </c>
      <c r="AV1893" s="14" t="s">
        <v>84</v>
      </c>
      <c r="AW1893" s="14" t="s">
        <v>32</v>
      </c>
      <c r="AX1893" s="14" t="s">
        <v>76</v>
      </c>
      <c r="AY1893" s="231" t="s">
        <v>272</v>
      </c>
    </row>
    <row r="1894" spans="2:51" s="14" customFormat="1" ht="22.5">
      <c r="B1894" s="221"/>
      <c r="C1894" s="222"/>
      <c r="D1894" s="212" t="s">
        <v>283</v>
      </c>
      <c r="E1894" s="223" t="s">
        <v>1</v>
      </c>
      <c r="F1894" s="224" t="s">
        <v>1706</v>
      </c>
      <c r="G1894" s="222"/>
      <c r="H1894" s="225">
        <v>59.779000000000003</v>
      </c>
      <c r="I1894" s="226"/>
      <c r="J1894" s="222"/>
      <c r="K1894" s="222"/>
      <c r="L1894" s="227"/>
      <c r="M1894" s="228"/>
      <c r="N1894" s="229"/>
      <c r="O1894" s="229"/>
      <c r="P1894" s="229"/>
      <c r="Q1894" s="229"/>
      <c r="R1894" s="229"/>
      <c r="S1894" s="229"/>
      <c r="T1894" s="230"/>
      <c r="AT1894" s="231" t="s">
        <v>283</v>
      </c>
      <c r="AU1894" s="231" t="s">
        <v>291</v>
      </c>
      <c r="AV1894" s="14" t="s">
        <v>84</v>
      </c>
      <c r="AW1894" s="14" t="s">
        <v>32</v>
      </c>
      <c r="AX1894" s="14" t="s">
        <v>76</v>
      </c>
      <c r="AY1894" s="231" t="s">
        <v>272</v>
      </c>
    </row>
    <row r="1895" spans="2:51" s="14" customFormat="1" ht="22.5">
      <c r="B1895" s="221"/>
      <c r="C1895" s="222"/>
      <c r="D1895" s="212" t="s">
        <v>283</v>
      </c>
      <c r="E1895" s="223" t="s">
        <v>1</v>
      </c>
      <c r="F1895" s="224" t="s">
        <v>1707</v>
      </c>
      <c r="G1895" s="222"/>
      <c r="H1895" s="225">
        <v>59.779000000000003</v>
      </c>
      <c r="I1895" s="226"/>
      <c r="J1895" s="222"/>
      <c r="K1895" s="222"/>
      <c r="L1895" s="227"/>
      <c r="M1895" s="228"/>
      <c r="N1895" s="229"/>
      <c r="O1895" s="229"/>
      <c r="P1895" s="229"/>
      <c r="Q1895" s="229"/>
      <c r="R1895" s="229"/>
      <c r="S1895" s="229"/>
      <c r="T1895" s="230"/>
      <c r="AT1895" s="231" t="s">
        <v>283</v>
      </c>
      <c r="AU1895" s="231" t="s">
        <v>291</v>
      </c>
      <c r="AV1895" s="14" t="s">
        <v>84</v>
      </c>
      <c r="AW1895" s="14" t="s">
        <v>32</v>
      </c>
      <c r="AX1895" s="14" t="s">
        <v>76</v>
      </c>
      <c r="AY1895" s="231" t="s">
        <v>272</v>
      </c>
    </row>
    <row r="1896" spans="2:51" s="14" customFormat="1" ht="22.5">
      <c r="B1896" s="221"/>
      <c r="C1896" s="222"/>
      <c r="D1896" s="212" t="s">
        <v>283</v>
      </c>
      <c r="E1896" s="223" t="s">
        <v>1</v>
      </c>
      <c r="F1896" s="224" t="s">
        <v>1708</v>
      </c>
      <c r="G1896" s="222"/>
      <c r="H1896" s="225">
        <v>58.904000000000003</v>
      </c>
      <c r="I1896" s="226"/>
      <c r="J1896" s="222"/>
      <c r="K1896" s="222"/>
      <c r="L1896" s="227"/>
      <c r="M1896" s="228"/>
      <c r="N1896" s="229"/>
      <c r="O1896" s="229"/>
      <c r="P1896" s="229"/>
      <c r="Q1896" s="229"/>
      <c r="R1896" s="229"/>
      <c r="S1896" s="229"/>
      <c r="T1896" s="230"/>
      <c r="AT1896" s="231" t="s">
        <v>283</v>
      </c>
      <c r="AU1896" s="231" t="s">
        <v>291</v>
      </c>
      <c r="AV1896" s="14" t="s">
        <v>84</v>
      </c>
      <c r="AW1896" s="14" t="s">
        <v>32</v>
      </c>
      <c r="AX1896" s="14" t="s">
        <v>76</v>
      </c>
      <c r="AY1896" s="231" t="s">
        <v>272</v>
      </c>
    </row>
    <row r="1897" spans="2:51" s="14" customFormat="1" ht="11.25">
      <c r="B1897" s="221"/>
      <c r="C1897" s="222"/>
      <c r="D1897" s="212" t="s">
        <v>283</v>
      </c>
      <c r="E1897" s="223" t="s">
        <v>1</v>
      </c>
      <c r="F1897" s="224" t="s">
        <v>1709</v>
      </c>
      <c r="G1897" s="222"/>
      <c r="H1897" s="225">
        <v>28.745000000000001</v>
      </c>
      <c r="I1897" s="226"/>
      <c r="J1897" s="222"/>
      <c r="K1897" s="222"/>
      <c r="L1897" s="227"/>
      <c r="M1897" s="228"/>
      <c r="N1897" s="229"/>
      <c r="O1897" s="229"/>
      <c r="P1897" s="229"/>
      <c r="Q1897" s="229"/>
      <c r="R1897" s="229"/>
      <c r="S1897" s="229"/>
      <c r="T1897" s="230"/>
      <c r="AT1897" s="231" t="s">
        <v>283</v>
      </c>
      <c r="AU1897" s="231" t="s">
        <v>291</v>
      </c>
      <c r="AV1897" s="14" t="s">
        <v>84</v>
      </c>
      <c r="AW1897" s="14" t="s">
        <v>32</v>
      </c>
      <c r="AX1897" s="14" t="s">
        <v>76</v>
      </c>
      <c r="AY1897" s="231" t="s">
        <v>272</v>
      </c>
    </row>
    <row r="1898" spans="2:51" s="14" customFormat="1" ht="22.5">
      <c r="B1898" s="221"/>
      <c r="C1898" s="222"/>
      <c r="D1898" s="212" t="s">
        <v>283</v>
      </c>
      <c r="E1898" s="223" t="s">
        <v>1</v>
      </c>
      <c r="F1898" s="224" t="s">
        <v>1710</v>
      </c>
      <c r="G1898" s="222"/>
      <c r="H1898" s="225">
        <v>105.726</v>
      </c>
      <c r="I1898" s="226"/>
      <c r="J1898" s="222"/>
      <c r="K1898" s="222"/>
      <c r="L1898" s="227"/>
      <c r="M1898" s="228"/>
      <c r="N1898" s="229"/>
      <c r="O1898" s="229"/>
      <c r="P1898" s="229"/>
      <c r="Q1898" s="229"/>
      <c r="R1898" s="229"/>
      <c r="S1898" s="229"/>
      <c r="T1898" s="230"/>
      <c r="AT1898" s="231" t="s">
        <v>283</v>
      </c>
      <c r="AU1898" s="231" t="s">
        <v>291</v>
      </c>
      <c r="AV1898" s="14" t="s">
        <v>84</v>
      </c>
      <c r="AW1898" s="14" t="s">
        <v>32</v>
      </c>
      <c r="AX1898" s="14" t="s">
        <v>76</v>
      </c>
      <c r="AY1898" s="231" t="s">
        <v>272</v>
      </c>
    </row>
    <row r="1899" spans="2:51" s="14" customFormat="1" ht="11.25">
      <c r="B1899" s="221"/>
      <c r="C1899" s="222"/>
      <c r="D1899" s="212" t="s">
        <v>283</v>
      </c>
      <c r="E1899" s="223" t="s">
        <v>1</v>
      </c>
      <c r="F1899" s="224" t="s">
        <v>1711</v>
      </c>
      <c r="G1899" s="222"/>
      <c r="H1899" s="225">
        <v>56.789000000000001</v>
      </c>
      <c r="I1899" s="226"/>
      <c r="J1899" s="222"/>
      <c r="K1899" s="222"/>
      <c r="L1899" s="227"/>
      <c r="M1899" s="228"/>
      <c r="N1899" s="229"/>
      <c r="O1899" s="229"/>
      <c r="P1899" s="229"/>
      <c r="Q1899" s="229"/>
      <c r="R1899" s="229"/>
      <c r="S1899" s="229"/>
      <c r="T1899" s="230"/>
      <c r="AT1899" s="231" t="s">
        <v>283</v>
      </c>
      <c r="AU1899" s="231" t="s">
        <v>291</v>
      </c>
      <c r="AV1899" s="14" t="s">
        <v>84</v>
      </c>
      <c r="AW1899" s="14" t="s">
        <v>32</v>
      </c>
      <c r="AX1899" s="14" t="s">
        <v>76</v>
      </c>
      <c r="AY1899" s="231" t="s">
        <v>272</v>
      </c>
    </row>
    <row r="1900" spans="2:51" s="14" customFormat="1" ht="11.25">
      <c r="B1900" s="221"/>
      <c r="C1900" s="222"/>
      <c r="D1900" s="212" t="s">
        <v>283</v>
      </c>
      <c r="E1900" s="223" t="s">
        <v>1</v>
      </c>
      <c r="F1900" s="224" t="s">
        <v>1712</v>
      </c>
      <c r="G1900" s="222"/>
      <c r="H1900" s="225">
        <v>42.850999999999999</v>
      </c>
      <c r="I1900" s="226"/>
      <c r="J1900" s="222"/>
      <c r="K1900" s="222"/>
      <c r="L1900" s="227"/>
      <c r="M1900" s="228"/>
      <c r="N1900" s="229"/>
      <c r="O1900" s="229"/>
      <c r="P1900" s="229"/>
      <c r="Q1900" s="229"/>
      <c r="R1900" s="229"/>
      <c r="S1900" s="229"/>
      <c r="T1900" s="230"/>
      <c r="AT1900" s="231" t="s">
        <v>283</v>
      </c>
      <c r="AU1900" s="231" t="s">
        <v>291</v>
      </c>
      <c r="AV1900" s="14" t="s">
        <v>84</v>
      </c>
      <c r="AW1900" s="14" t="s">
        <v>32</v>
      </c>
      <c r="AX1900" s="14" t="s">
        <v>76</v>
      </c>
      <c r="AY1900" s="231" t="s">
        <v>272</v>
      </c>
    </row>
    <row r="1901" spans="2:51" s="14" customFormat="1" ht="11.25">
      <c r="B1901" s="221"/>
      <c r="C1901" s="222"/>
      <c r="D1901" s="212" t="s">
        <v>283</v>
      </c>
      <c r="E1901" s="223" t="s">
        <v>1</v>
      </c>
      <c r="F1901" s="224" t="s">
        <v>1713</v>
      </c>
      <c r="G1901" s="222"/>
      <c r="H1901" s="225">
        <v>33.514000000000003</v>
      </c>
      <c r="I1901" s="226"/>
      <c r="J1901" s="222"/>
      <c r="K1901" s="222"/>
      <c r="L1901" s="227"/>
      <c r="M1901" s="228"/>
      <c r="N1901" s="229"/>
      <c r="O1901" s="229"/>
      <c r="P1901" s="229"/>
      <c r="Q1901" s="229"/>
      <c r="R1901" s="229"/>
      <c r="S1901" s="229"/>
      <c r="T1901" s="230"/>
      <c r="AT1901" s="231" t="s">
        <v>283</v>
      </c>
      <c r="AU1901" s="231" t="s">
        <v>291</v>
      </c>
      <c r="AV1901" s="14" t="s">
        <v>84</v>
      </c>
      <c r="AW1901" s="14" t="s">
        <v>32</v>
      </c>
      <c r="AX1901" s="14" t="s">
        <v>76</v>
      </c>
      <c r="AY1901" s="231" t="s">
        <v>272</v>
      </c>
    </row>
    <row r="1902" spans="2:51" s="14" customFormat="1" ht="11.25">
      <c r="B1902" s="221"/>
      <c r="C1902" s="222"/>
      <c r="D1902" s="212" t="s">
        <v>283</v>
      </c>
      <c r="E1902" s="223" t="s">
        <v>1</v>
      </c>
      <c r="F1902" s="224" t="s">
        <v>1714</v>
      </c>
      <c r="G1902" s="222"/>
      <c r="H1902" s="225">
        <v>58.305999999999997</v>
      </c>
      <c r="I1902" s="226"/>
      <c r="J1902" s="222"/>
      <c r="K1902" s="222"/>
      <c r="L1902" s="227"/>
      <c r="M1902" s="228"/>
      <c r="N1902" s="229"/>
      <c r="O1902" s="229"/>
      <c r="P1902" s="229"/>
      <c r="Q1902" s="229"/>
      <c r="R1902" s="229"/>
      <c r="S1902" s="229"/>
      <c r="T1902" s="230"/>
      <c r="AT1902" s="231" t="s">
        <v>283</v>
      </c>
      <c r="AU1902" s="231" t="s">
        <v>291</v>
      </c>
      <c r="AV1902" s="14" t="s">
        <v>84</v>
      </c>
      <c r="AW1902" s="14" t="s">
        <v>32</v>
      </c>
      <c r="AX1902" s="14" t="s">
        <v>76</v>
      </c>
      <c r="AY1902" s="231" t="s">
        <v>272</v>
      </c>
    </row>
    <row r="1903" spans="2:51" s="14" customFormat="1" ht="11.25">
      <c r="B1903" s="221"/>
      <c r="C1903" s="222"/>
      <c r="D1903" s="212" t="s">
        <v>283</v>
      </c>
      <c r="E1903" s="223" t="s">
        <v>1</v>
      </c>
      <c r="F1903" s="224" t="s">
        <v>1715</v>
      </c>
      <c r="G1903" s="222"/>
      <c r="H1903" s="225">
        <v>79.299000000000007</v>
      </c>
      <c r="I1903" s="226"/>
      <c r="J1903" s="222"/>
      <c r="K1903" s="222"/>
      <c r="L1903" s="227"/>
      <c r="M1903" s="228"/>
      <c r="N1903" s="229"/>
      <c r="O1903" s="229"/>
      <c r="P1903" s="229"/>
      <c r="Q1903" s="229"/>
      <c r="R1903" s="229"/>
      <c r="S1903" s="229"/>
      <c r="T1903" s="230"/>
      <c r="AT1903" s="231" t="s">
        <v>283</v>
      </c>
      <c r="AU1903" s="231" t="s">
        <v>291</v>
      </c>
      <c r="AV1903" s="14" t="s">
        <v>84</v>
      </c>
      <c r="AW1903" s="14" t="s">
        <v>32</v>
      </c>
      <c r="AX1903" s="14" t="s">
        <v>76</v>
      </c>
      <c r="AY1903" s="231" t="s">
        <v>272</v>
      </c>
    </row>
    <row r="1904" spans="2:51" s="14" customFormat="1" ht="11.25">
      <c r="B1904" s="221"/>
      <c r="C1904" s="222"/>
      <c r="D1904" s="212" t="s">
        <v>283</v>
      </c>
      <c r="E1904" s="223" t="s">
        <v>1</v>
      </c>
      <c r="F1904" s="224" t="s">
        <v>1716</v>
      </c>
      <c r="G1904" s="222"/>
      <c r="H1904" s="225">
        <v>39.231999999999999</v>
      </c>
      <c r="I1904" s="226"/>
      <c r="J1904" s="222"/>
      <c r="K1904" s="222"/>
      <c r="L1904" s="227"/>
      <c r="M1904" s="228"/>
      <c r="N1904" s="229"/>
      <c r="O1904" s="229"/>
      <c r="P1904" s="229"/>
      <c r="Q1904" s="229"/>
      <c r="R1904" s="229"/>
      <c r="S1904" s="229"/>
      <c r="T1904" s="230"/>
      <c r="AT1904" s="231" t="s">
        <v>283</v>
      </c>
      <c r="AU1904" s="231" t="s">
        <v>291</v>
      </c>
      <c r="AV1904" s="14" t="s">
        <v>84</v>
      </c>
      <c r="AW1904" s="14" t="s">
        <v>32</v>
      </c>
      <c r="AX1904" s="14" t="s">
        <v>76</v>
      </c>
      <c r="AY1904" s="231" t="s">
        <v>272</v>
      </c>
    </row>
    <row r="1905" spans="2:51" s="14" customFormat="1" ht="11.25">
      <c r="B1905" s="221"/>
      <c r="C1905" s="222"/>
      <c r="D1905" s="212" t="s">
        <v>283</v>
      </c>
      <c r="E1905" s="223" t="s">
        <v>1</v>
      </c>
      <c r="F1905" s="224" t="s">
        <v>1717</v>
      </c>
      <c r="G1905" s="222"/>
      <c r="H1905" s="225">
        <v>21.457999999999998</v>
      </c>
      <c r="I1905" s="226"/>
      <c r="J1905" s="222"/>
      <c r="K1905" s="222"/>
      <c r="L1905" s="227"/>
      <c r="M1905" s="228"/>
      <c r="N1905" s="229"/>
      <c r="O1905" s="229"/>
      <c r="P1905" s="229"/>
      <c r="Q1905" s="229"/>
      <c r="R1905" s="229"/>
      <c r="S1905" s="229"/>
      <c r="T1905" s="230"/>
      <c r="AT1905" s="231" t="s">
        <v>283</v>
      </c>
      <c r="AU1905" s="231" t="s">
        <v>291</v>
      </c>
      <c r="AV1905" s="14" t="s">
        <v>84</v>
      </c>
      <c r="AW1905" s="14" t="s">
        <v>32</v>
      </c>
      <c r="AX1905" s="14" t="s">
        <v>76</v>
      </c>
      <c r="AY1905" s="231" t="s">
        <v>272</v>
      </c>
    </row>
    <row r="1906" spans="2:51" s="14" customFormat="1" ht="11.25">
      <c r="B1906" s="221"/>
      <c r="C1906" s="222"/>
      <c r="D1906" s="212" t="s">
        <v>283</v>
      </c>
      <c r="E1906" s="223" t="s">
        <v>1</v>
      </c>
      <c r="F1906" s="224" t="s">
        <v>1718</v>
      </c>
      <c r="G1906" s="222"/>
      <c r="H1906" s="225">
        <v>36.847999999999999</v>
      </c>
      <c r="I1906" s="226"/>
      <c r="J1906" s="222"/>
      <c r="K1906" s="222"/>
      <c r="L1906" s="227"/>
      <c r="M1906" s="228"/>
      <c r="N1906" s="229"/>
      <c r="O1906" s="229"/>
      <c r="P1906" s="229"/>
      <c r="Q1906" s="229"/>
      <c r="R1906" s="229"/>
      <c r="S1906" s="229"/>
      <c r="T1906" s="230"/>
      <c r="AT1906" s="231" t="s">
        <v>283</v>
      </c>
      <c r="AU1906" s="231" t="s">
        <v>291</v>
      </c>
      <c r="AV1906" s="14" t="s">
        <v>84</v>
      </c>
      <c r="AW1906" s="14" t="s">
        <v>32</v>
      </c>
      <c r="AX1906" s="14" t="s">
        <v>76</v>
      </c>
      <c r="AY1906" s="231" t="s">
        <v>272</v>
      </c>
    </row>
    <row r="1907" spans="2:51" s="14" customFormat="1" ht="11.25">
      <c r="B1907" s="221"/>
      <c r="C1907" s="222"/>
      <c r="D1907" s="212" t="s">
        <v>283</v>
      </c>
      <c r="E1907" s="223" t="s">
        <v>1</v>
      </c>
      <c r="F1907" s="224" t="s">
        <v>1719</v>
      </c>
      <c r="G1907" s="222"/>
      <c r="H1907" s="225">
        <v>66.31</v>
      </c>
      <c r="I1907" s="226"/>
      <c r="J1907" s="222"/>
      <c r="K1907" s="222"/>
      <c r="L1907" s="227"/>
      <c r="M1907" s="228"/>
      <c r="N1907" s="229"/>
      <c r="O1907" s="229"/>
      <c r="P1907" s="229"/>
      <c r="Q1907" s="229"/>
      <c r="R1907" s="229"/>
      <c r="S1907" s="229"/>
      <c r="T1907" s="230"/>
      <c r="AT1907" s="231" t="s">
        <v>283</v>
      </c>
      <c r="AU1907" s="231" t="s">
        <v>291</v>
      </c>
      <c r="AV1907" s="14" t="s">
        <v>84</v>
      </c>
      <c r="AW1907" s="14" t="s">
        <v>32</v>
      </c>
      <c r="AX1907" s="14" t="s">
        <v>76</v>
      </c>
      <c r="AY1907" s="231" t="s">
        <v>272</v>
      </c>
    </row>
    <row r="1908" spans="2:51" s="14" customFormat="1" ht="11.25">
      <c r="B1908" s="221"/>
      <c r="C1908" s="222"/>
      <c r="D1908" s="212" t="s">
        <v>283</v>
      </c>
      <c r="E1908" s="223" t="s">
        <v>1</v>
      </c>
      <c r="F1908" s="224" t="s">
        <v>1720</v>
      </c>
      <c r="G1908" s="222"/>
      <c r="H1908" s="225">
        <v>59.156999999999996</v>
      </c>
      <c r="I1908" s="226"/>
      <c r="J1908" s="222"/>
      <c r="K1908" s="222"/>
      <c r="L1908" s="227"/>
      <c r="M1908" s="228"/>
      <c r="N1908" s="229"/>
      <c r="O1908" s="229"/>
      <c r="P1908" s="229"/>
      <c r="Q1908" s="229"/>
      <c r="R1908" s="229"/>
      <c r="S1908" s="229"/>
      <c r="T1908" s="230"/>
      <c r="AT1908" s="231" t="s">
        <v>283</v>
      </c>
      <c r="AU1908" s="231" t="s">
        <v>291</v>
      </c>
      <c r="AV1908" s="14" t="s">
        <v>84</v>
      </c>
      <c r="AW1908" s="14" t="s">
        <v>32</v>
      </c>
      <c r="AX1908" s="14" t="s">
        <v>76</v>
      </c>
      <c r="AY1908" s="231" t="s">
        <v>272</v>
      </c>
    </row>
    <row r="1909" spans="2:51" s="14" customFormat="1" ht="45">
      <c r="B1909" s="221"/>
      <c r="C1909" s="222"/>
      <c r="D1909" s="212" t="s">
        <v>283</v>
      </c>
      <c r="E1909" s="223" t="s">
        <v>1</v>
      </c>
      <c r="F1909" s="224" t="s">
        <v>1721</v>
      </c>
      <c r="G1909" s="222"/>
      <c r="H1909" s="225">
        <v>62.713000000000001</v>
      </c>
      <c r="I1909" s="226"/>
      <c r="J1909" s="222"/>
      <c r="K1909" s="222"/>
      <c r="L1909" s="227"/>
      <c r="M1909" s="228"/>
      <c r="N1909" s="229"/>
      <c r="O1909" s="229"/>
      <c r="P1909" s="229"/>
      <c r="Q1909" s="229"/>
      <c r="R1909" s="229"/>
      <c r="S1909" s="229"/>
      <c r="T1909" s="230"/>
      <c r="AT1909" s="231" t="s">
        <v>283</v>
      </c>
      <c r="AU1909" s="231" t="s">
        <v>291</v>
      </c>
      <c r="AV1909" s="14" t="s">
        <v>84</v>
      </c>
      <c r="AW1909" s="14" t="s">
        <v>32</v>
      </c>
      <c r="AX1909" s="14" t="s">
        <v>76</v>
      </c>
      <c r="AY1909" s="231" t="s">
        <v>272</v>
      </c>
    </row>
    <row r="1910" spans="2:51" s="14" customFormat="1" ht="11.25">
      <c r="B1910" s="221"/>
      <c r="C1910" s="222"/>
      <c r="D1910" s="212" t="s">
        <v>283</v>
      </c>
      <c r="E1910" s="223" t="s">
        <v>1</v>
      </c>
      <c r="F1910" s="224" t="s">
        <v>1722</v>
      </c>
      <c r="G1910" s="222"/>
      <c r="H1910" s="225">
        <v>54.755000000000003</v>
      </c>
      <c r="I1910" s="226"/>
      <c r="J1910" s="222"/>
      <c r="K1910" s="222"/>
      <c r="L1910" s="227"/>
      <c r="M1910" s="228"/>
      <c r="N1910" s="229"/>
      <c r="O1910" s="229"/>
      <c r="P1910" s="229"/>
      <c r="Q1910" s="229"/>
      <c r="R1910" s="229"/>
      <c r="S1910" s="229"/>
      <c r="T1910" s="230"/>
      <c r="AT1910" s="231" t="s">
        <v>283</v>
      </c>
      <c r="AU1910" s="231" t="s">
        <v>291</v>
      </c>
      <c r="AV1910" s="14" t="s">
        <v>84</v>
      </c>
      <c r="AW1910" s="14" t="s">
        <v>32</v>
      </c>
      <c r="AX1910" s="14" t="s">
        <v>76</v>
      </c>
      <c r="AY1910" s="231" t="s">
        <v>272</v>
      </c>
    </row>
    <row r="1911" spans="2:51" s="14" customFormat="1" ht="11.25">
      <c r="B1911" s="221"/>
      <c r="C1911" s="222"/>
      <c r="D1911" s="212" t="s">
        <v>283</v>
      </c>
      <c r="E1911" s="223" t="s">
        <v>1</v>
      </c>
      <c r="F1911" s="224" t="s">
        <v>1723</v>
      </c>
      <c r="G1911" s="222"/>
      <c r="H1911" s="225">
        <v>51.253999999999998</v>
      </c>
      <c r="I1911" s="226"/>
      <c r="J1911" s="222"/>
      <c r="K1911" s="222"/>
      <c r="L1911" s="227"/>
      <c r="M1911" s="228"/>
      <c r="N1911" s="229"/>
      <c r="O1911" s="229"/>
      <c r="P1911" s="229"/>
      <c r="Q1911" s="229"/>
      <c r="R1911" s="229"/>
      <c r="S1911" s="229"/>
      <c r="T1911" s="230"/>
      <c r="AT1911" s="231" t="s">
        <v>283</v>
      </c>
      <c r="AU1911" s="231" t="s">
        <v>291</v>
      </c>
      <c r="AV1911" s="14" t="s">
        <v>84</v>
      </c>
      <c r="AW1911" s="14" t="s">
        <v>32</v>
      </c>
      <c r="AX1911" s="14" t="s">
        <v>76</v>
      </c>
      <c r="AY1911" s="231" t="s">
        <v>272</v>
      </c>
    </row>
    <row r="1912" spans="2:51" s="13" customFormat="1" ht="11.25">
      <c r="B1912" s="210"/>
      <c r="C1912" s="211"/>
      <c r="D1912" s="212" t="s">
        <v>283</v>
      </c>
      <c r="E1912" s="213" t="s">
        <v>1</v>
      </c>
      <c r="F1912" s="214" t="s">
        <v>285</v>
      </c>
      <c r="G1912" s="211"/>
      <c r="H1912" s="213" t="s">
        <v>1</v>
      </c>
      <c r="I1912" s="215"/>
      <c r="J1912" s="211"/>
      <c r="K1912" s="211"/>
      <c r="L1912" s="216"/>
      <c r="M1912" s="217"/>
      <c r="N1912" s="218"/>
      <c r="O1912" s="218"/>
      <c r="P1912" s="218"/>
      <c r="Q1912" s="218"/>
      <c r="R1912" s="218"/>
      <c r="S1912" s="218"/>
      <c r="T1912" s="219"/>
      <c r="AT1912" s="220" t="s">
        <v>283</v>
      </c>
      <c r="AU1912" s="220" t="s">
        <v>291</v>
      </c>
      <c r="AV1912" s="13" t="s">
        <v>16</v>
      </c>
      <c r="AW1912" s="13" t="s">
        <v>32</v>
      </c>
      <c r="AX1912" s="13" t="s">
        <v>76</v>
      </c>
      <c r="AY1912" s="220" t="s">
        <v>272</v>
      </c>
    </row>
    <row r="1913" spans="2:51" s="13" customFormat="1" ht="11.25">
      <c r="B1913" s="210"/>
      <c r="C1913" s="211"/>
      <c r="D1913" s="212" t="s">
        <v>283</v>
      </c>
      <c r="E1913" s="213" t="s">
        <v>1</v>
      </c>
      <c r="F1913" s="214" t="s">
        <v>833</v>
      </c>
      <c r="G1913" s="211"/>
      <c r="H1913" s="213" t="s">
        <v>1</v>
      </c>
      <c r="I1913" s="215"/>
      <c r="J1913" s="211"/>
      <c r="K1913" s="211"/>
      <c r="L1913" s="216"/>
      <c r="M1913" s="217"/>
      <c r="N1913" s="218"/>
      <c r="O1913" s="218"/>
      <c r="P1913" s="218"/>
      <c r="Q1913" s="218"/>
      <c r="R1913" s="218"/>
      <c r="S1913" s="218"/>
      <c r="T1913" s="219"/>
      <c r="AT1913" s="220" t="s">
        <v>283</v>
      </c>
      <c r="AU1913" s="220" t="s">
        <v>291</v>
      </c>
      <c r="AV1913" s="13" t="s">
        <v>16</v>
      </c>
      <c r="AW1913" s="13" t="s">
        <v>32</v>
      </c>
      <c r="AX1913" s="13" t="s">
        <v>76</v>
      </c>
      <c r="AY1913" s="220" t="s">
        <v>272</v>
      </c>
    </row>
    <row r="1914" spans="2:51" s="14" customFormat="1" ht="22.5">
      <c r="B1914" s="221"/>
      <c r="C1914" s="222"/>
      <c r="D1914" s="212" t="s">
        <v>283</v>
      </c>
      <c r="E1914" s="223" t="s">
        <v>1</v>
      </c>
      <c r="F1914" s="224" t="s">
        <v>1724</v>
      </c>
      <c r="G1914" s="222"/>
      <c r="H1914" s="225">
        <v>65.644000000000005</v>
      </c>
      <c r="I1914" s="226"/>
      <c r="J1914" s="222"/>
      <c r="K1914" s="222"/>
      <c r="L1914" s="227"/>
      <c r="M1914" s="228"/>
      <c r="N1914" s="229"/>
      <c r="O1914" s="229"/>
      <c r="P1914" s="229"/>
      <c r="Q1914" s="229"/>
      <c r="R1914" s="229"/>
      <c r="S1914" s="229"/>
      <c r="T1914" s="230"/>
      <c r="AT1914" s="231" t="s">
        <v>283</v>
      </c>
      <c r="AU1914" s="231" t="s">
        <v>291</v>
      </c>
      <c r="AV1914" s="14" t="s">
        <v>84</v>
      </c>
      <c r="AW1914" s="14" t="s">
        <v>32</v>
      </c>
      <c r="AX1914" s="14" t="s">
        <v>76</v>
      </c>
      <c r="AY1914" s="231" t="s">
        <v>272</v>
      </c>
    </row>
    <row r="1915" spans="2:51" s="14" customFormat="1" ht="33.75">
      <c r="B1915" s="221"/>
      <c r="C1915" s="222"/>
      <c r="D1915" s="212" t="s">
        <v>283</v>
      </c>
      <c r="E1915" s="223" t="s">
        <v>1</v>
      </c>
      <c r="F1915" s="224" t="s">
        <v>1725</v>
      </c>
      <c r="G1915" s="222"/>
      <c r="H1915" s="225">
        <v>168.982</v>
      </c>
      <c r="I1915" s="226"/>
      <c r="J1915" s="222"/>
      <c r="K1915" s="222"/>
      <c r="L1915" s="227"/>
      <c r="M1915" s="228"/>
      <c r="N1915" s="229"/>
      <c r="O1915" s="229"/>
      <c r="P1915" s="229"/>
      <c r="Q1915" s="229"/>
      <c r="R1915" s="229"/>
      <c r="S1915" s="229"/>
      <c r="T1915" s="230"/>
      <c r="AT1915" s="231" t="s">
        <v>283</v>
      </c>
      <c r="AU1915" s="231" t="s">
        <v>291</v>
      </c>
      <c r="AV1915" s="14" t="s">
        <v>84</v>
      </c>
      <c r="AW1915" s="14" t="s">
        <v>32</v>
      </c>
      <c r="AX1915" s="14" t="s">
        <v>76</v>
      </c>
      <c r="AY1915" s="231" t="s">
        <v>272</v>
      </c>
    </row>
    <row r="1916" spans="2:51" s="14" customFormat="1" ht="22.5">
      <c r="B1916" s="221"/>
      <c r="C1916" s="222"/>
      <c r="D1916" s="212" t="s">
        <v>283</v>
      </c>
      <c r="E1916" s="223" t="s">
        <v>1</v>
      </c>
      <c r="F1916" s="224" t="s">
        <v>1726</v>
      </c>
      <c r="G1916" s="222"/>
      <c r="H1916" s="225">
        <v>113.006</v>
      </c>
      <c r="I1916" s="226"/>
      <c r="J1916" s="222"/>
      <c r="K1916" s="222"/>
      <c r="L1916" s="227"/>
      <c r="M1916" s="228"/>
      <c r="N1916" s="229"/>
      <c r="O1916" s="229"/>
      <c r="P1916" s="229"/>
      <c r="Q1916" s="229"/>
      <c r="R1916" s="229"/>
      <c r="S1916" s="229"/>
      <c r="T1916" s="230"/>
      <c r="AT1916" s="231" t="s">
        <v>283</v>
      </c>
      <c r="AU1916" s="231" t="s">
        <v>291</v>
      </c>
      <c r="AV1916" s="14" t="s">
        <v>84</v>
      </c>
      <c r="AW1916" s="14" t="s">
        <v>32</v>
      </c>
      <c r="AX1916" s="14" t="s">
        <v>76</v>
      </c>
      <c r="AY1916" s="231" t="s">
        <v>272</v>
      </c>
    </row>
    <row r="1917" spans="2:51" s="14" customFormat="1" ht="22.5">
      <c r="B1917" s="221"/>
      <c r="C1917" s="222"/>
      <c r="D1917" s="212" t="s">
        <v>283</v>
      </c>
      <c r="E1917" s="223" t="s">
        <v>1</v>
      </c>
      <c r="F1917" s="224" t="s">
        <v>1727</v>
      </c>
      <c r="G1917" s="222"/>
      <c r="H1917" s="225">
        <v>64.25</v>
      </c>
      <c r="I1917" s="226"/>
      <c r="J1917" s="222"/>
      <c r="K1917" s="222"/>
      <c r="L1917" s="227"/>
      <c r="M1917" s="228"/>
      <c r="N1917" s="229"/>
      <c r="O1917" s="229"/>
      <c r="P1917" s="229"/>
      <c r="Q1917" s="229"/>
      <c r="R1917" s="229"/>
      <c r="S1917" s="229"/>
      <c r="T1917" s="230"/>
      <c r="AT1917" s="231" t="s">
        <v>283</v>
      </c>
      <c r="AU1917" s="231" t="s">
        <v>291</v>
      </c>
      <c r="AV1917" s="14" t="s">
        <v>84</v>
      </c>
      <c r="AW1917" s="14" t="s">
        <v>32</v>
      </c>
      <c r="AX1917" s="14" t="s">
        <v>76</v>
      </c>
      <c r="AY1917" s="231" t="s">
        <v>272</v>
      </c>
    </row>
    <row r="1918" spans="2:51" s="14" customFormat="1" ht="22.5">
      <c r="B1918" s="221"/>
      <c r="C1918" s="222"/>
      <c r="D1918" s="212" t="s">
        <v>283</v>
      </c>
      <c r="E1918" s="223" t="s">
        <v>1</v>
      </c>
      <c r="F1918" s="224" t="s">
        <v>1728</v>
      </c>
      <c r="G1918" s="222"/>
      <c r="H1918" s="225">
        <v>93.912999999999997</v>
      </c>
      <c r="I1918" s="226"/>
      <c r="J1918" s="222"/>
      <c r="K1918" s="222"/>
      <c r="L1918" s="227"/>
      <c r="M1918" s="228"/>
      <c r="N1918" s="229"/>
      <c r="O1918" s="229"/>
      <c r="P1918" s="229"/>
      <c r="Q1918" s="229"/>
      <c r="R1918" s="229"/>
      <c r="S1918" s="229"/>
      <c r="T1918" s="230"/>
      <c r="AT1918" s="231" t="s">
        <v>283</v>
      </c>
      <c r="AU1918" s="231" t="s">
        <v>291</v>
      </c>
      <c r="AV1918" s="14" t="s">
        <v>84</v>
      </c>
      <c r="AW1918" s="14" t="s">
        <v>32</v>
      </c>
      <c r="AX1918" s="14" t="s">
        <v>76</v>
      </c>
      <c r="AY1918" s="231" t="s">
        <v>272</v>
      </c>
    </row>
    <row r="1919" spans="2:51" s="14" customFormat="1" ht="11.25">
      <c r="B1919" s="221"/>
      <c r="C1919" s="222"/>
      <c r="D1919" s="212" t="s">
        <v>283</v>
      </c>
      <c r="E1919" s="223" t="s">
        <v>1</v>
      </c>
      <c r="F1919" s="224" t="s">
        <v>1729</v>
      </c>
      <c r="G1919" s="222"/>
      <c r="H1919" s="225">
        <v>48.040999999999997</v>
      </c>
      <c r="I1919" s="226"/>
      <c r="J1919" s="222"/>
      <c r="K1919" s="222"/>
      <c r="L1919" s="227"/>
      <c r="M1919" s="228"/>
      <c r="N1919" s="229"/>
      <c r="O1919" s="229"/>
      <c r="P1919" s="229"/>
      <c r="Q1919" s="229"/>
      <c r="R1919" s="229"/>
      <c r="S1919" s="229"/>
      <c r="T1919" s="230"/>
      <c r="AT1919" s="231" t="s">
        <v>283</v>
      </c>
      <c r="AU1919" s="231" t="s">
        <v>291</v>
      </c>
      <c r="AV1919" s="14" t="s">
        <v>84</v>
      </c>
      <c r="AW1919" s="14" t="s">
        <v>32</v>
      </c>
      <c r="AX1919" s="14" t="s">
        <v>76</v>
      </c>
      <c r="AY1919" s="231" t="s">
        <v>272</v>
      </c>
    </row>
    <row r="1920" spans="2:51" s="14" customFormat="1" ht="22.5">
      <c r="B1920" s="221"/>
      <c r="C1920" s="222"/>
      <c r="D1920" s="212" t="s">
        <v>283</v>
      </c>
      <c r="E1920" s="223" t="s">
        <v>1</v>
      </c>
      <c r="F1920" s="224" t="s">
        <v>1730</v>
      </c>
      <c r="G1920" s="222"/>
      <c r="H1920" s="225">
        <v>48.109000000000002</v>
      </c>
      <c r="I1920" s="226"/>
      <c r="J1920" s="222"/>
      <c r="K1920" s="222"/>
      <c r="L1920" s="227"/>
      <c r="M1920" s="228"/>
      <c r="N1920" s="229"/>
      <c r="O1920" s="229"/>
      <c r="P1920" s="229"/>
      <c r="Q1920" s="229"/>
      <c r="R1920" s="229"/>
      <c r="S1920" s="229"/>
      <c r="T1920" s="230"/>
      <c r="AT1920" s="231" t="s">
        <v>283</v>
      </c>
      <c r="AU1920" s="231" t="s">
        <v>291</v>
      </c>
      <c r="AV1920" s="14" t="s">
        <v>84</v>
      </c>
      <c r="AW1920" s="14" t="s">
        <v>32</v>
      </c>
      <c r="AX1920" s="14" t="s">
        <v>76</v>
      </c>
      <c r="AY1920" s="231" t="s">
        <v>272</v>
      </c>
    </row>
    <row r="1921" spans="2:51" s="14" customFormat="1" ht="33.75">
      <c r="B1921" s="221"/>
      <c r="C1921" s="222"/>
      <c r="D1921" s="212" t="s">
        <v>283</v>
      </c>
      <c r="E1921" s="223" t="s">
        <v>1</v>
      </c>
      <c r="F1921" s="224" t="s">
        <v>1731</v>
      </c>
      <c r="G1921" s="222"/>
      <c r="H1921" s="225">
        <v>99.102999999999994</v>
      </c>
      <c r="I1921" s="226"/>
      <c r="J1921" s="222"/>
      <c r="K1921" s="222"/>
      <c r="L1921" s="227"/>
      <c r="M1921" s="228"/>
      <c r="N1921" s="229"/>
      <c r="O1921" s="229"/>
      <c r="P1921" s="229"/>
      <c r="Q1921" s="229"/>
      <c r="R1921" s="229"/>
      <c r="S1921" s="229"/>
      <c r="T1921" s="230"/>
      <c r="AT1921" s="231" t="s">
        <v>283</v>
      </c>
      <c r="AU1921" s="231" t="s">
        <v>291</v>
      </c>
      <c r="AV1921" s="14" t="s">
        <v>84</v>
      </c>
      <c r="AW1921" s="14" t="s">
        <v>32</v>
      </c>
      <c r="AX1921" s="14" t="s">
        <v>76</v>
      </c>
      <c r="AY1921" s="231" t="s">
        <v>272</v>
      </c>
    </row>
    <row r="1922" spans="2:51" s="14" customFormat="1" ht="22.5">
      <c r="B1922" s="221"/>
      <c r="C1922" s="222"/>
      <c r="D1922" s="212" t="s">
        <v>283</v>
      </c>
      <c r="E1922" s="223" t="s">
        <v>1</v>
      </c>
      <c r="F1922" s="224" t="s">
        <v>1732</v>
      </c>
      <c r="G1922" s="222"/>
      <c r="H1922" s="225">
        <v>57.435000000000002</v>
      </c>
      <c r="I1922" s="226"/>
      <c r="J1922" s="222"/>
      <c r="K1922" s="222"/>
      <c r="L1922" s="227"/>
      <c r="M1922" s="228"/>
      <c r="N1922" s="229"/>
      <c r="O1922" s="229"/>
      <c r="P1922" s="229"/>
      <c r="Q1922" s="229"/>
      <c r="R1922" s="229"/>
      <c r="S1922" s="229"/>
      <c r="T1922" s="230"/>
      <c r="AT1922" s="231" t="s">
        <v>283</v>
      </c>
      <c r="AU1922" s="231" t="s">
        <v>291</v>
      </c>
      <c r="AV1922" s="14" t="s">
        <v>84</v>
      </c>
      <c r="AW1922" s="14" t="s">
        <v>32</v>
      </c>
      <c r="AX1922" s="14" t="s">
        <v>76</v>
      </c>
      <c r="AY1922" s="231" t="s">
        <v>272</v>
      </c>
    </row>
    <row r="1923" spans="2:51" s="14" customFormat="1" ht="22.5">
      <c r="B1923" s="221"/>
      <c r="C1923" s="222"/>
      <c r="D1923" s="212" t="s">
        <v>283</v>
      </c>
      <c r="E1923" s="223" t="s">
        <v>1</v>
      </c>
      <c r="F1923" s="224" t="s">
        <v>1733</v>
      </c>
      <c r="G1923" s="222"/>
      <c r="H1923" s="225">
        <v>69.111000000000004</v>
      </c>
      <c r="I1923" s="226"/>
      <c r="J1923" s="222"/>
      <c r="K1923" s="222"/>
      <c r="L1923" s="227"/>
      <c r="M1923" s="228"/>
      <c r="N1923" s="229"/>
      <c r="O1923" s="229"/>
      <c r="P1923" s="229"/>
      <c r="Q1923" s="229"/>
      <c r="R1923" s="229"/>
      <c r="S1923" s="229"/>
      <c r="T1923" s="230"/>
      <c r="AT1923" s="231" t="s">
        <v>283</v>
      </c>
      <c r="AU1923" s="231" t="s">
        <v>291</v>
      </c>
      <c r="AV1923" s="14" t="s">
        <v>84</v>
      </c>
      <c r="AW1923" s="14" t="s">
        <v>32</v>
      </c>
      <c r="AX1923" s="14" t="s">
        <v>76</v>
      </c>
      <c r="AY1923" s="231" t="s">
        <v>272</v>
      </c>
    </row>
    <row r="1924" spans="2:51" s="14" customFormat="1" ht="11.25">
      <c r="B1924" s="221"/>
      <c r="C1924" s="222"/>
      <c r="D1924" s="212" t="s">
        <v>283</v>
      </c>
      <c r="E1924" s="223" t="s">
        <v>1</v>
      </c>
      <c r="F1924" s="224" t="s">
        <v>1734</v>
      </c>
      <c r="G1924" s="222"/>
      <c r="H1924" s="225">
        <v>98.712000000000003</v>
      </c>
      <c r="I1924" s="226"/>
      <c r="J1924" s="222"/>
      <c r="K1924" s="222"/>
      <c r="L1924" s="227"/>
      <c r="M1924" s="228"/>
      <c r="N1924" s="229"/>
      <c r="O1924" s="229"/>
      <c r="P1924" s="229"/>
      <c r="Q1924" s="229"/>
      <c r="R1924" s="229"/>
      <c r="S1924" s="229"/>
      <c r="T1924" s="230"/>
      <c r="AT1924" s="231" t="s">
        <v>283</v>
      </c>
      <c r="AU1924" s="231" t="s">
        <v>291</v>
      </c>
      <c r="AV1924" s="14" t="s">
        <v>84</v>
      </c>
      <c r="AW1924" s="14" t="s">
        <v>32</v>
      </c>
      <c r="AX1924" s="14" t="s">
        <v>76</v>
      </c>
      <c r="AY1924" s="231" t="s">
        <v>272</v>
      </c>
    </row>
    <row r="1925" spans="2:51" s="14" customFormat="1" ht="22.5">
      <c r="B1925" s="221"/>
      <c r="C1925" s="222"/>
      <c r="D1925" s="212" t="s">
        <v>283</v>
      </c>
      <c r="E1925" s="223" t="s">
        <v>1</v>
      </c>
      <c r="F1925" s="224" t="s">
        <v>1735</v>
      </c>
      <c r="G1925" s="222"/>
      <c r="H1925" s="225">
        <v>208.56</v>
      </c>
      <c r="I1925" s="226"/>
      <c r="J1925" s="222"/>
      <c r="K1925" s="222"/>
      <c r="L1925" s="227"/>
      <c r="M1925" s="228"/>
      <c r="N1925" s="229"/>
      <c r="O1925" s="229"/>
      <c r="P1925" s="229"/>
      <c r="Q1925" s="229"/>
      <c r="R1925" s="229"/>
      <c r="S1925" s="229"/>
      <c r="T1925" s="230"/>
      <c r="AT1925" s="231" t="s">
        <v>283</v>
      </c>
      <c r="AU1925" s="231" t="s">
        <v>291</v>
      </c>
      <c r="AV1925" s="14" t="s">
        <v>84</v>
      </c>
      <c r="AW1925" s="14" t="s">
        <v>32</v>
      </c>
      <c r="AX1925" s="14" t="s">
        <v>76</v>
      </c>
      <c r="AY1925" s="231" t="s">
        <v>272</v>
      </c>
    </row>
    <row r="1926" spans="2:51" s="14" customFormat="1" ht="11.25">
      <c r="B1926" s="221"/>
      <c r="C1926" s="222"/>
      <c r="D1926" s="212" t="s">
        <v>283</v>
      </c>
      <c r="E1926" s="223" t="s">
        <v>1</v>
      </c>
      <c r="F1926" s="224" t="s">
        <v>1736</v>
      </c>
      <c r="G1926" s="222"/>
      <c r="H1926" s="225">
        <v>24.207000000000001</v>
      </c>
      <c r="I1926" s="226"/>
      <c r="J1926" s="222"/>
      <c r="K1926" s="222"/>
      <c r="L1926" s="227"/>
      <c r="M1926" s="228"/>
      <c r="N1926" s="229"/>
      <c r="O1926" s="229"/>
      <c r="P1926" s="229"/>
      <c r="Q1926" s="229"/>
      <c r="R1926" s="229"/>
      <c r="S1926" s="229"/>
      <c r="T1926" s="230"/>
      <c r="AT1926" s="231" t="s">
        <v>283</v>
      </c>
      <c r="AU1926" s="231" t="s">
        <v>291</v>
      </c>
      <c r="AV1926" s="14" t="s">
        <v>84</v>
      </c>
      <c r="AW1926" s="14" t="s">
        <v>32</v>
      </c>
      <c r="AX1926" s="14" t="s">
        <v>76</v>
      </c>
      <c r="AY1926" s="231" t="s">
        <v>272</v>
      </c>
    </row>
    <row r="1927" spans="2:51" s="14" customFormat="1" ht="11.25">
      <c r="B1927" s="221"/>
      <c r="C1927" s="222"/>
      <c r="D1927" s="212" t="s">
        <v>283</v>
      </c>
      <c r="E1927" s="223" t="s">
        <v>1</v>
      </c>
      <c r="F1927" s="224" t="s">
        <v>1737</v>
      </c>
      <c r="G1927" s="222"/>
      <c r="H1927" s="225">
        <v>26.771000000000001</v>
      </c>
      <c r="I1927" s="226"/>
      <c r="J1927" s="222"/>
      <c r="K1927" s="222"/>
      <c r="L1927" s="227"/>
      <c r="M1927" s="228"/>
      <c r="N1927" s="229"/>
      <c r="O1927" s="229"/>
      <c r="P1927" s="229"/>
      <c r="Q1927" s="229"/>
      <c r="R1927" s="229"/>
      <c r="S1927" s="229"/>
      <c r="T1927" s="230"/>
      <c r="AT1927" s="231" t="s">
        <v>283</v>
      </c>
      <c r="AU1927" s="231" t="s">
        <v>291</v>
      </c>
      <c r="AV1927" s="14" t="s">
        <v>84</v>
      </c>
      <c r="AW1927" s="14" t="s">
        <v>32</v>
      </c>
      <c r="AX1927" s="14" t="s">
        <v>76</v>
      </c>
      <c r="AY1927" s="231" t="s">
        <v>272</v>
      </c>
    </row>
    <row r="1928" spans="2:51" s="14" customFormat="1" ht="11.25">
      <c r="B1928" s="221"/>
      <c r="C1928" s="222"/>
      <c r="D1928" s="212" t="s">
        <v>283</v>
      </c>
      <c r="E1928" s="223" t="s">
        <v>1</v>
      </c>
      <c r="F1928" s="224" t="s">
        <v>1738</v>
      </c>
      <c r="G1928" s="222"/>
      <c r="H1928" s="225">
        <v>35.200000000000003</v>
      </c>
      <c r="I1928" s="226"/>
      <c r="J1928" s="222"/>
      <c r="K1928" s="222"/>
      <c r="L1928" s="227"/>
      <c r="M1928" s="228"/>
      <c r="N1928" s="229"/>
      <c r="O1928" s="229"/>
      <c r="P1928" s="229"/>
      <c r="Q1928" s="229"/>
      <c r="R1928" s="229"/>
      <c r="S1928" s="229"/>
      <c r="T1928" s="230"/>
      <c r="AT1928" s="231" t="s">
        <v>283</v>
      </c>
      <c r="AU1928" s="231" t="s">
        <v>291</v>
      </c>
      <c r="AV1928" s="14" t="s">
        <v>84</v>
      </c>
      <c r="AW1928" s="14" t="s">
        <v>32</v>
      </c>
      <c r="AX1928" s="14" t="s">
        <v>76</v>
      </c>
      <c r="AY1928" s="231" t="s">
        <v>272</v>
      </c>
    </row>
    <row r="1929" spans="2:51" s="14" customFormat="1" ht="11.25">
      <c r="B1929" s="221"/>
      <c r="C1929" s="222"/>
      <c r="D1929" s="212" t="s">
        <v>283</v>
      </c>
      <c r="E1929" s="223" t="s">
        <v>1</v>
      </c>
      <c r="F1929" s="224" t="s">
        <v>1739</v>
      </c>
      <c r="G1929" s="222"/>
      <c r="H1929" s="225">
        <v>34.805999999999997</v>
      </c>
      <c r="I1929" s="226"/>
      <c r="J1929" s="222"/>
      <c r="K1929" s="222"/>
      <c r="L1929" s="227"/>
      <c r="M1929" s="228"/>
      <c r="N1929" s="229"/>
      <c r="O1929" s="229"/>
      <c r="P1929" s="229"/>
      <c r="Q1929" s="229"/>
      <c r="R1929" s="229"/>
      <c r="S1929" s="229"/>
      <c r="T1929" s="230"/>
      <c r="AT1929" s="231" t="s">
        <v>283</v>
      </c>
      <c r="AU1929" s="231" t="s">
        <v>291</v>
      </c>
      <c r="AV1929" s="14" t="s">
        <v>84</v>
      </c>
      <c r="AW1929" s="14" t="s">
        <v>32</v>
      </c>
      <c r="AX1929" s="14" t="s">
        <v>76</v>
      </c>
      <c r="AY1929" s="231" t="s">
        <v>272</v>
      </c>
    </row>
    <row r="1930" spans="2:51" s="14" customFormat="1" ht="11.25">
      <c r="B1930" s="221"/>
      <c r="C1930" s="222"/>
      <c r="D1930" s="212" t="s">
        <v>283</v>
      </c>
      <c r="E1930" s="223" t="s">
        <v>1</v>
      </c>
      <c r="F1930" s="224" t="s">
        <v>1740</v>
      </c>
      <c r="G1930" s="222"/>
      <c r="H1930" s="225">
        <v>24.407</v>
      </c>
      <c r="I1930" s="226"/>
      <c r="J1930" s="222"/>
      <c r="K1930" s="222"/>
      <c r="L1930" s="227"/>
      <c r="M1930" s="228"/>
      <c r="N1930" s="229"/>
      <c r="O1930" s="229"/>
      <c r="P1930" s="229"/>
      <c r="Q1930" s="229"/>
      <c r="R1930" s="229"/>
      <c r="S1930" s="229"/>
      <c r="T1930" s="230"/>
      <c r="AT1930" s="231" t="s">
        <v>283</v>
      </c>
      <c r="AU1930" s="231" t="s">
        <v>291</v>
      </c>
      <c r="AV1930" s="14" t="s">
        <v>84</v>
      </c>
      <c r="AW1930" s="14" t="s">
        <v>32</v>
      </c>
      <c r="AX1930" s="14" t="s">
        <v>76</v>
      </c>
      <c r="AY1930" s="231" t="s">
        <v>272</v>
      </c>
    </row>
    <row r="1931" spans="2:51" s="14" customFormat="1" ht="11.25">
      <c r="B1931" s="221"/>
      <c r="C1931" s="222"/>
      <c r="D1931" s="212" t="s">
        <v>283</v>
      </c>
      <c r="E1931" s="223" t="s">
        <v>1</v>
      </c>
      <c r="F1931" s="224" t="s">
        <v>1741</v>
      </c>
      <c r="G1931" s="222"/>
      <c r="H1931" s="225">
        <v>24.797999999999998</v>
      </c>
      <c r="I1931" s="226"/>
      <c r="J1931" s="222"/>
      <c r="K1931" s="222"/>
      <c r="L1931" s="227"/>
      <c r="M1931" s="228"/>
      <c r="N1931" s="229"/>
      <c r="O1931" s="229"/>
      <c r="P1931" s="229"/>
      <c r="Q1931" s="229"/>
      <c r="R1931" s="229"/>
      <c r="S1931" s="229"/>
      <c r="T1931" s="230"/>
      <c r="AT1931" s="231" t="s">
        <v>283</v>
      </c>
      <c r="AU1931" s="231" t="s">
        <v>291</v>
      </c>
      <c r="AV1931" s="14" t="s">
        <v>84</v>
      </c>
      <c r="AW1931" s="14" t="s">
        <v>32</v>
      </c>
      <c r="AX1931" s="14" t="s">
        <v>76</v>
      </c>
      <c r="AY1931" s="231" t="s">
        <v>272</v>
      </c>
    </row>
    <row r="1932" spans="2:51" s="14" customFormat="1" ht="11.25">
      <c r="B1932" s="221"/>
      <c r="C1932" s="222"/>
      <c r="D1932" s="212" t="s">
        <v>283</v>
      </c>
      <c r="E1932" s="223" t="s">
        <v>1</v>
      </c>
      <c r="F1932" s="224" t="s">
        <v>1742</v>
      </c>
      <c r="G1932" s="222"/>
      <c r="H1932" s="225">
        <v>31.102</v>
      </c>
      <c r="I1932" s="226"/>
      <c r="J1932" s="222"/>
      <c r="K1932" s="222"/>
      <c r="L1932" s="227"/>
      <c r="M1932" s="228"/>
      <c r="N1932" s="229"/>
      <c r="O1932" s="229"/>
      <c r="P1932" s="229"/>
      <c r="Q1932" s="229"/>
      <c r="R1932" s="229"/>
      <c r="S1932" s="229"/>
      <c r="T1932" s="230"/>
      <c r="AT1932" s="231" t="s">
        <v>283</v>
      </c>
      <c r="AU1932" s="231" t="s">
        <v>291</v>
      </c>
      <c r="AV1932" s="14" t="s">
        <v>84</v>
      </c>
      <c r="AW1932" s="14" t="s">
        <v>32</v>
      </c>
      <c r="AX1932" s="14" t="s">
        <v>76</v>
      </c>
      <c r="AY1932" s="231" t="s">
        <v>272</v>
      </c>
    </row>
    <row r="1933" spans="2:51" s="14" customFormat="1" ht="11.25">
      <c r="B1933" s="221"/>
      <c r="C1933" s="222"/>
      <c r="D1933" s="212" t="s">
        <v>283</v>
      </c>
      <c r="E1933" s="223" t="s">
        <v>1</v>
      </c>
      <c r="F1933" s="224" t="s">
        <v>1743</v>
      </c>
      <c r="G1933" s="222"/>
      <c r="H1933" s="225">
        <v>38.784999999999997</v>
      </c>
      <c r="I1933" s="226"/>
      <c r="J1933" s="222"/>
      <c r="K1933" s="222"/>
      <c r="L1933" s="227"/>
      <c r="M1933" s="228"/>
      <c r="N1933" s="229"/>
      <c r="O1933" s="229"/>
      <c r="P1933" s="229"/>
      <c r="Q1933" s="229"/>
      <c r="R1933" s="229"/>
      <c r="S1933" s="229"/>
      <c r="T1933" s="230"/>
      <c r="AT1933" s="231" t="s">
        <v>283</v>
      </c>
      <c r="AU1933" s="231" t="s">
        <v>291</v>
      </c>
      <c r="AV1933" s="14" t="s">
        <v>84</v>
      </c>
      <c r="AW1933" s="14" t="s">
        <v>32</v>
      </c>
      <c r="AX1933" s="14" t="s">
        <v>76</v>
      </c>
      <c r="AY1933" s="231" t="s">
        <v>272</v>
      </c>
    </row>
    <row r="1934" spans="2:51" s="14" customFormat="1" ht="11.25">
      <c r="B1934" s="221"/>
      <c r="C1934" s="222"/>
      <c r="D1934" s="212" t="s">
        <v>283</v>
      </c>
      <c r="E1934" s="223" t="s">
        <v>1</v>
      </c>
      <c r="F1934" s="224" t="s">
        <v>1744</v>
      </c>
      <c r="G1934" s="222"/>
      <c r="H1934" s="225">
        <v>41.936999999999998</v>
      </c>
      <c r="I1934" s="226"/>
      <c r="J1934" s="222"/>
      <c r="K1934" s="222"/>
      <c r="L1934" s="227"/>
      <c r="M1934" s="228"/>
      <c r="N1934" s="229"/>
      <c r="O1934" s="229"/>
      <c r="P1934" s="229"/>
      <c r="Q1934" s="229"/>
      <c r="R1934" s="229"/>
      <c r="S1934" s="229"/>
      <c r="T1934" s="230"/>
      <c r="AT1934" s="231" t="s">
        <v>283</v>
      </c>
      <c r="AU1934" s="231" t="s">
        <v>291</v>
      </c>
      <c r="AV1934" s="14" t="s">
        <v>84</v>
      </c>
      <c r="AW1934" s="14" t="s">
        <v>32</v>
      </c>
      <c r="AX1934" s="14" t="s">
        <v>76</v>
      </c>
      <c r="AY1934" s="231" t="s">
        <v>272</v>
      </c>
    </row>
    <row r="1935" spans="2:51" s="14" customFormat="1" ht="11.25">
      <c r="B1935" s="221"/>
      <c r="C1935" s="222"/>
      <c r="D1935" s="212" t="s">
        <v>283</v>
      </c>
      <c r="E1935" s="223" t="s">
        <v>1</v>
      </c>
      <c r="F1935" s="224" t="s">
        <v>1745</v>
      </c>
      <c r="G1935" s="222"/>
      <c r="H1935" s="225">
        <v>36.420999999999999</v>
      </c>
      <c r="I1935" s="226"/>
      <c r="J1935" s="222"/>
      <c r="K1935" s="222"/>
      <c r="L1935" s="227"/>
      <c r="M1935" s="228"/>
      <c r="N1935" s="229"/>
      <c r="O1935" s="229"/>
      <c r="P1935" s="229"/>
      <c r="Q1935" s="229"/>
      <c r="R1935" s="229"/>
      <c r="S1935" s="229"/>
      <c r="T1935" s="230"/>
      <c r="AT1935" s="231" t="s">
        <v>283</v>
      </c>
      <c r="AU1935" s="231" t="s">
        <v>291</v>
      </c>
      <c r="AV1935" s="14" t="s">
        <v>84</v>
      </c>
      <c r="AW1935" s="14" t="s">
        <v>32</v>
      </c>
      <c r="AX1935" s="14" t="s">
        <v>76</v>
      </c>
      <c r="AY1935" s="231" t="s">
        <v>272</v>
      </c>
    </row>
    <row r="1936" spans="2:51" s="14" customFormat="1" ht="22.5">
      <c r="B1936" s="221"/>
      <c r="C1936" s="222"/>
      <c r="D1936" s="212" t="s">
        <v>283</v>
      </c>
      <c r="E1936" s="223" t="s">
        <v>1</v>
      </c>
      <c r="F1936" s="224" t="s">
        <v>1746</v>
      </c>
      <c r="G1936" s="222"/>
      <c r="H1936" s="225">
        <v>79.968999999999994</v>
      </c>
      <c r="I1936" s="226"/>
      <c r="J1936" s="222"/>
      <c r="K1936" s="222"/>
      <c r="L1936" s="227"/>
      <c r="M1936" s="228"/>
      <c r="N1936" s="229"/>
      <c r="O1936" s="229"/>
      <c r="P1936" s="229"/>
      <c r="Q1936" s="229"/>
      <c r="R1936" s="229"/>
      <c r="S1936" s="229"/>
      <c r="T1936" s="230"/>
      <c r="AT1936" s="231" t="s">
        <v>283</v>
      </c>
      <c r="AU1936" s="231" t="s">
        <v>291</v>
      </c>
      <c r="AV1936" s="14" t="s">
        <v>84</v>
      </c>
      <c r="AW1936" s="14" t="s">
        <v>32</v>
      </c>
      <c r="AX1936" s="14" t="s">
        <v>76</v>
      </c>
      <c r="AY1936" s="231" t="s">
        <v>272</v>
      </c>
    </row>
    <row r="1937" spans="2:51" s="14" customFormat="1" ht="22.5">
      <c r="B1937" s="221"/>
      <c r="C1937" s="222"/>
      <c r="D1937" s="212" t="s">
        <v>283</v>
      </c>
      <c r="E1937" s="223" t="s">
        <v>1</v>
      </c>
      <c r="F1937" s="224" t="s">
        <v>1747</v>
      </c>
      <c r="G1937" s="222"/>
      <c r="H1937" s="225">
        <v>102.095</v>
      </c>
      <c r="I1937" s="226"/>
      <c r="J1937" s="222"/>
      <c r="K1937" s="222"/>
      <c r="L1937" s="227"/>
      <c r="M1937" s="228"/>
      <c r="N1937" s="229"/>
      <c r="O1937" s="229"/>
      <c r="P1937" s="229"/>
      <c r="Q1937" s="229"/>
      <c r="R1937" s="229"/>
      <c r="S1937" s="229"/>
      <c r="T1937" s="230"/>
      <c r="AT1937" s="231" t="s">
        <v>283</v>
      </c>
      <c r="AU1937" s="231" t="s">
        <v>291</v>
      </c>
      <c r="AV1937" s="14" t="s">
        <v>84</v>
      </c>
      <c r="AW1937" s="14" t="s">
        <v>32</v>
      </c>
      <c r="AX1937" s="14" t="s">
        <v>76</v>
      </c>
      <c r="AY1937" s="231" t="s">
        <v>272</v>
      </c>
    </row>
    <row r="1938" spans="2:51" s="14" customFormat="1" ht="45">
      <c r="B1938" s="221"/>
      <c r="C1938" s="222"/>
      <c r="D1938" s="212" t="s">
        <v>283</v>
      </c>
      <c r="E1938" s="223" t="s">
        <v>1</v>
      </c>
      <c r="F1938" s="224" t="s">
        <v>1748</v>
      </c>
      <c r="G1938" s="222"/>
      <c r="H1938" s="225">
        <v>147.56299999999999</v>
      </c>
      <c r="I1938" s="226"/>
      <c r="J1938" s="222"/>
      <c r="K1938" s="222"/>
      <c r="L1938" s="227"/>
      <c r="M1938" s="228"/>
      <c r="N1938" s="229"/>
      <c r="O1938" s="229"/>
      <c r="P1938" s="229"/>
      <c r="Q1938" s="229"/>
      <c r="R1938" s="229"/>
      <c r="S1938" s="229"/>
      <c r="T1938" s="230"/>
      <c r="AT1938" s="231" t="s">
        <v>283</v>
      </c>
      <c r="AU1938" s="231" t="s">
        <v>291</v>
      </c>
      <c r="AV1938" s="14" t="s">
        <v>84</v>
      </c>
      <c r="AW1938" s="14" t="s">
        <v>32</v>
      </c>
      <c r="AX1938" s="14" t="s">
        <v>76</v>
      </c>
      <c r="AY1938" s="231" t="s">
        <v>272</v>
      </c>
    </row>
    <row r="1939" spans="2:51" s="14" customFormat="1" ht="33.75">
      <c r="B1939" s="221"/>
      <c r="C1939" s="222"/>
      <c r="D1939" s="212" t="s">
        <v>283</v>
      </c>
      <c r="E1939" s="223" t="s">
        <v>1</v>
      </c>
      <c r="F1939" s="224" t="s">
        <v>1749</v>
      </c>
      <c r="G1939" s="222"/>
      <c r="H1939" s="225">
        <v>81.781999999999996</v>
      </c>
      <c r="I1939" s="226"/>
      <c r="J1939" s="222"/>
      <c r="K1939" s="222"/>
      <c r="L1939" s="227"/>
      <c r="M1939" s="228"/>
      <c r="N1939" s="229"/>
      <c r="O1939" s="229"/>
      <c r="P1939" s="229"/>
      <c r="Q1939" s="229"/>
      <c r="R1939" s="229"/>
      <c r="S1939" s="229"/>
      <c r="T1939" s="230"/>
      <c r="AT1939" s="231" t="s">
        <v>283</v>
      </c>
      <c r="AU1939" s="231" t="s">
        <v>291</v>
      </c>
      <c r="AV1939" s="14" t="s">
        <v>84</v>
      </c>
      <c r="AW1939" s="14" t="s">
        <v>32</v>
      </c>
      <c r="AX1939" s="14" t="s">
        <v>76</v>
      </c>
      <c r="AY1939" s="231" t="s">
        <v>272</v>
      </c>
    </row>
    <row r="1940" spans="2:51" s="14" customFormat="1" ht="22.5">
      <c r="B1940" s="221"/>
      <c r="C1940" s="222"/>
      <c r="D1940" s="212" t="s">
        <v>283</v>
      </c>
      <c r="E1940" s="223" t="s">
        <v>1</v>
      </c>
      <c r="F1940" s="224" t="s">
        <v>1750</v>
      </c>
      <c r="G1940" s="222"/>
      <c r="H1940" s="225">
        <v>92.331000000000003</v>
      </c>
      <c r="I1940" s="226"/>
      <c r="J1940" s="222"/>
      <c r="K1940" s="222"/>
      <c r="L1940" s="227"/>
      <c r="M1940" s="228"/>
      <c r="N1940" s="229"/>
      <c r="O1940" s="229"/>
      <c r="P1940" s="229"/>
      <c r="Q1940" s="229"/>
      <c r="R1940" s="229"/>
      <c r="S1940" s="229"/>
      <c r="T1940" s="230"/>
      <c r="AT1940" s="231" t="s">
        <v>283</v>
      </c>
      <c r="AU1940" s="231" t="s">
        <v>291</v>
      </c>
      <c r="AV1940" s="14" t="s">
        <v>84</v>
      </c>
      <c r="AW1940" s="14" t="s">
        <v>32</v>
      </c>
      <c r="AX1940" s="14" t="s">
        <v>76</v>
      </c>
      <c r="AY1940" s="231" t="s">
        <v>272</v>
      </c>
    </row>
    <row r="1941" spans="2:51" s="14" customFormat="1" ht="22.5">
      <c r="B1941" s="221"/>
      <c r="C1941" s="222"/>
      <c r="D1941" s="212" t="s">
        <v>283</v>
      </c>
      <c r="E1941" s="223" t="s">
        <v>1</v>
      </c>
      <c r="F1941" s="224" t="s">
        <v>1751</v>
      </c>
      <c r="G1941" s="222"/>
      <c r="H1941" s="225">
        <v>64.887</v>
      </c>
      <c r="I1941" s="226"/>
      <c r="J1941" s="222"/>
      <c r="K1941" s="222"/>
      <c r="L1941" s="227"/>
      <c r="M1941" s="228"/>
      <c r="N1941" s="229"/>
      <c r="O1941" s="229"/>
      <c r="P1941" s="229"/>
      <c r="Q1941" s="229"/>
      <c r="R1941" s="229"/>
      <c r="S1941" s="229"/>
      <c r="T1941" s="230"/>
      <c r="AT1941" s="231" t="s">
        <v>283</v>
      </c>
      <c r="AU1941" s="231" t="s">
        <v>291</v>
      </c>
      <c r="AV1941" s="14" t="s">
        <v>84</v>
      </c>
      <c r="AW1941" s="14" t="s">
        <v>32</v>
      </c>
      <c r="AX1941" s="14" t="s">
        <v>76</v>
      </c>
      <c r="AY1941" s="231" t="s">
        <v>272</v>
      </c>
    </row>
    <row r="1942" spans="2:51" s="13" customFormat="1" ht="11.25">
      <c r="B1942" s="210"/>
      <c r="C1942" s="211"/>
      <c r="D1942" s="212" t="s">
        <v>283</v>
      </c>
      <c r="E1942" s="213" t="s">
        <v>1</v>
      </c>
      <c r="F1942" s="214" t="s">
        <v>285</v>
      </c>
      <c r="G1942" s="211"/>
      <c r="H1942" s="213" t="s">
        <v>1</v>
      </c>
      <c r="I1942" s="215"/>
      <c r="J1942" s="211"/>
      <c r="K1942" s="211"/>
      <c r="L1942" s="216"/>
      <c r="M1942" s="217"/>
      <c r="N1942" s="218"/>
      <c r="O1942" s="218"/>
      <c r="P1942" s="218"/>
      <c r="Q1942" s="218"/>
      <c r="R1942" s="218"/>
      <c r="S1942" s="218"/>
      <c r="T1942" s="219"/>
      <c r="AT1942" s="220" t="s">
        <v>283</v>
      </c>
      <c r="AU1942" s="220" t="s">
        <v>291</v>
      </c>
      <c r="AV1942" s="13" t="s">
        <v>16</v>
      </c>
      <c r="AW1942" s="13" t="s">
        <v>32</v>
      </c>
      <c r="AX1942" s="13" t="s">
        <v>76</v>
      </c>
      <c r="AY1942" s="220" t="s">
        <v>272</v>
      </c>
    </row>
    <row r="1943" spans="2:51" s="13" customFormat="1" ht="11.25">
      <c r="B1943" s="210"/>
      <c r="C1943" s="211"/>
      <c r="D1943" s="212" t="s">
        <v>283</v>
      </c>
      <c r="E1943" s="213" t="s">
        <v>1</v>
      </c>
      <c r="F1943" s="214" t="s">
        <v>837</v>
      </c>
      <c r="G1943" s="211"/>
      <c r="H1943" s="213" t="s">
        <v>1</v>
      </c>
      <c r="I1943" s="215"/>
      <c r="J1943" s="211"/>
      <c r="K1943" s="211"/>
      <c r="L1943" s="216"/>
      <c r="M1943" s="217"/>
      <c r="N1943" s="218"/>
      <c r="O1943" s="218"/>
      <c r="P1943" s="218"/>
      <c r="Q1943" s="218"/>
      <c r="R1943" s="218"/>
      <c r="S1943" s="218"/>
      <c r="T1943" s="219"/>
      <c r="AT1943" s="220" t="s">
        <v>283</v>
      </c>
      <c r="AU1943" s="220" t="s">
        <v>291</v>
      </c>
      <c r="AV1943" s="13" t="s">
        <v>16</v>
      </c>
      <c r="AW1943" s="13" t="s">
        <v>32</v>
      </c>
      <c r="AX1943" s="13" t="s">
        <v>76</v>
      </c>
      <c r="AY1943" s="220" t="s">
        <v>272</v>
      </c>
    </row>
    <row r="1944" spans="2:51" s="14" customFormat="1" ht="22.5">
      <c r="B1944" s="221"/>
      <c r="C1944" s="222"/>
      <c r="D1944" s="212" t="s">
        <v>283</v>
      </c>
      <c r="E1944" s="223" t="s">
        <v>1</v>
      </c>
      <c r="F1944" s="224" t="s">
        <v>1752</v>
      </c>
      <c r="G1944" s="222"/>
      <c r="H1944" s="225">
        <v>36.975000000000001</v>
      </c>
      <c r="I1944" s="226"/>
      <c r="J1944" s="222"/>
      <c r="K1944" s="222"/>
      <c r="L1944" s="227"/>
      <c r="M1944" s="228"/>
      <c r="N1944" s="229"/>
      <c r="O1944" s="229"/>
      <c r="P1944" s="229"/>
      <c r="Q1944" s="229"/>
      <c r="R1944" s="229"/>
      <c r="S1944" s="229"/>
      <c r="T1944" s="230"/>
      <c r="AT1944" s="231" t="s">
        <v>283</v>
      </c>
      <c r="AU1944" s="231" t="s">
        <v>291</v>
      </c>
      <c r="AV1944" s="14" t="s">
        <v>84</v>
      </c>
      <c r="AW1944" s="14" t="s">
        <v>32</v>
      </c>
      <c r="AX1944" s="14" t="s">
        <v>76</v>
      </c>
      <c r="AY1944" s="231" t="s">
        <v>272</v>
      </c>
    </row>
    <row r="1945" spans="2:51" s="14" customFormat="1" ht="22.5">
      <c r="B1945" s="221"/>
      <c r="C1945" s="222"/>
      <c r="D1945" s="212" t="s">
        <v>283</v>
      </c>
      <c r="E1945" s="223" t="s">
        <v>1</v>
      </c>
      <c r="F1945" s="224" t="s">
        <v>1753</v>
      </c>
      <c r="G1945" s="222"/>
      <c r="H1945" s="225">
        <v>80.545000000000002</v>
      </c>
      <c r="I1945" s="226"/>
      <c r="J1945" s="222"/>
      <c r="K1945" s="222"/>
      <c r="L1945" s="227"/>
      <c r="M1945" s="228"/>
      <c r="N1945" s="229"/>
      <c r="O1945" s="229"/>
      <c r="P1945" s="229"/>
      <c r="Q1945" s="229"/>
      <c r="R1945" s="229"/>
      <c r="S1945" s="229"/>
      <c r="T1945" s="230"/>
      <c r="AT1945" s="231" t="s">
        <v>283</v>
      </c>
      <c r="AU1945" s="231" t="s">
        <v>291</v>
      </c>
      <c r="AV1945" s="14" t="s">
        <v>84</v>
      </c>
      <c r="AW1945" s="14" t="s">
        <v>32</v>
      </c>
      <c r="AX1945" s="14" t="s">
        <v>76</v>
      </c>
      <c r="AY1945" s="231" t="s">
        <v>272</v>
      </c>
    </row>
    <row r="1946" spans="2:51" s="14" customFormat="1" ht="22.5">
      <c r="B1946" s="221"/>
      <c r="C1946" s="222"/>
      <c r="D1946" s="212" t="s">
        <v>283</v>
      </c>
      <c r="E1946" s="223" t="s">
        <v>1</v>
      </c>
      <c r="F1946" s="224" t="s">
        <v>1754</v>
      </c>
      <c r="G1946" s="222"/>
      <c r="H1946" s="225">
        <v>88.86</v>
      </c>
      <c r="I1946" s="226"/>
      <c r="J1946" s="222"/>
      <c r="K1946" s="222"/>
      <c r="L1946" s="227"/>
      <c r="M1946" s="228"/>
      <c r="N1946" s="229"/>
      <c r="O1946" s="229"/>
      <c r="P1946" s="229"/>
      <c r="Q1946" s="229"/>
      <c r="R1946" s="229"/>
      <c r="S1946" s="229"/>
      <c r="T1946" s="230"/>
      <c r="AT1946" s="231" t="s">
        <v>283</v>
      </c>
      <c r="AU1946" s="231" t="s">
        <v>291</v>
      </c>
      <c r="AV1946" s="14" t="s">
        <v>84</v>
      </c>
      <c r="AW1946" s="14" t="s">
        <v>32</v>
      </c>
      <c r="AX1946" s="14" t="s">
        <v>76</v>
      </c>
      <c r="AY1946" s="231" t="s">
        <v>272</v>
      </c>
    </row>
    <row r="1947" spans="2:51" s="14" customFormat="1" ht="22.5">
      <c r="B1947" s="221"/>
      <c r="C1947" s="222"/>
      <c r="D1947" s="212" t="s">
        <v>283</v>
      </c>
      <c r="E1947" s="223" t="s">
        <v>1</v>
      </c>
      <c r="F1947" s="224" t="s">
        <v>1755</v>
      </c>
      <c r="G1947" s="222"/>
      <c r="H1947" s="225">
        <v>67.95</v>
      </c>
      <c r="I1947" s="226"/>
      <c r="J1947" s="222"/>
      <c r="K1947" s="222"/>
      <c r="L1947" s="227"/>
      <c r="M1947" s="228"/>
      <c r="N1947" s="229"/>
      <c r="O1947" s="229"/>
      <c r="P1947" s="229"/>
      <c r="Q1947" s="229"/>
      <c r="R1947" s="229"/>
      <c r="S1947" s="229"/>
      <c r="T1947" s="230"/>
      <c r="AT1947" s="231" t="s">
        <v>283</v>
      </c>
      <c r="AU1947" s="231" t="s">
        <v>291</v>
      </c>
      <c r="AV1947" s="14" t="s">
        <v>84</v>
      </c>
      <c r="AW1947" s="14" t="s">
        <v>32</v>
      </c>
      <c r="AX1947" s="14" t="s">
        <v>76</v>
      </c>
      <c r="AY1947" s="231" t="s">
        <v>272</v>
      </c>
    </row>
    <row r="1948" spans="2:51" s="14" customFormat="1" ht="11.25">
      <c r="B1948" s="221"/>
      <c r="C1948" s="222"/>
      <c r="D1948" s="212" t="s">
        <v>283</v>
      </c>
      <c r="E1948" s="223" t="s">
        <v>1</v>
      </c>
      <c r="F1948" s="224" t="s">
        <v>1756</v>
      </c>
      <c r="G1948" s="222"/>
      <c r="H1948" s="225">
        <v>65.995000000000005</v>
      </c>
      <c r="I1948" s="226"/>
      <c r="J1948" s="222"/>
      <c r="K1948" s="222"/>
      <c r="L1948" s="227"/>
      <c r="M1948" s="228"/>
      <c r="N1948" s="229"/>
      <c r="O1948" s="229"/>
      <c r="P1948" s="229"/>
      <c r="Q1948" s="229"/>
      <c r="R1948" s="229"/>
      <c r="S1948" s="229"/>
      <c r="T1948" s="230"/>
      <c r="AT1948" s="231" t="s">
        <v>283</v>
      </c>
      <c r="AU1948" s="231" t="s">
        <v>291</v>
      </c>
      <c r="AV1948" s="14" t="s">
        <v>84</v>
      </c>
      <c r="AW1948" s="14" t="s">
        <v>32</v>
      </c>
      <c r="AX1948" s="14" t="s">
        <v>76</v>
      </c>
      <c r="AY1948" s="231" t="s">
        <v>272</v>
      </c>
    </row>
    <row r="1949" spans="2:51" s="14" customFormat="1" ht="22.5">
      <c r="B1949" s="221"/>
      <c r="C1949" s="222"/>
      <c r="D1949" s="212" t="s">
        <v>283</v>
      </c>
      <c r="E1949" s="223" t="s">
        <v>1</v>
      </c>
      <c r="F1949" s="224" t="s">
        <v>1757</v>
      </c>
      <c r="G1949" s="222"/>
      <c r="H1949" s="225">
        <v>66.513000000000005</v>
      </c>
      <c r="I1949" s="226"/>
      <c r="J1949" s="222"/>
      <c r="K1949" s="222"/>
      <c r="L1949" s="227"/>
      <c r="M1949" s="228"/>
      <c r="N1949" s="229"/>
      <c r="O1949" s="229"/>
      <c r="P1949" s="229"/>
      <c r="Q1949" s="229"/>
      <c r="R1949" s="229"/>
      <c r="S1949" s="229"/>
      <c r="T1949" s="230"/>
      <c r="AT1949" s="231" t="s">
        <v>283</v>
      </c>
      <c r="AU1949" s="231" t="s">
        <v>291</v>
      </c>
      <c r="AV1949" s="14" t="s">
        <v>84</v>
      </c>
      <c r="AW1949" s="14" t="s">
        <v>32</v>
      </c>
      <c r="AX1949" s="14" t="s">
        <v>76</v>
      </c>
      <c r="AY1949" s="231" t="s">
        <v>272</v>
      </c>
    </row>
    <row r="1950" spans="2:51" s="14" customFormat="1" ht="22.5">
      <c r="B1950" s="221"/>
      <c r="C1950" s="222"/>
      <c r="D1950" s="212" t="s">
        <v>283</v>
      </c>
      <c r="E1950" s="223" t="s">
        <v>1</v>
      </c>
      <c r="F1950" s="224" t="s">
        <v>1758</v>
      </c>
      <c r="G1950" s="222"/>
      <c r="H1950" s="225">
        <v>49.81</v>
      </c>
      <c r="I1950" s="226"/>
      <c r="J1950" s="222"/>
      <c r="K1950" s="222"/>
      <c r="L1950" s="227"/>
      <c r="M1950" s="228"/>
      <c r="N1950" s="229"/>
      <c r="O1950" s="229"/>
      <c r="P1950" s="229"/>
      <c r="Q1950" s="229"/>
      <c r="R1950" s="229"/>
      <c r="S1950" s="229"/>
      <c r="T1950" s="230"/>
      <c r="AT1950" s="231" t="s">
        <v>283</v>
      </c>
      <c r="AU1950" s="231" t="s">
        <v>291</v>
      </c>
      <c r="AV1950" s="14" t="s">
        <v>84</v>
      </c>
      <c r="AW1950" s="14" t="s">
        <v>32</v>
      </c>
      <c r="AX1950" s="14" t="s">
        <v>76</v>
      </c>
      <c r="AY1950" s="231" t="s">
        <v>272</v>
      </c>
    </row>
    <row r="1951" spans="2:51" s="14" customFormat="1" ht="22.5">
      <c r="B1951" s="221"/>
      <c r="C1951" s="222"/>
      <c r="D1951" s="212" t="s">
        <v>283</v>
      </c>
      <c r="E1951" s="223" t="s">
        <v>1</v>
      </c>
      <c r="F1951" s="224" t="s">
        <v>1759</v>
      </c>
      <c r="G1951" s="222"/>
      <c r="H1951" s="225">
        <v>92.09</v>
      </c>
      <c r="I1951" s="226"/>
      <c r="J1951" s="222"/>
      <c r="K1951" s="222"/>
      <c r="L1951" s="227"/>
      <c r="M1951" s="228"/>
      <c r="N1951" s="229"/>
      <c r="O1951" s="229"/>
      <c r="P1951" s="229"/>
      <c r="Q1951" s="229"/>
      <c r="R1951" s="229"/>
      <c r="S1951" s="229"/>
      <c r="T1951" s="230"/>
      <c r="AT1951" s="231" t="s">
        <v>283</v>
      </c>
      <c r="AU1951" s="231" t="s">
        <v>291</v>
      </c>
      <c r="AV1951" s="14" t="s">
        <v>84</v>
      </c>
      <c r="AW1951" s="14" t="s">
        <v>32</v>
      </c>
      <c r="AX1951" s="14" t="s">
        <v>76</v>
      </c>
      <c r="AY1951" s="231" t="s">
        <v>272</v>
      </c>
    </row>
    <row r="1952" spans="2:51" s="14" customFormat="1" ht="11.25">
      <c r="B1952" s="221"/>
      <c r="C1952" s="222"/>
      <c r="D1952" s="212" t="s">
        <v>283</v>
      </c>
      <c r="E1952" s="223" t="s">
        <v>1</v>
      </c>
      <c r="F1952" s="224" t="s">
        <v>1760</v>
      </c>
      <c r="G1952" s="222"/>
      <c r="H1952" s="225">
        <v>138.57</v>
      </c>
      <c r="I1952" s="226"/>
      <c r="J1952" s="222"/>
      <c r="K1952" s="222"/>
      <c r="L1952" s="227"/>
      <c r="M1952" s="228"/>
      <c r="N1952" s="229"/>
      <c r="O1952" s="229"/>
      <c r="P1952" s="229"/>
      <c r="Q1952" s="229"/>
      <c r="R1952" s="229"/>
      <c r="S1952" s="229"/>
      <c r="T1952" s="230"/>
      <c r="AT1952" s="231" t="s">
        <v>283</v>
      </c>
      <c r="AU1952" s="231" t="s">
        <v>291</v>
      </c>
      <c r="AV1952" s="14" t="s">
        <v>84</v>
      </c>
      <c r="AW1952" s="14" t="s">
        <v>32</v>
      </c>
      <c r="AX1952" s="14" t="s">
        <v>76</v>
      </c>
      <c r="AY1952" s="231" t="s">
        <v>272</v>
      </c>
    </row>
    <row r="1953" spans="2:51" s="14" customFormat="1" ht="11.25">
      <c r="B1953" s="221"/>
      <c r="C1953" s="222"/>
      <c r="D1953" s="212" t="s">
        <v>283</v>
      </c>
      <c r="E1953" s="223" t="s">
        <v>1</v>
      </c>
      <c r="F1953" s="224" t="s">
        <v>1761</v>
      </c>
      <c r="G1953" s="222"/>
      <c r="H1953" s="225">
        <v>23.95</v>
      </c>
      <c r="I1953" s="226"/>
      <c r="J1953" s="222"/>
      <c r="K1953" s="222"/>
      <c r="L1953" s="227"/>
      <c r="M1953" s="228"/>
      <c r="N1953" s="229"/>
      <c r="O1953" s="229"/>
      <c r="P1953" s="229"/>
      <c r="Q1953" s="229"/>
      <c r="R1953" s="229"/>
      <c r="S1953" s="229"/>
      <c r="T1953" s="230"/>
      <c r="AT1953" s="231" t="s">
        <v>283</v>
      </c>
      <c r="AU1953" s="231" t="s">
        <v>291</v>
      </c>
      <c r="AV1953" s="14" t="s">
        <v>84</v>
      </c>
      <c r="AW1953" s="14" t="s">
        <v>32</v>
      </c>
      <c r="AX1953" s="14" t="s">
        <v>76</v>
      </c>
      <c r="AY1953" s="231" t="s">
        <v>272</v>
      </c>
    </row>
    <row r="1954" spans="2:51" s="14" customFormat="1" ht="22.5">
      <c r="B1954" s="221"/>
      <c r="C1954" s="222"/>
      <c r="D1954" s="212" t="s">
        <v>283</v>
      </c>
      <c r="E1954" s="223" t="s">
        <v>1</v>
      </c>
      <c r="F1954" s="224" t="s">
        <v>1762</v>
      </c>
      <c r="G1954" s="222"/>
      <c r="H1954" s="225">
        <v>209.61600000000001</v>
      </c>
      <c r="I1954" s="226"/>
      <c r="J1954" s="222"/>
      <c r="K1954" s="222"/>
      <c r="L1954" s="227"/>
      <c r="M1954" s="228"/>
      <c r="N1954" s="229"/>
      <c r="O1954" s="229"/>
      <c r="P1954" s="229"/>
      <c r="Q1954" s="229"/>
      <c r="R1954" s="229"/>
      <c r="S1954" s="229"/>
      <c r="T1954" s="230"/>
      <c r="AT1954" s="231" t="s">
        <v>283</v>
      </c>
      <c r="AU1954" s="231" t="s">
        <v>291</v>
      </c>
      <c r="AV1954" s="14" t="s">
        <v>84</v>
      </c>
      <c r="AW1954" s="14" t="s">
        <v>32</v>
      </c>
      <c r="AX1954" s="14" t="s">
        <v>76</v>
      </c>
      <c r="AY1954" s="231" t="s">
        <v>272</v>
      </c>
    </row>
    <row r="1955" spans="2:51" s="14" customFormat="1" ht="22.5">
      <c r="B1955" s="221"/>
      <c r="C1955" s="222"/>
      <c r="D1955" s="212" t="s">
        <v>283</v>
      </c>
      <c r="E1955" s="223" t="s">
        <v>1</v>
      </c>
      <c r="F1955" s="224" t="s">
        <v>1763</v>
      </c>
      <c r="G1955" s="222"/>
      <c r="H1955" s="225">
        <v>52.274999999999999</v>
      </c>
      <c r="I1955" s="226"/>
      <c r="J1955" s="222"/>
      <c r="K1955" s="222"/>
      <c r="L1955" s="227"/>
      <c r="M1955" s="228"/>
      <c r="N1955" s="229"/>
      <c r="O1955" s="229"/>
      <c r="P1955" s="229"/>
      <c r="Q1955" s="229"/>
      <c r="R1955" s="229"/>
      <c r="S1955" s="229"/>
      <c r="T1955" s="230"/>
      <c r="AT1955" s="231" t="s">
        <v>283</v>
      </c>
      <c r="AU1955" s="231" t="s">
        <v>291</v>
      </c>
      <c r="AV1955" s="14" t="s">
        <v>84</v>
      </c>
      <c r="AW1955" s="14" t="s">
        <v>32</v>
      </c>
      <c r="AX1955" s="14" t="s">
        <v>76</v>
      </c>
      <c r="AY1955" s="231" t="s">
        <v>272</v>
      </c>
    </row>
    <row r="1956" spans="2:51" s="14" customFormat="1" ht="11.25">
      <c r="B1956" s="221"/>
      <c r="C1956" s="222"/>
      <c r="D1956" s="212" t="s">
        <v>283</v>
      </c>
      <c r="E1956" s="223" t="s">
        <v>1</v>
      </c>
      <c r="F1956" s="224" t="s">
        <v>1764</v>
      </c>
      <c r="G1956" s="222"/>
      <c r="H1956" s="225">
        <v>34.994999999999997</v>
      </c>
      <c r="I1956" s="226"/>
      <c r="J1956" s="222"/>
      <c r="K1956" s="222"/>
      <c r="L1956" s="227"/>
      <c r="M1956" s="228"/>
      <c r="N1956" s="229"/>
      <c r="O1956" s="229"/>
      <c r="P1956" s="229"/>
      <c r="Q1956" s="229"/>
      <c r="R1956" s="229"/>
      <c r="S1956" s="229"/>
      <c r="T1956" s="230"/>
      <c r="AT1956" s="231" t="s">
        <v>283</v>
      </c>
      <c r="AU1956" s="231" t="s">
        <v>291</v>
      </c>
      <c r="AV1956" s="14" t="s">
        <v>84</v>
      </c>
      <c r="AW1956" s="14" t="s">
        <v>32</v>
      </c>
      <c r="AX1956" s="14" t="s">
        <v>76</v>
      </c>
      <c r="AY1956" s="231" t="s">
        <v>272</v>
      </c>
    </row>
    <row r="1957" spans="2:51" s="14" customFormat="1" ht="11.25">
      <c r="B1957" s="221"/>
      <c r="C1957" s="222"/>
      <c r="D1957" s="212" t="s">
        <v>283</v>
      </c>
      <c r="E1957" s="223" t="s">
        <v>1</v>
      </c>
      <c r="F1957" s="224" t="s">
        <v>1765</v>
      </c>
      <c r="G1957" s="222"/>
      <c r="H1957" s="225">
        <v>35.384999999999998</v>
      </c>
      <c r="I1957" s="226"/>
      <c r="J1957" s="222"/>
      <c r="K1957" s="222"/>
      <c r="L1957" s="227"/>
      <c r="M1957" s="228"/>
      <c r="N1957" s="229"/>
      <c r="O1957" s="229"/>
      <c r="P1957" s="229"/>
      <c r="Q1957" s="229"/>
      <c r="R1957" s="229"/>
      <c r="S1957" s="229"/>
      <c r="T1957" s="230"/>
      <c r="AT1957" s="231" t="s">
        <v>283</v>
      </c>
      <c r="AU1957" s="231" t="s">
        <v>291</v>
      </c>
      <c r="AV1957" s="14" t="s">
        <v>84</v>
      </c>
      <c r="AW1957" s="14" t="s">
        <v>32</v>
      </c>
      <c r="AX1957" s="14" t="s">
        <v>76</v>
      </c>
      <c r="AY1957" s="231" t="s">
        <v>272</v>
      </c>
    </row>
    <row r="1958" spans="2:51" s="14" customFormat="1" ht="11.25">
      <c r="B1958" s="221"/>
      <c r="C1958" s="222"/>
      <c r="D1958" s="212" t="s">
        <v>283</v>
      </c>
      <c r="E1958" s="223" t="s">
        <v>1</v>
      </c>
      <c r="F1958" s="224" t="s">
        <v>1766</v>
      </c>
      <c r="G1958" s="222"/>
      <c r="H1958" s="225">
        <v>30.77</v>
      </c>
      <c r="I1958" s="226"/>
      <c r="J1958" s="222"/>
      <c r="K1958" s="222"/>
      <c r="L1958" s="227"/>
      <c r="M1958" s="228"/>
      <c r="N1958" s="229"/>
      <c r="O1958" s="229"/>
      <c r="P1958" s="229"/>
      <c r="Q1958" s="229"/>
      <c r="R1958" s="229"/>
      <c r="S1958" s="229"/>
      <c r="T1958" s="230"/>
      <c r="AT1958" s="231" t="s">
        <v>283</v>
      </c>
      <c r="AU1958" s="231" t="s">
        <v>291</v>
      </c>
      <c r="AV1958" s="14" t="s">
        <v>84</v>
      </c>
      <c r="AW1958" s="14" t="s">
        <v>32</v>
      </c>
      <c r="AX1958" s="14" t="s">
        <v>76</v>
      </c>
      <c r="AY1958" s="231" t="s">
        <v>272</v>
      </c>
    </row>
    <row r="1959" spans="2:51" s="14" customFormat="1" ht="11.25">
      <c r="B1959" s="221"/>
      <c r="C1959" s="222"/>
      <c r="D1959" s="212" t="s">
        <v>283</v>
      </c>
      <c r="E1959" s="223" t="s">
        <v>1</v>
      </c>
      <c r="F1959" s="224" t="s">
        <v>1767</v>
      </c>
      <c r="G1959" s="222"/>
      <c r="H1959" s="225">
        <v>30.765000000000001</v>
      </c>
      <c r="I1959" s="226"/>
      <c r="J1959" s="222"/>
      <c r="K1959" s="222"/>
      <c r="L1959" s="227"/>
      <c r="M1959" s="228"/>
      <c r="N1959" s="229"/>
      <c r="O1959" s="229"/>
      <c r="P1959" s="229"/>
      <c r="Q1959" s="229"/>
      <c r="R1959" s="229"/>
      <c r="S1959" s="229"/>
      <c r="T1959" s="230"/>
      <c r="AT1959" s="231" t="s">
        <v>283</v>
      </c>
      <c r="AU1959" s="231" t="s">
        <v>291</v>
      </c>
      <c r="AV1959" s="14" t="s">
        <v>84</v>
      </c>
      <c r="AW1959" s="14" t="s">
        <v>32</v>
      </c>
      <c r="AX1959" s="14" t="s">
        <v>76</v>
      </c>
      <c r="AY1959" s="231" t="s">
        <v>272</v>
      </c>
    </row>
    <row r="1960" spans="2:51" s="14" customFormat="1" ht="11.25">
      <c r="B1960" s="221"/>
      <c r="C1960" s="222"/>
      <c r="D1960" s="212" t="s">
        <v>283</v>
      </c>
      <c r="E1960" s="223" t="s">
        <v>1</v>
      </c>
      <c r="F1960" s="224" t="s">
        <v>1768</v>
      </c>
      <c r="G1960" s="222"/>
      <c r="H1960" s="225">
        <v>58.595999999999997</v>
      </c>
      <c r="I1960" s="226"/>
      <c r="J1960" s="222"/>
      <c r="K1960" s="222"/>
      <c r="L1960" s="227"/>
      <c r="M1960" s="228"/>
      <c r="N1960" s="229"/>
      <c r="O1960" s="229"/>
      <c r="P1960" s="229"/>
      <c r="Q1960" s="229"/>
      <c r="R1960" s="229"/>
      <c r="S1960" s="229"/>
      <c r="T1960" s="230"/>
      <c r="AT1960" s="231" t="s">
        <v>283</v>
      </c>
      <c r="AU1960" s="231" t="s">
        <v>291</v>
      </c>
      <c r="AV1960" s="14" t="s">
        <v>84</v>
      </c>
      <c r="AW1960" s="14" t="s">
        <v>32</v>
      </c>
      <c r="AX1960" s="14" t="s">
        <v>76</v>
      </c>
      <c r="AY1960" s="231" t="s">
        <v>272</v>
      </c>
    </row>
    <row r="1961" spans="2:51" s="14" customFormat="1" ht="11.25">
      <c r="B1961" s="221"/>
      <c r="C1961" s="222"/>
      <c r="D1961" s="212" t="s">
        <v>283</v>
      </c>
      <c r="E1961" s="223" t="s">
        <v>1</v>
      </c>
      <c r="F1961" s="224" t="s">
        <v>1769</v>
      </c>
      <c r="G1961" s="222"/>
      <c r="H1961" s="225">
        <v>25.504999999999999</v>
      </c>
      <c r="I1961" s="226"/>
      <c r="J1961" s="222"/>
      <c r="K1961" s="222"/>
      <c r="L1961" s="227"/>
      <c r="M1961" s="228"/>
      <c r="N1961" s="229"/>
      <c r="O1961" s="229"/>
      <c r="P1961" s="229"/>
      <c r="Q1961" s="229"/>
      <c r="R1961" s="229"/>
      <c r="S1961" s="229"/>
      <c r="T1961" s="230"/>
      <c r="AT1961" s="231" t="s">
        <v>283</v>
      </c>
      <c r="AU1961" s="231" t="s">
        <v>291</v>
      </c>
      <c r="AV1961" s="14" t="s">
        <v>84</v>
      </c>
      <c r="AW1961" s="14" t="s">
        <v>32</v>
      </c>
      <c r="AX1961" s="14" t="s">
        <v>76</v>
      </c>
      <c r="AY1961" s="231" t="s">
        <v>272</v>
      </c>
    </row>
    <row r="1962" spans="2:51" s="14" customFormat="1" ht="11.25">
      <c r="B1962" s="221"/>
      <c r="C1962" s="222"/>
      <c r="D1962" s="212" t="s">
        <v>283</v>
      </c>
      <c r="E1962" s="223" t="s">
        <v>1</v>
      </c>
      <c r="F1962" s="224" t="s">
        <v>1770</v>
      </c>
      <c r="G1962" s="222"/>
      <c r="H1962" s="225">
        <v>30.184999999999999</v>
      </c>
      <c r="I1962" s="226"/>
      <c r="J1962" s="222"/>
      <c r="K1962" s="222"/>
      <c r="L1962" s="227"/>
      <c r="M1962" s="228"/>
      <c r="N1962" s="229"/>
      <c r="O1962" s="229"/>
      <c r="P1962" s="229"/>
      <c r="Q1962" s="229"/>
      <c r="R1962" s="229"/>
      <c r="S1962" s="229"/>
      <c r="T1962" s="230"/>
      <c r="AT1962" s="231" t="s">
        <v>283</v>
      </c>
      <c r="AU1962" s="231" t="s">
        <v>291</v>
      </c>
      <c r="AV1962" s="14" t="s">
        <v>84</v>
      </c>
      <c r="AW1962" s="14" t="s">
        <v>32</v>
      </c>
      <c r="AX1962" s="14" t="s">
        <v>76</v>
      </c>
      <c r="AY1962" s="231" t="s">
        <v>272</v>
      </c>
    </row>
    <row r="1963" spans="2:51" s="14" customFormat="1" ht="11.25">
      <c r="B1963" s="221"/>
      <c r="C1963" s="222"/>
      <c r="D1963" s="212" t="s">
        <v>283</v>
      </c>
      <c r="E1963" s="223" t="s">
        <v>1</v>
      </c>
      <c r="F1963" s="224" t="s">
        <v>1771</v>
      </c>
      <c r="G1963" s="222"/>
      <c r="H1963" s="225">
        <v>33.24</v>
      </c>
      <c r="I1963" s="226"/>
      <c r="J1963" s="222"/>
      <c r="K1963" s="222"/>
      <c r="L1963" s="227"/>
      <c r="M1963" s="228"/>
      <c r="N1963" s="229"/>
      <c r="O1963" s="229"/>
      <c r="P1963" s="229"/>
      <c r="Q1963" s="229"/>
      <c r="R1963" s="229"/>
      <c r="S1963" s="229"/>
      <c r="T1963" s="230"/>
      <c r="AT1963" s="231" t="s">
        <v>283</v>
      </c>
      <c r="AU1963" s="231" t="s">
        <v>291</v>
      </c>
      <c r="AV1963" s="14" t="s">
        <v>84</v>
      </c>
      <c r="AW1963" s="14" t="s">
        <v>32</v>
      </c>
      <c r="AX1963" s="14" t="s">
        <v>76</v>
      </c>
      <c r="AY1963" s="231" t="s">
        <v>272</v>
      </c>
    </row>
    <row r="1964" spans="2:51" s="14" customFormat="1" ht="11.25">
      <c r="B1964" s="221"/>
      <c r="C1964" s="222"/>
      <c r="D1964" s="212" t="s">
        <v>283</v>
      </c>
      <c r="E1964" s="223" t="s">
        <v>1</v>
      </c>
      <c r="F1964" s="224" t="s">
        <v>1772</v>
      </c>
      <c r="G1964" s="222"/>
      <c r="H1964" s="225">
        <v>22.19</v>
      </c>
      <c r="I1964" s="226"/>
      <c r="J1964" s="222"/>
      <c r="K1964" s="222"/>
      <c r="L1964" s="227"/>
      <c r="M1964" s="228"/>
      <c r="N1964" s="229"/>
      <c r="O1964" s="229"/>
      <c r="P1964" s="229"/>
      <c r="Q1964" s="229"/>
      <c r="R1964" s="229"/>
      <c r="S1964" s="229"/>
      <c r="T1964" s="230"/>
      <c r="AT1964" s="231" t="s">
        <v>283</v>
      </c>
      <c r="AU1964" s="231" t="s">
        <v>291</v>
      </c>
      <c r="AV1964" s="14" t="s">
        <v>84</v>
      </c>
      <c r="AW1964" s="14" t="s">
        <v>32</v>
      </c>
      <c r="AX1964" s="14" t="s">
        <v>76</v>
      </c>
      <c r="AY1964" s="231" t="s">
        <v>272</v>
      </c>
    </row>
    <row r="1965" spans="2:51" s="14" customFormat="1" ht="11.25">
      <c r="B1965" s="221"/>
      <c r="C1965" s="222"/>
      <c r="D1965" s="212" t="s">
        <v>283</v>
      </c>
      <c r="E1965" s="223" t="s">
        <v>1</v>
      </c>
      <c r="F1965" s="224" t="s">
        <v>1773</v>
      </c>
      <c r="G1965" s="222"/>
      <c r="H1965" s="225">
        <v>153.22999999999999</v>
      </c>
      <c r="I1965" s="226"/>
      <c r="J1965" s="222"/>
      <c r="K1965" s="222"/>
      <c r="L1965" s="227"/>
      <c r="M1965" s="228"/>
      <c r="N1965" s="229"/>
      <c r="O1965" s="229"/>
      <c r="P1965" s="229"/>
      <c r="Q1965" s="229"/>
      <c r="R1965" s="229"/>
      <c r="S1965" s="229"/>
      <c r="T1965" s="230"/>
      <c r="AT1965" s="231" t="s">
        <v>283</v>
      </c>
      <c r="AU1965" s="231" t="s">
        <v>291</v>
      </c>
      <c r="AV1965" s="14" t="s">
        <v>84</v>
      </c>
      <c r="AW1965" s="14" t="s">
        <v>32</v>
      </c>
      <c r="AX1965" s="14" t="s">
        <v>76</v>
      </c>
      <c r="AY1965" s="231" t="s">
        <v>272</v>
      </c>
    </row>
    <row r="1966" spans="2:51" s="14" customFormat="1" ht="22.5">
      <c r="B1966" s="221"/>
      <c r="C1966" s="222"/>
      <c r="D1966" s="212" t="s">
        <v>283</v>
      </c>
      <c r="E1966" s="223" t="s">
        <v>1</v>
      </c>
      <c r="F1966" s="224" t="s">
        <v>1774</v>
      </c>
      <c r="G1966" s="222"/>
      <c r="H1966" s="225">
        <v>137.39400000000001</v>
      </c>
      <c r="I1966" s="226"/>
      <c r="J1966" s="222"/>
      <c r="K1966" s="222"/>
      <c r="L1966" s="227"/>
      <c r="M1966" s="228"/>
      <c r="N1966" s="229"/>
      <c r="O1966" s="229"/>
      <c r="P1966" s="229"/>
      <c r="Q1966" s="229"/>
      <c r="R1966" s="229"/>
      <c r="S1966" s="229"/>
      <c r="T1966" s="230"/>
      <c r="AT1966" s="231" t="s">
        <v>283</v>
      </c>
      <c r="AU1966" s="231" t="s">
        <v>291</v>
      </c>
      <c r="AV1966" s="14" t="s">
        <v>84</v>
      </c>
      <c r="AW1966" s="14" t="s">
        <v>32</v>
      </c>
      <c r="AX1966" s="14" t="s">
        <v>76</v>
      </c>
      <c r="AY1966" s="231" t="s">
        <v>272</v>
      </c>
    </row>
    <row r="1967" spans="2:51" s="14" customFormat="1" ht="11.25">
      <c r="B1967" s="221"/>
      <c r="C1967" s="222"/>
      <c r="D1967" s="212" t="s">
        <v>283</v>
      </c>
      <c r="E1967" s="223" t="s">
        <v>1</v>
      </c>
      <c r="F1967" s="224" t="s">
        <v>1775</v>
      </c>
      <c r="G1967" s="222"/>
      <c r="H1967" s="225">
        <v>39.505000000000003</v>
      </c>
      <c r="I1967" s="226"/>
      <c r="J1967" s="222"/>
      <c r="K1967" s="222"/>
      <c r="L1967" s="227"/>
      <c r="M1967" s="228"/>
      <c r="N1967" s="229"/>
      <c r="O1967" s="229"/>
      <c r="P1967" s="229"/>
      <c r="Q1967" s="229"/>
      <c r="R1967" s="229"/>
      <c r="S1967" s="229"/>
      <c r="T1967" s="230"/>
      <c r="AT1967" s="231" t="s">
        <v>283</v>
      </c>
      <c r="AU1967" s="231" t="s">
        <v>291</v>
      </c>
      <c r="AV1967" s="14" t="s">
        <v>84</v>
      </c>
      <c r="AW1967" s="14" t="s">
        <v>32</v>
      </c>
      <c r="AX1967" s="14" t="s">
        <v>76</v>
      </c>
      <c r="AY1967" s="231" t="s">
        <v>272</v>
      </c>
    </row>
    <row r="1968" spans="2:51" s="14" customFormat="1" ht="33.75">
      <c r="B1968" s="221"/>
      <c r="C1968" s="222"/>
      <c r="D1968" s="212" t="s">
        <v>283</v>
      </c>
      <c r="E1968" s="223" t="s">
        <v>1</v>
      </c>
      <c r="F1968" s="224" t="s">
        <v>1776</v>
      </c>
      <c r="G1968" s="222"/>
      <c r="H1968" s="225">
        <v>78.558000000000007</v>
      </c>
      <c r="I1968" s="226"/>
      <c r="J1968" s="222"/>
      <c r="K1968" s="222"/>
      <c r="L1968" s="227"/>
      <c r="M1968" s="228"/>
      <c r="N1968" s="229"/>
      <c r="O1968" s="229"/>
      <c r="P1968" s="229"/>
      <c r="Q1968" s="229"/>
      <c r="R1968" s="229"/>
      <c r="S1968" s="229"/>
      <c r="T1968" s="230"/>
      <c r="AT1968" s="231" t="s">
        <v>283</v>
      </c>
      <c r="AU1968" s="231" t="s">
        <v>291</v>
      </c>
      <c r="AV1968" s="14" t="s">
        <v>84</v>
      </c>
      <c r="AW1968" s="14" t="s">
        <v>32</v>
      </c>
      <c r="AX1968" s="14" t="s">
        <v>76</v>
      </c>
      <c r="AY1968" s="231" t="s">
        <v>272</v>
      </c>
    </row>
    <row r="1969" spans="1:65" s="14" customFormat="1" ht="22.5">
      <c r="B1969" s="221"/>
      <c r="C1969" s="222"/>
      <c r="D1969" s="212" t="s">
        <v>283</v>
      </c>
      <c r="E1969" s="223" t="s">
        <v>1</v>
      </c>
      <c r="F1969" s="224" t="s">
        <v>1777</v>
      </c>
      <c r="G1969" s="222"/>
      <c r="H1969" s="225">
        <v>66.510000000000005</v>
      </c>
      <c r="I1969" s="226"/>
      <c r="J1969" s="222"/>
      <c r="K1969" s="222"/>
      <c r="L1969" s="227"/>
      <c r="M1969" s="228"/>
      <c r="N1969" s="229"/>
      <c r="O1969" s="229"/>
      <c r="P1969" s="229"/>
      <c r="Q1969" s="229"/>
      <c r="R1969" s="229"/>
      <c r="S1969" s="229"/>
      <c r="T1969" s="230"/>
      <c r="AT1969" s="231" t="s">
        <v>283</v>
      </c>
      <c r="AU1969" s="231" t="s">
        <v>291</v>
      </c>
      <c r="AV1969" s="14" t="s">
        <v>84</v>
      </c>
      <c r="AW1969" s="14" t="s">
        <v>32</v>
      </c>
      <c r="AX1969" s="14" t="s">
        <v>76</v>
      </c>
      <c r="AY1969" s="231" t="s">
        <v>272</v>
      </c>
    </row>
    <row r="1970" spans="1:65" s="14" customFormat="1" ht="22.5">
      <c r="B1970" s="221"/>
      <c r="C1970" s="222"/>
      <c r="D1970" s="212" t="s">
        <v>283</v>
      </c>
      <c r="E1970" s="223" t="s">
        <v>1</v>
      </c>
      <c r="F1970" s="224" t="s">
        <v>1778</v>
      </c>
      <c r="G1970" s="222"/>
      <c r="H1970" s="225">
        <v>67.7</v>
      </c>
      <c r="I1970" s="226"/>
      <c r="J1970" s="222"/>
      <c r="K1970" s="222"/>
      <c r="L1970" s="227"/>
      <c r="M1970" s="228"/>
      <c r="N1970" s="229"/>
      <c r="O1970" s="229"/>
      <c r="P1970" s="229"/>
      <c r="Q1970" s="229"/>
      <c r="R1970" s="229"/>
      <c r="S1970" s="229"/>
      <c r="T1970" s="230"/>
      <c r="AT1970" s="231" t="s">
        <v>283</v>
      </c>
      <c r="AU1970" s="231" t="s">
        <v>291</v>
      </c>
      <c r="AV1970" s="14" t="s">
        <v>84</v>
      </c>
      <c r="AW1970" s="14" t="s">
        <v>32</v>
      </c>
      <c r="AX1970" s="14" t="s">
        <v>76</v>
      </c>
      <c r="AY1970" s="231" t="s">
        <v>272</v>
      </c>
    </row>
    <row r="1971" spans="1:65" s="14" customFormat="1" ht="11.25">
      <c r="B1971" s="221"/>
      <c r="C1971" s="222"/>
      <c r="D1971" s="212" t="s">
        <v>283</v>
      </c>
      <c r="E1971" s="223" t="s">
        <v>1</v>
      </c>
      <c r="F1971" s="224" t="s">
        <v>1779</v>
      </c>
      <c r="G1971" s="222"/>
      <c r="H1971" s="225">
        <v>42.085000000000001</v>
      </c>
      <c r="I1971" s="226"/>
      <c r="J1971" s="222"/>
      <c r="K1971" s="222"/>
      <c r="L1971" s="227"/>
      <c r="M1971" s="228"/>
      <c r="N1971" s="229"/>
      <c r="O1971" s="229"/>
      <c r="P1971" s="229"/>
      <c r="Q1971" s="229"/>
      <c r="R1971" s="229"/>
      <c r="S1971" s="229"/>
      <c r="T1971" s="230"/>
      <c r="AT1971" s="231" t="s">
        <v>283</v>
      </c>
      <c r="AU1971" s="231" t="s">
        <v>291</v>
      </c>
      <c r="AV1971" s="14" t="s">
        <v>84</v>
      </c>
      <c r="AW1971" s="14" t="s">
        <v>32</v>
      </c>
      <c r="AX1971" s="14" t="s">
        <v>76</v>
      </c>
      <c r="AY1971" s="231" t="s">
        <v>272</v>
      </c>
    </row>
    <row r="1972" spans="1:65" s="14" customFormat="1" ht="22.5">
      <c r="B1972" s="221"/>
      <c r="C1972" s="222"/>
      <c r="D1972" s="212" t="s">
        <v>283</v>
      </c>
      <c r="E1972" s="223" t="s">
        <v>1</v>
      </c>
      <c r="F1972" s="224" t="s">
        <v>1780</v>
      </c>
      <c r="G1972" s="222"/>
      <c r="H1972" s="225">
        <v>81.66</v>
      </c>
      <c r="I1972" s="226"/>
      <c r="J1972" s="222"/>
      <c r="K1972" s="222"/>
      <c r="L1972" s="227"/>
      <c r="M1972" s="228"/>
      <c r="N1972" s="229"/>
      <c r="O1972" s="229"/>
      <c r="P1972" s="229"/>
      <c r="Q1972" s="229"/>
      <c r="R1972" s="229"/>
      <c r="S1972" s="229"/>
      <c r="T1972" s="230"/>
      <c r="AT1972" s="231" t="s">
        <v>283</v>
      </c>
      <c r="AU1972" s="231" t="s">
        <v>291</v>
      </c>
      <c r="AV1972" s="14" t="s">
        <v>84</v>
      </c>
      <c r="AW1972" s="14" t="s">
        <v>32</v>
      </c>
      <c r="AX1972" s="14" t="s">
        <v>76</v>
      </c>
      <c r="AY1972" s="231" t="s">
        <v>272</v>
      </c>
    </row>
    <row r="1973" spans="1:65" s="14" customFormat="1" ht="22.5">
      <c r="B1973" s="221"/>
      <c r="C1973" s="222"/>
      <c r="D1973" s="212" t="s">
        <v>283</v>
      </c>
      <c r="E1973" s="223" t="s">
        <v>1</v>
      </c>
      <c r="F1973" s="224" t="s">
        <v>1781</v>
      </c>
      <c r="G1973" s="222"/>
      <c r="H1973" s="225">
        <v>74.25</v>
      </c>
      <c r="I1973" s="226"/>
      <c r="J1973" s="222"/>
      <c r="K1973" s="222"/>
      <c r="L1973" s="227"/>
      <c r="M1973" s="228"/>
      <c r="N1973" s="229"/>
      <c r="O1973" s="229"/>
      <c r="P1973" s="229"/>
      <c r="Q1973" s="229"/>
      <c r="R1973" s="229"/>
      <c r="S1973" s="229"/>
      <c r="T1973" s="230"/>
      <c r="AT1973" s="231" t="s">
        <v>283</v>
      </c>
      <c r="AU1973" s="231" t="s">
        <v>291</v>
      </c>
      <c r="AV1973" s="14" t="s">
        <v>84</v>
      </c>
      <c r="AW1973" s="14" t="s">
        <v>32</v>
      </c>
      <c r="AX1973" s="14" t="s">
        <v>76</v>
      </c>
      <c r="AY1973" s="231" t="s">
        <v>272</v>
      </c>
    </row>
    <row r="1974" spans="1:65" s="14" customFormat="1" ht="22.5">
      <c r="B1974" s="221"/>
      <c r="C1974" s="222"/>
      <c r="D1974" s="212" t="s">
        <v>283</v>
      </c>
      <c r="E1974" s="223" t="s">
        <v>1</v>
      </c>
      <c r="F1974" s="224" t="s">
        <v>1782</v>
      </c>
      <c r="G1974" s="222"/>
      <c r="H1974" s="225">
        <v>110.723</v>
      </c>
      <c r="I1974" s="226"/>
      <c r="J1974" s="222"/>
      <c r="K1974" s="222"/>
      <c r="L1974" s="227"/>
      <c r="M1974" s="228"/>
      <c r="N1974" s="229"/>
      <c r="O1974" s="229"/>
      <c r="P1974" s="229"/>
      <c r="Q1974" s="229"/>
      <c r="R1974" s="229"/>
      <c r="S1974" s="229"/>
      <c r="T1974" s="230"/>
      <c r="AT1974" s="231" t="s">
        <v>283</v>
      </c>
      <c r="AU1974" s="231" t="s">
        <v>291</v>
      </c>
      <c r="AV1974" s="14" t="s">
        <v>84</v>
      </c>
      <c r="AW1974" s="14" t="s">
        <v>32</v>
      </c>
      <c r="AX1974" s="14" t="s">
        <v>76</v>
      </c>
      <c r="AY1974" s="231" t="s">
        <v>272</v>
      </c>
    </row>
    <row r="1975" spans="1:65" s="14" customFormat="1" ht="22.5">
      <c r="B1975" s="221"/>
      <c r="C1975" s="222"/>
      <c r="D1975" s="212" t="s">
        <v>283</v>
      </c>
      <c r="E1975" s="223" t="s">
        <v>1</v>
      </c>
      <c r="F1975" s="224" t="s">
        <v>1783</v>
      </c>
      <c r="G1975" s="222"/>
      <c r="H1975" s="225">
        <v>81.994</v>
      </c>
      <c r="I1975" s="226"/>
      <c r="J1975" s="222"/>
      <c r="K1975" s="222"/>
      <c r="L1975" s="227"/>
      <c r="M1975" s="228"/>
      <c r="N1975" s="229"/>
      <c r="O1975" s="229"/>
      <c r="P1975" s="229"/>
      <c r="Q1975" s="229"/>
      <c r="R1975" s="229"/>
      <c r="S1975" s="229"/>
      <c r="T1975" s="230"/>
      <c r="AT1975" s="231" t="s">
        <v>283</v>
      </c>
      <c r="AU1975" s="231" t="s">
        <v>291</v>
      </c>
      <c r="AV1975" s="14" t="s">
        <v>84</v>
      </c>
      <c r="AW1975" s="14" t="s">
        <v>32</v>
      </c>
      <c r="AX1975" s="14" t="s">
        <v>76</v>
      </c>
      <c r="AY1975" s="231" t="s">
        <v>272</v>
      </c>
    </row>
    <row r="1976" spans="1:65" s="13" customFormat="1" ht="11.25">
      <c r="B1976" s="210"/>
      <c r="C1976" s="211"/>
      <c r="D1976" s="212" t="s">
        <v>283</v>
      </c>
      <c r="E1976" s="213" t="s">
        <v>1</v>
      </c>
      <c r="F1976" s="214" t="s">
        <v>285</v>
      </c>
      <c r="G1976" s="211"/>
      <c r="H1976" s="213" t="s">
        <v>1</v>
      </c>
      <c r="I1976" s="215"/>
      <c r="J1976" s="211"/>
      <c r="K1976" s="211"/>
      <c r="L1976" s="216"/>
      <c r="M1976" s="217"/>
      <c r="N1976" s="218"/>
      <c r="O1976" s="218"/>
      <c r="P1976" s="218"/>
      <c r="Q1976" s="218"/>
      <c r="R1976" s="218"/>
      <c r="S1976" s="218"/>
      <c r="T1976" s="219"/>
      <c r="AT1976" s="220" t="s">
        <v>283</v>
      </c>
      <c r="AU1976" s="220" t="s">
        <v>291</v>
      </c>
      <c r="AV1976" s="13" t="s">
        <v>16</v>
      </c>
      <c r="AW1976" s="13" t="s">
        <v>32</v>
      </c>
      <c r="AX1976" s="13" t="s">
        <v>76</v>
      </c>
      <c r="AY1976" s="220" t="s">
        <v>272</v>
      </c>
    </row>
    <row r="1977" spans="1:65" s="13" customFormat="1" ht="11.25">
      <c r="B1977" s="210"/>
      <c r="C1977" s="211"/>
      <c r="D1977" s="212" t="s">
        <v>283</v>
      </c>
      <c r="E1977" s="213" t="s">
        <v>1</v>
      </c>
      <c r="F1977" s="214" t="s">
        <v>854</v>
      </c>
      <c r="G1977" s="211"/>
      <c r="H1977" s="213" t="s">
        <v>1</v>
      </c>
      <c r="I1977" s="215"/>
      <c r="J1977" s="211"/>
      <c r="K1977" s="211"/>
      <c r="L1977" s="216"/>
      <c r="M1977" s="217"/>
      <c r="N1977" s="218"/>
      <c r="O1977" s="218"/>
      <c r="P1977" s="218"/>
      <c r="Q1977" s="218"/>
      <c r="R1977" s="218"/>
      <c r="S1977" s="218"/>
      <c r="T1977" s="219"/>
      <c r="AT1977" s="220" t="s">
        <v>283</v>
      </c>
      <c r="AU1977" s="220" t="s">
        <v>291</v>
      </c>
      <c r="AV1977" s="13" t="s">
        <v>16</v>
      </c>
      <c r="AW1977" s="13" t="s">
        <v>32</v>
      </c>
      <c r="AX1977" s="13" t="s">
        <v>76</v>
      </c>
      <c r="AY1977" s="220" t="s">
        <v>272</v>
      </c>
    </row>
    <row r="1978" spans="1:65" s="14" customFormat="1" ht="22.5">
      <c r="B1978" s="221"/>
      <c r="C1978" s="222"/>
      <c r="D1978" s="212" t="s">
        <v>283</v>
      </c>
      <c r="E1978" s="223" t="s">
        <v>1</v>
      </c>
      <c r="F1978" s="224" t="s">
        <v>1784</v>
      </c>
      <c r="G1978" s="222"/>
      <c r="H1978" s="225">
        <v>223.74299999999999</v>
      </c>
      <c r="I1978" s="226"/>
      <c r="J1978" s="222"/>
      <c r="K1978" s="222"/>
      <c r="L1978" s="227"/>
      <c r="M1978" s="228"/>
      <c r="N1978" s="229"/>
      <c r="O1978" s="229"/>
      <c r="P1978" s="229"/>
      <c r="Q1978" s="229"/>
      <c r="R1978" s="229"/>
      <c r="S1978" s="229"/>
      <c r="T1978" s="230"/>
      <c r="AT1978" s="231" t="s">
        <v>283</v>
      </c>
      <c r="AU1978" s="231" t="s">
        <v>291</v>
      </c>
      <c r="AV1978" s="14" t="s">
        <v>84</v>
      </c>
      <c r="AW1978" s="14" t="s">
        <v>32</v>
      </c>
      <c r="AX1978" s="14" t="s">
        <v>76</v>
      </c>
      <c r="AY1978" s="231" t="s">
        <v>272</v>
      </c>
    </row>
    <row r="1979" spans="1:65" s="14" customFormat="1" ht="11.25">
      <c r="B1979" s="221"/>
      <c r="C1979" s="222"/>
      <c r="D1979" s="212" t="s">
        <v>283</v>
      </c>
      <c r="E1979" s="223" t="s">
        <v>1</v>
      </c>
      <c r="F1979" s="224" t="s">
        <v>1785</v>
      </c>
      <c r="G1979" s="222"/>
      <c r="H1979" s="225">
        <v>195.70500000000001</v>
      </c>
      <c r="I1979" s="226"/>
      <c r="J1979" s="222"/>
      <c r="K1979" s="222"/>
      <c r="L1979" s="227"/>
      <c r="M1979" s="228"/>
      <c r="N1979" s="229"/>
      <c r="O1979" s="229"/>
      <c r="P1979" s="229"/>
      <c r="Q1979" s="229"/>
      <c r="R1979" s="229"/>
      <c r="S1979" s="229"/>
      <c r="T1979" s="230"/>
      <c r="AT1979" s="231" t="s">
        <v>283</v>
      </c>
      <c r="AU1979" s="231" t="s">
        <v>291</v>
      </c>
      <c r="AV1979" s="14" t="s">
        <v>84</v>
      </c>
      <c r="AW1979" s="14" t="s">
        <v>32</v>
      </c>
      <c r="AX1979" s="14" t="s">
        <v>76</v>
      </c>
      <c r="AY1979" s="231" t="s">
        <v>272</v>
      </c>
    </row>
    <row r="1980" spans="1:65" s="2" customFormat="1" ht="21.75" customHeight="1">
      <c r="A1980" s="34"/>
      <c r="B1980" s="35"/>
      <c r="C1980" s="192" t="s">
        <v>1786</v>
      </c>
      <c r="D1980" s="192" t="s">
        <v>274</v>
      </c>
      <c r="E1980" s="193" t="s">
        <v>1787</v>
      </c>
      <c r="F1980" s="194" t="s">
        <v>1788</v>
      </c>
      <c r="G1980" s="195" t="s">
        <v>156</v>
      </c>
      <c r="H1980" s="196">
        <v>199.17</v>
      </c>
      <c r="I1980" s="197"/>
      <c r="J1980" s="198">
        <f>ROUND(I1980*H1980,2)</f>
        <v>0</v>
      </c>
      <c r="K1980" s="194" t="s">
        <v>278</v>
      </c>
      <c r="L1980" s="39"/>
      <c r="M1980" s="199" t="s">
        <v>1</v>
      </c>
      <c r="N1980" s="200" t="s">
        <v>41</v>
      </c>
      <c r="O1980" s="71"/>
      <c r="P1980" s="201">
        <f>O1980*H1980</f>
        <v>0</v>
      </c>
      <c r="Q1980" s="201">
        <v>5.6000000000000001E-2</v>
      </c>
      <c r="R1980" s="201">
        <f>Q1980*H1980</f>
        <v>11.15352</v>
      </c>
      <c r="S1980" s="201">
        <v>0</v>
      </c>
      <c r="T1980" s="202">
        <f>S1980*H1980</f>
        <v>0</v>
      </c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R1980" s="203" t="s">
        <v>279</v>
      </c>
      <c r="AT1980" s="203" t="s">
        <v>274</v>
      </c>
      <c r="AU1980" s="203" t="s">
        <v>291</v>
      </c>
      <c r="AY1980" s="17" t="s">
        <v>272</v>
      </c>
      <c r="BE1980" s="204">
        <f>IF(N1980="základní",J1980,0)</f>
        <v>0</v>
      </c>
      <c r="BF1980" s="204">
        <f>IF(N1980="snížená",J1980,0)</f>
        <v>0</v>
      </c>
      <c r="BG1980" s="204">
        <f>IF(N1980="zákl. přenesená",J1980,0)</f>
        <v>0</v>
      </c>
      <c r="BH1980" s="204">
        <f>IF(N1980="sníž. přenesená",J1980,0)</f>
        <v>0</v>
      </c>
      <c r="BI1980" s="204">
        <f>IF(N1980="nulová",J1980,0)</f>
        <v>0</v>
      </c>
      <c r="BJ1980" s="17" t="s">
        <v>16</v>
      </c>
      <c r="BK1980" s="204">
        <f>ROUND(I1980*H1980,2)</f>
        <v>0</v>
      </c>
      <c r="BL1980" s="17" t="s">
        <v>279</v>
      </c>
      <c r="BM1980" s="203" t="s">
        <v>1789</v>
      </c>
    </row>
    <row r="1981" spans="1:65" s="2" customFormat="1" ht="11.25">
      <c r="A1981" s="34"/>
      <c r="B1981" s="35"/>
      <c r="C1981" s="36"/>
      <c r="D1981" s="205" t="s">
        <v>281</v>
      </c>
      <c r="E1981" s="36"/>
      <c r="F1981" s="206" t="s">
        <v>1790</v>
      </c>
      <c r="G1981" s="36"/>
      <c r="H1981" s="36"/>
      <c r="I1981" s="207"/>
      <c r="J1981" s="36"/>
      <c r="K1981" s="36"/>
      <c r="L1981" s="39"/>
      <c r="M1981" s="208"/>
      <c r="N1981" s="209"/>
      <c r="O1981" s="71"/>
      <c r="P1981" s="71"/>
      <c r="Q1981" s="71"/>
      <c r="R1981" s="71"/>
      <c r="S1981" s="71"/>
      <c r="T1981" s="72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  <c r="AT1981" s="17" t="s">
        <v>281</v>
      </c>
      <c r="AU1981" s="17" t="s">
        <v>291</v>
      </c>
    </row>
    <row r="1982" spans="1:65" s="13" customFormat="1" ht="11.25">
      <c r="B1982" s="210"/>
      <c r="C1982" s="211"/>
      <c r="D1982" s="212" t="s">
        <v>283</v>
      </c>
      <c r="E1982" s="213" t="s">
        <v>1</v>
      </c>
      <c r="F1982" s="214" t="s">
        <v>1791</v>
      </c>
      <c r="G1982" s="211"/>
      <c r="H1982" s="213" t="s">
        <v>1</v>
      </c>
      <c r="I1982" s="215"/>
      <c r="J1982" s="211"/>
      <c r="K1982" s="211"/>
      <c r="L1982" s="216"/>
      <c r="M1982" s="217"/>
      <c r="N1982" s="218"/>
      <c r="O1982" s="218"/>
      <c r="P1982" s="218"/>
      <c r="Q1982" s="218"/>
      <c r="R1982" s="218"/>
      <c r="S1982" s="218"/>
      <c r="T1982" s="219"/>
      <c r="AT1982" s="220" t="s">
        <v>283</v>
      </c>
      <c r="AU1982" s="220" t="s">
        <v>291</v>
      </c>
      <c r="AV1982" s="13" t="s">
        <v>16</v>
      </c>
      <c r="AW1982" s="13" t="s">
        <v>32</v>
      </c>
      <c r="AX1982" s="13" t="s">
        <v>76</v>
      </c>
      <c r="AY1982" s="220" t="s">
        <v>272</v>
      </c>
    </row>
    <row r="1983" spans="1:65" s="13" customFormat="1" ht="11.25">
      <c r="B1983" s="210"/>
      <c r="C1983" s="211"/>
      <c r="D1983" s="212" t="s">
        <v>283</v>
      </c>
      <c r="E1983" s="213" t="s">
        <v>1</v>
      </c>
      <c r="F1983" s="214" t="s">
        <v>285</v>
      </c>
      <c r="G1983" s="211"/>
      <c r="H1983" s="213" t="s">
        <v>1</v>
      </c>
      <c r="I1983" s="215"/>
      <c r="J1983" s="211"/>
      <c r="K1983" s="211"/>
      <c r="L1983" s="216"/>
      <c r="M1983" s="217"/>
      <c r="N1983" s="218"/>
      <c r="O1983" s="218"/>
      <c r="P1983" s="218"/>
      <c r="Q1983" s="218"/>
      <c r="R1983" s="218"/>
      <c r="S1983" s="218"/>
      <c r="T1983" s="219"/>
      <c r="AT1983" s="220" t="s">
        <v>283</v>
      </c>
      <c r="AU1983" s="220" t="s">
        <v>291</v>
      </c>
      <c r="AV1983" s="13" t="s">
        <v>16</v>
      </c>
      <c r="AW1983" s="13" t="s">
        <v>32</v>
      </c>
      <c r="AX1983" s="13" t="s">
        <v>76</v>
      </c>
      <c r="AY1983" s="220" t="s">
        <v>272</v>
      </c>
    </row>
    <row r="1984" spans="1:65" s="14" customFormat="1" ht="22.5">
      <c r="B1984" s="221"/>
      <c r="C1984" s="222"/>
      <c r="D1984" s="212" t="s">
        <v>283</v>
      </c>
      <c r="E1984" s="223" t="s">
        <v>1</v>
      </c>
      <c r="F1984" s="224" t="s">
        <v>1792</v>
      </c>
      <c r="G1984" s="222"/>
      <c r="H1984" s="225">
        <v>199.17</v>
      </c>
      <c r="I1984" s="226"/>
      <c r="J1984" s="222"/>
      <c r="K1984" s="222"/>
      <c r="L1984" s="227"/>
      <c r="M1984" s="228"/>
      <c r="N1984" s="229"/>
      <c r="O1984" s="229"/>
      <c r="P1984" s="229"/>
      <c r="Q1984" s="229"/>
      <c r="R1984" s="229"/>
      <c r="S1984" s="229"/>
      <c r="T1984" s="230"/>
      <c r="AT1984" s="231" t="s">
        <v>283</v>
      </c>
      <c r="AU1984" s="231" t="s">
        <v>291</v>
      </c>
      <c r="AV1984" s="14" t="s">
        <v>84</v>
      </c>
      <c r="AW1984" s="14" t="s">
        <v>32</v>
      </c>
      <c r="AX1984" s="14" t="s">
        <v>76</v>
      </c>
      <c r="AY1984" s="231" t="s">
        <v>272</v>
      </c>
    </row>
    <row r="1985" spans="1:65" s="2" customFormat="1" ht="24.2" customHeight="1">
      <c r="A1985" s="34"/>
      <c r="B1985" s="35"/>
      <c r="C1985" s="192" t="s">
        <v>1793</v>
      </c>
      <c r="D1985" s="192" t="s">
        <v>274</v>
      </c>
      <c r="E1985" s="193" t="s">
        <v>1794</v>
      </c>
      <c r="F1985" s="194" t="s">
        <v>1795</v>
      </c>
      <c r="G1985" s="195" t="s">
        <v>156</v>
      </c>
      <c r="H1985" s="196">
        <v>66.8</v>
      </c>
      <c r="I1985" s="197"/>
      <c r="J1985" s="198">
        <f>ROUND(I1985*H1985,2)</f>
        <v>0</v>
      </c>
      <c r="K1985" s="194" t="s">
        <v>278</v>
      </c>
      <c r="L1985" s="39"/>
      <c r="M1985" s="199" t="s">
        <v>1</v>
      </c>
      <c r="N1985" s="200" t="s">
        <v>41</v>
      </c>
      <c r="O1985" s="71"/>
      <c r="P1985" s="201">
        <f>O1985*H1985</f>
        <v>0</v>
      </c>
      <c r="Q1985" s="201">
        <v>5.7000000000000002E-3</v>
      </c>
      <c r="R1985" s="201">
        <f>Q1985*H1985</f>
        <v>0.38075999999999999</v>
      </c>
      <c r="S1985" s="201">
        <v>0</v>
      </c>
      <c r="T1985" s="202">
        <f>S1985*H1985</f>
        <v>0</v>
      </c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  <c r="AR1985" s="203" t="s">
        <v>279</v>
      </c>
      <c r="AT1985" s="203" t="s">
        <v>274</v>
      </c>
      <c r="AU1985" s="203" t="s">
        <v>291</v>
      </c>
      <c r="AY1985" s="17" t="s">
        <v>272</v>
      </c>
      <c r="BE1985" s="204">
        <f>IF(N1985="základní",J1985,0)</f>
        <v>0</v>
      </c>
      <c r="BF1985" s="204">
        <f>IF(N1985="snížená",J1985,0)</f>
        <v>0</v>
      </c>
      <c r="BG1985" s="204">
        <f>IF(N1985="zákl. přenesená",J1985,0)</f>
        <v>0</v>
      </c>
      <c r="BH1985" s="204">
        <f>IF(N1985="sníž. přenesená",J1985,0)</f>
        <v>0</v>
      </c>
      <c r="BI1985" s="204">
        <f>IF(N1985="nulová",J1985,0)</f>
        <v>0</v>
      </c>
      <c r="BJ1985" s="17" t="s">
        <v>16</v>
      </c>
      <c r="BK1985" s="204">
        <f>ROUND(I1985*H1985,2)</f>
        <v>0</v>
      </c>
      <c r="BL1985" s="17" t="s">
        <v>279</v>
      </c>
      <c r="BM1985" s="203" t="s">
        <v>1796</v>
      </c>
    </row>
    <row r="1986" spans="1:65" s="2" customFormat="1" ht="11.25">
      <c r="A1986" s="34"/>
      <c r="B1986" s="35"/>
      <c r="C1986" s="36"/>
      <c r="D1986" s="205" t="s">
        <v>281</v>
      </c>
      <c r="E1986" s="36"/>
      <c r="F1986" s="206" t="s">
        <v>1797</v>
      </c>
      <c r="G1986" s="36"/>
      <c r="H1986" s="36"/>
      <c r="I1986" s="207"/>
      <c r="J1986" s="36"/>
      <c r="K1986" s="36"/>
      <c r="L1986" s="39"/>
      <c r="M1986" s="208"/>
      <c r="N1986" s="209"/>
      <c r="O1986" s="71"/>
      <c r="P1986" s="71"/>
      <c r="Q1986" s="71"/>
      <c r="R1986" s="71"/>
      <c r="S1986" s="71"/>
      <c r="T1986" s="72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  <c r="AT1986" s="17" t="s">
        <v>281</v>
      </c>
      <c r="AU1986" s="17" t="s">
        <v>291</v>
      </c>
    </row>
    <row r="1987" spans="1:65" s="13" customFormat="1" ht="22.5">
      <c r="B1987" s="210"/>
      <c r="C1987" s="211"/>
      <c r="D1987" s="212" t="s">
        <v>283</v>
      </c>
      <c r="E1987" s="213" t="s">
        <v>1</v>
      </c>
      <c r="F1987" s="214" t="s">
        <v>829</v>
      </c>
      <c r="G1987" s="211"/>
      <c r="H1987" s="213" t="s">
        <v>1</v>
      </c>
      <c r="I1987" s="215"/>
      <c r="J1987" s="211"/>
      <c r="K1987" s="211"/>
      <c r="L1987" s="216"/>
      <c r="M1987" s="217"/>
      <c r="N1987" s="218"/>
      <c r="O1987" s="218"/>
      <c r="P1987" s="218"/>
      <c r="Q1987" s="218"/>
      <c r="R1987" s="218"/>
      <c r="S1987" s="218"/>
      <c r="T1987" s="219"/>
      <c r="AT1987" s="220" t="s">
        <v>283</v>
      </c>
      <c r="AU1987" s="220" t="s">
        <v>291</v>
      </c>
      <c r="AV1987" s="13" t="s">
        <v>16</v>
      </c>
      <c r="AW1987" s="13" t="s">
        <v>32</v>
      </c>
      <c r="AX1987" s="13" t="s">
        <v>76</v>
      </c>
      <c r="AY1987" s="220" t="s">
        <v>272</v>
      </c>
    </row>
    <row r="1988" spans="1:65" s="13" customFormat="1" ht="11.25">
      <c r="B1988" s="210"/>
      <c r="C1988" s="211"/>
      <c r="D1988" s="212" t="s">
        <v>283</v>
      </c>
      <c r="E1988" s="213" t="s">
        <v>1</v>
      </c>
      <c r="F1988" s="214" t="s">
        <v>285</v>
      </c>
      <c r="G1988" s="211"/>
      <c r="H1988" s="213" t="s">
        <v>1</v>
      </c>
      <c r="I1988" s="215"/>
      <c r="J1988" s="211"/>
      <c r="K1988" s="211"/>
      <c r="L1988" s="216"/>
      <c r="M1988" s="217"/>
      <c r="N1988" s="218"/>
      <c r="O1988" s="218"/>
      <c r="P1988" s="218"/>
      <c r="Q1988" s="218"/>
      <c r="R1988" s="218"/>
      <c r="S1988" s="218"/>
      <c r="T1988" s="219"/>
      <c r="AT1988" s="220" t="s">
        <v>283</v>
      </c>
      <c r="AU1988" s="220" t="s">
        <v>291</v>
      </c>
      <c r="AV1988" s="13" t="s">
        <v>16</v>
      </c>
      <c r="AW1988" s="13" t="s">
        <v>32</v>
      </c>
      <c r="AX1988" s="13" t="s">
        <v>76</v>
      </c>
      <c r="AY1988" s="220" t="s">
        <v>272</v>
      </c>
    </row>
    <row r="1989" spans="1:65" s="13" customFormat="1" ht="11.25">
      <c r="B1989" s="210"/>
      <c r="C1989" s="211"/>
      <c r="D1989" s="212" t="s">
        <v>283</v>
      </c>
      <c r="E1989" s="213" t="s">
        <v>1</v>
      </c>
      <c r="F1989" s="214" t="s">
        <v>831</v>
      </c>
      <c r="G1989" s="211"/>
      <c r="H1989" s="213" t="s">
        <v>1</v>
      </c>
      <c r="I1989" s="215"/>
      <c r="J1989" s="211"/>
      <c r="K1989" s="211"/>
      <c r="L1989" s="216"/>
      <c r="M1989" s="217"/>
      <c r="N1989" s="218"/>
      <c r="O1989" s="218"/>
      <c r="P1989" s="218"/>
      <c r="Q1989" s="218"/>
      <c r="R1989" s="218"/>
      <c r="S1989" s="218"/>
      <c r="T1989" s="219"/>
      <c r="AT1989" s="220" t="s">
        <v>283</v>
      </c>
      <c r="AU1989" s="220" t="s">
        <v>291</v>
      </c>
      <c r="AV1989" s="13" t="s">
        <v>16</v>
      </c>
      <c r="AW1989" s="13" t="s">
        <v>32</v>
      </c>
      <c r="AX1989" s="13" t="s">
        <v>76</v>
      </c>
      <c r="AY1989" s="220" t="s">
        <v>272</v>
      </c>
    </row>
    <row r="1990" spans="1:65" s="14" customFormat="1" ht="11.25">
      <c r="B1990" s="221"/>
      <c r="C1990" s="222"/>
      <c r="D1990" s="212" t="s">
        <v>283</v>
      </c>
      <c r="E1990" s="223" t="s">
        <v>1</v>
      </c>
      <c r="F1990" s="224" t="s">
        <v>1798</v>
      </c>
      <c r="G1990" s="222"/>
      <c r="H1990" s="225">
        <v>24.4</v>
      </c>
      <c r="I1990" s="226"/>
      <c r="J1990" s="222"/>
      <c r="K1990" s="222"/>
      <c r="L1990" s="227"/>
      <c r="M1990" s="228"/>
      <c r="N1990" s="229"/>
      <c r="O1990" s="229"/>
      <c r="P1990" s="229"/>
      <c r="Q1990" s="229"/>
      <c r="R1990" s="229"/>
      <c r="S1990" s="229"/>
      <c r="T1990" s="230"/>
      <c r="AT1990" s="231" t="s">
        <v>283</v>
      </c>
      <c r="AU1990" s="231" t="s">
        <v>291</v>
      </c>
      <c r="AV1990" s="14" t="s">
        <v>84</v>
      </c>
      <c r="AW1990" s="14" t="s">
        <v>32</v>
      </c>
      <c r="AX1990" s="14" t="s">
        <v>76</v>
      </c>
      <c r="AY1990" s="231" t="s">
        <v>272</v>
      </c>
    </row>
    <row r="1991" spans="1:65" s="13" customFormat="1" ht="11.25">
      <c r="B1991" s="210"/>
      <c r="C1991" s="211"/>
      <c r="D1991" s="212" t="s">
        <v>283</v>
      </c>
      <c r="E1991" s="213" t="s">
        <v>1</v>
      </c>
      <c r="F1991" s="214" t="s">
        <v>833</v>
      </c>
      <c r="G1991" s="211"/>
      <c r="H1991" s="213" t="s">
        <v>1</v>
      </c>
      <c r="I1991" s="215"/>
      <c r="J1991" s="211"/>
      <c r="K1991" s="211"/>
      <c r="L1991" s="216"/>
      <c r="M1991" s="217"/>
      <c r="N1991" s="218"/>
      <c r="O1991" s="218"/>
      <c r="P1991" s="218"/>
      <c r="Q1991" s="218"/>
      <c r="R1991" s="218"/>
      <c r="S1991" s="218"/>
      <c r="T1991" s="219"/>
      <c r="AT1991" s="220" t="s">
        <v>283</v>
      </c>
      <c r="AU1991" s="220" t="s">
        <v>291</v>
      </c>
      <c r="AV1991" s="13" t="s">
        <v>16</v>
      </c>
      <c r="AW1991" s="13" t="s">
        <v>32</v>
      </c>
      <c r="AX1991" s="13" t="s">
        <v>76</v>
      </c>
      <c r="AY1991" s="220" t="s">
        <v>272</v>
      </c>
    </row>
    <row r="1992" spans="1:65" s="14" customFormat="1" ht="11.25">
      <c r="B1992" s="221"/>
      <c r="C1992" s="222"/>
      <c r="D1992" s="212" t="s">
        <v>283</v>
      </c>
      <c r="E1992" s="223" t="s">
        <v>1</v>
      </c>
      <c r="F1992" s="224" t="s">
        <v>1799</v>
      </c>
      <c r="G1992" s="222"/>
      <c r="H1992" s="225">
        <v>21.2</v>
      </c>
      <c r="I1992" s="226"/>
      <c r="J1992" s="222"/>
      <c r="K1992" s="222"/>
      <c r="L1992" s="227"/>
      <c r="M1992" s="228"/>
      <c r="N1992" s="229"/>
      <c r="O1992" s="229"/>
      <c r="P1992" s="229"/>
      <c r="Q1992" s="229"/>
      <c r="R1992" s="229"/>
      <c r="S1992" s="229"/>
      <c r="T1992" s="230"/>
      <c r="AT1992" s="231" t="s">
        <v>283</v>
      </c>
      <c r="AU1992" s="231" t="s">
        <v>291</v>
      </c>
      <c r="AV1992" s="14" t="s">
        <v>84</v>
      </c>
      <c r="AW1992" s="14" t="s">
        <v>32</v>
      </c>
      <c r="AX1992" s="14" t="s">
        <v>76</v>
      </c>
      <c r="AY1992" s="231" t="s">
        <v>272</v>
      </c>
    </row>
    <row r="1993" spans="1:65" s="13" customFormat="1" ht="11.25">
      <c r="B1993" s="210"/>
      <c r="C1993" s="211"/>
      <c r="D1993" s="212" t="s">
        <v>283</v>
      </c>
      <c r="E1993" s="213" t="s">
        <v>1</v>
      </c>
      <c r="F1993" s="214" t="s">
        <v>837</v>
      </c>
      <c r="G1993" s="211"/>
      <c r="H1993" s="213" t="s">
        <v>1</v>
      </c>
      <c r="I1993" s="215"/>
      <c r="J1993" s="211"/>
      <c r="K1993" s="211"/>
      <c r="L1993" s="216"/>
      <c r="M1993" s="217"/>
      <c r="N1993" s="218"/>
      <c r="O1993" s="218"/>
      <c r="P1993" s="218"/>
      <c r="Q1993" s="218"/>
      <c r="R1993" s="218"/>
      <c r="S1993" s="218"/>
      <c r="T1993" s="219"/>
      <c r="AT1993" s="220" t="s">
        <v>283</v>
      </c>
      <c r="AU1993" s="220" t="s">
        <v>291</v>
      </c>
      <c r="AV1993" s="13" t="s">
        <v>16</v>
      </c>
      <c r="AW1993" s="13" t="s">
        <v>32</v>
      </c>
      <c r="AX1993" s="13" t="s">
        <v>76</v>
      </c>
      <c r="AY1993" s="220" t="s">
        <v>272</v>
      </c>
    </row>
    <row r="1994" spans="1:65" s="14" customFormat="1" ht="11.25">
      <c r="B1994" s="221"/>
      <c r="C1994" s="222"/>
      <c r="D1994" s="212" t="s">
        <v>283</v>
      </c>
      <c r="E1994" s="223" t="s">
        <v>1</v>
      </c>
      <c r="F1994" s="224" t="s">
        <v>1800</v>
      </c>
      <c r="G1994" s="222"/>
      <c r="H1994" s="225">
        <v>21.2</v>
      </c>
      <c r="I1994" s="226"/>
      <c r="J1994" s="222"/>
      <c r="K1994" s="222"/>
      <c r="L1994" s="227"/>
      <c r="M1994" s="228"/>
      <c r="N1994" s="229"/>
      <c r="O1994" s="229"/>
      <c r="P1994" s="229"/>
      <c r="Q1994" s="229"/>
      <c r="R1994" s="229"/>
      <c r="S1994" s="229"/>
      <c r="T1994" s="230"/>
      <c r="AT1994" s="231" t="s">
        <v>283</v>
      </c>
      <c r="AU1994" s="231" t="s">
        <v>291</v>
      </c>
      <c r="AV1994" s="14" t="s">
        <v>84</v>
      </c>
      <c r="AW1994" s="14" t="s">
        <v>32</v>
      </c>
      <c r="AX1994" s="14" t="s">
        <v>76</v>
      </c>
      <c r="AY1994" s="231" t="s">
        <v>272</v>
      </c>
    </row>
    <row r="1995" spans="1:65" s="2" customFormat="1" ht="24.2" customHeight="1">
      <c r="A1995" s="34"/>
      <c r="B1995" s="35"/>
      <c r="C1995" s="192" t="s">
        <v>1801</v>
      </c>
      <c r="D1995" s="192" t="s">
        <v>274</v>
      </c>
      <c r="E1995" s="193" t="s">
        <v>1802</v>
      </c>
      <c r="F1995" s="194" t="s">
        <v>1803</v>
      </c>
      <c r="G1995" s="195" t="s">
        <v>156</v>
      </c>
      <c r="H1995" s="196">
        <v>213.16800000000001</v>
      </c>
      <c r="I1995" s="197"/>
      <c r="J1995" s="198">
        <f>ROUND(I1995*H1995,2)</f>
        <v>0</v>
      </c>
      <c r="K1995" s="194" t="s">
        <v>278</v>
      </c>
      <c r="L1995" s="39"/>
      <c r="M1995" s="199" t="s">
        <v>1</v>
      </c>
      <c r="N1995" s="200" t="s">
        <v>41</v>
      </c>
      <c r="O1995" s="71"/>
      <c r="P1995" s="201">
        <f>O1995*H1995</f>
        <v>0</v>
      </c>
      <c r="Q1995" s="201">
        <v>2.8400000000000002E-2</v>
      </c>
      <c r="R1995" s="201">
        <f>Q1995*H1995</f>
        <v>6.0539712000000003</v>
      </c>
      <c r="S1995" s="201">
        <v>0</v>
      </c>
      <c r="T1995" s="202">
        <f>S1995*H1995</f>
        <v>0</v>
      </c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R1995" s="203" t="s">
        <v>279</v>
      </c>
      <c r="AT1995" s="203" t="s">
        <v>274</v>
      </c>
      <c r="AU1995" s="203" t="s">
        <v>291</v>
      </c>
      <c r="AY1995" s="17" t="s">
        <v>272</v>
      </c>
      <c r="BE1995" s="204">
        <f>IF(N1995="základní",J1995,0)</f>
        <v>0</v>
      </c>
      <c r="BF1995" s="204">
        <f>IF(N1995="snížená",J1995,0)</f>
        <v>0</v>
      </c>
      <c r="BG1995" s="204">
        <f>IF(N1995="zákl. přenesená",J1995,0)</f>
        <v>0</v>
      </c>
      <c r="BH1995" s="204">
        <f>IF(N1995="sníž. přenesená",J1995,0)</f>
        <v>0</v>
      </c>
      <c r="BI1995" s="204">
        <f>IF(N1995="nulová",J1995,0)</f>
        <v>0</v>
      </c>
      <c r="BJ1995" s="17" t="s">
        <v>16</v>
      </c>
      <c r="BK1995" s="204">
        <f>ROUND(I1995*H1995,2)</f>
        <v>0</v>
      </c>
      <c r="BL1995" s="17" t="s">
        <v>279</v>
      </c>
      <c r="BM1995" s="203" t="s">
        <v>1804</v>
      </c>
    </row>
    <row r="1996" spans="1:65" s="2" customFormat="1" ht="11.25">
      <c r="A1996" s="34"/>
      <c r="B1996" s="35"/>
      <c r="C1996" s="36"/>
      <c r="D1996" s="205" t="s">
        <v>281</v>
      </c>
      <c r="E1996" s="36"/>
      <c r="F1996" s="206" t="s">
        <v>1805</v>
      </c>
      <c r="G1996" s="36"/>
      <c r="H1996" s="36"/>
      <c r="I1996" s="207"/>
      <c r="J1996" s="36"/>
      <c r="K1996" s="36"/>
      <c r="L1996" s="39"/>
      <c r="M1996" s="208"/>
      <c r="N1996" s="209"/>
      <c r="O1996" s="71"/>
      <c r="P1996" s="71"/>
      <c r="Q1996" s="71"/>
      <c r="R1996" s="71"/>
      <c r="S1996" s="71"/>
      <c r="T1996" s="72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T1996" s="17" t="s">
        <v>281</v>
      </c>
      <c r="AU1996" s="17" t="s">
        <v>291</v>
      </c>
    </row>
    <row r="1997" spans="1:65" s="13" customFormat="1" ht="22.5">
      <c r="B1997" s="210"/>
      <c r="C1997" s="211"/>
      <c r="D1997" s="212" t="s">
        <v>283</v>
      </c>
      <c r="E1997" s="213" t="s">
        <v>1</v>
      </c>
      <c r="F1997" s="214" t="s">
        <v>829</v>
      </c>
      <c r="G1997" s="211"/>
      <c r="H1997" s="213" t="s">
        <v>1</v>
      </c>
      <c r="I1997" s="215"/>
      <c r="J1997" s="211"/>
      <c r="K1997" s="211"/>
      <c r="L1997" s="216"/>
      <c r="M1997" s="217"/>
      <c r="N1997" s="218"/>
      <c r="O1997" s="218"/>
      <c r="P1997" s="218"/>
      <c r="Q1997" s="218"/>
      <c r="R1997" s="218"/>
      <c r="S1997" s="218"/>
      <c r="T1997" s="219"/>
      <c r="AT1997" s="220" t="s">
        <v>283</v>
      </c>
      <c r="AU1997" s="220" t="s">
        <v>291</v>
      </c>
      <c r="AV1997" s="13" t="s">
        <v>16</v>
      </c>
      <c r="AW1997" s="13" t="s">
        <v>32</v>
      </c>
      <c r="AX1997" s="13" t="s">
        <v>76</v>
      </c>
      <c r="AY1997" s="220" t="s">
        <v>272</v>
      </c>
    </row>
    <row r="1998" spans="1:65" s="13" customFormat="1" ht="11.25">
      <c r="B1998" s="210"/>
      <c r="C1998" s="211"/>
      <c r="D1998" s="212" t="s">
        <v>283</v>
      </c>
      <c r="E1998" s="213" t="s">
        <v>1</v>
      </c>
      <c r="F1998" s="214" t="s">
        <v>285</v>
      </c>
      <c r="G1998" s="211"/>
      <c r="H1998" s="213" t="s">
        <v>1</v>
      </c>
      <c r="I1998" s="215"/>
      <c r="J1998" s="211"/>
      <c r="K1998" s="211"/>
      <c r="L1998" s="216"/>
      <c r="M1998" s="217"/>
      <c r="N1998" s="218"/>
      <c r="O1998" s="218"/>
      <c r="P1998" s="218"/>
      <c r="Q1998" s="218"/>
      <c r="R1998" s="218"/>
      <c r="S1998" s="218"/>
      <c r="T1998" s="219"/>
      <c r="AT1998" s="220" t="s">
        <v>283</v>
      </c>
      <c r="AU1998" s="220" t="s">
        <v>291</v>
      </c>
      <c r="AV1998" s="13" t="s">
        <v>16</v>
      </c>
      <c r="AW1998" s="13" t="s">
        <v>32</v>
      </c>
      <c r="AX1998" s="13" t="s">
        <v>76</v>
      </c>
      <c r="AY1998" s="220" t="s">
        <v>272</v>
      </c>
    </row>
    <row r="1999" spans="1:65" s="13" customFormat="1" ht="11.25">
      <c r="B1999" s="210"/>
      <c r="C1999" s="211"/>
      <c r="D1999" s="212" t="s">
        <v>283</v>
      </c>
      <c r="E1999" s="213" t="s">
        <v>1</v>
      </c>
      <c r="F1999" s="214" t="s">
        <v>831</v>
      </c>
      <c r="G1999" s="211"/>
      <c r="H1999" s="213" t="s">
        <v>1</v>
      </c>
      <c r="I1999" s="215"/>
      <c r="J1999" s="211"/>
      <c r="K1999" s="211"/>
      <c r="L1999" s="216"/>
      <c r="M1999" s="217"/>
      <c r="N1999" s="218"/>
      <c r="O1999" s="218"/>
      <c r="P1999" s="218"/>
      <c r="Q1999" s="218"/>
      <c r="R1999" s="218"/>
      <c r="S1999" s="218"/>
      <c r="T1999" s="219"/>
      <c r="AT1999" s="220" t="s">
        <v>283</v>
      </c>
      <c r="AU1999" s="220" t="s">
        <v>291</v>
      </c>
      <c r="AV1999" s="13" t="s">
        <v>16</v>
      </c>
      <c r="AW1999" s="13" t="s">
        <v>32</v>
      </c>
      <c r="AX1999" s="13" t="s">
        <v>76</v>
      </c>
      <c r="AY1999" s="220" t="s">
        <v>272</v>
      </c>
    </row>
    <row r="2000" spans="1:65" s="14" customFormat="1" ht="11.25">
      <c r="B2000" s="221"/>
      <c r="C2000" s="222"/>
      <c r="D2000" s="212" t="s">
        <v>283</v>
      </c>
      <c r="E2000" s="223" t="s">
        <v>1</v>
      </c>
      <c r="F2000" s="224" t="s">
        <v>1806</v>
      </c>
      <c r="G2000" s="222"/>
      <c r="H2000" s="225">
        <v>65.242000000000004</v>
      </c>
      <c r="I2000" s="226"/>
      <c r="J2000" s="222"/>
      <c r="K2000" s="222"/>
      <c r="L2000" s="227"/>
      <c r="M2000" s="228"/>
      <c r="N2000" s="229"/>
      <c r="O2000" s="229"/>
      <c r="P2000" s="229"/>
      <c r="Q2000" s="229"/>
      <c r="R2000" s="229"/>
      <c r="S2000" s="229"/>
      <c r="T2000" s="230"/>
      <c r="AT2000" s="231" t="s">
        <v>283</v>
      </c>
      <c r="AU2000" s="231" t="s">
        <v>291</v>
      </c>
      <c r="AV2000" s="14" t="s">
        <v>84</v>
      </c>
      <c r="AW2000" s="14" t="s">
        <v>32</v>
      </c>
      <c r="AX2000" s="14" t="s">
        <v>76</v>
      </c>
      <c r="AY2000" s="231" t="s">
        <v>272</v>
      </c>
    </row>
    <row r="2001" spans="1:65" s="14" customFormat="1" ht="11.25">
      <c r="B2001" s="221"/>
      <c r="C2001" s="222"/>
      <c r="D2001" s="212" t="s">
        <v>283</v>
      </c>
      <c r="E2001" s="223" t="s">
        <v>1</v>
      </c>
      <c r="F2001" s="224" t="s">
        <v>1807</v>
      </c>
      <c r="G2001" s="222"/>
      <c r="H2001" s="225">
        <v>31.609000000000002</v>
      </c>
      <c r="I2001" s="226"/>
      <c r="J2001" s="222"/>
      <c r="K2001" s="222"/>
      <c r="L2001" s="227"/>
      <c r="M2001" s="228"/>
      <c r="N2001" s="229"/>
      <c r="O2001" s="229"/>
      <c r="P2001" s="229"/>
      <c r="Q2001" s="229"/>
      <c r="R2001" s="229"/>
      <c r="S2001" s="229"/>
      <c r="T2001" s="230"/>
      <c r="AT2001" s="231" t="s">
        <v>283</v>
      </c>
      <c r="AU2001" s="231" t="s">
        <v>291</v>
      </c>
      <c r="AV2001" s="14" t="s">
        <v>84</v>
      </c>
      <c r="AW2001" s="14" t="s">
        <v>32</v>
      </c>
      <c r="AX2001" s="14" t="s">
        <v>76</v>
      </c>
      <c r="AY2001" s="231" t="s">
        <v>272</v>
      </c>
    </row>
    <row r="2002" spans="1:65" s="13" customFormat="1" ht="11.25">
      <c r="B2002" s="210"/>
      <c r="C2002" s="211"/>
      <c r="D2002" s="212" t="s">
        <v>283</v>
      </c>
      <c r="E2002" s="213" t="s">
        <v>1</v>
      </c>
      <c r="F2002" s="214" t="s">
        <v>833</v>
      </c>
      <c r="G2002" s="211"/>
      <c r="H2002" s="213" t="s">
        <v>1</v>
      </c>
      <c r="I2002" s="215"/>
      <c r="J2002" s="211"/>
      <c r="K2002" s="211"/>
      <c r="L2002" s="216"/>
      <c r="M2002" s="217"/>
      <c r="N2002" s="218"/>
      <c r="O2002" s="218"/>
      <c r="P2002" s="218"/>
      <c r="Q2002" s="218"/>
      <c r="R2002" s="218"/>
      <c r="S2002" s="218"/>
      <c r="T2002" s="219"/>
      <c r="AT2002" s="220" t="s">
        <v>283</v>
      </c>
      <c r="AU2002" s="220" t="s">
        <v>291</v>
      </c>
      <c r="AV2002" s="13" t="s">
        <v>16</v>
      </c>
      <c r="AW2002" s="13" t="s">
        <v>32</v>
      </c>
      <c r="AX2002" s="13" t="s">
        <v>76</v>
      </c>
      <c r="AY2002" s="220" t="s">
        <v>272</v>
      </c>
    </row>
    <row r="2003" spans="1:65" s="14" customFormat="1" ht="11.25">
      <c r="B2003" s="221"/>
      <c r="C2003" s="222"/>
      <c r="D2003" s="212" t="s">
        <v>283</v>
      </c>
      <c r="E2003" s="223" t="s">
        <v>1</v>
      </c>
      <c r="F2003" s="224" t="s">
        <v>1808</v>
      </c>
      <c r="G2003" s="222"/>
      <c r="H2003" s="225">
        <v>57.524000000000001</v>
      </c>
      <c r="I2003" s="226"/>
      <c r="J2003" s="222"/>
      <c r="K2003" s="222"/>
      <c r="L2003" s="227"/>
      <c r="M2003" s="228"/>
      <c r="N2003" s="229"/>
      <c r="O2003" s="229"/>
      <c r="P2003" s="229"/>
      <c r="Q2003" s="229"/>
      <c r="R2003" s="229"/>
      <c r="S2003" s="229"/>
      <c r="T2003" s="230"/>
      <c r="AT2003" s="231" t="s">
        <v>283</v>
      </c>
      <c r="AU2003" s="231" t="s">
        <v>291</v>
      </c>
      <c r="AV2003" s="14" t="s">
        <v>84</v>
      </c>
      <c r="AW2003" s="14" t="s">
        <v>32</v>
      </c>
      <c r="AX2003" s="14" t="s">
        <v>76</v>
      </c>
      <c r="AY2003" s="231" t="s">
        <v>272</v>
      </c>
    </row>
    <row r="2004" spans="1:65" s="13" customFormat="1" ht="11.25">
      <c r="B2004" s="210"/>
      <c r="C2004" s="211"/>
      <c r="D2004" s="212" t="s">
        <v>283</v>
      </c>
      <c r="E2004" s="213" t="s">
        <v>1</v>
      </c>
      <c r="F2004" s="214" t="s">
        <v>837</v>
      </c>
      <c r="G2004" s="211"/>
      <c r="H2004" s="213" t="s">
        <v>1</v>
      </c>
      <c r="I2004" s="215"/>
      <c r="J2004" s="211"/>
      <c r="K2004" s="211"/>
      <c r="L2004" s="216"/>
      <c r="M2004" s="217"/>
      <c r="N2004" s="218"/>
      <c r="O2004" s="218"/>
      <c r="P2004" s="218"/>
      <c r="Q2004" s="218"/>
      <c r="R2004" s="218"/>
      <c r="S2004" s="218"/>
      <c r="T2004" s="219"/>
      <c r="AT2004" s="220" t="s">
        <v>283</v>
      </c>
      <c r="AU2004" s="220" t="s">
        <v>291</v>
      </c>
      <c r="AV2004" s="13" t="s">
        <v>16</v>
      </c>
      <c r="AW2004" s="13" t="s">
        <v>32</v>
      </c>
      <c r="AX2004" s="13" t="s">
        <v>76</v>
      </c>
      <c r="AY2004" s="220" t="s">
        <v>272</v>
      </c>
    </row>
    <row r="2005" spans="1:65" s="14" customFormat="1" ht="11.25">
      <c r="B2005" s="221"/>
      <c r="C2005" s="222"/>
      <c r="D2005" s="212" t="s">
        <v>283</v>
      </c>
      <c r="E2005" s="223" t="s">
        <v>1</v>
      </c>
      <c r="F2005" s="224" t="s">
        <v>1809</v>
      </c>
      <c r="G2005" s="222"/>
      <c r="H2005" s="225">
        <v>58.792999999999999</v>
      </c>
      <c r="I2005" s="226"/>
      <c r="J2005" s="222"/>
      <c r="K2005" s="222"/>
      <c r="L2005" s="227"/>
      <c r="M2005" s="228"/>
      <c r="N2005" s="229"/>
      <c r="O2005" s="229"/>
      <c r="P2005" s="229"/>
      <c r="Q2005" s="229"/>
      <c r="R2005" s="229"/>
      <c r="S2005" s="229"/>
      <c r="T2005" s="230"/>
      <c r="AT2005" s="231" t="s">
        <v>283</v>
      </c>
      <c r="AU2005" s="231" t="s">
        <v>291</v>
      </c>
      <c r="AV2005" s="14" t="s">
        <v>84</v>
      </c>
      <c r="AW2005" s="14" t="s">
        <v>32</v>
      </c>
      <c r="AX2005" s="14" t="s">
        <v>76</v>
      </c>
      <c r="AY2005" s="231" t="s">
        <v>272</v>
      </c>
    </row>
    <row r="2006" spans="1:65" s="2" customFormat="1" ht="24.2" customHeight="1">
      <c r="A2006" s="34"/>
      <c r="B2006" s="35"/>
      <c r="C2006" s="192" t="s">
        <v>1810</v>
      </c>
      <c r="D2006" s="192" t="s">
        <v>274</v>
      </c>
      <c r="E2006" s="193" t="s">
        <v>1811</v>
      </c>
      <c r="F2006" s="194" t="s">
        <v>1812</v>
      </c>
      <c r="G2006" s="195" t="s">
        <v>156</v>
      </c>
      <c r="H2006" s="196">
        <v>7034.7449999999999</v>
      </c>
      <c r="I2006" s="197"/>
      <c r="J2006" s="198">
        <f>ROUND(I2006*H2006,2)</f>
        <v>0</v>
      </c>
      <c r="K2006" s="194" t="s">
        <v>278</v>
      </c>
      <c r="L2006" s="39"/>
      <c r="M2006" s="199" t="s">
        <v>1</v>
      </c>
      <c r="N2006" s="200" t="s">
        <v>41</v>
      </c>
      <c r="O2006" s="71"/>
      <c r="P2006" s="201">
        <f>O2006*H2006</f>
        <v>0</v>
      </c>
      <c r="Q2006" s="201">
        <v>4.3800000000000002E-3</v>
      </c>
      <c r="R2006" s="201">
        <f>Q2006*H2006</f>
        <v>30.812183100000002</v>
      </c>
      <c r="S2006" s="201">
        <v>0</v>
      </c>
      <c r="T2006" s="202">
        <f>S2006*H2006</f>
        <v>0</v>
      </c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R2006" s="203" t="s">
        <v>279</v>
      </c>
      <c r="AT2006" s="203" t="s">
        <v>274</v>
      </c>
      <c r="AU2006" s="203" t="s">
        <v>291</v>
      </c>
      <c r="AY2006" s="17" t="s">
        <v>272</v>
      </c>
      <c r="BE2006" s="204">
        <f>IF(N2006="základní",J2006,0)</f>
        <v>0</v>
      </c>
      <c r="BF2006" s="204">
        <f>IF(N2006="snížená",J2006,0)</f>
        <v>0</v>
      </c>
      <c r="BG2006" s="204">
        <f>IF(N2006="zákl. přenesená",J2006,0)</f>
        <v>0</v>
      </c>
      <c r="BH2006" s="204">
        <f>IF(N2006="sníž. přenesená",J2006,0)</f>
        <v>0</v>
      </c>
      <c r="BI2006" s="204">
        <f>IF(N2006="nulová",J2006,0)</f>
        <v>0</v>
      </c>
      <c r="BJ2006" s="17" t="s">
        <v>16</v>
      </c>
      <c r="BK2006" s="204">
        <f>ROUND(I2006*H2006,2)</f>
        <v>0</v>
      </c>
      <c r="BL2006" s="17" t="s">
        <v>279</v>
      </c>
      <c r="BM2006" s="203" t="s">
        <v>1813</v>
      </c>
    </row>
    <row r="2007" spans="1:65" s="2" customFormat="1" ht="11.25">
      <c r="A2007" s="34"/>
      <c r="B2007" s="35"/>
      <c r="C2007" s="36"/>
      <c r="D2007" s="205" t="s">
        <v>281</v>
      </c>
      <c r="E2007" s="36"/>
      <c r="F2007" s="206" t="s">
        <v>1814</v>
      </c>
      <c r="G2007" s="36"/>
      <c r="H2007" s="36"/>
      <c r="I2007" s="207"/>
      <c r="J2007" s="36"/>
      <c r="K2007" s="36"/>
      <c r="L2007" s="39"/>
      <c r="M2007" s="208"/>
      <c r="N2007" s="209"/>
      <c r="O2007" s="71"/>
      <c r="P2007" s="71"/>
      <c r="Q2007" s="71"/>
      <c r="R2007" s="71"/>
      <c r="S2007" s="71"/>
      <c r="T2007" s="72"/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4"/>
      <c r="AE2007" s="34"/>
      <c r="AT2007" s="17" t="s">
        <v>281</v>
      </c>
      <c r="AU2007" s="17" t="s">
        <v>291</v>
      </c>
    </row>
    <row r="2008" spans="1:65" s="14" customFormat="1" ht="11.25">
      <c r="B2008" s="221"/>
      <c r="C2008" s="222"/>
      <c r="D2008" s="212" t="s">
        <v>283</v>
      </c>
      <c r="E2008" s="223" t="s">
        <v>1</v>
      </c>
      <c r="F2008" s="224" t="s">
        <v>154</v>
      </c>
      <c r="G2008" s="222"/>
      <c r="H2008" s="225">
        <v>7034.7449999999999</v>
      </c>
      <c r="I2008" s="226"/>
      <c r="J2008" s="222"/>
      <c r="K2008" s="222"/>
      <c r="L2008" s="227"/>
      <c r="M2008" s="228"/>
      <c r="N2008" s="229"/>
      <c r="O2008" s="229"/>
      <c r="P2008" s="229"/>
      <c r="Q2008" s="229"/>
      <c r="R2008" s="229"/>
      <c r="S2008" s="229"/>
      <c r="T2008" s="230"/>
      <c r="AT2008" s="231" t="s">
        <v>283</v>
      </c>
      <c r="AU2008" s="231" t="s">
        <v>291</v>
      </c>
      <c r="AV2008" s="14" t="s">
        <v>84</v>
      </c>
      <c r="AW2008" s="14" t="s">
        <v>32</v>
      </c>
      <c r="AX2008" s="14" t="s">
        <v>76</v>
      </c>
      <c r="AY2008" s="231" t="s">
        <v>272</v>
      </c>
    </row>
    <row r="2009" spans="1:65" s="2" customFormat="1" ht="24.2" customHeight="1">
      <c r="A2009" s="34"/>
      <c r="B2009" s="35"/>
      <c r="C2009" s="192" t="s">
        <v>1815</v>
      </c>
      <c r="D2009" s="192" t="s">
        <v>274</v>
      </c>
      <c r="E2009" s="193" t="s">
        <v>1816</v>
      </c>
      <c r="F2009" s="194" t="s">
        <v>1817</v>
      </c>
      <c r="G2009" s="195" t="s">
        <v>156</v>
      </c>
      <c r="H2009" s="196">
        <v>1084.498</v>
      </c>
      <c r="I2009" s="197"/>
      <c r="J2009" s="198">
        <f>ROUND(I2009*H2009,2)</f>
        <v>0</v>
      </c>
      <c r="K2009" s="194" t="s">
        <v>278</v>
      </c>
      <c r="L2009" s="39"/>
      <c r="M2009" s="199" t="s">
        <v>1</v>
      </c>
      <c r="N2009" s="200" t="s">
        <v>41</v>
      </c>
      <c r="O2009" s="71"/>
      <c r="P2009" s="201">
        <f>O2009*H2009</f>
        <v>0</v>
      </c>
      <c r="Q2009" s="201">
        <v>1.3599999999999999E-2</v>
      </c>
      <c r="R2009" s="201">
        <f>Q2009*H2009</f>
        <v>14.7491728</v>
      </c>
      <c r="S2009" s="201">
        <v>0</v>
      </c>
      <c r="T2009" s="202">
        <f>S2009*H2009</f>
        <v>0</v>
      </c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R2009" s="203" t="s">
        <v>279</v>
      </c>
      <c r="AT2009" s="203" t="s">
        <v>274</v>
      </c>
      <c r="AU2009" s="203" t="s">
        <v>291</v>
      </c>
      <c r="AY2009" s="17" t="s">
        <v>272</v>
      </c>
      <c r="BE2009" s="204">
        <f>IF(N2009="základní",J2009,0)</f>
        <v>0</v>
      </c>
      <c r="BF2009" s="204">
        <f>IF(N2009="snížená",J2009,0)</f>
        <v>0</v>
      </c>
      <c r="BG2009" s="204">
        <f>IF(N2009="zákl. přenesená",J2009,0)</f>
        <v>0</v>
      </c>
      <c r="BH2009" s="204">
        <f>IF(N2009="sníž. přenesená",J2009,0)</f>
        <v>0</v>
      </c>
      <c r="BI2009" s="204">
        <f>IF(N2009="nulová",J2009,0)</f>
        <v>0</v>
      </c>
      <c r="BJ2009" s="17" t="s">
        <v>16</v>
      </c>
      <c r="BK2009" s="204">
        <f>ROUND(I2009*H2009,2)</f>
        <v>0</v>
      </c>
      <c r="BL2009" s="17" t="s">
        <v>279</v>
      </c>
      <c r="BM2009" s="203" t="s">
        <v>1818</v>
      </c>
    </row>
    <row r="2010" spans="1:65" s="2" customFormat="1" ht="11.25">
      <c r="A2010" s="34"/>
      <c r="B2010" s="35"/>
      <c r="C2010" s="36"/>
      <c r="D2010" s="205" t="s">
        <v>281</v>
      </c>
      <c r="E2010" s="36"/>
      <c r="F2010" s="206" t="s">
        <v>1819</v>
      </c>
      <c r="G2010" s="36"/>
      <c r="H2010" s="36"/>
      <c r="I2010" s="207"/>
      <c r="J2010" s="36"/>
      <c r="K2010" s="36"/>
      <c r="L2010" s="39"/>
      <c r="M2010" s="208"/>
      <c r="N2010" s="209"/>
      <c r="O2010" s="71"/>
      <c r="P2010" s="71"/>
      <c r="Q2010" s="71"/>
      <c r="R2010" s="71"/>
      <c r="S2010" s="71"/>
      <c r="T2010" s="72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4"/>
      <c r="AE2010" s="34"/>
      <c r="AT2010" s="17" t="s">
        <v>281</v>
      </c>
      <c r="AU2010" s="17" t="s">
        <v>291</v>
      </c>
    </row>
    <row r="2011" spans="1:65" s="13" customFormat="1" ht="22.5">
      <c r="B2011" s="210"/>
      <c r="C2011" s="211"/>
      <c r="D2011" s="212" t="s">
        <v>283</v>
      </c>
      <c r="E2011" s="213" t="s">
        <v>1</v>
      </c>
      <c r="F2011" s="214" t="s">
        <v>1820</v>
      </c>
      <c r="G2011" s="211"/>
      <c r="H2011" s="213" t="s">
        <v>1</v>
      </c>
      <c r="I2011" s="215"/>
      <c r="J2011" s="211"/>
      <c r="K2011" s="211"/>
      <c r="L2011" s="216"/>
      <c r="M2011" s="217"/>
      <c r="N2011" s="218"/>
      <c r="O2011" s="218"/>
      <c r="P2011" s="218"/>
      <c r="Q2011" s="218"/>
      <c r="R2011" s="218"/>
      <c r="S2011" s="218"/>
      <c r="T2011" s="219"/>
      <c r="AT2011" s="220" t="s">
        <v>283</v>
      </c>
      <c r="AU2011" s="220" t="s">
        <v>291</v>
      </c>
      <c r="AV2011" s="13" t="s">
        <v>16</v>
      </c>
      <c r="AW2011" s="13" t="s">
        <v>32</v>
      </c>
      <c r="AX2011" s="13" t="s">
        <v>76</v>
      </c>
      <c r="AY2011" s="220" t="s">
        <v>272</v>
      </c>
    </row>
    <row r="2012" spans="1:65" s="13" customFormat="1" ht="11.25">
      <c r="B2012" s="210"/>
      <c r="C2012" s="211"/>
      <c r="D2012" s="212" t="s">
        <v>283</v>
      </c>
      <c r="E2012" s="213" t="s">
        <v>1</v>
      </c>
      <c r="F2012" s="214" t="s">
        <v>285</v>
      </c>
      <c r="G2012" s="211"/>
      <c r="H2012" s="213" t="s">
        <v>1</v>
      </c>
      <c r="I2012" s="215"/>
      <c r="J2012" s="211"/>
      <c r="K2012" s="211"/>
      <c r="L2012" s="216"/>
      <c r="M2012" s="217"/>
      <c r="N2012" s="218"/>
      <c r="O2012" s="218"/>
      <c r="P2012" s="218"/>
      <c r="Q2012" s="218"/>
      <c r="R2012" s="218"/>
      <c r="S2012" s="218"/>
      <c r="T2012" s="219"/>
      <c r="AT2012" s="220" t="s">
        <v>283</v>
      </c>
      <c r="AU2012" s="220" t="s">
        <v>291</v>
      </c>
      <c r="AV2012" s="13" t="s">
        <v>16</v>
      </c>
      <c r="AW2012" s="13" t="s">
        <v>32</v>
      </c>
      <c r="AX2012" s="13" t="s">
        <v>76</v>
      </c>
      <c r="AY2012" s="220" t="s">
        <v>272</v>
      </c>
    </row>
    <row r="2013" spans="1:65" s="13" customFormat="1" ht="11.25">
      <c r="B2013" s="210"/>
      <c r="C2013" s="211"/>
      <c r="D2013" s="212" t="s">
        <v>283</v>
      </c>
      <c r="E2013" s="213" t="s">
        <v>1</v>
      </c>
      <c r="F2013" s="214" t="s">
        <v>1821</v>
      </c>
      <c r="G2013" s="211"/>
      <c r="H2013" s="213" t="s">
        <v>1</v>
      </c>
      <c r="I2013" s="215"/>
      <c r="J2013" s="211"/>
      <c r="K2013" s="211"/>
      <c r="L2013" s="216"/>
      <c r="M2013" s="217"/>
      <c r="N2013" s="218"/>
      <c r="O2013" s="218"/>
      <c r="P2013" s="218"/>
      <c r="Q2013" s="218"/>
      <c r="R2013" s="218"/>
      <c r="S2013" s="218"/>
      <c r="T2013" s="219"/>
      <c r="AT2013" s="220" t="s">
        <v>283</v>
      </c>
      <c r="AU2013" s="220" t="s">
        <v>291</v>
      </c>
      <c r="AV2013" s="13" t="s">
        <v>16</v>
      </c>
      <c r="AW2013" s="13" t="s">
        <v>32</v>
      </c>
      <c r="AX2013" s="13" t="s">
        <v>76</v>
      </c>
      <c r="AY2013" s="220" t="s">
        <v>272</v>
      </c>
    </row>
    <row r="2014" spans="1:65" s="13" customFormat="1" ht="11.25">
      <c r="B2014" s="210"/>
      <c r="C2014" s="211"/>
      <c r="D2014" s="212" t="s">
        <v>283</v>
      </c>
      <c r="E2014" s="213" t="s">
        <v>1</v>
      </c>
      <c r="F2014" s="214" t="s">
        <v>831</v>
      </c>
      <c r="G2014" s="211"/>
      <c r="H2014" s="213" t="s">
        <v>1</v>
      </c>
      <c r="I2014" s="215"/>
      <c r="J2014" s="211"/>
      <c r="K2014" s="211"/>
      <c r="L2014" s="216"/>
      <c r="M2014" s="217"/>
      <c r="N2014" s="218"/>
      <c r="O2014" s="218"/>
      <c r="P2014" s="218"/>
      <c r="Q2014" s="218"/>
      <c r="R2014" s="218"/>
      <c r="S2014" s="218"/>
      <c r="T2014" s="219"/>
      <c r="AT2014" s="220" t="s">
        <v>283</v>
      </c>
      <c r="AU2014" s="220" t="s">
        <v>291</v>
      </c>
      <c r="AV2014" s="13" t="s">
        <v>16</v>
      </c>
      <c r="AW2014" s="13" t="s">
        <v>32</v>
      </c>
      <c r="AX2014" s="13" t="s">
        <v>76</v>
      </c>
      <c r="AY2014" s="220" t="s">
        <v>272</v>
      </c>
    </row>
    <row r="2015" spans="1:65" s="14" customFormat="1" ht="11.25">
      <c r="B2015" s="221"/>
      <c r="C2015" s="222"/>
      <c r="D2015" s="212" t="s">
        <v>283</v>
      </c>
      <c r="E2015" s="223" t="s">
        <v>1</v>
      </c>
      <c r="F2015" s="224" t="s">
        <v>1822</v>
      </c>
      <c r="G2015" s="222"/>
      <c r="H2015" s="225">
        <v>22.05</v>
      </c>
      <c r="I2015" s="226"/>
      <c r="J2015" s="222"/>
      <c r="K2015" s="222"/>
      <c r="L2015" s="227"/>
      <c r="M2015" s="228"/>
      <c r="N2015" s="229"/>
      <c r="O2015" s="229"/>
      <c r="P2015" s="229"/>
      <c r="Q2015" s="229"/>
      <c r="R2015" s="229"/>
      <c r="S2015" s="229"/>
      <c r="T2015" s="230"/>
      <c r="AT2015" s="231" t="s">
        <v>283</v>
      </c>
      <c r="AU2015" s="231" t="s">
        <v>291</v>
      </c>
      <c r="AV2015" s="14" t="s">
        <v>84</v>
      </c>
      <c r="AW2015" s="14" t="s">
        <v>32</v>
      </c>
      <c r="AX2015" s="14" t="s">
        <v>76</v>
      </c>
      <c r="AY2015" s="231" t="s">
        <v>272</v>
      </c>
    </row>
    <row r="2016" spans="1:65" s="14" customFormat="1" ht="11.25">
      <c r="B2016" s="221"/>
      <c r="C2016" s="222"/>
      <c r="D2016" s="212" t="s">
        <v>283</v>
      </c>
      <c r="E2016" s="223" t="s">
        <v>1</v>
      </c>
      <c r="F2016" s="224" t="s">
        <v>1823</v>
      </c>
      <c r="G2016" s="222"/>
      <c r="H2016" s="225">
        <v>9.6</v>
      </c>
      <c r="I2016" s="226"/>
      <c r="J2016" s="222"/>
      <c r="K2016" s="222"/>
      <c r="L2016" s="227"/>
      <c r="M2016" s="228"/>
      <c r="N2016" s="229"/>
      <c r="O2016" s="229"/>
      <c r="P2016" s="229"/>
      <c r="Q2016" s="229"/>
      <c r="R2016" s="229"/>
      <c r="S2016" s="229"/>
      <c r="T2016" s="230"/>
      <c r="AT2016" s="231" t="s">
        <v>283</v>
      </c>
      <c r="AU2016" s="231" t="s">
        <v>291</v>
      </c>
      <c r="AV2016" s="14" t="s">
        <v>84</v>
      </c>
      <c r="AW2016" s="14" t="s">
        <v>32</v>
      </c>
      <c r="AX2016" s="14" t="s">
        <v>76</v>
      </c>
      <c r="AY2016" s="231" t="s">
        <v>272</v>
      </c>
    </row>
    <row r="2017" spans="2:51" s="14" customFormat="1" ht="11.25">
      <c r="B2017" s="221"/>
      <c r="C2017" s="222"/>
      <c r="D2017" s="212" t="s">
        <v>283</v>
      </c>
      <c r="E2017" s="223" t="s">
        <v>1</v>
      </c>
      <c r="F2017" s="224" t="s">
        <v>1824</v>
      </c>
      <c r="G2017" s="222"/>
      <c r="H2017" s="225">
        <v>9.4749999999999996</v>
      </c>
      <c r="I2017" s="226"/>
      <c r="J2017" s="222"/>
      <c r="K2017" s="222"/>
      <c r="L2017" s="227"/>
      <c r="M2017" s="228"/>
      <c r="N2017" s="229"/>
      <c r="O2017" s="229"/>
      <c r="P2017" s="229"/>
      <c r="Q2017" s="229"/>
      <c r="R2017" s="229"/>
      <c r="S2017" s="229"/>
      <c r="T2017" s="230"/>
      <c r="AT2017" s="231" t="s">
        <v>283</v>
      </c>
      <c r="AU2017" s="231" t="s">
        <v>291</v>
      </c>
      <c r="AV2017" s="14" t="s">
        <v>84</v>
      </c>
      <c r="AW2017" s="14" t="s">
        <v>32</v>
      </c>
      <c r="AX2017" s="14" t="s">
        <v>76</v>
      </c>
      <c r="AY2017" s="231" t="s">
        <v>272</v>
      </c>
    </row>
    <row r="2018" spans="2:51" s="14" customFormat="1" ht="11.25">
      <c r="B2018" s="221"/>
      <c r="C2018" s="222"/>
      <c r="D2018" s="212" t="s">
        <v>283</v>
      </c>
      <c r="E2018" s="223" t="s">
        <v>1</v>
      </c>
      <c r="F2018" s="224" t="s">
        <v>1825</v>
      </c>
      <c r="G2018" s="222"/>
      <c r="H2018" s="225">
        <v>14.4</v>
      </c>
      <c r="I2018" s="226"/>
      <c r="J2018" s="222"/>
      <c r="K2018" s="222"/>
      <c r="L2018" s="227"/>
      <c r="M2018" s="228"/>
      <c r="N2018" s="229"/>
      <c r="O2018" s="229"/>
      <c r="P2018" s="229"/>
      <c r="Q2018" s="229"/>
      <c r="R2018" s="229"/>
      <c r="S2018" s="229"/>
      <c r="T2018" s="230"/>
      <c r="AT2018" s="231" t="s">
        <v>283</v>
      </c>
      <c r="AU2018" s="231" t="s">
        <v>291</v>
      </c>
      <c r="AV2018" s="14" t="s">
        <v>84</v>
      </c>
      <c r="AW2018" s="14" t="s">
        <v>32</v>
      </c>
      <c r="AX2018" s="14" t="s">
        <v>76</v>
      </c>
      <c r="AY2018" s="231" t="s">
        <v>272</v>
      </c>
    </row>
    <row r="2019" spans="2:51" s="14" customFormat="1" ht="11.25">
      <c r="B2019" s="221"/>
      <c r="C2019" s="222"/>
      <c r="D2019" s="212" t="s">
        <v>283</v>
      </c>
      <c r="E2019" s="223" t="s">
        <v>1</v>
      </c>
      <c r="F2019" s="224" t="s">
        <v>1826</v>
      </c>
      <c r="G2019" s="222"/>
      <c r="H2019" s="225">
        <v>1.5</v>
      </c>
      <c r="I2019" s="226"/>
      <c r="J2019" s="222"/>
      <c r="K2019" s="222"/>
      <c r="L2019" s="227"/>
      <c r="M2019" s="228"/>
      <c r="N2019" s="229"/>
      <c r="O2019" s="229"/>
      <c r="P2019" s="229"/>
      <c r="Q2019" s="229"/>
      <c r="R2019" s="229"/>
      <c r="S2019" s="229"/>
      <c r="T2019" s="230"/>
      <c r="AT2019" s="231" t="s">
        <v>283</v>
      </c>
      <c r="AU2019" s="231" t="s">
        <v>291</v>
      </c>
      <c r="AV2019" s="14" t="s">
        <v>84</v>
      </c>
      <c r="AW2019" s="14" t="s">
        <v>32</v>
      </c>
      <c r="AX2019" s="14" t="s">
        <v>76</v>
      </c>
      <c r="AY2019" s="231" t="s">
        <v>272</v>
      </c>
    </row>
    <row r="2020" spans="2:51" s="14" customFormat="1" ht="11.25">
      <c r="B2020" s="221"/>
      <c r="C2020" s="222"/>
      <c r="D2020" s="212" t="s">
        <v>283</v>
      </c>
      <c r="E2020" s="223" t="s">
        <v>1</v>
      </c>
      <c r="F2020" s="224" t="s">
        <v>1827</v>
      </c>
      <c r="G2020" s="222"/>
      <c r="H2020" s="225">
        <v>9.2249999999999996</v>
      </c>
      <c r="I2020" s="226"/>
      <c r="J2020" s="222"/>
      <c r="K2020" s="222"/>
      <c r="L2020" s="227"/>
      <c r="M2020" s="228"/>
      <c r="N2020" s="229"/>
      <c r="O2020" s="229"/>
      <c r="P2020" s="229"/>
      <c r="Q2020" s="229"/>
      <c r="R2020" s="229"/>
      <c r="S2020" s="229"/>
      <c r="T2020" s="230"/>
      <c r="AT2020" s="231" t="s">
        <v>283</v>
      </c>
      <c r="AU2020" s="231" t="s">
        <v>291</v>
      </c>
      <c r="AV2020" s="14" t="s">
        <v>84</v>
      </c>
      <c r="AW2020" s="14" t="s">
        <v>32</v>
      </c>
      <c r="AX2020" s="14" t="s">
        <v>76</v>
      </c>
      <c r="AY2020" s="231" t="s">
        <v>272</v>
      </c>
    </row>
    <row r="2021" spans="2:51" s="14" customFormat="1" ht="11.25">
      <c r="B2021" s="221"/>
      <c r="C2021" s="222"/>
      <c r="D2021" s="212" t="s">
        <v>283</v>
      </c>
      <c r="E2021" s="223" t="s">
        <v>1</v>
      </c>
      <c r="F2021" s="224" t="s">
        <v>1828</v>
      </c>
      <c r="G2021" s="222"/>
      <c r="H2021" s="225">
        <v>5.85</v>
      </c>
      <c r="I2021" s="226"/>
      <c r="J2021" s="222"/>
      <c r="K2021" s="222"/>
      <c r="L2021" s="227"/>
      <c r="M2021" s="228"/>
      <c r="N2021" s="229"/>
      <c r="O2021" s="229"/>
      <c r="P2021" s="229"/>
      <c r="Q2021" s="229"/>
      <c r="R2021" s="229"/>
      <c r="S2021" s="229"/>
      <c r="T2021" s="230"/>
      <c r="AT2021" s="231" t="s">
        <v>283</v>
      </c>
      <c r="AU2021" s="231" t="s">
        <v>291</v>
      </c>
      <c r="AV2021" s="14" t="s">
        <v>84</v>
      </c>
      <c r="AW2021" s="14" t="s">
        <v>32</v>
      </c>
      <c r="AX2021" s="14" t="s">
        <v>76</v>
      </c>
      <c r="AY2021" s="231" t="s">
        <v>272</v>
      </c>
    </row>
    <row r="2022" spans="2:51" s="14" customFormat="1" ht="33.75">
      <c r="B2022" s="221"/>
      <c r="C2022" s="222"/>
      <c r="D2022" s="212" t="s">
        <v>283</v>
      </c>
      <c r="E2022" s="223" t="s">
        <v>1</v>
      </c>
      <c r="F2022" s="224" t="s">
        <v>1829</v>
      </c>
      <c r="G2022" s="222"/>
      <c r="H2022" s="225">
        <v>95.337999999999994</v>
      </c>
      <c r="I2022" s="226"/>
      <c r="J2022" s="222"/>
      <c r="K2022" s="222"/>
      <c r="L2022" s="227"/>
      <c r="M2022" s="228"/>
      <c r="N2022" s="229"/>
      <c r="O2022" s="229"/>
      <c r="P2022" s="229"/>
      <c r="Q2022" s="229"/>
      <c r="R2022" s="229"/>
      <c r="S2022" s="229"/>
      <c r="T2022" s="230"/>
      <c r="AT2022" s="231" t="s">
        <v>283</v>
      </c>
      <c r="AU2022" s="231" t="s">
        <v>291</v>
      </c>
      <c r="AV2022" s="14" t="s">
        <v>84</v>
      </c>
      <c r="AW2022" s="14" t="s">
        <v>32</v>
      </c>
      <c r="AX2022" s="14" t="s">
        <v>76</v>
      </c>
      <c r="AY2022" s="231" t="s">
        <v>272</v>
      </c>
    </row>
    <row r="2023" spans="2:51" s="14" customFormat="1" ht="11.25">
      <c r="B2023" s="221"/>
      <c r="C2023" s="222"/>
      <c r="D2023" s="212" t="s">
        <v>283</v>
      </c>
      <c r="E2023" s="223" t="s">
        <v>1</v>
      </c>
      <c r="F2023" s="224" t="s">
        <v>1830</v>
      </c>
      <c r="G2023" s="222"/>
      <c r="H2023" s="225">
        <v>12.475</v>
      </c>
      <c r="I2023" s="226"/>
      <c r="J2023" s="222"/>
      <c r="K2023" s="222"/>
      <c r="L2023" s="227"/>
      <c r="M2023" s="228"/>
      <c r="N2023" s="229"/>
      <c r="O2023" s="229"/>
      <c r="P2023" s="229"/>
      <c r="Q2023" s="229"/>
      <c r="R2023" s="229"/>
      <c r="S2023" s="229"/>
      <c r="T2023" s="230"/>
      <c r="AT2023" s="231" t="s">
        <v>283</v>
      </c>
      <c r="AU2023" s="231" t="s">
        <v>291</v>
      </c>
      <c r="AV2023" s="14" t="s">
        <v>84</v>
      </c>
      <c r="AW2023" s="14" t="s">
        <v>32</v>
      </c>
      <c r="AX2023" s="14" t="s">
        <v>76</v>
      </c>
      <c r="AY2023" s="231" t="s">
        <v>272</v>
      </c>
    </row>
    <row r="2024" spans="2:51" s="14" customFormat="1" ht="11.25">
      <c r="B2024" s="221"/>
      <c r="C2024" s="222"/>
      <c r="D2024" s="212" t="s">
        <v>283</v>
      </c>
      <c r="E2024" s="223" t="s">
        <v>1</v>
      </c>
      <c r="F2024" s="224" t="s">
        <v>1831</v>
      </c>
      <c r="G2024" s="222"/>
      <c r="H2024" s="225">
        <v>11.725</v>
      </c>
      <c r="I2024" s="226"/>
      <c r="J2024" s="222"/>
      <c r="K2024" s="222"/>
      <c r="L2024" s="227"/>
      <c r="M2024" s="228"/>
      <c r="N2024" s="229"/>
      <c r="O2024" s="229"/>
      <c r="P2024" s="229"/>
      <c r="Q2024" s="229"/>
      <c r="R2024" s="229"/>
      <c r="S2024" s="229"/>
      <c r="T2024" s="230"/>
      <c r="AT2024" s="231" t="s">
        <v>283</v>
      </c>
      <c r="AU2024" s="231" t="s">
        <v>291</v>
      </c>
      <c r="AV2024" s="14" t="s">
        <v>84</v>
      </c>
      <c r="AW2024" s="14" t="s">
        <v>32</v>
      </c>
      <c r="AX2024" s="14" t="s">
        <v>76</v>
      </c>
      <c r="AY2024" s="231" t="s">
        <v>272</v>
      </c>
    </row>
    <row r="2025" spans="2:51" s="14" customFormat="1" ht="11.25">
      <c r="B2025" s="221"/>
      <c r="C2025" s="222"/>
      <c r="D2025" s="212" t="s">
        <v>283</v>
      </c>
      <c r="E2025" s="223" t="s">
        <v>1</v>
      </c>
      <c r="F2025" s="224" t="s">
        <v>1832</v>
      </c>
      <c r="G2025" s="222"/>
      <c r="H2025" s="225">
        <v>11.725</v>
      </c>
      <c r="I2025" s="226"/>
      <c r="J2025" s="222"/>
      <c r="K2025" s="222"/>
      <c r="L2025" s="227"/>
      <c r="M2025" s="228"/>
      <c r="N2025" s="229"/>
      <c r="O2025" s="229"/>
      <c r="P2025" s="229"/>
      <c r="Q2025" s="229"/>
      <c r="R2025" s="229"/>
      <c r="S2025" s="229"/>
      <c r="T2025" s="230"/>
      <c r="AT2025" s="231" t="s">
        <v>283</v>
      </c>
      <c r="AU2025" s="231" t="s">
        <v>291</v>
      </c>
      <c r="AV2025" s="14" t="s">
        <v>84</v>
      </c>
      <c r="AW2025" s="14" t="s">
        <v>32</v>
      </c>
      <c r="AX2025" s="14" t="s">
        <v>76</v>
      </c>
      <c r="AY2025" s="231" t="s">
        <v>272</v>
      </c>
    </row>
    <row r="2026" spans="2:51" s="14" customFormat="1" ht="11.25">
      <c r="B2026" s="221"/>
      <c r="C2026" s="222"/>
      <c r="D2026" s="212" t="s">
        <v>283</v>
      </c>
      <c r="E2026" s="223" t="s">
        <v>1</v>
      </c>
      <c r="F2026" s="224" t="s">
        <v>1833</v>
      </c>
      <c r="G2026" s="222"/>
      <c r="H2026" s="225">
        <v>14.7</v>
      </c>
      <c r="I2026" s="226"/>
      <c r="J2026" s="222"/>
      <c r="K2026" s="222"/>
      <c r="L2026" s="227"/>
      <c r="M2026" s="228"/>
      <c r="N2026" s="229"/>
      <c r="O2026" s="229"/>
      <c r="P2026" s="229"/>
      <c r="Q2026" s="229"/>
      <c r="R2026" s="229"/>
      <c r="S2026" s="229"/>
      <c r="T2026" s="230"/>
      <c r="AT2026" s="231" t="s">
        <v>283</v>
      </c>
      <c r="AU2026" s="231" t="s">
        <v>291</v>
      </c>
      <c r="AV2026" s="14" t="s">
        <v>84</v>
      </c>
      <c r="AW2026" s="14" t="s">
        <v>32</v>
      </c>
      <c r="AX2026" s="14" t="s">
        <v>76</v>
      </c>
      <c r="AY2026" s="231" t="s">
        <v>272</v>
      </c>
    </row>
    <row r="2027" spans="2:51" s="14" customFormat="1" ht="11.25">
      <c r="B2027" s="221"/>
      <c r="C2027" s="222"/>
      <c r="D2027" s="212" t="s">
        <v>283</v>
      </c>
      <c r="E2027" s="223" t="s">
        <v>1</v>
      </c>
      <c r="F2027" s="224" t="s">
        <v>1834</v>
      </c>
      <c r="G2027" s="222"/>
      <c r="H2027" s="225">
        <v>23.024999999999999</v>
      </c>
      <c r="I2027" s="226"/>
      <c r="J2027" s="222"/>
      <c r="K2027" s="222"/>
      <c r="L2027" s="227"/>
      <c r="M2027" s="228"/>
      <c r="N2027" s="229"/>
      <c r="O2027" s="229"/>
      <c r="P2027" s="229"/>
      <c r="Q2027" s="229"/>
      <c r="R2027" s="229"/>
      <c r="S2027" s="229"/>
      <c r="T2027" s="230"/>
      <c r="AT2027" s="231" t="s">
        <v>283</v>
      </c>
      <c r="AU2027" s="231" t="s">
        <v>291</v>
      </c>
      <c r="AV2027" s="14" t="s">
        <v>84</v>
      </c>
      <c r="AW2027" s="14" t="s">
        <v>32</v>
      </c>
      <c r="AX2027" s="14" t="s">
        <v>76</v>
      </c>
      <c r="AY2027" s="231" t="s">
        <v>272</v>
      </c>
    </row>
    <row r="2028" spans="2:51" s="14" customFormat="1" ht="11.25">
      <c r="B2028" s="221"/>
      <c r="C2028" s="222"/>
      <c r="D2028" s="212" t="s">
        <v>283</v>
      </c>
      <c r="E2028" s="223" t="s">
        <v>1</v>
      </c>
      <c r="F2028" s="224" t="s">
        <v>1835</v>
      </c>
      <c r="G2028" s="222"/>
      <c r="H2028" s="225">
        <v>2.3250000000000002</v>
      </c>
      <c r="I2028" s="226"/>
      <c r="J2028" s="222"/>
      <c r="K2028" s="222"/>
      <c r="L2028" s="227"/>
      <c r="M2028" s="228"/>
      <c r="N2028" s="229"/>
      <c r="O2028" s="229"/>
      <c r="P2028" s="229"/>
      <c r="Q2028" s="229"/>
      <c r="R2028" s="229"/>
      <c r="S2028" s="229"/>
      <c r="T2028" s="230"/>
      <c r="AT2028" s="231" t="s">
        <v>283</v>
      </c>
      <c r="AU2028" s="231" t="s">
        <v>291</v>
      </c>
      <c r="AV2028" s="14" t="s">
        <v>84</v>
      </c>
      <c r="AW2028" s="14" t="s">
        <v>32</v>
      </c>
      <c r="AX2028" s="14" t="s">
        <v>76</v>
      </c>
      <c r="AY2028" s="231" t="s">
        <v>272</v>
      </c>
    </row>
    <row r="2029" spans="2:51" s="14" customFormat="1" ht="11.25">
      <c r="B2029" s="221"/>
      <c r="C2029" s="222"/>
      <c r="D2029" s="212" t="s">
        <v>283</v>
      </c>
      <c r="E2029" s="223" t="s">
        <v>1</v>
      </c>
      <c r="F2029" s="224" t="s">
        <v>1836</v>
      </c>
      <c r="G2029" s="222"/>
      <c r="H2029" s="225">
        <v>2.4380000000000002</v>
      </c>
      <c r="I2029" s="226"/>
      <c r="J2029" s="222"/>
      <c r="K2029" s="222"/>
      <c r="L2029" s="227"/>
      <c r="M2029" s="228"/>
      <c r="N2029" s="229"/>
      <c r="O2029" s="229"/>
      <c r="P2029" s="229"/>
      <c r="Q2029" s="229"/>
      <c r="R2029" s="229"/>
      <c r="S2029" s="229"/>
      <c r="T2029" s="230"/>
      <c r="AT2029" s="231" t="s">
        <v>283</v>
      </c>
      <c r="AU2029" s="231" t="s">
        <v>291</v>
      </c>
      <c r="AV2029" s="14" t="s">
        <v>84</v>
      </c>
      <c r="AW2029" s="14" t="s">
        <v>32</v>
      </c>
      <c r="AX2029" s="14" t="s">
        <v>76</v>
      </c>
      <c r="AY2029" s="231" t="s">
        <v>272</v>
      </c>
    </row>
    <row r="2030" spans="2:51" s="14" customFormat="1" ht="11.25">
      <c r="B2030" s="221"/>
      <c r="C2030" s="222"/>
      <c r="D2030" s="212" t="s">
        <v>283</v>
      </c>
      <c r="E2030" s="223" t="s">
        <v>1</v>
      </c>
      <c r="F2030" s="224" t="s">
        <v>1837</v>
      </c>
      <c r="G2030" s="222"/>
      <c r="H2030" s="225">
        <v>2.4380000000000002</v>
      </c>
      <c r="I2030" s="226"/>
      <c r="J2030" s="222"/>
      <c r="K2030" s="222"/>
      <c r="L2030" s="227"/>
      <c r="M2030" s="228"/>
      <c r="N2030" s="229"/>
      <c r="O2030" s="229"/>
      <c r="P2030" s="229"/>
      <c r="Q2030" s="229"/>
      <c r="R2030" s="229"/>
      <c r="S2030" s="229"/>
      <c r="T2030" s="230"/>
      <c r="AT2030" s="231" t="s">
        <v>283</v>
      </c>
      <c r="AU2030" s="231" t="s">
        <v>291</v>
      </c>
      <c r="AV2030" s="14" t="s">
        <v>84</v>
      </c>
      <c r="AW2030" s="14" t="s">
        <v>32</v>
      </c>
      <c r="AX2030" s="14" t="s">
        <v>76</v>
      </c>
      <c r="AY2030" s="231" t="s">
        <v>272</v>
      </c>
    </row>
    <row r="2031" spans="2:51" s="14" customFormat="1" ht="11.25">
      <c r="B2031" s="221"/>
      <c r="C2031" s="222"/>
      <c r="D2031" s="212" t="s">
        <v>283</v>
      </c>
      <c r="E2031" s="223" t="s">
        <v>1</v>
      </c>
      <c r="F2031" s="224" t="s">
        <v>1838</v>
      </c>
      <c r="G2031" s="222"/>
      <c r="H2031" s="225">
        <v>2.4380000000000002</v>
      </c>
      <c r="I2031" s="226"/>
      <c r="J2031" s="222"/>
      <c r="K2031" s="222"/>
      <c r="L2031" s="227"/>
      <c r="M2031" s="228"/>
      <c r="N2031" s="229"/>
      <c r="O2031" s="229"/>
      <c r="P2031" s="229"/>
      <c r="Q2031" s="229"/>
      <c r="R2031" s="229"/>
      <c r="S2031" s="229"/>
      <c r="T2031" s="230"/>
      <c r="AT2031" s="231" t="s">
        <v>283</v>
      </c>
      <c r="AU2031" s="231" t="s">
        <v>291</v>
      </c>
      <c r="AV2031" s="14" t="s">
        <v>84</v>
      </c>
      <c r="AW2031" s="14" t="s">
        <v>32</v>
      </c>
      <c r="AX2031" s="14" t="s">
        <v>76</v>
      </c>
      <c r="AY2031" s="231" t="s">
        <v>272</v>
      </c>
    </row>
    <row r="2032" spans="2:51" s="14" customFormat="1" ht="11.25">
      <c r="B2032" s="221"/>
      <c r="C2032" s="222"/>
      <c r="D2032" s="212" t="s">
        <v>283</v>
      </c>
      <c r="E2032" s="223" t="s">
        <v>1</v>
      </c>
      <c r="F2032" s="224" t="s">
        <v>1839</v>
      </c>
      <c r="G2032" s="222"/>
      <c r="H2032" s="225">
        <v>2.4380000000000002</v>
      </c>
      <c r="I2032" s="226"/>
      <c r="J2032" s="222"/>
      <c r="K2032" s="222"/>
      <c r="L2032" s="227"/>
      <c r="M2032" s="228"/>
      <c r="N2032" s="229"/>
      <c r="O2032" s="229"/>
      <c r="P2032" s="229"/>
      <c r="Q2032" s="229"/>
      <c r="R2032" s="229"/>
      <c r="S2032" s="229"/>
      <c r="T2032" s="230"/>
      <c r="AT2032" s="231" t="s">
        <v>283</v>
      </c>
      <c r="AU2032" s="231" t="s">
        <v>291</v>
      </c>
      <c r="AV2032" s="14" t="s">
        <v>84</v>
      </c>
      <c r="AW2032" s="14" t="s">
        <v>32</v>
      </c>
      <c r="AX2032" s="14" t="s">
        <v>76</v>
      </c>
      <c r="AY2032" s="231" t="s">
        <v>272</v>
      </c>
    </row>
    <row r="2033" spans="2:51" s="14" customFormat="1" ht="11.25">
      <c r="B2033" s="221"/>
      <c r="C2033" s="222"/>
      <c r="D2033" s="212" t="s">
        <v>283</v>
      </c>
      <c r="E2033" s="223" t="s">
        <v>1</v>
      </c>
      <c r="F2033" s="224" t="s">
        <v>1840</v>
      </c>
      <c r="G2033" s="222"/>
      <c r="H2033" s="225">
        <v>1.5</v>
      </c>
      <c r="I2033" s="226"/>
      <c r="J2033" s="222"/>
      <c r="K2033" s="222"/>
      <c r="L2033" s="227"/>
      <c r="M2033" s="228"/>
      <c r="N2033" s="229"/>
      <c r="O2033" s="229"/>
      <c r="P2033" s="229"/>
      <c r="Q2033" s="229"/>
      <c r="R2033" s="229"/>
      <c r="S2033" s="229"/>
      <c r="T2033" s="230"/>
      <c r="AT2033" s="231" t="s">
        <v>283</v>
      </c>
      <c r="AU2033" s="231" t="s">
        <v>291</v>
      </c>
      <c r="AV2033" s="14" t="s">
        <v>84</v>
      </c>
      <c r="AW2033" s="14" t="s">
        <v>32</v>
      </c>
      <c r="AX2033" s="14" t="s">
        <v>76</v>
      </c>
      <c r="AY2033" s="231" t="s">
        <v>272</v>
      </c>
    </row>
    <row r="2034" spans="2:51" s="14" customFormat="1" ht="11.25">
      <c r="B2034" s="221"/>
      <c r="C2034" s="222"/>
      <c r="D2034" s="212" t="s">
        <v>283</v>
      </c>
      <c r="E2034" s="223" t="s">
        <v>1</v>
      </c>
      <c r="F2034" s="224" t="s">
        <v>1841</v>
      </c>
      <c r="G2034" s="222"/>
      <c r="H2034" s="225">
        <v>1.5</v>
      </c>
      <c r="I2034" s="226"/>
      <c r="J2034" s="222"/>
      <c r="K2034" s="222"/>
      <c r="L2034" s="227"/>
      <c r="M2034" s="228"/>
      <c r="N2034" s="229"/>
      <c r="O2034" s="229"/>
      <c r="P2034" s="229"/>
      <c r="Q2034" s="229"/>
      <c r="R2034" s="229"/>
      <c r="S2034" s="229"/>
      <c r="T2034" s="230"/>
      <c r="AT2034" s="231" t="s">
        <v>283</v>
      </c>
      <c r="AU2034" s="231" t="s">
        <v>291</v>
      </c>
      <c r="AV2034" s="14" t="s">
        <v>84</v>
      </c>
      <c r="AW2034" s="14" t="s">
        <v>32</v>
      </c>
      <c r="AX2034" s="14" t="s">
        <v>76</v>
      </c>
      <c r="AY2034" s="231" t="s">
        <v>272</v>
      </c>
    </row>
    <row r="2035" spans="2:51" s="14" customFormat="1" ht="11.25">
      <c r="B2035" s="221"/>
      <c r="C2035" s="222"/>
      <c r="D2035" s="212" t="s">
        <v>283</v>
      </c>
      <c r="E2035" s="223" t="s">
        <v>1</v>
      </c>
      <c r="F2035" s="224" t="s">
        <v>1842</v>
      </c>
      <c r="G2035" s="222"/>
      <c r="H2035" s="225">
        <v>1.5</v>
      </c>
      <c r="I2035" s="226"/>
      <c r="J2035" s="222"/>
      <c r="K2035" s="222"/>
      <c r="L2035" s="227"/>
      <c r="M2035" s="228"/>
      <c r="N2035" s="229"/>
      <c r="O2035" s="229"/>
      <c r="P2035" s="229"/>
      <c r="Q2035" s="229"/>
      <c r="R2035" s="229"/>
      <c r="S2035" s="229"/>
      <c r="T2035" s="230"/>
      <c r="AT2035" s="231" t="s">
        <v>283</v>
      </c>
      <c r="AU2035" s="231" t="s">
        <v>291</v>
      </c>
      <c r="AV2035" s="14" t="s">
        <v>84</v>
      </c>
      <c r="AW2035" s="14" t="s">
        <v>32</v>
      </c>
      <c r="AX2035" s="14" t="s">
        <v>76</v>
      </c>
      <c r="AY2035" s="231" t="s">
        <v>272</v>
      </c>
    </row>
    <row r="2036" spans="2:51" s="14" customFormat="1" ht="11.25">
      <c r="B2036" s="221"/>
      <c r="C2036" s="222"/>
      <c r="D2036" s="212" t="s">
        <v>283</v>
      </c>
      <c r="E2036" s="223" t="s">
        <v>1</v>
      </c>
      <c r="F2036" s="224" t="s">
        <v>1843</v>
      </c>
      <c r="G2036" s="222"/>
      <c r="H2036" s="225">
        <v>15.9</v>
      </c>
      <c r="I2036" s="226"/>
      <c r="J2036" s="222"/>
      <c r="K2036" s="222"/>
      <c r="L2036" s="227"/>
      <c r="M2036" s="228"/>
      <c r="N2036" s="229"/>
      <c r="O2036" s="229"/>
      <c r="P2036" s="229"/>
      <c r="Q2036" s="229"/>
      <c r="R2036" s="229"/>
      <c r="S2036" s="229"/>
      <c r="T2036" s="230"/>
      <c r="AT2036" s="231" t="s">
        <v>283</v>
      </c>
      <c r="AU2036" s="231" t="s">
        <v>291</v>
      </c>
      <c r="AV2036" s="14" t="s">
        <v>84</v>
      </c>
      <c r="AW2036" s="14" t="s">
        <v>32</v>
      </c>
      <c r="AX2036" s="14" t="s">
        <v>76</v>
      </c>
      <c r="AY2036" s="231" t="s">
        <v>272</v>
      </c>
    </row>
    <row r="2037" spans="2:51" s="14" customFormat="1" ht="11.25">
      <c r="B2037" s="221"/>
      <c r="C2037" s="222"/>
      <c r="D2037" s="212" t="s">
        <v>283</v>
      </c>
      <c r="E2037" s="223" t="s">
        <v>1</v>
      </c>
      <c r="F2037" s="224" t="s">
        <v>1844</v>
      </c>
      <c r="G2037" s="222"/>
      <c r="H2037" s="225">
        <v>14.025</v>
      </c>
      <c r="I2037" s="226"/>
      <c r="J2037" s="222"/>
      <c r="K2037" s="222"/>
      <c r="L2037" s="227"/>
      <c r="M2037" s="228"/>
      <c r="N2037" s="229"/>
      <c r="O2037" s="229"/>
      <c r="P2037" s="229"/>
      <c r="Q2037" s="229"/>
      <c r="R2037" s="229"/>
      <c r="S2037" s="229"/>
      <c r="T2037" s="230"/>
      <c r="AT2037" s="231" t="s">
        <v>283</v>
      </c>
      <c r="AU2037" s="231" t="s">
        <v>291</v>
      </c>
      <c r="AV2037" s="14" t="s">
        <v>84</v>
      </c>
      <c r="AW2037" s="14" t="s">
        <v>32</v>
      </c>
      <c r="AX2037" s="14" t="s">
        <v>76</v>
      </c>
      <c r="AY2037" s="231" t="s">
        <v>272</v>
      </c>
    </row>
    <row r="2038" spans="2:51" s="14" customFormat="1" ht="11.25">
      <c r="B2038" s="221"/>
      <c r="C2038" s="222"/>
      <c r="D2038" s="212" t="s">
        <v>283</v>
      </c>
      <c r="E2038" s="223" t="s">
        <v>1</v>
      </c>
      <c r="F2038" s="224" t="s">
        <v>1845</v>
      </c>
      <c r="G2038" s="222"/>
      <c r="H2038" s="225">
        <v>18.649999999999999</v>
      </c>
      <c r="I2038" s="226"/>
      <c r="J2038" s="222"/>
      <c r="K2038" s="222"/>
      <c r="L2038" s="227"/>
      <c r="M2038" s="228"/>
      <c r="N2038" s="229"/>
      <c r="O2038" s="229"/>
      <c r="P2038" s="229"/>
      <c r="Q2038" s="229"/>
      <c r="R2038" s="229"/>
      <c r="S2038" s="229"/>
      <c r="T2038" s="230"/>
      <c r="AT2038" s="231" t="s">
        <v>283</v>
      </c>
      <c r="AU2038" s="231" t="s">
        <v>291</v>
      </c>
      <c r="AV2038" s="14" t="s">
        <v>84</v>
      </c>
      <c r="AW2038" s="14" t="s">
        <v>32</v>
      </c>
      <c r="AX2038" s="14" t="s">
        <v>76</v>
      </c>
      <c r="AY2038" s="231" t="s">
        <v>272</v>
      </c>
    </row>
    <row r="2039" spans="2:51" s="14" customFormat="1" ht="11.25">
      <c r="B2039" s="221"/>
      <c r="C2039" s="222"/>
      <c r="D2039" s="212" t="s">
        <v>283</v>
      </c>
      <c r="E2039" s="223" t="s">
        <v>1</v>
      </c>
      <c r="F2039" s="224" t="s">
        <v>1846</v>
      </c>
      <c r="G2039" s="222"/>
      <c r="H2039" s="225">
        <v>31.818999999999999</v>
      </c>
      <c r="I2039" s="226"/>
      <c r="J2039" s="222"/>
      <c r="K2039" s="222"/>
      <c r="L2039" s="227"/>
      <c r="M2039" s="228"/>
      <c r="N2039" s="229"/>
      <c r="O2039" s="229"/>
      <c r="P2039" s="229"/>
      <c r="Q2039" s="229"/>
      <c r="R2039" s="229"/>
      <c r="S2039" s="229"/>
      <c r="T2039" s="230"/>
      <c r="AT2039" s="231" t="s">
        <v>283</v>
      </c>
      <c r="AU2039" s="231" t="s">
        <v>291</v>
      </c>
      <c r="AV2039" s="14" t="s">
        <v>84</v>
      </c>
      <c r="AW2039" s="14" t="s">
        <v>32</v>
      </c>
      <c r="AX2039" s="14" t="s">
        <v>76</v>
      </c>
      <c r="AY2039" s="231" t="s">
        <v>272</v>
      </c>
    </row>
    <row r="2040" spans="2:51" s="14" customFormat="1" ht="11.25">
      <c r="B2040" s="221"/>
      <c r="C2040" s="222"/>
      <c r="D2040" s="212" t="s">
        <v>283</v>
      </c>
      <c r="E2040" s="223" t="s">
        <v>1</v>
      </c>
      <c r="F2040" s="224" t="s">
        <v>1847</v>
      </c>
      <c r="G2040" s="222"/>
      <c r="H2040" s="225">
        <v>21.39</v>
      </c>
      <c r="I2040" s="226"/>
      <c r="J2040" s="222"/>
      <c r="K2040" s="222"/>
      <c r="L2040" s="227"/>
      <c r="M2040" s="228"/>
      <c r="N2040" s="229"/>
      <c r="O2040" s="229"/>
      <c r="P2040" s="229"/>
      <c r="Q2040" s="229"/>
      <c r="R2040" s="229"/>
      <c r="S2040" s="229"/>
      <c r="T2040" s="230"/>
      <c r="AT2040" s="231" t="s">
        <v>283</v>
      </c>
      <c r="AU2040" s="231" t="s">
        <v>291</v>
      </c>
      <c r="AV2040" s="14" t="s">
        <v>84</v>
      </c>
      <c r="AW2040" s="14" t="s">
        <v>32</v>
      </c>
      <c r="AX2040" s="14" t="s">
        <v>76</v>
      </c>
      <c r="AY2040" s="231" t="s">
        <v>272</v>
      </c>
    </row>
    <row r="2041" spans="2:51" s="14" customFormat="1" ht="11.25">
      <c r="B2041" s="221"/>
      <c r="C2041" s="222"/>
      <c r="D2041" s="212" t="s">
        <v>283</v>
      </c>
      <c r="E2041" s="223" t="s">
        <v>1</v>
      </c>
      <c r="F2041" s="224" t="s">
        <v>1848</v>
      </c>
      <c r="G2041" s="222"/>
      <c r="H2041" s="225">
        <v>12.218</v>
      </c>
      <c r="I2041" s="226"/>
      <c r="J2041" s="222"/>
      <c r="K2041" s="222"/>
      <c r="L2041" s="227"/>
      <c r="M2041" s="228"/>
      <c r="N2041" s="229"/>
      <c r="O2041" s="229"/>
      <c r="P2041" s="229"/>
      <c r="Q2041" s="229"/>
      <c r="R2041" s="229"/>
      <c r="S2041" s="229"/>
      <c r="T2041" s="230"/>
      <c r="AT2041" s="231" t="s">
        <v>283</v>
      </c>
      <c r="AU2041" s="231" t="s">
        <v>291</v>
      </c>
      <c r="AV2041" s="14" t="s">
        <v>84</v>
      </c>
      <c r="AW2041" s="14" t="s">
        <v>32</v>
      </c>
      <c r="AX2041" s="14" t="s">
        <v>76</v>
      </c>
      <c r="AY2041" s="231" t="s">
        <v>272</v>
      </c>
    </row>
    <row r="2042" spans="2:51" s="14" customFormat="1" ht="11.25">
      <c r="B2042" s="221"/>
      <c r="C2042" s="222"/>
      <c r="D2042" s="212" t="s">
        <v>283</v>
      </c>
      <c r="E2042" s="223" t="s">
        <v>1</v>
      </c>
      <c r="F2042" s="224" t="s">
        <v>1849</v>
      </c>
      <c r="G2042" s="222"/>
      <c r="H2042" s="225">
        <v>6.6829999999999998</v>
      </c>
      <c r="I2042" s="226"/>
      <c r="J2042" s="222"/>
      <c r="K2042" s="222"/>
      <c r="L2042" s="227"/>
      <c r="M2042" s="228"/>
      <c r="N2042" s="229"/>
      <c r="O2042" s="229"/>
      <c r="P2042" s="229"/>
      <c r="Q2042" s="229"/>
      <c r="R2042" s="229"/>
      <c r="S2042" s="229"/>
      <c r="T2042" s="230"/>
      <c r="AT2042" s="231" t="s">
        <v>283</v>
      </c>
      <c r="AU2042" s="231" t="s">
        <v>291</v>
      </c>
      <c r="AV2042" s="14" t="s">
        <v>84</v>
      </c>
      <c r="AW2042" s="14" t="s">
        <v>32</v>
      </c>
      <c r="AX2042" s="14" t="s">
        <v>76</v>
      </c>
      <c r="AY2042" s="231" t="s">
        <v>272</v>
      </c>
    </row>
    <row r="2043" spans="2:51" s="14" customFormat="1" ht="11.25">
      <c r="B2043" s="221"/>
      <c r="C2043" s="222"/>
      <c r="D2043" s="212" t="s">
        <v>283</v>
      </c>
      <c r="E2043" s="223" t="s">
        <v>1</v>
      </c>
      <c r="F2043" s="224" t="s">
        <v>1850</v>
      </c>
      <c r="G2043" s="222"/>
      <c r="H2043" s="225">
        <v>11.475</v>
      </c>
      <c r="I2043" s="226"/>
      <c r="J2043" s="222"/>
      <c r="K2043" s="222"/>
      <c r="L2043" s="227"/>
      <c r="M2043" s="228"/>
      <c r="N2043" s="229"/>
      <c r="O2043" s="229"/>
      <c r="P2043" s="229"/>
      <c r="Q2043" s="229"/>
      <c r="R2043" s="229"/>
      <c r="S2043" s="229"/>
      <c r="T2043" s="230"/>
      <c r="AT2043" s="231" t="s">
        <v>283</v>
      </c>
      <c r="AU2043" s="231" t="s">
        <v>291</v>
      </c>
      <c r="AV2043" s="14" t="s">
        <v>84</v>
      </c>
      <c r="AW2043" s="14" t="s">
        <v>32</v>
      </c>
      <c r="AX2043" s="14" t="s">
        <v>76</v>
      </c>
      <c r="AY2043" s="231" t="s">
        <v>272</v>
      </c>
    </row>
    <row r="2044" spans="2:51" s="14" customFormat="1" ht="11.25">
      <c r="B2044" s="221"/>
      <c r="C2044" s="222"/>
      <c r="D2044" s="212" t="s">
        <v>283</v>
      </c>
      <c r="E2044" s="223" t="s">
        <v>1</v>
      </c>
      <c r="F2044" s="224" t="s">
        <v>1851</v>
      </c>
      <c r="G2044" s="222"/>
      <c r="H2044" s="225">
        <v>37.225000000000001</v>
      </c>
      <c r="I2044" s="226"/>
      <c r="J2044" s="222"/>
      <c r="K2044" s="222"/>
      <c r="L2044" s="227"/>
      <c r="M2044" s="228"/>
      <c r="N2044" s="229"/>
      <c r="O2044" s="229"/>
      <c r="P2044" s="229"/>
      <c r="Q2044" s="229"/>
      <c r="R2044" s="229"/>
      <c r="S2044" s="229"/>
      <c r="T2044" s="230"/>
      <c r="AT2044" s="231" t="s">
        <v>283</v>
      </c>
      <c r="AU2044" s="231" t="s">
        <v>291</v>
      </c>
      <c r="AV2044" s="14" t="s">
        <v>84</v>
      </c>
      <c r="AW2044" s="14" t="s">
        <v>32</v>
      </c>
      <c r="AX2044" s="14" t="s">
        <v>76</v>
      </c>
      <c r="AY2044" s="231" t="s">
        <v>272</v>
      </c>
    </row>
    <row r="2045" spans="2:51" s="14" customFormat="1" ht="11.25">
      <c r="B2045" s="221"/>
      <c r="C2045" s="222"/>
      <c r="D2045" s="212" t="s">
        <v>283</v>
      </c>
      <c r="E2045" s="223" t="s">
        <v>1</v>
      </c>
      <c r="F2045" s="224" t="s">
        <v>1852</v>
      </c>
      <c r="G2045" s="222"/>
      <c r="H2045" s="225">
        <v>33.1</v>
      </c>
      <c r="I2045" s="226"/>
      <c r="J2045" s="222"/>
      <c r="K2045" s="222"/>
      <c r="L2045" s="227"/>
      <c r="M2045" s="228"/>
      <c r="N2045" s="229"/>
      <c r="O2045" s="229"/>
      <c r="P2045" s="229"/>
      <c r="Q2045" s="229"/>
      <c r="R2045" s="229"/>
      <c r="S2045" s="229"/>
      <c r="T2045" s="230"/>
      <c r="AT2045" s="231" t="s">
        <v>283</v>
      </c>
      <c r="AU2045" s="231" t="s">
        <v>291</v>
      </c>
      <c r="AV2045" s="14" t="s">
        <v>84</v>
      </c>
      <c r="AW2045" s="14" t="s">
        <v>32</v>
      </c>
      <c r="AX2045" s="14" t="s">
        <v>76</v>
      </c>
      <c r="AY2045" s="231" t="s">
        <v>272</v>
      </c>
    </row>
    <row r="2046" spans="2:51" s="14" customFormat="1" ht="11.25">
      <c r="B2046" s="221"/>
      <c r="C2046" s="222"/>
      <c r="D2046" s="212" t="s">
        <v>283</v>
      </c>
      <c r="E2046" s="223" t="s">
        <v>1</v>
      </c>
      <c r="F2046" s="224" t="s">
        <v>1853</v>
      </c>
      <c r="G2046" s="222"/>
      <c r="H2046" s="225">
        <v>24.225000000000001</v>
      </c>
      <c r="I2046" s="226"/>
      <c r="J2046" s="222"/>
      <c r="K2046" s="222"/>
      <c r="L2046" s="227"/>
      <c r="M2046" s="228"/>
      <c r="N2046" s="229"/>
      <c r="O2046" s="229"/>
      <c r="P2046" s="229"/>
      <c r="Q2046" s="229"/>
      <c r="R2046" s="229"/>
      <c r="S2046" s="229"/>
      <c r="T2046" s="230"/>
      <c r="AT2046" s="231" t="s">
        <v>283</v>
      </c>
      <c r="AU2046" s="231" t="s">
        <v>291</v>
      </c>
      <c r="AV2046" s="14" t="s">
        <v>84</v>
      </c>
      <c r="AW2046" s="14" t="s">
        <v>32</v>
      </c>
      <c r="AX2046" s="14" t="s">
        <v>76</v>
      </c>
      <c r="AY2046" s="231" t="s">
        <v>272</v>
      </c>
    </row>
    <row r="2047" spans="2:51" s="13" customFormat="1" ht="11.25">
      <c r="B2047" s="210"/>
      <c r="C2047" s="211"/>
      <c r="D2047" s="212" t="s">
        <v>283</v>
      </c>
      <c r="E2047" s="213" t="s">
        <v>1</v>
      </c>
      <c r="F2047" s="214" t="s">
        <v>285</v>
      </c>
      <c r="G2047" s="211"/>
      <c r="H2047" s="213" t="s">
        <v>1</v>
      </c>
      <c r="I2047" s="215"/>
      <c r="J2047" s="211"/>
      <c r="K2047" s="211"/>
      <c r="L2047" s="216"/>
      <c r="M2047" s="217"/>
      <c r="N2047" s="218"/>
      <c r="O2047" s="218"/>
      <c r="P2047" s="218"/>
      <c r="Q2047" s="218"/>
      <c r="R2047" s="218"/>
      <c r="S2047" s="218"/>
      <c r="T2047" s="219"/>
      <c r="AT2047" s="220" t="s">
        <v>283</v>
      </c>
      <c r="AU2047" s="220" t="s">
        <v>291</v>
      </c>
      <c r="AV2047" s="13" t="s">
        <v>16</v>
      </c>
      <c r="AW2047" s="13" t="s">
        <v>32</v>
      </c>
      <c r="AX2047" s="13" t="s">
        <v>76</v>
      </c>
      <c r="AY2047" s="220" t="s">
        <v>272</v>
      </c>
    </row>
    <row r="2048" spans="2:51" s="13" customFormat="1" ht="11.25">
      <c r="B2048" s="210"/>
      <c r="C2048" s="211"/>
      <c r="D2048" s="212" t="s">
        <v>283</v>
      </c>
      <c r="E2048" s="213" t="s">
        <v>1</v>
      </c>
      <c r="F2048" s="214" t="s">
        <v>833</v>
      </c>
      <c r="G2048" s="211"/>
      <c r="H2048" s="213" t="s">
        <v>1</v>
      </c>
      <c r="I2048" s="215"/>
      <c r="J2048" s="211"/>
      <c r="K2048" s="211"/>
      <c r="L2048" s="216"/>
      <c r="M2048" s="217"/>
      <c r="N2048" s="218"/>
      <c r="O2048" s="218"/>
      <c r="P2048" s="218"/>
      <c r="Q2048" s="218"/>
      <c r="R2048" s="218"/>
      <c r="S2048" s="218"/>
      <c r="T2048" s="219"/>
      <c r="AT2048" s="220" t="s">
        <v>283</v>
      </c>
      <c r="AU2048" s="220" t="s">
        <v>291</v>
      </c>
      <c r="AV2048" s="13" t="s">
        <v>16</v>
      </c>
      <c r="AW2048" s="13" t="s">
        <v>32</v>
      </c>
      <c r="AX2048" s="13" t="s">
        <v>76</v>
      </c>
      <c r="AY2048" s="220" t="s">
        <v>272</v>
      </c>
    </row>
    <row r="2049" spans="2:51" s="14" customFormat="1" ht="11.25">
      <c r="B2049" s="221"/>
      <c r="C2049" s="222"/>
      <c r="D2049" s="212" t="s">
        <v>283</v>
      </c>
      <c r="E2049" s="223" t="s">
        <v>1</v>
      </c>
      <c r="F2049" s="224" t="s">
        <v>1854</v>
      </c>
      <c r="G2049" s="222"/>
      <c r="H2049" s="225">
        <v>3.375</v>
      </c>
      <c r="I2049" s="226"/>
      <c r="J2049" s="222"/>
      <c r="K2049" s="222"/>
      <c r="L2049" s="227"/>
      <c r="M2049" s="228"/>
      <c r="N2049" s="229"/>
      <c r="O2049" s="229"/>
      <c r="P2049" s="229"/>
      <c r="Q2049" s="229"/>
      <c r="R2049" s="229"/>
      <c r="S2049" s="229"/>
      <c r="T2049" s="230"/>
      <c r="AT2049" s="231" t="s">
        <v>283</v>
      </c>
      <c r="AU2049" s="231" t="s">
        <v>291</v>
      </c>
      <c r="AV2049" s="14" t="s">
        <v>84</v>
      </c>
      <c r="AW2049" s="14" t="s">
        <v>32</v>
      </c>
      <c r="AX2049" s="14" t="s">
        <v>76</v>
      </c>
      <c r="AY2049" s="231" t="s">
        <v>272</v>
      </c>
    </row>
    <row r="2050" spans="2:51" s="14" customFormat="1" ht="11.25">
      <c r="B2050" s="221"/>
      <c r="C2050" s="222"/>
      <c r="D2050" s="212" t="s">
        <v>283</v>
      </c>
      <c r="E2050" s="223" t="s">
        <v>1</v>
      </c>
      <c r="F2050" s="224" t="s">
        <v>1855</v>
      </c>
      <c r="G2050" s="222"/>
      <c r="H2050" s="225">
        <v>2.7</v>
      </c>
      <c r="I2050" s="226"/>
      <c r="J2050" s="222"/>
      <c r="K2050" s="222"/>
      <c r="L2050" s="227"/>
      <c r="M2050" s="228"/>
      <c r="N2050" s="229"/>
      <c r="O2050" s="229"/>
      <c r="P2050" s="229"/>
      <c r="Q2050" s="229"/>
      <c r="R2050" s="229"/>
      <c r="S2050" s="229"/>
      <c r="T2050" s="230"/>
      <c r="AT2050" s="231" t="s">
        <v>283</v>
      </c>
      <c r="AU2050" s="231" t="s">
        <v>291</v>
      </c>
      <c r="AV2050" s="14" t="s">
        <v>84</v>
      </c>
      <c r="AW2050" s="14" t="s">
        <v>32</v>
      </c>
      <c r="AX2050" s="14" t="s">
        <v>76</v>
      </c>
      <c r="AY2050" s="231" t="s">
        <v>272</v>
      </c>
    </row>
    <row r="2051" spans="2:51" s="14" customFormat="1" ht="11.25">
      <c r="B2051" s="221"/>
      <c r="C2051" s="222"/>
      <c r="D2051" s="212" t="s">
        <v>283</v>
      </c>
      <c r="E2051" s="223" t="s">
        <v>1</v>
      </c>
      <c r="F2051" s="224" t="s">
        <v>1856</v>
      </c>
      <c r="G2051" s="222"/>
      <c r="H2051" s="225">
        <v>14.775</v>
      </c>
      <c r="I2051" s="226"/>
      <c r="J2051" s="222"/>
      <c r="K2051" s="222"/>
      <c r="L2051" s="227"/>
      <c r="M2051" s="228"/>
      <c r="N2051" s="229"/>
      <c r="O2051" s="229"/>
      <c r="P2051" s="229"/>
      <c r="Q2051" s="229"/>
      <c r="R2051" s="229"/>
      <c r="S2051" s="229"/>
      <c r="T2051" s="230"/>
      <c r="AT2051" s="231" t="s">
        <v>283</v>
      </c>
      <c r="AU2051" s="231" t="s">
        <v>291</v>
      </c>
      <c r="AV2051" s="14" t="s">
        <v>84</v>
      </c>
      <c r="AW2051" s="14" t="s">
        <v>32</v>
      </c>
      <c r="AX2051" s="14" t="s">
        <v>76</v>
      </c>
      <c r="AY2051" s="231" t="s">
        <v>272</v>
      </c>
    </row>
    <row r="2052" spans="2:51" s="14" customFormat="1" ht="11.25">
      <c r="B2052" s="221"/>
      <c r="C2052" s="222"/>
      <c r="D2052" s="212" t="s">
        <v>283</v>
      </c>
      <c r="E2052" s="223" t="s">
        <v>1</v>
      </c>
      <c r="F2052" s="224" t="s">
        <v>1857</v>
      </c>
      <c r="G2052" s="222"/>
      <c r="H2052" s="225">
        <v>16.475000000000001</v>
      </c>
      <c r="I2052" s="226"/>
      <c r="J2052" s="222"/>
      <c r="K2052" s="222"/>
      <c r="L2052" s="227"/>
      <c r="M2052" s="228"/>
      <c r="N2052" s="229"/>
      <c r="O2052" s="229"/>
      <c r="P2052" s="229"/>
      <c r="Q2052" s="229"/>
      <c r="R2052" s="229"/>
      <c r="S2052" s="229"/>
      <c r="T2052" s="230"/>
      <c r="AT2052" s="231" t="s">
        <v>283</v>
      </c>
      <c r="AU2052" s="231" t="s">
        <v>291</v>
      </c>
      <c r="AV2052" s="14" t="s">
        <v>84</v>
      </c>
      <c r="AW2052" s="14" t="s">
        <v>32</v>
      </c>
      <c r="AX2052" s="14" t="s">
        <v>76</v>
      </c>
      <c r="AY2052" s="231" t="s">
        <v>272</v>
      </c>
    </row>
    <row r="2053" spans="2:51" s="14" customFormat="1" ht="11.25">
      <c r="B2053" s="221"/>
      <c r="C2053" s="222"/>
      <c r="D2053" s="212" t="s">
        <v>283</v>
      </c>
      <c r="E2053" s="223" t="s">
        <v>1</v>
      </c>
      <c r="F2053" s="224" t="s">
        <v>1858</v>
      </c>
      <c r="G2053" s="222"/>
      <c r="H2053" s="225">
        <v>20.8</v>
      </c>
      <c r="I2053" s="226"/>
      <c r="J2053" s="222"/>
      <c r="K2053" s="222"/>
      <c r="L2053" s="227"/>
      <c r="M2053" s="228"/>
      <c r="N2053" s="229"/>
      <c r="O2053" s="229"/>
      <c r="P2053" s="229"/>
      <c r="Q2053" s="229"/>
      <c r="R2053" s="229"/>
      <c r="S2053" s="229"/>
      <c r="T2053" s="230"/>
      <c r="AT2053" s="231" t="s">
        <v>283</v>
      </c>
      <c r="AU2053" s="231" t="s">
        <v>291</v>
      </c>
      <c r="AV2053" s="14" t="s">
        <v>84</v>
      </c>
      <c r="AW2053" s="14" t="s">
        <v>32</v>
      </c>
      <c r="AX2053" s="14" t="s">
        <v>76</v>
      </c>
      <c r="AY2053" s="231" t="s">
        <v>272</v>
      </c>
    </row>
    <row r="2054" spans="2:51" s="14" customFormat="1" ht="11.25">
      <c r="B2054" s="221"/>
      <c r="C2054" s="222"/>
      <c r="D2054" s="212" t="s">
        <v>283</v>
      </c>
      <c r="E2054" s="223" t="s">
        <v>1</v>
      </c>
      <c r="F2054" s="224" t="s">
        <v>1859</v>
      </c>
      <c r="G2054" s="222"/>
      <c r="H2054" s="225">
        <v>20.55</v>
      </c>
      <c r="I2054" s="226"/>
      <c r="J2054" s="222"/>
      <c r="K2054" s="222"/>
      <c r="L2054" s="227"/>
      <c r="M2054" s="228"/>
      <c r="N2054" s="229"/>
      <c r="O2054" s="229"/>
      <c r="P2054" s="229"/>
      <c r="Q2054" s="229"/>
      <c r="R2054" s="229"/>
      <c r="S2054" s="229"/>
      <c r="T2054" s="230"/>
      <c r="AT2054" s="231" t="s">
        <v>283</v>
      </c>
      <c r="AU2054" s="231" t="s">
        <v>291</v>
      </c>
      <c r="AV2054" s="14" t="s">
        <v>84</v>
      </c>
      <c r="AW2054" s="14" t="s">
        <v>32</v>
      </c>
      <c r="AX2054" s="14" t="s">
        <v>76</v>
      </c>
      <c r="AY2054" s="231" t="s">
        <v>272</v>
      </c>
    </row>
    <row r="2055" spans="2:51" s="14" customFormat="1" ht="11.25">
      <c r="B2055" s="221"/>
      <c r="C2055" s="222"/>
      <c r="D2055" s="212" t="s">
        <v>283</v>
      </c>
      <c r="E2055" s="223" t="s">
        <v>1</v>
      </c>
      <c r="F2055" s="224" t="s">
        <v>1860</v>
      </c>
      <c r="G2055" s="222"/>
      <c r="H2055" s="225">
        <v>14.975</v>
      </c>
      <c r="I2055" s="226"/>
      <c r="J2055" s="222"/>
      <c r="K2055" s="222"/>
      <c r="L2055" s="227"/>
      <c r="M2055" s="228"/>
      <c r="N2055" s="229"/>
      <c r="O2055" s="229"/>
      <c r="P2055" s="229"/>
      <c r="Q2055" s="229"/>
      <c r="R2055" s="229"/>
      <c r="S2055" s="229"/>
      <c r="T2055" s="230"/>
      <c r="AT2055" s="231" t="s">
        <v>283</v>
      </c>
      <c r="AU2055" s="231" t="s">
        <v>291</v>
      </c>
      <c r="AV2055" s="14" t="s">
        <v>84</v>
      </c>
      <c r="AW2055" s="14" t="s">
        <v>32</v>
      </c>
      <c r="AX2055" s="14" t="s">
        <v>76</v>
      </c>
      <c r="AY2055" s="231" t="s">
        <v>272</v>
      </c>
    </row>
    <row r="2056" spans="2:51" s="14" customFormat="1" ht="11.25">
      <c r="B2056" s="221"/>
      <c r="C2056" s="222"/>
      <c r="D2056" s="212" t="s">
        <v>283</v>
      </c>
      <c r="E2056" s="223" t="s">
        <v>1</v>
      </c>
      <c r="F2056" s="224" t="s">
        <v>1861</v>
      </c>
      <c r="G2056" s="222"/>
      <c r="H2056" s="225">
        <v>15.15</v>
      </c>
      <c r="I2056" s="226"/>
      <c r="J2056" s="222"/>
      <c r="K2056" s="222"/>
      <c r="L2056" s="227"/>
      <c r="M2056" s="228"/>
      <c r="N2056" s="229"/>
      <c r="O2056" s="229"/>
      <c r="P2056" s="229"/>
      <c r="Q2056" s="229"/>
      <c r="R2056" s="229"/>
      <c r="S2056" s="229"/>
      <c r="T2056" s="230"/>
      <c r="AT2056" s="231" t="s">
        <v>283</v>
      </c>
      <c r="AU2056" s="231" t="s">
        <v>291</v>
      </c>
      <c r="AV2056" s="14" t="s">
        <v>84</v>
      </c>
      <c r="AW2056" s="14" t="s">
        <v>32</v>
      </c>
      <c r="AX2056" s="14" t="s">
        <v>76</v>
      </c>
      <c r="AY2056" s="231" t="s">
        <v>272</v>
      </c>
    </row>
    <row r="2057" spans="2:51" s="14" customFormat="1" ht="11.25">
      <c r="B2057" s="221"/>
      <c r="C2057" s="222"/>
      <c r="D2057" s="212" t="s">
        <v>283</v>
      </c>
      <c r="E2057" s="223" t="s">
        <v>1</v>
      </c>
      <c r="F2057" s="224" t="s">
        <v>1862</v>
      </c>
      <c r="G2057" s="222"/>
      <c r="H2057" s="225">
        <v>19.149999999999999</v>
      </c>
      <c r="I2057" s="226"/>
      <c r="J2057" s="222"/>
      <c r="K2057" s="222"/>
      <c r="L2057" s="227"/>
      <c r="M2057" s="228"/>
      <c r="N2057" s="229"/>
      <c r="O2057" s="229"/>
      <c r="P2057" s="229"/>
      <c r="Q2057" s="229"/>
      <c r="R2057" s="229"/>
      <c r="S2057" s="229"/>
      <c r="T2057" s="230"/>
      <c r="AT2057" s="231" t="s">
        <v>283</v>
      </c>
      <c r="AU2057" s="231" t="s">
        <v>291</v>
      </c>
      <c r="AV2057" s="14" t="s">
        <v>84</v>
      </c>
      <c r="AW2057" s="14" t="s">
        <v>32</v>
      </c>
      <c r="AX2057" s="14" t="s">
        <v>76</v>
      </c>
      <c r="AY2057" s="231" t="s">
        <v>272</v>
      </c>
    </row>
    <row r="2058" spans="2:51" s="14" customFormat="1" ht="11.25">
      <c r="B2058" s="221"/>
      <c r="C2058" s="222"/>
      <c r="D2058" s="212" t="s">
        <v>283</v>
      </c>
      <c r="E2058" s="223" t="s">
        <v>1</v>
      </c>
      <c r="F2058" s="224" t="s">
        <v>1863</v>
      </c>
      <c r="G2058" s="222"/>
      <c r="H2058" s="225">
        <v>26.024999999999999</v>
      </c>
      <c r="I2058" s="226"/>
      <c r="J2058" s="222"/>
      <c r="K2058" s="222"/>
      <c r="L2058" s="227"/>
      <c r="M2058" s="228"/>
      <c r="N2058" s="229"/>
      <c r="O2058" s="229"/>
      <c r="P2058" s="229"/>
      <c r="Q2058" s="229"/>
      <c r="R2058" s="229"/>
      <c r="S2058" s="229"/>
      <c r="T2058" s="230"/>
      <c r="AT2058" s="231" t="s">
        <v>283</v>
      </c>
      <c r="AU2058" s="231" t="s">
        <v>291</v>
      </c>
      <c r="AV2058" s="14" t="s">
        <v>84</v>
      </c>
      <c r="AW2058" s="14" t="s">
        <v>32</v>
      </c>
      <c r="AX2058" s="14" t="s">
        <v>76</v>
      </c>
      <c r="AY2058" s="231" t="s">
        <v>272</v>
      </c>
    </row>
    <row r="2059" spans="2:51" s="14" customFormat="1" ht="11.25">
      <c r="B2059" s="221"/>
      <c r="C2059" s="222"/>
      <c r="D2059" s="212" t="s">
        <v>283</v>
      </c>
      <c r="E2059" s="223" t="s">
        <v>1</v>
      </c>
      <c r="F2059" s="224" t="s">
        <v>1864</v>
      </c>
      <c r="G2059" s="222"/>
      <c r="H2059" s="225">
        <v>22.524999999999999</v>
      </c>
      <c r="I2059" s="226"/>
      <c r="J2059" s="222"/>
      <c r="K2059" s="222"/>
      <c r="L2059" s="227"/>
      <c r="M2059" s="228"/>
      <c r="N2059" s="229"/>
      <c r="O2059" s="229"/>
      <c r="P2059" s="229"/>
      <c r="Q2059" s="229"/>
      <c r="R2059" s="229"/>
      <c r="S2059" s="229"/>
      <c r="T2059" s="230"/>
      <c r="AT2059" s="231" t="s">
        <v>283</v>
      </c>
      <c r="AU2059" s="231" t="s">
        <v>291</v>
      </c>
      <c r="AV2059" s="14" t="s">
        <v>84</v>
      </c>
      <c r="AW2059" s="14" t="s">
        <v>32</v>
      </c>
      <c r="AX2059" s="14" t="s">
        <v>76</v>
      </c>
      <c r="AY2059" s="231" t="s">
        <v>272</v>
      </c>
    </row>
    <row r="2060" spans="2:51" s="14" customFormat="1" ht="11.25">
      <c r="B2060" s="221"/>
      <c r="C2060" s="222"/>
      <c r="D2060" s="212" t="s">
        <v>283</v>
      </c>
      <c r="E2060" s="223" t="s">
        <v>1</v>
      </c>
      <c r="F2060" s="224" t="s">
        <v>1865</v>
      </c>
      <c r="G2060" s="222"/>
      <c r="H2060" s="225">
        <v>4.05</v>
      </c>
      <c r="I2060" s="226"/>
      <c r="J2060" s="222"/>
      <c r="K2060" s="222"/>
      <c r="L2060" s="227"/>
      <c r="M2060" s="228"/>
      <c r="N2060" s="229"/>
      <c r="O2060" s="229"/>
      <c r="P2060" s="229"/>
      <c r="Q2060" s="229"/>
      <c r="R2060" s="229"/>
      <c r="S2060" s="229"/>
      <c r="T2060" s="230"/>
      <c r="AT2060" s="231" t="s">
        <v>283</v>
      </c>
      <c r="AU2060" s="231" t="s">
        <v>291</v>
      </c>
      <c r="AV2060" s="14" t="s">
        <v>84</v>
      </c>
      <c r="AW2060" s="14" t="s">
        <v>32</v>
      </c>
      <c r="AX2060" s="14" t="s">
        <v>76</v>
      </c>
      <c r="AY2060" s="231" t="s">
        <v>272</v>
      </c>
    </row>
    <row r="2061" spans="2:51" s="13" customFormat="1" ht="11.25">
      <c r="B2061" s="210"/>
      <c r="C2061" s="211"/>
      <c r="D2061" s="212" t="s">
        <v>283</v>
      </c>
      <c r="E2061" s="213" t="s">
        <v>1</v>
      </c>
      <c r="F2061" s="214" t="s">
        <v>285</v>
      </c>
      <c r="G2061" s="211"/>
      <c r="H2061" s="213" t="s">
        <v>1</v>
      </c>
      <c r="I2061" s="215"/>
      <c r="J2061" s="211"/>
      <c r="K2061" s="211"/>
      <c r="L2061" s="216"/>
      <c r="M2061" s="217"/>
      <c r="N2061" s="218"/>
      <c r="O2061" s="218"/>
      <c r="P2061" s="218"/>
      <c r="Q2061" s="218"/>
      <c r="R2061" s="218"/>
      <c r="S2061" s="218"/>
      <c r="T2061" s="219"/>
      <c r="AT2061" s="220" t="s">
        <v>283</v>
      </c>
      <c r="AU2061" s="220" t="s">
        <v>291</v>
      </c>
      <c r="AV2061" s="13" t="s">
        <v>16</v>
      </c>
      <c r="AW2061" s="13" t="s">
        <v>32</v>
      </c>
      <c r="AX2061" s="13" t="s">
        <v>76</v>
      </c>
      <c r="AY2061" s="220" t="s">
        <v>272</v>
      </c>
    </row>
    <row r="2062" spans="2:51" s="13" customFormat="1" ht="11.25">
      <c r="B2062" s="210"/>
      <c r="C2062" s="211"/>
      <c r="D2062" s="212" t="s">
        <v>283</v>
      </c>
      <c r="E2062" s="213" t="s">
        <v>1</v>
      </c>
      <c r="F2062" s="214" t="s">
        <v>837</v>
      </c>
      <c r="G2062" s="211"/>
      <c r="H2062" s="213" t="s">
        <v>1</v>
      </c>
      <c r="I2062" s="215"/>
      <c r="J2062" s="211"/>
      <c r="K2062" s="211"/>
      <c r="L2062" s="216"/>
      <c r="M2062" s="217"/>
      <c r="N2062" s="218"/>
      <c r="O2062" s="218"/>
      <c r="P2062" s="218"/>
      <c r="Q2062" s="218"/>
      <c r="R2062" s="218"/>
      <c r="S2062" s="218"/>
      <c r="T2062" s="219"/>
      <c r="AT2062" s="220" t="s">
        <v>283</v>
      </c>
      <c r="AU2062" s="220" t="s">
        <v>291</v>
      </c>
      <c r="AV2062" s="13" t="s">
        <v>16</v>
      </c>
      <c r="AW2062" s="13" t="s">
        <v>32</v>
      </c>
      <c r="AX2062" s="13" t="s">
        <v>76</v>
      </c>
      <c r="AY2062" s="220" t="s">
        <v>272</v>
      </c>
    </row>
    <row r="2063" spans="2:51" s="14" customFormat="1" ht="11.25">
      <c r="B2063" s="221"/>
      <c r="C2063" s="222"/>
      <c r="D2063" s="212" t="s">
        <v>283</v>
      </c>
      <c r="E2063" s="223" t="s">
        <v>1</v>
      </c>
      <c r="F2063" s="224" t="s">
        <v>1866</v>
      </c>
      <c r="G2063" s="222"/>
      <c r="H2063" s="225">
        <v>1.5</v>
      </c>
      <c r="I2063" s="226"/>
      <c r="J2063" s="222"/>
      <c r="K2063" s="222"/>
      <c r="L2063" s="227"/>
      <c r="M2063" s="228"/>
      <c r="N2063" s="229"/>
      <c r="O2063" s="229"/>
      <c r="P2063" s="229"/>
      <c r="Q2063" s="229"/>
      <c r="R2063" s="229"/>
      <c r="S2063" s="229"/>
      <c r="T2063" s="230"/>
      <c r="AT2063" s="231" t="s">
        <v>283</v>
      </c>
      <c r="AU2063" s="231" t="s">
        <v>291</v>
      </c>
      <c r="AV2063" s="14" t="s">
        <v>84</v>
      </c>
      <c r="AW2063" s="14" t="s">
        <v>32</v>
      </c>
      <c r="AX2063" s="14" t="s">
        <v>76</v>
      </c>
      <c r="AY2063" s="231" t="s">
        <v>272</v>
      </c>
    </row>
    <row r="2064" spans="2:51" s="14" customFormat="1" ht="22.5">
      <c r="B2064" s="221"/>
      <c r="C2064" s="222"/>
      <c r="D2064" s="212" t="s">
        <v>283</v>
      </c>
      <c r="E2064" s="223" t="s">
        <v>1</v>
      </c>
      <c r="F2064" s="224" t="s">
        <v>1867</v>
      </c>
      <c r="G2064" s="222"/>
      <c r="H2064" s="225">
        <v>30.35</v>
      </c>
      <c r="I2064" s="226"/>
      <c r="J2064" s="222"/>
      <c r="K2064" s="222"/>
      <c r="L2064" s="227"/>
      <c r="M2064" s="228"/>
      <c r="N2064" s="229"/>
      <c r="O2064" s="229"/>
      <c r="P2064" s="229"/>
      <c r="Q2064" s="229"/>
      <c r="R2064" s="229"/>
      <c r="S2064" s="229"/>
      <c r="T2064" s="230"/>
      <c r="AT2064" s="231" t="s">
        <v>283</v>
      </c>
      <c r="AU2064" s="231" t="s">
        <v>291</v>
      </c>
      <c r="AV2064" s="14" t="s">
        <v>84</v>
      </c>
      <c r="AW2064" s="14" t="s">
        <v>32</v>
      </c>
      <c r="AX2064" s="14" t="s">
        <v>76</v>
      </c>
      <c r="AY2064" s="231" t="s">
        <v>272</v>
      </c>
    </row>
    <row r="2065" spans="2:51" s="14" customFormat="1" ht="11.25">
      <c r="B2065" s="221"/>
      <c r="C2065" s="222"/>
      <c r="D2065" s="212" t="s">
        <v>283</v>
      </c>
      <c r="E2065" s="223" t="s">
        <v>1</v>
      </c>
      <c r="F2065" s="224" t="s">
        <v>1868</v>
      </c>
      <c r="G2065" s="222"/>
      <c r="H2065" s="225">
        <v>95.01</v>
      </c>
      <c r="I2065" s="226"/>
      <c r="J2065" s="222"/>
      <c r="K2065" s="222"/>
      <c r="L2065" s="227"/>
      <c r="M2065" s="228"/>
      <c r="N2065" s="229"/>
      <c r="O2065" s="229"/>
      <c r="P2065" s="229"/>
      <c r="Q2065" s="229"/>
      <c r="R2065" s="229"/>
      <c r="S2065" s="229"/>
      <c r="T2065" s="230"/>
      <c r="AT2065" s="231" t="s">
        <v>283</v>
      </c>
      <c r="AU2065" s="231" t="s">
        <v>291</v>
      </c>
      <c r="AV2065" s="14" t="s">
        <v>84</v>
      </c>
      <c r="AW2065" s="14" t="s">
        <v>32</v>
      </c>
      <c r="AX2065" s="14" t="s">
        <v>76</v>
      </c>
      <c r="AY2065" s="231" t="s">
        <v>272</v>
      </c>
    </row>
    <row r="2066" spans="2:51" s="14" customFormat="1" ht="11.25">
      <c r="B2066" s="221"/>
      <c r="C2066" s="222"/>
      <c r="D2066" s="212" t="s">
        <v>283</v>
      </c>
      <c r="E2066" s="223" t="s">
        <v>1</v>
      </c>
      <c r="F2066" s="224" t="s">
        <v>1869</v>
      </c>
      <c r="G2066" s="222"/>
      <c r="H2066" s="225">
        <v>14.85</v>
      </c>
      <c r="I2066" s="226"/>
      <c r="J2066" s="222"/>
      <c r="K2066" s="222"/>
      <c r="L2066" s="227"/>
      <c r="M2066" s="228"/>
      <c r="N2066" s="229"/>
      <c r="O2066" s="229"/>
      <c r="P2066" s="229"/>
      <c r="Q2066" s="229"/>
      <c r="R2066" s="229"/>
      <c r="S2066" s="229"/>
      <c r="T2066" s="230"/>
      <c r="AT2066" s="231" t="s">
        <v>283</v>
      </c>
      <c r="AU2066" s="231" t="s">
        <v>291</v>
      </c>
      <c r="AV2066" s="14" t="s">
        <v>84</v>
      </c>
      <c r="AW2066" s="14" t="s">
        <v>32</v>
      </c>
      <c r="AX2066" s="14" t="s">
        <v>76</v>
      </c>
      <c r="AY2066" s="231" t="s">
        <v>272</v>
      </c>
    </row>
    <row r="2067" spans="2:51" s="14" customFormat="1" ht="11.25">
      <c r="B2067" s="221"/>
      <c r="C2067" s="222"/>
      <c r="D2067" s="212" t="s">
        <v>283</v>
      </c>
      <c r="E2067" s="223" t="s">
        <v>1</v>
      </c>
      <c r="F2067" s="224" t="s">
        <v>1870</v>
      </c>
      <c r="G2067" s="222"/>
      <c r="H2067" s="225">
        <v>3.6</v>
      </c>
      <c r="I2067" s="226"/>
      <c r="J2067" s="222"/>
      <c r="K2067" s="222"/>
      <c r="L2067" s="227"/>
      <c r="M2067" s="228"/>
      <c r="N2067" s="229"/>
      <c r="O2067" s="229"/>
      <c r="P2067" s="229"/>
      <c r="Q2067" s="229"/>
      <c r="R2067" s="229"/>
      <c r="S2067" s="229"/>
      <c r="T2067" s="230"/>
      <c r="AT2067" s="231" t="s">
        <v>283</v>
      </c>
      <c r="AU2067" s="231" t="s">
        <v>291</v>
      </c>
      <c r="AV2067" s="14" t="s">
        <v>84</v>
      </c>
      <c r="AW2067" s="14" t="s">
        <v>32</v>
      </c>
      <c r="AX2067" s="14" t="s">
        <v>76</v>
      </c>
      <c r="AY2067" s="231" t="s">
        <v>272</v>
      </c>
    </row>
    <row r="2068" spans="2:51" s="14" customFormat="1" ht="11.25">
      <c r="B2068" s="221"/>
      <c r="C2068" s="222"/>
      <c r="D2068" s="212" t="s">
        <v>283</v>
      </c>
      <c r="E2068" s="223" t="s">
        <v>1</v>
      </c>
      <c r="F2068" s="224" t="s">
        <v>1871</v>
      </c>
      <c r="G2068" s="222"/>
      <c r="H2068" s="225">
        <v>20.925000000000001</v>
      </c>
      <c r="I2068" s="226"/>
      <c r="J2068" s="222"/>
      <c r="K2068" s="222"/>
      <c r="L2068" s="227"/>
      <c r="M2068" s="228"/>
      <c r="N2068" s="229"/>
      <c r="O2068" s="229"/>
      <c r="P2068" s="229"/>
      <c r="Q2068" s="229"/>
      <c r="R2068" s="229"/>
      <c r="S2068" s="229"/>
      <c r="T2068" s="230"/>
      <c r="AT2068" s="231" t="s">
        <v>283</v>
      </c>
      <c r="AU2068" s="231" t="s">
        <v>291</v>
      </c>
      <c r="AV2068" s="14" t="s">
        <v>84</v>
      </c>
      <c r="AW2068" s="14" t="s">
        <v>32</v>
      </c>
      <c r="AX2068" s="14" t="s">
        <v>76</v>
      </c>
      <c r="AY2068" s="231" t="s">
        <v>272</v>
      </c>
    </row>
    <row r="2069" spans="2:51" s="14" customFormat="1" ht="11.25">
      <c r="B2069" s="221"/>
      <c r="C2069" s="222"/>
      <c r="D2069" s="212" t="s">
        <v>283</v>
      </c>
      <c r="E2069" s="223" t="s">
        <v>1</v>
      </c>
      <c r="F2069" s="224" t="s">
        <v>1872</v>
      </c>
      <c r="G2069" s="222"/>
      <c r="H2069" s="225">
        <v>21.175000000000001</v>
      </c>
      <c r="I2069" s="226"/>
      <c r="J2069" s="222"/>
      <c r="K2069" s="222"/>
      <c r="L2069" s="227"/>
      <c r="M2069" s="228"/>
      <c r="N2069" s="229"/>
      <c r="O2069" s="229"/>
      <c r="P2069" s="229"/>
      <c r="Q2069" s="229"/>
      <c r="R2069" s="229"/>
      <c r="S2069" s="229"/>
      <c r="T2069" s="230"/>
      <c r="AT2069" s="231" t="s">
        <v>283</v>
      </c>
      <c r="AU2069" s="231" t="s">
        <v>291</v>
      </c>
      <c r="AV2069" s="14" t="s">
        <v>84</v>
      </c>
      <c r="AW2069" s="14" t="s">
        <v>32</v>
      </c>
      <c r="AX2069" s="14" t="s">
        <v>76</v>
      </c>
      <c r="AY2069" s="231" t="s">
        <v>272</v>
      </c>
    </row>
    <row r="2070" spans="2:51" s="14" customFormat="1" ht="11.25">
      <c r="B2070" s="221"/>
      <c r="C2070" s="222"/>
      <c r="D2070" s="212" t="s">
        <v>283</v>
      </c>
      <c r="E2070" s="223" t="s">
        <v>1</v>
      </c>
      <c r="F2070" s="224" t="s">
        <v>1873</v>
      </c>
      <c r="G2070" s="222"/>
      <c r="H2070" s="225">
        <v>19.149999999999999</v>
      </c>
      <c r="I2070" s="226"/>
      <c r="J2070" s="222"/>
      <c r="K2070" s="222"/>
      <c r="L2070" s="227"/>
      <c r="M2070" s="228"/>
      <c r="N2070" s="229"/>
      <c r="O2070" s="229"/>
      <c r="P2070" s="229"/>
      <c r="Q2070" s="229"/>
      <c r="R2070" s="229"/>
      <c r="S2070" s="229"/>
      <c r="T2070" s="230"/>
      <c r="AT2070" s="231" t="s">
        <v>283</v>
      </c>
      <c r="AU2070" s="231" t="s">
        <v>291</v>
      </c>
      <c r="AV2070" s="14" t="s">
        <v>84</v>
      </c>
      <c r="AW2070" s="14" t="s">
        <v>32</v>
      </c>
      <c r="AX2070" s="14" t="s">
        <v>76</v>
      </c>
      <c r="AY2070" s="231" t="s">
        <v>272</v>
      </c>
    </row>
    <row r="2071" spans="2:51" s="14" customFormat="1" ht="11.25">
      <c r="B2071" s="221"/>
      <c r="C2071" s="222"/>
      <c r="D2071" s="212" t="s">
        <v>283</v>
      </c>
      <c r="E2071" s="223" t="s">
        <v>1</v>
      </c>
      <c r="F2071" s="224" t="s">
        <v>1874</v>
      </c>
      <c r="G2071" s="222"/>
      <c r="H2071" s="225">
        <v>15.775</v>
      </c>
      <c r="I2071" s="226"/>
      <c r="J2071" s="222"/>
      <c r="K2071" s="222"/>
      <c r="L2071" s="227"/>
      <c r="M2071" s="228"/>
      <c r="N2071" s="229"/>
      <c r="O2071" s="229"/>
      <c r="P2071" s="229"/>
      <c r="Q2071" s="229"/>
      <c r="R2071" s="229"/>
      <c r="S2071" s="229"/>
      <c r="T2071" s="230"/>
      <c r="AT2071" s="231" t="s">
        <v>283</v>
      </c>
      <c r="AU2071" s="231" t="s">
        <v>291</v>
      </c>
      <c r="AV2071" s="14" t="s">
        <v>84</v>
      </c>
      <c r="AW2071" s="14" t="s">
        <v>32</v>
      </c>
      <c r="AX2071" s="14" t="s">
        <v>76</v>
      </c>
      <c r="AY2071" s="231" t="s">
        <v>272</v>
      </c>
    </row>
    <row r="2072" spans="2:51" s="14" customFormat="1" ht="11.25">
      <c r="B2072" s="221"/>
      <c r="C2072" s="222"/>
      <c r="D2072" s="212" t="s">
        <v>283</v>
      </c>
      <c r="E2072" s="223" t="s">
        <v>1</v>
      </c>
      <c r="F2072" s="224" t="s">
        <v>1875</v>
      </c>
      <c r="G2072" s="222"/>
      <c r="H2072" s="225">
        <v>18.774999999999999</v>
      </c>
      <c r="I2072" s="226"/>
      <c r="J2072" s="222"/>
      <c r="K2072" s="222"/>
      <c r="L2072" s="227"/>
      <c r="M2072" s="228"/>
      <c r="N2072" s="229"/>
      <c r="O2072" s="229"/>
      <c r="P2072" s="229"/>
      <c r="Q2072" s="229"/>
      <c r="R2072" s="229"/>
      <c r="S2072" s="229"/>
      <c r="T2072" s="230"/>
      <c r="AT2072" s="231" t="s">
        <v>283</v>
      </c>
      <c r="AU2072" s="231" t="s">
        <v>291</v>
      </c>
      <c r="AV2072" s="14" t="s">
        <v>84</v>
      </c>
      <c r="AW2072" s="14" t="s">
        <v>32</v>
      </c>
      <c r="AX2072" s="14" t="s">
        <v>76</v>
      </c>
      <c r="AY2072" s="231" t="s">
        <v>272</v>
      </c>
    </row>
    <row r="2073" spans="2:51" s="14" customFormat="1" ht="11.25">
      <c r="B2073" s="221"/>
      <c r="C2073" s="222"/>
      <c r="D2073" s="212" t="s">
        <v>283</v>
      </c>
      <c r="E2073" s="223" t="s">
        <v>1</v>
      </c>
      <c r="F2073" s="224" t="s">
        <v>1876</v>
      </c>
      <c r="G2073" s="222"/>
      <c r="H2073" s="225">
        <v>19.8</v>
      </c>
      <c r="I2073" s="226"/>
      <c r="J2073" s="222"/>
      <c r="K2073" s="222"/>
      <c r="L2073" s="227"/>
      <c r="M2073" s="228"/>
      <c r="N2073" s="229"/>
      <c r="O2073" s="229"/>
      <c r="P2073" s="229"/>
      <c r="Q2073" s="229"/>
      <c r="R2073" s="229"/>
      <c r="S2073" s="229"/>
      <c r="T2073" s="230"/>
      <c r="AT2073" s="231" t="s">
        <v>283</v>
      </c>
      <c r="AU2073" s="231" t="s">
        <v>291</v>
      </c>
      <c r="AV2073" s="14" t="s">
        <v>84</v>
      </c>
      <c r="AW2073" s="14" t="s">
        <v>32</v>
      </c>
      <c r="AX2073" s="14" t="s">
        <v>76</v>
      </c>
      <c r="AY2073" s="231" t="s">
        <v>272</v>
      </c>
    </row>
    <row r="2074" spans="2:51" s="14" customFormat="1" ht="11.25">
      <c r="B2074" s="221"/>
      <c r="C2074" s="222"/>
      <c r="D2074" s="212" t="s">
        <v>283</v>
      </c>
      <c r="E2074" s="223" t="s">
        <v>1</v>
      </c>
      <c r="F2074" s="224" t="s">
        <v>1877</v>
      </c>
      <c r="G2074" s="222"/>
      <c r="H2074" s="225">
        <v>13.65</v>
      </c>
      <c r="I2074" s="226"/>
      <c r="J2074" s="222"/>
      <c r="K2074" s="222"/>
      <c r="L2074" s="227"/>
      <c r="M2074" s="228"/>
      <c r="N2074" s="229"/>
      <c r="O2074" s="229"/>
      <c r="P2074" s="229"/>
      <c r="Q2074" s="229"/>
      <c r="R2074" s="229"/>
      <c r="S2074" s="229"/>
      <c r="T2074" s="230"/>
      <c r="AT2074" s="231" t="s">
        <v>283</v>
      </c>
      <c r="AU2074" s="231" t="s">
        <v>291</v>
      </c>
      <c r="AV2074" s="14" t="s">
        <v>84</v>
      </c>
      <c r="AW2074" s="14" t="s">
        <v>32</v>
      </c>
      <c r="AX2074" s="14" t="s">
        <v>76</v>
      </c>
      <c r="AY2074" s="231" t="s">
        <v>272</v>
      </c>
    </row>
    <row r="2075" spans="2:51" s="14" customFormat="1" ht="11.25">
      <c r="B2075" s="221"/>
      <c r="C2075" s="222"/>
      <c r="D2075" s="212" t="s">
        <v>283</v>
      </c>
      <c r="E2075" s="223" t="s">
        <v>1</v>
      </c>
      <c r="F2075" s="224" t="s">
        <v>1878</v>
      </c>
      <c r="G2075" s="222"/>
      <c r="H2075" s="225">
        <v>97.65</v>
      </c>
      <c r="I2075" s="226"/>
      <c r="J2075" s="222"/>
      <c r="K2075" s="222"/>
      <c r="L2075" s="227"/>
      <c r="M2075" s="228"/>
      <c r="N2075" s="229"/>
      <c r="O2075" s="229"/>
      <c r="P2075" s="229"/>
      <c r="Q2075" s="229"/>
      <c r="R2075" s="229"/>
      <c r="S2075" s="229"/>
      <c r="T2075" s="230"/>
      <c r="AT2075" s="231" t="s">
        <v>283</v>
      </c>
      <c r="AU2075" s="231" t="s">
        <v>291</v>
      </c>
      <c r="AV2075" s="14" t="s">
        <v>84</v>
      </c>
      <c r="AW2075" s="14" t="s">
        <v>32</v>
      </c>
      <c r="AX2075" s="14" t="s">
        <v>76</v>
      </c>
      <c r="AY2075" s="231" t="s">
        <v>272</v>
      </c>
    </row>
    <row r="2076" spans="2:51" s="14" customFormat="1" ht="11.25">
      <c r="B2076" s="221"/>
      <c r="C2076" s="222"/>
      <c r="D2076" s="212" t="s">
        <v>283</v>
      </c>
      <c r="E2076" s="223" t="s">
        <v>1</v>
      </c>
      <c r="F2076" s="224" t="s">
        <v>1879</v>
      </c>
      <c r="G2076" s="222"/>
      <c r="H2076" s="225">
        <v>1.5</v>
      </c>
      <c r="I2076" s="226"/>
      <c r="J2076" s="222"/>
      <c r="K2076" s="222"/>
      <c r="L2076" s="227"/>
      <c r="M2076" s="228"/>
      <c r="N2076" s="229"/>
      <c r="O2076" s="229"/>
      <c r="P2076" s="229"/>
      <c r="Q2076" s="229"/>
      <c r="R2076" s="229"/>
      <c r="S2076" s="229"/>
      <c r="T2076" s="230"/>
      <c r="AT2076" s="231" t="s">
        <v>283</v>
      </c>
      <c r="AU2076" s="231" t="s">
        <v>291</v>
      </c>
      <c r="AV2076" s="14" t="s">
        <v>84</v>
      </c>
      <c r="AW2076" s="14" t="s">
        <v>32</v>
      </c>
      <c r="AX2076" s="14" t="s">
        <v>76</v>
      </c>
      <c r="AY2076" s="231" t="s">
        <v>272</v>
      </c>
    </row>
    <row r="2077" spans="2:51" s="14" customFormat="1" ht="11.25">
      <c r="B2077" s="221"/>
      <c r="C2077" s="222"/>
      <c r="D2077" s="212" t="s">
        <v>283</v>
      </c>
      <c r="E2077" s="223" t="s">
        <v>1</v>
      </c>
      <c r="F2077" s="224" t="s">
        <v>1880</v>
      </c>
      <c r="G2077" s="222"/>
      <c r="H2077" s="225">
        <v>1.5</v>
      </c>
      <c r="I2077" s="226"/>
      <c r="J2077" s="222"/>
      <c r="K2077" s="222"/>
      <c r="L2077" s="227"/>
      <c r="M2077" s="228"/>
      <c r="N2077" s="229"/>
      <c r="O2077" s="229"/>
      <c r="P2077" s="229"/>
      <c r="Q2077" s="229"/>
      <c r="R2077" s="229"/>
      <c r="S2077" s="229"/>
      <c r="T2077" s="230"/>
      <c r="AT2077" s="231" t="s">
        <v>283</v>
      </c>
      <c r="AU2077" s="231" t="s">
        <v>291</v>
      </c>
      <c r="AV2077" s="14" t="s">
        <v>84</v>
      </c>
      <c r="AW2077" s="14" t="s">
        <v>32</v>
      </c>
      <c r="AX2077" s="14" t="s">
        <v>76</v>
      </c>
      <c r="AY2077" s="231" t="s">
        <v>272</v>
      </c>
    </row>
    <row r="2078" spans="2:51" s="14" customFormat="1" ht="11.25">
      <c r="B2078" s="221"/>
      <c r="C2078" s="222"/>
      <c r="D2078" s="212" t="s">
        <v>283</v>
      </c>
      <c r="E2078" s="223" t="s">
        <v>1</v>
      </c>
      <c r="F2078" s="224" t="s">
        <v>1881</v>
      </c>
      <c r="G2078" s="222"/>
      <c r="H2078" s="225">
        <v>26.475000000000001</v>
      </c>
      <c r="I2078" s="226"/>
      <c r="J2078" s="222"/>
      <c r="K2078" s="222"/>
      <c r="L2078" s="227"/>
      <c r="M2078" s="228"/>
      <c r="N2078" s="229"/>
      <c r="O2078" s="229"/>
      <c r="P2078" s="229"/>
      <c r="Q2078" s="229"/>
      <c r="R2078" s="229"/>
      <c r="S2078" s="229"/>
      <c r="T2078" s="230"/>
      <c r="AT2078" s="231" t="s">
        <v>283</v>
      </c>
      <c r="AU2078" s="231" t="s">
        <v>291</v>
      </c>
      <c r="AV2078" s="14" t="s">
        <v>84</v>
      </c>
      <c r="AW2078" s="14" t="s">
        <v>32</v>
      </c>
      <c r="AX2078" s="14" t="s">
        <v>76</v>
      </c>
      <c r="AY2078" s="231" t="s">
        <v>272</v>
      </c>
    </row>
    <row r="2079" spans="2:51" s="14" customFormat="1" ht="11.25">
      <c r="B2079" s="221"/>
      <c r="C2079" s="222"/>
      <c r="D2079" s="212" t="s">
        <v>283</v>
      </c>
      <c r="E2079" s="223" t="s">
        <v>1</v>
      </c>
      <c r="F2079" s="224" t="s">
        <v>1882</v>
      </c>
      <c r="G2079" s="222"/>
      <c r="H2079" s="225">
        <v>8.4749999999999996</v>
      </c>
      <c r="I2079" s="226"/>
      <c r="J2079" s="222"/>
      <c r="K2079" s="222"/>
      <c r="L2079" s="227"/>
      <c r="M2079" s="228"/>
      <c r="N2079" s="229"/>
      <c r="O2079" s="229"/>
      <c r="P2079" s="229"/>
      <c r="Q2079" s="229"/>
      <c r="R2079" s="229"/>
      <c r="S2079" s="229"/>
      <c r="T2079" s="230"/>
      <c r="AT2079" s="231" t="s">
        <v>283</v>
      </c>
      <c r="AU2079" s="231" t="s">
        <v>291</v>
      </c>
      <c r="AV2079" s="14" t="s">
        <v>84</v>
      </c>
      <c r="AW2079" s="14" t="s">
        <v>32</v>
      </c>
      <c r="AX2079" s="14" t="s">
        <v>76</v>
      </c>
      <c r="AY2079" s="231" t="s">
        <v>272</v>
      </c>
    </row>
    <row r="2080" spans="2:51" s="14" customFormat="1" ht="11.25">
      <c r="B2080" s="221"/>
      <c r="C2080" s="222"/>
      <c r="D2080" s="212" t="s">
        <v>283</v>
      </c>
      <c r="E2080" s="223" t="s">
        <v>1</v>
      </c>
      <c r="F2080" s="224" t="s">
        <v>1883</v>
      </c>
      <c r="G2080" s="222"/>
      <c r="H2080" s="225">
        <v>1.5</v>
      </c>
      <c r="I2080" s="226"/>
      <c r="J2080" s="222"/>
      <c r="K2080" s="222"/>
      <c r="L2080" s="227"/>
      <c r="M2080" s="228"/>
      <c r="N2080" s="229"/>
      <c r="O2080" s="229"/>
      <c r="P2080" s="229"/>
      <c r="Q2080" s="229"/>
      <c r="R2080" s="229"/>
      <c r="S2080" s="229"/>
      <c r="T2080" s="230"/>
      <c r="AT2080" s="231" t="s">
        <v>283</v>
      </c>
      <c r="AU2080" s="231" t="s">
        <v>291</v>
      </c>
      <c r="AV2080" s="14" t="s">
        <v>84</v>
      </c>
      <c r="AW2080" s="14" t="s">
        <v>32</v>
      </c>
      <c r="AX2080" s="14" t="s">
        <v>76</v>
      </c>
      <c r="AY2080" s="231" t="s">
        <v>272</v>
      </c>
    </row>
    <row r="2081" spans="1:65" s="14" customFormat="1" ht="11.25">
      <c r="B2081" s="221"/>
      <c r="C2081" s="222"/>
      <c r="D2081" s="212" t="s">
        <v>283</v>
      </c>
      <c r="E2081" s="223" t="s">
        <v>1</v>
      </c>
      <c r="F2081" s="224" t="s">
        <v>1884</v>
      </c>
      <c r="G2081" s="222"/>
      <c r="H2081" s="225">
        <v>2.25</v>
      </c>
      <c r="I2081" s="226"/>
      <c r="J2081" s="222"/>
      <c r="K2081" s="222"/>
      <c r="L2081" s="227"/>
      <c r="M2081" s="228"/>
      <c r="N2081" s="229"/>
      <c r="O2081" s="229"/>
      <c r="P2081" s="229"/>
      <c r="Q2081" s="229"/>
      <c r="R2081" s="229"/>
      <c r="S2081" s="229"/>
      <c r="T2081" s="230"/>
      <c r="AT2081" s="231" t="s">
        <v>283</v>
      </c>
      <c r="AU2081" s="231" t="s">
        <v>291</v>
      </c>
      <c r="AV2081" s="14" t="s">
        <v>84</v>
      </c>
      <c r="AW2081" s="14" t="s">
        <v>32</v>
      </c>
      <c r="AX2081" s="14" t="s">
        <v>76</v>
      </c>
      <c r="AY2081" s="231" t="s">
        <v>272</v>
      </c>
    </row>
    <row r="2082" spans="1:65" s="14" customFormat="1" ht="11.25">
      <c r="B2082" s="221"/>
      <c r="C2082" s="222"/>
      <c r="D2082" s="212" t="s">
        <v>283</v>
      </c>
      <c r="E2082" s="223" t="s">
        <v>1</v>
      </c>
      <c r="F2082" s="224" t="s">
        <v>1885</v>
      </c>
      <c r="G2082" s="222"/>
      <c r="H2082" s="225">
        <v>5.6630000000000003</v>
      </c>
      <c r="I2082" s="226"/>
      <c r="J2082" s="222"/>
      <c r="K2082" s="222"/>
      <c r="L2082" s="227"/>
      <c r="M2082" s="228"/>
      <c r="N2082" s="229"/>
      <c r="O2082" s="229"/>
      <c r="P2082" s="229"/>
      <c r="Q2082" s="229"/>
      <c r="R2082" s="229"/>
      <c r="S2082" s="229"/>
      <c r="T2082" s="230"/>
      <c r="AT2082" s="231" t="s">
        <v>283</v>
      </c>
      <c r="AU2082" s="231" t="s">
        <v>291</v>
      </c>
      <c r="AV2082" s="14" t="s">
        <v>84</v>
      </c>
      <c r="AW2082" s="14" t="s">
        <v>32</v>
      </c>
      <c r="AX2082" s="14" t="s">
        <v>76</v>
      </c>
      <c r="AY2082" s="231" t="s">
        <v>272</v>
      </c>
    </row>
    <row r="2083" spans="1:65" s="2" customFormat="1" ht="24.2" customHeight="1">
      <c r="A2083" s="34"/>
      <c r="B2083" s="35"/>
      <c r="C2083" s="192" t="s">
        <v>1886</v>
      </c>
      <c r="D2083" s="192" t="s">
        <v>274</v>
      </c>
      <c r="E2083" s="193" t="s">
        <v>1887</v>
      </c>
      <c r="F2083" s="194" t="s">
        <v>1888</v>
      </c>
      <c r="G2083" s="195" t="s">
        <v>156</v>
      </c>
      <c r="H2083" s="196">
        <v>5438.16</v>
      </c>
      <c r="I2083" s="197"/>
      <c r="J2083" s="198">
        <f>ROUND(I2083*H2083,2)</f>
        <v>0</v>
      </c>
      <c r="K2083" s="194" t="s">
        <v>278</v>
      </c>
      <c r="L2083" s="39"/>
      <c r="M2083" s="199" t="s">
        <v>1</v>
      </c>
      <c r="N2083" s="200" t="s">
        <v>41</v>
      </c>
      <c r="O2083" s="71"/>
      <c r="P2083" s="201">
        <f>O2083*H2083</f>
        <v>0</v>
      </c>
      <c r="Q2083" s="201">
        <v>1.6279999999999999E-2</v>
      </c>
      <c r="R2083" s="201">
        <f>Q2083*H2083</f>
        <v>88.533244799999991</v>
      </c>
      <c r="S2083" s="201">
        <v>0</v>
      </c>
      <c r="T2083" s="202">
        <f>S2083*H2083</f>
        <v>0</v>
      </c>
      <c r="U2083" s="34"/>
      <c r="V2083" s="34"/>
      <c r="W2083" s="34"/>
      <c r="X2083" s="34"/>
      <c r="Y2083" s="34"/>
      <c r="Z2083" s="34"/>
      <c r="AA2083" s="34"/>
      <c r="AB2083" s="34"/>
      <c r="AC2083" s="34"/>
      <c r="AD2083" s="34"/>
      <c r="AE2083" s="34"/>
      <c r="AR2083" s="203" t="s">
        <v>279</v>
      </c>
      <c r="AT2083" s="203" t="s">
        <v>274</v>
      </c>
      <c r="AU2083" s="203" t="s">
        <v>291</v>
      </c>
      <c r="AY2083" s="17" t="s">
        <v>272</v>
      </c>
      <c r="BE2083" s="204">
        <f>IF(N2083="základní",J2083,0)</f>
        <v>0</v>
      </c>
      <c r="BF2083" s="204">
        <f>IF(N2083="snížená",J2083,0)</f>
        <v>0</v>
      </c>
      <c r="BG2083" s="204">
        <f>IF(N2083="zákl. přenesená",J2083,0)</f>
        <v>0</v>
      </c>
      <c r="BH2083" s="204">
        <f>IF(N2083="sníž. přenesená",J2083,0)</f>
        <v>0</v>
      </c>
      <c r="BI2083" s="204">
        <f>IF(N2083="nulová",J2083,0)</f>
        <v>0</v>
      </c>
      <c r="BJ2083" s="17" t="s">
        <v>16</v>
      </c>
      <c r="BK2083" s="204">
        <f>ROUND(I2083*H2083,2)</f>
        <v>0</v>
      </c>
      <c r="BL2083" s="17" t="s">
        <v>279</v>
      </c>
      <c r="BM2083" s="203" t="s">
        <v>1889</v>
      </c>
    </row>
    <row r="2084" spans="1:65" s="2" customFormat="1" ht="11.25">
      <c r="A2084" s="34"/>
      <c r="B2084" s="35"/>
      <c r="C2084" s="36"/>
      <c r="D2084" s="205" t="s">
        <v>281</v>
      </c>
      <c r="E2084" s="36"/>
      <c r="F2084" s="206" t="s">
        <v>1890</v>
      </c>
      <c r="G2084" s="36"/>
      <c r="H2084" s="36"/>
      <c r="I2084" s="207"/>
      <c r="J2084" s="36"/>
      <c r="K2084" s="36"/>
      <c r="L2084" s="39"/>
      <c r="M2084" s="208"/>
      <c r="N2084" s="209"/>
      <c r="O2084" s="71"/>
      <c r="P2084" s="71"/>
      <c r="Q2084" s="71"/>
      <c r="R2084" s="71"/>
      <c r="S2084" s="71"/>
      <c r="T2084" s="72"/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4"/>
      <c r="AE2084" s="34"/>
      <c r="AT2084" s="17" t="s">
        <v>281</v>
      </c>
      <c r="AU2084" s="17" t="s">
        <v>291</v>
      </c>
    </row>
    <row r="2085" spans="1:65" s="14" customFormat="1" ht="11.25">
      <c r="B2085" s="221"/>
      <c r="C2085" s="222"/>
      <c r="D2085" s="212" t="s">
        <v>283</v>
      </c>
      <c r="E2085" s="223" t="s">
        <v>1</v>
      </c>
      <c r="F2085" s="224" t="s">
        <v>1891</v>
      </c>
      <c r="G2085" s="222"/>
      <c r="H2085" s="225">
        <v>5438.16</v>
      </c>
      <c r="I2085" s="226"/>
      <c r="J2085" s="222"/>
      <c r="K2085" s="222"/>
      <c r="L2085" s="227"/>
      <c r="M2085" s="228"/>
      <c r="N2085" s="229"/>
      <c r="O2085" s="229"/>
      <c r="P2085" s="229"/>
      <c r="Q2085" s="229"/>
      <c r="R2085" s="229"/>
      <c r="S2085" s="229"/>
      <c r="T2085" s="230"/>
      <c r="AT2085" s="231" t="s">
        <v>283</v>
      </c>
      <c r="AU2085" s="231" t="s">
        <v>291</v>
      </c>
      <c r="AV2085" s="14" t="s">
        <v>84</v>
      </c>
      <c r="AW2085" s="14" t="s">
        <v>32</v>
      </c>
      <c r="AX2085" s="14" t="s">
        <v>76</v>
      </c>
      <c r="AY2085" s="231" t="s">
        <v>272</v>
      </c>
    </row>
    <row r="2086" spans="1:65" s="2" customFormat="1" ht="24.2" customHeight="1">
      <c r="A2086" s="34"/>
      <c r="B2086" s="35"/>
      <c r="C2086" s="192" t="s">
        <v>1892</v>
      </c>
      <c r="D2086" s="192" t="s">
        <v>274</v>
      </c>
      <c r="E2086" s="193" t="s">
        <v>1893</v>
      </c>
      <c r="F2086" s="194" t="s">
        <v>1894</v>
      </c>
      <c r="G2086" s="195" t="s">
        <v>156</v>
      </c>
      <c r="H2086" s="196">
        <v>512.08699999999999</v>
      </c>
      <c r="I2086" s="197"/>
      <c r="J2086" s="198">
        <f>ROUND(I2086*H2086,2)</f>
        <v>0</v>
      </c>
      <c r="K2086" s="194" t="s">
        <v>278</v>
      </c>
      <c r="L2086" s="39"/>
      <c r="M2086" s="199" t="s">
        <v>1</v>
      </c>
      <c r="N2086" s="200" t="s">
        <v>41</v>
      </c>
      <c r="O2086" s="71"/>
      <c r="P2086" s="201">
        <f>O2086*H2086</f>
        <v>0</v>
      </c>
      <c r="Q2086" s="201">
        <v>1.103E-2</v>
      </c>
      <c r="R2086" s="201">
        <f>Q2086*H2086</f>
        <v>5.6483196099999997</v>
      </c>
      <c r="S2086" s="201">
        <v>0</v>
      </c>
      <c r="T2086" s="202">
        <f>S2086*H2086</f>
        <v>0</v>
      </c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R2086" s="203" t="s">
        <v>279</v>
      </c>
      <c r="AT2086" s="203" t="s">
        <v>274</v>
      </c>
      <c r="AU2086" s="203" t="s">
        <v>291</v>
      </c>
      <c r="AY2086" s="17" t="s">
        <v>272</v>
      </c>
      <c r="BE2086" s="204">
        <f>IF(N2086="základní",J2086,0)</f>
        <v>0</v>
      </c>
      <c r="BF2086" s="204">
        <f>IF(N2086="snížená",J2086,0)</f>
        <v>0</v>
      </c>
      <c r="BG2086" s="204">
        <f>IF(N2086="zákl. přenesená",J2086,0)</f>
        <v>0</v>
      </c>
      <c r="BH2086" s="204">
        <f>IF(N2086="sníž. přenesená",J2086,0)</f>
        <v>0</v>
      </c>
      <c r="BI2086" s="204">
        <f>IF(N2086="nulová",J2086,0)</f>
        <v>0</v>
      </c>
      <c r="BJ2086" s="17" t="s">
        <v>16</v>
      </c>
      <c r="BK2086" s="204">
        <f>ROUND(I2086*H2086,2)</f>
        <v>0</v>
      </c>
      <c r="BL2086" s="17" t="s">
        <v>279</v>
      </c>
      <c r="BM2086" s="203" t="s">
        <v>1895</v>
      </c>
    </row>
    <row r="2087" spans="1:65" s="2" customFormat="1" ht="11.25">
      <c r="A2087" s="34"/>
      <c r="B2087" s="35"/>
      <c r="C2087" s="36"/>
      <c r="D2087" s="205" t="s">
        <v>281</v>
      </c>
      <c r="E2087" s="36"/>
      <c r="F2087" s="206" t="s">
        <v>1896</v>
      </c>
      <c r="G2087" s="36"/>
      <c r="H2087" s="36"/>
      <c r="I2087" s="207"/>
      <c r="J2087" s="36"/>
      <c r="K2087" s="36"/>
      <c r="L2087" s="39"/>
      <c r="M2087" s="208"/>
      <c r="N2087" s="209"/>
      <c r="O2087" s="71"/>
      <c r="P2087" s="71"/>
      <c r="Q2087" s="71"/>
      <c r="R2087" s="71"/>
      <c r="S2087" s="71"/>
      <c r="T2087" s="72"/>
      <c r="U2087" s="34"/>
      <c r="V2087" s="34"/>
      <c r="W2087" s="34"/>
      <c r="X2087" s="34"/>
      <c r="Y2087" s="34"/>
      <c r="Z2087" s="34"/>
      <c r="AA2087" s="34"/>
      <c r="AB2087" s="34"/>
      <c r="AC2087" s="34"/>
      <c r="AD2087" s="34"/>
      <c r="AE2087" s="34"/>
      <c r="AT2087" s="17" t="s">
        <v>281</v>
      </c>
      <c r="AU2087" s="17" t="s">
        <v>291</v>
      </c>
    </row>
    <row r="2088" spans="1:65" s="13" customFormat="1" ht="22.5">
      <c r="B2088" s="210"/>
      <c r="C2088" s="211"/>
      <c r="D2088" s="212" t="s">
        <v>283</v>
      </c>
      <c r="E2088" s="213" t="s">
        <v>1</v>
      </c>
      <c r="F2088" s="214" t="s">
        <v>829</v>
      </c>
      <c r="G2088" s="211"/>
      <c r="H2088" s="213" t="s">
        <v>1</v>
      </c>
      <c r="I2088" s="215"/>
      <c r="J2088" s="211"/>
      <c r="K2088" s="211"/>
      <c r="L2088" s="216"/>
      <c r="M2088" s="217"/>
      <c r="N2088" s="218"/>
      <c r="O2088" s="218"/>
      <c r="P2088" s="218"/>
      <c r="Q2088" s="218"/>
      <c r="R2088" s="218"/>
      <c r="S2088" s="218"/>
      <c r="T2088" s="219"/>
      <c r="AT2088" s="220" t="s">
        <v>283</v>
      </c>
      <c r="AU2088" s="220" t="s">
        <v>291</v>
      </c>
      <c r="AV2088" s="13" t="s">
        <v>16</v>
      </c>
      <c r="AW2088" s="13" t="s">
        <v>32</v>
      </c>
      <c r="AX2088" s="13" t="s">
        <v>76</v>
      </c>
      <c r="AY2088" s="220" t="s">
        <v>272</v>
      </c>
    </row>
    <row r="2089" spans="1:65" s="13" customFormat="1" ht="11.25">
      <c r="B2089" s="210"/>
      <c r="C2089" s="211"/>
      <c r="D2089" s="212" t="s">
        <v>283</v>
      </c>
      <c r="E2089" s="213" t="s">
        <v>1</v>
      </c>
      <c r="F2089" s="214" t="s">
        <v>285</v>
      </c>
      <c r="G2089" s="211"/>
      <c r="H2089" s="213" t="s">
        <v>1</v>
      </c>
      <c r="I2089" s="215"/>
      <c r="J2089" s="211"/>
      <c r="K2089" s="211"/>
      <c r="L2089" s="216"/>
      <c r="M2089" s="217"/>
      <c r="N2089" s="218"/>
      <c r="O2089" s="218"/>
      <c r="P2089" s="218"/>
      <c r="Q2089" s="218"/>
      <c r="R2089" s="218"/>
      <c r="S2089" s="218"/>
      <c r="T2089" s="219"/>
      <c r="AT2089" s="220" t="s">
        <v>283</v>
      </c>
      <c r="AU2089" s="220" t="s">
        <v>291</v>
      </c>
      <c r="AV2089" s="13" t="s">
        <v>16</v>
      </c>
      <c r="AW2089" s="13" t="s">
        <v>32</v>
      </c>
      <c r="AX2089" s="13" t="s">
        <v>76</v>
      </c>
      <c r="AY2089" s="220" t="s">
        <v>272</v>
      </c>
    </row>
    <row r="2090" spans="1:65" s="13" customFormat="1" ht="11.25">
      <c r="B2090" s="210"/>
      <c r="C2090" s="211"/>
      <c r="D2090" s="212" t="s">
        <v>283</v>
      </c>
      <c r="E2090" s="213" t="s">
        <v>1</v>
      </c>
      <c r="F2090" s="214" t="s">
        <v>833</v>
      </c>
      <c r="G2090" s="211"/>
      <c r="H2090" s="213" t="s">
        <v>1</v>
      </c>
      <c r="I2090" s="215"/>
      <c r="J2090" s="211"/>
      <c r="K2090" s="211"/>
      <c r="L2090" s="216"/>
      <c r="M2090" s="217"/>
      <c r="N2090" s="218"/>
      <c r="O2090" s="218"/>
      <c r="P2090" s="218"/>
      <c r="Q2090" s="218"/>
      <c r="R2090" s="218"/>
      <c r="S2090" s="218"/>
      <c r="T2090" s="219"/>
      <c r="AT2090" s="220" t="s">
        <v>283</v>
      </c>
      <c r="AU2090" s="220" t="s">
        <v>291</v>
      </c>
      <c r="AV2090" s="13" t="s">
        <v>16</v>
      </c>
      <c r="AW2090" s="13" t="s">
        <v>32</v>
      </c>
      <c r="AX2090" s="13" t="s">
        <v>76</v>
      </c>
      <c r="AY2090" s="220" t="s">
        <v>272</v>
      </c>
    </row>
    <row r="2091" spans="1:65" s="14" customFormat="1" ht="22.5">
      <c r="B2091" s="221"/>
      <c r="C2091" s="222"/>
      <c r="D2091" s="212" t="s">
        <v>283</v>
      </c>
      <c r="E2091" s="223" t="s">
        <v>1</v>
      </c>
      <c r="F2091" s="224" t="s">
        <v>1746</v>
      </c>
      <c r="G2091" s="222"/>
      <c r="H2091" s="225">
        <v>79.968999999999994</v>
      </c>
      <c r="I2091" s="226"/>
      <c r="J2091" s="222"/>
      <c r="K2091" s="222"/>
      <c r="L2091" s="227"/>
      <c r="M2091" s="228"/>
      <c r="N2091" s="229"/>
      <c r="O2091" s="229"/>
      <c r="P2091" s="229"/>
      <c r="Q2091" s="229"/>
      <c r="R2091" s="229"/>
      <c r="S2091" s="229"/>
      <c r="T2091" s="230"/>
      <c r="AT2091" s="231" t="s">
        <v>283</v>
      </c>
      <c r="AU2091" s="231" t="s">
        <v>291</v>
      </c>
      <c r="AV2091" s="14" t="s">
        <v>84</v>
      </c>
      <c r="AW2091" s="14" t="s">
        <v>32</v>
      </c>
      <c r="AX2091" s="14" t="s">
        <v>76</v>
      </c>
      <c r="AY2091" s="231" t="s">
        <v>272</v>
      </c>
    </row>
    <row r="2092" spans="1:65" s="14" customFormat="1" ht="22.5">
      <c r="B2092" s="221"/>
      <c r="C2092" s="222"/>
      <c r="D2092" s="212" t="s">
        <v>283</v>
      </c>
      <c r="E2092" s="223" t="s">
        <v>1</v>
      </c>
      <c r="F2092" s="224" t="s">
        <v>1747</v>
      </c>
      <c r="G2092" s="222"/>
      <c r="H2092" s="225">
        <v>102.095</v>
      </c>
      <c r="I2092" s="226"/>
      <c r="J2092" s="222"/>
      <c r="K2092" s="222"/>
      <c r="L2092" s="227"/>
      <c r="M2092" s="228"/>
      <c r="N2092" s="229"/>
      <c r="O2092" s="229"/>
      <c r="P2092" s="229"/>
      <c r="Q2092" s="229"/>
      <c r="R2092" s="229"/>
      <c r="S2092" s="229"/>
      <c r="T2092" s="230"/>
      <c r="AT2092" s="231" t="s">
        <v>283</v>
      </c>
      <c r="AU2092" s="231" t="s">
        <v>291</v>
      </c>
      <c r="AV2092" s="14" t="s">
        <v>84</v>
      </c>
      <c r="AW2092" s="14" t="s">
        <v>32</v>
      </c>
      <c r="AX2092" s="14" t="s">
        <v>76</v>
      </c>
      <c r="AY2092" s="231" t="s">
        <v>272</v>
      </c>
    </row>
    <row r="2093" spans="1:65" s="14" customFormat="1" ht="33.75">
      <c r="B2093" s="221"/>
      <c r="C2093" s="222"/>
      <c r="D2093" s="212" t="s">
        <v>283</v>
      </c>
      <c r="E2093" s="223" t="s">
        <v>1</v>
      </c>
      <c r="F2093" s="224" t="s">
        <v>1749</v>
      </c>
      <c r="G2093" s="222"/>
      <c r="H2093" s="225">
        <v>81.781999999999996</v>
      </c>
      <c r="I2093" s="226"/>
      <c r="J2093" s="222"/>
      <c r="K2093" s="222"/>
      <c r="L2093" s="227"/>
      <c r="M2093" s="228"/>
      <c r="N2093" s="229"/>
      <c r="O2093" s="229"/>
      <c r="P2093" s="229"/>
      <c r="Q2093" s="229"/>
      <c r="R2093" s="229"/>
      <c r="S2093" s="229"/>
      <c r="T2093" s="230"/>
      <c r="AT2093" s="231" t="s">
        <v>283</v>
      </c>
      <c r="AU2093" s="231" t="s">
        <v>291</v>
      </c>
      <c r="AV2093" s="14" t="s">
        <v>84</v>
      </c>
      <c r="AW2093" s="14" t="s">
        <v>32</v>
      </c>
      <c r="AX2093" s="14" t="s">
        <v>76</v>
      </c>
      <c r="AY2093" s="231" t="s">
        <v>272</v>
      </c>
    </row>
    <row r="2094" spans="1:65" s="14" customFormat="1" ht="22.5">
      <c r="B2094" s="221"/>
      <c r="C2094" s="222"/>
      <c r="D2094" s="212" t="s">
        <v>283</v>
      </c>
      <c r="E2094" s="223" t="s">
        <v>1</v>
      </c>
      <c r="F2094" s="224" t="s">
        <v>1750</v>
      </c>
      <c r="G2094" s="222"/>
      <c r="H2094" s="225">
        <v>92.331000000000003</v>
      </c>
      <c r="I2094" s="226"/>
      <c r="J2094" s="222"/>
      <c r="K2094" s="222"/>
      <c r="L2094" s="227"/>
      <c r="M2094" s="228"/>
      <c r="N2094" s="229"/>
      <c r="O2094" s="229"/>
      <c r="P2094" s="229"/>
      <c r="Q2094" s="229"/>
      <c r="R2094" s="229"/>
      <c r="S2094" s="229"/>
      <c r="T2094" s="230"/>
      <c r="AT2094" s="231" t="s">
        <v>283</v>
      </c>
      <c r="AU2094" s="231" t="s">
        <v>291</v>
      </c>
      <c r="AV2094" s="14" t="s">
        <v>84</v>
      </c>
      <c r="AW2094" s="14" t="s">
        <v>32</v>
      </c>
      <c r="AX2094" s="14" t="s">
        <v>76</v>
      </c>
      <c r="AY2094" s="231" t="s">
        <v>272</v>
      </c>
    </row>
    <row r="2095" spans="1:65" s="13" customFormat="1" ht="11.25">
      <c r="B2095" s="210"/>
      <c r="C2095" s="211"/>
      <c r="D2095" s="212" t="s">
        <v>283</v>
      </c>
      <c r="E2095" s="213" t="s">
        <v>1</v>
      </c>
      <c r="F2095" s="214" t="s">
        <v>837</v>
      </c>
      <c r="G2095" s="211"/>
      <c r="H2095" s="213" t="s">
        <v>1</v>
      </c>
      <c r="I2095" s="215"/>
      <c r="J2095" s="211"/>
      <c r="K2095" s="211"/>
      <c r="L2095" s="216"/>
      <c r="M2095" s="217"/>
      <c r="N2095" s="218"/>
      <c r="O2095" s="218"/>
      <c r="P2095" s="218"/>
      <c r="Q2095" s="218"/>
      <c r="R2095" s="218"/>
      <c r="S2095" s="218"/>
      <c r="T2095" s="219"/>
      <c r="AT2095" s="220" t="s">
        <v>283</v>
      </c>
      <c r="AU2095" s="220" t="s">
        <v>291</v>
      </c>
      <c r="AV2095" s="13" t="s">
        <v>16</v>
      </c>
      <c r="AW2095" s="13" t="s">
        <v>32</v>
      </c>
      <c r="AX2095" s="13" t="s">
        <v>76</v>
      </c>
      <c r="AY2095" s="220" t="s">
        <v>272</v>
      </c>
    </row>
    <row r="2096" spans="1:65" s="14" customFormat="1" ht="22.5">
      <c r="B2096" s="221"/>
      <c r="C2096" s="222"/>
      <c r="D2096" s="212" t="s">
        <v>283</v>
      </c>
      <c r="E2096" s="223" t="s">
        <v>1</v>
      </c>
      <c r="F2096" s="224" t="s">
        <v>1780</v>
      </c>
      <c r="G2096" s="222"/>
      <c r="H2096" s="225">
        <v>81.66</v>
      </c>
      <c r="I2096" s="226"/>
      <c r="J2096" s="222"/>
      <c r="K2096" s="222"/>
      <c r="L2096" s="227"/>
      <c r="M2096" s="228"/>
      <c r="N2096" s="229"/>
      <c r="O2096" s="229"/>
      <c r="P2096" s="229"/>
      <c r="Q2096" s="229"/>
      <c r="R2096" s="229"/>
      <c r="S2096" s="229"/>
      <c r="T2096" s="230"/>
      <c r="AT2096" s="231" t="s">
        <v>283</v>
      </c>
      <c r="AU2096" s="231" t="s">
        <v>291</v>
      </c>
      <c r="AV2096" s="14" t="s">
        <v>84</v>
      </c>
      <c r="AW2096" s="14" t="s">
        <v>32</v>
      </c>
      <c r="AX2096" s="14" t="s">
        <v>76</v>
      </c>
      <c r="AY2096" s="231" t="s">
        <v>272</v>
      </c>
    </row>
    <row r="2097" spans="1:65" s="14" customFormat="1" ht="22.5">
      <c r="B2097" s="221"/>
      <c r="C2097" s="222"/>
      <c r="D2097" s="212" t="s">
        <v>283</v>
      </c>
      <c r="E2097" s="223" t="s">
        <v>1</v>
      </c>
      <c r="F2097" s="224" t="s">
        <v>1781</v>
      </c>
      <c r="G2097" s="222"/>
      <c r="H2097" s="225">
        <v>74.25</v>
      </c>
      <c r="I2097" s="226"/>
      <c r="J2097" s="222"/>
      <c r="K2097" s="222"/>
      <c r="L2097" s="227"/>
      <c r="M2097" s="228"/>
      <c r="N2097" s="229"/>
      <c r="O2097" s="229"/>
      <c r="P2097" s="229"/>
      <c r="Q2097" s="229"/>
      <c r="R2097" s="229"/>
      <c r="S2097" s="229"/>
      <c r="T2097" s="230"/>
      <c r="AT2097" s="231" t="s">
        <v>283</v>
      </c>
      <c r="AU2097" s="231" t="s">
        <v>291</v>
      </c>
      <c r="AV2097" s="14" t="s">
        <v>84</v>
      </c>
      <c r="AW2097" s="14" t="s">
        <v>32</v>
      </c>
      <c r="AX2097" s="14" t="s">
        <v>76</v>
      </c>
      <c r="AY2097" s="231" t="s">
        <v>272</v>
      </c>
    </row>
    <row r="2098" spans="1:65" s="2" customFormat="1" ht="24.2" customHeight="1">
      <c r="A2098" s="34"/>
      <c r="B2098" s="35"/>
      <c r="C2098" s="192" t="s">
        <v>1897</v>
      </c>
      <c r="D2098" s="192" t="s">
        <v>274</v>
      </c>
      <c r="E2098" s="193" t="s">
        <v>1898</v>
      </c>
      <c r="F2098" s="194" t="s">
        <v>1899</v>
      </c>
      <c r="G2098" s="195" t="s">
        <v>156</v>
      </c>
      <c r="H2098" s="196">
        <v>35.68</v>
      </c>
      <c r="I2098" s="197"/>
      <c r="J2098" s="198">
        <f>ROUND(I2098*H2098,2)</f>
        <v>0</v>
      </c>
      <c r="K2098" s="194" t="s">
        <v>278</v>
      </c>
      <c r="L2098" s="39"/>
      <c r="M2098" s="199" t="s">
        <v>1</v>
      </c>
      <c r="N2098" s="200" t="s">
        <v>41</v>
      </c>
      <c r="O2098" s="71"/>
      <c r="P2098" s="201">
        <f>O2098*H2098</f>
        <v>0</v>
      </c>
      <c r="Q2098" s="201">
        <v>7.3499999999999998E-3</v>
      </c>
      <c r="R2098" s="201">
        <f>Q2098*H2098</f>
        <v>0.26224799999999998</v>
      </c>
      <c r="S2098" s="201">
        <v>0</v>
      </c>
      <c r="T2098" s="202">
        <f>S2098*H2098</f>
        <v>0</v>
      </c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4"/>
      <c r="AE2098" s="34"/>
      <c r="AR2098" s="203" t="s">
        <v>279</v>
      </c>
      <c r="AT2098" s="203" t="s">
        <v>274</v>
      </c>
      <c r="AU2098" s="203" t="s">
        <v>291</v>
      </c>
      <c r="AY2098" s="17" t="s">
        <v>272</v>
      </c>
      <c r="BE2098" s="204">
        <f>IF(N2098="základní",J2098,0)</f>
        <v>0</v>
      </c>
      <c r="BF2098" s="204">
        <f>IF(N2098="snížená",J2098,0)</f>
        <v>0</v>
      </c>
      <c r="BG2098" s="204">
        <f>IF(N2098="zákl. přenesená",J2098,0)</f>
        <v>0</v>
      </c>
      <c r="BH2098" s="204">
        <f>IF(N2098="sníž. přenesená",J2098,0)</f>
        <v>0</v>
      </c>
      <c r="BI2098" s="204">
        <f>IF(N2098="nulová",J2098,0)</f>
        <v>0</v>
      </c>
      <c r="BJ2098" s="17" t="s">
        <v>16</v>
      </c>
      <c r="BK2098" s="204">
        <f>ROUND(I2098*H2098,2)</f>
        <v>0</v>
      </c>
      <c r="BL2098" s="17" t="s">
        <v>279</v>
      </c>
      <c r="BM2098" s="203" t="s">
        <v>1900</v>
      </c>
    </row>
    <row r="2099" spans="1:65" s="2" customFormat="1" ht="11.25">
      <c r="A2099" s="34"/>
      <c r="B2099" s="35"/>
      <c r="C2099" s="36"/>
      <c r="D2099" s="205" t="s">
        <v>281</v>
      </c>
      <c r="E2099" s="36"/>
      <c r="F2099" s="206" t="s">
        <v>1901</v>
      </c>
      <c r="G2099" s="36"/>
      <c r="H2099" s="36"/>
      <c r="I2099" s="207"/>
      <c r="J2099" s="36"/>
      <c r="K2099" s="36"/>
      <c r="L2099" s="39"/>
      <c r="M2099" s="208"/>
      <c r="N2099" s="209"/>
      <c r="O2099" s="71"/>
      <c r="P2099" s="71"/>
      <c r="Q2099" s="71"/>
      <c r="R2099" s="71"/>
      <c r="S2099" s="71"/>
      <c r="T2099" s="72"/>
      <c r="U2099" s="34"/>
      <c r="V2099" s="34"/>
      <c r="W2099" s="34"/>
      <c r="X2099" s="34"/>
      <c r="Y2099" s="34"/>
      <c r="Z2099" s="34"/>
      <c r="AA2099" s="34"/>
      <c r="AB2099" s="34"/>
      <c r="AC2099" s="34"/>
      <c r="AD2099" s="34"/>
      <c r="AE2099" s="34"/>
      <c r="AT2099" s="17" t="s">
        <v>281</v>
      </c>
      <c r="AU2099" s="17" t="s">
        <v>291</v>
      </c>
    </row>
    <row r="2100" spans="1:65" s="13" customFormat="1" ht="22.5">
      <c r="B2100" s="210"/>
      <c r="C2100" s="211"/>
      <c r="D2100" s="212" t="s">
        <v>283</v>
      </c>
      <c r="E2100" s="213" t="s">
        <v>1</v>
      </c>
      <c r="F2100" s="214" t="s">
        <v>1014</v>
      </c>
      <c r="G2100" s="211"/>
      <c r="H2100" s="213" t="s">
        <v>1</v>
      </c>
      <c r="I2100" s="215"/>
      <c r="J2100" s="211"/>
      <c r="K2100" s="211"/>
      <c r="L2100" s="216"/>
      <c r="M2100" s="217"/>
      <c r="N2100" s="218"/>
      <c r="O2100" s="218"/>
      <c r="P2100" s="218"/>
      <c r="Q2100" s="218"/>
      <c r="R2100" s="218"/>
      <c r="S2100" s="218"/>
      <c r="T2100" s="219"/>
      <c r="AT2100" s="220" t="s">
        <v>283</v>
      </c>
      <c r="AU2100" s="220" t="s">
        <v>291</v>
      </c>
      <c r="AV2100" s="13" t="s">
        <v>16</v>
      </c>
      <c r="AW2100" s="13" t="s">
        <v>32</v>
      </c>
      <c r="AX2100" s="13" t="s">
        <v>76</v>
      </c>
      <c r="AY2100" s="220" t="s">
        <v>272</v>
      </c>
    </row>
    <row r="2101" spans="1:65" s="13" customFormat="1" ht="11.25">
      <c r="B2101" s="210"/>
      <c r="C2101" s="211"/>
      <c r="D2101" s="212" t="s">
        <v>283</v>
      </c>
      <c r="E2101" s="213" t="s">
        <v>1</v>
      </c>
      <c r="F2101" s="214" t="s">
        <v>285</v>
      </c>
      <c r="G2101" s="211"/>
      <c r="H2101" s="213" t="s">
        <v>1</v>
      </c>
      <c r="I2101" s="215"/>
      <c r="J2101" s="211"/>
      <c r="K2101" s="211"/>
      <c r="L2101" s="216"/>
      <c r="M2101" s="217"/>
      <c r="N2101" s="218"/>
      <c r="O2101" s="218"/>
      <c r="P2101" s="218"/>
      <c r="Q2101" s="218"/>
      <c r="R2101" s="218"/>
      <c r="S2101" s="218"/>
      <c r="T2101" s="219"/>
      <c r="AT2101" s="220" t="s">
        <v>283</v>
      </c>
      <c r="AU2101" s="220" t="s">
        <v>291</v>
      </c>
      <c r="AV2101" s="13" t="s">
        <v>16</v>
      </c>
      <c r="AW2101" s="13" t="s">
        <v>32</v>
      </c>
      <c r="AX2101" s="13" t="s">
        <v>76</v>
      </c>
      <c r="AY2101" s="220" t="s">
        <v>272</v>
      </c>
    </row>
    <row r="2102" spans="1:65" s="14" customFormat="1" ht="11.25">
      <c r="B2102" s="221"/>
      <c r="C2102" s="222"/>
      <c r="D2102" s="212" t="s">
        <v>283</v>
      </c>
      <c r="E2102" s="223" t="s">
        <v>1</v>
      </c>
      <c r="F2102" s="224" t="s">
        <v>1902</v>
      </c>
      <c r="G2102" s="222"/>
      <c r="H2102" s="225">
        <v>35.68</v>
      </c>
      <c r="I2102" s="226"/>
      <c r="J2102" s="222"/>
      <c r="K2102" s="222"/>
      <c r="L2102" s="227"/>
      <c r="M2102" s="228"/>
      <c r="N2102" s="229"/>
      <c r="O2102" s="229"/>
      <c r="P2102" s="229"/>
      <c r="Q2102" s="229"/>
      <c r="R2102" s="229"/>
      <c r="S2102" s="229"/>
      <c r="T2102" s="230"/>
      <c r="AT2102" s="231" t="s">
        <v>283</v>
      </c>
      <c r="AU2102" s="231" t="s">
        <v>291</v>
      </c>
      <c r="AV2102" s="14" t="s">
        <v>84</v>
      </c>
      <c r="AW2102" s="14" t="s">
        <v>32</v>
      </c>
      <c r="AX2102" s="14" t="s">
        <v>76</v>
      </c>
      <c r="AY2102" s="231" t="s">
        <v>272</v>
      </c>
    </row>
    <row r="2103" spans="1:65" s="2" customFormat="1" ht="24.2" customHeight="1">
      <c r="A2103" s="34"/>
      <c r="B2103" s="35"/>
      <c r="C2103" s="192" t="s">
        <v>1903</v>
      </c>
      <c r="D2103" s="192" t="s">
        <v>274</v>
      </c>
      <c r="E2103" s="193" t="s">
        <v>1904</v>
      </c>
      <c r="F2103" s="194" t="s">
        <v>1905</v>
      </c>
      <c r="G2103" s="195" t="s">
        <v>156</v>
      </c>
      <c r="H2103" s="196">
        <v>35.68</v>
      </c>
      <c r="I2103" s="197"/>
      <c r="J2103" s="198">
        <f>ROUND(I2103*H2103,2)</f>
        <v>0</v>
      </c>
      <c r="K2103" s="194" t="s">
        <v>278</v>
      </c>
      <c r="L2103" s="39"/>
      <c r="M2103" s="199" t="s">
        <v>1</v>
      </c>
      <c r="N2103" s="200" t="s">
        <v>41</v>
      </c>
      <c r="O2103" s="71"/>
      <c r="P2103" s="201">
        <f>O2103*H2103</f>
        <v>0</v>
      </c>
      <c r="Q2103" s="201">
        <v>1.8380000000000001E-2</v>
      </c>
      <c r="R2103" s="201">
        <f>Q2103*H2103</f>
        <v>0.6557984</v>
      </c>
      <c r="S2103" s="201">
        <v>0</v>
      </c>
      <c r="T2103" s="202">
        <f>S2103*H2103</f>
        <v>0</v>
      </c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R2103" s="203" t="s">
        <v>279</v>
      </c>
      <c r="AT2103" s="203" t="s">
        <v>274</v>
      </c>
      <c r="AU2103" s="203" t="s">
        <v>291</v>
      </c>
      <c r="AY2103" s="17" t="s">
        <v>272</v>
      </c>
      <c r="BE2103" s="204">
        <f>IF(N2103="základní",J2103,0)</f>
        <v>0</v>
      </c>
      <c r="BF2103" s="204">
        <f>IF(N2103="snížená",J2103,0)</f>
        <v>0</v>
      </c>
      <c r="BG2103" s="204">
        <f>IF(N2103="zákl. přenesená",J2103,0)</f>
        <v>0</v>
      </c>
      <c r="BH2103" s="204">
        <f>IF(N2103="sníž. přenesená",J2103,0)</f>
        <v>0</v>
      </c>
      <c r="BI2103" s="204">
        <f>IF(N2103="nulová",J2103,0)</f>
        <v>0</v>
      </c>
      <c r="BJ2103" s="17" t="s">
        <v>16</v>
      </c>
      <c r="BK2103" s="204">
        <f>ROUND(I2103*H2103,2)</f>
        <v>0</v>
      </c>
      <c r="BL2103" s="17" t="s">
        <v>279</v>
      </c>
      <c r="BM2103" s="203" t="s">
        <v>1906</v>
      </c>
    </row>
    <row r="2104" spans="1:65" s="2" customFormat="1" ht="11.25">
      <c r="A2104" s="34"/>
      <c r="B2104" s="35"/>
      <c r="C2104" s="36"/>
      <c r="D2104" s="205" t="s">
        <v>281</v>
      </c>
      <c r="E2104" s="36"/>
      <c r="F2104" s="206" t="s">
        <v>1907</v>
      </c>
      <c r="G2104" s="36"/>
      <c r="H2104" s="36"/>
      <c r="I2104" s="207"/>
      <c r="J2104" s="36"/>
      <c r="K2104" s="36"/>
      <c r="L2104" s="39"/>
      <c r="M2104" s="208"/>
      <c r="N2104" s="209"/>
      <c r="O2104" s="71"/>
      <c r="P2104" s="71"/>
      <c r="Q2104" s="71"/>
      <c r="R2104" s="71"/>
      <c r="S2104" s="71"/>
      <c r="T2104" s="72"/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  <c r="AT2104" s="17" t="s">
        <v>281</v>
      </c>
      <c r="AU2104" s="17" t="s">
        <v>291</v>
      </c>
    </row>
    <row r="2105" spans="1:65" s="13" customFormat="1" ht="22.5">
      <c r="B2105" s="210"/>
      <c r="C2105" s="211"/>
      <c r="D2105" s="212" t="s">
        <v>283</v>
      </c>
      <c r="E2105" s="213" t="s">
        <v>1</v>
      </c>
      <c r="F2105" s="214" t="s">
        <v>1014</v>
      </c>
      <c r="G2105" s="211"/>
      <c r="H2105" s="213" t="s">
        <v>1</v>
      </c>
      <c r="I2105" s="215"/>
      <c r="J2105" s="211"/>
      <c r="K2105" s="211"/>
      <c r="L2105" s="216"/>
      <c r="M2105" s="217"/>
      <c r="N2105" s="218"/>
      <c r="O2105" s="218"/>
      <c r="P2105" s="218"/>
      <c r="Q2105" s="218"/>
      <c r="R2105" s="218"/>
      <c r="S2105" s="218"/>
      <c r="T2105" s="219"/>
      <c r="AT2105" s="220" t="s">
        <v>283</v>
      </c>
      <c r="AU2105" s="220" t="s">
        <v>291</v>
      </c>
      <c r="AV2105" s="13" t="s">
        <v>16</v>
      </c>
      <c r="AW2105" s="13" t="s">
        <v>32</v>
      </c>
      <c r="AX2105" s="13" t="s">
        <v>76</v>
      </c>
      <c r="AY2105" s="220" t="s">
        <v>272</v>
      </c>
    </row>
    <row r="2106" spans="1:65" s="13" customFormat="1" ht="11.25">
      <c r="B2106" s="210"/>
      <c r="C2106" s="211"/>
      <c r="D2106" s="212" t="s">
        <v>283</v>
      </c>
      <c r="E2106" s="213" t="s">
        <v>1</v>
      </c>
      <c r="F2106" s="214" t="s">
        <v>285</v>
      </c>
      <c r="G2106" s="211"/>
      <c r="H2106" s="213" t="s">
        <v>1</v>
      </c>
      <c r="I2106" s="215"/>
      <c r="J2106" s="211"/>
      <c r="K2106" s="211"/>
      <c r="L2106" s="216"/>
      <c r="M2106" s="217"/>
      <c r="N2106" s="218"/>
      <c r="O2106" s="218"/>
      <c r="P2106" s="218"/>
      <c r="Q2106" s="218"/>
      <c r="R2106" s="218"/>
      <c r="S2106" s="218"/>
      <c r="T2106" s="219"/>
      <c r="AT2106" s="220" t="s">
        <v>283</v>
      </c>
      <c r="AU2106" s="220" t="s">
        <v>291</v>
      </c>
      <c r="AV2106" s="13" t="s">
        <v>16</v>
      </c>
      <c r="AW2106" s="13" t="s">
        <v>32</v>
      </c>
      <c r="AX2106" s="13" t="s">
        <v>76</v>
      </c>
      <c r="AY2106" s="220" t="s">
        <v>272</v>
      </c>
    </row>
    <row r="2107" spans="1:65" s="14" customFormat="1" ht="11.25">
      <c r="B2107" s="221"/>
      <c r="C2107" s="222"/>
      <c r="D2107" s="212" t="s">
        <v>283</v>
      </c>
      <c r="E2107" s="223" t="s">
        <v>1</v>
      </c>
      <c r="F2107" s="224" t="s">
        <v>1902</v>
      </c>
      <c r="G2107" s="222"/>
      <c r="H2107" s="225">
        <v>35.68</v>
      </c>
      <c r="I2107" s="226"/>
      <c r="J2107" s="222"/>
      <c r="K2107" s="222"/>
      <c r="L2107" s="227"/>
      <c r="M2107" s="228"/>
      <c r="N2107" s="229"/>
      <c r="O2107" s="229"/>
      <c r="P2107" s="229"/>
      <c r="Q2107" s="229"/>
      <c r="R2107" s="229"/>
      <c r="S2107" s="229"/>
      <c r="T2107" s="230"/>
      <c r="AT2107" s="231" t="s">
        <v>283</v>
      </c>
      <c r="AU2107" s="231" t="s">
        <v>291</v>
      </c>
      <c r="AV2107" s="14" t="s">
        <v>84</v>
      </c>
      <c r="AW2107" s="14" t="s">
        <v>32</v>
      </c>
      <c r="AX2107" s="14" t="s">
        <v>76</v>
      </c>
      <c r="AY2107" s="231" t="s">
        <v>272</v>
      </c>
    </row>
    <row r="2108" spans="1:65" s="2" customFormat="1" ht="24.2" customHeight="1">
      <c r="A2108" s="34"/>
      <c r="B2108" s="35"/>
      <c r="C2108" s="192" t="s">
        <v>1908</v>
      </c>
      <c r="D2108" s="192" t="s">
        <v>274</v>
      </c>
      <c r="E2108" s="193" t="s">
        <v>1909</v>
      </c>
      <c r="F2108" s="194" t="s">
        <v>1910</v>
      </c>
      <c r="G2108" s="195" t="s">
        <v>156</v>
      </c>
      <c r="H2108" s="196">
        <v>251.49</v>
      </c>
      <c r="I2108" s="197"/>
      <c r="J2108" s="198">
        <f>ROUND(I2108*H2108,2)</f>
        <v>0</v>
      </c>
      <c r="K2108" s="194" t="s">
        <v>278</v>
      </c>
      <c r="L2108" s="39"/>
      <c r="M2108" s="199" t="s">
        <v>1</v>
      </c>
      <c r="N2108" s="200" t="s">
        <v>41</v>
      </c>
      <c r="O2108" s="71"/>
      <c r="P2108" s="201">
        <f>O2108*H2108</f>
        <v>0</v>
      </c>
      <c r="Q2108" s="201">
        <v>0</v>
      </c>
      <c r="R2108" s="201">
        <f>Q2108*H2108</f>
        <v>0</v>
      </c>
      <c r="S2108" s="201">
        <v>0</v>
      </c>
      <c r="T2108" s="202">
        <f>S2108*H2108</f>
        <v>0</v>
      </c>
      <c r="U2108" s="34"/>
      <c r="V2108" s="34"/>
      <c r="W2108" s="34"/>
      <c r="X2108" s="34"/>
      <c r="Y2108" s="34"/>
      <c r="Z2108" s="34"/>
      <c r="AA2108" s="34"/>
      <c r="AB2108" s="34"/>
      <c r="AC2108" s="34"/>
      <c r="AD2108" s="34"/>
      <c r="AE2108" s="34"/>
      <c r="AR2108" s="203" t="s">
        <v>279</v>
      </c>
      <c r="AT2108" s="203" t="s">
        <v>274</v>
      </c>
      <c r="AU2108" s="203" t="s">
        <v>291</v>
      </c>
      <c r="AY2108" s="17" t="s">
        <v>272</v>
      </c>
      <c r="BE2108" s="204">
        <f>IF(N2108="základní",J2108,0)</f>
        <v>0</v>
      </c>
      <c r="BF2108" s="204">
        <f>IF(N2108="snížená",J2108,0)</f>
        <v>0</v>
      </c>
      <c r="BG2108" s="204">
        <f>IF(N2108="zákl. přenesená",J2108,0)</f>
        <v>0</v>
      </c>
      <c r="BH2108" s="204">
        <f>IF(N2108="sníž. přenesená",J2108,0)</f>
        <v>0</v>
      </c>
      <c r="BI2108" s="204">
        <f>IF(N2108="nulová",J2108,0)</f>
        <v>0</v>
      </c>
      <c r="BJ2108" s="17" t="s">
        <v>16</v>
      </c>
      <c r="BK2108" s="204">
        <f>ROUND(I2108*H2108,2)</f>
        <v>0</v>
      </c>
      <c r="BL2108" s="17" t="s">
        <v>279</v>
      </c>
      <c r="BM2108" s="203" t="s">
        <v>1911</v>
      </c>
    </row>
    <row r="2109" spans="1:65" s="2" customFormat="1" ht="11.25">
      <c r="A2109" s="34"/>
      <c r="B2109" s="35"/>
      <c r="C2109" s="36"/>
      <c r="D2109" s="205" t="s">
        <v>281</v>
      </c>
      <c r="E2109" s="36"/>
      <c r="F2109" s="206" t="s">
        <v>1912</v>
      </c>
      <c r="G2109" s="36"/>
      <c r="H2109" s="36"/>
      <c r="I2109" s="207"/>
      <c r="J2109" s="36"/>
      <c r="K2109" s="36"/>
      <c r="L2109" s="39"/>
      <c r="M2109" s="208"/>
      <c r="N2109" s="209"/>
      <c r="O2109" s="71"/>
      <c r="P2109" s="71"/>
      <c r="Q2109" s="71"/>
      <c r="R2109" s="71"/>
      <c r="S2109" s="71"/>
      <c r="T2109" s="72"/>
      <c r="U2109" s="34"/>
      <c r="V2109" s="34"/>
      <c r="W2109" s="34"/>
      <c r="X2109" s="34"/>
      <c r="Y2109" s="34"/>
      <c r="Z2109" s="34"/>
      <c r="AA2109" s="34"/>
      <c r="AB2109" s="34"/>
      <c r="AC2109" s="34"/>
      <c r="AD2109" s="34"/>
      <c r="AE2109" s="34"/>
      <c r="AT2109" s="17" t="s">
        <v>281</v>
      </c>
      <c r="AU2109" s="17" t="s">
        <v>291</v>
      </c>
    </row>
    <row r="2110" spans="1:65" s="13" customFormat="1" ht="22.5">
      <c r="B2110" s="210"/>
      <c r="C2110" s="211"/>
      <c r="D2110" s="212" t="s">
        <v>283</v>
      </c>
      <c r="E2110" s="213" t="s">
        <v>1</v>
      </c>
      <c r="F2110" s="214" t="s">
        <v>1913</v>
      </c>
      <c r="G2110" s="211"/>
      <c r="H2110" s="213" t="s">
        <v>1</v>
      </c>
      <c r="I2110" s="215"/>
      <c r="J2110" s="211"/>
      <c r="K2110" s="211"/>
      <c r="L2110" s="216"/>
      <c r="M2110" s="217"/>
      <c r="N2110" s="218"/>
      <c r="O2110" s="218"/>
      <c r="P2110" s="218"/>
      <c r="Q2110" s="218"/>
      <c r="R2110" s="218"/>
      <c r="S2110" s="218"/>
      <c r="T2110" s="219"/>
      <c r="AT2110" s="220" t="s">
        <v>283</v>
      </c>
      <c r="AU2110" s="220" t="s">
        <v>291</v>
      </c>
      <c r="AV2110" s="13" t="s">
        <v>16</v>
      </c>
      <c r="AW2110" s="13" t="s">
        <v>32</v>
      </c>
      <c r="AX2110" s="13" t="s">
        <v>76</v>
      </c>
      <c r="AY2110" s="220" t="s">
        <v>272</v>
      </c>
    </row>
    <row r="2111" spans="1:65" s="13" customFormat="1" ht="11.25">
      <c r="B2111" s="210"/>
      <c r="C2111" s="211"/>
      <c r="D2111" s="212" t="s">
        <v>283</v>
      </c>
      <c r="E2111" s="213" t="s">
        <v>1</v>
      </c>
      <c r="F2111" s="214" t="s">
        <v>285</v>
      </c>
      <c r="G2111" s="211"/>
      <c r="H2111" s="213" t="s">
        <v>1</v>
      </c>
      <c r="I2111" s="215"/>
      <c r="J2111" s="211"/>
      <c r="K2111" s="211"/>
      <c r="L2111" s="216"/>
      <c r="M2111" s="217"/>
      <c r="N2111" s="218"/>
      <c r="O2111" s="218"/>
      <c r="P2111" s="218"/>
      <c r="Q2111" s="218"/>
      <c r="R2111" s="218"/>
      <c r="S2111" s="218"/>
      <c r="T2111" s="219"/>
      <c r="AT2111" s="220" t="s">
        <v>283</v>
      </c>
      <c r="AU2111" s="220" t="s">
        <v>291</v>
      </c>
      <c r="AV2111" s="13" t="s">
        <v>16</v>
      </c>
      <c r="AW2111" s="13" t="s">
        <v>32</v>
      </c>
      <c r="AX2111" s="13" t="s">
        <v>76</v>
      </c>
      <c r="AY2111" s="220" t="s">
        <v>272</v>
      </c>
    </row>
    <row r="2112" spans="1:65" s="13" customFormat="1" ht="11.25">
      <c r="B2112" s="210"/>
      <c r="C2112" s="211"/>
      <c r="D2112" s="212" t="s">
        <v>283</v>
      </c>
      <c r="E2112" s="213" t="s">
        <v>1</v>
      </c>
      <c r="F2112" s="214" t="s">
        <v>1914</v>
      </c>
      <c r="G2112" s="211"/>
      <c r="H2112" s="213" t="s">
        <v>1</v>
      </c>
      <c r="I2112" s="215"/>
      <c r="J2112" s="211"/>
      <c r="K2112" s="211"/>
      <c r="L2112" s="216"/>
      <c r="M2112" s="217"/>
      <c r="N2112" s="218"/>
      <c r="O2112" s="218"/>
      <c r="P2112" s="218"/>
      <c r="Q2112" s="218"/>
      <c r="R2112" s="218"/>
      <c r="S2112" s="218"/>
      <c r="T2112" s="219"/>
      <c r="AT2112" s="220" t="s">
        <v>283</v>
      </c>
      <c r="AU2112" s="220" t="s">
        <v>291</v>
      </c>
      <c r="AV2112" s="13" t="s">
        <v>16</v>
      </c>
      <c r="AW2112" s="13" t="s">
        <v>32</v>
      </c>
      <c r="AX2112" s="13" t="s">
        <v>76</v>
      </c>
      <c r="AY2112" s="220" t="s">
        <v>272</v>
      </c>
    </row>
    <row r="2113" spans="1:65" s="13" customFormat="1" ht="11.25">
      <c r="B2113" s="210"/>
      <c r="C2113" s="211"/>
      <c r="D2113" s="212" t="s">
        <v>283</v>
      </c>
      <c r="E2113" s="213" t="s">
        <v>1</v>
      </c>
      <c r="F2113" s="214" t="s">
        <v>831</v>
      </c>
      <c r="G2113" s="211"/>
      <c r="H2113" s="213" t="s">
        <v>1</v>
      </c>
      <c r="I2113" s="215"/>
      <c r="J2113" s="211"/>
      <c r="K2113" s="211"/>
      <c r="L2113" s="216"/>
      <c r="M2113" s="217"/>
      <c r="N2113" s="218"/>
      <c r="O2113" s="218"/>
      <c r="P2113" s="218"/>
      <c r="Q2113" s="218"/>
      <c r="R2113" s="218"/>
      <c r="S2113" s="218"/>
      <c r="T2113" s="219"/>
      <c r="AT2113" s="220" t="s">
        <v>283</v>
      </c>
      <c r="AU2113" s="220" t="s">
        <v>291</v>
      </c>
      <c r="AV2113" s="13" t="s">
        <v>16</v>
      </c>
      <c r="AW2113" s="13" t="s">
        <v>32</v>
      </c>
      <c r="AX2113" s="13" t="s">
        <v>76</v>
      </c>
      <c r="AY2113" s="220" t="s">
        <v>272</v>
      </c>
    </row>
    <row r="2114" spans="1:65" s="14" customFormat="1" ht="11.25">
      <c r="B2114" s="221"/>
      <c r="C2114" s="222"/>
      <c r="D2114" s="212" t="s">
        <v>283</v>
      </c>
      <c r="E2114" s="223" t="s">
        <v>1</v>
      </c>
      <c r="F2114" s="224" t="s">
        <v>1915</v>
      </c>
      <c r="G2114" s="222"/>
      <c r="H2114" s="225">
        <v>48</v>
      </c>
      <c r="I2114" s="226"/>
      <c r="J2114" s="222"/>
      <c r="K2114" s="222"/>
      <c r="L2114" s="227"/>
      <c r="M2114" s="228"/>
      <c r="N2114" s="229"/>
      <c r="O2114" s="229"/>
      <c r="P2114" s="229"/>
      <c r="Q2114" s="229"/>
      <c r="R2114" s="229"/>
      <c r="S2114" s="229"/>
      <c r="T2114" s="230"/>
      <c r="AT2114" s="231" t="s">
        <v>283</v>
      </c>
      <c r="AU2114" s="231" t="s">
        <v>291</v>
      </c>
      <c r="AV2114" s="14" t="s">
        <v>84</v>
      </c>
      <c r="AW2114" s="14" t="s">
        <v>32</v>
      </c>
      <c r="AX2114" s="14" t="s">
        <v>76</v>
      </c>
      <c r="AY2114" s="231" t="s">
        <v>272</v>
      </c>
    </row>
    <row r="2115" spans="1:65" s="14" customFormat="1" ht="11.25">
      <c r="B2115" s="221"/>
      <c r="C2115" s="222"/>
      <c r="D2115" s="212" t="s">
        <v>283</v>
      </c>
      <c r="E2115" s="223" t="s">
        <v>1</v>
      </c>
      <c r="F2115" s="224" t="s">
        <v>1916</v>
      </c>
      <c r="G2115" s="222"/>
      <c r="H2115" s="225">
        <v>27.67</v>
      </c>
      <c r="I2115" s="226"/>
      <c r="J2115" s="222"/>
      <c r="K2115" s="222"/>
      <c r="L2115" s="227"/>
      <c r="M2115" s="228"/>
      <c r="N2115" s="229"/>
      <c r="O2115" s="229"/>
      <c r="P2115" s="229"/>
      <c r="Q2115" s="229"/>
      <c r="R2115" s="229"/>
      <c r="S2115" s="229"/>
      <c r="T2115" s="230"/>
      <c r="AT2115" s="231" t="s">
        <v>283</v>
      </c>
      <c r="AU2115" s="231" t="s">
        <v>291</v>
      </c>
      <c r="AV2115" s="14" t="s">
        <v>84</v>
      </c>
      <c r="AW2115" s="14" t="s">
        <v>32</v>
      </c>
      <c r="AX2115" s="14" t="s">
        <v>76</v>
      </c>
      <c r="AY2115" s="231" t="s">
        <v>272</v>
      </c>
    </row>
    <row r="2116" spans="1:65" s="13" customFormat="1" ht="11.25">
      <c r="B2116" s="210"/>
      <c r="C2116" s="211"/>
      <c r="D2116" s="212" t="s">
        <v>283</v>
      </c>
      <c r="E2116" s="213" t="s">
        <v>1</v>
      </c>
      <c r="F2116" s="214" t="s">
        <v>833</v>
      </c>
      <c r="G2116" s="211"/>
      <c r="H2116" s="213" t="s">
        <v>1</v>
      </c>
      <c r="I2116" s="215"/>
      <c r="J2116" s="211"/>
      <c r="K2116" s="211"/>
      <c r="L2116" s="216"/>
      <c r="M2116" s="217"/>
      <c r="N2116" s="218"/>
      <c r="O2116" s="218"/>
      <c r="P2116" s="218"/>
      <c r="Q2116" s="218"/>
      <c r="R2116" s="218"/>
      <c r="S2116" s="218"/>
      <c r="T2116" s="219"/>
      <c r="AT2116" s="220" t="s">
        <v>283</v>
      </c>
      <c r="AU2116" s="220" t="s">
        <v>291</v>
      </c>
      <c r="AV2116" s="13" t="s">
        <v>16</v>
      </c>
      <c r="AW2116" s="13" t="s">
        <v>32</v>
      </c>
      <c r="AX2116" s="13" t="s">
        <v>76</v>
      </c>
      <c r="AY2116" s="220" t="s">
        <v>272</v>
      </c>
    </row>
    <row r="2117" spans="1:65" s="14" customFormat="1" ht="11.25">
      <c r="B2117" s="221"/>
      <c r="C2117" s="222"/>
      <c r="D2117" s="212" t="s">
        <v>283</v>
      </c>
      <c r="E2117" s="223" t="s">
        <v>1</v>
      </c>
      <c r="F2117" s="224" t="s">
        <v>1917</v>
      </c>
      <c r="G2117" s="222"/>
      <c r="H2117" s="225">
        <v>73.575000000000003</v>
      </c>
      <c r="I2117" s="226"/>
      <c r="J2117" s="222"/>
      <c r="K2117" s="222"/>
      <c r="L2117" s="227"/>
      <c r="M2117" s="228"/>
      <c r="N2117" s="229"/>
      <c r="O2117" s="229"/>
      <c r="P2117" s="229"/>
      <c r="Q2117" s="229"/>
      <c r="R2117" s="229"/>
      <c r="S2117" s="229"/>
      <c r="T2117" s="230"/>
      <c r="AT2117" s="231" t="s">
        <v>283</v>
      </c>
      <c r="AU2117" s="231" t="s">
        <v>291</v>
      </c>
      <c r="AV2117" s="14" t="s">
        <v>84</v>
      </c>
      <c r="AW2117" s="14" t="s">
        <v>32</v>
      </c>
      <c r="AX2117" s="14" t="s">
        <v>76</v>
      </c>
      <c r="AY2117" s="231" t="s">
        <v>272</v>
      </c>
    </row>
    <row r="2118" spans="1:65" s="14" customFormat="1" ht="22.5">
      <c r="B2118" s="221"/>
      <c r="C2118" s="222"/>
      <c r="D2118" s="212" t="s">
        <v>283</v>
      </c>
      <c r="E2118" s="223" t="s">
        <v>1</v>
      </c>
      <c r="F2118" s="224" t="s">
        <v>1918</v>
      </c>
      <c r="G2118" s="222"/>
      <c r="H2118" s="225">
        <v>39.31</v>
      </c>
      <c r="I2118" s="226"/>
      <c r="J2118" s="222"/>
      <c r="K2118" s="222"/>
      <c r="L2118" s="227"/>
      <c r="M2118" s="228"/>
      <c r="N2118" s="229"/>
      <c r="O2118" s="229"/>
      <c r="P2118" s="229"/>
      <c r="Q2118" s="229"/>
      <c r="R2118" s="229"/>
      <c r="S2118" s="229"/>
      <c r="T2118" s="230"/>
      <c r="AT2118" s="231" t="s">
        <v>283</v>
      </c>
      <c r="AU2118" s="231" t="s">
        <v>291</v>
      </c>
      <c r="AV2118" s="14" t="s">
        <v>84</v>
      </c>
      <c r="AW2118" s="14" t="s">
        <v>32</v>
      </c>
      <c r="AX2118" s="14" t="s">
        <v>76</v>
      </c>
      <c r="AY2118" s="231" t="s">
        <v>272</v>
      </c>
    </row>
    <row r="2119" spans="1:65" s="13" customFormat="1" ht="11.25">
      <c r="B2119" s="210"/>
      <c r="C2119" s="211"/>
      <c r="D2119" s="212" t="s">
        <v>283</v>
      </c>
      <c r="E2119" s="213" t="s">
        <v>1</v>
      </c>
      <c r="F2119" s="214" t="s">
        <v>837</v>
      </c>
      <c r="G2119" s="211"/>
      <c r="H2119" s="213" t="s">
        <v>1</v>
      </c>
      <c r="I2119" s="215"/>
      <c r="J2119" s="211"/>
      <c r="K2119" s="211"/>
      <c r="L2119" s="216"/>
      <c r="M2119" s="217"/>
      <c r="N2119" s="218"/>
      <c r="O2119" s="218"/>
      <c r="P2119" s="218"/>
      <c r="Q2119" s="218"/>
      <c r="R2119" s="218"/>
      <c r="S2119" s="218"/>
      <c r="T2119" s="219"/>
      <c r="AT2119" s="220" t="s">
        <v>283</v>
      </c>
      <c r="AU2119" s="220" t="s">
        <v>291</v>
      </c>
      <c r="AV2119" s="13" t="s">
        <v>16</v>
      </c>
      <c r="AW2119" s="13" t="s">
        <v>32</v>
      </c>
      <c r="AX2119" s="13" t="s">
        <v>76</v>
      </c>
      <c r="AY2119" s="220" t="s">
        <v>272</v>
      </c>
    </row>
    <row r="2120" spans="1:65" s="14" customFormat="1" ht="11.25">
      <c r="B2120" s="221"/>
      <c r="C2120" s="222"/>
      <c r="D2120" s="212" t="s">
        <v>283</v>
      </c>
      <c r="E2120" s="223" t="s">
        <v>1</v>
      </c>
      <c r="F2120" s="224" t="s">
        <v>1919</v>
      </c>
      <c r="G2120" s="222"/>
      <c r="H2120" s="225">
        <v>49.35</v>
      </c>
      <c r="I2120" s="226"/>
      <c r="J2120" s="222"/>
      <c r="K2120" s="222"/>
      <c r="L2120" s="227"/>
      <c r="M2120" s="228"/>
      <c r="N2120" s="229"/>
      <c r="O2120" s="229"/>
      <c r="P2120" s="229"/>
      <c r="Q2120" s="229"/>
      <c r="R2120" s="229"/>
      <c r="S2120" s="229"/>
      <c r="T2120" s="230"/>
      <c r="AT2120" s="231" t="s">
        <v>283</v>
      </c>
      <c r="AU2120" s="231" t="s">
        <v>291</v>
      </c>
      <c r="AV2120" s="14" t="s">
        <v>84</v>
      </c>
      <c r="AW2120" s="14" t="s">
        <v>32</v>
      </c>
      <c r="AX2120" s="14" t="s">
        <v>76</v>
      </c>
      <c r="AY2120" s="231" t="s">
        <v>272</v>
      </c>
    </row>
    <row r="2121" spans="1:65" s="14" customFormat="1" ht="11.25">
      <c r="B2121" s="221"/>
      <c r="C2121" s="222"/>
      <c r="D2121" s="212" t="s">
        <v>283</v>
      </c>
      <c r="E2121" s="223" t="s">
        <v>1</v>
      </c>
      <c r="F2121" s="224" t="s">
        <v>1920</v>
      </c>
      <c r="G2121" s="222"/>
      <c r="H2121" s="225">
        <v>6.3</v>
      </c>
      <c r="I2121" s="226"/>
      <c r="J2121" s="222"/>
      <c r="K2121" s="222"/>
      <c r="L2121" s="227"/>
      <c r="M2121" s="228"/>
      <c r="N2121" s="229"/>
      <c r="O2121" s="229"/>
      <c r="P2121" s="229"/>
      <c r="Q2121" s="229"/>
      <c r="R2121" s="229"/>
      <c r="S2121" s="229"/>
      <c r="T2121" s="230"/>
      <c r="AT2121" s="231" t="s">
        <v>283</v>
      </c>
      <c r="AU2121" s="231" t="s">
        <v>291</v>
      </c>
      <c r="AV2121" s="14" t="s">
        <v>84</v>
      </c>
      <c r="AW2121" s="14" t="s">
        <v>32</v>
      </c>
      <c r="AX2121" s="14" t="s">
        <v>76</v>
      </c>
      <c r="AY2121" s="231" t="s">
        <v>272</v>
      </c>
    </row>
    <row r="2122" spans="1:65" s="13" customFormat="1" ht="11.25">
      <c r="B2122" s="210"/>
      <c r="C2122" s="211"/>
      <c r="D2122" s="212" t="s">
        <v>283</v>
      </c>
      <c r="E2122" s="213" t="s">
        <v>1</v>
      </c>
      <c r="F2122" s="214" t="s">
        <v>854</v>
      </c>
      <c r="G2122" s="211"/>
      <c r="H2122" s="213" t="s">
        <v>1</v>
      </c>
      <c r="I2122" s="215"/>
      <c r="J2122" s="211"/>
      <c r="K2122" s="211"/>
      <c r="L2122" s="216"/>
      <c r="M2122" s="217"/>
      <c r="N2122" s="218"/>
      <c r="O2122" s="218"/>
      <c r="P2122" s="218"/>
      <c r="Q2122" s="218"/>
      <c r="R2122" s="218"/>
      <c r="S2122" s="218"/>
      <c r="T2122" s="219"/>
      <c r="AT2122" s="220" t="s">
        <v>283</v>
      </c>
      <c r="AU2122" s="220" t="s">
        <v>291</v>
      </c>
      <c r="AV2122" s="13" t="s">
        <v>16</v>
      </c>
      <c r="AW2122" s="13" t="s">
        <v>32</v>
      </c>
      <c r="AX2122" s="13" t="s">
        <v>76</v>
      </c>
      <c r="AY2122" s="220" t="s">
        <v>272</v>
      </c>
    </row>
    <row r="2123" spans="1:65" s="14" customFormat="1" ht="11.25">
      <c r="B2123" s="221"/>
      <c r="C2123" s="222"/>
      <c r="D2123" s="212" t="s">
        <v>283</v>
      </c>
      <c r="E2123" s="223" t="s">
        <v>1</v>
      </c>
      <c r="F2123" s="224" t="s">
        <v>1921</v>
      </c>
      <c r="G2123" s="222"/>
      <c r="H2123" s="225">
        <v>7.2850000000000001</v>
      </c>
      <c r="I2123" s="226"/>
      <c r="J2123" s="222"/>
      <c r="K2123" s="222"/>
      <c r="L2123" s="227"/>
      <c r="M2123" s="228"/>
      <c r="N2123" s="229"/>
      <c r="O2123" s="229"/>
      <c r="P2123" s="229"/>
      <c r="Q2123" s="229"/>
      <c r="R2123" s="229"/>
      <c r="S2123" s="229"/>
      <c r="T2123" s="230"/>
      <c r="AT2123" s="231" t="s">
        <v>283</v>
      </c>
      <c r="AU2123" s="231" t="s">
        <v>291</v>
      </c>
      <c r="AV2123" s="14" t="s">
        <v>84</v>
      </c>
      <c r="AW2123" s="14" t="s">
        <v>32</v>
      </c>
      <c r="AX2123" s="14" t="s">
        <v>76</v>
      </c>
      <c r="AY2123" s="231" t="s">
        <v>272</v>
      </c>
    </row>
    <row r="2124" spans="1:65" s="2" customFormat="1" ht="24.2" customHeight="1">
      <c r="A2124" s="34"/>
      <c r="B2124" s="35"/>
      <c r="C2124" s="192" t="s">
        <v>1922</v>
      </c>
      <c r="D2124" s="192" t="s">
        <v>274</v>
      </c>
      <c r="E2124" s="193" t="s">
        <v>1923</v>
      </c>
      <c r="F2124" s="194" t="s">
        <v>1924</v>
      </c>
      <c r="G2124" s="195" t="s">
        <v>185</v>
      </c>
      <c r="H2124" s="196">
        <v>1166.47</v>
      </c>
      <c r="I2124" s="197"/>
      <c r="J2124" s="198">
        <f>ROUND(I2124*H2124,2)</f>
        <v>0</v>
      </c>
      <c r="K2124" s="194" t="s">
        <v>278</v>
      </c>
      <c r="L2124" s="39"/>
      <c r="M2124" s="199" t="s">
        <v>1</v>
      </c>
      <c r="N2124" s="200" t="s">
        <v>41</v>
      </c>
      <c r="O2124" s="71"/>
      <c r="P2124" s="201">
        <f>O2124*H2124</f>
        <v>0</v>
      </c>
      <c r="Q2124" s="201">
        <v>0</v>
      </c>
      <c r="R2124" s="201">
        <f>Q2124*H2124</f>
        <v>0</v>
      </c>
      <c r="S2124" s="201">
        <v>0</v>
      </c>
      <c r="T2124" s="202">
        <f>S2124*H2124</f>
        <v>0</v>
      </c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4"/>
      <c r="AE2124" s="34"/>
      <c r="AR2124" s="203" t="s">
        <v>279</v>
      </c>
      <c r="AT2124" s="203" t="s">
        <v>274</v>
      </c>
      <c r="AU2124" s="203" t="s">
        <v>291</v>
      </c>
      <c r="AY2124" s="17" t="s">
        <v>272</v>
      </c>
      <c r="BE2124" s="204">
        <f>IF(N2124="základní",J2124,0)</f>
        <v>0</v>
      </c>
      <c r="BF2124" s="204">
        <f>IF(N2124="snížená",J2124,0)</f>
        <v>0</v>
      </c>
      <c r="BG2124" s="204">
        <f>IF(N2124="zákl. přenesená",J2124,0)</f>
        <v>0</v>
      </c>
      <c r="BH2124" s="204">
        <f>IF(N2124="sníž. přenesená",J2124,0)</f>
        <v>0</v>
      </c>
      <c r="BI2124" s="204">
        <f>IF(N2124="nulová",J2124,0)</f>
        <v>0</v>
      </c>
      <c r="BJ2124" s="17" t="s">
        <v>16</v>
      </c>
      <c r="BK2124" s="204">
        <f>ROUND(I2124*H2124,2)</f>
        <v>0</v>
      </c>
      <c r="BL2124" s="17" t="s">
        <v>279</v>
      </c>
      <c r="BM2124" s="203" t="s">
        <v>1925</v>
      </c>
    </row>
    <row r="2125" spans="1:65" s="2" customFormat="1" ht="11.25">
      <c r="A2125" s="34"/>
      <c r="B2125" s="35"/>
      <c r="C2125" s="36"/>
      <c r="D2125" s="205" t="s">
        <v>281</v>
      </c>
      <c r="E2125" s="36"/>
      <c r="F2125" s="206" t="s">
        <v>1926</v>
      </c>
      <c r="G2125" s="36"/>
      <c r="H2125" s="36"/>
      <c r="I2125" s="207"/>
      <c r="J2125" s="36"/>
      <c r="K2125" s="36"/>
      <c r="L2125" s="39"/>
      <c r="M2125" s="208"/>
      <c r="N2125" s="209"/>
      <c r="O2125" s="71"/>
      <c r="P2125" s="71"/>
      <c r="Q2125" s="71"/>
      <c r="R2125" s="71"/>
      <c r="S2125" s="71"/>
      <c r="T2125" s="72"/>
      <c r="U2125" s="34"/>
      <c r="V2125" s="34"/>
      <c r="W2125" s="34"/>
      <c r="X2125" s="34"/>
      <c r="Y2125" s="34"/>
      <c r="Z2125" s="34"/>
      <c r="AA2125" s="34"/>
      <c r="AB2125" s="34"/>
      <c r="AC2125" s="34"/>
      <c r="AD2125" s="34"/>
      <c r="AE2125" s="34"/>
      <c r="AT2125" s="17" t="s">
        <v>281</v>
      </c>
      <c r="AU2125" s="17" t="s">
        <v>291</v>
      </c>
    </row>
    <row r="2126" spans="1:65" s="13" customFormat="1" ht="22.5">
      <c r="B2126" s="210"/>
      <c r="C2126" s="211"/>
      <c r="D2126" s="212" t="s">
        <v>283</v>
      </c>
      <c r="E2126" s="213" t="s">
        <v>1</v>
      </c>
      <c r="F2126" s="214" t="s">
        <v>1913</v>
      </c>
      <c r="G2126" s="211"/>
      <c r="H2126" s="213" t="s">
        <v>1</v>
      </c>
      <c r="I2126" s="215"/>
      <c r="J2126" s="211"/>
      <c r="K2126" s="211"/>
      <c r="L2126" s="216"/>
      <c r="M2126" s="217"/>
      <c r="N2126" s="218"/>
      <c r="O2126" s="218"/>
      <c r="P2126" s="218"/>
      <c r="Q2126" s="218"/>
      <c r="R2126" s="218"/>
      <c r="S2126" s="218"/>
      <c r="T2126" s="219"/>
      <c r="AT2126" s="220" t="s">
        <v>283</v>
      </c>
      <c r="AU2126" s="220" t="s">
        <v>291</v>
      </c>
      <c r="AV2126" s="13" t="s">
        <v>16</v>
      </c>
      <c r="AW2126" s="13" t="s">
        <v>32</v>
      </c>
      <c r="AX2126" s="13" t="s">
        <v>76</v>
      </c>
      <c r="AY2126" s="220" t="s">
        <v>272</v>
      </c>
    </row>
    <row r="2127" spans="1:65" s="13" customFormat="1" ht="11.25">
      <c r="B2127" s="210"/>
      <c r="C2127" s="211"/>
      <c r="D2127" s="212" t="s">
        <v>283</v>
      </c>
      <c r="E2127" s="213" t="s">
        <v>1</v>
      </c>
      <c r="F2127" s="214" t="s">
        <v>285</v>
      </c>
      <c r="G2127" s="211"/>
      <c r="H2127" s="213" t="s">
        <v>1</v>
      </c>
      <c r="I2127" s="215"/>
      <c r="J2127" s="211"/>
      <c r="K2127" s="211"/>
      <c r="L2127" s="216"/>
      <c r="M2127" s="217"/>
      <c r="N2127" s="218"/>
      <c r="O2127" s="218"/>
      <c r="P2127" s="218"/>
      <c r="Q2127" s="218"/>
      <c r="R2127" s="218"/>
      <c r="S2127" s="218"/>
      <c r="T2127" s="219"/>
      <c r="AT2127" s="220" t="s">
        <v>283</v>
      </c>
      <c r="AU2127" s="220" t="s">
        <v>291</v>
      </c>
      <c r="AV2127" s="13" t="s">
        <v>16</v>
      </c>
      <c r="AW2127" s="13" t="s">
        <v>32</v>
      </c>
      <c r="AX2127" s="13" t="s">
        <v>76</v>
      </c>
      <c r="AY2127" s="220" t="s">
        <v>272</v>
      </c>
    </row>
    <row r="2128" spans="1:65" s="13" customFormat="1" ht="11.25">
      <c r="B2128" s="210"/>
      <c r="C2128" s="211"/>
      <c r="D2128" s="212" t="s">
        <v>283</v>
      </c>
      <c r="E2128" s="213" t="s">
        <v>1</v>
      </c>
      <c r="F2128" s="214" t="s">
        <v>831</v>
      </c>
      <c r="G2128" s="211"/>
      <c r="H2128" s="213" t="s">
        <v>1</v>
      </c>
      <c r="I2128" s="215"/>
      <c r="J2128" s="211"/>
      <c r="K2128" s="211"/>
      <c r="L2128" s="216"/>
      <c r="M2128" s="217"/>
      <c r="N2128" s="218"/>
      <c r="O2128" s="218"/>
      <c r="P2128" s="218"/>
      <c r="Q2128" s="218"/>
      <c r="R2128" s="218"/>
      <c r="S2128" s="218"/>
      <c r="T2128" s="219"/>
      <c r="AT2128" s="220" t="s">
        <v>283</v>
      </c>
      <c r="AU2128" s="220" t="s">
        <v>291</v>
      </c>
      <c r="AV2128" s="13" t="s">
        <v>16</v>
      </c>
      <c r="AW2128" s="13" t="s">
        <v>32</v>
      </c>
      <c r="AX2128" s="13" t="s">
        <v>76</v>
      </c>
      <c r="AY2128" s="220" t="s">
        <v>272</v>
      </c>
    </row>
    <row r="2129" spans="1:65" s="14" customFormat="1" ht="11.25">
      <c r="B2129" s="221"/>
      <c r="C2129" s="222"/>
      <c r="D2129" s="212" t="s">
        <v>283</v>
      </c>
      <c r="E2129" s="223" t="s">
        <v>1</v>
      </c>
      <c r="F2129" s="224" t="s">
        <v>1927</v>
      </c>
      <c r="G2129" s="222"/>
      <c r="H2129" s="225">
        <v>178.3</v>
      </c>
      <c r="I2129" s="226"/>
      <c r="J2129" s="222"/>
      <c r="K2129" s="222"/>
      <c r="L2129" s="227"/>
      <c r="M2129" s="228"/>
      <c r="N2129" s="229"/>
      <c r="O2129" s="229"/>
      <c r="P2129" s="229"/>
      <c r="Q2129" s="229"/>
      <c r="R2129" s="229"/>
      <c r="S2129" s="229"/>
      <c r="T2129" s="230"/>
      <c r="AT2129" s="231" t="s">
        <v>283</v>
      </c>
      <c r="AU2129" s="231" t="s">
        <v>291</v>
      </c>
      <c r="AV2129" s="14" t="s">
        <v>84</v>
      </c>
      <c r="AW2129" s="14" t="s">
        <v>32</v>
      </c>
      <c r="AX2129" s="14" t="s">
        <v>76</v>
      </c>
      <c r="AY2129" s="231" t="s">
        <v>272</v>
      </c>
    </row>
    <row r="2130" spans="1:65" s="14" customFormat="1" ht="11.25">
      <c r="B2130" s="221"/>
      <c r="C2130" s="222"/>
      <c r="D2130" s="212" t="s">
        <v>283</v>
      </c>
      <c r="E2130" s="223" t="s">
        <v>1</v>
      </c>
      <c r="F2130" s="224" t="s">
        <v>1928</v>
      </c>
      <c r="G2130" s="222"/>
      <c r="H2130" s="225">
        <v>3.75</v>
      </c>
      <c r="I2130" s="226"/>
      <c r="J2130" s="222"/>
      <c r="K2130" s="222"/>
      <c r="L2130" s="227"/>
      <c r="M2130" s="228"/>
      <c r="N2130" s="229"/>
      <c r="O2130" s="229"/>
      <c r="P2130" s="229"/>
      <c r="Q2130" s="229"/>
      <c r="R2130" s="229"/>
      <c r="S2130" s="229"/>
      <c r="T2130" s="230"/>
      <c r="AT2130" s="231" t="s">
        <v>283</v>
      </c>
      <c r="AU2130" s="231" t="s">
        <v>291</v>
      </c>
      <c r="AV2130" s="14" t="s">
        <v>84</v>
      </c>
      <c r="AW2130" s="14" t="s">
        <v>32</v>
      </c>
      <c r="AX2130" s="14" t="s">
        <v>76</v>
      </c>
      <c r="AY2130" s="231" t="s">
        <v>272</v>
      </c>
    </row>
    <row r="2131" spans="1:65" s="14" customFormat="1" ht="11.25">
      <c r="B2131" s="221"/>
      <c r="C2131" s="222"/>
      <c r="D2131" s="212" t="s">
        <v>283</v>
      </c>
      <c r="E2131" s="223" t="s">
        <v>1</v>
      </c>
      <c r="F2131" s="224" t="s">
        <v>1929</v>
      </c>
      <c r="G2131" s="222"/>
      <c r="H2131" s="225">
        <v>151.72499999999999</v>
      </c>
      <c r="I2131" s="226"/>
      <c r="J2131" s="222"/>
      <c r="K2131" s="222"/>
      <c r="L2131" s="227"/>
      <c r="M2131" s="228"/>
      <c r="N2131" s="229"/>
      <c r="O2131" s="229"/>
      <c r="P2131" s="229"/>
      <c r="Q2131" s="229"/>
      <c r="R2131" s="229"/>
      <c r="S2131" s="229"/>
      <c r="T2131" s="230"/>
      <c r="AT2131" s="231" t="s">
        <v>283</v>
      </c>
      <c r="AU2131" s="231" t="s">
        <v>291</v>
      </c>
      <c r="AV2131" s="14" t="s">
        <v>84</v>
      </c>
      <c r="AW2131" s="14" t="s">
        <v>32</v>
      </c>
      <c r="AX2131" s="14" t="s">
        <v>76</v>
      </c>
      <c r="AY2131" s="231" t="s">
        <v>272</v>
      </c>
    </row>
    <row r="2132" spans="1:65" s="13" customFormat="1" ht="11.25">
      <c r="B2132" s="210"/>
      <c r="C2132" s="211"/>
      <c r="D2132" s="212" t="s">
        <v>283</v>
      </c>
      <c r="E2132" s="213" t="s">
        <v>1</v>
      </c>
      <c r="F2132" s="214" t="s">
        <v>833</v>
      </c>
      <c r="G2132" s="211"/>
      <c r="H2132" s="213" t="s">
        <v>1</v>
      </c>
      <c r="I2132" s="215"/>
      <c r="J2132" s="211"/>
      <c r="K2132" s="211"/>
      <c r="L2132" s="216"/>
      <c r="M2132" s="217"/>
      <c r="N2132" s="218"/>
      <c r="O2132" s="218"/>
      <c r="P2132" s="218"/>
      <c r="Q2132" s="218"/>
      <c r="R2132" s="218"/>
      <c r="S2132" s="218"/>
      <c r="T2132" s="219"/>
      <c r="AT2132" s="220" t="s">
        <v>283</v>
      </c>
      <c r="AU2132" s="220" t="s">
        <v>291</v>
      </c>
      <c r="AV2132" s="13" t="s">
        <v>16</v>
      </c>
      <c r="AW2132" s="13" t="s">
        <v>32</v>
      </c>
      <c r="AX2132" s="13" t="s">
        <v>76</v>
      </c>
      <c r="AY2132" s="220" t="s">
        <v>272</v>
      </c>
    </row>
    <row r="2133" spans="1:65" s="14" customFormat="1" ht="11.25">
      <c r="B2133" s="221"/>
      <c r="C2133" s="222"/>
      <c r="D2133" s="212" t="s">
        <v>283</v>
      </c>
      <c r="E2133" s="223" t="s">
        <v>1</v>
      </c>
      <c r="F2133" s="224" t="s">
        <v>1930</v>
      </c>
      <c r="G2133" s="222"/>
      <c r="H2133" s="225">
        <v>194.02500000000001</v>
      </c>
      <c r="I2133" s="226"/>
      <c r="J2133" s="222"/>
      <c r="K2133" s="222"/>
      <c r="L2133" s="227"/>
      <c r="M2133" s="228"/>
      <c r="N2133" s="229"/>
      <c r="O2133" s="229"/>
      <c r="P2133" s="229"/>
      <c r="Q2133" s="229"/>
      <c r="R2133" s="229"/>
      <c r="S2133" s="229"/>
      <c r="T2133" s="230"/>
      <c r="AT2133" s="231" t="s">
        <v>283</v>
      </c>
      <c r="AU2133" s="231" t="s">
        <v>291</v>
      </c>
      <c r="AV2133" s="14" t="s">
        <v>84</v>
      </c>
      <c r="AW2133" s="14" t="s">
        <v>32</v>
      </c>
      <c r="AX2133" s="14" t="s">
        <v>76</v>
      </c>
      <c r="AY2133" s="231" t="s">
        <v>272</v>
      </c>
    </row>
    <row r="2134" spans="1:65" s="14" customFormat="1" ht="22.5">
      <c r="B2134" s="221"/>
      <c r="C2134" s="222"/>
      <c r="D2134" s="212" t="s">
        <v>283</v>
      </c>
      <c r="E2134" s="223" t="s">
        <v>1</v>
      </c>
      <c r="F2134" s="224" t="s">
        <v>1931</v>
      </c>
      <c r="G2134" s="222"/>
      <c r="H2134" s="225">
        <v>94.35</v>
      </c>
      <c r="I2134" s="226"/>
      <c r="J2134" s="222"/>
      <c r="K2134" s="222"/>
      <c r="L2134" s="227"/>
      <c r="M2134" s="228"/>
      <c r="N2134" s="229"/>
      <c r="O2134" s="229"/>
      <c r="P2134" s="229"/>
      <c r="Q2134" s="229"/>
      <c r="R2134" s="229"/>
      <c r="S2134" s="229"/>
      <c r="T2134" s="230"/>
      <c r="AT2134" s="231" t="s">
        <v>283</v>
      </c>
      <c r="AU2134" s="231" t="s">
        <v>291</v>
      </c>
      <c r="AV2134" s="14" t="s">
        <v>84</v>
      </c>
      <c r="AW2134" s="14" t="s">
        <v>32</v>
      </c>
      <c r="AX2134" s="14" t="s">
        <v>76</v>
      </c>
      <c r="AY2134" s="231" t="s">
        <v>272</v>
      </c>
    </row>
    <row r="2135" spans="1:65" s="14" customFormat="1" ht="11.25">
      <c r="B2135" s="221"/>
      <c r="C2135" s="222"/>
      <c r="D2135" s="212" t="s">
        <v>283</v>
      </c>
      <c r="E2135" s="223" t="s">
        <v>1</v>
      </c>
      <c r="F2135" s="224" t="s">
        <v>1932</v>
      </c>
      <c r="G2135" s="222"/>
      <c r="H2135" s="225">
        <v>149.72</v>
      </c>
      <c r="I2135" s="226"/>
      <c r="J2135" s="222"/>
      <c r="K2135" s="222"/>
      <c r="L2135" s="227"/>
      <c r="M2135" s="228"/>
      <c r="N2135" s="229"/>
      <c r="O2135" s="229"/>
      <c r="P2135" s="229"/>
      <c r="Q2135" s="229"/>
      <c r="R2135" s="229"/>
      <c r="S2135" s="229"/>
      <c r="T2135" s="230"/>
      <c r="AT2135" s="231" t="s">
        <v>283</v>
      </c>
      <c r="AU2135" s="231" t="s">
        <v>291</v>
      </c>
      <c r="AV2135" s="14" t="s">
        <v>84</v>
      </c>
      <c r="AW2135" s="14" t="s">
        <v>32</v>
      </c>
      <c r="AX2135" s="14" t="s">
        <v>76</v>
      </c>
      <c r="AY2135" s="231" t="s">
        <v>272</v>
      </c>
    </row>
    <row r="2136" spans="1:65" s="13" customFormat="1" ht="11.25">
      <c r="B2136" s="210"/>
      <c r="C2136" s="211"/>
      <c r="D2136" s="212" t="s">
        <v>283</v>
      </c>
      <c r="E2136" s="213" t="s">
        <v>1</v>
      </c>
      <c r="F2136" s="214" t="s">
        <v>837</v>
      </c>
      <c r="G2136" s="211"/>
      <c r="H2136" s="213" t="s">
        <v>1</v>
      </c>
      <c r="I2136" s="215"/>
      <c r="J2136" s="211"/>
      <c r="K2136" s="211"/>
      <c r="L2136" s="216"/>
      <c r="M2136" s="217"/>
      <c r="N2136" s="218"/>
      <c r="O2136" s="218"/>
      <c r="P2136" s="218"/>
      <c r="Q2136" s="218"/>
      <c r="R2136" s="218"/>
      <c r="S2136" s="218"/>
      <c r="T2136" s="219"/>
      <c r="AT2136" s="220" t="s">
        <v>283</v>
      </c>
      <c r="AU2136" s="220" t="s">
        <v>291</v>
      </c>
      <c r="AV2136" s="13" t="s">
        <v>16</v>
      </c>
      <c r="AW2136" s="13" t="s">
        <v>32</v>
      </c>
      <c r="AX2136" s="13" t="s">
        <v>76</v>
      </c>
      <c r="AY2136" s="220" t="s">
        <v>272</v>
      </c>
    </row>
    <row r="2137" spans="1:65" s="14" customFormat="1" ht="11.25">
      <c r="B2137" s="221"/>
      <c r="C2137" s="222"/>
      <c r="D2137" s="212" t="s">
        <v>283</v>
      </c>
      <c r="E2137" s="223" t="s">
        <v>1</v>
      </c>
      <c r="F2137" s="224" t="s">
        <v>1933</v>
      </c>
      <c r="G2137" s="222"/>
      <c r="H2137" s="225">
        <v>155.5</v>
      </c>
      <c r="I2137" s="226"/>
      <c r="J2137" s="222"/>
      <c r="K2137" s="222"/>
      <c r="L2137" s="227"/>
      <c r="M2137" s="228"/>
      <c r="N2137" s="229"/>
      <c r="O2137" s="229"/>
      <c r="P2137" s="229"/>
      <c r="Q2137" s="229"/>
      <c r="R2137" s="229"/>
      <c r="S2137" s="229"/>
      <c r="T2137" s="230"/>
      <c r="AT2137" s="231" t="s">
        <v>283</v>
      </c>
      <c r="AU2137" s="231" t="s">
        <v>291</v>
      </c>
      <c r="AV2137" s="14" t="s">
        <v>84</v>
      </c>
      <c r="AW2137" s="14" t="s">
        <v>32</v>
      </c>
      <c r="AX2137" s="14" t="s">
        <v>76</v>
      </c>
      <c r="AY2137" s="231" t="s">
        <v>272</v>
      </c>
    </row>
    <row r="2138" spans="1:65" s="14" customFormat="1" ht="11.25">
      <c r="B2138" s="221"/>
      <c r="C2138" s="222"/>
      <c r="D2138" s="212" t="s">
        <v>283</v>
      </c>
      <c r="E2138" s="223" t="s">
        <v>1</v>
      </c>
      <c r="F2138" s="224" t="s">
        <v>1934</v>
      </c>
      <c r="G2138" s="222"/>
      <c r="H2138" s="225">
        <v>17.100000000000001</v>
      </c>
      <c r="I2138" s="226"/>
      <c r="J2138" s="222"/>
      <c r="K2138" s="222"/>
      <c r="L2138" s="227"/>
      <c r="M2138" s="228"/>
      <c r="N2138" s="229"/>
      <c r="O2138" s="229"/>
      <c r="P2138" s="229"/>
      <c r="Q2138" s="229"/>
      <c r="R2138" s="229"/>
      <c r="S2138" s="229"/>
      <c r="T2138" s="230"/>
      <c r="AT2138" s="231" t="s">
        <v>283</v>
      </c>
      <c r="AU2138" s="231" t="s">
        <v>291</v>
      </c>
      <c r="AV2138" s="14" t="s">
        <v>84</v>
      </c>
      <c r="AW2138" s="14" t="s">
        <v>32</v>
      </c>
      <c r="AX2138" s="14" t="s">
        <v>76</v>
      </c>
      <c r="AY2138" s="231" t="s">
        <v>272</v>
      </c>
    </row>
    <row r="2139" spans="1:65" s="14" customFormat="1" ht="11.25">
      <c r="B2139" s="221"/>
      <c r="C2139" s="222"/>
      <c r="D2139" s="212" t="s">
        <v>283</v>
      </c>
      <c r="E2139" s="223" t="s">
        <v>1</v>
      </c>
      <c r="F2139" s="224" t="s">
        <v>1935</v>
      </c>
      <c r="G2139" s="222"/>
      <c r="H2139" s="225">
        <v>159.9</v>
      </c>
      <c r="I2139" s="226"/>
      <c r="J2139" s="222"/>
      <c r="K2139" s="222"/>
      <c r="L2139" s="227"/>
      <c r="M2139" s="228"/>
      <c r="N2139" s="229"/>
      <c r="O2139" s="229"/>
      <c r="P2139" s="229"/>
      <c r="Q2139" s="229"/>
      <c r="R2139" s="229"/>
      <c r="S2139" s="229"/>
      <c r="T2139" s="230"/>
      <c r="AT2139" s="231" t="s">
        <v>283</v>
      </c>
      <c r="AU2139" s="231" t="s">
        <v>291</v>
      </c>
      <c r="AV2139" s="14" t="s">
        <v>84</v>
      </c>
      <c r="AW2139" s="14" t="s">
        <v>32</v>
      </c>
      <c r="AX2139" s="14" t="s">
        <v>76</v>
      </c>
      <c r="AY2139" s="231" t="s">
        <v>272</v>
      </c>
    </row>
    <row r="2140" spans="1:65" s="13" customFormat="1" ht="11.25">
      <c r="B2140" s="210"/>
      <c r="C2140" s="211"/>
      <c r="D2140" s="212" t="s">
        <v>283</v>
      </c>
      <c r="E2140" s="213" t="s">
        <v>1</v>
      </c>
      <c r="F2140" s="214" t="s">
        <v>854</v>
      </c>
      <c r="G2140" s="211"/>
      <c r="H2140" s="213" t="s">
        <v>1</v>
      </c>
      <c r="I2140" s="215"/>
      <c r="J2140" s="211"/>
      <c r="K2140" s="211"/>
      <c r="L2140" s="216"/>
      <c r="M2140" s="217"/>
      <c r="N2140" s="218"/>
      <c r="O2140" s="218"/>
      <c r="P2140" s="218"/>
      <c r="Q2140" s="218"/>
      <c r="R2140" s="218"/>
      <c r="S2140" s="218"/>
      <c r="T2140" s="219"/>
      <c r="AT2140" s="220" t="s">
        <v>283</v>
      </c>
      <c r="AU2140" s="220" t="s">
        <v>291</v>
      </c>
      <c r="AV2140" s="13" t="s">
        <v>16</v>
      </c>
      <c r="AW2140" s="13" t="s">
        <v>32</v>
      </c>
      <c r="AX2140" s="13" t="s">
        <v>76</v>
      </c>
      <c r="AY2140" s="220" t="s">
        <v>272</v>
      </c>
    </row>
    <row r="2141" spans="1:65" s="14" customFormat="1" ht="11.25">
      <c r="B2141" s="221"/>
      <c r="C2141" s="222"/>
      <c r="D2141" s="212" t="s">
        <v>283</v>
      </c>
      <c r="E2141" s="223" t="s">
        <v>1</v>
      </c>
      <c r="F2141" s="224" t="s">
        <v>1936</v>
      </c>
      <c r="G2141" s="222"/>
      <c r="H2141" s="225">
        <v>62.1</v>
      </c>
      <c r="I2141" s="226"/>
      <c r="J2141" s="222"/>
      <c r="K2141" s="222"/>
      <c r="L2141" s="227"/>
      <c r="M2141" s="228"/>
      <c r="N2141" s="229"/>
      <c r="O2141" s="229"/>
      <c r="P2141" s="229"/>
      <c r="Q2141" s="229"/>
      <c r="R2141" s="229"/>
      <c r="S2141" s="229"/>
      <c r="T2141" s="230"/>
      <c r="AT2141" s="231" t="s">
        <v>283</v>
      </c>
      <c r="AU2141" s="231" t="s">
        <v>291</v>
      </c>
      <c r="AV2141" s="14" t="s">
        <v>84</v>
      </c>
      <c r="AW2141" s="14" t="s">
        <v>32</v>
      </c>
      <c r="AX2141" s="14" t="s">
        <v>76</v>
      </c>
      <c r="AY2141" s="231" t="s">
        <v>272</v>
      </c>
    </row>
    <row r="2142" spans="1:65" s="2" customFormat="1" ht="24.2" customHeight="1">
      <c r="A2142" s="34"/>
      <c r="B2142" s="35"/>
      <c r="C2142" s="232" t="s">
        <v>1937</v>
      </c>
      <c r="D2142" s="232" t="s">
        <v>394</v>
      </c>
      <c r="E2142" s="233" t="s">
        <v>1938</v>
      </c>
      <c r="F2142" s="234" t="s">
        <v>1939</v>
      </c>
      <c r="G2142" s="235" t="s">
        <v>185</v>
      </c>
      <c r="H2142" s="236">
        <v>1224.7940000000001</v>
      </c>
      <c r="I2142" s="237"/>
      <c r="J2142" s="238">
        <f>ROUND(I2142*H2142,2)</f>
        <v>0</v>
      </c>
      <c r="K2142" s="234" t="s">
        <v>278</v>
      </c>
      <c r="L2142" s="239"/>
      <c r="M2142" s="240" t="s">
        <v>1</v>
      </c>
      <c r="N2142" s="241" t="s">
        <v>41</v>
      </c>
      <c r="O2142" s="71"/>
      <c r="P2142" s="201">
        <f>O2142*H2142</f>
        <v>0</v>
      </c>
      <c r="Q2142" s="201">
        <v>3.0000000000000001E-5</v>
      </c>
      <c r="R2142" s="201">
        <f>Q2142*H2142</f>
        <v>3.6743820000000003E-2</v>
      </c>
      <c r="S2142" s="201">
        <v>0</v>
      </c>
      <c r="T2142" s="202">
        <f>S2142*H2142</f>
        <v>0</v>
      </c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R2142" s="203" t="s">
        <v>313</v>
      </c>
      <c r="AT2142" s="203" t="s">
        <v>394</v>
      </c>
      <c r="AU2142" s="203" t="s">
        <v>291</v>
      </c>
      <c r="AY2142" s="17" t="s">
        <v>272</v>
      </c>
      <c r="BE2142" s="204">
        <f>IF(N2142="základní",J2142,0)</f>
        <v>0</v>
      </c>
      <c r="BF2142" s="204">
        <f>IF(N2142="snížená",J2142,0)</f>
        <v>0</v>
      </c>
      <c r="BG2142" s="204">
        <f>IF(N2142="zákl. přenesená",J2142,0)</f>
        <v>0</v>
      </c>
      <c r="BH2142" s="204">
        <f>IF(N2142="sníž. přenesená",J2142,0)</f>
        <v>0</v>
      </c>
      <c r="BI2142" s="204">
        <f>IF(N2142="nulová",J2142,0)</f>
        <v>0</v>
      </c>
      <c r="BJ2142" s="17" t="s">
        <v>16</v>
      </c>
      <c r="BK2142" s="204">
        <f>ROUND(I2142*H2142,2)</f>
        <v>0</v>
      </c>
      <c r="BL2142" s="17" t="s">
        <v>279</v>
      </c>
      <c r="BM2142" s="203" t="s">
        <v>1940</v>
      </c>
    </row>
    <row r="2143" spans="1:65" s="14" customFormat="1" ht="11.25">
      <c r="B2143" s="221"/>
      <c r="C2143" s="222"/>
      <c r="D2143" s="212" t="s">
        <v>283</v>
      </c>
      <c r="E2143" s="222"/>
      <c r="F2143" s="224" t="s">
        <v>1941</v>
      </c>
      <c r="G2143" s="222"/>
      <c r="H2143" s="225">
        <v>1224.7940000000001</v>
      </c>
      <c r="I2143" s="226"/>
      <c r="J2143" s="222"/>
      <c r="K2143" s="222"/>
      <c r="L2143" s="227"/>
      <c r="M2143" s="228"/>
      <c r="N2143" s="229"/>
      <c r="O2143" s="229"/>
      <c r="P2143" s="229"/>
      <c r="Q2143" s="229"/>
      <c r="R2143" s="229"/>
      <c r="S2143" s="229"/>
      <c r="T2143" s="230"/>
      <c r="AT2143" s="231" t="s">
        <v>283</v>
      </c>
      <c r="AU2143" s="231" t="s">
        <v>291</v>
      </c>
      <c r="AV2143" s="14" t="s">
        <v>84</v>
      </c>
      <c r="AW2143" s="14" t="s">
        <v>4</v>
      </c>
      <c r="AX2143" s="14" t="s">
        <v>16</v>
      </c>
      <c r="AY2143" s="231" t="s">
        <v>272</v>
      </c>
    </row>
    <row r="2144" spans="1:65" s="2" customFormat="1" ht="24.2" customHeight="1">
      <c r="A2144" s="34"/>
      <c r="B2144" s="35"/>
      <c r="C2144" s="192" t="s">
        <v>1942</v>
      </c>
      <c r="D2144" s="192" t="s">
        <v>274</v>
      </c>
      <c r="E2144" s="193" t="s">
        <v>1943</v>
      </c>
      <c r="F2144" s="194" t="s">
        <v>1944</v>
      </c>
      <c r="G2144" s="195" t="s">
        <v>185</v>
      </c>
      <c r="H2144" s="196">
        <v>565.22500000000002</v>
      </c>
      <c r="I2144" s="197"/>
      <c r="J2144" s="198">
        <f>ROUND(I2144*H2144,2)</f>
        <v>0</v>
      </c>
      <c r="K2144" s="194" t="s">
        <v>278</v>
      </c>
      <c r="L2144" s="39"/>
      <c r="M2144" s="199" t="s">
        <v>1</v>
      </c>
      <c r="N2144" s="200" t="s">
        <v>41</v>
      </c>
      <c r="O2144" s="71"/>
      <c r="P2144" s="201">
        <f>O2144*H2144</f>
        <v>0</v>
      </c>
      <c r="Q2144" s="201">
        <v>0</v>
      </c>
      <c r="R2144" s="201">
        <f>Q2144*H2144</f>
        <v>0</v>
      </c>
      <c r="S2144" s="201">
        <v>0</v>
      </c>
      <c r="T2144" s="202">
        <f>S2144*H2144</f>
        <v>0</v>
      </c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4"/>
      <c r="AE2144" s="34"/>
      <c r="AR2144" s="203" t="s">
        <v>279</v>
      </c>
      <c r="AT2144" s="203" t="s">
        <v>274</v>
      </c>
      <c r="AU2144" s="203" t="s">
        <v>291</v>
      </c>
      <c r="AY2144" s="17" t="s">
        <v>272</v>
      </c>
      <c r="BE2144" s="204">
        <f>IF(N2144="základní",J2144,0)</f>
        <v>0</v>
      </c>
      <c r="BF2144" s="204">
        <f>IF(N2144="snížená",J2144,0)</f>
        <v>0</v>
      </c>
      <c r="BG2144" s="204">
        <f>IF(N2144="zákl. přenesená",J2144,0)</f>
        <v>0</v>
      </c>
      <c r="BH2144" s="204">
        <f>IF(N2144="sníž. přenesená",J2144,0)</f>
        <v>0</v>
      </c>
      <c r="BI2144" s="204">
        <f>IF(N2144="nulová",J2144,0)</f>
        <v>0</v>
      </c>
      <c r="BJ2144" s="17" t="s">
        <v>16</v>
      </c>
      <c r="BK2144" s="204">
        <f>ROUND(I2144*H2144,2)</f>
        <v>0</v>
      </c>
      <c r="BL2144" s="17" t="s">
        <v>279</v>
      </c>
      <c r="BM2144" s="203" t="s">
        <v>1945</v>
      </c>
    </row>
    <row r="2145" spans="1:65" s="2" customFormat="1" ht="11.25">
      <c r="A2145" s="34"/>
      <c r="B2145" s="35"/>
      <c r="C2145" s="36"/>
      <c r="D2145" s="205" t="s">
        <v>281</v>
      </c>
      <c r="E2145" s="36"/>
      <c r="F2145" s="206" t="s">
        <v>1946</v>
      </c>
      <c r="G2145" s="36"/>
      <c r="H2145" s="36"/>
      <c r="I2145" s="207"/>
      <c r="J2145" s="36"/>
      <c r="K2145" s="36"/>
      <c r="L2145" s="39"/>
      <c r="M2145" s="208"/>
      <c r="N2145" s="209"/>
      <c r="O2145" s="71"/>
      <c r="P2145" s="71"/>
      <c r="Q2145" s="71"/>
      <c r="R2145" s="71"/>
      <c r="S2145" s="71"/>
      <c r="T2145" s="72"/>
      <c r="U2145" s="34"/>
      <c r="V2145" s="34"/>
      <c r="W2145" s="34"/>
      <c r="X2145" s="34"/>
      <c r="Y2145" s="34"/>
      <c r="Z2145" s="34"/>
      <c r="AA2145" s="34"/>
      <c r="AB2145" s="34"/>
      <c r="AC2145" s="34"/>
      <c r="AD2145" s="34"/>
      <c r="AE2145" s="34"/>
      <c r="AT2145" s="17" t="s">
        <v>281</v>
      </c>
      <c r="AU2145" s="17" t="s">
        <v>291</v>
      </c>
    </row>
    <row r="2146" spans="1:65" s="13" customFormat="1" ht="22.5">
      <c r="B2146" s="210"/>
      <c r="C2146" s="211"/>
      <c r="D2146" s="212" t="s">
        <v>283</v>
      </c>
      <c r="E2146" s="213" t="s">
        <v>1</v>
      </c>
      <c r="F2146" s="214" t="s">
        <v>1913</v>
      </c>
      <c r="G2146" s="211"/>
      <c r="H2146" s="213" t="s">
        <v>1</v>
      </c>
      <c r="I2146" s="215"/>
      <c r="J2146" s="211"/>
      <c r="K2146" s="211"/>
      <c r="L2146" s="216"/>
      <c r="M2146" s="217"/>
      <c r="N2146" s="218"/>
      <c r="O2146" s="218"/>
      <c r="P2146" s="218"/>
      <c r="Q2146" s="218"/>
      <c r="R2146" s="218"/>
      <c r="S2146" s="218"/>
      <c r="T2146" s="219"/>
      <c r="AT2146" s="220" t="s">
        <v>283</v>
      </c>
      <c r="AU2146" s="220" t="s">
        <v>291</v>
      </c>
      <c r="AV2146" s="13" t="s">
        <v>16</v>
      </c>
      <c r="AW2146" s="13" t="s">
        <v>32</v>
      </c>
      <c r="AX2146" s="13" t="s">
        <v>76</v>
      </c>
      <c r="AY2146" s="220" t="s">
        <v>272</v>
      </c>
    </row>
    <row r="2147" spans="1:65" s="13" customFormat="1" ht="11.25">
      <c r="B2147" s="210"/>
      <c r="C2147" s="211"/>
      <c r="D2147" s="212" t="s">
        <v>283</v>
      </c>
      <c r="E2147" s="213" t="s">
        <v>1</v>
      </c>
      <c r="F2147" s="214" t="s">
        <v>285</v>
      </c>
      <c r="G2147" s="211"/>
      <c r="H2147" s="213" t="s">
        <v>1</v>
      </c>
      <c r="I2147" s="215"/>
      <c r="J2147" s="211"/>
      <c r="K2147" s="211"/>
      <c r="L2147" s="216"/>
      <c r="M2147" s="217"/>
      <c r="N2147" s="218"/>
      <c r="O2147" s="218"/>
      <c r="P2147" s="218"/>
      <c r="Q2147" s="218"/>
      <c r="R2147" s="218"/>
      <c r="S2147" s="218"/>
      <c r="T2147" s="219"/>
      <c r="AT2147" s="220" t="s">
        <v>283</v>
      </c>
      <c r="AU2147" s="220" t="s">
        <v>291</v>
      </c>
      <c r="AV2147" s="13" t="s">
        <v>16</v>
      </c>
      <c r="AW2147" s="13" t="s">
        <v>32</v>
      </c>
      <c r="AX2147" s="13" t="s">
        <v>76</v>
      </c>
      <c r="AY2147" s="220" t="s">
        <v>272</v>
      </c>
    </row>
    <row r="2148" spans="1:65" s="13" customFormat="1" ht="11.25">
      <c r="B2148" s="210"/>
      <c r="C2148" s="211"/>
      <c r="D2148" s="212" t="s">
        <v>283</v>
      </c>
      <c r="E2148" s="213" t="s">
        <v>1</v>
      </c>
      <c r="F2148" s="214" t="s">
        <v>831</v>
      </c>
      <c r="G2148" s="211"/>
      <c r="H2148" s="213" t="s">
        <v>1</v>
      </c>
      <c r="I2148" s="215"/>
      <c r="J2148" s="211"/>
      <c r="K2148" s="211"/>
      <c r="L2148" s="216"/>
      <c r="M2148" s="217"/>
      <c r="N2148" s="218"/>
      <c r="O2148" s="218"/>
      <c r="P2148" s="218"/>
      <c r="Q2148" s="218"/>
      <c r="R2148" s="218"/>
      <c r="S2148" s="218"/>
      <c r="T2148" s="219"/>
      <c r="AT2148" s="220" t="s">
        <v>283</v>
      </c>
      <c r="AU2148" s="220" t="s">
        <v>291</v>
      </c>
      <c r="AV2148" s="13" t="s">
        <v>16</v>
      </c>
      <c r="AW2148" s="13" t="s">
        <v>32</v>
      </c>
      <c r="AX2148" s="13" t="s">
        <v>76</v>
      </c>
      <c r="AY2148" s="220" t="s">
        <v>272</v>
      </c>
    </row>
    <row r="2149" spans="1:65" s="14" customFormat="1" ht="11.25">
      <c r="B2149" s="221"/>
      <c r="C2149" s="222"/>
      <c r="D2149" s="212" t="s">
        <v>283</v>
      </c>
      <c r="E2149" s="223" t="s">
        <v>1</v>
      </c>
      <c r="F2149" s="224" t="s">
        <v>1947</v>
      </c>
      <c r="G2149" s="222"/>
      <c r="H2149" s="225">
        <v>133.30000000000001</v>
      </c>
      <c r="I2149" s="226"/>
      <c r="J2149" s="222"/>
      <c r="K2149" s="222"/>
      <c r="L2149" s="227"/>
      <c r="M2149" s="228"/>
      <c r="N2149" s="229"/>
      <c r="O2149" s="229"/>
      <c r="P2149" s="229"/>
      <c r="Q2149" s="229"/>
      <c r="R2149" s="229"/>
      <c r="S2149" s="229"/>
      <c r="T2149" s="230"/>
      <c r="AT2149" s="231" t="s">
        <v>283</v>
      </c>
      <c r="AU2149" s="231" t="s">
        <v>291</v>
      </c>
      <c r="AV2149" s="14" t="s">
        <v>84</v>
      </c>
      <c r="AW2149" s="14" t="s">
        <v>32</v>
      </c>
      <c r="AX2149" s="14" t="s">
        <v>76</v>
      </c>
      <c r="AY2149" s="231" t="s">
        <v>272</v>
      </c>
    </row>
    <row r="2150" spans="1:65" s="14" customFormat="1" ht="11.25">
      <c r="B2150" s="221"/>
      <c r="C2150" s="222"/>
      <c r="D2150" s="212" t="s">
        <v>283</v>
      </c>
      <c r="E2150" s="223" t="s">
        <v>1</v>
      </c>
      <c r="F2150" s="224" t="s">
        <v>1948</v>
      </c>
      <c r="G2150" s="222"/>
      <c r="H2150" s="225">
        <v>46.9</v>
      </c>
      <c r="I2150" s="226"/>
      <c r="J2150" s="222"/>
      <c r="K2150" s="222"/>
      <c r="L2150" s="227"/>
      <c r="M2150" s="228"/>
      <c r="N2150" s="229"/>
      <c r="O2150" s="229"/>
      <c r="P2150" s="229"/>
      <c r="Q2150" s="229"/>
      <c r="R2150" s="229"/>
      <c r="S2150" s="229"/>
      <c r="T2150" s="230"/>
      <c r="AT2150" s="231" t="s">
        <v>283</v>
      </c>
      <c r="AU2150" s="231" t="s">
        <v>291</v>
      </c>
      <c r="AV2150" s="14" t="s">
        <v>84</v>
      </c>
      <c r="AW2150" s="14" t="s">
        <v>32</v>
      </c>
      <c r="AX2150" s="14" t="s">
        <v>76</v>
      </c>
      <c r="AY2150" s="231" t="s">
        <v>272</v>
      </c>
    </row>
    <row r="2151" spans="1:65" s="13" customFormat="1" ht="11.25">
      <c r="B2151" s="210"/>
      <c r="C2151" s="211"/>
      <c r="D2151" s="212" t="s">
        <v>283</v>
      </c>
      <c r="E2151" s="213" t="s">
        <v>1</v>
      </c>
      <c r="F2151" s="214" t="s">
        <v>833</v>
      </c>
      <c r="G2151" s="211"/>
      <c r="H2151" s="213" t="s">
        <v>1</v>
      </c>
      <c r="I2151" s="215"/>
      <c r="J2151" s="211"/>
      <c r="K2151" s="211"/>
      <c r="L2151" s="216"/>
      <c r="M2151" s="217"/>
      <c r="N2151" s="218"/>
      <c r="O2151" s="218"/>
      <c r="P2151" s="218"/>
      <c r="Q2151" s="218"/>
      <c r="R2151" s="218"/>
      <c r="S2151" s="218"/>
      <c r="T2151" s="219"/>
      <c r="AT2151" s="220" t="s">
        <v>283</v>
      </c>
      <c r="AU2151" s="220" t="s">
        <v>291</v>
      </c>
      <c r="AV2151" s="13" t="s">
        <v>16</v>
      </c>
      <c r="AW2151" s="13" t="s">
        <v>32</v>
      </c>
      <c r="AX2151" s="13" t="s">
        <v>76</v>
      </c>
      <c r="AY2151" s="220" t="s">
        <v>272</v>
      </c>
    </row>
    <row r="2152" spans="1:65" s="14" customFormat="1" ht="22.5">
      <c r="B2152" s="221"/>
      <c r="C2152" s="222"/>
      <c r="D2152" s="212" t="s">
        <v>283</v>
      </c>
      <c r="E2152" s="223" t="s">
        <v>1</v>
      </c>
      <c r="F2152" s="224" t="s">
        <v>1949</v>
      </c>
      <c r="G2152" s="222"/>
      <c r="H2152" s="225">
        <v>163.42500000000001</v>
      </c>
      <c r="I2152" s="226"/>
      <c r="J2152" s="222"/>
      <c r="K2152" s="222"/>
      <c r="L2152" s="227"/>
      <c r="M2152" s="228"/>
      <c r="N2152" s="229"/>
      <c r="O2152" s="229"/>
      <c r="P2152" s="229"/>
      <c r="Q2152" s="229"/>
      <c r="R2152" s="229"/>
      <c r="S2152" s="229"/>
      <c r="T2152" s="230"/>
      <c r="AT2152" s="231" t="s">
        <v>283</v>
      </c>
      <c r="AU2152" s="231" t="s">
        <v>291</v>
      </c>
      <c r="AV2152" s="14" t="s">
        <v>84</v>
      </c>
      <c r="AW2152" s="14" t="s">
        <v>32</v>
      </c>
      <c r="AX2152" s="14" t="s">
        <v>76</v>
      </c>
      <c r="AY2152" s="231" t="s">
        <v>272</v>
      </c>
    </row>
    <row r="2153" spans="1:65" s="14" customFormat="1" ht="22.5">
      <c r="B2153" s="221"/>
      <c r="C2153" s="222"/>
      <c r="D2153" s="212" t="s">
        <v>283</v>
      </c>
      <c r="E2153" s="223" t="s">
        <v>1</v>
      </c>
      <c r="F2153" s="224" t="s">
        <v>1950</v>
      </c>
      <c r="G2153" s="222"/>
      <c r="H2153" s="225">
        <v>69.3</v>
      </c>
      <c r="I2153" s="226"/>
      <c r="J2153" s="222"/>
      <c r="K2153" s="222"/>
      <c r="L2153" s="227"/>
      <c r="M2153" s="228"/>
      <c r="N2153" s="229"/>
      <c r="O2153" s="229"/>
      <c r="P2153" s="229"/>
      <c r="Q2153" s="229"/>
      <c r="R2153" s="229"/>
      <c r="S2153" s="229"/>
      <c r="T2153" s="230"/>
      <c r="AT2153" s="231" t="s">
        <v>283</v>
      </c>
      <c r="AU2153" s="231" t="s">
        <v>291</v>
      </c>
      <c r="AV2153" s="14" t="s">
        <v>84</v>
      </c>
      <c r="AW2153" s="14" t="s">
        <v>32</v>
      </c>
      <c r="AX2153" s="14" t="s">
        <v>76</v>
      </c>
      <c r="AY2153" s="231" t="s">
        <v>272</v>
      </c>
    </row>
    <row r="2154" spans="1:65" s="13" customFormat="1" ht="11.25">
      <c r="B2154" s="210"/>
      <c r="C2154" s="211"/>
      <c r="D2154" s="212" t="s">
        <v>283</v>
      </c>
      <c r="E2154" s="213" t="s">
        <v>1</v>
      </c>
      <c r="F2154" s="214" t="s">
        <v>837</v>
      </c>
      <c r="G2154" s="211"/>
      <c r="H2154" s="213" t="s">
        <v>1</v>
      </c>
      <c r="I2154" s="215"/>
      <c r="J2154" s="211"/>
      <c r="K2154" s="211"/>
      <c r="L2154" s="216"/>
      <c r="M2154" s="217"/>
      <c r="N2154" s="218"/>
      <c r="O2154" s="218"/>
      <c r="P2154" s="218"/>
      <c r="Q2154" s="218"/>
      <c r="R2154" s="218"/>
      <c r="S2154" s="218"/>
      <c r="T2154" s="219"/>
      <c r="AT2154" s="220" t="s">
        <v>283</v>
      </c>
      <c r="AU2154" s="220" t="s">
        <v>291</v>
      </c>
      <c r="AV2154" s="13" t="s">
        <v>16</v>
      </c>
      <c r="AW2154" s="13" t="s">
        <v>32</v>
      </c>
      <c r="AX2154" s="13" t="s">
        <v>76</v>
      </c>
      <c r="AY2154" s="220" t="s">
        <v>272</v>
      </c>
    </row>
    <row r="2155" spans="1:65" s="14" customFormat="1" ht="11.25">
      <c r="B2155" s="221"/>
      <c r="C2155" s="222"/>
      <c r="D2155" s="212" t="s">
        <v>283</v>
      </c>
      <c r="E2155" s="223" t="s">
        <v>1</v>
      </c>
      <c r="F2155" s="224" t="s">
        <v>1951</v>
      </c>
      <c r="G2155" s="222"/>
      <c r="H2155" s="225">
        <v>128.5</v>
      </c>
      <c r="I2155" s="226"/>
      <c r="J2155" s="222"/>
      <c r="K2155" s="222"/>
      <c r="L2155" s="227"/>
      <c r="M2155" s="228"/>
      <c r="N2155" s="229"/>
      <c r="O2155" s="229"/>
      <c r="P2155" s="229"/>
      <c r="Q2155" s="229"/>
      <c r="R2155" s="229"/>
      <c r="S2155" s="229"/>
      <c r="T2155" s="230"/>
      <c r="AT2155" s="231" t="s">
        <v>283</v>
      </c>
      <c r="AU2155" s="231" t="s">
        <v>291</v>
      </c>
      <c r="AV2155" s="14" t="s">
        <v>84</v>
      </c>
      <c r="AW2155" s="14" t="s">
        <v>32</v>
      </c>
      <c r="AX2155" s="14" t="s">
        <v>76</v>
      </c>
      <c r="AY2155" s="231" t="s">
        <v>272</v>
      </c>
    </row>
    <row r="2156" spans="1:65" s="14" customFormat="1" ht="11.25">
      <c r="B2156" s="221"/>
      <c r="C2156" s="222"/>
      <c r="D2156" s="212" t="s">
        <v>283</v>
      </c>
      <c r="E2156" s="223" t="s">
        <v>1</v>
      </c>
      <c r="F2156" s="224" t="s">
        <v>1952</v>
      </c>
      <c r="G2156" s="222"/>
      <c r="H2156" s="225">
        <v>11.4</v>
      </c>
      <c r="I2156" s="226"/>
      <c r="J2156" s="222"/>
      <c r="K2156" s="222"/>
      <c r="L2156" s="227"/>
      <c r="M2156" s="228"/>
      <c r="N2156" s="229"/>
      <c r="O2156" s="229"/>
      <c r="P2156" s="229"/>
      <c r="Q2156" s="229"/>
      <c r="R2156" s="229"/>
      <c r="S2156" s="229"/>
      <c r="T2156" s="230"/>
      <c r="AT2156" s="231" t="s">
        <v>283</v>
      </c>
      <c r="AU2156" s="231" t="s">
        <v>291</v>
      </c>
      <c r="AV2156" s="14" t="s">
        <v>84</v>
      </c>
      <c r="AW2156" s="14" t="s">
        <v>32</v>
      </c>
      <c r="AX2156" s="14" t="s">
        <v>76</v>
      </c>
      <c r="AY2156" s="231" t="s">
        <v>272</v>
      </c>
    </row>
    <row r="2157" spans="1:65" s="13" customFormat="1" ht="11.25">
      <c r="B2157" s="210"/>
      <c r="C2157" s="211"/>
      <c r="D2157" s="212" t="s">
        <v>283</v>
      </c>
      <c r="E2157" s="213" t="s">
        <v>1</v>
      </c>
      <c r="F2157" s="214" t="s">
        <v>854</v>
      </c>
      <c r="G2157" s="211"/>
      <c r="H2157" s="213" t="s">
        <v>1</v>
      </c>
      <c r="I2157" s="215"/>
      <c r="J2157" s="211"/>
      <c r="K2157" s="211"/>
      <c r="L2157" s="216"/>
      <c r="M2157" s="217"/>
      <c r="N2157" s="218"/>
      <c r="O2157" s="218"/>
      <c r="P2157" s="218"/>
      <c r="Q2157" s="218"/>
      <c r="R2157" s="218"/>
      <c r="S2157" s="218"/>
      <c r="T2157" s="219"/>
      <c r="AT2157" s="220" t="s">
        <v>283</v>
      </c>
      <c r="AU2157" s="220" t="s">
        <v>291</v>
      </c>
      <c r="AV2157" s="13" t="s">
        <v>16</v>
      </c>
      <c r="AW2157" s="13" t="s">
        <v>32</v>
      </c>
      <c r="AX2157" s="13" t="s">
        <v>76</v>
      </c>
      <c r="AY2157" s="220" t="s">
        <v>272</v>
      </c>
    </row>
    <row r="2158" spans="1:65" s="14" customFormat="1" ht="11.25">
      <c r="B2158" s="221"/>
      <c r="C2158" s="222"/>
      <c r="D2158" s="212" t="s">
        <v>283</v>
      </c>
      <c r="E2158" s="223" t="s">
        <v>1</v>
      </c>
      <c r="F2158" s="224" t="s">
        <v>1953</v>
      </c>
      <c r="G2158" s="222"/>
      <c r="H2158" s="225">
        <v>12.4</v>
      </c>
      <c r="I2158" s="226"/>
      <c r="J2158" s="222"/>
      <c r="K2158" s="222"/>
      <c r="L2158" s="227"/>
      <c r="M2158" s="228"/>
      <c r="N2158" s="229"/>
      <c r="O2158" s="229"/>
      <c r="P2158" s="229"/>
      <c r="Q2158" s="229"/>
      <c r="R2158" s="229"/>
      <c r="S2158" s="229"/>
      <c r="T2158" s="230"/>
      <c r="AT2158" s="231" t="s">
        <v>283</v>
      </c>
      <c r="AU2158" s="231" t="s">
        <v>291</v>
      </c>
      <c r="AV2158" s="14" t="s">
        <v>84</v>
      </c>
      <c r="AW2158" s="14" t="s">
        <v>32</v>
      </c>
      <c r="AX2158" s="14" t="s">
        <v>76</v>
      </c>
      <c r="AY2158" s="231" t="s">
        <v>272</v>
      </c>
    </row>
    <row r="2159" spans="1:65" s="2" customFormat="1" ht="24.2" customHeight="1">
      <c r="A2159" s="34"/>
      <c r="B2159" s="35"/>
      <c r="C2159" s="232" t="s">
        <v>1954</v>
      </c>
      <c r="D2159" s="232" t="s">
        <v>394</v>
      </c>
      <c r="E2159" s="233" t="s">
        <v>1955</v>
      </c>
      <c r="F2159" s="234" t="s">
        <v>1956</v>
      </c>
      <c r="G2159" s="235" t="s">
        <v>185</v>
      </c>
      <c r="H2159" s="236">
        <v>565.22500000000002</v>
      </c>
      <c r="I2159" s="237"/>
      <c r="J2159" s="238">
        <f>ROUND(I2159*H2159,2)</f>
        <v>0</v>
      </c>
      <c r="K2159" s="234" t="s">
        <v>278</v>
      </c>
      <c r="L2159" s="239"/>
      <c r="M2159" s="240" t="s">
        <v>1</v>
      </c>
      <c r="N2159" s="241" t="s">
        <v>41</v>
      </c>
      <c r="O2159" s="71"/>
      <c r="P2159" s="201">
        <f>O2159*H2159</f>
        <v>0</v>
      </c>
      <c r="Q2159" s="201">
        <v>4.0000000000000003E-5</v>
      </c>
      <c r="R2159" s="201">
        <f>Q2159*H2159</f>
        <v>2.2609000000000004E-2</v>
      </c>
      <c r="S2159" s="201">
        <v>0</v>
      </c>
      <c r="T2159" s="202">
        <f>S2159*H2159</f>
        <v>0</v>
      </c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R2159" s="203" t="s">
        <v>313</v>
      </c>
      <c r="AT2159" s="203" t="s">
        <v>394</v>
      </c>
      <c r="AU2159" s="203" t="s">
        <v>291</v>
      </c>
      <c r="AY2159" s="17" t="s">
        <v>272</v>
      </c>
      <c r="BE2159" s="204">
        <f>IF(N2159="základní",J2159,0)</f>
        <v>0</v>
      </c>
      <c r="BF2159" s="204">
        <f>IF(N2159="snížená",J2159,0)</f>
        <v>0</v>
      </c>
      <c r="BG2159" s="204">
        <f>IF(N2159="zákl. přenesená",J2159,0)</f>
        <v>0</v>
      </c>
      <c r="BH2159" s="204">
        <f>IF(N2159="sníž. přenesená",J2159,0)</f>
        <v>0</v>
      </c>
      <c r="BI2159" s="204">
        <f>IF(N2159="nulová",J2159,0)</f>
        <v>0</v>
      </c>
      <c r="BJ2159" s="17" t="s">
        <v>16</v>
      </c>
      <c r="BK2159" s="204">
        <f>ROUND(I2159*H2159,2)</f>
        <v>0</v>
      </c>
      <c r="BL2159" s="17" t="s">
        <v>279</v>
      </c>
      <c r="BM2159" s="203" t="s">
        <v>1957</v>
      </c>
    </row>
    <row r="2160" spans="1:65" s="12" customFormat="1" ht="20.85" customHeight="1">
      <c r="B2160" s="176"/>
      <c r="C2160" s="177"/>
      <c r="D2160" s="178" t="s">
        <v>75</v>
      </c>
      <c r="E2160" s="190" t="s">
        <v>741</v>
      </c>
      <c r="F2160" s="190" t="s">
        <v>1958</v>
      </c>
      <c r="G2160" s="177"/>
      <c r="H2160" s="177"/>
      <c r="I2160" s="180"/>
      <c r="J2160" s="191">
        <f>BK2160</f>
        <v>0</v>
      </c>
      <c r="K2160" s="177"/>
      <c r="L2160" s="182"/>
      <c r="M2160" s="183"/>
      <c r="N2160" s="184"/>
      <c r="O2160" s="184"/>
      <c r="P2160" s="185">
        <f>SUM(P2161:P2547)</f>
        <v>0</v>
      </c>
      <c r="Q2160" s="184"/>
      <c r="R2160" s="185">
        <f>SUM(R2161:R2547)</f>
        <v>111.05445492999999</v>
      </c>
      <c r="S2160" s="184"/>
      <c r="T2160" s="186">
        <f>SUM(T2161:T2547)</f>
        <v>0</v>
      </c>
      <c r="AR2160" s="187" t="s">
        <v>16</v>
      </c>
      <c r="AT2160" s="188" t="s">
        <v>75</v>
      </c>
      <c r="AU2160" s="188" t="s">
        <v>84</v>
      </c>
      <c r="AY2160" s="187" t="s">
        <v>272</v>
      </c>
      <c r="BK2160" s="189">
        <f>SUM(BK2161:BK2547)</f>
        <v>0</v>
      </c>
    </row>
    <row r="2161" spans="1:65" s="2" customFormat="1" ht="24.2" customHeight="1">
      <c r="A2161" s="34"/>
      <c r="B2161" s="35"/>
      <c r="C2161" s="192" t="s">
        <v>1959</v>
      </c>
      <c r="D2161" s="192" t="s">
        <v>274</v>
      </c>
      <c r="E2161" s="193" t="s">
        <v>1960</v>
      </c>
      <c r="F2161" s="194" t="s">
        <v>1961</v>
      </c>
      <c r="G2161" s="195" t="s">
        <v>156</v>
      </c>
      <c r="H2161" s="196">
        <v>1561.402</v>
      </c>
      <c r="I2161" s="197"/>
      <c r="J2161" s="198">
        <f>ROUND(I2161*H2161,2)</f>
        <v>0</v>
      </c>
      <c r="K2161" s="194" t="s">
        <v>278</v>
      </c>
      <c r="L2161" s="39"/>
      <c r="M2161" s="199" t="s">
        <v>1</v>
      </c>
      <c r="N2161" s="200" t="s">
        <v>41</v>
      </c>
      <c r="O2161" s="71"/>
      <c r="P2161" s="201">
        <f>O2161*H2161</f>
        <v>0</v>
      </c>
      <c r="Q2161" s="201">
        <v>7.3499999999999998E-3</v>
      </c>
      <c r="R2161" s="201">
        <f>Q2161*H2161</f>
        <v>11.4763047</v>
      </c>
      <c r="S2161" s="201">
        <v>0</v>
      </c>
      <c r="T2161" s="202">
        <f>S2161*H2161</f>
        <v>0</v>
      </c>
      <c r="U2161" s="34"/>
      <c r="V2161" s="34"/>
      <c r="W2161" s="34"/>
      <c r="X2161" s="34"/>
      <c r="Y2161" s="34"/>
      <c r="Z2161" s="34"/>
      <c r="AA2161" s="34"/>
      <c r="AB2161" s="34"/>
      <c r="AC2161" s="34"/>
      <c r="AD2161" s="34"/>
      <c r="AE2161" s="34"/>
      <c r="AR2161" s="203" t="s">
        <v>279</v>
      </c>
      <c r="AT2161" s="203" t="s">
        <v>274</v>
      </c>
      <c r="AU2161" s="203" t="s">
        <v>291</v>
      </c>
      <c r="AY2161" s="17" t="s">
        <v>272</v>
      </c>
      <c r="BE2161" s="204">
        <f>IF(N2161="základní",J2161,0)</f>
        <v>0</v>
      </c>
      <c r="BF2161" s="204">
        <f>IF(N2161="snížená",J2161,0)</f>
        <v>0</v>
      </c>
      <c r="BG2161" s="204">
        <f>IF(N2161="zákl. přenesená",J2161,0)</f>
        <v>0</v>
      </c>
      <c r="BH2161" s="204">
        <f>IF(N2161="sníž. přenesená",J2161,0)</f>
        <v>0</v>
      </c>
      <c r="BI2161" s="204">
        <f>IF(N2161="nulová",J2161,0)</f>
        <v>0</v>
      </c>
      <c r="BJ2161" s="17" t="s">
        <v>16</v>
      </c>
      <c r="BK2161" s="204">
        <f>ROUND(I2161*H2161,2)</f>
        <v>0</v>
      </c>
      <c r="BL2161" s="17" t="s">
        <v>279</v>
      </c>
      <c r="BM2161" s="203" t="s">
        <v>1962</v>
      </c>
    </row>
    <row r="2162" spans="1:65" s="2" customFormat="1" ht="11.25">
      <c r="A2162" s="34"/>
      <c r="B2162" s="35"/>
      <c r="C2162" s="36"/>
      <c r="D2162" s="205" t="s">
        <v>281</v>
      </c>
      <c r="E2162" s="36"/>
      <c r="F2162" s="206" t="s">
        <v>1963</v>
      </c>
      <c r="G2162" s="36"/>
      <c r="H2162" s="36"/>
      <c r="I2162" s="207"/>
      <c r="J2162" s="36"/>
      <c r="K2162" s="36"/>
      <c r="L2162" s="39"/>
      <c r="M2162" s="208"/>
      <c r="N2162" s="209"/>
      <c r="O2162" s="71"/>
      <c r="P2162" s="71"/>
      <c r="Q2162" s="71"/>
      <c r="R2162" s="71"/>
      <c r="S2162" s="71"/>
      <c r="T2162" s="72"/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4"/>
      <c r="AE2162" s="34"/>
      <c r="AT2162" s="17" t="s">
        <v>281</v>
      </c>
      <c r="AU2162" s="17" t="s">
        <v>291</v>
      </c>
    </row>
    <row r="2163" spans="1:65" s="13" customFormat="1" ht="11.25">
      <c r="B2163" s="210"/>
      <c r="C2163" s="211"/>
      <c r="D2163" s="212" t="s">
        <v>283</v>
      </c>
      <c r="E2163" s="213" t="s">
        <v>1</v>
      </c>
      <c r="F2163" s="214" t="s">
        <v>1964</v>
      </c>
      <c r="G2163" s="211"/>
      <c r="H2163" s="213" t="s">
        <v>1</v>
      </c>
      <c r="I2163" s="215"/>
      <c r="J2163" s="211"/>
      <c r="K2163" s="211"/>
      <c r="L2163" s="216"/>
      <c r="M2163" s="217"/>
      <c r="N2163" s="218"/>
      <c r="O2163" s="218"/>
      <c r="P2163" s="218"/>
      <c r="Q2163" s="218"/>
      <c r="R2163" s="218"/>
      <c r="S2163" s="218"/>
      <c r="T2163" s="219"/>
      <c r="AT2163" s="220" t="s">
        <v>283</v>
      </c>
      <c r="AU2163" s="220" t="s">
        <v>291</v>
      </c>
      <c r="AV2163" s="13" t="s">
        <v>16</v>
      </c>
      <c r="AW2163" s="13" t="s">
        <v>32</v>
      </c>
      <c r="AX2163" s="13" t="s">
        <v>76</v>
      </c>
      <c r="AY2163" s="220" t="s">
        <v>272</v>
      </c>
    </row>
    <row r="2164" spans="1:65" s="14" customFormat="1" ht="11.25">
      <c r="B2164" s="221"/>
      <c r="C2164" s="222"/>
      <c r="D2164" s="212" t="s">
        <v>283</v>
      </c>
      <c r="E2164" s="223" t="s">
        <v>1</v>
      </c>
      <c r="F2164" s="224" t="s">
        <v>1965</v>
      </c>
      <c r="G2164" s="222"/>
      <c r="H2164" s="225">
        <v>1305.346</v>
      </c>
      <c r="I2164" s="226"/>
      <c r="J2164" s="222"/>
      <c r="K2164" s="222"/>
      <c r="L2164" s="227"/>
      <c r="M2164" s="228"/>
      <c r="N2164" s="229"/>
      <c r="O2164" s="229"/>
      <c r="P2164" s="229"/>
      <c r="Q2164" s="229"/>
      <c r="R2164" s="229"/>
      <c r="S2164" s="229"/>
      <c r="T2164" s="230"/>
      <c r="AT2164" s="231" t="s">
        <v>283</v>
      </c>
      <c r="AU2164" s="231" t="s">
        <v>291</v>
      </c>
      <c r="AV2164" s="14" t="s">
        <v>84</v>
      </c>
      <c r="AW2164" s="14" t="s">
        <v>32</v>
      </c>
      <c r="AX2164" s="14" t="s">
        <v>76</v>
      </c>
      <c r="AY2164" s="231" t="s">
        <v>272</v>
      </c>
    </row>
    <row r="2165" spans="1:65" s="14" customFormat="1" ht="11.25">
      <c r="B2165" s="221"/>
      <c r="C2165" s="222"/>
      <c r="D2165" s="212" t="s">
        <v>283</v>
      </c>
      <c r="E2165" s="223" t="s">
        <v>1</v>
      </c>
      <c r="F2165" s="224" t="s">
        <v>1966</v>
      </c>
      <c r="G2165" s="222"/>
      <c r="H2165" s="225">
        <v>256.05599999999998</v>
      </c>
      <c r="I2165" s="226"/>
      <c r="J2165" s="222"/>
      <c r="K2165" s="222"/>
      <c r="L2165" s="227"/>
      <c r="M2165" s="228"/>
      <c r="N2165" s="229"/>
      <c r="O2165" s="229"/>
      <c r="P2165" s="229"/>
      <c r="Q2165" s="229"/>
      <c r="R2165" s="229"/>
      <c r="S2165" s="229"/>
      <c r="T2165" s="230"/>
      <c r="AT2165" s="231" t="s">
        <v>283</v>
      </c>
      <c r="AU2165" s="231" t="s">
        <v>291</v>
      </c>
      <c r="AV2165" s="14" t="s">
        <v>84</v>
      </c>
      <c r="AW2165" s="14" t="s">
        <v>32</v>
      </c>
      <c r="AX2165" s="14" t="s">
        <v>76</v>
      </c>
      <c r="AY2165" s="231" t="s">
        <v>272</v>
      </c>
    </row>
    <row r="2166" spans="1:65" s="2" customFormat="1" ht="24.2" customHeight="1">
      <c r="A2166" s="34"/>
      <c r="B2166" s="35"/>
      <c r="C2166" s="192" t="s">
        <v>1967</v>
      </c>
      <c r="D2166" s="192" t="s">
        <v>274</v>
      </c>
      <c r="E2166" s="193" t="s">
        <v>1968</v>
      </c>
      <c r="F2166" s="194" t="s">
        <v>1969</v>
      </c>
      <c r="G2166" s="195" t="s">
        <v>156</v>
      </c>
      <c r="H2166" s="196">
        <v>1561.402</v>
      </c>
      <c r="I2166" s="197"/>
      <c r="J2166" s="198">
        <f>ROUND(I2166*H2166,2)</f>
        <v>0</v>
      </c>
      <c r="K2166" s="194" t="s">
        <v>278</v>
      </c>
      <c r="L2166" s="39"/>
      <c r="M2166" s="199" t="s">
        <v>1</v>
      </c>
      <c r="N2166" s="200" t="s">
        <v>41</v>
      </c>
      <c r="O2166" s="71"/>
      <c r="P2166" s="201">
        <f>O2166*H2166</f>
        <v>0</v>
      </c>
      <c r="Q2166" s="201">
        <v>2.0500000000000001E-2</v>
      </c>
      <c r="R2166" s="201">
        <f>Q2166*H2166</f>
        <v>32.008741000000001</v>
      </c>
      <c r="S2166" s="201">
        <v>0</v>
      </c>
      <c r="T2166" s="202">
        <f>S2166*H2166</f>
        <v>0</v>
      </c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R2166" s="203" t="s">
        <v>279</v>
      </c>
      <c r="AT2166" s="203" t="s">
        <v>274</v>
      </c>
      <c r="AU2166" s="203" t="s">
        <v>291</v>
      </c>
      <c r="AY2166" s="17" t="s">
        <v>272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7" t="s">
        <v>16</v>
      </c>
      <c r="BK2166" s="204">
        <f>ROUND(I2166*H2166,2)</f>
        <v>0</v>
      </c>
      <c r="BL2166" s="17" t="s">
        <v>279</v>
      </c>
      <c r="BM2166" s="203" t="s">
        <v>1970</v>
      </c>
    </row>
    <row r="2167" spans="1:65" s="2" customFormat="1" ht="11.25">
      <c r="A2167" s="34"/>
      <c r="B2167" s="35"/>
      <c r="C2167" s="36"/>
      <c r="D2167" s="205" t="s">
        <v>281</v>
      </c>
      <c r="E2167" s="36"/>
      <c r="F2167" s="206" t="s">
        <v>1971</v>
      </c>
      <c r="G2167" s="36"/>
      <c r="H2167" s="36"/>
      <c r="I2167" s="207"/>
      <c r="J2167" s="36"/>
      <c r="K2167" s="36"/>
      <c r="L2167" s="39"/>
      <c r="M2167" s="208"/>
      <c r="N2167" s="209"/>
      <c r="O2167" s="71"/>
      <c r="P2167" s="71"/>
      <c r="Q2167" s="71"/>
      <c r="R2167" s="71"/>
      <c r="S2167" s="71"/>
      <c r="T2167" s="72"/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4"/>
      <c r="AE2167" s="34"/>
      <c r="AT2167" s="17" t="s">
        <v>281</v>
      </c>
      <c r="AU2167" s="17" t="s">
        <v>291</v>
      </c>
    </row>
    <row r="2168" spans="1:65" s="2" customFormat="1" ht="24.2" customHeight="1">
      <c r="A2168" s="34"/>
      <c r="B2168" s="35"/>
      <c r="C2168" s="192" t="s">
        <v>1972</v>
      </c>
      <c r="D2168" s="192" t="s">
        <v>274</v>
      </c>
      <c r="E2168" s="193" t="s">
        <v>1973</v>
      </c>
      <c r="F2168" s="194" t="s">
        <v>1974</v>
      </c>
      <c r="G2168" s="195" t="s">
        <v>156</v>
      </c>
      <c r="H2168" s="196">
        <v>84.296000000000006</v>
      </c>
      <c r="I2168" s="197"/>
      <c r="J2168" s="198">
        <f>ROUND(I2168*H2168,2)</f>
        <v>0</v>
      </c>
      <c r="K2168" s="194" t="s">
        <v>278</v>
      </c>
      <c r="L2168" s="39"/>
      <c r="M2168" s="199" t="s">
        <v>1</v>
      </c>
      <c r="N2168" s="200" t="s">
        <v>41</v>
      </c>
      <c r="O2168" s="71"/>
      <c r="P2168" s="201">
        <f>O2168*H2168</f>
        <v>0</v>
      </c>
      <c r="Q2168" s="201">
        <v>1.146E-2</v>
      </c>
      <c r="R2168" s="201">
        <f>Q2168*H2168</f>
        <v>0.96603216000000003</v>
      </c>
      <c r="S2168" s="201">
        <v>0</v>
      </c>
      <c r="T2168" s="202">
        <f>S2168*H2168</f>
        <v>0</v>
      </c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  <c r="AR2168" s="203" t="s">
        <v>279</v>
      </c>
      <c r="AT2168" s="203" t="s">
        <v>274</v>
      </c>
      <c r="AU2168" s="203" t="s">
        <v>291</v>
      </c>
      <c r="AY2168" s="17" t="s">
        <v>272</v>
      </c>
      <c r="BE2168" s="204">
        <f>IF(N2168="základní",J2168,0)</f>
        <v>0</v>
      </c>
      <c r="BF2168" s="204">
        <f>IF(N2168="snížená",J2168,0)</f>
        <v>0</v>
      </c>
      <c r="BG2168" s="204">
        <f>IF(N2168="zákl. přenesená",J2168,0)</f>
        <v>0</v>
      </c>
      <c r="BH2168" s="204">
        <f>IF(N2168="sníž. přenesená",J2168,0)</f>
        <v>0</v>
      </c>
      <c r="BI2168" s="204">
        <f>IF(N2168="nulová",J2168,0)</f>
        <v>0</v>
      </c>
      <c r="BJ2168" s="17" t="s">
        <v>16</v>
      </c>
      <c r="BK2168" s="204">
        <f>ROUND(I2168*H2168,2)</f>
        <v>0</v>
      </c>
      <c r="BL2168" s="17" t="s">
        <v>279</v>
      </c>
      <c r="BM2168" s="203" t="s">
        <v>1975</v>
      </c>
    </row>
    <row r="2169" spans="1:65" s="2" customFormat="1" ht="11.25">
      <c r="A2169" s="34"/>
      <c r="B2169" s="35"/>
      <c r="C2169" s="36"/>
      <c r="D2169" s="205" t="s">
        <v>281</v>
      </c>
      <c r="E2169" s="36"/>
      <c r="F2169" s="206" t="s">
        <v>1976</v>
      </c>
      <c r="G2169" s="36"/>
      <c r="H2169" s="36"/>
      <c r="I2169" s="207"/>
      <c r="J2169" s="36"/>
      <c r="K2169" s="36"/>
      <c r="L2169" s="39"/>
      <c r="M2169" s="208"/>
      <c r="N2169" s="209"/>
      <c r="O2169" s="71"/>
      <c r="P2169" s="71"/>
      <c r="Q2169" s="71"/>
      <c r="R2169" s="71"/>
      <c r="S2169" s="71"/>
      <c r="T2169" s="72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4"/>
      <c r="AE2169" s="34"/>
      <c r="AT2169" s="17" t="s">
        <v>281</v>
      </c>
      <c r="AU2169" s="17" t="s">
        <v>291</v>
      </c>
    </row>
    <row r="2170" spans="1:65" s="13" customFormat="1" ht="22.5">
      <c r="B2170" s="210"/>
      <c r="C2170" s="211"/>
      <c r="D2170" s="212" t="s">
        <v>283</v>
      </c>
      <c r="E2170" s="213" t="s">
        <v>1</v>
      </c>
      <c r="F2170" s="214" t="s">
        <v>1977</v>
      </c>
      <c r="G2170" s="211"/>
      <c r="H2170" s="213" t="s">
        <v>1</v>
      </c>
      <c r="I2170" s="215"/>
      <c r="J2170" s="211"/>
      <c r="K2170" s="211"/>
      <c r="L2170" s="216"/>
      <c r="M2170" s="217"/>
      <c r="N2170" s="218"/>
      <c r="O2170" s="218"/>
      <c r="P2170" s="218"/>
      <c r="Q2170" s="218"/>
      <c r="R2170" s="218"/>
      <c r="S2170" s="218"/>
      <c r="T2170" s="219"/>
      <c r="AT2170" s="220" t="s">
        <v>283</v>
      </c>
      <c r="AU2170" s="220" t="s">
        <v>291</v>
      </c>
      <c r="AV2170" s="13" t="s">
        <v>16</v>
      </c>
      <c r="AW2170" s="13" t="s">
        <v>32</v>
      </c>
      <c r="AX2170" s="13" t="s">
        <v>76</v>
      </c>
      <c r="AY2170" s="220" t="s">
        <v>272</v>
      </c>
    </row>
    <row r="2171" spans="1:65" s="13" customFormat="1" ht="11.25">
      <c r="B2171" s="210"/>
      <c r="C2171" s="211"/>
      <c r="D2171" s="212" t="s">
        <v>283</v>
      </c>
      <c r="E2171" s="213" t="s">
        <v>1</v>
      </c>
      <c r="F2171" s="214" t="s">
        <v>285</v>
      </c>
      <c r="G2171" s="211"/>
      <c r="H2171" s="213" t="s">
        <v>1</v>
      </c>
      <c r="I2171" s="215"/>
      <c r="J2171" s="211"/>
      <c r="K2171" s="211"/>
      <c r="L2171" s="216"/>
      <c r="M2171" s="217"/>
      <c r="N2171" s="218"/>
      <c r="O2171" s="218"/>
      <c r="P2171" s="218"/>
      <c r="Q2171" s="218"/>
      <c r="R2171" s="218"/>
      <c r="S2171" s="218"/>
      <c r="T2171" s="219"/>
      <c r="AT2171" s="220" t="s">
        <v>283</v>
      </c>
      <c r="AU2171" s="220" t="s">
        <v>291</v>
      </c>
      <c r="AV2171" s="13" t="s">
        <v>16</v>
      </c>
      <c r="AW2171" s="13" t="s">
        <v>32</v>
      </c>
      <c r="AX2171" s="13" t="s">
        <v>76</v>
      </c>
      <c r="AY2171" s="220" t="s">
        <v>272</v>
      </c>
    </row>
    <row r="2172" spans="1:65" s="13" customFormat="1" ht="11.25">
      <c r="B2172" s="210"/>
      <c r="C2172" s="211"/>
      <c r="D2172" s="212" t="s">
        <v>283</v>
      </c>
      <c r="E2172" s="213" t="s">
        <v>1</v>
      </c>
      <c r="F2172" s="214" t="s">
        <v>1978</v>
      </c>
      <c r="G2172" s="211"/>
      <c r="H2172" s="213" t="s">
        <v>1</v>
      </c>
      <c r="I2172" s="215"/>
      <c r="J2172" s="211"/>
      <c r="K2172" s="211"/>
      <c r="L2172" s="216"/>
      <c r="M2172" s="217"/>
      <c r="N2172" s="218"/>
      <c r="O2172" s="218"/>
      <c r="P2172" s="218"/>
      <c r="Q2172" s="218"/>
      <c r="R2172" s="218"/>
      <c r="S2172" s="218"/>
      <c r="T2172" s="219"/>
      <c r="AT2172" s="220" t="s">
        <v>283</v>
      </c>
      <c r="AU2172" s="220" t="s">
        <v>291</v>
      </c>
      <c r="AV2172" s="13" t="s">
        <v>16</v>
      </c>
      <c r="AW2172" s="13" t="s">
        <v>32</v>
      </c>
      <c r="AX2172" s="13" t="s">
        <v>76</v>
      </c>
      <c r="AY2172" s="220" t="s">
        <v>272</v>
      </c>
    </row>
    <row r="2173" spans="1:65" s="13" customFormat="1" ht="11.25">
      <c r="B2173" s="210"/>
      <c r="C2173" s="211"/>
      <c r="D2173" s="212" t="s">
        <v>283</v>
      </c>
      <c r="E2173" s="213" t="s">
        <v>1</v>
      </c>
      <c r="F2173" s="214" t="s">
        <v>1979</v>
      </c>
      <c r="G2173" s="211"/>
      <c r="H2173" s="213" t="s">
        <v>1</v>
      </c>
      <c r="I2173" s="215"/>
      <c r="J2173" s="211"/>
      <c r="K2173" s="211"/>
      <c r="L2173" s="216"/>
      <c r="M2173" s="217"/>
      <c r="N2173" s="218"/>
      <c r="O2173" s="218"/>
      <c r="P2173" s="218"/>
      <c r="Q2173" s="218"/>
      <c r="R2173" s="218"/>
      <c r="S2173" s="218"/>
      <c r="T2173" s="219"/>
      <c r="AT2173" s="220" t="s">
        <v>283</v>
      </c>
      <c r="AU2173" s="220" t="s">
        <v>291</v>
      </c>
      <c r="AV2173" s="13" t="s">
        <v>16</v>
      </c>
      <c r="AW2173" s="13" t="s">
        <v>32</v>
      </c>
      <c r="AX2173" s="13" t="s">
        <v>76</v>
      </c>
      <c r="AY2173" s="220" t="s">
        <v>272</v>
      </c>
    </row>
    <row r="2174" spans="1:65" s="14" customFormat="1" ht="11.25">
      <c r="B2174" s="221"/>
      <c r="C2174" s="222"/>
      <c r="D2174" s="212" t="s">
        <v>283</v>
      </c>
      <c r="E2174" s="223" t="s">
        <v>1</v>
      </c>
      <c r="F2174" s="224" t="s">
        <v>1980</v>
      </c>
      <c r="G2174" s="222"/>
      <c r="H2174" s="225">
        <v>84.296000000000006</v>
      </c>
      <c r="I2174" s="226"/>
      <c r="J2174" s="222"/>
      <c r="K2174" s="222"/>
      <c r="L2174" s="227"/>
      <c r="M2174" s="228"/>
      <c r="N2174" s="229"/>
      <c r="O2174" s="229"/>
      <c r="P2174" s="229"/>
      <c r="Q2174" s="229"/>
      <c r="R2174" s="229"/>
      <c r="S2174" s="229"/>
      <c r="T2174" s="230"/>
      <c r="AT2174" s="231" t="s">
        <v>283</v>
      </c>
      <c r="AU2174" s="231" t="s">
        <v>291</v>
      </c>
      <c r="AV2174" s="14" t="s">
        <v>84</v>
      </c>
      <c r="AW2174" s="14" t="s">
        <v>32</v>
      </c>
      <c r="AX2174" s="14" t="s">
        <v>76</v>
      </c>
      <c r="AY2174" s="231" t="s">
        <v>272</v>
      </c>
    </row>
    <row r="2175" spans="1:65" s="2" customFormat="1" ht="44.25" customHeight="1">
      <c r="A2175" s="34"/>
      <c r="B2175" s="35"/>
      <c r="C2175" s="192" t="s">
        <v>1981</v>
      </c>
      <c r="D2175" s="192" t="s">
        <v>274</v>
      </c>
      <c r="E2175" s="193" t="s">
        <v>1982</v>
      </c>
      <c r="F2175" s="194" t="s">
        <v>1983</v>
      </c>
      <c r="G2175" s="195" t="s">
        <v>156</v>
      </c>
      <c r="H2175" s="196">
        <v>116.96599999999999</v>
      </c>
      <c r="I2175" s="197"/>
      <c r="J2175" s="198">
        <f>ROUND(I2175*H2175,2)</f>
        <v>0</v>
      </c>
      <c r="K2175" s="194" t="s">
        <v>278</v>
      </c>
      <c r="L2175" s="39"/>
      <c r="M2175" s="199" t="s">
        <v>1</v>
      </c>
      <c r="N2175" s="200" t="s">
        <v>41</v>
      </c>
      <c r="O2175" s="71"/>
      <c r="P2175" s="201">
        <f>O2175*H2175</f>
        <v>0</v>
      </c>
      <c r="Q2175" s="201">
        <v>8.5199999999999998E-3</v>
      </c>
      <c r="R2175" s="201">
        <f>Q2175*H2175</f>
        <v>0.99655031999999988</v>
      </c>
      <c r="S2175" s="201">
        <v>0</v>
      </c>
      <c r="T2175" s="202">
        <f>S2175*H2175</f>
        <v>0</v>
      </c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4"/>
      <c r="AE2175" s="34"/>
      <c r="AR2175" s="203" t="s">
        <v>279</v>
      </c>
      <c r="AT2175" s="203" t="s">
        <v>274</v>
      </c>
      <c r="AU2175" s="203" t="s">
        <v>291</v>
      </c>
      <c r="AY2175" s="17" t="s">
        <v>272</v>
      </c>
      <c r="BE2175" s="204">
        <f>IF(N2175="základní",J2175,0)</f>
        <v>0</v>
      </c>
      <c r="BF2175" s="204">
        <f>IF(N2175="snížená",J2175,0)</f>
        <v>0</v>
      </c>
      <c r="BG2175" s="204">
        <f>IF(N2175="zákl. přenesená",J2175,0)</f>
        <v>0</v>
      </c>
      <c r="BH2175" s="204">
        <f>IF(N2175="sníž. přenesená",J2175,0)</f>
        <v>0</v>
      </c>
      <c r="BI2175" s="204">
        <f>IF(N2175="nulová",J2175,0)</f>
        <v>0</v>
      </c>
      <c r="BJ2175" s="17" t="s">
        <v>16</v>
      </c>
      <c r="BK2175" s="204">
        <f>ROUND(I2175*H2175,2)</f>
        <v>0</v>
      </c>
      <c r="BL2175" s="17" t="s">
        <v>279</v>
      </c>
      <c r="BM2175" s="203" t="s">
        <v>1984</v>
      </c>
    </row>
    <row r="2176" spans="1:65" s="2" customFormat="1" ht="11.25">
      <c r="A2176" s="34"/>
      <c r="B2176" s="35"/>
      <c r="C2176" s="36"/>
      <c r="D2176" s="205" t="s">
        <v>281</v>
      </c>
      <c r="E2176" s="36"/>
      <c r="F2176" s="206" t="s">
        <v>1985</v>
      </c>
      <c r="G2176" s="36"/>
      <c r="H2176" s="36"/>
      <c r="I2176" s="207"/>
      <c r="J2176" s="36"/>
      <c r="K2176" s="36"/>
      <c r="L2176" s="39"/>
      <c r="M2176" s="208"/>
      <c r="N2176" s="209"/>
      <c r="O2176" s="71"/>
      <c r="P2176" s="71"/>
      <c r="Q2176" s="71"/>
      <c r="R2176" s="71"/>
      <c r="S2176" s="71"/>
      <c r="T2176" s="72"/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4"/>
      <c r="AE2176" s="34"/>
      <c r="AT2176" s="17" t="s">
        <v>281</v>
      </c>
      <c r="AU2176" s="17" t="s">
        <v>291</v>
      </c>
    </row>
    <row r="2177" spans="1:65" s="2" customFormat="1" ht="24.2" customHeight="1">
      <c r="A2177" s="34"/>
      <c r="B2177" s="35"/>
      <c r="C2177" s="232" t="s">
        <v>1986</v>
      </c>
      <c r="D2177" s="232" t="s">
        <v>394</v>
      </c>
      <c r="E2177" s="233" t="s">
        <v>1987</v>
      </c>
      <c r="F2177" s="234" t="s">
        <v>1988</v>
      </c>
      <c r="G2177" s="235" t="s">
        <v>156</v>
      </c>
      <c r="H2177" s="236">
        <v>9.5009999999999994</v>
      </c>
      <c r="I2177" s="237"/>
      <c r="J2177" s="238">
        <f>ROUND(I2177*H2177,2)</f>
        <v>0</v>
      </c>
      <c r="K2177" s="234" t="s">
        <v>1</v>
      </c>
      <c r="L2177" s="239"/>
      <c r="M2177" s="240" t="s">
        <v>1</v>
      </c>
      <c r="N2177" s="241" t="s">
        <v>41</v>
      </c>
      <c r="O2177" s="71"/>
      <c r="P2177" s="201">
        <f>O2177*H2177</f>
        <v>0</v>
      </c>
      <c r="Q2177" s="201">
        <v>3.2000000000000001E-2</v>
      </c>
      <c r="R2177" s="201">
        <f>Q2177*H2177</f>
        <v>0.30403199999999997</v>
      </c>
      <c r="S2177" s="201">
        <v>0</v>
      </c>
      <c r="T2177" s="202">
        <f>S2177*H2177</f>
        <v>0</v>
      </c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4"/>
      <c r="AE2177" s="34"/>
      <c r="AR2177" s="203" t="s">
        <v>313</v>
      </c>
      <c r="AT2177" s="203" t="s">
        <v>394</v>
      </c>
      <c r="AU2177" s="203" t="s">
        <v>291</v>
      </c>
      <c r="AY2177" s="17" t="s">
        <v>272</v>
      </c>
      <c r="BE2177" s="204">
        <f>IF(N2177="základní",J2177,0)</f>
        <v>0</v>
      </c>
      <c r="BF2177" s="204">
        <f>IF(N2177="snížená",J2177,0)</f>
        <v>0</v>
      </c>
      <c r="BG2177" s="204">
        <f>IF(N2177="zákl. přenesená",J2177,0)</f>
        <v>0</v>
      </c>
      <c r="BH2177" s="204">
        <f>IF(N2177="sníž. přenesená",J2177,0)</f>
        <v>0</v>
      </c>
      <c r="BI2177" s="204">
        <f>IF(N2177="nulová",J2177,0)</f>
        <v>0</v>
      </c>
      <c r="BJ2177" s="17" t="s">
        <v>16</v>
      </c>
      <c r="BK2177" s="204">
        <f>ROUND(I2177*H2177,2)</f>
        <v>0</v>
      </c>
      <c r="BL2177" s="17" t="s">
        <v>279</v>
      </c>
      <c r="BM2177" s="203" t="s">
        <v>1989</v>
      </c>
    </row>
    <row r="2178" spans="1:65" s="13" customFormat="1" ht="22.5">
      <c r="B2178" s="210"/>
      <c r="C2178" s="211"/>
      <c r="D2178" s="212" t="s">
        <v>283</v>
      </c>
      <c r="E2178" s="213" t="s">
        <v>1</v>
      </c>
      <c r="F2178" s="214" t="s">
        <v>1990</v>
      </c>
      <c r="G2178" s="211"/>
      <c r="H2178" s="213" t="s">
        <v>1</v>
      </c>
      <c r="I2178" s="215"/>
      <c r="J2178" s="211"/>
      <c r="K2178" s="211"/>
      <c r="L2178" s="216"/>
      <c r="M2178" s="217"/>
      <c r="N2178" s="218"/>
      <c r="O2178" s="218"/>
      <c r="P2178" s="218"/>
      <c r="Q2178" s="218"/>
      <c r="R2178" s="218"/>
      <c r="S2178" s="218"/>
      <c r="T2178" s="219"/>
      <c r="AT2178" s="220" t="s">
        <v>283</v>
      </c>
      <c r="AU2178" s="220" t="s">
        <v>291</v>
      </c>
      <c r="AV2178" s="13" t="s">
        <v>16</v>
      </c>
      <c r="AW2178" s="13" t="s">
        <v>32</v>
      </c>
      <c r="AX2178" s="13" t="s">
        <v>76</v>
      </c>
      <c r="AY2178" s="220" t="s">
        <v>272</v>
      </c>
    </row>
    <row r="2179" spans="1:65" s="13" customFormat="1" ht="11.25">
      <c r="B2179" s="210"/>
      <c r="C2179" s="211"/>
      <c r="D2179" s="212" t="s">
        <v>283</v>
      </c>
      <c r="E2179" s="213" t="s">
        <v>1</v>
      </c>
      <c r="F2179" s="214" t="s">
        <v>285</v>
      </c>
      <c r="G2179" s="211"/>
      <c r="H2179" s="213" t="s">
        <v>1</v>
      </c>
      <c r="I2179" s="215"/>
      <c r="J2179" s="211"/>
      <c r="K2179" s="211"/>
      <c r="L2179" s="216"/>
      <c r="M2179" s="217"/>
      <c r="N2179" s="218"/>
      <c r="O2179" s="218"/>
      <c r="P2179" s="218"/>
      <c r="Q2179" s="218"/>
      <c r="R2179" s="218"/>
      <c r="S2179" s="218"/>
      <c r="T2179" s="219"/>
      <c r="AT2179" s="220" t="s">
        <v>283</v>
      </c>
      <c r="AU2179" s="220" t="s">
        <v>291</v>
      </c>
      <c r="AV2179" s="13" t="s">
        <v>16</v>
      </c>
      <c r="AW2179" s="13" t="s">
        <v>32</v>
      </c>
      <c r="AX2179" s="13" t="s">
        <v>76</v>
      </c>
      <c r="AY2179" s="220" t="s">
        <v>272</v>
      </c>
    </row>
    <row r="2180" spans="1:65" s="13" customFormat="1" ht="11.25">
      <c r="B2180" s="210"/>
      <c r="C2180" s="211"/>
      <c r="D2180" s="212" t="s">
        <v>283</v>
      </c>
      <c r="E2180" s="213" t="s">
        <v>1</v>
      </c>
      <c r="F2180" s="214" t="s">
        <v>1991</v>
      </c>
      <c r="G2180" s="211"/>
      <c r="H2180" s="213" t="s">
        <v>1</v>
      </c>
      <c r="I2180" s="215"/>
      <c r="J2180" s="211"/>
      <c r="K2180" s="211"/>
      <c r="L2180" s="216"/>
      <c r="M2180" s="217"/>
      <c r="N2180" s="218"/>
      <c r="O2180" s="218"/>
      <c r="P2180" s="218"/>
      <c r="Q2180" s="218"/>
      <c r="R2180" s="218"/>
      <c r="S2180" s="218"/>
      <c r="T2180" s="219"/>
      <c r="AT2180" s="220" t="s">
        <v>283</v>
      </c>
      <c r="AU2180" s="220" t="s">
        <v>291</v>
      </c>
      <c r="AV2180" s="13" t="s">
        <v>16</v>
      </c>
      <c r="AW2180" s="13" t="s">
        <v>32</v>
      </c>
      <c r="AX2180" s="13" t="s">
        <v>76</v>
      </c>
      <c r="AY2180" s="220" t="s">
        <v>272</v>
      </c>
    </row>
    <row r="2181" spans="1:65" s="13" customFormat="1" ht="11.25">
      <c r="B2181" s="210"/>
      <c r="C2181" s="211"/>
      <c r="D2181" s="212" t="s">
        <v>283</v>
      </c>
      <c r="E2181" s="213" t="s">
        <v>1</v>
      </c>
      <c r="F2181" s="214" t="s">
        <v>1979</v>
      </c>
      <c r="G2181" s="211"/>
      <c r="H2181" s="213" t="s">
        <v>1</v>
      </c>
      <c r="I2181" s="215"/>
      <c r="J2181" s="211"/>
      <c r="K2181" s="211"/>
      <c r="L2181" s="216"/>
      <c r="M2181" s="217"/>
      <c r="N2181" s="218"/>
      <c r="O2181" s="218"/>
      <c r="P2181" s="218"/>
      <c r="Q2181" s="218"/>
      <c r="R2181" s="218"/>
      <c r="S2181" s="218"/>
      <c r="T2181" s="219"/>
      <c r="AT2181" s="220" t="s">
        <v>283</v>
      </c>
      <c r="AU2181" s="220" t="s">
        <v>291</v>
      </c>
      <c r="AV2181" s="13" t="s">
        <v>16</v>
      </c>
      <c r="AW2181" s="13" t="s">
        <v>32</v>
      </c>
      <c r="AX2181" s="13" t="s">
        <v>76</v>
      </c>
      <c r="AY2181" s="220" t="s">
        <v>272</v>
      </c>
    </row>
    <row r="2182" spans="1:65" s="14" customFormat="1" ht="11.25">
      <c r="B2182" s="221"/>
      <c r="C2182" s="222"/>
      <c r="D2182" s="212" t="s">
        <v>283</v>
      </c>
      <c r="E2182" s="223" t="s">
        <v>1</v>
      </c>
      <c r="F2182" s="224" t="s">
        <v>1992</v>
      </c>
      <c r="G2182" s="222"/>
      <c r="H2182" s="225">
        <v>0.22500000000000001</v>
      </c>
      <c r="I2182" s="226"/>
      <c r="J2182" s="222"/>
      <c r="K2182" s="222"/>
      <c r="L2182" s="227"/>
      <c r="M2182" s="228"/>
      <c r="N2182" s="229"/>
      <c r="O2182" s="229"/>
      <c r="P2182" s="229"/>
      <c r="Q2182" s="229"/>
      <c r="R2182" s="229"/>
      <c r="S2182" s="229"/>
      <c r="T2182" s="230"/>
      <c r="AT2182" s="231" t="s">
        <v>283</v>
      </c>
      <c r="AU2182" s="231" t="s">
        <v>291</v>
      </c>
      <c r="AV2182" s="14" t="s">
        <v>84</v>
      </c>
      <c r="AW2182" s="14" t="s">
        <v>32</v>
      </c>
      <c r="AX2182" s="14" t="s">
        <v>76</v>
      </c>
      <c r="AY2182" s="231" t="s">
        <v>272</v>
      </c>
    </row>
    <row r="2183" spans="1:65" s="14" customFormat="1" ht="11.25">
      <c r="B2183" s="221"/>
      <c r="C2183" s="222"/>
      <c r="D2183" s="212" t="s">
        <v>283</v>
      </c>
      <c r="E2183" s="223" t="s">
        <v>1</v>
      </c>
      <c r="F2183" s="224" t="s">
        <v>1993</v>
      </c>
      <c r="G2183" s="222"/>
      <c r="H2183" s="225">
        <v>3.4649999999999999</v>
      </c>
      <c r="I2183" s="226"/>
      <c r="J2183" s="222"/>
      <c r="K2183" s="222"/>
      <c r="L2183" s="227"/>
      <c r="M2183" s="228"/>
      <c r="N2183" s="229"/>
      <c r="O2183" s="229"/>
      <c r="P2183" s="229"/>
      <c r="Q2183" s="229"/>
      <c r="R2183" s="229"/>
      <c r="S2183" s="229"/>
      <c r="T2183" s="230"/>
      <c r="AT2183" s="231" t="s">
        <v>283</v>
      </c>
      <c r="AU2183" s="231" t="s">
        <v>291</v>
      </c>
      <c r="AV2183" s="14" t="s">
        <v>84</v>
      </c>
      <c r="AW2183" s="14" t="s">
        <v>32</v>
      </c>
      <c r="AX2183" s="14" t="s">
        <v>76</v>
      </c>
      <c r="AY2183" s="231" t="s">
        <v>272</v>
      </c>
    </row>
    <row r="2184" spans="1:65" s="13" customFormat="1" ht="11.25">
      <c r="B2184" s="210"/>
      <c r="C2184" s="211"/>
      <c r="D2184" s="212" t="s">
        <v>283</v>
      </c>
      <c r="E2184" s="213" t="s">
        <v>1</v>
      </c>
      <c r="F2184" s="214" t="s">
        <v>1994</v>
      </c>
      <c r="G2184" s="211"/>
      <c r="H2184" s="213" t="s">
        <v>1</v>
      </c>
      <c r="I2184" s="215"/>
      <c r="J2184" s="211"/>
      <c r="K2184" s="211"/>
      <c r="L2184" s="216"/>
      <c r="M2184" s="217"/>
      <c r="N2184" s="218"/>
      <c r="O2184" s="218"/>
      <c r="P2184" s="218"/>
      <c r="Q2184" s="218"/>
      <c r="R2184" s="218"/>
      <c r="S2184" s="218"/>
      <c r="T2184" s="219"/>
      <c r="AT2184" s="220" t="s">
        <v>283</v>
      </c>
      <c r="AU2184" s="220" t="s">
        <v>291</v>
      </c>
      <c r="AV2184" s="13" t="s">
        <v>16</v>
      </c>
      <c r="AW2184" s="13" t="s">
        <v>32</v>
      </c>
      <c r="AX2184" s="13" t="s">
        <v>76</v>
      </c>
      <c r="AY2184" s="220" t="s">
        <v>272</v>
      </c>
    </row>
    <row r="2185" spans="1:65" s="14" customFormat="1" ht="11.25">
      <c r="B2185" s="221"/>
      <c r="C2185" s="222"/>
      <c r="D2185" s="212" t="s">
        <v>283</v>
      </c>
      <c r="E2185" s="223" t="s">
        <v>1</v>
      </c>
      <c r="F2185" s="224" t="s">
        <v>1995</v>
      </c>
      <c r="G2185" s="222"/>
      <c r="H2185" s="225">
        <v>3.15</v>
      </c>
      <c r="I2185" s="226"/>
      <c r="J2185" s="222"/>
      <c r="K2185" s="222"/>
      <c r="L2185" s="227"/>
      <c r="M2185" s="228"/>
      <c r="N2185" s="229"/>
      <c r="O2185" s="229"/>
      <c r="P2185" s="229"/>
      <c r="Q2185" s="229"/>
      <c r="R2185" s="229"/>
      <c r="S2185" s="229"/>
      <c r="T2185" s="230"/>
      <c r="AT2185" s="231" t="s">
        <v>283</v>
      </c>
      <c r="AU2185" s="231" t="s">
        <v>291</v>
      </c>
      <c r="AV2185" s="14" t="s">
        <v>84</v>
      </c>
      <c r="AW2185" s="14" t="s">
        <v>32</v>
      </c>
      <c r="AX2185" s="14" t="s">
        <v>76</v>
      </c>
      <c r="AY2185" s="231" t="s">
        <v>272</v>
      </c>
    </row>
    <row r="2186" spans="1:65" s="13" customFormat="1" ht="11.25">
      <c r="B2186" s="210"/>
      <c r="C2186" s="211"/>
      <c r="D2186" s="212" t="s">
        <v>283</v>
      </c>
      <c r="E2186" s="213" t="s">
        <v>1</v>
      </c>
      <c r="F2186" s="214" t="s">
        <v>1996</v>
      </c>
      <c r="G2186" s="211"/>
      <c r="H2186" s="213" t="s">
        <v>1</v>
      </c>
      <c r="I2186" s="215"/>
      <c r="J2186" s="211"/>
      <c r="K2186" s="211"/>
      <c r="L2186" s="216"/>
      <c r="M2186" s="217"/>
      <c r="N2186" s="218"/>
      <c r="O2186" s="218"/>
      <c r="P2186" s="218"/>
      <c r="Q2186" s="218"/>
      <c r="R2186" s="218"/>
      <c r="S2186" s="218"/>
      <c r="T2186" s="219"/>
      <c r="AT2186" s="220" t="s">
        <v>283</v>
      </c>
      <c r="AU2186" s="220" t="s">
        <v>291</v>
      </c>
      <c r="AV2186" s="13" t="s">
        <v>16</v>
      </c>
      <c r="AW2186" s="13" t="s">
        <v>32</v>
      </c>
      <c r="AX2186" s="13" t="s">
        <v>76</v>
      </c>
      <c r="AY2186" s="220" t="s">
        <v>272</v>
      </c>
    </row>
    <row r="2187" spans="1:65" s="14" customFormat="1" ht="11.25">
      <c r="B2187" s="221"/>
      <c r="C2187" s="222"/>
      <c r="D2187" s="212" t="s">
        <v>283</v>
      </c>
      <c r="E2187" s="223" t="s">
        <v>1</v>
      </c>
      <c r="F2187" s="224" t="s">
        <v>1997</v>
      </c>
      <c r="G2187" s="222"/>
      <c r="H2187" s="225">
        <v>2.4750000000000001</v>
      </c>
      <c r="I2187" s="226"/>
      <c r="J2187" s="222"/>
      <c r="K2187" s="222"/>
      <c r="L2187" s="227"/>
      <c r="M2187" s="228"/>
      <c r="N2187" s="229"/>
      <c r="O2187" s="229"/>
      <c r="P2187" s="229"/>
      <c r="Q2187" s="229"/>
      <c r="R2187" s="229"/>
      <c r="S2187" s="229"/>
      <c r="T2187" s="230"/>
      <c r="AT2187" s="231" t="s">
        <v>283</v>
      </c>
      <c r="AU2187" s="231" t="s">
        <v>291</v>
      </c>
      <c r="AV2187" s="14" t="s">
        <v>84</v>
      </c>
      <c r="AW2187" s="14" t="s">
        <v>32</v>
      </c>
      <c r="AX2187" s="14" t="s">
        <v>76</v>
      </c>
      <c r="AY2187" s="231" t="s">
        <v>272</v>
      </c>
    </row>
    <row r="2188" spans="1:65" s="14" customFormat="1" ht="11.25">
      <c r="B2188" s="221"/>
      <c r="C2188" s="222"/>
      <c r="D2188" s="212" t="s">
        <v>283</v>
      </c>
      <c r="E2188" s="222"/>
      <c r="F2188" s="224" t="s">
        <v>1998</v>
      </c>
      <c r="G2188" s="222"/>
      <c r="H2188" s="225">
        <v>9.5009999999999994</v>
      </c>
      <c r="I2188" s="226"/>
      <c r="J2188" s="222"/>
      <c r="K2188" s="222"/>
      <c r="L2188" s="227"/>
      <c r="M2188" s="228"/>
      <c r="N2188" s="229"/>
      <c r="O2188" s="229"/>
      <c r="P2188" s="229"/>
      <c r="Q2188" s="229"/>
      <c r="R2188" s="229"/>
      <c r="S2188" s="229"/>
      <c r="T2188" s="230"/>
      <c r="AT2188" s="231" t="s">
        <v>283</v>
      </c>
      <c r="AU2188" s="231" t="s">
        <v>291</v>
      </c>
      <c r="AV2188" s="14" t="s">
        <v>84</v>
      </c>
      <c r="AW2188" s="14" t="s">
        <v>4</v>
      </c>
      <c r="AX2188" s="14" t="s">
        <v>16</v>
      </c>
      <c r="AY2188" s="231" t="s">
        <v>272</v>
      </c>
    </row>
    <row r="2189" spans="1:65" s="2" customFormat="1" ht="24.2" customHeight="1">
      <c r="A2189" s="34"/>
      <c r="B2189" s="35"/>
      <c r="C2189" s="232" t="s">
        <v>1999</v>
      </c>
      <c r="D2189" s="232" t="s">
        <v>394</v>
      </c>
      <c r="E2189" s="233" t="s">
        <v>2000</v>
      </c>
      <c r="F2189" s="234" t="s">
        <v>2001</v>
      </c>
      <c r="G2189" s="235" t="s">
        <v>156</v>
      </c>
      <c r="H2189" s="236">
        <v>109.804</v>
      </c>
      <c r="I2189" s="237"/>
      <c r="J2189" s="238">
        <f>ROUND(I2189*H2189,2)</f>
        <v>0</v>
      </c>
      <c r="K2189" s="234" t="s">
        <v>1</v>
      </c>
      <c r="L2189" s="239"/>
      <c r="M2189" s="240" t="s">
        <v>1</v>
      </c>
      <c r="N2189" s="241" t="s">
        <v>41</v>
      </c>
      <c r="O2189" s="71"/>
      <c r="P2189" s="201">
        <f>O2189*H2189</f>
        <v>0</v>
      </c>
      <c r="Q2189" s="201">
        <v>3.2000000000000001E-2</v>
      </c>
      <c r="R2189" s="201">
        <f>Q2189*H2189</f>
        <v>3.513728</v>
      </c>
      <c r="S2189" s="201">
        <v>0</v>
      </c>
      <c r="T2189" s="202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203" t="s">
        <v>313</v>
      </c>
      <c r="AT2189" s="203" t="s">
        <v>394</v>
      </c>
      <c r="AU2189" s="203" t="s">
        <v>291</v>
      </c>
      <c r="AY2189" s="17" t="s">
        <v>272</v>
      </c>
      <c r="BE2189" s="204">
        <f>IF(N2189="základní",J2189,0)</f>
        <v>0</v>
      </c>
      <c r="BF2189" s="204">
        <f>IF(N2189="snížená",J2189,0)</f>
        <v>0</v>
      </c>
      <c r="BG2189" s="204">
        <f>IF(N2189="zákl. přenesená",J2189,0)</f>
        <v>0</v>
      </c>
      <c r="BH2189" s="204">
        <f>IF(N2189="sníž. přenesená",J2189,0)</f>
        <v>0</v>
      </c>
      <c r="BI2189" s="204">
        <f>IF(N2189="nulová",J2189,0)</f>
        <v>0</v>
      </c>
      <c r="BJ2189" s="17" t="s">
        <v>16</v>
      </c>
      <c r="BK2189" s="204">
        <f>ROUND(I2189*H2189,2)</f>
        <v>0</v>
      </c>
      <c r="BL2189" s="17" t="s">
        <v>279</v>
      </c>
      <c r="BM2189" s="203" t="s">
        <v>2002</v>
      </c>
    </row>
    <row r="2190" spans="1:65" s="13" customFormat="1" ht="22.5">
      <c r="B2190" s="210"/>
      <c r="C2190" s="211"/>
      <c r="D2190" s="212" t="s">
        <v>283</v>
      </c>
      <c r="E2190" s="213" t="s">
        <v>1</v>
      </c>
      <c r="F2190" s="214" t="s">
        <v>1990</v>
      </c>
      <c r="G2190" s="211"/>
      <c r="H2190" s="213" t="s">
        <v>1</v>
      </c>
      <c r="I2190" s="215"/>
      <c r="J2190" s="211"/>
      <c r="K2190" s="211"/>
      <c r="L2190" s="216"/>
      <c r="M2190" s="217"/>
      <c r="N2190" s="218"/>
      <c r="O2190" s="218"/>
      <c r="P2190" s="218"/>
      <c r="Q2190" s="218"/>
      <c r="R2190" s="218"/>
      <c r="S2190" s="218"/>
      <c r="T2190" s="219"/>
      <c r="AT2190" s="220" t="s">
        <v>283</v>
      </c>
      <c r="AU2190" s="220" t="s">
        <v>291</v>
      </c>
      <c r="AV2190" s="13" t="s">
        <v>16</v>
      </c>
      <c r="AW2190" s="13" t="s">
        <v>32</v>
      </c>
      <c r="AX2190" s="13" t="s">
        <v>76</v>
      </c>
      <c r="AY2190" s="220" t="s">
        <v>272</v>
      </c>
    </row>
    <row r="2191" spans="1:65" s="13" customFormat="1" ht="11.25">
      <c r="B2191" s="210"/>
      <c r="C2191" s="211"/>
      <c r="D2191" s="212" t="s">
        <v>283</v>
      </c>
      <c r="E2191" s="213" t="s">
        <v>1</v>
      </c>
      <c r="F2191" s="214" t="s">
        <v>285</v>
      </c>
      <c r="G2191" s="211"/>
      <c r="H2191" s="213" t="s">
        <v>1</v>
      </c>
      <c r="I2191" s="215"/>
      <c r="J2191" s="211"/>
      <c r="K2191" s="211"/>
      <c r="L2191" s="216"/>
      <c r="M2191" s="217"/>
      <c r="N2191" s="218"/>
      <c r="O2191" s="218"/>
      <c r="P2191" s="218"/>
      <c r="Q2191" s="218"/>
      <c r="R2191" s="218"/>
      <c r="S2191" s="218"/>
      <c r="T2191" s="219"/>
      <c r="AT2191" s="220" t="s">
        <v>283</v>
      </c>
      <c r="AU2191" s="220" t="s">
        <v>291</v>
      </c>
      <c r="AV2191" s="13" t="s">
        <v>16</v>
      </c>
      <c r="AW2191" s="13" t="s">
        <v>32</v>
      </c>
      <c r="AX2191" s="13" t="s">
        <v>76</v>
      </c>
      <c r="AY2191" s="220" t="s">
        <v>272</v>
      </c>
    </row>
    <row r="2192" spans="1:65" s="13" customFormat="1" ht="11.25">
      <c r="B2192" s="210"/>
      <c r="C2192" s="211"/>
      <c r="D2192" s="212" t="s">
        <v>283</v>
      </c>
      <c r="E2192" s="213" t="s">
        <v>1</v>
      </c>
      <c r="F2192" s="214" t="s">
        <v>1978</v>
      </c>
      <c r="G2192" s="211"/>
      <c r="H2192" s="213" t="s">
        <v>1</v>
      </c>
      <c r="I2192" s="215"/>
      <c r="J2192" s="211"/>
      <c r="K2192" s="211"/>
      <c r="L2192" s="216"/>
      <c r="M2192" s="217"/>
      <c r="N2192" s="218"/>
      <c r="O2192" s="218"/>
      <c r="P2192" s="218"/>
      <c r="Q2192" s="218"/>
      <c r="R2192" s="218"/>
      <c r="S2192" s="218"/>
      <c r="T2192" s="219"/>
      <c r="AT2192" s="220" t="s">
        <v>283</v>
      </c>
      <c r="AU2192" s="220" t="s">
        <v>291</v>
      </c>
      <c r="AV2192" s="13" t="s">
        <v>16</v>
      </c>
      <c r="AW2192" s="13" t="s">
        <v>32</v>
      </c>
      <c r="AX2192" s="13" t="s">
        <v>76</v>
      </c>
      <c r="AY2192" s="220" t="s">
        <v>272</v>
      </c>
    </row>
    <row r="2193" spans="1:65" s="13" customFormat="1" ht="11.25">
      <c r="B2193" s="210"/>
      <c r="C2193" s="211"/>
      <c r="D2193" s="212" t="s">
        <v>283</v>
      </c>
      <c r="E2193" s="213" t="s">
        <v>1</v>
      </c>
      <c r="F2193" s="214" t="s">
        <v>1979</v>
      </c>
      <c r="G2193" s="211"/>
      <c r="H2193" s="213" t="s">
        <v>1</v>
      </c>
      <c r="I2193" s="215"/>
      <c r="J2193" s="211"/>
      <c r="K2193" s="211"/>
      <c r="L2193" s="216"/>
      <c r="M2193" s="217"/>
      <c r="N2193" s="218"/>
      <c r="O2193" s="218"/>
      <c r="P2193" s="218"/>
      <c r="Q2193" s="218"/>
      <c r="R2193" s="218"/>
      <c r="S2193" s="218"/>
      <c r="T2193" s="219"/>
      <c r="AT2193" s="220" t="s">
        <v>283</v>
      </c>
      <c r="AU2193" s="220" t="s">
        <v>291</v>
      </c>
      <c r="AV2193" s="13" t="s">
        <v>16</v>
      </c>
      <c r="AW2193" s="13" t="s">
        <v>32</v>
      </c>
      <c r="AX2193" s="13" t="s">
        <v>76</v>
      </c>
      <c r="AY2193" s="220" t="s">
        <v>272</v>
      </c>
    </row>
    <row r="2194" spans="1:65" s="14" customFormat="1" ht="11.25">
      <c r="B2194" s="221"/>
      <c r="C2194" s="222"/>
      <c r="D2194" s="212" t="s">
        <v>283</v>
      </c>
      <c r="E2194" s="223" t="s">
        <v>1</v>
      </c>
      <c r="F2194" s="224" t="s">
        <v>2003</v>
      </c>
      <c r="G2194" s="222"/>
      <c r="H2194" s="225">
        <v>2.891</v>
      </c>
      <c r="I2194" s="226"/>
      <c r="J2194" s="222"/>
      <c r="K2194" s="222"/>
      <c r="L2194" s="227"/>
      <c r="M2194" s="228"/>
      <c r="N2194" s="229"/>
      <c r="O2194" s="229"/>
      <c r="P2194" s="229"/>
      <c r="Q2194" s="229"/>
      <c r="R2194" s="229"/>
      <c r="S2194" s="229"/>
      <c r="T2194" s="230"/>
      <c r="AT2194" s="231" t="s">
        <v>283</v>
      </c>
      <c r="AU2194" s="231" t="s">
        <v>291</v>
      </c>
      <c r="AV2194" s="14" t="s">
        <v>84</v>
      </c>
      <c r="AW2194" s="14" t="s">
        <v>32</v>
      </c>
      <c r="AX2194" s="14" t="s">
        <v>76</v>
      </c>
      <c r="AY2194" s="231" t="s">
        <v>272</v>
      </c>
    </row>
    <row r="2195" spans="1:65" s="13" customFormat="1" ht="11.25">
      <c r="B2195" s="210"/>
      <c r="C2195" s="211"/>
      <c r="D2195" s="212" t="s">
        <v>283</v>
      </c>
      <c r="E2195" s="213" t="s">
        <v>1</v>
      </c>
      <c r="F2195" s="214" t="s">
        <v>285</v>
      </c>
      <c r="G2195" s="211"/>
      <c r="H2195" s="213" t="s">
        <v>1</v>
      </c>
      <c r="I2195" s="215"/>
      <c r="J2195" s="211"/>
      <c r="K2195" s="211"/>
      <c r="L2195" s="216"/>
      <c r="M2195" s="217"/>
      <c r="N2195" s="218"/>
      <c r="O2195" s="218"/>
      <c r="P2195" s="218"/>
      <c r="Q2195" s="218"/>
      <c r="R2195" s="218"/>
      <c r="S2195" s="218"/>
      <c r="T2195" s="219"/>
      <c r="AT2195" s="220" t="s">
        <v>283</v>
      </c>
      <c r="AU2195" s="220" t="s">
        <v>291</v>
      </c>
      <c r="AV2195" s="13" t="s">
        <v>16</v>
      </c>
      <c r="AW2195" s="13" t="s">
        <v>32</v>
      </c>
      <c r="AX2195" s="13" t="s">
        <v>76</v>
      </c>
      <c r="AY2195" s="220" t="s">
        <v>272</v>
      </c>
    </row>
    <row r="2196" spans="1:65" s="13" customFormat="1" ht="11.25">
      <c r="B2196" s="210"/>
      <c r="C2196" s="211"/>
      <c r="D2196" s="212" t="s">
        <v>283</v>
      </c>
      <c r="E2196" s="213" t="s">
        <v>1</v>
      </c>
      <c r="F2196" s="214" t="s">
        <v>723</v>
      </c>
      <c r="G2196" s="211"/>
      <c r="H2196" s="213" t="s">
        <v>1</v>
      </c>
      <c r="I2196" s="215"/>
      <c r="J2196" s="211"/>
      <c r="K2196" s="211"/>
      <c r="L2196" s="216"/>
      <c r="M2196" s="217"/>
      <c r="N2196" s="218"/>
      <c r="O2196" s="218"/>
      <c r="P2196" s="218"/>
      <c r="Q2196" s="218"/>
      <c r="R2196" s="218"/>
      <c r="S2196" s="218"/>
      <c r="T2196" s="219"/>
      <c r="AT2196" s="220" t="s">
        <v>283</v>
      </c>
      <c r="AU2196" s="220" t="s">
        <v>291</v>
      </c>
      <c r="AV2196" s="13" t="s">
        <v>16</v>
      </c>
      <c r="AW2196" s="13" t="s">
        <v>32</v>
      </c>
      <c r="AX2196" s="13" t="s">
        <v>76</v>
      </c>
      <c r="AY2196" s="220" t="s">
        <v>272</v>
      </c>
    </row>
    <row r="2197" spans="1:65" s="14" customFormat="1" ht="11.25">
      <c r="B2197" s="221"/>
      <c r="C2197" s="222"/>
      <c r="D2197" s="212" t="s">
        <v>283</v>
      </c>
      <c r="E2197" s="223" t="s">
        <v>1</v>
      </c>
      <c r="F2197" s="224" t="s">
        <v>2004</v>
      </c>
      <c r="G2197" s="222"/>
      <c r="H2197" s="225">
        <v>104.76</v>
      </c>
      <c r="I2197" s="226"/>
      <c r="J2197" s="222"/>
      <c r="K2197" s="222"/>
      <c r="L2197" s="227"/>
      <c r="M2197" s="228"/>
      <c r="N2197" s="229"/>
      <c r="O2197" s="229"/>
      <c r="P2197" s="229"/>
      <c r="Q2197" s="229"/>
      <c r="R2197" s="229"/>
      <c r="S2197" s="229"/>
      <c r="T2197" s="230"/>
      <c r="AT2197" s="231" t="s">
        <v>283</v>
      </c>
      <c r="AU2197" s="231" t="s">
        <v>291</v>
      </c>
      <c r="AV2197" s="14" t="s">
        <v>84</v>
      </c>
      <c r="AW2197" s="14" t="s">
        <v>32</v>
      </c>
      <c r="AX2197" s="14" t="s">
        <v>76</v>
      </c>
      <c r="AY2197" s="231" t="s">
        <v>272</v>
      </c>
    </row>
    <row r="2198" spans="1:65" s="14" customFormat="1" ht="11.25">
      <c r="B2198" s="221"/>
      <c r="C2198" s="222"/>
      <c r="D2198" s="212" t="s">
        <v>283</v>
      </c>
      <c r="E2198" s="222"/>
      <c r="F2198" s="224" t="s">
        <v>2005</v>
      </c>
      <c r="G2198" s="222"/>
      <c r="H2198" s="225">
        <v>109.804</v>
      </c>
      <c r="I2198" s="226"/>
      <c r="J2198" s="222"/>
      <c r="K2198" s="222"/>
      <c r="L2198" s="227"/>
      <c r="M2198" s="228"/>
      <c r="N2198" s="229"/>
      <c r="O2198" s="229"/>
      <c r="P2198" s="229"/>
      <c r="Q2198" s="229"/>
      <c r="R2198" s="229"/>
      <c r="S2198" s="229"/>
      <c r="T2198" s="230"/>
      <c r="AT2198" s="231" t="s">
        <v>283</v>
      </c>
      <c r="AU2198" s="231" t="s">
        <v>291</v>
      </c>
      <c r="AV2198" s="14" t="s">
        <v>84</v>
      </c>
      <c r="AW2198" s="14" t="s">
        <v>4</v>
      </c>
      <c r="AX2198" s="14" t="s">
        <v>16</v>
      </c>
      <c r="AY2198" s="231" t="s">
        <v>272</v>
      </c>
    </row>
    <row r="2199" spans="1:65" s="2" customFormat="1" ht="44.25" customHeight="1">
      <c r="A2199" s="34"/>
      <c r="B2199" s="35"/>
      <c r="C2199" s="192" t="s">
        <v>2006</v>
      </c>
      <c r="D2199" s="192" t="s">
        <v>274</v>
      </c>
      <c r="E2199" s="193" t="s">
        <v>2007</v>
      </c>
      <c r="F2199" s="194" t="s">
        <v>2008</v>
      </c>
      <c r="G2199" s="195" t="s">
        <v>156</v>
      </c>
      <c r="H2199" s="196">
        <v>136.63900000000001</v>
      </c>
      <c r="I2199" s="197"/>
      <c r="J2199" s="198">
        <f>ROUND(I2199*H2199,2)</f>
        <v>0</v>
      </c>
      <c r="K2199" s="194" t="s">
        <v>278</v>
      </c>
      <c r="L2199" s="39"/>
      <c r="M2199" s="199" t="s">
        <v>1</v>
      </c>
      <c r="N2199" s="200" t="s">
        <v>41</v>
      </c>
      <c r="O2199" s="71"/>
      <c r="P2199" s="201">
        <f>O2199*H2199</f>
        <v>0</v>
      </c>
      <c r="Q2199" s="201">
        <v>8.6E-3</v>
      </c>
      <c r="R2199" s="201">
        <f>Q2199*H2199</f>
        <v>1.1750954</v>
      </c>
      <c r="S2199" s="201">
        <v>0</v>
      </c>
      <c r="T2199" s="202">
        <f>S2199*H2199</f>
        <v>0</v>
      </c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R2199" s="203" t="s">
        <v>279</v>
      </c>
      <c r="AT2199" s="203" t="s">
        <v>274</v>
      </c>
      <c r="AU2199" s="203" t="s">
        <v>291</v>
      </c>
      <c r="AY2199" s="17" t="s">
        <v>272</v>
      </c>
      <c r="BE2199" s="204">
        <f>IF(N2199="základní",J2199,0)</f>
        <v>0</v>
      </c>
      <c r="BF2199" s="204">
        <f>IF(N2199="snížená",J2199,0)</f>
        <v>0</v>
      </c>
      <c r="BG2199" s="204">
        <f>IF(N2199="zákl. přenesená",J2199,0)</f>
        <v>0</v>
      </c>
      <c r="BH2199" s="204">
        <f>IF(N2199="sníž. přenesená",J2199,0)</f>
        <v>0</v>
      </c>
      <c r="BI2199" s="204">
        <f>IF(N2199="nulová",J2199,0)</f>
        <v>0</v>
      </c>
      <c r="BJ2199" s="17" t="s">
        <v>16</v>
      </c>
      <c r="BK2199" s="204">
        <f>ROUND(I2199*H2199,2)</f>
        <v>0</v>
      </c>
      <c r="BL2199" s="17" t="s">
        <v>279</v>
      </c>
      <c r="BM2199" s="203" t="s">
        <v>2009</v>
      </c>
    </row>
    <row r="2200" spans="1:65" s="2" customFormat="1" ht="11.25">
      <c r="A2200" s="34"/>
      <c r="B2200" s="35"/>
      <c r="C2200" s="36"/>
      <c r="D2200" s="205" t="s">
        <v>281</v>
      </c>
      <c r="E2200" s="36"/>
      <c r="F2200" s="206" t="s">
        <v>2010</v>
      </c>
      <c r="G2200" s="36"/>
      <c r="H2200" s="36"/>
      <c r="I2200" s="207"/>
      <c r="J2200" s="36"/>
      <c r="K2200" s="36"/>
      <c r="L2200" s="39"/>
      <c r="M2200" s="208"/>
      <c r="N2200" s="209"/>
      <c r="O2200" s="71"/>
      <c r="P2200" s="71"/>
      <c r="Q2200" s="71"/>
      <c r="R2200" s="71"/>
      <c r="S2200" s="71"/>
      <c r="T2200" s="72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T2200" s="17" t="s">
        <v>281</v>
      </c>
      <c r="AU2200" s="17" t="s">
        <v>291</v>
      </c>
    </row>
    <row r="2201" spans="1:65" s="2" customFormat="1" ht="24.2" customHeight="1">
      <c r="A2201" s="34"/>
      <c r="B2201" s="35"/>
      <c r="C2201" s="232" t="s">
        <v>2011</v>
      </c>
      <c r="D2201" s="232" t="s">
        <v>394</v>
      </c>
      <c r="E2201" s="233" t="s">
        <v>2012</v>
      </c>
      <c r="F2201" s="234" t="s">
        <v>2013</v>
      </c>
      <c r="G2201" s="235" t="s">
        <v>156</v>
      </c>
      <c r="H2201" s="236">
        <v>119.01</v>
      </c>
      <c r="I2201" s="237"/>
      <c r="J2201" s="238">
        <f>ROUND(I2201*H2201,2)</f>
        <v>0</v>
      </c>
      <c r="K2201" s="234" t="s">
        <v>1</v>
      </c>
      <c r="L2201" s="239"/>
      <c r="M2201" s="240" t="s">
        <v>1</v>
      </c>
      <c r="N2201" s="241" t="s">
        <v>41</v>
      </c>
      <c r="O2201" s="71"/>
      <c r="P2201" s="201">
        <f>O2201*H2201</f>
        <v>0</v>
      </c>
      <c r="Q2201" s="201">
        <v>3.2000000000000001E-2</v>
      </c>
      <c r="R2201" s="201">
        <f>Q2201*H2201</f>
        <v>3.8083200000000001</v>
      </c>
      <c r="S2201" s="201">
        <v>0</v>
      </c>
      <c r="T2201" s="202">
        <f>S2201*H2201</f>
        <v>0</v>
      </c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  <c r="AR2201" s="203" t="s">
        <v>313</v>
      </c>
      <c r="AT2201" s="203" t="s">
        <v>394</v>
      </c>
      <c r="AU2201" s="203" t="s">
        <v>291</v>
      </c>
      <c r="AY2201" s="17" t="s">
        <v>272</v>
      </c>
      <c r="BE2201" s="204">
        <f>IF(N2201="základní",J2201,0)</f>
        <v>0</v>
      </c>
      <c r="BF2201" s="204">
        <f>IF(N2201="snížená",J2201,0)</f>
        <v>0</v>
      </c>
      <c r="BG2201" s="204">
        <f>IF(N2201="zákl. přenesená",J2201,0)</f>
        <v>0</v>
      </c>
      <c r="BH2201" s="204">
        <f>IF(N2201="sníž. přenesená",J2201,0)</f>
        <v>0</v>
      </c>
      <c r="BI2201" s="204">
        <f>IF(N2201="nulová",J2201,0)</f>
        <v>0</v>
      </c>
      <c r="BJ2201" s="17" t="s">
        <v>16</v>
      </c>
      <c r="BK2201" s="204">
        <f>ROUND(I2201*H2201,2)</f>
        <v>0</v>
      </c>
      <c r="BL2201" s="17" t="s">
        <v>279</v>
      </c>
      <c r="BM2201" s="203" t="s">
        <v>2014</v>
      </c>
    </row>
    <row r="2202" spans="1:65" s="13" customFormat="1" ht="22.5">
      <c r="B2202" s="210"/>
      <c r="C2202" s="211"/>
      <c r="D2202" s="212" t="s">
        <v>283</v>
      </c>
      <c r="E2202" s="213" t="s">
        <v>1</v>
      </c>
      <c r="F2202" s="214" t="s">
        <v>1990</v>
      </c>
      <c r="G2202" s="211"/>
      <c r="H2202" s="213" t="s">
        <v>1</v>
      </c>
      <c r="I2202" s="215"/>
      <c r="J2202" s="211"/>
      <c r="K2202" s="211"/>
      <c r="L2202" s="216"/>
      <c r="M2202" s="217"/>
      <c r="N2202" s="218"/>
      <c r="O2202" s="218"/>
      <c r="P2202" s="218"/>
      <c r="Q2202" s="218"/>
      <c r="R2202" s="218"/>
      <c r="S2202" s="218"/>
      <c r="T2202" s="219"/>
      <c r="AT2202" s="220" t="s">
        <v>283</v>
      </c>
      <c r="AU2202" s="220" t="s">
        <v>291</v>
      </c>
      <c r="AV2202" s="13" t="s">
        <v>16</v>
      </c>
      <c r="AW2202" s="13" t="s">
        <v>32</v>
      </c>
      <c r="AX2202" s="13" t="s">
        <v>76</v>
      </c>
      <c r="AY2202" s="220" t="s">
        <v>272</v>
      </c>
    </row>
    <row r="2203" spans="1:65" s="13" customFormat="1" ht="11.25">
      <c r="B2203" s="210"/>
      <c r="C2203" s="211"/>
      <c r="D2203" s="212" t="s">
        <v>283</v>
      </c>
      <c r="E2203" s="213" t="s">
        <v>1</v>
      </c>
      <c r="F2203" s="214" t="s">
        <v>285</v>
      </c>
      <c r="G2203" s="211"/>
      <c r="H2203" s="213" t="s">
        <v>1</v>
      </c>
      <c r="I2203" s="215"/>
      <c r="J2203" s="211"/>
      <c r="K2203" s="211"/>
      <c r="L2203" s="216"/>
      <c r="M2203" s="217"/>
      <c r="N2203" s="218"/>
      <c r="O2203" s="218"/>
      <c r="P2203" s="218"/>
      <c r="Q2203" s="218"/>
      <c r="R2203" s="218"/>
      <c r="S2203" s="218"/>
      <c r="T2203" s="219"/>
      <c r="AT2203" s="220" t="s">
        <v>283</v>
      </c>
      <c r="AU2203" s="220" t="s">
        <v>291</v>
      </c>
      <c r="AV2203" s="13" t="s">
        <v>16</v>
      </c>
      <c r="AW2203" s="13" t="s">
        <v>32</v>
      </c>
      <c r="AX2203" s="13" t="s">
        <v>76</v>
      </c>
      <c r="AY2203" s="220" t="s">
        <v>272</v>
      </c>
    </row>
    <row r="2204" spans="1:65" s="13" customFormat="1" ht="11.25">
      <c r="B2204" s="210"/>
      <c r="C2204" s="211"/>
      <c r="D2204" s="212" t="s">
        <v>283</v>
      </c>
      <c r="E2204" s="213" t="s">
        <v>1</v>
      </c>
      <c r="F2204" s="214" t="s">
        <v>2015</v>
      </c>
      <c r="G2204" s="211"/>
      <c r="H2204" s="213" t="s">
        <v>1</v>
      </c>
      <c r="I2204" s="215"/>
      <c r="J2204" s="211"/>
      <c r="K2204" s="211"/>
      <c r="L2204" s="216"/>
      <c r="M2204" s="217"/>
      <c r="N2204" s="218"/>
      <c r="O2204" s="218"/>
      <c r="P2204" s="218"/>
      <c r="Q2204" s="218"/>
      <c r="R2204" s="218"/>
      <c r="S2204" s="218"/>
      <c r="T2204" s="219"/>
      <c r="AT2204" s="220" t="s">
        <v>283</v>
      </c>
      <c r="AU2204" s="220" t="s">
        <v>291</v>
      </c>
      <c r="AV2204" s="13" t="s">
        <v>16</v>
      </c>
      <c r="AW2204" s="13" t="s">
        <v>32</v>
      </c>
      <c r="AX2204" s="13" t="s">
        <v>76</v>
      </c>
      <c r="AY2204" s="220" t="s">
        <v>272</v>
      </c>
    </row>
    <row r="2205" spans="1:65" s="13" customFormat="1" ht="11.25">
      <c r="B2205" s="210"/>
      <c r="C2205" s="211"/>
      <c r="D2205" s="212" t="s">
        <v>283</v>
      </c>
      <c r="E2205" s="213" t="s">
        <v>1</v>
      </c>
      <c r="F2205" s="214" t="s">
        <v>1979</v>
      </c>
      <c r="G2205" s="211"/>
      <c r="H2205" s="213" t="s">
        <v>1</v>
      </c>
      <c r="I2205" s="215"/>
      <c r="J2205" s="211"/>
      <c r="K2205" s="211"/>
      <c r="L2205" s="216"/>
      <c r="M2205" s="217"/>
      <c r="N2205" s="218"/>
      <c r="O2205" s="218"/>
      <c r="P2205" s="218"/>
      <c r="Q2205" s="218"/>
      <c r="R2205" s="218"/>
      <c r="S2205" s="218"/>
      <c r="T2205" s="219"/>
      <c r="AT2205" s="220" t="s">
        <v>283</v>
      </c>
      <c r="AU2205" s="220" t="s">
        <v>291</v>
      </c>
      <c r="AV2205" s="13" t="s">
        <v>16</v>
      </c>
      <c r="AW2205" s="13" t="s">
        <v>32</v>
      </c>
      <c r="AX2205" s="13" t="s">
        <v>76</v>
      </c>
      <c r="AY2205" s="220" t="s">
        <v>272</v>
      </c>
    </row>
    <row r="2206" spans="1:65" s="14" customFormat="1" ht="11.25">
      <c r="B2206" s="221"/>
      <c r="C2206" s="222"/>
      <c r="D2206" s="212" t="s">
        <v>283</v>
      </c>
      <c r="E2206" s="223" t="s">
        <v>1</v>
      </c>
      <c r="F2206" s="224" t="s">
        <v>2016</v>
      </c>
      <c r="G2206" s="222"/>
      <c r="H2206" s="225">
        <v>50.912999999999997</v>
      </c>
      <c r="I2206" s="226"/>
      <c r="J2206" s="222"/>
      <c r="K2206" s="222"/>
      <c r="L2206" s="227"/>
      <c r="M2206" s="228"/>
      <c r="N2206" s="229"/>
      <c r="O2206" s="229"/>
      <c r="P2206" s="229"/>
      <c r="Q2206" s="229"/>
      <c r="R2206" s="229"/>
      <c r="S2206" s="229"/>
      <c r="T2206" s="230"/>
      <c r="AT2206" s="231" t="s">
        <v>283</v>
      </c>
      <c r="AU2206" s="231" t="s">
        <v>291</v>
      </c>
      <c r="AV2206" s="14" t="s">
        <v>84</v>
      </c>
      <c r="AW2206" s="14" t="s">
        <v>32</v>
      </c>
      <c r="AX2206" s="14" t="s">
        <v>76</v>
      </c>
      <c r="AY2206" s="231" t="s">
        <v>272</v>
      </c>
    </row>
    <row r="2207" spans="1:65" s="13" customFormat="1" ht="11.25">
      <c r="B2207" s="210"/>
      <c r="C2207" s="211"/>
      <c r="D2207" s="212" t="s">
        <v>283</v>
      </c>
      <c r="E2207" s="213" t="s">
        <v>1</v>
      </c>
      <c r="F2207" s="214" t="s">
        <v>1994</v>
      </c>
      <c r="G2207" s="211"/>
      <c r="H2207" s="213" t="s">
        <v>1</v>
      </c>
      <c r="I2207" s="215"/>
      <c r="J2207" s="211"/>
      <c r="K2207" s="211"/>
      <c r="L2207" s="216"/>
      <c r="M2207" s="217"/>
      <c r="N2207" s="218"/>
      <c r="O2207" s="218"/>
      <c r="P2207" s="218"/>
      <c r="Q2207" s="218"/>
      <c r="R2207" s="218"/>
      <c r="S2207" s="218"/>
      <c r="T2207" s="219"/>
      <c r="AT2207" s="220" t="s">
        <v>283</v>
      </c>
      <c r="AU2207" s="220" t="s">
        <v>291</v>
      </c>
      <c r="AV2207" s="13" t="s">
        <v>16</v>
      </c>
      <c r="AW2207" s="13" t="s">
        <v>32</v>
      </c>
      <c r="AX2207" s="13" t="s">
        <v>76</v>
      </c>
      <c r="AY2207" s="220" t="s">
        <v>272</v>
      </c>
    </row>
    <row r="2208" spans="1:65" s="14" customFormat="1" ht="11.25">
      <c r="B2208" s="221"/>
      <c r="C2208" s="222"/>
      <c r="D2208" s="212" t="s">
        <v>283</v>
      </c>
      <c r="E2208" s="223" t="s">
        <v>1</v>
      </c>
      <c r="F2208" s="224" t="s">
        <v>2017</v>
      </c>
      <c r="G2208" s="222"/>
      <c r="H2208" s="225">
        <v>41.774999999999999</v>
      </c>
      <c r="I2208" s="226"/>
      <c r="J2208" s="222"/>
      <c r="K2208" s="222"/>
      <c r="L2208" s="227"/>
      <c r="M2208" s="228"/>
      <c r="N2208" s="229"/>
      <c r="O2208" s="229"/>
      <c r="P2208" s="229"/>
      <c r="Q2208" s="229"/>
      <c r="R2208" s="229"/>
      <c r="S2208" s="229"/>
      <c r="T2208" s="230"/>
      <c r="AT2208" s="231" t="s">
        <v>283</v>
      </c>
      <c r="AU2208" s="231" t="s">
        <v>291</v>
      </c>
      <c r="AV2208" s="14" t="s">
        <v>84</v>
      </c>
      <c r="AW2208" s="14" t="s">
        <v>32</v>
      </c>
      <c r="AX2208" s="14" t="s">
        <v>76</v>
      </c>
      <c r="AY2208" s="231" t="s">
        <v>272</v>
      </c>
    </row>
    <row r="2209" spans="1:65" s="13" customFormat="1" ht="11.25">
      <c r="B2209" s="210"/>
      <c r="C2209" s="211"/>
      <c r="D2209" s="212" t="s">
        <v>283</v>
      </c>
      <c r="E2209" s="213" t="s">
        <v>1</v>
      </c>
      <c r="F2209" s="214" t="s">
        <v>1996</v>
      </c>
      <c r="G2209" s="211"/>
      <c r="H2209" s="213" t="s">
        <v>1</v>
      </c>
      <c r="I2209" s="215"/>
      <c r="J2209" s="211"/>
      <c r="K2209" s="211"/>
      <c r="L2209" s="216"/>
      <c r="M2209" s="217"/>
      <c r="N2209" s="218"/>
      <c r="O2209" s="218"/>
      <c r="P2209" s="218"/>
      <c r="Q2209" s="218"/>
      <c r="R2209" s="218"/>
      <c r="S2209" s="218"/>
      <c r="T2209" s="219"/>
      <c r="AT2209" s="220" t="s">
        <v>283</v>
      </c>
      <c r="AU2209" s="220" t="s">
        <v>291</v>
      </c>
      <c r="AV2209" s="13" t="s">
        <v>16</v>
      </c>
      <c r="AW2209" s="13" t="s">
        <v>32</v>
      </c>
      <c r="AX2209" s="13" t="s">
        <v>76</v>
      </c>
      <c r="AY2209" s="220" t="s">
        <v>272</v>
      </c>
    </row>
    <row r="2210" spans="1:65" s="14" customFormat="1" ht="11.25">
      <c r="B2210" s="221"/>
      <c r="C2210" s="222"/>
      <c r="D2210" s="212" t="s">
        <v>283</v>
      </c>
      <c r="E2210" s="223" t="s">
        <v>1</v>
      </c>
      <c r="F2210" s="224" t="s">
        <v>2018</v>
      </c>
      <c r="G2210" s="222"/>
      <c r="H2210" s="225">
        <v>23.988</v>
      </c>
      <c r="I2210" s="226"/>
      <c r="J2210" s="222"/>
      <c r="K2210" s="222"/>
      <c r="L2210" s="227"/>
      <c r="M2210" s="228"/>
      <c r="N2210" s="229"/>
      <c r="O2210" s="229"/>
      <c r="P2210" s="229"/>
      <c r="Q2210" s="229"/>
      <c r="R2210" s="229"/>
      <c r="S2210" s="229"/>
      <c r="T2210" s="230"/>
      <c r="AT2210" s="231" t="s">
        <v>283</v>
      </c>
      <c r="AU2210" s="231" t="s">
        <v>291</v>
      </c>
      <c r="AV2210" s="14" t="s">
        <v>84</v>
      </c>
      <c r="AW2210" s="14" t="s">
        <v>32</v>
      </c>
      <c r="AX2210" s="14" t="s">
        <v>76</v>
      </c>
      <c r="AY2210" s="231" t="s">
        <v>272</v>
      </c>
    </row>
    <row r="2211" spans="1:65" s="14" customFormat="1" ht="11.25">
      <c r="B2211" s="221"/>
      <c r="C2211" s="222"/>
      <c r="D2211" s="212" t="s">
        <v>283</v>
      </c>
      <c r="E2211" s="222"/>
      <c r="F2211" s="224" t="s">
        <v>2019</v>
      </c>
      <c r="G2211" s="222"/>
      <c r="H2211" s="225">
        <v>119.01</v>
      </c>
      <c r="I2211" s="226"/>
      <c r="J2211" s="222"/>
      <c r="K2211" s="222"/>
      <c r="L2211" s="227"/>
      <c r="M2211" s="228"/>
      <c r="N2211" s="229"/>
      <c r="O2211" s="229"/>
      <c r="P2211" s="229"/>
      <c r="Q2211" s="229"/>
      <c r="R2211" s="229"/>
      <c r="S2211" s="229"/>
      <c r="T2211" s="230"/>
      <c r="AT2211" s="231" t="s">
        <v>283</v>
      </c>
      <c r="AU2211" s="231" t="s">
        <v>291</v>
      </c>
      <c r="AV2211" s="14" t="s">
        <v>84</v>
      </c>
      <c r="AW2211" s="14" t="s">
        <v>4</v>
      </c>
      <c r="AX2211" s="14" t="s">
        <v>16</v>
      </c>
      <c r="AY2211" s="231" t="s">
        <v>272</v>
      </c>
    </row>
    <row r="2212" spans="1:65" s="2" customFormat="1" ht="24.2" customHeight="1">
      <c r="A2212" s="34"/>
      <c r="B2212" s="35"/>
      <c r="C2212" s="232" t="s">
        <v>2020</v>
      </c>
      <c r="D2212" s="232" t="s">
        <v>394</v>
      </c>
      <c r="E2212" s="233" t="s">
        <v>2021</v>
      </c>
      <c r="F2212" s="234" t="s">
        <v>2022</v>
      </c>
      <c r="G2212" s="235" t="s">
        <v>156</v>
      </c>
      <c r="H2212" s="236">
        <v>20.361999999999998</v>
      </c>
      <c r="I2212" s="237"/>
      <c r="J2212" s="238">
        <f>ROUND(I2212*H2212,2)</f>
        <v>0</v>
      </c>
      <c r="K2212" s="234" t="s">
        <v>1</v>
      </c>
      <c r="L2212" s="239"/>
      <c r="M2212" s="240" t="s">
        <v>1</v>
      </c>
      <c r="N2212" s="241" t="s">
        <v>41</v>
      </c>
      <c r="O2212" s="71"/>
      <c r="P2212" s="201">
        <f>O2212*H2212</f>
        <v>0</v>
      </c>
      <c r="Q2212" s="201">
        <v>3.2000000000000001E-2</v>
      </c>
      <c r="R2212" s="201">
        <f>Q2212*H2212</f>
        <v>0.65158399999999994</v>
      </c>
      <c r="S2212" s="201">
        <v>0</v>
      </c>
      <c r="T2212" s="202">
        <f>S2212*H2212</f>
        <v>0</v>
      </c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  <c r="AR2212" s="203" t="s">
        <v>313</v>
      </c>
      <c r="AT2212" s="203" t="s">
        <v>394</v>
      </c>
      <c r="AU2212" s="203" t="s">
        <v>291</v>
      </c>
      <c r="AY2212" s="17" t="s">
        <v>272</v>
      </c>
      <c r="BE2212" s="204">
        <f>IF(N2212="základní",J2212,0)</f>
        <v>0</v>
      </c>
      <c r="BF2212" s="204">
        <f>IF(N2212="snížená",J2212,0)</f>
        <v>0</v>
      </c>
      <c r="BG2212" s="204">
        <f>IF(N2212="zákl. přenesená",J2212,0)</f>
        <v>0</v>
      </c>
      <c r="BH2212" s="204">
        <f>IF(N2212="sníž. přenesená",J2212,0)</f>
        <v>0</v>
      </c>
      <c r="BI2212" s="204">
        <f>IF(N2212="nulová",J2212,0)</f>
        <v>0</v>
      </c>
      <c r="BJ2212" s="17" t="s">
        <v>16</v>
      </c>
      <c r="BK2212" s="204">
        <f>ROUND(I2212*H2212,2)</f>
        <v>0</v>
      </c>
      <c r="BL2212" s="17" t="s">
        <v>279</v>
      </c>
      <c r="BM2212" s="203" t="s">
        <v>2023</v>
      </c>
    </row>
    <row r="2213" spans="1:65" s="13" customFormat="1" ht="22.5">
      <c r="B2213" s="210"/>
      <c r="C2213" s="211"/>
      <c r="D2213" s="212" t="s">
        <v>283</v>
      </c>
      <c r="E2213" s="213" t="s">
        <v>1</v>
      </c>
      <c r="F2213" s="214" t="s">
        <v>1990</v>
      </c>
      <c r="G2213" s="211"/>
      <c r="H2213" s="213" t="s">
        <v>1</v>
      </c>
      <c r="I2213" s="215"/>
      <c r="J2213" s="211"/>
      <c r="K2213" s="211"/>
      <c r="L2213" s="216"/>
      <c r="M2213" s="217"/>
      <c r="N2213" s="218"/>
      <c r="O2213" s="218"/>
      <c r="P2213" s="218"/>
      <c r="Q2213" s="218"/>
      <c r="R2213" s="218"/>
      <c r="S2213" s="218"/>
      <c r="T2213" s="219"/>
      <c r="AT2213" s="220" t="s">
        <v>283</v>
      </c>
      <c r="AU2213" s="220" t="s">
        <v>291</v>
      </c>
      <c r="AV2213" s="13" t="s">
        <v>16</v>
      </c>
      <c r="AW2213" s="13" t="s">
        <v>32</v>
      </c>
      <c r="AX2213" s="13" t="s">
        <v>76</v>
      </c>
      <c r="AY2213" s="220" t="s">
        <v>272</v>
      </c>
    </row>
    <row r="2214" spans="1:65" s="13" customFormat="1" ht="11.25">
      <c r="B2214" s="210"/>
      <c r="C2214" s="211"/>
      <c r="D2214" s="212" t="s">
        <v>283</v>
      </c>
      <c r="E2214" s="213" t="s">
        <v>1</v>
      </c>
      <c r="F2214" s="214" t="s">
        <v>285</v>
      </c>
      <c r="G2214" s="211"/>
      <c r="H2214" s="213" t="s">
        <v>1</v>
      </c>
      <c r="I2214" s="215"/>
      <c r="J2214" s="211"/>
      <c r="K2214" s="211"/>
      <c r="L2214" s="216"/>
      <c r="M2214" s="217"/>
      <c r="N2214" s="218"/>
      <c r="O2214" s="218"/>
      <c r="P2214" s="218"/>
      <c r="Q2214" s="218"/>
      <c r="R2214" s="218"/>
      <c r="S2214" s="218"/>
      <c r="T2214" s="219"/>
      <c r="AT2214" s="220" t="s">
        <v>283</v>
      </c>
      <c r="AU2214" s="220" t="s">
        <v>291</v>
      </c>
      <c r="AV2214" s="13" t="s">
        <v>16</v>
      </c>
      <c r="AW2214" s="13" t="s">
        <v>32</v>
      </c>
      <c r="AX2214" s="13" t="s">
        <v>76</v>
      </c>
      <c r="AY2214" s="220" t="s">
        <v>272</v>
      </c>
    </row>
    <row r="2215" spans="1:65" s="13" customFormat="1" ht="11.25">
      <c r="B2215" s="210"/>
      <c r="C2215" s="211"/>
      <c r="D2215" s="212" t="s">
        <v>283</v>
      </c>
      <c r="E2215" s="213" t="s">
        <v>1</v>
      </c>
      <c r="F2215" s="214" t="s">
        <v>2024</v>
      </c>
      <c r="G2215" s="211"/>
      <c r="H2215" s="213" t="s">
        <v>1</v>
      </c>
      <c r="I2215" s="215"/>
      <c r="J2215" s="211"/>
      <c r="K2215" s="211"/>
      <c r="L2215" s="216"/>
      <c r="M2215" s="217"/>
      <c r="N2215" s="218"/>
      <c r="O2215" s="218"/>
      <c r="P2215" s="218"/>
      <c r="Q2215" s="218"/>
      <c r="R2215" s="218"/>
      <c r="S2215" s="218"/>
      <c r="T2215" s="219"/>
      <c r="AT2215" s="220" t="s">
        <v>283</v>
      </c>
      <c r="AU2215" s="220" t="s">
        <v>291</v>
      </c>
      <c r="AV2215" s="13" t="s">
        <v>16</v>
      </c>
      <c r="AW2215" s="13" t="s">
        <v>32</v>
      </c>
      <c r="AX2215" s="13" t="s">
        <v>76</v>
      </c>
      <c r="AY2215" s="220" t="s">
        <v>272</v>
      </c>
    </row>
    <row r="2216" spans="1:65" s="13" customFormat="1" ht="11.25">
      <c r="B2216" s="210"/>
      <c r="C2216" s="211"/>
      <c r="D2216" s="212" t="s">
        <v>283</v>
      </c>
      <c r="E2216" s="213" t="s">
        <v>1</v>
      </c>
      <c r="F2216" s="214" t="s">
        <v>1979</v>
      </c>
      <c r="G2216" s="211"/>
      <c r="H2216" s="213" t="s">
        <v>1</v>
      </c>
      <c r="I2216" s="215"/>
      <c r="J2216" s="211"/>
      <c r="K2216" s="211"/>
      <c r="L2216" s="216"/>
      <c r="M2216" s="217"/>
      <c r="N2216" s="218"/>
      <c r="O2216" s="218"/>
      <c r="P2216" s="218"/>
      <c r="Q2216" s="218"/>
      <c r="R2216" s="218"/>
      <c r="S2216" s="218"/>
      <c r="T2216" s="219"/>
      <c r="AT2216" s="220" t="s">
        <v>283</v>
      </c>
      <c r="AU2216" s="220" t="s">
        <v>291</v>
      </c>
      <c r="AV2216" s="13" t="s">
        <v>16</v>
      </c>
      <c r="AW2216" s="13" t="s">
        <v>32</v>
      </c>
      <c r="AX2216" s="13" t="s">
        <v>76</v>
      </c>
      <c r="AY2216" s="220" t="s">
        <v>272</v>
      </c>
    </row>
    <row r="2217" spans="1:65" s="14" customFormat="1" ht="11.25">
      <c r="B2217" s="221"/>
      <c r="C2217" s="222"/>
      <c r="D2217" s="212" t="s">
        <v>283</v>
      </c>
      <c r="E2217" s="223" t="s">
        <v>1</v>
      </c>
      <c r="F2217" s="224" t="s">
        <v>2025</v>
      </c>
      <c r="G2217" s="222"/>
      <c r="H2217" s="225">
        <v>6.9980000000000002</v>
      </c>
      <c r="I2217" s="226"/>
      <c r="J2217" s="222"/>
      <c r="K2217" s="222"/>
      <c r="L2217" s="227"/>
      <c r="M2217" s="228"/>
      <c r="N2217" s="229"/>
      <c r="O2217" s="229"/>
      <c r="P2217" s="229"/>
      <c r="Q2217" s="229"/>
      <c r="R2217" s="229"/>
      <c r="S2217" s="229"/>
      <c r="T2217" s="230"/>
      <c r="AT2217" s="231" t="s">
        <v>283</v>
      </c>
      <c r="AU2217" s="231" t="s">
        <v>291</v>
      </c>
      <c r="AV2217" s="14" t="s">
        <v>84</v>
      </c>
      <c r="AW2217" s="14" t="s">
        <v>32</v>
      </c>
      <c r="AX2217" s="14" t="s">
        <v>76</v>
      </c>
      <c r="AY2217" s="231" t="s">
        <v>272</v>
      </c>
    </row>
    <row r="2218" spans="1:65" s="13" customFormat="1" ht="11.25">
      <c r="B2218" s="210"/>
      <c r="C2218" s="211"/>
      <c r="D2218" s="212" t="s">
        <v>283</v>
      </c>
      <c r="E2218" s="213" t="s">
        <v>1</v>
      </c>
      <c r="F2218" s="214" t="s">
        <v>1994</v>
      </c>
      <c r="G2218" s="211"/>
      <c r="H2218" s="213" t="s">
        <v>1</v>
      </c>
      <c r="I2218" s="215"/>
      <c r="J2218" s="211"/>
      <c r="K2218" s="211"/>
      <c r="L2218" s="216"/>
      <c r="M2218" s="217"/>
      <c r="N2218" s="218"/>
      <c r="O2218" s="218"/>
      <c r="P2218" s="218"/>
      <c r="Q2218" s="218"/>
      <c r="R2218" s="218"/>
      <c r="S2218" s="218"/>
      <c r="T2218" s="219"/>
      <c r="AT2218" s="220" t="s">
        <v>283</v>
      </c>
      <c r="AU2218" s="220" t="s">
        <v>291</v>
      </c>
      <c r="AV2218" s="13" t="s">
        <v>16</v>
      </c>
      <c r="AW2218" s="13" t="s">
        <v>32</v>
      </c>
      <c r="AX2218" s="13" t="s">
        <v>76</v>
      </c>
      <c r="AY2218" s="220" t="s">
        <v>272</v>
      </c>
    </row>
    <row r="2219" spans="1:65" s="14" customFormat="1" ht="11.25">
      <c r="B2219" s="221"/>
      <c r="C2219" s="222"/>
      <c r="D2219" s="212" t="s">
        <v>283</v>
      </c>
      <c r="E2219" s="223" t="s">
        <v>1</v>
      </c>
      <c r="F2219" s="224" t="s">
        <v>2026</v>
      </c>
      <c r="G2219" s="222"/>
      <c r="H2219" s="225">
        <v>8.2889999999999997</v>
      </c>
      <c r="I2219" s="226"/>
      <c r="J2219" s="222"/>
      <c r="K2219" s="222"/>
      <c r="L2219" s="227"/>
      <c r="M2219" s="228"/>
      <c r="N2219" s="229"/>
      <c r="O2219" s="229"/>
      <c r="P2219" s="229"/>
      <c r="Q2219" s="229"/>
      <c r="R2219" s="229"/>
      <c r="S2219" s="229"/>
      <c r="T2219" s="230"/>
      <c r="AT2219" s="231" t="s">
        <v>283</v>
      </c>
      <c r="AU2219" s="231" t="s">
        <v>291</v>
      </c>
      <c r="AV2219" s="14" t="s">
        <v>84</v>
      </c>
      <c r="AW2219" s="14" t="s">
        <v>32</v>
      </c>
      <c r="AX2219" s="14" t="s">
        <v>76</v>
      </c>
      <c r="AY2219" s="231" t="s">
        <v>272</v>
      </c>
    </row>
    <row r="2220" spans="1:65" s="13" customFormat="1" ht="11.25">
      <c r="B2220" s="210"/>
      <c r="C2220" s="211"/>
      <c r="D2220" s="212" t="s">
        <v>283</v>
      </c>
      <c r="E2220" s="213" t="s">
        <v>1</v>
      </c>
      <c r="F2220" s="214" t="s">
        <v>1996</v>
      </c>
      <c r="G2220" s="211"/>
      <c r="H2220" s="213" t="s">
        <v>1</v>
      </c>
      <c r="I2220" s="215"/>
      <c r="J2220" s="211"/>
      <c r="K2220" s="211"/>
      <c r="L2220" s="216"/>
      <c r="M2220" s="217"/>
      <c r="N2220" s="218"/>
      <c r="O2220" s="218"/>
      <c r="P2220" s="218"/>
      <c r="Q2220" s="218"/>
      <c r="R2220" s="218"/>
      <c r="S2220" s="218"/>
      <c r="T2220" s="219"/>
      <c r="AT2220" s="220" t="s">
        <v>283</v>
      </c>
      <c r="AU2220" s="220" t="s">
        <v>291</v>
      </c>
      <c r="AV2220" s="13" t="s">
        <v>16</v>
      </c>
      <c r="AW2220" s="13" t="s">
        <v>32</v>
      </c>
      <c r="AX2220" s="13" t="s">
        <v>76</v>
      </c>
      <c r="AY2220" s="220" t="s">
        <v>272</v>
      </c>
    </row>
    <row r="2221" spans="1:65" s="14" customFormat="1" ht="11.25">
      <c r="B2221" s="221"/>
      <c r="C2221" s="222"/>
      <c r="D2221" s="212" t="s">
        <v>283</v>
      </c>
      <c r="E2221" s="223" t="s">
        <v>1</v>
      </c>
      <c r="F2221" s="224" t="s">
        <v>2027</v>
      </c>
      <c r="G2221" s="222"/>
      <c r="H2221" s="225">
        <v>4.6760000000000002</v>
      </c>
      <c r="I2221" s="226"/>
      <c r="J2221" s="222"/>
      <c r="K2221" s="222"/>
      <c r="L2221" s="227"/>
      <c r="M2221" s="228"/>
      <c r="N2221" s="229"/>
      <c r="O2221" s="229"/>
      <c r="P2221" s="229"/>
      <c r="Q2221" s="229"/>
      <c r="R2221" s="229"/>
      <c r="S2221" s="229"/>
      <c r="T2221" s="230"/>
      <c r="AT2221" s="231" t="s">
        <v>283</v>
      </c>
      <c r="AU2221" s="231" t="s">
        <v>291</v>
      </c>
      <c r="AV2221" s="14" t="s">
        <v>84</v>
      </c>
      <c r="AW2221" s="14" t="s">
        <v>32</v>
      </c>
      <c r="AX2221" s="14" t="s">
        <v>76</v>
      </c>
      <c r="AY2221" s="231" t="s">
        <v>272</v>
      </c>
    </row>
    <row r="2222" spans="1:65" s="14" customFormat="1" ht="11.25">
      <c r="B2222" s="221"/>
      <c r="C2222" s="222"/>
      <c r="D2222" s="212" t="s">
        <v>283</v>
      </c>
      <c r="E2222" s="222"/>
      <c r="F2222" s="224" t="s">
        <v>2028</v>
      </c>
      <c r="G2222" s="222"/>
      <c r="H2222" s="225">
        <v>20.361999999999998</v>
      </c>
      <c r="I2222" s="226"/>
      <c r="J2222" s="222"/>
      <c r="K2222" s="222"/>
      <c r="L2222" s="227"/>
      <c r="M2222" s="228"/>
      <c r="N2222" s="229"/>
      <c r="O2222" s="229"/>
      <c r="P2222" s="229"/>
      <c r="Q2222" s="229"/>
      <c r="R2222" s="229"/>
      <c r="S2222" s="229"/>
      <c r="T2222" s="230"/>
      <c r="AT2222" s="231" t="s">
        <v>283</v>
      </c>
      <c r="AU2222" s="231" t="s">
        <v>291</v>
      </c>
      <c r="AV2222" s="14" t="s">
        <v>84</v>
      </c>
      <c r="AW2222" s="14" t="s">
        <v>4</v>
      </c>
      <c r="AX2222" s="14" t="s">
        <v>16</v>
      </c>
      <c r="AY2222" s="231" t="s">
        <v>272</v>
      </c>
    </row>
    <row r="2223" spans="1:65" s="2" customFormat="1" ht="44.25" customHeight="1">
      <c r="A2223" s="34"/>
      <c r="B2223" s="35"/>
      <c r="C2223" s="192" t="s">
        <v>2029</v>
      </c>
      <c r="D2223" s="192" t="s">
        <v>274</v>
      </c>
      <c r="E2223" s="193" t="s">
        <v>2030</v>
      </c>
      <c r="F2223" s="194" t="s">
        <v>2031</v>
      </c>
      <c r="G2223" s="195" t="s">
        <v>156</v>
      </c>
      <c r="H2223" s="196">
        <v>219.083</v>
      </c>
      <c r="I2223" s="197"/>
      <c r="J2223" s="198">
        <f>ROUND(I2223*H2223,2)</f>
        <v>0</v>
      </c>
      <c r="K2223" s="194" t="s">
        <v>278</v>
      </c>
      <c r="L2223" s="39"/>
      <c r="M2223" s="199" t="s">
        <v>1</v>
      </c>
      <c r="N2223" s="200" t="s">
        <v>41</v>
      </c>
      <c r="O2223" s="71"/>
      <c r="P2223" s="201">
        <f>O2223*H2223</f>
        <v>0</v>
      </c>
      <c r="Q2223" s="201">
        <v>1.1520000000000001E-2</v>
      </c>
      <c r="R2223" s="201">
        <f>Q2223*H2223</f>
        <v>2.5238361600000001</v>
      </c>
      <c r="S2223" s="201">
        <v>0</v>
      </c>
      <c r="T2223" s="202">
        <f>S2223*H2223</f>
        <v>0</v>
      </c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4"/>
      <c r="AE2223" s="34"/>
      <c r="AR2223" s="203" t="s">
        <v>279</v>
      </c>
      <c r="AT2223" s="203" t="s">
        <v>274</v>
      </c>
      <c r="AU2223" s="203" t="s">
        <v>291</v>
      </c>
      <c r="AY2223" s="17" t="s">
        <v>272</v>
      </c>
      <c r="BE2223" s="204">
        <f>IF(N2223="základní",J2223,0)</f>
        <v>0</v>
      </c>
      <c r="BF2223" s="204">
        <f>IF(N2223="snížená",J2223,0)</f>
        <v>0</v>
      </c>
      <c r="BG2223" s="204">
        <f>IF(N2223="zákl. přenesená",J2223,0)</f>
        <v>0</v>
      </c>
      <c r="BH2223" s="204">
        <f>IF(N2223="sníž. přenesená",J2223,0)</f>
        <v>0</v>
      </c>
      <c r="BI2223" s="204">
        <f>IF(N2223="nulová",J2223,0)</f>
        <v>0</v>
      </c>
      <c r="BJ2223" s="17" t="s">
        <v>16</v>
      </c>
      <c r="BK2223" s="204">
        <f>ROUND(I2223*H2223,2)</f>
        <v>0</v>
      </c>
      <c r="BL2223" s="17" t="s">
        <v>279</v>
      </c>
      <c r="BM2223" s="203" t="s">
        <v>2032</v>
      </c>
    </row>
    <row r="2224" spans="1:65" s="2" customFormat="1" ht="11.25">
      <c r="A2224" s="34"/>
      <c r="B2224" s="35"/>
      <c r="C2224" s="36"/>
      <c r="D2224" s="205" t="s">
        <v>281</v>
      </c>
      <c r="E2224" s="36"/>
      <c r="F2224" s="206" t="s">
        <v>2033</v>
      </c>
      <c r="G2224" s="36"/>
      <c r="H2224" s="36"/>
      <c r="I2224" s="207"/>
      <c r="J2224" s="36"/>
      <c r="K2224" s="36"/>
      <c r="L2224" s="39"/>
      <c r="M2224" s="208"/>
      <c r="N2224" s="209"/>
      <c r="O2224" s="71"/>
      <c r="P2224" s="71"/>
      <c r="Q2224" s="71"/>
      <c r="R2224" s="71"/>
      <c r="S2224" s="71"/>
      <c r="T2224" s="72"/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  <c r="AT2224" s="17" t="s">
        <v>281</v>
      </c>
      <c r="AU2224" s="17" t="s">
        <v>291</v>
      </c>
    </row>
    <row r="2225" spans="1:65" s="2" customFormat="1" ht="24.2" customHeight="1">
      <c r="A2225" s="34"/>
      <c r="B2225" s="35"/>
      <c r="C2225" s="232" t="s">
        <v>2034</v>
      </c>
      <c r="D2225" s="232" t="s">
        <v>394</v>
      </c>
      <c r="E2225" s="233" t="s">
        <v>2035</v>
      </c>
      <c r="F2225" s="234" t="s">
        <v>2036</v>
      </c>
      <c r="G2225" s="235" t="s">
        <v>156</v>
      </c>
      <c r="H2225" s="236">
        <v>137.024</v>
      </c>
      <c r="I2225" s="237"/>
      <c r="J2225" s="238">
        <f>ROUND(I2225*H2225,2)</f>
        <v>0</v>
      </c>
      <c r="K2225" s="234" t="s">
        <v>1</v>
      </c>
      <c r="L2225" s="239"/>
      <c r="M2225" s="240" t="s">
        <v>1</v>
      </c>
      <c r="N2225" s="241" t="s">
        <v>41</v>
      </c>
      <c r="O2225" s="71"/>
      <c r="P2225" s="201">
        <f>O2225*H2225</f>
        <v>0</v>
      </c>
      <c r="Q2225" s="201">
        <v>1.4999999999999999E-2</v>
      </c>
      <c r="R2225" s="201">
        <f>Q2225*H2225</f>
        <v>2.0553599999999999</v>
      </c>
      <c r="S2225" s="201">
        <v>0</v>
      </c>
      <c r="T2225" s="202">
        <f>S2225*H2225</f>
        <v>0</v>
      </c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  <c r="AR2225" s="203" t="s">
        <v>313</v>
      </c>
      <c r="AT2225" s="203" t="s">
        <v>394</v>
      </c>
      <c r="AU2225" s="203" t="s">
        <v>291</v>
      </c>
      <c r="AY2225" s="17" t="s">
        <v>272</v>
      </c>
      <c r="BE2225" s="204">
        <f>IF(N2225="základní",J2225,0)</f>
        <v>0</v>
      </c>
      <c r="BF2225" s="204">
        <f>IF(N2225="snížená",J2225,0)</f>
        <v>0</v>
      </c>
      <c r="BG2225" s="204">
        <f>IF(N2225="zákl. přenesená",J2225,0)</f>
        <v>0</v>
      </c>
      <c r="BH2225" s="204">
        <f>IF(N2225="sníž. přenesená",J2225,0)</f>
        <v>0</v>
      </c>
      <c r="BI2225" s="204">
        <f>IF(N2225="nulová",J2225,0)</f>
        <v>0</v>
      </c>
      <c r="BJ2225" s="17" t="s">
        <v>16</v>
      </c>
      <c r="BK2225" s="204">
        <f>ROUND(I2225*H2225,2)</f>
        <v>0</v>
      </c>
      <c r="BL2225" s="17" t="s">
        <v>279</v>
      </c>
      <c r="BM2225" s="203" t="s">
        <v>2037</v>
      </c>
    </row>
    <row r="2226" spans="1:65" s="13" customFormat="1" ht="22.5">
      <c r="B2226" s="210"/>
      <c r="C2226" s="211"/>
      <c r="D2226" s="212" t="s">
        <v>283</v>
      </c>
      <c r="E2226" s="213" t="s">
        <v>1</v>
      </c>
      <c r="F2226" s="214" t="s">
        <v>1977</v>
      </c>
      <c r="G2226" s="211"/>
      <c r="H2226" s="213" t="s">
        <v>1</v>
      </c>
      <c r="I2226" s="215"/>
      <c r="J2226" s="211"/>
      <c r="K2226" s="211"/>
      <c r="L2226" s="216"/>
      <c r="M2226" s="217"/>
      <c r="N2226" s="218"/>
      <c r="O2226" s="218"/>
      <c r="P2226" s="218"/>
      <c r="Q2226" s="218"/>
      <c r="R2226" s="218"/>
      <c r="S2226" s="218"/>
      <c r="T2226" s="219"/>
      <c r="AT2226" s="220" t="s">
        <v>283</v>
      </c>
      <c r="AU2226" s="220" t="s">
        <v>291</v>
      </c>
      <c r="AV2226" s="13" t="s">
        <v>16</v>
      </c>
      <c r="AW2226" s="13" t="s">
        <v>32</v>
      </c>
      <c r="AX2226" s="13" t="s">
        <v>76</v>
      </c>
      <c r="AY2226" s="220" t="s">
        <v>272</v>
      </c>
    </row>
    <row r="2227" spans="1:65" s="13" customFormat="1" ht="11.25">
      <c r="B2227" s="210"/>
      <c r="C2227" s="211"/>
      <c r="D2227" s="212" t="s">
        <v>283</v>
      </c>
      <c r="E2227" s="213" t="s">
        <v>1</v>
      </c>
      <c r="F2227" s="214" t="s">
        <v>285</v>
      </c>
      <c r="G2227" s="211"/>
      <c r="H2227" s="213" t="s">
        <v>1</v>
      </c>
      <c r="I2227" s="215"/>
      <c r="J2227" s="211"/>
      <c r="K2227" s="211"/>
      <c r="L2227" s="216"/>
      <c r="M2227" s="217"/>
      <c r="N2227" s="218"/>
      <c r="O2227" s="218"/>
      <c r="P2227" s="218"/>
      <c r="Q2227" s="218"/>
      <c r="R2227" s="218"/>
      <c r="S2227" s="218"/>
      <c r="T2227" s="219"/>
      <c r="AT2227" s="220" t="s">
        <v>283</v>
      </c>
      <c r="AU2227" s="220" t="s">
        <v>291</v>
      </c>
      <c r="AV2227" s="13" t="s">
        <v>16</v>
      </c>
      <c r="AW2227" s="13" t="s">
        <v>32</v>
      </c>
      <c r="AX2227" s="13" t="s">
        <v>76</v>
      </c>
      <c r="AY2227" s="220" t="s">
        <v>272</v>
      </c>
    </row>
    <row r="2228" spans="1:65" s="13" customFormat="1" ht="11.25">
      <c r="B2228" s="210"/>
      <c r="C2228" s="211"/>
      <c r="D2228" s="212" t="s">
        <v>283</v>
      </c>
      <c r="E2228" s="213" t="s">
        <v>1</v>
      </c>
      <c r="F2228" s="214" t="s">
        <v>2038</v>
      </c>
      <c r="G2228" s="211"/>
      <c r="H2228" s="213" t="s">
        <v>1</v>
      </c>
      <c r="I2228" s="215"/>
      <c r="J2228" s="211"/>
      <c r="K2228" s="211"/>
      <c r="L2228" s="216"/>
      <c r="M2228" s="217"/>
      <c r="N2228" s="218"/>
      <c r="O2228" s="218"/>
      <c r="P2228" s="218"/>
      <c r="Q2228" s="218"/>
      <c r="R2228" s="218"/>
      <c r="S2228" s="218"/>
      <c r="T2228" s="219"/>
      <c r="AT2228" s="220" t="s">
        <v>283</v>
      </c>
      <c r="AU2228" s="220" t="s">
        <v>291</v>
      </c>
      <c r="AV2228" s="13" t="s">
        <v>16</v>
      </c>
      <c r="AW2228" s="13" t="s">
        <v>32</v>
      </c>
      <c r="AX2228" s="13" t="s">
        <v>76</v>
      </c>
      <c r="AY2228" s="220" t="s">
        <v>272</v>
      </c>
    </row>
    <row r="2229" spans="1:65" s="13" customFormat="1" ht="11.25">
      <c r="B2229" s="210"/>
      <c r="C2229" s="211"/>
      <c r="D2229" s="212" t="s">
        <v>283</v>
      </c>
      <c r="E2229" s="213" t="s">
        <v>1</v>
      </c>
      <c r="F2229" s="214" t="s">
        <v>1979</v>
      </c>
      <c r="G2229" s="211"/>
      <c r="H2229" s="213" t="s">
        <v>1</v>
      </c>
      <c r="I2229" s="215"/>
      <c r="J2229" s="211"/>
      <c r="K2229" s="211"/>
      <c r="L2229" s="216"/>
      <c r="M2229" s="217"/>
      <c r="N2229" s="218"/>
      <c r="O2229" s="218"/>
      <c r="P2229" s="218"/>
      <c r="Q2229" s="218"/>
      <c r="R2229" s="218"/>
      <c r="S2229" s="218"/>
      <c r="T2229" s="219"/>
      <c r="AT2229" s="220" t="s">
        <v>283</v>
      </c>
      <c r="AU2229" s="220" t="s">
        <v>291</v>
      </c>
      <c r="AV2229" s="13" t="s">
        <v>16</v>
      </c>
      <c r="AW2229" s="13" t="s">
        <v>32</v>
      </c>
      <c r="AX2229" s="13" t="s">
        <v>76</v>
      </c>
      <c r="AY2229" s="220" t="s">
        <v>272</v>
      </c>
    </row>
    <row r="2230" spans="1:65" s="14" customFormat="1" ht="11.25">
      <c r="B2230" s="221"/>
      <c r="C2230" s="222"/>
      <c r="D2230" s="212" t="s">
        <v>283</v>
      </c>
      <c r="E2230" s="223" t="s">
        <v>1</v>
      </c>
      <c r="F2230" s="224" t="s">
        <v>2039</v>
      </c>
      <c r="G2230" s="222"/>
      <c r="H2230" s="225">
        <v>10.275</v>
      </c>
      <c r="I2230" s="226"/>
      <c r="J2230" s="222"/>
      <c r="K2230" s="222"/>
      <c r="L2230" s="227"/>
      <c r="M2230" s="228"/>
      <c r="N2230" s="229"/>
      <c r="O2230" s="229"/>
      <c r="P2230" s="229"/>
      <c r="Q2230" s="229"/>
      <c r="R2230" s="229"/>
      <c r="S2230" s="229"/>
      <c r="T2230" s="230"/>
      <c r="AT2230" s="231" t="s">
        <v>283</v>
      </c>
      <c r="AU2230" s="231" t="s">
        <v>291</v>
      </c>
      <c r="AV2230" s="14" t="s">
        <v>84</v>
      </c>
      <c r="AW2230" s="14" t="s">
        <v>32</v>
      </c>
      <c r="AX2230" s="14" t="s">
        <v>76</v>
      </c>
      <c r="AY2230" s="231" t="s">
        <v>272</v>
      </c>
    </row>
    <row r="2231" spans="1:65" s="14" customFormat="1" ht="11.25">
      <c r="B2231" s="221"/>
      <c r="C2231" s="222"/>
      <c r="D2231" s="212" t="s">
        <v>283</v>
      </c>
      <c r="E2231" s="223" t="s">
        <v>1</v>
      </c>
      <c r="F2231" s="224" t="s">
        <v>2040</v>
      </c>
      <c r="G2231" s="222"/>
      <c r="H2231" s="225">
        <v>32.898000000000003</v>
      </c>
      <c r="I2231" s="226"/>
      <c r="J2231" s="222"/>
      <c r="K2231" s="222"/>
      <c r="L2231" s="227"/>
      <c r="M2231" s="228"/>
      <c r="N2231" s="229"/>
      <c r="O2231" s="229"/>
      <c r="P2231" s="229"/>
      <c r="Q2231" s="229"/>
      <c r="R2231" s="229"/>
      <c r="S2231" s="229"/>
      <c r="T2231" s="230"/>
      <c r="AT2231" s="231" t="s">
        <v>283</v>
      </c>
      <c r="AU2231" s="231" t="s">
        <v>291</v>
      </c>
      <c r="AV2231" s="14" t="s">
        <v>84</v>
      </c>
      <c r="AW2231" s="14" t="s">
        <v>32</v>
      </c>
      <c r="AX2231" s="14" t="s">
        <v>76</v>
      </c>
      <c r="AY2231" s="231" t="s">
        <v>272</v>
      </c>
    </row>
    <row r="2232" spans="1:65" s="13" customFormat="1" ht="11.25">
      <c r="B2232" s="210"/>
      <c r="C2232" s="211"/>
      <c r="D2232" s="212" t="s">
        <v>283</v>
      </c>
      <c r="E2232" s="213" t="s">
        <v>1</v>
      </c>
      <c r="F2232" s="214" t="s">
        <v>1994</v>
      </c>
      <c r="G2232" s="211"/>
      <c r="H2232" s="213" t="s">
        <v>1</v>
      </c>
      <c r="I2232" s="215"/>
      <c r="J2232" s="211"/>
      <c r="K2232" s="211"/>
      <c r="L2232" s="216"/>
      <c r="M2232" s="217"/>
      <c r="N2232" s="218"/>
      <c r="O2232" s="218"/>
      <c r="P2232" s="218"/>
      <c r="Q2232" s="218"/>
      <c r="R2232" s="218"/>
      <c r="S2232" s="218"/>
      <c r="T2232" s="219"/>
      <c r="AT2232" s="220" t="s">
        <v>283</v>
      </c>
      <c r="AU2232" s="220" t="s">
        <v>291</v>
      </c>
      <c r="AV2232" s="13" t="s">
        <v>16</v>
      </c>
      <c r="AW2232" s="13" t="s">
        <v>32</v>
      </c>
      <c r="AX2232" s="13" t="s">
        <v>76</v>
      </c>
      <c r="AY2232" s="220" t="s">
        <v>272</v>
      </c>
    </row>
    <row r="2233" spans="1:65" s="14" customFormat="1" ht="22.5">
      <c r="B2233" s="221"/>
      <c r="C2233" s="222"/>
      <c r="D2233" s="212" t="s">
        <v>283</v>
      </c>
      <c r="E2233" s="223" t="s">
        <v>1</v>
      </c>
      <c r="F2233" s="224" t="s">
        <v>2041</v>
      </c>
      <c r="G2233" s="222"/>
      <c r="H2233" s="225">
        <v>62.139000000000003</v>
      </c>
      <c r="I2233" s="226"/>
      <c r="J2233" s="222"/>
      <c r="K2233" s="222"/>
      <c r="L2233" s="227"/>
      <c r="M2233" s="228"/>
      <c r="N2233" s="229"/>
      <c r="O2233" s="229"/>
      <c r="P2233" s="229"/>
      <c r="Q2233" s="229"/>
      <c r="R2233" s="229"/>
      <c r="S2233" s="229"/>
      <c r="T2233" s="230"/>
      <c r="AT2233" s="231" t="s">
        <v>283</v>
      </c>
      <c r="AU2233" s="231" t="s">
        <v>291</v>
      </c>
      <c r="AV2233" s="14" t="s">
        <v>84</v>
      </c>
      <c r="AW2233" s="14" t="s">
        <v>32</v>
      </c>
      <c r="AX2233" s="14" t="s">
        <v>76</v>
      </c>
      <c r="AY2233" s="231" t="s">
        <v>272</v>
      </c>
    </row>
    <row r="2234" spans="1:65" s="13" customFormat="1" ht="11.25">
      <c r="B2234" s="210"/>
      <c r="C2234" s="211"/>
      <c r="D2234" s="212" t="s">
        <v>283</v>
      </c>
      <c r="E2234" s="213" t="s">
        <v>1</v>
      </c>
      <c r="F2234" s="214" t="s">
        <v>1996</v>
      </c>
      <c r="G2234" s="211"/>
      <c r="H2234" s="213" t="s">
        <v>1</v>
      </c>
      <c r="I2234" s="215"/>
      <c r="J2234" s="211"/>
      <c r="K2234" s="211"/>
      <c r="L2234" s="216"/>
      <c r="M2234" s="217"/>
      <c r="N2234" s="218"/>
      <c r="O2234" s="218"/>
      <c r="P2234" s="218"/>
      <c r="Q2234" s="218"/>
      <c r="R2234" s="218"/>
      <c r="S2234" s="218"/>
      <c r="T2234" s="219"/>
      <c r="AT2234" s="220" t="s">
        <v>283</v>
      </c>
      <c r="AU2234" s="220" t="s">
        <v>291</v>
      </c>
      <c r="AV2234" s="13" t="s">
        <v>16</v>
      </c>
      <c r="AW2234" s="13" t="s">
        <v>32</v>
      </c>
      <c r="AX2234" s="13" t="s">
        <v>76</v>
      </c>
      <c r="AY2234" s="220" t="s">
        <v>272</v>
      </c>
    </row>
    <row r="2235" spans="1:65" s="14" customFormat="1" ht="11.25">
      <c r="B2235" s="221"/>
      <c r="C2235" s="222"/>
      <c r="D2235" s="212" t="s">
        <v>283</v>
      </c>
      <c r="E2235" s="223" t="s">
        <v>1</v>
      </c>
      <c r="F2235" s="224" t="s">
        <v>2042</v>
      </c>
      <c r="G2235" s="222"/>
      <c r="H2235" s="225">
        <v>29.024999999999999</v>
      </c>
      <c r="I2235" s="226"/>
      <c r="J2235" s="222"/>
      <c r="K2235" s="222"/>
      <c r="L2235" s="227"/>
      <c r="M2235" s="228"/>
      <c r="N2235" s="229"/>
      <c r="O2235" s="229"/>
      <c r="P2235" s="229"/>
      <c r="Q2235" s="229"/>
      <c r="R2235" s="229"/>
      <c r="S2235" s="229"/>
      <c r="T2235" s="230"/>
      <c r="AT2235" s="231" t="s">
        <v>283</v>
      </c>
      <c r="AU2235" s="231" t="s">
        <v>291</v>
      </c>
      <c r="AV2235" s="14" t="s">
        <v>84</v>
      </c>
      <c r="AW2235" s="14" t="s">
        <v>32</v>
      </c>
      <c r="AX2235" s="14" t="s">
        <v>76</v>
      </c>
      <c r="AY2235" s="231" t="s">
        <v>272</v>
      </c>
    </row>
    <row r="2236" spans="1:65" s="14" customFormat="1" ht="11.25">
      <c r="B2236" s="221"/>
      <c r="C2236" s="222"/>
      <c r="D2236" s="212" t="s">
        <v>283</v>
      </c>
      <c r="E2236" s="222"/>
      <c r="F2236" s="224" t="s">
        <v>2043</v>
      </c>
      <c r="G2236" s="222"/>
      <c r="H2236" s="225">
        <v>137.024</v>
      </c>
      <c r="I2236" s="226"/>
      <c r="J2236" s="222"/>
      <c r="K2236" s="222"/>
      <c r="L2236" s="227"/>
      <c r="M2236" s="228"/>
      <c r="N2236" s="229"/>
      <c r="O2236" s="229"/>
      <c r="P2236" s="229"/>
      <c r="Q2236" s="229"/>
      <c r="R2236" s="229"/>
      <c r="S2236" s="229"/>
      <c r="T2236" s="230"/>
      <c r="AT2236" s="231" t="s">
        <v>283</v>
      </c>
      <c r="AU2236" s="231" t="s">
        <v>291</v>
      </c>
      <c r="AV2236" s="14" t="s">
        <v>84</v>
      </c>
      <c r="AW2236" s="14" t="s">
        <v>4</v>
      </c>
      <c r="AX2236" s="14" t="s">
        <v>16</v>
      </c>
      <c r="AY2236" s="231" t="s">
        <v>272</v>
      </c>
    </row>
    <row r="2237" spans="1:65" s="2" customFormat="1" ht="24.2" customHeight="1">
      <c r="A2237" s="34"/>
      <c r="B2237" s="35"/>
      <c r="C2237" s="232" t="s">
        <v>2044</v>
      </c>
      <c r="D2237" s="232" t="s">
        <v>394</v>
      </c>
      <c r="E2237" s="233" t="s">
        <v>2045</v>
      </c>
      <c r="F2237" s="234" t="s">
        <v>2046</v>
      </c>
      <c r="G2237" s="235" t="s">
        <v>156</v>
      </c>
      <c r="H2237" s="236">
        <v>86.441000000000003</v>
      </c>
      <c r="I2237" s="237"/>
      <c r="J2237" s="238">
        <f>ROUND(I2237*H2237,2)</f>
        <v>0</v>
      </c>
      <c r="K2237" s="234" t="s">
        <v>1</v>
      </c>
      <c r="L2237" s="239"/>
      <c r="M2237" s="240" t="s">
        <v>1</v>
      </c>
      <c r="N2237" s="241" t="s">
        <v>41</v>
      </c>
      <c r="O2237" s="71"/>
      <c r="P2237" s="201">
        <f>O2237*H2237</f>
        <v>0</v>
      </c>
      <c r="Q2237" s="201">
        <v>1.35E-2</v>
      </c>
      <c r="R2237" s="201">
        <f>Q2237*H2237</f>
        <v>1.1669535</v>
      </c>
      <c r="S2237" s="201">
        <v>0</v>
      </c>
      <c r="T2237" s="202">
        <f>S2237*H2237</f>
        <v>0</v>
      </c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4"/>
      <c r="AE2237" s="34"/>
      <c r="AR2237" s="203" t="s">
        <v>313</v>
      </c>
      <c r="AT2237" s="203" t="s">
        <v>394</v>
      </c>
      <c r="AU2237" s="203" t="s">
        <v>291</v>
      </c>
      <c r="AY2237" s="17" t="s">
        <v>272</v>
      </c>
      <c r="BE2237" s="204">
        <f>IF(N2237="základní",J2237,0)</f>
        <v>0</v>
      </c>
      <c r="BF2237" s="204">
        <f>IF(N2237="snížená",J2237,0)</f>
        <v>0</v>
      </c>
      <c r="BG2237" s="204">
        <f>IF(N2237="zákl. přenesená",J2237,0)</f>
        <v>0</v>
      </c>
      <c r="BH2237" s="204">
        <f>IF(N2237="sníž. přenesená",J2237,0)</f>
        <v>0</v>
      </c>
      <c r="BI2237" s="204">
        <f>IF(N2237="nulová",J2237,0)</f>
        <v>0</v>
      </c>
      <c r="BJ2237" s="17" t="s">
        <v>16</v>
      </c>
      <c r="BK2237" s="204">
        <f>ROUND(I2237*H2237,2)</f>
        <v>0</v>
      </c>
      <c r="BL2237" s="17" t="s">
        <v>279</v>
      </c>
      <c r="BM2237" s="203" t="s">
        <v>2047</v>
      </c>
    </row>
    <row r="2238" spans="1:65" s="13" customFormat="1" ht="22.5">
      <c r="B2238" s="210"/>
      <c r="C2238" s="211"/>
      <c r="D2238" s="212" t="s">
        <v>283</v>
      </c>
      <c r="E2238" s="213" t="s">
        <v>1</v>
      </c>
      <c r="F2238" s="214" t="s">
        <v>2048</v>
      </c>
      <c r="G2238" s="211"/>
      <c r="H2238" s="213" t="s">
        <v>1</v>
      </c>
      <c r="I2238" s="215"/>
      <c r="J2238" s="211"/>
      <c r="K2238" s="211"/>
      <c r="L2238" s="216"/>
      <c r="M2238" s="217"/>
      <c r="N2238" s="218"/>
      <c r="O2238" s="218"/>
      <c r="P2238" s="218"/>
      <c r="Q2238" s="218"/>
      <c r="R2238" s="218"/>
      <c r="S2238" s="218"/>
      <c r="T2238" s="219"/>
      <c r="AT2238" s="220" t="s">
        <v>283</v>
      </c>
      <c r="AU2238" s="220" t="s">
        <v>291</v>
      </c>
      <c r="AV2238" s="13" t="s">
        <v>16</v>
      </c>
      <c r="AW2238" s="13" t="s">
        <v>32</v>
      </c>
      <c r="AX2238" s="13" t="s">
        <v>76</v>
      </c>
      <c r="AY2238" s="220" t="s">
        <v>272</v>
      </c>
    </row>
    <row r="2239" spans="1:65" s="13" customFormat="1" ht="11.25">
      <c r="B2239" s="210"/>
      <c r="C2239" s="211"/>
      <c r="D2239" s="212" t="s">
        <v>283</v>
      </c>
      <c r="E2239" s="213" t="s">
        <v>1</v>
      </c>
      <c r="F2239" s="214" t="s">
        <v>285</v>
      </c>
      <c r="G2239" s="211"/>
      <c r="H2239" s="213" t="s">
        <v>1</v>
      </c>
      <c r="I2239" s="215"/>
      <c r="J2239" s="211"/>
      <c r="K2239" s="211"/>
      <c r="L2239" s="216"/>
      <c r="M2239" s="217"/>
      <c r="N2239" s="218"/>
      <c r="O2239" s="218"/>
      <c r="P2239" s="218"/>
      <c r="Q2239" s="218"/>
      <c r="R2239" s="218"/>
      <c r="S2239" s="218"/>
      <c r="T2239" s="219"/>
      <c r="AT2239" s="220" t="s">
        <v>283</v>
      </c>
      <c r="AU2239" s="220" t="s">
        <v>291</v>
      </c>
      <c r="AV2239" s="13" t="s">
        <v>16</v>
      </c>
      <c r="AW2239" s="13" t="s">
        <v>32</v>
      </c>
      <c r="AX2239" s="13" t="s">
        <v>76</v>
      </c>
      <c r="AY2239" s="220" t="s">
        <v>272</v>
      </c>
    </row>
    <row r="2240" spans="1:65" s="13" customFormat="1" ht="11.25">
      <c r="B2240" s="210"/>
      <c r="C2240" s="211"/>
      <c r="D2240" s="212" t="s">
        <v>283</v>
      </c>
      <c r="E2240" s="213" t="s">
        <v>1</v>
      </c>
      <c r="F2240" s="214" t="s">
        <v>1978</v>
      </c>
      <c r="G2240" s="211"/>
      <c r="H2240" s="213" t="s">
        <v>1</v>
      </c>
      <c r="I2240" s="215"/>
      <c r="J2240" s="211"/>
      <c r="K2240" s="211"/>
      <c r="L2240" s="216"/>
      <c r="M2240" s="217"/>
      <c r="N2240" s="218"/>
      <c r="O2240" s="218"/>
      <c r="P2240" s="218"/>
      <c r="Q2240" s="218"/>
      <c r="R2240" s="218"/>
      <c r="S2240" s="218"/>
      <c r="T2240" s="219"/>
      <c r="AT2240" s="220" t="s">
        <v>283</v>
      </c>
      <c r="AU2240" s="220" t="s">
        <v>291</v>
      </c>
      <c r="AV2240" s="13" t="s">
        <v>16</v>
      </c>
      <c r="AW2240" s="13" t="s">
        <v>32</v>
      </c>
      <c r="AX2240" s="13" t="s">
        <v>76</v>
      </c>
      <c r="AY2240" s="220" t="s">
        <v>272</v>
      </c>
    </row>
    <row r="2241" spans="1:65" s="13" customFormat="1" ht="11.25">
      <c r="B2241" s="210"/>
      <c r="C2241" s="211"/>
      <c r="D2241" s="212" t="s">
        <v>283</v>
      </c>
      <c r="E2241" s="213" t="s">
        <v>1</v>
      </c>
      <c r="F2241" s="214" t="s">
        <v>1979</v>
      </c>
      <c r="G2241" s="211"/>
      <c r="H2241" s="213" t="s">
        <v>1</v>
      </c>
      <c r="I2241" s="215"/>
      <c r="J2241" s="211"/>
      <c r="K2241" s="211"/>
      <c r="L2241" s="216"/>
      <c r="M2241" s="217"/>
      <c r="N2241" s="218"/>
      <c r="O2241" s="218"/>
      <c r="P2241" s="218"/>
      <c r="Q2241" s="218"/>
      <c r="R2241" s="218"/>
      <c r="S2241" s="218"/>
      <c r="T2241" s="219"/>
      <c r="AT2241" s="220" t="s">
        <v>283</v>
      </c>
      <c r="AU2241" s="220" t="s">
        <v>291</v>
      </c>
      <c r="AV2241" s="13" t="s">
        <v>16</v>
      </c>
      <c r="AW2241" s="13" t="s">
        <v>32</v>
      </c>
      <c r="AX2241" s="13" t="s">
        <v>76</v>
      </c>
      <c r="AY2241" s="220" t="s">
        <v>272</v>
      </c>
    </row>
    <row r="2242" spans="1:65" s="14" customFormat="1" ht="11.25">
      <c r="B2242" s="221"/>
      <c r="C2242" s="222"/>
      <c r="D2242" s="212" t="s">
        <v>283</v>
      </c>
      <c r="E2242" s="223" t="s">
        <v>1</v>
      </c>
      <c r="F2242" s="224" t="s">
        <v>2049</v>
      </c>
      <c r="G2242" s="222"/>
      <c r="H2242" s="225">
        <v>84.745999999999995</v>
      </c>
      <c r="I2242" s="226"/>
      <c r="J2242" s="222"/>
      <c r="K2242" s="222"/>
      <c r="L2242" s="227"/>
      <c r="M2242" s="228"/>
      <c r="N2242" s="229"/>
      <c r="O2242" s="229"/>
      <c r="P2242" s="229"/>
      <c r="Q2242" s="229"/>
      <c r="R2242" s="229"/>
      <c r="S2242" s="229"/>
      <c r="T2242" s="230"/>
      <c r="AT2242" s="231" t="s">
        <v>283</v>
      </c>
      <c r="AU2242" s="231" t="s">
        <v>291</v>
      </c>
      <c r="AV2242" s="14" t="s">
        <v>84</v>
      </c>
      <c r="AW2242" s="14" t="s">
        <v>32</v>
      </c>
      <c r="AX2242" s="14" t="s">
        <v>76</v>
      </c>
      <c r="AY2242" s="231" t="s">
        <v>272</v>
      </c>
    </row>
    <row r="2243" spans="1:65" s="14" customFormat="1" ht="11.25">
      <c r="B2243" s="221"/>
      <c r="C2243" s="222"/>
      <c r="D2243" s="212" t="s">
        <v>283</v>
      </c>
      <c r="E2243" s="222"/>
      <c r="F2243" s="224" t="s">
        <v>2050</v>
      </c>
      <c r="G2243" s="222"/>
      <c r="H2243" s="225">
        <v>86.441000000000003</v>
      </c>
      <c r="I2243" s="226"/>
      <c r="J2243" s="222"/>
      <c r="K2243" s="222"/>
      <c r="L2243" s="227"/>
      <c r="M2243" s="228"/>
      <c r="N2243" s="229"/>
      <c r="O2243" s="229"/>
      <c r="P2243" s="229"/>
      <c r="Q2243" s="229"/>
      <c r="R2243" s="229"/>
      <c r="S2243" s="229"/>
      <c r="T2243" s="230"/>
      <c r="AT2243" s="231" t="s">
        <v>283</v>
      </c>
      <c r="AU2243" s="231" t="s">
        <v>291</v>
      </c>
      <c r="AV2243" s="14" t="s">
        <v>84</v>
      </c>
      <c r="AW2243" s="14" t="s">
        <v>4</v>
      </c>
      <c r="AX2243" s="14" t="s">
        <v>16</v>
      </c>
      <c r="AY2243" s="231" t="s">
        <v>272</v>
      </c>
    </row>
    <row r="2244" spans="1:65" s="2" customFormat="1" ht="44.25" customHeight="1">
      <c r="A2244" s="34"/>
      <c r="B2244" s="35"/>
      <c r="C2244" s="192" t="s">
        <v>2051</v>
      </c>
      <c r="D2244" s="192" t="s">
        <v>274</v>
      </c>
      <c r="E2244" s="193" t="s">
        <v>2052</v>
      </c>
      <c r="F2244" s="194" t="s">
        <v>2053</v>
      </c>
      <c r="G2244" s="195" t="s">
        <v>156</v>
      </c>
      <c r="H2244" s="196">
        <v>1091.356</v>
      </c>
      <c r="I2244" s="197"/>
      <c r="J2244" s="198">
        <f>ROUND(I2244*H2244,2)</f>
        <v>0</v>
      </c>
      <c r="K2244" s="194" t="s">
        <v>278</v>
      </c>
      <c r="L2244" s="39"/>
      <c r="M2244" s="199" t="s">
        <v>1</v>
      </c>
      <c r="N2244" s="200" t="s">
        <v>41</v>
      </c>
      <c r="O2244" s="71"/>
      <c r="P2244" s="201">
        <f>O2244*H2244</f>
        <v>0</v>
      </c>
      <c r="Q2244" s="201">
        <v>1.1599999999999999E-2</v>
      </c>
      <c r="R2244" s="201">
        <f>Q2244*H2244</f>
        <v>12.659729599999999</v>
      </c>
      <c r="S2244" s="201">
        <v>0</v>
      </c>
      <c r="T2244" s="202">
        <f>S2244*H2244</f>
        <v>0</v>
      </c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R2244" s="203" t="s">
        <v>279</v>
      </c>
      <c r="AT2244" s="203" t="s">
        <v>274</v>
      </c>
      <c r="AU2244" s="203" t="s">
        <v>291</v>
      </c>
      <c r="AY2244" s="17" t="s">
        <v>272</v>
      </c>
      <c r="BE2244" s="204">
        <f>IF(N2244="základní",J2244,0)</f>
        <v>0</v>
      </c>
      <c r="BF2244" s="204">
        <f>IF(N2244="snížená",J2244,0)</f>
        <v>0</v>
      </c>
      <c r="BG2244" s="204">
        <f>IF(N2244="zákl. přenesená",J2244,0)</f>
        <v>0</v>
      </c>
      <c r="BH2244" s="204">
        <f>IF(N2244="sníž. přenesená",J2244,0)</f>
        <v>0</v>
      </c>
      <c r="BI2244" s="204">
        <f>IF(N2244="nulová",J2244,0)</f>
        <v>0</v>
      </c>
      <c r="BJ2244" s="17" t="s">
        <v>16</v>
      </c>
      <c r="BK2244" s="204">
        <f>ROUND(I2244*H2244,2)</f>
        <v>0</v>
      </c>
      <c r="BL2244" s="17" t="s">
        <v>279</v>
      </c>
      <c r="BM2244" s="203" t="s">
        <v>2054</v>
      </c>
    </row>
    <row r="2245" spans="1:65" s="2" customFormat="1" ht="11.25">
      <c r="A2245" s="34"/>
      <c r="B2245" s="35"/>
      <c r="C2245" s="36"/>
      <c r="D2245" s="205" t="s">
        <v>281</v>
      </c>
      <c r="E2245" s="36"/>
      <c r="F2245" s="206" t="s">
        <v>2055</v>
      </c>
      <c r="G2245" s="36"/>
      <c r="H2245" s="36"/>
      <c r="I2245" s="207"/>
      <c r="J2245" s="36"/>
      <c r="K2245" s="36"/>
      <c r="L2245" s="39"/>
      <c r="M2245" s="208"/>
      <c r="N2245" s="209"/>
      <c r="O2245" s="71"/>
      <c r="P2245" s="71"/>
      <c r="Q2245" s="71"/>
      <c r="R2245" s="71"/>
      <c r="S2245" s="71"/>
      <c r="T2245" s="72"/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T2245" s="17" t="s">
        <v>281</v>
      </c>
      <c r="AU2245" s="17" t="s">
        <v>291</v>
      </c>
    </row>
    <row r="2246" spans="1:65" s="13" customFormat="1" ht="22.5">
      <c r="B2246" s="210"/>
      <c r="C2246" s="211"/>
      <c r="D2246" s="212" t="s">
        <v>283</v>
      </c>
      <c r="E2246" s="213" t="s">
        <v>1</v>
      </c>
      <c r="F2246" s="214" t="s">
        <v>1977</v>
      </c>
      <c r="G2246" s="211"/>
      <c r="H2246" s="213" t="s">
        <v>1</v>
      </c>
      <c r="I2246" s="215"/>
      <c r="J2246" s="211"/>
      <c r="K2246" s="211"/>
      <c r="L2246" s="216"/>
      <c r="M2246" s="217"/>
      <c r="N2246" s="218"/>
      <c r="O2246" s="218"/>
      <c r="P2246" s="218"/>
      <c r="Q2246" s="218"/>
      <c r="R2246" s="218"/>
      <c r="S2246" s="218"/>
      <c r="T2246" s="219"/>
      <c r="AT2246" s="220" t="s">
        <v>283</v>
      </c>
      <c r="AU2246" s="220" t="s">
        <v>291</v>
      </c>
      <c r="AV2246" s="13" t="s">
        <v>16</v>
      </c>
      <c r="AW2246" s="13" t="s">
        <v>32</v>
      </c>
      <c r="AX2246" s="13" t="s">
        <v>76</v>
      </c>
      <c r="AY2246" s="220" t="s">
        <v>272</v>
      </c>
    </row>
    <row r="2247" spans="1:65" s="13" customFormat="1" ht="11.25">
      <c r="B2247" s="210"/>
      <c r="C2247" s="211"/>
      <c r="D2247" s="212" t="s">
        <v>283</v>
      </c>
      <c r="E2247" s="213" t="s">
        <v>1</v>
      </c>
      <c r="F2247" s="214" t="s">
        <v>285</v>
      </c>
      <c r="G2247" s="211"/>
      <c r="H2247" s="213" t="s">
        <v>1</v>
      </c>
      <c r="I2247" s="215"/>
      <c r="J2247" s="211"/>
      <c r="K2247" s="211"/>
      <c r="L2247" s="216"/>
      <c r="M2247" s="217"/>
      <c r="N2247" s="218"/>
      <c r="O2247" s="218"/>
      <c r="P2247" s="218"/>
      <c r="Q2247" s="218"/>
      <c r="R2247" s="218"/>
      <c r="S2247" s="218"/>
      <c r="T2247" s="219"/>
      <c r="AT2247" s="220" t="s">
        <v>283</v>
      </c>
      <c r="AU2247" s="220" t="s">
        <v>291</v>
      </c>
      <c r="AV2247" s="13" t="s">
        <v>16</v>
      </c>
      <c r="AW2247" s="13" t="s">
        <v>32</v>
      </c>
      <c r="AX2247" s="13" t="s">
        <v>76</v>
      </c>
      <c r="AY2247" s="220" t="s">
        <v>272</v>
      </c>
    </row>
    <row r="2248" spans="1:65" s="13" customFormat="1" ht="11.25">
      <c r="B2248" s="210"/>
      <c r="C2248" s="211"/>
      <c r="D2248" s="212" t="s">
        <v>283</v>
      </c>
      <c r="E2248" s="213" t="s">
        <v>1</v>
      </c>
      <c r="F2248" s="214" t="s">
        <v>2056</v>
      </c>
      <c r="G2248" s="211"/>
      <c r="H2248" s="213" t="s">
        <v>1</v>
      </c>
      <c r="I2248" s="215"/>
      <c r="J2248" s="211"/>
      <c r="K2248" s="211"/>
      <c r="L2248" s="216"/>
      <c r="M2248" s="217"/>
      <c r="N2248" s="218"/>
      <c r="O2248" s="218"/>
      <c r="P2248" s="218"/>
      <c r="Q2248" s="218"/>
      <c r="R2248" s="218"/>
      <c r="S2248" s="218"/>
      <c r="T2248" s="219"/>
      <c r="AT2248" s="220" t="s">
        <v>283</v>
      </c>
      <c r="AU2248" s="220" t="s">
        <v>291</v>
      </c>
      <c r="AV2248" s="13" t="s">
        <v>16</v>
      </c>
      <c r="AW2248" s="13" t="s">
        <v>32</v>
      </c>
      <c r="AX2248" s="13" t="s">
        <v>76</v>
      </c>
      <c r="AY2248" s="220" t="s">
        <v>272</v>
      </c>
    </row>
    <row r="2249" spans="1:65" s="13" customFormat="1" ht="11.25">
      <c r="B2249" s="210"/>
      <c r="C2249" s="211"/>
      <c r="D2249" s="212" t="s">
        <v>283</v>
      </c>
      <c r="E2249" s="213" t="s">
        <v>1</v>
      </c>
      <c r="F2249" s="214" t="s">
        <v>1979</v>
      </c>
      <c r="G2249" s="211"/>
      <c r="H2249" s="213" t="s">
        <v>1</v>
      </c>
      <c r="I2249" s="215"/>
      <c r="J2249" s="211"/>
      <c r="K2249" s="211"/>
      <c r="L2249" s="216"/>
      <c r="M2249" s="217"/>
      <c r="N2249" s="218"/>
      <c r="O2249" s="218"/>
      <c r="P2249" s="218"/>
      <c r="Q2249" s="218"/>
      <c r="R2249" s="218"/>
      <c r="S2249" s="218"/>
      <c r="T2249" s="219"/>
      <c r="AT2249" s="220" t="s">
        <v>283</v>
      </c>
      <c r="AU2249" s="220" t="s">
        <v>291</v>
      </c>
      <c r="AV2249" s="13" t="s">
        <v>16</v>
      </c>
      <c r="AW2249" s="13" t="s">
        <v>32</v>
      </c>
      <c r="AX2249" s="13" t="s">
        <v>76</v>
      </c>
      <c r="AY2249" s="220" t="s">
        <v>272</v>
      </c>
    </row>
    <row r="2250" spans="1:65" s="14" customFormat="1" ht="22.5">
      <c r="B2250" s="221"/>
      <c r="C2250" s="222"/>
      <c r="D2250" s="212" t="s">
        <v>283</v>
      </c>
      <c r="E2250" s="223" t="s">
        <v>1</v>
      </c>
      <c r="F2250" s="224" t="s">
        <v>2057</v>
      </c>
      <c r="G2250" s="222"/>
      <c r="H2250" s="225">
        <v>262.596</v>
      </c>
      <c r="I2250" s="226"/>
      <c r="J2250" s="222"/>
      <c r="K2250" s="222"/>
      <c r="L2250" s="227"/>
      <c r="M2250" s="228"/>
      <c r="N2250" s="229"/>
      <c r="O2250" s="229"/>
      <c r="P2250" s="229"/>
      <c r="Q2250" s="229"/>
      <c r="R2250" s="229"/>
      <c r="S2250" s="229"/>
      <c r="T2250" s="230"/>
      <c r="AT2250" s="231" t="s">
        <v>283</v>
      </c>
      <c r="AU2250" s="231" t="s">
        <v>291</v>
      </c>
      <c r="AV2250" s="14" t="s">
        <v>84</v>
      </c>
      <c r="AW2250" s="14" t="s">
        <v>32</v>
      </c>
      <c r="AX2250" s="14" t="s">
        <v>76</v>
      </c>
      <c r="AY2250" s="231" t="s">
        <v>272</v>
      </c>
    </row>
    <row r="2251" spans="1:65" s="13" customFormat="1" ht="11.25">
      <c r="B2251" s="210"/>
      <c r="C2251" s="211"/>
      <c r="D2251" s="212" t="s">
        <v>283</v>
      </c>
      <c r="E2251" s="213" t="s">
        <v>1</v>
      </c>
      <c r="F2251" s="214" t="s">
        <v>1994</v>
      </c>
      <c r="G2251" s="211"/>
      <c r="H2251" s="213" t="s">
        <v>1</v>
      </c>
      <c r="I2251" s="215"/>
      <c r="J2251" s="211"/>
      <c r="K2251" s="211"/>
      <c r="L2251" s="216"/>
      <c r="M2251" s="217"/>
      <c r="N2251" s="218"/>
      <c r="O2251" s="218"/>
      <c r="P2251" s="218"/>
      <c r="Q2251" s="218"/>
      <c r="R2251" s="218"/>
      <c r="S2251" s="218"/>
      <c r="T2251" s="219"/>
      <c r="AT2251" s="220" t="s">
        <v>283</v>
      </c>
      <c r="AU2251" s="220" t="s">
        <v>291</v>
      </c>
      <c r="AV2251" s="13" t="s">
        <v>16</v>
      </c>
      <c r="AW2251" s="13" t="s">
        <v>32</v>
      </c>
      <c r="AX2251" s="13" t="s">
        <v>76</v>
      </c>
      <c r="AY2251" s="220" t="s">
        <v>272</v>
      </c>
    </row>
    <row r="2252" spans="1:65" s="14" customFormat="1" ht="22.5">
      <c r="B2252" s="221"/>
      <c r="C2252" s="222"/>
      <c r="D2252" s="212" t="s">
        <v>283</v>
      </c>
      <c r="E2252" s="223" t="s">
        <v>1</v>
      </c>
      <c r="F2252" s="224" t="s">
        <v>2058</v>
      </c>
      <c r="G2252" s="222"/>
      <c r="H2252" s="225">
        <v>340.43</v>
      </c>
      <c r="I2252" s="226"/>
      <c r="J2252" s="222"/>
      <c r="K2252" s="222"/>
      <c r="L2252" s="227"/>
      <c r="M2252" s="228"/>
      <c r="N2252" s="229"/>
      <c r="O2252" s="229"/>
      <c r="P2252" s="229"/>
      <c r="Q2252" s="229"/>
      <c r="R2252" s="229"/>
      <c r="S2252" s="229"/>
      <c r="T2252" s="230"/>
      <c r="AT2252" s="231" t="s">
        <v>283</v>
      </c>
      <c r="AU2252" s="231" t="s">
        <v>291</v>
      </c>
      <c r="AV2252" s="14" t="s">
        <v>84</v>
      </c>
      <c r="AW2252" s="14" t="s">
        <v>32</v>
      </c>
      <c r="AX2252" s="14" t="s">
        <v>76</v>
      </c>
      <c r="AY2252" s="231" t="s">
        <v>272</v>
      </c>
    </row>
    <row r="2253" spans="1:65" s="13" customFormat="1" ht="11.25">
      <c r="B2253" s="210"/>
      <c r="C2253" s="211"/>
      <c r="D2253" s="212" t="s">
        <v>283</v>
      </c>
      <c r="E2253" s="213" t="s">
        <v>1</v>
      </c>
      <c r="F2253" s="214" t="s">
        <v>1996</v>
      </c>
      <c r="G2253" s="211"/>
      <c r="H2253" s="213" t="s">
        <v>1</v>
      </c>
      <c r="I2253" s="215"/>
      <c r="J2253" s="211"/>
      <c r="K2253" s="211"/>
      <c r="L2253" s="216"/>
      <c r="M2253" s="217"/>
      <c r="N2253" s="218"/>
      <c r="O2253" s="218"/>
      <c r="P2253" s="218"/>
      <c r="Q2253" s="218"/>
      <c r="R2253" s="218"/>
      <c r="S2253" s="218"/>
      <c r="T2253" s="219"/>
      <c r="AT2253" s="220" t="s">
        <v>283</v>
      </c>
      <c r="AU2253" s="220" t="s">
        <v>291</v>
      </c>
      <c r="AV2253" s="13" t="s">
        <v>16</v>
      </c>
      <c r="AW2253" s="13" t="s">
        <v>32</v>
      </c>
      <c r="AX2253" s="13" t="s">
        <v>76</v>
      </c>
      <c r="AY2253" s="220" t="s">
        <v>272</v>
      </c>
    </row>
    <row r="2254" spans="1:65" s="14" customFormat="1" ht="22.5">
      <c r="B2254" s="221"/>
      <c r="C2254" s="222"/>
      <c r="D2254" s="212" t="s">
        <v>283</v>
      </c>
      <c r="E2254" s="223" t="s">
        <v>1</v>
      </c>
      <c r="F2254" s="224" t="s">
        <v>2059</v>
      </c>
      <c r="G2254" s="222"/>
      <c r="H2254" s="225">
        <v>190.928</v>
      </c>
      <c r="I2254" s="226"/>
      <c r="J2254" s="222"/>
      <c r="K2254" s="222"/>
      <c r="L2254" s="227"/>
      <c r="M2254" s="228"/>
      <c r="N2254" s="229"/>
      <c r="O2254" s="229"/>
      <c r="P2254" s="229"/>
      <c r="Q2254" s="229"/>
      <c r="R2254" s="229"/>
      <c r="S2254" s="229"/>
      <c r="T2254" s="230"/>
      <c r="AT2254" s="231" t="s">
        <v>283</v>
      </c>
      <c r="AU2254" s="231" t="s">
        <v>291</v>
      </c>
      <c r="AV2254" s="14" t="s">
        <v>84</v>
      </c>
      <c r="AW2254" s="14" t="s">
        <v>32</v>
      </c>
      <c r="AX2254" s="14" t="s">
        <v>76</v>
      </c>
      <c r="AY2254" s="231" t="s">
        <v>272</v>
      </c>
    </row>
    <row r="2255" spans="1:65" s="13" customFormat="1" ht="11.25">
      <c r="B2255" s="210"/>
      <c r="C2255" s="211"/>
      <c r="D2255" s="212" t="s">
        <v>283</v>
      </c>
      <c r="E2255" s="213" t="s">
        <v>1</v>
      </c>
      <c r="F2255" s="214" t="s">
        <v>2060</v>
      </c>
      <c r="G2255" s="211"/>
      <c r="H2255" s="213" t="s">
        <v>1</v>
      </c>
      <c r="I2255" s="215"/>
      <c r="J2255" s="211"/>
      <c r="K2255" s="211"/>
      <c r="L2255" s="216"/>
      <c r="M2255" s="217"/>
      <c r="N2255" s="218"/>
      <c r="O2255" s="218"/>
      <c r="P2255" s="218"/>
      <c r="Q2255" s="218"/>
      <c r="R2255" s="218"/>
      <c r="S2255" s="218"/>
      <c r="T2255" s="219"/>
      <c r="AT2255" s="220" t="s">
        <v>283</v>
      </c>
      <c r="AU2255" s="220" t="s">
        <v>291</v>
      </c>
      <c r="AV2255" s="13" t="s">
        <v>16</v>
      </c>
      <c r="AW2255" s="13" t="s">
        <v>32</v>
      </c>
      <c r="AX2255" s="13" t="s">
        <v>76</v>
      </c>
      <c r="AY2255" s="220" t="s">
        <v>272</v>
      </c>
    </row>
    <row r="2256" spans="1:65" s="14" customFormat="1" ht="11.25">
      <c r="B2256" s="221"/>
      <c r="C2256" s="222"/>
      <c r="D2256" s="212" t="s">
        <v>283</v>
      </c>
      <c r="E2256" s="223" t="s">
        <v>1</v>
      </c>
      <c r="F2256" s="224" t="s">
        <v>2061</v>
      </c>
      <c r="G2256" s="222"/>
      <c r="H2256" s="225">
        <v>85.138999999999996</v>
      </c>
      <c r="I2256" s="226"/>
      <c r="J2256" s="222"/>
      <c r="K2256" s="222"/>
      <c r="L2256" s="227"/>
      <c r="M2256" s="228"/>
      <c r="N2256" s="229"/>
      <c r="O2256" s="229"/>
      <c r="P2256" s="229"/>
      <c r="Q2256" s="229"/>
      <c r="R2256" s="229"/>
      <c r="S2256" s="229"/>
      <c r="T2256" s="230"/>
      <c r="AT2256" s="231" t="s">
        <v>283</v>
      </c>
      <c r="AU2256" s="231" t="s">
        <v>291</v>
      </c>
      <c r="AV2256" s="14" t="s">
        <v>84</v>
      </c>
      <c r="AW2256" s="14" t="s">
        <v>32</v>
      </c>
      <c r="AX2256" s="14" t="s">
        <v>76</v>
      </c>
      <c r="AY2256" s="231" t="s">
        <v>272</v>
      </c>
    </row>
    <row r="2257" spans="1:65" s="13" customFormat="1" ht="11.25">
      <c r="B2257" s="210"/>
      <c r="C2257" s="211"/>
      <c r="D2257" s="212" t="s">
        <v>283</v>
      </c>
      <c r="E2257" s="213" t="s">
        <v>1</v>
      </c>
      <c r="F2257" s="214" t="s">
        <v>285</v>
      </c>
      <c r="G2257" s="211"/>
      <c r="H2257" s="213" t="s">
        <v>1</v>
      </c>
      <c r="I2257" s="215"/>
      <c r="J2257" s="211"/>
      <c r="K2257" s="211"/>
      <c r="L2257" s="216"/>
      <c r="M2257" s="217"/>
      <c r="N2257" s="218"/>
      <c r="O2257" s="218"/>
      <c r="P2257" s="218"/>
      <c r="Q2257" s="218"/>
      <c r="R2257" s="218"/>
      <c r="S2257" s="218"/>
      <c r="T2257" s="219"/>
      <c r="AT2257" s="220" t="s">
        <v>283</v>
      </c>
      <c r="AU2257" s="220" t="s">
        <v>291</v>
      </c>
      <c r="AV2257" s="13" t="s">
        <v>16</v>
      </c>
      <c r="AW2257" s="13" t="s">
        <v>32</v>
      </c>
      <c r="AX2257" s="13" t="s">
        <v>76</v>
      </c>
      <c r="AY2257" s="220" t="s">
        <v>272</v>
      </c>
    </row>
    <row r="2258" spans="1:65" s="13" customFormat="1" ht="11.25">
      <c r="B2258" s="210"/>
      <c r="C2258" s="211"/>
      <c r="D2258" s="212" t="s">
        <v>283</v>
      </c>
      <c r="E2258" s="213" t="s">
        <v>1</v>
      </c>
      <c r="F2258" s="214" t="s">
        <v>2062</v>
      </c>
      <c r="G2258" s="211"/>
      <c r="H2258" s="213" t="s">
        <v>1</v>
      </c>
      <c r="I2258" s="215"/>
      <c r="J2258" s="211"/>
      <c r="K2258" s="211"/>
      <c r="L2258" s="216"/>
      <c r="M2258" s="217"/>
      <c r="N2258" s="218"/>
      <c r="O2258" s="218"/>
      <c r="P2258" s="218"/>
      <c r="Q2258" s="218"/>
      <c r="R2258" s="218"/>
      <c r="S2258" s="218"/>
      <c r="T2258" s="219"/>
      <c r="AT2258" s="220" t="s">
        <v>283</v>
      </c>
      <c r="AU2258" s="220" t="s">
        <v>291</v>
      </c>
      <c r="AV2258" s="13" t="s">
        <v>16</v>
      </c>
      <c r="AW2258" s="13" t="s">
        <v>32</v>
      </c>
      <c r="AX2258" s="13" t="s">
        <v>76</v>
      </c>
      <c r="AY2258" s="220" t="s">
        <v>272</v>
      </c>
    </row>
    <row r="2259" spans="1:65" s="13" customFormat="1" ht="11.25">
      <c r="B2259" s="210"/>
      <c r="C2259" s="211"/>
      <c r="D2259" s="212" t="s">
        <v>283</v>
      </c>
      <c r="E2259" s="213" t="s">
        <v>1</v>
      </c>
      <c r="F2259" s="214" t="s">
        <v>1979</v>
      </c>
      <c r="G2259" s="211"/>
      <c r="H2259" s="213" t="s">
        <v>1</v>
      </c>
      <c r="I2259" s="215"/>
      <c r="J2259" s="211"/>
      <c r="K2259" s="211"/>
      <c r="L2259" s="216"/>
      <c r="M2259" s="217"/>
      <c r="N2259" s="218"/>
      <c r="O2259" s="218"/>
      <c r="P2259" s="218"/>
      <c r="Q2259" s="218"/>
      <c r="R2259" s="218"/>
      <c r="S2259" s="218"/>
      <c r="T2259" s="219"/>
      <c r="AT2259" s="220" t="s">
        <v>283</v>
      </c>
      <c r="AU2259" s="220" t="s">
        <v>291</v>
      </c>
      <c r="AV2259" s="13" t="s">
        <v>16</v>
      </c>
      <c r="AW2259" s="13" t="s">
        <v>32</v>
      </c>
      <c r="AX2259" s="13" t="s">
        <v>76</v>
      </c>
      <c r="AY2259" s="220" t="s">
        <v>272</v>
      </c>
    </row>
    <row r="2260" spans="1:65" s="14" customFormat="1" ht="11.25">
      <c r="B2260" s="221"/>
      <c r="C2260" s="222"/>
      <c r="D2260" s="212" t="s">
        <v>283</v>
      </c>
      <c r="E2260" s="223" t="s">
        <v>1</v>
      </c>
      <c r="F2260" s="224" t="s">
        <v>2063</v>
      </c>
      <c r="G2260" s="222"/>
      <c r="H2260" s="225">
        <v>78.430999999999997</v>
      </c>
      <c r="I2260" s="226"/>
      <c r="J2260" s="222"/>
      <c r="K2260" s="222"/>
      <c r="L2260" s="227"/>
      <c r="M2260" s="228"/>
      <c r="N2260" s="229"/>
      <c r="O2260" s="229"/>
      <c r="P2260" s="229"/>
      <c r="Q2260" s="229"/>
      <c r="R2260" s="229"/>
      <c r="S2260" s="229"/>
      <c r="T2260" s="230"/>
      <c r="AT2260" s="231" t="s">
        <v>283</v>
      </c>
      <c r="AU2260" s="231" t="s">
        <v>291</v>
      </c>
      <c r="AV2260" s="14" t="s">
        <v>84</v>
      </c>
      <c r="AW2260" s="14" t="s">
        <v>32</v>
      </c>
      <c r="AX2260" s="14" t="s">
        <v>76</v>
      </c>
      <c r="AY2260" s="231" t="s">
        <v>272</v>
      </c>
    </row>
    <row r="2261" spans="1:65" s="13" customFormat="1" ht="11.25">
      <c r="B2261" s="210"/>
      <c r="C2261" s="211"/>
      <c r="D2261" s="212" t="s">
        <v>283</v>
      </c>
      <c r="E2261" s="213" t="s">
        <v>1</v>
      </c>
      <c r="F2261" s="214" t="s">
        <v>1994</v>
      </c>
      <c r="G2261" s="211"/>
      <c r="H2261" s="213" t="s">
        <v>1</v>
      </c>
      <c r="I2261" s="215"/>
      <c r="J2261" s="211"/>
      <c r="K2261" s="211"/>
      <c r="L2261" s="216"/>
      <c r="M2261" s="217"/>
      <c r="N2261" s="218"/>
      <c r="O2261" s="218"/>
      <c r="P2261" s="218"/>
      <c r="Q2261" s="218"/>
      <c r="R2261" s="218"/>
      <c r="S2261" s="218"/>
      <c r="T2261" s="219"/>
      <c r="AT2261" s="220" t="s">
        <v>283</v>
      </c>
      <c r="AU2261" s="220" t="s">
        <v>291</v>
      </c>
      <c r="AV2261" s="13" t="s">
        <v>16</v>
      </c>
      <c r="AW2261" s="13" t="s">
        <v>32</v>
      </c>
      <c r="AX2261" s="13" t="s">
        <v>76</v>
      </c>
      <c r="AY2261" s="220" t="s">
        <v>272</v>
      </c>
    </row>
    <row r="2262" spans="1:65" s="14" customFormat="1" ht="11.25">
      <c r="B2262" s="221"/>
      <c r="C2262" s="222"/>
      <c r="D2262" s="212" t="s">
        <v>283</v>
      </c>
      <c r="E2262" s="223" t="s">
        <v>1</v>
      </c>
      <c r="F2262" s="224" t="s">
        <v>2064</v>
      </c>
      <c r="G2262" s="222"/>
      <c r="H2262" s="225">
        <v>80.546000000000006</v>
      </c>
      <c r="I2262" s="226"/>
      <c r="J2262" s="222"/>
      <c r="K2262" s="222"/>
      <c r="L2262" s="227"/>
      <c r="M2262" s="228"/>
      <c r="N2262" s="229"/>
      <c r="O2262" s="229"/>
      <c r="P2262" s="229"/>
      <c r="Q2262" s="229"/>
      <c r="R2262" s="229"/>
      <c r="S2262" s="229"/>
      <c r="T2262" s="230"/>
      <c r="AT2262" s="231" t="s">
        <v>283</v>
      </c>
      <c r="AU2262" s="231" t="s">
        <v>291</v>
      </c>
      <c r="AV2262" s="14" t="s">
        <v>84</v>
      </c>
      <c r="AW2262" s="14" t="s">
        <v>32</v>
      </c>
      <c r="AX2262" s="14" t="s">
        <v>76</v>
      </c>
      <c r="AY2262" s="231" t="s">
        <v>272</v>
      </c>
    </row>
    <row r="2263" spans="1:65" s="13" customFormat="1" ht="11.25">
      <c r="B2263" s="210"/>
      <c r="C2263" s="211"/>
      <c r="D2263" s="212" t="s">
        <v>283</v>
      </c>
      <c r="E2263" s="213" t="s">
        <v>1</v>
      </c>
      <c r="F2263" s="214" t="s">
        <v>1996</v>
      </c>
      <c r="G2263" s="211"/>
      <c r="H2263" s="213" t="s">
        <v>1</v>
      </c>
      <c r="I2263" s="215"/>
      <c r="J2263" s="211"/>
      <c r="K2263" s="211"/>
      <c r="L2263" s="216"/>
      <c r="M2263" s="217"/>
      <c r="N2263" s="218"/>
      <c r="O2263" s="218"/>
      <c r="P2263" s="218"/>
      <c r="Q2263" s="218"/>
      <c r="R2263" s="218"/>
      <c r="S2263" s="218"/>
      <c r="T2263" s="219"/>
      <c r="AT2263" s="220" t="s">
        <v>283</v>
      </c>
      <c r="AU2263" s="220" t="s">
        <v>291</v>
      </c>
      <c r="AV2263" s="13" t="s">
        <v>16</v>
      </c>
      <c r="AW2263" s="13" t="s">
        <v>32</v>
      </c>
      <c r="AX2263" s="13" t="s">
        <v>76</v>
      </c>
      <c r="AY2263" s="220" t="s">
        <v>272</v>
      </c>
    </row>
    <row r="2264" spans="1:65" s="14" customFormat="1" ht="11.25">
      <c r="B2264" s="221"/>
      <c r="C2264" s="222"/>
      <c r="D2264" s="212" t="s">
        <v>283</v>
      </c>
      <c r="E2264" s="223" t="s">
        <v>1</v>
      </c>
      <c r="F2264" s="224" t="s">
        <v>2065</v>
      </c>
      <c r="G2264" s="222"/>
      <c r="H2264" s="225">
        <v>26.643000000000001</v>
      </c>
      <c r="I2264" s="226"/>
      <c r="J2264" s="222"/>
      <c r="K2264" s="222"/>
      <c r="L2264" s="227"/>
      <c r="M2264" s="228"/>
      <c r="N2264" s="229"/>
      <c r="O2264" s="229"/>
      <c r="P2264" s="229"/>
      <c r="Q2264" s="229"/>
      <c r="R2264" s="229"/>
      <c r="S2264" s="229"/>
      <c r="T2264" s="230"/>
      <c r="AT2264" s="231" t="s">
        <v>283</v>
      </c>
      <c r="AU2264" s="231" t="s">
        <v>291</v>
      </c>
      <c r="AV2264" s="14" t="s">
        <v>84</v>
      </c>
      <c r="AW2264" s="14" t="s">
        <v>32</v>
      </c>
      <c r="AX2264" s="14" t="s">
        <v>76</v>
      </c>
      <c r="AY2264" s="231" t="s">
        <v>272</v>
      </c>
    </row>
    <row r="2265" spans="1:65" s="13" customFormat="1" ht="11.25">
      <c r="B2265" s="210"/>
      <c r="C2265" s="211"/>
      <c r="D2265" s="212" t="s">
        <v>283</v>
      </c>
      <c r="E2265" s="213" t="s">
        <v>1</v>
      </c>
      <c r="F2265" s="214" t="s">
        <v>2060</v>
      </c>
      <c r="G2265" s="211"/>
      <c r="H2265" s="213" t="s">
        <v>1</v>
      </c>
      <c r="I2265" s="215"/>
      <c r="J2265" s="211"/>
      <c r="K2265" s="211"/>
      <c r="L2265" s="216"/>
      <c r="M2265" s="217"/>
      <c r="N2265" s="218"/>
      <c r="O2265" s="218"/>
      <c r="P2265" s="218"/>
      <c r="Q2265" s="218"/>
      <c r="R2265" s="218"/>
      <c r="S2265" s="218"/>
      <c r="T2265" s="219"/>
      <c r="AT2265" s="220" t="s">
        <v>283</v>
      </c>
      <c r="AU2265" s="220" t="s">
        <v>291</v>
      </c>
      <c r="AV2265" s="13" t="s">
        <v>16</v>
      </c>
      <c r="AW2265" s="13" t="s">
        <v>32</v>
      </c>
      <c r="AX2265" s="13" t="s">
        <v>76</v>
      </c>
      <c r="AY2265" s="220" t="s">
        <v>272</v>
      </c>
    </row>
    <row r="2266" spans="1:65" s="14" customFormat="1" ht="11.25">
      <c r="B2266" s="221"/>
      <c r="C2266" s="222"/>
      <c r="D2266" s="212" t="s">
        <v>283</v>
      </c>
      <c r="E2266" s="223" t="s">
        <v>1</v>
      </c>
      <c r="F2266" s="224" t="s">
        <v>2065</v>
      </c>
      <c r="G2266" s="222"/>
      <c r="H2266" s="225">
        <v>26.643000000000001</v>
      </c>
      <c r="I2266" s="226"/>
      <c r="J2266" s="222"/>
      <c r="K2266" s="222"/>
      <c r="L2266" s="227"/>
      <c r="M2266" s="228"/>
      <c r="N2266" s="229"/>
      <c r="O2266" s="229"/>
      <c r="P2266" s="229"/>
      <c r="Q2266" s="229"/>
      <c r="R2266" s="229"/>
      <c r="S2266" s="229"/>
      <c r="T2266" s="230"/>
      <c r="AT2266" s="231" t="s">
        <v>283</v>
      </c>
      <c r="AU2266" s="231" t="s">
        <v>291</v>
      </c>
      <c r="AV2266" s="14" t="s">
        <v>84</v>
      </c>
      <c r="AW2266" s="14" t="s">
        <v>32</v>
      </c>
      <c r="AX2266" s="14" t="s">
        <v>76</v>
      </c>
      <c r="AY2266" s="231" t="s">
        <v>272</v>
      </c>
    </row>
    <row r="2267" spans="1:65" s="2" customFormat="1" ht="24.2" customHeight="1">
      <c r="A2267" s="34"/>
      <c r="B2267" s="35"/>
      <c r="C2267" s="232" t="s">
        <v>2066</v>
      </c>
      <c r="D2267" s="232" t="s">
        <v>394</v>
      </c>
      <c r="E2267" s="233" t="s">
        <v>2067</v>
      </c>
      <c r="F2267" s="234" t="s">
        <v>2068</v>
      </c>
      <c r="G2267" s="235" t="s">
        <v>156</v>
      </c>
      <c r="H2267" s="236">
        <v>1113.183</v>
      </c>
      <c r="I2267" s="237"/>
      <c r="J2267" s="238">
        <f>ROUND(I2267*H2267,2)</f>
        <v>0</v>
      </c>
      <c r="K2267" s="234" t="s">
        <v>1</v>
      </c>
      <c r="L2267" s="239"/>
      <c r="M2267" s="240" t="s">
        <v>1</v>
      </c>
      <c r="N2267" s="241" t="s">
        <v>41</v>
      </c>
      <c r="O2267" s="71"/>
      <c r="P2267" s="201">
        <f>O2267*H2267</f>
        <v>0</v>
      </c>
      <c r="Q2267" s="201">
        <v>1.7999999999999999E-2</v>
      </c>
      <c r="R2267" s="201">
        <f>Q2267*H2267</f>
        <v>20.037293999999999</v>
      </c>
      <c r="S2267" s="201">
        <v>0</v>
      </c>
      <c r="T2267" s="202">
        <f>S2267*H2267</f>
        <v>0</v>
      </c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R2267" s="203" t="s">
        <v>313</v>
      </c>
      <c r="AT2267" s="203" t="s">
        <v>394</v>
      </c>
      <c r="AU2267" s="203" t="s">
        <v>291</v>
      </c>
      <c r="AY2267" s="17" t="s">
        <v>272</v>
      </c>
      <c r="BE2267" s="204">
        <f>IF(N2267="základní",J2267,0)</f>
        <v>0</v>
      </c>
      <c r="BF2267" s="204">
        <f>IF(N2267="snížená",J2267,0)</f>
        <v>0</v>
      </c>
      <c r="BG2267" s="204">
        <f>IF(N2267="zákl. přenesená",J2267,0)</f>
        <v>0</v>
      </c>
      <c r="BH2267" s="204">
        <f>IF(N2267="sníž. přenesená",J2267,0)</f>
        <v>0</v>
      </c>
      <c r="BI2267" s="204">
        <f>IF(N2267="nulová",J2267,0)</f>
        <v>0</v>
      </c>
      <c r="BJ2267" s="17" t="s">
        <v>16</v>
      </c>
      <c r="BK2267" s="204">
        <f>ROUND(I2267*H2267,2)</f>
        <v>0</v>
      </c>
      <c r="BL2267" s="17" t="s">
        <v>279</v>
      </c>
      <c r="BM2267" s="203" t="s">
        <v>2069</v>
      </c>
    </row>
    <row r="2268" spans="1:65" s="14" customFormat="1" ht="11.25">
      <c r="B2268" s="221"/>
      <c r="C2268" s="222"/>
      <c r="D2268" s="212" t="s">
        <v>283</v>
      </c>
      <c r="E2268" s="222"/>
      <c r="F2268" s="224" t="s">
        <v>2070</v>
      </c>
      <c r="G2268" s="222"/>
      <c r="H2268" s="225">
        <v>1113.183</v>
      </c>
      <c r="I2268" s="226"/>
      <c r="J2268" s="222"/>
      <c r="K2268" s="222"/>
      <c r="L2268" s="227"/>
      <c r="M2268" s="228"/>
      <c r="N2268" s="229"/>
      <c r="O2268" s="229"/>
      <c r="P2268" s="229"/>
      <c r="Q2268" s="229"/>
      <c r="R2268" s="229"/>
      <c r="S2268" s="229"/>
      <c r="T2268" s="230"/>
      <c r="AT2268" s="231" t="s">
        <v>283</v>
      </c>
      <c r="AU2268" s="231" t="s">
        <v>291</v>
      </c>
      <c r="AV2268" s="14" t="s">
        <v>84</v>
      </c>
      <c r="AW2268" s="14" t="s">
        <v>4</v>
      </c>
      <c r="AX2268" s="14" t="s">
        <v>16</v>
      </c>
      <c r="AY2268" s="231" t="s">
        <v>272</v>
      </c>
    </row>
    <row r="2269" spans="1:65" s="2" customFormat="1" ht="49.15" customHeight="1">
      <c r="A2269" s="34"/>
      <c r="B2269" s="35"/>
      <c r="C2269" s="192" t="s">
        <v>2071</v>
      </c>
      <c r="D2269" s="192" t="s">
        <v>274</v>
      </c>
      <c r="E2269" s="193" t="s">
        <v>2072</v>
      </c>
      <c r="F2269" s="194" t="s">
        <v>2073</v>
      </c>
      <c r="G2269" s="195" t="s">
        <v>156</v>
      </c>
      <c r="H2269" s="196">
        <v>41.951999999999998</v>
      </c>
      <c r="I2269" s="197"/>
      <c r="J2269" s="198">
        <f>ROUND(I2269*H2269,2)</f>
        <v>0</v>
      </c>
      <c r="K2269" s="194" t="s">
        <v>278</v>
      </c>
      <c r="L2269" s="39"/>
      <c r="M2269" s="199" t="s">
        <v>1</v>
      </c>
      <c r="N2269" s="200" t="s">
        <v>41</v>
      </c>
      <c r="O2269" s="71"/>
      <c r="P2269" s="201">
        <f>O2269*H2269</f>
        <v>0</v>
      </c>
      <c r="Q2269" s="201">
        <v>1.18E-2</v>
      </c>
      <c r="R2269" s="201">
        <f>Q2269*H2269</f>
        <v>0.49503359999999996</v>
      </c>
      <c r="S2269" s="201">
        <v>0</v>
      </c>
      <c r="T2269" s="202">
        <f>S2269*H2269</f>
        <v>0</v>
      </c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R2269" s="203" t="s">
        <v>279</v>
      </c>
      <c r="AT2269" s="203" t="s">
        <v>274</v>
      </c>
      <c r="AU2269" s="203" t="s">
        <v>291</v>
      </c>
      <c r="AY2269" s="17" t="s">
        <v>272</v>
      </c>
      <c r="BE2269" s="204">
        <f>IF(N2269="základní",J2269,0)</f>
        <v>0</v>
      </c>
      <c r="BF2269" s="204">
        <f>IF(N2269="snížená",J2269,0)</f>
        <v>0</v>
      </c>
      <c r="BG2269" s="204">
        <f>IF(N2269="zákl. přenesená",J2269,0)</f>
        <v>0</v>
      </c>
      <c r="BH2269" s="204">
        <f>IF(N2269="sníž. přenesená",J2269,0)</f>
        <v>0</v>
      </c>
      <c r="BI2269" s="204">
        <f>IF(N2269="nulová",J2269,0)</f>
        <v>0</v>
      </c>
      <c r="BJ2269" s="17" t="s">
        <v>16</v>
      </c>
      <c r="BK2269" s="204">
        <f>ROUND(I2269*H2269,2)</f>
        <v>0</v>
      </c>
      <c r="BL2269" s="17" t="s">
        <v>279</v>
      </c>
      <c r="BM2269" s="203" t="s">
        <v>2074</v>
      </c>
    </row>
    <row r="2270" spans="1:65" s="2" customFormat="1" ht="11.25">
      <c r="A2270" s="34"/>
      <c r="B2270" s="35"/>
      <c r="C2270" s="36"/>
      <c r="D2270" s="205" t="s">
        <v>281</v>
      </c>
      <c r="E2270" s="36"/>
      <c r="F2270" s="206" t="s">
        <v>2075</v>
      </c>
      <c r="G2270" s="36"/>
      <c r="H2270" s="36"/>
      <c r="I2270" s="207"/>
      <c r="J2270" s="36"/>
      <c r="K2270" s="36"/>
      <c r="L2270" s="39"/>
      <c r="M2270" s="208"/>
      <c r="N2270" s="209"/>
      <c r="O2270" s="71"/>
      <c r="P2270" s="71"/>
      <c r="Q2270" s="71"/>
      <c r="R2270" s="71"/>
      <c r="S2270" s="71"/>
      <c r="T2270" s="72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T2270" s="17" t="s">
        <v>281</v>
      </c>
      <c r="AU2270" s="17" t="s">
        <v>291</v>
      </c>
    </row>
    <row r="2271" spans="1:65" s="13" customFormat="1" ht="22.5">
      <c r="B2271" s="210"/>
      <c r="C2271" s="211"/>
      <c r="D2271" s="212" t="s">
        <v>283</v>
      </c>
      <c r="E2271" s="213" t="s">
        <v>1</v>
      </c>
      <c r="F2271" s="214" t="s">
        <v>2076</v>
      </c>
      <c r="G2271" s="211"/>
      <c r="H2271" s="213" t="s">
        <v>1</v>
      </c>
      <c r="I2271" s="215"/>
      <c r="J2271" s="211"/>
      <c r="K2271" s="211"/>
      <c r="L2271" s="216"/>
      <c r="M2271" s="217"/>
      <c r="N2271" s="218"/>
      <c r="O2271" s="218"/>
      <c r="P2271" s="218"/>
      <c r="Q2271" s="218"/>
      <c r="R2271" s="218"/>
      <c r="S2271" s="218"/>
      <c r="T2271" s="219"/>
      <c r="AT2271" s="220" t="s">
        <v>283</v>
      </c>
      <c r="AU2271" s="220" t="s">
        <v>291</v>
      </c>
      <c r="AV2271" s="13" t="s">
        <v>16</v>
      </c>
      <c r="AW2271" s="13" t="s">
        <v>32</v>
      </c>
      <c r="AX2271" s="13" t="s">
        <v>76</v>
      </c>
      <c r="AY2271" s="220" t="s">
        <v>272</v>
      </c>
    </row>
    <row r="2272" spans="1:65" s="13" customFormat="1" ht="11.25">
      <c r="B2272" s="210"/>
      <c r="C2272" s="211"/>
      <c r="D2272" s="212" t="s">
        <v>283</v>
      </c>
      <c r="E2272" s="213" t="s">
        <v>1</v>
      </c>
      <c r="F2272" s="214" t="s">
        <v>285</v>
      </c>
      <c r="G2272" s="211"/>
      <c r="H2272" s="213" t="s">
        <v>1</v>
      </c>
      <c r="I2272" s="215"/>
      <c r="J2272" s="211"/>
      <c r="K2272" s="211"/>
      <c r="L2272" s="216"/>
      <c r="M2272" s="217"/>
      <c r="N2272" s="218"/>
      <c r="O2272" s="218"/>
      <c r="P2272" s="218"/>
      <c r="Q2272" s="218"/>
      <c r="R2272" s="218"/>
      <c r="S2272" s="218"/>
      <c r="T2272" s="219"/>
      <c r="AT2272" s="220" t="s">
        <v>283</v>
      </c>
      <c r="AU2272" s="220" t="s">
        <v>291</v>
      </c>
      <c r="AV2272" s="13" t="s">
        <v>16</v>
      </c>
      <c r="AW2272" s="13" t="s">
        <v>32</v>
      </c>
      <c r="AX2272" s="13" t="s">
        <v>76</v>
      </c>
      <c r="AY2272" s="220" t="s">
        <v>272</v>
      </c>
    </row>
    <row r="2273" spans="1:65" s="13" customFormat="1" ht="11.25">
      <c r="B2273" s="210"/>
      <c r="C2273" s="211"/>
      <c r="D2273" s="212" t="s">
        <v>283</v>
      </c>
      <c r="E2273" s="213" t="s">
        <v>1</v>
      </c>
      <c r="F2273" s="214" t="s">
        <v>2077</v>
      </c>
      <c r="G2273" s="211"/>
      <c r="H2273" s="213" t="s">
        <v>1</v>
      </c>
      <c r="I2273" s="215"/>
      <c r="J2273" s="211"/>
      <c r="K2273" s="211"/>
      <c r="L2273" s="216"/>
      <c r="M2273" s="217"/>
      <c r="N2273" s="218"/>
      <c r="O2273" s="218"/>
      <c r="P2273" s="218"/>
      <c r="Q2273" s="218"/>
      <c r="R2273" s="218"/>
      <c r="S2273" s="218"/>
      <c r="T2273" s="219"/>
      <c r="AT2273" s="220" t="s">
        <v>283</v>
      </c>
      <c r="AU2273" s="220" t="s">
        <v>291</v>
      </c>
      <c r="AV2273" s="13" t="s">
        <v>16</v>
      </c>
      <c r="AW2273" s="13" t="s">
        <v>32</v>
      </c>
      <c r="AX2273" s="13" t="s">
        <v>76</v>
      </c>
      <c r="AY2273" s="220" t="s">
        <v>272</v>
      </c>
    </row>
    <row r="2274" spans="1:65" s="14" customFormat="1" ht="11.25">
      <c r="B2274" s="221"/>
      <c r="C2274" s="222"/>
      <c r="D2274" s="212" t="s">
        <v>283</v>
      </c>
      <c r="E2274" s="223" t="s">
        <v>1</v>
      </c>
      <c r="F2274" s="224" t="s">
        <v>2078</v>
      </c>
      <c r="G2274" s="222"/>
      <c r="H2274" s="225">
        <v>41.951999999999998</v>
      </c>
      <c r="I2274" s="226"/>
      <c r="J2274" s="222"/>
      <c r="K2274" s="222"/>
      <c r="L2274" s="227"/>
      <c r="M2274" s="228"/>
      <c r="N2274" s="229"/>
      <c r="O2274" s="229"/>
      <c r="P2274" s="229"/>
      <c r="Q2274" s="229"/>
      <c r="R2274" s="229"/>
      <c r="S2274" s="229"/>
      <c r="T2274" s="230"/>
      <c r="AT2274" s="231" t="s">
        <v>283</v>
      </c>
      <c r="AU2274" s="231" t="s">
        <v>291</v>
      </c>
      <c r="AV2274" s="14" t="s">
        <v>84</v>
      </c>
      <c r="AW2274" s="14" t="s">
        <v>32</v>
      </c>
      <c r="AX2274" s="14" t="s">
        <v>16</v>
      </c>
      <c r="AY2274" s="231" t="s">
        <v>272</v>
      </c>
    </row>
    <row r="2275" spans="1:65" s="2" customFormat="1" ht="24.2" customHeight="1">
      <c r="A2275" s="34"/>
      <c r="B2275" s="35"/>
      <c r="C2275" s="232" t="s">
        <v>2079</v>
      </c>
      <c r="D2275" s="232" t="s">
        <v>394</v>
      </c>
      <c r="E2275" s="233" t="s">
        <v>2080</v>
      </c>
      <c r="F2275" s="234" t="s">
        <v>2081</v>
      </c>
      <c r="G2275" s="235" t="s">
        <v>156</v>
      </c>
      <c r="H2275" s="236">
        <v>42.790999999999997</v>
      </c>
      <c r="I2275" s="237"/>
      <c r="J2275" s="238">
        <f>ROUND(I2275*H2275,2)</f>
        <v>0</v>
      </c>
      <c r="K2275" s="234" t="s">
        <v>1</v>
      </c>
      <c r="L2275" s="239"/>
      <c r="M2275" s="240" t="s">
        <v>1</v>
      </c>
      <c r="N2275" s="241" t="s">
        <v>41</v>
      </c>
      <c r="O2275" s="71"/>
      <c r="P2275" s="201">
        <f>O2275*H2275</f>
        <v>0</v>
      </c>
      <c r="Q2275" s="201">
        <v>2.6499999999999999E-2</v>
      </c>
      <c r="R2275" s="201">
        <f>Q2275*H2275</f>
        <v>1.1339614999999998</v>
      </c>
      <c r="S2275" s="201">
        <v>0</v>
      </c>
      <c r="T2275" s="202">
        <f>S2275*H2275</f>
        <v>0</v>
      </c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4"/>
      <c r="AE2275" s="34"/>
      <c r="AR2275" s="203" t="s">
        <v>313</v>
      </c>
      <c r="AT2275" s="203" t="s">
        <v>394</v>
      </c>
      <c r="AU2275" s="203" t="s">
        <v>291</v>
      </c>
      <c r="AY2275" s="17" t="s">
        <v>272</v>
      </c>
      <c r="BE2275" s="204">
        <f>IF(N2275="základní",J2275,0)</f>
        <v>0</v>
      </c>
      <c r="BF2275" s="204">
        <f>IF(N2275="snížená",J2275,0)</f>
        <v>0</v>
      </c>
      <c r="BG2275" s="204">
        <f>IF(N2275="zákl. přenesená",J2275,0)</f>
        <v>0</v>
      </c>
      <c r="BH2275" s="204">
        <f>IF(N2275="sníž. přenesená",J2275,0)</f>
        <v>0</v>
      </c>
      <c r="BI2275" s="204">
        <f>IF(N2275="nulová",J2275,0)</f>
        <v>0</v>
      </c>
      <c r="BJ2275" s="17" t="s">
        <v>16</v>
      </c>
      <c r="BK2275" s="204">
        <f>ROUND(I2275*H2275,2)</f>
        <v>0</v>
      </c>
      <c r="BL2275" s="17" t="s">
        <v>279</v>
      </c>
      <c r="BM2275" s="203" t="s">
        <v>2082</v>
      </c>
    </row>
    <row r="2276" spans="1:65" s="14" customFormat="1" ht="11.25">
      <c r="B2276" s="221"/>
      <c r="C2276" s="222"/>
      <c r="D2276" s="212" t="s">
        <v>283</v>
      </c>
      <c r="E2276" s="222"/>
      <c r="F2276" s="224" t="s">
        <v>2083</v>
      </c>
      <c r="G2276" s="222"/>
      <c r="H2276" s="225">
        <v>42.790999999999997</v>
      </c>
      <c r="I2276" s="226"/>
      <c r="J2276" s="222"/>
      <c r="K2276" s="222"/>
      <c r="L2276" s="227"/>
      <c r="M2276" s="228"/>
      <c r="N2276" s="229"/>
      <c r="O2276" s="229"/>
      <c r="P2276" s="229"/>
      <c r="Q2276" s="229"/>
      <c r="R2276" s="229"/>
      <c r="S2276" s="229"/>
      <c r="T2276" s="230"/>
      <c r="AT2276" s="231" t="s">
        <v>283</v>
      </c>
      <c r="AU2276" s="231" t="s">
        <v>291</v>
      </c>
      <c r="AV2276" s="14" t="s">
        <v>84</v>
      </c>
      <c r="AW2276" s="14" t="s">
        <v>4</v>
      </c>
      <c r="AX2276" s="14" t="s">
        <v>16</v>
      </c>
      <c r="AY2276" s="231" t="s">
        <v>272</v>
      </c>
    </row>
    <row r="2277" spans="1:65" s="2" customFormat="1" ht="37.9" customHeight="1">
      <c r="A2277" s="34"/>
      <c r="B2277" s="35"/>
      <c r="C2277" s="192" t="s">
        <v>2084</v>
      </c>
      <c r="D2277" s="192" t="s">
        <v>274</v>
      </c>
      <c r="E2277" s="193" t="s">
        <v>2085</v>
      </c>
      <c r="F2277" s="194" t="s">
        <v>2086</v>
      </c>
      <c r="G2277" s="195" t="s">
        <v>156</v>
      </c>
      <c r="H2277" s="196">
        <v>1310.4390000000001</v>
      </c>
      <c r="I2277" s="197"/>
      <c r="J2277" s="198">
        <f>ROUND(I2277*H2277,2)</f>
        <v>0</v>
      </c>
      <c r="K2277" s="194" t="s">
        <v>278</v>
      </c>
      <c r="L2277" s="39"/>
      <c r="M2277" s="199" t="s">
        <v>1</v>
      </c>
      <c r="N2277" s="200" t="s">
        <v>41</v>
      </c>
      <c r="O2277" s="71"/>
      <c r="P2277" s="201">
        <f>O2277*H2277</f>
        <v>0</v>
      </c>
      <c r="Q2277" s="201">
        <v>8.0000000000000007E-5</v>
      </c>
      <c r="R2277" s="201">
        <f>Q2277*H2277</f>
        <v>0.10483512000000002</v>
      </c>
      <c r="S2277" s="201">
        <v>0</v>
      </c>
      <c r="T2277" s="202">
        <f>S2277*H2277</f>
        <v>0</v>
      </c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R2277" s="203" t="s">
        <v>279</v>
      </c>
      <c r="AT2277" s="203" t="s">
        <v>274</v>
      </c>
      <c r="AU2277" s="203" t="s">
        <v>291</v>
      </c>
      <c r="AY2277" s="17" t="s">
        <v>272</v>
      </c>
      <c r="BE2277" s="204">
        <f>IF(N2277="základní",J2277,0)</f>
        <v>0</v>
      </c>
      <c r="BF2277" s="204">
        <f>IF(N2277="snížená",J2277,0)</f>
        <v>0</v>
      </c>
      <c r="BG2277" s="204">
        <f>IF(N2277="zákl. přenesená",J2277,0)</f>
        <v>0</v>
      </c>
      <c r="BH2277" s="204">
        <f>IF(N2277="sníž. přenesená",J2277,0)</f>
        <v>0</v>
      </c>
      <c r="BI2277" s="204">
        <f>IF(N2277="nulová",J2277,0)</f>
        <v>0</v>
      </c>
      <c r="BJ2277" s="17" t="s">
        <v>16</v>
      </c>
      <c r="BK2277" s="204">
        <f>ROUND(I2277*H2277,2)</f>
        <v>0</v>
      </c>
      <c r="BL2277" s="17" t="s">
        <v>279</v>
      </c>
      <c r="BM2277" s="203" t="s">
        <v>2087</v>
      </c>
    </row>
    <row r="2278" spans="1:65" s="2" customFormat="1" ht="11.25">
      <c r="A2278" s="34"/>
      <c r="B2278" s="35"/>
      <c r="C2278" s="36"/>
      <c r="D2278" s="205" t="s">
        <v>281</v>
      </c>
      <c r="E2278" s="36"/>
      <c r="F2278" s="206" t="s">
        <v>2088</v>
      </c>
      <c r="G2278" s="36"/>
      <c r="H2278" s="36"/>
      <c r="I2278" s="207"/>
      <c r="J2278" s="36"/>
      <c r="K2278" s="36"/>
      <c r="L2278" s="39"/>
      <c r="M2278" s="208"/>
      <c r="N2278" s="209"/>
      <c r="O2278" s="71"/>
      <c r="P2278" s="71"/>
      <c r="Q2278" s="71"/>
      <c r="R2278" s="71"/>
      <c r="S2278" s="71"/>
      <c r="T2278" s="72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T2278" s="17" t="s">
        <v>281</v>
      </c>
      <c r="AU2278" s="17" t="s">
        <v>291</v>
      </c>
    </row>
    <row r="2279" spans="1:65" s="13" customFormat="1" ht="22.5">
      <c r="B2279" s="210"/>
      <c r="C2279" s="211"/>
      <c r="D2279" s="212" t="s">
        <v>283</v>
      </c>
      <c r="E2279" s="213" t="s">
        <v>1</v>
      </c>
      <c r="F2279" s="214" t="s">
        <v>1977</v>
      </c>
      <c r="G2279" s="211"/>
      <c r="H2279" s="213" t="s">
        <v>1</v>
      </c>
      <c r="I2279" s="215"/>
      <c r="J2279" s="211"/>
      <c r="K2279" s="211"/>
      <c r="L2279" s="216"/>
      <c r="M2279" s="217"/>
      <c r="N2279" s="218"/>
      <c r="O2279" s="218"/>
      <c r="P2279" s="218"/>
      <c r="Q2279" s="218"/>
      <c r="R2279" s="218"/>
      <c r="S2279" s="218"/>
      <c r="T2279" s="219"/>
      <c r="AT2279" s="220" t="s">
        <v>283</v>
      </c>
      <c r="AU2279" s="220" t="s">
        <v>291</v>
      </c>
      <c r="AV2279" s="13" t="s">
        <v>16</v>
      </c>
      <c r="AW2279" s="13" t="s">
        <v>32</v>
      </c>
      <c r="AX2279" s="13" t="s">
        <v>76</v>
      </c>
      <c r="AY2279" s="220" t="s">
        <v>272</v>
      </c>
    </row>
    <row r="2280" spans="1:65" s="13" customFormat="1" ht="11.25">
      <c r="B2280" s="210"/>
      <c r="C2280" s="211"/>
      <c r="D2280" s="212" t="s">
        <v>283</v>
      </c>
      <c r="E2280" s="213" t="s">
        <v>1</v>
      </c>
      <c r="F2280" s="214" t="s">
        <v>285</v>
      </c>
      <c r="G2280" s="211"/>
      <c r="H2280" s="213" t="s">
        <v>1</v>
      </c>
      <c r="I2280" s="215"/>
      <c r="J2280" s="211"/>
      <c r="K2280" s="211"/>
      <c r="L2280" s="216"/>
      <c r="M2280" s="217"/>
      <c r="N2280" s="218"/>
      <c r="O2280" s="218"/>
      <c r="P2280" s="218"/>
      <c r="Q2280" s="218"/>
      <c r="R2280" s="218"/>
      <c r="S2280" s="218"/>
      <c r="T2280" s="219"/>
      <c r="AT2280" s="220" t="s">
        <v>283</v>
      </c>
      <c r="AU2280" s="220" t="s">
        <v>291</v>
      </c>
      <c r="AV2280" s="13" t="s">
        <v>16</v>
      </c>
      <c r="AW2280" s="13" t="s">
        <v>32</v>
      </c>
      <c r="AX2280" s="13" t="s">
        <v>76</v>
      </c>
      <c r="AY2280" s="220" t="s">
        <v>272</v>
      </c>
    </row>
    <row r="2281" spans="1:65" s="13" customFormat="1" ht="11.25">
      <c r="B2281" s="210"/>
      <c r="C2281" s="211"/>
      <c r="D2281" s="212" t="s">
        <v>283</v>
      </c>
      <c r="E2281" s="213" t="s">
        <v>1</v>
      </c>
      <c r="F2281" s="214" t="s">
        <v>2056</v>
      </c>
      <c r="G2281" s="211"/>
      <c r="H2281" s="213" t="s">
        <v>1</v>
      </c>
      <c r="I2281" s="215"/>
      <c r="J2281" s="211"/>
      <c r="K2281" s="211"/>
      <c r="L2281" s="216"/>
      <c r="M2281" s="217"/>
      <c r="N2281" s="218"/>
      <c r="O2281" s="218"/>
      <c r="P2281" s="218"/>
      <c r="Q2281" s="218"/>
      <c r="R2281" s="218"/>
      <c r="S2281" s="218"/>
      <c r="T2281" s="219"/>
      <c r="AT2281" s="220" t="s">
        <v>283</v>
      </c>
      <c r="AU2281" s="220" t="s">
        <v>291</v>
      </c>
      <c r="AV2281" s="13" t="s">
        <v>16</v>
      </c>
      <c r="AW2281" s="13" t="s">
        <v>32</v>
      </c>
      <c r="AX2281" s="13" t="s">
        <v>76</v>
      </c>
      <c r="AY2281" s="220" t="s">
        <v>272</v>
      </c>
    </row>
    <row r="2282" spans="1:65" s="13" customFormat="1" ht="11.25">
      <c r="B2282" s="210"/>
      <c r="C2282" s="211"/>
      <c r="D2282" s="212" t="s">
        <v>283</v>
      </c>
      <c r="E2282" s="213" t="s">
        <v>1</v>
      </c>
      <c r="F2282" s="214" t="s">
        <v>1979</v>
      </c>
      <c r="G2282" s="211"/>
      <c r="H2282" s="213" t="s">
        <v>1</v>
      </c>
      <c r="I2282" s="215"/>
      <c r="J2282" s="211"/>
      <c r="K2282" s="211"/>
      <c r="L2282" s="216"/>
      <c r="M2282" s="217"/>
      <c r="N2282" s="218"/>
      <c r="O2282" s="218"/>
      <c r="P2282" s="218"/>
      <c r="Q2282" s="218"/>
      <c r="R2282" s="218"/>
      <c r="S2282" s="218"/>
      <c r="T2282" s="219"/>
      <c r="AT2282" s="220" t="s">
        <v>283</v>
      </c>
      <c r="AU2282" s="220" t="s">
        <v>291</v>
      </c>
      <c r="AV2282" s="13" t="s">
        <v>16</v>
      </c>
      <c r="AW2282" s="13" t="s">
        <v>32</v>
      </c>
      <c r="AX2282" s="13" t="s">
        <v>76</v>
      </c>
      <c r="AY2282" s="220" t="s">
        <v>272</v>
      </c>
    </row>
    <row r="2283" spans="1:65" s="14" customFormat="1" ht="22.5">
      <c r="B2283" s="221"/>
      <c r="C2283" s="222"/>
      <c r="D2283" s="212" t="s">
        <v>283</v>
      </c>
      <c r="E2283" s="223" t="s">
        <v>1</v>
      </c>
      <c r="F2283" s="224" t="s">
        <v>2057</v>
      </c>
      <c r="G2283" s="222"/>
      <c r="H2283" s="225">
        <v>262.596</v>
      </c>
      <c r="I2283" s="226"/>
      <c r="J2283" s="222"/>
      <c r="K2283" s="222"/>
      <c r="L2283" s="227"/>
      <c r="M2283" s="228"/>
      <c r="N2283" s="229"/>
      <c r="O2283" s="229"/>
      <c r="P2283" s="229"/>
      <c r="Q2283" s="229"/>
      <c r="R2283" s="229"/>
      <c r="S2283" s="229"/>
      <c r="T2283" s="230"/>
      <c r="AT2283" s="231" t="s">
        <v>283</v>
      </c>
      <c r="AU2283" s="231" t="s">
        <v>291</v>
      </c>
      <c r="AV2283" s="14" t="s">
        <v>84</v>
      </c>
      <c r="AW2283" s="14" t="s">
        <v>32</v>
      </c>
      <c r="AX2283" s="14" t="s">
        <v>76</v>
      </c>
      <c r="AY2283" s="231" t="s">
        <v>272</v>
      </c>
    </row>
    <row r="2284" spans="1:65" s="13" customFormat="1" ht="11.25">
      <c r="B2284" s="210"/>
      <c r="C2284" s="211"/>
      <c r="D2284" s="212" t="s">
        <v>283</v>
      </c>
      <c r="E2284" s="213" t="s">
        <v>1</v>
      </c>
      <c r="F2284" s="214" t="s">
        <v>1994</v>
      </c>
      <c r="G2284" s="211"/>
      <c r="H2284" s="213" t="s">
        <v>1</v>
      </c>
      <c r="I2284" s="215"/>
      <c r="J2284" s="211"/>
      <c r="K2284" s="211"/>
      <c r="L2284" s="216"/>
      <c r="M2284" s="217"/>
      <c r="N2284" s="218"/>
      <c r="O2284" s="218"/>
      <c r="P2284" s="218"/>
      <c r="Q2284" s="218"/>
      <c r="R2284" s="218"/>
      <c r="S2284" s="218"/>
      <c r="T2284" s="219"/>
      <c r="AT2284" s="220" t="s">
        <v>283</v>
      </c>
      <c r="AU2284" s="220" t="s">
        <v>291</v>
      </c>
      <c r="AV2284" s="13" t="s">
        <v>16</v>
      </c>
      <c r="AW2284" s="13" t="s">
        <v>32</v>
      </c>
      <c r="AX2284" s="13" t="s">
        <v>76</v>
      </c>
      <c r="AY2284" s="220" t="s">
        <v>272</v>
      </c>
    </row>
    <row r="2285" spans="1:65" s="14" customFormat="1" ht="22.5">
      <c r="B2285" s="221"/>
      <c r="C2285" s="222"/>
      <c r="D2285" s="212" t="s">
        <v>283</v>
      </c>
      <c r="E2285" s="223" t="s">
        <v>1</v>
      </c>
      <c r="F2285" s="224" t="s">
        <v>2058</v>
      </c>
      <c r="G2285" s="222"/>
      <c r="H2285" s="225">
        <v>340.43</v>
      </c>
      <c r="I2285" s="226"/>
      <c r="J2285" s="222"/>
      <c r="K2285" s="222"/>
      <c r="L2285" s="227"/>
      <c r="M2285" s="228"/>
      <c r="N2285" s="229"/>
      <c r="O2285" s="229"/>
      <c r="P2285" s="229"/>
      <c r="Q2285" s="229"/>
      <c r="R2285" s="229"/>
      <c r="S2285" s="229"/>
      <c r="T2285" s="230"/>
      <c r="AT2285" s="231" t="s">
        <v>283</v>
      </c>
      <c r="AU2285" s="231" t="s">
        <v>291</v>
      </c>
      <c r="AV2285" s="14" t="s">
        <v>84</v>
      </c>
      <c r="AW2285" s="14" t="s">
        <v>32</v>
      </c>
      <c r="AX2285" s="14" t="s">
        <v>76</v>
      </c>
      <c r="AY2285" s="231" t="s">
        <v>272</v>
      </c>
    </row>
    <row r="2286" spans="1:65" s="13" customFormat="1" ht="11.25">
      <c r="B2286" s="210"/>
      <c r="C2286" s="211"/>
      <c r="D2286" s="212" t="s">
        <v>283</v>
      </c>
      <c r="E2286" s="213" t="s">
        <v>1</v>
      </c>
      <c r="F2286" s="214" t="s">
        <v>1996</v>
      </c>
      <c r="G2286" s="211"/>
      <c r="H2286" s="213" t="s">
        <v>1</v>
      </c>
      <c r="I2286" s="215"/>
      <c r="J2286" s="211"/>
      <c r="K2286" s="211"/>
      <c r="L2286" s="216"/>
      <c r="M2286" s="217"/>
      <c r="N2286" s="218"/>
      <c r="O2286" s="218"/>
      <c r="P2286" s="218"/>
      <c r="Q2286" s="218"/>
      <c r="R2286" s="218"/>
      <c r="S2286" s="218"/>
      <c r="T2286" s="219"/>
      <c r="AT2286" s="220" t="s">
        <v>283</v>
      </c>
      <c r="AU2286" s="220" t="s">
        <v>291</v>
      </c>
      <c r="AV2286" s="13" t="s">
        <v>16</v>
      </c>
      <c r="AW2286" s="13" t="s">
        <v>32</v>
      </c>
      <c r="AX2286" s="13" t="s">
        <v>76</v>
      </c>
      <c r="AY2286" s="220" t="s">
        <v>272</v>
      </c>
    </row>
    <row r="2287" spans="1:65" s="14" customFormat="1" ht="22.5">
      <c r="B2287" s="221"/>
      <c r="C2287" s="222"/>
      <c r="D2287" s="212" t="s">
        <v>283</v>
      </c>
      <c r="E2287" s="223" t="s">
        <v>1</v>
      </c>
      <c r="F2287" s="224" t="s">
        <v>2059</v>
      </c>
      <c r="G2287" s="222"/>
      <c r="H2287" s="225">
        <v>190.928</v>
      </c>
      <c r="I2287" s="226"/>
      <c r="J2287" s="222"/>
      <c r="K2287" s="222"/>
      <c r="L2287" s="227"/>
      <c r="M2287" s="228"/>
      <c r="N2287" s="229"/>
      <c r="O2287" s="229"/>
      <c r="P2287" s="229"/>
      <c r="Q2287" s="229"/>
      <c r="R2287" s="229"/>
      <c r="S2287" s="229"/>
      <c r="T2287" s="230"/>
      <c r="AT2287" s="231" t="s">
        <v>283</v>
      </c>
      <c r="AU2287" s="231" t="s">
        <v>291</v>
      </c>
      <c r="AV2287" s="14" t="s">
        <v>84</v>
      </c>
      <c r="AW2287" s="14" t="s">
        <v>32</v>
      </c>
      <c r="AX2287" s="14" t="s">
        <v>76</v>
      </c>
      <c r="AY2287" s="231" t="s">
        <v>272</v>
      </c>
    </row>
    <row r="2288" spans="1:65" s="13" customFormat="1" ht="11.25">
      <c r="B2288" s="210"/>
      <c r="C2288" s="211"/>
      <c r="D2288" s="212" t="s">
        <v>283</v>
      </c>
      <c r="E2288" s="213" t="s">
        <v>1</v>
      </c>
      <c r="F2288" s="214" t="s">
        <v>2060</v>
      </c>
      <c r="G2288" s="211"/>
      <c r="H2288" s="213" t="s">
        <v>1</v>
      </c>
      <c r="I2288" s="215"/>
      <c r="J2288" s="211"/>
      <c r="K2288" s="211"/>
      <c r="L2288" s="216"/>
      <c r="M2288" s="217"/>
      <c r="N2288" s="218"/>
      <c r="O2288" s="218"/>
      <c r="P2288" s="218"/>
      <c r="Q2288" s="218"/>
      <c r="R2288" s="218"/>
      <c r="S2288" s="218"/>
      <c r="T2288" s="219"/>
      <c r="AT2288" s="220" t="s">
        <v>283</v>
      </c>
      <c r="AU2288" s="220" t="s">
        <v>291</v>
      </c>
      <c r="AV2288" s="13" t="s">
        <v>16</v>
      </c>
      <c r="AW2288" s="13" t="s">
        <v>32</v>
      </c>
      <c r="AX2288" s="13" t="s">
        <v>76</v>
      </c>
      <c r="AY2288" s="220" t="s">
        <v>272</v>
      </c>
    </row>
    <row r="2289" spans="2:51" s="14" customFormat="1" ht="11.25">
      <c r="B2289" s="221"/>
      <c r="C2289" s="222"/>
      <c r="D2289" s="212" t="s">
        <v>283</v>
      </c>
      <c r="E2289" s="223" t="s">
        <v>1</v>
      </c>
      <c r="F2289" s="224" t="s">
        <v>2061</v>
      </c>
      <c r="G2289" s="222"/>
      <c r="H2289" s="225">
        <v>85.138999999999996</v>
      </c>
      <c r="I2289" s="226"/>
      <c r="J2289" s="222"/>
      <c r="K2289" s="222"/>
      <c r="L2289" s="227"/>
      <c r="M2289" s="228"/>
      <c r="N2289" s="229"/>
      <c r="O2289" s="229"/>
      <c r="P2289" s="229"/>
      <c r="Q2289" s="229"/>
      <c r="R2289" s="229"/>
      <c r="S2289" s="229"/>
      <c r="T2289" s="230"/>
      <c r="AT2289" s="231" t="s">
        <v>283</v>
      </c>
      <c r="AU2289" s="231" t="s">
        <v>291</v>
      </c>
      <c r="AV2289" s="14" t="s">
        <v>84</v>
      </c>
      <c r="AW2289" s="14" t="s">
        <v>32</v>
      </c>
      <c r="AX2289" s="14" t="s">
        <v>76</v>
      </c>
      <c r="AY2289" s="231" t="s">
        <v>272</v>
      </c>
    </row>
    <row r="2290" spans="2:51" s="13" customFormat="1" ht="11.25">
      <c r="B2290" s="210"/>
      <c r="C2290" s="211"/>
      <c r="D2290" s="212" t="s">
        <v>283</v>
      </c>
      <c r="E2290" s="213" t="s">
        <v>1</v>
      </c>
      <c r="F2290" s="214" t="s">
        <v>285</v>
      </c>
      <c r="G2290" s="211"/>
      <c r="H2290" s="213" t="s">
        <v>1</v>
      </c>
      <c r="I2290" s="215"/>
      <c r="J2290" s="211"/>
      <c r="K2290" s="211"/>
      <c r="L2290" s="216"/>
      <c r="M2290" s="217"/>
      <c r="N2290" s="218"/>
      <c r="O2290" s="218"/>
      <c r="P2290" s="218"/>
      <c r="Q2290" s="218"/>
      <c r="R2290" s="218"/>
      <c r="S2290" s="218"/>
      <c r="T2290" s="219"/>
      <c r="AT2290" s="220" t="s">
        <v>283</v>
      </c>
      <c r="AU2290" s="220" t="s">
        <v>291</v>
      </c>
      <c r="AV2290" s="13" t="s">
        <v>16</v>
      </c>
      <c r="AW2290" s="13" t="s">
        <v>32</v>
      </c>
      <c r="AX2290" s="13" t="s">
        <v>76</v>
      </c>
      <c r="AY2290" s="220" t="s">
        <v>272</v>
      </c>
    </row>
    <row r="2291" spans="2:51" s="13" customFormat="1" ht="11.25">
      <c r="B2291" s="210"/>
      <c r="C2291" s="211"/>
      <c r="D2291" s="212" t="s">
        <v>283</v>
      </c>
      <c r="E2291" s="213" t="s">
        <v>1</v>
      </c>
      <c r="F2291" s="214" t="s">
        <v>2038</v>
      </c>
      <c r="G2291" s="211"/>
      <c r="H2291" s="213" t="s">
        <v>1</v>
      </c>
      <c r="I2291" s="215"/>
      <c r="J2291" s="211"/>
      <c r="K2291" s="211"/>
      <c r="L2291" s="216"/>
      <c r="M2291" s="217"/>
      <c r="N2291" s="218"/>
      <c r="O2291" s="218"/>
      <c r="P2291" s="218"/>
      <c r="Q2291" s="218"/>
      <c r="R2291" s="218"/>
      <c r="S2291" s="218"/>
      <c r="T2291" s="219"/>
      <c r="AT2291" s="220" t="s">
        <v>283</v>
      </c>
      <c r="AU2291" s="220" t="s">
        <v>291</v>
      </c>
      <c r="AV2291" s="13" t="s">
        <v>16</v>
      </c>
      <c r="AW2291" s="13" t="s">
        <v>32</v>
      </c>
      <c r="AX2291" s="13" t="s">
        <v>76</v>
      </c>
      <c r="AY2291" s="220" t="s">
        <v>272</v>
      </c>
    </row>
    <row r="2292" spans="2:51" s="13" customFormat="1" ht="11.25">
      <c r="B2292" s="210"/>
      <c r="C2292" s="211"/>
      <c r="D2292" s="212" t="s">
        <v>283</v>
      </c>
      <c r="E2292" s="213" t="s">
        <v>1</v>
      </c>
      <c r="F2292" s="214" t="s">
        <v>1979</v>
      </c>
      <c r="G2292" s="211"/>
      <c r="H2292" s="213" t="s">
        <v>1</v>
      </c>
      <c r="I2292" s="215"/>
      <c r="J2292" s="211"/>
      <c r="K2292" s="211"/>
      <c r="L2292" s="216"/>
      <c r="M2292" s="217"/>
      <c r="N2292" s="218"/>
      <c r="O2292" s="218"/>
      <c r="P2292" s="218"/>
      <c r="Q2292" s="218"/>
      <c r="R2292" s="218"/>
      <c r="S2292" s="218"/>
      <c r="T2292" s="219"/>
      <c r="AT2292" s="220" t="s">
        <v>283</v>
      </c>
      <c r="AU2292" s="220" t="s">
        <v>291</v>
      </c>
      <c r="AV2292" s="13" t="s">
        <v>16</v>
      </c>
      <c r="AW2292" s="13" t="s">
        <v>32</v>
      </c>
      <c r="AX2292" s="13" t="s">
        <v>76</v>
      </c>
      <c r="AY2292" s="220" t="s">
        <v>272</v>
      </c>
    </row>
    <row r="2293" spans="2:51" s="14" customFormat="1" ht="11.25">
      <c r="B2293" s="221"/>
      <c r="C2293" s="222"/>
      <c r="D2293" s="212" t="s">
        <v>283</v>
      </c>
      <c r="E2293" s="223" t="s">
        <v>1</v>
      </c>
      <c r="F2293" s="224" t="s">
        <v>2039</v>
      </c>
      <c r="G2293" s="222"/>
      <c r="H2293" s="225">
        <v>10.275</v>
      </c>
      <c r="I2293" s="226"/>
      <c r="J2293" s="222"/>
      <c r="K2293" s="222"/>
      <c r="L2293" s="227"/>
      <c r="M2293" s="228"/>
      <c r="N2293" s="229"/>
      <c r="O2293" s="229"/>
      <c r="P2293" s="229"/>
      <c r="Q2293" s="229"/>
      <c r="R2293" s="229"/>
      <c r="S2293" s="229"/>
      <c r="T2293" s="230"/>
      <c r="AT2293" s="231" t="s">
        <v>283</v>
      </c>
      <c r="AU2293" s="231" t="s">
        <v>291</v>
      </c>
      <c r="AV2293" s="14" t="s">
        <v>84</v>
      </c>
      <c r="AW2293" s="14" t="s">
        <v>32</v>
      </c>
      <c r="AX2293" s="14" t="s">
        <v>76</v>
      </c>
      <c r="AY2293" s="231" t="s">
        <v>272</v>
      </c>
    </row>
    <row r="2294" spans="2:51" s="14" customFormat="1" ht="11.25">
      <c r="B2294" s="221"/>
      <c r="C2294" s="222"/>
      <c r="D2294" s="212" t="s">
        <v>283</v>
      </c>
      <c r="E2294" s="223" t="s">
        <v>1</v>
      </c>
      <c r="F2294" s="224" t="s">
        <v>2040</v>
      </c>
      <c r="G2294" s="222"/>
      <c r="H2294" s="225">
        <v>32.898000000000003</v>
      </c>
      <c r="I2294" s="226"/>
      <c r="J2294" s="222"/>
      <c r="K2294" s="222"/>
      <c r="L2294" s="227"/>
      <c r="M2294" s="228"/>
      <c r="N2294" s="229"/>
      <c r="O2294" s="229"/>
      <c r="P2294" s="229"/>
      <c r="Q2294" s="229"/>
      <c r="R2294" s="229"/>
      <c r="S2294" s="229"/>
      <c r="T2294" s="230"/>
      <c r="AT2294" s="231" t="s">
        <v>283</v>
      </c>
      <c r="AU2294" s="231" t="s">
        <v>291</v>
      </c>
      <c r="AV2294" s="14" t="s">
        <v>84</v>
      </c>
      <c r="AW2294" s="14" t="s">
        <v>32</v>
      </c>
      <c r="AX2294" s="14" t="s">
        <v>76</v>
      </c>
      <c r="AY2294" s="231" t="s">
        <v>272</v>
      </c>
    </row>
    <row r="2295" spans="2:51" s="13" customFormat="1" ht="11.25">
      <c r="B2295" s="210"/>
      <c r="C2295" s="211"/>
      <c r="D2295" s="212" t="s">
        <v>283</v>
      </c>
      <c r="E2295" s="213" t="s">
        <v>1</v>
      </c>
      <c r="F2295" s="214" t="s">
        <v>1994</v>
      </c>
      <c r="G2295" s="211"/>
      <c r="H2295" s="213" t="s">
        <v>1</v>
      </c>
      <c r="I2295" s="215"/>
      <c r="J2295" s="211"/>
      <c r="K2295" s="211"/>
      <c r="L2295" s="216"/>
      <c r="M2295" s="217"/>
      <c r="N2295" s="218"/>
      <c r="O2295" s="218"/>
      <c r="P2295" s="218"/>
      <c r="Q2295" s="218"/>
      <c r="R2295" s="218"/>
      <c r="S2295" s="218"/>
      <c r="T2295" s="219"/>
      <c r="AT2295" s="220" t="s">
        <v>283</v>
      </c>
      <c r="AU2295" s="220" t="s">
        <v>291</v>
      </c>
      <c r="AV2295" s="13" t="s">
        <v>16</v>
      </c>
      <c r="AW2295" s="13" t="s">
        <v>32</v>
      </c>
      <c r="AX2295" s="13" t="s">
        <v>76</v>
      </c>
      <c r="AY2295" s="220" t="s">
        <v>272</v>
      </c>
    </row>
    <row r="2296" spans="2:51" s="14" customFormat="1" ht="22.5">
      <c r="B2296" s="221"/>
      <c r="C2296" s="222"/>
      <c r="D2296" s="212" t="s">
        <v>283</v>
      </c>
      <c r="E2296" s="223" t="s">
        <v>1</v>
      </c>
      <c r="F2296" s="224" t="s">
        <v>2041</v>
      </c>
      <c r="G2296" s="222"/>
      <c r="H2296" s="225">
        <v>62.139000000000003</v>
      </c>
      <c r="I2296" s="226"/>
      <c r="J2296" s="222"/>
      <c r="K2296" s="222"/>
      <c r="L2296" s="227"/>
      <c r="M2296" s="228"/>
      <c r="N2296" s="229"/>
      <c r="O2296" s="229"/>
      <c r="P2296" s="229"/>
      <c r="Q2296" s="229"/>
      <c r="R2296" s="229"/>
      <c r="S2296" s="229"/>
      <c r="T2296" s="230"/>
      <c r="AT2296" s="231" t="s">
        <v>283</v>
      </c>
      <c r="AU2296" s="231" t="s">
        <v>291</v>
      </c>
      <c r="AV2296" s="14" t="s">
        <v>84</v>
      </c>
      <c r="AW2296" s="14" t="s">
        <v>32</v>
      </c>
      <c r="AX2296" s="14" t="s">
        <v>76</v>
      </c>
      <c r="AY2296" s="231" t="s">
        <v>272</v>
      </c>
    </row>
    <row r="2297" spans="2:51" s="13" customFormat="1" ht="11.25">
      <c r="B2297" s="210"/>
      <c r="C2297" s="211"/>
      <c r="D2297" s="212" t="s">
        <v>283</v>
      </c>
      <c r="E2297" s="213" t="s">
        <v>1</v>
      </c>
      <c r="F2297" s="214" t="s">
        <v>1996</v>
      </c>
      <c r="G2297" s="211"/>
      <c r="H2297" s="213" t="s">
        <v>1</v>
      </c>
      <c r="I2297" s="215"/>
      <c r="J2297" s="211"/>
      <c r="K2297" s="211"/>
      <c r="L2297" s="216"/>
      <c r="M2297" s="217"/>
      <c r="N2297" s="218"/>
      <c r="O2297" s="218"/>
      <c r="P2297" s="218"/>
      <c r="Q2297" s="218"/>
      <c r="R2297" s="218"/>
      <c r="S2297" s="218"/>
      <c r="T2297" s="219"/>
      <c r="AT2297" s="220" t="s">
        <v>283</v>
      </c>
      <c r="AU2297" s="220" t="s">
        <v>291</v>
      </c>
      <c r="AV2297" s="13" t="s">
        <v>16</v>
      </c>
      <c r="AW2297" s="13" t="s">
        <v>32</v>
      </c>
      <c r="AX2297" s="13" t="s">
        <v>76</v>
      </c>
      <c r="AY2297" s="220" t="s">
        <v>272</v>
      </c>
    </row>
    <row r="2298" spans="2:51" s="14" customFormat="1" ht="11.25">
      <c r="B2298" s="221"/>
      <c r="C2298" s="222"/>
      <c r="D2298" s="212" t="s">
        <v>283</v>
      </c>
      <c r="E2298" s="223" t="s">
        <v>1</v>
      </c>
      <c r="F2298" s="224" t="s">
        <v>2042</v>
      </c>
      <c r="G2298" s="222"/>
      <c r="H2298" s="225">
        <v>29.024999999999999</v>
      </c>
      <c r="I2298" s="226"/>
      <c r="J2298" s="222"/>
      <c r="K2298" s="222"/>
      <c r="L2298" s="227"/>
      <c r="M2298" s="228"/>
      <c r="N2298" s="229"/>
      <c r="O2298" s="229"/>
      <c r="P2298" s="229"/>
      <c r="Q2298" s="229"/>
      <c r="R2298" s="229"/>
      <c r="S2298" s="229"/>
      <c r="T2298" s="230"/>
      <c r="AT2298" s="231" t="s">
        <v>283</v>
      </c>
      <c r="AU2298" s="231" t="s">
        <v>291</v>
      </c>
      <c r="AV2298" s="14" t="s">
        <v>84</v>
      </c>
      <c r="AW2298" s="14" t="s">
        <v>32</v>
      </c>
      <c r="AX2298" s="14" t="s">
        <v>76</v>
      </c>
      <c r="AY2298" s="231" t="s">
        <v>272</v>
      </c>
    </row>
    <row r="2299" spans="2:51" s="13" customFormat="1" ht="11.25">
      <c r="B2299" s="210"/>
      <c r="C2299" s="211"/>
      <c r="D2299" s="212" t="s">
        <v>283</v>
      </c>
      <c r="E2299" s="213" t="s">
        <v>1</v>
      </c>
      <c r="F2299" s="214" t="s">
        <v>285</v>
      </c>
      <c r="G2299" s="211"/>
      <c r="H2299" s="213" t="s">
        <v>1</v>
      </c>
      <c r="I2299" s="215"/>
      <c r="J2299" s="211"/>
      <c r="K2299" s="211"/>
      <c r="L2299" s="216"/>
      <c r="M2299" s="217"/>
      <c r="N2299" s="218"/>
      <c r="O2299" s="218"/>
      <c r="P2299" s="218"/>
      <c r="Q2299" s="218"/>
      <c r="R2299" s="218"/>
      <c r="S2299" s="218"/>
      <c r="T2299" s="219"/>
      <c r="AT2299" s="220" t="s">
        <v>283</v>
      </c>
      <c r="AU2299" s="220" t="s">
        <v>291</v>
      </c>
      <c r="AV2299" s="13" t="s">
        <v>16</v>
      </c>
      <c r="AW2299" s="13" t="s">
        <v>32</v>
      </c>
      <c r="AX2299" s="13" t="s">
        <v>76</v>
      </c>
      <c r="AY2299" s="220" t="s">
        <v>272</v>
      </c>
    </row>
    <row r="2300" spans="2:51" s="13" customFormat="1" ht="11.25">
      <c r="B2300" s="210"/>
      <c r="C2300" s="211"/>
      <c r="D2300" s="212" t="s">
        <v>283</v>
      </c>
      <c r="E2300" s="213" t="s">
        <v>1</v>
      </c>
      <c r="F2300" s="214" t="s">
        <v>2062</v>
      </c>
      <c r="G2300" s="211"/>
      <c r="H2300" s="213" t="s">
        <v>1</v>
      </c>
      <c r="I2300" s="215"/>
      <c r="J2300" s="211"/>
      <c r="K2300" s="211"/>
      <c r="L2300" s="216"/>
      <c r="M2300" s="217"/>
      <c r="N2300" s="218"/>
      <c r="O2300" s="218"/>
      <c r="P2300" s="218"/>
      <c r="Q2300" s="218"/>
      <c r="R2300" s="218"/>
      <c r="S2300" s="218"/>
      <c r="T2300" s="219"/>
      <c r="AT2300" s="220" t="s">
        <v>283</v>
      </c>
      <c r="AU2300" s="220" t="s">
        <v>291</v>
      </c>
      <c r="AV2300" s="13" t="s">
        <v>16</v>
      </c>
      <c r="AW2300" s="13" t="s">
        <v>32</v>
      </c>
      <c r="AX2300" s="13" t="s">
        <v>76</v>
      </c>
      <c r="AY2300" s="220" t="s">
        <v>272</v>
      </c>
    </row>
    <row r="2301" spans="2:51" s="13" customFormat="1" ht="11.25">
      <c r="B2301" s="210"/>
      <c r="C2301" s="211"/>
      <c r="D2301" s="212" t="s">
        <v>283</v>
      </c>
      <c r="E2301" s="213" t="s">
        <v>1</v>
      </c>
      <c r="F2301" s="214" t="s">
        <v>1979</v>
      </c>
      <c r="G2301" s="211"/>
      <c r="H2301" s="213" t="s">
        <v>1</v>
      </c>
      <c r="I2301" s="215"/>
      <c r="J2301" s="211"/>
      <c r="K2301" s="211"/>
      <c r="L2301" s="216"/>
      <c r="M2301" s="217"/>
      <c r="N2301" s="218"/>
      <c r="O2301" s="218"/>
      <c r="P2301" s="218"/>
      <c r="Q2301" s="218"/>
      <c r="R2301" s="218"/>
      <c r="S2301" s="218"/>
      <c r="T2301" s="219"/>
      <c r="AT2301" s="220" t="s">
        <v>283</v>
      </c>
      <c r="AU2301" s="220" t="s">
        <v>291</v>
      </c>
      <c r="AV2301" s="13" t="s">
        <v>16</v>
      </c>
      <c r="AW2301" s="13" t="s">
        <v>32</v>
      </c>
      <c r="AX2301" s="13" t="s">
        <v>76</v>
      </c>
      <c r="AY2301" s="220" t="s">
        <v>272</v>
      </c>
    </row>
    <row r="2302" spans="2:51" s="14" customFormat="1" ht="11.25">
      <c r="B2302" s="221"/>
      <c r="C2302" s="222"/>
      <c r="D2302" s="212" t="s">
        <v>283</v>
      </c>
      <c r="E2302" s="223" t="s">
        <v>1</v>
      </c>
      <c r="F2302" s="224" t="s">
        <v>2063</v>
      </c>
      <c r="G2302" s="222"/>
      <c r="H2302" s="225">
        <v>78.430999999999997</v>
      </c>
      <c r="I2302" s="226"/>
      <c r="J2302" s="222"/>
      <c r="K2302" s="222"/>
      <c r="L2302" s="227"/>
      <c r="M2302" s="228"/>
      <c r="N2302" s="229"/>
      <c r="O2302" s="229"/>
      <c r="P2302" s="229"/>
      <c r="Q2302" s="229"/>
      <c r="R2302" s="229"/>
      <c r="S2302" s="229"/>
      <c r="T2302" s="230"/>
      <c r="AT2302" s="231" t="s">
        <v>283</v>
      </c>
      <c r="AU2302" s="231" t="s">
        <v>291</v>
      </c>
      <c r="AV2302" s="14" t="s">
        <v>84</v>
      </c>
      <c r="AW2302" s="14" t="s">
        <v>32</v>
      </c>
      <c r="AX2302" s="14" t="s">
        <v>76</v>
      </c>
      <c r="AY2302" s="231" t="s">
        <v>272</v>
      </c>
    </row>
    <row r="2303" spans="2:51" s="13" customFormat="1" ht="11.25">
      <c r="B2303" s="210"/>
      <c r="C2303" s="211"/>
      <c r="D2303" s="212" t="s">
        <v>283</v>
      </c>
      <c r="E2303" s="213" t="s">
        <v>1</v>
      </c>
      <c r="F2303" s="214" t="s">
        <v>1994</v>
      </c>
      <c r="G2303" s="211"/>
      <c r="H2303" s="213" t="s">
        <v>1</v>
      </c>
      <c r="I2303" s="215"/>
      <c r="J2303" s="211"/>
      <c r="K2303" s="211"/>
      <c r="L2303" s="216"/>
      <c r="M2303" s="217"/>
      <c r="N2303" s="218"/>
      <c r="O2303" s="218"/>
      <c r="P2303" s="218"/>
      <c r="Q2303" s="218"/>
      <c r="R2303" s="218"/>
      <c r="S2303" s="218"/>
      <c r="T2303" s="219"/>
      <c r="AT2303" s="220" t="s">
        <v>283</v>
      </c>
      <c r="AU2303" s="220" t="s">
        <v>291</v>
      </c>
      <c r="AV2303" s="13" t="s">
        <v>16</v>
      </c>
      <c r="AW2303" s="13" t="s">
        <v>32</v>
      </c>
      <c r="AX2303" s="13" t="s">
        <v>76</v>
      </c>
      <c r="AY2303" s="220" t="s">
        <v>272</v>
      </c>
    </row>
    <row r="2304" spans="2:51" s="14" customFormat="1" ht="11.25">
      <c r="B2304" s="221"/>
      <c r="C2304" s="222"/>
      <c r="D2304" s="212" t="s">
        <v>283</v>
      </c>
      <c r="E2304" s="223" t="s">
        <v>1</v>
      </c>
      <c r="F2304" s="224" t="s">
        <v>2064</v>
      </c>
      <c r="G2304" s="222"/>
      <c r="H2304" s="225">
        <v>80.546000000000006</v>
      </c>
      <c r="I2304" s="226"/>
      <c r="J2304" s="222"/>
      <c r="K2304" s="222"/>
      <c r="L2304" s="227"/>
      <c r="M2304" s="228"/>
      <c r="N2304" s="229"/>
      <c r="O2304" s="229"/>
      <c r="P2304" s="229"/>
      <c r="Q2304" s="229"/>
      <c r="R2304" s="229"/>
      <c r="S2304" s="229"/>
      <c r="T2304" s="230"/>
      <c r="AT2304" s="231" t="s">
        <v>283</v>
      </c>
      <c r="AU2304" s="231" t="s">
        <v>291</v>
      </c>
      <c r="AV2304" s="14" t="s">
        <v>84</v>
      </c>
      <c r="AW2304" s="14" t="s">
        <v>32</v>
      </c>
      <c r="AX2304" s="14" t="s">
        <v>76</v>
      </c>
      <c r="AY2304" s="231" t="s">
        <v>272</v>
      </c>
    </row>
    <row r="2305" spans="1:65" s="13" customFormat="1" ht="11.25">
      <c r="B2305" s="210"/>
      <c r="C2305" s="211"/>
      <c r="D2305" s="212" t="s">
        <v>283</v>
      </c>
      <c r="E2305" s="213" t="s">
        <v>1</v>
      </c>
      <c r="F2305" s="214" t="s">
        <v>1996</v>
      </c>
      <c r="G2305" s="211"/>
      <c r="H2305" s="213" t="s">
        <v>1</v>
      </c>
      <c r="I2305" s="215"/>
      <c r="J2305" s="211"/>
      <c r="K2305" s="211"/>
      <c r="L2305" s="216"/>
      <c r="M2305" s="217"/>
      <c r="N2305" s="218"/>
      <c r="O2305" s="218"/>
      <c r="P2305" s="218"/>
      <c r="Q2305" s="218"/>
      <c r="R2305" s="218"/>
      <c r="S2305" s="218"/>
      <c r="T2305" s="219"/>
      <c r="AT2305" s="220" t="s">
        <v>283</v>
      </c>
      <c r="AU2305" s="220" t="s">
        <v>291</v>
      </c>
      <c r="AV2305" s="13" t="s">
        <v>16</v>
      </c>
      <c r="AW2305" s="13" t="s">
        <v>32</v>
      </c>
      <c r="AX2305" s="13" t="s">
        <v>76</v>
      </c>
      <c r="AY2305" s="220" t="s">
        <v>272</v>
      </c>
    </row>
    <row r="2306" spans="1:65" s="14" customFormat="1" ht="11.25">
      <c r="B2306" s="221"/>
      <c r="C2306" s="222"/>
      <c r="D2306" s="212" t="s">
        <v>283</v>
      </c>
      <c r="E2306" s="223" t="s">
        <v>1</v>
      </c>
      <c r="F2306" s="224" t="s">
        <v>2065</v>
      </c>
      <c r="G2306" s="222"/>
      <c r="H2306" s="225">
        <v>26.643000000000001</v>
      </c>
      <c r="I2306" s="226"/>
      <c r="J2306" s="222"/>
      <c r="K2306" s="222"/>
      <c r="L2306" s="227"/>
      <c r="M2306" s="228"/>
      <c r="N2306" s="229"/>
      <c r="O2306" s="229"/>
      <c r="P2306" s="229"/>
      <c r="Q2306" s="229"/>
      <c r="R2306" s="229"/>
      <c r="S2306" s="229"/>
      <c r="T2306" s="230"/>
      <c r="AT2306" s="231" t="s">
        <v>283</v>
      </c>
      <c r="AU2306" s="231" t="s">
        <v>291</v>
      </c>
      <c r="AV2306" s="14" t="s">
        <v>84</v>
      </c>
      <c r="AW2306" s="14" t="s">
        <v>32</v>
      </c>
      <c r="AX2306" s="14" t="s">
        <v>76</v>
      </c>
      <c r="AY2306" s="231" t="s">
        <v>272</v>
      </c>
    </row>
    <row r="2307" spans="1:65" s="13" customFormat="1" ht="11.25">
      <c r="B2307" s="210"/>
      <c r="C2307" s="211"/>
      <c r="D2307" s="212" t="s">
        <v>283</v>
      </c>
      <c r="E2307" s="213" t="s">
        <v>1</v>
      </c>
      <c r="F2307" s="214" t="s">
        <v>2060</v>
      </c>
      <c r="G2307" s="211"/>
      <c r="H2307" s="213" t="s">
        <v>1</v>
      </c>
      <c r="I2307" s="215"/>
      <c r="J2307" s="211"/>
      <c r="K2307" s="211"/>
      <c r="L2307" s="216"/>
      <c r="M2307" s="217"/>
      <c r="N2307" s="218"/>
      <c r="O2307" s="218"/>
      <c r="P2307" s="218"/>
      <c r="Q2307" s="218"/>
      <c r="R2307" s="218"/>
      <c r="S2307" s="218"/>
      <c r="T2307" s="219"/>
      <c r="AT2307" s="220" t="s">
        <v>283</v>
      </c>
      <c r="AU2307" s="220" t="s">
        <v>291</v>
      </c>
      <c r="AV2307" s="13" t="s">
        <v>16</v>
      </c>
      <c r="AW2307" s="13" t="s">
        <v>32</v>
      </c>
      <c r="AX2307" s="13" t="s">
        <v>76</v>
      </c>
      <c r="AY2307" s="220" t="s">
        <v>272</v>
      </c>
    </row>
    <row r="2308" spans="1:65" s="14" customFormat="1" ht="11.25">
      <c r="B2308" s="221"/>
      <c r="C2308" s="222"/>
      <c r="D2308" s="212" t="s">
        <v>283</v>
      </c>
      <c r="E2308" s="223" t="s">
        <v>1</v>
      </c>
      <c r="F2308" s="224" t="s">
        <v>2065</v>
      </c>
      <c r="G2308" s="222"/>
      <c r="H2308" s="225">
        <v>26.643000000000001</v>
      </c>
      <c r="I2308" s="226"/>
      <c r="J2308" s="222"/>
      <c r="K2308" s="222"/>
      <c r="L2308" s="227"/>
      <c r="M2308" s="228"/>
      <c r="N2308" s="229"/>
      <c r="O2308" s="229"/>
      <c r="P2308" s="229"/>
      <c r="Q2308" s="229"/>
      <c r="R2308" s="229"/>
      <c r="S2308" s="229"/>
      <c r="T2308" s="230"/>
      <c r="AT2308" s="231" t="s">
        <v>283</v>
      </c>
      <c r="AU2308" s="231" t="s">
        <v>291</v>
      </c>
      <c r="AV2308" s="14" t="s">
        <v>84</v>
      </c>
      <c r="AW2308" s="14" t="s">
        <v>32</v>
      </c>
      <c r="AX2308" s="14" t="s">
        <v>76</v>
      </c>
      <c r="AY2308" s="231" t="s">
        <v>272</v>
      </c>
    </row>
    <row r="2309" spans="1:65" s="13" customFormat="1" ht="11.25">
      <c r="B2309" s="210"/>
      <c r="C2309" s="211"/>
      <c r="D2309" s="212" t="s">
        <v>283</v>
      </c>
      <c r="E2309" s="213" t="s">
        <v>1</v>
      </c>
      <c r="F2309" s="214" t="s">
        <v>285</v>
      </c>
      <c r="G2309" s="211"/>
      <c r="H2309" s="213" t="s">
        <v>1</v>
      </c>
      <c r="I2309" s="215"/>
      <c r="J2309" s="211"/>
      <c r="K2309" s="211"/>
      <c r="L2309" s="216"/>
      <c r="M2309" s="217"/>
      <c r="N2309" s="218"/>
      <c r="O2309" s="218"/>
      <c r="P2309" s="218"/>
      <c r="Q2309" s="218"/>
      <c r="R2309" s="218"/>
      <c r="S2309" s="218"/>
      <c r="T2309" s="219"/>
      <c r="AT2309" s="220" t="s">
        <v>283</v>
      </c>
      <c r="AU2309" s="220" t="s">
        <v>291</v>
      </c>
      <c r="AV2309" s="13" t="s">
        <v>16</v>
      </c>
      <c r="AW2309" s="13" t="s">
        <v>32</v>
      </c>
      <c r="AX2309" s="13" t="s">
        <v>76</v>
      </c>
      <c r="AY2309" s="220" t="s">
        <v>272</v>
      </c>
    </row>
    <row r="2310" spans="1:65" s="13" customFormat="1" ht="11.25">
      <c r="B2310" s="210"/>
      <c r="C2310" s="211"/>
      <c r="D2310" s="212" t="s">
        <v>283</v>
      </c>
      <c r="E2310" s="213" t="s">
        <v>1</v>
      </c>
      <c r="F2310" s="214" t="s">
        <v>1978</v>
      </c>
      <c r="G2310" s="211"/>
      <c r="H2310" s="213" t="s">
        <v>1</v>
      </c>
      <c r="I2310" s="215"/>
      <c r="J2310" s="211"/>
      <c r="K2310" s="211"/>
      <c r="L2310" s="216"/>
      <c r="M2310" s="217"/>
      <c r="N2310" s="218"/>
      <c r="O2310" s="218"/>
      <c r="P2310" s="218"/>
      <c r="Q2310" s="218"/>
      <c r="R2310" s="218"/>
      <c r="S2310" s="218"/>
      <c r="T2310" s="219"/>
      <c r="AT2310" s="220" t="s">
        <v>283</v>
      </c>
      <c r="AU2310" s="220" t="s">
        <v>291</v>
      </c>
      <c r="AV2310" s="13" t="s">
        <v>16</v>
      </c>
      <c r="AW2310" s="13" t="s">
        <v>32</v>
      </c>
      <c r="AX2310" s="13" t="s">
        <v>76</v>
      </c>
      <c r="AY2310" s="220" t="s">
        <v>272</v>
      </c>
    </row>
    <row r="2311" spans="1:65" s="13" customFormat="1" ht="11.25">
      <c r="B2311" s="210"/>
      <c r="C2311" s="211"/>
      <c r="D2311" s="212" t="s">
        <v>283</v>
      </c>
      <c r="E2311" s="213" t="s">
        <v>1</v>
      </c>
      <c r="F2311" s="214" t="s">
        <v>1979</v>
      </c>
      <c r="G2311" s="211"/>
      <c r="H2311" s="213" t="s">
        <v>1</v>
      </c>
      <c r="I2311" s="215"/>
      <c r="J2311" s="211"/>
      <c r="K2311" s="211"/>
      <c r="L2311" s="216"/>
      <c r="M2311" s="217"/>
      <c r="N2311" s="218"/>
      <c r="O2311" s="218"/>
      <c r="P2311" s="218"/>
      <c r="Q2311" s="218"/>
      <c r="R2311" s="218"/>
      <c r="S2311" s="218"/>
      <c r="T2311" s="219"/>
      <c r="AT2311" s="220" t="s">
        <v>283</v>
      </c>
      <c r="AU2311" s="220" t="s">
        <v>291</v>
      </c>
      <c r="AV2311" s="13" t="s">
        <v>16</v>
      </c>
      <c r="AW2311" s="13" t="s">
        <v>32</v>
      </c>
      <c r="AX2311" s="13" t="s">
        <v>76</v>
      </c>
      <c r="AY2311" s="220" t="s">
        <v>272</v>
      </c>
    </row>
    <row r="2312" spans="1:65" s="14" customFormat="1" ht="11.25">
      <c r="B2312" s="221"/>
      <c r="C2312" s="222"/>
      <c r="D2312" s="212" t="s">
        <v>283</v>
      </c>
      <c r="E2312" s="223" t="s">
        <v>1</v>
      </c>
      <c r="F2312" s="224" t="s">
        <v>2049</v>
      </c>
      <c r="G2312" s="222"/>
      <c r="H2312" s="225">
        <v>84.745999999999995</v>
      </c>
      <c r="I2312" s="226"/>
      <c r="J2312" s="222"/>
      <c r="K2312" s="222"/>
      <c r="L2312" s="227"/>
      <c r="M2312" s="228"/>
      <c r="N2312" s="229"/>
      <c r="O2312" s="229"/>
      <c r="P2312" s="229"/>
      <c r="Q2312" s="229"/>
      <c r="R2312" s="229"/>
      <c r="S2312" s="229"/>
      <c r="T2312" s="230"/>
      <c r="AT2312" s="231" t="s">
        <v>283</v>
      </c>
      <c r="AU2312" s="231" t="s">
        <v>291</v>
      </c>
      <c r="AV2312" s="14" t="s">
        <v>84</v>
      </c>
      <c r="AW2312" s="14" t="s">
        <v>32</v>
      </c>
      <c r="AX2312" s="14" t="s">
        <v>76</v>
      </c>
      <c r="AY2312" s="231" t="s">
        <v>272</v>
      </c>
    </row>
    <row r="2313" spans="1:65" s="2" customFormat="1" ht="37.9" customHeight="1">
      <c r="A2313" s="34"/>
      <c r="B2313" s="35"/>
      <c r="C2313" s="192" t="s">
        <v>2089</v>
      </c>
      <c r="D2313" s="192" t="s">
        <v>274</v>
      </c>
      <c r="E2313" s="193" t="s">
        <v>2090</v>
      </c>
      <c r="F2313" s="194" t="s">
        <v>2091</v>
      </c>
      <c r="G2313" s="195" t="s">
        <v>156</v>
      </c>
      <c r="H2313" s="196">
        <v>41.951999999999998</v>
      </c>
      <c r="I2313" s="197"/>
      <c r="J2313" s="198">
        <f>ROUND(I2313*H2313,2)</f>
        <v>0</v>
      </c>
      <c r="K2313" s="194" t="s">
        <v>278</v>
      </c>
      <c r="L2313" s="39"/>
      <c r="M2313" s="199" t="s">
        <v>1</v>
      </c>
      <c r="N2313" s="200" t="s">
        <v>41</v>
      </c>
      <c r="O2313" s="71"/>
      <c r="P2313" s="201">
        <f>O2313*H2313</f>
        <v>0</v>
      </c>
      <c r="Q2313" s="201">
        <v>1E-4</v>
      </c>
      <c r="R2313" s="201">
        <f>Q2313*H2313</f>
        <v>4.1951999999999996E-3</v>
      </c>
      <c r="S2313" s="201">
        <v>0</v>
      </c>
      <c r="T2313" s="202">
        <f>S2313*H2313</f>
        <v>0</v>
      </c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4"/>
      <c r="AE2313" s="34"/>
      <c r="AR2313" s="203" t="s">
        <v>279</v>
      </c>
      <c r="AT2313" s="203" t="s">
        <v>274</v>
      </c>
      <c r="AU2313" s="203" t="s">
        <v>291</v>
      </c>
      <c r="AY2313" s="17" t="s">
        <v>272</v>
      </c>
      <c r="BE2313" s="204">
        <f>IF(N2313="základní",J2313,0)</f>
        <v>0</v>
      </c>
      <c r="BF2313" s="204">
        <f>IF(N2313="snížená",J2313,0)</f>
        <v>0</v>
      </c>
      <c r="BG2313" s="204">
        <f>IF(N2313="zákl. přenesená",J2313,0)</f>
        <v>0</v>
      </c>
      <c r="BH2313" s="204">
        <f>IF(N2313="sníž. přenesená",J2313,0)</f>
        <v>0</v>
      </c>
      <c r="BI2313" s="204">
        <f>IF(N2313="nulová",J2313,0)</f>
        <v>0</v>
      </c>
      <c r="BJ2313" s="17" t="s">
        <v>16</v>
      </c>
      <c r="BK2313" s="204">
        <f>ROUND(I2313*H2313,2)</f>
        <v>0</v>
      </c>
      <c r="BL2313" s="17" t="s">
        <v>279</v>
      </c>
      <c r="BM2313" s="203" t="s">
        <v>2092</v>
      </c>
    </row>
    <row r="2314" spans="1:65" s="2" customFormat="1" ht="11.25">
      <c r="A2314" s="34"/>
      <c r="B2314" s="35"/>
      <c r="C2314" s="36"/>
      <c r="D2314" s="205" t="s">
        <v>281</v>
      </c>
      <c r="E2314" s="36"/>
      <c r="F2314" s="206" t="s">
        <v>2093</v>
      </c>
      <c r="G2314" s="36"/>
      <c r="H2314" s="36"/>
      <c r="I2314" s="207"/>
      <c r="J2314" s="36"/>
      <c r="K2314" s="36"/>
      <c r="L2314" s="39"/>
      <c r="M2314" s="208"/>
      <c r="N2314" s="209"/>
      <c r="O2314" s="71"/>
      <c r="P2314" s="71"/>
      <c r="Q2314" s="71"/>
      <c r="R2314" s="71"/>
      <c r="S2314" s="71"/>
      <c r="T2314" s="72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4"/>
      <c r="AE2314" s="34"/>
      <c r="AT2314" s="17" t="s">
        <v>281</v>
      </c>
      <c r="AU2314" s="17" t="s">
        <v>291</v>
      </c>
    </row>
    <row r="2315" spans="1:65" s="13" customFormat="1" ht="22.5">
      <c r="B2315" s="210"/>
      <c r="C2315" s="211"/>
      <c r="D2315" s="212" t="s">
        <v>283</v>
      </c>
      <c r="E2315" s="213" t="s">
        <v>1</v>
      </c>
      <c r="F2315" s="214" t="s">
        <v>2076</v>
      </c>
      <c r="G2315" s="211"/>
      <c r="H2315" s="213" t="s">
        <v>1</v>
      </c>
      <c r="I2315" s="215"/>
      <c r="J2315" s="211"/>
      <c r="K2315" s="211"/>
      <c r="L2315" s="216"/>
      <c r="M2315" s="217"/>
      <c r="N2315" s="218"/>
      <c r="O2315" s="218"/>
      <c r="P2315" s="218"/>
      <c r="Q2315" s="218"/>
      <c r="R2315" s="218"/>
      <c r="S2315" s="218"/>
      <c r="T2315" s="219"/>
      <c r="AT2315" s="220" t="s">
        <v>283</v>
      </c>
      <c r="AU2315" s="220" t="s">
        <v>291</v>
      </c>
      <c r="AV2315" s="13" t="s">
        <v>16</v>
      </c>
      <c r="AW2315" s="13" t="s">
        <v>32</v>
      </c>
      <c r="AX2315" s="13" t="s">
        <v>76</v>
      </c>
      <c r="AY2315" s="220" t="s">
        <v>272</v>
      </c>
    </row>
    <row r="2316" spans="1:65" s="13" customFormat="1" ht="11.25">
      <c r="B2316" s="210"/>
      <c r="C2316" s="211"/>
      <c r="D2316" s="212" t="s">
        <v>283</v>
      </c>
      <c r="E2316" s="213" t="s">
        <v>1</v>
      </c>
      <c r="F2316" s="214" t="s">
        <v>285</v>
      </c>
      <c r="G2316" s="211"/>
      <c r="H2316" s="213" t="s">
        <v>1</v>
      </c>
      <c r="I2316" s="215"/>
      <c r="J2316" s="211"/>
      <c r="K2316" s="211"/>
      <c r="L2316" s="216"/>
      <c r="M2316" s="217"/>
      <c r="N2316" s="218"/>
      <c r="O2316" s="218"/>
      <c r="P2316" s="218"/>
      <c r="Q2316" s="218"/>
      <c r="R2316" s="218"/>
      <c r="S2316" s="218"/>
      <c r="T2316" s="219"/>
      <c r="AT2316" s="220" t="s">
        <v>283</v>
      </c>
      <c r="AU2316" s="220" t="s">
        <v>291</v>
      </c>
      <c r="AV2316" s="13" t="s">
        <v>16</v>
      </c>
      <c r="AW2316" s="13" t="s">
        <v>32</v>
      </c>
      <c r="AX2316" s="13" t="s">
        <v>76</v>
      </c>
      <c r="AY2316" s="220" t="s">
        <v>272</v>
      </c>
    </row>
    <row r="2317" spans="1:65" s="13" customFormat="1" ht="11.25">
      <c r="B2317" s="210"/>
      <c r="C2317" s="211"/>
      <c r="D2317" s="212" t="s">
        <v>283</v>
      </c>
      <c r="E2317" s="213" t="s">
        <v>1</v>
      </c>
      <c r="F2317" s="214" t="s">
        <v>2077</v>
      </c>
      <c r="G2317" s="211"/>
      <c r="H2317" s="213" t="s">
        <v>1</v>
      </c>
      <c r="I2317" s="215"/>
      <c r="J2317" s="211"/>
      <c r="K2317" s="211"/>
      <c r="L2317" s="216"/>
      <c r="M2317" s="217"/>
      <c r="N2317" s="218"/>
      <c r="O2317" s="218"/>
      <c r="P2317" s="218"/>
      <c r="Q2317" s="218"/>
      <c r="R2317" s="218"/>
      <c r="S2317" s="218"/>
      <c r="T2317" s="219"/>
      <c r="AT2317" s="220" t="s">
        <v>283</v>
      </c>
      <c r="AU2317" s="220" t="s">
        <v>291</v>
      </c>
      <c r="AV2317" s="13" t="s">
        <v>16</v>
      </c>
      <c r="AW2317" s="13" t="s">
        <v>32</v>
      </c>
      <c r="AX2317" s="13" t="s">
        <v>76</v>
      </c>
      <c r="AY2317" s="220" t="s">
        <v>272</v>
      </c>
    </row>
    <row r="2318" spans="1:65" s="14" customFormat="1" ht="11.25">
      <c r="B2318" s="221"/>
      <c r="C2318" s="222"/>
      <c r="D2318" s="212" t="s">
        <v>283</v>
      </c>
      <c r="E2318" s="223" t="s">
        <v>1</v>
      </c>
      <c r="F2318" s="224" t="s">
        <v>2078</v>
      </c>
      <c r="G2318" s="222"/>
      <c r="H2318" s="225">
        <v>41.951999999999998</v>
      </c>
      <c r="I2318" s="226"/>
      <c r="J2318" s="222"/>
      <c r="K2318" s="222"/>
      <c r="L2318" s="227"/>
      <c r="M2318" s="228"/>
      <c r="N2318" s="229"/>
      <c r="O2318" s="229"/>
      <c r="P2318" s="229"/>
      <c r="Q2318" s="229"/>
      <c r="R2318" s="229"/>
      <c r="S2318" s="229"/>
      <c r="T2318" s="230"/>
      <c r="AT2318" s="231" t="s">
        <v>283</v>
      </c>
      <c r="AU2318" s="231" t="s">
        <v>291</v>
      </c>
      <c r="AV2318" s="14" t="s">
        <v>84</v>
      </c>
      <c r="AW2318" s="14" t="s">
        <v>32</v>
      </c>
      <c r="AX2318" s="14" t="s">
        <v>76</v>
      </c>
      <c r="AY2318" s="231" t="s">
        <v>272</v>
      </c>
    </row>
    <row r="2319" spans="1:65" s="2" customFormat="1" ht="37.9" customHeight="1">
      <c r="A2319" s="34"/>
      <c r="B2319" s="35"/>
      <c r="C2319" s="192" t="s">
        <v>2094</v>
      </c>
      <c r="D2319" s="192" t="s">
        <v>274</v>
      </c>
      <c r="E2319" s="193" t="s">
        <v>2095</v>
      </c>
      <c r="F2319" s="194" t="s">
        <v>2096</v>
      </c>
      <c r="G2319" s="195" t="s">
        <v>156</v>
      </c>
      <c r="H2319" s="196">
        <v>278.94</v>
      </c>
      <c r="I2319" s="197"/>
      <c r="J2319" s="198">
        <f>ROUND(I2319*H2319,2)</f>
        <v>0</v>
      </c>
      <c r="K2319" s="194" t="s">
        <v>278</v>
      </c>
      <c r="L2319" s="39"/>
      <c r="M2319" s="199" t="s">
        <v>1</v>
      </c>
      <c r="N2319" s="200" t="s">
        <v>41</v>
      </c>
      <c r="O2319" s="71"/>
      <c r="P2319" s="201">
        <f>O2319*H2319</f>
        <v>0</v>
      </c>
      <c r="Q2319" s="201">
        <v>8.0000000000000007E-5</v>
      </c>
      <c r="R2319" s="201">
        <f>Q2319*H2319</f>
        <v>2.23152E-2</v>
      </c>
      <c r="S2319" s="201">
        <v>0</v>
      </c>
      <c r="T2319" s="202">
        <f>S2319*H2319</f>
        <v>0</v>
      </c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4"/>
      <c r="AE2319" s="34"/>
      <c r="AR2319" s="203" t="s">
        <v>279</v>
      </c>
      <c r="AT2319" s="203" t="s">
        <v>274</v>
      </c>
      <c r="AU2319" s="203" t="s">
        <v>291</v>
      </c>
      <c r="AY2319" s="17" t="s">
        <v>272</v>
      </c>
      <c r="BE2319" s="204">
        <f>IF(N2319="základní",J2319,0)</f>
        <v>0</v>
      </c>
      <c r="BF2319" s="204">
        <f>IF(N2319="snížená",J2319,0)</f>
        <v>0</v>
      </c>
      <c r="BG2319" s="204">
        <f>IF(N2319="zákl. přenesená",J2319,0)</f>
        <v>0</v>
      </c>
      <c r="BH2319" s="204">
        <f>IF(N2319="sníž. přenesená",J2319,0)</f>
        <v>0</v>
      </c>
      <c r="BI2319" s="204">
        <f>IF(N2319="nulová",J2319,0)</f>
        <v>0</v>
      </c>
      <c r="BJ2319" s="17" t="s">
        <v>16</v>
      </c>
      <c r="BK2319" s="204">
        <f>ROUND(I2319*H2319,2)</f>
        <v>0</v>
      </c>
      <c r="BL2319" s="17" t="s">
        <v>279</v>
      </c>
      <c r="BM2319" s="203" t="s">
        <v>2097</v>
      </c>
    </row>
    <row r="2320" spans="1:65" s="2" customFormat="1" ht="11.25">
      <c r="A2320" s="34"/>
      <c r="B2320" s="35"/>
      <c r="C2320" s="36"/>
      <c r="D2320" s="205" t="s">
        <v>281</v>
      </c>
      <c r="E2320" s="36"/>
      <c r="F2320" s="206" t="s">
        <v>2098</v>
      </c>
      <c r="G2320" s="36"/>
      <c r="H2320" s="36"/>
      <c r="I2320" s="207"/>
      <c r="J2320" s="36"/>
      <c r="K2320" s="36"/>
      <c r="L2320" s="39"/>
      <c r="M2320" s="208"/>
      <c r="N2320" s="209"/>
      <c r="O2320" s="71"/>
      <c r="P2320" s="71"/>
      <c r="Q2320" s="71"/>
      <c r="R2320" s="71"/>
      <c r="S2320" s="71"/>
      <c r="T2320" s="72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T2320" s="17" t="s">
        <v>281</v>
      </c>
      <c r="AU2320" s="17" t="s">
        <v>291</v>
      </c>
    </row>
    <row r="2321" spans="2:51" s="13" customFormat="1" ht="22.5">
      <c r="B2321" s="210"/>
      <c r="C2321" s="211"/>
      <c r="D2321" s="212" t="s">
        <v>283</v>
      </c>
      <c r="E2321" s="213" t="s">
        <v>1</v>
      </c>
      <c r="F2321" s="214" t="s">
        <v>1990</v>
      </c>
      <c r="G2321" s="211"/>
      <c r="H2321" s="213" t="s">
        <v>1</v>
      </c>
      <c r="I2321" s="215"/>
      <c r="J2321" s="211"/>
      <c r="K2321" s="211"/>
      <c r="L2321" s="216"/>
      <c r="M2321" s="217"/>
      <c r="N2321" s="218"/>
      <c r="O2321" s="218"/>
      <c r="P2321" s="218"/>
      <c r="Q2321" s="218"/>
      <c r="R2321" s="218"/>
      <c r="S2321" s="218"/>
      <c r="T2321" s="219"/>
      <c r="AT2321" s="220" t="s">
        <v>283</v>
      </c>
      <c r="AU2321" s="220" t="s">
        <v>291</v>
      </c>
      <c r="AV2321" s="13" t="s">
        <v>16</v>
      </c>
      <c r="AW2321" s="13" t="s">
        <v>32</v>
      </c>
      <c r="AX2321" s="13" t="s">
        <v>76</v>
      </c>
      <c r="AY2321" s="220" t="s">
        <v>272</v>
      </c>
    </row>
    <row r="2322" spans="2:51" s="13" customFormat="1" ht="11.25">
      <c r="B2322" s="210"/>
      <c r="C2322" s="211"/>
      <c r="D2322" s="212" t="s">
        <v>283</v>
      </c>
      <c r="E2322" s="213" t="s">
        <v>1</v>
      </c>
      <c r="F2322" s="214" t="s">
        <v>285</v>
      </c>
      <c r="G2322" s="211"/>
      <c r="H2322" s="213" t="s">
        <v>1</v>
      </c>
      <c r="I2322" s="215"/>
      <c r="J2322" s="211"/>
      <c r="K2322" s="211"/>
      <c r="L2322" s="216"/>
      <c r="M2322" s="217"/>
      <c r="N2322" s="218"/>
      <c r="O2322" s="218"/>
      <c r="P2322" s="218"/>
      <c r="Q2322" s="218"/>
      <c r="R2322" s="218"/>
      <c r="S2322" s="218"/>
      <c r="T2322" s="219"/>
      <c r="AT2322" s="220" t="s">
        <v>283</v>
      </c>
      <c r="AU2322" s="220" t="s">
        <v>291</v>
      </c>
      <c r="AV2322" s="13" t="s">
        <v>16</v>
      </c>
      <c r="AW2322" s="13" t="s">
        <v>32</v>
      </c>
      <c r="AX2322" s="13" t="s">
        <v>76</v>
      </c>
      <c r="AY2322" s="220" t="s">
        <v>272</v>
      </c>
    </row>
    <row r="2323" spans="2:51" s="13" customFormat="1" ht="11.25">
      <c r="B2323" s="210"/>
      <c r="C2323" s="211"/>
      <c r="D2323" s="212" t="s">
        <v>283</v>
      </c>
      <c r="E2323" s="213" t="s">
        <v>1</v>
      </c>
      <c r="F2323" s="214" t="s">
        <v>2024</v>
      </c>
      <c r="G2323" s="211"/>
      <c r="H2323" s="213" t="s">
        <v>1</v>
      </c>
      <c r="I2323" s="215"/>
      <c r="J2323" s="211"/>
      <c r="K2323" s="211"/>
      <c r="L2323" s="216"/>
      <c r="M2323" s="217"/>
      <c r="N2323" s="218"/>
      <c r="O2323" s="218"/>
      <c r="P2323" s="218"/>
      <c r="Q2323" s="218"/>
      <c r="R2323" s="218"/>
      <c r="S2323" s="218"/>
      <c r="T2323" s="219"/>
      <c r="AT2323" s="220" t="s">
        <v>283</v>
      </c>
      <c r="AU2323" s="220" t="s">
        <v>291</v>
      </c>
      <c r="AV2323" s="13" t="s">
        <v>16</v>
      </c>
      <c r="AW2323" s="13" t="s">
        <v>32</v>
      </c>
      <c r="AX2323" s="13" t="s">
        <v>76</v>
      </c>
      <c r="AY2323" s="220" t="s">
        <v>272</v>
      </c>
    </row>
    <row r="2324" spans="2:51" s="13" customFormat="1" ht="11.25">
      <c r="B2324" s="210"/>
      <c r="C2324" s="211"/>
      <c r="D2324" s="212" t="s">
        <v>283</v>
      </c>
      <c r="E2324" s="213" t="s">
        <v>1</v>
      </c>
      <c r="F2324" s="214" t="s">
        <v>1979</v>
      </c>
      <c r="G2324" s="211"/>
      <c r="H2324" s="213" t="s">
        <v>1</v>
      </c>
      <c r="I2324" s="215"/>
      <c r="J2324" s="211"/>
      <c r="K2324" s="211"/>
      <c r="L2324" s="216"/>
      <c r="M2324" s="217"/>
      <c r="N2324" s="218"/>
      <c r="O2324" s="218"/>
      <c r="P2324" s="218"/>
      <c r="Q2324" s="218"/>
      <c r="R2324" s="218"/>
      <c r="S2324" s="218"/>
      <c r="T2324" s="219"/>
      <c r="AT2324" s="220" t="s">
        <v>283</v>
      </c>
      <c r="AU2324" s="220" t="s">
        <v>291</v>
      </c>
      <c r="AV2324" s="13" t="s">
        <v>16</v>
      </c>
      <c r="AW2324" s="13" t="s">
        <v>32</v>
      </c>
      <c r="AX2324" s="13" t="s">
        <v>76</v>
      </c>
      <c r="AY2324" s="220" t="s">
        <v>272</v>
      </c>
    </row>
    <row r="2325" spans="2:51" s="14" customFormat="1" ht="11.25">
      <c r="B2325" s="221"/>
      <c r="C2325" s="222"/>
      <c r="D2325" s="212" t="s">
        <v>283</v>
      </c>
      <c r="E2325" s="223" t="s">
        <v>1</v>
      </c>
      <c r="F2325" s="224" t="s">
        <v>2025</v>
      </c>
      <c r="G2325" s="222"/>
      <c r="H2325" s="225">
        <v>6.9980000000000002</v>
      </c>
      <c r="I2325" s="226"/>
      <c r="J2325" s="222"/>
      <c r="K2325" s="222"/>
      <c r="L2325" s="227"/>
      <c r="M2325" s="228"/>
      <c r="N2325" s="229"/>
      <c r="O2325" s="229"/>
      <c r="P2325" s="229"/>
      <c r="Q2325" s="229"/>
      <c r="R2325" s="229"/>
      <c r="S2325" s="229"/>
      <c r="T2325" s="230"/>
      <c r="AT2325" s="231" t="s">
        <v>283</v>
      </c>
      <c r="AU2325" s="231" t="s">
        <v>291</v>
      </c>
      <c r="AV2325" s="14" t="s">
        <v>84</v>
      </c>
      <c r="AW2325" s="14" t="s">
        <v>32</v>
      </c>
      <c r="AX2325" s="14" t="s">
        <v>76</v>
      </c>
      <c r="AY2325" s="231" t="s">
        <v>272</v>
      </c>
    </row>
    <row r="2326" spans="2:51" s="13" customFormat="1" ht="11.25">
      <c r="B2326" s="210"/>
      <c r="C2326" s="211"/>
      <c r="D2326" s="212" t="s">
        <v>283</v>
      </c>
      <c r="E2326" s="213" t="s">
        <v>1</v>
      </c>
      <c r="F2326" s="214" t="s">
        <v>1994</v>
      </c>
      <c r="G2326" s="211"/>
      <c r="H2326" s="213" t="s">
        <v>1</v>
      </c>
      <c r="I2326" s="215"/>
      <c r="J2326" s="211"/>
      <c r="K2326" s="211"/>
      <c r="L2326" s="216"/>
      <c r="M2326" s="217"/>
      <c r="N2326" s="218"/>
      <c r="O2326" s="218"/>
      <c r="P2326" s="218"/>
      <c r="Q2326" s="218"/>
      <c r="R2326" s="218"/>
      <c r="S2326" s="218"/>
      <c r="T2326" s="219"/>
      <c r="AT2326" s="220" t="s">
        <v>283</v>
      </c>
      <c r="AU2326" s="220" t="s">
        <v>291</v>
      </c>
      <c r="AV2326" s="13" t="s">
        <v>16</v>
      </c>
      <c r="AW2326" s="13" t="s">
        <v>32</v>
      </c>
      <c r="AX2326" s="13" t="s">
        <v>76</v>
      </c>
      <c r="AY2326" s="220" t="s">
        <v>272</v>
      </c>
    </row>
    <row r="2327" spans="2:51" s="14" customFormat="1" ht="11.25">
      <c r="B2327" s="221"/>
      <c r="C2327" s="222"/>
      <c r="D2327" s="212" t="s">
        <v>283</v>
      </c>
      <c r="E2327" s="223" t="s">
        <v>1</v>
      </c>
      <c r="F2327" s="224" t="s">
        <v>2026</v>
      </c>
      <c r="G2327" s="222"/>
      <c r="H2327" s="225">
        <v>8.2889999999999997</v>
      </c>
      <c r="I2327" s="226"/>
      <c r="J2327" s="222"/>
      <c r="K2327" s="222"/>
      <c r="L2327" s="227"/>
      <c r="M2327" s="228"/>
      <c r="N2327" s="229"/>
      <c r="O2327" s="229"/>
      <c r="P2327" s="229"/>
      <c r="Q2327" s="229"/>
      <c r="R2327" s="229"/>
      <c r="S2327" s="229"/>
      <c r="T2327" s="230"/>
      <c r="AT2327" s="231" t="s">
        <v>283</v>
      </c>
      <c r="AU2327" s="231" t="s">
        <v>291</v>
      </c>
      <c r="AV2327" s="14" t="s">
        <v>84</v>
      </c>
      <c r="AW2327" s="14" t="s">
        <v>32</v>
      </c>
      <c r="AX2327" s="14" t="s">
        <v>76</v>
      </c>
      <c r="AY2327" s="231" t="s">
        <v>272</v>
      </c>
    </row>
    <row r="2328" spans="2:51" s="13" customFormat="1" ht="11.25">
      <c r="B2328" s="210"/>
      <c r="C2328" s="211"/>
      <c r="D2328" s="212" t="s">
        <v>283</v>
      </c>
      <c r="E2328" s="213" t="s">
        <v>1</v>
      </c>
      <c r="F2328" s="214" t="s">
        <v>1996</v>
      </c>
      <c r="G2328" s="211"/>
      <c r="H2328" s="213" t="s">
        <v>1</v>
      </c>
      <c r="I2328" s="215"/>
      <c r="J2328" s="211"/>
      <c r="K2328" s="211"/>
      <c r="L2328" s="216"/>
      <c r="M2328" s="217"/>
      <c r="N2328" s="218"/>
      <c r="O2328" s="218"/>
      <c r="P2328" s="218"/>
      <c r="Q2328" s="218"/>
      <c r="R2328" s="218"/>
      <c r="S2328" s="218"/>
      <c r="T2328" s="219"/>
      <c r="AT2328" s="220" t="s">
        <v>283</v>
      </c>
      <c r="AU2328" s="220" t="s">
        <v>291</v>
      </c>
      <c r="AV2328" s="13" t="s">
        <v>16</v>
      </c>
      <c r="AW2328" s="13" t="s">
        <v>32</v>
      </c>
      <c r="AX2328" s="13" t="s">
        <v>76</v>
      </c>
      <c r="AY2328" s="220" t="s">
        <v>272</v>
      </c>
    </row>
    <row r="2329" spans="2:51" s="14" customFormat="1" ht="11.25">
      <c r="B2329" s="221"/>
      <c r="C2329" s="222"/>
      <c r="D2329" s="212" t="s">
        <v>283</v>
      </c>
      <c r="E2329" s="223" t="s">
        <v>1</v>
      </c>
      <c r="F2329" s="224" t="s">
        <v>2099</v>
      </c>
      <c r="G2329" s="222"/>
      <c r="H2329" s="225">
        <v>7.7359999999999998</v>
      </c>
      <c r="I2329" s="226"/>
      <c r="J2329" s="222"/>
      <c r="K2329" s="222"/>
      <c r="L2329" s="227"/>
      <c r="M2329" s="228"/>
      <c r="N2329" s="229"/>
      <c r="O2329" s="229"/>
      <c r="P2329" s="229"/>
      <c r="Q2329" s="229"/>
      <c r="R2329" s="229"/>
      <c r="S2329" s="229"/>
      <c r="T2329" s="230"/>
      <c r="AT2329" s="231" t="s">
        <v>283</v>
      </c>
      <c r="AU2329" s="231" t="s">
        <v>291</v>
      </c>
      <c r="AV2329" s="14" t="s">
        <v>84</v>
      </c>
      <c r="AW2329" s="14" t="s">
        <v>32</v>
      </c>
      <c r="AX2329" s="14" t="s">
        <v>76</v>
      </c>
      <c r="AY2329" s="231" t="s">
        <v>272</v>
      </c>
    </row>
    <row r="2330" spans="2:51" s="13" customFormat="1" ht="11.25">
      <c r="B2330" s="210"/>
      <c r="C2330" s="211"/>
      <c r="D2330" s="212" t="s">
        <v>283</v>
      </c>
      <c r="E2330" s="213" t="s">
        <v>1</v>
      </c>
      <c r="F2330" s="214" t="s">
        <v>285</v>
      </c>
      <c r="G2330" s="211"/>
      <c r="H2330" s="213" t="s">
        <v>1</v>
      </c>
      <c r="I2330" s="215"/>
      <c r="J2330" s="211"/>
      <c r="K2330" s="211"/>
      <c r="L2330" s="216"/>
      <c r="M2330" s="217"/>
      <c r="N2330" s="218"/>
      <c r="O2330" s="218"/>
      <c r="P2330" s="218"/>
      <c r="Q2330" s="218"/>
      <c r="R2330" s="218"/>
      <c r="S2330" s="218"/>
      <c r="T2330" s="219"/>
      <c r="AT2330" s="220" t="s">
        <v>283</v>
      </c>
      <c r="AU2330" s="220" t="s">
        <v>291</v>
      </c>
      <c r="AV2330" s="13" t="s">
        <v>16</v>
      </c>
      <c r="AW2330" s="13" t="s">
        <v>32</v>
      </c>
      <c r="AX2330" s="13" t="s">
        <v>76</v>
      </c>
      <c r="AY2330" s="220" t="s">
        <v>272</v>
      </c>
    </row>
    <row r="2331" spans="2:51" s="13" customFormat="1" ht="11.25">
      <c r="B2331" s="210"/>
      <c r="C2331" s="211"/>
      <c r="D2331" s="212" t="s">
        <v>283</v>
      </c>
      <c r="E2331" s="213" t="s">
        <v>1</v>
      </c>
      <c r="F2331" s="214" t="s">
        <v>1991</v>
      </c>
      <c r="G2331" s="211"/>
      <c r="H2331" s="213" t="s">
        <v>1</v>
      </c>
      <c r="I2331" s="215"/>
      <c r="J2331" s="211"/>
      <c r="K2331" s="211"/>
      <c r="L2331" s="216"/>
      <c r="M2331" s="217"/>
      <c r="N2331" s="218"/>
      <c r="O2331" s="218"/>
      <c r="P2331" s="218"/>
      <c r="Q2331" s="218"/>
      <c r="R2331" s="218"/>
      <c r="S2331" s="218"/>
      <c r="T2331" s="219"/>
      <c r="AT2331" s="220" t="s">
        <v>283</v>
      </c>
      <c r="AU2331" s="220" t="s">
        <v>291</v>
      </c>
      <c r="AV2331" s="13" t="s">
        <v>16</v>
      </c>
      <c r="AW2331" s="13" t="s">
        <v>32</v>
      </c>
      <c r="AX2331" s="13" t="s">
        <v>76</v>
      </c>
      <c r="AY2331" s="220" t="s">
        <v>272</v>
      </c>
    </row>
    <row r="2332" spans="2:51" s="13" customFormat="1" ht="11.25">
      <c r="B2332" s="210"/>
      <c r="C2332" s="211"/>
      <c r="D2332" s="212" t="s">
        <v>283</v>
      </c>
      <c r="E2332" s="213" t="s">
        <v>1</v>
      </c>
      <c r="F2332" s="214" t="s">
        <v>1979</v>
      </c>
      <c r="G2332" s="211"/>
      <c r="H2332" s="213" t="s">
        <v>1</v>
      </c>
      <c r="I2332" s="215"/>
      <c r="J2332" s="211"/>
      <c r="K2332" s="211"/>
      <c r="L2332" s="216"/>
      <c r="M2332" s="217"/>
      <c r="N2332" s="218"/>
      <c r="O2332" s="218"/>
      <c r="P2332" s="218"/>
      <c r="Q2332" s="218"/>
      <c r="R2332" s="218"/>
      <c r="S2332" s="218"/>
      <c r="T2332" s="219"/>
      <c r="AT2332" s="220" t="s">
        <v>283</v>
      </c>
      <c r="AU2332" s="220" t="s">
        <v>291</v>
      </c>
      <c r="AV2332" s="13" t="s">
        <v>16</v>
      </c>
      <c r="AW2332" s="13" t="s">
        <v>32</v>
      </c>
      <c r="AX2332" s="13" t="s">
        <v>76</v>
      </c>
      <c r="AY2332" s="220" t="s">
        <v>272</v>
      </c>
    </row>
    <row r="2333" spans="2:51" s="14" customFormat="1" ht="11.25">
      <c r="B2333" s="221"/>
      <c r="C2333" s="222"/>
      <c r="D2333" s="212" t="s">
        <v>283</v>
      </c>
      <c r="E2333" s="223" t="s">
        <v>1</v>
      </c>
      <c r="F2333" s="224" t="s">
        <v>2100</v>
      </c>
      <c r="G2333" s="222"/>
      <c r="H2333" s="225">
        <v>22.5</v>
      </c>
      <c r="I2333" s="226"/>
      <c r="J2333" s="222"/>
      <c r="K2333" s="222"/>
      <c r="L2333" s="227"/>
      <c r="M2333" s="228"/>
      <c r="N2333" s="229"/>
      <c r="O2333" s="229"/>
      <c r="P2333" s="229"/>
      <c r="Q2333" s="229"/>
      <c r="R2333" s="229"/>
      <c r="S2333" s="229"/>
      <c r="T2333" s="230"/>
      <c r="AT2333" s="231" t="s">
        <v>283</v>
      </c>
      <c r="AU2333" s="231" t="s">
        <v>291</v>
      </c>
      <c r="AV2333" s="14" t="s">
        <v>84</v>
      </c>
      <c r="AW2333" s="14" t="s">
        <v>32</v>
      </c>
      <c r="AX2333" s="14" t="s">
        <v>76</v>
      </c>
      <c r="AY2333" s="231" t="s">
        <v>272</v>
      </c>
    </row>
    <row r="2334" spans="2:51" s="14" customFormat="1" ht="11.25">
      <c r="B2334" s="221"/>
      <c r="C2334" s="222"/>
      <c r="D2334" s="212" t="s">
        <v>283</v>
      </c>
      <c r="E2334" s="223" t="s">
        <v>1</v>
      </c>
      <c r="F2334" s="224" t="s">
        <v>1993</v>
      </c>
      <c r="G2334" s="222"/>
      <c r="H2334" s="225">
        <v>3.4649999999999999</v>
      </c>
      <c r="I2334" s="226"/>
      <c r="J2334" s="222"/>
      <c r="K2334" s="222"/>
      <c r="L2334" s="227"/>
      <c r="M2334" s="228"/>
      <c r="N2334" s="229"/>
      <c r="O2334" s="229"/>
      <c r="P2334" s="229"/>
      <c r="Q2334" s="229"/>
      <c r="R2334" s="229"/>
      <c r="S2334" s="229"/>
      <c r="T2334" s="230"/>
      <c r="AT2334" s="231" t="s">
        <v>283</v>
      </c>
      <c r="AU2334" s="231" t="s">
        <v>291</v>
      </c>
      <c r="AV2334" s="14" t="s">
        <v>84</v>
      </c>
      <c r="AW2334" s="14" t="s">
        <v>32</v>
      </c>
      <c r="AX2334" s="14" t="s">
        <v>76</v>
      </c>
      <c r="AY2334" s="231" t="s">
        <v>272</v>
      </c>
    </row>
    <row r="2335" spans="2:51" s="13" customFormat="1" ht="11.25">
      <c r="B2335" s="210"/>
      <c r="C2335" s="211"/>
      <c r="D2335" s="212" t="s">
        <v>283</v>
      </c>
      <c r="E2335" s="213" t="s">
        <v>1</v>
      </c>
      <c r="F2335" s="214" t="s">
        <v>1994</v>
      </c>
      <c r="G2335" s="211"/>
      <c r="H2335" s="213" t="s">
        <v>1</v>
      </c>
      <c r="I2335" s="215"/>
      <c r="J2335" s="211"/>
      <c r="K2335" s="211"/>
      <c r="L2335" s="216"/>
      <c r="M2335" s="217"/>
      <c r="N2335" s="218"/>
      <c r="O2335" s="218"/>
      <c r="P2335" s="218"/>
      <c r="Q2335" s="218"/>
      <c r="R2335" s="218"/>
      <c r="S2335" s="218"/>
      <c r="T2335" s="219"/>
      <c r="AT2335" s="220" t="s">
        <v>283</v>
      </c>
      <c r="AU2335" s="220" t="s">
        <v>291</v>
      </c>
      <c r="AV2335" s="13" t="s">
        <v>16</v>
      </c>
      <c r="AW2335" s="13" t="s">
        <v>32</v>
      </c>
      <c r="AX2335" s="13" t="s">
        <v>76</v>
      </c>
      <c r="AY2335" s="220" t="s">
        <v>272</v>
      </c>
    </row>
    <row r="2336" spans="2:51" s="14" customFormat="1" ht="11.25">
      <c r="B2336" s="221"/>
      <c r="C2336" s="222"/>
      <c r="D2336" s="212" t="s">
        <v>283</v>
      </c>
      <c r="E2336" s="223" t="s">
        <v>1</v>
      </c>
      <c r="F2336" s="224" t="s">
        <v>1995</v>
      </c>
      <c r="G2336" s="222"/>
      <c r="H2336" s="225">
        <v>3.15</v>
      </c>
      <c r="I2336" s="226"/>
      <c r="J2336" s="222"/>
      <c r="K2336" s="222"/>
      <c r="L2336" s="227"/>
      <c r="M2336" s="228"/>
      <c r="N2336" s="229"/>
      <c r="O2336" s="229"/>
      <c r="P2336" s="229"/>
      <c r="Q2336" s="229"/>
      <c r="R2336" s="229"/>
      <c r="S2336" s="229"/>
      <c r="T2336" s="230"/>
      <c r="AT2336" s="231" t="s">
        <v>283</v>
      </c>
      <c r="AU2336" s="231" t="s">
        <v>291</v>
      </c>
      <c r="AV2336" s="14" t="s">
        <v>84</v>
      </c>
      <c r="AW2336" s="14" t="s">
        <v>32</v>
      </c>
      <c r="AX2336" s="14" t="s">
        <v>76</v>
      </c>
      <c r="AY2336" s="231" t="s">
        <v>272</v>
      </c>
    </row>
    <row r="2337" spans="2:51" s="13" customFormat="1" ht="11.25">
      <c r="B2337" s="210"/>
      <c r="C2337" s="211"/>
      <c r="D2337" s="212" t="s">
        <v>283</v>
      </c>
      <c r="E2337" s="213" t="s">
        <v>1</v>
      </c>
      <c r="F2337" s="214" t="s">
        <v>1996</v>
      </c>
      <c r="G2337" s="211"/>
      <c r="H2337" s="213" t="s">
        <v>1</v>
      </c>
      <c r="I2337" s="215"/>
      <c r="J2337" s="211"/>
      <c r="K2337" s="211"/>
      <c r="L2337" s="216"/>
      <c r="M2337" s="217"/>
      <c r="N2337" s="218"/>
      <c r="O2337" s="218"/>
      <c r="P2337" s="218"/>
      <c r="Q2337" s="218"/>
      <c r="R2337" s="218"/>
      <c r="S2337" s="218"/>
      <c r="T2337" s="219"/>
      <c r="AT2337" s="220" t="s">
        <v>283</v>
      </c>
      <c r="AU2337" s="220" t="s">
        <v>291</v>
      </c>
      <c r="AV2337" s="13" t="s">
        <v>16</v>
      </c>
      <c r="AW2337" s="13" t="s">
        <v>32</v>
      </c>
      <c r="AX2337" s="13" t="s">
        <v>76</v>
      </c>
      <c r="AY2337" s="220" t="s">
        <v>272</v>
      </c>
    </row>
    <row r="2338" spans="2:51" s="14" customFormat="1" ht="11.25">
      <c r="B2338" s="221"/>
      <c r="C2338" s="222"/>
      <c r="D2338" s="212" t="s">
        <v>283</v>
      </c>
      <c r="E2338" s="223" t="s">
        <v>1</v>
      </c>
      <c r="F2338" s="224" t="s">
        <v>1997</v>
      </c>
      <c r="G2338" s="222"/>
      <c r="H2338" s="225">
        <v>2.4750000000000001</v>
      </c>
      <c r="I2338" s="226"/>
      <c r="J2338" s="222"/>
      <c r="K2338" s="222"/>
      <c r="L2338" s="227"/>
      <c r="M2338" s="228"/>
      <c r="N2338" s="229"/>
      <c r="O2338" s="229"/>
      <c r="P2338" s="229"/>
      <c r="Q2338" s="229"/>
      <c r="R2338" s="229"/>
      <c r="S2338" s="229"/>
      <c r="T2338" s="230"/>
      <c r="AT2338" s="231" t="s">
        <v>283</v>
      </c>
      <c r="AU2338" s="231" t="s">
        <v>291</v>
      </c>
      <c r="AV2338" s="14" t="s">
        <v>84</v>
      </c>
      <c r="AW2338" s="14" t="s">
        <v>32</v>
      </c>
      <c r="AX2338" s="14" t="s">
        <v>76</v>
      </c>
      <c r="AY2338" s="231" t="s">
        <v>272</v>
      </c>
    </row>
    <row r="2339" spans="2:51" s="13" customFormat="1" ht="11.25">
      <c r="B2339" s="210"/>
      <c r="C2339" s="211"/>
      <c r="D2339" s="212" t="s">
        <v>283</v>
      </c>
      <c r="E2339" s="213" t="s">
        <v>1</v>
      </c>
      <c r="F2339" s="214" t="s">
        <v>285</v>
      </c>
      <c r="G2339" s="211"/>
      <c r="H2339" s="213" t="s">
        <v>1</v>
      </c>
      <c r="I2339" s="215"/>
      <c r="J2339" s="211"/>
      <c r="K2339" s="211"/>
      <c r="L2339" s="216"/>
      <c r="M2339" s="217"/>
      <c r="N2339" s="218"/>
      <c r="O2339" s="218"/>
      <c r="P2339" s="218"/>
      <c r="Q2339" s="218"/>
      <c r="R2339" s="218"/>
      <c r="S2339" s="218"/>
      <c r="T2339" s="219"/>
      <c r="AT2339" s="220" t="s">
        <v>283</v>
      </c>
      <c r="AU2339" s="220" t="s">
        <v>291</v>
      </c>
      <c r="AV2339" s="13" t="s">
        <v>16</v>
      </c>
      <c r="AW2339" s="13" t="s">
        <v>32</v>
      </c>
      <c r="AX2339" s="13" t="s">
        <v>76</v>
      </c>
      <c r="AY2339" s="220" t="s">
        <v>272</v>
      </c>
    </row>
    <row r="2340" spans="2:51" s="13" customFormat="1" ht="11.25">
      <c r="B2340" s="210"/>
      <c r="C2340" s="211"/>
      <c r="D2340" s="212" t="s">
        <v>283</v>
      </c>
      <c r="E2340" s="213" t="s">
        <v>1</v>
      </c>
      <c r="F2340" s="214" t="s">
        <v>2015</v>
      </c>
      <c r="G2340" s="211"/>
      <c r="H2340" s="213" t="s">
        <v>1</v>
      </c>
      <c r="I2340" s="215"/>
      <c r="J2340" s="211"/>
      <c r="K2340" s="211"/>
      <c r="L2340" s="216"/>
      <c r="M2340" s="217"/>
      <c r="N2340" s="218"/>
      <c r="O2340" s="218"/>
      <c r="P2340" s="218"/>
      <c r="Q2340" s="218"/>
      <c r="R2340" s="218"/>
      <c r="S2340" s="218"/>
      <c r="T2340" s="219"/>
      <c r="AT2340" s="220" t="s">
        <v>283</v>
      </c>
      <c r="AU2340" s="220" t="s">
        <v>291</v>
      </c>
      <c r="AV2340" s="13" t="s">
        <v>16</v>
      </c>
      <c r="AW2340" s="13" t="s">
        <v>32</v>
      </c>
      <c r="AX2340" s="13" t="s">
        <v>76</v>
      </c>
      <c r="AY2340" s="220" t="s">
        <v>272</v>
      </c>
    </row>
    <row r="2341" spans="2:51" s="13" customFormat="1" ht="11.25">
      <c r="B2341" s="210"/>
      <c r="C2341" s="211"/>
      <c r="D2341" s="212" t="s">
        <v>283</v>
      </c>
      <c r="E2341" s="213" t="s">
        <v>1</v>
      </c>
      <c r="F2341" s="214" t="s">
        <v>1979</v>
      </c>
      <c r="G2341" s="211"/>
      <c r="H2341" s="213" t="s">
        <v>1</v>
      </c>
      <c r="I2341" s="215"/>
      <c r="J2341" s="211"/>
      <c r="K2341" s="211"/>
      <c r="L2341" s="216"/>
      <c r="M2341" s="217"/>
      <c r="N2341" s="218"/>
      <c r="O2341" s="218"/>
      <c r="P2341" s="218"/>
      <c r="Q2341" s="218"/>
      <c r="R2341" s="218"/>
      <c r="S2341" s="218"/>
      <c r="T2341" s="219"/>
      <c r="AT2341" s="220" t="s">
        <v>283</v>
      </c>
      <c r="AU2341" s="220" t="s">
        <v>291</v>
      </c>
      <c r="AV2341" s="13" t="s">
        <v>16</v>
      </c>
      <c r="AW2341" s="13" t="s">
        <v>32</v>
      </c>
      <c r="AX2341" s="13" t="s">
        <v>76</v>
      </c>
      <c r="AY2341" s="220" t="s">
        <v>272</v>
      </c>
    </row>
    <row r="2342" spans="2:51" s="14" customFormat="1" ht="11.25">
      <c r="B2342" s="221"/>
      <c r="C2342" s="222"/>
      <c r="D2342" s="212" t="s">
        <v>283</v>
      </c>
      <c r="E2342" s="223" t="s">
        <v>1</v>
      </c>
      <c r="F2342" s="224" t="s">
        <v>2016</v>
      </c>
      <c r="G2342" s="222"/>
      <c r="H2342" s="225">
        <v>50.912999999999997</v>
      </c>
      <c r="I2342" s="226"/>
      <c r="J2342" s="222"/>
      <c r="K2342" s="222"/>
      <c r="L2342" s="227"/>
      <c r="M2342" s="228"/>
      <c r="N2342" s="229"/>
      <c r="O2342" s="229"/>
      <c r="P2342" s="229"/>
      <c r="Q2342" s="229"/>
      <c r="R2342" s="229"/>
      <c r="S2342" s="229"/>
      <c r="T2342" s="230"/>
      <c r="AT2342" s="231" t="s">
        <v>283</v>
      </c>
      <c r="AU2342" s="231" t="s">
        <v>291</v>
      </c>
      <c r="AV2342" s="14" t="s">
        <v>84</v>
      </c>
      <c r="AW2342" s="14" t="s">
        <v>32</v>
      </c>
      <c r="AX2342" s="14" t="s">
        <v>76</v>
      </c>
      <c r="AY2342" s="231" t="s">
        <v>272</v>
      </c>
    </row>
    <row r="2343" spans="2:51" s="13" customFormat="1" ht="11.25">
      <c r="B2343" s="210"/>
      <c r="C2343" s="211"/>
      <c r="D2343" s="212" t="s">
        <v>283</v>
      </c>
      <c r="E2343" s="213" t="s">
        <v>1</v>
      </c>
      <c r="F2343" s="214" t="s">
        <v>1994</v>
      </c>
      <c r="G2343" s="211"/>
      <c r="H2343" s="213" t="s">
        <v>1</v>
      </c>
      <c r="I2343" s="215"/>
      <c r="J2343" s="211"/>
      <c r="K2343" s="211"/>
      <c r="L2343" s="216"/>
      <c r="M2343" s="217"/>
      <c r="N2343" s="218"/>
      <c r="O2343" s="218"/>
      <c r="P2343" s="218"/>
      <c r="Q2343" s="218"/>
      <c r="R2343" s="218"/>
      <c r="S2343" s="218"/>
      <c r="T2343" s="219"/>
      <c r="AT2343" s="220" t="s">
        <v>283</v>
      </c>
      <c r="AU2343" s="220" t="s">
        <v>291</v>
      </c>
      <c r="AV2343" s="13" t="s">
        <v>16</v>
      </c>
      <c r="AW2343" s="13" t="s">
        <v>32</v>
      </c>
      <c r="AX2343" s="13" t="s">
        <v>76</v>
      </c>
      <c r="AY2343" s="220" t="s">
        <v>272</v>
      </c>
    </row>
    <row r="2344" spans="2:51" s="14" customFormat="1" ht="11.25">
      <c r="B2344" s="221"/>
      <c r="C2344" s="222"/>
      <c r="D2344" s="212" t="s">
        <v>283</v>
      </c>
      <c r="E2344" s="223" t="s">
        <v>1</v>
      </c>
      <c r="F2344" s="224" t="s">
        <v>2017</v>
      </c>
      <c r="G2344" s="222"/>
      <c r="H2344" s="225">
        <v>41.774999999999999</v>
      </c>
      <c r="I2344" s="226"/>
      <c r="J2344" s="222"/>
      <c r="K2344" s="222"/>
      <c r="L2344" s="227"/>
      <c r="M2344" s="228"/>
      <c r="N2344" s="229"/>
      <c r="O2344" s="229"/>
      <c r="P2344" s="229"/>
      <c r="Q2344" s="229"/>
      <c r="R2344" s="229"/>
      <c r="S2344" s="229"/>
      <c r="T2344" s="230"/>
      <c r="AT2344" s="231" t="s">
        <v>283</v>
      </c>
      <c r="AU2344" s="231" t="s">
        <v>291</v>
      </c>
      <c r="AV2344" s="14" t="s">
        <v>84</v>
      </c>
      <c r="AW2344" s="14" t="s">
        <v>32</v>
      </c>
      <c r="AX2344" s="14" t="s">
        <v>76</v>
      </c>
      <c r="AY2344" s="231" t="s">
        <v>272</v>
      </c>
    </row>
    <row r="2345" spans="2:51" s="13" customFormat="1" ht="11.25">
      <c r="B2345" s="210"/>
      <c r="C2345" s="211"/>
      <c r="D2345" s="212" t="s">
        <v>283</v>
      </c>
      <c r="E2345" s="213" t="s">
        <v>1</v>
      </c>
      <c r="F2345" s="214" t="s">
        <v>1996</v>
      </c>
      <c r="G2345" s="211"/>
      <c r="H2345" s="213" t="s">
        <v>1</v>
      </c>
      <c r="I2345" s="215"/>
      <c r="J2345" s="211"/>
      <c r="K2345" s="211"/>
      <c r="L2345" s="216"/>
      <c r="M2345" s="217"/>
      <c r="N2345" s="218"/>
      <c r="O2345" s="218"/>
      <c r="P2345" s="218"/>
      <c r="Q2345" s="218"/>
      <c r="R2345" s="218"/>
      <c r="S2345" s="218"/>
      <c r="T2345" s="219"/>
      <c r="AT2345" s="220" t="s">
        <v>283</v>
      </c>
      <c r="AU2345" s="220" t="s">
        <v>291</v>
      </c>
      <c r="AV2345" s="13" t="s">
        <v>16</v>
      </c>
      <c r="AW2345" s="13" t="s">
        <v>32</v>
      </c>
      <c r="AX2345" s="13" t="s">
        <v>76</v>
      </c>
      <c r="AY2345" s="220" t="s">
        <v>272</v>
      </c>
    </row>
    <row r="2346" spans="2:51" s="14" customFormat="1" ht="11.25">
      <c r="B2346" s="221"/>
      <c r="C2346" s="222"/>
      <c r="D2346" s="212" t="s">
        <v>283</v>
      </c>
      <c r="E2346" s="223" t="s">
        <v>1</v>
      </c>
      <c r="F2346" s="224" t="s">
        <v>2018</v>
      </c>
      <c r="G2346" s="222"/>
      <c r="H2346" s="225">
        <v>23.988</v>
      </c>
      <c r="I2346" s="226"/>
      <c r="J2346" s="222"/>
      <c r="K2346" s="222"/>
      <c r="L2346" s="227"/>
      <c r="M2346" s="228"/>
      <c r="N2346" s="229"/>
      <c r="O2346" s="229"/>
      <c r="P2346" s="229"/>
      <c r="Q2346" s="229"/>
      <c r="R2346" s="229"/>
      <c r="S2346" s="229"/>
      <c r="T2346" s="230"/>
      <c r="AT2346" s="231" t="s">
        <v>283</v>
      </c>
      <c r="AU2346" s="231" t="s">
        <v>291</v>
      </c>
      <c r="AV2346" s="14" t="s">
        <v>84</v>
      </c>
      <c r="AW2346" s="14" t="s">
        <v>32</v>
      </c>
      <c r="AX2346" s="14" t="s">
        <v>76</v>
      </c>
      <c r="AY2346" s="231" t="s">
        <v>272</v>
      </c>
    </row>
    <row r="2347" spans="2:51" s="13" customFormat="1" ht="11.25">
      <c r="B2347" s="210"/>
      <c r="C2347" s="211"/>
      <c r="D2347" s="212" t="s">
        <v>283</v>
      </c>
      <c r="E2347" s="213" t="s">
        <v>1</v>
      </c>
      <c r="F2347" s="214" t="s">
        <v>285</v>
      </c>
      <c r="G2347" s="211"/>
      <c r="H2347" s="213" t="s">
        <v>1</v>
      </c>
      <c r="I2347" s="215"/>
      <c r="J2347" s="211"/>
      <c r="K2347" s="211"/>
      <c r="L2347" s="216"/>
      <c r="M2347" s="217"/>
      <c r="N2347" s="218"/>
      <c r="O2347" s="218"/>
      <c r="P2347" s="218"/>
      <c r="Q2347" s="218"/>
      <c r="R2347" s="218"/>
      <c r="S2347" s="218"/>
      <c r="T2347" s="219"/>
      <c r="AT2347" s="220" t="s">
        <v>283</v>
      </c>
      <c r="AU2347" s="220" t="s">
        <v>291</v>
      </c>
      <c r="AV2347" s="13" t="s">
        <v>16</v>
      </c>
      <c r="AW2347" s="13" t="s">
        <v>32</v>
      </c>
      <c r="AX2347" s="13" t="s">
        <v>76</v>
      </c>
      <c r="AY2347" s="220" t="s">
        <v>272</v>
      </c>
    </row>
    <row r="2348" spans="2:51" s="13" customFormat="1" ht="11.25">
      <c r="B2348" s="210"/>
      <c r="C2348" s="211"/>
      <c r="D2348" s="212" t="s">
        <v>283</v>
      </c>
      <c r="E2348" s="213" t="s">
        <v>1</v>
      </c>
      <c r="F2348" s="214" t="s">
        <v>1978</v>
      </c>
      <c r="G2348" s="211"/>
      <c r="H2348" s="213" t="s">
        <v>1</v>
      </c>
      <c r="I2348" s="215"/>
      <c r="J2348" s="211"/>
      <c r="K2348" s="211"/>
      <c r="L2348" s="216"/>
      <c r="M2348" s="217"/>
      <c r="N2348" s="218"/>
      <c r="O2348" s="218"/>
      <c r="P2348" s="218"/>
      <c r="Q2348" s="218"/>
      <c r="R2348" s="218"/>
      <c r="S2348" s="218"/>
      <c r="T2348" s="219"/>
      <c r="AT2348" s="220" t="s">
        <v>283</v>
      </c>
      <c r="AU2348" s="220" t="s">
        <v>291</v>
      </c>
      <c r="AV2348" s="13" t="s">
        <v>16</v>
      </c>
      <c r="AW2348" s="13" t="s">
        <v>32</v>
      </c>
      <c r="AX2348" s="13" t="s">
        <v>76</v>
      </c>
      <c r="AY2348" s="220" t="s">
        <v>272</v>
      </c>
    </row>
    <row r="2349" spans="2:51" s="13" customFormat="1" ht="11.25">
      <c r="B2349" s="210"/>
      <c r="C2349" s="211"/>
      <c r="D2349" s="212" t="s">
        <v>283</v>
      </c>
      <c r="E2349" s="213" t="s">
        <v>1</v>
      </c>
      <c r="F2349" s="214" t="s">
        <v>1979</v>
      </c>
      <c r="G2349" s="211"/>
      <c r="H2349" s="213" t="s">
        <v>1</v>
      </c>
      <c r="I2349" s="215"/>
      <c r="J2349" s="211"/>
      <c r="K2349" s="211"/>
      <c r="L2349" s="216"/>
      <c r="M2349" s="217"/>
      <c r="N2349" s="218"/>
      <c r="O2349" s="218"/>
      <c r="P2349" s="218"/>
      <c r="Q2349" s="218"/>
      <c r="R2349" s="218"/>
      <c r="S2349" s="218"/>
      <c r="T2349" s="219"/>
      <c r="AT2349" s="220" t="s">
        <v>283</v>
      </c>
      <c r="AU2349" s="220" t="s">
        <v>291</v>
      </c>
      <c r="AV2349" s="13" t="s">
        <v>16</v>
      </c>
      <c r="AW2349" s="13" t="s">
        <v>32</v>
      </c>
      <c r="AX2349" s="13" t="s">
        <v>76</v>
      </c>
      <c r="AY2349" s="220" t="s">
        <v>272</v>
      </c>
    </row>
    <row r="2350" spans="2:51" s="14" customFormat="1" ht="11.25">
      <c r="B2350" s="221"/>
      <c r="C2350" s="222"/>
      <c r="D2350" s="212" t="s">
        <v>283</v>
      </c>
      <c r="E2350" s="223" t="s">
        <v>1</v>
      </c>
      <c r="F2350" s="224" t="s">
        <v>2003</v>
      </c>
      <c r="G2350" s="222"/>
      <c r="H2350" s="225">
        <v>2.891</v>
      </c>
      <c r="I2350" s="226"/>
      <c r="J2350" s="222"/>
      <c r="K2350" s="222"/>
      <c r="L2350" s="227"/>
      <c r="M2350" s="228"/>
      <c r="N2350" s="229"/>
      <c r="O2350" s="229"/>
      <c r="P2350" s="229"/>
      <c r="Q2350" s="229"/>
      <c r="R2350" s="229"/>
      <c r="S2350" s="229"/>
      <c r="T2350" s="230"/>
      <c r="AT2350" s="231" t="s">
        <v>283</v>
      </c>
      <c r="AU2350" s="231" t="s">
        <v>291</v>
      </c>
      <c r="AV2350" s="14" t="s">
        <v>84</v>
      </c>
      <c r="AW2350" s="14" t="s">
        <v>32</v>
      </c>
      <c r="AX2350" s="14" t="s">
        <v>76</v>
      </c>
      <c r="AY2350" s="231" t="s">
        <v>272</v>
      </c>
    </row>
    <row r="2351" spans="2:51" s="13" customFormat="1" ht="11.25">
      <c r="B2351" s="210"/>
      <c r="C2351" s="211"/>
      <c r="D2351" s="212" t="s">
        <v>283</v>
      </c>
      <c r="E2351" s="213" t="s">
        <v>1</v>
      </c>
      <c r="F2351" s="214" t="s">
        <v>285</v>
      </c>
      <c r="G2351" s="211"/>
      <c r="H2351" s="213" t="s">
        <v>1</v>
      </c>
      <c r="I2351" s="215"/>
      <c r="J2351" s="211"/>
      <c r="K2351" s="211"/>
      <c r="L2351" s="216"/>
      <c r="M2351" s="217"/>
      <c r="N2351" s="218"/>
      <c r="O2351" s="218"/>
      <c r="P2351" s="218"/>
      <c r="Q2351" s="218"/>
      <c r="R2351" s="218"/>
      <c r="S2351" s="218"/>
      <c r="T2351" s="219"/>
      <c r="AT2351" s="220" t="s">
        <v>283</v>
      </c>
      <c r="AU2351" s="220" t="s">
        <v>291</v>
      </c>
      <c r="AV2351" s="13" t="s">
        <v>16</v>
      </c>
      <c r="AW2351" s="13" t="s">
        <v>32</v>
      </c>
      <c r="AX2351" s="13" t="s">
        <v>76</v>
      </c>
      <c r="AY2351" s="220" t="s">
        <v>272</v>
      </c>
    </row>
    <row r="2352" spans="2:51" s="13" customFormat="1" ht="11.25">
      <c r="B2352" s="210"/>
      <c r="C2352" s="211"/>
      <c r="D2352" s="212" t="s">
        <v>283</v>
      </c>
      <c r="E2352" s="213" t="s">
        <v>1</v>
      </c>
      <c r="F2352" s="214" t="s">
        <v>723</v>
      </c>
      <c r="G2352" s="211"/>
      <c r="H2352" s="213" t="s">
        <v>1</v>
      </c>
      <c r="I2352" s="215"/>
      <c r="J2352" s="211"/>
      <c r="K2352" s="211"/>
      <c r="L2352" s="216"/>
      <c r="M2352" s="217"/>
      <c r="N2352" s="218"/>
      <c r="O2352" s="218"/>
      <c r="P2352" s="218"/>
      <c r="Q2352" s="218"/>
      <c r="R2352" s="218"/>
      <c r="S2352" s="218"/>
      <c r="T2352" s="219"/>
      <c r="AT2352" s="220" t="s">
        <v>283</v>
      </c>
      <c r="AU2352" s="220" t="s">
        <v>291</v>
      </c>
      <c r="AV2352" s="13" t="s">
        <v>16</v>
      </c>
      <c r="AW2352" s="13" t="s">
        <v>32</v>
      </c>
      <c r="AX2352" s="13" t="s">
        <v>76</v>
      </c>
      <c r="AY2352" s="220" t="s">
        <v>272</v>
      </c>
    </row>
    <row r="2353" spans="1:65" s="14" customFormat="1" ht="11.25">
      <c r="B2353" s="221"/>
      <c r="C2353" s="222"/>
      <c r="D2353" s="212" t="s">
        <v>283</v>
      </c>
      <c r="E2353" s="223" t="s">
        <v>1</v>
      </c>
      <c r="F2353" s="224" t="s">
        <v>2004</v>
      </c>
      <c r="G2353" s="222"/>
      <c r="H2353" s="225">
        <v>104.76</v>
      </c>
      <c r="I2353" s="226"/>
      <c r="J2353" s="222"/>
      <c r="K2353" s="222"/>
      <c r="L2353" s="227"/>
      <c r="M2353" s="228"/>
      <c r="N2353" s="229"/>
      <c r="O2353" s="229"/>
      <c r="P2353" s="229"/>
      <c r="Q2353" s="229"/>
      <c r="R2353" s="229"/>
      <c r="S2353" s="229"/>
      <c r="T2353" s="230"/>
      <c r="AT2353" s="231" t="s">
        <v>283</v>
      </c>
      <c r="AU2353" s="231" t="s">
        <v>291</v>
      </c>
      <c r="AV2353" s="14" t="s">
        <v>84</v>
      </c>
      <c r="AW2353" s="14" t="s">
        <v>32</v>
      </c>
      <c r="AX2353" s="14" t="s">
        <v>76</v>
      </c>
      <c r="AY2353" s="231" t="s">
        <v>272</v>
      </c>
    </row>
    <row r="2354" spans="1:65" s="2" customFormat="1" ht="37.9" customHeight="1">
      <c r="A2354" s="34"/>
      <c r="B2354" s="35"/>
      <c r="C2354" s="192" t="s">
        <v>2101</v>
      </c>
      <c r="D2354" s="192" t="s">
        <v>274</v>
      </c>
      <c r="E2354" s="193" t="s">
        <v>2102</v>
      </c>
      <c r="F2354" s="194" t="s">
        <v>2103</v>
      </c>
      <c r="G2354" s="195" t="s">
        <v>156</v>
      </c>
      <c r="H2354" s="196">
        <v>1627.06</v>
      </c>
      <c r="I2354" s="197"/>
      <c r="J2354" s="198">
        <f>ROUND(I2354*H2354,2)</f>
        <v>0</v>
      </c>
      <c r="K2354" s="194" t="s">
        <v>1</v>
      </c>
      <c r="L2354" s="39"/>
      <c r="M2354" s="199" t="s">
        <v>1</v>
      </c>
      <c r="N2354" s="200" t="s">
        <v>41</v>
      </c>
      <c r="O2354" s="71"/>
      <c r="P2354" s="201">
        <f>O2354*H2354</f>
        <v>0</v>
      </c>
      <c r="Q2354" s="201">
        <v>4.8900000000000002E-3</v>
      </c>
      <c r="R2354" s="201">
        <f>Q2354*H2354</f>
        <v>7.9563234000000005</v>
      </c>
      <c r="S2354" s="201">
        <v>0</v>
      </c>
      <c r="T2354" s="202">
        <f>S2354*H2354</f>
        <v>0</v>
      </c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4"/>
      <c r="AE2354" s="34"/>
      <c r="AR2354" s="203" t="s">
        <v>279</v>
      </c>
      <c r="AT2354" s="203" t="s">
        <v>274</v>
      </c>
      <c r="AU2354" s="203" t="s">
        <v>291</v>
      </c>
      <c r="AY2354" s="17" t="s">
        <v>272</v>
      </c>
      <c r="BE2354" s="204">
        <f>IF(N2354="základní",J2354,0)</f>
        <v>0</v>
      </c>
      <c r="BF2354" s="204">
        <f>IF(N2354="snížená",J2354,0)</f>
        <v>0</v>
      </c>
      <c r="BG2354" s="204">
        <f>IF(N2354="zákl. přenesená",J2354,0)</f>
        <v>0</v>
      </c>
      <c r="BH2354" s="204">
        <f>IF(N2354="sníž. přenesená",J2354,0)</f>
        <v>0</v>
      </c>
      <c r="BI2354" s="204">
        <f>IF(N2354="nulová",J2354,0)</f>
        <v>0</v>
      </c>
      <c r="BJ2354" s="17" t="s">
        <v>16</v>
      </c>
      <c r="BK2354" s="204">
        <f>ROUND(I2354*H2354,2)</f>
        <v>0</v>
      </c>
      <c r="BL2354" s="17" t="s">
        <v>279</v>
      </c>
      <c r="BM2354" s="203" t="s">
        <v>2104</v>
      </c>
    </row>
    <row r="2355" spans="1:65" s="13" customFormat="1" ht="22.5">
      <c r="B2355" s="210"/>
      <c r="C2355" s="211"/>
      <c r="D2355" s="212" t="s">
        <v>283</v>
      </c>
      <c r="E2355" s="213" t="s">
        <v>1</v>
      </c>
      <c r="F2355" s="214" t="s">
        <v>1977</v>
      </c>
      <c r="G2355" s="211"/>
      <c r="H2355" s="213" t="s">
        <v>1</v>
      </c>
      <c r="I2355" s="215"/>
      <c r="J2355" s="211"/>
      <c r="K2355" s="211"/>
      <c r="L2355" s="216"/>
      <c r="M2355" s="217"/>
      <c r="N2355" s="218"/>
      <c r="O2355" s="218"/>
      <c r="P2355" s="218"/>
      <c r="Q2355" s="218"/>
      <c r="R2355" s="218"/>
      <c r="S2355" s="218"/>
      <c r="T2355" s="219"/>
      <c r="AT2355" s="220" t="s">
        <v>283</v>
      </c>
      <c r="AU2355" s="220" t="s">
        <v>291</v>
      </c>
      <c r="AV2355" s="13" t="s">
        <v>16</v>
      </c>
      <c r="AW2355" s="13" t="s">
        <v>32</v>
      </c>
      <c r="AX2355" s="13" t="s">
        <v>76</v>
      </c>
      <c r="AY2355" s="220" t="s">
        <v>272</v>
      </c>
    </row>
    <row r="2356" spans="1:65" s="13" customFormat="1" ht="11.25">
      <c r="B2356" s="210"/>
      <c r="C2356" s="211"/>
      <c r="D2356" s="212" t="s">
        <v>283</v>
      </c>
      <c r="E2356" s="213" t="s">
        <v>1</v>
      </c>
      <c r="F2356" s="214" t="s">
        <v>285</v>
      </c>
      <c r="G2356" s="211"/>
      <c r="H2356" s="213" t="s">
        <v>1</v>
      </c>
      <c r="I2356" s="215"/>
      <c r="J2356" s="211"/>
      <c r="K2356" s="211"/>
      <c r="L2356" s="216"/>
      <c r="M2356" s="217"/>
      <c r="N2356" s="218"/>
      <c r="O2356" s="218"/>
      <c r="P2356" s="218"/>
      <c r="Q2356" s="218"/>
      <c r="R2356" s="218"/>
      <c r="S2356" s="218"/>
      <c r="T2356" s="219"/>
      <c r="AT2356" s="220" t="s">
        <v>283</v>
      </c>
      <c r="AU2356" s="220" t="s">
        <v>291</v>
      </c>
      <c r="AV2356" s="13" t="s">
        <v>16</v>
      </c>
      <c r="AW2356" s="13" t="s">
        <v>32</v>
      </c>
      <c r="AX2356" s="13" t="s">
        <v>76</v>
      </c>
      <c r="AY2356" s="220" t="s">
        <v>272</v>
      </c>
    </row>
    <row r="2357" spans="1:65" s="13" customFormat="1" ht="11.25">
      <c r="B2357" s="210"/>
      <c r="C2357" s="211"/>
      <c r="D2357" s="212" t="s">
        <v>283</v>
      </c>
      <c r="E2357" s="213" t="s">
        <v>1</v>
      </c>
      <c r="F2357" s="214" t="s">
        <v>2056</v>
      </c>
      <c r="G2357" s="211"/>
      <c r="H2357" s="213" t="s">
        <v>1</v>
      </c>
      <c r="I2357" s="215"/>
      <c r="J2357" s="211"/>
      <c r="K2357" s="211"/>
      <c r="L2357" s="216"/>
      <c r="M2357" s="217"/>
      <c r="N2357" s="218"/>
      <c r="O2357" s="218"/>
      <c r="P2357" s="218"/>
      <c r="Q2357" s="218"/>
      <c r="R2357" s="218"/>
      <c r="S2357" s="218"/>
      <c r="T2357" s="219"/>
      <c r="AT2357" s="220" t="s">
        <v>283</v>
      </c>
      <c r="AU2357" s="220" t="s">
        <v>291</v>
      </c>
      <c r="AV2357" s="13" t="s">
        <v>16</v>
      </c>
      <c r="AW2357" s="13" t="s">
        <v>32</v>
      </c>
      <c r="AX2357" s="13" t="s">
        <v>76</v>
      </c>
      <c r="AY2357" s="220" t="s">
        <v>272</v>
      </c>
    </row>
    <row r="2358" spans="1:65" s="13" customFormat="1" ht="11.25">
      <c r="B2358" s="210"/>
      <c r="C2358" s="211"/>
      <c r="D2358" s="212" t="s">
        <v>283</v>
      </c>
      <c r="E2358" s="213" t="s">
        <v>1</v>
      </c>
      <c r="F2358" s="214" t="s">
        <v>1979</v>
      </c>
      <c r="G2358" s="211"/>
      <c r="H2358" s="213" t="s">
        <v>1</v>
      </c>
      <c r="I2358" s="215"/>
      <c r="J2358" s="211"/>
      <c r="K2358" s="211"/>
      <c r="L2358" s="216"/>
      <c r="M2358" s="217"/>
      <c r="N2358" s="218"/>
      <c r="O2358" s="218"/>
      <c r="P2358" s="218"/>
      <c r="Q2358" s="218"/>
      <c r="R2358" s="218"/>
      <c r="S2358" s="218"/>
      <c r="T2358" s="219"/>
      <c r="AT2358" s="220" t="s">
        <v>283</v>
      </c>
      <c r="AU2358" s="220" t="s">
        <v>291</v>
      </c>
      <c r="AV2358" s="13" t="s">
        <v>16</v>
      </c>
      <c r="AW2358" s="13" t="s">
        <v>32</v>
      </c>
      <c r="AX2358" s="13" t="s">
        <v>76</v>
      </c>
      <c r="AY2358" s="220" t="s">
        <v>272</v>
      </c>
    </row>
    <row r="2359" spans="1:65" s="14" customFormat="1" ht="11.25">
      <c r="B2359" s="221"/>
      <c r="C2359" s="222"/>
      <c r="D2359" s="212" t="s">
        <v>283</v>
      </c>
      <c r="E2359" s="223" t="s">
        <v>1</v>
      </c>
      <c r="F2359" s="224" t="s">
        <v>2105</v>
      </c>
      <c r="G2359" s="222"/>
      <c r="H2359" s="225">
        <v>257.42099999999999</v>
      </c>
      <c r="I2359" s="226"/>
      <c r="J2359" s="222"/>
      <c r="K2359" s="222"/>
      <c r="L2359" s="227"/>
      <c r="M2359" s="228"/>
      <c r="N2359" s="229"/>
      <c r="O2359" s="229"/>
      <c r="P2359" s="229"/>
      <c r="Q2359" s="229"/>
      <c r="R2359" s="229"/>
      <c r="S2359" s="229"/>
      <c r="T2359" s="230"/>
      <c r="AT2359" s="231" t="s">
        <v>283</v>
      </c>
      <c r="AU2359" s="231" t="s">
        <v>291</v>
      </c>
      <c r="AV2359" s="14" t="s">
        <v>84</v>
      </c>
      <c r="AW2359" s="14" t="s">
        <v>32</v>
      </c>
      <c r="AX2359" s="14" t="s">
        <v>76</v>
      </c>
      <c r="AY2359" s="231" t="s">
        <v>272</v>
      </c>
    </row>
    <row r="2360" spans="1:65" s="14" customFormat="1" ht="11.25">
      <c r="B2360" s="221"/>
      <c r="C2360" s="222"/>
      <c r="D2360" s="212" t="s">
        <v>283</v>
      </c>
      <c r="E2360" s="223" t="s">
        <v>1</v>
      </c>
      <c r="F2360" s="224" t="s">
        <v>2106</v>
      </c>
      <c r="G2360" s="222"/>
      <c r="H2360" s="225">
        <v>50.15</v>
      </c>
      <c r="I2360" s="226"/>
      <c r="J2360" s="222"/>
      <c r="K2360" s="222"/>
      <c r="L2360" s="227"/>
      <c r="M2360" s="228"/>
      <c r="N2360" s="229"/>
      <c r="O2360" s="229"/>
      <c r="P2360" s="229"/>
      <c r="Q2360" s="229"/>
      <c r="R2360" s="229"/>
      <c r="S2360" s="229"/>
      <c r="T2360" s="230"/>
      <c r="AT2360" s="231" t="s">
        <v>283</v>
      </c>
      <c r="AU2360" s="231" t="s">
        <v>291</v>
      </c>
      <c r="AV2360" s="14" t="s">
        <v>84</v>
      </c>
      <c r="AW2360" s="14" t="s">
        <v>32</v>
      </c>
      <c r="AX2360" s="14" t="s">
        <v>76</v>
      </c>
      <c r="AY2360" s="231" t="s">
        <v>272</v>
      </c>
    </row>
    <row r="2361" spans="1:65" s="13" customFormat="1" ht="11.25">
      <c r="B2361" s="210"/>
      <c r="C2361" s="211"/>
      <c r="D2361" s="212" t="s">
        <v>283</v>
      </c>
      <c r="E2361" s="213" t="s">
        <v>1</v>
      </c>
      <c r="F2361" s="214" t="s">
        <v>1994</v>
      </c>
      <c r="G2361" s="211"/>
      <c r="H2361" s="213" t="s">
        <v>1</v>
      </c>
      <c r="I2361" s="215"/>
      <c r="J2361" s="211"/>
      <c r="K2361" s="211"/>
      <c r="L2361" s="216"/>
      <c r="M2361" s="217"/>
      <c r="N2361" s="218"/>
      <c r="O2361" s="218"/>
      <c r="P2361" s="218"/>
      <c r="Q2361" s="218"/>
      <c r="R2361" s="218"/>
      <c r="S2361" s="218"/>
      <c r="T2361" s="219"/>
      <c r="AT2361" s="220" t="s">
        <v>283</v>
      </c>
      <c r="AU2361" s="220" t="s">
        <v>291</v>
      </c>
      <c r="AV2361" s="13" t="s">
        <v>16</v>
      </c>
      <c r="AW2361" s="13" t="s">
        <v>32</v>
      </c>
      <c r="AX2361" s="13" t="s">
        <v>76</v>
      </c>
      <c r="AY2361" s="220" t="s">
        <v>272</v>
      </c>
    </row>
    <row r="2362" spans="1:65" s="14" customFormat="1" ht="11.25">
      <c r="B2362" s="221"/>
      <c r="C2362" s="222"/>
      <c r="D2362" s="212" t="s">
        <v>283</v>
      </c>
      <c r="E2362" s="223" t="s">
        <v>1</v>
      </c>
      <c r="F2362" s="224" t="s">
        <v>2107</v>
      </c>
      <c r="G2362" s="222"/>
      <c r="H2362" s="225">
        <v>333.68</v>
      </c>
      <c r="I2362" s="226"/>
      <c r="J2362" s="222"/>
      <c r="K2362" s="222"/>
      <c r="L2362" s="227"/>
      <c r="M2362" s="228"/>
      <c r="N2362" s="229"/>
      <c r="O2362" s="229"/>
      <c r="P2362" s="229"/>
      <c r="Q2362" s="229"/>
      <c r="R2362" s="229"/>
      <c r="S2362" s="229"/>
      <c r="T2362" s="230"/>
      <c r="AT2362" s="231" t="s">
        <v>283</v>
      </c>
      <c r="AU2362" s="231" t="s">
        <v>291</v>
      </c>
      <c r="AV2362" s="14" t="s">
        <v>84</v>
      </c>
      <c r="AW2362" s="14" t="s">
        <v>32</v>
      </c>
      <c r="AX2362" s="14" t="s">
        <v>76</v>
      </c>
      <c r="AY2362" s="231" t="s">
        <v>272</v>
      </c>
    </row>
    <row r="2363" spans="1:65" s="14" customFormat="1" ht="11.25">
      <c r="B2363" s="221"/>
      <c r="C2363" s="222"/>
      <c r="D2363" s="212" t="s">
        <v>283</v>
      </c>
      <c r="E2363" s="223" t="s">
        <v>1</v>
      </c>
      <c r="F2363" s="224" t="s">
        <v>2108</v>
      </c>
      <c r="G2363" s="222"/>
      <c r="H2363" s="225">
        <v>52.784999999999997</v>
      </c>
      <c r="I2363" s="226"/>
      <c r="J2363" s="222"/>
      <c r="K2363" s="222"/>
      <c r="L2363" s="227"/>
      <c r="M2363" s="228"/>
      <c r="N2363" s="229"/>
      <c r="O2363" s="229"/>
      <c r="P2363" s="229"/>
      <c r="Q2363" s="229"/>
      <c r="R2363" s="229"/>
      <c r="S2363" s="229"/>
      <c r="T2363" s="230"/>
      <c r="AT2363" s="231" t="s">
        <v>283</v>
      </c>
      <c r="AU2363" s="231" t="s">
        <v>291</v>
      </c>
      <c r="AV2363" s="14" t="s">
        <v>84</v>
      </c>
      <c r="AW2363" s="14" t="s">
        <v>32</v>
      </c>
      <c r="AX2363" s="14" t="s">
        <v>76</v>
      </c>
      <c r="AY2363" s="231" t="s">
        <v>272</v>
      </c>
    </row>
    <row r="2364" spans="1:65" s="13" customFormat="1" ht="11.25">
      <c r="B2364" s="210"/>
      <c r="C2364" s="211"/>
      <c r="D2364" s="212" t="s">
        <v>283</v>
      </c>
      <c r="E2364" s="213" t="s">
        <v>1</v>
      </c>
      <c r="F2364" s="214" t="s">
        <v>1996</v>
      </c>
      <c r="G2364" s="211"/>
      <c r="H2364" s="213" t="s">
        <v>1</v>
      </c>
      <c r="I2364" s="215"/>
      <c r="J2364" s="211"/>
      <c r="K2364" s="211"/>
      <c r="L2364" s="216"/>
      <c r="M2364" s="217"/>
      <c r="N2364" s="218"/>
      <c r="O2364" s="218"/>
      <c r="P2364" s="218"/>
      <c r="Q2364" s="218"/>
      <c r="R2364" s="218"/>
      <c r="S2364" s="218"/>
      <c r="T2364" s="219"/>
      <c r="AT2364" s="220" t="s">
        <v>283</v>
      </c>
      <c r="AU2364" s="220" t="s">
        <v>291</v>
      </c>
      <c r="AV2364" s="13" t="s">
        <v>16</v>
      </c>
      <c r="AW2364" s="13" t="s">
        <v>32</v>
      </c>
      <c r="AX2364" s="13" t="s">
        <v>76</v>
      </c>
      <c r="AY2364" s="220" t="s">
        <v>272</v>
      </c>
    </row>
    <row r="2365" spans="1:65" s="14" customFormat="1" ht="11.25">
      <c r="B2365" s="221"/>
      <c r="C2365" s="222"/>
      <c r="D2365" s="212" t="s">
        <v>283</v>
      </c>
      <c r="E2365" s="223" t="s">
        <v>1</v>
      </c>
      <c r="F2365" s="224" t="s">
        <v>2109</v>
      </c>
      <c r="G2365" s="222"/>
      <c r="H2365" s="225">
        <v>186.96799999999999</v>
      </c>
      <c r="I2365" s="226"/>
      <c r="J2365" s="222"/>
      <c r="K2365" s="222"/>
      <c r="L2365" s="227"/>
      <c r="M2365" s="228"/>
      <c r="N2365" s="229"/>
      <c r="O2365" s="229"/>
      <c r="P2365" s="229"/>
      <c r="Q2365" s="229"/>
      <c r="R2365" s="229"/>
      <c r="S2365" s="229"/>
      <c r="T2365" s="230"/>
      <c r="AT2365" s="231" t="s">
        <v>283</v>
      </c>
      <c r="AU2365" s="231" t="s">
        <v>291</v>
      </c>
      <c r="AV2365" s="14" t="s">
        <v>84</v>
      </c>
      <c r="AW2365" s="14" t="s">
        <v>32</v>
      </c>
      <c r="AX2365" s="14" t="s">
        <v>76</v>
      </c>
      <c r="AY2365" s="231" t="s">
        <v>272</v>
      </c>
    </row>
    <row r="2366" spans="1:65" s="14" customFormat="1" ht="11.25">
      <c r="B2366" s="221"/>
      <c r="C2366" s="222"/>
      <c r="D2366" s="212" t="s">
        <v>283</v>
      </c>
      <c r="E2366" s="223" t="s">
        <v>1</v>
      </c>
      <c r="F2366" s="224" t="s">
        <v>2110</v>
      </c>
      <c r="G2366" s="222"/>
      <c r="H2366" s="225">
        <v>30.515000000000001</v>
      </c>
      <c r="I2366" s="226"/>
      <c r="J2366" s="222"/>
      <c r="K2366" s="222"/>
      <c r="L2366" s="227"/>
      <c r="M2366" s="228"/>
      <c r="N2366" s="229"/>
      <c r="O2366" s="229"/>
      <c r="P2366" s="229"/>
      <c r="Q2366" s="229"/>
      <c r="R2366" s="229"/>
      <c r="S2366" s="229"/>
      <c r="T2366" s="230"/>
      <c r="AT2366" s="231" t="s">
        <v>283</v>
      </c>
      <c r="AU2366" s="231" t="s">
        <v>291</v>
      </c>
      <c r="AV2366" s="14" t="s">
        <v>84</v>
      </c>
      <c r="AW2366" s="14" t="s">
        <v>32</v>
      </c>
      <c r="AX2366" s="14" t="s">
        <v>76</v>
      </c>
      <c r="AY2366" s="231" t="s">
        <v>272</v>
      </c>
    </row>
    <row r="2367" spans="1:65" s="13" customFormat="1" ht="11.25">
      <c r="B2367" s="210"/>
      <c r="C2367" s="211"/>
      <c r="D2367" s="212" t="s">
        <v>283</v>
      </c>
      <c r="E2367" s="213" t="s">
        <v>1</v>
      </c>
      <c r="F2367" s="214" t="s">
        <v>2060</v>
      </c>
      <c r="G2367" s="211"/>
      <c r="H2367" s="213" t="s">
        <v>1</v>
      </c>
      <c r="I2367" s="215"/>
      <c r="J2367" s="211"/>
      <c r="K2367" s="211"/>
      <c r="L2367" s="216"/>
      <c r="M2367" s="217"/>
      <c r="N2367" s="218"/>
      <c r="O2367" s="218"/>
      <c r="P2367" s="218"/>
      <c r="Q2367" s="218"/>
      <c r="R2367" s="218"/>
      <c r="S2367" s="218"/>
      <c r="T2367" s="219"/>
      <c r="AT2367" s="220" t="s">
        <v>283</v>
      </c>
      <c r="AU2367" s="220" t="s">
        <v>291</v>
      </c>
      <c r="AV2367" s="13" t="s">
        <v>16</v>
      </c>
      <c r="AW2367" s="13" t="s">
        <v>32</v>
      </c>
      <c r="AX2367" s="13" t="s">
        <v>76</v>
      </c>
      <c r="AY2367" s="220" t="s">
        <v>272</v>
      </c>
    </row>
    <row r="2368" spans="1:65" s="14" customFormat="1" ht="11.25">
      <c r="B2368" s="221"/>
      <c r="C2368" s="222"/>
      <c r="D2368" s="212" t="s">
        <v>283</v>
      </c>
      <c r="E2368" s="223" t="s">
        <v>1</v>
      </c>
      <c r="F2368" s="224" t="s">
        <v>2061</v>
      </c>
      <c r="G2368" s="222"/>
      <c r="H2368" s="225">
        <v>85.138999999999996</v>
      </c>
      <c r="I2368" s="226"/>
      <c r="J2368" s="222"/>
      <c r="K2368" s="222"/>
      <c r="L2368" s="227"/>
      <c r="M2368" s="228"/>
      <c r="N2368" s="229"/>
      <c r="O2368" s="229"/>
      <c r="P2368" s="229"/>
      <c r="Q2368" s="229"/>
      <c r="R2368" s="229"/>
      <c r="S2368" s="229"/>
      <c r="T2368" s="230"/>
      <c r="AT2368" s="231" t="s">
        <v>283</v>
      </c>
      <c r="AU2368" s="231" t="s">
        <v>291</v>
      </c>
      <c r="AV2368" s="14" t="s">
        <v>84</v>
      </c>
      <c r="AW2368" s="14" t="s">
        <v>32</v>
      </c>
      <c r="AX2368" s="14" t="s">
        <v>76</v>
      </c>
      <c r="AY2368" s="231" t="s">
        <v>272</v>
      </c>
    </row>
    <row r="2369" spans="2:51" s="13" customFormat="1" ht="11.25">
      <c r="B2369" s="210"/>
      <c r="C2369" s="211"/>
      <c r="D2369" s="212" t="s">
        <v>283</v>
      </c>
      <c r="E2369" s="213" t="s">
        <v>1</v>
      </c>
      <c r="F2369" s="214" t="s">
        <v>285</v>
      </c>
      <c r="G2369" s="211"/>
      <c r="H2369" s="213" t="s">
        <v>1</v>
      </c>
      <c r="I2369" s="215"/>
      <c r="J2369" s="211"/>
      <c r="K2369" s="211"/>
      <c r="L2369" s="216"/>
      <c r="M2369" s="217"/>
      <c r="N2369" s="218"/>
      <c r="O2369" s="218"/>
      <c r="P2369" s="218"/>
      <c r="Q2369" s="218"/>
      <c r="R2369" s="218"/>
      <c r="S2369" s="218"/>
      <c r="T2369" s="219"/>
      <c r="AT2369" s="220" t="s">
        <v>283</v>
      </c>
      <c r="AU2369" s="220" t="s">
        <v>291</v>
      </c>
      <c r="AV2369" s="13" t="s">
        <v>16</v>
      </c>
      <c r="AW2369" s="13" t="s">
        <v>32</v>
      </c>
      <c r="AX2369" s="13" t="s">
        <v>76</v>
      </c>
      <c r="AY2369" s="220" t="s">
        <v>272</v>
      </c>
    </row>
    <row r="2370" spans="2:51" s="13" customFormat="1" ht="11.25">
      <c r="B2370" s="210"/>
      <c r="C2370" s="211"/>
      <c r="D2370" s="212" t="s">
        <v>283</v>
      </c>
      <c r="E2370" s="213" t="s">
        <v>1</v>
      </c>
      <c r="F2370" s="214" t="s">
        <v>2038</v>
      </c>
      <c r="G2370" s="211"/>
      <c r="H2370" s="213" t="s">
        <v>1</v>
      </c>
      <c r="I2370" s="215"/>
      <c r="J2370" s="211"/>
      <c r="K2370" s="211"/>
      <c r="L2370" s="216"/>
      <c r="M2370" s="217"/>
      <c r="N2370" s="218"/>
      <c r="O2370" s="218"/>
      <c r="P2370" s="218"/>
      <c r="Q2370" s="218"/>
      <c r="R2370" s="218"/>
      <c r="S2370" s="218"/>
      <c r="T2370" s="219"/>
      <c r="AT2370" s="220" t="s">
        <v>283</v>
      </c>
      <c r="AU2370" s="220" t="s">
        <v>291</v>
      </c>
      <c r="AV2370" s="13" t="s">
        <v>16</v>
      </c>
      <c r="AW2370" s="13" t="s">
        <v>32</v>
      </c>
      <c r="AX2370" s="13" t="s">
        <v>76</v>
      </c>
      <c r="AY2370" s="220" t="s">
        <v>272</v>
      </c>
    </row>
    <row r="2371" spans="2:51" s="13" customFormat="1" ht="11.25">
      <c r="B2371" s="210"/>
      <c r="C2371" s="211"/>
      <c r="D2371" s="212" t="s">
        <v>283</v>
      </c>
      <c r="E2371" s="213" t="s">
        <v>1</v>
      </c>
      <c r="F2371" s="214" t="s">
        <v>1979</v>
      </c>
      <c r="G2371" s="211"/>
      <c r="H2371" s="213" t="s">
        <v>1</v>
      </c>
      <c r="I2371" s="215"/>
      <c r="J2371" s="211"/>
      <c r="K2371" s="211"/>
      <c r="L2371" s="216"/>
      <c r="M2371" s="217"/>
      <c r="N2371" s="218"/>
      <c r="O2371" s="218"/>
      <c r="P2371" s="218"/>
      <c r="Q2371" s="218"/>
      <c r="R2371" s="218"/>
      <c r="S2371" s="218"/>
      <c r="T2371" s="219"/>
      <c r="AT2371" s="220" t="s">
        <v>283</v>
      </c>
      <c r="AU2371" s="220" t="s">
        <v>291</v>
      </c>
      <c r="AV2371" s="13" t="s">
        <v>16</v>
      </c>
      <c r="AW2371" s="13" t="s">
        <v>32</v>
      </c>
      <c r="AX2371" s="13" t="s">
        <v>76</v>
      </c>
      <c r="AY2371" s="220" t="s">
        <v>272</v>
      </c>
    </row>
    <row r="2372" spans="2:51" s="14" customFormat="1" ht="11.25">
      <c r="B2372" s="221"/>
      <c r="C2372" s="222"/>
      <c r="D2372" s="212" t="s">
        <v>283</v>
      </c>
      <c r="E2372" s="223" t="s">
        <v>1</v>
      </c>
      <c r="F2372" s="224" t="s">
        <v>2111</v>
      </c>
      <c r="G2372" s="222"/>
      <c r="H2372" s="225">
        <v>16.5</v>
      </c>
      <c r="I2372" s="226"/>
      <c r="J2372" s="222"/>
      <c r="K2372" s="222"/>
      <c r="L2372" s="227"/>
      <c r="M2372" s="228"/>
      <c r="N2372" s="229"/>
      <c r="O2372" s="229"/>
      <c r="P2372" s="229"/>
      <c r="Q2372" s="229"/>
      <c r="R2372" s="229"/>
      <c r="S2372" s="229"/>
      <c r="T2372" s="230"/>
      <c r="AT2372" s="231" t="s">
        <v>283</v>
      </c>
      <c r="AU2372" s="231" t="s">
        <v>291</v>
      </c>
      <c r="AV2372" s="14" t="s">
        <v>84</v>
      </c>
      <c r="AW2372" s="14" t="s">
        <v>32</v>
      </c>
      <c r="AX2372" s="14" t="s">
        <v>76</v>
      </c>
      <c r="AY2372" s="231" t="s">
        <v>272</v>
      </c>
    </row>
    <row r="2373" spans="2:51" s="14" customFormat="1" ht="22.5">
      <c r="B2373" s="221"/>
      <c r="C2373" s="222"/>
      <c r="D2373" s="212" t="s">
        <v>283</v>
      </c>
      <c r="E2373" s="223" t="s">
        <v>1</v>
      </c>
      <c r="F2373" s="224" t="s">
        <v>2112</v>
      </c>
      <c r="G2373" s="222"/>
      <c r="H2373" s="225">
        <v>32.953000000000003</v>
      </c>
      <c r="I2373" s="226"/>
      <c r="J2373" s="222"/>
      <c r="K2373" s="222"/>
      <c r="L2373" s="227"/>
      <c r="M2373" s="228"/>
      <c r="N2373" s="229"/>
      <c r="O2373" s="229"/>
      <c r="P2373" s="229"/>
      <c r="Q2373" s="229"/>
      <c r="R2373" s="229"/>
      <c r="S2373" s="229"/>
      <c r="T2373" s="230"/>
      <c r="AT2373" s="231" t="s">
        <v>283</v>
      </c>
      <c r="AU2373" s="231" t="s">
        <v>291</v>
      </c>
      <c r="AV2373" s="14" t="s">
        <v>84</v>
      </c>
      <c r="AW2373" s="14" t="s">
        <v>32</v>
      </c>
      <c r="AX2373" s="14" t="s">
        <v>76</v>
      </c>
      <c r="AY2373" s="231" t="s">
        <v>272</v>
      </c>
    </row>
    <row r="2374" spans="2:51" s="13" customFormat="1" ht="11.25">
      <c r="B2374" s="210"/>
      <c r="C2374" s="211"/>
      <c r="D2374" s="212" t="s">
        <v>283</v>
      </c>
      <c r="E2374" s="213" t="s">
        <v>1</v>
      </c>
      <c r="F2374" s="214" t="s">
        <v>1994</v>
      </c>
      <c r="G2374" s="211"/>
      <c r="H2374" s="213" t="s">
        <v>1</v>
      </c>
      <c r="I2374" s="215"/>
      <c r="J2374" s="211"/>
      <c r="K2374" s="211"/>
      <c r="L2374" s="216"/>
      <c r="M2374" s="217"/>
      <c r="N2374" s="218"/>
      <c r="O2374" s="218"/>
      <c r="P2374" s="218"/>
      <c r="Q2374" s="218"/>
      <c r="R2374" s="218"/>
      <c r="S2374" s="218"/>
      <c r="T2374" s="219"/>
      <c r="AT2374" s="220" t="s">
        <v>283</v>
      </c>
      <c r="AU2374" s="220" t="s">
        <v>291</v>
      </c>
      <c r="AV2374" s="13" t="s">
        <v>16</v>
      </c>
      <c r="AW2374" s="13" t="s">
        <v>32</v>
      </c>
      <c r="AX2374" s="13" t="s">
        <v>76</v>
      </c>
      <c r="AY2374" s="220" t="s">
        <v>272</v>
      </c>
    </row>
    <row r="2375" spans="2:51" s="14" customFormat="1" ht="11.25">
      <c r="B2375" s="221"/>
      <c r="C2375" s="222"/>
      <c r="D2375" s="212" t="s">
        <v>283</v>
      </c>
      <c r="E2375" s="223" t="s">
        <v>1</v>
      </c>
      <c r="F2375" s="224" t="s">
        <v>2113</v>
      </c>
      <c r="G2375" s="222"/>
      <c r="H2375" s="225">
        <v>65.289000000000001</v>
      </c>
      <c r="I2375" s="226"/>
      <c r="J2375" s="222"/>
      <c r="K2375" s="222"/>
      <c r="L2375" s="227"/>
      <c r="M2375" s="228"/>
      <c r="N2375" s="229"/>
      <c r="O2375" s="229"/>
      <c r="P2375" s="229"/>
      <c r="Q2375" s="229"/>
      <c r="R2375" s="229"/>
      <c r="S2375" s="229"/>
      <c r="T2375" s="230"/>
      <c r="AT2375" s="231" t="s">
        <v>283</v>
      </c>
      <c r="AU2375" s="231" t="s">
        <v>291</v>
      </c>
      <c r="AV2375" s="14" t="s">
        <v>84</v>
      </c>
      <c r="AW2375" s="14" t="s">
        <v>32</v>
      </c>
      <c r="AX2375" s="14" t="s">
        <v>76</v>
      </c>
      <c r="AY2375" s="231" t="s">
        <v>272</v>
      </c>
    </row>
    <row r="2376" spans="2:51" s="13" customFormat="1" ht="11.25">
      <c r="B2376" s="210"/>
      <c r="C2376" s="211"/>
      <c r="D2376" s="212" t="s">
        <v>283</v>
      </c>
      <c r="E2376" s="213" t="s">
        <v>1</v>
      </c>
      <c r="F2376" s="214" t="s">
        <v>1996</v>
      </c>
      <c r="G2376" s="211"/>
      <c r="H2376" s="213" t="s">
        <v>1</v>
      </c>
      <c r="I2376" s="215"/>
      <c r="J2376" s="211"/>
      <c r="K2376" s="211"/>
      <c r="L2376" s="216"/>
      <c r="M2376" s="217"/>
      <c r="N2376" s="218"/>
      <c r="O2376" s="218"/>
      <c r="P2376" s="218"/>
      <c r="Q2376" s="218"/>
      <c r="R2376" s="218"/>
      <c r="S2376" s="218"/>
      <c r="T2376" s="219"/>
      <c r="AT2376" s="220" t="s">
        <v>283</v>
      </c>
      <c r="AU2376" s="220" t="s">
        <v>291</v>
      </c>
      <c r="AV2376" s="13" t="s">
        <v>16</v>
      </c>
      <c r="AW2376" s="13" t="s">
        <v>32</v>
      </c>
      <c r="AX2376" s="13" t="s">
        <v>76</v>
      </c>
      <c r="AY2376" s="220" t="s">
        <v>272</v>
      </c>
    </row>
    <row r="2377" spans="2:51" s="14" customFormat="1" ht="11.25">
      <c r="B2377" s="221"/>
      <c r="C2377" s="222"/>
      <c r="D2377" s="212" t="s">
        <v>283</v>
      </c>
      <c r="E2377" s="223" t="s">
        <v>1</v>
      </c>
      <c r="F2377" s="224" t="s">
        <v>2114</v>
      </c>
      <c r="G2377" s="222"/>
      <c r="H2377" s="225">
        <v>31.5</v>
      </c>
      <c r="I2377" s="226"/>
      <c r="J2377" s="222"/>
      <c r="K2377" s="222"/>
      <c r="L2377" s="227"/>
      <c r="M2377" s="228"/>
      <c r="N2377" s="229"/>
      <c r="O2377" s="229"/>
      <c r="P2377" s="229"/>
      <c r="Q2377" s="229"/>
      <c r="R2377" s="229"/>
      <c r="S2377" s="229"/>
      <c r="T2377" s="230"/>
      <c r="AT2377" s="231" t="s">
        <v>283</v>
      </c>
      <c r="AU2377" s="231" t="s">
        <v>291</v>
      </c>
      <c r="AV2377" s="14" t="s">
        <v>84</v>
      </c>
      <c r="AW2377" s="14" t="s">
        <v>32</v>
      </c>
      <c r="AX2377" s="14" t="s">
        <v>76</v>
      </c>
      <c r="AY2377" s="231" t="s">
        <v>272</v>
      </c>
    </row>
    <row r="2378" spans="2:51" s="13" customFormat="1" ht="11.25">
      <c r="B2378" s="210"/>
      <c r="C2378" s="211"/>
      <c r="D2378" s="212" t="s">
        <v>283</v>
      </c>
      <c r="E2378" s="213" t="s">
        <v>1</v>
      </c>
      <c r="F2378" s="214" t="s">
        <v>285</v>
      </c>
      <c r="G2378" s="211"/>
      <c r="H2378" s="213" t="s">
        <v>1</v>
      </c>
      <c r="I2378" s="215"/>
      <c r="J2378" s="211"/>
      <c r="K2378" s="211"/>
      <c r="L2378" s="216"/>
      <c r="M2378" s="217"/>
      <c r="N2378" s="218"/>
      <c r="O2378" s="218"/>
      <c r="P2378" s="218"/>
      <c r="Q2378" s="218"/>
      <c r="R2378" s="218"/>
      <c r="S2378" s="218"/>
      <c r="T2378" s="219"/>
      <c r="AT2378" s="220" t="s">
        <v>283</v>
      </c>
      <c r="AU2378" s="220" t="s">
        <v>291</v>
      </c>
      <c r="AV2378" s="13" t="s">
        <v>16</v>
      </c>
      <c r="AW2378" s="13" t="s">
        <v>32</v>
      </c>
      <c r="AX2378" s="13" t="s">
        <v>76</v>
      </c>
      <c r="AY2378" s="220" t="s">
        <v>272</v>
      </c>
    </row>
    <row r="2379" spans="2:51" s="13" customFormat="1" ht="11.25">
      <c r="B2379" s="210"/>
      <c r="C2379" s="211"/>
      <c r="D2379" s="212" t="s">
        <v>283</v>
      </c>
      <c r="E2379" s="213" t="s">
        <v>1</v>
      </c>
      <c r="F2379" s="214" t="s">
        <v>2062</v>
      </c>
      <c r="G2379" s="211"/>
      <c r="H2379" s="213" t="s">
        <v>1</v>
      </c>
      <c r="I2379" s="215"/>
      <c r="J2379" s="211"/>
      <c r="K2379" s="211"/>
      <c r="L2379" s="216"/>
      <c r="M2379" s="217"/>
      <c r="N2379" s="218"/>
      <c r="O2379" s="218"/>
      <c r="P2379" s="218"/>
      <c r="Q2379" s="218"/>
      <c r="R2379" s="218"/>
      <c r="S2379" s="218"/>
      <c r="T2379" s="219"/>
      <c r="AT2379" s="220" t="s">
        <v>283</v>
      </c>
      <c r="AU2379" s="220" t="s">
        <v>291</v>
      </c>
      <c r="AV2379" s="13" t="s">
        <v>16</v>
      </c>
      <c r="AW2379" s="13" t="s">
        <v>32</v>
      </c>
      <c r="AX2379" s="13" t="s">
        <v>76</v>
      </c>
      <c r="AY2379" s="220" t="s">
        <v>272</v>
      </c>
    </row>
    <row r="2380" spans="2:51" s="13" customFormat="1" ht="11.25">
      <c r="B2380" s="210"/>
      <c r="C2380" s="211"/>
      <c r="D2380" s="212" t="s">
        <v>283</v>
      </c>
      <c r="E2380" s="213" t="s">
        <v>1</v>
      </c>
      <c r="F2380" s="214" t="s">
        <v>1979</v>
      </c>
      <c r="G2380" s="211"/>
      <c r="H2380" s="213" t="s">
        <v>1</v>
      </c>
      <c r="I2380" s="215"/>
      <c r="J2380" s="211"/>
      <c r="K2380" s="211"/>
      <c r="L2380" s="216"/>
      <c r="M2380" s="217"/>
      <c r="N2380" s="218"/>
      <c r="O2380" s="218"/>
      <c r="P2380" s="218"/>
      <c r="Q2380" s="218"/>
      <c r="R2380" s="218"/>
      <c r="S2380" s="218"/>
      <c r="T2380" s="219"/>
      <c r="AT2380" s="220" t="s">
        <v>283</v>
      </c>
      <c r="AU2380" s="220" t="s">
        <v>291</v>
      </c>
      <c r="AV2380" s="13" t="s">
        <v>16</v>
      </c>
      <c r="AW2380" s="13" t="s">
        <v>32</v>
      </c>
      <c r="AX2380" s="13" t="s">
        <v>76</v>
      </c>
      <c r="AY2380" s="220" t="s">
        <v>272</v>
      </c>
    </row>
    <row r="2381" spans="2:51" s="14" customFormat="1" ht="11.25">
      <c r="B2381" s="221"/>
      <c r="C2381" s="222"/>
      <c r="D2381" s="212" t="s">
        <v>283</v>
      </c>
      <c r="E2381" s="223" t="s">
        <v>1</v>
      </c>
      <c r="F2381" s="224" t="s">
        <v>2115</v>
      </c>
      <c r="G2381" s="222"/>
      <c r="H2381" s="225">
        <v>79.569999999999993</v>
      </c>
      <c r="I2381" s="226"/>
      <c r="J2381" s="222"/>
      <c r="K2381" s="222"/>
      <c r="L2381" s="227"/>
      <c r="M2381" s="228"/>
      <c r="N2381" s="229"/>
      <c r="O2381" s="229"/>
      <c r="P2381" s="229"/>
      <c r="Q2381" s="229"/>
      <c r="R2381" s="229"/>
      <c r="S2381" s="229"/>
      <c r="T2381" s="230"/>
      <c r="AT2381" s="231" t="s">
        <v>283</v>
      </c>
      <c r="AU2381" s="231" t="s">
        <v>291</v>
      </c>
      <c r="AV2381" s="14" t="s">
        <v>84</v>
      </c>
      <c r="AW2381" s="14" t="s">
        <v>32</v>
      </c>
      <c r="AX2381" s="14" t="s">
        <v>76</v>
      </c>
      <c r="AY2381" s="231" t="s">
        <v>272</v>
      </c>
    </row>
    <row r="2382" spans="2:51" s="13" customFormat="1" ht="11.25">
      <c r="B2382" s="210"/>
      <c r="C2382" s="211"/>
      <c r="D2382" s="212" t="s">
        <v>283</v>
      </c>
      <c r="E2382" s="213" t="s">
        <v>1</v>
      </c>
      <c r="F2382" s="214" t="s">
        <v>1994</v>
      </c>
      <c r="G2382" s="211"/>
      <c r="H2382" s="213" t="s">
        <v>1</v>
      </c>
      <c r="I2382" s="215"/>
      <c r="J2382" s="211"/>
      <c r="K2382" s="211"/>
      <c r="L2382" s="216"/>
      <c r="M2382" s="217"/>
      <c r="N2382" s="218"/>
      <c r="O2382" s="218"/>
      <c r="P2382" s="218"/>
      <c r="Q2382" s="218"/>
      <c r="R2382" s="218"/>
      <c r="S2382" s="218"/>
      <c r="T2382" s="219"/>
      <c r="AT2382" s="220" t="s">
        <v>283</v>
      </c>
      <c r="AU2382" s="220" t="s">
        <v>291</v>
      </c>
      <c r="AV2382" s="13" t="s">
        <v>16</v>
      </c>
      <c r="AW2382" s="13" t="s">
        <v>32</v>
      </c>
      <c r="AX2382" s="13" t="s">
        <v>76</v>
      </c>
      <c r="AY2382" s="220" t="s">
        <v>272</v>
      </c>
    </row>
    <row r="2383" spans="2:51" s="14" customFormat="1" ht="11.25">
      <c r="B2383" s="221"/>
      <c r="C2383" s="222"/>
      <c r="D2383" s="212" t="s">
        <v>283</v>
      </c>
      <c r="E2383" s="223" t="s">
        <v>1</v>
      </c>
      <c r="F2383" s="224" t="s">
        <v>2116</v>
      </c>
      <c r="G2383" s="222"/>
      <c r="H2383" s="225">
        <v>81.531999999999996</v>
      </c>
      <c r="I2383" s="226"/>
      <c r="J2383" s="222"/>
      <c r="K2383" s="222"/>
      <c r="L2383" s="227"/>
      <c r="M2383" s="228"/>
      <c r="N2383" s="229"/>
      <c r="O2383" s="229"/>
      <c r="P2383" s="229"/>
      <c r="Q2383" s="229"/>
      <c r="R2383" s="229"/>
      <c r="S2383" s="229"/>
      <c r="T2383" s="230"/>
      <c r="AT2383" s="231" t="s">
        <v>283</v>
      </c>
      <c r="AU2383" s="231" t="s">
        <v>291</v>
      </c>
      <c r="AV2383" s="14" t="s">
        <v>84</v>
      </c>
      <c r="AW2383" s="14" t="s">
        <v>32</v>
      </c>
      <c r="AX2383" s="14" t="s">
        <v>76</v>
      </c>
      <c r="AY2383" s="231" t="s">
        <v>272</v>
      </c>
    </row>
    <row r="2384" spans="2:51" s="13" customFormat="1" ht="11.25">
      <c r="B2384" s="210"/>
      <c r="C2384" s="211"/>
      <c r="D2384" s="212" t="s">
        <v>283</v>
      </c>
      <c r="E2384" s="213" t="s">
        <v>1</v>
      </c>
      <c r="F2384" s="214" t="s">
        <v>1996</v>
      </c>
      <c r="G2384" s="211"/>
      <c r="H2384" s="213" t="s">
        <v>1</v>
      </c>
      <c r="I2384" s="215"/>
      <c r="J2384" s="211"/>
      <c r="K2384" s="211"/>
      <c r="L2384" s="216"/>
      <c r="M2384" s="217"/>
      <c r="N2384" s="218"/>
      <c r="O2384" s="218"/>
      <c r="P2384" s="218"/>
      <c r="Q2384" s="218"/>
      <c r="R2384" s="218"/>
      <c r="S2384" s="218"/>
      <c r="T2384" s="219"/>
      <c r="AT2384" s="220" t="s">
        <v>283</v>
      </c>
      <c r="AU2384" s="220" t="s">
        <v>291</v>
      </c>
      <c r="AV2384" s="13" t="s">
        <v>16</v>
      </c>
      <c r="AW2384" s="13" t="s">
        <v>32</v>
      </c>
      <c r="AX2384" s="13" t="s">
        <v>76</v>
      </c>
      <c r="AY2384" s="220" t="s">
        <v>272</v>
      </c>
    </row>
    <row r="2385" spans="1:65" s="14" customFormat="1" ht="11.25">
      <c r="B2385" s="221"/>
      <c r="C2385" s="222"/>
      <c r="D2385" s="212" t="s">
        <v>283</v>
      </c>
      <c r="E2385" s="223" t="s">
        <v>1</v>
      </c>
      <c r="F2385" s="224" t="s">
        <v>2065</v>
      </c>
      <c r="G2385" s="222"/>
      <c r="H2385" s="225">
        <v>26.643000000000001</v>
      </c>
      <c r="I2385" s="226"/>
      <c r="J2385" s="222"/>
      <c r="K2385" s="222"/>
      <c r="L2385" s="227"/>
      <c r="M2385" s="228"/>
      <c r="N2385" s="229"/>
      <c r="O2385" s="229"/>
      <c r="P2385" s="229"/>
      <c r="Q2385" s="229"/>
      <c r="R2385" s="229"/>
      <c r="S2385" s="229"/>
      <c r="T2385" s="230"/>
      <c r="AT2385" s="231" t="s">
        <v>283</v>
      </c>
      <c r="AU2385" s="231" t="s">
        <v>291</v>
      </c>
      <c r="AV2385" s="14" t="s">
        <v>84</v>
      </c>
      <c r="AW2385" s="14" t="s">
        <v>32</v>
      </c>
      <c r="AX2385" s="14" t="s">
        <v>76</v>
      </c>
      <c r="AY2385" s="231" t="s">
        <v>272</v>
      </c>
    </row>
    <row r="2386" spans="1:65" s="13" customFormat="1" ht="11.25">
      <c r="B2386" s="210"/>
      <c r="C2386" s="211"/>
      <c r="D2386" s="212" t="s">
        <v>283</v>
      </c>
      <c r="E2386" s="213" t="s">
        <v>1</v>
      </c>
      <c r="F2386" s="214" t="s">
        <v>2060</v>
      </c>
      <c r="G2386" s="211"/>
      <c r="H2386" s="213" t="s">
        <v>1</v>
      </c>
      <c r="I2386" s="215"/>
      <c r="J2386" s="211"/>
      <c r="K2386" s="211"/>
      <c r="L2386" s="216"/>
      <c r="M2386" s="217"/>
      <c r="N2386" s="218"/>
      <c r="O2386" s="218"/>
      <c r="P2386" s="218"/>
      <c r="Q2386" s="218"/>
      <c r="R2386" s="218"/>
      <c r="S2386" s="218"/>
      <c r="T2386" s="219"/>
      <c r="AT2386" s="220" t="s">
        <v>283</v>
      </c>
      <c r="AU2386" s="220" t="s">
        <v>291</v>
      </c>
      <c r="AV2386" s="13" t="s">
        <v>16</v>
      </c>
      <c r="AW2386" s="13" t="s">
        <v>32</v>
      </c>
      <c r="AX2386" s="13" t="s">
        <v>76</v>
      </c>
      <c r="AY2386" s="220" t="s">
        <v>272</v>
      </c>
    </row>
    <row r="2387" spans="1:65" s="14" customFormat="1" ht="11.25">
      <c r="B2387" s="221"/>
      <c r="C2387" s="222"/>
      <c r="D2387" s="212" t="s">
        <v>283</v>
      </c>
      <c r="E2387" s="223" t="s">
        <v>1</v>
      </c>
      <c r="F2387" s="224" t="s">
        <v>2065</v>
      </c>
      <c r="G2387" s="222"/>
      <c r="H2387" s="225">
        <v>26.643000000000001</v>
      </c>
      <c r="I2387" s="226"/>
      <c r="J2387" s="222"/>
      <c r="K2387" s="222"/>
      <c r="L2387" s="227"/>
      <c r="M2387" s="228"/>
      <c r="N2387" s="229"/>
      <c r="O2387" s="229"/>
      <c r="P2387" s="229"/>
      <c r="Q2387" s="229"/>
      <c r="R2387" s="229"/>
      <c r="S2387" s="229"/>
      <c r="T2387" s="230"/>
      <c r="AT2387" s="231" t="s">
        <v>283</v>
      </c>
      <c r="AU2387" s="231" t="s">
        <v>291</v>
      </c>
      <c r="AV2387" s="14" t="s">
        <v>84</v>
      </c>
      <c r="AW2387" s="14" t="s">
        <v>32</v>
      </c>
      <c r="AX2387" s="14" t="s">
        <v>76</v>
      </c>
      <c r="AY2387" s="231" t="s">
        <v>272</v>
      </c>
    </row>
    <row r="2388" spans="1:65" s="13" customFormat="1" ht="11.25">
      <c r="B2388" s="210"/>
      <c r="C2388" s="211"/>
      <c r="D2388" s="212" t="s">
        <v>283</v>
      </c>
      <c r="E2388" s="213" t="s">
        <v>1</v>
      </c>
      <c r="F2388" s="214" t="s">
        <v>285</v>
      </c>
      <c r="G2388" s="211"/>
      <c r="H2388" s="213" t="s">
        <v>1</v>
      </c>
      <c r="I2388" s="215"/>
      <c r="J2388" s="211"/>
      <c r="K2388" s="211"/>
      <c r="L2388" s="216"/>
      <c r="M2388" s="217"/>
      <c r="N2388" s="218"/>
      <c r="O2388" s="218"/>
      <c r="P2388" s="218"/>
      <c r="Q2388" s="218"/>
      <c r="R2388" s="218"/>
      <c r="S2388" s="218"/>
      <c r="T2388" s="219"/>
      <c r="AT2388" s="220" t="s">
        <v>283</v>
      </c>
      <c r="AU2388" s="220" t="s">
        <v>291</v>
      </c>
      <c r="AV2388" s="13" t="s">
        <v>16</v>
      </c>
      <c r="AW2388" s="13" t="s">
        <v>32</v>
      </c>
      <c r="AX2388" s="13" t="s">
        <v>76</v>
      </c>
      <c r="AY2388" s="220" t="s">
        <v>272</v>
      </c>
    </row>
    <row r="2389" spans="1:65" s="13" customFormat="1" ht="11.25">
      <c r="B2389" s="210"/>
      <c r="C2389" s="211"/>
      <c r="D2389" s="212" t="s">
        <v>283</v>
      </c>
      <c r="E2389" s="213" t="s">
        <v>1</v>
      </c>
      <c r="F2389" s="214" t="s">
        <v>1978</v>
      </c>
      <c r="G2389" s="211"/>
      <c r="H2389" s="213" t="s">
        <v>1</v>
      </c>
      <c r="I2389" s="215"/>
      <c r="J2389" s="211"/>
      <c r="K2389" s="211"/>
      <c r="L2389" s="216"/>
      <c r="M2389" s="217"/>
      <c r="N2389" s="218"/>
      <c r="O2389" s="218"/>
      <c r="P2389" s="218"/>
      <c r="Q2389" s="218"/>
      <c r="R2389" s="218"/>
      <c r="S2389" s="218"/>
      <c r="T2389" s="219"/>
      <c r="AT2389" s="220" t="s">
        <v>283</v>
      </c>
      <c r="AU2389" s="220" t="s">
        <v>291</v>
      </c>
      <c r="AV2389" s="13" t="s">
        <v>16</v>
      </c>
      <c r="AW2389" s="13" t="s">
        <v>32</v>
      </c>
      <c r="AX2389" s="13" t="s">
        <v>76</v>
      </c>
      <c r="AY2389" s="220" t="s">
        <v>272</v>
      </c>
    </row>
    <row r="2390" spans="1:65" s="13" customFormat="1" ht="11.25">
      <c r="B2390" s="210"/>
      <c r="C2390" s="211"/>
      <c r="D2390" s="212" t="s">
        <v>283</v>
      </c>
      <c r="E2390" s="213" t="s">
        <v>1</v>
      </c>
      <c r="F2390" s="214" t="s">
        <v>1979</v>
      </c>
      <c r="G2390" s="211"/>
      <c r="H2390" s="213" t="s">
        <v>1</v>
      </c>
      <c r="I2390" s="215"/>
      <c r="J2390" s="211"/>
      <c r="K2390" s="211"/>
      <c r="L2390" s="216"/>
      <c r="M2390" s="217"/>
      <c r="N2390" s="218"/>
      <c r="O2390" s="218"/>
      <c r="P2390" s="218"/>
      <c r="Q2390" s="218"/>
      <c r="R2390" s="218"/>
      <c r="S2390" s="218"/>
      <c r="T2390" s="219"/>
      <c r="AT2390" s="220" t="s">
        <v>283</v>
      </c>
      <c r="AU2390" s="220" t="s">
        <v>291</v>
      </c>
      <c r="AV2390" s="13" t="s">
        <v>16</v>
      </c>
      <c r="AW2390" s="13" t="s">
        <v>32</v>
      </c>
      <c r="AX2390" s="13" t="s">
        <v>76</v>
      </c>
      <c r="AY2390" s="220" t="s">
        <v>272</v>
      </c>
    </row>
    <row r="2391" spans="1:65" s="14" customFormat="1" ht="11.25">
      <c r="B2391" s="221"/>
      <c r="C2391" s="222"/>
      <c r="D2391" s="212" t="s">
        <v>283</v>
      </c>
      <c r="E2391" s="223" t="s">
        <v>1</v>
      </c>
      <c r="F2391" s="224" t="s">
        <v>1980</v>
      </c>
      <c r="G2391" s="222"/>
      <c r="H2391" s="225">
        <v>84.296000000000006</v>
      </c>
      <c r="I2391" s="226"/>
      <c r="J2391" s="222"/>
      <c r="K2391" s="222"/>
      <c r="L2391" s="227"/>
      <c r="M2391" s="228"/>
      <c r="N2391" s="229"/>
      <c r="O2391" s="229"/>
      <c r="P2391" s="229"/>
      <c r="Q2391" s="229"/>
      <c r="R2391" s="229"/>
      <c r="S2391" s="229"/>
      <c r="T2391" s="230"/>
      <c r="AT2391" s="231" t="s">
        <v>283</v>
      </c>
      <c r="AU2391" s="231" t="s">
        <v>291</v>
      </c>
      <c r="AV2391" s="14" t="s">
        <v>84</v>
      </c>
      <c r="AW2391" s="14" t="s">
        <v>32</v>
      </c>
      <c r="AX2391" s="14" t="s">
        <v>76</v>
      </c>
      <c r="AY2391" s="231" t="s">
        <v>272</v>
      </c>
    </row>
    <row r="2392" spans="1:65" s="13" customFormat="1" ht="11.25">
      <c r="B2392" s="210"/>
      <c r="C2392" s="211"/>
      <c r="D2392" s="212" t="s">
        <v>283</v>
      </c>
      <c r="E2392" s="213" t="s">
        <v>1</v>
      </c>
      <c r="F2392" s="214" t="s">
        <v>285</v>
      </c>
      <c r="G2392" s="211"/>
      <c r="H2392" s="213" t="s">
        <v>1</v>
      </c>
      <c r="I2392" s="215"/>
      <c r="J2392" s="211"/>
      <c r="K2392" s="211"/>
      <c r="L2392" s="216"/>
      <c r="M2392" s="217"/>
      <c r="N2392" s="218"/>
      <c r="O2392" s="218"/>
      <c r="P2392" s="218"/>
      <c r="Q2392" s="218"/>
      <c r="R2392" s="218"/>
      <c r="S2392" s="218"/>
      <c r="T2392" s="219"/>
      <c r="AT2392" s="220" t="s">
        <v>283</v>
      </c>
      <c r="AU2392" s="220" t="s">
        <v>291</v>
      </c>
      <c r="AV2392" s="13" t="s">
        <v>16</v>
      </c>
      <c r="AW2392" s="13" t="s">
        <v>32</v>
      </c>
      <c r="AX2392" s="13" t="s">
        <v>76</v>
      </c>
      <c r="AY2392" s="220" t="s">
        <v>272</v>
      </c>
    </row>
    <row r="2393" spans="1:65" s="13" customFormat="1" ht="11.25">
      <c r="B2393" s="210"/>
      <c r="C2393" s="211"/>
      <c r="D2393" s="212" t="s">
        <v>283</v>
      </c>
      <c r="E2393" s="213" t="s">
        <v>1</v>
      </c>
      <c r="F2393" s="214" t="s">
        <v>2117</v>
      </c>
      <c r="G2393" s="211"/>
      <c r="H2393" s="213" t="s">
        <v>1</v>
      </c>
      <c r="I2393" s="215"/>
      <c r="J2393" s="211"/>
      <c r="K2393" s="211"/>
      <c r="L2393" s="216"/>
      <c r="M2393" s="217"/>
      <c r="N2393" s="218"/>
      <c r="O2393" s="218"/>
      <c r="P2393" s="218"/>
      <c r="Q2393" s="218"/>
      <c r="R2393" s="218"/>
      <c r="S2393" s="218"/>
      <c r="T2393" s="219"/>
      <c r="AT2393" s="220" t="s">
        <v>283</v>
      </c>
      <c r="AU2393" s="220" t="s">
        <v>291</v>
      </c>
      <c r="AV2393" s="13" t="s">
        <v>16</v>
      </c>
      <c r="AW2393" s="13" t="s">
        <v>32</v>
      </c>
      <c r="AX2393" s="13" t="s">
        <v>76</v>
      </c>
      <c r="AY2393" s="220" t="s">
        <v>272</v>
      </c>
    </row>
    <row r="2394" spans="1:65" s="14" customFormat="1" ht="11.25">
      <c r="B2394" s="221"/>
      <c r="C2394" s="222"/>
      <c r="D2394" s="212" t="s">
        <v>283</v>
      </c>
      <c r="E2394" s="223" t="s">
        <v>1</v>
      </c>
      <c r="F2394" s="224" t="s">
        <v>2118</v>
      </c>
      <c r="G2394" s="222"/>
      <c r="H2394" s="225">
        <v>5.2</v>
      </c>
      <c r="I2394" s="226"/>
      <c r="J2394" s="222"/>
      <c r="K2394" s="222"/>
      <c r="L2394" s="227"/>
      <c r="M2394" s="228"/>
      <c r="N2394" s="229"/>
      <c r="O2394" s="229"/>
      <c r="P2394" s="229"/>
      <c r="Q2394" s="229"/>
      <c r="R2394" s="229"/>
      <c r="S2394" s="229"/>
      <c r="T2394" s="230"/>
      <c r="AT2394" s="231" t="s">
        <v>283</v>
      </c>
      <c r="AU2394" s="231" t="s">
        <v>291</v>
      </c>
      <c r="AV2394" s="14" t="s">
        <v>84</v>
      </c>
      <c r="AW2394" s="14" t="s">
        <v>32</v>
      </c>
      <c r="AX2394" s="14" t="s">
        <v>76</v>
      </c>
      <c r="AY2394" s="231" t="s">
        <v>272</v>
      </c>
    </row>
    <row r="2395" spans="1:65" s="14" customFormat="1" ht="11.25">
      <c r="B2395" s="221"/>
      <c r="C2395" s="222"/>
      <c r="D2395" s="212" t="s">
        <v>283</v>
      </c>
      <c r="E2395" s="223" t="s">
        <v>1</v>
      </c>
      <c r="F2395" s="224" t="s">
        <v>2119</v>
      </c>
      <c r="G2395" s="222"/>
      <c r="H2395" s="225">
        <v>30.276</v>
      </c>
      <c r="I2395" s="226"/>
      <c r="J2395" s="222"/>
      <c r="K2395" s="222"/>
      <c r="L2395" s="227"/>
      <c r="M2395" s="228"/>
      <c r="N2395" s="229"/>
      <c r="O2395" s="229"/>
      <c r="P2395" s="229"/>
      <c r="Q2395" s="229"/>
      <c r="R2395" s="229"/>
      <c r="S2395" s="229"/>
      <c r="T2395" s="230"/>
      <c r="AT2395" s="231" t="s">
        <v>283</v>
      </c>
      <c r="AU2395" s="231" t="s">
        <v>291</v>
      </c>
      <c r="AV2395" s="14" t="s">
        <v>84</v>
      </c>
      <c r="AW2395" s="14" t="s">
        <v>32</v>
      </c>
      <c r="AX2395" s="14" t="s">
        <v>76</v>
      </c>
      <c r="AY2395" s="231" t="s">
        <v>272</v>
      </c>
    </row>
    <row r="2396" spans="1:65" s="13" customFormat="1" ht="11.25">
      <c r="B2396" s="210"/>
      <c r="C2396" s="211"/>
      <c r="D2396" s="212" t="s">
        <v>283</v>
      </c>
      <c r="E2396" s="213" t="s">
        <v>1</v>
      </c>
      <c r="F2396" s="214" t="s">
        <v>285</v>
      </c>
      <c r="G2396" s="211"/>
      <c r="H2396" s="213" t="s">
        <v>1</v>
      </c>
      <c r="I2396" s="215"/>
      <c r="J2396" s="211"/>
      <c r="K2396" s="211"/>
      <c r="L2396" s="216"/>
      <c r="M2396" s="217"/>
      <c r="N2396" s="218"/>
      <c r="O2396" s="218"/>
      <c r="P2396" s="218"/>
      <c r="Q2396" s="218"/>
      <c r="R2396" s="218"/>
      <c r="S2396" s="218"/>
      <c r="T2396" s="219"/>
      <c r="AT2396" s="220" t="s">
        <v>283</v>
      </c>
      <c r="AU2396" s="220" t="s">
        <v>291</v>
      </c>
      <c r="AV2396" s="13" t="s">
        <v>16</v>
      </c>
      <c r="AW2396" s="13" t="s">
        <v>32</v>
      </c>
      <c r="AX2396" s="13" t="s">
        <v>76</v>
      </c>
      <c r="AY2396" s="220" t="s">
        <v>272</v>
      </c>
    </row>
    <row r="2397" spans="1:65" s="13" customFormat="1" ht="11.25">
      <c r="B2397" s="210"/>
      <c r="C2397" s="211"/>
      <c r="D2397" s="212" t="s">
        <v>283</v>
      </c>
      <c r="E2397" s="213" t="s">
        <v>1</v>
      </c>
      <c r="F2397" s="214" t="s">
        <v>2120</v>
      </c>
      <c r="G2397" s="211"/>
      <c r="H2397" s="213" t="s">
        <v>1</v>
      </c>
      <c r="I2397" s="215"/>
      <c r="J2397" s="211"/>
      <c r="K2397" s="211"/>
      <c r="L2397" s="216"/>
      <c r="M2397" s="217"/>
      <c r="N2397" s="218"/>
      <c r="O2397" s="218"/>
      <c r="P2397" s="218"/>
      <c r="Q2397" s="218"/>
      <c r="R2397" s="218"/>
      <c r="S2397" s="218"/>
      <c r="T2397" s="219"/>
      <c r="AT2397" s="220" t="s">
        <v>283</v>
      </c>
      <c r="AU2397" s="220" t="s">
        <v>291</v>
      </c>
      <c r="AV2397" s="13" t="s">
        <v>16</v>
      </c>
      <c r="AW2397" s="13" t="s">
        <v>32</v>
      </c>
      <c r="AX2397" s="13" t="s">
        <v>76</v>
      </c>
      <c r="AY2397" s="220" t="s">
        <v>272</v>
      </c>
    </row>
    <row r="2398" spans="1:65" s="14" customFormat="1" ht="11.25">
      <c r="B2398" s="221"/>
      <c r="C2398" s="222"/>
      <c r="D2398" s="212" t="s">
        <v>283</v>
      </c>
      <c r="E2398" s="223" t="s">
        <v>1</v>
      </c>
      <c r="F2398" s="224" t="s">
        <v>2121</v>
      </c>
      <c r="G2398" s="222"/>
      <c r="H2398" s="225">
        <v>150</v>
      </c>
      <c r="I2398" s="226"/>
      <c r="J2398" s="222"/>
      <c r="K2398" s="222"/>
      <c r="L2398" s="227"/>
      <c r="M2398" s="228"/>
      <c r="N2398" s="229"/>
      <c r="O2398" s="229"/>
      <c r="P2398" s="229"/>
      <c r="Q2398" s="229"/>
      <c r="R2398" s="229"/>
      <c r="S2398" s="229"/>
      <c r="T2398" s="230"/>
      <c r="AT2398" s="231" t="s">
        <v>283</v>
      </c>
      <c r="AU2398" s="231" t="s">
        <v>291</v>
      </c>
      <c r="AV2398" s="14" t="s">
        <v>84</v>
      </c>
      <c r="AW2398" s="14" t="s">
        <v>32</v>
      </c>
      <c r="AX2398" s="14" t="s">
        <v>76</v>
      </c>
      <c r="AY2398" s="231" t="s">
        <v>272</v>
      </c>
    </row>
    <row r="2399" spans="1:65" s="2" customFormat="1" ht="37.9" customHeight="1">
      <c r="A2399" s="34"/>
      <c r="B2399" s="35"/>
      <c r="C2399" s="192" t="s">
        <v>2122</v>
      </c>
      <c r="D2399" s="192" t="s">
        <v>274</v>
      </c>
      <c r="E2399" s="193" t="s">
        <v>2123</v>
      </c>
      <c r="F2399" s="194" t="s">
        <v>2124</v>
      </c>
      <c r="G2399" s="195" t="s">
        <v>156</v>
      </c>
      <c r="H2399" s="196">
        <v>41.951999999999998</v>
      </c>
      <c r="I2399" s="197"/>
      <c r="J2399" s="198">
        <f>ROUND(I2399*H2399,2)</f>
        <v>0</v>
      </c>
      <c r="K2399" s="194" t="s">
        <v>1</v>
      </c>
      <c r="L2399" s="39"/>
      <c r="M2399" s="199" t="s">
        <v>1</v>
      </c>
      <c r="N2399" s="200" t="s">
        <v>41</v>
      </c>
      <c r="O2399" s="71"/>
      <c r="P2399" s="201">
        <f>O2399*H2399</f>
        <v>0</v>
      </c>
      <c r="Q2399" s="201">
        <v>4.8900000000000002E-3</v>
      </c>
      <c r="R2399" s="201">
        <f>Q2399*H2399</f>
        <v>0.20514528000000001</v>
      </c>
      <c r="S2399" s="201">
        <v>0</v>
      </c>
      <c r="T2399" s="202">
        <f>S2399*H2399</f>
        <v>0</v>
      </c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R2399" s="203" t="s">
        <v>279</v>
      </c>
      <c r="AT2399" s="203" t="s">
        <v>274</v>
      </c>
      <c r="AU2399" s="203" t="s">
        <v>291</v>
      </c>
      <c r="AY2399" s="17" t="s">
        <v>272</v>
      </c>
      <c r="BE2399" s="204">
        <f>IF(N2399="základní",J2399,0)</f>
        <v>0</v>
      </c>
      <c r="BF2399" s="204">
        <f>IF(N2399="snížená",J2399,0)</f>
        <v>0</v>
      </c>
      <c r="BG2399" s="204">
        <f>IF(N2399="zákl. přenesená",J2399,0)</f>
        <v>0</v>
      </c>
      <c r="BH2399" s="204">
        <f>IF(N2399="sníž. přenesená",J2399,0)</f>
        <v>0</v>
      </c>
      <c r="BI2399" s="204">
        <f>IF(N2399="nulová",J2399,0)</f>
        <v>0</v>
      </c>
      <c r="BJ2399" s="17" t="s">
        <v>16</v>
      </c>
      <c r="BK2399" s="204">
        <f>ROUND(I2399*H2399,2)</f>
        <v>0</v>
      </c>
      <c r="BL2399" s="17" t="s">
        <v>279</v>
      </c>
      <c r="BM2399" s="203" t="s">
        <v>2125</v>
      </c>
    </row>
    <row r="2400" spans="1:65" s="13" customFormat="1" ht="22.5">
      <c r="B2400" s="210"/>
      <c r="C2400" s="211"/>
      <c r="D2400" s="212" t="s">
        <v>283</v>
      </c>
      <c r="E2400" s="213" t="s">
        <v>1</v>
      </c>
      <c r="F2400" s="214" t="s">
        <v>2076</v>
      </c>
      <c r="G2400" s="211"/>
      <c r="H2400" s="213" t="s">
        <v>1</v>
      </c>
      <c r="I2400" s="215"/>
      <c r="J2400" s="211"/>
      <c r="K2400" s="211"/>
      <c r="L2400" s="216"/>
      <c r="M2400" s="217"/>
      <c r="N2400" s="218"/>
      <c r="O2400" s="218"/>
      <c r="P2400" s="218"/>
      <c r="Q2400" s="218"/>
      <c r="R2400" s="218"/>
      <c r="S2400" s="218"/>
      <c r="T2400" s="219"/>
      <c r="AT2400" s="220" t="s">
        <v>283</v>
      </c>
      <c r="AU2400" s="220" t="s">
        <v>291</v>
      </c>
      <c r="AV2400" s="13" t="s">
        <v>16</v>
      </c>
      <c r="AW2400" s="13" t="s">
        <v>32</v>
      </c>
      <c r="AX2400" s="13" t="s">
        <v>76</v>
      </c>
      <c r="AY2400" s="220" t="s">
        <v>272</v>
      </c>
    </row>
    <row r="2401" spans="1:65" s="13" customFormat="1" ht="11.25">
      <c r="B2401" s="210"/>
      <c r="C2401" s="211"/>
      <c r="D2401" s="212" t="s">
        <v>283</v>
      </c>
      <c r="E2401" s="213" t="s">
        <v>1</v>
      </c>
      <c r="F2401" s="214" t="s">
        <v>285</v>
      </c>
      <c r="G2401" s="211"/>
      <c r="H2401" s="213" t="s">
        <v>1</v>
      </c>
      <c r="I2401" s="215"/>
      <c r="J2401" s="211"/>
      <c r="K2401" s="211"/>
      <c r="L2401" s="216"/>
      <c r="M2401" s="217"/>
      <c r="N2401" s="218"/>
      <c r="O2401" s="218"/>
      <c r="P2401" s="218"/>
      <c r="Q2401" s="218"/>
      <c r="R2401" s="218"/>
      <c r="S2401" s="218"/>
      <c r="T2401" s="219"/>
      <c r="AT2401" s="220" t="s">
        <v>283</v>
      </c>
      <c r="AU2401" s="220" t="s">
        <v>291</v>
      </c>
      <c r="AV2401" s="13" t="s">
        <v>16</v>
      </c>
      <c r="AW2401" s="13" t="s">
        <v>32</v>
      </c>
      <c r="AX2401" s="13" t="s">
        <v>76</v>
      </c>
      <c r="AY2401" s="220" t="s">
        <v>272</v>
      </c>
    </row>
    <row r="2402" spans="1:65" s="13" customFormat="1" ht="11.25">
      <c r="B2402" s="210"/>
      <c r="C2402" s="211"/>
      <c r="D2402" s="212" t="s">
        <v>283</v>
      </c>
      <c r="E2402" s="213" t="s">
        <v>1</v>
      </c>
      <c r="F2402" s="214" t="s">
        <v>2077</v>
      </c>
      <c r="G2402" s="211"/>
      <c r="H2402" s="213" t="s">
        <v>1</v>
      </c>
      <c r="I2402" s="215"/>
      <c r="J2402" s="211"/>
      <c r="K2402" s="211"/>
      <c r="L2402" s="216"/>
      <c r="M2402" s="217"/>
      <c r="N2402" s="218"/>
      <c r="O2402" s="218"/>
      <c r="P2402" s="218"/>
      <c r="Q2402" s="218"/>
      <c r="R2402" s="218"/>
      <c r="S2402" s="218"/>
      <c r="T2402" s="219"/>
      <c r="AT2402" s="220" t="s">
        <v>283</v>
      </c>
      <c r="AU2402" s="220" t="s">
        <v>291</v>
      </c>
      <c r="AV2402" s="13" t="s">
        <v>16</v>
      </c>
      <c r="AW2402" s="13" t="s">
        <v>32</v>
      </c>
      <c r="AX2402" s="13" t="s">
        <v>76</v>
      </c>
      <c r="AY2402" s="220" t="s">
        <v>272</v>
      </c>
    </row>
    <row r="2403" spans="1:65" s="14" customFormat="1" ht="11.25">
      <c r="B2403" s="221"/>
      <c r="C2403" s="222"/>
      <c r="D2403" s="212" t="s">
        <v>283</v>
      </c>
      <c r="E2403" s="223" t="s">
        <v>1</v>
      </c>
      <c r="F2403" s="224" t="s">
        <v>2078</v>
      </c>
      <c r="G2403" s="222"/>
      <c r="H2403" s="225">
        <v>41.951999999999998</v>
      </c>
      <c r="I2403" s="226"/>
      <c r="J2403" s="222"/>
      <c r="K2403" s="222"/>
      <c r="L2403" s="227"/>
      <c r="M2403" s="228"/>
      <c r="N2403" s="229"/>
      <c r="O2403" s="229"/>
      <c r="P2403" s="229"/>
      <c r="Q2403" s="229"/>
      <c r="R2403" s="229"/>
      <c r="S2403" s="229"/>
      <c r="T2403" s="230"/>
      <c r="AT2403" s="231" t="s">
        <v>283</v>
      </c>
      <c r="AU2403" s="231" t="s">
        <v>291</v>
      </c>
      <c r="AV2403" s="14" t="s">
        <v>84</v>
      </c>
      <c r="AW2403" s="14" t="s">
        <v>32</v>
      </c>
      <c r="AX2403" s="14" t="s">
        <v>76</v>
      </c>
      <c r="AY2403" s="231" t="s">
        <v>272</v>
      </c>
    </row>
    <row r="2404" spans="1:65" s="2" customFormat="1" ht="37.9" customHeight="1">
      <c r="A2404" s="34"/>
      <c r="B2404" s="35"/>
      <c r="C2404" s="192" t="s">
        <v>2126</v>
      </c>
      <c r="D2404" s="192" t="s">
        <v>274</v>
      </c>
      <c r="E2404" s="193" t="s">
        <v>2127</v>
      </c>
      <c r="F2404" s="194" t="s">
        <v>2128</v>
      </c>
      <c r="G2404" s="195" t="s">
        <v>156</v>
      </c>
      <c r="H2404" s="196">
        <v>41.951999999999998</v>
      </c>
      <c r="I2404" s="197"/>
      <c r="J2404" s="198">
        <f>ROUND(I2404*H2404,2)</f>
        <v>0</v>
      </c>
      <c r="K2404" s="194" t="s">
        <v>1</v>
      </c>
      <c r="L2404" s="39"/>
      <c r="M2404" s="199" t="s">
        <v>1</v>
      </c>
      <c r="N2404" s="200" t="s">
        <v>41</v>
      </c>
      <c r="O2404" s="71"/>
      <c r="P2404" s="201">
        <f>O2404*H2404</f>
        <v>0</v>
      </c>
      <c r="Q2404" s="201">
        <v>5.0000000000000001E-3</v>
      </c>
      <c r="R2404" s="201">
        <f>Q2404*H2404</f>
        <v>0.20976</v>
      </c>
      <c r="S2404" s="201">
        <v>0</v>
      </c>
      <c r="T2404" s="202">
        <f>S2404*H2404</f>
        <v>0</v>
      </c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R2404" s="203" t="s">
        <v>279</v>
      </c>
      <c r="AT2404" s="203" t="s">
        <v>274</v>
      </c>
      <c r="AU2404" s="203" t="s">
        <v>291</v>
      </c>
      <c r="AY2404" s="17" t="s">
        <v>272</v>
      </c>
      <c r="BE2404" s="204">
        <f>IF(N2404="základní",J2404,0)</f>
        <v>0</v>
      </c>
      <c r="BF2404" s="204">
        <f>IF(N2404="snížená",J2404,0)</f>
        <v>0</v>
      </c>
      <c r="BG2404" s="204">
        <f>IF(N2404="zákl. přenesená",J2404,0)</f>
        <v>0</v>
      </c>
      <c r="BH2404" s="204">
        <f>IF(N2404="sníž. přenesená",J2404,0)</f>
        <v>0</v>
      </c>
      <c r="BI2404" s="204">
        <f>IF(N2404="nulová",J2404,0)</f>
        <v>0</v>
      </c>
      <c r="BJ2404" s="17" t="s">
        <v>16</v>
      </c>
      <c r="BK2404" s="204">
        <f>ROUND(I2404*H2404,2)</f>
        <v>0</v>
      </c>
      <c r="BL2404" s="17" t="s">
        <v>279</v>
      </c>
      <c r="BM2404" s="203" t="s">
        <v>2129</v>
      </c>
    </row>
    <row r="2405" spans="1:65" s="13" customFormat="1" ht="22.5">
      <c r="B2405" s="210"/>
      <c r="C2405" s="211"/>
      <c r="D2405" s="212" t="s">
        <v>283</v>
      </c>
      <c r="E2405" s="213" t="s">
        <v>1</v>
      </c>
      <c r="F2405" s="214" t="s">
        <v>2076</v>
      </c>
      <c r="G2405" s="211"/>
      <c r="H2405" s="213" t="s">
        <v>1</v>
      </c>
      <c r="I2405" s="215"/>
      <c r="J2405" s="211"/>
      <c r="K2405" s="211"/>
      <c r="L2405" s="216"/>
      <c r="M2405" s="217"/>
      <c r="N2405" s="218"/>
      <c r="O2405" s="218"/>
      <c r="P2405" s="218"/>
      <c r="Q2405" s="218"/>
      <c r="R2405" s="218"/>
      <c r="S2405" s="218"/>
      <c r="T2405" s="219"/>
      <c r="AT2405" s="220" t="s">
        <v>283</v>
      </c>
      <c r="AU2405" s="220" t="s">
        <v>291</v>
      </c>
      <c r="AV2405" s="13" t="s">
        <v>16</v>
      </c>
      <c r="AW2405" s="13" t="s">
        <v>32</v>
      </c>
      <c r="AX2405" s="13" t="s">
        <v>76</v>
      </c>
      <c r="AY2405" s="220" t="s">
        <v>272</v>
      </c>
    </row>
    <row r="2406" spans="1:65" s="13" customFormat="1" ht="11.25">
      <c r="B2406" s="210"/>
      <c r="C2406" s="211"/>
      <c r="D2406" s="212" t="s">
        <v>283</v>
      </c>
      <c r="E2406" s="213" t="s">
        <v>1</v>
      </c>
      <c r="F2406" s="214" t="s">
        <v>285</v>
      </c>
      <c r="G2406" s="211"/>
      <c r="H2406" s="213" t="s">
        <v>1</v>
      </c>
      <c r="I2406" s="215"/>
      <c r="J2406" s="211"/>
      <c r="K2406" s="211"/>
      <c r="L2406" s="216"/>
      <c r="M2406" s="217"/>
      <c r="N2406" s="218"/>
      <c r="O2406" s="218"/>
      <c r="P2406" s="218"/>
      <c r="Q2406" s="218"/>
      <c r="R2406" s="218"/>
      <c r="S2406" s="218"/>
      <c r="T2406" s="219"/>
      <c r="AT2406" s="220" t="s">
        <v>283</v>
      </c>
      <c r="AU2406" s="220" t="s">
        <v>291</v>
      </c>
      <c r="AV2406" s="13" t="s">
        <v>16</v>
      </c>
      <c r="AW2406" s="13" t="s">
        <v>32</v>
      </c>
      <c r="AX2406" s="13" t="s">
        <v>76</v>
      </c>
      <c r="AY2406" s="220" t="s">
        <v>272</v>
      </c>
    </row>
    <row r="2407" spans="1:65" s="13" customFormat="1" ht="11.25">
      <c r="B2407" s="210"/>
      <c r="C2407" s="211"/>
      <c r="D2407" s="212" t="s">
        <v>283</v>
      </c>
      <c r="E2407" s="213" t="s">
        <v>1</v>
      </c>
      <c r="F2407" s="214" t="s">
        <v>2077</v>
      </c>
      <c r="G2407" s="211"/>
      <c r="H2407" s="213" t="s">
        <v>1</v>
      </c>
      <c r="I2407" s="215"/>
      <c r="J2407" s="211"/>
      <c r="K2407" s="211"/>
      <c r="L2407" s="216"/>
      <c r="M2407" s="217"/>
      <c r="N2407" s="218"/>
      <c r="O2407" s="218"/>
      <c r="P2407" s="218"/>
      <c r="Q2407" s="218"/>
      <c r="R2407" s="218"/>
      <c r="S2407" s="218"/>
      <c r="T2407" s="219"/>
      <c r="AT2407" s="220" t="s">
        <v>283</v>
      </c>
      <c r="AU2407" s="220" t="s">
        <v>291</v>
      </c>
      <c r="AV2407" s="13" t="s">
        <v>16</v>
      </c>
      <c r="AW2407" s="13" t="s">
        <v>32</v>
      </c>
      <c r="AX2407" s="13" t="s">
        <v>76</v>
      </c>
      <c r="AY2407" s="220" t="s">
        <v>272</v>
      </c>
    </row>
    <row r="2408" spans="1:65" s="14" customFormat="1" ht="11.25">
      <c r="B2408" s="221"/>
      <c r="C2408" s="222"/>
      <c r="D2408" s="212" t="s">
        <v>283</v>
      </c>
      <c r="E2408" s="223" t="s">
        <v>1</v>
      </c>
      <c r="F2408" s="224" t="s">
        <v>2078</v>
      </c>
      <c r="G2408" s="222"/>
      <c r="H2408" s="225">
        <v>41.951999999999998</v>
      </c>
      <c r="I2408" s="226"/>
      <c r="J2408" s="222"/>
      <c r="K2408" s="222"/>
      <c r="L2408" s="227"/>
      <c r="M2408" s="228"/>
      <c r="N2408" s="229"/>
      <c r="O2408" s="229"/>
      <c r="P2408" s="229"/>
      <c r="Q2408" s="229"/>
      <c r="R2408" s="229"/>
      <c r="S2408" s="229"/>
      <c r="T2408" s="230"/>
      <c r="AT2408" s="231" t="s">
        <v>283</v>
      </c>
      <c r="AU2408" s="231" t="s">
        <v>291</v>
      </c>
      <c r="AV2408" s="14" t="s">
        <v>84</v>
      </c>
      <c r="AW2408" s="14" t="s">
        <v>32</v>
      </c>
      <c r="AX2408" s="14" t="s">
        <v>76</v>
      </c>
      <c r="AY2408" s="231" t="s">
        <v>272</v>
      </c>
    </row>
    <row r="2409" spans="1:65" s="2" customFormat="1" ht="37.9" customHeight="1">
      <c r="A2409" s="34"/>
      <c r="B2409" s="35"/>
      <c r="C2409" s="192" t="s">
        <v>2130</v>
      </c>
      <c r="D2409" s="192" t="s">
        <v>274</v>
      </c>
      <c r="E2409" s="193" t="s">
        <v>2131</v>
      </c>
      <c r="F2409" s="194" t="s">
        <v>2132</v>
      </c>
      <c r="G2409" s="195" t="s">
        <v>156</v>
      </c>
      <c r="H2409" s="196">
        <v>1477.06</v>
      </c>
      <c r="I2409" s="197"/>
      <c r="J2409" s="198">
        <f>ROUND(I2409*H2409,2)</f>
        <v>0</v>
      </c>
      <c r="K2409" s="194" t="s">
        <v>1</v>
      </c>
      <c r="L2409" s="39"/>
      <c r="M2409" s="199" t="s">
        <v>1</v>
      </c>
      <c r="N2409" s="200" t="s">
        <v>41</v>
      </c>
      <c r="O2409" s="71"/>
      <c r="P2409" s="201">
        <f>O2409*H2409</f>
        <v>0</v>
      </c>
      <c r="Q2409" s="201">
        <v>5.0000000000000001E-3</v>
      </c>
      <c r="R2409" s="201">
        <f>Q2409*H2409</f>
        <v>7.3853</v>
      </c>
      <c r="S2409" s="201">
        <v>0</v>
      </c>
      <c r="T2409" s="202">
        <f>S2409*H2409</f>
        <v>0</v>
      </c>
      <c r="U2409" s="34"/>
      <c r="V2409" s="34"/>
      <c r="W2409" s="34"/>
      <c r="X2409" s="34"/>
      <c r="Y2409" s="34"/>
      <c r="Z2409" s="34"/>
      <c r="AA2409" s="34"/>
      <c r="AB2409" s="34"/>
      <c r="AC2409" s="34"/>
      <c r="AD2409" s="34"/>
      <c r="AE2409" s="34"/>
      <c r="AR2409" s="203" t="s">
        <v>279</v>
      </c>
      <c r="AT2409" s="203" t="s">
        <v>274</v>
      </c>
      <c r="AU2409" s="203" t="s">
        <v>291</v>
      </c>
      <c r="AY2409" s="17" t="s">
        <v>272</v>
      </c>
      <c r="BE2409" s="204">
        <f>IF(N2409="základní",J2409,0)</f>
        <v>0</v>
      </c>
      <c r="BF2409" s="204">
        <f>IF(N2409="snížená",J2409,0)</f>
        <v>0</v>
      </c>
      <c r="BG2409" s="204">
        <f>IF(N2409="zákl. přenesená",J2409,0)</f>
        <v>0</v>
      </c>
      <c r="BH2409" s="204">
        <f>IF(N2409="sníž. přenesená",J2409,0)</f>
        <v>0</v>
      </c>
      <c r="BI2409" s="204">
        <f>IF(N2409="nulová",J2409,0)</f>
        <v>0</v>
      </c>
      <c r="BJ2409" s="17" t="s">
        <v>16</v>
      </c>
      <c r="BK2409" s="204">
        <f>ROUND(I2409*H2409,2)</f>
        <v>0</v>
      </c>
      <c r="BL2409" s="17" t="s">
        <v>279</v>
      </c>
      <c r="BM2409" s="203" t="s">
        <v>2133</v>
      </c>
    </row>
    <row r="2410" spans="1:65" s="13" customFormat="1" ht="22.5">
      <c r="B2410" s="210"/>
      <c r="C2410" s="211"/>
      <c r="D2410" s="212" t="s">
        <v>283</v>
      </c>
      <c r="E2410" s="213" t="s">
        <v>1</v>
      </c>
      <c r="F2410" s="214" t="s">
        <v>1977</v>
      </c>
      <c r="G2410" s="211"/>
      <c r="H2410" s="213" t="s">
        <v>1</v>
      </c>
      <c r="I2410" s="215"/>
      <c r="J2410" s="211"/>
      <c r="K2410" s="211"/>
      <c r="L2410" s="216"/>
      <c r="M2410" s="217"/>
      <c r="N2410" s="218"/>
      <c r="O2410" s="218"/>
      <c r="P2410" s="218"/>
      <c r="Q2410" s="218"/>
      <c r="R2410" s="218"/>
      <c r="S2410" s="218"/>
      <c r="T2410" s="219"/>
      <c r="AT2410" s="220" t="s">
        <v>283</v>
      </c>
      <c r="AU2410" s="220" t="s">
        <v>291</v>
      </c>
      <c r="AV2410" s="13" t="s">
        <v>16</v>
      </c>
      <c r="AW2410" s="13" t="s">
        <v>32</v>
      </c>
      <c r="AX2410" s="13" t="s">
        <v>76</v>
      </c>
      <c r="AY2410" s="220" t="s">
        <v>272</v>
      </c>
    </row>
    <row r="2411" spans="1:65" s="13" customFormat="1" ht="11.25">
      <c r="B2411" s="210"/>
      <c r="C2411" s="211"/>
      <c r="D2411" s="212" t="s">
        <v>283</v>
      </c>
      <c r="E2411" s="213" t="s">
        <v>1</v>
      </c>
      <c r="F2411" s="214" t="s">
        <v>285</v>
      </c>
      <c r="G2411" s="211"/>
      <c r="H2411" s="213" t="s">
        <v>1</v>
      </c>
      <c r="I2411" s="215"/>
      <c r="J2411" s="211"/>
      <c r="K2411" s="211"/>
      <c r="L2411" s="216"/>
      <c r="M2411" s="217"/>
      <c r="N2411" s="218"/>
      <c r="O2411" s="218"/>
      <c r="P2411" s="218"/>
      <c r="Q2411" s="218"/>
      <c r="R2411" s="218"/>
      <c r="S2411" s="218"/>
      <c r="T2411" s="219"/>
      <c r="AT2411" s="220" t="s">
        <v>283</v>
      </c>
      <c r="AU2411" s="220" t="s">
        <v>291</v>
      </c>
      <c r="AV2411" s="13" t="s">
        <v>16</v>
      </c>
      <c r="AW2411" s="13" t="s">
        <v>32</v>
      </c>
      <c r="AX2411" s="13" t="s">
        <v>76</v>
      </c>
      <c r="AY2411" s="220" t="s">
        <v>272</v>
      </c>
    </row>
    <row r="2412" spans="1:65" s="13" customFormat="1" ht="11.25">
      <c r="B2412" s="210"/>
      <c r="C2412" s="211"/>
      <c r="D2412" s="212" t="s">
        <v>283</v>
      </c>
      <c r="E2412" s="213" t="s">
        <v>1</v>
      </c>
      <c r="F2412" s="214" t="s">
        <v>2056</v>
      </c>
      <c r="G2412" s="211"/>
      <c r="H2412" s="213" t="s">
        <v>1</v>
      </c>
      <c r="I2412" s="215"/>
      <c r="J2412" s="211"/>
      <c r="K2412" s="211"/>
      <c r="L2412" s="216"/>
      <c r="M2412" s="217"/>
      <c r="N2412" s="218"/>
      <c r="O2412" s="218"/>
      <c r="P2412" s="218"/>
      <c r="Q2412" s="218"/>
      <c r="R2412" s="218"/>
      <c r="S2412" s="218"/>
      <c r="T2412" s="219"/>
      <c r="AT2412" s="220" t="s">
        <v>283</v>
      </c>
      <c r="AU2412" s="220" t="s">
        <v>291</v>
      </c>
      <c r="AV2412" s="13" t="s">
        <v>16</v>
      </c>
      <c r="AW2412" s="13" t="s">
        <v>32</v>
      </c>
      <c r="AX2412" s="13" t="s">
        <v>76</v>
      </c>
      <c r="AY2412" s="220" t="s">
        <v>272</v>
      </c>
    </row>
    <row r="2413" spans="1:65" s="13" customFormat="1" ht="11.25">
      <c r="B2413" s="210"/>
      <c r="C2413" s="211"/>
      <c r="D2413" s="212" t="s">
        <v>283</v>
      </c>
      <c r="E2413" s="213" t="s">
        <v>1</v>
      </c>
      <c r="F2413" s="214" t="s">
        <v>1979</v>
      </c>
      <c r="G2413" s="211"/>
      <c r="H2413" s="213" t="s">
        <v>1</v>
      </c>
      <c r="I2413" s="215"/>
      <c r="J2413" s="211"/>
      <c r="K2413" s="211"/>
      <c r="L2413" s="216"/>
      <c r="M2413" s="217"/>
      <c r="N2413" s="218"/>
      <c r="O2413" s="218"/>
      <c r="P2413" s="218"/>
      <c r="Q2413" s="218"/>
      <c r="R2413" s="218"/>
      <c r="S2413" s="218"/>
      <c r="T2413" s="219"/>
      <c r="AT2413" s="220" t="s">
        <v>283</v>
      </c>
      <c r="AU2413" s="220" t="s">
        <v>291</v>
      </c>
      <c r="AV2413" s="13" t="s">
        <v>16</v>
      </c>
      <c r="AW2413" s="13" t="s">
        <v>32</v>
      </c>
      <c r="AX2413" s="13" t="s">
        <v>76</v>
      </c>
      <c r="AY2413" s="220" t="s">
        <v>272</v>
      </c>
    </row>
    <row r="2414" spans="1:65" s="14" customFormat="1" ht="11.25">
      <c r="B2414" s="221"/>
      <c r="C2414" s="222"/>
      <c r="D2414" s="212" t="s">
        <v>283</v>
      </c>
      <c r="E2414" s="223" t="s">
        <v>1</v>
      </c>
      <c r="F2414" s="224" t="s">
        <v>2105</v>
      </c>
      <c r="G2414" s="222"/>
      <c r="H2414" s="225">
        <v>257.42099999999999</v>
      </c>
      <c r="I2414" s="226"/>
      <c r="J2414" s="222"/>
      <c r="K2414" s="222"/>
      <c r="L2414" s="227"/>
      <c r="M2414" s="228"/>
      <c r="N2414" s="229"/>
      <c r="O2414" s="229"/>
      <c r="P2414" s="229"/>
      <c r="Q2414" s="229"/>
      <c r="R2414" s="229"/>
      <c r="S2414" s="229"/>
      <c r="T2414" s="230"/>
      <c r="AT2414" s="231" t="s">
        <v>283</v>
      </c>
      <c r="AU2414" s="231" t="s">
        <v>291</v>
      </c>
      <c r="AV2414" s="14" t="s">
        <v>84</v>
      </c>
      <c r="AW2414" s="14" t="s">
        <v>32</v>
      </c>
      <c r="AX2414" s="14" t="s">
        <v>76</v>
      </c>
      <c r="AY2414" s="231" t="s">
        <v>272</v>
      </c>
    </row>
    <row r="2415" spans="1:65" s="14" customFormat="1" ht="11.25">
      <c r="B2415" s="221"/>
      <c r="C2415" s="222"/>
      <c r="D2415" s="212" t="s">
        <v>283</v>
      </c>
      <c r="E2415" s="223" t="s">
        <v>1</v>
      </c>
      <c r="F2415" s="224" t="s">
        <v>2106</v>
      </c>
      <c r="G2415" s="222"/>
      <c r="H2415" s="225">
        <v>50.15</v>
      </c>
      <c r="I2415" s="226"/>
      <c r="J2415" s="222"/>
      <c r="K2415" s="222"/>
      <c r="L2415" s="227"/>
      <c r="M2415" s="228"/>
      <c r="N2415" s="229"/>
      <c r="O2415" s="229"/>
      <c r="P2415" s="229"/>
      <c r="Q2415" s="229"/>
      <c r="R2415" s="229"/>
      <c r="S2415" s="229"/>
      <c r="T2415" s="230"/>
      <c r="AT2415" s="231" t="s">
        <v>283</v>
      </c>
      <c r="AU2415" s="231" t="s">
        <v>291</v>
      </c>
      <c r="AV2415" s="14" t="s">
        <v>84</v>
      </c>
      <c r="AW2415" s="14" t="s">
        <v>32</v>
      </c>
      <c r="AX2415" s="14" t="s">
        <v>76</v>
      </c>
      <c r="AY2415" s="231" t="s">
        <v>272</v>
      </c>
    </row>
    <row r="2416" spans="1:65" s="13" customFormat="1" ht="11.25">
      <c r="B2416" s="210"/>
      <c r="C2416" s="211"/>
      <c r="D2416" s="212" t="s">
        <v>283</v>
      </c>
      <c r="E2416" s="213" t="s">
        <v>1</v>
      </c>
      <c r="F2416" s="214" t="s">
        <v>1994</v>
      </c>
      <c r="G2416" s="211"/>
      <c r="H2416" s="213" t="s">
        <v>1</v>
      </c>
      <c r="I2416" s="215"/>
      <c r="J2416" s="211"/>
      <c r="K2416" s="211"/>
      <c r="L2416" s="216"/>
      <c r="M2416" s="217"/>
      <c r="N2416" s="218"/>
      <c r="O2416" s="218"/>
      <c r="P2416" s="218"/>
      <c r="Q2416" s="218"/>
      <c r="R2416" s="218"/>
      <c r="S2416" s="218"/>
      <c r="T2416" s="219"/>
      <c r="AT2416" s="220" t="s">
        <v>283</v>
      </c>
      <c r="AU2416" s="220" t="s">
        <v>291</v>
      </c>
      <c r="AV2416" s="13" t="s">
        <v>16</v>
      </c>
      <c r="AW2416" s="13" t="s">
        <v>32</v>
      </c>
      <c r="AX2416" s="13" t="s">
        <v>76</v>
      </c>
      <c r="AY2416" s="220" t="s">
        <v>272</v>
      </c>
    </row>
    <row r="2417" spans="2:51" s="14" customFormat="1" ht="11.25">
      <c r="B2417" s="221"/>
      <c r="C2417" s="222"/>
      <c r="D2417" s="212" t="s">
        <v>283</v>
      </c>
      <c r="E2417" s="223" t="s">
        <v>1</v>
      </c>
      <c r="F2417" s="224" t="s">
        <v>2107</v>
      </c>
      <c r="G2417" s="222"/>
      <c r="H2417" s="225">
        <v>333.68</v>
      </c>
      <c r="I2417" s="226"/>
      <c r="J2417" s="222"/>
      <c r="K2417" s="222"/>
      <c r="L2417" s="227"/>
      <c r="M2417" s="228"/>
      <c r="N2417" s="229"/>
      <c r="O2417" s="229"/>
      <c r="P2417" s="229"/>
      <c r="Q2417" s="229"/>
      <c r="R2417" s="229"/>
      <c r="S2417" s="229"/>
      <c r="T2417" s="230"/>
      <c r="AT2417" s="231" t="s">
        <v>283</v>
      </c>
      <c r="AU2417" s="231" t="s">
        <v>291</v>
      </c>
      <c r="AV2417" s="14" t="s">
        <v>84</v>
      </c>
      <c r="AW2417" s="14" t="s">
        <v>32</v>
      </c>
      <c r="AX2417" s="14" t="s">
        <v>76</v>
      </c>
      <c r="AY2417" s="231" t="s">
        <v>272</v>
      </c>
    </row>
    <row r="2418" spans="2:51" s="14" customFormat="1" ht="11.25">
      <c r="B2418" s="221"/>
      <c r="C2418" s="222"/>
      <c r="D2418" s="212" t="s">
        <v>283</v>
      </c>
      <c r="E2418" s="223" t="s">
        <v>1</v>
      </c>
      <c r="F2418" s="224" t="s">
        <v>2108</v>
      </c>
      <c r="G2418" s="222"/>
      <c r="H2418" s="225">
        <v>52.784999999999997</v>
      </c>
      <c r="I2418" s="226"/>
      <c r="J2418" s="222"/>
      <c r="K2418" s="222"/>
      <c r="L2418" s="227"/>
      <c r="M2418" s="228"/>
      <c r="N2418" s="229"/>
      <c r="O2418" s="229"/>
      <c r="P2418" s="229"/>
      <c r="Q2418" s="229"/>
      <c r="R2418" s="229"/>
      <c r="S2418" s="229"/>
      <c r="T2418" s="230"/>
      <c r="AT2418" s="231" t="s">
        <v>283</v>
      </c>
      <c r="AU2418" s="231" t="s">
        <v>291</v>
      </c>
      <c r="AV2418" s="14" t="s">
        <v>84</v>
      </c>
      <c r="AW2418" s="14" t="s">
        <v>32</v>
      </c>
      <c r="AX2418" s="14" t="s">
        <v>76</v>
      </c>
      <c r="AY2418" s="231" t="s">
        <v>272</v>
      </c>
    </row>
    <row r="2419" spans="2:51" s="13" customFormat="1" ht="11.25">
      <c r="B2419" s="210"/>
      <c r="C2419" s="211"/>
      <c r="D2419" s="212" t="s">
        <v>283</v>
      </c>
      <c r="E2419" s="213" t="s">
        <v>1</v>
      </c>
      <c r="F2419" s="214" t="s">
        <v>1996</v>
      </c>
      <c r="G2419" s="211"/>
      <c r="H2419" s="213" t="s">
        <v>1</v>
      </c>
      <c r="I2419" s="215"/>
      <c r="J2419" s="211"/>
      <c r="K2419" s="211"/>
      <c r="L2419" s="216"/>
      <c r="M2419" s="217"/>
      <c r="N2419" s="218"/>
      <c r="O2419" s="218"/>
      <c r="P2419" s="218"/>
      <c r="Q2419" s="218"/>
      <c r="R2419" s="218"/>
      <c r="S2419" s="218"/>
      <c r="T2419" s="219"/>
      <c r="AT2419" s="220" t="s">
        <v>283</v>
      </c>
      <c r="AU2419" s="220" t="s">
        <v>291</v>
      </c>
      <c r="AV2419" s="13" t="s">
        <v>16</v>
      </c>
      <c r="AW2419" s="13" t="s">
        <v>32</v>
      </c>
      <c r="AX2419" s="13" t="s">
        <v>76</v>
      </c>
      <c r="AY2419" s="220" t="s">
        <v>272</v>
      </c>
    </row>
    <row r="2420" spans="2:51" s="14" customFormat="1" ht="11.25">
      <c r="B2420" s="221"/>
      <c r="C2420" s="222"/>
      <c r="D2420" s="212" t="s">
        <v>283</v>
      </c>
      <c r="E2420" s="223" t="s">
        <v>1</v>
      </c>
      <c r="F2420" s="224" t="s">
        <v>2109</v>
      </c>
      <c r="G2420" s="222"/>
      <c r="H2420" s="225">
        <v>186.96799999999999</v>
      </c>
      <c r="I2420" s="226"/>
      <c r="J2420" s="222"/>
      <c r="K2420" s="222"/>
      <c r="L2420" s="227"/>
      <c r="M2420" s="228"/>
      <c r="N2420" s="229"/>
      <c r="O2420" s="229"/>
      <c r="P2420" s="229"/>
      <c r="Q2420" s="229"/>
      <c r="R2420" s="229"/>
      <c r="S2420" s="229"/>
      <c r="T2420" s="230"/>
      <c r="AT2420" s="231" t="s">
        <v>283</v>
      </c>
      <c r="AU2420" s="231" t="s">
        <v>291</v>
      </c>
      <c r="AV2420" s="14" t="s">
        <v>84</v>
      </c>
      <c r="AW2420" s="14" t="s">
        <v>32</v>
      </c>
      <c r="AX2420" s="14" t="s">
        <v>76</v>
      </c>
      <c r="AY2420" s="231" t="s">
        <v>272</v>
      </c>
    </row>
    <row r="2421" spans="2:51" s="14" customFormat="1" ht="11.25">
      <c r="B2421" s="221"/>
      <c r="C2421" s="222"/>
      <c r="D2421" s="212" t="s">
        <v>283</v>
      </c>
      <c r="E2421" s="223" t="s">
        <v>1</v>
      </c>
      <c r="F2421" s="224" t="s">
        <v>2110</v>
      </c>
      <c r="G2421" s="222"/>
      <c r="H2421" s="225">
        <v>30.515000000000001</v>
      </c>
      <c r="I2421" s="226"/>
      <c r="J2421" s="222"/>
      <c r="K2421" s="222"/>
      <c r="L2421" s="227"/>
      <c r="M2421" s="228"/>
      <c r="N2421" s="229"/>
      <c r="O2421" s="229"/>
      <c r="P2421" s="229"/>
      <c r="Q2421" s="229"/>
      <c r="R2421" s="229"/>
      <c r="S2421" s="229"/>
      <c r="T2421" s="230"/>
      <c r="AT2421" s="231" t="s">
        <v>283</v>
      </c>
      <c r="AU2421" s="231" t="s">
        <v>291</v>
      </c>
      <c r="AV2421" s="14" t="s">
        <v>84</v>
      </c>
      <c r="AW2421" s="14" t="s">
        <v>32</v>
      </c>
      <c r="AX2421" s="14" t="s">
        <v>76</v>
      </c>
      <c r="AY2421" s="231" t="s">
        <v>272</v>
      </c>
    </row>
    <row r="2422" spans="2:51" s="13" customFormat="1" ht="11.25">
      <c r="B2422" s="210"/>
      <c r="C2422" s="211"/>
      <c r="D2422" s="212" t="s">
        <v>283</v>
      </c>
      <c r="E2422" s="213" t="s">
        <v>1</v>
      </c>
      <c r="F2422" s="214" t="s">
        <v>2060</v>
      </c>
      <c r="G2422" s="211"/>
      <c r="H2422" s="213" t="s">
        <v>1</v>
      </c>
      <c r="I2422" s="215"/>
      <c r="J2422" s="211"/>
      <c r="K2422" s="211"/>
      <c r="L2422" s="216"/>
      <c r="M2422" s="217"/>
      <c r="N2422" s="218"/>
      <c r="O2422" s="218"/>
      <c r="P2422" s="218"/>
      <c r="Q2422" s="218"/>
      <c r="R2422" s="218"/>
      <c r="S2422" s="218"/>
      <c r="T2422" s="219"/>
      <c r="AT2422" s="220" t="s">
        <v>283</v>
      </c>
      <c r="AU2422" s="220" t="s">
        <v>291</v>
      </c>
      <c r="AV2422" s="13" t="s">
        <v>16</v>
      </c>
      <c r="AW2422" s="13" t="s">
        <v>32</v>
      </c>
      <c r="AX2422" s="13" t="s">
        <v>76</v>
      </c>
      <c r="AY2422" s="220" t="s">
        <v>272</v>
      </c>
    </row>
    <row r="2423" spans="2:51" s="14" customFormat="1" ht="11.25">
      <c r="B2423" s="221"/>
      <c r="C2423" s="222"/>
      <c r="D2423" s="212" t="s">
        <v>283</v>
      </c>
      <c r="E2423" s="223" t="s">
        <v>1</v>
      </c>
      <c r="F2423" s="224" t="s">
        <v>2061</v>
      </c>
      <c r="G2423" s="222"/>
      <c r="H2423" s="225">
        <v>85.138999999999996</v>
      </c>
      <c r="I2423" s="226"/>
      <c r="J2423" s="222"/>
      <c r="K2423" s="222"/>
      <c r="L2423" s="227"/>
      <c r="M2423" s="228"/>
      <c r="N2423" s="229"/>
      <c r="O2423" s="229"/>
      <c r="P2423" s="229"/>
      <c r="Q2423" s="229"/>
      <c r="R2423" s="229"/>
      <c r="S2423" s="229"/>
      <c r="T2423" s="230"/>
      <c r="AT2423" s="231" t="s">
        <v>283</v>
      </c>
      <c r="AU2423" s="231" t="s">
        <v>291</v>
      </c>
      <c r="AV2423" s="14" t="s">
        <v>84</v>
      </c>
      <c r="AW2423" s="14" t="s">
        <v>32</v>
      </c>
      <c r="AX2423" s="14" t="s">
        <v>76</v>
      </c>
      <c r="AY2423" s="231" t="s">
        <v>272</v>
      </c>
    </row>
    <row r="2424" spans="2:51" s="13" customFormat="1" ht="11.25">
      <c r="B2424" s="210"/>
      <c r="C2424" s="211"/>
      <c r="D2424" s="212" t="s">
        <v>283</v>
      </c>
      <c r="E2424" s="213" t="s">
        <v>1</v>
      </c>
      <c r="F2424" s="214" t="s">
        <v>285</v>
      </c>
      <c r="G2424" s="211"/>
      <c r="H2424" s="213" t="s">
        <v>1</v>
      </c>
      <c r="I2424" s="215"/>
      <c r="J2424" s="211"/>
      <c r="K2424" s="211"/>
      <c r="L2424" s="216"/>
      <c r="M2424" s="217"/>
      <c r="N2424" s="218"/>
      <c r="O2424" s="218"/>
      <c r="P2424" s="218"/>
      <c r="Q2424" s="218"/>
      <c r="R2424" s="218"/>
      <c r="S2424" s="218"/>
      <c r="T2424" s="219"/>
      <c r="AT2424" s="220" t="s">
        <v>283</v>
      </c>
      <c r="AU2424" s="220" t="s">
        <v>291</v>
      </c>
      <c r="AV2424" s="13" t="s">
        <v>16</v>
      </c>
      <c r="AW2424" s="13" t="s">
        <v>32</v>
      </c>
      <c r="AX2424" s="13" t="s">
        <v>76</v>
      </c>
      <c r="AY2424" s="220" t="s">
        <v>272</v>
      </c>
    </row>
    <row r="2425" spans="2:51" s="13" customFormat="1" ht="11.25">
      <c r="B2425" s="210"/>
      <c r="C2425" s="211"/>
      <c r="D2425" s="212" t="s">
        <v>283</v>
      </c>
      <c r="E2425" s="213" t="s">
        <v>1</v>
      </c>
      <c r="F2425" s="214" t="s">
        <v>2038</v>
      </c>
      <c r="G2425" s="211"/>
      <c r="H2425" s="213" t="s">
        <v>1</v>
      </c>
      <c r="I2425" s="215"/>
      <c r="J2425" s="211"/>
      <c r="K2425" s="211"/>
      <c r="L2425" s="216"/>
      <c r="M2425" s="217"/>
      <c r="N2425" s="218"/>
      <c r="O2425" s="218"/>
      <c r="P2425" s="218"/>
      <c r="Q2425" s="218"/>
      <c r="R2425" s="218"/>
      <c r="S2425" s="218"/>
      <c r="T2425" s="219"/>
      <c r="AT2425" s="220" t="s">
        <v>283</v>
      </c>
      <c r="AU2425" s="220" t="s">
        <v>291</v>
      </c>
      <c r="AV2425" s="13" t="s">
        <v>16</v>
      </c>
      <c r="AW2425" s="13" t="s">
        <v>32</v>
      </c>
      <c r="AX2425" s="13" t="s">
        <v>76</v>
      </c>
      <c r="AY2425" s="220" t="s">
        <v>272</v>
      </c>
    </row>
    <row r="2426" spans="2:51" s="13" customFormat="1" ht="11.25">
      <c r="B2426" s="210"/>
      <c r="C2426" s="211"/>
      <c r="D2426" s="212" t="s">
        <v>283</v>
      </c>
      <c r="E2426" s="213" t="s">
        <v>1</v>
      </c>
      <c r="F2426" s="214" t="s">
        <v>1979</v>
      </c>
      <c r="G2426" s="211"/>
      <c r="H2426" s="213" t="s">
        <v>1</v>
      </c>
      <c r="I2426" s="215"/>
      <c r="J2426" s="211"/>
      <c r="K2426" s="211"/>
      <c r="L2426" s="216"/>
      <c r="M2426" s="217"/>
      <c r="N2426" s="218"/>
      <c r="O2426" s="218"/>
      <c r="P2426" s="218"/>
      <c r="Q2426" s="218"/>
      <c r="R2426" s="218"/>
      <c r="S2426" s="218"/>
      <c r="T2426" s="219"/>
      <c r="AT2426" s="220" t="s">
        <v>283</v>
      </c>
      <c r="AU2426" s="220" t="s">
        <v>291</v>
      </c>
      <c r="AV2426" s="13" t="s">
        <v>16</v>
      </c>
      <c r="AW2426" s="13" t="s">
        <v>32</v>
      </c>
      <c r="AX2426" s="13" t="s">
        <v>76</v>
      </c>
      <c r="AY2426" s="220" t="s">
        <v>272</v>
      </c>
    </row>
    <row r="2427" spans="2:51" s="14" customFormat="1" ht="11.25">
      <c r="B2427" s="221"/>
      <c r="C2427" s="222"/>
      <c r="D2427" s="212" t="s">
        <v>283</v>
      </c>
      <c r="E2427" s="223" t="s">
        <v>1</v>
      </c>
      <c r="F2427" s="224" t="s">
        <v>2111</v>
      </c>
      <c r="G2427" s="222"/>
      <c r="H2427" s="225">
        <v>16.5</v>
      </c>
      <c r="I2427" s="226"/>
      <c r="J2427" s="222"/>
      <c r="K2427" s="222"/>
      <c r="L2427" s="227"/>
      <c r="M2427" s="228"/>
      <c r="N2427" s="229"/>
      <c r="O2427" s="229"/>
      <c r="P2427" s="229"/>
      <c r="Q2427" s="229"/>
      <c r="R2427" s="229"/>
      <c r="S2427" s="229"/>
      <c r="T2427" s="230"/>
      <c r="AT2427" s="231" t="s">
        <v>283</v>
      </c>
      <c r="AU2427" s="231" t="s">
        <v>291</v>
      </c>
      <c r="AV2427" s="14" t="s">
        <v>84</v>
      </c>
      <c r="AW2427" s="14" t="s">
        <v>32</v>
      </c>
      <c r="AX2427" s="14" t="s">
        <v>76</v>
      </c>
      <c r="AY2427" s="231" t="s">
        <v>272</v>
      </c>
    </row>
    <row r="2428" spans="2:51" s="14" customFormat="1" ht="22.5">
      <c r="B2428" s="221"/>
      <c r="C2428" s="222"/>
      <c r="D2428" s="212" t="s">
        <v>283</v>
      </c>
      <c r="E2428" s="223" t="s">
        <v>1</v>
      </c>
      <c r="F2428" s="224" t="s">
        <v>2112</v>
      </c>
      <c r="G2428" s="222"/>
      <c r="H2428" s="225">
        <v>32.953000000000003</v>
      </c>
      <c r="I2428" s="226"/>
      <c r="J2428" s="222"/>
      <c r="K2428" s="222"/>
      <c r="L2428" s="227"/>
      <c r="M2428" s="228"/>
      <c r="N2428" s="229"/>
      <c r="O2428" s="229"/>
      <c r="P2428" s="229"/>
      <c r="Q2428" s="229"/>
      <c r="R2428" s="229"/>
      <c r="S2428" s="229"/>
      <c r="T2428" s="230"/>
      <c r="AT2428" s="231" t="s">
        <v>283</v>
      </c>
      <c r="AU2428" s="231" t="s">
        <v>291</v>
      </c>
      <c r="AV2428" s="14" t="s">
        <v>84</v>
      </c>
      <c r="AW2428" s="14" t="s">
        <v>32</v>
      </c>
      <c r="AX2428" s="14" t="s">
        <v>76</v>
      </c>
      <c r="AY2428" s="231" t="s">
        <v>272</v>
      </c>
    </row>
    <row r="2429" spans="2:51" s="13" customFormat="1" ht="11.25">
      <c r="B2429" s="210"/>
      <c r="C2429" s="211"/>
      <c r="D2429" s="212" t="s">
        <v>283</v>
      </c>
      <c r="E2429" s="213" t="s">
        <v>1</v>
      </c>
      <c r="F2429" s="214" t="s">
        <v>1994</v>
      </c>
      <c r="G2429" s="211"/>
      <c r="H2429" s="213" t="s">
        <v>1</v>
      </c>
      <c r="I2429" s="215"/>
      <c r="J2429" s="211"/>
      <c r="K2429" s="211"/>
      <c r="L2429" s="216"/>
      <c r="M2429" s="217"/>
      <c r="N2429" s="218"/>
      <c r="O2429" s="218"/>
      <c r="P2429" s="218"/>
      <c r="Q2429" s="218"/>
      <c r="R2429" s="218"/>
      <c r="S2429" s="218"/>
      <c r="T2429" s="219"/>
      <c r="AT2429" s="220" t="s">
        <v>283</v>
      </c>
      <c r="AU2429" s="220" t="s">
        <v>291</v>
      </c>
      <c r="AV2429" s="13" t="s">
        <v>16</v>
      </c>
      <c r="AW2429" s="13" t="s">
        <v>32</v>
      </c>
      <c r="AX2429" s="13" t="s">
        <v>76</v>
      </c>
      <c r="AY2429" s="220" t="s">
        <v>272</v>
      </c>
    </row>
    <row r="2430" spans="2:51" s="14" customFormat="1" ht="11.25">
      <c r="B2430" s="221"/>
      <c r="C2430" s="222"/>
      <c r="D2430" s="212" t="s">
        <v>283</v>
      </c>
      <c r="E2430" s="223" t="s">
        <v>1</v>
      </c>
      <c r="F2430" s="224" t="s">
        <v>2113</v>
      </c>
      <c r="G2430" s="222"/>
      <c r="H2430" s="225">
        <v>65.289000000000001</v>
      </c>
      <c r="I2430" s="226"/>
      <c r="J2430" s="222"/>
      <c r="K2430" s="222"/>
      <c r="L2430" s="227"/>
      <c r="M2430" s="228"/>
      <c r="N2430" s="229"/>
      <c r="O2430" s="229"/>
      <c r="P2430" s="229"/>
      <c r="Q2430" s="229"/>
      <c r="R2430" s="229"/>
      <c r="S2430" s="229"/>
      <c r="T2430" s="230"/>
      <c r="AT2430" s="231" t="s">
        <v>283</v>
      </c>
      <c r="AU2430" s="231" t="s">
        <v>291</v>
      </c>
      <c r="AV2430" s="14" t="s">
        <v>84</v>
      </c>
      <c r="AW2430" s="14" t="s">
        <v>32</v>
      </c>
      <c r="AX2430" s="14" t="s">
        <v>76</v>
      </c>
      <c r="AY2430" s="231" t="s">
        <v>272</v>
      </c>
    </row>
    <row r="2431" spans="2:51" s="13" customFormat="1" ht="11.25">
      <c r="B2431" s="210"/>
      <c r="C2431" s="211"/>
      <c r="D2431" s="212" t="s">
        <v>283</v>
      </c>
      <c r="E2431" s="213" t="s">
        <v>1</v>
      </c>
      <c r="F2431" s="214" t="s">
        <v>1996</v>
      </c>
      <c r="G2431" s="211"/>
      <c r="H2431" s="213" t="s">
        <v>1</v>
      </c>
      <c r="I2431" s="215"/>
      <c r="J2431" s="211"/>
      <c r="K2431" s="211"/>
      <c r="L2431" s="216"/>
      <c r="M2431" s="217"/>
      <c r="N2431" s="218"/>
      <c r="O2431" s="218"/>
      <c r="P2431" s="218"/>
      <c r="Q2431" s="218"/>
      <c r="R2431" s="218"/>
      <c r="S2431" s="218"/>
      <c r="T2431" s="219"/>
      <c r="AT2431" s="220" t="s">
        <v>283</v>
      </c>
      <c r="AU2431" s="220" t="s">
        <v>291</v>
      </c>
      <c r="AV2431" s="13" t="s">
        <v>16</v>
      </c>
      <c r="AW2431" s="13" t="s">
        <v>32</v>
      </c>
      <c r="AX2431" s="13" t="s">
        <v>76</v>
      </c>
      <c r="AY2431" s="220" t="s">
        <v>272</v>
      </c>
    </row>
    <row r="2432" spans="2:51" s="14" customFormat="1" ht="11.25">
      <c r="B2432" s="221"/>
      <c r="C2432" s="222"/>
      <c r="D2432" s="212" t="s">
        <v>283</v>
      </c>
      <c r="E2432" s="223" t="s">
        <v>1</v>
      </c>
      <c r="F2432" s="224" t="s">
        <v>2114</v>
      </c>
      <c r="G2432" s="222"/>
      <c r="H2432" s="225">
        <v>31.5</v>
      </c>
      <c r="I2432" s="226"/>
      <c r="J2432" s="222"/>
      <c r="K2432" s="222"/>
      <c r="L2432" s="227"/>
      <c r="M2432" s="228"/>
      <c r="N2432" s="229"/>
      <c r="O2432" s="229"/>
      <c r="P2432" s="229"/>
      <c r="Q2432" s="229"/>
      <c r="R2432" s="229"/>
      <c r="S2432" s="229"/>
      <c r="T2432" s="230"/>
      <c r="AT2432" s="231" t="s">
        <v>283</v>
      </c>
      <c r="AU2432" s="231" t="s">
        <v>291</v>
      </c>
      <c r="AV2432" s="14" t="s">
        <v>84</v>
      </c>
      <c r="AW2432" s="14" t="s">
        <v>32</v>
      </c>
      <c r="AX2432" s="14" t="s">
        <v>76</v>
      </c>
      <c r="AY2432" s="231" t="s">
        <v>272</v>
      </c>
    </row>
    <row r="2433" spans="2:51" s="13" customFormat="1" ht="11.25">
      <c r="B2433" s="210"/>
      <c r="C2433" s="211"/>
      <c r="D2433" s="212" t="s">
        <v>283</v>
      </c>
      <c r="E2433" s="213" t="s">
        <v>1</v>
      </c>
      <c r="F2433" s="214" t="s">
        <v>285</v>
      </c>
      <c r="G2433" s="211"/>
      <c r="H2433" s="213" t="s">
        <v>1</v>
      </c>
      <c r="I2433" s="215"/>
      <c r="J2433" s="211"/>
      <c r="K2433" s="211"/>
      <c r="L2433" s="216"/>
      <c r="M2433" s="217"/>
      <c r="N2433" s="218"/>
      <c r="O2433" s="218"/>
      <c r="P2433" s="218"/>
      <c r="Q2433" s="218"/>
      <c r="R2433" s="218"/>
      <c r="S2433" s="218"/>
      <c r="T2433" s="219"/>
      <c r="AT2433" s="220" t="s">
        <v>283</v>
      </c>
      <c r="AU2433" s="220" t="s">
        <v>291</v>
      </c>
      <c r="AV2433" s="13" t="s">
        <v>16</v>
      </c>
      <c r="AW2433" s="13" t="s">
        <v>32</v>
      </c>
      <c r="AX2433" s="13" t="s">
        <v>76</v>
      </c>
      <c r="AY2433" s="220" t="s">
        <v>272</v>
      </c>
    </row>
    <row r="2434" spans="2:51" s="13" customFormat="1" ht="11.25">
      <c r="B2434" s="210"/>
      <c r="C2434" s="211"/>
      <c r="D2434" s="212" t="s">
        <v>283</v>
      </c>
      <c r="E2434" s="213" t="s">
        <v>1</v>
      </c>
      <c r="F2434" s="214" t="s">
        <v>2062</v>
      </c>
      <c r="G2434" s="211"/>
      <c r="H2434" s="213" t="s">
        <v>1</v>
      </c>
      <c r="I2434" s="215"/>
      <c r="J2434" s="211"/>
      <c r="K2434" s="211"/>
      <c r="L2434" s="216"/>
      <c r="M2434" s="217"/>
      <c r="N2434" s="218"/>
      <c r="O2434" s="218"/>
      <c r="P2434" s="218"/>
      <c r="Q2434" s="218"/>
      <c r="R2434" s="218"/>
      <c r="S2434" s="218"/>
      <c r="T2434" s="219"/>
      <c r="AT2434" s="220" t="s">
        <v>283</v>
      </c>
      <c r="AU2434" s="220" t="s">
        <v>291</v>
      </c>
      <c r="AV2434" s="13" t="s">
        <v>16</v>
      </c>
      <c r="AW2434" s="13" t="s">
        <v>32</v>
      </c>
      <c r="AX2434" s="13" t="s">
        <v>76</v>
      </c>
      <c r="AY2434" s="220" t="s">
        <v>272</v>
      </c>
    </row>
    <row r="2435" spans="2:51" s="13" customFormat="1" ht="11.25">
      <c r="B2435" s="210"/>
      <c r="C2435" s="211"/>
      <c r="D2435" s="212" t="s">
        <v>283</v>
      </c>
      <c r="E2435" s="213" t="s">
        <v>1</v>
      </c>
      <c r="F2435" s="214" t="s">
        <v>1979</v>
      </c>
      <c r="G2435" s="211"/>
      <c r="H2435" s="213" t="s">
        <v>1</v>
      </c>
      <c r="I2435" s="215"/>
      <c r="J2435" s="211"/>
      <c r="K2435" s="211"/>
      <c r="L2435" s="216"/>
      <c r="M2435" s="217"/>
      <c r="N2435" s="218"/>
      <c r="O2435" s="218"/>
      <c r="P2435" s="218"/>
      <c r="Q2435" s="218"/>
      <c r="R2435" s="218"/>
      <c r="S2435" s="218"/>
      <c r="T2435" s="219"/>
      <c r="AT2435" s="220" t="s">
        <v>283</v>
      </c>
      <c r="AU2435" s="220" t="s">
        <v>291</v>
      </c>
      <c r="AV2435" s="13" t="s">
        <v>16</v>
      </c>
      <c r="AW2435" s="13" t="s">
        <v>32</v>
      </c>
      <c r="AX2435" s="13" t="s">
        <v>76</v>
      </c>
      <c r="AY2435" s="220" t="s">
        <v>272</v>
      </c>
    </row>
    <row r="2436" spans="2:51" s="14" customFormat="1" ht="11.25">
      <c r="B2436" s="221"/>
      <c r="C2436" s="222"/>
      <c r="D2436" s="212" t="s">
        <v>283</v>
      </c>
      <c r="E2436" s="223" t="s">
        <v>1</v>
      </c>
      <c r="F2436" s="224" t="s">
        <v>2115</v>
      </c>
      <c r="G2436" s="222"/>
      <c r="H2436" s="225">
        <v>79.569999999999993</v>
      </c>
      <c r="I2436" s="226"/>
      <c r="J2436" s="222"/>
      <c r="K2436" s="222"/>
      <c r="L2436" s="227"/>
      <c r="M2436" s="228"/>
      <c r="N2436" s="229"/>
      <c r="O2436" s="229"/>
      <c r="P2436" s="229"/>
      <c r="Q2436" s="229"/>
      <c r="R2436" s="229"/>
      <c r="S2436" s="229"/>
      <c r="T2436" s="230"/>
      <c r="AT2436" s="231" t="s">
        <v>283</v>
      </c>
      <c r="AU2436" s="231" t="s">
        <v>291</v>
      </c>
      <c r="AV2436" s="14" t="s">
        <v>84</v>
      </c>
      <c r="AW2436" s="14" t="s">
        <v>32</v>
      </c>
      <c r="AX2436" s="14" t="s">
        <v>76</v>
      </c>
      <c r="AY2436" s="231" t="s">
        <v>272</v>
      </c>
    </row>
    <row r="2437" spans="2:51" s="13" customFormat="1" ht="11.25">
      <c r="B2437" s="210"/>
      <c r="C2437" s="211"/>
      <c r="D2437" s="212" t="s">
        <v>283</v>
      </c>
      <c r="E2437" s="213" t="s">
        <v>1</v>
      </c>
      <c r="F2437" s="214" t="s">
        <v>1994</v>
      </c>
      <c r="G2437" s="211"/>
      <c r="H2437" s="213" t="s">
        <v>1</v>
      </c>
      <c r="I2437" s="215"/>
      <c r="J2437" s="211"/>
      <c r="K2437" s="211"/>
      <c r="L2437" s="216"/>
      <c r="M2437" s="217"/>
      <c r="N2437" s="218"/>
      <c r="O2437" s="218"/>
      <c r="P2437" s="218"/>
      <c r="Q2437" s="218"/>
      <c r="R2437" s="218"/>
      <c r="S2437" s="218"/>
      <c r="T2437" s="219"/>
      <c r="AT2437" s="220" t="s">
        <v>283</v>
      </c>
      <c r="AU2437" s="220" t="s">
        <v>291</v>
      </c>
      <c r="AV2437" s="13" t="s">
        <v>16</v>
      </c>
      <c r="AW2437" s="13" t="s">
        <v>32</v>
      </c>
      <c r="AX2437" s="13" t="s">
        <v>76</v>
      </c>
      <c r="AY2437" s="220" t="s">
        <v>272</v>
      </c>
    </row>
    <row r="2438" spans="2:51" s="14" customFormat="1" ht="11.25">
      <c r="B2438" s="221"/>
      <c r="C2438" s="222"/>
      <c r="D2438" s="212" t="s">
        <v>283</v>
      </c>
      <c r="E2438" s="223" t="s">
        <v>1</v>
      </c>
      <c r="F2438" s="224" t="s">
        <v>2116</v>
      </c>
      <c r="G2438" s="222"/>
      <c r="H2438" s="225">
        <v>81.531999999999996</v>
      </c>
      <c r="I2438" s="226"/>
      <c r="J2438" s="222"/>
      <c r="K2438" s="222"/>
      <c r="L2438" s="227"/>
      <c r="M2438" s="228"/>
      <c r="N2438" s="229"/>
      <c r="O2438" s="229"/>
      <c r="P2438" s="229"/>
      <c r="Q2438" s="229"/>
      <c r="R2438" s="229"/>
      <c r="S2438" s="229"/>
      <c r="T2438" s="230"/>
      <c r="AT2438" s="231" t="s">
        <v>283</v>
      </c>
      <c r="AU2438" s="231" t="s">
        <v>291</v>
      </c>
      <c r="AV2438" s="14" t="s">
        <v>84</v>
      </c>
      <c r="AW2438" s="14" t="s">
        <v>32</v>
      </c>
      <c r="AX2438" s="14" t="s">
        <v>76</v>
      </c>
      <c r="AY2438" s="231" t="s">
        <v>272</v>
      </c>
    </row>
    <row r="2439" spans="2:51" s="13" customFormat="1" ht="11.25">
      <c r="B2439" s="210"/>
      <c r="C2439" s="211"/>
      <c r="D2439" s="212" t="s">
        <v>283</v>
      </c>
      <c r="E2439" s="213" t="s">
        <v>1</v>
      </c>
      <c r="F2439" s="214" t="s">
        <v>1996</v>
      </c>
      <c r="G2439" s="211"/>
      <c r="H2439" s="213" t="s">
        <v>1</v>
      </c>
      <c r="I2439" s="215"/>
      <c r="J2439" s="211"/>
      <c r="K2439" s="211"/>
      <c r="L2439" s="216"/>
      <c r="M2439" s="217"/>
      <c r="N2439" s="218"/>
      <c r="O2439" s="218"/>
      <c r="P2439" s="218"/>
      <c r="Q2439" s="218"/>
      <c r="R2439" s="218"/>
      <c r="S2439" s="218"/>
      <c r="T2439" s="219"/>
      <c r="AT2439" s="220" t="s">
        <v>283</v>
      </c>
      <c r="AU2439" s="220" t="s">
        <v>291</v>
      </c>
      <c r="AV2439" s="13" t="s">
        <v>16</v>
      </c>
      <c r="AW2439" s="13" t="s">
        <v>32</v>
      </c>
      <c r="AX2439" s="13" t="s">
        <v>76</v>
      </c>
      <c r="AY2439" s="220" t="s">
        <v>272</v>
      </c>
    </row>
    <row r="2440" spans="2:51" s="14" customFormat="1" ht="11.25">
      <c r="B2440" s="221"/>
      <c r="C2440" s="222"/>
      <c r="D2440" s="212" t="s">
        <v>283</v>
      </c>
      <c r="E2440" s="223" t="s">
        <v>1</v>
      </c>
      <c r="F2440" s="224" t="s">
        <v>2065</v>
      </c>
      <c r="G2440" s="222"/>
      <c r="H2440" s="225">
        <v>26.643000000000001</v>
      </c>
      <c r="I2440" s="226"/>
      <c r="J2440" s="222"/>
      <c r="K2440" s="222"/>
      <c r="L2440" s="227"/>
      <c r="M2440" s="228"/>
      <c r="N2440" s="229"/>
      <c r="O2440" s="229"/>
      <c r="P2440" s="229"/>
      <c r="Q2440" s="229"/>
      <c r="R2440" s="229"/>
      <c r="S2440" s="229"/>
      <c r="T2440" s="230"/>
      <c r="AT2440" s="231" t="s">
        <v>283</v>
      </c>
      <c r="AU2440" s="231" t="s">
        <v>291</v>
      </c>
      <c r="AV2440" s="14" t="s">
        <v>84</v>
      </c>
      <c r="AW2440" s="14" t="s">
        <v>32</v>
      </c>
      <c r="AX2440" s="14" t="s">
        <v>76</v>
      </c>
      <c r="AY2440" s="231" t="s">
        <v>272</v>
      </c>
    </row>
    <row r="2441" spans="2:51" s="13" customFormat="1" ht="11.25">
      <c r="B2441" s="210"/>
      <c r="C2441" s="211"/>
      <c r="D2441" s="212" t="s">
        <v>283</v>
      </c>
      <c r="E2441" s="213" t="s">
        <v>1</v>
      </c>
      <c r="F2441" s="214" t="s">
        <v>2060</v>
      </c>
      <c r="G2441" s="211"/>
      <c r="H2441" s="213" t="s">
        <v>1</v>
      </c>
      <c r="I2441" s="215"/>
      <c r="J2441" s="211"/>
      <c r="K2441" s="211"/>
      <c r="L2441" s="216"/>
      <c r="M2441" s="217"/>
      <c r="N2441" s="218"/>
      <c r="O2441" s="218"/>
      <c r="P2441" s="218"/>
      <c r="Q2441" s="218"/>
      <c r="R2441" s="218"/>
      <c r="S2441" s="218"/>
      <c r="T2441" s="219"/>
      <c r="AT2441" s="220" t="s">
        <v>283</v>
      </c>
      <c r="AU2441" s="220" t="s">
        <v>291</v>
      </c>
      <c r="AV2441" s="13" t="s">
        <v>16</v>
      </c>
      <c r="AW2441" s="13" t="s">
        <v>32</v>
      </c>
      <c r="AX2441" s="13" t="s">
        <v>76</v>
      </c>
      <c r="AY2441" s="220" t="s">
        <v>272</v>
      </c>
    </row>
    <row r="2442" spans="2:51" s="14" customFormat="1" ht="11.25">
      <c r="B2442" s="221"/>
      <c r="C2442" s="222"/>
      <c r="D2442" s="212" t="s">
        <v>283</v>
      </c>
      <c r="E2442" s="223" t="s">
        <v>1</v>
      </c>
      <c r="F2442" s="224" t="s">
        <v>2065</v>
      </c>
      <c r="G2442" s="222"/>
      <c r="H2442" s="225">
        <v>26.643000000000001</v>
      </c>
      <c r="I2442" s="226"/>
      <c r="J2442" s="222"/>
      <c r="K2442" s="222"/>
      <c r="L2442" s="227"/>
      <c r="M2442" s="228"/>
      <c r="N2442" s="229"/>
      <c r="O2442" s="229"/>
      <c r="P2442" s="229"/>
      <c r="Q2442" s="229"/>
      <c r="R2442" s="229"/>
      <c r="S2442" s="229"/>
      <c r="T2442" s="230"/>
      <c r="AT2442" s="231" t="s">
        <v>283</v>
      </c>
      <c r="AU2442" s="231" t="s">
        <v>291</v>
      </c>
      <c r="AV2442" s="14" t="s">
        <v>84</v>
      </c>
      <c r="AW2442" s="14" t="s">
        <v>32</v>
      </c>
      <c r="AX2442" s="14" t="s">
        <v>76</v>
      </c>
      <c r="AY2442" s="231" t="s">
        <v>272</v>
      </c>
    </row>
    <row r="2443" spans="2:51" s="13" customFormat="1" ht="11.25">
      <c r="B2443" s="210"/>
      <c r="C2443" s="211"/>
      <c r="D2443" s="212" t="s">
        <v>283</v>
      </c>
      <c r="E2443" s="213" t="s">
        <v>1</v>
      </c>
      <c r="F2443" s="214" t="s">
        <v>285</v>
      </c>
      <c r="G2443" s="211"/>
      <c r="H2443" s="213" t="s">
        <v>1</v>
      </c>
      <c r="I2443" s="215"/>
      <c r="J2443" s="211"/>
      <c r="K2443" s="211"/>
      <c r="L2443" s="216"/>
      <c r="M2443" s="217"/>
      <c r="N2443" s="218"/>
      <c r="O2443" s="218"/>
      <c r="P2443" s="218"/>
      <c r="Q2443" s="218"/>
      <c r="R2443" s="218"/>
      <c r="S2443" s="218"/>
      <c r="T2443" s="219"/>
      <c r="AT2443" s="220" t="s">
        <v>283</v>
      </c>
      <c r="AU2443" s="220" t="s">
        <v>291</v>
      </c>
      <c r="AV2443" s="13" t="s">
        <v>16</v>
      </c>
      <c r="AW2443" s="13" t="s">
        <v>32</v>
      </c>
      <c r="AX2443" s="13" t="s">
        <v>76</v>
      </c>
      <c r="AY2443" s="220" t="s">
        <v>272</v>
      </c>
    </row>
    <row r="2444" spans="2:51" s="13" customFormat="1" ht="11.25">
      <c r="B2444" s="210"/>
      <c r="C2444" s="211"/>
      <c r="D2444" s="212" t="s">
        <v>283</v>
      </c>
      <c r="E2444" s="213" t="s">
        <v>1</v>
      </c>
      <c r="F2444" s="214" t="s">
        <v>1978</v>
      </c>
      <c r="G2444" s="211"/>
      <c r="H2444" s="213" t="s">
        <v>1</v>
      </c>
      <c r="I2444" s="215"/>
      <c r="J2444" s="211"/>
      <c r="K2444" s="211"/>
      <c r="L2444" s="216"/>
      <c r="M2444" s="217"/>
      <c r="N2444" s="218"/>
      <c r="O2444" s="218"/>
      <c r="P2444" s="218"/>
      <c r="Q2444" s="218"/>
      <c r="R2444" s="218"/>
      <c r="S2444" s="218"/>
      <c r="T2444" s="219"/>
      <c r="AT2444" s="220" t="s">
        <v>283</v>
      </c>
      <c r="AU2444" s="220" t="s">
        <v>291</v>
      </c>
      <c r="AV2444" s="13" t="s">
        <v>16</v>
      </c>
      <c r="AW2444" s="13" t="s">
        <v>32</v>
      </c>
      <c r="AX2444" s="13" t="s">
        <v>76</v>
      </c>
      <c r="AY2444" s="220" t="s">
        <v>272</v>
      </c>
    </row>
    <row r="2445" spans="2:51" s="13" customFormat="1" ht="11.25">
      <c r="B2445" s="210"/>
      <c r="C2445" s="211"/>
      <c r="D2445" s="212" t="s">
        <v>283</v>
      </c>
      <c r="E2445" s="213" t="s">
        <v>1</v>
      </c>
      <c r="F2445" s="214" t="s">
        <v>1979</v>
      </c>
      <c r="G2445" s="211"/>
      <c r="H2445" s="213" t="s">
        <v>1</v>
      </c>
      <c r="I2445" s="215"/>
      <c r="J2445" s="211"/>
      <c r="K2445" s="211"/>
      <c r="L2445" s="216"/>
      <c r="M2445" s="217"/>
      <c r="N2445" s="218"/>
      <c r="O2445" s="218"/>
      <c r="P2445" s="218"/>
      <c r="Q2445" s="218"/>
      <c r="R2445" s="218"/>
      <c r="S2445" s="218"/>
      <c r="T2445" s="219"/>
      <c r="AT2445" s="220" t="s">
        <v>283</v>
      </c>
      <c r="AU2445" s="220" t="s">
        <v>291</v>
      </c>
      <c r="AV2445" s="13" t="s">
        <v>16</v>
      </c>
      <c r="AW2445" s="13" t="s">
        <v>32</v>
      </c>
      <c r="AX2445" s="13" t="s">
        <v>76</v>
      </c>
      <c r="AY2445" s="220" t="s">
        <v>272</v>
      </c>
    </row>
    <row r="2446" spans="2:51" s="14" customFormat="1" ht="11.25">
      <c r="B2446" s="221"/>
      <c r="C2446" s="222"/>
      <c r="D2446" s="212" t="s">
        <v>283</v>
      </c>
      <c r="E2446" s="223" t="s">
        <v>1</v>
      </c>
      <c r="F2446" s="224" t="s">
        <v>1980</v>
      </c>
      <c r="G2446" s="222"/>
      <c r="H2446" s="225">
        <v>84.296000000000006</v>
      </c>
      <c r="I2446" s="226"/>
      <c r="J2446" s="222"/>
      <c r="K2446" s="222"/>
      <c r="L2446" s="227"/>
      <c r="M2446" s="228"/>
      <c r="N2446" s="229"/>
      <c r="O2446" s="229"/>
      <c r="P2446" s="229"/>
      <c r="Q2446" s="229"/>
      <c r="R2446" s="229"/>
      <c r="S2446" s="229"/>
      <c r="T2446" s="230"/>
      <c r="AT2446" s="231" t="s">
        <v>283</v>
      </c>
      <c r="AU2446" s="231" t="s">
        <v>291</v>
      </c>
      <c r="AV2446" s="14" t="s">
        <v>84</v>
      </c>
      <c r="AW2446" s="14" t="s">
        <v>32</v>
      </c>
      <c r="AX2446" s="14" t="s">
        <v>76</v>
      </c>
      <c r="AY2446" s="231" t="s">
        <v>272</v>
      </c>
    </row>
    <row r="2447" spans="2:51" s="13" customFormat="1" ht="11.25">
      <c r="B2447" s="210"/>
      <c r="C2447" s="211"/>
      <c r="D2447" s="212" t="s">
        <v>283</v>
      </c>
      <c r="E2447" s="213" t="s">
        <v>1</v>
      </c>
      <c r="F2447" s="214" t="s">
        <v>285</v>
      </c>
      <c r="G2447" s="211"/>
      <c r="H2447" s="213" t="s">
        <v>1</v>
      </c>
      <c r="I2447" s="215"/>
      <c r="J2447" s="211"/>
      <c r="K2447" s="211"/>
      <c r="L2447" s="216"/>
      <c r="M2447" s="217"/>
      <c r="N2447" s="218"/>
      <c r="O2447" s="218"/>
      <c r="P2447" s="218"/>
      <c r="Q2447" s="218"/>
      <c r="R2447" s="218"/>
      <c r="S2447" s="218"/>
      <c r="T2447" s="219"/>
      <c r="AT2447" s="220" t="s">
        <v>283</v>
      </c>
      <c r="AU2447" s="220" t="s">
        <v>291</v>
      </c>
      <c r="AV2447" s="13" t="s">
        <v>16</v>
      </c>
      <c r="AW2447" s="13" t="s">
        <v>32</v>
      </c>
      <c r="AX2447" s="13" t="s">
        <v>76</v>
      </c>
      <c r="AY2447" s="220" t="s">
        <v>272</v>
      </c>
    </row>
    <row r="2448" spans="2:51" s="13" customFormat="1" ht="11.25">
      <c r="B2448" s="210"/>
      <c r="C2448" s="211"/>
      <c r="D2448" s="212" t="s">
        <v>283</v>
      </c>
      <c r="E2448" s="213" t="s">
        <v>1</v>
      </c>
      <c r="F2448" s="214" t="s">
        <v>2117</v>
      </c>
      <c r="G2448" s="211"/>
      <c r="H2448" s="213" t="s">
        <v>1</v>
      </c>
      <c r="I2448" s="215"/>
      <c r="J2448" s="211"/>
      <c r="K2448" s="211"/>
      <c r="L2448" s="216"/>
      <c r="M2448" s="217"/>
      <c r="N2448" s="218"/>
      <c r="O2448" s="218"/>
      <c r="P2448" s="218"/>
      <c r="Q2448" s="218"/>
      <c r="R2448" s="218"/>
      <c r="S2448" s="218"/>
      <c r="T2448" s="219"/>
      <c r="AT2448" s="220" t="s">
        <v>283</v>
      </c>
      <c r="AU2448" s="220" t="s">
        <v>291</v>
      </c>
      <c r="AV2448" s="13" t="s">
        <v>16</v>
      </c>
      <c r="AW2448" s="13" t="s">
        <v>32</v>
      </c>
      <c r="AX2448" s="13" t="s">
        <v>76</v>
      </c>
      <c r="AY2448" s="220" t="s">
        <v>272</v>
      </c>
    </row>
    <row r="2449" spans="1:65" s="14" customFormat="1" ht="11.25">
      <c r="B2449" s="221"/>
      <c r="C2449" s="222"/>
      <c r="D2449" s="212" t="s">
        <v>283</v>
      </c>
      <c r="E2449" s="223" t="s">
        <v>1</v>
      </c>
      <c r="F2449" s="224" t="s">
        <v>2118</v>
      </c>
      <c r="G2449" s="222"/>
      <c r="H2449" s="225">
        <v>5.2</v>
      </c>
      <c r="I2449" s="226"/>
      <c r="J2449" s="222"/>
      <c r="K2449" s="222"/>
      <c r="L2449" s="227"/>
      <c r="M2449" s="228"/>
      <c r="N2449" s="229"/>
      <c r="O2449" s="229"/>
      <c r="P2449" s="229"/>
      <c r="Q2449" s="229"/>
      <c r="R2449" s="229"/>
      <c r="S2449" s="229"/>
      <c r="T2449" s="230"/>
      <c r="AT2449" s="231" t="s">
        <v>283</v>
      </c>
      <c r="AU2449" s="231" t="s">
        <v>291</v>
      </c>
      <c r="AV2449" s="14" t="s">
        <v>84</v>
      </c>
      <c r="AW2449" s="14" t="s">
        <v>32</v>
      </c>
      <c r="AX2449" s="14" t="s">
        <v>76</v>
      </c>
      <c r="AY2449" s="231" t="s">
        <v>272</v>
      </c>
    </row>
    <row r="2450" spans="1:65" s="14" customFormat="1" ht="11.25">
      <c r="B2450" s="221"/>
      <c r="C2450" s="222"/>
      <c r="D2450" s="212" t="s">
        <v>283</v>
      </c>
      <c r="E2450" s="223" t="s">
        <v>1</v>
      </c>
      <c r="F2450" s="224" t="s">
        <v>2119</v>
      </c>
      <c r="G2450" s="222"/>
      <c r="H2450" s="225">
        <v>30.276</v>
      </c>
      <c r="I2450" s="226"/>
      <c r="J2450" s="222"/>
      <c r="K2450" s="222"/>
      <c r="L2450" s="227"/>
      <c r="M2450" s="228"/>
      <c r="N2450" s="229"/>
      <c r="O2450" s="229"/>
      <c r="P2450" s="229"/>
      <c r="Q2450" s="229"/>
      <c r="R2450" s="229"/>
      <c r="S2450" s="229"/>
      <c r="T2450" s="230"/>
      <c r="AT2450" s="231" t="s">
        <v>283</v>
      </c>
      <c r="AU2450" s="231" t="s">
        <v>291</v>
      </c>
      <c r="AV2450" s="14" t="s">
        <v>84</v>
      </c>
      <c r="AW2450" s="14" t="s">
        <v>32</v>
      </c>
      <c r="AX2450" s="14" t="s">
        <v>76</v>
      </c>
      <c r="AY2450" s="231" t="s">
        <v>272</v>
      </c>
    </row>
    <row r="2451" spans="1:65" s="2" customFormat="1" ht="24.2" customHeight="1">
      <c r="A2451" s="34"/>
      <c r="B2451" s="35"/>
      <c r="C2451" s="192" t="s">
        <v>2134</v>
      </c>
      <c r="D2451" s="192" t="s">
        <v>274</v>
      </c>
      <c r="E2451" s="193" t="s">
        <v>1923</v>
      </c>
      <c r="F2451" s="194" t="s">
        <v>1924</v>
      </c>
      <c r="G2451" s="195" t="s">
        <v>185</v>
      </c>
      <c r="H2451" s="196">
        <v>1038.44</v>
      </c>
      <c r="I2451" s="197"/>
      <c r="J2451" s="198">
        <f>ROUND(I2451*H2451,2)</f>
        <v>0</v>
      </c>
      <c r="K2451" s="194" t="s">
        <v>278</v>
      </c>
      <c r="L2451" s="39"/>
      <c r="M2451" s="199" t="s">
        <v>1</v>
      </c>
      <c r="N2451" s="200" t="s">
        <v>41</v>
      </c>
      <c r="O2451" s="71"/>
      <c r="P2451" s="201">
        <f>O2451*H2451</f>
        <v>0</v>
      </c>
      <c r="Q2451" s="201">
        <v>0</v>
      </c>
      <c r="R2451" s="201">
        <f>Q2451*H2451</f>
        <v>0</v>
      </c>
      <c r="S2451" s="201">
        <v>0</v>
      </c>
      <c r="T2451" s="202">
        <f>S2451*H2451</f>
        <v>0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203" t="s">
        <v>279</v>
      </c>
      <c r="AT2451" s="203" t="s">
        <v>274</v>
      </c>
      <c r="AU2451" s="203" t="s">
        <v>291</v>
      </c>
      <c r="AY2451" s="17" t="s">
        <v>272</v>
      </c>
      <c r="BE2451" s="204">
        <f>IF(N2451="základní",J2451,0)</f>
        <v>0</v>
      </c>
      <c r="BF2451" s="204">
        <f>IF(N2451="snížená",J2451,0)</f>
        <v>0</v>
      </c>
      <c r="BG2451" s="204">
        <f>IF(N2451="zákl. přenesená",J2451,0)</f>
        <v>0</v>
      </c>
      <c r="BH2451" s="204">
        <f>IF(N2451="sníž. přenesená",J2451,0)</f>
        <v>0</v>
      </c>
      <c r="BI2451" s="204">
        <f>IF(N2451="nulová",J2451,0)</f>
        <v>0</v>
      </c>
      <c r="BJ2451" s="17" t="s">
        <v>16</v>
      </c>
      <c r="BK2451" s="204">
        <f>ROUND(I2451*H2451,2)</f>
        <v>0</v>
      </c>
      <c r="BL2451" s="17" t="s">
        <v>279</v>
      </c>
      <c r="BM2451" s="203" t="s">
        <v>2135</v>
      </c>
    </row>
    <row r="2452" spans="1:65" s="2" customFormat="1" ht="11.25">
      <c r="A2452" s="34"/>
      <c r="B2452" s="35"/>
      <c r="C2452" s="36"/>
      <c r="D2452" s="205" t="s">
        <v>281</v>
      </c>
      <c r="E2452" s="36"/>
      <c r="F2452" s="206" t="s">
        <v>1926</v>
      </c>
      <c r="G2452" s="36"/>
      <c r="H2452" s="36"/>
      <c r="I2452" s="207"/>
      <c r="J2452" s="36"/>
      <c r="K2452" s="36"/>
      <c r="L2452" s="39"/>
      <c r="M2452" s="208"/>
      <c r="N2452" s="209"/>
      <c r="O2452" s="71"/>
      <c r="P2452" s="71"/>
      <c r="Q2452" s="71"/>
      <c r="R2452" s="71"/>
      <c r="S2452" s="71"/>
      <c r="T2452" s="72"/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4"/>
      <c r="AE2452" s="34"/>
      <c r="AT2452" s="17" t="s">
        <v>281</v>
      </c>
      <c r="AU2452" s="17" t="s">
        <v>291</v>
      </c>
    </row>
    <row r="2453" spans="1:65" s="2" customFormat="1" ht="16.5" customHeight="1">
      <c r="A2453" s="34"/>
      <c r="B2453" s="35"/>
      <c r="C2453" s="232" t="s">
        <v>2136</v>
      </c>
      <c r="D2453" s="232" t="s">
        <v>394</v>
      </c>
      <c r="E2453" s="233" t="s">
        <v>2137</v>
      </c>
      <c r="F2453" s="234" t="s">
        <v>2138</v>
      </c>
      <c r="G2453" s="235" t="s">
        <v>185</v>
      </c>
      <c r="H2453" s="236">
        <v>117.075</v>
      </c>
      <c r="I2453" s="237"/>
      <c r="J2453" s="238">
        <f>ROUND(I2453*H2453,2)</f>
        <v>0</v>
      </c>
      <c r="K2453" s="234" t="s">
        <v>1</v>
      </c>
      <c r="L2453" s="239"/>
      <c r="M2453" s="240" t="s">
        <v>1</v>
      </c>
      <c r="N2453" s="241" t="s">
        <v>41</v>
      </c>
      <c r="O2453" s="71"/>
      <c r="P2453" s="201">
        <f>O2453*H2453</f>
        <v>0</v>
      </c>
      <c r="Q2453" s="201">
        <v>0</v>
      </c>
      <c r="R2453" s="201">
        <f>Q2453*H2453</f>
        <v>0</v>
      </c>
      <c r="S2453" s="201">
        <v>0</v>
      </c>
      <c r="T2453" s="202">
        <f>S2453*H2453</f>
        <v>0</v>
      </c>
      <c r="U2453" s="34"/>
      <c r="V2453" s="34"/>
      <c r="W2453" s="34"/>
      <c r="X2453" s="34"/>
      <c r="Y2453" s="34"/>
      <c r="Z2453" s="34"/>
      <c r="AA2453" s="34"/>
      <c r="AB2453" s="34"/>
      <c r="AC2453" s="34"/>
      <c r="AD2453" s="34"/>
      <c r="AE2453" s="34"/>
      <c r="AR2453" s="203" t="s">
        <v>313</v>
      </c>
      <c r="AT2453" s="203" t="s">
        <v>394</v>
      </c>
      <c r="AU2453" s="203" t="s">
        <v>291</v>
      </c>
      <c r="AY2453" s="17" t="s">
        <v>272</v>
      </c>
      <c r="BE2453" s="204">
        <f>IF(N2453="základní",J2453,0)</f>
        <v>0</v>
      </c>
      <c r="BF2453" s="204">
        <f>IF(N2453="snížená",J2453,0)</f>
        <v>0</v>
      </c>
      <c r="BG2453" s="204">
        <f>IF(N2453="zákl. přenesená",J2453,0)</f>
        <v>0</v>
      </c>
      <c r="BH2453" s="204">
        <f>IF(N2453="sníž. přenesená",J2453,0)</f>
        <v>0</v>
      </c>
      <c r="BI2453" s="204">
        <f>IF(N2453="nulová",J2453,0)</f>
        <v>0</v>
      </c>
      <c r="BJ2453" s="17" t="s">
        <v>16</v>
      </c>
      <c r="BK2453" s="204">
        <f>ROUND(I2453*H2453,2)</f>
        <v>0</v>
      </c>
      <c r="BL2453" s="17" t="s">
        <v>279</v>
      </c>
      <c r="BM2453" s="203" t="s">
        <v>2139</v>
      </c>
    </row>
    <row r="2454" spans="1:65" s="13" customFormat="1" ht="22.5">
      <c r="B2454" s="210"/>
      <c r="C2454" s="211"/>
      <c r="D2454" s="212" t="s">
        <v>283</v>
      </c>
      <c r="E2454" s="213" t="s">
        <v>1</v>
      </c>
      <c r="F2454" s="214" t="s">
        <v>2140</v>
      </c>
      <c r="G2454" s="211"/>
      <c r="H2454" s="213" t="s">
        <v>1</v>
      </c>
      <c r="I2454" s="215"/>
      <c r="J2454" s="211"/>
      <c r="K2454" s="211"/>
      <c r="L2454" s="216"/>
      <c r="M2454" s="217"/>
      <c r="N2454" s="218"/>
      <c r="O2454" s="218"/>
      <c r="P2454" s="218"/>
      <c r="Q2454" s="218"/>
      <c r="R2454" s="218"/>
      <c r="S2454" s="218"/>
      <c r="T2454" s="219"/>
      <c r="AT2454" s="220" t="s">
        <v>283</v>
      </c>
      <c r="AU2454" s="220" t="s">
        <v>291</v>
      </c>
      <c r="AV2454" s="13" t="s">
        <v>16</v>
      </c>
      <c r="AW2454" s="13" t="s">
        <v>32</v>
      </c>
      <c r="AX2454" s="13" t="s">
        <v>76</v>
      </c>
      <c r="AY2454" s="220" t="s">
        <v>272</v>
      </c>
    </row>
    <row r="2455" spans="1:65" s="13" customFormat="1" ht="11.25">
      <c r="B2455" s="210"/>
      <c r="C2455" s="211"/>
      <c r="D2455" s="212" t="s">
        <v>283</v>
      </c>
      <c r="E2455" s="213" t="s">
        <v>1</v>
      </c>
      <c r="F2455" s="214" t="s">
        <v>285</v>
      </c>
      <c r="G2455" s="211"/>
      <c r="H2455" s="213" t="s">
        <v>1</v>
      </c>
      <c r="I2455" s="215"/>
      <c r="J2455" s="211"/>
      <c r="K2455" s="211"/>
      <c r="L2455" s="216"/>
      <c r="M2455" s="217"/>
      <c r="N2455" s="218"/>
      <c r="O2455" s="218"/>
      <c r="P2455" s="218"/>
      <c r="Q2455" s="218"/>
      <c r="R2455" s="218"/>
      <c r="S2455" s="218"/>
      <c r="T2455" s="219"/>
      <c r="AT2455" s="220" t="s">
        <v>283</v>
      </c>
      <c r="AU2455" s="220" t="s">
        <v>291</v>
      </c>
      <c r="AV2455" s="13" t="s">
        <v>16</v>
      </c>
      <c r="AW2455" s="13" t="s">
        <v>32</v>
      </c>
      <c r="AX2455" s="13" t="s">
        <v>76</v>
      </c>
      <c r="AY2455" s="220" t="s">
        <v>272</v>
      </c>
    </row>
    <row r="2456" spans="1:65" s="13" customFormat="1" ht="11.25">
      <c r="B2456" s="210"/>
      <c r="C2456" s="211"/>
      <c r="D2456" s="212" t="s">
        <v>283</v>
      </c>
      <c r="E2456" s="213" t="s">
        <v>1</v>
      </c>
      <c r="F2456" s="214" t="s">
        <v>831</v>
      </c>
      <c r="G2456" s="211"/>
      <c r="H2456" s="213" t="s">
        <v>1</v>
      </c>
      <c r="I2456" s="215"/>
      <c r="J2456" s="211"/>
      <c r="K2456" s="211"/>
      <c r="L2456" s="216"/>
      <c r="M2456" s="217"/>
      <c r="N2456" s="218"/>
      <c r="O2456" s="218"/>
      <c r="P2456" s="218"/>
      <c r="Q2456" s="218"/>
      <c r="R2456" s="218"/>
      <c r="S2456" s="218"/>
      <c r="T2456" s="219"/>
      <c r="AT2456" s="220" t="s">
        <v>283</v>
      </c>
      <c r="AU2456" s="220" t="s">
        <v>291</v>
      </c>
      <c r="AV2456" s="13" t="s">
        <v>16</v>
      </c>
      <c r="AW2456" s="13" t="s">
        <v>32</v>
      </c>
      <c r="AX2456" s="13" t="s">
        <v>76</v>
      </c>
      <c r="AY2456" s="220" t="s">
        <v>272</v>
      </c>
    </row>
    <row r="2457" spans="1:65" s="14" customFormat="1" ht="11.25">
      <c r="B2457" s="221"/>
      <c r="C2457" s="222"/>
      <c r="D2457" s="212" t="s">
        <v>283</v>
      </c>
      <c r="E2457" s="223" t="s">
        <v>1</v>
      </c>
      <c r="F2457" s="224" t="s">
        <v>2141</v>
      </c>
      <c r="G2457" s="222"/>
      <c r="H2457" s="225">
        <v>39</v>
      </c>
      <c r="I2457" s="226"/>
      <c r="J2457" s="222"/>
      <c r="K2457" s="222"/>
      <c r="L2457" s="227"/>
      <c r="M2457" s="228"/>
      <c r="N2457" s="229"/>
      <c r="O2457" s="229"/>
      <c r="P2457" s="229"/>
      <c r="Q2457" s="229"/>
      <c r="R2457" s="229"/>
      <c r="S2457" s="229"/>
      <c r="T2457" s="230"/>
      <c r="AT2457" s="231" t="s">
        <v>283</v>
      </c>
      <c r="AU2457" s="231" t="s">
        <v>291</v>
      </c>
      <c r="AV2457" s="14" t="s">
        <v>84</v>
      </c>
      <c r="AW2457" s="14" t="s">
        <v>32</v>
      </c>
      <c r="AX2457" s="14" t="s">
        <v>76</v>
      </c>
      <c r="AY2457" s="231" t="s">
        <v>272</v>
      </c>
    </row>
    <row r="2458" spans="1:65" s="13" customFormat="1" ht="11.25">
      <c r="B2458" s="210"/>
      <c r="C2458" s="211"/>
      <c r="D2458" s="212" t="s">
        <v>283</v>
      </c>
      <c r="E2458" s="213" t="s">
        <v>1</v>
      </c>
      <c r="F2458" s="214" t="s">
        <v>833</v>
      </c>
      <c r="G2458" s="211"/>
      <c r="H2458" s="213" t="s">
        <v>1</v>
      </c>
      <c r="I2458" s="215"/>
      <c r="J2458" s="211"/>
      <c r="K2458" s="211"/>
      <c r="L2458" s="216"/>
      <c r="M2458" s="217"/>
      <c r="N2458" s="218"/>
      <c r="O2458" s="218"/>
      <c r="P2458" s="218"/>
      <c r="Q2458" s="218"/>
      <c r="R2458" s="218"/>
      <c r="S2458" s="218"/>
      <c r="T2458" s="219"/>
      <c r="AT2458" s="220" t="s">
        <v>283</v>
      </c>
      <c r="AU2458" s="220" t="s">
        <v>291</v>
      </c>
      <c r="AV2458" s="13" t="s">
        <v>16</v>
      </c>
      <c r="AW2458" s="13" t="s">
        <v>32</v>
      </c>
      <c r="AX2458" s="13" t="s">
        <v>76</v>
      </c>
      <c r="AY2458" s="220" t="s">
        <v>272</v>
      </c>
    </row>
    <row r="2459" spans="1:65" s="14" customFormat="1" ht="11.25">
      <c r="B2459" s="221"/>
      <c r="C2459" s="222"/>
      <c r="D2459" s="212" t="s">
        <v>283</v>
      </c>
      <c r="E2459" s="223" t="s">
        <v>1</v>
      </c>
      <c r="F2459" s="224" t="s">
        <v>2142</v>
      </c>
      <c r="G2459" s="222"/>
      <c r="H2459" s="225">
        <v>30</v>
      </c>
      <c r="I2459" s="226"/>
      <c r="J2459" s="222"/>
      <c r="K2459" s="222"/>
      <c r="L2459" s="227"/>
      <c r="M2459" s="228"/>
      <c r="N2459" s="229"/>
      <c r="O2459" s="229"/>
      <c r="P2459" s="229"/>
      <c r="Q2459" s="229"/>
      <c r="R2459" s="229"/>
      <c r="S2459" s="229"/>
      <c r="T2459" s="230"/>
      <c r="AT2459" s="231" t="s">
        <v>283</v>
      </c>
      <c r="AU2459" s="231" t="s">
        <v>291</v>
      </c>
      <c r="AV2459" s="14" t="s">
        <v>84</v>
      </c>
      <c r="AW2459" s="14" t="s">
        <v>32</v>
      </c>
      <c r="AX2459" s="14" t="s">
        <v>76</v>
      </c>
      <c r="AY2459" s="231" t="s">
        <v>272</v>
      </c>
    </row>
    <row r="2460" spans="1:65" s="13" customFormat="1" ht="11.25">
      <c r="B2460" s="210"/>
      <c r="C2460" s="211"/>
      <c r="D2460" s="212" t="s">
        <v>283</v>
      </c>
      <c r="E2460" s="213" t="s">
        <v>1</v>
      </c>
      <c r="F2460" s="214" t="s">
        <v>837</v>
      </c>
      <c r="G2460" s="211"/>
      <c r="H2460" s="213" t="s">
        <v>1</v>
      </c>
      <c r="I2460" s="215"/>
      <c r="J2460" s="211"/>
      <c r="K2460" s="211"/>
      <c r="L2460" s="216"/>
      <c r="M2460" s="217"/>
      <c r="N2460" s="218"/>
      <c r="O2460" s="218"/>
      <c r="P2460" s="218"/>
      <c r="Q2460" s="218"/>
      <c r="R2460" s="218"/>
      <c r="S2460" s="218"/>
      <c r="T2460" s="219"/>
      <c r="AT2460" s="220" t="s">
        <v>283</v>
      </c>
      <c r="AU2460" s="220" t="s">
        <v>291</v>
      </c>
      <c r="AV2460" s="13" t="s">
        <v>16</v>
      </c>
      <c r="AW2460" s="13" t="s">
        <v>32</v>
      </c>
      <c r="AX2460" s="13" t="s">
        <v>76</v>
      </c>
      <c r="AY2460" s="220" t="s">
        <v>272</v>
      </c>
    </row>
    <row r="2461" spans="1:65" s="14" customFormat="1" ht="11.25">
      <c r="B2461" s="221"/>
      <c r="C2461" s="222"/>
      <c r="D2461" s="212" t="s">
        <v>283</v>
      </c>
      <c r="E2461" s="223" t="s">
        <v>1</v>
      </c>
      <c r="F2461" s="224" t="s">
        <v>2143</v>
      </c>
      <c r="G2461" s="222"/>
      <c r="H2461" s="225">
        <v>39.4</v>
      </c>
      <c r="I2461" s="226"/>
      <c r="J2461" s="222"/>
      <c r="K2461" s="222"/>
      <c r="L2461" s="227"/>
      <c r="M2461" s="228"/>
      <c r="N2461" s="229"/>
      <c r="O2461" s="229"/>
      <c r="P2461" s="229"/>
      <c r="Q2461" s="229"/>
      <c r="R2461" s="229"/>
      <c r="S2461" s="229"/>
      <c r="T2461" s="230"/>
      <c r="AT2461" s="231" t="s">
        <v>283</v>
      </c>
      <c r="AU2461" s="231" t="s">
        <v>291</v>
      </c>
      <c r="AV2461" s="14" t="s">
        <v>84</v>
      </c>
      <c r="AW2461" s="14" t="s">
        <v>32</v>
      </c>
      <c r="AX2461" s="14" t="s">
        <v>76</v>
      </c>
      <c r="AY2461" s="231" t="s">
        <v>272</v>
      </c>
    </row>
    <row r="2462" spans="1:65" s="13" customFormat="1" ht="11.25">
      <c r="B2462" s="210"/>
      <c r="C2462" s="211"/>
      <c r="D2462" s="212" t="s">
        <v>283</v>
      </c>
      <c r="E2462" s="213" t="s">
        <v>1</v>
      </c>
      <c r="F2462" s="214" t="s">
        <v>854</v>
      </c>
      <c r="G2462" s="211"/>
      <c r="H2462" s="213" t="s">
        <v>1</v>
      </c>
      <c r="I2462" s="215"/>
      <c r="J2462" s="211"/>
      <c r="K2462" s="211"/>
      <c r="L2462" s="216"/>
      <c r="M2462" s="217"/>
      <c r="N2462" s="218"/>
      <c r="O2462" s="218"/>
      <c r="P2462" s="218"/>
      <c r="Q2462" s="218"/>
      <c r="R2462" s="218"/>
      <c r="S2462" s="218"/>
      <c r="T2462" s="219"/>
      <c r="AT2462" s="220" t="s">
        <v>283</v>
      </c>
      <c r="AU2462" s="220" t="s">
        <v>291</v>
      </c>
      <c r="AV2462" s="13" t="s">
        <v>16</v>
      </c>
      <c r="AW2462" s="13" t="s">
        <v>32</v>
      </c>
      <c r="AX2462" s="13" t="s">
        <v>76</v>
      </c>
      <c r="AY2462" s="220" t="s">
        <v>272</v>
      </c>
    </row>
    <row r="2463" spans="1:65" s="14" customFormat="1" ht="11.25">
      <c r="B2463" s="221"/>
      <c r="C2463" s="222"/>
      <c r="D2463" s="212" t="s">
        <v>283</v>
      </c>
      <c r="E2463" s="223" t="s">
        <v>1</v>
      </c>
      <c r="F2463" s="224" t="s">
        <v>2144</v>
      </c>
      <c r="G2463" s="222"/>
      <c r="H2463" s="225">
        <v>3.1</v>
      </c>
      <c r="I2463" s="226"/>
      <c r="J2463" s="222"/>
      <c r="K2463" s="222"/>
      <c r="L2463" s="227"/>
      <c r="M2463" s="228"/>
      <c r="N2463" s="229"/>
      <c r="O2463" s="229"/>
      <c r="P2463" s="229"/>
      <c r="Q2463" s="229"/>
      <c r="R2463" s="229"/>
      <c r="S2463" s="229"/>
      <c r="T2463" s="230"/>
      <c r="AT2463" s="231" t="s">
        <v>283</v>
      </c>
      <c r="AU2463" s="231" t="s">
        <v>291</v>
      </c>
      <c r="AV2463" s="14" t="s">
        <v>84</v>
      </c>
      <c r="AW2463" s="14" t="s">
        <v>32</v>
      </c>
      <c r="AX2463" s="14" t="s">
        <v>76</v>
      </c>
      <c r="AY2463" s="231" t="s">
        <v>272</v>
      </c>
    </row>
    <row r="2464" spans="1:65" s="14" customFormat="1" ht="11.25">
      <c r="B2464" s="221"/>
      <c r="C2464" s="222"/>
      <c r="D2464" s="212" t="s">
        <v>283</v>
      </c>
      <c r="E2464" s="222"/>
      <c r="F2464" s="224" t="s">
        <v>2145</v>
      </c>
      <c r="G2464" s="222"/>
      <c r="H2464" s="225">
        <v>117.075</v>
      </c>
      <c r="I2464" s="226"/>
      <c r="J2464" s="222"/>
      <c r="K2464" s="222"/>
      <c r="L2464" s="227"/>
      <c r="M2464" s="228"/>
      <c r="N2464" s="229"/>
      <c r="O2464" s="229"/>
      <c r="P2464" s="229"/>
      <c r="Q2464" s="229"/>
      <c r="R2464" s="229"/>
      <c r="S2464" s="229"/>
      <c r="T2464" s="230"/>
      <c r="AT2464" s="231" t="s">
        <v>283</v>
      </c>
      <c r="AU2464" s="231" t="s">
        <v>291</v>
      </c>
      <c r="AV2464" s="14" t="s">
        <v>84</v>
      </c>
      <c r="AW2464" s="14" t="s">
        <v>4</v>
      </c>
      <c r="AX2464" s="14" t="s">
        <v>16</v>
      </c>
      <c r="AY2464" s="231" t="s">
        <v>272</v>
      </c>
    </row>
    <row r="2465" spans="1:65" s="2" customFormat="1" ht="24.2" customHeight="1">
      <c r="A2465" s="34"/>
      <c r="B2465" s="35"/>
      <c r="C2465" s="232" t="s">
        <v>2146</v>
      </c>
      <c r="D2465" s="232" t="s">
        <v>394</v>
      </c>
      <c r="E2465" s="233" t="s">
        <v>1938</v>
      </c>
      <c r="F2465" s="234" t="s">
        <v>1939</v>
      </c>
      <c r="G2465" s="235" t="s">
        <v>185</v>
      </c>
      <c r="H2465" s="236">
        <v>973.28700000000003</v>
      </c>
      <c r="I2465" s="237"/>
      <c r="J2465" s="238">
        <f>ROUND(I2465*H2465,2)</f>
        <v>0</v>
      </c>
      <c r="K2465" s="234" t="s">
        <v>278</v>
      </c>
      <c r="L2465" s="239"/>
      <c r="M2465" s="240" t="s">
        <v>1</v>
      </c>
      <c r="N2465" s="241" t="s">
        <v>41</v>
      </c>
      <c r="O2465" s="71"/>
      <c r="P2465" s="201">
        <f>O2465*H2465</f>
        <v>0</v>
      </c>
      <c r="Q2465" s="201">
        <v>3.0000000000000001E-5</v>
      </c>
      <c r="R2465" s="201">
        <f>Q2465*H2465</f>
        <v>2.9198610000000003E-2</v>
      </c>
      <c r="S2465" s="201">
        <v>0</v>
      </c>
      <c r="T2465" s="202">
        <f>S2465*H2465</f>
        <v>0</v>
      </c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4"/>
      <c r="AE2465" s="34"/>
      <c r="AR2465" s="203" t="s">
        <v>313</v>
      </c>
      <c r="AT2465" s="203" t="s">
        <v>394</v>
      </c>
      <c r="AU2465" s="203" t="s">
        <v>291</v>
      </c>
      <c r="AY2465" s="17" t="s">
        <v>272</v>
      </c>
      <c r="BE2465" s="204">
        <f>IF(N2465="základní",J2465,0)</f>
        <v>0</v>
      </c>
      <c r="BF2465" s="204">
        <f>IF(N2465="snížená",J2465,0)</f>
        <v>0</v>
      </c>
      <c r="BG2465" s="204">
        <f>IF(N2465="zákl. přenesená",J2465,0)</f>
        <v>0</v>
      </c>
      <c r="BH2465" s="204">
        <f>IF(N2465="sníž. přenesená",J2465,0)</f>
        <v>0</v>
      </c>
      <c r="BI2465" s="204">
        <f>IF(N2465="nulová",J2465,0)</f>
        <v>0</v>
      </c>
      <c r="BJ2465" s="17" t="s">
        <v>16</v>
      </c>
      <c r="BK2465" s="204">
        <f>ROUND(I2465*H2465,2)</f>
        <v>0</v>
      </c>
      <c r="BL2465" s="17" t="s">
        <v>279</v>
      </c>
      <c r="BM2465" s="203" t="s">
        <v>2147</v>
      </c>
    </row>
    <row r="2466" spans="1:65" s="13" customFormat="1" ht="22.5">
      <c r="B2466" s="210"/>
      <c r="C2466" s="211"/>
      <c r="D2466" s="212" t="s">
        <v>283</v>
      </c>
      <c r="E2466" s="213" t="s">
        <v>1</v>
      </c>
      <c r="F2466" s="214" t="s">
        <v>2140</v>
      </c>
      <c r="G2466" s="211"/>
      <c r="H2466" s="213" t="s">
        <v>1</v>
      </c>
      <c r="I2466" s="215"/>
      <c r="J2466" s="211"/>
      <c r="K2466" s="211"/>
      <c r="L2466" s="216"/>
      <c r="M2466" s="217"/>
      <c r="N2466" s="218"/>
      <c r="O2466" s="218"/>
      <c r="P2466" s="218"/>
      <c r="Q2466" s="218"/>
      <c r="R2466" s="218"/>
      <c r="S2466" s="218"/>
      <c r="T2466" s="219"/>
      <c r="AT2466" s="220" t="s">
        <v>283</v>
      </c>
      <c r="AU2466" s="220" t="s">
        <v>291</v>
      </c>
      <c r="AV2466" s="13" t="s">
        <v>16</v>
      </c>
      <c r="AW2466" s="13" t="s">
        <v>32</v>
      </c>
      <c r="AX2466" s="13" t="s">
        <v>76</v>
      </c>
      <c r="AY2466" s="220" t="s">
        <v>272</v>
      </c>
    </row>
    <row r="2467" spans="1:65" s="13" customFormat="1" ht="11.25">
      <c r="B2467" s="210"/>
      <c r="C2467" s="211"/>
      <c r="D2467" s="212" t="s">
        <v>283</v>
      </c>
      <c r="E2467" s="213" t="s">
        <v>1</v>
      </c>
      <c r="F2467" s="214" t="s">
        <v>285</v>
      </c>
      <c r="G2467" s="211"/>
      <c r="H2467" s="213" t="s">
        <v>1</v>
      </c>
      <c r="I2467" s="215"/>
      <c r="J2467" s="211"/>
      <c r="K2467" s="211"/>
      <c r="L2467" s="216"/>
      <c r="M2467" s="217"/>
      <c r="N2467" s="218"/>
      <c r="O2467" s="218"/>
      <c r="P2467" s="218"/>
      <c r="Q2467" s="218"/>
      <c r="R2467" s="218"/>
      <c r="S2467" s="218"/>
      <c r="T2467" s="219"/>
      <c r="AT2467" s="220" t="s">
        <v>283</v>
      </c>
      <c r="AU2467" s="220" t="s">
        <v>291</v>
      </c>
      <c r="AV2467" s="13" t="s">
        <v>16</v>
      </c>
      <c r="AW2467" s="13" t="s">
        <v>32</v>
      </c>
      <c r="AX2467" s="13" t="s">
        <v>76</v>
      </c>
      <c r="AY2467" s="220" t="s">
        <v>272</v>
      </c>
    </row>
    <row r="2468" spans="1:65" s="13" customFormat="1" ht="11.25">
      <c r="B2468" s="210"/>
      <c r="C2468" s="211"/>
      <c r="D2468" s="212" t="s">
        <v>283</v>
      </c>
      <c r="E2468" s="213" t="s">
        <v>1</v>
      </c>
      <c r="F2468" s="214" t="s">
        <v>2148</v>
      </c>
      <c r="G2468" s="211"/>
      <c r="H2468" s="213" t="s">
        <v>1</v>
      </c>
      <c r="I2468" s="215"/>
      <c r="J2468" s="211"/>
      <c r="K2468" s="211"/>
      <c r="L2468" s="216"/>
      <c r="M2468" s="217"/>
      <c r="N2468" s="218"/>
      <c r="O2468" s="218"/>
      <c r="P2468" s="218"/>
      <c r="Q2468" s="218"/>
      <c r="R2468" s="218"/>
      <c r="S2468" s="218"/>
      <c r="T2468" s="219"/>
      <c r="AT2468" s="220" t="s">
        <v>283</v>
      </c>
      <c r="AU2468" s="220" t="s">
        <v>291</v>
      </c>
      <c r="AV2468" s="13" t="s">
        <v>16</v>
      </c>
      <c r="AW2468" s="13" t="s">
        <v>32</v>
      </c>
      <c r="AX2468" s="13" t="s">
        <v>76</v>
      </c>
      <c r="AY2468" s="220" t="s">
        <v>272</v>
      </c>
    </row>
    <row r="2469" spans="1:65" s="13" customFormat="1" ht="11.25">
      <c r="B2469" s="210"/>
      <c r="C2469" s="211"/>
      <c r="D2469" s="212" t="s">
        <v>283</v>
      </c>
      <c r="E2469" s="213" t="s">
        <v>1</v>
      </c>
      <c r="F2469" s="214" t="s">
        <v>831</v>
      </c>
      <c r="G2469" s="211"/>
      <c r="H2469" s="213" t="s">
        <v>1</v>
      </c>
      <c r="I2469" s="215"/>
      <c r="J2469" s="211"/>
      <c r="K2469" s="211"/>
      <c r="L2469" s="216"/>
      <c r="M2469" s="217"/>
      <c r="N2469" s="218"/>
      <c r="O2469" s="218"/>
      <c r="P2469" s="218"/>
      <c r="Q2469" s="218"/>
      <c r="R2469" s="218"/>
      <c r="S2469" s="218"/>
      <c r="T2469" s="219"/>
      <c r="AT2469" s="220" t="s">
        <v>283</v>
      </c>
      <c r="AU2469" s="220" t="s">
        <v>291</v>
      </c>
      <c r="AV2469" s="13" t="s">
        <v>16</v>
      </c>
      <c r="AW2469" s="13" t="s">
        <v>32</v>
      </c>
      <c r="AX2469" s="13" t="s">
        <v>76</v>
      </c>
      <c r="AY2469" s="220" t="s">
        <v>272</v>
      </c>
    </row>
    <row r="2470" spans="1:65" s="14" customFormat="1" ht="22.5">
      <c r="B2470" s="221"/>
      <c r="C2470" s="222"/>
      <c r="D2470" s="212" t="s">
        <v>283</v>
      </c>
      <c r="E2470" s="223" t="s">
        <v>1</v>
      </c>
      <c r="F2470" s="224" t="s">
        <v>2149</v>
      </c>
      <c r="G2470" s="222"/>
      <c r="H2470" s="225">
        <v>298.5</v>
      </c>
      <c r="I2470" s="226"/>
      <c r="J2470" s="222"/>
      <c r="K2470" s="222"/>
      <c r="L2470" s="227"/>
      <c r="M2470" s="228"/>
      <c r="N2470" s="229"/>
      <c r="O2470" s="229"/>
      <c r="P2470" s="229"/>
      <c r="Q2470" s="229"/>
      <c r="R2470" s="229"/>
      <c r="S2470" s="229"/>
      <c r="T2470" s="230"/>
      <c r="AT2470" s="231" t="s">
        <v>283</v>
      </c>
      <c r="AU2470" s="231" t="s">
        <v>291</v>
      </c>
      <c r="AV2470" s="14" t="s">
        <v>84</v>
      </c>
      <c r="AW2470" s="14" t="s">
        <v>32</v>
      </c>
      <c r="AX2470" s="14" t="s">
        <v>76</v>
      </c>
      <c r="AY2470" s="231" t="s">
        <v>272</v>
      </c>
    </row>
    <row r="2471" spans="1:65" s="13" customFormat="1" ht="11.25">
      <c r="B2471" s="210"/>
      <c r="C2471" s="211"/>
      <c r="D2471" s="212" t="s">
        <v>283</v>
      </c>
      <c r="E2471" s="213" t="s">
        <v>1</v>
      </c>
      <c r="F2471" s="214" t="s">
        <v>833</v>
      </c>
      <c r="G2471" s="211"/>
      <c r="H2471" s="213" t="s">
        <v>1</v>
      </c>
      <c r="I2471" s="215"/>
      <c r="J2471" s="211"/>
      <c r="K2471" s="211"/>
      <c r="L2471" s="216"/>
      <c r="M2471" s="217"/>
      <c r="N2471" s="218"/>
      <c r="O2471" s="218"/>
      <c r="P2471" s="218"/>
      <c r="Q2471" s="218"/>
      <c r="R2471" s="218"/>
      <c r="S2471" s="218"/>
      <c r="T2471" s="219"/>
      <c r="AT2471" s="220" t="s">
        <v>283</v>
      </c>
      <c r="AU2471" s="220" t="s">
        <v>291</v>
      </c>
      <c r="AV2471" s="13" t="s">
        <v>16</v>
      </c>
      <c r="AW2471" s="13" t="s">
        <v>32</v>
      </c>
      <c r="AX2471" s="13" t="s">
        <v>76</v>
      </c>
      <c r="AY2471" s="220" t="s">
        <v>272</v>
      </c>
    </row>
    <row r="2472" spans="1:65" s="14" customFormat="1" ht="11.25">
      <c r="B2472" s="221"/>
      <c r="C2472" s="222"/>
      <c r="D2472" s="212" t="s">
        <v>283</v>
      </c>
      <c r="E2472" s="223" t="s">
        <v>1</v>
      </c>
      <c r="F2472" s="224" t="s">
        <v>2150</v>
      </c>
      <c r="G2472" s="222"/>
      <c r="H2472" s="225">
        <v>234</v>
      </c>
      <c r="I2472" s="226"/>
      <c r="J2472" s="222"/>
      <c r="K2472" s="222"/>
      <c r="L2472" s="227"/>
      <c r="M2472" s="228"/>
      <c r="N2472" s="229"/>
      <c r="O2472" s="229"/>
      <c r="P2472" s="229"/>
      <c r="Q2472" s="229"/>
      <c r="R2472" s="229"/>
      <c r="S2472" s="229"/>
      <c r="T2472" s="230"/>
      <c r="AT2472" s="231" t="s">
        <v>283</v>
      </c>
      <c r="AU2472" s="231" t="s">
        <v>291</v>
      </c>
      <c r="AV2472" s="14" t="s">
        <v>84</v>
      </c>
      <c r="AW2472" s="14" t="s">
        <v>32</v>
      </c>
      <c r="AX2472" s="14" t="s">
        <v>76</v>
      </c>
      <c r="AY2472" s="231" t="s">
        <v>272</v>
      </c>
    </row>
    <row r="2473" spans="1:65" s="13" customFormat="1" ht="11.25">
      <c r="B2473" s="210"/>
      <c r="C2473" s="211"/>
      <c r="D2473" s="212" t="s">
        <v>283</v>
      </c>
      <c r="E2473" s="213" t="s">
        <v>1</v>
      </c>
      <c r="F2473" s="214" t="s">
        <v>837</v>
      </c>
      <c r="G2473" s="211"/>
      <c r="H2473" s="213" t="s">
        <v>1</v>
      </c>
      <c r="I2473" s="215"/>
      <c r="J2473" s="211"/>
      <c r="K2473" s="211"/>
      <c r="L2473" s="216"/>
      <c r="M2473" s="217"/>
      <c r="N2473" s="218"/>
      <c r="O2473" s="218"/>
      <c r="P2473" s="218"/>
      <c r="Q2473" s="218"/>
      <c r="R2473" s="218"/>
      <c r="S2473" s="218"/>
      <c r="T2473" s="219"/>
      <c r="AT2473" s="220" t="s">
        <v>283</v>
      </c>
      <c r="AU2473" s="220" t="s">
        <v>291</v>
      </c>
      <c r="AV2473" s="13" t="s">
        <v>16</v>
      </c>
      <c r="AW2473" s="13" t="s">
        <v>32</v>
      </c>
      <c r="AX2473" s="13" t="s">
        <v>76</v>
      </c>
      <c r="AY2473" s="220" t="s">
        <v>272</v>
      </c>
    </row>
    <row r="2474" spans="1:65" s="14" customFormat="1" ht="11.25">
      <c r="B2474" s="221"/>
      <c r="C2474" s="222"/>
      <c r="D2474" s="212" t="s">
        <v>283</v>
      </c>
      <c r="E2474" s="223" t="s">
        <v>1</v>
      </c>
      <c r="F2474" s="224" t="s">
        <v>2151</v>
      </c>
      <c r="G2474" s="222"/>
      <c r="H2474" s="225">
        <v>285</v>
      </c>
      <c r="I2474" s="226"/>
      <c r="J2474" s="222"/>
      <c r="K2474" s="222"/>
      <c r="L2474" s="227"/>
      <c r="M2474" s="228"/>
      <c r="N2474" s="229"/>
      <c r="O2474" s="229"/>
      <c r="P2474" s="229"/>
      <c r="Q2474" s="229"/>
      <c r="R2474" s="229"/>
      <c r="S2474" s="229"/>
      <c r="T2474" s="230"/>
      <c r="AT2474" s="231" t="s">
        <v>283</v>
      </c>
      <c r="AU2474" s="231" t="s">
        <v>291</v>
      </c>
      <c r="AV2474" s="14" t="s">
        <v>84</v>
      </c>
      <c r="AW2474" s="14" t="s">
        <v>32</v>
      </c>
      <c r="AX2474" s="14" t="s">
        <v>76</v>
      </c>
      <c r="AY2474" s="231" t="s">
        <v>272</v>
      </c>
    </row>
    <row r="2475" spans="1:65" s="13" customFormat="1" ht="11.25">
      <c r="B2475" s="210"/>
      <c r="C2475" s="211"/>
      <c r="D2475" s="212" t="s">
        <v>283</v>
      </c>
      <c r="E2475" s="213" t="s">
        <v>1</v>
      </c>
      <c r="F2475" s="214" t="s">
        <v>854</v>
      </c>
      <c r="G2475" s="211"/>
      <c r="H2475" s="213" t="s">
        <v>1</v>
      </c>
      <c r="I2475" s="215"/>
      <c r="J2475" s="211"/>
      <c r="K2475" s="211"/>
      <c r="L2475" s="216"/>
      <c r="M2475" s="217"/>
      <c r="N2475" s="218"/>
      <c r="O2475" s="218"/>
      <c r="P2475" s="218"/>
      <c r="Q2475" s="218"/>
      <c r="R2475" s="218"/>
      <c r="S2475" s="218"/>
      <c r="T2475" s="219"/>
      <c r="AT2475" s="220" t="s">
        <v>283</v>
      </c>
      <c r="AU2475" s="220" t="s">
        <v>291</v>
      </c>
      <c r="AV2475" s="13" t="s">
        <v>16</v>
      </c>
      <c r="AW2475" s="13" t="s">
        <v>32</v>
      </c>
      <c r="AX2475" s="13" t="s">
        <v>76</v>
      </c>
      <c r="AY2475" s="220" t="s">
        <v>272</v>
      </c>
    </row>
    <row r="2476" spans="1:65" s="14" customFormat="1" ht="11.25">
      <c r="B2476" s="221"/>
      <c r="C2476" s="222"/>
      <c r="D2476" s="212" t="s">
        <v>283</v>
      </c>
      <c r="E2476" s="223" t="s">
        <v>1</v>
      </c>
      <c r="F2476" s="224" t="s">
        <v>2152</v>
      </c>
      <c r="G2476" s="222"/>
      <c r="H2476" s="225">
        <v>12.5</v>
      </c>
      <c r="I2476" s="226"/>
      <c r="J2476" s="222"/>
      <c r="K2476" s="222"/>
      <c r="L2476" s="227"/>
      <c r="M2476" s="228"/>
      <c r="N2476" s="229"/>
      <c r="O2476" s="229"/>
      <c r="P2476" s="229"/>
      <c r="Q2476" s="229"/>
      <c r="R2476" s="229"/>
      <c r="S2476" s="229"/>
      <c r="T2476" s="230"/>
      <c r="AT2476" s="231" t="s">
        <v>283</v>
      </c>
      <c r="AU2476" s="231" t="s">
        <v>291</v>
      </c>
      <c r="AV2476" s="14" t="s">
        <v>84</v>
      </c>
      <c r="AW2476" s="14" t="s">
        <v>32</v>
      </c>
      <c r="AX2476" s="14" t="s">
        <v>76</v>
      </c>
      <c r="AY2476" s="231" t="s">
        <v>272</v>
      </c>
    </row>
    <row r="2477" spans="1:65" s="13" customFormat="1" ht="11.25">
      <c r="B2477" s="210"/>
      <c r="C2477" s="211"/>
      <c r="D2477" s="212" t="s">
        <v>283</v>
      </c>
      <c r="E2477" s="213" t="s">
        <v>1</v>
      </c>
      <c r="F2477" s="214" t="s">
        <v>285</v>
      </c>
      <c r="G2477" s="211"/>
      <c r="H2477" s="213" t="s">
        <v>1</v>
      </c>
      <c r="I2477" s="215"/>
      <c r="J2477" s="211"/>
      <c r="K2477" s="211"/>
      <c r="L2477" s="216"/>
      <c r="M2477" s="217"/>
      <c r="N2477" s="218"/>
      <c r="O2477" s="218"/>
      <c r="P2477" s="218"/>
      <c r="Q2477" s="218"/>
      <c r="R2477" s="218"/>
      <c r="S2477" s="218"/>
      <c r="T2477" s="219"/>
      <c r="AT2477" s="220" t="s">
        <v>283</v>
      </c>
      <c r="AU2477" s="220" t="s">
        <v>291</v>
      </c>
      <c r="AV2477" s="13" t="s">
        <v>16</v>
      </c>
      <c r="AW2477" s="13" t="s">
        <v>32</v>
      </c>
      <c r="AX2477" s="13" t="s">
        <v>76</v>
      </c>
      <c r="AY2477" s="220" t="s">
        <v>272</v>
      </c>
    </row>
    <row r="2478" spans="1:65" s="13" customFormat="1" ht="11.25">
      <c r="B2478" s="210"/>
      <c r="C2478" s="211"/>
      <c r="D2478" s="212" t="s">
        <v>283</v>
      </c>
      <c r="E2478" s="213" t="s">
        <v>1</v>
      </c>
      <c r="F2478" s="214" t="s">
        <v>2153</v>
      </c>
      <c r="G2478" s="211"/>
      <c r="H2478" s="213" t="s">
        <v>1</v>
      </c>
      <c r="I2478" s="215"/>
      <c r="J2478" s="211"/>
      <c r="K2478" s="211"/>
      <c r="L2478" s="216"/>
      <c r="M2478" s="217"/>
      <c r="N2478" s="218"/>
      <c r="O2478" s="218"/>
      <c r="P2478" s="218"/>
      <c r="Q2478" s="218"/>
      <c r="R2478" s="218"/>
      <c r="S2478" s="218"/>
      <c r="T2478" s="219"/>
      <c r="AT2478" s="220" t="s">
        <v>283</v>
      </c>
      <c r="AU2478" s="220" t="s">
        <v>291</v>
      </c>
      <c r="AV2478" s="13" t="s">
        <v>16</v>
      </c>
      <c r="AW2478" s="13" t="s">
        <v>32</v>
      </c>
      <c r="AX2478" s="13" t="s">
        <v>76</v>
      </c>
      <c r="AY2478" s="220" t="s">
        <v>272</v>
      </c>
    </row>
    <row r="2479" spans="1:65" s="14" customFormat="1" ht="11.25">
      <c r="B2479" s="221"/>
      <c r="C2479" s="222"/>
      <c r="D2479" s="212" t="s">
        <v>283</v>
      </c>
      <c r="E2479" s="223" t="s">
        <v>1</v>
      </c>
      <c r="F2479" s="224" t="s">
        <v>2154</v>
      </c>
      <c r="G2479" s="222"/>
      <c r="H2479" s="225">
        <v>47.31</v>
      </c>
      <c r="I2479" s="226"/>
      <c r="J2479" s="222"/>
      <c r="K2479" s="222"/>
      <c r="L2479" s="227"/>
      <c r="M2479" s="228"/>
      <c r="N2479" s="229"/>
      <c r="O2479" s="229"/>
      <c r="P2479" s="229"/>
      <c r="Q2479" s="229"/>
      <c r="R2479" s="229"/>
      <c r="S2479" s="229"/>
      <c r="T2479" s="230"/>
      <c r="AT2479" s="231" t="s">
        <v>283</v>
      </c>
      <c r="AU2479" s="231" t="s">
        <v>291</v>
      </c>
      <c r="AV2479" s="14" t="s">
        <v>84</v>
      </c>
      <c r="AW2479" s="14" t="s">
        <v>32</v>
      </c>
      <c r="AX2479" s="14" t="s">
        <v>76</v>
      </c>
      <c r="AY2479" s="231" t="s">
        <v>272</v>
      </c>
    </row>
    <row r="2480" spans="1:65" s="14" customFormat="1" ht="11.25">
      <c r="B2480" s="221"/>
      <c r="C2480" s="222"/>
      <c r="D2480" s="212" t="s">
        <v>283</v>
      </c>
      <c r="E2480" s="223" t="s">
        <v>1</v>
      </c>
      <c r="F2480" s="224" t="s">
        <v>2155</v>
      </c>
      <c r="G2480" s="222"/>
      <c r="H2480" s="225">
        <v>14.4</v>
      </c>
      <c r="I2480" s="226"/>
      <c r="J2480" s="222"/>
      <c r="K2480" s="222"/>
      <c r="L2480" s="227"/>
      <c r="M2480" s="228"/>
      <c r="N2480" s="229"/>
      <c r="O2480" s="229"/>
      <c r="P2480" s="229"/>
      <c r="Q2480" s="229"/>
      <c r="R2480" s="229"/>
      <c r="S2480" s="229"/>
      <c r="T2480" s="230"/>
      <c r="AT2480" s="231" t="s">
        <v>283</v>
      </c>
      <c r="AU2480" s="231" t="s">
        <v>291</v>
      </c>
      <c r="AV2480" s="14" t="s">
        <v>84</v>
      </c>
      <c r="AW2480" s="14" t="s">
        <v>32</v>
      </c>
      <c r="AX2480" s="14" t="s">
        <v>76</v>
      </c>
      <c r="AY2480" s="231" t="s">
        <v>272</v>
      </c>
    </row>
    <row r="2481" spans="1:65" s="14" customFormat="1" ht="11.25">
      <c r="B2481" s="221"/>
      <c r="C2481" s="222"/>
      <c r="D2481" s="212" t="s">
        <v>283</v>
      </c>
      <c r="E2481" s="223" t="s">
        <v>1</v>
      </c>
      <c r="F2481" s="224" t="s">
        <v>2156</v>
      </c>
      <c r="G2481" s="222"/>
      <c r="H2481" s="225">
        <v>25.23</v>
      </c>
      <c r="I2481" s="226"/>
      <c r="J2481" s="222"/>
      <c r="K2481" s="222"/>
      <c r="L2481" s="227"/>
      <c r="M2481" s="228"/>
      <c r="N2481" s="229"/>
      <c r="O2481" s="229"/>
      <c r="P2481" s="229"/>
      <c r="Q2481" s="229"/>
      <c r="R2481" s="229"/>
      <c r="S2481" s="229"/>
      <c r="T2481" s="230"/>
      <c r="AT2481" s="231" t="s">
        <v>283</v>
      </c>
      <c r="AU2481" s="231" t="s">
        <v>291</v>
      </c>
      <c r="AV2481" s="14" t="s">
        <v>84</v>
      </c>
      <c r="AW2481" s="14" t="s">
        <v>32</v>
      </c>
      <c r="AX2481" s="14" t="s">
        <v>76</v>
      </c>
      <c r="AY2481" s="231" t="s">
        <v>272</v>
      </c>
    </row>
    <row r="2482" spans="1:65" s="14" customFormat="1" ht="11.25">
      <c r="B2482" s="221"/>
      <c r="C2482" s="222"/>
      <c r="D2482" s="212" t="s">
        <v>283</v>
      </c>
      <c r="E2482" s="223" t="s">
        <v>1</v>
      </c>
      <c r="F2482" s="224" t="s">
        <v>2157</v>
      </c>
      <c r="G2482" s="222"/>
      <c r="H2482" s="225">
        <v>10</v>
      </c>
      <c r="I2482" s="226"/>
      <c r="J2482" s="222"/>
      <c r="K2482" s="222"/>
      <c r="L2482" s="227"/>
      <c r="M2482" s="228"/>
      <c r="N2482" s="229"/>
      <c r="O2482" s="229"/>
      <c r="P2482" s="229"/>
      <c r="Q2482" s="229"/>
      <c r="R2482" s="229"/>
      <c r="S2482" s="229"/>
      <c r="T2482" s="230"/>
      <c r="AT2482" s="231" t="s">
        <v>283</v>
      </c>
      <c r="AU2482" s="231" t="s">
        <v>291</v>
      </c>
      <c r="AV2482" s="14" t="s">
        <v>84</v>
      </c>
      <c r="AW2482" s="14" t="s">
        <v>32</v>
      </c>
      <c r="AX2482" s="14" t="s">
        <v>76</v>
      </c>
      <c r="AY2482" s="231" t="s">
        <v>272</v>
      </c>
    </row>
    <row r="2483" spans="1:65" s="14" customFormat="1" ht="11.25">
      <c r="B2483" s="221"/>
      <c r="C2483" s="222"/>
      <c r="D2483" s="212" t="s">
        <v>283</v>
      </c>
      <c r="E2483" s="222"/>
      <c r="F2483" s="224" t="s">
        <v>2158</v>
      </c>
      <c r="G2483" s="222"/>
      <c r="H2483" s="225">
        <v>973.28700000000003</v>
      </c>
      <c r="I2483" s="226"/>
      <c r="J2483" s="222"/>
      <c r="K2483" s="222"/>
      <c r="L2483" s="227"/>
      <c r="M2483" s="228"/>
      <c r="N2483" s="229"/>
      <c r="O2483" s="229"/>
      <c r="P2483" s="229"/>
      <c r="Q2483" s="229"/>
      <c r="R2483" s="229"/>
      <c r="S2483" s="229"/>
      <c r="T2483" s="230"/>
      <c r="AT2483" s="231" t="s">
        <v>283</v>
      </c>
      <c r="AU2483" s="231" t="s">
        <v>291</v>
      </c>
      <c r="AV2483" s="14" t="s">
        <v>84</v>
      </c>
      <c r="AW2483" s="14" t="s">
        <v>4</v>
      </c>
      <c r="AX2483" s="14" t="s">
        <v>16</v>
      </c>
      <c r="AY2483" s="231" t="s">
        <v>272</v>
      </c>
    </row>
    <row r="2484" spans="1:65" s="2" customFormat="1" ht="24.2" customHeight="1">
      <c r="A2484" s="34"/>
      <c r="B2484" s="35"/>
      <c r="C2484" s="192" t="s">
        <v>2159</v>
      </c>
      <c r="D2484" s="192" t="s">
        <v>274</v>
      </c>
      <c r="E2484" s="193" t="s">
        <v>1943</v>
      </c>
      <c r="F2484" s="194" t="s">
        <v>1944</v>
      </c>
      <c r="G2484" s="195" t="s">
        <v>185</v>
      </c>
      <c r="H2484" s="196">
        <v>830</v>
      </c>
      <c r="I2484" s="197"/>
      <c r="J2484" s="198">
        <f>ROUND(I2484*H2484,2)</f>
        <v>0</v>
      </c>
      <c r="K2484" s="194" t="s">
        <v>278</v>
      </c>
      <c r="L2484" s="39"/>
      <c r="M2484" s="199" t="s">
        <v>1</v>
      </c>
      <c r="N2484" s="200" t="s">
        <v>41</v>
      </c>
      <c r="O2484" s="71"/>
      <c r="P2484" s="201">
        <f>O2484*H2484</f>
        <v>0</v>
      </c>
      <c r="Q2484" s="201">
        <v>0</v>
      </c>
      <c r="R2484" s="201">
        <f>Q2484*H2484</f>
        <v>0</v>
      </c>
      <c r="S2484" s="201">
        <v>0</v>
      </c>
      <c r="T2484" s="202">
        <f>S2484*H2484</f>
        <v>0</v>
      </c>
      <c r="U2484" s="34"/>
      <c r="V2484" s="34"/>
      <c r="W2484" s="34"/>
      <c r="X2484" s="34"/>
      <c r="Y2484" s="34"/>
      <c r="Z2484" s="34"/>
      <c r="AA2484" s="34"/>
      <c r="AB2484" s="34"/>
      <c r="AC2484" s="34"/>
      <c r="AD2484" s="34"/>
      <c r="AE2484" s="34"/>
      <c r="AR2484" s="203" t="s">
        <v>279</v>
      </c>
      <c r="AT2484" s="203" t="s">
        <v>274</v>
      </c>
      <c r="AU2484" s="203" t="s">
        <v>291</v>
      </c>
      <c r="AY2484" s="17" t="s">
        <v>272</v>
      </c>
      <c r="BE2484" s="204">
        <f>IF(N2484="základní",J2484,0)</f>
        <v>0</v>
      </c>
      <c r="BF2484" s="204">
        <f>IF(N2484="snížená",J2484,0)</f>
        <v>0</v>
      </c>
      <c r="BG2484" s="204">
        <f>IF(N2484="zákl. přenesená",J2484,0)</f>
        <v>0</v>
      </c>
      <c r="BH2484" s="204">
        <f>IF(N2484="sníž. přenesená",J2484,0)</f>
        <v>0</v>
      </c>
      <c r="BI2484" s="204">
        <f>IF(N2484="nulová",J2484,0)</f>
        <v>0</v>
      </c>
      <c r="BJ2484" s="17" t="s">
        <v>16</v>
      </c>
      <c r="BK2484" s="204">
        <f>ROUND(I2484*H2484,2)</f>
        <v>0</v>
      </c>
      <c r="BL2484" s="17" t="s">
        <v>279</v>
      </c>
      <c r="BM2484" s="203" t="s">
        <v>2160</v>
      </c>
    </row>
    <row r="2485" spans="1:65" s="2" customFormat="1" ht="11.25">
      <c r="A2485" s="34"/>
      <c r="B2485" s="35"/>
      <c r="C2485" s="36"/>
      <c r="D2485" s="205" t="s">
        <v>281</v>
      </c>
      <c r="E2485" s="36"/>
      <c r="F2485" s="206" t="s">
        <v>1946</v>
      </c>
      <c r="G2485" s="36"/>
      <c r="H2485" s="36"/>
      <c r="I2485" s="207"/>
      <c r="J2485" s="36"/>
      <c r="K2485" s="36"/>
      <c r="L2485" s="39"/>
      <c r="M2485" s="208"/>
      <c r="N2485" s="209"/>
      <c r="O2485" s="71"/>
      <c r="P2485" s="71"/>
      <c r="Q2485" s="71"/>
      <c r="R2485" s="71"/>
      <c r="S2485" s="71"/>
      <c r="T2485" s="72"/>
      <c r="U2485" s="34"/>
      <c r="V2485" s="34"/>
      <c r="W2485" s="34"/>
      <c r="X2485" s="34"/>
      <c r="Y2485" s="34"/>
      <c r="Z2485" s="34"/>
      <c r="AA2485" s="34"/>
      <c r="AB2485" s="34"/>
      <c r="AC2485" s="34"/>
      <c r="AD2485" s="34"/>
      <c r="AE2485" s="34"/>
      <c r="AT2485" s="17" t="s">
        <v>281</v>
      </c>
      <c r="AU2485" s="17" t="s">
        <v>291</v>
      </c>
    </row>
    <row r="2486" spans="1:65" s="13" customFormat="1" ht="22.5">
      <c r="B2486" s="210"/>
      <c r="C2486" s="211"/>
      <c r="D2486" s="212" t="s">
        <v>283</v>
      </c>
      <c r="E2486" s="213" t="s">
        <v>1</v>
      </c>
      <c r="F2486" s="214" t="s">
        <v>2140</v>
      </c>
      <c r="G2486" s="211"/>
      <c r="H2486" s="213" t="s">
        <v>1</v>
      </c>
      <c r="I2486" s="215"/>
      <c r="J2486" s="211"/>
      <c r="K2486" s="211"/>
      <c r="L2486" s="216"/>
      <c r="M2486" s="217"/>
      <c r="N2486" s="218"/>
      <c r="O2486" s="218"/>
      <c r="P2486" s="218"/>
      <c r="Q2486" s="218"/>
      <c r="R2486" s="218"/>
      <c r="S2486" s="218"/>
      <c r="T2486" s="219"/>
      <c r="AT2486" s="220" t="s">
        <v>283</v>
      </c>
      <c r="AU2486" s="220" t="s">
        <v>291</v>
      </c>
      <c r="AV2486" s="13" t="s">
        <v>16</v>
      </c>
      <c r="AW2486" s="13" t="s">
        <v>32</v>
      </c>
      <c r="AX2486" s="13" t="s">
        <v>76</v>
      </c>
      <c r="AY2486" s="220" t="s">
        <v>272</v>
      </c>
    </row>
    <row r="2487" spans="1:65" s="13" customFormat="1" ht="11.25">
      <c r="B2487" s="210"/>
      <c r="C2487" s="211"/>
      <c r="D2487" s="212" t="s">
        <v>283</v>
      </c>
      <c r="E2487" s="213" t="s">
        <v>1</v>
      </c>
      <c r="F2487" s="214" t="s">
        <v>285</v>
      </c>
      <c r="G2487" s="211"/>
      <c r="H2487" s="213" t="s">
        <v>1</v>
      </c>
      <c r="I2487" s="215"/>
      <c r="J2487" s="211"/>
      <c r="K2487" s="211"/>
      <c r="L2487" s="216"/>
      <c r="M2487" s="217"/>
      <c r="N2487" s="218"/>
      <c r="O2487" s="218"/>
      <c r="P2487" s="218"/>
      <c r="Q2487" s="218"/>
      <c r="R2487" s="218"/>
      <c r="S2487" s="218"/>
      <c r="T2487" s="219"/>
      <c r="AT2487" s="220" t="s">
        <v>283</v>
      </c>
      <c r="AU2487" s="220" t="s">
        <v>291</v>
      </c>
      <c r="AV2487" s="13" t="s">
        <v>16</v>
      </c>
      <c r="AW2487" s="13" t="s">
        <v>32</v>
      </c>
      <c r="AX2487" s="13" t="s">
        <v>76</v>
      </c>
      <c r="AY2487" s="220" t="s">
        <v>272</v>
      </c>
    </row>
    <row r="2488" spans="1:65" s="13" customFormat="1" ht="11.25">
      <c r="B2488" s="210"/>
      <c r="C2488" s="211"/>
      <c r="D2488" s="212" t="s">
        <v>283</v>
      </c>
      <c r="E2488" s="213" t="s">
        <v>1</v>
      </c>
      <c r="F2488" s="214" t="s">
        <v>831</v>
      </c>
      <c r="G2488" s="211"/>
      <c r="H2488" s="213" t="s">
        <v>1</v>
      </c>
      <c r="I2488" s="215"/>
      <c r="J2488" s="211"/>
      <c r="K2488" s="211"/>
      <c r="L2488" s="216"/>
      <c r="M2488" s="217"/>
      <c r="N2488" s="218"/>
      <c r="O2488" s="218"/>
      <c r="P2488" s="218"/>
      <c r="Q2488" s="218"/>
      <c r="R2488" s="218"/>
      <c r="S2488" s="218"/>
      <c r="T2488" s="219"/>
      <c r="AT2488" s="220" t="s">
        <v>283</v>
      </c>
      <c r="AU2488" s="220" t="s">
        <v>291</v>
      </c>
      <c r="AV2488" s="13" t="s">
        <v>16</v>
      </c>
      <c r="AW2488" s="13" t="s">
        <v>32</v>
      </c>
      <c r="AX2488" s="13" t="s">
        <v>76</v>
      </c>
      <c r="AY2488" s="220" t="s">
        <v>272</v>
      </c>
    </row>
    <row r="2489" spans="1:65" s="14" customFormat="1" ht="22.5">
      <c r="B2489" s="221"/>
      <c r="C2489" s="222"/>
      <c r="D2489" s="212" t="s">
        <v>283</v>
      </c>
      <c r="E2489" s="223" t="s">
        <v>1</v>
      </c>
      <c r="F2489" s="224" t="s">
        <v>2161</v>
      </c>
      <c r="G2489" s="222"/>
      <c r="H2489" s="225">
        <v>298.5</v>
      </c>
      <c r="I2489" s="226"/>
      <c r="J2489" s="222"/>
      <c r="K2489" s="222"/>
      <c r="L2489" s="227"/>
      <c r="M2489" s="228"/>
      <c r="N2489" s="229"/>
      <c r="O2489" s="229"/>
      <c r="P2489" s="229"/>
      <c r="Q2489" s="229"/>
      <c r="R2489" s="229"/>
      <c r="S2489" s="229"/>
      <c r="T2489" s="230"/>
      <c r="AT2489" s="231" t="s">
        <v>283</v>
      </c>
      <c r="AU2489" s="231" t="s">
        <v>291</v>
      </c>
      <c r="AV2489" s="14" t="s">
        <v>84</v>
      </c>
      <c r="AW2489" s="14" t="s">
        <v>32</v>
      </c>
      <c r="AX2489" s="14" t="s">
        <v>76</v>
      </c>
      <c r="AY2489" s="231" t="s">
        <v>272</v>
      </c>
    </row>
    <row r="2490" spans="1:65" s="13" customFormat="1" ht="11.25">
      <c r="B2490" s="210"/>
      <c r="C2490" s="211"/>
      <c r="D2490" s="212" t="s">
        <v>283</v>
      </c>
      <c r="E2490" s="213" t="s">
        <v>1</v>
      </c>
      <c r="F2490" s="214" t="s">
        <v>833</v>
      </c>
      <c r="G2490" s="211"/>
      <c r="H2490" s="213" t="s">
        <v>1</v>
      </c>
      <c r="I2490" s="215"/>
      <c r="J2490" s="211"/>
      <c r="K2490" s="211"/>
      <c r="L2490" s="216"/>
      <c r="M2490" s="217"/>
      <c r="N2490" s="218"/>
      <c r="O2490" s="218"/>
      <c r="P2490" s="218"/>
      <c r="Q2490" s="218"/>
      <c r="R2490" s="218"/>
      <c r="S2490" s="218"/>
      <c r="T2490" s="219"/>
      <c r="AT2490" s="220" t="s">
        <v>283</v>
      </c>
      <c r="AU2490" s="220" t="s">
        <v>291</v>
      </c>
      <c r="AV2490" s="13" t="s">
        <v>16</v>
      </c>
      <c r="AW2490" s="13" t="s">
        <v>32</v>
      </c>
      <c r="AX2490" s="13" t="s">
        <v>76</v>
      </c>
      <c r="AY2490" s="220" t="s">
        <v>272</v>
      </c>
    </row>
    <row r="2491" spans="1:65" s="14" customFormat="1" ht="11.25">
      <c r="B2491" s="221"/>
      <c r="C2491" s="222"/>
      <c r="D2491" s="212" t="s">
        <v>283</v>
      </c>
      <c r="E2491" s="223" t="s">
        <v>1</v>
      </c>
      <c r="F2491" s="224" t="s">
        <v>2150</v>
      </c>
      <c r="G2491" s="222"/>
      <c r="H2491" s="225">
        <v>234</v>
      </c>
      <c r="I2491" s="226"/>
      <c r="J2491" s="222"/>
      <c r="K2491" s="222"/>
      <c r="L2491" s="227"/>
      <c r="M2491" s="228"/>
      <c r="N2491" s="229"/>
      <c r="O2491" s="229"/>
      <c r="P2491" s="229"/>
      <c r="Q2491" s="229"/>
      <c r="R2491" s="229"/>
      <c r="S2491" s="229"/>
      <c r="T2491" s="230"/>
      <c r="AT2491" s="231" t="s">
        <v>283</v>
      </c>
      <c r="AU2491" s="231" t="s">
        <v>291</v>
      </c>
      <c r="AV2491" s="14" t="s">
        <v>84</v>
      </c>
      <c r="AW2491" s="14" t="s">
        <v>32</v>
      </c>
      <c r="AX2491" s="14" t="s">
        <v>76</v>
      </c>
      <c r="AY2491" s="231" t="s">
        <v>272</v>
      </c>
    </row>
    <row r="2492" spans="1:65" s="13" customFormat="1" ht="11.25">
      <c r="B2492" s="210"/>
      <c r="C2492" s="211"/>
      <c r="D2492" s="212" t="s">
        <v>283</v>
      </c>
      <c r="E2492" s="213" t="s">
        <v>1</v>
      </c>
      <c r="F2492" s="214" t="s">
        <v>837</v>
      </c>
      <c r="G2492" s="211"/>
      <c r="H2492" s="213" t="s">
        <v>1</v>
      </c>
      <c r="I2492" s="215"/>
      <c r="J2492" s="211"/>
      <c r="K2492" s="211"/>
      <c r="L2492" s="216"/>
      <c r="M2492" s="217"/>
      <c r="N2492" s="218"/>
      <c r="O2492" s="218"/>
      <c r="P2492" s="218"/>
      <c r="Q2492" s="218"/>
      <c r="R2492" s="218"/>
      <c r="S2492" s="218"/>
      <c r="T2492" s="219"/>
      <c r="AT2492" s="220" t="s">
        <v>283</v>
      </c>
      <c r="AU2492" s="220" t="s">
        <v>291</v>
      </c>
      <c r="AV2492" s="13" t="s">
        <v>16</v>
      </c>
      <c r="AW2492" s="13" t="s">
        <v>32</v>
      </c>
      <c r="AX2492" s="13" t="s">
        <v>76</v>
      </c>
      <c r="AY2492" s="220" t="s">
        <v>272</v>
      </c>
    </row>
    <row r="2493" spans="1:65" s="14" customFormat="1" ht="11.25">
      <c r="B2493" s="221"/>
      <c r="C2493" s="222"/>
      <c r="D2493" s="212" t="s">
        <v>283</v>
      </c>
      <c r="E2493" s="223" t="s">
        <v>1</v>
      </c>
      <c r="F2493" s="224" t="s">
        <v>2151</v>
      </c>
      <c r="G2493" s="222"/>
      <c r="H2493" s="225">
        <v>285</v>
      </c>
      <c r="I2493" s="226"/>
      <c r="J2493" s="222"/>
      <c r="K2493" s="222"/>
      <c r="L2493" s="227"/>
      <c r="M2493" s="228"/>
      <c r="N2493" s="229"/>
      <c r="O2493" s="229"/>
      <c r="P2493" s="229"/>
      <c r="Q2493" s="229"/>
      <c r="R2493" s="229"/>
      <c r="S2493" s="229"/>
      <c r="T2493" s="230"/>
      <c r="AT2493" s="231" t="s">
        <v>283</v>
      </c>
      <c r="AU2493" s="231" t="s">
        <v>291</v>
      </c>
      <c r="AV2493" s="14" t="s">
        <v>84</v>
      </c>
      <c r="AW2493" s="14" t="s">
        <v>32</v>
      </c>
      <c r="AX2493" s="14" t="s">
        <v>76</v>
      </c>
      <c r="AY2493" s="231" t="s">
        <v>272</v>
      </c>
    </row>
    <row r="2494" spans="1:65" s="13" customFormat="1" ht="11.25">
      <c r="B2494" s="210"/>
      <c r="C2494" s="211"/>
      <c r="D2494" s="212" t="s">
        <v>283</v>
      </c>
      <c r="E2494" s="213" t="s">
        <v>1</v>
      </c>
      <c r="F2494" s="214" t="s">
        <v>854</v>
      </c>
      <c r="G2494" s="211"/>
      <c r="H2494" s="213" t="s">
        <v>1</v>
      </c>
      <c r="I2494" s="215"/>
      <c r="J2494" s="211"/>
      <c r="K2494" s="211"/>
      <c r="L2494" s="216"/>
      <c r="M2494" s="217"/>
      <c r="N2494" s="218"/>
      <c r="O2494" s="218"/>
      <c r="P2494" s="218"/>
      <c r="Q2494" s="218"/>
      <c r="R2494" s="218"/>
      <c r="S2494" s="218"/>
      <c r="T2494" s="219"/>
      <c r="AT2494" s="220" t="s">
        <v>283</v>
      </c>
      <c r="AU2494" s="220" t="s">
        <v>291</v>
      </c>
      <c r="AV2494" s="13" t="s">
        <v>16</v>
      </c>
      <c r="AW2494" s="13" t="s">
        <v>32</v>
      </c>
      <c r="AX2494" s="13" t="s">
        <v>76</v>
      </c>
      <c r="AY2494" s="220" t="s">
        <v>272</v>
      </c>
    </row>
    <row r="2495" spans="1:65" s="14" customFormat="1" ht="11.25">
      <c r="B2495" s="221"/>
      <c r="C2495" s="222"/>
      <c r="D2495" s="212" t="s">
        <v>283</v>
      </c>
      <c r="E2495" s="223" t="s">
        <v>1</v>
      </c>
      <c r="F2495" s="224" t="s">
        <v>2152</v>
      </c>
      <c r="G2495" s="222"/>
      <c r="H2495" s="225">
        <v>12.5</v>
      </c>
      <c r="I2495" s="226"/>
      <c r="J2495" s="222"/>
      <c r="K2495" s="222"/>
      <c r="L2495" s="227"/>
      <c r="M2495" s="228"/>
      <c r="N2495" s="229"/>
      <c r="O2495" s="229"/>
      <c r="P2495" s="229"/>
      <c r="Q2495" s="229"/>
      <c r="R2495" s="229"/>
      <c r="S2495" s="229"/>
      <c r="T2495" s="230"/>
      <c r="AT2495" s="231" t="s">
        <v>283</v>
      </c>
      <c r="AU2495" s="231" t="s">
        <v>291</v>
      </c>
      <c r="AV2495" s="14" t="s">
        <v>84</v>
      </c>
      <c r="AW2495" s="14" t="s">
        <v>32</v>
      </c>
      <c r="AX2495" s="14" t="s">
        <v>76</v>
      </c>
      <c r="AY2495" s="231" t="s">
        <v>272</v>
      </c>
    </row>
    <row r="2496" spans="1:65" s="2" customFormat="1" ht="24.2" customHeight="1">
      <c r="A2496" s="34"/>
      <c r="B2496" s="35"/>
      <c r="C2496" s="232" t="s">
        <v>2162</v>
      </c>
      <c r="D2496" s="232" t="s">
        <v>394</v>
      </c>
      <c r="E2496" s="233" t="s">
        <v>1955</v>
      </c>
      <c r="F2496" s="234" t="s">
        <v>1956</v>
      </c>
      <c r="G2496" s="235" t="s">
        <v>185</v>
      </c>
      <c r="H2496" s="236">
        <v>871.5</v>
      </c>
      <c r="I2496" s="237"/>
      <c r="J2496" s="238">
        <f>ROUND(I2496*H2496,2)</f>
        <v>0</v>
      </c>
      <c r="K2496" s="234" t="s">
        <v>278</v>
      </c>
      <c r="L2496" s="239"/>
      <c r="M2496" s="240" t="s">
        <v>1</v>
      </c>
      <c r="N2496" s="241" t="s">
        <v>41</v>
      </c>
      <c r="O2496" s="71"/>
      <c r="P2496" s="201">
        <f>O2496*H2496</f>
        <v>0</v>
      </c>
      <c r="Q2496" s="201">
        <v>4.0000000000000003E-5</v>
      </c>
      <c r="R2496" s="201">
        <f>Q2496*H2496</f>
        <v>3.4860000000000002E-2</v>
      </c>
      <c r="S2496" s="201">
        <v>0</v>
      </c>
      <c r="T2496" s="202">
        <f>S2496*H2496</f>
        <v>0</v>
      </c>
      <c r="U2496" s="34"/>
      <c r="V2496" s="34"/>
      <c r="W2496" s="34"/>
      <c r="X2496" s="34"/>
      <c r="Y2496" s="34"/>
      <c r="Z2496" s="34"/>
      <c r="AA2496" s="34"/>
      <c r="AB2496" s="34"/>
      <c r="AC2496" s="34"/>
      <c r="AD2496" s="34"/>
      <c r="AE2496" s="34"/>
      <c r="AR2496" s="203" t="s">
        <v>313</v>
      </c>
      <c r="AT2496" s="203" t="s">
        <v>394</v>
      </c>
      <c r="AU2496" s="203" t="s">
        <v>291</v>
      </c>
      <c r="AY2496" s="17" t="s">
        <v>272</v>
      </c>
      <c r="BE2496" s="204">
        <f>IF(N2496="základní",J2496,0)</f>
        <v>0</v>
      </c>
      <c r="BF2496" s="204">
        <f>IF(N2496="snížená",J2496,0)</f>
        <v>0</v>
      </c>
      <c r="BG2496" s="204">
        <f>IF(N2496="zákl. přenesená",J2496,0)</f>
        <v>0</v>
      </c>
      <c r="BH2496" s="204">
        <f>IF(N2496="sníž. přenesená",J2496,0)</f>
        <v>0</v>
      </c>
      <c r="BI2496" s="204">
        <f>IF(N2496="nulová",J2496,0)</f>
        <v>0</v>
      </c>
      <c r="BJ2496" s="17" t="s">
        <v>16</v>
      </c>
      <c r="BK2496" s="204">
        <f>ROUND(I2496*H2496,2)</f>
        <v>0</v>
      </c>
      <c r="BL2496" s="17" t="s">
        <v>279</v>
      </c>
      <c r="BM2496" s="203" t="s">
        <v>2163</v>
      </c>
    </row>
    <row r="2497" spans="1:65" s="14" customFormat="1" ht="11.25">
      <c r="B2497" s="221"/>
      <c r="C2497" s="222"/>
      <c r="D2497" s="212" t="s">
        <v>283</v>
      </c>
      <c r="E2497" s="222"/>
      <c r="F2497" s="224" t="s">
        <v>2164</v>
      </c>
      <c r="G2497" s="222"/>
      <c r="H2497" s="225">
        <v>871.5</v>
      </c>
      <c r="I2497" s="226"/>
      <c r="J2497" s="222"/>
      <c r="K2497" s="222"/>
      <c r="L2497" s="227"/>
      <c r="M2497" s="228"/>
      <c r="N2497" s="229"/>
      <c r="O2497" s="229"/>
      <c r="P2497" s="229"/>
      <c r="Q2497" s="229"/>
      <c r="R2497" s="229"/>
      <c r="S2497" s="229"/>
      <c r="T2497" s="230"/>
      <c r="AT2497" s="231" t="s">
        <v>283</v>
      </c>
      <c r="AU2497" s="231" t="s">
        <v>291</v>
      </c>
      <c r="AV2497" s="14" t="s">
        <v>84</v>
      </c>
      <c r="AW2497" s="14" t="s">
        <v>4</v>
      </c>
      <c r="AX2497" s="14" t="s">
        <v>16</v>
      </c>
      <c r="AY2497" s="231" t="s">
        <v>272</v>
      </c>
    </row>
    <row r="2498" spans="1:65" s="2" customFormat="1" ht="24.2" customHeight="1">
      <c r="A2498" s="34"/>
      <c r="B2498" s="35"/>
      <c r="C2498" s="192" t="s">
        <v>2165</v>
      </c>
      <c r="D2498" s="192" t="s">
        <v>274</v>
      </c>
      <c r="E2498" s="193" t="s">
        <v>2166</v>
      </c>
      <c r="F2498" s="194" t="s">
        <v>2167</v>
      </c>
      <c r="G2498" s="195" t="s">
        <v>185</v>
      </c>
      <c r="H2498" s="196">
        <v>170.38</v>
      </c>
      <c r="I2498" s="197"/>
      <c r="J2498" s="198">
        <f>ROUND(I2498*H2498,2)</f>
        <v>0</v>
      </c>
      <c r="K2498" s="194" t="s">
        <v>278</v>
      </c>
      <c r="L2498" s="39"/>
      <c r="M2498" s="199" t="s">
        <v>1</v>
      </c>
      <c r="N2498" s="200" t="s">
        <v>41</v>
      </c>
      <c r="O2498" s="71"/>
      <c r="P2498" s="201">
        <f>O2498*H2498</f>
        <v>0</v>
      </c>
      <c r="Q2498" s="201">
        <v>3.0000000000000001E-5</v>
      </c>
      <c r="R2498" s="201">
        <f>Q2498*H2498</f>
        <v>5.1114000000000003E-3</v>
      </c>
      <c r="S2498" s="201">
        <v>0</v>
      </c>
      <c r="T2498" s="202">
        <f>S2498*H2498</f>
        <v>0</v>
      </c>
      <c r="U2498" s="34"/>
      <c r="V2498" s="34"/>
      <c r="W2498" s="34"/>
      <c r="X2498" s="34"/>
      <c r="Y2498" s="34"/>
      <c r="Z2498" s="34"/>
      <c r="AA2498" s="34"/>
      <c r="AB2498" s="34"/>
      <c r="AC2498" s="34"/>
      <c r="AD2498" s="34"/>
      <c r="AE2498" s="34"/>
      <c r="AR2498" s="203" t="s">
        <v>279</v>
      </c>
      <c r="AT2498" s="203" t="s">
        <v>274</v>
      </c>
      <c r="AU2498" s="203" t="s">
        <v>291</v>
      </c>
      <c r="AY2498" s="17" t="s">
        <v>272</v>
      </c>
      <c r="BE2498" s="204">
        <f>IF(N2498="základní",J2498,0)</f>
        <v>0</v>
      </c>
      <c r="BF2498" s="204">
        <f>IF(N2498="snížená",J2498,0)</f>
        <v>0</v>
      </c>
      <c r="BG2498" s="204">
        <f>IF(N2498="zákl. přenesená",J2498,0)</f>
        <v>0</v>
      </c>
      <c r="BH2498" s="204">
        <f>IF(N2498="sníž. přenesená",J2498,0)</f>
        <v>0</v>
      </c>
      <c r="BI2498" s="204">
        <f>IF(N2498="nulová",J2498,0)</f>
        <v>0</v>
      </c>
      <c r="BJ2498" s="17" t="s">
        <v>16</v>
      </c>
      <c r="BK2498" s="204">
        <f>ROUND(I2498*H2498,2)</f>
        <v>0</v>
      </c>
      <c r="BL2498" s="17" t="s">
        <v>279</v>
      </c>
      <c r="BM2498" s="203" t="s">
        <v>2168</v>
      </c>
    </row>
    <row r="2499" spans="1:65" s="2" customFormat="1" ht="11.25">
      <c r="A2499" s="34"/>
      <c r="B2499" s="35"/>
      <c r="C2499" s="36"/>
      <c r="D2499" s="205" t="s">
        <v>281</v>
      </c>
      <c r="E2499" s="36"/>
      <c r="F2499" s="206" t="s">
        <v>2169</v>
      </c>
      <c r="G2499" s="36"/>
      <c r="H2499" s="36"/>
      <c r="I2499" s="207"/>
      <c r="J2499" s="36"/>
      <c r="K2499" s="36"/>
      <c r="L2499" s="39"/>
      <c r="M2499" s="208"/>
      <c r="N2499" s="209"/>
      <c r="O2499" s="71"/>
      <c r="P2499" s="71"/>
      <c r="Q2499" s="71"/>
      <c r="R2499" s="71"/>
      <c r="S2499" s="71"/>
      <c r="T2499" s="72"/>
      <c r="U2499" s="34"/>
      <c r="V2499" s="34"/>
      <c r="W2499" s="34"/>
      <c r="X2499" s="34"/>
      <c r="Y2499" s="34"/>
      <c r="Z2499" s="34"/>
      <c r="AA2499" s="34"/>
      <c r="AB2499" s="34"/>
      <c r="AC2499" s="34"/>
      <c r="AD2499" s="34"/>
      <c r="AE2499" s="34"/>
      <c r="AT2499" s="17" t="s">
        <v>281</v>
      </c>
      <c r="AU2499" s="17" t="s">
        <v>291</v>
      </c>
    </row>
    <row r="2500" spans="1:65" s="2" customFormat="1" ht="24.2" customHeight="1">
      <c r="A2500" s="34"/>
      <c r="B2500" s="35"/>
      <c r="C2500" s="232" t="s">
        <v>2170</v>
      </c>
      <c r="D2500" s="232" t="s">
        <v>394</v>
      </c>
      <c r="E2500" s="233" t="s">
        <v>2171</v>
      </c>
      <c r="F2500" s="234" t="s">
        <v>2172</v>
      </c>
      <c r="G2500" s="235" t="s">
        <v>185</v>
      </c>
      <c r="H2500" s="236">
        <v>18.931999999999999</v>
      </c>
      <c r="I2500" s="237"/>
      <c r="J2500" s="238">
        <f>ROUND(I2500*H2500,2)</f>
        <v>0</v>
      </c>
      <c r="K2500" s="234" t="s">
        <v>278</v>
      </c>
      <c r="L2500" s="239"/>
      <c r="M2500" s="240" t="s">
        <v>1</v>
      </c>
      <c r="N2500" s="241" t="s">
        <v>41</v>
      </c>
      <c r="O2500" s="71"/>
      <c r="P2500" s="201">
        <f>O2500*H2500</f>
        <v>0</v>
      </c>
      <c r="Q2500" s="201">
        <v>3.2000000000000003E-4</v>
      </c>
      <c r="R2500" s="201">
        <f>Q2500*H2500</f>
        <v>6.0582400000000003E-3</v>
      </c>
      <c r="S2500" s="201">
        <v>0</v>
      </c>
      <c r="T2500" s="202">
        <f>S2500*H2500</f>
        <v>0</v>
      </c>
      <c r="U2500" s="34"/>
      <c r="V2500" s="34"/>
      <c r="W2500" s="34"/>
      <c r="X2500" s="34"/>
      <c r="Y2500" s="34"/>
      <c r="Z2500" s="34"/>
      <c r="AA2500" s="34"/>
      <c r="AB2500" s="34"/>
      <c r="AC2500" s="34"/>
      <c r="AD2500" s="34"/>
      <c r="AE2500" s="34"/>
      <c r="AR2500" s="203" t="s">
        <v>313</v>
      </c>
      <c r="AT2500" s="203" t="s">
        <v>394</v>
      </c>
      <c r="AU2500" s="203" t="s">
        <v>291</v>
      </c>
      <c r="AY2500" s="17" t="s">
        <v>272</v>
      </c>
      <c r="BE2500" s="204">
        <f>IF(N2500="základní",J2500,0)</f>
        <v>0</v>
      </c>
      <c r="BF2500" s="204">
        <f>IF(N2500="snížená",J2500,0)</f>
        <v>0</v>
      </c>
      <c r="BG2500" s="204">
        <f>IF(N2500="zákl. přenesená",J2500,0)</f>
        <v>0</v>
      </c>
      <c r="BH2500" s="204">
        <f>IF(N2500="sníž. přenesená",J2500,0)</f>
        <v>0</v>
      </c>
      <c r="BI2500" s="204">
        <f>IF(N2500="nulová",J2500,0)</f>
        <v>0</v>
      </c>
      <c r="BJ2500" s="17" t="s">
        <v>16</v>
      </c>
      <c r="BK2500" s="204">
        <f>ROUND(I2500*H2500,2)</f>
        <v>0</v>
      </c>
      <c r="BL2500" s="17" t="s">
        <v>279</v>
      </c>
      <c r="BM2500" s="203" t="s">
        <v>2173</v>
      </c>
    </row>
    <row r="2501" spans="1:65" s="13" customFormat="1" ht="22.5">
      <c r="B2501" s="210"/>
      <c r="C2501" s="211"/>
      <c r="D2501" s="212" t="s">
        <v>283</v>
      </c>
      <c r="E2501" s="213" t="s">
        <v>1</v>
      </c>
      <c r="F2501" s="214" t="s">
        <v>2174</v>
      </c>
      <c r="G2501" s="211"/>
      <c r="H2501" s="213" t="s">
        <v>1</v>
      </c>
      <c r="I2501" s="215"/>
      <c r="J2501" s="211"/>
      <c r="K2501" s="211"/>
      <c r="L2501" s="216"/>
      <c r="M2501" s="217"/>
      <c r="N2501" s="218"/>
      <c r="O2501" s="218"/>
      <c r="P2501" s="218"/>
      <c r="Q2501" s="218"/>
      <c r="R2501" s="218"/>
      <c r="S2501" s="218"/>
      <c r="T2501" s="219"/>
      <c r="AT2501" s="220" t="s">
        <v>283</v>
      </c>
      <c r="AU2501" s="220" t="s">
        <v>291</v>
      </c>
      <c r="AV2501" s="13" t="s">
        <v>16</v>
      </c>
      <c r="AW2501" s="13" t="s">
        <v>32</v>
      </c>
      <c r="AX2501" s="13" t="s">
        <v>76</v>
      </c>
      <c r="AY2501" s="220" t="s">
        <v>272</v>
      </c>
    </row>
    <row r="2502" spans="1:65" s="13" customFormat="1" ht="11.25">
      <c r="B2502" s="210"/>
      <c r="C2502" s="211"/>
      <c r="D2502" s="212" t="s">
        <v>283</v>
      </c>
      <c r="E2502" s="213" t="s">
        <v>1</v>
      </c>
      <c r="F2502" s="214" t="s">
        <v>285</v>
      </c>
      <c r="G2502" s="211"/>
      <c r="H2502" s="213" t="s">
        <v>1</v>
      </c>
      <c r="I2502" s="215"/>
      <c r="J2502" s="211"/>
      <c r="K2502" s="211"/>
      <c r="L2502" s="216"/>
      <c r="M2502" s="217"/>
      <c r="N2502" s="218"/>
      <c r="O2502" s="218"/>
      <c r="P2502" s="218"/>
      <c r="Q2502" s="218"/>
      <c r="R2502" s="218"/>
      <c r="S2502" s="218"/>
      <c r="T2502" s="219"/>
      <c r="AT2502" s="220" t="s">
        <v>283</v>
      </c>
      <c r="AU2502" s="220" t="s">
        <v>291</v>
      </c>
      <c r="AV2502" s="13" t="s">
        <v>16</v>
      </c>
      <c r="AW2502" s="13" t="s">
        <v>32</v>
      </c>
      <c r="AX2502" s="13" t="s">
        <v>76</v>
      </c>
      <c r="AY2502" s="220" t="s">
        <v>272</v>
      </c>
    </row>
    <row r="2503" spans="1:65" s="13" customFormat="1" ht="11.25">
      <c r="B2503" s="210"/>
      <c r="C2503" s="211"/>
      <c r="D2503" s="212" t="s">
        <v>283</v>
      </c>
      <c r="E2503" s="213" t="s">
        <v>1</v>
      </c>
      <c r="F2503" s="214" t="s">
        <v>831</v>
      </c>
      <c r="G2503" s="211"/>
      <c r="H2503" s="213" t="s">
        <v>1</v>
      </c>
      <c r="I2503" s="215"/>
      <c r="J2503" s="211"/>
      <c r="K2503" s="211"/>
      <c r="L2503" s="216"/>
      <c r="M2503" s="217"/>
      <c r="N2503" s="218"/>
      <c r="O2503" s="218"/>
      <c r="P2503" s="218"/>
      <c r="Q2503" s="218"/>
      <c r="R2503" s="218"/>
      <c r="S2503" s="218"/>
      <c r="T2503" s="219"/>
      <c r="AT2503" s="220" t="s">
        <v>283</v>
      </c>
      <c r="AU2503" s="220" t="s">
        <v>291</v>
      </c>
      <c r="AV2503" s="13" t="s">
        <v>16</v>
      </c>
      <c r="AW2503" s="13" t="s">
        <v>32</v>
      </c>
      <c r="AX2503" s="13" t="s">
        <v>76</v>
      </c>
      <c r="AY2503" s="220" t="s">
        <v>272</v>
      </c>
    </row>
    <row r="2504" spans="1:65" s="14" customFormat="1" ht="11.25">
      <c r="B2504" s="221"/>
      <c r="C2504" s="222"/>
      <c r="D2504" s="212" t="s">
        <v>283</v>
      </c>
      <c r="E2504" s="223" t="s">
        <v>1</v>
      </c>
      <c r="F2504" s="224" t="s">
        <v>2175</v>
      </c>
      <c r="G2504" s="222"/>
      <c r="H2504" s="225">
        <v>18.03</v>
      </c>
      <c r="I2504" s="226"/>
      <c r="J2504" s="222"/>
      <c r="K2504" s="222"/>
      <c r="L2504" s="227"/>
      <c r="M2504" s="228"/>
      <c r="N2504" s="229"/>
      <c r="O2504" s="229"/>
      <c r="P2504" s="229"/>
      <c r="Q2504" s="229"/>
      <c r="R2504" s="229"/>
      <c r="S2504" s="229"/>
      <c r="T2504" s="230"/>
      <c r="AT2504" s="231" t="s">
        <v>283</v>
      </c>
      <c r="AU2504" s="231" t="s">
        <v>291</v>
      </c>
      <c r="AV2504" s="14" t="s">
        <v>84</v>
      </c>
      <c r="AW2504" s="14" t="s">
        <v>32</v>
      </c>
      <c r="AX2504" s="14" t="s">
        <v>76</v>
      </c>
      <c r="AY2504" s="231" t="s">
        <v>272</v>
      </c>
    </row>
    <row r="2505" spans="1:65" s="14" customFormat="1" ht="11.25">
      <c r="B2505" s="221"/>
      <c r="C2505" s="222"/>
      <c r="D2505" s="212" t="s">
        <v>283</v>
      </c>
      <c r="E2505" s="222"/>
      <c r="F2505" s="224" t="s">
        <v>2176</v>
      </c>
      <c r="G2505" s="222"/>
      <c r="H2505" s="225">
        <v>18.931999999999999</v>
      </c>
      <c r="I2505" s="226"/>
      <c r="J2505" s="222"/>
      <c r="K2505" s="222"/>
      <c r="L2505" s="227"/>
      <c r="M2505" s="228"/>
      <c r="N2505" s="229"/>
      <c r="O2505" s="229"/>
      <c r="P2505" s="229"/>
      <c r="Q2505" s="229"/>
      <c r="R2505" s="229"/>
      <c r="S2505" s="229"/>
      <c r="T2505" s="230"/>
      <c r="AT2505" s="231" t="s">
        <v>283</v>
      </c>
      <c r="AU2505" s="231" t="s">
        <v>291</v>
      </c>
      <c r="AV2505" s="14" t="s">
        <v>84</v>
      </c>
      <c r="AW2505" s="14" t="s">
        <v>4</v>
      </c>
      <c r="AX2505" s="14" t="s">
        <v>16</v>
      </c>
      <c r="AY2505" s="231" t="s">
        <v>272</v>
      </c>
    </row>
    <row r="2506" spans="1:65" s="2" customFormat="1" ht="24.2" customHeight="1">
      <c r="A2506" s="34"/>
      <c r="B2506" s="35"/>
      <c r="C2506" s="232" t="s">
        <v>2177</v>
      </c>
      <c r="D2506" s="232" t="s">
        <v>394</v>
      </c>
      <c r="E2506" s="233" t="s">
        <v>2178</v>
      </c>
      <c r="F2506" s="234" t="s">
        <v>2179</v>
      </c>
      <c r="G2506" s="235" t="s">
        <v>185</v>
      </c>
      <c r="H2506" s="236">
        <v>42.356999999999999</v>
      </c>
      <c r="I2506" s="237"/>
      <c r="J2506" s="238">
        <f>ROUND(I2506*H2506,2)</f>
        <v>0</v>
      </c>
      <c r="K2506" s="234" t="s">
        <v>278</v>
      </c>
      <c r="L2506" s="239"/>
      <c r="M2506" s="240" t="s">
        <v>1</v>
      </c>
      <c r="N2506" s="241" t="s">
        <v>41</v>
      </c>
      <c r="O2506" s="71"/>
      <c r="P2506" s="201">
        <f>O2506*H2506</f>
        <v>0</v>
      </c>
      <c r="Q2506" s="201">
        <v>4.2000000000000002E-4</v>
      </c>
      <c r="R2506" s="201">
        <f>Q2506*H2506</f>
        <v>1.7789940000000001E-2</v>
      </c>
      <c r="S2506" s="201">
        <v>0</v>
      </c>
      <c r="T2506" s="202">
        <f>S2506*H2506</f>
        <v>0</v>
      </c>
      <c r="U2506" s="34"/>
      <c r="V2506" s="34"/>
      <c r="W2506" s="34"/>
      <c r="X2506" s="34"/>
      <c r="Y2506" s="34"/>
      <c r="Z2506" s="34"/>
      <c r="AA2506" s="34"/>
      <c r="AB2506" s="34"/>
      <c r="AC2506" s="34"/>
      <c r="AD2506" s="34"/>
      <c r="AE2506" s="34"/>
      <c r="AR2506" s="203" t="s">
        <v>313</v>
      </c>
      <c r="AT2506" s="203" t="s">
        <v>394</v>
      </c>
      <c r="AU2506" s="203" t="s">
        <v>291</v>
      </c>
      <c r="AY2506" s="17" t="s">
        <v>272</v>
      </c>
      <c r="BE2506" s="204">
        <f>IF(N2506="základní",J2506,0)</f>
        <v>0</v>
      </c>
      <c r="BF2506" s="204">
        <f>IF(N2506="snížená",J2506,0)</f>
        <v>0</v>
      </c>
      <c r="BG2506" s="204">
        <f>IF(N2506="zákl. přenesená",J2506,0)</f>
        <v>0</v>
      </c>
      <c r="BH2506" s="204">
        <f>IF(N2506="sníž. přenesená",J2506,0)</f>
        <v>0</v>
      </c>
      <c r="BI2506" s="204">
        <f>IF(N2506="nulová",J2506,0)</f>
        <v>0</v>
      </c>
      <c r="BJ2506" s="17" t="s">
        <v>16</v>
      </c>
      <c r="BK2506" s="204">
        <f>ROUND(I2506*H2506,2)</f>
        <v>0</v>
      </c>
      <c r="BL2506" s="17" t="s">
        <v>279</v>
      </c>
      <c r="BM2506" s="203" t="s">
        <v>2180</v>
      </c>
    </row>
    <row r="2507" spans="1:65" s="13" customFormat="1" ht="22.5">
      <c r="B2507" s="210"/>
      <c r="C2507" s="211"/>
      <c r="D2507" s="212" t="s">
        <v>283</v>
      </c>
      <c r="E2507" s="213" t="s">
        <v>1</v>
      </c>
      <c r="F2507" s="214" t="s">
        <v>2174</v>
      </c>
      <c r="G2507" s="211"/>
      <c r="H2507" s="213" t="s">
        <v>1</v>
      </c>
      <c r="I2507" s="215"/>
      <c r="J2507" s="211"/>
      <c r="K2507" s="211"/>
      <c r="L2507" s="216"/>
      <c r="M2507" s="217"/>
      <c r="N2507" s="218"/>
      <c r="O2507" s="218"/>
      <c r="P2507" s="218"/>
      <c r="Q2507" s="218"/>
      <c r="R2507" s="218"/>
      <c r="S2507" s="218"/>
      <c r="T2507" s="219"/>
      <c r="AT2507" s="220" t="s">
        <v>283</v>
      </c>
      <c r="AU2507" s="220" t="s">
        <v>291</v>
      </c>
      <c r="AV2507" s="13" t="s">
        <v>16</v>
      </c>
      <c r="AW2507" s="13" t="s">
        <v>32</v>
      </c>
      <c r="AX2507" s="13" t="s">
        <v>76</v>
      </c>
      <c r="AY2507" s="220" t="s">
        <v>272</v>
      </c>
    </row>
    <row r="2508" spans="1:65" s="13" customFormat="1" ht="11.25">
      <c r="B2508" s="210"/>
      <c r="C2508" s="211"/>
      <c r="D2508" s="212" t="s">
        <v>283</v>
      </c>
      <c r="E2508" s="213" t="s">
        <v>1</v>
      </c>
      <c r="F2508" s="214" t="s">
        <v>285</v>
      </c>
      <c r="G2508" s="211"/>
      <c r="H2508" s="213" t="s">
        <v>1</v>
      </c>
      <c r="I2508" s="215"/>
      <c r="J2508" s="211"/>
      <c r="K2508" s="211"/>
      <c r="L2508" s="216"/>
      <c r="M2508" s="217"/>
      <c r="N2508" s="218"/>
      <c r="O2508" s="218"/>
      <c r="P2508" s="218"/>
      <c r="Q2508" s="218"/>
      <c r="R2508" s="218"/>
      <c r="S2508" s="218"/>
      <c r="T2508" s="219"/>
      <c r="AT2508" s="220" t="s">
        <v>283</v>
      </c>
      <c r="AU2508" s="220" t="s">
        <v>291</v>
      </c>
      <c r="AV2508" s="13" t="s">
        <v>16</v>
      </c>
      <c r="AW2508" s="13" t="s">
        <v>32</v>
      </c>
      <c r="AX2508" s="13" t="s">
        <v>76</v>
      </c>
      <c r="AY2508" s="220" t="s">
        <v>272</v>
      </c>
    </row>
    <row r="2509" spans="1:65" s="13" customFormat="1" ht="11.25">
      <c r="B2509" s="210"/>
      <c r="C2509" s="211"/>
      <c r="D2509" s="212" t="s">
        <v>283</v>
      </c>
      <c r="E2509" s="213" t="s">
        <v>1</v>
      </c>
      <c r="F2509" s="214" t="s">
        <v>831</v>
      </c>
      <c r="G2509" s="211"/>
      <c r="H2509" s="213" t="s">
        <v>1</v>
      </c>
      <c r="I2509" s="215"/>
      <c r="J2509" s="211"/>
      <c r="K2509" s="211"/>
      <c r="L2509" s="216"/>
      <c r="M2509" s="217"/>
      <c r="N2509" s="218"/>
      <c r="O2509" s="218"/>
      <c r="P2509" s="218"/>
      <c r="Q2509" s="218"/>
      <c r="R2509" s="218"/>
      <c r="S2509" s="218"/>
      <c r="T2509" s="219"/>
      <c r="AT2509" s="220" t="s">
        <v>283</v>
      </c>
      <c r="AU2509" s="220" t="s">
        <v>291</v>
      </c>
      <c r="AV2509" s="13" t="s">
        <v>16</v>
      </c>
      <c r="AW2509" s="13" t="s">
        <v>32</v>
      </c>
      <c r="AX2509" s="13" t="s">
        <v>76</v>
      </c>
      <c r="AY2509" s="220" t="s">
        <v>272</v>
      </c>
    </row>
    <row r="2510" spans="1:65" s="14" customFormat="1" ht="11.25">
      <c r="B2510" s="221"/>
      <c r="C2510" s="222"/>
      <c r="D2510" s="212" t="s">
        <v>283</v>
      </c>
      <c r="E2510" s="223" t="s">
        <v>1</v>
      </c>
      <c r="F2510" s="224" t="s">
        <v>2181</v>
      </c>
      <c r="G2510" s="222"/>
      <c r="H2510" s="225">
        <v>34</v>
      </c>
      <c r="I2510" s="226"/>
      <c r="J2510" s="222"/>
      <c r="K2510" s="222"/>
      <c r="L2510" s="227"/>
      <c r="M2510" s="228"/>
      <c r="N2510" s="229"/>
      <c r="O2510" s="229"/>
      <c r="P2510" s="229"/>
      <c r="Q2510" s="229"/>
      <c r="R2510" s="229"/>
      <c r="S2510" s="229"/>
      <c r="T2510" s="230"/>
      <c r="AT2510" s="231" t="s">
        <v>283</v>
      </c>
      <c r="AU2510" s="231" t="s">
        <v>291</v>
      </c>
      <c r="AV2510" s="14" t="s">
        <v>84</v>
      </c>
      <c r="AW2510" s="14" t="s">
        <v>32</v>
      </c>
      <c r="AX2510" s="14" t="s">
        <v>76</v>
      </c>
      <c r="AY2510" s="231" t="s">
        <v>272</v>
      </c>
    </row>
    <row r="2511" spans="1:65" s="14" customFormat="1" ht="11.25">
      <c r="B2511" s="221"/>
      <c r="C2511" s="222"/>
      <c r="D2511" s="212" t="s">
        <v>283</v>
      </c>
      <c r="E2511" s="223" t="s">
        <v>1</v>
      </c>
      <c r="F2511" s="224" t="s">
        <v>2182</v>
      </c>
      <c r="G2511" s="222"/>
      <c r="H2511" s="225">
        <v>6.34</v>
      </c>
      <c r="I2511" s="226"/>
      <c r="J2511" s="222"/>
      <c r="K2511" s="222"/>
      <c r="L2511" s="227"/>
      <c r="M2511" s="228"/>
      <c r="N2511" s="229"/>
      <c r="O2511" s="229"/>
      <c r="P2511" s="229"/>
      <c r="Q2511" s="229"/>
      <c r="R2511" s="229"/>
      <c r="S2511" s="229"/>
      <c r="T2511" s="230"/>
      <c r="AT2511" s="231" t="s">
        <v>283</v>
      </c>
      <c r="AU2511" s="231" t="s">
        <v>291</v>
      </c>
      <c r="AV2511" s="14" t="s">
        <v>84</v>
      </c>
      <c r="AW2511" s="14" t="s">
        <v>32</v>
      </c>
      <c r="AX2511" s="14" t="s">
        <v>76</v>
      </c>
      <c r="AY2511" s="231" t="s">
        <v>272</v>
      </c>
    </row>
    <row r="2512" spans="1:65" s="14" customFormat="1" ht="11.25">
      <c r="B2512" s="221"/>
      <c r="C2512" s="222"/>
      <c r="D2512" s="212" t="s">
        <v>283</v>
      </c>
      <c r="E2512" s="222"/>
      <c r="F2512" s="224" t="s">
        <v>2183</v>
      </c>
      <c r="G2512" s="222"/>
      <c r="H2512" s="225">
        <v>42.356999999999999</v>
      </c>
      <c r="I2512" s="226"/>
      <c r="J2512" s="222"/>
      <c r="K2512" s="222"/>
      <c r="L2512" s="227"/>
      <c r="M2512" s="228"/>
      <c r="N2512" s="229"/>
      <c r="O2512" s="229"/>
      <c r="P2512" s="229"/>
      <c r="Q2512" s="229"/>
      <c r="R2512" s="229"/>
      <c r="S2512" s="229"/>
      <c r="T2512" s="230"/>
      <c r="AT2512" s="231" t="s">
        <v>283</v>
      </c>
      <c r="AU2512" s="231" t="s">
        <v>291</v>
      </c>
      <c r="AV2512" s="14" t="s">
        <v>84</v>
      </c>
      <c r="AW2512" s="14" t="s">
        <v>4</v>
      </c>
      <c r="AX2512" s="14" t="s">
        <v>16</v>
      </c>
      <c r="AY2512" s="231" t="s">
        <v>272</v>
      </c>
    </row>
    <row r="2513" spans="1:65" s="2" customFormat="1" ht="24.2" customHeight="1">
      <c r="A2513" s="34"/>
      <c r="B2513" s="35"/>
      <c r="C2513" s="232" t="s">
        <v>2184</v>
      </c>
      <c r="D2513" s="232" t="s">
        <v>394</v>
      </c>
      <c r="E2513" s="233" t="s">
        <v>2185</v>
      </c>
      <c r="F2513" s="234" t="s">
        <v>2186</v>
      </c>
      <c r="G2513" s="235" t="s">
        <v>185</v>
      </c>
      <c r="H2513" s="236">
        <v>117.611</v>
      </c>
      <c r="I2513" s="237"/>
      <c r="J2513" s="238">
        <f>ROUND(I2513*H2513,2)</f>
        <v>0</v>
      </c>
      <c r="K2513" s="234" t="s">
        <v>278</v>
      </c>
      <c r="L2513" s="239"/>
      <c r="M2513" s="240" t="s">
        <v>1</v>
      </c>
      <c r="N2513" s="241" t="s">
        <v>41</v>
      </c>
      <c r="O2513" s="71"/>
      <c r="P2513" s="201">
        <f>O2513*H2513</f>
        <v>0</v>
      </c>
      <c r="Q2513" s="201">
        <v>5.9999999999999995E-4</v>
      </c>
      <c r="R2513" s="201">
        <f>Q2513*H2513</f>
        <v>7.0566599999999993E-2</v>
      </c>
      <c r="S2513" s="201">
        <v>0</v>
      </c>
      <c r="T2513" s="202">
        <f>S2513*H2513</f>
        <v>0</v>
      </c>
      <c r="U2513" s="34"/>
      <c r="V2513" s="34"/>
      <c r="W2513" s="34"/>
      <c r="X2513" s="34"/>
      <c r="Y2513" s="34"/>
      <c r="Z2513" s="34"/>
      <c r="AA2513" s="34"/>
      <c r="AB2513" s="34"/>
      <c r="AC2513" s="34"/>
      <c r="AD2513" s="34"/>
      <c r="AE2513" s="34"/>
      <c r="AR2513" s="203" t="s">
        <v>313</v>
      </c>
      <c r="AT2513" s="203" t="s">
        <v>394</v>
      </c>
      <c r="AU2513" s="203" t="s">
        <v>291</v>
      </c>
      <c r="AY2513" s="17" t="s">
        <v>272</v>
      </c>
      <c r="BE2513" s="204">
        <f>IF(N2513="základní",J2513,0)</f>
        <v>0</v>
      </c>
      <c r="BF2513" s="204">
        <f>IF(N2513="snížená",J2513,0)</f>
        <v>0</v>
      </c>
      <c r="BG2513" s="204">
        <f>IF(N2513="zákl. přenesená",J2513,0)</f>
        <v>0</v>
      </c>
      <c r="BH2513" s="204">
        <f>IF(N2513="sníž. přenesená",J2513,0)</f>
        <v>0</v>
      </c>
      <c r="BI2513" s="204">
        <f>IF(N2513="nulová",J2513,0)</f>
        <v>0</v>
      </c>
      <c r="BJ2513" s="17" t="s">
        <v>16</v>
      </c>
      <c r="BK2513" s="204">
        <f>ROUND(I2513*H2513,2)</f>
        <v>0</v>
      </c>
      <c r="BL2513" s="17" t="s">
        <v>279</v>
      </c>
      <c r="BM2513" s="203" t="s">
        <v>2187</v>
      </c>
    </row>
    <row r="2514" spans="1:65" s="13" customFormat="1" ht="22.5">
      <c r="B2514" s="210"/>
      <c r="C2514" s="211"/>
      <c r="D2514" s="212" t="s">
        <v>283</v>
      </c>
      <c r="E2514" s="213" t="s">
        <v>1</v>
      </c>
      <c r="F2514" s="214" t="s">
        <v>2188</v>
      </c>
      <c r="G2514" s="211"/>
      <c r="H2514" s="213" t="s">
        <v>1</v>
      </c>
      <c r="I2514" s="215"/>
      <c r="J2514" s="211"/>
      <c r="K2514" s="211"/>
      <c r="L2514" s="216"/>
      <c r="M2514" s="217"/>
      <c r="N2514" s="218"/>
      <c r="O2514" s="218"/>
      <c r="P2514" s="218"/>
      <c r="Q2514" s="218"/>
      <c r="R2514" s="218"/>
      <c r="S2514" s="218"/>
      <c r="T2514" s="219"/>
      <c r="AT2514" s="220" t="s">
        <v>283</v>
      </c>
      <c r="AU2514" s="220" t="s">
        <v>291</v>
      </c>
      <c r="AV2514" s="13" t="s">
        <v>16</v>
      </c>
      <c r="AW2514" s="13" t="s">
        <v>32</v>
      </c>
      <c r="AX2514" s="13" t="s">
        <v>76</v>
      </c>
      <c r="AY2514" s="220" t="s">
        <v>272</v>
      </c>
    </row>
    <row r="2515" spans="1:65" s="13" customFormat="1" ht="11.25">
      <c r="B2515" s="210"/>
      <c r="C2515" s="211"/>
      <c r="D2515" s="212" t="s">
        <v>283</v>
      </c>
      <c r="E2515" s="213" t="s">
        <v>1</v>
      </c>
      <c r="F2515" s="214" t="s">
        <v>285</v>
      </c>
      <c r="G2515" s="211"/>
      <c r="H2515" s="213" t="s">
        <v>1</v>
      </c>
      <c r="I2515" s="215"/>
      <c r="J2515" s="211"/>
      <c r="K2515" s="211"/>
      <c r="L2515" s="216"/>
      <c r="M2515" s="217"/>
      <c r="N2515" s="218"/>
      <c r="O2515" s="218"/>
      <c r="P2515" s="218"/>
      <c r="Q2515" s="218"/>
      <c r="R2515" s="218"/>
      <c r="S2515" s="218"/>
      <c r="T2515" s="219"/>
      <c r="AT2515" s="220" t="s">
        <v>283</v>
      </c>
      <c r="AU2515" s="220" t="s">
        <v>291</v>
      </c>
      <c r="AV2515" s="13" t="s">
        <v>16</v>
      </c>
      <c r="AW2515" s="13" t="s">
        <v>32</v>
      </c>
      <c r="AX2515" s="13" t="s">
        <v>76</v>
      </c>
      <c r="AY2515" s="220" t="s">
        <v>272</v>
      </c>
    </row>
    <row r="2516" spans="1:65" s="13" customFormat="1" ht="11.25">
      <c r="B2516" s="210"/>
      <c r="C2516" s="211"/>
      <c r="D2516" s="212" t="s">
        <v>283</v>
      </c>
      <c r="E2516" s="213" t="s">
        <v>1</v>
      </c>
      <c r="F2516" s="214" t="s">
        <v>831</v>
      </c>
      <c r="G2516" s="211"/>
      <c r="H2516" s="213" t="s">
        <v>1</v>
      </c>
      <c r="I2516" s="215"/>
      <c r="J2516" s="211"/>
      <c r="K2516" s="211"/>
      <c r="L2516" s="216"/>
      <c r="M2516" s="217"/>
      <c r="N2516" s="218"/>
      <c r="O2516" s="218"/>
      <c r="P2516" s="218"/>
      <c r="Q2516" s="218"/>
      <c r="R2516" s="218"/>
      <c r="S2516" s="218"/>
      <c r="T2516" s="219"/>
      <c r="AT2516" s="220" t="s">
        <v>283</v>
      </c>
      <c r="AU2516" s="220" t="s">
        <v>291</v>
      </c>
      <c r="AV2516" s="13" t="s">
        <v>16</v>
      </c>
      <c r="AW2516" s="13" t="s">
        <v>32</v>
      </c>
      <c r="AX2516" s="13" t="s">
        <v>76</v>
      </c>
      <c r="AY2516" s="220" t="s">
        <v>272</v>
      </c>
    </row>
    <row r="2517" spans="1:65" s="14" customFormat="1" ht="11.25">
      <c r="B2517" s="221"/>
      <c r="C2517" s="222"/>
      <c r="D2517" s="212" t="s">
        <v>283</v>
      </c>
      <c r="E2517" s="223" t="s">
        <v>1</v>
      </c>
      <c r="F2517" s="224" t="s">
        <v>2189</v>
      </c>
      <c r="G2517" s="222"/>
      <c r="H2517" s="225">
        <v>43.83</v>
      </c>
      <c r="I2517" s="226"/>
      <c r="J2517" s="222"/>
      <c r="K2517" s="222"/>
      <c r="L2517" s="227"/>
      <c r="M2517" s="228"/>
      <c r="N2517" s="229"/>
      <c r="O2517" s="229"/>
      <c r="P2517" s="229"/>
      <c r="Q2517" s="229"/>
      <c r="R2517" s="229"/>
      <c r="S2517" s="229"/>
      <c r="T2517" s="230"/>
      <c r="AT2517" s="231" t="s">
        <v>283</v>
      </c>
      <c r="AU2517" s="231" t="s">
        <v>291</v>
      </c>
      <c r="AV2517" s="14" t="s">
        <v>84</v>
      </c>
      <c r="AW2517" s="14" t="s">
        <v>32</v>
      </c>
      <c r="AX2517" s="14" t="s">
        <v>76</v>
      </c>
      <c r="AY2517" s="231" t="s">
        <v>272</v>
      </c>
    </row>
    <row r="2518" spans="1:65" s="13" customFormat="1" ht="11.25">
      <c r="B2518" s="210"/>
      <c r="C2518" s="211"/>
      <c r="D2518" s="212" t="s">
        <v>283</v>
      </c>
      <c r="E2518" s="213" t="s">
        <v>1</v>
      </c>
      <c r="F2518" s="214" t="s">
        <v>833</v>
      </c>
      <c r="G2518" s="211"/>
      <c r="H2518" s="213" t="s">
        <v>1</v>
      </c>
      <c r="I2518" s="215"/>
      <c r="J2518" s="211"/>
      <c r="K2518" s="211"/>
      <c r="L2518" s="216"/>
      <c r="M2518" s="217"/>
      <c r="N2518" s="218"/>
      <c r="O2518" s="218"/>
      <c r="P2518" s="218"/>
      <c r="Q2518" s="218"/>
      <c r="R2518" s="218"/>
      <c r="S2518" s="218"/>
      <c r="T2518" s="219"/>
      <c r="AT2518" s="220" t="s">
        <v>283</v>
      </c>
      <c r="AU2518" s="220" t="s">
        <v>291</v>
      </c>
      <c r="AV2518" s="13" t="s">
        <v>16</v>
      </c>
      <c r="AW2518" s="13" t="s">
        <v>32</v>
      </c>
      <c r="AX2518" s="13" t="s">
        <v>76</v>
      </c>
      <c r="AY2518" s="220" t="s">
        <v>272</v>
      </c>
    </row>
    <row r="2519" spans="1:65" s="14" customFormat="1" ht="11.25">
      <c r="B2519" s="221"/>
      <c r="C2519" s="222"/>
      <c r="D2519" s="212" t="s">
        <v>283</v>
      </c>
      <c r="E2519" s="223" t="s">
        <v>1</v>
      </c>
      <c r="F2519" s="224" t="s">
        <v>2190</v>
      </c>
      <c r="G2519" s="222"/>
      <c r="H2519" s="225">
        <v>8.5</v>
      </c>
      <c r="I2519" s="226"/>
      <c r="J2519" s="222"/>
      <c r="K2519" s="222"/>
      <c r="L2519" s="227"/>
      <c r="M2519" s="228"/>
      <c r="N2519" s="229"/>
      <c r="O2519" s="229"/>
      <c r="P2519" s="229"/>
      <c r="Q2519" s="229"/>
      <c r="R2519" s="229"/>
      <c r="S2519" s="229"/>
      <c r="T2519" s="230"/>
      <c r="AT2519" s="231" t="s">
        <v>283</v>
      </c>
      <c r="AU2519" s="231" t="s">
        <v>291</v>
      </c>
      <c r="AV2519" s="14" t="s">
        <v>84</v>
      </c>
      <c r="AW2519" s="14" t="s">
        <v>32</v>
      </c>
      <c r="AX2519" s="14" t="s">
        <v>76</v>
      </c>
      <c r="AY2519" s="231" t="s">
        <v>272</v>
      </c>
    </row>
    <row r="2520" spans="1:65" s="13" customFormat="1" ht="11.25">
      <c r="B2520" s="210"/>
      <c r="C2520" s="211"/>
      <c r="D2520" s="212" t="s">
        <v>283</v>
      </c>
      <c r="E2520" s="213" t="s">
        <v>1</v>
      </c>
      <c r="F2520" s="214" t="s">
        <v>854</v>
      </c>
      <c r="G2520" s="211"/>
      <c r="H2520" s="213" t="s">
        <v>1</v>
      </c>
      <c r="I2520" s="215"/>
      <c r="J2520" s="211"/>
      <c r="K2520" s="211"/>
      <c r="L2520" s="216"/>
      <c r="M2520" s="217"/>
      <c r="N2520" s="218"/>
      <c r="O2520" s="218"/>
      <c r="P2520" s="218"/>
      <c r="Q2520" s="218"/>
      <c r="R2520" s="218"/>
      <c r="S2520" s="218"/>
      <c r="T2520" s="219"/>
      <c r="AT2520" s="220" t="s">
        <v>283</v>
      </c>
      <c r="AU2520" s="220" t="s">
        <v>291</v>
      </c>
      <c r="AV2520" s="13" t="s">
        <v>16</v>
      </c>
      <c r="AW2520" s="13" t="s">
        <v>32</v>
      </c>
      <c r="AX2520" s="13" t="s">
        <v>76</v>
      </c>
      <c r="AY2520" s="220" t="s">
        <v>272</v>
      </c>
    </row>
    <row r="2521" spans="1:65" s="14" customFormat="1" ht="11.25">
      <c r="B2521" s="221"/>
      <c r="C2521" s="222"/>
      <c r="D2521" s="212" t="s">
        <v>283</v>
      </c>
      <c r="E2521" s="223" t="s">
        <v>1</v>
      </c>
      <c r="F2521" s="224" t="s">
        <v>2191</v>
      </c>
      <c r="G2521" s="222"/>
      <c r="H2521" s="225">
        <v>59.68</v>
      </c>
      <c r="I2521" s="226"/>
      <c r="J2521" s="222"/>
      <c r="K2521" s="222"/>
      <c r="L2521" s="227"/>
      <c r="M2521" s="228"/>
      <c r="N2521" s="229"/>
      <c r="O2521" s="229"/>
      <c r="P2521" s="229"/>
      <c r="Q2521" s="229"/>
      <c r="R2521" s="229"/>
      <c r="S2521" s="229"/>
      <c r="T2521" s="230"/>
      <c r="AT2521" s="231" t="s">
        <v>283</v>
      </c>
      <c r="AU2521" s="231" t="s">
        <v>291</v>
      </c>
      <c r="AV2521" s="14" t="s">
        <v>84</v>
      </c>
      <c r="AW2521" s="14" t="s">
        <v>32</v>
      </c>
      <c r="AX2521" s="14" t="s">
        <v>76</v>
      </c>
      <c r="AY2521" s="231" t="s">
        <v>272</v>
      </c>
    </row>
    <row r="2522" spans="1:65" s="14" customFormat="1" ht="11.25">
      <c r="B2522" s="221"/>
      <c r="C2522" s="222"/>
      <c r="D2522" s="212" t="s">
        <v>283</v>
      </c>
      <c r="E2522" s="222"/>
      <c r="F2522" s="224" t="s">
        <v>2192</v>
      </c>
      <c r="G2522" s="222"/>
      <c r="H2522" s="225">
        <v>117.611</v>
      </c>
      <c r="I2522" s="226"/>
      <c r="J2522" s="222"/>
      <c r="K2522" s="222"/>
      <c r="L2522" s="227"/>
      <c r="M2522" s="228"/>
      <c r="N2522" s="229"/>
      <c r="O2522" s="229"/>
      <c r="P2522" s="229"/>
      <c r="Q2522" s="229"/>
      <c r="R2522" s="229"/>
      <c r="S2522" s="229"/>
      <c r="T2522" s="230"/>
      <c r="AT2522" s="231" t="s">
        <v>283</v>
      </c>
      <c r="AU2522" s="231" t="s">
        <v>291</v>
      </c>
      <c r="AV2522" s="14" t="s">
        <v>84</v>
      </c>
      <c r="AW2522" s="14" t="s">
        <v>4</v>
      </c>
      <c r="AX2522" s="14" t="s">
        <v>16</v>
      </c>
      <c r="AY2522" s="231" t="s">
        <v>272</v>
      </c>
    </row>
    <row r="2523" spans="1:65" s="2" customFormat="1" ht="16.5" customHeight="1">
      <c r="A2523" s="34"/>
      <c r="B2523" s="35"/>
      <c r="C2523" s="192" t="s">
        <v>2193</v>
      </c>
      <c r="D2523" s="192" t="s">
        <v>274</v>
      </c>
      <c r="E2523" s="193" t="s">
        <v>2194</v>
      </c>
      <c r="F2523" s="194" t="s">
        <v>2195</v>
      </c>
      <c r="G2523" s="195" t="s">
        <v>185</v>
      </c>
      <c r="H2523" s="196">
        <v>76.099999999999994</v>
      </c>
      <c r="I2523" s="197"/>
      <c r="J2523" s="198">
        <f>ROUND(I2523*H2523,2)</f>
        <v>0</v>
      </c>
      <c r="K2523" s="194" t="s">
        <v>278</v>
      </c>
      <c r="L2523" s="39"/>
      <c r="M2523" s="199" t="s">
        <v>1</v>
      </c>
      <c r="N2523" s="200" t="s">
        <v>41</v>
      </c>
      <c r="O2523" s="71"/>
      <c r="P2523" s="201">
        <f>O2523*H2523</f>
        <v>0</v>
      </c>
      <c r="Q2523" s="201">
        <v>0</v>
      </c>
      <c r="R2523" s="201">
        <f>Q2523*H2523</f>
        <v>0</v>
      </c>
      <c r="S2523" s="201">
        <v>0</v>
      </c>
      <c r="T2523" s="202">
        <f>S2523*H2523</f>
        <v>0</v>
      </c>
      <c r="U2523" s="34"/>
      <c r="V2523" s="34"/>
      <c r="W2523" s="34"/>
      <c r="X2523" s="34"/>
      <c r="Y2523" s="34"/>
      <c r="Z2523" s="34"/>
      <c r="AA2523" s="34"/>
      <c r="AB2523" s="34"/>
      <c r="AC2523" s="34"/>
      <c r="AD2523" s="34"/>
      <c r="AE2523" s="34"/>
      <c r="AR2523" s="203" t="s">
        <v>279</v>
      </c>
      <c r="AT2523" s="203" t="s">
        <v>274</v>
      </c>
      <c r="AU2523" s="203" t="s">
        <v>291</v>
      </c>
      <c r="AY2523" s="17" t="s">
        <v>272</v>
      </c>
      <c r="BE2523" s="204">
        <f>IF(N2523="základní",J2523,0)</f>
        <v>0</v>
      </c>
      <c r="BF2523" s="204">
        <f>IF(N2523="snížená",J2523,0)</f>
        <v>0</v>
      </c>
      <c r="BG2523" s="204">
        <f>IF(N2523="zákl. přenesená",J2523,0)</f>
        <v>0</v>
      </c>
      <c r="BH2523" s="204">
        <f>IF(N2523="sníž. přenesená",J2523,0)</f>
        <v>0</v>
      </c>
      <c r="BI2523" s="204">
        <f>IF(N2523="nulová",J2523,0)</f>
        <v>0</v>
      </c>
      <c r="BJ2523" s="17" t="s">
        <v>16</v>
      </c>
      <c r="BK2523" s="204">
        <f>ROUND(I2523*H2523,2)</f>
        <v>0</v>
      </c>
      <c r="BL2523" s="17" t="s">
        <v>279</v>
      </c>
      <c r="BM2523" s="203" t="s">
        <v>2196</v>
      </c>
    </row>
    <row r="2524" spans="1:65" s="2" customFormat="1" ht="11.25">
      <c r="A2524" s="34"/>
      <c r="B2524" s="35"/>
      <c r="C2524" s="36"/>
      <c r="D2524" s="205" t="s">
        <v>281</v>
      </c>
      <c r="E2524" s="36"/>
      <c r="F2524" s="206" t="s">
        <v>2197</v>
      </c>
      <c r="G2524" s="36"/>
      <c r="H2524" s="36"/>
      <c r="I2524" s="207"/>
      <c r="J2524" s="36"/>
      <c r="K2524" s="36"/>
      <c r="L2524" s="39"/>
      <c r="M2524" s="208"/>
      <c r="N2524" s="209"/>
      <c r="O2524" s="71"/>
      <c r="P2524" s="71"/>
      <c r="Q2524" s="71"/>
      <c r="R2524" s="71"/>
      <c r="S2524" s="71"/>
      <c r="T2524" s="72"/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T2524" s="17" t="s">
        <v>281</v>
      </c>
      <c r="AU2524" s="17" t="s">
        <v>291</v>
      </c>
    </row>
    <row r="2525" spans="1:65" s="13" customFormat="1" ht="22.5">
      <c r="B2525" s="210"/>
      <c r="C2525" s="211"/>
      <c r="D2525" s="212" t="s">
        <v>283</v>
      </c>
      <c r="E2525" s="213" t="s">
        <v>1</v>
      </c>
      <c r="F2525" s="214" t="s">
        <v>2140</v>
      </c>
      <c r="G2525" s="211"/>
      <c r="H2525" s="213" t="s">
        <v>1</v>
      </c>
      <c r="I2525" s="215"/>
      <c r="J2525" s="211"/>
      <c r="K2525" s="211"/>
      <c r="L2525" s="216"/>
      <c r="M2525" s="217"/>
      <c r="N2525" s="218"/>
      <c r="O2525" s="218"/>
      <c r="P2525" s="218"/>
      <c r="Q2525" s="218"/>
      <c r="R2525" s="218"/>
      <c r="S2525" s="218"/>
      <c r="T2525" s="219"/>
      <c r="AT2525" s="220" t="s">
        <v>283</v>
      </c>
      <c r="AU2525" s="220" t="s">
        <v>291</v>
      </c>
      <c r="AV2525" s="13" t="s">
        <v>16</v>
      </c>
      <c r="AW2525" s="13" t="s">
        <v>32</v>
      </c>
      <c r="AX2525" s="13" t="s">
        <v>76</v>
      </c>
      <c r="AY2525" s="220" t="s">
        <v>272</v>
      </c>
    </row>
    <row r="2526" spans="1:65" s="13" customFormat="1" ht="11.25">
      <c r="B2526" s="210"/>
      <c r="C2526" s="211"/>
      <c r="D2526" s="212" t="s">
        <v>283</v>
      </c>
      <c r="E2526" s="213" t="s">
        <v>1</v>
      </c>
      <c r="F2526" s="214" t="s">
        <v>285</v>
      </c>
      <c r="G2526" s="211"/>
      <c r="H2526" s="213" t="s">
        <v>1</v>
      </c>
      <c r="I2526" s="215"/>
      <c r="J2526" s="211"/>
      <c r="K2526" s="211"/>
      <c r="L2526" s="216"/>
      <c r="M2526" s="217"/>
      <c r="N2526" s="218"/>
      <c r="O2526" s="218"/>
      <c r="P2526" s="218"/>
      <c r="Q2526" s="218"/>
      <c r="R2526" s="218"/>
      <c r="S2526" s="218"/>
      <c r="T2526" s="219"/>
      <c r="AT2526" s="220" t="s">
        <v>283</v>
      </c>
      <c r="AU2526" s="220" t="s">
        <v>291</v>
      </c>
      <c r="AV2526" s="13" t="s">
        <v>16</v>
      </c>
      <c r="AW2526" s="13" t="s">
        <v>32</v>
      </c>
      <c r="AX2526" s="13" t="s">
        <v>76</v>
      </c>
      <c r="AY2526" s="220" t="s">
        <v>272</v>
      </c>
    </row>
    <row r="2527" spans="1:65" s="13" customFormat="1" ht="11.25">
      <c r="B2527" s="210"/>
      <c r="C2527" s="211"/>
      <c r="D2527" s="212" t="s">
        <v>283</v>
      </c>
      <c r="E2527" s="213" t="s">
        <v>1</v>
      </c>
      <c r="F2527" s="214" t="s">
        <v>831</v>
      </c>
      <c r="G2527" s="211"/>
      <c r="H2527" s="213" t="s">
        <v>1</v>
      </c>
      <c r="I2527" s="215"/>
      <c r="J2527" s="211"/>
      <c r="K2527" s="211"/>
      <c r="L2527" s="216"/>
      <c r="M2527" s="217"/>
      <c r="N2527" s="218"/>
      <c r="O2527" s="218"/>
      <c r="P2527" s="218"/>
      <c r="Q2527" s="218"/>
      <c r="R2527" s="218"/>
      <c r="S2527" s="218"/>
      <c r="T2527" s="219"/>
      <c r="AT2527" s="220" t="s">
        <v>283</v>
      </c>
      <c r="AU2527" s="220" t="s">
        <v>291</v>
      </c>
      <c r="AV2527" s="13" t="s">
        <v>16</v>
      </c>
      <c r="AW2527" s="13" t="s">
        <v>32</v>
      </c>
      <c r="AX2527" s="13" t="s">
        <v>76</v>
      </c>
      <c r="AY2527" s="220" t="s">
        <v>272</v>
      </c>
    </row>
    <row r="2528" spans="1:65" s="14" customFormat="1" ht="11.25">
      <c r="B2528" s="221"/>
      <c r="C2528" s="222"/>
      <c r="D2528" s="212" t="s">
        <v>283</v>
      </c>
      <c r="E2528" s="223" t="s">
        <v>1</v>
      </c>
      <c r="F2528" s="224" t="s">
        <v>2198</v>
      </c>
      <c r="G2528" s="222"/>
      <c r="H2528" s="225">
        <v>21</v>
      </c>
      <c r="I2528" s="226"/>
      <c r="J2528" s="222"/>
      <c r="K2528" s="222"/>
      <c r="L2528" s="227"/>
      <c r="M2528" s="228"/>
      <c r="N2528" s="229"/>
      <c r="O2528" s="229"/>
      <c r="P2528" s="229"/>
      <c r="Q2528" s="229"/>
      <c r="R2528" s="229"/>
      <c r="S2528" s="229"/>
      <c r="T2528" s="230"/>
      <c r="AT2528" s="231" t="s">
        <v>283</v>
      </c>
      <c r="AU2528" s="231" t="s">
        <v>291</v>
      </c>
      <c r="AV2528" s="14" t="s">
        <v>84</v>
      </c>
      <c r="AW2528" s="14" t="s">
        <v>32</v>
      </c>
      <c r="AX2528" s="14" t="s">
        <v>76</v>
      </c>
      <c r="AY2528" s="231" t="s">
        <v>272</v>
      </c>
    </row>
    <row r="2529" spans="1:65" s="13" customFormat="1" ht="11.25">
      <c r="B2529" s="210"/>
      <c r="C2529" s="211"/>
      <c r="D2529" s="212" t="s">
        <v>283</v>
      </c>
      <c r="E2529" s="213" t="s">
        <v>1</v>
      </c>
      <c r="F2529" s="214" t="s">
        <v>833</v>
      </c>
      <c r="G2529" s="211"/>
      <c r="H2529" s="213" t="s">
        <v>1</v>
      </c>
      <c r="I2529" s="215"/>
      <c r="J2529" s="211"/>
      <c r="K2529" s="211"/>
      <c r="L2529" s="216"/>
      <c r="M2529" s="217"/>
      <c r="N2529" s="218"/>
      <c r="O2529" s="218"/>
      <c r="P2529" s="218"/>
      <c r="Q2529" s="218"/>
      <c r="R2529" s="218"/>
      <c r="S2529" s="218"/>
      <c r="T2529" s="219"/>
      <c r="AT2529" s="220" t="s">
        <v>283</v>
      </c>
      <c r="AU2529" s="220" t="s">
        <v>291</v>
      </c>
      <c r="AV2529" s="13" t="s">
        <v>16</v>
      </c>
      <c r="AW2529" s="13" t="s">
        <v>32</v>
      </c>
      <c r="AX2529" s="13" t="s">
        <v>76</v>
      </c>
      <c r="AY2529" s="220" t="s">
        <v>272</v>
      </c>
    </row>
    <row r="2530" spans="1:65" s="14" customFormat="1" ht="11.25">
      <c r="B2530" s="221"/>
      <c r="C2530" s="222"/>
      <c r="D2530" s="212" t="s">
        <v>283</v>
      </c>
      <c r="E2530" s="223" t="s">
        <v>1</v>
      </c>
      <c r="F2530" s="224" t="s">
        <v>2199</v>
      </c>
      <c r="G2530" s="222"/>
      <c r="H2530" s="225">
        <v>26</v>
      </c>
      <c r="I2530" s="226"/>
      <c r="J2530" s="222"/>
      <c r="K2530" s="222"/>
      <c r="L2530" s="227"/>
      <c r="M2530" s="228"/>
      <c r="N2530" s="229"/>
      <c r="O2530" s="229"/>
      <c r="P2530" s="229"/>
      <c r="Q2530" s="229"/>
      <c r="R2530" s="229"/>
      <c r="S2530" s="229"/>
      <c r="T2530" s="230"/>
      <c r="AT2530" s="231" t="s">
        <v>283</v>
      </c>
      <c r="AU2530" s="231" t="s">
        <v>291</v>
      </c>
      <c r="AV2530" s="14" t="s">
        <v>84</v>
      </c>
      <c r="AW2530" s="14" t="s">
        <v>32</v>
      </c>
      <c r="AX2530" s="14" t="s">
        <v>76</v>
      </c>
      <c r="AY2530" s="231" t="s">
        <v>272</v>
      </c>
    </row>
    <row r="2531" spans="1:65" s="13" customFormat="1" ht="11.25">
      <c r="B2531" s="210"/>
      <c r="C2531" s="211"/>
      <c r="D2531" s="212" t="s">
        <v>283</v>
      </c>
      <c r="E2531" s="213" t="s">
        <v>1</v>
      </c>
      <c r="F2531" s="214" t="s">
        <v>837</v>
      </c>
      <c r="G2531" s="211"/>
      <c r="H2531" s="213" t="s">
        <v>1</v>
      </c>
      <c r="I2531" s="215"/>
      <c r="J2531" s="211"/>
      <c r="K2531" s="211"/>
      <c r="L2531" s="216"/>
      <c r="M2531" s="217"/>
      <c r="N2531" s="218"/>
      <c r="O2531" s="218"/>
      <c r="P2531" s="218"/>
      <c r="Q2531" s="218"/>
      <c r="R2531" s="218"/>
      <c r="S2531" s="218"/>
      <c r="T2531" s="219"/>
      <c r="AT2531" s="220" t="s">
        <v>283</v>
      </c>
      <c r="AU2531" s="220" t="s">
        <v>291</v>
      </c>
      <c r="AV2531" s="13" t="s">
        <v>16</v>
      </c>
      <c r="AW2531" s="13" t="s">
        <v>32</v>
      </c>
      <c r="AX2531" s="13" t="s">
        <v>76</v>
      </c>
      <c r="AY2531" s="220" t="s">
        <v>272</v>
      </c>
    </row>
    <row r="2532" spans="1:65" s="14" customFormat="1" ht="11.25">
      <c r="B2532" s="221"/>
      <c r="C2532" s="222"/>
      <c r="D2532" s="212" t="s">
        <v>283</v>
      </c>
      <c r="E2532" s="223" t="s">
        <v>1</v>
      </c>
      <c r="F2532" s="224" t="s">
        <v>2200</v>
      </c>
      <c r="G2532" s="222"/>
      <c r="H2532" s="225">
        <v>26</v>
      </c>
      <c r="I2532" s="226"/>
      <c r="J2532" s="222"/>
      <c r="K2532" s="222"/>
      <c r="L2532" s="227"/>
      <c r="M2532" s="228"/>
      <c r="N2532" s="229"/>
      <c r="O2532" s="229"/>
      <c r="P2532" s="229"/>
      <c r="Q2532" s="229"/>
      <c r="R2532" s="229"/>
      <c r="S2532" s="229"/>
      <c r="T2532" s="230"/>
      <c r="AT2532" s="231" t="s">
        <v>283</v>
      </c>
      <c r="AU2532" s="231" t="s">
        <v>291</v>
      </c>
      <c r="AV2532" s="14" t="s">
        <v>84</v>
      </c>
      <c r="AW2532" s="14" t="s">
        <v>32</v>
      </c>
      <c r="AX2532" s="14" t="s">
        <v>76</v>
      </c>
      <c r="AY2532" s="231" t="s">
        <v>272</v>
      </c>
    </row>
    <row r="2533" spans="1:65" s="13" customFormat="1" ht="11.25">
      <c r="B2533" s="210"/>
      <c r="C2533" s="211"/>
      <c r="D2533" s="212" t="s">
        <v>283</v>
      </c>
      <c r="E2533" s="213" t="s">
        <v>1</v>
      </c>
      <c r="F2533" s="214" t="s">
        <v>854</v>
      </c>
      <c r="G2533" s="211"/>
      <c r="H2533" s="213" t="s">
        <v>1</v>
      </c>
      <c r="I2533" s="215"/>
      <c r="J2533" s="211"/>
      <c r="K2533" s="211"/>
      <c r="L2533" s="216"/>
      <c r="M2533" s="217"/>
      <c r="N2533" s="218"/>
      <c r="O2533" s="218"/>
      <c r="P2533" s="218"/>
      <c r="Q2533" s="218"/>
      <c r="R2533" s="218"/>
      <c r="S2533" s="218"/>
      <c r="T2533" s="219"/>
      <c r="AT2533" s="220" t="s">
        <v>283</v>
      </c>
      <c r="AU2533" s="220" t="s">
        <v>291</v>
      </c>
      <c r="AV2533" s="13" t="s">
        <v>16</v>
      </c>
      <c r="AW2533" s="13" t="s">
        <v>32</v>
      </c>
      <c r="AX2533" s="13" t="s">
        <v>76</v>
      </c>
      <c r="AY2533" s="220" t="s">
        <v>272</v>
      </c>
    </row>
    <row r="2534" spans="1:65" s="14" customFormat="1" ht="11.25">
      <c r="B2534" s="221"/>
      <c r="C2534" s="222"/>
      <c r="D2534" s="212" t="s">
        <v>283</v>
      </c>
      <c r="E2534" s="223" t="s">
        <v>1</v>
      </c>
      <c r="F2534" s="224" t="s">
        <v>2144</v>
      </c>
      <c r="G2534" s="222"/>
      <c r="H2534" s="225">
        <v>3.1</v>
      </c>
      <c r="I2534" s="226"/>
      <c r="J2534" s="222"/>
      <c r="K2534" s="222"/>
      <c r="L2534" s="227"/>
      <c r="M2534" s="228"/>
      <c r="N2534" s="229"/>
      <c r="O2534" s="229"/>
      <c r="P2534" s="229"/>
      <c r="Q2534" s="229"/>
      <c r="R2534" s="229"/>
      <c r="S2534" s="229"/>
      <c r="T2534" s="230"/>
      <c r="AT2534" s="231" t="s">
        <v>283</v>
      </c>
      <c r="AU2534" s="231" t="s">
        <v>291</v>
      </c>
      <c r="AV2534" s="14" t="s">
        <v>84</v>
      </c>
      <c r="AW2534" s="14" t="s">
        <v>32</v>
      </c>
      <c r="AX2534" s="14" t="s">
        <v>76</v>
      </c>
      <c r="AY2534" s="231" t="s">
        <v>272</v>
      </c>
    </row>
    <row r="2535" spans="1:65" s="2" customFormat="1" ht="16.5" customHeight="1">
      <c r="A2535" s="34"/>
      <c r="B2535" s="35"/>
      <c r="C2535" s="232" t="s">
        <v>2201</v>
      </c>
      <c r="D2535" s="232" t="s">
        <v>394</v>
      </c>
      <c r="E2535" s="233" t="s">
        <v>2202</v>
      </c>
      <c r="F2535" s="234" t="s">
        <v>2203</v>
      </c>
      <c r="G2535" s="235" t="s">
        <v>185</v>
      </c>
      <c r="H2535" s="236">
        <v>76.099999999999994</v>
      </c>
      <c r="I2535" s="237"/>
      <c r="J2535" s="238">
        <f>ROUND(I2535*H2535,2)</f>
        <v>0</v>
      </c>
      <c r="K2535" s="234" t="s">
        <v>1</v>
      </c>
      <c r="L2535" s="239"/>
      <c r="M2535" s="240" t="s">
        <v>1</v>
      </c>
      <c r="N2535" s="241" t="s">
        <v>41</v>
      </c>
      <c r="O2535" s="71"/>
      <c r="P2535" s="201">
        <f>O2535*H2535</f>
        <v>0</v>
      </c>
      <c r="Q2535" s="201">
        <v>4.0000000000000002E-4</v>
      </c>
      <c r="R2535" s="201">
        <f>Q2535*H2535</f>
        <v>3.0439999999999998E-2</v>
      </c>
      <c r="S2535" s="201">
        <v>0</v>
      </c>
      <c r="T2535" s="202">
        <f>S2535*H2535</f>
        <v>0</v>
      </c>
      <c r="U2535" s="34"/>
      <c r="V2535" s="34"/>
      <c r="W2535" s="34"/>
      <c r="X2535" s="34"/>
      <c r="Y2535" s="34"/>
      <c r="Z2535" s="34"/>
      <c r="AA2535" s="34"/>
      <c r="AB2535" s="34"/>
      <c r="AC2535" s="34"/>
      <c r="AD2535" s="34"/>
      <c r="AE2535" s="34"/>
      <c r="AR2535" s="203" t="s">
        <v>313</v>
      </c>
      <c r="AT2535" s="203" t="s">
        <v>394</v>
      </c>
      <c r="AU2535" s="203" t="s">
        <v>291</v>
      </c>
      <c r="AY2535" s="17" t="s">
        <v>272</v>
      </c>
      <c r="BE2535" s="204">
        <f>IF(N2535="základní",J2535,0)</f>
        <v>0</v>
      </c>
      <c r="BF2535" s="204">
        <f>IF(N2535="snížená",J2535,0)</f>
        <v>0</v>
      </c>
      <c r="BG2535" s="204">
        <f>IF(N2535="zákl. přenesená",J2535,0)</f>
        <v>0</v>
      </c>
      <c r="BH2535" s="204">
        <f>IF(N2535="sníž. přenesená",J2535,0)</f>
        <v>0</v>
      </c>
      <c r="BI2535" s="204">
        <f>IF(N2535="nulová",J2535,0)</f>
        <v>0</v>
      </c>
      <c r="BJ2535" s="17" t="s">
        <v>16</v>
      </c>
      <c r="BK2535" s="204">
        <f>ROUND(I2535*H2535,2)</f>
        <v>0</v>
      </c>
      <c r="BL2535" s="17" t="s">
        <v>279</v>
      </c>
      <c r="BM2535" s="203" t="s">
        <v>2204</v>
      </c>
    </row>
    <row r="2536" spans="1:65" s="2" customFormat="1" ht="21.75" customHeight="1">
      <c r="A2536" s="34"/>
      <c r="B2536" s="35"/>
      <c r="C2536" s="192" t="s">
        <v>2205</v>
      </c>
      <c r="D2536" s="192" t="s">
        <v>274</v>
      </c>
      <c r="E2536" s="193" t="s">
        <v>2206</v>
      </c>
      <c r="F2536" s="194" t="s">
        <v>2207</v>
      </c>
      <c r="G2536" s="195" t="s">
        <v>156</v>
      </c>
      <c r="H2536" s="196">
        <v>238.51</v>
      </c>
      <c r="I2536" s="197"/>
      <c r="J2536" s="198">
        <f>ROUND(I2536*H2536,2)</f>
        <v>0</v>
      </c>
      <c r="K2536" s="194" t="s">
        <v>278</v>
      </c>
      <c r="L2536" s="39"/>
      <c r="M2536" s="199" t="s">
        <v>1</v>
      </c>
      <c r="N2536" s="200" t="s">
        <v>41</v>
      </c>
      <c r="O2536" s="71"/>
      <c r="P2536" s="201">
        <f>O2536*H2536</f>
        <v>0</v>
      </c>
      <c r="Q2536" s="201">
        <v>0</v>
      </c>
      <c r="R2536" s="201">
        <f>Q2536*H2536</f>
        <v>0</v>
      </c>
      <c r="S2536" s="201">
        <v>0</v>
      </c>
      <c r="T2536" s="202">
        <f>S2536*H2536</f>
        <v>0</v>
      </c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4"/>
      <c r="AE2536" s="34"/>
      <c r="AR2536" s="203" t="s">
        <v>279</v>
      </c>
      <c r="AT2536" s="203" t="s">
        <v>274</v>
      </c>
      <c r="AU2536" s="203" t="s">
        <v>291</v>
      </c>
      <c r="AY2536" s="17" t="s">
        <v>272</v>
      </c>
      <c r="BE2536" s="204">
        <f>IF(N2536="základní",J2536,0)</f>
        <v>0</v>
      </c>
      <c r="BF2536" s="204">
        <f>IF(N2536="snížená",J2536,0)</f>
        <v>0</v>
      </c>
      <c r="BG2536" s="204">
        <f>IF(N2536="zákl. přenesená",J2536,0)</f>
        <v>0</v>
      </c>
      <c r="BH2536" s="204">
        <f>IF(N2536="sníž. přenesená",J2536,0)</f>
        <v>0</v>
      </c>
      <c r="BI2536" s="204">
        <f>IF(N2536="nulová",J2536,0)</f>
        <v>0</v>
      </c>
      <c r="BJ2536" s="17" t="s">
        <v>16</v>
      </c>
      <c r="BK2536" s="204">
        <f>ROUND(I2536*H2536,2)</f>
        <v>0</v>
      </c>
      <c r="BL2536" s="17" t="s">
        <v>279</v>
      </c>
      <c r="BM2536" s="203" t="s">
        <v>2208</v>
      </c>
    </row>
    <row r="2537" spans="1:65" s="2" customFormat="1" ht="11.25">
      <c r="A2537" s="34"/>
      <c r="B2537" s="35"/>
      <c r="C2537" s="36"/>
      <c r="D2537" s="205" t="s">
        <v>281</v>
      </c>
      <c r="E2537" s="36"/>
      <c r="F2537" s="206" t="s">
        <v>2209</v>
      </c>
      <c r="G2537" s="36"/>
      <c r="H2537" s="36"/>
      <c r="I2537" s="207"/>
      <c r="J2537" s="36"/>
      <c r="K2537" s="36"/>
      <c r="L2537" s="39"/>
      <c r="M2537" s="208"/>
      <c r="N2537" s="209"/>
      <c r="O2537" s="71"/>
      <c r="P2537" s="71"/>
      <c r="Q2537" s="71"/>
      <c r="R2537" s="71"/>
      <c r="S2537" s="71"/>
      <c r="T2537" s="72"/>
      <c r="U2537" s="34"/>
      <c r="V2537" s="34"/>
      <c r="W2537" s="34"/>
      <c r="X2537" s="34"/>
      <c r="Y2537" s="34"/>
      <c r="Z2537" s="34"/>
      <c r="AA2537" s="34"/>
      <c r="AB2537" s="34"/>
      <c r="AC2537" s="34"/>
      <c r="AD2537" s="34"/>
      <c r="AE2537" s="34"/>
      <c r="AT2537" s="17" t="s">
        <v>281</v>
      </c>
      <c r="AU2537" s="17" t="s">
        <v>291</v>
      </c>
    </row>
    <row r="2538" spans="1:65" s="13" customFormat="1" ht="22.5">
      <c r="B2538" s="210"/>
      <c r="C2538" s="211"/>
      <c r="D2538" s="212" t="s">
        <v>283</v>
      </c>
      <c r="E2538" s="213" t="s">
        <v>1</v>
      </c>
      <c r="F2538" s="214" t="s">
        <v>2140</v>
      </c>
      <c r="G2538" s="211"/>
      <c r="H2538" s="213" t="s">
        <v>1</v>
      </c>
      <c r="I2538" s="215"/>
      <c r="J2538" s="211"/>
      <c r="K2538" s="211"/>
      <c r="L2538" s="216"/>
      <c r="M2538" s="217"/>
      <c r="N2538" s="218"/>
      <c r="O2538" s="218"/>
      <c r="P2538" s="218"/>
      <c r="Q2538" s="218"/>
      <c r="R2538" s="218"/>
      <c r="S2538" s="218"/>
      <c r="T2538" s="219"/>
      <c r="AT2538" s="220" t="s">
        <v>283</v>
      </c>
      <c r="AU2538" s="220" t="s">
        <v>291</v>
      </c>
      <c r="AV2538" s="13" t="s">
        <v>16</v>
      </c>
      <c r="AW2538" s="13" t="s">
        <v>32</v>
      </c>
      <c r="AX2538" s="13" t="s">
        <v>76</v>
      </c>
      <c r="AY2538" s="220" t="s">
        <v>272</v>
      </c>
    </row>
    <row r="2539" spans="1:65" s="13" customFormat="1" ht="11.25">
      <c r="B2539" s="210"/>
      <c r="C2539" s="211"/>
      <c r="D2539" s="212" t="s">
        <v>283</v>
      </c>
      <c r="E2539" s="213" t="s">
        <v>1</v>
      </c>
      <c r="F2539" s="214" t="s">
        <v>285</v>
      </c>
      <c r="G2539" s="211"/>
      <c r="H2539" s="213" t="s">
        <v>1</v>
      </c>
      <c r="I2539" s="215"/>
      <c r="J2539" s="211"/>
      <c r="K2539" s="211"/>
      <c r="L2539" s="216"/>
      <c r="M2539" s="217"/>
      <c r="N2539" s="218"/>
      <c r="O2539" s="218"/>
      <c r="P2539" s="218"/>
      <c r="Q2539" s="218"/>
      <c r="R2539" s="218"/>
      <c r="S2539" s="218"/>
      <c r="T2539" s="219"/>
      <c r="AT2539" s="220" t="s">
        <v>283</v>
      </c>
      <c r="AU2539" s="220" t="s">
        <v>291</v>
      </c>
      <c r="AV2539" s="13" t="s">
        <v>16</v>
      </c>
      <c r="AW2539" s="13" t="s">
        <v>32</v>
      </c>
      <c r="AX2539" s="13" t="s">
        <v>76</v>
      </c>
      <c r="AY2539" s="220" t="s">
        <v>272</v>
      </c>
    </row>
    <row r="2540" spans="1:65" s="13" customFormat="1" ht="11.25">
      <c r="B2540" s="210"/>
      <c r="C2540" s="211"/>
      <c r="D2540" s="212" t="s">
        <v>283</v>
      </c>
      <c r="E2540" s="213" t="s">
        <v>1</v>
      </c>
      <c r="F2540" s="214" t="s">
        <v>831</v>
      </c>
      <c r="G2540" s="211"/>
      <c r="H2540" s="213" t="s">
        <v>1</v>
      </c>
      <c r="I2540" s="215"/>
      <c r="J2540" s="211"/>
      <c r="K2540" s="211"/>
      <c r="L2540" s="216"/>
      <c r="M2540" s="217"/>
      <c r="N2540" s="218"/>
      <c r="O2540" s="218"/>
      <c r="P2540" s="218"/>
      <c r="Q2540" s="218"/>
      <c r="R2540" s="218"/>
      <c r="S2540" s="218"/>
      <c r="T2540" s="219"/>
      <c r="AT2540" s="220" t="s">
        <v>283</v>
      </c>
      <c r="AU2540" s="220" t="s">
        <v>291</v>
      </c>
      <c r="AV2540" s="13" t="s">
        <v>16</v>
      </c>
      <c r="AW2540" s="13" t="s">
        <v>32</v>
      </c>
      <c r="AX2540" s="13" t="s">
        <v>76</v>
      </c>
      <c r="AY2540" s="220" t="s">
        <v>272</v>
      </c>
    </row>
    <row r="2541" spans="1:65" s="14" customFormat="1" ht="11.25">
      <c r="B2541" s="221"/>
      <c r="C2541" s="222"/>
      <c r="D2541" s="212" t="s">
        <v>283</v>
      </c>
      <c r="E2541" s="223" t="s">
        <v>1</v>
      </c>
      <c r="F2541" s="224" t="s">
        <v>2210</v>
      </c>
      <c r="G2541" s="222"/>
      <c r="H2541" s="225">
        <v>75.224999999999994</v>
      </c>
      <c r="I2541" s="226"/>
      <c r="J2541" s="222"/>
      <c r="K2541" s="222"/>
      <c r="L2541" s="227"/>
      <c r="M2541" s="228"/>
      <c r="N2541" s="229"/>
      <c r="O2541" s="229"/>
      <c r="P2541" s="229"/>
      <c r="Q2541" s="229"/>
      <c r="R2541" s="229"/>
      <c r="S2541" s="229"/>
      <c r="T2541" s="230"/>
      <c r="AT2541" s="231" t="s">
        <v>283</v>
      </c>
      <c r="AU2541" s="231" t="s">
        <v>291</v>
      </c>
      <c r="AV2541" s="14" t="s">
        <v>84</v>
      </c>
      <c r="AW2541" s="14" t="s">
        <v>32</v>
      </c>
      <c r="AX2541" s="14" t="s">
        <v>76</v>
      </c>
      <c r="AY2541" s="231" t="s">
        <v>272</v>
      </c>
    </row>
    <row r="2542" spans="1:65" s="13" customFormat="1" ht="11.25">
      <c r="B2542" s="210"/>
      <c r="C2542" s="211"/>
      <c r="D2542" s="212" t="s">
        <v>283</v>
      </c>
      <c r="E2542" s="213" t="s">
        <v>1</v>
      </c>
      <c r="F2542" s="214" t="s">
        <v>833</v>
      </c>
      <c r="G2542" s="211"/>
      <c r="H2542" s="213" t="s">
        <v>1</v>
      </c>
      <c r="I2542" s="215"/>
      <c r="J2542" s="211"/>
      <c r="K2542" s="211"/>
      <c r="L2542" s="216"/>
      <c r="M2542" s="217"/>
      <c r="N2542" s="218"/>
      <c r="O2542" s="218"/>
      <c r="P2542" s="218"/>
      <c r="Q2542" s="218"/>
      <c r="R2542" s="218"/>
      <c r="S2542" s="218"/>
      <c r="T2542" s="219"/>
      <c r="AT2542" s="220" t="s">
        <v>283</v>
      </c>
      <c r="AU2542" s="220" t="s">
        <v>291</v>
      </c>
      <c r="AV2542" s="13" t="s">
        <v>16</v>
      </c>
      <c r="AW2542" s="13" t="s">
        <v>32</v>
      </c>
      <c r="AX2542" s="13" t="s">
        <v>76</v>
      </c>
      <c r="AY2542" s="220" t="s">
        <v>272</v>
      </c>
    </row>
    <row r="2543" spans="1:65" s="14" customFormat="1" ht="11.25">
      <c r="B2543" s="221"/>
      <c r="C2543" s="222"/>
      <c r="D2543" s="212" t="s">
        <v>283</v>
      </c>
      <c r="E2543" s="223" t="s">
        <v>1</v>
      </c>
      <c r="F2543" s="224" t="s">
        <v>2211</v>
      </c>
      <c r="G2543" s="222"/>
      <c r="H2543" s="225">
        <v>78</v>
      </c>
      <c r="I2543" s="226"/>
      <c r="J2543" s="222"/>
      <c r="K2543" s="222"/>
      <c r="L2543" s="227"/>
      <c r="M2543" s="228"/>
      <c r="N2543" s="229"/>
      <c r="O2543" s="229"/>
      <c r="P2543" s="229"/>
      <c r="Q2543" s="229"/>
      <c r="R2543" s="229"/>
      <c r="S2543" s="229"/>
      <c r="T2543" s="230"/>
      <c r="AT2543" s="231" t="s">
        <v>283</v>
      </c>
      <c r="AU2543" s="231" t="s">
        <v>291</v>
      </c>
      <c r="AV2543" s="14" t="s">
        <v>84</v>
      </c>
      <c r="AW2543" s="14" t="s">
        <v>32</v>
      </c>
      <c r="AX2543" s="14" t="s">
        <v>76</v>
      </c>
      <c r="AY2543" s="231" t="s">
        <v>272</v>
      </c>
    </row>
    <row r="2544" spans="1:65" s="13" customFormat="1" ht="11.25">
      <c r="B2544" s="210"/>
      <c r="C2544" s="211"/>
      <c r="D2544" s="212" t="s">
        <v>283</v>
      </c>
      <c r="E2544" s="213" t="s">
        <v>1</v>
      </c>
      <c r="F2544" s="214" t="s">
        <v>837</v>
      </c>
      <c r="G2544" s="211"/>
      <c r="H2544" s="213" t="s">
        <v>1</v>
      </c>
      <c r="I2544" s="215"/>
      <c r="J2544" s="211"/>
      <c r="K2544" s="211"/>
      <c r="L2544" s="216"/>
      <c r="M2544" s="217"/>
      <c r="N2544" s="218"/>
      <c r="O2544" s="218"/>
      <c r="P2544" s="218"/>
      <c r="Q2544" s="218"/>
      <c r="R2544" s="218"/>
      <c r="S2544" s="218"/>
      <c r="T2544" s="219"/>
      <c r="AT2544" s="220" t="s">
        <v>283</v>
      </c>
      <c r="AU2544" s="220" t="s">
        <v>291</v>
      </c>
      <c r="AV2544" s="13" t="s">
        <v>16</v>
      </c>
      <c r="AW2544" s="13" t="s">
        <v>32</v>
      </c>
      <c r="AX2544" s="13" t="s">
        <v>76</v>
      </c>
      <c r="AY2544" s="220" t="s">
        <v>272</v>
      </c>
    </row>
    <row r="2545" spans="1:65" s="14" customFormat="1" ht="11.25">
      <c r="B2545" s="221"/>
      <c r="C2545" s="222"/>
      <c r="D2545" s="212" t="s">
        <v>283</v>
      </c>
      <c r="E2545" s="223" t="s">
        <v>1</v>
      </c>
      <c r="F2545" s="224" t="s">
        <v>2212</v>
      </c>
      <c r="G2545" s="222"/>
      <c r="H2545" s="225">
        <v>78</v>
      </c>
      <c r="I2545" s="226"/>
      <c r="J2545" s="222"/>
      <c r="K2545" s="222"/>
      <c r="L2545" s="227"/>
      <c r="M2545" s="228"/>
      <c r="N2545" s="229"/>
      <c r="O2545" s="229"/>
      <c r="P2545" s="229"/>
      <c r="Q2545" s="229"/>
      <c r="R2545" s="229"/>
      <c r="S2545" s="229"/>
      <c r="T2545" s="230"/>
      <c r="AT2545" s="231" t="s">
        <v>283</v>
      </c>
      <c r="AU2545" s="231" t="s">
        <v>291</v>
      </c>
      <c r="AV2545" s="14" t="s">
        <v>84</v>
      </c>
      <c r="AW2545" s="14" t="s">
        <v>32</v>
      </c>
      <c r="AX2545" s="14" t="s">
        <v>76</v>
      </c>
      <c r="AY2545" s="231" t="s">
        <v>272</v>
      </c>
    </row>
    <row r="2546" spans="1:65" s="13" customFormat="1" ht="11.25">
      <c r="B2546" s="210"/>
      <c r="C2546" s="211"/>
      <c r="D2546" s="212" t="s">
        <v>283</v>
      </c>
      <c r="E2546" s="213" t="s">
        <v>1</v>
      </c>
      <c r="F2546" s="214" t="s">
        <v>854</v>
      </c>
      <c r="G2546" s="211"/>
      <c r="H2546" s="213" t="s">
        <v>1</v>
      </c>
      <c r="I2546" s="215"/>
      <c r="J2546" s="211"/>
      <c r="K2546" s="211"/>
      <c r="L2546" s="216"/>
      <c r="M2546" s="217"/>
      <c r="N2546" s="218"/>
      <c r="O2546" s="218"/>
      <c r="P2546" s="218"/>
      <c r="Q2546" s="218"/>
      <c r="R2546" s="218"/>
      <c r="S2546" s="218"/>
      <c r="T2546" s="219"/>
      <c r="AT2546" s="220" t="s">
        <v>283</v>
      </c>
      <c r="AU2546" s="220" t="s">
        <v>291</v>
      </c>
      <c r="AV2546" s="13" t="s">
        <v>16</v>
      </c>
      <c r="AW2546" s="13" t="s">
        <v>32</v>
      </c>
      <c r="AX2546" s="13" t="s">
        <v>76</v>
      </c>
      <c r="AY2546" s="220" t="s">
        <v>272</v>
      </c>
    </row>
    <row r="2547" spans="1:65" s="14" customFormat="1" ht="11.25">
      <c r="B2547" s="221"/>
      <c r="C2547" s="222"/>
      <c r="D2547" s="212" t="s">
        <v>283</v>
      </c>
      <c r="E2547" s="223" t="s">
        <v>1</v>
      </c>
      <c r="F2547" s="224" t="s">
        <v>1921</v>
      </c>
      <c r="G2547" s="222"/>
      <c r="H2547" s="225">
        <v>7.2850000000000001</v>
      </c>
      <c r="I2547" s="226"/>
      <c r="J2547" s="222"/>
      <c r="K2547" s="222"/>
      <c r="L2547" s="227"/>
      <c r="M2547" s="228"/>
      <c r="N2547" s="229"/>
      <c r="O2547" s="229"/>
      <c r="P2547" s="229"/>
      <c r="Q2547" s="229"/>
      <c r="R2547" s="229"/>
      <c r="S2547" s="229"/>
      <c r="T2547" s="230"/>
      <c r="AT2547" s="231" t="s">
        <v>283</v>
      </c>
      <c r="AU2547" s="231" t="s">
        <v>291</v>
      </c>
      <c r="AV2547" s="14" t="s">
        <v>84</v>
      </c>
      <c r="AW2547" s="14" t="s">
        <v>32</v>
      </c>
      <c r="AX2547" s="14" t="s">
        <v>76</v>
      </c>
      <c r="AY2547" s="231" t="s">
        <v>272</v>
      </c>
    </row>
    <row r="2548" spans="1:65" s="12" customFormat="1" ht="20.85" customHeight="1">
      <c r="B2548" s="176"/>
      <c r="C2548" s="177"/>
      <c r="D2548" s="178" t="s">
        <v>75</v>
      </c>
      <c r="E2548" s="190" t="s">
        <v>755</v>
      </c>
      <c r="F2548" s="190" t="s">
        <v>2213</v>
      </c>
      <c r="G2548" s="177"/>
      <c r="H2548" s="177"/>
      <c r="I2548" s="180"/>
      <c r="J2548" s="191">
        <f>BK2548</f>
        <v>0</v>
      </c>
      <c r="K2548" s="177"/>
      <c r="L2548" s="182"/>
      <c r="M2548" s="183"/>
      <c r="N2548" s="184"/>
      <c r="O2548" s="184"/>
      <c r="P2548" s="185">
        <f>SUM(P2549:P2877)</f>
        <v>0</v>
      </c>
      <c r="Q2548" s="184"/>
      <c r="R2548" s="185">
        <f>SUM(R2549:R2877)</f>
        <v>319.20402867000001</v>
      </c>
      <c r="S2548" s="184"/>
      <c r="T2548" s="186">
        <f>SUM(T2549:T2877)</f>
        <v>0</v>
      </c>
      <c r="AR2548" s="187" t="s">
        <v>16</v>
      </c>
      <c r="AT2548" s="188" t="s">
        <v>75</v>
      </c>
      <c r="AU2548" s="188" t="s">
        <v>84</v>
      </c>
      <c r="AY2548" s="187" t="s">
        <v>272</v>
      </c>
      <c r="BK2548" s="189">
        <f>SUM(BK2549:BK2877)</f>
        <v>0</v>
      </c>
    </row>
    <row r="2549" spans="1:65" s="2" customFormat="1" ht="33" customHeight="1">
      <c r="A2549" s="34"/>
      <c r="B2549" s="35"/>
      <c r="C2549" s="192" t="s">
        <v>2214</v>
      </c>
      <c r="D2549" s="192" t="s">
        <v>274</v>
      </c>
      <c r="E2549" s="193" t="s">
        <v>2215</v>
      </c>
      <c r="F2549" s="194" t="s">
        <v>2216</v>
      </c>
      <c r="G2549" s="195" t="s">
        <v>277</v>
      </c>
      <c r="H2549" s="196">
        <v>0.47299999999999998</v>
      </c>
      <c r="I2549" s="197"/>
      <c r="J2549" s="198">
        <f>ROUND(I2549*H2549,2)</f>
        <v>0</v>
      </c>
      <c r="K2549" s="194" t="s">
        <v>278</v>
      </c>
      <c r="L2549" s="39"/>
      <c r="M2549" s="199" t="s">
        <v>1</v>
      </c>
      <c r="N2549" s="200" t="s">
        <v>41</v>
      </c>
      <c r="O2549" s="71"/>
      <c r="P2549" s="201">
        <f>O2549*H2549</f>
        <v>0</v>
      </c>
      <c r="Q2549" s="201">
        <v>2.3010199999999998</v>
      </c>
      <c r="R2549" s="201">
        <f>Q2549*H2549</f>
        <v>1.0883824599999998</v>
      </c>
      <c r="S2549" s="201">
        <v>0</v>
      </c>
      <c r="T2549" s="202">
        <f>S2549*H2549</f>
        <v>0</v>
      </c>
      <c r="U2549" s="34"/>
      <c r="V2549" s="34"/>
      <c r="W2549" s="34"/>
      <c r="X2549" s="34"/>
      <c r="Y2549" s="34"/>
      <c r="Z2549" s="34"/>
      <c r="AA2549" s="34"/>
      <c r="AB2549" s="34"/>
      <c r="AC2549" s="34"/>
      <c r="AD2549" s="34"/>
      <c r="AE2549" s="34"/>
      <c r="AR2549" s="203" t="s">
        <v>279</v>
      </c>
      <c r="AT2549" s="203" t="s">
        <v>274</v>
      </c>
      <c r="AU2549" s="203" t="s">
        <v>291</v>
      </c>
      <c r="AY2549" s="17" t="s">
        <v>272</v>
      </c>
      <c r="BE2549" s="204">
        <f>IF(N2549="základní",J2549,0)</f>
        <v>0</v>
      </c>
      <c r="BF2549" s="204">
        <f>IF(N2549="snížená",J2549,0)</f>
        <v>0</v>
      </c>
      <c r="BG2549" s="204">
        <f>IF(N2549="zákl. přenesená",J2549,0)</f>
        <v>0</v>
      </c>
      <c r="BH2549" s="204">
        <f>IF(N2549="sníž. přenesená",J2549,0)</f>
        <v>0</v>
      </c>
      <c r="BI2549" s="204">
        <f>IF(N2549="nulová",J2549,0)</f>
        <v>0</v>
      </c>
      <c r="BJ2549" s="17" t="s">
        <v>16</v>
      </c>
      <c r="BK2549" s="204">
        <f>ROUND(I2549*H2549,2)</f>
        <v>0</v>
      </c>
      <c r="BL2549" s="17" t="s">
        <v>279</v>
      </c>
      <c r="BM2549" s="203" t="s">
        <v>2217</v>
      </c>
    </row>
    <row r="2550" spans="1:65" s="2" customFormat="1" ht="11.25">
      <c r="A2550" s="34"/>
      <c r="B2550" s="35"/>
      <c r="C2550" s="36"/>
      <c r="D2550" s="205" t="s">
        <v>281</v>
      </c>
      <c r="E2550" s="36"/>
      <c r="F2550" s="206" t="s">
        <v>2218</v>
      </c>
      <c r="G2550" s="36"/>
      <c r="H2550" s="36"/>
      <c r="I2550" s="207"/>
      <c r="J2550" s="36"/>
      <c r="K2550" s="36"/>
      <c r="L2550" s="39"/>
      <c r="M2550" s="208"/>
      <c r="N2550" s="209"/>
      <c r="O2550" s="71"/>
      <c r="P2550" s="71"/>
      <c r="Q2550" s="71"/>
      <c r="R2550" s="71"/>
      <c r="S2550" s="71"/>
      <c r="T2550" s="72"/>
      <c r="U2550" s="34"/>
      <c r="V2550" s="34"/>
      <c r="W2550" s="34"/>
      <c r="X2550" s="34"/>
      <c r="Y2550" s="34"/>
      <c r="Z2550" s="34"/>
      <c r="AA2550" s="34"/>
      <c r="AB2550" s="34"/>
      <c r="AC2550" s="34"/>
      <c r="AD2550" s="34"/>
      <c r="AE2550" s="34"/>
      <c r="AT2550" s="17" t="s">
        <v>281</v>
      </c>
      <c r="AU2550" s="17" t="s">
        <v>291</v>
      </c>
    </row>
    <row r="2551" spans="1:65" s="13" customFormat="1" ht="22.5">
      <c r="B2551" s="210"/>
      <c r="C2551" s="211"/>
      <c r="D2551" s="212" t="s">
        <v>283</v>
      </c>
      <c r="E2551" s="213" t="s">
        <v>1</v>
      </c>
      <c r="F2551" s="214" t="s">
        <v>2219</v>
      </c>
      <c r="G2551" s="211"/>
      <c r="H2551" s="213" t="s">
        <v>1</v>
      </c>
      <c r="I2551" s="215"/>
      <c r="J2551" s="211"/>
      <c r="K2551" s="211"/>
      <c r="L2551" s="216"/>
      <c r="M2551" s="217"/>
      <c r="N2551" s="218"/>
      <c r="O2551" s="218"/>
      <c r="P2551" s="218"/>
      <c r="Q2551" s="218"/>
      <c r="R2551" s="218"/>
      <c r="S2551" s="218"/>
      <c r="T2551" s="219"/>
      <c r="AT2551" s="220" t="s">
        <v>283</v>
      </c>
      <c r="AU2551" s="220" t="s">
        <v>291</v>
      </c>
      <c r="AV2551" s="13" t="s">
        <v>16</v>
      </c>
      <c r="AW2551" s="13" t="s">
        <v>32</v>
      </c>
      <c r="AX2551" s="13" t="s">
        <v>76</v>
      </c>
      <c r="AY2551" s="220" t="s">
        <v>272</v>
      </c>
    </row>
    <row r="2552" spans="1:65" s="13" customFormat="1" ht="11.25">
      <c r="B2552" s="210"/>
      <c r="C2552" s="211"/>
      <c r="D2552" s="212" t="s">
        <v>283</v>
      </c>
      <c r="E2552" s="213" t="s">
        <v>1</v>
      </c>
      <c r="F2552" s="214" t="s">
        <v>285</v>
      </c>
      <c r="G2552" s="211"/>
      <c r="H2552" s="213" t="s">
        <v>1</v>
      </c>
      <c r="I2552" s="215"/>
      <c r="J2552" s="211"/>
      <c r="K2552" s="211"/>
      <c r="L2552" s="216"/>
      <c r="M2552" s="217"/>
      <c r="N2552" s="218"/>
      <c r="O2552" s="218"/>
      <c r="P2552" s="218"/>
      <c r="Q2552" s="218"/>
      <c r="R2552" s="218"/>
      <c r="S2552" s="218"/>
      <c r="T2552" s="219"/>
      <c r="AT2552" s="220" t="s">
        <v>283</v>
      </c>
      <c r="AU2552" s="220" t="s">
        <v>291</v>
      </c>
      <c r="AV2552" s="13" t="s">
        <v>16</v>
      </c>
      <c r="AW2552" s="13" t="s">
        <v>32</v>
      </c>
      <c r="AX2552" s="13" t="s">
        <v>76</v>
      </c>
      <c r="AY2552" s="220" t="s">
        <v>272</v>
      </c>
    </row>
    <row r="2553" spans="1:65" s="13" customFormat="1" ht="11.25">
      <c r="B2553" s="210"/>
      <c r="C2553" s="211"/>
      <c r="D2553" s="212" t="s">
        <v>283</v>
      </c>
      <c r="E2553" s="213" t="s">
        <v>1</v>
      </c>
      <c r="F2553" s="214" t="s">
        <v>2220</v>
      </c>
      <c r="G2553" s="211"/>
      <c r="H2553" s="213" t="s">
        <v>1</v>
      </c>
      <c r="I2553" s="215"/>
      <c r="J2553" s="211"/>
      <c r="K2553" s="211"/>
      <c r="L2553" s="216"/>
      <c r="M2553" s="217"/>
      <c r="N2553" s="218"/>
      <c r="O2553" s="218"/>
      <c r="P2553" s="218"/>
      <c r="Q2553" s="218"/>
      <c r="R2553" s="218"/>
      <c r="S2553" s="218"/>
      <c r="T2553" s="219"/>
      <c r="AT2553" s="220" t="s">
        <v>283</v>
      </c>
      <c r="AU2553" s="220" t="s">
        <v>291</v>
      </c>
      <c r="AV2553" s="13" t="s">
        <v>16</v>
      </c>
      <c r="AW2553" s="13" t="s">
        <v>32</v>
      </c>
      <c r="AX2553" s="13" t="s">
        <v>76</v>
      </c>
      <c r="AY2553" s="220" t="s">
        <v>272</v>
      </c>
    </row>
    <row r="2554" spans="1:65" s="14" customFormat="1" ht="11.25">
      <c r="B2554" s="221"/>
      <c r="C2554" s="222"/>
      <c r="D2554" s="212" t="s">
        <v>283</v>
      </c>
      <c r="E2554" s="223" t="s">
        <v>1</v>
      </c>
      <c r="F2554" s="224" t="s">
        <v>2221</v>
      </c>
      <c r="G2554" s="222"/>
      <c r="H2554" s="225">
        <v>0.185</v>
      </c>
      <c r="I2554" s="226"/>
      <c r="J2554" s="222"/>
      <c r="K2554" s="222"/>
      <c r="L2554" s="227"/>
      <c r="M2554" s="228"/>
      <c r="N2554" s="229"/>
      <c r="O2554" s="229"/>
      <c r="P2554" s="229"/>
      <c r="Q2554" s="229"/>
      <c r="R2554" s="229"/>
      <c r="S2554" s="229"/>
      <c r="T2554" s="230"/>
      <c r="AT2554" s="231" t="s">
        <v>283</v>
      </c>
      <c r="AU2554" s="231" t="s">
        <v>291</v>
      </c>
      <c r="AV2554" s="14" t="s">
        <v>84</v>
      </c>
      <c r="AW2554" s="14" t="s">
        <v>32</v>
      </c>
      <c r="AX2554" s="14" t="s">
        <v>76</v>
      </c>
      <c r="AY2554" s="231" t="s">
        <v>272</v>
      </c>
    </row>
    <row r="2555" spans="1:65" s="13" customFormat="1" ht="11.25">
      <c r="B2555" s="210"/>
      <c r="C2555" s="211"/>
      <c r="D2555" s="212" t="s">
        <v>283</v>
      </c>
      <c r="E2555" s="213" t="s">
        <v>1</v>
      </c>
      <c r="F2555" s="214" t="s">
        <v>327</v>
      </c>
      <c r="G2555" s="211"/>
      <c r="H2555" s="213" t="s">
        <v>1</v>
      </c>
      <c r="I2555" s="215"/>
      <c r="J2555" s="211"/>
      <c r="K2555" s="211"/>
      <c r="L2555" s="216"/>
      <c r="M2555" s="217"/>
      <c r="N2555" s="218"/>
      <c r="O2555" s="218"/>
      <c r="P2555" s="218"/>
      <c r="Q2555" s="218"/>
      <c r="R2555" s="218"/>
      <c r="S2555" s="218"/>
      <c r="T2555" s="219"/>
      <c r="AT2555" s="220" t="s">
        <v>283</v>
      </c>
      <c r="AU2555" s="220" t="s">
        <v>291</v>
      </c>
      <c r="AV2555" s="13" t="s">
        <v>16</v>
      </c>
      <c r="AW2555" s="13" t="s">
        <v>32</v>
      </c>
      <c r="AX2555" s="13" t="s">
        <v>76</v>
      </c>
      <c r="AY2555" s="220" t="s">
        <v>272</v>
      </c>
    </row>
    <row r="2556" spans="1:65" s="14" customFormat="1" ht="11.25">
      <c r="B2556" s="221"/>
      <c r="C2556" s="222"/>
      <c r="D2556" s="212" t="s">
        <v>283</v>
      </c>
      <c r="E2556" s="223" t="s">
        <v>1</v>
      </c>
      <c r="F2556" s="224" t="s">
        <v>2222</v>
      </c>
      <c r="G2556" s="222"/>
      <c r="H2556" s="225">
        <v>0.189</v>
      </c>
      <c r="I2556" s="226"/>
      <c r="J2556" s="222"/>
      <c r="K2556" s="222"/>
      <c r="L2556" s="227"/>
      <c r="M2556" s="228"/>
      <c r="N2556" s="229"/>
      <c r="O2556" s="229"/>
      <c r="P2556" s="229"/>
      <c r="Q2556" s="229"/>
      <c r="R2556" s="229"/>
      <c r="S2556" s="229"/>
      <c r="T2556" s="230"/>
      <c r="AT2556" s="231" t="s">
        <v>283</v>
      </c>
      <c r="AU2556" s="231" t="s">
        <v>291</v>
      </c>
      <c r="AV2556" s="14" t="s">
        <v>84</v>
      </c>
      <c r="AW2556" s="14" t="s">
        <v>32</v>
      </c>
      <c r="AX2556" s="14" t="s">
        <v>76</v>
      </c>
      <c r="AY2556" s="231" t="s">
        <v>272</v>
      </c>
    </row>
    <row r="2557" spans="1:65" s="13" customFormat="1" ht="11.25">
      <c r="B2557" s="210"/>
      <c r="C2557" s="211"/>
      <c r="D2557" s="212" t="s">
        <v>283</v>
      </c>
      <c r="E2557" s="213" t="s">
        <v>1</v>
      </c>
      <c r="F2557" s="214" t="s">
        <v>2223</v>
      </c>
      <c r="G2557" s="211"/>
      <c r="H2557" s="213" t="s">
        <v>1</v>
      </c>
      <c r="I2557" s="215"/>
      <c r="J2557" s="211"/>
      <c r="K2557" s="211"/>
      <c r="L2557" s="216"/>
      <c r="M2557" s="217"/>
      <c r="N2557" s="218"/>
      <c r="O2557" s="218"/>
      <c r="P2557" s="218"/>
      <c r="Q2557" s="218"/>
      <c r="R2557" s="218"/>
      <c r="S2557" s="218"/>
      <c r="T2557" s="219"/>
      <c r="AT2557" s="220" t="s">
        <v>283</v>
      </c>
      <c r="AU2557" s="220" t="s">
        <v>291</v>
      </c>
      <c r="AV2557" s="13" t="s">
        <v>16</v>
      </c>
      <c r="AW2557" s="13" t="s">
        <v>32</v>
      </c>
      <c r="AX2557" s="13" t="s">
        <v>76</v>
      </c>
      <c r="AY2557" s="220" t="s">
        <v>272</v>
      </c>
    </row>
    <row r="2558" spans="1:65" s="14" customFormat="1" ht="11.25">
      <c r="B2558" s="221"/>
      <c r="C2558" s="222"/>
      <c r="D2558" s="212" t="s">
        <v>283</v>
      </c>
      <c r="E2558" s="223" t="s">
        <v>1</v>
      </c>
      <c r="F2558" s="224" t="s">
        <v>2224</v>
      </c>
      <c r="G2558" s="222"/>
      <c r="H2558" s="225">
        <v>0.126</v>
      </c>
      <c r="I2558" s="226"/>
      <c r="J2558" s="222"/>
      <c r="K2558" s="222"/>
      <c r="L2558" s="227"/>
      <c r="M2558" s="228"/>
      <c r="N2558" s="229"/>
      <c r="O2558" s="229"/>
      <c r="P2558" s="229"/>
      <c r="Q2558" s="229"/>
      <c r="R2558" s="229"/>
      <c r="S2558" s="229"/>
      <c r="T2558" s="230"/>
      <c r="AT2558" s="231" t="s">
        <v>283</v>
      </c>
      <c r="AU2558" s="231" t="s">
        <v>291</v>
      </c>
      <c r="AV2558" s="14" t="s">
        <v>84</v>
      </c>
      <c r="AW2558" s="14" t="s">
        <v>32</v>
      </c>
      <c r="AX2558" s="14" t="s">
        <v>76</v>
      </c>
      <c r="AY2558" s="231" t="s">
        <v>272</v>
      </c>
    </row>
    <row r="2559" spans="1:65" s="14" customFormat="1" ht="11.25">
      <c r="B2559" s="221"/>
      <c r="C2559" s="222"/>
      <c r="D2559" s="212" t="s">
        <v>283</v>
      </c>
      <c r="E2559" s="223" t="s">
        <v>1</v>
      </c>
      <c r="F2559" s="224" t="s">
        <v>2225</v>
      </c>
      <c r="G2559" s="222"/>
      <c r="H2559" s="225">
        <v>8.5999999999999993E-2</v>
      </c>
      <c r="I2559" s="226"/>
      <c r="J2559" s="222"/>
      <c r="K2559" s="222"/>
      <c r="L2559" s="227"/>
      <c r="M2559" s="228"/>
      <c r="N2559" s="229"/>
      <c r="O2559" s="229"/>
      <c r="P2559" s="229"/>
      <c r="Q2559" s="229"/>
      <c r="R2559" s="229"/>
      <c r="S2559" s="229"/>
      <c r="T2559" s="230"/>
      <c r="AT2559" s="231" t="s">
        <v>283</v>
      </c>
      <c r="AU2559" s="231" t="s">
        <v>291</v>
      </c>
      <c r="AV2559" s="14" t="s">
        <v>84</v>
      </c>
      <c r="AW2559" s="14" t="s">
        <v>32</v>
      </c>
      <c r="AX2559" s="14" t="s">
        <v>76</v>
      </c>
      <c r="AY2559" s="231" t="s">
        <v>272</v>
      </c>
    </row>
    <row r="2560" spans="1:65" s="14" customFormat="1" ht="11.25">
      <c r="B2560" s="221"/>
      <c r="C2560" s="222"/>
      <c r="D2560" s="212" t="s">
        <v>283</v>
      </c>
      <c r="E2560" s="223" t="s">
        <v>1</v>
      </c>
      <c r="F2560" s="224" t="s">
        <v>2226</v>
      </c>
      <c r="G2560" s="222"/>
      <c r="H2560" s="225">
        <v>7.1999999999999995E-2</v>
      </c>
      <c r="I2560" s="226"/>
      <c r="J2560" s="222"/>
      <c r="K2560" s="222"/>
      <c r="L2560" s="227"/>
      <c r="M2560" s="228"/>
      <c r="N2560" s="229"/>
      <c r="O2560" s="229"/>
      <c r="P2560" s="229"/>
      <c r="Q2560" s="229"/>
      <c r="R2560" s="229"/>
      <c r="S2560" s="229"/>
      <c r="T2560" s="230"/>
      <c r="AT2560" s="231" t="s">
        <v>283</v>
      </c>
      <c r="AU2560" s="231" t="s">
        <v>291</v>
      </c>
      <c r="AV2560" s="14" t="s">
        <v>84</v>
      </c>
      <c r="AW2560" s="14" t="s">
        <v>32</v>
      </c>
      <c r="AX2560" s="14" t="s">
        <v>76</v>
      </c>
      <c r="AY2560" s="231" t="s">
        <v>272</v>
      </c>
    </row>
    <row r="2561" spans="1:65" s="13" customFormat="1" ht="11.25">
      <c r="B2561" s="210"/>
      <c r="C2561" s="211"/>
      <c r="D2561" s="212" t="s">
        <v>283</v>
      </c>
      <c r="E2561" s="213" t="s">
        <v>1</v>
      </c>
      <c r="F2561" s="214" t="s">
        <v>285</v>
      </c>
      <c r="G2561" s="211"/>
      <c r="H2561" s="213" t="s">
        <v>1</v>
      </c>
      <c r="I2561" s="215"/>
      <c r="J2561" s="211"/>
      <c r="K2561" s="211"/>
      <c r="L2561" s="216"/>
      <c r="M2561" s="217"/>
      <c r="N2561" s="218"/>
      <c r="O2561" s="218"/>
      <c r="P2561" s="218"/>
      <c r="Q2561" s="218"/>
      <c r="R2561" s="218"/>
      <c r="S2561" s="218"/>
      <c r="T2561" s="219"/>
      <c r="AT2561" s="220" t="s">
        <v>283</v>
      </c>
      <c r="AU2561" s="220" t="s">
        <v>291</v>
      </c>
      <c r="AV2561" s="13" t="s">
        <v>16</v>
      </c>
      <c r="AW2561" s="13" t="s">
        <v>32</v>
      </c>
      <c r="AX2561" s="13" t="s">
        <v>76</v>
      </c>
      <c r="AY2561" s="220" t="s">
        <v>272</v>
      </c>
    </row>
    <row r="2562" spans="1:65" s="13" customFormat="1" ht="11.25">
      <c r="B2562" s="210"/>
      <c r="C2562" s="211"/>
      <c r="D2562" s="212" t="s">
        <v>283</v>
      </c>
      <c r="E2562" s="213" t="s">
        <v>1</v>
      </c>
      <c r="F2562" s="214" t="s">
        <v>2227</v>
      </c>
      <c r="G2562" s="211"/>
      <c r="H2562" s="213" t="s">
        <v>1</v>
      </c>
      <c r="I2562" s="215"/>
      <c r="J2562" s="211"/>
      <c r="K2562" s="211"/>
      <c r="L2562" s="216"/>
      <c r="M2562" s="217"/>
      <c r="N2562" s="218"/>
      <c r="O2562" s="218"/>
      <c r="P2562" s="218"/>
      <c r="Q2562" s="218"/>
      <c r="R2562" s="218"/>
      <c r="S2562" s="218"/>
      <c r="T2562" s="219"/>
      <c r="AT2562" s="220" t="s">
        <v>283</v>
      </c>
      <c r="AU2562" s="220" t="s">
        <v>291</v>
      </c>
      <c r="AV2562" s="13" t="s">
        <v>16</v>
      </c>
      <c r="AW2562" s="13" t="s">
        <v>32</v>
      </c>
      <c r="AX2562" s="13" t="s">
        <v>76</v>
      </c>
      <c r="AY2562" s="220" t="s">
        <v>272</v>
      </c>
    </row>
    <row r="2563" spans="1:65" s="13" customFormat="1" ht="11.25">
      <c r="B2563" s="210"/>
      <c r="C2563" s="211"/>
      <c r="D2563" s="212" t="s">
        <v>283</v>
      </c>
      <c r="E2563" s="213" t="s">
        <v>1</v>
      </c>
      <c r="F2563" s="214" t="s">
        <v>2220</v>
      </c>
      <c r="G2563" s="211"/>
      <c r="H2563" s="213" t="s">
        <v>1</v>
      </c>
      <c r="I2563" s="215"/>
      <c r="J2563" s="211"/>
      <c r="K2563" s="211"/>
      <c r="L2563" s="216"/>
      <c r="M2563" s="217"/>
      <c r="N2563" s="218"/>
      <c r="O2563" s="218"/>
      <c r="P2563" s="218"/>
      <c r="Q2563" s="218"/>
      <c r="R2563" s="218"/>
      <c r="S2563" s="218"/>
      <c r="T2563" s="219"/>
      <c r="AT2563" s="220" t="s">
        <v>283</v>
      </c>
      <c r="AU2563" s="220" t="s">
        <v>291</v>
      </c>
      <c r="AV2563" s="13" t="s">
        <v>16</v>
      </c>
      <c r="AW2563" s="13" t="s">
        <v>32</v>
      </c>
      <c r="AX2563" s="13" t="s">
        <v>76</v>
      </c>
      <c r="AY2563" s="220" t="s">
        <v>272</v>
      </c>
    </row>
    <row r="2564" spans="1:65" s="14" customFormat="1" ht="11.25">
      <c r="B2564" s="221"/>
      <c r="C2564" s="222"/>
      <c r="D2564" s="212" t="s">
        <v>283</v>
      </c>
      <c r="E2564" s="223" t="s">
        <v>1</v>
      </c>
      <c r="F2564" s="224" t="s">
        <v>2228</v>
      </c>
      <c r="G2564" s="222"/>
      <c r="H2564" s="225">
        <v>-0.185</v>
      </c>
      <c r="I2564" s="226"/>
      <c r="J2564" s="222"/>
      <c r="K2564" s="222"/>
      <c r="L2564" s="227"/>
      <c r="M2564" s="228"/>
      <c r="N2564" s="229"/>
      <c r="O2564" s="229"/>
      <c r="P2564" s="229"/>
      <c r="Q2564" s="229"/>
      <c r="R2564" s="229"/>
      <c r="S2564" s="229"/>
      <c r="T2564" s="230"/>
      <c r="AT2564" s="231" t="s">
        <v>283</v>
      </c>
      <c r="AU2564" s="231" t="s">
        <v>291</v>
      </c>
      <c r="AV2564" s="14" t="s">
        <v>84</v>
      </c>
      <c r="AW2564" s="14" t="s">
        <v>32</v>
      </c>
      <c r="AX2564" s="14" t="s">
        <v>76</v>
      </c>
      <c r="AY2564" s="231" t="s">
        <v>272</v>
      </c>
    </row>
    <row r="2565" spans="1:65" s="2" customFormat="1" ht="33" customHeight="1">
      <c r="A2565" s="34"/>
      <c r="B2565" s="35"/>
      <c r="C2565" s="192" t="s">
        <v>2229</v>
      </c>
      <c r="D2565" s="192" t="s">
        <v>274</v>
      </c>
      <c r="E2565" s="193" t="s">
        <v>2230</v>
      </c>
      <c r="F2565" s="194" t="s">
        <v>2231</v>
      </c>
      <c r="G2565" s="195" t="s">
        <v>277</v>
      </c>
      <c r="H2565" s="196">
        <v>10.098000000000001</v>
      </c>
      <c r="I2565" s="197"/>
      <c r="J2565" s="198">
        <f>ROUND(I2565*H2565,2)</f>
        <v>0</v>
      </c>
      <c r="K2565" s="194" t="s">
        <v>278</v>
      </c>
      <c r="L2565" s="39"/>
      <c r="M2565" s="199" t="s">
        <v>1</v>
      </c>
      <c r="N2565" s="200" t="s">
        <v>41</v>
      </c>
      <c r="O2565" s="71"/>
      <c r="P2565" s="201">
        <f>O2565*H2565</f>
        <v>0</v>
      </c>
      <c r="Q2565" s="201">
        <v>2.5018699999999998</v>
      </c>
      <c r="R2565" s="201">
        <f>Q2565*H2565</f>
        <v>25.26388326</v>
      </c>
      <c r="S2565" s="201">
        <v>0</v>
      </c>
      <c r="T2565" s="202">
        <f>S2565*H2565</f>
        <v>0</v>
      </c>
      <c r="U2565" s="34"/>
      <c r="V2565" s="34"/>
      <c r="W2565" s="34"/>
      <c r="X2565" s="34"/>
      <c r="Y2565" s="34"/>
      <c r="Z2565" s="34"/>
      <c r="AA2565" s="34"/>
      <c r="AB2565" s="34"/>
      <c r="AC2565" s="34"/>
      <c r="AD2565" s="34"/>
      <c r="AE2565" s="34"/>
      <c r="AR2565" s="203" t="s">
        <v>279</v>
      </c>
      <c r="AT2565" s="203" t="s">
        <v>274</v>
      </c>
      <c r="AU2565" s="203" t="s">
        <v>291</v>
      </c>
      <c r="AY2565" s="17" t="s">
        <v>272</v>
      </c>
      <c r="BE2565" s="204">
        <f>IF(N2565="základní",J2565,0)</f>
        <v>0</v>
      </c>
      <c r="BF2565" s="204">
        <f>IF(N2565="snížená",J2565,0)</f>
        <v>0</v>
      </c>
      <c r="BG2565" s="204">
        <f>IF(N2565="zákl. přenesená",J2565,0)</f>
        <v>0</v>
      </c>
      <c r="BH2565" s="204">
        <f>IF(N2565="sníž. přenesená",J2565,0)</f>
        <v>0</v>
      </c>
      <c r="BI2565" s="204">
        <f>IF(N2565="nulová",J2565,0)</f>
        <v>0</v>
      </c>
      <c r="BJ2565" s="17" t="s">
        <v>16</v>
      </c>
      <c r="BK2565" s="204">
        <f>ROUND(I2565*H2565,2)</f>
        <v>0</v>
      </c>
      <c r="BL2565" s="17" t="s">
        <v>279</v>
      </c>
      <c r="BM2565" s="203" t="s">
        <v>2232</v>
      </c>
    </row>
    <row r="2566" spans="1:65" s="2" customFormat="1" ht="11.25">
      <c r="A2566" s="34"/>
      <c r="B2566" s="35"/>
      <c r="C2566" s="36"/>
      <c r="D2566" s="205" t="s">
        <v>281</v>
      </c>
      <c r="E2566" s="36"/>
      <c r="F2566" s="206" t="s">
        <v>2233</v>
      </c>
      <c r="G2566" s="36"/>
      <c r="H2566" s="36"/>
      <c r="I2566" s="207"/>
      <c r="J2566" s="36"/>
      <c r="K2566" s="36"/>
      <c r="L2566" s="39"/>
      <c r="M2566" s="208"/>
      <c r="N2566" s="209"/>
      <c r="O2566" s="71"/>
      <c r="P2566" s="71"/>
      <c r="Q2566" s="71"/>
      <c r="R2566" s="71"/>
      <c r="S2566" s="71"/>
      <c r="T2566" s="72"/>
      <c r="U2566" s="34"/>
      <c r="V2566" s="34"/>
      <c r="W2566" s="34"/>
      <c r="X2566" s="34"/>
      <c r="Y2566" s="34"/>
      <c r="Z2566" s="34"/>
      <c r="AA2566" s="34"/>
      <c r="AB2566" s="34"/>
      <c r="AC2566" s="34"/>
      <c r="AD2566" s="34"/>
      <c r="AE2566" s="34"/>
      <c r="AT2566" s="17" t="s">
        <v>281</v>
      </c>
      <c r="AU2566" s="17" t="s">
        <v>291</v>
      </c>
    </row>
    <row r="2567" spans="1:65" s="13" customFormat="1" ht="22.5">
      <c r="B2567" s="210"/>
      <c r="C2567" s="211"/>
      <c r="D2567" s="212" t="s">
        <v>283</v>
      </c>
      <c r="E2567" s="213" t="s">
        <v>1</v>
      </c>
      <c r="F2567" s="214" t="s">
        <v>2234</v>
      </c>
      <c r="G2567" s="211"/>
      <c r="H2567" s="213" t="s">
        <v>1</v>
      </c>
      <c r="I2567" s="215"/>
      <c r="J2567" s="211"/>
      <c r="K2567" s="211"/>
      <c r="L2567" s="216"/>
      <c r="M2567" s="217"/>
      <c r="N2567" s="218"/>
      <c r="O2567" s="218"/>
      <c r="P2567" s="218"/>
      <c r="Q2567" s="218"/>
      <c r="R2567" s="218"/>
      <c r="S2567" s="218"/>
      <c r="T2567" s="219"/>
      <c r="AT2567" s="220" t="s">
        <v>283</v>
      </c>
      <c r="AU2567" s="220" t="s">
        <v>291</v>
      </c>
      <c r="AV2567" s="13" t="s">
        <v>16</v>
      </c>
      <c r="AW2567" s="13" t="s">
        <v>32</v>
      </c>
      <c r="AX2567" s="13" t="s">
        <v>76</v>
      </c>
      <c r="AY2567" s="220" t="s">
        <v>272</v>
      </c>
    </row>
    <row r="2568" spans="1:65" s="13" customFormat="1" ht="11.25">
      <c r="B2568" s="210"/>
      <c r="C2568" s="211"/>
      <c r="D2568" s="212" t="s">
        <v>283</v>
      </c>
      <c r="E2568" s="213" t="s">
        <v>1</v>
      </c>
      <c r="F2568" s="214" t="s">
        <v>285</v>
      </c>
      <c r="G2568" s="211"/>
      <c r="H2568" s="213" t="s">
        <v>1</v>
      </c>
      <c r="I2568" s="215"/>
      <c r="J2568" s="211"/>
      <c r="K2568" s="211"/>
      <c r="L2568" s="216"/>
      <c r="M2568" s="217"/>
      <c r="N2568" s="218"/>
      <c r="O2568" s="218"/>
      <c r="P2568" s="218"/>
      <c r="Q2568" s="218"/>
      <c r="R2568" s="218"/>
      <c r="S2568" s="218"/>
      <c r="T2568" s="219"/>
      <c r="AT2568" s="220" t="s">
        <v>283</v>
      </c>
      <c r="AU2568" s="220" t="s">
        <v>291</v>
      </c>
      <c r="AV2568" s="13" t="s">
        <v>16</v>
      </c>
      <c r="AW2568" s="13" t="s">
        <v>32</v>
      </c>
      <c r="AX2568" s="13" t="s">
        <v>76</v>
      </c>
      <c r="AY2568" s="220" t="s">
        <v>272</v>
      </c>
    </row>
    <row r="2569" spans="1:65" s="13" customFormat="1" ht="11.25">
      <c r="B2569" s="210"/>
      <c r="C2569" s="211"/>
      <c r="D2569" s="212" t="s">
        <v>283</v>
      </c>
      <c r="E2569" s="213" t="s">
        <v>1</v>
      </c>
      <c r="F2569" s="214" t="s">
        <v>2235</v>
      </c>
      <c r="G2569" s="211"/>
      <c r="H2569" s="213" t="s">
        <v>1</v>
      </c>
      <c r="I2569" s="215"/>
      <c r="J2569" s="211"/>
      <c r="K2569" s="211"/>
      <c r="L2569" s="216"/>
      <c r="M2569" s="217"/>
      <c r="N2569" s="218"/>
      <c r="O2569" s="218"/>
      <c r="P2569" s="218"/>
      <c r="Q2569" s="218"/>
      <c r="R2569" s="218"/>
      <c r="S2569" s="218"/>
      <c r="T2569" s="219"/>
      <c r="AT2569" s="220" t="s">
        <v>283</v>
      </c>
      <c r="AU2569" s="220" t="s">
        <v>291</v>
      </c>
      <c r="AV2569" s="13" t="s">
        <v>16</v>
      </c>
      <c r="AW2569" s="13" t="s">
        <v>32</v>
      </c>
      <c r="AX2569" s="13" t="s">
        <v>76</v>
      </c>
      <c r="AY2569" s="220" t="s">
        <v>272</v>
      </c>
    </row>
    <row r="2570" spans="1:65" s="13" customFormat="1" ht="11.25">
      <c r="B2570" s="210"/>
      <c r="C2570" s="211"/>
      <c r="D2570" s="212" t="s">
        <v>283</v>
      </c>
      <c r="E2570" s="213" t="s">
        <v>1</v>
      </c>
      <c r="F2570" s="214" t="s">
        <v>833</v>
      </c>
      <c r="G2570" s="211"/>
      <c r="H2570" s="213" t="s">
        <v>1</v>
      </c>
      <c r="I2570" s="215"/>
      <c r="J2570" s="211"/>
      <c r="K2570" s="211"/>
      <c r="L2570" s="216"/>
      <c r="M2570" s="217"/>
      <c r="N2570" s="218"/>
      <c r="O2570" s="218"/>
      <c r="P2570" s="218"/>
      <c r="Q2570" s="218"/>
      <c r="R2570" s="218"/>
      <c r="S2570" s="218"/>
      <c r="T2570" s="219"/>
      <c r="AT2570" s="220" t="s">
        <v>283</v>
      </c>
      <c r="AU2570" s="220" t="s">
        <v>291</v>
      </c>
      <c r="AV2570" s="13" t="s">
        <v>16</v>
      </c>
      <c r="AW2570" s="13" t="s">
        <v>32</v>
      </c>
      <c r="AX2570" s="13" t="s">
        <v>76</v>
      </c>
      <c r="AY2570" s="220" t="s">
        <v>272</v>
      </c>
    </row>
    <row r="2571" spans="1:65" s="14" customFormat="1" ht="11.25">
      <c r="B2571" s="221"/>
      <c r="C2571" s="222"/>
      <c r="D2571" s="212" t="s">
        <v>283</v>
      </c>
      <c r="E2571" s="223" t="s">
        <v>1</v>
      </c>
      <c r="F2571" s="224" t="s">
        <v>2236</v>
      </c>
      <c r="G2571" s="222"/>
      <c r="H2571" s="225">
        <v>0.32900000000000001</v>
      </c>
      <c r="I2571" s="226"/>
      <c r="J2571" s="222"/>
      <c r="K2571" s="222"/>
      <c r="L2571" s="227"/>
      <c r="M2571" s="228"/>
      <c r="N2571" s="229"/>
      <c r="O2571" s="229"/>
      <c r="P2571" s="229"/>
      <c r="Q2571" s="229"/>
      <c r="R2571" s="229"/>
      <c r="S2571" s="229"/>
      <c r="T2571" s="230"/>
      <c r="AT2571" s="231" t="s">
        <v>283</v>
      </c>
      <c r="AU2571" s="231" t="s">
        <v>291</v>
      </c>
      <c r="AV2571" s="14" t="s">
        <v>84</v>
      </c>
      <c r="AW2571" s="14" t="s">
        <v>32</v>
      </c>
      <c r="AX2571" s="14" t="s">
        <v>76</v>
      </c>
      <c r="AY2571" s="231" t="s">
        <v>272</v>
      </c>
    </row>
    <row r="2572" spans="1:65" s="13" customFormat="1" ht="11.25">
      <c r="B2572" s="210"/>
      <c r="C2572" s="211"/>
      <c r="D2572" s="212" t="s">
        <v>283</v>
      </c>
      <c r="E2572" s="213" t="s">
        <v>1</v>
      </c>
      <c r="F2572" s="214" t="s">
        <v>285</v>
      </c>
      <c r="G2572" s="211"/>
      <c r="H2572" s="213" t="s">
        <v>1</v>
      </c>
      <c r="I2572" s="215"/>
      <c r="J2572" s="211"/>
      <c r="K2572" s="211"/>
      <c r="L2572" s="216"/>
      <c r="M2572" s="217"/>
      <c r="N2572" s="218"/>
      <c r="O2572" s="218"/>
      <c r="P2572" s="218"/>
      <c r="Q2572" s="218"/>
      <c r="R2572" s="218"/>
      <c r="S2572" s="218"/>
      <c r="T2572" s="219"/>
      <c r="AT2572" s="220" t="s">
        <v>283</v>
      </c>
      <c r="AU2572" s="220" t="s">
        <v>291</v>
      </c>
      <c r="AV2572" s="13" t="s">
        <v>16</v>
      </c>
      <c r="AW2572" s="13" t="s">
        <v>32</v>
      </c>
      <c r="AX2572" s="13" t="s">
        <v>76</v>
      </c>
      <c r="AY2572" s="220" t="s">
        <v>272</v>
      </c>
    </row>
    <row r="2573" spans="1:65" s="13" customFormat="1" ht="11.25">
      <c r="B2573" s="210"/>
      <c r="C2573" s="211"/>
      <c r="D2573" s="212" t="s">
        <v>283</v>
      </c>
      <c r="E2573" s="213" t="s">
        <v>1</v>
      </c>
      <c r="F2573" s="214" t="s">
        <v>2237</v>
      </c>
      <c r="G2573" s="211"/>
      <c r="H2573" s="213" t="s">
        <v>1</v>
      </c>
      <c r="I2573" s="215"/>
      <c r="J2573" s="211"/>
      <c r="K2573" s="211"/>
      <c r="L2573" s="216"/>
      <c r="M2573" s="217"/>
      <c r="N2573" s="218"/>
      <c r="O2573" s="218"/>
      <c r="P2573" s="218"/>
      <c r="Q2573" s="218"/>
      <c r="R2573" s="218"/>
      <c r="S2573" s="218"/>
      <c r="T2573" s="219"/>
      <c r="AT2573" s="220" t="s">
        <v>283</v>
      </c>
      <c r="AU2573" s="220" t="s">
        <v>291</v>
      </c>
      <c r="AV2573" s="13" t="s">
        <v>16</v>
      </c>
      <c r="AW2573" s="13" t="s">
        <v>32</v>
      </c>
      <c r="AX2573" s="13" t="s">
        <v>76</v>
      </c>
      <c r="AY2573" s="220" t="s">
        <v>272</v>
      </c>
    </row>
    <row r="2574" spans="1:65" s="13" customFormat="1" ht="11.25">
      <c r="B2574" s="210"/>
      <c r="C2574" s="211"/>
      <c r="D2574" s="212" t="s">
        <v>283</v>
      </c>
      <c r="E2574" s="213" t="s">
        <v>1</v>
      </c>
      <c r="F2574" s="214" t="s">
        <v>854</v>
      </c>
      <c r="G2574" s="211"/>
      <c r="H2574" s="213" t="s">
        <v>1</v>
      </c>
      <c r="I2574" s="215"/>
      <c r="J2574" s="211"/>
      <c r="K2574" s="211"/>
      <c r="L2574" s="216"/>
      <c r="M2574" s="217"/>
      <c r="N2574" s="218"/>
      <c r="O2574" s="218"/>
      <c r="P2574" s="218"/>
      <c r="Q2574" s="218"/>
      <c r="R2574" s="218"/>
      <c r="S2574" s="218"/>
      <c r="T2574" s="219"/>
      <c r="AT2574" s="220" t="s">
        <v>283</v>
      </c>
      <c r="AU2574" s="220" t="s">
        <v>291</v>
      </c>
      <c r="AV2574" s="13" t="s">
        <v>16</v>
      </c>
      <c r="AW2574" s="13" t="s">
        <v>32</v>
      </c>
      <c r="AX2574" s="13" t="s">
        <v>76</v>
      </c>
      <c r="AY2574" s="220" t="s">
        <v>272</v>
      </c>
    </row>
    <row r="2575" spans="1:65" s="14" customFormat="1" ht="11.25">
      <c r="B2575" s="221"/>
      <c r="C2575" s="222"/>
      <c r="D2575" s="212" t="s">
        <v>283</v>
      </c>
      <c r="E2575" s="223" t="s">
        <v>1</v>
      </c>
      <c r="F2575" s="224" t="s">
        <v>2238</v>
      </c>
      <c r="G2575" s="222"/>
      <c r="H2575" s="225">
        <v>9.7690000000000001</v>
      </c>
      <c r="I2575" s="226"/>
      <c r="J2575" s="222"/>
      <c r="K2575" s="222"/>
      <c r="L2575" s="227"/>
      <c r="M2575" s="228"/>
      <c r="N2575" s="229"/>
      <c r="O2575" s="229"/>
      <c r="P2575" s="229"/>
      <c r="Q2575" s="229"/>
      <c r="R2575" s="229"/>
      <c r="S2575" s="229"/>
      <c r="T2575" s="230"/>
      <c r="AT2575" s="231" t="s">
        <v>283</v>
      </c>
      <c r="AU2575" s="231" t="s">
        <v>291</v>
      </c>
      <c r="AV2575" s="14" t="s">
        <v>84</v>
      </c>
      <c r="AW2575" s="14" t="s">
        <v>32</v>
      </c>
      <c r="AX2575" s="14" t="s">
        <v>76</v>
      </c>
      <c r="AY2575" s="231" t="s">
        <v>272</v>
      </c>
    </row>
    <row r="2576" spans="1:65" s="2" customFormat="1" ht="24.2" customHeight="1">
      <c r="A2576" s="34"/>
      <c r="B2576" s="35"/>
      <c r="C2576" s="192" t="s">
        <v>2239</v>
      </c>
      <c r="D2576" s="192" t="s">
        <v>274</v>
      </c>
      <c r="E2576" s="193" t="s">
        <v>2240</v>
      </c>
      <c r="F2576" s="194" t="s">
        <v>2241</v>
      </c>
      <c r="G2576" s="195" t="s">
        <v>277</v>
      </c>
      <c r="H2576" s="196">
        <v>10.472</v>
      </c>
      <c r="I2576" s="197"/>
      <c r="J2576" s="198">
        <f>ROUND(I2576*H2576,2)</f>
        <v>0</v>
      </c>
      <c r="K2576" s="194" t="s">
        <v>278</v>
      </c>
      <c r="L2576" s="39"/>
      <c r="M2576" s="199" t="s">
        <v>1</v>
      </c>
      <c r="N2576" s="200" t="s">
        <v>41</v>
      </c>
      <c r="O2576" s="71"/>
      <c r="P2576" s="201">
        <f>O2576*H2576</f>
        <v>0</v>
      </c>
      <c r="Q2576" s="201">
        <v>0</v>
      </c>
      <c r="R2576" s="201">
        <f>Q2576*H2576</f>
        <v>0</v>
      </c>
      <c r="S2576" s="201">
        <v>0</v>
      </c>
      <c r="T2576" s="202">
        <f>S2576*H2576</f>
        <v>0</v>
      </c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R2576" s="203" t="s">
        <v>279</v>
      </c>
      <c r="AT2576" s="203" t="s">
        <v>274</v>
      </c>
      <c r="AU2576" s="203" t="s">
        <v>291</v>
      </c>
      <c r="AY2576" s="17" t="s">
        <v>272</v>
      </c>
      <c r="BE2576" s="204">
        <f>IF(N2576="základní",J2576,0)</f>
        <v>0</v>
      </c>
      <c r="BF2576" s="204">
        <f>IF(N2576="snížená",J2576,0)</f>
        <v>0</v>
      </c>
      <c r="BG2576" s="204">
        <f>IF(N2576="zákl. přenesená",J2576,0)</f>
        <v>0</v>
      </c>
      <c r="BH2576" s="204">
        <f>IF(N2576="sníž. přenesená",J2576,0)</f>
        <v>0</v>
      </c>
      <c r="BI2576" s="204">
        <f>IF(N2576="nulová",J2576,0)</f>
        <v>0</v>
      </c>
      <c r="BJ2576" s="17" t="s">
        <v>16</v>
      </c>
      <c r="BK2576" s="204">
        <f>ROUND(I2576*H2576,2)</f>
        <v>0</v>
      </c>
      <c r="BL2576" s="17" t="s">
        <v>279</v>
      </c>
      <c r="BM2576" s="203" t="s">
        <v>2242</v>
      </c>
    </row>
    <row r="2577" spans="1:51" s="2" customFormat="1" ht="11.25">
      <c r="A2577" s="34"/>
      <c r="B2577" s="35"/>
      <c r="C2577" s="36"/>
      <c r="D2577" s="205" t="s">
        <v>281</v>
      </c>
      <c r="E2577" s="36"/>
      <c r="F2577" s="206" t="s">
        <v>2243</v>
      </c>
      <c r="G2577" s="36"/>
      <c r="H2577" s="36"/>
      <c r="I2577" s="207"/>
      <c r="J2577" s="36"/>
      <c r="K2577" s="36"/>
      <c r="L2577" s="39"/>
      <c r="M2577" s="208"/>
      <c r="N2577" s="209"/>
      <c r="O2577" s="71"/>
      <c r="P2577" s="71"/>
      <c r="Q2577" s="71"/>
      <c r="R2577" s="71"/>
      <c r="S2577" s="71"/>
      <c r="T2577" s="72"/>
      <c r="U2577" s="34"/>
      <c r="V2577" s="34"/>
      <c r="W2577" s="34"/>
      <c r="X2577" s="34"/>
      <c r="Y2577" s="34"/>
      <c r="Z2577" s="34"/>
      <c r="AA2577" s="34"/>
      <c r="AB2577" s="34"/>
      <c r="AC2577" s="34"/>
      <c r="AD2577" s="34"/>
      <c r="AE2577" s="34"/>
      <c r="AT2577" s="17" t="s">
        <v>281</v>
      </c>
      <c r="AU2577" s="17" t="s">
        <v>291</v>
      </c>
    </row>
    <row r="2578" spans="1:51" s="13" customFormat="1" ht="22.5">
      <c r="B2578" s="210"/>
      <c r="C2578" s="211"/>
      <c r="D2578" s="212" t="s">
        <v>283</v>
      </c>
      <c r="E2578" s="213" t="s">
        <v>1</v>
      </c>
      <c r="F2578" s="214" t="s">
        <v>2244</v>
      </c>
      <c r="G2578" s="211"/>
      <c r="H2578" s="213" t="s">
        <v>1</v>
      </c>
      <c r="I2578" s="215"/>
      <c r="J2578" s="211"/>
      <c r="K2578" s="211"/>
      <c r="L2578" s="216"/>
      <c r="M2578" s="217"/>
      <c r="N2578" s="218"/>
      <c r="O2578" s="218"/>
      <c r="P2578" s="218"/>
      <c r="Q2578" s="218"/>
      <c r="R2578" s="218"/>
      <c r="S2578" s="218"/>
      <c r="T2578" s="219"/>
      <c r="AT2578" s="220" t="s">
        <v>283</v>
      </c>
      <c r="AU2578" s="220" t="s">
        <v>291</v>
      </c>
      <c r="AV2578" s="13" t="s">
        <v>16</v>
      </c>
      <c r="AW2578" s="13" t="s">
        <v>32</v>
      </c>
      <c r="AX2578" s="13" t="s">
        <v>76</v>
      </c>
      <c r="AY2578" s="220" t="s">
        <v>272</v>
      </c>
    </row>
    <row r="2579" spans="1:51" s="13" customFormat="1" ht="11.25">
      <c r="B2579" s="210"/>
      <c r="C2579" s="211"/>
      <c r="D2579" s="212" t="s">
        <v>283</v>
      </c>
      <c r="E2579" s="213" t="s">
        <v>1</v>
      </c>
      <c r="F2579" s="214" t="s">
        <v>285</v>
      </c>
      <c r="G2579" s="211"/>
      <c r="H2579" s="213" t="s">
        <v>1</v>
      </c>
      <c r="I2579" s="215"/>
      <c r="J2579" s="211"/>
      <c r="K2579" s="211"/>
      <c r="L2579" s="216"/>
      <c r="M2579" s="217"/>
      <c r="N2579" s="218"/>
      <c r="O2579" s="218"/>
      <c r="P2579" s="218"/>
      <c r="Q2579" s="218"/>
      <c r="R2579" s="218"/>
      <c r="S2579" s="218"/>
      <c r="T2579" s="219"/>
      <c r="AT2579" s="220" t="s">
        <v>283</v>
      </c>
      <c r="AU2579" s="220" t="s">
        <v>291</v>
      </c>
      <c r="AV2579" s="13" t="s">
        <v>16</v>
      </c>
      <c r="AW2579" s="13" t="s">
        <v>32</v>
      </c>
      <c r="AX2579" s="13" t="s">
        <v>76</v>
      </c>
      <c r="AY2579" s="220" t="s">
        <v>272</v>
      </c>
    </row>
    <row r="2580" spans="1:51" s="13" customFormat="1" ht="11.25">
      <c r="B2580" s="210"/>
      <c r="C2580" s="211"/>
      <c r="D2580" s="212" t="s">
        <v>283</v>
      </c>
      <c r="E2580" s="213" t="s">
        <v>1</v>
      </c>
      <c r="F2580" s="214" t="s">
        <v>2235</v>
      </c>
      <c r="G2580" s="211"/>
      <c r="H2580" s="213" t="s">
        <v>1</v>
      </c>
      <c r="I2580" s="215"/>
      <c r="J2580" s="211"/>
      <c r="K2580" s="211"/>
      <c r="L2580" s="216"/>
      <c r="M2580" s="217"/>
      <c r="N2580" s="218"/>
      <c r="O2580" s="218"/>
      <c r="P2580" s="218"/>
      <c r="Q2580" s="218"/>
      <c r="R2580" s="218"/>
      <c r="S2580" s="218"/>
      <c r="T2580" s="219"/>
      <c r="AT2580" s="220" t="s">
        <v>283</v>
      </c>
      <c r="AU2580" s="220" t="s">
        <v>291</v>
      </c>
      <c r="AV2580" s="13" t="s">
        <v>16</v>
      </c>
      <c r="AW2580" s="13" t="s">
        <v>32</v>
      </c>
      <c r="AX2580" s="13" t="s">
        <v>76</v>
      </c>
      <c r="AY2580" s="220" t="s">
        <v>272</v>
      </c>
    </row>
    <row r="2581" spans="1:51" s="13" customFormat="1" ht="11.25">
      <c r="B2581" s="210"/>
      <c r="C2581" s="211"/>
      <c r="D2581" s="212" t="s">
        <v>283</v>
      </c>
      <c r="E2581" s="213" t="s">
        <v>1</v>
      </c>
      <c r="F2581" s="214" t="s">
        <v>833</v>
      </c>
      <c r="G2581" s="211"/>
      <c r="H2581" s="213" t="s">
        <v>1</v>
      </c>
      <c r="I2581" s="215"/>
      <c r="J2581" s="211"/>
      <c r="K2581" s="211"/>
      <c r="L2581" s="216"/>
      <c r="M2581" s="217"/>
      <c r="N2581" s="218"/>
      <c r="O2581" s="218"/>
      <c r="P2581" s="218"/>
      <c r="Q2581" s="218"/>
      <c r="R2581" s="218"/>
      <c r="S2581" s="218"/>
      <c r="T2581" s="219"/>
      <c r="AT2581" s="220" t="s">
        <v>283</v>
      </c>
      <c r="AU2581" s="220" t="s">
        <v>291</v>
      </c>
      <c r="AV2581" s="13" t="s">
        <v>16</v>
      </c>
      <c r="AW2581" s="13" t="s">
        <v>32</v>
      </c>
      <c r="AX2581" s="13" t="s">
        <v>76</v>
      </c>
      <c r="AY2581" s="220" t="s">
        <v>272</v>
      </c>
    </row>
    <row r="2582" spans="1:51" s="14" customFormat="1" ht="11.25">
      <c r="B2582" s="221"/>
      <c r="C2582" s="222"/>
      <c r="D2582" s="212" t="s">
        <v>283</v>
      </c>
      <c r="E2582" s="223" t="s">
        <v>1</v>
      </c>
      <c r="F2582" s="224" t="s">
        <v>2236</v>
      </c>
      <c r="G2582" s="222"/>
      <c r="H2582" s="225">
        <v>0.32900000000000001</v>
      </c>
      <c r="I2582" s="226"/>
      <c r="J2582" s="222"/>
      <c r="K2582" s="222"/>
      <c r="L2582" s="227"/>
      <c r="M2582" s="228"/>
      <c r="N2582" s="229"/>
      <c r="O2582" s="229"/>
      <c r="P2582" s="229"/>
      <c r="Q2582" s="229"/>
      <c r="R2582" s="229"/>
      <c r="S2582" s="229"/>
      <c r="T2582" s="230"/>
      <c r="AT2582" s="231" t="s">
        <v>283</v>
      </c>
      <c r="AU2582" s="231" t="s">
        <v>291</v>
      </c>
      <c r="AV2582" s="14" t="s">
        <v>84</v>
      </c>
      <c r="AW2582" s="14" t="s">
        <v>32</v>
      </c>
      <c r="AX2582" s="14" t="s">
        <v>76</v>
      </c>
      <c r="AY2582" s="231" t="s">
        <v>272</v>
      </c>
    </row>
    <row r="2583" spans="1:51" s="13" customFormat="1" ht="11.25">
      <c r="B2583" s="210"/>
      <c r="C2583" s="211"/>
      <c r="D2583" s="212" t="s">
        <v>283</v>
      </c>
      <c r="E2583" s="213" t="s">
        <v>1</v>
      </c>
      <c r="F2583" s="214" t="s">
        <v>285</v>
      </c>
      <c r="G2583" s="211"/>
      <c r="H2583" s="213" t="s">
        <v>1</v>
      </c>
      <c r="I2583" s="215"/>
      <c r="J2583" s="211"/>
      <c r="K2583" s="211"/>
      <c r="L2583" s="216"/>
      <c r="M2583" s="217"/>
      <c r="N2583" s="218"/>
      <c r="O2583" s="218"/>
      <c r="P2583" s="218"/>
      <c r="Q2583" s="218"/>
      <c r="R2583" s="218"/>
      <c r="S2583" s="218"/>
      <c r="T2583" s="219"/>
      <c r="AT2583" s="220" t="s">
        <v>283</v>
      </c>
      <c r="AU2583" s="220" t="s">
        <v>291</v>
      </c>
      <c r="AV2583" s="13" t="s">
        <v>16</v>
      </c>
      <c r="AW2583" s="13" t="s">
        <v>32</v>
      </c>
      <c r="AX2583" s="13" t="s">
        <v>76</v>
      </c>
      <c r="AY2583" s="220" t="s">
        <v>272</v>
      </c>
    </row>
    <row r="2584" spans="1:51" s="13" customFormat="1" ht="11.25">
      <c r="B2584" s="210"/>
      <c r="C2584" s="211"/>
      <c r="D2584" s="212" t="s">
        <v>283</v>
      </c>
      <c r="E2584" s="213" t="s">
        <v>1</v>
      </c>
      <c r="F2584" s="214" t="s">
        <v>2237</v>
      </c>
      <c r="G2584" s="211"/>
      <c r="H2584" s="213" t="s">
        <v>1</v>
      </c>
      <c r="I2584" s="215"/>
      <c r="J2584" s="211"/>
      <c r="K2584" s="211"/>
      <c r="L2584" s="216"/>
      <c r="M2584" s="217"/>
      <c r="N2584" s="218"/>
      <c r="O2584" s="218"/>
      <c r="P2584" s="218"/>
      <c r="Q2584" s="218"/>
      <c r="R2584" s="218"/>
      <c r="S2584" s="218"/>
      <c r="T2584" s="219"/>
      <c r="AT2584" s="220" t="s">
        <v>283</v>
      </c>
      <c r="AU2584" s="220" t="s">
        <v>291</v>
      </c>
      <c r="AV2584" s="13" t="s">
        <v>16</v>
      </c>
      <c r="AW2584" s="13" t="s">
        <v>32</v>
      </c>
      <c r="AX2584" s="13" t="s">
        <v>76</v>
      </c>
      <c r="AY2584" s="220" t="s">
        <v>272</v>
      </c>
    </row>
    <row r="2585" spans="1:51" s="13" customFormat="1" ht="11.25">
      <c r="B2585" s="210"/>
      <c r="C2585" s="211"/>
      <c r="D2585" s="212" t="s">
        <v>283</v>
      </c>
      <c r="E2585" s="213" t="s">
        <v>1</v>
      </c>
      <c r="F2585" s="214" t="s">
        <v>854</v>
      </c>
      <c r="G2585" s="211"/>
      <c r="H2585" s="213" t="s">
        <v>1</v>
      </c>
      <c r="I2585" s="215"/>
      <c r="J2585" s="211"/>
      <c r="K2585" s="211"/>
      <c r="L2585" s="216"/>
      <c r="M2585" s="217"/>
      <c r="N2585" s="218"/>
      <c r="O2585" s="218"/>
      <c r="P2585" s="218"/>
      <c r="Q2585" s="218"/>
      <c r="R2585" s="218"/>
      <c r="S2585" s="218"/>
      <c r="T2585" s="219"/>
      <c r="AT2585" s="220" t="s">
        <v>283</v>
      </c>
      <c r="AU2585" s="220" t="s">
        <v>291</v>
      </c>
      <c r="AV2585" s="13" t="s">
        <v>16</v>
      </c>
      <c r="AW2585" s="13" t="s">
        <v>32</v>
      </c>
      <c r="AX2585" s="13" t="s">
        <v>76</v>
      </c>
      <c r="AY2585" s="220" t="s">
        <v>272</v>
      </c>
    </row>
    <row r="2586" spans="1:51" s="14" customFormat="1" ht="11.25">
      <c r="B2586" s="221"/>
      <c r="C2586" s="222"/>
      <c r="D2586" s="212" t="s">
        <v>283</v>
      </c>
      <c r="E2586" s="223" t="s">
        <v>1</v>
      </c>
      <c r="F2586" s="224" t="s">
        <v>2238</v>
      </c>
      <c r="G2586" s="222"/>
      <c r="H2586" s="225">
        <v>9.7690000000000001</v>
      </c>
      <c r="I2586" s="226"/>
      <c r="J2586" s="222"/>
      <c r="K2586" s="222"/>
      <c r="L2586" s="227"/>
      <c r="M2586" s="228"/>
      <c r="N2586" s="229"/>
      <c r="O2586" s="229"/>
      <c r="P2586" s="229"/>
      <c r="Q2586" s="229"/>
      <c r="R2586" s="229"/>
      <c r="S2586" s="229"/>
      <c r="T2586" s="230"/>
      <c r="AT2586" s="231" t="s">
        <v>283</v>
      </c>
      <c r="AU2586" s="231" t="s">
        <v>291</v>
      </c>
      <c r="AV2586" s="14" t="s">
        <v>84</v>
      </c>
      <c r="AW2586" s="14" t="s">
        <v>32</v>
      </c>
      <c r="AX2586" s="14" t="s">
        <v>76</v>
      </c>
      <c r="AY2586" s="231" t="s">
        <v>272</v>
      </c>
    </row>
    <row r="2587" spans="1:51" s="13" customFormat="1" ht="11.25">
      <c r="B2587" s="210"/>
      <c r="C2587" s="211"/>
      <c r="D2587" s="212" t="s">
        <v>283</v>
      </c>
      <c r="E2587" s="213" t="s">
        <v>1</v>
      </c>
      <c r="F2587" s="214" t="s">
        <v>285</v>
      </c>
      <c r="G2587" s="211"/>
      <c r="H2587" s="213" t="s">
        <v>1</v>
      </c>
      <c r="I2587" s="215"/>
      <c r="J2587" s="211"/>
      <c r="K2587" s="211"/>
      <c r="L2587" s="216"/>
      <c r="M2587" s="217"/>
      <c r="N2587" s="218"/>
      <c r="O2587" s="218"/>
      <c r="P2587" s="218"/>
      <c r="Q2587" s="218"/>
      <c r="R2587" s="218"/>
      <c r="S2587" s="218"/>
      <c r="T2587" s="219"/>
      <c r="AT2587" s="220" t="s">
        <v>283</v>
      </c>
      <c r="AU2587" s="220" t="s">
        <v>291</v>
      </c>
      <c r="AV2587" s="13" t="s">
        <v>16</v>
      </c>
      <c r="AW2587" s="13" t="s">
        <v>32</v>
      </c>
      <c r="AX2587" s="13" t="s">
        <v>76</v>
      </c>
      <c r="AY2587" s="220" t="s">
        <v>272</v>
      </c>
    </row>
    <row r="2588" spans="1:51" s="13" customFormat="1" ht="11.25">
      <c r="B2588" s="210"/>
      <c r="C2588" s="211"/>
      <c r="D2588" s="212" t="s">
        <v>283</v>
      </c>
      <c r="E2588" s="213" t="s">
        <v>1</v>
      </c>
      <c r="F2588" s="214" t="s">
        <v>2220</v>
      </c>
      <c r="G2588" s="211"/>
      <c r="H2588" s="213" t="s">
        <v>1</v>
      </c>
      <c r="I2588" s="215"/>
      <c r="J2588" s="211"/>
      <c r="K2588" s="211"/>
      <c r="L2588" s="216"/>
      <c r="M2588" s="217"/>
      <c r="N2588" s="218"/>
      <c r="O2588" s="218"/>
      <c r="P2588" s="218"/>
      <c r="Q2588" s="218"/>
      <c r="R2588" s="218"/>
      <c r="S2588" s="218"/>
      <c r="T2588" s="219"/>
      <c r="AT2588" s="220" t="s">
        <v>283</v>
      </c>
      <c r="AU2588" s="220" t="s">
        <v>291</v>
      </c>
      <c r="AV2588" s="13" t="s">
        <v>16</v>
      </c>
      <c r="AW2588" s="13" t="s">
        <v>32</v>
      </c>
      <c r="AX2588" s="13" t="s">
        <v>76</v>
      </c>
      <c r="AY2588" s="220" t="s">
        <v>272</v>
      </c>
    </row>
    <row r="2589" spans="1:51" s="14" customFormat="1" ht="11.25">
      <c r="B2589" s="221"/>
      <c r="C2589" s="222"/>
      <c r="D2589" s="212" t="s">
        <v>283</v>
      </c>
      <c r="E2589" s="223" t="s">
        <v>1</v>
      </c>
      <c r="F2589" s="224" t="s">
        <v>2221</v>
      </c>
      <c r="G2589" s="222"/>
      <c r="H2589" s="225">
        <v>0.185</v>
      </c>
      <c r="I2589" s="226"/>
      <c r="J2589" s="222"/>
      <c r="K2589" s="222"/>
      <c r="L2589" s="227"/>
      <c r="M2589" s="228"/>
      <c r="N2589" s="229"/>
      <c r="O2589" s="229"/>
      <c r="P2589" s="229"/>
      <c r="Q2589" s="229"/>
      <c r="R2589" s="229"/>
      <c r="S2589" s="229"/>
      <c r="T2589" s="230"/>
      <c r="AT2589" s="231" t="s">
        <v>283</v>
      </c>
      <c r="AU2589" s="231" t="s">
        <v>291</v>
      </c>
      <c r="AV2589" s="14" t="s">
        <v>84</v>
      </c>
      <c r="AW2589" s="14" t="s">
        <v>32</v>
      </c>
      <c r="AX2589" s="14" t="s">
        <v>76</v>
      </c>
      <c r="AY2589" s="231" t="s">
        <v>272</v>
      </c>
    </row>
    <row r="2590" spans="1:51" s="13" customFormat="1" ht="11.25">
      <c r="B2590" s="210"/>
      <c r="C2590" s="211"/>
      <c r="D2590" s="212" t="s">
        <v>283</v>
      </c>
      <c r="E2590" s="213" t="s">
        <v>1</v>
      </c>
      <c r="F2590" s="214" t="s">
        <v>285</v>
      </c>
      <c r="G2590" s="211"/>
      <c r="H2590" s="213" t="s">
        <v>1</v>
      </c>
      <c r="I2590" s="215"/>
      <c r="J2590" s="211"/>
      <c r="K2590" s="211"/>
      <c r="L2590" s="216"/>
      <c r="M2590" s="217"/>
      <c r="N2590" s="218"/>
      <c r="O2590" s="218"/>
      <c r="P2590" s="218"/>
      <c r="Q2590" s="218"/>
      <c r="R2590" s="218"/>
      <c r="S2590" s="218"/>
      <c r="T2590" s="219"/>
      <c r="AT2590" s="220" t="s">
        <v>283</v>
      </c>
      <c r="AU2590" s="220" t="s">
        <v>291</v>
      </c>
      <c r="AV2590" s="13" t="s">
        <v>16</v>
      </c>
      <c r="AW2590" s="13" t="s">
        <v>32</v>
      </c>
      <c r="AX2590" s="13" t="s">
        <v>76</v>
      </c>
      <c r="AY2590" s="220" t="s">
        <v>272</v>
      </c>
    </row>
    <row r="2591" spans="1:51" s="13" customFormat="1" ht="11.25">
      <c r="B2591" s="210"/>
      <c r="C2591" s="211"/>
      <c r="D2591" s="212" t="s">
        <v>283</v>
      </c>
      <c r="E2591" s="213" t="s">
        <v>1</v>
      </c>
      <c r="F2591" s="214" t="s">
        <v>327</v>
      </c>
      <c r="G2591" s="211"/>
      <c r="H2591" s="213" t="s">
        <v>1</v>
      </c>
      <c r="I2591" s="215"/>
      <c r="J2591" s="211"/>
      <c r="K2591" s="211"/>
      <c r="L2591" s="216"/>
      <c r="M2591" s="217"/>
      <c r="N2591" s="218"/>
      <c r="O2591" s="218"/>
      <c r="P2591" s="218"/>
      <c r="Q2591" s="218"/>
      <c r="R2591" s="218"/>
      <c r="S2591" s="218"/>
      <c r="T2591" s="219"/>
      <c r="AT2591" s="220" t="s">
        <v>283</v>
      </c>
      <c r="AU2591" s="220" t="s">
        <v>291</v>
      </c>
      <c r="AV2591" s="13" t="s">
        <v>16</v>
      </c>
      <c r="AW2591" s="13" t="s">
        <v>32</v>
      </c>
      <c r="AX2591" s="13" t="s">
        <v>76</v>
      </c>
      <c r="AY2591" s="220" t="s">
        <v>272</v>
      </c>
    </row>
    <row r="2592" spans="1:51" s="14" customFormat="1" ht="11.25">
      <c r="B2592" s="221"/>
      <c r="C2592" s="222"/>
      <c r="D2592" s="212" t="s">
        <v>283</v>
      </c>
      <c r="E2592" s="223" t="s">
        <v>1</v>
      </c>
      <c r="F2592" s="224" t="s">
        <v>2222</v>
      </c>
      <c r="G2592" s="222"/>
      <c r="H2592" s="225">
        <v>0.189</v>
      </c>
      <c r="I2592" s="226"/>
      <c r="J2592" s="222"/>
      <c r="K2592" s="222"/>
      <c r="L2592" s="227"/>
      <c r="M2592" s="228"/>
      <c r="N2592" s="229"/>
      <c r="O2592" s="229"/>
      <c r="P2592" s="229"/>
      <c r="Q2592" s="229"/>
      <c r="R2592" s="229"/>
      <c r="S2592" s="229"/>
      <c r="T2592" s="230"/>
      <c r="AT2592" s="231" t="s">
        <v>283</v>
      </c>
      <c r="AU2592" s="231" t="s">
        <v>291</v>
      </c>
      <c r="AV2592" s="14" t="s">
        <v>84</v>
      </c>
      <c r="AW2592" s="14" t="s">
        <v>32</v>
      </c>
      <c r="AX2592" s="14" t="s">
        <v>76</v>
      </c>
      <c r="AY2592" s="231" t="s">
        <v>272</v>
      </c>
    </row>
    <row r="2593" spans="1:65" s="2" customFormat="1" ht="33" customHeight="1">
      <c r="A2593" s="34"/>
      <c r="B2593" s="35"/>
      <c r="C2593" s="192" t="s">
        <v>2245</v>
      </c>
      <c r="D2593" s="192" t="s">
        <v>274</v>
      </c>
      <c r="E2593" s="193" t="s">
        <v>2246</v>
      </c>
      <c r="F2593" s="194" t="s">
        <v>2247</v>
      </c>
      <c r="G2593" s="195" t="s">
        <v>277</v>
      </c>
      <c r="H2593" s="196">
        <v>10.098000000000001</v>
      </c>
      <c r="I2593" s="197"/>
      <c r="J2593" s="198">
        <f>ROUND(I2593*H2593,2)</f>
        <v>0</v>
      </c>
      <c r="K2593" s="194" t="s">
        <v>278</v>
      </c>
      <c r="L2593" s="39"/>
      <c r="M2593" s="199" t="s">
        <v>1</v>
      </c>
      <c r="N2593" s="200" t="s">
        <v>41</v>
      </c>
      <c r="O2593" s="71"/>
      <c r="P2593" s="201">
        <f>O2593*H2593</f>
        <v>0</v>
      </c>
      <c r="Q2593" s="201">
        <v>0</v>
      </c>
      <c r="R2593" s="201">
        <f>Q2593*H2593</f>
        <v>0</v>
      </c>
      <c r="S2593" s="201">
        <v>0</v>
      </c>
      <c r="T2593" s="202">
        <f>S2593*H2593</f>
        <v>0</v>
      </c>
      <c r="U2593" s="34"/>
      <c r="V2593" s="34"/>
      <c r="W2593" s="34"/>
      <c r="X2593" s="34"/>
      <c r="Y2593" s="34"/>
      <c r="Z2593" s="34"/>
      <c r="AA2593" s="34"/>
      <c r="AB2593" s="34"/>
      <c r="AC2593" s="34"/>
      <c r="AD2593" s="34"/>
      <c r="AE2593" s="34"/>
      <c r="AR2593" s="203" t="s">
        <v>279</v>
      </c>
      <c r="AT2593" s="203" t="s">
        <v>274</v>
      </c>
      <c r="AU2593" s="203" t="s">
        <v>291</v>
      </c>
      <c r="AY2593" s="17" t="s">
        <v>272</v>
      </c>
      <c r="BE2593" s="204">
        <f>IF(N2593="základní",J2593,0)</f>
        <v>0</v>
      </c>
      <c r="BF2593" s="204">
        <f>IF(N2593="snížená",J2593,0)</f>
        <v>0</v>
      </c>
      <c r="BG2593" s="204">
        <f>IF(N2593="zákl. přenesená",J2593,0)</f>
        <v>0</v>
      </c>
      <c r="BH2593" s="204">
        <f>IF(N2593="sníž. přenesená",J2593,0)</f>
        <v>0</v>
      </c>
      <c r="BI2593" s="204">
        <f>IF(N2593="nulová",J2593,0)</f>
        <v>0</v>
      </c>
      <c r="BJ2593" s="17" t="s">
        <v>16</v>
      </c>
      <c r="BK2593" s="204">
        <f>ROUND(I2593*H2593,2)</f>
        <v>0</v>
      </c>
      <c r="BL2593" s="17" t="s">
        <v>279</v>
      </c>
      <c r="BM2593" s="203" t="s">
        <v>2248</v>
      </c>
    </row>
    <row r="2594" spans="1:65" s="2" customFormat="1" ht="11.25">
      <c r="A2594" s="34"/>
      <c r="B2594" s="35"/>
      <c r="C2594" s="36"/>
      <c r="D2594" s="205" t="s">
        <v>281</v>
      </c>
      <c r="E2594" s="36"/>
      <c r="F2594" s="206" t="s">
        <v>2249</v>
      </c>
      <c r="G2594" s="36"/>
      <c r="H2594" s="36"/>
      <c r="I2594" s="207"/>
      <c r="J2594" s="36"/>
      <c r="K2594" s="36"/>
      <c r="L2594" s="39"/>
      <c r="M2594" s="208"/>
      <c r="N2594" s="209"/>
      <c r="O2594" s="71"/>
      <c r="P2594" s="71"/>
      <c r="Q2594" s="71"/>
      <c r="R2594" s="71"/>
      <c r="S2594" s="71"/>
      <c r="T2594" s="72"/>
      <c r="U2594" s="34"/>
      <c r="V2594" s="34"/>
      <c r="W2594" s="34"/>
      <c r="X2594" s="34"/>
      <c r="Y2594" s="34"/>
      <c r="Z2594" s="34"/>
      <c r="AA2594" s="34"/>
      <c r="AB2594" s="34"/>
      <c r="AC2594" s="34"/>
      <c r="AD2594" s="34"/>
      <c r="AE2594" s="34"/>
      <c r="AT2594" s="17" t="s">
        <v>281</v>
      </c>
      <c r="AU2594" s="17" t="s">
        <v>291</v>
      </c>
    </row>
    <row r="2595" spans="1:65" s="13" customFormat="1" ht="22.5">
      <c r="B2595" s="210"/>
      <c r="C2595" s="211"/>
      <c r="D2595" s="212" t="s">
        <v>283</v>
      </c>
      <c r="E2595" s="213" t="s">
        <v>1</v>
      </c>
      <c r="F2595" s="214" t="s">
        <v>2234</v>
      </c>
      <c r="G2595" s="211"/>
      <c r="H2595" s="213" t="s">
        <v>1</v>
      </c>
      <c r="I2595" s="215"/>
      <c r="J2595" s="211"/>
      <c r="K2595" s="211"/>
      <c r="L2595" s="216"/>
      <c r="M2595" s="217"/>
      <c r="N2595" s="218"/>
      <c r="O2595" s="218"/>
      <c r="P2595" s="218"/>
      <c r="Q2595" s="218"/>
      <c r="R2595" s="218"/>
      <c r="S2595" s="218"/>
      <c r="T2595" s="219"/>
      <c r="AT2595" s="220" t="s">
        <v>283</v>
      </c>
      <c r="AU2595" s="220" t="s">
        <v>291</v>
      </c>
      <c r="AV2595" s="13" t="s">
        <v>16</v>
      </c>
      <c r="AW2595" s="13" t="s">
        <v>32</v>
      </c>
      <c r="AX2595" s="13" t="s">
        <v>76</v>
      </c>
      <c r="AY2595" s="220" t="s">
        <v>272</v>
      </c>
    </row>
    <row r="2596" spans="1:65" s="13" customFormat="1" ht="11.25">
      <c r="B2596" s="210"/>
      <c r="C2596" s="211"/>
      <c r="D2596" s="212" t="s">
        <v>283</v>
      </c>
      <c r="E2596" s="213" t="s">
        <v>1</v>
      </c>
      <c r="F2596" s="214" t="s">
        <v>285</v>
      </c>
      <c r="G2596" s="211"/>
      <c r="H2596" s="213" t="s">
        <v>1</v>
      </c>
      <c r="I2596" s="215"/>
      <c r="J2596" s="211"/>
      <c r="K2596" s="211"/>
      <c r="L2596" s="216"/>
      <c r="M2596" s="217"/>
      <c r="N2596" s="218"/>
      <c r="O2596" s="218"/>
      <c r="P2596" s="218"/>
      <c r="Q2596" s="218"/>
      <c r="R2596" s="218"/>
      <c r="S2596" s="218"/>
      <c r="T2596" s="219"/>
      <c r="AT2596" s="220" t="s">
        <v>283</v>
      </c>
      <c r="AU2596" s="220" t="s">
        <v>291</v>
      </c>
      <c r="AV2596" s="13" t="s">
        <v>16</v>
      </c>
      <c r="AW2596" s="13" t="s">
        <v>32</v>
      </c>
      <c r="AX2596" s="13" t="s">
        <v>76</v>
      </c>
      <c r="AY2596" s="220" t="s">
        <v>272</v>
      </c>
    </row>
    <row r="2597" spans="1:65" s="13" customFormat="1" ht="11.25">
      <c r="B2597" s="210"/>
      <c r="C2597" s="211"/>
      <c r="D2597" s="212" t="s">
        <v>283</v>
      </c>
      <c r="E2597" s="213" t="s">
        <v>1</v>
      </c>
      <c r="F2597" s="214" t="s">
        <v>2235</v>
      </c>
      <c r="G2597" s="211"/>
      <c r="H2597" s="213" t="s">
        <v>1</v>
      </c>
      <c r="I2597" s="215"/>
      <c r="J2597" s="211"/>
      <c r="K2597" s="211"/>
      <c r="L2597" s="216"/>
      <c r="M2597" s="217"/>
      <c r="N2597" s="218"/>
      <c r="O2597" s="218"/>
      <c r="P2597" s="218"/>
      <c r="Q2597" s="218"/>
      <c r="R2597" s="218"/>
      <c r="S2597" s="218"/>
      <c r="T2597" s="219"/>
      <c r="AT2597" s="220" t="s">
        <v>283</v>
      </c>
      <c r="AU2597" s="220" t="s">
        <v>291</v>
      </c>
      <c r="AV2597" s="13" t="s">
        <v>16</v>
      </c>
      <c r="AW2597" s="13" t="s">
        <v>32</v>
      </c>
      <c r="AX2597" s="13" t="s">
        <v>76</v>
      </c>
      <c r="AY2597" s="220" t="s">
        <v>272</v>
      </c>
    </row>
    <row r="2598" spans="1:65" s="13" customFormat="1" ht="11.25">
      <c r="B2598" s="210"/>
      <c r="C2598" s="211"/>
      <c r="D2598" s="212" t="s">
        <v>283</v>
      </c>
      <c r="E2598" s="213" t="s">
        <v>1</v>
      </c>
      <c r="F2598" s="214" t="s">
        <v>833</v>
      </c>
      <c r="G2598" s="211"/>
      <c r="H2598" s="213" t="s">
        <v>1</v>
      </c>
      <c r="I2598" s="215"/>
      <c r="J2598" s="211"/>
      <c r="K2598" s="211"/>
      <c r="L2598" s="216"/>
      <c r="M2598" s="217"/>
      <c r="N2598" s="218"/>
      <c r="O2598" s="218"/>
      <c r="P2598" s="218"/>
      <c r="Q2598" s="218"/>
      <c r="R2598" s="218"/>
      <c r="S2598" s="218"/>
      <c r="T2598" s="219"/>
      <c r="AT2598" s="220" t="s">
        <v>283</v>
      </c>
      <c r="AU2598" s="220" t="s">
        <v>291</v>
      </c>
      <c r="AV2598" s="13" t="s">
        <v>16</v>
      </c>
      <c r="AW2598" s="13" t="s">
        <v>32</v>
      </c>
      <c r="AX2598" s="13" t="s">
        <v>76</v>
      </c>
      <c r="AY2598" s="220" t="s">
        <v>272</v>
      </c>
    </row>
    <row r="2599" spans="1:65" s="14" customFormat="1" ht="11.25">
      <c r="B2599" s="221"/>
      <c r="C2599" s="222"/>
      <c r="D2599" s="212" t="s">
        <v>283</v>
      </c>
      <c r="E2599" s="223" t="s">
        <v>1</v>
      </c>
      <c r="F2599" s="224" t="s">
        <v>2236</v>
      </c>
      <c r="G2599" s="222"/>
      <c r="H2599" s="225">
        <v>0.32900000000000001</v>
      </c>
      <c r="I2599" s="226"/>
      <c r="J2599" s="222"/>
      <c r="K2599" s="222"/>
      <c r="L2599" s="227"/>
      <c r="M2599" s="228"/>
      <c r="N2599" s="229"/>
      <c r="O2599" s="229"/>
      <c r="P2599" s="229"/>
      <c r="Q2599" s="229"/>
      <c r="R2599" s="229"/>
      <c r="S2599" s="229"/>
      <c r="T2599" s="230"/>
      <c r="AT2599" s="231" t="s">
        <v>283</v>
      </c>
      <c r="AU2599" s="231" t="s">
        <v>291</v>
      </c>
      <c r="AV2599" s="14" t="s">
        <v>84</v>
      </c>
      <c r="AW2599" s="14" t="s">
        <v>32</v>
      </c>
      <c r="AX2599" s="14" t="s">
        <v>76</v>
      </c>
      <c r="AY2599" s="231" t="s">
        <v>272</v>
      </c>
    </row>
    <row r="2600" spans="1:65" s="13" customFormat="1" ht="11.25">
      <c r="B2600" s="210"/>
      <c r="C2600" s="211"/>
      <c r="D2600" s="212" t="s">
        <v>283</v>
      </c>
      <c r="E2600" s="213" t="s">
        <v>1</v>
      </c>
      <c r="F2600" s="214" t="s">
        <v>285</v>
      </c>
      <c r="G2600" s="211"/>
      <c r="H2600" s="213" t="s">
        <v>1</v>
      </c>
      <c r="I2600" s="215"/>
      <c r="J2600" s="211"/>
      <c r="K2600" s="211"/>
      <c r="L2600" s="216"/>
      <c r="M2600" s="217"/>
      <c r="N2600" s="218"/>
      <c r="O2600" s="218"/>
      <c r="P2600" s="218"/>
      <c r="Q2600" s="218"/>
      <c r="R2600" s="218"/>
      <c r="S2600" s="218"/>
      <c r="T2600" s="219"/>
      <c r="AT2600" s="220" t="s">
        <v>283</v>
      </c>
      <c r="AU2600" s="220" t="s">
        <v>291</v>
      </c>
      <c r="AV2600" s="13" t="s">
        <v>16</v>
      </c>
      <c r="AW2600" s="13" t="s">
        <v>32</v>
      </c>
      <c r="AX2600" s="13" t="s">
        <v>76</v>
      </c>
      <c r="AY2600" s="220" t="s">
        <v>272</v>
      </c>
    </row>
    <row r="2601" spans="1:65" s="13" customFormat="1" ht="11.25">
      <c r="B2601" s="210"/>
      <c r="C2601" s="211"/>
      <c r="D2601" s="212" t="s">
        <v>283</v>
      </c>
      <c r="E2601" s="213" t="s">
        <v>1</v>
      </c>
      <c r="F2601" s="214" t="s">
        <v>2237</v>
      </c>
      <c r="G2601" s="211"/>
      <c r="H2601" s="213" t="s">
        <v>1</v>
      </c>
      <c r="I2601" s="215"/>
      <c r="J2601" s="211"/>
      <c r="K2601" s="211"/>
      <c r="L2601" s="216"/>
      <c r="M2601" s="217"/>
      <c r="N2601" s="218"/>
      <c r="O2601" s="218"/>
      <c r="P2601" s="218"/>
      <c r="Q2601" s="218"/>
      <c r="R2601" s="218"/>
      <c r="S2601" s="218"/>
      <c r="T2601" s="219"/>
      <c r="AT2601" s="220" t="s">
        <v>283</v>
      </c>
      <c r="AU2601" s="220" t="s">
        <v>291</v>
      </c>
      <c r="AV2601" s="13" t="s">
        <v>16</v>
      </c>
      <c r="AW2601" s="13" t="s">
        <v>32</v>
      </c>
      <c r="AX2601" s="13" t="s">
        <v>76</v>
      </c>
      <c r="AY2601" s="220" t="s">
        <v>272</v>
      </c>
    </row>
    <row r="2602" spans="1:65" s="13" customFormat="1" ht="11.25">
      <c r="B2602" s="210"/>
      <c r="C2602" s="211"/>
      <c r="D2602" s="212" t="s">
        <v>283</v>
      </c>
      <c r="E2602" s="213" t="s">
        <v>1</v>
      </c>
      <c r="F2602" s="214" t="s">
        <v>854</v>
      </c>
      <c r="G2602" s="211"/>
      <c r="H2602" s="213" t="s">
        <v>1</v>
      </c>
      <c r="I2602" s="215"/>
      <c r="J2602" s="211"/>
      <c r="K2602" s="211"/>
      <c r="L2602" s="216"/>
      <c r="M2602" s="217"/>
      <c r="N2602" s="218"/>
      <c r="O2602" s="218"/>
      <c r="P2602" s="218"/>
      <c r="Q2602" s="218"/>
      <c r="R2602" s="218"/>
      <c r="S2602" s="218"/>
      <c r="T2602" s="219"/>
      <c r="AT2602" s="220" t="s">
        <v>283</v>
      </c>
      <c r="AU2602" s="220" t="s">
        <v>291</v>
      </c>
      <c r="AV2602" s="13" t="s">
        <v>16</v>
      </c>
      <c r="AW2602" s="13" t="s">
        <v>32</v>
      </c>
      <c r="AX2602" s="13" t="s">
        <v>76</v>
      </c>
      <c r="AY2602" s="220" t="s">
        <v>272</v>
      </c>
    </row>
    <row r="2603" spans="1:65" s="14" customFormat="1" ht="11.25">
      <c r="B2603" s="221"/>
      <c r="C2603" s="222"/>
      <c r="D2603" s="212" t="s">
        <v>283</v>
      </c>
      <c r="E2603" s="223" t="s">
        <v>1</v>
      </c>
      <c r="F2603" s="224" t="s">
        <v>2238</v>
      </c>
      <c r="G2603" s="222"/>
      <c r="H2603" s="225">
        <v>9.7690000000000001</v>
      </c>
      <c r="I2603" s="226"/>
      <c r="J2603" s="222"/>
      <c r="K2603" s="222"/>
      <c r="L2603" s="227"/>
      <c r="M2603" s="228"/>
      <c r="N2603" s="229"/>
      <c r="O2603" s="229"/>
      <c r="P2603" s="229"/>
      <c r="Q2603" s="229"/>
      <c r="R2603" s="229"/>
      <c r="S2603" s="229"/>
      <c r="T2603" s="230"/>
      <c r="AT2603" s="231" t="s">
        <v>283</v>
      </c>
      <c r="AU2603" s="231" t="s">
        <v>291</v>
      </c>
      <c r="AV2603" s="14" t="s">
        <v>84</v>
      </c>
      <c r="AW2603" s="14" t="s">
        <v>32</v>
      </c>
      <c r="AX2603" s="14" t="s">
        <v>76</v>
      </c>
      <c r="AY2603" s="231" t="s">
        <v>272</v>
      </c>
    </row>
    <row r="2604" spans="1:65" s="2" customFormat="1" ht="16.5" customHeight="1">
      <c r="A2604" s="34"/>
      <c r="B2604" s="35"/>
      <c r="C2604" s="192" t="s">
        <v>2250</v>
      </c>
      <c r="D2604" s="192" t="s">
        <v>274</v>
      </c>
      <c r="E2604" s="193" t="s">
        <v>2251</v>
      </c>
      <c r="F2604" s="194" t="s">
        <v>2252</v>
      </c>
      <c r="G2604" s="195" t="s">
        <v>156</v>
      </c>
      <c r="H2604" s="196">
        <v>12.519</v>
      </c>
      <c r="I2604" s="197"/>
      <c r="J2604" s="198">
        <f>ROUND(I2604*H2604,2)</f>
        <v>0</v>
      </c>
      <c r="K2604" s="194" t="s">
        <v>278</v>
      </c>
      <c r="L2604" s="39"/>
      <c r="M2604" s="199" t="s">
        <v>1</v>
      </c>
      <c r="N2604" s="200" t="s">
        <v>41</v>
      </c>
      <c r="O2604" s="71"/>
      <c r="P2604" s="201">
        <f>O2604*H2604</f>
        <v>0</v>
      </c>
      <c r="Q2604" s="201">
        <v>1.3520000000000001E-2</v>
      </c>
      <c r="R2604" s="201">
        <f>Q2604*H2604</f>
        <v>0.16925688</v>
      </c>
      <c r="S2604" s="201">
        <v>0</v>
      </c>
      <c r="T2604" s="202">
        <f>S2604*H2604</f>
        <v>0</v>
      </c>
      <c r="U2604" s="34"/>
      <c r="V2604" s="34"/>
      <c r="W2604" s="34"/>
      <c r="X2604" s="34"/>
      <c r="Y2604" s="34"/>
      <c r="Z2604" s="34"/>
      <c r="AA2604" s="34"/>
      <c r="AB2604" s="34"/>
      <c r="AC2604" s="34"/>
      <c r="AD2604" s="34"/>
      <c r="AE2604" s="34"/>
      <c r="AR2604" s="203" t="s">
        <v>279</v>
      </c>
      <c r="AT2604" s="203" t="s">
        <v>274</v>
      </c>
      <c r="AU2604" s="203" t="s">
        <v>291</v>
      </c>
      <c r="AY2604" s="17" t="s">
        <v>272</v>
      </c>
      <c r="BE2604" s="204">
        <f>IF(N2604="základní",J2604,0)</f>
        <v>0</v>
      </c>
      <c r="BF2604" s="204">
        <f>IF(N2604="snížená",J2604,0)</f>
        <v>0</v>
      </c>
      <c r="BG2604" s="204">
        <f>IF(N2604="zákl. přenesená",J2604,0)</f>
        <v>0</v>
      </c>
      <c r="BH2604" s="204">
        <f>IF(N2604="sníž. přenesená",J2604,0)</f>
        <v>0</v>
      </c>
      <c r="BI2604" s="204">
        <f>IF(N2604="nulová",J2604,0)</f>
        <v>0</v>
      </c>
      <c r="BJ2604" s="17" t="s">
        <v>16</v>
      </c>
      <c r="BK2604" s="204">
        <f>ROUND(I2604*H2604,2)</f>
        <v>0</v>
      </c>
      <c r="BL2604" s="17" t="s">
        <v>279</v>
      </c>
      <c r="BM2604" s="203" t="s">
        <v>2253</v>
      </c>
    </row>
    <row r="2605" spans="1:65" s="2" customFormat="1" ht="11.25">
      <c r="A2605" s="34"/>
      <c r="B2605" s="35"/>
      <c r="C2605" s="36"/>
      <c r="D2605" s="205" t="s">
        <v>281</v>
      </c>
      <c r="E2605" s="36"/>
      <c r="F2605" s="206" t="s">
        <v>2254</v>
      </c>
      <c r="G2605" s="36"/>
      <c r="H2605" s="36"/>
      <c r="I2605" s="207"/>
      <c r="J2605" s="36"/>
      <c r="K2605" s="36"/>
      <c r="L2605" s="39"/>
      <c r="M2605" s="208"/>
      <c r="N2605" s="209"/>
      <c r="O2605" s="71"/>
      <c r="P2605" s="71"/>
      <c r="Q2605" s="71"/>
      <c r="R2605" s="71"/>
      <c r="S2605" s="71"/>
      <c r="T2605" s="72"/>
      <c r="U2605" s="34"/>
      <c r="V2605" s="34"/>
      <c r="W2605" s="34"/>
      <c r="X2605" s="34"/>
      <c r="Y2605" s="34"/>
      <c r="Z2605" s="34"/>
      <c r="AA2605" s="34"/>
      <c r="AB2605" s="34"/>
      <c r="AC2605" s="34"/>
      <c r="AD2605" s="34"/>
      <c r="AE2605" s="34"/>
      <c r="AT2605" s="17" t="s">
        <v>281</v>
      </c>
      <c r="AU2605" s="17" t="s">
        <v>291</v>
      </c>
    </row>
    <row r="2606" spans="1:65" s="13" customFormat="1" ht="22.5">
      <c r="B2606" s="210"/>
      <c r="C2606" s="211"/>
      <c r="D2606" s="212" t="s">
        <v>283</v>
      </c>
      <c r="E2606" s="213" t="s">
        <v>1</v>
      </c>
      <c r="F2606" s="214" t="s">
        <v>2255</v>
      </c>
      <c r="G2606" s="211"/>
      <c r="H2606" s="213" t="s">
        <v>1</v>
      </c>
      <c r="I2606" s="215"/>
      <c r="J2606" s="211"/>
      <c r="K2606" s="211"/>
      <c r="L2606" s="216"/>
      <c r="M2606" s="217"/>
      <c r="N2606" s="218"/>
      <c r="O2606" s="218"/>
      <c r="P2606" s="218"/>
      <c r="Q2606" s="218"/>
      <c r="R2606" s="218"/>
      <c r="S2606" s="218"/>
      <c r="T2606" s="219"/>
      <c r="AT2606" s="220" t="s">
        <v>283</v>
      </c>
      <c r="AU2606" s="220" t="s">
        <v>291</v>
      </c>
      <c r="AV2606" s="13" t="s">
        <v>16</v>
      </c>
      <c r="AW2606" s="13" t="s">
        <v>32</v>
      </c>
      <c r="AX2606" s="13" t="s">
        <v>76</v>
      </c>
      <c r="AY2606" s="220" t="s">
        <v>272</v>
      </c>
    </row>
    <row r="2607" spans="1:65" s="13" customFormat="1" ht="11.25">
      <c r="B2607" s="210"/>
      <c r="C2607" s="211"/>
      <c r="D2607" s="212" t="s">
        <v>283</v>
      </c>
      <c r="E2607" s="213" t="s">
        <v>1</v>
      </c>
      <c r="F2607" s="214" t="s">
        <v>285</v>
      </c>
      <c r="G2607" s="211"/>
      <c r="H2607" s="213" t="s">
        <v>1</v>
      </c>
      <c r="I2607" s="215"/>
      <c r="J2607" s="211"/>
      <c r="K2607" s="211"/>
      <c r="L2607" s="216"/>
      <c r="M2607" s="217"/>
      <c r="N2607" s="218"/>
      <c r="O2607" s="218"/>
      <c r="P2607" s="218"/>
      <c r="Q2607" s="218"/>
      <c r="R2607" s="218"/>
      <c r="S2607" s="218"/>
      <c r="T2607" s="219"/>
      <c r="AT2607" s="220" t="s">
        <v>283</v>
      </c>
      <c r="AU2607" s="220" t="s">
        <v>291</v>
      </c>
      <c r="AV2607" s="13" t="s">
        <v>16</v>
      </c>
      <c r="AW2607" s="13" t="s">
        <v>32</v>
      </c>
      <c r="AX2607" s="13" t="s">
        <v>76</v>
      </c>
      <c r="AY2607" s="220" t="s">
        <v>272</v>
      </c>
    </row>
    <row r="2608" spans="1:65" s="14" customFormat="1" ht="11.25">
      <c r="B2608" s="221"/>
      <c r="C2608" s="222"/>
      <c r="D2608" s="212" t="s">
        <v>283</v>
      </c>
      <c r="E2608" s="223" t="s">
        <v>1</v>
      </c>
      <c r="F2608" s="224" t="s">
        <v>2256</v>
      </c>
      <c r="G2608" s="222"/>
      <c r="H2608" s="225">
        <v>4.8609999999999998</v>
      </c>
      <c r="I2608" s="226"/>
      <c r="J2608" s="222"/>
      <c r="K2608" s="222"/>
      <c r="L2608" s="227"/>
      <c r="M2608" s="228"/>
      <c r="N2608" s="229"/>
      <c r="O2608" s="229"/>
      <c r="P2608" s="229"/>
      <c r="Q2608" s="229"/>
      <c r="R2608" s="229"/>
      <c r="S2608" s="229"/>
      <c r="T2608" s="230"/>
      <c r="AT2608" s="231" t="s">
        <v>283</v>
      </c>
      <c r="AU2608" s="231" t="s">
        <v>291</v>
      </c>
      <c r="AV2608" s="14" t="s">
        <v>84</v>
      </c>
      <c r="AW2608" s="14" t="s">
        <v>32</v>
      </c>
      <c r="AX2608" s="14" t="s">
        <v>76</v>
      </c>
      <c r="AY2608" s="231" t="s">
        <v>272</v>
      </c>
    </row>
    <row r="2609" spans="1:65" s="14" customFormat="1" ht="11.25">
      <c r="B2609" s="221"/>
      <c r="C2609" s="222"/>
      <c r="D2609" s="212" t="s">
        <v>283</v>
      </c>
      <c r="E2609" s="223" t="s">
        <v>1</v>
      </c>
      <c r="F2609" s="224" t="s">
        <v>2257</v>
      </c>
      <c r="G2609" s="222"/>
      <c r="H2609" s="225">
        <v>3.1030000000000002</v>
      </c>
      <c r="I2609" s="226"/>
      <c r="J2609" s="222"/>
      <c r="K2609" s="222"/>
      <c r="L2609" s="227"/>
      <c r="M2609" s="228"/>
      <c r="N2609" s="229"/>
      <c r="O2609" s="229"/>
      <c r="P2609" s="229"/>
      <c r="Q2609" s="229"/>
      <c r="R2609" s="229"/>
      <c r="S2609" s="229"/>
      <c r="T2609" s="230"/>
      <c r="AT2609" s="231" t="s">
        <v>283</v>
      </c>
      <c r="AU2609" s="231" t="s">
        <v>291</v>
      </c>
      <c r="AV2609" s="14" t="s">
        <v>84</v>
      </c>
      <c r="AW2609" s="14" t="s">
        <v>32</v>
      </c>
      <c r="AX2609" s="14" t="s">
        <v>76</v>
      </c>
      <c r="AY2609" s="231" t="s">
        <v>272</v>
      </c>
    </row>
    <row r="2610" spans="1:65" s="14" customFormat="1" ht="11.25">
      <c r="B2610" s="221"/>
      <c r="C2610" s="222"/>
      <c r="D2610" s="212" t="s">
        <v>283</v>
      </c>
      <c r="E2610" s="223" t="s">
        <v>1</v>
      </c>
      <c r="F2610" s="224" t="s">
        <v>2258</v>
      </c>
      <c r="G2610" s="222"/>
      <c r="H2610" s="225">
        <v>2.35</v>
      </c>
      <c r="I2610" s="226"/>
      <c r="J2610" s="222"/>
      <c r="K2610" s="222"/>
      <c r="L2610" s="227"/>
      <c r="M2610" s="228"/>
      <c r="N2610" s="229"/>
      <c r="O2610" s="229"/>
      <c r="P2610" s="229"/>
      <c r="Q2610" s="229"/>
      <c r="R2610" s="229"/>
      <c r="S2610" s="229"/>
      <c r="T2610" s="230"/>
      <c r="AT2610" s="231" t="s">
        <v>283</v>
      </c>
      <c r="AU2610" s="231" t="s">
        <v>291</v>
      </c>
      <c r="AV2610" s="14" t="s">
        <v>84</v>
      </c>
      <c r="AW2610" s="14" t="s">
        <v>32</v>
      </c>
      <c r="AX2610" s="14" t="s">
        <v>76</v>
      </c>
      <c r="AY2610" s="231" t="s">
        <v>272</v>
      </c>
    </row>
    <row r="2611" spans="1:65" s="13" customFormat="1" ht="11.25">
      <c r="B2611" s="210"/>
      <c r="C2611" s="211"/>
      <c r="D2611" s="212" t="s">
        <v>283</v>
      </c>
      <c r="E2611" s="213" t="s">
        <v>1</v>
      </c>
      <c r="F2611" s="214" t="s">
        <v>285</v>
      </c>
      <c r="G2611" s="211"/>
      <c r="H2611" s="213" t="s">
        <v>1</v>
      </c>
      <c r="I2611" s="215"/>
      <c r="J2611" s="211"/>
      <c r="K2611" s="211"/>
      <c r="L2611" s="216"/>
      <c r="M2611" s="217"/>
      <c r="N2611" s="218"/>
      <c r="O2611" s="218"/>
      <c r="P2611" s="218"/>
      <c r="Q2611" s="218"/>
      <c r="R2611" s="218"/>
      <c r="S2611" s="218"/>
      <c r="T2611" s="219"/>
      <c r="AT2611" s="220" t="s">
        <v>283</v>
      </c>
      <c r="AU2611" s="220" t="s">
        <v>291</v>
      </c>
      <c r="AV2611" s="13" t="s">
        <v>16</v>
      </c>
      <c r="AW2611" s="13" t="s">
        <v>32</v>
      </c>
      <c r="AX2611" s="13" t="s">
        <v>76</v>
      </c>
      <c r="AY2611" s="220" t="s">
        <v>272</v>
      </c>
    </row>
    <row r="2612" spans="1:65" s="13" customFormat="1" ht="11.25">
      <c r="B2612" s="210"/>
      <c r="C2612" s="211"/>
      <c r="D2612" s="212" t="s">
        <v>283</v>
      </c>
      <c r="E2612" s="213" t="s">
        <v>1</v>
      </c>
      <c r="F2612" s="214" t="s">
        <v>2223</v>
      </c>
      <c r="G2612" s="211"/>
      <c r="H2612" s="213" t="s">
        <v>1</v>
      </c>
      <c r="I2612" s="215"/>
      <c r="J2612" s="211"/>
      <c r="K2612" s="211"/>
      <c r="L2612" s="216"/>
      <c r="M2612" s="217"/>
      <c r="N2612" s="218"/>
      <c r="O2612" s="218"/>
      <c r="P2612" s="218"/>
      <c r="Q2612" s="218"/>
      <c r="R2612" s="218"/>
      <c r="S2612" s="218"/>
      <c r="T2612" s="219"/>
      <c r="AT2612" s="220" t="s">
        <v>283</v>
      </c>
      <c r="AU2612" s="220" t="s">
        <v>291</v>
      </c>
      <c r="AV2612" s="13" t="s">
        <v>16</v>
      </c>
      <c r="AW2612" s="13" t="s">
        <v>32</v>
      </c>
      <c r="AX2612" s="13" t="s">
        <v>76</v>
      </c>
      <c r="AY2612" s="220" t="s">
        <v>272</v>
      </c>
    </row>
    <row r="2613" spans="1:65" s="14" customFormat="1" ht="11.25">
      <c r="B2613" s="221"/>
      <c r="C2613" s="222"/>
      <c r="D2613" s="212" t="s">
        <v>283</v>
      </c>
      <c r="E2613" s="223" t="s">
        <v>1</v>
      </c>
      <c r="F2613" s="224" t="s">
        <v>2259</v>
      </c>
      <c r="G2613" s="222"/>
      <c r="H2613" s="225">
        <v>0.96</v>
      </c>
      <c r="I2613" s="226"/>
      <c r="J2613" s="222"/>
      <c r="K2613" s="222"/>
      <c r="L2613" s="227"/>
      <c r="M2613" s="228"/>
      <c r="N2613" s="229"/>
      <c r="O2613" s="229"/>
      <c r="P2613" s="229"/>
      <c r="Q2613" s="229"/>
      <c r="R2613" s="229"/>
      <c r="S2613" s="229"/>
      <c r="T2613" s="230"/>
      <c r="AT2613" s="231" t="s">
        <v>283</v>
      </c>
      <c r="AU2613" s="231" t="s">
        <v>291</v>
      </c>
      <c r="AV2613" s="14" t="s">
        <v>84</v>
      </c>
      <c r="AW2613" s="14" t="s">
        <v>32</v>
      </c>
      <c r="AX2613" s="14" t="s">
        <v>76</v>
      </c>
      <c r="AY2613" s="231" t="s">
        <v>272</v>
      </c>
    </row>
    <row r="2614" spans="1:65" s="14" customFormat="1" ht="11.25">
      <c r="B2614" s="221"/>
      <c r="C2614" s="222"/>
      <c r="D2614" s="212" t="s">
        <v>283</v>
      </c>
      <c r="E2614" s="223" t="s">
        <v>1</v>
      </c>
      <c r="F2614" s="224" t="s">
        <v>2260</v>
      </c>
      <c r="G2614" s="222"/>
      <c r="H2614" s="225">
        <v>0.64500000000000002</v>
      </c>
      <c r="I2614" s="226"/>
      <c r="J2614" s="222"/>
      <c r="K2614" s="222"/>
      <c r="L2614" s="227"/>
      <c r="M2614" s="228"/>
      <c r="N2614" s="229"/>
      <c r="O2614" s="229"/>
      <c r="P2614" s="229"/>
      <c r="Q2614" s="229"/>
      <c r="R2614" s="229"/>
      <c r="S2614" s="229"/>
      <c r="T2614" s="230"/>
      <c r="AT2614" s="231" t="s">
        <v>283</v>
      </c>
      <c r="AU2614" s="231" t="s">
        <v>291</v>
      </c>
      <c r="AV2614" s="14" t="s">
        <v>84</v>
      </c>
      <c r="AW2614" s="14" t="s">
        <v>32</v>
      </c>
      <c r="AX2614" s="14" t="s">
        <v>76</v>
      </c>
      <c r="AY2614" s="231" t="s">
        <v>272</v>
      </c>
    </row>
    <row r="2615" spans="1:65" s="14" customFormat="1" ht="11.25">
      <c r="B2615" s="221"/>
      <c r="C2615" s="222"/>
      <c r="D2615" s="212" t="s">
        <v>283</v>
      </c>
      <c r="E2615" s="223" t="s">
        <v>1</v>
      </c>
      <c r="F2615" s="224" t="s">
        <v>2261</v>
      </c>
      <c r="G2615" s="222"/>
      <c r="H2615" s="225">
        <v>0.6</v>
      </c>
      <c r="I2615" s="226"/>
      <c r="J2615" s="222"/>
      <c r="K2615" s="222"/>
      <c r="L2615" s="227"/>
      <c r="M2615" s="228"/>
      <c r="N2615" s="229"/>
      <c r="O2615" s="229"/>
      <c r="P2615" s="229"/>
      <c r="Q2615" s="229"/>
      <c r="R2615" s="229"/>
      <c r="S2615" s="229"/>
      <c r="T2615" s="230"/>
      <c r="AT2615" s="231" t="s">
        <v>283</v>
      </c>
      <c r="AU2615" s="231" t="s">
        <v>291</v>
      </c>
      <c r="AV2615" s="14" t="s">
        <v>84</v>
      </c>
      <c r="AW2615" s="14" t="s">
        <v>32</v>
      </c>
      <c r="AX2615" s="14" t="s">
        <v>76</v>
      </c>
      <c r="AY2615" s="231" t="s">
        <v>272</v>
      </c>
    </row>
    <row r="2616" spans="1:65" s="2" customFormat="1" ht="16.5" customHeight="1">
      <c r="A2616" s="34"/>
      <c r="B2616" s="35"/>
      <c r="C2616" s="192" t="s">
        <v>2262</v>
      </c>
      <c r="D2616" s="192" t="s">
        <v>274</v>
      </c>
      <c r="E2616" s="193" t="s">
        <v>2263</v>
      </c>
      <c r="F2616" s="194" t="s">
        <v>2264</v>
      </c>
      <c r="G2616" s="195" t="s">
        <v>156</v>
      </c>
      <c r="H2616" s="196">
        <v>12.519</v>
      </c>
      <c r="I2616" s="197"/>
      <c r="J2616" s="198">
        <f>ROUND(I2616*H2616,2)</f>
        <v>0</v>
      </c>
      <c r="K2616" s="194" t="s">
        <v>278</v>
      </c>
      <c r="L2616" s="39"/>
      <c r="M2616" s="199" t="s">
        <v>1</v>
      </c>
      <c r="N2616" s="200" t="s">
        <v>41</v>
      </c>
      <c r="O2616" s="71"/>
      <c r="P2616" s="201">
        <f>O2616*H2616</f>
        <v>0</v>
      </c>
      <c r="Q2616" s="201">
        <v>0</v>
      </c>
      <c r="R2616" s="201">
        <f>Q2616*H2616</f>
        <v>0</v>
      </c>
      <c r="S2616" s="201">
        <v>0</v>
      </c>
      <c r="T2616" s="202">
        <f>S2616*H2616</f>
        <v>0</v>
      </c>
      <c r="U2616" s="34"/>
      <c r="V2616" s="34"/>
      <c r="W2616" s="34"/>
      <c r="X2616" s="34"/>
      <c r="Y2616" s="34"/>
      <c r="Z2616" s="34"/>
      <c r="AA2616" s="34"/>
      <c r="AB2616" s="34"/>
      <c r="AC2616" s="34"/>
      <c r="AD2616" s="34"/>
      <c r="AE2616" s="34"/>
      <c r="AR2616" s="203" t="s">
        <v>279</v>
      </c>
      <c r="AT2616" s="203" t="s">
        <v>274</v>
      </c>
      <c r="AU2616" s="203" t="s">
        <v>291</v>
      </c>
      <c r="AY2616" s="17" t="s">
        <v>272</v>
      </c>
      <c r="BE2616" s="204">
        <f>IF(N2616="základní",J2616,0)</f>
        <v>0</v>
      </c>
      <c r="BF2616" s="204">
        <f>IF(N2616="snížená",J2616,0)</f>
        <v>0</v>
      </c>
      <c r="BG2616" s="204">
        <f>IF(N2616="zákl. přenesená",J2616,0)</f>
        <v>0</v>
      </c>
      <c r="BH2616" s="204">
        <f>IF(N2616="sníž. přenesená",J2616,0)</f>
        <v>0</v>
      </c>
      <c r="BI2616" s="204">
        <f>IF(N2616="nulová",J2616,0)</f>
        <v>0</v>
      </c>
      <c r="BJ2616" s="17" t="s">
        <v>16</v>
      </c>
      <c r="BK2616" s="204">
        <f>ROUND(I2616*H2616,2)</f>
        <v>0</v>
      </c>
      <c r="BL2616" s="17" t="s">
        <v>279</v>
      </c>
      <c r="BM2616" s="203" t="s">
        <v>2265</v>
      </c>
    </row>
    <row r="2617" spans="1:65" s="2" customFormat="1" ht="11.25">
      <c r="A2617" s="34"/>
      <c r="B2617" s="35"/>
      <c r="C2617" s="36"/>
      <c r="D2617" s="205" t="s">
        <v>281</v>
      </c>
      <c r="E2617" s="36"/>
      <c r="F2617" s="206" t="s">
        <v>2266</v>
      </c>
      <c r="G2617" s="36"/>
      <c r="H2617" s="36"/>
      <c r="I2617" s="207"/>
      <c r="J2617" s="36"/>
      <c r="K2617" s="36"/>
      <c r="L2617" s="39"/>
      <c r="M2617" s="208"/>
      <c r="N2617" s="209"/>
      <c r="O2617" s="71"/>
      <c r="P2617" s="71"/>
      <c r="Q2617" s="71"/>
      <c r="R2617" s="71"/>
      <c r="S2617" s="71"/>
      <c r="T2617" s="72"/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T2617" s="17" t="s">
        <v>281</v>
      </c>
      <c r="AU2617" s="17" t="s">
        <v>291</v>
      </c>
    </row>
    <row r="2618" spans="1:65" s="2" customFormat="1" ht="16.5" customHeight="1">
      <c r="A2618" s="34"/>
      <c r="B2618" s="35"/>
      <c r="C2618" s="192" t="s">
        <v>2267</v>
      </c>
      <c r="D2618" s="192" t="s">
        <v>274</v>
      </c>
      <c r="E2618" s="193" t="s">
        <v>2268</v>
      </c>
      <c r="F2618" s="194" t="s">
        <v>2269</v>
      </c>
      <c r="G2618" s="195" t="s">
        <v>380</v>
      </c>
      <c r="H2618" s="196">
        <v>0.51100000000000001</v>
      </c>
      <c r="I2618" s="197"/>
      <c r="J2618" s="198">
        <f>ROUND(I2618*H2618,2)</f>
        <v>0</v>
      </c>
      <c r="K2618" s="194" t="s">
        <v>278</v>
      </c>
      <c r="L2618" s="39"/>
      <c r="M2618" s="199" t="s">
        <v>1</v>
      </c>
      <c r="N2618" s="200" t="s">
        <v>41</v>
      </c>
      <c r="O2618" s="71"/>
      <c r="P2618" s="201">
        <f>O2618*H2618</f>
        <v>0</v>
      </c>
      <c r="Q2618" s="201">
        <v>1.06277</v>
      </c>
      <c r="R2618" s="201">
        <f>Q2618*H2618</f>
        <v>0.54307547</v>
      </c>
      <c r="S2618" s="201">
        <v>0</v>
      </c>
      <c r="T2618" s="202">
        <f>S2618*H2618</f>
        <v>0</v>
      </c>
      <c r="U2618" s="34"/>
      <c r="V2618" s="34"/>
      <c r="W2618" s="34"/>
      <c r="X2618" s="34"/>
      <c r="Y2618" s="34"/>
      <c r="Z2618" s="34"/>
      <c r="AA2618" s="34"/>
      <c r="AB2618" s="34"/>
      <c r="AC2618" s="34"/>
      <c r="AD2618" s="34"/>
      <c r="AE2618" s="34"/>
      <c r="AR2618" s="203" t="s">
        <v>279</v>
      </c>
      <c r="AT2618" s="203" t="s">
        <v>274</v>
      </c>
      <c r="AU2618" s="203" t="s">
        <v>291</v>
      </c>
      <c r="AY2618" s="17" t="s">
        <v>272</v>
      </c>
      <c r="BE2618" s="204">
        <f>IF(N2618="základní",J2618,0)</f>
        <v>0</v>
      </c>
      <c r="BF2618" s="204">
        <f>IF(N2618="snížená",J2618,0)</f>
        <v>0</v>
      </c>
      <c r="BG2618" s="204">
        <f>IF(N2618="zákl. přenesená",J2618,0)</f>
        <v>0</v>
      </c>
      <c r="BH2618" s="204">
        <f>IF(N2618="sníž. přenesená",J2618,0)</f>
        <v>0</v>
      </c>
      <c r="BI2618" s="204">
        <f>IF(N2618="nulová",J2618,0)</f>
        <v>0</v>
      </c>
      <c r="BJ2618" s="17" t="s">
        <v>16</v>
      </c>
      <c r="BK2618" s="204">
        <f>ROUND(I2618*H2618,2)</f>
        <v>0</v>
      </c>
      <c r="BL2618" s="17" t="s">
        <v>279</v>
      </c>
      <c r="BM2618" s="203" t="s">
        <v>2270</v>
      </c>
    </row>
    <row r="2619" spans="1:65" s="2" customFormat="1" ht="11.25">
      <c r="A2619" s="34"/>
      <c r="B2619" s="35"/>
      <c r="C2619" s="36"/>
      <c r="D2619" s="205" t="s">
        <v>281</v>
      </c>
      <c r="E2619" s="36"/>
      <c r="F2619" s="206" t="s">
        <v>2271</v>
      </c>
      <c r="G2619" s="36"/>
      <c r="H2619" s="36"/>
      <c r="I2619" s="207"/>
      <c r="J2619" s="36"/>
      <c r="K2619" s="36"/>
      <c r="L2619" s="39"/>
      <c r="M2619" s="208"/>
      <c r="N2619" s="209"/>
      <c r="O2619" s="71"/>
      <c r="P2619" s="71"/>
      <c r="Q2619" s="71"/>
      <c r="R2619" s="71"/>
      <c r="S2619" s="71"/>
      <c r="T2619" s="72"/>
      <c r="U2619" s="34"/>
      <c r="V2619" s="34"/>
      <c r="W2619" s="34"/>
      <c r="X2619" s="34"/>
      <c r="Y2619" s="34"/>
      <c r="Z2619" s="34"/>
      <c r="AA2619" s="34"/>
      <c r="AB2619" s="34"/>
      <c r="AC2619" s="34"/>
      <c r="AD2619" s="34"/>
      <c r="AE2619" s="34"/>
      <c r="AT2619" s="17" t="s">
        <v>281</v>
      </c>
      <c r="AU2619" s="17" t="s">
        <v>291</v>
      </c>
    </row>
    <row r="2620" spans="1:65" s="13" customFormat="1" ht="22.5">
      <c r="B2620" s="210"/>
      <c r="C2620" s="211"/>
      <c r="D2620" s="212" t="s">
        <v>283</v>
      </c>
      <c r="E2620" s="213" t="s">
        <v>1</v>
      </c>
      <c r="F2620" s="214" t="s">
        <v>2272</v>
      </c>
      <c r="G2620" s="211"/>
      <c r="H2620" s="213" t="s">
        <v>1</v>
      </c>
      <c r="I2620" s="215"/>
      <c r="J2620" s="211"/>
      <c r="K2620" s="211"/>
      <c r="L2620" s="216"/>
      <c r="M2620" s="217"/>
      <c r="N2620" s="218"/>
      <c r="O2620" s="218"/>
      <c r="P2620" s="218"/>
      <c r="Q2620" s="218"/>
      <c r="R2620" s="218"/>
      <c r="S2620" s="218"/>
      <c r="T2620" s="219"/>
      <c r="AT2620" s="220" t="s">
        <v>283</v>
      </c>
      <c r="AU2620" s="220" t="s">
        <v>291</v>
      </c>
      <c r="AV2620" s="13" t="s">
        <v>16</v>
      </c>
      <c r="AW2620" s="13" t="s">
        <v>32</v>
      </c>
      <c r="AX2620" s="13" t="s">
        <v>76</v>
      </c>
      <c r="AY2620" s="220" t="s">
        <v>272</v>
      </c>
    </row>
    <row r="2621" spans="1:65" s="13" customFormat="1" ht="11.25">
      <c r="B2621" s="210"/>
      <c r="C2621" s="211"/>
      <c r="D2621" s="212" t="s">
        <v>283</v>
      </c>
      <c r="E2621" s="213" t="s">
        <v>1</v>
      </c>
      <c r="F2621" s="214" t="s">
        <v>285</v>
      </c>
      <c r="G2621" s="211"/>
      <c r="H2621" s="213" t="s">
        <v>1</v>
      </c>
      <c r="I2621" s="215"/>
      <c r="J2621" s="211"/>
      <c r="K2621" s="211"/>
      <c r="L2621" s="216"/>
      <c r="M2621" s="217"/>
      <c r="N2621" s="218"/>
      <c r="O2621" s="218"/>
      <c r="P2621" s="218"/>
      <c r="Q2621" s="218"/>
      <c r="R2621" s="218"/>
      <c r="S2621" s="218"/>
      <c r="T2621" s="219"/>
      <c r="AT2621" s="220" t="s">
        <v>283</v>
      </c>
      <c r="AU2621" s="220" t="s">
        <v>291</v>
      </c>
      <c r="AV2621" s="13" t="s">
        <v>16</v>
      </c>
      <c r="AW2621" s="13" t="s">
        <v>32</v>
      </c>
      <c r="AX2621" s="13" t="s">
        <v>76</v>
      </c>
      <c r="AY2621" s="220" t="s">
        <v>272</v>
      </c>
    </row>
    <row r="2622" spans="1:65" s="13" customFormat="1" ht="11.25">
      <c r="B2622" s="210"/>
      <c r="C2622" s="211"/>
      <c r="D2622" s="212" t="s">
        <v>283</v>
      </c>
      <c r="E2622" s="213" t="s">
        <v>1</v>
      </c>
      <c r="F2622" s="214" t="s">
        <v>2273</v>
      </c>
      <c r="G2622" s="211"/>
      <c r="H2622" s="213" t="s">
        <v>1</v>
      </c>
      <c r="I2622" s="215"/>
      <c r="J2622" s="211"/>
      <c r="K2622" s="211"/>
      <c r="L2622" s="216"/>
      <c r="M2622" s="217"/>
      <c r="N2622" s="218"/>
      <c r="O2622" s="218"/>
      <c r="P2622" s="218"/>
      <c r="Q2622" s="218"/>
      <c r="R2622" s="218"/>
      <c r="S2622" s="218"/>
      <c r="T2622" s="219"/>
      <c r="AT2622" s="220" t="s">
        <v>283</v>
      </c>
      <c r="AU2622" s="220" t="s">
        <v>291</v>
      </c>
      <c r="AV2622" s="13" t="s">
        <v>16</v>
      </c>
      <c r="AW2622" s="13" t="s">
        <v>32</v>
      </c>
      <c r="AX2622" s="13" t="s">
        <v>76</v>
      </c>
      <c r="AY2622" s="220" t="s">
        <v>272</v>
      </c>
    </row>
    <row r="2623" spans="1:65" s="13" customFormat="1" ht="11.25">
      <c r="B2623" s="210"/>
      <c r="C2623" s="211"/>
      <c r="D2623" s="212" t="s">
        <v>283</v>
      </c>
      <c r="E2623" s="213" t="s">
        <v>1</v>
      </c>
      <c r="F2623" s="214" t="s">
        <v>285</v>
      </c>
      <c r="G2623" s="211"/>
      <c r="H2623" s="213" t="s">
        <v>1</v>
      </c>
      <c r="I2623" s="215"/>
      <c r="J2623" s="211"/>
      <c r="K2623" s="211"/>
      <c r="L2623" s="216"/>
      <c r="M2623" s="217"/>
      <c r="N2623" s="218"/>
      <c r="O2623" s="218"/>
      <c r="P2623" s="218"/>
      <c r="Q2623" s="218"/>
      <c r="R2623" s="218"/>
      <c r="S2623" s="218"/>
      <c r="T2623" s="219"/>
      <c r="AT2623" s="220" t="s">
        <v>283</v>
      </c>
      <c r="AU2623" s="220" t="s">
        <v>291</v>
      </c>
      <c r="AV2623" s="13" t="s">
        <v>16</v>
      </c>
      <c r="AW2623" s="13" t="s">
        <v>32</v>
      </c>
      <c r="AX2623" s="13" t="s">
        <v>76</v>
      </c>
      <c r="AY2623" s="220" t="s">
        <v>272</v>
      </c>
    </row>
    <row r="2624" spans="1:65" s="13" customFormat="1" ht="11.25">
      <c r="B2624" s="210"/>
      <c r="C2624" s="211"/>
      <c r="D2624" s="212" t="s">
        <v>283</v>
      </c>
      <c r="E2624" s="213" t="s">
        <v>1</v>
      </c>
      <c r="F2624" s="214" t="s">
        <v>2237</v>
      </c>
      <c r="G2624" s="211"/>
      <c r="H2624" s="213" t="s">
        <v>1</v>
      </c>
      <c r="I2624" s="215"/>
      <c r="J2624" s="211"/>
      <c r="K2624" s="211"/>
      <c r="L2624" s="216"/>
      <c r="M2624" s="217"/>
      <c r="N2624" s="218"/>
      <c r="O2624" s="218"/>
      <c r="P2624" s="218"/>
      <c r="Q2624" s="218"/>
      <c r="R2624" s="218"/>
      <c r="S2624" s="218"/>
      <c r="T2624" s="219"/>
      <c r="AT2624" s="220" t="s">
        <v>283</v>
      </c>
      <c r="AU2624" s="220" t="s">
        <v>291</v>
      </c>
      <c r="AV2624" s="13" t="s">
        <v>16</v>
      </c>
      <c r="AW2624" s="13" t="s">
        <v>32</v>
      </c>
      <c r="AX2624" s="13" t="s">
        <v>76</v>
      </c>
      <c r="AY2624" s="220" t="s">
        <v>272</v>
      </c>
    </row>
    <row r="2625" spans="1:65" s="13" customFormat="1" ht="11.25">
      <c r="B2625" s="210"/>
      <c r="C2625" s="211"/>
      <c r="D2625" s="212" t="s">
        <v>283</v>
      </c>
      <c r="E2625" s="213" t="s">
        <v>1</v>
      </c>
      <c r="F2625" s="214" t="s">
        <v>854</v>
      </c>
      <c r="G2625" s="211"/>
      <c r="H2625" s="213" t="s">
        <v>1</v>
      </c>
      <c r="I2625" s="215"/>
      <c r="J2625" s="211"/>
      <c r="K2625" s="211"/>
      <c r="L2625" s="216"/>
      <c r="M2625" s="217"/>
      <c r="N2625" s="218"/>
      <c r="O2625" s="218"/>
      <c r="P2625" s="218"/>
      <c r="Q2625" s="218"/>
      <c r="R2625" s="218"/>
      <c r="S2625" s="218"/>
      <c r="T2625" s="219"/>
      <c r="AT2625" s="220" t="s">
        <v>283</v>
      </c>
      <c r="AU2625" s="220" t="s">
        <v>291</v>
      </c>
      <c r="AV2625" s="13" t="s">
        <v>16</v>
      </c>
      <c r="AW2625" s="13" t="s">
        <v>32</v>
      </c>
      <c r="AX2625" s="13" t="s">
        <v>76</v>
      </c>
      <c r="AY2625" s="220" t="s">
        <v>272</v>
      </c>
    </row>
    <row r="2626" spans="1:65" s="14" customFormat="1" ht="11.25">
      <c r="B2626" s="221"/>
      <c r="C2626" s="222"/>
      <c r="D2626" s="212" t="s">
        <v>283</v>
      </c>
      <c r="E2626" s="223" t="s">
        <v>1</v>
      </c>
      <c r="F2626" s="224" t="s">
        <v>2274</v>
      </c>
      <c r="G2626" s="222"/>
      <c r="H2626" s="225">
        <v>0.498</v>
      </c>
      <c r="I2626" s="226"/>
      <c r="J2626" s="222"/>
      <c r="K2626" s="222"/>
      <c r="L2626" s="227"/>
      <c r="M2626" s="228"/>
      <c r="N2626" s="229"/>
      <c r="O2626" s="229"/>
      <c r="P2626" s="229"/>
      <c r="Q2626" s="229"/>
      <c r="R2626" s="229"/>
      <c r="S2626" s="229"/>
      <c r="T2626" s="230"/>
      <c r="AT2626" s="231" t="s">
        <v>283</v>
      </c>
      <c r="AU2626" s="231" t="s">
        <v>291</v>
      </c>
      <c r="AV2626" s="14" t="s">
        <v>84</v>
      </c>
      <c r="AW2626" s="14" t="s">
        <v>32</v>
      </c>
      <c r="AX2626" s="14" t="s">
        <v>76</v>
      </c>
      <c r="AY2626" s="231" t="s">
        <v>272</v>
      </c>
    </row>
    <row r="2627" spans="1:65" s="13" customFormat="1" ht="11.25">
      <c r="B2627" s="210"/>
      <c r="C2627" s="211"/>
      <c r="D2627" s="212" t="s">
        <v>283</v>
      </c>
      <c r="E2627" s="213" t="s">
        <v>1</v>
      </c>
      <c r="F2627" s="214" t="s">
        <v>285</v>
      </c>
      <c r="G2627" s="211"/>
      <c r="H2627" s="213" t="s">
        <v>1</v>
      </c>
      <c r="I2627" s="215"/>
      <c r="J2627" s="211"/>
      <c r="K2627" s="211"/>
      <c r="L2627" s="216"/>
      <c r="M2627" s="217"/>
      <c r="N2627" s="218"/>
      <c r="O2627" s="218"/>
      <c r="P2627" s="218"/>
      <c r="Q2627" s="218"/>
      <c r="R2627" s="218"/>
      <c r="S2627" s="218"/>
      <c r="T2627" s="219"/>
      <c r="AT2627" s="220" t="s">
        <v>283</v>
      </c>
      <c r="AU2627" s="220" t="s">
        <v>291</v>
      </c>
      <c r="AV2627" s="13" t="s">
        <v>16</v>
      </c>
      <c r="AW2627" s="13" t="s">
        <v>32</v>
      </c>
      <c r="AX2627" s="13" t="s">
        <v>76</v>
      </c>
      <c r="AY2627" s="220" t="s">
        <v>272</v>
      </c>
    </row>
    <row r="2628" spans="1:65" s="13" customFormat="1" ht="11.25">
      <c r="B2628" s="210"/>
      <c r="C2628" s="211"/>
      <c r="D2628" s="212" t="s">
        <v>283</v>
      </c>
      <c r="E2628" s="213" t="s">
        <v>1</v>
      </c>
      <c r="F2628" s="214" t="s">
        <v>2275</v>
      </c>
      <c r="G2628" s="211"/>
      <c r="H2628" s="213" t="s">
        <v>1</v>
      </c>
      <c r="I2628" s="215"/>
      <c r="J2628" s="211"/>
      <c r="K2628" s="211"/>
      <c r="L2628" s="216"/>
      <c r="M2628" s="217"/>
      <c r="N2628" s="218"/>
      <c r="O2628" s="218"/>
      <c r="P2628" s="218"/>
      <c r="Q2628" s="218"/>
      <c r="R2628" s="218"/>
      <c r="S2628" s="218"/>
      <c r="T2628" s="219"/>
      <c r="AT2628" s="220" t="s">
        <v>283</v>
      </c>
      <c r="AU2628" s="220" t="s">
        <v>291</v>
      </c>
      <c r="AV2628" s="13" t="s">
        <v>16</v>
      </c>
      <c r="AW2628" s="13" t="s">
        <v>32</v>
      </c>
      <c r="AX2628" s="13" t="s">
        <v>76</v>
      </c>
      <c r="AY2628" s="220" t="s">
        <v>272</v>
      </c>
    </row>
    <row r="2629" spans="1:65" s="13" customFormat="1" ht="11.25">
      <c r="B2629" s="210"/>
      <c r="C2629" s="211"/>
      <c r="D2629" s="212" t="s">
        <v>283</v>
      </c>
      <c r="E2629" s="213" t="s">
        <v>1</v>
      </c>
      <c r="F2629" s="214" t="s">
        <v>285</v>
      </c>
      <c r="G2629" s="211"/>
      <c r="H2629" s="213" t="s">
        <v>1</v>
      </c>
      <c r="I2629" s="215"/>
      <c r="J2629" s="211"/>
      <c r="K2629" s="211"/>
      <c r="L2629" s="216"/>
      <c r="M2629" s="217"/>
      <c r="N2629" s="218"/>
      <c r="O2629" s="218"/>
      <c r="P2629" s="218"/>
      <c r="Q2629" s="218"/>
      <c r="R2629" s="218"/>
      <c r="S2629" s="218"/>
      <c r="T2629" s="219"/>
      <c r="AT2629" s="220" t="s">
        <v>283</v>
      </c>
      <c r="AU2629" s="220" t="s">
        <v>291</v>
      </c>
      <c r="AV2629" s="13" t="s">
        <v>16</v>
      </c>
      <c r="AW2629" s="13" t="s">
        <v>32</v>
      </c>
      <c r="AX2629" s="13" t="s">
        <v>76</v>
      </c>
      <c r="AY2629" s="220" t="s">
        <v>272</v>
      </c>
    </row>
    <row r="2630" spans="1:65" s="13" customFormat="1" ht="11.25">
      <c r="B2630" s="210"/>
      <c r="C2630" s="211"/>
      <c r="D2630" s="212" t="s">
        <v>283</v>
      </c>
      <c r="E2630" s="213" t="s">
        <v>1</v>
      </c>
      <c r="F2630" s="214" t="s">
        <v>2235</v>
      </c>
      <c r="G2630" s="211"/>
      <c r="H2630" s="213" t="s">
        <v>1</v>
      </c>
      <c r="I2630" s="215"/>
      <c r="J2630" s="211"/>
      <c r="K2630" s="211"/>
      <c r="L2630" s="216"/>
      <c r="M2630" s="217"/>
      <c r="N2630" s="218"/>
      <c r="O2630" s="218"/>
      <c r="P2630" s="218"/>
      <c r="Q2630" s="218"/>
      <c r="R2630" s="218"/>
      <c r="S2630" s="218"/>
      <c r="T2630" s="219"/>
      <c r="AT2630" s="220" t="s">
        <v>283</v>
      </c>
      <c r="AU2630" s="220" t="s">
        <v>291</v>
      </c>
      <c r="AV2630" s="13" t="s">
        <v>16</v>
      </c>
      <c r="AW2630" s="13" t="s">
        <v>32</v>
      </c>
      <c r="AX2630" s="13" t="s">
        <v>76</v>
      </c>
      <c r="AY2630" s="220" t="s">
        <v>272</v>
      </c>
    </row>
    <row r="2631" spans="1:65" s="13" customFormat="1" ht="11.25">
      <c r="B2631" s="210"/>
      <c r="C2631" s="211"/>
      <c r="D2631" s="212" t="s">
        <v>283</v>
      </c>
      <c r="E2631" s="213" t="s">
        <v>1</v>
      </c>
      <c r="F2631" s="214" t="s">
        <v>833</v>
      </c>
      <c r="G2631" s="211"/>
      <c r="H2631" s="213" t="s">
        <v>1</v>
      </c>
      <c r="I2631" s="215"/>
      <c r="J2631" s="211"/>
      <c r="K2631" s="211"/>
      <c r="L2631" s="216"/>
      <c r="M2631" s="217"/>
      <c r="N2631" s="218"/>
      <c r="O2631" s="218"/>
      <c r="P2631" s="218"/>
      <c r="Q2631" s="218"/>
      <c r="R2631" s="218"/>
      <c r="S2631" s="218"/>
      <c r="T2631" s="219"/>
      <c r="AT2631" s="220" t="s">
        <v>283</v>
      </c>
      <c r="AU2631" s="220" t="s">
        <v>291</v>
      </c>
      <c r="AV2631" s="13" t="s">
        <v>16</v>
      </c>
      <c r="AW2631" s="13" t="s">
        <v>32</v>
      </c>
      <c r="AX2631" s="13" t="s">
        <v>76</v>
      </c>
      <c r="AY2631" s="220" t="s">
        <v>272</v>
      </c>
    </row>
    <row r="2632" spans="1:65" s="14" customFormat="1" ht="11.25">
      <c r="B2632" s="221"/>
      <c r="C2632" s="222"/>
      <c r="D2632" s="212" t="s">
        <v>283</v>
      </c>
      <c r="E2632" s="223" t="s">
        <v>1</v>
      </c>
      <c r="F2632" s="224" t="s">
        <v>2276</v>
      </c>
      <c r="G2632" s="222"/>
      <c r="H2632" s="225">
        <v>1.2999999999999999E-2</v>
      </c>
      <c r="I2632" s="226"/>
      <c r="J2632" s="222"/>
      <c r="K2632" s="222"/>
      <c r="L2632" s="227"/>
      <c r="M2632" s="228"/>
      <c r="N2632" s="229"/>
      <c r="O2632" s="229"/>
      <c r="P2632" s="229"/>
      <c r="Q2632" s="229"/>
      <c r="R2632" s="229"/>
      <c r="S2632" s="229"/>
      <c r="T2632" s="230"/>
      <c r="AT2632" s="231" t="s">
        <v>283</v>
      </c>
      <c r="AU2632" s="231" t="s">
        <v>291</v>
      </c>
      <c r="AV2632" s="14" t="s">
        <v>84</v>
      </c>
      <c r="AW2632" s="14" t="s">
        <v>32</v>
      </c>
      <c r="AX2632" s="14" t="s">
        <v>76</v>
      </c>
      <c r="AY2632" s="231" t="s">
        <v>272</v>
      </c>
    </row>
    <row r="2633" spans="1:65" s="2" customFormat="1" ht="44.25" customHeight="1">
      <c r="A2633" s="34"/>
      <c r="B2633" s="35"/>
      <c r="C2633" s="192" t="s">
        <v>2277</v>
      </c>
      <c r="D2633" s="192" t="s">
        <v>274</v>
      </c>
      <c r="E2633" s="193" t="s">
        <v>2278</v>
      </c>
      <c r="F2633" s="194" t="s">
        <v>2279</v>
      </c>
      <c r="G2633" s="195" t="s">
        <v>156</v>
      </c>
      <c r="H2633" s="196">
        <v>130.61000000000001</v>
      </c>
      <c r="I2633" s="197"/>
      <c r="J2633" s="198">
        <f>ROUND(I2633*H2633,2)</f>
        <v>0</v>
      </c>
      <c r="K2633" s="194" t="s">
        <v>1</v>
      </c>
      <c r="L2633" s="39"/>
      <c r="M2633" s="199" t="s">
        <v>1</v>
      </c>
      <c r="N2633" s="200" t="s">
        <v>41</v>
      </c>
      <c r="O2633" s="71"/>
      <c r="P2633" s="201">
        <f>O2633*H2633</f>
        <v>0</v>
      </c>
      <c r="Q2633" s="201">
        <v>0.17199999999999999</v>
      </c>
      <c r="R2633" s="201">
        <f>Q2633*H2633</f>
        <v>22.464919999999999</v>
      </c>
      <c r="S2633" s="201">
        <v>0</v>
      </c>
      <c r="T2633" s="202">
        <f>S2633*H2633</f>
        <v>0</v>
      </c>
      <c r="U2633" s="34"/>
      <c r="V2633" s="34"/>
      <c r="W2633" s="34"/>
      <c r="X2633" s="34"/>
      <c r="Y2633" s="34"/>
      <c r="Z2633" s="34"/>
      <c r="AA2633" s="34"/>
      <c r="AB2633" s="34"/>
      <c r="AC2633" s="34"/>
      <c r="AD2633" s="34"/>
      <c r="AE2633" s="34"/>
      <c r="AR2633" s="203" t="s">
        <v>279</v>
      </c>
      <c r="AT2633" s="203" t="s">
        <v>274</v>
      </c>
      <c r="AU2633" s="203" t="s">
        <v>291</v>
      </c>
      <c r="AY2633" s="17" t="s">
        <v>272</v>
      </c>
      <c r="BE2633" s="204">
        <f>IF(N2633="základní",J2633,0)</f>
        <v>0</v>
      </c>
      <c r="BF2633" s="204">
        <f>IF(N2633="snížená",J2633,0)</f>
        <v>0</v>
      </c>
      <c r="BG2633" s="204">
        <f>IF(N2633="zákl. přenesená",J2633,0)</f>
        <v>0</v>
      </c>
      <c r="BH2633" s="204">
        <f>IF(N2633="sníž. přenesená",J2633,0)</f>
        <v>0</v>
      </c>
      <c r="BI2633" s="204">
        <f>IF(N2633="nulová",J2633,0)</f>
        <v>0</v>
      </c>
      <c r="BJ2633" s="17" t="s">
        <v>16</v>
      </c>
      <c r="BK2633" s="204">
        <f>ROUND(I2633*H2633,2)</f>
        <v>0</v>
      </c>
      <c r="BL2633" s="17" t="s">
        <v>279</v>
      </c>
      <c r="BM2633" s="203" t="s">
        <v>2280</v>
      </c>
    </row>
    <row r="2634" spans="1:65" s="13" customFormat="1" ht="22.5">
      <c r="B2634" s="210"/>
      <c r="C2634" s="211"/>
      <c r="D2634" s="212" t="s">
        <v>283</v>
      </c>
      <c r="E2634" s="213" t="s">
        <v>1</v>
      </c>
      <c r="F2634" s="214" t="s">
        <v>2281</v>
      </c>
      <c r="G2634" s="211"/>
      <c r="H2634" s="213" t="s">
        <v>1</v>
      </c>
      <c r="I2634" s="215"/>
      <c r="J2634" s="211"/>
      <c r="K2634" s="211"/>
      <c r="L2634" s="216"/>
      <c r="M2634" s="217"/>
      <c r="N2634" s="218"/>
      <c r="O2634" s="218"/>
      <c r="P2634" s="218"/>
      <c r="Q2634" s="218"/>
      <c r="R2634" s="218"/>
      <c r="S2634" s="218"/>
      <c r="T2634" s="219"/>
      <c r="AT2634" s="220" t="s">
        <v>283</v>
      </c>
      <c r="AU2634" s="220" t="s">
        <v>291</v>
      </c>
      <c r="AV2634" s="13" t="s">
        <v>16</v>
      </c>
      <c r="AW2634" s="13" t="s">
        <v>32</v>
      </c>
      <c r="AX2634" s="13" t="s">
        <v>76</v>
      </c>
      <c r="AY2634" s="220" t="s">
        <v>272</v>
      </c>
    </row>
    <row r="2635" spans="1:65" s="13" customFormat="1" ht="11.25">
      <c r="B2635" s="210"/>
      <c r="C2635" s="211"/>
      <c r="D2635" s="212" t="s">
        <v>283</v>
      </c>
      <c r="E2635" s="213" t="s">
        <v>1</v>
      </c>
      <c r="F2635" s="214" t="s">
        <v>285</v>
      </c>
      <c r="G2635" s="211"/>
      <c r="H2635" s="213" t="s">
        <v>1</v>
      </c>
      <c r="I2635" s="215"/>
      <c r="J2635" s="211"/>
      <c r="K2635" s="211"/>
      <c r="L2635" s="216"/>
      <c r="M2635" s="217"/>
      <c r="N2635" s="218"/>
      <c r="O2635" s="218"/>
      <c r="P2635" s="218"/>
      <c r="Q2635" s="218"/>
      <c r="R2635" s="218"/>
      <c r="S2635" s="218"/>
      <c r="T2635" s="219"/>
      <c r="AT2635" s="220" t="s">
        <v>283</v>
      </c>
      <c r="AU2635" s="220" t="s">
        <v>291</v>
      </c>
      <c r="AV2635" s="13" t="s">
        <v>16</v>
      </c>
      <c r="AW2635" s="13" t="s">
        <v>32</v>
      </c>
      <c r="AX2635" s="13" t="s">
        <v>76</v>
      </c>
      <c r="AY2635" s="220" t="s">
        <v>272</v>
      </c>
    </row>
    <row r="2636" spans="1:65" s="13" customFormat="1" ht="11.25">
      <c r="B2636" s="210"/>
      <c r="C2636" s="211"/>
      <c r="D2636" s="212" t="s">
        <v>283</v>
      </c>
      <c r="E2636" s="213" t="s">
        <v>1</v>
      </c>
      <c r="F2636" s="214" t="s">
        <v>2282</v>
      </c>
      <c r="G2636" s="211"/>
      <c r="H2636" s="213" t="s">
        <v>1</v>
      </c>
      <c r="I2636" s="215"/>
      <c r="J2636" s="211"/>
      <c r="K2636" s="211"/>
      <c r="L2636" s="216"/>
      <c r="M2636" s="217"/>
      <c r="N2636" s="218"/>
      <c r="O2636" s="218"/>
      <c r="P2636" s="218"/>
      <c r="Q2636" s="218"/>
      <c r="R2636" s="218"/>
      <c r="S2636" s="218"/>
      <c r="T2636" s="219"/>
      <c r="AT2636" s="220" t="s">
        <v>283</v>
      </c>
      <c r="AU2636" s="220" t="s">
        <v>291</v>
      </c>
      <c r="AV2636" s="13" t="s">
        <v>16</v>
      </c>
      <c r="AW2636" s="13" t="s">
        <v>32</v>
      </c>
      <c r="AX2636" s="13" t="s">
        <v>76</v>
      </c>
      <c r="AY2636" s="220" t="s">
        <v>272</v>
      </c>
    </row>
    <row r="2637" spans="1:65" s="13" customFormat="1" ht="11.25">
      <c r="B2637" s="210"/>
      <c r="C2637" s="211"/>
      <c r="D2637" s="212" t="s">
        <v>283</v>
      </c>
      <c r="E2637" s="213" t="s">
        <v>1</v>
      </c>
      <c r="F2637" s="214" t="s">
        <v>833</v>
      </c>
      <c r="G2637" s="211"/>
      <c r="H2637" s="213" t="s">
        <v>1</v>
      </c>
      <c r="I2637" s="215"/>
      <c r="J2637" s="211"/>
      <c r="K2637" s="211"/>
      <c r="L2637" s="216"/>
      <c r="M2637" s="217"/>
      <c r="N2637" s="218"/>
      <c r="O2637" s="218"/>
      <c r="P2637" s="218"/>
      <c r="Q2637" s="218"/>
      <c r="R2637" s="218"/>
      <c r="S2637" s="218"/>
      <c r="T2637" s="219"/>
      <c r="AT2637" s="220" t="s">
        <v>283</v>
      </c>
      <c r="AU2637" s="220" t="s">
        <v>291</v>
      </c>
      <c r="AV2637" s="13" t="s">
        <v>16</v>
      </c>
      <c r="AW2637" s="13" t="s">
        <v>32</v>
      </c>
      <c r="AX2637" s="13" t="s">
        <v>76</v>
      </c>
      <c r="AY2637" s="220" t="s">
        <v>272</v>
      </c>
    </row>
    <row r="2638" spans="1:65" s="14" customFormat="1" ht="11.25">
      <c r="B2638" s="221"/>
      <c r="C2638" s="222"/>
      <c r="D2638" s="212" t="s">
        <v>283</v>
      </c>
      <c r="E2638" s="223" t="s">
        <v>1</v>
      </c>
      <c r="F2638" s="224" t="s">
        <v>2283</v>
      </c>
      <c r="G2638" s="222"/>
      <c r="H2638" s="225">
        <v>3.488</v>
      </c>
      <c r="I2638" s="226"/>
      <c r="J2638" s="222"/>
      <c r="K2638" s="222"/>
      <c r="L2638" s="227"/>
      <c r="M2638" s="228"/>
      <c r="N2638" s="229"/>
      <c r="O2638" s="229"/>
      <c r="P2638" s="229"/>
      <c r="Q2638" s="229"/>
      <c r="R2638" s="229"/>
      <c r="S2638" s="229"/>
      <c r="T2638" s="230"/>
      <c r="AT2638" s="231" t="s">
        <v>283</v>
      </c>
      <c r="AU2638" s="231" t="s">
        <v>291</v>
      </c>
      <c r="AV2638" s="14" t="s">
        <v>84</v>
      </c>
      <c r="AW2638" s="14" t="s">
        <v>32</v>
      </c>
      <c r="AX2638" s="14" t="s">
        <v>76</v>
      </c>
      <c r="AY2638" s="231" t="s">
        <v>272</v>
      </c>
    </row>
    <row r="2639" spans="1:65" s="14" customFormat="1" ht="11.25">
      <c r="B2639" s="221"/>
      <c r="C2639" s="222"/>
      <c r="D2639" s="212" t="s">
        <v>283</v>
      </c>
      <c r="E2639" s="223" t="s">
        <v>1</v>
      </c>
      <c r="F2639" s="224" t="s">
        <v>2284</v>
      </c>
      <c r="G2639" s="222"/>
      <c r="H2639" s="225">
        <v>3.3879999999999999</v>
      </c>
      <c r="I2639" s="226"/>
      <c r="J2639" s="222"/>
      <c r="K2639" s="222"/>
      <c r="L2639" s="227"/>
      <c r="M2639" s="228"/>
      <c r="N2639" s="229"/>
      <c r="O2639" s="229"/>
      <c r="P2639" s="229"/>
      <c r="Q2639" s="229"/>
      <c r="R2639" s="229"/>
      <c r="S2639" s="229"/>
      <c r="T2639" s="230"/>
      <c r="AT2639" s="231" t="s">
        <v>283</v>
      </c>
      <c r="AU2639" s="231" t="s">
        <v>291</v>
      </c>
      <c r="AV2639" s="14" t="s">
        <v>84</v>
      </c>
      <c r="AW2639" s="14" t="s">
        <v>32</v>
      </c>
      <c r="AX2639" s="14" t="s">
        <v>76</v>
      </c>
      <c r="AY2639" s="231" t="s">
        <v>272</v>
      </c>
    </row>
    <row r="2640" spans="1:65" s="14" customFormat="1" ht="11.25">
      <c r="B2640" s="221"/>
      <c r="C2640" s="222"/>
      <c r="D2640" s="212" t="s">
        <v>283</v>
      </c>
      <c r="E2640" s="223" t="s">
        <v>1</v>
      </c>
      <c r="F2640" s="224" t="s">
        <v>2285</v>
      </c>
      <c r="G2640" s="222"/>
      <c r="H2640" s="225">
        <v>2.7879999999999998</v>
      </c>
      <c r="I2640" s="226"/>
      <c r="J2640" s="222"/>
      <c r="K2640" s="222"/>
      <c r="L2640" s="227"/>
      <c r="M2640" s="228"/>
      <c r="N2640" s="229"/>
      <c r="O2640" s="229"/>
      <c r="P2640" s="229"/>
      <c r="Q2640" s="229"/>
      <c r="R2640" s="229"/>
      <c r="S2640" s="229"/>
      <c r="T2640" s="230"/>
      <c r="AT2640" s="231" t="s">
        <v>283</v>
      </c>
      <c r="AU2640" s="231" t="s">
        <v>291</v>
      </c>
      <c r="AV2640" s="14" t="s">
        <v>84</v>
      </c>
      <c r="AW2640" s="14" t="s">
        <v>32</v>
      </c>
      <c r="AX2640" s="14" t="s">
        <v>76</v>
      </c>
      <c r="AY2640" s="231" t="s">
        <v>272</v>
      </c>
    </row>
    <row r="2641" spans="2:51" s="14" customFormat="1" ht="11.25">
      <c r="B2641" s="221"/>
      <c r="C2641" s="222"/>
      <c r="D2641" s="212" t="s">
        <v>283</v>
      </c>
      <c r="E2641" s="223" t="s">
        <v>1</v>
      </c>
      <c r="F2641" s="224" t="s">
        <v>2286</v>
      </c>
      <c r="G2641" s="222"/>
      <c r="H2641" s="225">
        <v>2.8</v>
      </c>
      <c r="I2641" s="226"/>
      <c r="J2641" s="222"/>
      <c r="K2641" s="222"/>
      <c r="L2641" s="227"/>
      <c r="M2641" s="228"/>
      <c r="N2641" s="229"/>
      <c r="O2641" s="229"/>
      <c r="P2641" s="229"/>
      <c r="Q2641" s="229"/>
      <c r="R2641" s="229"/>
      <c r="S2641" s="229"/>
      <c r="T2641" s="230"/>
      <c r="AT2641" s="231" t="s">
        <v>283</v>
      </c>
      <c r="AU2641" s="231" t="s">
        <v>291</v>
      </c>
      <c r="AV2641" s="14" t="s">
        <v>84</v>
      </c>
      <c r="AW2641" s="14" t="s">
        <v>32</v>
      </c>
      <c r="AX2641" s="14" t="s">
        <v>76</v>
      </c>
      <c r="AY2641" s="231" t="s">
        <v>272</v>
      </c>
    </row>
    <row r="2642" spans="2:51" s="14" customFormat="1" ht="11.25">
      <c r="B2642" s="221"/>
      <c r="C2642" s="222"/>
      <c r="D2642" s="212" t="s">
        <v>283</v>
      </c>
      <c r="E2642" s="223" t="s">
        <v>1</v>
      </c>
      <c r="F2642" s="224" t="s">
        <v>2287</v>
      </c>
      <c r="G2642" s="222"/>
      <c r="H2642" s="225">
        <v>4.4000000000000004</v>
      </c>
      <c r="I2642" s="226"/>
      <c r="J2642" s="222"/>
      <c r="K2642" s="222"/>
      <c r="L2642" s="227"/>
      <c r="M2642" s="228"/>
      <c r="N2642" s="229"/>
      <c r="O2642" s="229"/>
      <c r="P2642" s="229"/>
      <c r="Q2642" s="229"/>
      <c r="R2642" s="229"/>
      <c r="S2642" s="229"/>
      <c r="T2642" s="230"/>
      <c r="AT2642" s="231" t="s">
        <v>283</v>
      </c>
      <c r="AU2642" s="231" t="s">
        <v>291</v>
      </c>
      <c r="AV2642" s="14" t="s">
        <v>84</v>
      </c>
      <c r="AW2642" s="14" t="s">
        <v>32</v>
      </c>
      <c r="AX2642" s="14" t="s">
        <v>76</v>
      </c>
      <c r="AY2642" s="231" t="s">
        <v>272</v>
      </c>
    </row>
    <row r="2643" spans="2:51" s="14" customFormat="1" ht="11.25">
      <c r="B2643" s="221"/>
      <c r="C2643" s="222"/>
      <c r="D2643" s="212" t="s">
        <v>283</v>
      </c>
      <c r="E2643" s="223" t="s">
        <v>1</v>
      </c>
      <c r="F2643" s="224" t="s">
        <v>2288</v>
      </c>
      <c r="G2643" s="222"/>
      <c r="H2643" s="225">
        <v>6.3</v>
      </c>
      <c r="I2643" s="226"/>
      <c r="J2643" s="222"/>
      <c r="K2643" s="222"/>
      <c r="L2643" s="227"/>
      <c r="M2643" s="228"/>
      <c r="N2643" s="229"/>
      <c r="O2643" s="229"/>
      <c r="P2643" s="229"/>
      <c r="Q2643" s="229"/>
      <c r="R2643" s="229"/>
      <c r="S2643" s="229"/>
      <c r="T2643" s="230"/>
      <c r="AT2643" s="231" t="s">
        <v>283</v>
      </c>
      <c r="AU2643" s="231" t="s">
        <v>291</v>
      </c>
      <c r="AV2643" s="14" t="s">
        <v>84</v>
      </c>
      <c r="AW2643" s="14" t="s">
        <v>32</v>
      </c>
      <c r="AX2643" s="14" t="s">
        <v>76</v>
      </c>
      <c r="AY2643" s="231" t="s">
        <v>272</v>
      </c>
    </row>
    <row r="2644" spans="2:51" s="14" customFormat="1" ht="11.25">
      <c r="B2644" s="221"/>
      <c r="C2644" s="222"/>
      <c r="D2644" s="212" t="s">
        <v>283</v>
      </c>
      <c r="E2644" s="223" t="s">
        <v>1</v>
      </c>
      <c r="F2644" s="224" t="s">
        <v>2289</v>
      </c>
      <c r="G2644" s="222"/>
      <c r="H2644" s="225">
        <v>5.7</v>
      </c>
      <c r="I2644" s="226"/>
      <c r="J2644" s="222"/>
      <c r="K2644" s="222"/>
      <c r="L2644" s="227"/>
      <c r="M2644" s="228"/>
      <c r="N2644" s="229"/>
      <c r="O2644" s="229"/>
      <c r="P2644" s="229"/>
      <c r="Q2644" s="229"/>
      <c r="R2644" s="229"/>
      <c r="S2644" s="229"/>
      <c r="T2644" s="230"/>
      <c r="AT2644" s="231" t="s">
        <v>283</v>
      </c>
      <c r="AU2644" s="231" t="s">
        <v>291</v>
      </c>
      <c r="AV2644" s="14" t="s">
        <v>84</v>
      </c>
      <c r="AW2644" s="14" t="s">
        <v>32</v>
      </c>
      <c r="AX2644" s="14" t="s">
        <v>76</v>
      </c>
      <c r="AY2644" s="231" t="s">
        <v>272</v>
      </c>
    </row>
    <row r="2645" spans="2:51" s="13" customFormat="1" ht="11.25">
      <c r="B2645" s="210"/>
      <c r="C2645" s="211"/>
      <c r="D2645" s="212" t="s">
        <v>283</v>
      </c>
      <c r="E2645" s="213" t="s">
        <v>1</v>
      </c>
      <c r="F2645" s="214" t="s">
        <v>837</v>
      </c>
      <c r="G2645" s="211"/>
      <c r="H2645" s="213" t="s">
        <v>1</v>
      </c>
      <c r="I2645" s="215"/>
      <c r="J2645" s="211"/>
      <c r="K2645" s="211"/>
      <c r="L2645" s="216"/>
      <c r="M2645" s="217"/>
      <c r="N2645" s="218"/>
      <c r="O2645" s="218"/>
      <c r="P2645" s="218"/>
      <c r="Q2645" s="218"/>
      <c r="R2645" s="218"/>
      <c r="S2645" s="218"/>
      <c r="T2645" s="219"/>
      <c r="AT2645" s="220" t="s">
        <v>283</v>
      </c>
      <c r="AU2645" s="220" t="s">
        <v>291</v>
      </c>
      <c r="AV2645" s="13" t="s">
        <v>16</v>
      </c>
      <c r="AW2645" s="13" t="s">
        <v>32</v>
      </c>
      <c r="AX2645" s="13" t="s">
        <v>76</v>
      </c>
      <c r="AY2645" s="220" t="s">
        <v>272</v>
      </c>
    </row>
    <row r="2646" spans="2:51" s="14" customFormat="1" ht="11.25">
      <c r="B2646" s="221"/>
      <c r="C2646" s="222"/>
      <c r="D2646" s="212" t="s">
        <v>283</v>
      </c>
      <c r="E2646" s="223" t="s">
        <v>1</v>
      </c>
      <c r="F2646" s="224" t="s">
        <v>2290</v>
      </c>
      <c r="G2646" s="222"/>
      <c r="H2646" s="225">
        <v>2.7</v>
      </c>
      <c r="I2646" s="226"/>
      <c r="J2646" s="222"/>
      <c r="K2646" s="222"/>
      <c r="L2646" s="227"/>
      <c r="M2646" s="228"/>
      <c r="N2646" s="229"/>
      <c r="O2646" s="229"/>
      <c r="P2646" s="229"/>
      <c r="Q2646" s="229"/>
      <c r="R2646" s="229"/>
      <c r="S2646" s="229"/>
      <c r="T2646" s="230"/>
      <c r="AT2646" s="231" t="s">
        <v>283</v>
      </c>
      <c r="AU2646" s="231" t="s">
        <v>291</v>
      </c>
      <c r="AV2646" s="14" t="s">
        <v>84</v>
      </c>
      <c r="AW2646" s="14" t="s">
        <v>32</v>
      </c>
      <c r="AX2646" s="14" t="s">
        <v>76</v>
      </c>
      <c r="AY2646" s="231" t="s">
        <v>272</v>
      </c>
    </row>
    <row r="2647" spans="2:51" s="14" customFormat="1" ht="11.25">
      <c r="B2647" s="221"/>
      <c r="C2647" s="222"/>
      <c r="D2647" s="212" t="s">
        <v>283</v>
      </c>
      <c r="E2647" s="223" t="s">
        <v>1</v>
      </c>
      <c r="F2647" s="224" t="s">
        <v>2291</v>
      </c>
      <c r="G2647" s="222"/>
      <c r="H2647" s="225">
        <v>3.488</v>
      </c>
      <c r="I2647" s="226"/>
      <c r="J2647" s="222"/>
      <c r="K2647" s="222"/>
      <c r="L2647" s="227"/>
      <c r="M2647" s="228"/>
      <c r="N2647" s="229"/>
      <c r="O2647" s="229"/>
      <c r="P2647" s="229"/>
      <c r="Q2647" s="229"/>
      <c r="R2647" s="229"/>
      <c r="S2647" s="229"/>
      <c r="T2647" s="230"/>
      <c r="AT2647" s="231" t="s">
        <v>283</v>
      </c>
      <c r="AU2647" s="231" t="s">
        <v>291</v>
      </c>
      <c r="AV2647" s="14" t="s">
        <v>84</v>
      </c>
      <c r="AW2647" s="14" t="s">
        <v>32</v>
      </c>
      <c r="AX2647" s="14" t="s">
        <v>76</v>
      </c>
      <c r="AY2647" s="231" t="s">
        <v>272</v>
      </c>
    </row>
    <row r="2648" spans="2:51" s="14" customFormat="1" ht="11.25">
      <c r="B2648" s="221"/>
      <c r="C2648" s="222"/>
      <c r="D2648" s="212" t="s">
        <v>283</v>
      </c>
      <c r="E2648" s="223" t="s">
        <v>1</v>
      </c>
      <c r="F2648" s="224" t="s">
        <v>2292</v>
      </c>
      <c r="G2648" s="222"/>
      <c r="H2648" s="225">
        <v>3.5880000000000001</v>
      </c>
      <c r="I2648" s="226"/>
      <c r="J2648" s="222"/>
      <c r="K2648" s="222"/>
      <c r="L2648" s="227"/>
      <c r="M2648" s="228"/>
      <c r="N2648" s="229"/>
      <c r="O2648" s="229"/>
      <c r="P2648" s="229"/>
      <c r="Q2648" s="229"/>
      <c r="R2648" s="229"/>
      <c r="S2648" s="229"/>
      <c r="T2648" s="230"/>
      <c r="AT2648" s="231" t="s">
        <v>283</v>
      </c>
      <c r="AU2648" s="231" t="s">
        <v>291</v>
      </c>
      <c r="AV2648" s="14" t="s">
        <v>84</v>
      </c>
      <c r="AW2648" s="14" t="s">
        <v>32</v>
      </c>
      <c r="AX2648" s="14" t="s">
        <v>76</v>
      </c>
      <c r="AY2648" s="231" t="s">
        <v>272</v>
      </c>
    </row>
    <row r="2649" spans="2:51" s="14" customFormat="1" ht="11.25">
      <c r="B2649" s="221"/>
      <c r="C2649" s="222"/>
      <c r="D2649" s="212" t="s">
        <v>283</v>
      </c>
      <c r="E2649" s="223" t="s">
        <v>1</v>
      </c>
      <c r="F2649" s="224" t="s">
        <v>2293</v>
      </c>
      <c r="G2649" s="222"/>
      <c r="H2649" s="225">
        <v>4.2</v>
      </c>
      <c r="I2649" s="226"/>
      <c r="J2649" s="222"/>
      <c r="K2649" s="222"/>
      <c r="L2649" s="227"/>
      <c r="M2649" s="228"/>
      <c r="N2649" s="229"/>
      <c r="O2649" s="229"/>
      <c r="P2649" s="229"/>
      <c r="Q2649" s="229"/>
      <c r="R2649" s="229"/>
      <c r="S2649" s="229"/>
      <c r="T2649" s="230"/>
      <c r="AT2649" s="231" t="s">
        <v>283</v>
      </c>
      <c r="AU2649" s="231" t="s">
        <v>291</v>
      </c>
      <c r="AV2649" s="14" t="s">
        <v>84</v>
      </c>
      <c r="AW2649" s="14" t="s">
        <v>32</v>
      </c>
      <c r="AX2649" s="14" t="s">
        <v>76</v>
      </c>
      <c r="AY2649" s="231" t="s">
        <v>272</v>
      </c>
    </row>
    <row r="2650" spans="2:51" s="14" customFormat="1" ht="11.25">
      <c r="B2650" s="221"/>
      <c r="C2650" s="222"/>
      <c r="D2650" s="212" t="s">
        <v>283</v>
      </c>
      <c r="E2650" s="223" t="s">
        <v>1</v>
      </c>
      <c r="F2650" s="224" t="s">
        <v>2294</v>
      </c>
      <c r="G2650" s="222"/>
      <c r="H2650" s="225">
        <v>2.988</v>
      </c>
      <c r="I2650" s="226"/>
      <c r="J2650" s="222"/>
      <c r="K2650" s="222"/>
      <c r="L2650" s="227"/>
      <c r="M2650" s="228"/>
      <c r="N2650" s="229"/>
      <c r="O2650" s="229"/>
      <c r="P2650" s="229"/>
      <c r="Q2650" s="229"/>
      <c r="R2650" s="229"/>
      <c r="S2650" s="229"/>
      <c r="T2650" s="230"/>
      <c r="AT2650" s="231" t="s">
        <v>283</v>
      </c>
      <c r="AU2650" s="231" t="s">
        <v>291</v>
      </c>
      <c r="AV2650" s="14" t="s">
        <v>84</v>
      </c>
      <c r="AW2650" s="14" t="s">
        <v>32</v>
      </c>
      <c r="AX2650" s="14" t="s">
        <v>76</v>
      </c>
      <c r="AY2650" s="231" t="s">
        <v>272</v>
      </c>
    </row>
    <row r="2651" spans="2:51" s="14" customFormat="1" ht="11.25">
      <c r="B2651" s="221"/>
      <c r="C2651" s="222"/>
      <c r="D2651" s="212" t="s">
        <v>283</v>
      </c>
      <c r="E2651" s="223" t="s">
        <v>1</v>
      </c>
      <c r="F2651" s="224" t="s">
        <v>2295</v>
      </c>
      <c r="G2651" s="222"/>
      <c r="H2651" s="225">
        <v>2.4</v>
      </c>
      <c r="I2651" s="226"/>
      <c r="J2651" s="222"/>
      <c r="K2651" s="222"/>
      <c r="L2651" s="227"/>
      <c r="M2651" s="228"/>
      <c r="N2651" s="229"/>
      <c r="O2651" s="229"/>
      <c r="P2651" s="229"/>
      <c r="Q2651" s="229"/>
      <c r="R2651" s="229"/>
      <c r="S2651" s="229"/>
      <c r="T2651" s="230"/>
      <c r="AT2651" s="231" t="s">
        <v>283</v>
      </c>
      <c r="AU2651" s="231" t="s">
        <v>291</v>
      </c>
      <c r="AV2651" s="14" t="s">
        <v>84</v>
      </c>
      <c r="AW2651" s="14" t="s">
        <v>32</v>
      </c>
      <c r="AX2651" s="14" t="s">
        <v>76</v>
      </c>
      <c r="AY2651" s="231" t="s">
        <v>272</v>
      </c>
    </row>
    <row r="2652" spans="2:51" s="14" customFormat="1" ht="11.25">
      <c r="B2652" s="221"/>
      <c r="C2652" s="222"/>
      <c r="D2652" s="212" t="s">
        <v>283</v>
      </c>
      <c r="E2652" s="223" t="s">
        <v>1</v>
      </c>
      <c r="F2652" s="224" t="s">
        <v>2296</v>
      </c>
      <c r="G2652" s="222"/>
      <c r="H2652" s="225">
        <v>2.9</v>
      </c>
      <c r="I2652" s="226"/>
      <c r="J2652" s="222"/>
      <c r="K2652" s="222"/>
      <c r="L2652" s="227"/>
      <c r="M2652" s="228"/>
      <c r="N2652" s="229"/>
      <c r="O2652" s="229"/>
      <c r="P2652" s="229"/>
      <c r="Q2652" s="229"/>
      <c r="R2652" s="229"/>
      <c r="S2652" s="229"/>
      <c r="T2652" s="230"/>
      <c r="AT2652" s="231" t="s">
        <v>283</v>
      </c>
      <c r="AU2652" s="231" t="s">
        <v>291</v>
      </c>
      <c r="AV2652" s="14" t="s">
        <v>84</v>
      </c>
      <c r="AW2652" s="14" t="s">
        <v>32</v>
      </c>
      <c r="AX2652" s="14" t="s">
        <v>76</v>
      </c>
      <c r="AY2652" s="231" t="s">
        <v>272</v>
      </c>
    </row>
    <row r="2653" spans="2:51" s="13" customFormat="1" ht="11.25">
      <c r="B2653" s="210"/>
      <c r="C2653" s="211"/>
      <c r="D2653" s="212" t="s">
        <v>283</v>
      </c>
      <c r="E2653" s="213" t="s">
        <v>1</v>
      </c>
      <c r="F2653" s="214" t="s">
        <v>285</v>
      </c>
      <c r="G2653" s="211"/>
      <c r="H2653" s="213" t="s">
        <v>1</v>
      </c>
      <c r="I2653" s="215"/>
      <c r="J2653" s="211"/>
      <c r="K2653" s="211"/>
      <c r="L2653" s="216"/>
      <c r="M2653" s="217"/>
      <c r="N2653" s="218"/>
      <c r="O2653" s="218"/>
      <c r="P2653" s="218"/>
      <c r="Q2653" s="218"/>
      <c r="R2653" s="218"/>
      <c r="S2653" s="218"/>
      <c r="T2653" s="219"/>
      <c r="AT2653" s="220" t="s">
        <v>283</v>
      </c>
      <c r="AU2653" s="220" t="s">
        <v>291</v>
      </c>
      <c r="AV2653" s="13" t="s">
        <v>16</v>
      </c>
      <c r="AW2653" s="13" t="s">
        <v>32</v>
      </c>
      <c r="AX2653" s="13" t="s">
        <v>76</v>
      </c>
      <c r="AY2653" s="220" t="s">
        <v>272</v>
      </c>
    </row>
    <row r="2654" spans="2:51" s="13" customFormat="1" ht="11.25">
      <c r="B2654" s="210"/>
      <c r="C2654" s="211"/>
      <c r="D2654" s="212" t="s">
        <v>283</v>
      </c>
      <c r="E2654" s="213" t="s">
        <v>1</v>
      </c>
      <c r="F2654" s="214" t="s">
        <v>2297</v>
      </c>
      <c r="G2654" s="211"/>
      <c r="H2654" s="213" t="s">
        <v>1</v>
      </c>
      <c r="I2654" s="215"/>
      <c r="J2654" s="211"/>
      <c r="K2654" s="211"/>
      <c r="L2654" s="216"/>
      <c r="M2654" s="217"/>
      <c r="N2654" s="218"/>
      <c r="O2654" s="218"/>
      <c r="P2654" s="218"/>
      <c r="Q2654" s="218"/>
      <c r="R2654" s="218"/>
      <c r="S2654" s="218"/>
      <c r="T2654" s="219"/>
      <c r="AT2654" s="220" t="s">
        <v>283</v>
      </c>
      <c r="AU2654" s="220" t="s">
        <v>291</v>
      </c>
      <c r="AV2654" s="13" t="s">
        <v>16</v>
      </c>
      <c r="AW2654" s="13" t="s">
        <v>32</v>
      </c>
      <c r="AX2654" s="13" t="s">
        <v>76</v>
      </c>
      <c r="AY2654" s="220" t="s">
        <v>272</v>
      </c>
    </row>
    <row r="2655" spans="2:51" s="13" customFormat="1" ht="11.25">
      <c r="B2655" s="210"/>
      <c r="C2655" s="211"/>
      <c r="D2655" s="212" t="s">
        <v>283</v>
      </c>
      <c r="E2655" s="213" t="s">
        <v>1</v>
      </c>
      <c r="F2655" s="214" t="s">
        <v>833</v>
      </c>
      <c r="G2655" s="211"/>
      <c r="H2655" s="213" t="s">
        <v>1</v>
      </c>
      <c r="I2655" s="215"/>
      <c r="J2655" s="211"/>
      <c r="K2655" s="211"/>
      <c r="L2655" s="216"/>
      <c r="M2655" s="217"/>
      <c r="N2655" s="218"/>
      <c r="O2655" s="218"/>
      <c r="P2655" s="218"/>
      <c r="Q2655" s="218"/>
      <c r="R2655" s="218"/>
      <c r="S2655" s="218"/>
      <c r="T2655" s="219"/>
      <c r="AT2655" s="220" t="s">
        <v>283</v>
      </c>
      <c r="AU2655" s="220" t="s">
        <v>291</v>
      </c>
      <c r="AV2655" s="13" t="s">
        <v>16</v>
      </c>
      <c r="AW2655" s="13" t="s">
        <v>32</v>
      </c>
      <c r="AX2655" s="13" t="s">
        <v>76</v>
      </c>
      <c r="AY2655" s="220" t="s">
        <v>272</v>
      </c>
    </row>
    <row r="2656" spans="2:51" s="14" customFormat="1" ht="11.25">
      <c r="B2656" s="221"/>
      <c r="C2656" s="222"/>
      <c r="D2656" s="212" t="s">
        <v>283</v>
      </c>
      <c r="E2656" s="223" t="s">
        <v>1</v>
      </c>
      <c r="F2656" s="224" t="s">
        <v>2298</v>
      </c>
      <c r="G2656" s="222"/>
      <c r="H2656" s="225">
        <v>3.0880000000000001</v>
      </c>
      <c r="I2656" s="226"/>
      <c r="J2656" s="222"/>
      <c r="K2656" s="222"/>
      <c r="L2656" s="227"/>
      <c r="M2656" s="228"/>
      <c r="N2656" s="229"/>
      <c r="O2656" s="229"/>
      <c r="P2656" s="229"/>
      <c r="Q2656" s="229"/>
      <c r="R2656" s="229"/>
      <c r="S2656" s="229"/>
      <c r="T2656" s="230"/>
      <c r="AT2656" s="231" t="s">
        <v>283</v>
      </c>
      <c r="AU2656" s="231" t="s">
        <v>291</v>
      </c>
      <c r="AV2656" s="14" t="s">
        <v>84</v>
      </c>
      <c r="AW2656" s="14" t="s">
        <v>32</v>
      </c>
      <c r="AX2656" s="14" t="s">
        <v>76</v>
      </c>
      <c r="AY2656" s="231" t="s">
        <v>272</v>
      </c>
    </row>
    <row r="2657" spans="1:65" s="13" customFormat="1" ht="11.25">
      <c r="B2657" s="210"/>
      <c r="C2657" s="211"/>
      <c r="D2657" s="212" t="s">
        <v>283</v>
      </c>
      <c r="E2657" s="213" t="s">
        <v>1</v>
      </c>
      <c r="F2657" s="214" t="s">
        <v>837</v>
      </c>
      <c r="G2657" s="211"/>
      <c r="H2657" s="213" t="s">
        <v>1</v>
      </c>
      <c r="I2657" s="215"/>
      <c r="J2657" s="211"/>
      <c r="K2657" s="211"/>
      <c r="L2657" s="216"/>
      <c r="M2657" s="217"/>
      <c r="N2657" s="218"/>
      <c r="O2657" s="218"/>
      <c r="P2657" s="218"/>
      <c r="Q2657" s="218"/>
      <c r="R2657" s="218"/>
      <c r="S2657" s="218"/>
      <c r="T2657" s="219"/>
      <c r="AT2657" s="220" t="s">
        <v>283</v>
      </c>
      <c r="AU2657" s="220" t="s">
        <v>291</v>
      </c>
      <c r="AV2657" s="13" t="s">
        <v>16</v>
      </c>
      <c r="AW2657" s="13" t="s">
        <v>32</v>
      </c>
      <c r="AX2657" s="13" t="s">
        <v>76</v>
      </c>
      <c r="AY2657" s="220" t="s">
        <v>272</v>
      </c>
    </row>
    <row r="2658" spans="1:65" s="14" customFormat="1" ht="11.25">
      <c r="B2658" s="221"/>
      <c r="C2658" s="222"/>
      <c r="D2658" s="212" t="s">
        <v>283</v>
      </c>
      <c r="E2658" s="223" t="s">
        <v>1</v>
      </c>
      <c r="F2658" s="224" t="s">
        <v>2299</v>
      </c>
      <c r="G2658" s="222"/>
      <c r="H2658" s="225">
        <v>5.2</v>
      </c>
      <c r="I2658" s="226"/>
      <c r="J2658" s="222"/>
      <c r="K2658" s="222"/>
      <c r="L2658" s="227"/>
      <c r="M2658" s="228"/>
      <c r="N2658" s="229"/>
      <c r="O2658" s="229"/>
      <c r="P2658" s="229"/>
      <c r="Q2658" s="229"/>
      <c r="R2658" s="229"/>
      <c r="S2658" s="229"/>
      <c r="T2658" s="230"/>
      <c r="AT2658" s="231" t="s">
        <v>283</v>
      </c>
      <c r="AU2658" s="231" t="s">
        <v>291</v>
      </c>
      <c r="AV2658" s="14" t="s">
        <v>84</v>
      </c>
      <c r="AW2658" s="14" t="s">
        <v>32</v>
      </c>
      <c r="AX2658" s="14" t="s">
        <v>76</v>
      </c>
      <c r="AY2658" s="231" t="s">
        <v>272</v>
      </c>
    </row>
    <row r="2659" spans="1:65" s="14" customFormat="1" ht="11.25">
      <c r="B2659" s="221"/>
      <c r="C2659" s="222"/>
      <c r="D2659" s="212" t="s">
        <v>283</v>
      </c>
      <c r="E2659" s="223" t="s">
        <v>1</v>
      </c>
      <c r="F2659" s="224" t="s">
        <v>2300</v>
      </c>
      <c r="G2659" s="222"/>
      <c r="H2659" s="225">
        <v>9.2880000000000003</v>
      </c>
      <c r="I2659" s="226"/>
      <c r="J2659" s="222"/>
      <c r="K2659" s="222"/>
      <c r="L2659" s="227"/>
      <c r="M2659" s="228"/>
      <c r="N2659" s="229"/>
      <c r="O2659" s="229"/>
      <c r="P2659" s="229"/>
      <c r="Q2659" s="229"/>
      <c r="R2659" s="229"/>
      <c r="S2659" s="229"/>
      <c r="T2659" s="230"/>
      <c r="AT2659" s="231" t="s">
        <v>283</v>
      </c>
      <c r="AU2659" s="231" t="s">
        <v>291</v>
      </c>
      <c r="AV2659" s="14" t="s">
        <v>84</v>
      </c>
      <c r="AW2659" s="14" t="s">
        <v>32</v>
      </c>
      <c r="AX2659" s="14" t="s">
        <v>76</v>
      </c>
      <c r="AY2659" s="231" t="s">
        <v>272</v>
      </c>
    </row>
    <row r="2660" spans="1:65" s="14" customFormat="1" ht="11.25">
      <c r="B2660" s="221"/>
      <c r="C2660" s="222"/>
      <c r="D2660" s="212" t="s">
        <v>283</v>
      </c>
      <c r="E2660" s="223" t="s">
        <v>1</v>
      </c>
      <c r="F2660" s="224" t="s">
        <v>2301</v>
      </c>
      <c r="G2660" s="222"/>
      <c r="H2660" s="225">
        <v>3.7</v>
      </c>
      <c r="I2660" s="226"/>
      <c r="J2660" s="222"/>
      <c r="K2660" s="222"/>
      <c r="L2660" s="227"/>
      <c r="M2660" s="228"/>
      <c r="N2660" s="229"/>
      <c r="O2660" s="229"/>
      <c r="P2660" s="229"/>
      <c r="Q2660" s="229"/>
      <c r="R2660" s="229"/>
      <c r="S2660" s="229"/>
      <c r="T2660" s="230"/>
      <c r="AT2660" s="231" t="s">
        <v>283</v>
      </c>
      <c r="AU2660" s="231" t="s">
        <v>291</v>
      </c>
      <c r="AV2660" s="14" t="s">
        <v>84</v>
      </c>
      <c r="AW2660" s="14" t="s">
        <v>32</v>
      </c>
      <c r="AX2660" s="14" t="s">
        <v>76</v>
      </c>
      <c r="AY2660" s="231" t="s">
        <v>272</v>
      </c>
    </row>
    <row r="2661" spans="1:65" s="13" customFormat="1" ht="11.25">
      <c r="B2661" s="210"/>
      <c r="C2661" s="211"/>
      <c r="D2661" s="212" t="s">
        <v>283</v>
      </c>
      <c r="E2661" s="213" t="s">
        <v>1</v>
      </c>
      <c r="F2661" s="214" t="s">
        <v>285</v>
      </c>
      <c r="G2661" s="211"/>
      <c r="H2661" s="213" t="s">
        <v>1</v>
      </c>
      <c r="I2661" s="215"/>
      <c r="J2661" s="211"/>
      <c r="K2661" s="211"/>
      <c r="L2661" s="216"/>
      <c r="M2661" s="217"/>
      <c r="N2661" s="218"/>
      <c r="O2661" s="218"/>
      <c r="P2661" s="218"/>
      <c r="Q2661" s="218"/>
      <c r="R2661" s="218"/>
      <c r="S2661" s="218"/>
      <c r="T2661" s="219"/>
      <c r="AT2661" s="220" t="s">
        <v>283</v>
      </c>
      <c r="AU2661" s="220" t="s">
        <v>291</v>
      </c>
      <c r="AV2661" s="13" t="s">
        <v>16</v>
      </c>
      <c r="AW2661" s="13" t="s">
        <v>32</v>
      </c>
      <c r="AX2661" s="13" t="s">
        <v>76</v>
      </c>
      <c r="AY2661" s="220" t="s">
        <v>272</v>
      </c>
    </row>
    <row r="2662" spans="1:65" s="13" customFormat="1" ht="11.25">
      <c r="B2662" s="210"/>
      <c r="C2662" s="211"/>
      <c r="D2662" s="212" t="s">
        <v>283</v>
      </c>
      <c r="E2662" s="213" t="s">
        <v>1</v>
      </c>
      <c r="F2662" s="214" t="s">
        <v>2302</v>
      </c>
      <c r="G2662" s="211"/>
      <c r="H2662" s="213" t="s">
        <v>1</v>
      </c>
      <c r="I2662" s="215"/>
      <c r="J2662" s="211"/>
      <c r="K2662" s="211"/>
      <c r="L2662" s="216"/>
      <c r="M2662" s="217"/>
      <c r="N2662" s="218"/>
      <c r="O2662" s="218"/>
      <c r="P2662" s="218"/>
      <c r="Q2662" s="218"/>
      <c r="R2662" s="218"/>
      <c r="S2662" s="218"/>
      <c r="T2662" s="219"/>
      <c r="AT2662" s="220" t="s">
        <v>283</v>
      </c>
      <c r="AU2662" s="220" t="s">
        <v>291</v>
      </c>
      <c r="AV2662" s="13" t="s">
        <v>16</v>
      </c>
      <c r="AW2662" s="13" t="s">
        <v>32</v>
      </c>
      <c r="AX2662" s="13" t="s">
        <v>76</v>
      </c>
      <c r="AY2662" s="220" t="s">
        <v>272</v>
      </c>
    </row>
    <row r="2663" spans="1:65" s="13" customFormat="1" ht="11.25">
      <c r="B2663" s="210"/>
      <c r="C2663" s="211"/>
      <c r="D2663" s="212" t="s">
        <v>283</v>
      </c>
      <c r="E2663" s="213" t="s">
        <v>1</v>
      </c>
      <c r="F2663" s="214" t="s">
        <v>833</v>
      </c>
      <c r="G2663" s="211"/>
      <c r="H2663" s="213" t="s">
        <v>1</v>
      </c>
      <c r="I2663" s="215"/>
      <c r="J2663" s="211"/>
      <c r="K2663" s="211"/>
      <c r="L2663" s="216"/>
      <c r="M2663" s="217"/>
      <c r="N2663" s="218"/>
      <c r="O2663" s="218"/>
      <c r="P2663" s="218"/>
      <c r="Q2663" s="218"/>
      <c r="R2663" s="218"/>
      <c r="S2663" s="218"/>
      <c r="T2663" s="219"/>
      <c r="AT2663" s="220" t="s">
        <v>283</v>
      </c>
      <c r="AU2663" s="220" t="s">
        <v>291</v>
      </c>
      <c r="AV2663" s="13" t="s">
        <v>16</v>
      </c>
      <c r="AW2663" s="13" t="s">
        <v>32</v>
      </c>
      <c r="AX2663" s="13" t="s">
        <v>76</v>
      </c>
      <c r="AY2663" s="220" t="s">
        <v>272</v>
      </c>
    </row>
    <row r="2664" spans="1:65" s="14" customFormat="1" ht="11.25">
      <c r="B2664" s="221"/>
      <c r="C2664" s="222"/>
      <c r="D2664" s="212" t="s">
        <v>283</v>
      </c>
      <c r="E2664" s="223" t="s">
        <v>1</v>
      </c>
      <c r="F2664" s="224" t="s">
        <v>2303</v>
      </c>
      <c r="G2664" s="222"/>
      <c r="H2664" s="225">
        <v>21.562999999999999</v>
      </c>
      <c r="I2664" s="226"/>
      <c r="J2664" s="222"/>
      <c r="K2664" s="222"/>
      <c r="L2664" s="227"/>
      <c r="M2664" s="228"/>
      <c r="N2664" s="229"/>
      <c r="O2664" s="229"/>
      <c r="P2664" s="229"/>
      <c r="Q2664" s="229"/>
      <c r="R2664" s="229"/>
      <c r="S2664" s="229"/>
      <c r="T2664" s="230"/>
      <c r="AT2664" s="231" t="s">
        <v>283</v>
      </c>
      <c r="AU2664" s="231" t="s">
        <v>291</v>
      </c>
      <c r="AV2664" s="14" t="s">
        <v>84</v>
      </c>
      <c r="AW2664" s="14" t="s">
        <v>32</v>
      </c>
      <c r="AX2664" s="14" t="s">
        <v>76</v>
      </c>
      <c r="AY2664" s="231" t="s">
        <v>272</v>
      </c>
    </row>
    <row r="2665" spans="1:65" s="13" customFormat="1" ht="11.25">
      <c r="B2665" s="210"/>
      <c r="C2665" s="211"/>
      <c r="D2665" s="212" t="s">
        <v>283</v>
      </c>
      <c r="E2665" s="213" t="s">
        <v>1</v>
      </c>
      <c r="F2665" s="214" t="s">
        <v>837</v>
      </c>
      <c r="G2665" s="211"/>
      <c r="H2665" s="213" t="s">
        <v>1</v>
      </c>
      <c r="I2665" s="215"/>
      <c r="J2665" s="211"/>
      <c r="K2665" s="211"/>
      <c r="L2665" s="216"/>
      <c r="M2665" s="217"/>
      <c r="N2665" s="218"/>
      <c r="O2665" s="218"/>
      <c r="P2665" s="218"/>
      <c r="Q2665" s="218"/>
      <c r="R2665" s="218"/>
      <c r="S2665" s="218"/>
      <c r="T2665" s="219"/>
      <c r="AT2665" s="220" t="s">
        <v>283</v>
      </c>
      <c r="AU2665" s="220" t="s">
        <v>291</v>
      </c>
      <c r="AV2665" s="13" t="s">
        <v>16</v>
      </c>
      <c r="AW2665" s="13" t="s">
        <v>32</v>
      </c>
      <c r="AX2665" s="13" t="s">
        <v>76</v>
      </c>
      <c r="AY2665" s="220" t="s">
        <v>272</v>
      </c>
    </row>
    <row r="2666" spans="1:65" s="14" customFormat="1" ht="11.25">
      <c r="B2666" s="221"/>
      <c r="C2666" s="222"/>
      <c r="D2666" s="212" t="s">
        <v>283</v>
      </c>
      <c r="E2666" s="223" t="s">
        <v>1</v>
      </c>
      <c r="F2666" s="224" t="s">
        <v>2304</v>
      </c>
      <c r="G2666" s="222"/>
      <c r="H2666" s="225">
        <v>22.163</v>
      </c>
      <c r="I2666" s="226"/>
      <c r="J2666" s="222"/>
      <c r="K2666" s="222"/>
      <c r="L2666" s="227"/>
      <c r="M2666" s="228"/>
      <c r="N2666" s="229"/>
      <c r="O2666" s="229"/>
      <c r="P2666" s="229"/>
      <c r="Q2666" s="229"/>
      <c r="R2666" s="229"/>
      <c r="S2666" s="229"/>
      <c r="T2666" s="230"/>
      <c r="AT2666" s="231" t="s">
        <v>283</v>
      </c>
      <c r="AU2666" s="231" t="s">
        <v>291</v>
      </c>
      <c r="AV2666" s="14" t="s">
        <v>84</v>
      </c>
      <c r="AW2666" s="14" t="s">
        <v>32</v>
      </c>
      <c r="AX2666" s="14" t="s">
        <v>76</v>
      </c>
      <c r="AY2666" s="231" t="s">
        <v>272</v>
      </c>
    </row>
    <row r="2667" spans="1:65" s="13" customFormat="1" ht="11.25">
      <c r="B2667" s="210"/>
      <c r="C2667" s="211"/>
      <c r="D2667" s="212" t="s">
        <v>283</v>
      </c>
      <c r="E2667" s="213" t="s">
        <v>1</v>
      </c>
      <c r="F2667" s="214" t="s">
        <v>285</v>
      </c>
      <c r="G2667" s="211"/>
      <c r="H2667" s="213" t="s">
        <v>1</v>
      </c>
      <c r="I2667" s="215"/>
      <c r="J2667" s="211"/>
      <c r="K2667" s="211"/>
      <c r="L2667" s="216"/>
      <c r="M2667" s="217"/>
      <c r="N2667" s="218"/>
      <c r="O2667" s="218"/>
      <c r="P2667" s="218"/>
      <c r="Q2667" s="218"/>
      <c r="R2667" s="218"/>
      <c r="S2667" s="218"/>
      <c r="T2667" s="219"/>
      <c r="AT2667" s="220" t="s">
        <v>283</v>
      </c>
      <c r="AU2667" s="220" t="s">
        <v>291</v>
      </c>
      <c r="AV2667" s="13" t="s">
        <v>16</v>
      </c>
      <c r="AW2667" s="13" t="s">
        <v>32</v>
      </c>
      <c r="AX2667" s="13" t="s">
        <v>76</v>
      </c>
      <c r="AY2667" s="220" t="s">
        <v>272</v>
      </c>
    </row>
    <row r="2668" spans="1:65" s="13" customFormat="1" ht="11.25">
      <c r="B2668" s="210"/>
      <c r="C2668" s="211"/>
      <c r="D2668" s="212" t="s">
        <v>283</v>
      </c>
      <c r="E2668" s="213" t="s">
        <v>1</v>
      </c>
      <c r="F2668" s="214" t="s">
        <v>2305</v>
      </c>
      <c r="G2668" s="211"/>
      <c r="H2668" s="213" t="s">
        <v>1</v>
      </c>
      <c r="I2668" s="215"/>
      <c r="J2668" s="211"/>
      <c r="K2668" s="211"/>
      <c r="L2668" s="216"/>
      <c r="M2668" s="217"/>
      <c r="N2668" s="218"/>
      <c r="O2668" s="218"/>
      <c r="P2668" s="218"/>
      <c r="Q2668" s="218"/>
      <c r="R2668" s="218"/>
      <c r="S2668" s="218"/>
      <c r="T2668" s="219"/>
      <c r="AT2668" s="220" t="s">
        <v>283</v>
      </c>
      <c r="AU2668" s="220" t="s">
        <v>291</v>
      </c>
      <c r="AV2668" s="13" t="s">
        <v>16</v>
      </c>
      <c r="AW2668" s="13" t="s">
        <v>32</v>
      </c>
      <c r="AX2668" s="13" t="s">
        <v>76</v>
      </c>
      <c r="AY2668" s="220" t="s">
        <v>272</v>
      </c>
    </row>
    <row r="2669" spans="1:65" s="13" customFormat="1" ht="11.25">
      <c r="B2669" s="210"/>
      <c r="C2669" s="211"/>
      <c r="D2669" s="212" t="s">
        <v>283</v>
      </c>
      <c r="E2669" s="213" t="s">
        <v>1</v>
      </c>
      <c r="F2669" s="214" t="s">
        <v>833</v>
      </c>
      <c r="G2669" s="211"/>
      <c r="H2669" s="213" t="s">
        <v>1</v>
      </c>
      <c r="I2669" s="215"/>
      <c r="J2669" s="211"/>
      <c r="K2669" s="211"/>
      <c r="L2669" s="216"/>
      <c r="M2669" s="217"/>
      <c r="N2669" s="218"/>
      <c r="O2669" s="218"/>
      <c r="P2669" s="218"/>
      <c r="Q2669" s="218"/>
      <c r="R2669" s="218"/>
      <c r="S2669" s="218"/>
      <c r="T2669" s="219"/>
      <c r="AT2669" s="220" t="s">
        <v>283</v>
      </c>
      <c r="AU2669" s="220" t="s">
        <v>291</v>
      </c>
      <c r="AV2669" s="13" t="s">
        <v>16</v>
      </c>
      <c r="AW2669" s="13" t="s">
        <v>32</v>
      </c>
      <c r="AX2669" s="13" t="s">
        <v>76</v>
      </c>
      <c r="AY2669" s="220" t="s">
        <v>272</v>
      </c>
    </row>
    <row r="2670" spans="1:65" s="14" customFormat="1" ht="11.25">
      <c r="B2670" s="221"/>
      <c r="C2670" s="222"/>
      <c r="D2670" s="212" t="s">
        <v>283</v>
      </c>
      <c r="E2670" s="223" t="s">
        <v>1</v>
      </c>
      <c r="F2670" s="224" t="s">
        <v>2306</v>
      </c>
      <c r="G2670" s="222"/>
      <c r="H2670" s="225">
        <v>14.48</v>
      </c>
      <c r="I2670" s="226"/>
      <c r="J2670" s="222"/>
      <c r="K2670" s="222"/>
      <c r="L2670" s="227"/>
      <c r="M2670" s="228"/>
      <c r="N2670" s="229"/>
      <c r="O2670" s="229"/>
      <c r="P2670" s="229"/>
      <c r="Q2670" s="229"/>
      <c r="R2670" s="229"/>
      <c r="S2670" s="229"/>
      <c r="T2670" s="230"/>
      <c r="AT2670" s="231" t="s">
        <v>283</v>
      </c>
      <c r="AU2670" s="231" t="s">
        <v>291</v>
      </c>
      <c r="AV2670" s="14" t="s">
        <v>84</v>
      </c>
      <c r="AW2670" s="14" t="s">
        <v>32</v>
      </c>
      <c r="AX2670" s="14" t="s">
        <v>76</v>
      </c>
      <c r="AY2670" s="231" t="s">
        <v>272</v>
      </c>
    </row>
    <row r="2671" spans="1:65" s="2" customFormat="1" ht="44.25" customHeight="1">
      <c r="A2671" s="34"/>
      <c r="B2671" s="35"/>
      <c r="C2671" s="192" t="s">
        <v>2307</v>
      </c>
      <c r="D2671" s="192" t="s">
        <v>274</v>
      </c>
      <c r="E2671" s="193" t="s">
        <v>2308</v>
      </c>
      <c r="F2671" s="194" t="s">
        <v>2309</v>
      </c>
      <c r="G2671" s="195" t="s">
        <v>156</v>
      </c>
      <c r="H2671" s="196">
        <v>461.92</v>
      </c>
      <c r="I2671" s="197"/>
      <c r="J2671" s="198">
        <f>ROUND(I2671*H2671,2)</f>
        <v>0</v>
      </c>
      <c r="K2671" s="194" t="s">
        <v>1</v>
      </c>
      <c r="L2671" s="39"/>
      <c r="M2671" s="199" t="s">
        <v>1</v>
      </c>
      <c r="N2671" s="200" t="s">
        <v>41</v>
      </c>
      <c r="O2671" s="71"/>
      <c r="P2671" s="201">
        <f>O2671*H2671</f>
        <v>0</v>
      </c>
      <c r="Q2671" s="201">
        <v>0.18</v>
      </c>
      <c r="R2671" s="201">
        <f>Q2671*H2671</f>
        <v>83.145600000000002</v>
      </c>
      <c r="S2671" s="201">
        <v>0</v>
      </c>
      <c r="T2671" s="202">
        <f>S2671*H2671</f>
        <v>0</v>
      </c>
      <c r="U2671" s="34"/>
      <c r="V2671" s="34"/>
      <c r="W2671" s="34"/>
      <c r="X2671" s="34"/>
      <c r="Y2671" s="34"/>
      <c r="Z2671" s="34"/>
      <c r="AA2671" s="34"/>
      <c r="AB2671" s="34"/>
      <c r="AC2671" s="34"/>
      <c r="AD2671" s="34"/>
      <c r="AE2671" s="34"/>
      <c r="AR2671" s="203" t="s">
        <v>279</v>
      </c>
      <c r="AT2671" s="203" t="s">
        <v>274</v>
      </c>
      <c r="AU2671" s="203" t="s">
        <v>291</v>
      </c>
      <c r="AY2671" s="17" t="s">
        <v>272</v>
      </c>
      <c r="BE2671" s="204">
        <f>IF(N2671="základní",J2671,0)</f>
        <v>0</v>
      </c>
      <c r="BF2671" s="204">
        <f>IF(N2671="snížená",J2671,0)</f>
        <v>0</v>
      </c>
      <c r="BG2671" s="204">
        <f>IF(N2671="zákl. přenesená",J2671,0)</f>
        <v>0</v>
      </c>
      <c r="BH2671" s="204">
        <f>IF(N2671="sníž. přenesená",J2671,0)</f>
        <v>0</v>
      </c>
      <c r="BI2671" s="204">
        <f>IF(N2671="nulová",J2671,0)</f>
        <v>0</v>
      </c>
      <c r="BJ2671" s="17" t="s">
        <v>16</v>
      </c>
      <c r="BK2671" s="204">
        <f>ROUND(I2671*H2671,2)</f>
        <v>0</v>
      </c>
      <c r="BL2671" s="17" t="s">
        <v>279</v>
      </c>
      <c r="BM2671" s="203" t="s">
        <v>2310</v>
      </c>
    </row>
    <row r="2672" spans="1:65" s="13" customFormat="1" ht="22.5">
      <c r="B2672" s="210"/>
      <c r="C2672" s="211"/>
      <c r="D2672" s="212" t="s">
        <v>283</v>
      </c>
      <c r="E2672" s="213" t="s">
        <v>1</v>
      </c>
      <c r="F2672" s="214" t="s">
        <v>2311</v>
      </c>
      <c r="G2672" s="211"/>
      <c r="H2672" s="213" t="s">
        <v>1</v>
      </c>
      <c r="I2672" s="215"/>
      <c r="J2672" s="211"/>
      <c r="K2672" s="211"/>
      <c r="L2672" s="216"/>
      <c r="M2672" s="217"/>
      <c r="N2672" s="218"/>
      <c r="O2672" s="218"/>
      <c r="P2672" s="218"/>
      <c r="Q2672" s="218"/>
      <c r="R2672" s="218"/>
      <c r="S2672" s="218"/>
      <c r="T2672" s="219"/>
      <c r="AT2672" s="220" t="s">
        <v>283</v>
      </c>
      <c r="AU2672" s="220" t="s">
        <v>291</v>
      </c>
      <c r="AV2672" s="13" t="s">
        <v>16</v>
      </c>
      <c r="AW2672" s="13" t="s">
        <v>32</v>
      </c>
      <c r="AX2672" s="13" t="s">
        <v>76</v>
      </c>
      <c r="AY2672" s="220" t="s">
        <v>272</v>
      </c>
    </row>
    <row r="2673" spans="2:51" s="13" customFormat="1" ht="11.25">
      <c r="B2673" s="210"/>
      <c r="C2673" s="211"/>
      <c r="D2673" s="212" t="s">
        <v>283</v>
      </c>
      <c r="E2673" s="213" t="s">
        <v>1</v>
      </c>
      <c r="F2673" s="214" t="s">
        <v>285</v>
      </c>
      <c r="G2673" s="211"/>
      <c r="H2673" s="213" t="s">
        <v>1</v>
      </c>
      <c r="I2673" s="215"/>
      <c r="J2673" s="211"/>
      <c r="K2673" s="211"/>
      <c r="L2673" s="216"/>
      <c r="M2673" s="217"/>
      <c r="N2673" s="218"/>
      <c r="O2673" s="218"/>
      <c r="P2673" s="218"/>
      <c r="Q2673" s="218"/>
      <c r="R2673" s="218"/>
      <c r="S2673" s="218"/>
      <c r="T2673" s="219"/>
      <c r="AT2673" s="220" t="s">
        <v>283</v>
      </c>
      <c r="AU2673" s="220" t="s">
        <v>291</v>
      </c>
      <c r="AV2673" s="13" t="s">
        <v>16</v>
      </c>
      <c r="AW2673" s="13" t="s">
        <v>32</v>
      </c>
      <c r="AX2673" s="13" t="s">
        <v>76</v>
      </c>
      <c r="AY2673" s="220" t="s">
        <v>272</v>
      </c>
    </row>
    <row r="2674" spans="2:51" s="13" customFormat="1" ht="11.25">
      <c r="B2674" s="210"/>
      <c r="C2674" s="211"/>
      <c r="D2674" s="212" t="s">
        <v>283</v>
      </c>
      <c r="E2674" s="213" t="s">
        <v>1</v>
      </c>
      <c r="F2674" s="214" t="s">
        <v>2312</v>
      </c>
      <c r="G2674" s="211"/>
      <c r="H2674" s="213" t="s">
        <v>1</v>
      </c>
      <c r="I2674" s="215"/>
      <c r="J2674" s="211"/>
      <c r="K2674" s="211"/>
      <c r="L2674" s="216"/>
      <c r="M2674" s="217"/>
      <c r="N2674" s="218"/>
      <c r="O2674" s="218"/>
      <c r="P2674" s="218"/>
      <c r="Q2674" s="218"/>
      <c r="R2674" s="218"/>
      <c r="S2674" s="218"/>
      <c r="T2674" s="219"/>
      <c r="AT2674" s="220" t="s">
        <v>283</v>
      </c>
      <c r="AU2674" s="220" t="s">
        <v>291</v>
      </c>
      <c r="AV2674" s="13" t="s">
        <v>16</v>
      </c>
      <c r="AW2674" s="13" t="s">
        <v>32</v>
      </c>
      <c r="AX2674" s="13" t="s">
        <v>76</v>
      </c>
      <c r="AY2674" s="220" t="s">
        <v>272</v>
      </c>
    </row>
    <row r="2675" spans="2:51" s="13" customFormat="1" ht="11.25">
      <c r="B2675" s="210"/>
      <c r="C2675" s="211"/>
      <c r="D2675" s="212" t="s">
        <v>283</v>
      </c>
      <c r="E2675" s="213" t="s">
        <v>1</v>
      </c>
      <c r="F2675" s="214" t="s">
        <v>831</v>
      </c>
      <c r="G2675" s="211"/>
      <c r="H2675" s="213" t="s">
        <v>1</v>
      </c>
      <c r="I2675" s="215"/>
      <c r="J2675" s="211"/>
      <c r="K2675" s="211"/>
      <c r="L2675" s="216"/>
      <c r="M2675" s="217"/>
      <c r="N2675" s="218"/>
      <c r="O2675" s="218"/>
      <c r="P2675" s="218"/>
      <c r="Q2675" s="218"/>
      <c r="R2675" s="218"/>
      <c r="S2675" s="218"/>
      <c r="T2675" s="219"/>
      <c r="AT2675" s="220" t="s">
        <v>283</v>
      </c>
      <c r="AU2675" s="220" t="s">
        <v>291</v>
      </c>
      <c r="AV2675" s="13" t="s">
        <v>16</v>
      </c>
      <c r="AW2675" s="13" t="s">
        <v>32</v>
      </c>
      <c r="AX2675" s="13" t="s">
        <v>76</v>
      </c>
      <c r="AY2675" s="220" t="s">
        <v>272</v>
      </c>
    </row>
    <row r="2676" spans="2:51" s="14" customFormat="1" ht="11.25">
      <c r="B2676" s="221"/>
      <c r="C2676" s="222"/>
      <c r="D2676" s="212" t="s">
        <v>283</v>
      </c>
      <c r="E2676" s="223" t="s">
        <v>1</v>
      </c>
      <c r="F2676" s="224" t="s">
        <v>2313</v>
      </c>
      <c r="G2676" s="222"/>
      <c r="H2676" s="225">
        <v>7.54</v>
      </c>
      <c r="I2676" s="226"/>
      <c r="J2676" s="222"/>
      <c r="K2676" s="222"/>
      <c r="L2676" s="227"/>
      <c r="M2676" s="228"/>
      <c r="N2676" s="229"/>
      <c r="O2676" s="229"/>
      <c r="P2676" s="229"/>
      <c r="Q2676" s="229"/>
      <c r="R2676" s="229"/>
      <c r="S2676" s="229"/>
      <c r="T2676" s="230"/>
      <c r="AT2676" s="231" t="s">
        <v>283</v>
      </c>
      <c r="AU2676" s="231" t="s">
        <v>291</v>
      </c>
      <c r="AV2676" s="14" t="s">
        <v>84</v>
      </c>
      <c r="AW2676" s="14" t="s">
        <v>32</v>
      </c>
      <c r="AX2676" s="14" t="s">
        <v>76</v>
      </c>
      <c r="AY2676" s="231" t="s">
        <v>272</v>
      </c>
    </row>
    <row r="2677" spans="2:51" s="14" customFormat="1" ht="11.25">
      <c r="B2677" s="221"/>
      <c r="C2677" s="222"/>
      <c r="D2677" s="212" t="s">
        <v>283</v>
      </c>
      <c r="E2677" s="223" t="s">
        <v>1</v>
      </c>
      <c r="F2677" s="224" t="s">
        <v>2314</v>
      </c>
      <c r="G2677" s="222"/>
      <c r="H2677" s="225">
        <v>5.24</v>
      </c>
      <c r="I2677" s="226"/>
      <c r="J2677" s="222"/>
      <c r="K2677" s="222"/>
      <c r="L2677" s="227"/>
      <c r="M2677" s="228"/>
      <c r="N2677" s="229"/>
      <c r="O2677" s="229"/>
      <c r="P2677" s="229"/>
      <c r="Q2677" s="229"/>
      <c r="R2677" s="229"/>
      <c r="S2677" s="229"/>
      <c r="T2677" s="230"/>
      <c r="AT2677" s="231" t="s">
        <v>283</v>
      </c>
      <c r="AU2677" s="231" t="s">
        <v>291</v>
      </c>
      <c r="AV2677" s="14" t="s">
        <v>84</v>
      </c>
      <c r="AW2677" s="14" t="s">
        <v>32</v>
      </c>
      <c r="AX2677" s="14" t="s">
        <v>76</v>
      </c>
      <c r="AY2677" s="231" t="s">
        <v>272</v>
      </c>
    </row>
    <row r="2678" spans="2:51" s="14" customFormat="1" ht="11.25">
      <c r="B2678" s="221"/>
      <c r="C2678" s="222"/>
      <c r="D2678" s="212" t="s">
        <v>283</v>
      </c>
      <c r="E2678" s="223" t="s">
        <v>1</v>
      </c>
      <c r="F2678" s="224" t="s">
        <v>2315</v>
      </c>
      <c r="G2678" s="222"/>
      <c r="H2678" s="225">
        <v>5.18</v>
      </c>
      <c r="I2678" s="226"/>
      <c r="J2678" s="222"/>
      <c r="K2678" s="222"/>
      <c r="L2678" s="227"/>
      <c r="M2678" s="228"/>
      <c r="N2678" s="229"/>
      <c r="O2678" s="229"/>
      <c r="P2678" s="229"/>
      <c r="Q2678" s="229"/>
      <c r="R2678" s="229"/>
      <c r="S2678" s="229"/>
      <c r="T2678" s="230"/>
      <c r="AT2678" s="231" t="s">
        <v>283</v>
      </c>
      <c r="AU2678" s="231" t="s">
        <v>291</v>
      </c>
      <c r="AV2678" s="14" t="s">
        <v>84</v>
      </c>
      <c r="AW2678" s="14" t="s">
        <v>32</v>
      </c>
      <c r="AX2678" s="14" t="s">
        <v>76</v>
      </c>
      <c r="AY2678" s="231" t="s">
        <v>272</v>
      </c>
    </row>
    <row r="2679" spans="2:51" s="14" customFormat="1" ht="11.25">
      <c r="B2679" s="221"/>
      <c r="C2679" s="222"/>
      <c r="D2679" s="212" t="s">
        <v>283</v>
      </c>
      <c r="E2679" s="223" t="s">
        <v>1</v>
      </c>
      <c r="F2679" s="224" t="s">
        <v>2316</v>
      </c>
      <c r="G2679" s="222"/>
      <c r="H2679" s="225">
        <v>5.18</v>
      </c>
      <c r="I2679" s="226"/>
      <c r="J2679" s="222"/>
      <c r="K2679" s="222"/>
      <c r="L2679" s="227"/>
      <c r="M2679" s="228"/>
      <c r="N2679" s="229"/>
      <c r="O2679" s="229"/>
      <c r="P2679" s="229"/>
      <c r="Q2679" s="229"/>
      <c r="R2679" s="229"/>
      <c r="S2679" s="229"/>
      <c r="T2679" s="230"/>
      <c r="AT2679" s="231" t="s">
        <v>283</v>
      </c>
      <c r="AU2679" s="231" t="s">
        <v>291</v>
      </c>
      <c r="AV2679" s="14" t="s">
        <v>84</v>
      </c>
      <c r="AW2679" s="14" t="s">
        <v>32</v>
      </c>
      <c r="AX2679" s="14" t="s">
        <v>76</v>
      </c>
      <c r="AY2679" s="231" t="s">
        <v>272</v>
      </c>
    </row>
    <row r="2680" spans="2:51" s="14" customFormat="1" ht="11.25">
      <c r="B2680" s="221"/>
      <c r="C2680" s="222"/>
      <c r="D2680" s="212" t="s">
        <v>283</v>
      </c>
      <c r="E2680" s="223" t="s">
        <v>1</v>
      </c>
      <c r="F2680" s="224" t="s">
        <v>2317</v>
      </c>
      <c r="G2680" s="222"/>
      <c r="H2680" s="225">
        <v>12.09</v>
      </c>
      <c r="I2680" s="226"/>
      <c r="J2680" s="222"/>
      <c r="K2680" s="222"/>
      <c r="L2680" s="227"/>
      <c r="M2680" s="228"/>
      <c r="N2680" s="229"/>
      <c r="O2680" s="229"/>
      <c r="P2680" s="229"/>
      <c r="Q2680" s="229"/>
      <c r="R2680" s="229"/>
      <c r="S2680" s="229"/>
      <c r="T2680" s="230"/>
      <c r="AT2680" s="231" t="s">
        <v>283</v>
      </c>
      <c r="AU2680" s="231" t="s">
        <v>291</v>
      </c>
      <c r="AV2680" s="14" t="s">
        <v>84</v>
      </c>
      <c r="AW2680" s="14" t="s">
        <v>32</v>
      </c>
      <c r="AX2680" s="14" t="s">
        <v>76</v>
      </c>
      <c r="AY2680" s="231" t="s">
        <v>272</v>
      </c>
    </row>
    <row r="2681" spans="2:51" s="14" customFormat="1" ht="11.25">
      <c r="B2681" s="221"/>
      <c r="C2681" s="222"/>
      <c r="D2681" s="212" t="s">
        <v>283</v>
      </c>
      <c r="E2681" s="223" t="s">
        <v>1</v>
      </c>
      <c r="F2681" s="224" t="s">
        <v>2318</v>
      </c>
      <c r="G2681" s="222"/>
      <c r="H2681" s="225">
        <v>15.025</v>
      </c>
      <c r="I2681" s="226"/>
      <c r="J2681" s="222"/>
      <c r="K2681" s="222"/>
      <c r="L2681" s="227"/>
      <c r="M2681" s="228"/>
      <c r="N2681" s="229"/>
      <c r="O2681" s="229"/>
      <c r="P2681" s="229"/>
      <c r="Q2681" s="229"/>
      <c r="R2681" s="229"/>
      <c r="S2681" s="229"/>
      <c r="T2681" s="230"/>
      <c r="AT2681" s="231" t="s">
        <v>283</v>
      </c>
      <c r="AU2681" s="231" t="s">
        <v>291</v>
      </c>
      <c r="AV2681" s="14" t="s">
        <v>84</v>
      </c>
      <c r="AW2681" s="14" t="s">
        <v>32</v>
      </c>
      <c r="AX2681" s="14" t="s">
        <v>76</v>
      </c>
      <c r="AY2681" s="231" t="s">
        <v>272</v>
      </c>
    </row>
    <row r="2682" spans="2:51" s="14" customFormat="1" ht="11.25">
      <c r="B2682" s="221"/>
      <c r="C2682" s="222"/>
      <c r="D2682" s="212" t="s">
        <v>283</v>
      </c>
      <c r="E2682" s="223" t="s">
        <v>1</v>
      </c>
      <c r="F2682" s="224" t="s">
        <v>2319</v>
      </c>
      <c r="G2682" s="222"/>
      <c r="H2682" s="225">
        <v>15.1</v>
      </c>
      <c r="I2682" s="226"/>
      <c r="J2682" s="222"/>
      <c r="K2682" s="222"/>
      <c r="L2682" s="227"/>
      <c r="M2682" s="228"/>
      <c r="N2682" s="229"/>
      <c r="O2682" s="229"/>
      <c r="P2682" s="229"/>
      <c r="Q2682" s="229"/>
      <c r="R2682" s="229"/>
      <c r="S2682" s="229"/>
      <c r="T2682" s="230"/>
      <c r="AT2682" s="231" t="s">
        <v>283</v>
      </c>
      <c r="AU2682" s="231" t="s">
        <v>291</v>
      </c>
      <c r="AV2682" s="14" t="s">
        <v>84</v>
      </c>
      <c r="AW2682" s="14" t="s">
        <v>32</v>
      </c>
      <c r="AX2682" s="14" t="s">
        <v>76</v>
      </c>
      <c r="AY2682" s="231" t="s">
        <v>272</v>
      </c>
    </row>
    <row r="2683" spans="2:51" s="14" customFormat="1" ht="11.25">
      <c r="B2683" s="221"/>
      <c r="C2683" s="222"/>
      <c r="D2683" s="212" t="s">
        <v>283</v>
      </c>
      <c r="E2683" s="223" t="s">
        <v>1</v>
      </c>
      <c r="F2683" s="224" t="s">
        <v>2320</v>
      </c>
      <c r="G2683" s="222"/>
      <c r="H2683" s="225">
        <v>8.9</v>
      </c>
      <c r="I2683" s="226"/>
      <c r="J2683" s="222"/>
      <c r="K2683" s="222"/>
      <c r="L2683" s="227"/>
      <c r="M2683" s="228"/>
      <c r="N2683" s="229"/>
      <c r="O2683" s="229"/>
      <c r="P2683" s="229"/>
      <c r="Q2683" s="229"/>
      <c r="R2683" s="229"/>
      <c r="S2683" s="229"/>
      <c r="T2683" s="230"/>
      <c r="AT2683" s="231" t="s">
        <v>283</v>
      </c>
      <c r="AU2683" s="231" t="s">
        <v>291</v>
      </c>
      <c r="AV2683" s="14" t="s">
        <v>84</v>
      </c>
      <c r="AW2683" s="14" t="s">
        <v>32</v>
      </c>
      <c r="AX2683" s="14" t="s">
        <v>76</v>
      </c>
      <c r="AY2683" s="231" t="s">
        <v>272</v>
      </c>
    </row>
    <row r="2684" spans="2:51" s="14" customFormat="1" ht="11.25">
      <c r="B2684" s="221"/>
      <c r="C2684" s="222"/>
      <c r="D2684" s="212" t="s">
        <v>283</v>
      </c>
      <c r="E2684" s="223" t="s">
        <v>1</v>
      </c>
      <c r="F2684" s="224" t="s">
        <v>2321</v>
      </c>
      <c r="G2684" s="222"/>
      <c r="H2684" s="225">
        <v>89.21</v>
      </c>
      <c r="I2684" s="226"/>
      <c r="J2684" s="222"/>
      <c r="K2684" s="222"/>
      <c r="L2684" s="227"/>
      <c r="M2684" s="228"/>
      <c r="N2684" s="229"/>
      <c r="O2684" s="229"/>
      <c r="P2684" s="229"/>
      <c r="Q2684" s="229"/>
      <c r="R2684" s="229"/>
      <c r="S2684" s="229"/>
      <c r="T2684" s="230"/>
      <c r="AT2684" s="231" t="s">
        <v>283</v>
      </c>
      <c r="AU2684" s="231" t="s">
        <v>291</v>
      </c>
      <c r="AV2684" s="14" t="s">
        <v>84</v>
      </c>
      <c r="AW2684" s="14" t="s">
        <v>32</v>
      </c>
      <c r="AX2684" s="14" t="s">
        <v>76</v>
      </c>
      <c r="AY2684" s="231" t="s">
        <v>272</v>
      </c>
    </row>
    <row r="2685" spans="2:51" s="14" customFormat="1" ht="11.25">
      <c r="B2685" s="221"/>
      <c r="C2685" s="222"/>
      <c r="D2685" s="212" t="s">
        <v>283</v>
      </c>
      <c r="E2685" s="223" t="s">
        <v>1</v>
      </c>
      <c r="F2685" s="224" t="s">
        <v>2322</v>
      </c>
      <c r="G2685" s="222"/>
      <c r="H2685" s="225">
        <v>13.824999999999999</v>
      </c>
      <c r="I2685" s="226"/>
      <c r="J2685" s="222"/>
      <c r="K2685" s="222"/>
      <c r="L2685" s="227"/>
      <c r="M2685" s="228"/>
      <c r="N2685" s="229"/>
      <c r="O2685" s="229"/>
      <c r="P2685" s="229"/>
      <c r="Q2685" s="229"/>
      <c r="R2685" s="229"/>
      <c r="S2685" s="229"/>
      <c r="T2685" s="230"/>
      <c r="AT2685" s="231" t="s">
        <v>283</v>
      </c>
      <c r="AU2685" s="231" t="s">
        <v>291</v>
      </c>
      <c r="AV2685" s="14" t="s">
        <v>84</v>
      </c>
      <c r="AW2685" s="14" t="s">
        <v>32</v>
      </c>
      <c r="AX2685" s="14" t="s">
        <v>76</v>
      </c>
      <c r="AY2685" s="231" t="s">
        <v>272</v>
      </c>
    </row>
    <row r="2686" spans="2:51" s="14" customFormat="1" ht="11.25">
      <c r="B2686" s="221"/>
      <c r="C2686" s="222"/>
      <c r="D2686" s="212" t="s">
        <v>283</v>
      </c>
      <c r="E2686" s="223" t="s">
        <v>1</v>
      </c>
      <c r="F2686" s="224" t="s">
        <v>2323</v>
      </c>
      <c r="G2686" s="222"/>
      <c r="H2686" s="225">
        <v>12.375</v>
      </c>
      <c r="I2686" s="226"/>
      <c r="J2686" s="222"/>
      <c r="K2686" s="222"/>
      <c r="L2686" s="227"/>
      <c r="M2686" s="228"/>
      <c r="N2686" s="229"/>
      <c r="O2686" s="229"/>
      <c r="P2686" s="229"/>
      <c r="Q2686" s="229"/>
      <c r="R2686" s="229"/>
      <c r="S2686" s="229"/>
      <c r="T2686" s="230"/>
      <c r="AT2686" s="231" t="s">
        <v>283</v>
      </c>
      <c r="AU2686" s="231" t="s">
        <v>291</v>
      </c>
      <c r="AV2686" s="14" t="s">
        <v>84</v>
      </c>
      <c r="AW2686" s="14" t="s">
        <v>32</v>
      </c>
      <c r="AX2686" s="14" t="s">
        <v>76</v>
      </c>
      <c r="AY2686" s="231" t="s">
        <v>272</v>
      </c>
    </row>
    <row r="2687" spans="2:51" s="14" customFormat="1" ht="11.25">
      <c r="B2687" s="221"/>
      <c r="C2687" s="222"/>
      <c r="D2687" s="212" t="s">
        <v>283</v>
      </c>
      <c r="E2687" s="223" t="s">
        <v>1</v>
      </c>
      <c r="F2687" s="224" t="s">
        <v>2324</v>
      </c>
      <c r="G2687" s="222"/>
      <c r="H2687" s="225">
        <v>12.275</v>
      </c>
      <c r="I2687" s="226"/>
      <c r="J2687" s="222"/>
      <c r="K2687" s="222"/>
      <c r="L2687" s="227"/>
      <c r="M2687" s="228"/>
      <c r="N2687" s="229"/>
      <c r="O2687" s="229"/>
      <c r="P2687" s="229"/>
      <c r="Q2687" s="229"/>
      <c r="R2687" s="229"/>
      <c r="S2687" s="229"/>
      <c r="T2687" s="230"/>
      <c r="AT2687" s="231" t="s">
        <v>283</v>
      </c>
      <c r="AU2687" s="231" t="s">
        <v>291</v>
      </c>
      <c r="AV2687" s="14" t="s">
        <v>84</v>
      </c>
      <c r="AW2687" s="14" t="s">
        <v>32</v>
      </c>
      <c r="AX2687" s="14" t="s">
        <v>76</v>
      </c>
      <c r="AY2687" s="231" t="s">
        <v>272</v>
      </c>
    </row>
    <row r="2688" spans="2:51" s="14" customFormat="1" ht="11.25">
      <c r="B2688" s="221"/>
      <c r="C2688" s="222"/>
      <c r="D2688" s="212" t="s">
        <v>283</v>
      </c>
      <c r="E2688" s="223" t="s">
        <v>1</v>
      </c>
      <c r="F2688" s="224" t="s">
        <v>2325</v>
      </c>
      <c r="G2688" s="222"/>
      <c r="H2688" s="225">
        <v>12.275</v>
      </c>
      <c r="I2688" s="226"/>
      <c r="J2688" s="222"/>
      <c r="K2688" s="222"/>
      <c r="L2688" s="227"/>
      <c r="M2688" s="228"/>
      <c r="N2688" s="229"/>
      <c r="O2688" s="229"/>
      <c r="P2688" s="229"/>
      <c r="Q2688" s="229"/>
      <c r="R2688" s="229"/>
      <c r="S2688" s="229"/>
      <c r="T2688" s="230"/>
      <c r="AT2688" s="231" t="s">
        <v>283</v>
      </c>
      <c r="AU2688" s="231" t="s">
        <v>291</v>
      </c>
      <c r="AV2688" s="14" t="s">
        <v>84</v>
      </c>
      <c r="AW2688" s="14" t="s">
        <v>32</v>
      </c>
      <c r="AX2688" s="14" t="s">
        <v>76</v>
      </c>
      <c r="AY2688" s="231" t="s">
        <v>272</v>
      </c>
    </row>
    <row r="2689" spans="2:51" s="14" customFormat="1" ht="11.25">
      <c r="B2689" s="221"/>
      <c r="C2689" s="222"/>
      <c r="D2689" s="212" t="s">
        <v>283</v>
      </c>
      <c r="E2689" s="223" t="s">
        <v>1</v>
      </c>
      <c r="F2689" s="224" t="s">
        <v>2326</v>
      </c>
      <c r="G2689" s="222"/>
      <c r="H2689" s="225">
        <v>12.2</v>
      </c>
      <c r="I2689" s="226"/>
      <c r="J2689" s="222"/>
      <c r="K2689" s="222"/>
      <c r="L2689" s="227"/>
      <c r="M2689" s="228"/>
      <c r="N2689" s="229"/>
      <c r="O2689" s="229"/>
      <c r="P2689" s="229"/>
      <c r="Q2689" s="229"/>
      <c r="R2689" s="229"/>
      <c r="S2689" s="229"/>
      <c r="T2689" s="230"/>
      <c r="AT2689" s="231" t="s">
        <v>283</v>
      </c>
      <c r="AU2689" s="231" t="s">
        <v>291</v>
      </c>
      <c r="AV2689" s="14" t="s">
        <v>84</v>
      </c>
      <c r="AW2689" s="14" t="s">
        <v>32</v>
      </c>
      <c r="AX2689" s="14" t="s">
        <v>76</v>
      </c>
      <c r="AY2689" s="231" t="s">
        <v>272</v>
      </c>
    </row>
    <row r="2690" spans="2:51" s="14" customFormat="1" ht="11.25">
      <c r="B2690" s="221"/>
      <c r="C2690" s="222"/>
      <c r="D2690" s="212" t="s">
        <v>283</v>
      </c>
      <c r="E2690" s="223" t="s">
        <v>1</v>
      </c>
      <c r="F2690" s="224" t="s">
        <v>2327</v>
      </c>
      <c r="G2690" s="222"/>
      <c r="H2690" s="225">
        <v>12.125</v>
      </c>
      <c r="I2690" s="226"/>
      <c r="J2690" s="222"/>
      <c r="K2690" s="222"/>
      <c r="L2690" s="227"/>
      <c r="M2690" s="228"/>
      <c r="N2690" s="229"/>
      <c r="O2690" s="229"/>
      <c r="P2690" s="229"/>
      <c r="Q2690" s="229"/>
      <c r="R2690" s="229"/>
      <c r="S2690" s="229"/>
      <c r="T2690" s="230"/>
      <c r="AT2690" s="231" t="s">
        <v>283</v>
      </c>
      <c r="AU2690" s="231" t="s">
        <v>291</v>
      </c>
      <c r="AV2690" s="14" t="s">
        <v>84</v>
      </c>
      <c r="AW2690" s="14" t="s">
        <v>32</v>
      </c>
      <c r="AX2690" s="14" t="s">
        <v>76</v>
      </c>
      <c r="AY2690" s="231" t="s">
        <v>272</v>
      </c>
    </row>
    <row r="2691" spans="2:51" s="14" customFormat="1" ht="11.25">
      <c r="B2691" s="221"/>
      <c r="C2691" s="222"/>
      <c r="D2691" s="212" t="s">
        <v>283</v>
      </c>
      <c r="E2691" s="223" t="s">
        <v>1</v>
      </c>
      <c r="F2691" s="224" t="s">
        <v>2328</v>
      </c>
      <c r="G2691" s="222"/>
      <c r="H2691" s="225">
        <v>12.475</v>
      </c>
      <c r="I2691" s="226"/>
      <c r="J2691" s="222"/>
      <c r="K2691" s="222"/>
      <c r="L2691" s="227"/>
      <c r="M2691" s="228"/>
      <c r="N2691" s="229"/>
      <c r="O2691" s="229"/>
      <c r="P2691" s="229"/>
      <c r="Q2691" s="229"/>
      <c r="R2691" s="229"/>
      <c r="S2691" s="229"/>
      <c r="T2691" s="230"/>
      <c r="AT2691" s="231" t="s">
        <v>283</v>
      </c>
      <c r="AU2691" s="231" t="s">
        <v>291</v>
      </c>
      <c r="AV2691" s="14" t="s">
        <v>84</v>
      </c>
      <c r="AW2691" s="14" t="s">
        <v>32</v>
      </c>
      <c r="AX2691" s="14" t="s">
        <v>76</v>
      </c>
      <c r="AY2691" s="231" t="s">
        <v>272</v>
      </c>
    </row>
    <row r="2692" spans="2:51" s="14" customFormat="1" ht="11.25">
      <c r="B2692" s="221"/>
      <c r="C2692" s="222"/>
      <c r="D2692" s="212" t="s">
        <v>283</v>
      </c>
      <c r="E2692" s="223" t="s">
        <v>1</v>
      </c>
      <c r="F2692" s="224" t="s">
        <v>2329</v>
      </c>
      <c r="G2692" s="222"/>
      <c r="H2692" s="225">
        <v>12.55</v>
      </c>
      <c r="I2692" s="226"/>
      <c r="J2692" s="222"/>
      <c r="K2692" s="222"/>
      <c r="L2692" s="227"/>
      <c r="M2692" s="228"/>
      <c r="N2692" s="229"/>
      <c r="O2692" s="229"/>
      <c r="P2692" s="229"/>
      <c r="Q2692" s="229"/>
      <c r="R2692" s="229"/>
      <c r="S2692" s="229"/>
      <c r="T2692" s="230"/>
      <c r="AT2692" s="231" t="s">
        <v>283</v>
      </c>
      <c r="AU2692" s="231" t="s">
        <v>291</v>
      </c>
      <c r="AV2692" s="14" t="s">
        <v>84</v>
      </c>
      <c r="AW2692" s="14" t="s">
        <v>32</v>
      </c>
      <c r="AX2692" s="14" t="s">
        <v>76</v>
      </c>
      <c r="AY2692" s="231" t="s">
        <v>272</v>
      </c>
    </row>
    <row r="2693" spans="2:51" s="14" customFormat="1" ht="11.25">
      <c r="B2693" s="221"/>
      <c r="C2693" s="222"/>
      <c r="D2693" s="212" t="s">
        <v>283</v>
      </c>
      <c r="E2693" s="223" t="s">
        <v>1</v>
      </c>
      <c r="F2693" s="224" t="s">
        <v>2330</v>
      </c>
      <c r="G2693" s="222"/>
      <c r="H2693" s="225">
        <v>2.77</v>
      </c>
      <c r="I2693" s="226"/>
      <c r="J2693" s="222"/>
      <c r="K2693" s="222"/>
      <c r="L2693" s="227"/>
      <c r="M2693" s="228"/>
      <c r="N2693" s="229"/>
      <c r="O2693" s="229"/>
      <c r="P2693" s="229"/>
      <c r="Q2693" s="229"/>
      <c r="R2693" s="229"/>
      <c r="S2693" s="229"/>
      <c r="T2693" s="230"/>
      <c r="AT2693" s="231" t="s">
        <v>283</v>
      </c>
      <c r="AU2693" s="231" t="s">
        <v>291</v>
      </c>
      <c r="AV2693" s="14" t="s">
        <v>84</v>
      </c>
      <c r="AW2693" s="14" t="s">
        <v>32</v>
      </c>
      <c r="AX2693" s="14" t="s">
        <v>76</v>
      </c>
      <c r="AY2693" s="231" t="s">
        <v>272</v>
      </c>
    </row>
    <row r="2694" spans="2:51" s="14" customFormat="1" ht="11.25">
      <c r="B2694" s="221"/>
      <c r="C2694" s="222"/>
      <c r="D2694" s="212" t="s">
        <v>283</v>
      </c>
      <c r="E2694" s="223" t="s">
        <v>1</v>
      </c>
      <c r="F2694" s="224" t="s">
        <v>2331</v>
      </c>
      <c r="G2694" s="222"/>
      <c r="H2694" s="225">
        <v>32.03</v>
      </c>
      <c r="I2694" s="226"/>
      <c r="J2694" s="222"/>
      <c r="K2694" s="222"/>
      <c r="L2694" s="227"/>
      <c r="M2694" s="228"/>
      <c r="N2694" s="229"/>
      <c r="O2694" s="229"/>
      <c r="P2694" s="229"/>
      <c r="Q2694" s="229"/>
      <c r="R2694" s="229"/>
      <c r="S2694" s="229"/>
      <c r="T2694" s="230"/>
      <c r="AT2694" s="231" t="s">
        <v>283</v>
      </c>
      <c r="AU2694" s="231" t="s">
        <v>291</v>
      </c>
      <c r="AV2694" s="14" t="s">
        <v>84</v>
      </c>
      <c r="AW2694" s="14" t="s">
        <v>32</v>
      </c>
      <c r="AX2694" s="14" t="s">
        <v>76</v>
      </c>
      <c r="AY2694" s="231" t="s">
        <v>272</v>
      </c>
    </row>
    <row r="2695" spans="2:51" s="14" customFormat="1" ht="11.25">
      <c r="B2695" s="221"/>
      <c r="C2695" s="222"/>
      <c r="D2695" s="212" t="s">
        <v>283</v>
      </c>
      <c r="E2695" s="223" t="s">
        <v>1</v>
      </c>
      <c r="F2695" s="224" t="s">
        <v>2332</v>
      </c>
      <c r="G2695" s="222"/>
      <c r="H2695" s="225">
        <v>8.0500000000000007</v>
      </c>
      <c r="I2695" s="226"/>
      <c r="J2695" s="222"/>
      <c r="K2695" s="222"/>
      <c r="L2695" s="227"/>
      <c r="M2695" s="228"/>
      <c r="N2695" s="229"/>
      <c r="O2695" s="229"/>
      <c r="P2695" s="229"/>
      <c r="Q2695" s="229"/>
      <c r="R2695" s="229"/>
      <c r="S2695" s="229"/>
      <c r="T2695" s="230"/>
      <c r="AT2695" s="231" t="s">
        <v>283</v>
      </c>
      <c r="AU2695" s="231" t="s">
        <v>291</v>
      </c>
      <c r="AV2695" s="14" t="s">
        <v>84</v>
      </c>
      <c r="AW2695" s="14" t="s">
        <v>32</v>
      </c>
      <c r="AX2695" s="14" t="s">
        <v>76</v>
      </c>
      <c r="AY2695" s="231" t="s">
        <v>272</v>
      </c>
    </row>
    <row r="2696" spans="2:51" s="14" customFormat="1" ht="11.25">
      <c r="B2696" s="221"/>
      <c r="C2696" s="222"/>
      <c r="D2696" s="212" t="s">
        <v>283</v>
      </c>
      <c r="E2696" s="223" t="s">
        <v>1</v>
      </c>
      <c r="F2696" s="224" t="s">
        <v>2333</v>
      </c>
      <c r="G2696" s="222"/>
      <c r="H2696" s="225">
        <v>6.6</v>
      </c>
      <c r="I2696" s="226"/>
      <c r="J2696" s="222"/>
      <c r="K2696" s="222"/>
      <c r="L2696" s="227"/>
      <c r="M2696" s="228"/>
      <c r="N2696" s="229"/>
      <c r="O2696" s="229"/>
      <c r="P2696" s="229"/>
      <c r="Q2696" s="229"/>
      <c r="R2696" s="229"/>
      <c r="S2696" s="229"/>
      <c r="T2696" s="230"/>
      <c r="AT2696" s="231" t="s">
        <v>283</v>
      </c>
      <c r="AU2696" s="231" t="s">
        <v>291</v>
      </c>
      <c r="AV2696" s="14" t="s">
        <v>84</v>
      </c>
      <c r="AW2696" s="14" t="s">
        <v>32</v>
      </c>
      <c r="AX2696" s="14" t="s">
        <v>76</v>
      </c>
      <c r="AY2696" s="231" t="s">
        <v>272</v>
      </c>
    </row>
    <row r="2697" spans="2:51" s="14" customFormat="1" ht="11.25">
      <c r="B2697" s="221"/>
      <c r="C2697" s="222"/>
      <c r="D2697" s="212" t="s">
        <v>283</v>
      </c>
      <c r="E2697" s="223" t="s">
        <v>1</v>
      </c>
      <c r="F2697" s="224" t="s">
        <v>2334</v>
      </c>
      <c r="G2697" s="222"/>
      <c r="H2697" s="225">
        <v>28.69</v>
      </c>
      <c r="I2697" s="226"/>
      <c r="J2697" s="222"/>
      <c r="K2697" s="222"/>
      <c r="L2697" s="227"/>
      <c r="M2697" s="228"/>
      <c r="N2697" s="229"/>
      <c r="O2697" s="229"/>
      <c r="P2697" s="229"/>
      <c r="Q2697" s="229"/>
      <c r="R2697" s="229"/>
      <c r="S2697" s="229"/>
      <c r="T2697" s="230"/>
      <c r="AT2697" s="231" t="s">
        <v>283</v>
      </c>
      <c r="AU2697" s="231" t="s">
        <v>291</v>
      </c>
      <c r="AV2697" s="14" t="s">
        <v>84</v>
      </c>
      <c r="AW2697" s="14" t="s">
        <v>32</v>
      </c>
      <c r="AX2697" s="14" t="s">
        <v>76</v>
      </c>
      <c r="AY2697" s="231" t="s">
        <v>272</v>
      </c>
    </row>
    <row r="2698" spans="2:51" s="14" customFormat="1" ht="11.25">
      <c r="B2698" s="221"/>
      <c r="C2698" s="222"/>
      <c r="D2698" s="212" t="s">
        <v>283</v>
      </c>
      <c r="E2698" s="223" t="s">
        <v>1</v>
      </c>
      <c r="F2698" s="224" t="s">
        <v>2335</v>
      </c>
      <c r="G2698" s="222"/>
      <c r="H2698" s="225">
        <v>0.59</v>
      </c>
      <c r="I2698" s="226"/>
      <c r="J2698" s="222"/>
      <c r="K2698" s="222"/>
      <c r="L2698" s="227"/>
      <c r="M2698" s="228"/>
      <c r="N2698" s="229"/>
      <c r="O2698" s="229"/>
      <c r="P2698" s="229"/>
      <c r="Q2698" s="229"/>
      <c r="R2698" s="229"/>
      <c r="S2698" s="229"/>
      <c r="T2698" s="230"/>
      <c r="AT2698" s="231" t="s">
        <v>283</v>
      </c>
      <c r="AU2698" s="231" t="s">
        <v>291</v>
      </c>
      <c r="AV2698" s="14" t="s">
        <v>84</v>
      </c>
      <c r="AW2698" s="14" t="s">
        <v>32</v>
      </c>
      <c r="AX2698" s="14" t="s">
        <v>76</v>
      </c>
      <c r="AY2698" s="231" t="s">
        <v>272</v>
      </c>
    </row>
    <row r="2699" spans="2:51" s="13" customFormat="1" ht="11.25">
      <c r="B2699" s="210"/>
      <c r="C2699" s="211"/>
      <c r="D2699" s="212" t="s">
        <v>283</v>
      </c>
      <c r="E2699" s="213" t="s">
        <v>1</v>
      </c>
      <c r="F2699" s="214" t="s">
        <v>285</v>
      </c>
      <c r="G2699" s="211"/>
      <c r="H2699" s="213" t="s">
        <v>1</v>
      </c>
      <c r="I2699" s="215"/>
      <c r="J2699" s="211"/>
      <c r="K2699" s="211"/>
      <c r="L2699" s="216"/>
      <c r="M2699" s="217"/>
      <c r="N2699" s="218"/>
      <c r="O2699" s="218"/>
      <c r="P2699" s="218"/>
      <c r="Q2699" s="218"/>
      <c r="R2699" s="218"/>
      <c r="S2699" s="218"/>
      <c r="T2699" s="219"/>
      <c r="AT2699" s="220" t="s">
        <v>283</v>
      </c>
      <c r="AU2699" s="220" t="s">
        <v>291</v>
      </c>
      <c r="AV2699" s="13" t="s">
        <v>16</v>
      </c>
      <c r="AW2699" s="13" t="s">
        <v>32</v>
      </c>
      <c r="AX2699" s="13" t="s">
        <v>76</v>
      </c>
      <c r="AY2699" s="220" t="s">
        <v>272</v>
      </c>
    </row>
    <row r="2700" spans="2:51" s="13" customFormat="1" ht="11.25">
      <c r="B2700" s="210"/>
      <c r="C2700" s="211"/>
      <c r="D2700" s="212" t="s">
        <v>283</v>
      </c>
      <c r="E2700" s="213" t="s">
        <v>1</v>
      </c>
      <c r="F2700" s="214" t="s">
        <v>2336</v>
      </c>
      <c r="G2700" s="211"/>
      <c r="H2700" s="213" t="s">
        <v>1</v>
      </c>
      <c r="I2700" s="215"/>
      <c r="J2700" s="211"/>
      <c r="K2700" s="211"/>
      <c r="L2700" s="216"/>
      <c r="M2700" s="217"/>
      <c r="N2700" s="218"/>
      <c r="O2700" s="218"/>
      <c r="P2700" s="218"/>
      <c r="Q2700" s="218"/>
      <c r="R2700" s="218"/>
      <c r="S2700" s="218"/>
      <c r="T2700" s="219"/>
      <c r="AT2700" s="220" t="s">
        <v>283</v>
      </c>
      <c r="AU2700" s="220" t="s">
        <v>291</v>
      </c>
      <c r="AV2700" s="13" t="s">
        <v>16</v>
      </c>
      <c r="AW2700" s="13" t="s">
        <v>32</v>
      </c>
      <c r="AX2700" s="13" t="s">
        <v>76</v>
      </c>
      <c r="AY2700" s="220" t="s">
        <v>272</v>
      </c>
    </row>
    <row r="2701" spans="2:51" s="13" customFormat="1" ht="11.25">
      <c r="B2701" s="210"/>
      <c r="C2701" s="211"/>
      <c r="D2701" s="212" t="s">
        <v>283</v>
      </c>
      <c r="E2701" s="213" t="s">
        <v>1</v>
      </c>
      <c r="F2701" s="214" t="s">
        <v>831</v>
      </c>
      <c r="G2701" s="211"/>
      <c r="H2701" s="213" t="s">
        <v>1</v>
      </c>
      <c r="I2701" s="215"/>
      <c r="J2701" s="211"/>
      <c r="K2701" s="211"/>
      <c r="L2701" s="216"/>
      <c r="M2701" s="217"/>
      <c r="N2701" s="218"/>
      <c r="O2701" s="218"/>
      <c r="P2701" s="218"/>
      <c r="Q2701" s="218"/>
      <c r="R2701" s="218"/>
      <c r="S2701" s="218"/>
      <c r="T2701" s="219"/>
      <c r="AT2701" s="220" t="s">
        <v>283</v>
      </c>
      <c r="AU2701" s="220" t="s">
        <v>291</v>
      </c>
      <c r="AV2701" s="13" t="s">
        <v>16</v>
      </c>
      <c r="AW2701" s="13" t="s">
        <v>32</v>
      </c>
      <c r="AX2701" s="13" t="s">
        <v>76</v>
      </c>
      <c r="AY2701" s="220" t="s">
        <v>272</v>
      </c>
    </row>
    <row r="2702" spans="2:51" s="14" customFormat="1" ht="11.25">
      <c r="B2702" s="221"/>
      <c r="C2702" s="222"/>
      <c r="D2702" s="212" t="s">
        <v>283</v>
      </c>
      <c r="E2702" s="223" t="s">
        <v>1</v>
      </c>
      <c r="F2702" s="224" t="s">
        <v>2337</v>
      </c>
      <c r="G2702" s="222"/>
      <c r="H2702" s="225">
        <v>11.625</v>
      </c>
      <c r="I2702" s="226"/>
      <c r="J2702" s="222"/>
      <c r="K2702" s="222"/>
      <c r="L2702" s="227"/>
      <c r="M2702" s="228"/>
      <c r="N2702" s="229"/>
      <c r="O2702" s="229"/>
      <c r="P2702" s="229"/>
      <c r="Q2702" s="229"/>
      <c r="R2702" s="229"/>
      <c r="S2702" s="229"/>
      <c r="T2702" s="230"/>
      <c r="AT2702" s="231" t="s">
        <v>283</v>
      </c>
      <c r="AU2702" s="231" t="s">
        <v>291</v>
      </c>
      <c r="AV2702" s="14" t="s">
        <v>84</v>
      </c>
      <c r="AW2702" s="14" t="s">
        <v>32</v>
      </c>
      <c r="AX2702" s="14" t="s">
        <v>76</v>
      </c>
      <c r="AY2702" s="231" t="s">
        <v>272</v>
      </c>
    </row>
    <row r="2703" spans="2:51" s="14" customFormat="1" ht="11.25">
      <c r="B2703" s="221"/>
      <c r="C2703" s="222"/>
      <c r="D2703" s="212" t="s">
        <v>283</v>
      </c>
      <c r="E2703" s="223" t="s">
        <v>1</v>
      </c>
      <c r="F2703" s="224" t="s">
        <v>2338</v>
      </c>
      <c r="G2703" s="222"/>
      <c r="H2703" s="225">
        <v>33.31</v>
      </c>
      <c r="I2703" s="226"/>
      <c r="J2703" s="222"/>
      <c r="K2703" s="222"/>
      <c r="L2703" s="227"/>
      <c r="M2703" s="228"/>
      <c r="N2703" s="229"/>
      <c r="O2703" s="229"/>
      <c r="P2703" s="229"/>
      <c r="Q2703" s="229"/>
      <c r="R2703" s="229"/>
      <c r="S2703" s="229"/>
      <c r="T2703" s="230"/>
      <c r="AT2703" s="231" t="s">
        <v>283</v>
      </c>
      <c r="AU2703" s="231" t="s">
        <v>291</v>
      </c>
      <c r="AV2703" s="14" t="s">
        <v>84</v>
      </c>
      <c r="AW2703" s="14" t="s">
        <v>32</v>
      </c>
      <c r="AX2703" s="14" t="s">
        <v>76</v>
      </c>
      <c r="AY2703" s="231" t="s">
        <v>272</v>
      </c>
    </row>
    <row r="2704" spans="2:51" s="13" customFormat="1" ht="11.25">
      <c r="B2704" s="210"/>
      <c r="C2704" s="211"/>
      <c r="D2704" s="212" t="s">
        <v>283</v>
      </c>
      <c r="E2704" s="213" t="s">
        <v>1</v>
      </c>
      <c r="F2704" s="214" t="s">
        <v>285</v>
      </c>
      <c r="G2704" s="211"/>
      <c r="H2704" s="213" t="s">
        <v>1</v>
      </c>
      <c r="I2704" s="215"/>
      <c r="J2704" s="211"/>
      <c r="K2704" s="211"/>
      <c r="L2704" s="216"/>
      <c r="M2704" s="217"/>
      <c r="N2704" s="218"/>
      <c r="O2704" s="218"/>
      <c r="P2704" s="218"/>
      <c r="Q2704" s="218"/>
      <c r="R2704" s="218"/>
      <c r="S2704" s="218"/>
      <c r="T2704" s="219"/>
      <c r="AT2704" s="220" t="s">
        <v>283</v>
      </c>
      <c r="AU2704" s="220" t="s">
        <v>291</v>
      </c>
      <c r="AV2704" s="13" t="s">
        <v>16</v>
      </c>
      <c r="AW2704" s="13" t="s">
        <v>32</v>
      </c>
      <c r="AX2704" s="13" t="s">
        <v>76</v>
      </c>
      <c r="AY2704" s="220" t="s">
        <v>272</v>
      </c>
    </row>
    <row r="2705" spans="1:65" s="13" customFormat="1" ht="11.25">
      <c r="B2705" s="210"/>
      <c r="C2705" s="211"/>
      <c r="D2705" s="212" t="s">
        <v>283</v>
      </c>
      <c r="E2705" s="213" t="s">
        <v>1</v>
      </c>
      <c r="F2705" s="214" t="s">
        <v>2339</v>
      </c>
      <c r="G2705" s="211"/>
      <c r="H2705" s="213" t="s">
        <v>1</v>
      </c>
      <c r="I2705" s="215"/>
      <c r="J2705" s="211"/>
      <c r="K2705" s="211"/>
      <c r="L2705" s="216"/>
      <c r="M2705" s="217"/>
      <c r="N2705" s="218"/>
      <c r="O2705" s="218"/>
      <c r="P2705" s="218"/>
      <c r="Q2705" s="218"/>
      <c r="R2705" s="218"/>
      <c r="S2705" s="218"/>
      <c r="T2705" s="219"/>
      <c r="AT2705" s="220" t="s">
        <v>283</v>
      </c>
      <c r="AU2705" s="220" t="s">
        <v>291</v>
      </c>
      <c r="AV2705" s="13" t="s">
        <v>16</v>
      </c>
      <c r="AW2705" s="13" t="s">
        <v>32</v>
      </c>
      <c r="AX2705" s="13" t="s">
        <v>76</v>
      </c>
      <c r="AY2705" s="220" t="s">
        <v>272</v>
      </c>
    </row>
    <row r="2706" spans="1:65" s="13" customFormat="1" ht="11.25">
      <c r="B2706" s="210"/>
      <c r="C2706" s="211"/>
      <c r="D2706" s="212" t="s">
        <v>283</v>
      </c>
      <c r="E2706" s="213" t="s">
        <v>1</v>
      </c>
      <c r="F2706" s="214" t="s">
        <v>831</v>
      </c>
      <c r="G2706" s="211"/>
      <c r="H2706" s="213" t="s">
        <v>1</v>
      </c>
      <c r="I2706" s="215"/>
      <c r="J2706" s="211"/>
      <c r="K2706" s="211"/>
      <c r="L2706" s="216"/>
      <c r="M2706" s="217"/>
      <c r="N2706" s="218"/>
      <c r="O2706" s="218"/>
      <c r="P2706" s="218"/>
      <c r="Q2706" s="218"/>
      <c r="R2706" s="218"/>
      <c r="S2706" s="218"/>
      <c r="T2706" s="219"/>
      <c r="AT2706" s="220" t="s">
        <v>283</v>
      </c>
      <c r="AU2706" s="220" t="s">
        <v>291</v>
      </c>
      <c r="AV2706" s="13" t="s">
        <v>16</v>
      </c>
      <c r="AW2706" s="13" t="s">
        <v>32</v>
      </c>
      <c r="AX2706" s="13" t="s">
        <v>76</v>
      </c>
      <c r="AY2706" s="220" t="s">
        <v>272</v>
      </c>
    </row>
    <row r="2707" spans="1:65" s="14" customFormat="1" ht="11.25">
      <c r="B2707" s="221"/>
      <c r="C2707" s="222"/>
      <c r="D2707" s="212" t="s">
        <v>283</v>
      </c>
      <c r="E2707" s="223" t="s">
        <v>1</v>
      </c>
      <c r="F2707" s="224" t="s">
        <v>2340</v>
      </c>
      <c r="G2707" s="222"/>
      <c r="H2707" s="225">
        <v>13.79</v>
      </c>
      <c r="I2707" s="226"/>
      <c r="J2707" s="222"/>
      <c r="K2707" s="222"/>
      <c r="L2707" s="227"/>
      <c r="M2707" s="228"/>
      <c r="N2707" s="229"/>
      <c r="O2707" s="229"/>
      <c r="P2707" s="229"/>
      <c r="Q2707" s="229"/>
      <c r="R2707" s="229"/>
      <c r="S2707" s="229"/>
      <c r="T2707" s="230"/>
      <c r="AT2707" s="231" t="s">
        <v>283</v>
      </c>
      <c r="AU2707" s="231" t="s">
        <v>291</v>
      </c>
      <c r="AV2707" s="14" t="s">
        <v>84</v>
      </c>
      <c r="AW2707" s="14" t="s">
        <v>32</v>
      </c>
      <c r="AX2707" s="14" t="s">
        <v>76</v>
      </c>
      <c r="AY2707" s="231" t="s">
        <v>272</v>
      </c>
    </row>
    <row r="2708" spans="1:65" s="14" customFormat="1" ht="11.25">
      <c r="B2708" s="221"/>
      <c r="C2708" s="222"/>
      <c r="D2708" s="212" t="s">
        <v>283</v>
      </c>
      <c r="E2708" s="223" t="s">
        <v>1</v>
      </c>
      <c r="F2708" s="224" t="s">
        <v>2341</v>
      </c>
      <c r="G2708" s="222"/>
      <c r="H2708" s="225">
        <v>19.329999999999998</v>
      </c>
      <c r="I2708" s="226"/>
      <c r="J2708" s="222"/>
      <c r="K2708" s="222"/>
      <c r="L2708" s="227"/>
      <c r="M2708" s="228"/>
      <c r="N2708" s="229"/>
      <c r="O2708" s="229"/>
      <c r="P2708" s="229"/>
      <c r="Q2708" s="229"/>
      <c r="R2708" s="229"/>
      <c r="S2708" s="229"/>
      <c r="T2708" s="230"/>
      <c r="AT2708" s="231" t="s">
        <v>283</v>
      </c>
      <c r="AU2708" s="231" t="s">
        <v>291</v>
      </c>
      <c r="AV2708" s="14" t="s">
        <v>84</v>
      </c>
      <c r="AW2708" s="14" t="s">
        <v>32</v>
      </c>
      <c r="AX2708" s="14" t="s">
        <v>76</v>
      </c>
      <c r="AY2708" s="231" t="s">
        <v>272</v>
      </c>
    </row>
    <row r="2709" spans="1:65" s="14" customFormat="1" ht="11.25">
      <c r="B2709" s="221"/>
      <c r="C2709" s="222"/>
      <c r="D2709" s="212" t="s">
        <v>283</v>
      </c>
      <c r="E2709" s="223" t="s">
        <v>1</v>
      </c>
      <c r="F2709" s="224" t="s">
        <v>2342</v>
      </c>
      <c r="G2709" s="222"/>
      <c r="H2709" s="225">
        <v>5.34</v>
      </c>
      <c r="I2709" s="226"/>
      <c r="J2709" s="222"/>
      <c r="K2709" s="222"/>
      <c r="L2709" s="227"/>
      <c r="M2709" s="228"/>
      <c r="N2709" s="229"/>
      <c r="O2709" s="229"/>
      <c r="P2709" s="229"/>
      <c r="Q2709" s="229"/>
      <c r="R2709" s="229"/>
      <c r="S2709" s="229"/>
      <c r="T2709" s="230"/>
      <c r="AT2709" s="231" t="s">
        <v>283</v>
      </c>
      <c r="AU2709" s="231" t="s">
        <v>291</v>
      </c>
      <c r="AV2709" s="14" t="s">
        <v>84</v>
      </c>
      <c r="AW2709" s="14" t="s">
        <v>32</v>
      </c>
      <c r="AX2709" s="14" t="s">
        <v>76</v>
      </c>
      <c r="AY2709" s="231" t="s">
        <v>272</v>
      </c>
    </row>
    <row r="2710" spans="1:65" s="14" customFormat="1" ht="11.25">
      <c r="B2710" s="221"/>
      <c r="C2710" s="222"/>
      <c r="D2710" s="212" t="s">
        <v>283</v>
      </c>
      <c r="E2710" s="223" t="s">
        <v>1</v>
      </c>
      <c r="F2710" s="224" t="s">
        <v>2343</v>
      </c>
      <c r="G2710" s="222"/>
      <c r="H2710" s="225">
        <v>4.84</v>
      </c>
      <c r="I2710" s="226"/>
      <c r="J2710" s="222"/>
      <c r="K2710" s="222"/>
      <c r="L2710" s="227"/>
      <c r="M2710" s="228"/>
      <c r="N2710" s="229"/>
      <c r="O2710" s="229"/>
      <c r="P2710" s="229"/>
      <c r="Q2710" s="229"/>
      <c r="R2710" s="229"/>
      <c r="S2710" s="229"/>
      <c r="T2710" s="230"/>
      <c r="AT2710" s="231" t="s">
        <v>283</v>
      </c>
      <c r="AU2710" s="231" t="s">
        <v>291</v>
      </c>
      <c r="AV2710" s="14" t="s">
        <v>84</v>
      </c>
      <c r="AW2710" s="14" t="s">
        <v>32</v>
      </c>
      <c r="AX2710" s="14" t="s">
        <v>76</v>
      </c>
      <c r="AY2710" s="231" t="s">
        <v>272</v>
      </c>
    </row>
    <row r="2711" spans="1:65" s="14" customFormat="1" ht="11.25">
      <c r="B2711" s="221"/>
      <c r="C2711" s="222"/>
      <c r="D2711" s="212" t="s">
        <v>283</v>
      </c>
      <c r="E2711" s="223" t="s">
        <v>1</v>
      </c>
      <c r="F2711" s="224" t="s">
        <v>2344</v>
      </c>
      <c r="G2711" s="222"/>
      <c r="H2711" s="225">
        <v>4.29</v>
      </c>
      <c r="I2711" s="226"/>
      <c r="J2711" s="222"/>
      <c r="K2711" s="222"/>
      <c r="L2711" s="227"/>
      <c r="M2711" s="228"/>
      <c r="N2711" s="229"/>
      <c r="O2711" s="229"/>
      <c r="P2711" s="229"/>
      <c r="Q2711" s="229"/>
      <c r="R2711" s="229"/>
      <c r="S2711" s="229"/>
      <c r="T2711" s="230"/>
      <c r="AT2711" s="231" t="s">
        <v>283</v>
      </c>
      <c r="AU2711" s="231" t="s">
        <v>291</v>
      </c>
      <c r="AV2711" s="14" t="s">
        <v>84</v>
      </c>
      <c r="AW2711" s="14" t="s">
        <v>32</v>
      </c>
      <c r="AX2711" s="14" t="s">
        <v>76</v>
      </c>
      <c r="AY2711" s="231" t="s">
        <v>272</v>
      </c>
    </row>
    <row r="2712" spans="1:65" s="14" customFormat="1" ht="11.25">
      <c r="B2712" s="221"/>
      <c r="C2712" s="222"/>
      <c r="D2712" s="212" t="s">
        <v>283</v>
      </c>
      <c r="E2712" s="223" t="s">
        <v>1</v>
      </c>
      <c r="F2712" s="224" t="s">
        <v>2345</v>
      </c>
      <c r="G2712" s="222"/>
      <c r="H2712" s="225">
        <v>15.35</v>
      </c>
      <c r="I2712" s="226"/>
      <c r="J2712" s="222"/>
      <c r="K2712" s="222"/>
      <c r="L2712" s="227"/>
      <c r="M2712" s="228"/>
      <c r="N2712" s="229"/>
      <c r="O2712" s="229"/>
      <c r="P2712" s="229"/>
      <c r="Q2712" s="229"/>
      <c r="R2712" s="229"/>
      <c r="S2712" s="229"/>
      <c r="T2712" s="230"/>
      <c r="AT2712" s="231" t="s">
        <v>283</v>
      </c>
      <c r="AU2712" s="231" t="s">
        <v>291</v>
      </c>
      <c r="AV2712" s="14" t="s">
        <v>84</v>
      </c>
      <c r="AW2712" s="14" t="s">
        <v>32</v>
      </c>
      <c r="AX2712" s="14" t="s">
        <v>76</v>
      </c>
      <c r="AY2712" s="231" t="s">
        <v>272</v>
      </c>
    </row>
    <row r="2713" spans="1:65" s="14" customFormat="1" ht="11.25">
      <c r="B2713" s="221"/>
      <c r="C2713" s="222"/>
      <c r="D2713" s="212" t="s">
        <v>283</v>
      </c>
      <c r="E2713" s="223" t="s">
        <v>1</v>
      </c>
      <c r="F2713" s="224" t="s">
        <v>2346</v>
      </c>
      <c r="G2713" s="222"/>
      <c r="H2713" s="225">
        <v>11.75</v>
      </c>
      <c r="I2713" s="226"/>
      <c r="J2713" s="222"/>
      <c r="K2713" s="222"/>
      <c r="L2713" s="227"/>
      <c r="M2713" s="228"/>
      <c r="N2713" s="229"/>
      <c r="O2713" s="229"/>
      <c r="P2713" s="229"/>
      <c r="Q2713" s="229"/>
      <c r="R2713" s="229"/>
      <c r="S2713" s="229"/>
      <c r="T2713" s="230"/>
      <c r="AT2713" s="231" t="s">
        <v>283</v>
      </c>
      <c r="AU2713" s="231" t="s">
        <v>291</v>
      </c>
      <c r="AV2713" s="14" t="s">
        <v>84</v>
      </c>
      <c r="AW2713" s="14" t="s">
        <v>32</v>
      </c>
      <c r="AX2713" s="14" t="s">
        <v>76</v>
      </c>
      <c r="AY2713" s="231" t="s">
        <v>272</v>
      </c>
    </row>
    <row r="2714" spans="1:65" s="2" customFormat="1" ht="44.25" customHeight="1">
      <c r="A2714" s="34"/>
      <c r="B2714" s="35"/>
      <c r="C2714" s="192" t="s">
        <v>2347</v>
      </c>
      <c r="D2714" s="192" t="s">
        <v>274</v>
      </c>
      <c r="E2714" s="193" t="s">
        <v>2348</v>
      </c>
      <c r="F2714" s="194" t="s">
        <v>2349</v>
      </c>
      <c r="G2714" s="195" t="s">
        <v>156</v>
      </c>
      <c r="H2714" s="196">
        <v>52.680999999999997</v>
      </c>
      <c r="I2714" s="197"/>
      <c r="J2714" s="198">
        <f>ROUND(I2714*H2714,2)</f>
        <v>0</v>
      </c>
      <c r="K2714" s="194" t="s">
        <v>1</v>
      </c>
      <c r="L2714" s="39"/>
      <c r="M2714" s="199" t="s">
        <v>1</v>
      </c>
      <c r="N2714" s="200" t="s">
        <v>41</v>
      </c>
      <c r="O2714" s="71"/>
      <c r="P2714" s="201">
        <f>O2714*H2714</f>
        <v>0</v>
      </c>
      <c r="Q2714" s="201">
        <v>0.185</v>
      </c>
      <c r="R2714" s="201">
        <f>Q2714*H2714</f>
        <v>9.7459849999999992</v>
      </c>
      <c r="S2714" s="201">
        <v>0</v>
      </c>
      <c r="T2714" s="202">
        <f>S2714*H2714</f>
        <v>0</v>
      </c>
      <c r="U2714" s="34"/>
      <c r="V2714" s="34"/>
      <c r="W2714" s="34"/>
      <c r="X2714" s="34"/>
      <c r="Y2714" s="34"/>
      <c r="Z2714" s="34"/>
      <c r="AA2714" s="34"/>
      <c r="AB2714" s="34"/>
      <c r="AC2714" s="34"/>
      <c r="AD2714" s="34"/>
      <c r="AE2714" s="34"/>
      <c r="AR2714" s="203" t="s">
        <v>279</v>
      </c>
      <c r="AT2714" s="203" t="s">
        <v>274</v>
      </c>
      <c r="AU2714" s="203" t="s">
        <v>291</v>
      </c>
      <c r="AY2714" s="17" t="s">
        <v>272</v>
      </c>
      <c r="BE2714" s="204">
        <f>IF(N2714="základní",J2714,0)</f>
        <v>0</v>
      </c>
      <c r="BF2714" s="204">
        <f>IF(N2714="snížená",J2714,0)</f>
        <v>0</v>
      </c>
      <c r="BG2714" s="204">
        <f>IF(N2714="zákl. přenesená",J2714,0)</f>
        <v>0</v>
      </c>
      <c r="BH2714" s="204">
        <f>IF(N2714="sníž. přenesená",J2714,0)</f>
        <v>0</v>
      </c>
      <c r="BI2714" s="204">
        <f>IF(N2714="nulová",J2714,0)</f>
        <v>0</v>
      </c>
      <c r="BJ2714" s="17" t="s">
        <v>16</v>
      </c>
      <c r="BK2714" s="204">
        <f>ROUND(I2714*H2714,2)</f>
        <v>0</v>
      </c>
      <c r="BL2714" s="17" t="s">
        <v>279</v>
      </c>
      <c r="BM2714" s="203" t="s">
        <v>2350</v>
      </c>
    </row>
    <row r="2715" spans="1:65" s="13" customFormat="1" ht="22.5">
      <c r="B2715" s="210"/>
      <c r="C2715" s="211"/>
      <c r="D2715" s="212" t="s">
        <v>283</v>
      </c>
      <c r="E2715" s="213" t="s">
        <v>1</v>
      </c>
      <c r="F2715" s="214" t="s">
        <v>2311</v>
      </c>
      <c r="G2715" s="211"/>
      <c r="H2715" s="213" t="s">
        <v>1</v>
      </c>
      <c r="I2715" s="215"/>
      <c r="J2715" s="211"/>
      <c r="K2715" s="211"/>
      <c r="L2715" s="216"/>
      <c r="M2715" s="217"/>
      <c r="N2715" s="218"/>
      <c r="O2715" s="218"/>
      <c r="P2715" s="218"/>
      <c r="Q2715" s="218"/>
      <c r="R2715" s="218"/>
      <c r="S2715" s="218"/>
      <c r="T2715" s="219"/>
      <c r="AT2715" s="220" t="s">
        <v>283</v>
      </c>
      <c r="AU2715" s="220" t="s">
        <v>291</v>
      </c>
      <c r="AV2715" s="13" t="s">
        <v>16</v>
      </c>
      <c r="AW2715" s="13" t="s">
        <v>32</v>
      </c>
      <c r="AX2715" s="13" t="s">
        <v>76</v>
      </c>
      <c r="AY2715" s="220" t="s">
        <v>272</v>
      </c>
    </row>
    <row r="2716" spans="1:65" s="13" customFormat="1" ht="11.25">
      <c r="B2716" s="210"/>
      <c r="C2716" s="211"/>
      <c r="D2716" s="212" t="s">
        <v>283</v>
      </c>
      <c r="E2716" s="213" t="s">
        <v>1</v>
      </c>
      <c r="F2716" s="214" t="s">
        <v>285</v>
      </c>
      <c r="G2716" s="211"/>
      <c r="H2716" s="213" t="s">
        <v>1</v>
      </c>
      <c r="I2716" s="215"/>
      <c r="J2716" s="211"/>
      <c r="K2716" s="211"/>
      <c r="L2716" s="216"/>
      <c r="M2716" s="217"/>
      <c r="N2716" s="218"/>
      <c r="O2716" s="218"/>
      <c r="P2716" s="218"/>
      <c r="Q2716" s="218"/>
      <c r="R2716" s="218"/>
      <c r="S2716" s="218"/>
      <c r="T2716" s="219"/>
      <c r="AT2716" s="220" t="s">
        <v>283</v>
      </c>
      <c r="AU2716" s="220" t="s">
        <v>291</v>
      </c>
      <c r="AV2716" s="13" t="s">
        <v>16</v>
      </c>
      <c r="AW2716" s="13" t="s">
        <v>32</v>
      </c>
      <c r="AX2716" s="13" t="s">
        <v>76</v>
      </c>
      <c r="AY2716" s="220" t="s">
        <v>272</v>
      </c>
    </row>
    <row r="2717" spans="1:65" s="13" customFormat="1" ht="11.25">
      <c r="B2717" s="210"/>
      <c r="C2717" s="211"/>
      <c r="D2717" s="212" t="s">
        <v>283</v>
      </c>
      <c r="E2717" s="213" t="s">
        <v>1</v>
      </c>
      <c r="F2717" s="214" t="s">
        <v>2351</v>
      </c>
      <c r="G2717" s="211"/>
      <c r="H2717" s="213" t="s">
        <v>1</v>
      </c>
      <c r="I2717" s="215"/>
      <c r="J2717" s="211"/>
      <c r="K2717" s="211"/>
      <c r="L2717" s="216"/>
      <c r="M2717" s="217"/>
      <c r="N2717" s="218"/>
      <c r="O2717" s="218"/>
      <c r="P2717" s="218"/>
      <c r="Q2717" s="218"/>
      <c r="R2717" s="218"/>
      <c r="S2717" s="218"/>
      <c r="T2717" s="219"/>
      <c r="AT2717" s="220" t="s">
        <v>283</v>
      </c>
      <c r="AU2717" s="220" t="s">
        <v>291</v>
      </c>
      <c r="AV2717" s="13" t="s">
        <v>16</v>
      </c>
      <c r="AW2717" s="13" t="s">
        <v>32</v>
      </c>
      <c r="AX2717" s="13" t="s">
        <v>76</v>
      </c>
      <c r="AY2717" s="220" t="s">
        <v>272</v>
      </c>
    </row>
    <row r="2718" spans="1:65" s="13" customFormat="1" ht="11.25">
      <c r="B2718" s="210"/>
      <c r="C2718" s="211"/>
      <c r="D2718" s="212" t="s">
        <v>283</v>
      </c>
      <c r="E2718" s="213" t="s">
        <v>1</v>
      </c>
      <c r="F2718" s="214" t="s">
        <v>831</v>
      </c>
      <c r="G2718" s="211"/>
      <c r="H2718" s="213" t="s">
        <v>1</v>
      </c>
      <c r="I2718" s="215"/>
      <c r="J2718" s="211"/>
      <c r="K2718" s="211"/>
      <c r="L2718" s="216"/>
      <c r="M2718" s="217"/>
      <c r="N2718" s="218"/>
      <c r="O2718" s="218"/>
      <c r="P2718" s="218"/>
      <c r="Q2718" s="218"/>
      <c r="R2718" s="218"/>
      <c r="S2718" s="218"/>
      <c r="T2718" s="219"/>
      <c r="AT2718" s="220" t="s">
        <v>283</v>
      </c>
      <c r="AU2718" s="220" t="s">
        <v>291</v>
      </c>
      <c r="AV2718" s="13" t="s">
        <v>16</v>
      </c>
      <c r="AW2718" s="13" t="s">
        <v>32</v>
      </c>
      <c r="AX2718" s="13" t="s">
        <v>76</v>
      </c>
      <c r="AY2718" s="220" t="s">
        <v>272</v>
      </c>
    </row>
    <row r="2719" spans="1:65" s="14" customFormat="1" ht="11.25">
      <c r="B2719" s="221"/>
      <c r="C2719" s="222"/>
      <c r="D2719" s="212" t="s">
        <v>283</v>
      </c>
      <c r="E2719" s="223" t="s">
        <v>1</v>
      </c>
      <c r="F2719" s="224" t="s">
        <v>2352</v>
      </c>
      <c r="G2719" s="222"/>
      <c r="H2719" s="225">
        <v>2.72</v>
      </c>
      <c r="I2719" s="226"/>
      <c r="J2719" s="222"/>
      <c r="K2719" s="222"/>
      <c r="L2719" s="227"/>
      <c r="M2719" s="228"/>
      <c r="N2719" s="229"/>
      <c r="O2719" s="229"/>
      <c r="P2719" s="229"/>
      <c r="Q2719" s="229"/>
      <c r="R2719" s="229"/>
      <c r="S2719" s="229"/>
      <c r="T2719" s="230"/>
      <c r="AT2719" s="231" t="s">
        <v>283</v>
      </c>
      <c r="AU2719" s="231" t="s">
        <v>291</v>
      </c>
      <c r="AV2719" s="14" t="s">
        <v>84</v>
      </c>
      <c r="AW2719" s="14" t="s">
        <v>32</v>
      </c>
      <c r="AX2719" s="14" t="s">
        <v>76</v>
      </c>
      <c r="AY2719" s="231" t="s">
        <v>272</v>
      </c>
    </row>
    <row r="2720" spans="1:65" s="14" customFormat="1" ht="11.25">
      <c r="B2720" s="221"/>
      <c r="C2720" s="222"/>
      <c r="D2720" s="212" t="s">
        <v>283</v>
      </c>
      <c r="E2720" s="223" t="s">
        <v>1</v>
      </c>
      <c r="F2720" s="224" t="s">
        <v>2353</v>
      </c>
      <c r="G2720" s="222"/>
      <c r="H2720" s="225">
        <v>4.82</v>
      </c>
      <c r="I2720" s="226"/>
      <c r="J2720" s="222"/>
      <c r="K2720" s="222"/>
      <c r="L2720" s="227"/>
      <c r="M2720" s="228"/>
      <c r="N2720" s="229"/>
      <c r="O2720" s="229"/>
      <c r="P2720" s="229"/>
      <c r="Q2720" s="229"/>
      <c r="R2720" s="229"/>
      <c r="S2720" s="229"/>
      <c r="T2720" s="230"/>
      <c r="AT2720" s="231" t="s">
        <v>283</v>
      </c>
      <c r="AU2720" s="231" t="s">
        <v>291</v>
      </c>
      <c r="AV2720" s="14" t="s">
        <v>84</v>
      </c>
      <c r="AW2720" s="14" t="s">
        <v>32</v>
      </c>
      <c r="AX2720" s="14" t="s">
        <v>76</v>
      </c>
      <c r="AY2720" s="231" t="s">
        <v>272</v>
      </c>
    </row>
    <row r="2721" spans="1:65" s="13" customFormat="1" ht="11.25">
      <c r="B2721" s="210"/>
      <c r="C2721" s="211"/>
      <c r="D2721" s="212" t="s">
        <v>283</v>
      </c>
      <c r="E2721" s="213" t="s">
        <v>1</v>
      </c>
      <c r="F2721" s="214" t="s">
        <v>285</v>
      </c>
      <c r="G2721" s="211"/>
      <c r="H2721" s="213" t="s">
        <v>1</v>
      </c>
      <c r="I2721" s="215"/>
      <c r="J2721" s="211"/>
      <c r="K2721" s="211"/>
      <c r="L2721" s="216"/>
      <c r="M2721" s="217"/>
      <c r="N2721" s="218"/>
      <c r="O2721" s="218"/>
      <c r="P2721" s="218"/>
      <c r="Q2721" s="218"/>
      <c r="R2721" s="218"/>
      <c r="S2721" s="218"/>
      <c r="T2721" s="219"/>
      <c r="AT2721" s="220" t="s">
        <v>283</v>
      </c>
      <c r="AU2721" s="220" t="s">
        <v>291</v>
      </c>
      <c r="AV2721" s="13" t="s">
        <v>16</v>
      </c>
      <c r="AW2721" s="13" t="s">
        <v>32</v>
      </c>
      <c r="AX2721" s="13" t="s">
        <v>76</v>
      </c>
      <c r="AY2721" s="220" t="s">
        <v>272</v>
      </c>
    </row>
    <row r="2722" spans="1:65" s="13" customFormat="1" ht="11.25">
      <c r="B2722" s="210"/>
      <c r="C2722" s="211"/>
      <c r="D2722" s="212" t="s">
        <v>283</v>
      </c>
      <c r="E2722" s="213" t="s">
        <v>1</v>
      </c>
      <c r="F2722" s="214" t="s">
        <v>2354</v>
      </c>
      <c r="G2722" s="211"/>
      <c r="H2722" s="213" t="s">
        <v>1</v>
      </c>
      <c r="I2722" s="215"/>
      <c r="J2722" s="211"/>
      <c r="K2722" s="211"/>
      <c r="L2722" s="216"/>
      <c r="M2722" s="217"/>
      <c r="N2722" s="218"/>
      <c r="O2722" s="218"/>
      <c r="P2722" s="218"/>
      <c r="Q2722" s="218"/>
      <c r="R2722" s="218"/>
      <c r="S2722" s="218"/>
      <c r="T2722" s="219"/>
      <c r="AT2722" s="220" t="s">
        <v>283</v>
      </c>
      <c r="AU2722" s="220" t="s">
        <v>291</v>
      </c>
      <c r="AV2722" s="13" t="s">
        <v>16</v>
      </c>
      <c r="AW2722" s="13" t="s">
        <v>32</v>
      </c>
      <c r="AX2722" s="13" t="s">
        <v>76</v>
      </c>
      <c r="AY2722" s="220" t="s">
        <v>272</v>
      </c>
    </row>
    <row r="2723" spans="1:65" s="13" customFormat="1" ht="11.25">
      <c r="B2723" s="210"/>
      <c r="C2723" s="211"/>
      <c r="D2723" s="212" t="s">
        <v>283</v>
      </c>
      <c r="E2723" s="213" t="s">
        <v>1</v>
      </c>
      <c r="F2723" s="214" t="s">
        <v>831</v>
      </c>
      <c r="G2723" s="211"/>
      <c r="H2723" s="213" t="s">
        <v>1</v>
      </c>
      <c r="I2723" s="215"/>
      <c r="J2723" s="211"/>
      <c r="K2723" s="211"/>
      <c r="L2723" s="216"/>
      <c r="M2723" s="217"/>
      <c r="N2723" s="218"/>
      <c r="O2723" s="218"/>
      <c r="P2723" s="218"/>
      <c r="Q2723" s="218"/>
      <c r="R2723" s="218"/>
      <c r="S2723" s="218"/>
      <c r="T2723" s="219"/>
      <c r="AT2723" s="220" t="s">
        <v>283</v>
      </c>
      <c r="AU2723" s="220" t="s">
        <v>291</v>
      </c>
      <c r="AV2723" s="13" t="s">
        <v>16</v>
      </c>
      <c r="AW2723" s="13" t="s">
        <v>32</v>
      </c>
      <c r="AX2723" s="13" t="s">
        <v>76</v>
      </c>
      <c r="AY2723" s="220" t="s">
        <v>272</v>
      </c>
    </row>
    <row r="2724" spans="1:65" s="14" customFormat="1" ht="11.25">
      <c r="B2724" s="221"/>
      <c r="C2724" s="222"/>
      <c r="D2724" s="212" t="s">
        <v>283</v>
      </c>
      <c r="E2724" s="223" t="s">
        <v>1</v>
      </c>
      <c r="F2724" s="224" t="s">
        <v>2355</v>
      </c>
      <c r="G2724" s="222"/>
      <c r="H2724" s="225">
        <v>5</v>
      </c>
      <c r="I2724" s="226"/>
      <c r="J2724" s="222"/>
      <c r="K2724" s="222"/>
      <c r="L2724" s="227"/>
      <c r="M2724" s="228"/>
      <c r="N2724" s="229"/>
      <c r="O2724" s="229"/>
      <c r="P2724" s="229"/>
      <c r="Q2724" s="229"/>
      <c r="R2724" s="229"/>
      <c r="S2724" s="229"/>
      <c r="T2724" s="230"/>
      <c r="AT2724" s="231" t="s">
        <v>283</v>
      </c>
      <c r="AU2724" s="231" t="s">
        <v>291</v>
      </c>
      <c r="AV2724" s="14" t="s">
        <v>84</v>
      </c>
      <c r="AW2724" s="14" t="s">
        <v>32</v>
      </c>
      <c r="AX2724" s="14" t="s">
        <v>76</v>
      </c>
      <c r="AY2724" s="231" t="s">
        <v>272</v>
      </c>
    </row>
    <row r="2725" spans="1:65" s="14" customFormat="1" ht="11.25">
      <c r="B2725" s="221"/>
      <c r="C2725" s="222"/>
      <c r="D2725" s="212" t="s">
        <v>283</v>
      </c>
      <c r="E2725" s="223" t="s">
        <v>1</v>
      </c>
      <c r="F2725" s="224" t="s">
        <v>2356</v>
      </c>
      <c r="G2725" s="222"/>
      <c r="H2725" s="225">
        <v>1.288</v>
      </c>
      <c r="I2725" s="226"/>
      <c r="J2725" s="222"/>
      <c r="K2725" s="222"/>
      <c r="L2725" s="227"/>
      <c r="M2725" s="228"/>
      <c r="N2725" s="229"/>
      <c r="O2725" s="229"/>
      <c r="P2725" s="229"/>
      <c r="Q2725" s="229"/>
      <c r="R2725" s="229"/>
      <c r="S2725" s="229"/>
      <c r="T2725" s="230"/>
      <c r="AT2725" s="231" t="s">
        <v>283</v>
      </c>
      <c r="AU2725" s="231" t="s">
        <v>291</v>
      </c>
      <c r="AV2725" s="14" t="s">
        <v>84</v>
      </c>
      <c r="AW2725" s="14" t="s">
        <v>32</v>
      </c>
      <c r="AX2725" s="14" t="s">
        <v>76</v>
      </c>
      <c r="AY2725" s="231" t="s">
        <v>272</v>
      </c>
    </row>
    <row r="2726" spans="1:65" s="14" customFormat="1" ht="11.25">
      <c r="B2726" s="221"/>
      <c r="C2726" s="222"/>
      <c r="D2726" s="212" t="s">
        <v>283</v>
      </c>
      <c r="E2726" s="223" t="s">
        <v>1</v>
      </c>
      <c r="F2726" s="224" t="s">
        <v>2357</v>
      </c>
      <c r="G2726" s="222"/>
      <c r="H2726" s="225">
        <v>1.288</v>
      </c>
      <c r="I2726" s="226"/>
      <c r="J2726" s="222"/>
      <c r="K2726" s="222"/>
      <c r="L2726" s="227"/>
      <c r="M2726" s="228"/>
      <c r="N2726" s="229"/>
      <c r="O2726" s="229"/>
      <c r="P2726" s="229"/>
      <c r="Q2726" s="229"/>
      <c r="R2726" s="229"/>
      <c r="S2726" s="229"/>
      <c r="T2726" s="230"/>
      <c r="AT2726" s="231" t="s">
        <v>283</v>
      </c>
      <c r="AU2726" s="231" t="s">
        <v>291</v>
      </c>
      <c r="AV2726" s="14" t="s">
        <v>84</v>
      </c>
      <c r="AW2726" s="14" t="s">
        <v>32</v>
      </c>
      <c r="AX2726" s="14" t="s">
        <v>76</v>
      </c>
      <c r="AY2726" s="231" t="s">
        <v>272</v>
      </c>
    </row>
    <row r="2727" spans="1:65" s="14" customFormat="1" ht="11.25">
      <c r="B2727" s="221"/>
      <c r="C2727" s="222"/>
      <c r="D2727" s="212" t="s">
        <v>283</v>
      </c>
      <c r="E2727" s="223" t="s">
        <v>1</v>
      </c>
      <c r="F2727" s="224" t="s">
        <v>2358</v>
      </c>
      <c r="G2727" s="222"/>
      <c r="H2727" s="225">
        <v>2.4380000000000002</v>
      </c>
      <c r="I2727" s="226"/>
      <c r="J2727" s="222"/>
      <c r="K2727" s="222"/>
      <c r="L2727" s="227"/>
      <c r="M2727" s="228"/>
      <c r="N2727" s="229"/>
      <c r="O2727" s="229"/>
      <c r="P2727" s="229"/>
      <c r="Q2727" s="229"/>
      <c r="R2727" s="229"/>
      <c r="S2727" s="229"/>
      <c r="T2727" s="230"/>
      <c r="AT2727" s="231" t="s">
        <v>283</v>
      </c>
      <c r="AU2727" s="231" t="s">
        <v>291</v>
      </c>
      <c r="AV2727" s="14" t="s">
        <v>84</v>
      </c>
      <c r="AW2727" s="14" t="s">
        <v>32</v>
      </c>
      <c r="AX2727" s="14" t="s">
        <v>76</v>
      </c>
      <c r="AY2727" s="231" t="s">
        <v>272</v>
      </c>
    </row>
    <row r="2728" spans="1:65" s="14" customFormat="1" ht="11.25">
      <c r="B2728" s="221"/>
      <c r="C2728" s="222"/>
      <c r="D2728" s="212" t="s">
        <v>283</v>
      </c>
      <c r="E2728" s="223" t="s">
        <v>1</v>
      </c>
      <c r="F2728" s="224" t="s">
        <v>2359</v>
      </c>
      <c r="G2728" s="222"/>
      <c r="H2728" s="225">
        <v>1.6379999999999999</v>
      </c>
      <c r="I2728" s="226"/>
      <c r="J2728" s="222"/>
      <c r="K2728" s="222"/>
      <c r="L2728" s="227"/>
      <c r="M2728" s="228"/>
      <c r="N2728" s="229"/>
      <c r="O2728" s="229"/>
      <c r="P2728" s="229"/>
      <c r="Q2728" s="229"/>
      <c r="R2728" s="229"/>
      <c r="S2728" s="229"/>
      <c r="T2728" s="230"/>
      <c r="AT2728" s="231" t="s">
        <v>283</v>
      </c>
      <c r="AU2728" s="231" t="s">
        <v>291</v>
      </c>
      <c r="AV2728" s="14" t="s">
        <v>84</v>
      </c>
      <c r="AW2728" s="14" t="s">
        <v>32</v>
      </c>
      <c r="AX2728" s="14" t="s">
        <v>76</v>
      </c>
      <c r="AY2728" s="231" t="s">
        <v>272</v>
      </c>
    </row>
    <row r="2729" spans="1:65" s="14" customFormat="1" ht="11.25">
      <c r="B2729" s="221"/>
      <c r="C2729" s="222"/>
      <c r="D2729" s="212" t="s">
        <v>283</v>
      </c>
      <c r="E2729" s="223" t="s">
        <v>1</v>
      </c>
      <c r="F2729" s="224" t="s">
        <v>2360</v>
      </c>
      <c r="G2729" s="222"/>
      <c r="H2729" s="225">
        <v>1.6379999999999999</v>
      </c>
      <c r="I2729" s="226"/>
      <c r="J2729" s="222"/>
      <c r="K2729" s="222"/>
      <c r="L2729" s="227"/>
      <c r="M2729" s="228"/>
      <c r="N2729" s="229"/>
      <c r="O2729" s="229"/>
      <c r="P2729" s="229"/>
      <c r="Q2729" s="229"/>
      <c r="R2729" s="229"/>
      <c r="S2729" s="229"/>
      <c r="T2729" s="230"/>
      <c r="AT2729" s="231" t="s">
        <v>283</v>
      </c>
      <c r="AU2729" s="231" t="s">
        <v>291</v>
      </c>
      <c r="AV2729" s="14" t="s">
        <v>84</v>
      </c>
      <c r="AW2729" s="14" t="s">
        <v>32</v>
      </c>
      <c r="AX2729" s="14" t="s">
        <v>76</v>
      </c>
      <c r="AY2729" s="231" t="s">
        <v>272</v>
      </c>
    </row>
    <row r="2730" spans="1:65" s="14" customFormat="1" ht="11.25">
      <c r="B2730" s="221"/>
      <c r="C2730" s="222"/>
      <c r="D2730" s="212" t="s">
        <v>283</v>
      </c>
      <c r="E2730" s="223" t="s">
        <v>1</v>
      </c>
      <c r="F2730" s="224" t="s">
        <v>2361</v>
      </c>
      <c r="G2730" s="222"/>
      <c r="H2730" s="225">
        <v>2.8879999999999999</v>
      </c>
      <c r="I2730" s="226"/>
      <c r="J2730" s="222"/>
      <c r="K2730" s="222"/>
      <c r="L2730" s="227"/>
      <c r="M2730" s="228"/>
      <c r="N2730" s="229"/>
      <c r="O2730" s="229"/>
      <c r="P2730" s="229"/>
      <c r="Q2730" s="229"/>
      <c r="R2730" s="229"/>
      <c r="S2730" s="229"/>
      <c r="T2730" s="230"/>
      <c r="AT2730" s="231" t="s">
        <v>283</v>
      </c>
      <c r="AU2730" s="231" t="s">
        <v>291</v>
      </c>
      <c r="AV2730" s="14" t="s">
        <v>84</v>
      </c>
      <c r="AW2730" s="14" t="s">
        <v>32</v>
      </c>
      <c r="AX2730" s="14" t="s">
        <v>76</v>
      </c>
      <c r="AY2730" s="231" t="s">
        <v>272</v>
      </c>
    </row>
    <row r="2731" spans="1:65" s="14" customFormat="1" ht="11.25">
      <c r="B2731" s="221"/>
      <c r="C2731" s="222"/>
      <c r="D2731" s="212" t="s">
        <v>283</v>
      </c>
      <c r="E2731" s="223" t="s">
        <v>1</v>
      </c>
      <c r="F2731" s="224" t="s">
        <v>2362</v>
      </c>
      <c r="G2731" s="222"/>
      <c r="H2731" s="225">
        <v>4.2</v>
      </c>
      <c r="I2731" s="226"/>
      <c r="J2731" s="222"/>
      <c r="K2731" s="222"/>
      <c r="L2731" s="227"/>
      <c r="M2731" s="228"/>
      <c r="N2731" s="229"/>
      <c r="O2731" s="229"/>
      <c r="P2731" s="229"/>
      <c r="Q2731" s="229"/>
      <c r="R2731" s="229"/>
      <c r="S2731" s="229"/>
      <c r="T2731" s="230"/>
      <c r="AT2731" s="231" t="s">
        <v>283</v>
      </c>
      <c r="AU2731" s="231" t="s">
        <v>291</v>
      </c>
      <c r="AV2731" s="14" t="s">
        <v>84</v>
      </c>
      <c r="AW2731" s="14" t="s">
        <v>32</v>
      </c>
      <c r="AX2731" s="14" t="s">
        <v>76</v>
      </c>
      <c r="AY2731" s="231" t="s">
        <v>272</v>
      </c>
    </row>
    <row r="2732" spans="1:65" s="13" customFormat="1" ht="11.25">
      <c r="B2732" s="210"/>
      <c r="C2732" s="211"/>
      <c r="D2732" s="212" t="s">
        <v>283</v>
      </c>
      <c r="E2732" s="213" t="s">
        <v>1</v>
      </c>
      <c r="F2732" s="214" t="s">
        <v>285</v>
      </c>
      <c r="G2732" s="211"/>
      <c r="H2732" s="213" t="s">
        <v>1</v>
      </c>
      <c r="I2732" s="215"/>
      <c r="J2732" s="211"/>
      <c r="K2732" s="211"/>
      <c r="L2732" s="216"/>
      <c r="M2732" s="217"/>
      <c r="N2732" s="218"/>
      <c r="O2732" s="218"/>
      <c r="P2732" s="218"/>
      <c r="Q2732" s="218"/>
      <c r="R2732" s="218"/>
      <c r="S2732" s="218"/>
      <c r="T2732" s="219"/>
      <c r="AT2732" s="220" t="s">
        <v>283</v>
      </c>
      <c r="AU2732" s="220" t="s">
        <v>291</v>
      </c>
      <c r="AV2732" s="13" t="s">
        <v>16</v>
      </c>
      <c r="AW2732" s="13" t="s">
        <v>32</v>
      </c>
      <c r="AX2732" s="13" t="s">
        <v>76</v>
      </c>
      <c r="AY2732" s="220" t="s">
        <v>272</v>
      </c>
    </row>
    <row r="2733" spans="1:65" s="13" customFormat="1" ht="11.25">
      <c r="B2733" s="210"/>
      <c r="C2733" s="211"/>
      <c r="D2733" s="212" t="s">
        <v>283</v>
      </c>
      <c r="E2733" s="213" t="s">
        <v>1</v>
      </c>
      <c r="F2733" s="214" t="s">
        <v>2363</v>
      </c>
      <c r="G2733" s="211"/>
      <c r="H2733" s="213" t="s">
        <v>1</v>
      </c>
      <c r="I2733" s="215"/>
      <c r="J2733" s="211"/>
      <c r="K2733" s="211"/>
      <c r="L2733" s="216"/>
      <c r="M2733" s="217"/>
      <c r="N2733" s="218"/>
      <c r="O2733" s="218"/>
      <c r="P2733" s="218"/>
      <c r="Q2733" s="218"/>
      <c r="R2733" s="218"/>
      <c r="S2733" s="218"/>
      <c r="T2733" s="219"/>
      <c r="AT2733" s="220" t="s">
        <v>283</v>
      </c>
      <c r="AU2733" s="220" t="s">
        <v>291</v>
      </c>
      <c r="AV2733" s="13" t="s">
        <v>16</v>
      </c>
      <c r="AW2733" s="13" t="s">
        <v>32</v>
      </c>
      <c r="AX2733" s="13" t="s">
        <v>76</v>
      </c>
      <c r="AY2733" s="220" t="s">
        <v>272</v>
      </c>
    </row>
    <row r="2734" spans="1:65" s="13" customFormat="1" ht="11.25">
      <c r="B2734" s="210"/>
      <c r="C2734" s="211"/>
      <c r="D2734" s="212" t="s">
        <v>283</v>
      </c>
      <c r="E2734" s="213" t="s">
        <v>1</v>
      </c>
      <c r="F2734" s="214" t="s">
        <v>831</v>
      </c>
      <c r="G2734" s="211"/>
      <c r="H2734" s="213" t="s">
        <v>1</v>
      </c>
      <c r="I2734" s="215"/>
      <c r="J2734" s="211"/>
      <c r="K2734" s="211"/>
      <c r="L2734" s="216"/>
      <c r="M2734" s="217"/>
      <c r="N2734" s="218"/>
      <c r="O2734" s="218"/>
      <c r="P2734" s="218"/>
      <c r="Q2734" s="218"/>
      <c r="R2734" s="218"/>
      <c r="S2734" s="218"/>
      <c r="T2734" s="219"/>
      <c r="AT2734" s="220" t="s">
        <v>283</v>
      </c>
      <c r="AU2734" s="220" t="s">
        <v>291</v>
      </c>
      <c r="AV2734" s="13" t="s">
        <v>16</v>
      </c>
      <c r="AW2734" s="13" t="s">
        <v>32</v>
      </c>
      <c r="AX2734" s="13" t="s">
        <v>76</v>
      </c>
      <c r="AY2734" s="220" t="s">
        <v>272</v>
      </c>
    </row>
    <row r="2735" spans="1:65" s="14" customFormat="1" ht="11.25">
      <c r="B2735" s="221"/>
      <c r="C2735" s="222"/>
      <c r="D2735" s="212" t="s">
        <v>283</v>
      </c>
      <c r="E2735" s="223" t="s">
        <v>1</v>
      </c>
      <c r="F2735" s="224" t="s">
        <v>2364</v>
      </c>
      <c r="G2735" s="222"/>
      <c r="H2735" s="225">
        <v>24.763000000000002</v>
      </c>
      <c r="I2735" s="226"/>
      <c r="J2735" s="222"/>
      <c r="K2735" s="222"/>
      <c r="L2735" s="227"/>
      <c r="M2735" s="228"/>
      <c r="N2735" s="229"/>
      <c r="O2735" s="229"/>
      <c r="P2735" s="229"/>
      <c r="Q2735" s="229"/>
      <c r="R2735" s="229"/>
      <c r="S2735" s="229"/>
      <c r="T2735" s="230"/>
      <c r="AT2735" s="231" t="s">
        <v>283</v>
      </c>
      <c r="AU2735" s="231" t="s">
        <v>291</v>
      </c>
      <c r="AV2735" s="14" t="s">
        <v>84</v>
      </c>
      <c r="AW2735" s="14" t="s">
        <v>32</v>
      </c>
      <c r="AX2735" s="14" t="s">
        <v>76</v>
      </c>
      <c r="AY2735" s="231" t="s">
        <v>272</v>
      </c>
    </row>
    <row r="2736" spans="1:65" s="2" customFormat="1" ht="37.9" customHeight="1">
      <c r="A2736" s="34"/>
      <c r="B2736" s="35"/>
      <c r="C2736" s="192" t="s">
        <v>2365</v>
      </c>
      <c r="D2736" s="192" t="s">
        <v>274</v>
      </c>
      <c r="E2736" s="193" t="s">
        <v>2366</v>
      </c>
      <c r="F2736" s="194" t="s">
        <v>2367</v>
      </c>
      <c r="G2736" s="195" t="s">
        <v>156</v>
      </c>
      <c r="H2736" s="196">
        <v>896.78</v>
      </c>
      <c r="I2736" s="197"/>
      <c r="J2736" s="198">
        <f>ROUND(I2736*H2736,2)</f>
        <v>0</v>
      </c>
      <c r="K2736" s="194" t="s">
        <v>1</v>
      </c>
      <c r="L2736" s="39"/>
      <c r="M2736" s="199" t="s">
        <v>1</v>
      </c>
      <c r="N2736" s="200" t="s">
        <v>41</v>
      </c>
      <c r="O2736" s="71"/>
      <c r="P2736" s="201">
        <f>O2736*H2736</f>
        <v>0</v>
      </c>
      <c r="Q2736" s="201">
        <v>0.193</v>
      </c>
      <c r="R2736" s="201">
        <f>Q2736*H2736</f>
        <v>173.07854</v>
      </c>
      <c r="S2736" s="201">
        <v>0</v>
      </c>
      <c r="T2736" s="202">
        <f>S2736*H2736</f>
        <v>0</v>
      </c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4"/>
      <c r="AE2736" s="34"/>
      <c r="AR2736" s="203" t="s">
        <v>279</v>
      </c>
      <c r="AT2736" s="203" t="s">
        <v>274</v>
      </c>
      <c r="AU2736" s="203" t="s">
        <v>291</v>
      </c>
      <c r="AY2736" s="17" t="s">
        <v>272</v>
      </c>
      <c r="BE2736" s="204">
        <f>IF(N2736="základní",J2736,0)</f>
        <v>0</v>
      </c>
      <c r="BF2736" s="204">
        <f>IF(N2736="snížená",J2736,0)</f>
        <v>0</v>
      </c>
      <c r="BG2736" s="204">
        <f>IF(N2736="zákl. přenesená",J2736,0)</f>
        <v>0</v>
      </c>
      <c r="BH2736" s="204">
        <f>IF(N2736="sníž. přenesená",J2736,0)</f>
        <v>0</v>
      </c>
      <c r="BI2736" s="204">
        <f>IF(N2736="nulová",J2736,0)</f>
        <v>0</v>
      </c>
      <c r="BJ2736" s="17" t="s">
        <v>16</v>
      </c>
      <c r="BK2736" s="204">
        <f>ROUND(I2736*H2736,2)</f>
        <v>0</v>
      </c>
      <c r="BL2736" s="17" t="s">
        <v>279</v>
      </c>
      <c r="BM2736" s="203" t="s">
        <v>2368</v>
      </c>
    </row>
    <row r="2737" spans="2:51" s="13" customFormat="1" ht="22.5">
      <c r="B2737" s="210"/>
      <c r="C2737" s="211"/>
      <c r="D2737" s="212" t="s">
        <v>283</v>
      </c>
      <c r="E2737" s="213" t="s">
        <v>1</v>
      </c>
      <c r="F2737" s="214" t="s">
        <v>2281</v>
      </c>
      <c r="G2737" s="211"/>
      <c r="H2737" s="213" t="s">
        <v>1</v>
      </c>
      <c r="I2737" s="215"/>
      <c r="J2737" s="211"/>
      <c r="K2737" s="211"/>
      <c r="L2737" s="216"/>
      <c r="M2737" s="217"/>
      <c r="N2737" s="218"/>
      <c r="O2737" s="218"/>
      <c r="P2737" s="218"/>
      <c r="Q2737" s="218"/>
      <c r="R2737" s="218"/>
      <c r="S2737" s="218"/>
      <c r="T2737" s="219"/>
      <c r="AT2737" s="220" t="s">
        <v>283</v>
      </c>
      <c r="AU2737" s="220" t="s">
        <v>291</v>
      </c>
      <c r="AV2737" s="13" t="s">
        <v>16</v>
      </c>
      <c r="AW2737" s="13" t="s">
        <v>32</v>
      </c>
      <c r="AX2737" s="13" t="s">
        <v>76</v>
      </c>
      <c r="AY2737" s="220" t="s">
        <v>272</v>
      </c>
    </row>
    <row r="2738" spans="2:51" s="13" customFormat="1" ht="11.25">
      <c r="B2738" s="210"/>
      <c r="C2738" s="211"/>
      <c r="D2738" s="212" t="s">
        <v>283</v>
      </c>
      <c r="E2738" s="213" t="s">
        <v>1</v>
      </c>
      <c r="F2738" s="214" t="s">
        <v>285</v>
      </c>
      <c r="G2738" s="211"/>
      <c r="H2738" s="213" t="s">
        <v>1</v>
      </c>
      <c r="I2738" s="215"/>
      <c r="J2738" s="211"/>
      <c r="K2738" s="211"/>
      <c r="L2738" s="216"/>
      <c r="M2738" s="217"/>
      <c r="N2738" s="218"/>
      <c r="O2738" s="218"/>
      <c r="P2738" s="218"/>
      <c r="Q2738" s="218"/>
      <c r="R2738" s="218"/>
      <c r="S2738" s="218"/>
      <c r="T2738" s="219"/>
      <c r="AT2738" s="220" t="s">
        <v>283</v>
      </c>
      <c r="AU2738" s="220" t="s">
        <v>291</v>
      </c>
      <c r="AV2738" s="13" t="s">
        <v>16</v>
      </c>
      <c r="AW2738" s="13" t="s">
        <v>32</v>
      </c>
      <c r="AX2738" s="13" t="s">
        <v>76</v>
      </c>
      <c r="AY2738" s="220" t="s">
        <v>272</v>
      </c>
    </row>
    <row r="2739" spans="2:51" s="13" customFormat="1" ht="11.25">
      <c r="B2739" s="210"/>
      <c r="C2739" s="211"/>
      <c r="D2739" s="212" t="s">
        <v>283</v>
      </c>
      <c r="E2739" s="213" t="s">
        <v>1</v>
      </c>
      <c r="F2739" s="214" t="s">
        <v>2369</v>
      </c>
      <c r="G2739" s="211"/>
      <c r="H2739" s="213" t="s">
        <v>1</v>
      </c>
      <c r="I2739" s="215"/>
      <c r="J2739" s="211"/>
      <c r="K2739" s="211"/>
      <c r="L2739" s="216"/>
      <c r="M2739" s="217"/>
      <c r="N2739" s="218"/>
      <c r="O2739" s="218"/>
      <c r="P2739" s="218"/>
      <c r="Q2739" s="218"/>
      <c r="R2739" s="218"/>
      <c r="S2739" s="218"/>
      <c r="T2739" s="219"/>
      <c r="AT2739" s="220" t="s">
        <v>283</v>
      </c>
      <c r="AU2739" s="220" t="s">
        <v>291</v>
      </c>
      <c r="AV2739" s="13" t="s">
        <v>16</v>
      </c>
      <c r="AW2739" s="13" t="s">
        <v>32</v>
      </c>
      <c r="AX2739" s="13" t="s">
        <v>76</v>
      </c>
      <c r="AY2739" s="220" t="s">
        <v>272</v>
      </c>
    </row>
    <row r="2740" spans="2:51" s="13" customFormat="1" ht="11.25">
      <c r="B2740" s="210"/>
      <c r="C2740" s="211"/>
      <c r="D2740" s="212" t="s">
        <v>283</v>
      </c>
      <c r="E2740" s="213" t="s">
        <v>1</v>
      </c>
      <c r="F2740" s="214" t="s">
        <v>833</v>
      </c>
      <c r="G2740" s="211"/>
      <c r="H2740" s="213" t="s">
        <v>1</v>
      </c>
      <c r="I2740" s="215"/>
      <c r="J2740" s="211"/>
      <c r="K2740" s="211"/>
      <c r="L2740" s="216"/>
      <c r="M2740" s="217"/>
      <c r="N2740" s="218"/>
      <c r="O2740" s="218"/>
      <c r="P2740" s="218"/>
      <c r="Q2740" s="218"/>
      <c r="R2740" s="218"/>
      <c r="S2740" s="218"/>
      <c r="T2740" s="219"/>
      <c r="AT2740" s="220" t="s">
        <v>283</v>
      </c>
      <c r="AU2740" s="220" t="s">
        <v>291</v>
      </c>
      <c r="AV2740" s="13" t="s">
        <v>16</v>
      </c>
      <c r="AW2740" s="13" t="s">
        <v>32</v>
      </c>
      <c r="AX2740" s="13" t="s">
        <v>76</v>
      </c>
      <c r="AY2740" s="220" t="s">
        <v>272</v>
      </c>
    </row>
    <row r="2741" spans="2:51" s="14" customFormat="1" ht="11.25">
      <c r="B2741" s="221"/>
      <c r="C2741" s="222"/>
      <c r="D2741" s="212" t="s">
        <v>283</v>
      </c>
      <c r="E2741" s="223" t="s">
        <v>1</v>
      </c>
      <c r="F2741" s="224" t="s">
        <v>2370</v>
      </c>
      <c r="G2741" s="222"/>
      <c r="H2741" s="225">
        <v>22.12</v>
      </c>
      <c r="I2741" s="226"/>
      <c r="J2741" s="222"/>
      <c r="K2741" s="222"/>
      <c r="L2741" s="227"/>
      <c r="M2741" s="228"/>
      <c r="N2741" s="229"/>
      <c r="O2741" s="229"/>
      <c r="P2741" s="229"/>
      <c r="Q2741" s="229"/>
      <c r="R2741" s="229"/>
      <c r="S2741" s="229"/>
      <c r="T2741" s="230"/>
      <c r="AT2741" s="231" t="s">
        <v>283</v>
      </c>
      <c r="AU2741" s="231" t="s">
        <v>291</v>
      </c>
      <c r="AV2741" s="14" t="s">
        <v>84</v>
      </c>
      <c r="AW2741" s="14" t="s">
        <v>32</v>
      </c>
      <c r="AX2741" s="14" t="s">
        <v>76</v>
      </c>
      <c r="AY2741" s="231" t="s">
        <v>272</v>
      </c>
    </row>
    <row r="2742" spans="2:51" s="14" customFormat="1" ht="11.25">
      <c r="B2742" s="221"/>
      <c r="C2742" s="222"/>
      <c r="D2742" s="212" t="s">
        <v>283</v>
      </c>
      <c r="E2742" s="223" t="s">
        <v>1</v>
      </c>
      <c r="F2742" s="224" t="s">
        <v>2371</v>
      </c>
      <c r="G2742" s="222"/>
      <c r="H2742" s="225">
        <v>73.605000000000004</v>
      </c>
      <c r="I2742" s="226"/>
      <c r="J2742" s="222"/>
      <c r="K2742" s="222"/>
      <c r="L2742" s="227"/>
      <c r="M2742" s="228"/>
      <c r="N2742" s="229"/>
      <c r="O2742" s="229"/>
      <c r="P2742" s="229"/>
      <c r="Q2742" s="229"/>
      <c r="R2742" s="229"/>
      <c r="S2742" s="229"/>
      <c r="T2742" s="230"/>
      <c r="AT2742" s="231" t="s">
        <v>283</v>
      </c>
      <c r="AU2742" s="231" t="s">
        <v>291</v>
      </c>
      <c r="AV2742" s="14" t="s">
        <v>84</v>
      </c>
      <c r="AW2742" s="14" t="s">
        <v>32</v>
      </c>
      <c r="AX2742" s="14" t="s">
        <v>76</v>
      </c>
      <c r="AY2742" s="231" t="s">
        <v>272</v>
      </c>
    </row>
    <row r="2743" spans="2:51" s="14" customFormat="1" ht="11.25">
      <c r="B2743" s="221"/>
      <c r="C2743" s="222"/>
      <c r="D2743" s="212" t="s">
        <v>283</v>
      </c>
      <c r="E2743" s="223" t="s">
        <v>1</v>
      </c>
      <c r="F2743" s="224" t="s">
        <v>2372</v>
      </c>
      <c r="G2743" s="222"/>
      <c r="H2743" s="225">
        <v>17.899999999999999</v>
      </c>
      <c r="I2743" s="226"/>
      <c r="J2743" s="222"/>
      <c r="K2743" s="222"/>
      <c r="L2743" s="227"/>
      <c r="M2743" s="228"/>
      <c r="N2743" s="229"/>
      <c r="O2743" s="229"/>
      <c r="P2743" s="229"/>
      <c r="Q2743" s="229"/>
      <c r="R2743" s="229"/>
      <c r="S2743" s="229"/>
      <c r="T2743" s="230"/>
      <c r="AT2743" s="231" t="s">
        <v>283</v>
      </c>
      <c r="AU2743" s="231" t="s">
        <v>291</v>
      </c>
      <c r="AV2743" s="14" t="s">
        <v>84</v>
      </c>
      <c r="AW2743" s="14" t="s">
        <v>32</v>
      </c>
      <c r="AX2743" s="14" t="s">
        <v>76</v>
      </c>
      <c r="AY2743" s="231" t="s">
        <v>272</v>
      </c>
    </row>
    <row r="2744" spans="2:51" s="14" customFormat="1" ht="11.25">
      <c r="B2744" s="221"/>
      <c r="C2744" s="222"/>
      <c r="D2744" s="212" t="s">
        <v>283</v>
      </c>
      <c r="E2744" s="223" t="s">
        <v>1</v>
      </c>
      <c r="F2744" s="224" t="s">
        <v>2373</v>
      </c>
      <c r="G2744" s="222"/>
      <c r="H2744" s="225">
        <v>31.234000000000002</v>
      </c>
      <c r="I2744" s="226"/>
      <c r="J2744" s="222"/>
      <c r="K2744" s="222"/>
      <c r="L2744" s="227"/>
      <c r="M2744" s="228"/>
      <c r="N2744" s="229"/>
      <c r="O2744" s="229"/>
      <c r="P2744" s="229"/>
      <c r="Q2744" s="229"/>
      <c r="R2744" s="229"/>
      <c r="S2744" s="229"/>
      <c r="T2744" s="230"/>
      <c r="AT2744" s="231" t="s">
        <v>283</v>
      </c>
      <c r="AU2744" s="231" t="s">
        <v>291</v>
      </c>
      <c r="AV2744" s="14" t="s">
        <v>84</v>
      </c>
      <c r="AW2744" s="14" t="s">
        <v>32</v>
      </c>
      <c r="AX2744" s="14" t="s">
        <v>76</v>
      </c>
      <c r="AY2744" s="231" t="s">
        <v>272</v>
      </c>
    </row>
    <row r="2745" spans="2:51" s="14" customFormat="1" ht="11.25">
      <c r="B2745" s="221"/>
      <c r="C2745" s="222"/>
      <c r="D2745" s="212" t="s">
        <v>283</v>
      </c>
      <c r="E2745" s="223" t="s">
        <v>1</v>
      </c>
      <c r="F2745" s="224" t="s">
        <v>2374</v>
      </c>
      <c r="G2745" s="222"/>
      <c r="H2745" s="225">
        <v>9.3000000000000007</v>
      </c>
      <c r="I2745" s="226"/>
      <c r="J2745" s="222"/>
      <c r="K2745" s="222"/>
      <c r="L2745" s="227"/>
      <c r="M2745" s="228"/>
      <c r="N2745" s="229"/>
      <c r="O2745" s="229"/>
      <c r="P2745" s="229"/>
      <c r="Q2745" s="229"/>
      <c r="R2745" s="229"/>
      <c r="S2745" s="229"/>
      <c r="T2745" s="230"/>
      <c r="AT2745" s="231" t="s">
        <v>283</v>
      </c>
      <c r="AU2745" s="231" t="s">
        <v>291</v>
      </c>
      <c r="AV2745" s="14" t="s">
        <v>84</v>
      </c>
      <c r="AW2745" s="14" t="s">
        <v>32</v>
      </c>
      <c r="AX2745" s="14" t="s">
        <v>76</v>
      </c>
      <c r="AY2745" s="231" t="s">
        <v>272</v>
      </c>
    </row>
    <row r="2746" spans="2:51" s="14" customFormat="1" ht="11.25">
      <c r="B2746" s="221"/>
      <c r="C2746" s="222"/>
      <c r="D2746" s="212" t="s">
        <v>283</v>
      </c>
      <c r="E2746" s="223" t="s">
        <v>1</v>
      </c>
      <c r="F2746" s="224" t="s">
        <v>2375</v>
      </c>
      <c r="G2746" s="222"/>
      <c r="H2746" s="225">
        <v>9.75</v>
      </c>
      <c r="I2746" s="226"/>
      <c r="J2746" s="222"/>
      <c r="K2746" s="222"/>
      <c r="L2746" s="227"/>
      <c r="M2746" s="228"/>
      <c r="N2746" s="229"/>
      <c r="O2746" s="229"/>
      <c r="P2746" s="229"/>
      <c r="Q2746" s="229"/>
      <c r="R2746" s="229"/>
      <c r="S2746" s="229"/>
      <c r="T2746" s="230"/>
      <c r="AT2746" s="231" t="s">
        <v>283</v>
      </c>
      <c r="AU2746" s="231" t="s">
        <v>291</v>
      </c>
      <c r="AV2746" s="14" t="s">
        <v>84</v>
      </c>
      <c r="AW2746" s="14" t="s">
        <v>32</v>
      </c>
      <c r="AX2746" s="14" t="s">
        <v>76</v>
      </c>
      <c r="AY2746" s="231" t="s">
        <v>272</v>
      </c>
    </row>
    <row r="2747" spans="2:51" s="14" customFormat="1" ht="11.25">
      <c r="B2747" s="221"/>
      <c r="C2747" s="222"/>
      <c r="D2747" s="212" t="s">
        <v>283</v>
      </c>
      <c r="E2747" s="223" t="s">
        <v>1</v>
      </c>
      <c r="F2747" s="224" t="s">
        <v>2376</v>
      </c>
      <c r="G2747" s="222"/>
      <c r="H2747" s="225">
        <v>2</v>
      </c>
      <c r="I2747" s="226"/>
      <c r="J2747" s="222"/>
      <c r="K2747" s="222"/>
      <c r="L2747" s="227"/>
      <c r="M2747" s="228"/>
      <c r="N2747" s="229"/>
      <c r="O2747" s="229"/>
      <c r="P2747" s="229"/>
      <c r="Q2747" s="229"/>
      <c r="R2747" s="229"/>
      <c r="S2747" s="229"/>
      <c r="T2747" s="230"/>
      <c r="AT2747" s="231" t="s">
        <v>283</v>
      </c>
      <c r="AU2747" s="231" t="s">
        <v>291</v>
      </c>
      <c r="AV2747" s="14" t="s">
        <v>84</v>
      </c>
      <c r="AW2747" s="14" t="s">
        <v>32</v>
      </c>
      <c r="AX2747" s="14" t="s">
        <v>76</v>
      </c>
      <c r="AY2747" s="231" t="s">
        <v>272</v>
      </c>
    </row>
    <row r="2748" spans="2:51" s="14" customFormat="1" ht="11.25">
      <c r="B2748" s="221"/>
      <c r="C2748" s="222"/>
      <c r="D2748" s="212" t="s">
        <v>283</v>
      </c>
      <c r="E2748" s="223" t="s">
        <v>1</v>
      </c>
      <c r="F2748" s="224" t="s">
        <v>2377</v>
      </c>
      <c r="G2748" s="222"/>
      <c r="H2748" s="225">
        <v>6.66</v>
      </c>
      <c r="I2748" s="226"/>
      <c r="J2748" s="222"/>
      <c r="K2748" s="222"/>
      <c r="L2748" s="227"/>
      <c r="M2748" s="228"/>
      <c r="N2748" s="229"/>
      <c r="O2748" s="229"/>
      <c r="P2748" s="229"/>
      <c r="Q2748" s="229"/>
      <c r="R2748" s="229"/>
      <c r="S2748" s="229"/>
      <c r="T2748" s="230"/>
      <c r="AT2748" s="231" t="s">
        <v>283</v>
      </c>
      <c r="AU2748" s="231" t="s">
        <v>291</v>
      </c>
      <c r="AV2748" s="14" t="s">
        <v>84</v>
      </c>
      <c r="AW2748" s="14" t="s">
        <v>32</v>
      </c>
      <c r="AX2748" s="14" t="s">
        <v>76</v>
      </c>
      <c r="AY2748" s="231" t="s">
        <v>272</v>
      </c>
    </row>
    <row r="2749" spans="2:51" s="14" customFormat="1" ht="11.25">
      <c r="B2749" s="221"/>
      <c r="C2749" s="222"/>
      <c r="D2749" s="212" t="s">
        <v>283</v>
      </c>
      <c r="E2749" s="223" t="s">
        <v>1</v>
      </c>
      <c r="F2749" s="224" t="s">
        <v>2378</v>
      </c>
      <c r="G2749" s="222"/>
      <c r="H2749" s="225">
        <v>54.982999999999997</v>
      </c>
      <c r="I2749" s="226"/>
      <c r="J2749" s="222"/>
      <c r="K2749" s="222"/>
      <c r="L2749" s="227"/>
      <c r="M2749" s="228"/>
      <c r="N2749" s="229"/>
      <c r="O2749" s="229"/>
      <c r="P2749" s="229"/>
      <c r="Q2749" s="229"/>
      <c r="R2749" s="229"/>
      <c r="S2749" s="229"/>
      <c r="T2749" s="230"/>
      <c r="AT2749" s="231" t="s">
        <v>283</v>
      </c>
      <c r="AU2749" s="231" t="s">
        <v>291</v>
      </c>
      <c r="AV2749" s="14" t="s">
        <v>84</v>
      </c>
      <c r="AW2749" s="14" t="s">
        <v>32</v>
      </c>
      <c r="AX2749" s="14" t="s">
        <v>76</v>
      </c>
      <c r="AY2749" s="231" t="s">
        <v>272</v>
      </c>
    </row>
    <row r="2750" spans="2:51" s="14" customFormat="1" ht="11.25">
      <c r="B2750" s="221"/>
      <c r="C2750" s="222"/>
      <c r="D2750" s="212" t="s">
        <v>283</v>
      </c>
      <c r="E2750" s="223" t="s">
        <v>1</v>
      </c>
      <c r="F2750" s="224" t="s">
        <v>2379</v>
      </c>
      <c r="G2750" s="222"/>
      <c r="H2750" s="225">
        <v>2.8</v>
      </c>
      <c r="I2750" s="226"/>
      <c r="J2750" s="222"/>
      <c r="K2750" s="222"/>
      <c r="L2750" s="227"/>
      <c r="M2750" s="228"/>
      <c r="N2750" s="229"/>
      <c r="O2750" s="229"/>
      <c r="P2750" s="229"/>
      <c r="Q2750" s="229"/>
      <c r="R2750" s="229"/>
      <c r="S2750" s="229"/>
      <c r="T2750" s="230"/>
      <c r="AT2750" s="231" t="s">
        <v>283</v>
      </c>
      <c r="AU2750" s="231" t="s">
        <v>291</v>
      </c>
      <c r="AV2750" s="14" t="s">
        <v>84</v>
      </c>
      <c r="AW2750" s="14" t="s">
        <v>32</v>
      </c>
      <c r="AX2750" s="14" t="s">
        <v>76</v>
      </c>
      <c r="AY2750" s="231" t="s">
        <v>272</v>
      </c>
    </row>
    <row r="2751" spans="2:51" s="14" customFormat="1" ht="11.25">
      <c r="B2751" s="221"/>
      <c r="C2751" s="222"/>
      <c r="D2751" s="212" t="s">
        <v>283</v>
      </c>
      <c r="E2751" s="223" t="s">
        <v>1</v>
      </c>
      <c r="F2751" s="224" t="s">
        <v>2380</v>
      </c>
      <c r="G2751" s="222"/>
      <c r="H2751" s="225">
        <v>6</v>
      </c>
      <c r="I2751" s="226"/>
      <c r="J2751" s="222"/>
      <c r="K2751" s="222"/>
      <c r="L2751" s="227"/>
      <c r="M2751" s="228"/>
      <c r="N2751" s="229"/>
      <c r="O2751" s="229"/>
      <c r="P2751" s="229"/>
      <c r="Q2751" s="229"/>
      <c r="R2751" s="229"/>
      <c r="S2751" s="229"/>
      <c r="T2751" s="230"/>
      <c r="AT2751" s="231" t="s">
        <v>283</v>
      </c>
      <c r="AU2751" s="231" t="s">
        <v>291</v>
      </c>
      <c r="AV2751" s="14" t="s">
        <v>84</v>
      </c>
      <c r="AW2751" s="14" t="s">
        <v>32</v>
      </c>
      <c r="AX2751" s="14" t="s">
        <v>76</v>
      </c>
      <c r="AY2751" s="231" t="s">
        <v>272</v>
      </c>
    </row>
    <row r="2752" spans="2:51" s="14" customFormat="1" ht="11.25">
      <c r="B2752" s="221"/>
      <c r="C2752" s="222"/>
      <c r="D2752" s="212" t="s">
        <v>283</v>
      </c>
      <c r="E2752" s="223" t="s">
        <v>1</v>
      </c>
      <c r="F2752" s="224" t="s">
        <v>2381</v>
      </c>
      <c r="G2752" s="222"/>
      <c r="H2752" s="225">
        <v>14.3</v>
      </c>
      <c r="I2752" s="226"/>
      <c r="J2752" s="222"/>
      <c r="K2752" s="222"/>
      <c r="L2752" s="227"/>
      <c r="M2752" s="228"/>
      <c r="N2752" s="229"/>
      <c r="O2752" s="229"/>
      <c r="P2752" s="229"/>
      <c r="Q2752" s="229"/>
      <c r="R2752" s="229"/>
      <c r="S2752" s="229"/>
      <c r="T2752" s="230"/>
      <c r="AT2752" s="231" t="s">
        <v>283</v>
      </c>
      <c r="AU2752" s="231" t="s">
        <v>291</v>
      </c>
      <c r="AV2752" s="14" t="s">
        <v>84</v>
      </c>
      <c r="AW2752" s="14" t="s">
        <v>32</v>
      </c>
      <c r="AX2752" s="14" t="s">
        <v>76</v>
      </c>
      <c r="AY2752" s="231" t="s">
        <v>272</v>
      </c>
    </row>
    <row r="2753" spans="2:51" s="13" customFormat="1" ht="11.25">
      <c r="B2753" s="210"/>
      <c r="C2753" s="211"/>
      <c r="D2753" s="212" t="s">
        <v>283</v>
      </c>
      <c r="E2753" s="213" t="s">
        <v>1</v>
      </c>
      <c r="F2753" s="214" t="s">
        <v>285</v>
      </c>
      <c r="G2753" s="211"/>
      <c r="H2753" s="213" t="s">
        <v>1</v>
      </c>
      <c r="I2753" s="215"/>
      <c r="J2753" s="211"/>
      <c r="K2753" s="211"/>
      <c r="L2753" s="216"/>
      <c r="M2753" s="217"/>
      <c r="N2753" s="218"/>
      <c r="O2753" s="218"/>
      <c r="P2753" s="218"/>
      <c r="Q2753" s="218"/>
      <c r="R2753" s="218"/>
      <c r="S2753" s="218"/>
      <c r="T2753" s="219"/>
      <c r="AT2753" s="220" t="s">
        <v>283</v>
      </c>
      <c r="AU2753" s="220" t="s">
        <v>291</v>
      </c>
      <c r="AV2753" s="13" t="s">
        <v>16</v>
      </c>
      <c r="AW2753" s="13" t="s">
        <v>32</v>
      </c>
      <c r="AX2753" s="13" t="s">
        <v>76</v>
      </c>
      <c r="AY2753" s="220" t="s">
        <v>272</v>
      </c>
    </row>
    <row r="2754" spans="2:51" s="13" customFormat="1" ht="11.25">
      <c r="B2754" s="210"/>
      <c r="C2754" s="211"/>
      <c r="D2754" s="212" t="s">
        <v>283</v>
      </c>
      <c r="E2754" s="213" t="s">
        <v>1</v>
      </c>
      <c r="F2754" s="214" t="s">
        <v>837</v>
      </c>
      <c r="G2754" s="211"/>
      <c r="H2754" s="213" t="s">
        <v>1</v>
      </c>
      <c r="I2754" s="215"/>
      <c r="J2754" s="211"/>
      <c r="K2754" s="211"/>
      <c r="L2754" s="216"/>
      <c r="M2754" s="217"/>
      <c r="N2754" s="218"/>
      <c r="O2754" s="218"/>
      <c r="P2754" s="218"/>
      <c r="Q2754" s="218"/>
      <c r="R2754" s="218"/>
      <c r="S2754" s="218"/>
      <c r="T2754" s="219"/>
      <c r="AT2754" s="220" t="s">
        <v>283</v>
      </c>
      <c r="AU2754" s="220" t="s">
        <v>291</v>
      </c>
      <c r="AV2754" s="13" t="s">
        <v>16</v>
      </c>
      <c r="AW2754" s="13" t="s">
        <v>32</v>
      </c>
      <c r="AX2754" s="13" t="s">
        <v>76</v>
      </c>
      <c r="AY2754" s="220" t="s">
        <v>272</v>
      </c>
    </row>
    <row r="2755" spans="2:51" s="14" customFormat="1" ht="11.25">
      <c r="B2755" s="221"/>
      <c r="C2755" s="222"/>
      <c r="D2755" s="212" t="s">
        <v>283</v>
      </c>
      <c r="E2755" s="223" t="s">
        <v>1</v>
      </c>
      <c r="F2755" s="224" t="s">
        <v>2382</v>
      </c>
      <c r="G2755" s="222"/>
      <c r="H2755" s="225">
        <v>7.2750000000000004</v>
      </c>
      <c r="I2755" s="226"/>
      <c r="J2755" s="222"/>
      <c r="K2755" s="222"/>
      <c r="L2755" s="227"/>
      <c r="M2755" s="228"/>
      <c r="N2755" s="229"/>
      <c r="O2755" s="229"/>
      <c r="P2755" s="229"/>
      <c r="Q2755" s="229"/>
      <c r="R2755" s="229"/>
      <c r="S2755" s="229"/>
      <c r="T2755" s="230"/>
      <c r="AT2755" s="231" t="s">
        <v>283</v>
      </c>
      <c r="AU2755" s="231" t="s">
        <v>291</v>
      </c>
      <c r="AV2755" s="14" t="s">
        <v>84</v>
      </c>
      <c r="AW2755" s="14" t="s">
        <v>32</v>
      </c>
      <c r="AX2755" s="14" t="s">
        <v>76</v>
      </c>
      <c r="AY2755" s="231" t="s">
        <v>272</v>
      </c>
    </row>
    <row r="2756" spans="2:51" s="14" customFormat="1" ht="11.25">
      <c r="B2756" s="221"/>
      <c r="C2756" s="222"/>
      <c r="D2756" s="212" t="s">
        <v>283</v>
      </c>
      <c r="E2756" s="223" t="s">
        <v>1</v>
      </c>
      <c r="F2756" s="224" t="s">
        <v>2383</v>
      </c>
      <c r="G2756" s="222"/>
      <c r="H2756" s="225">
        <v>25.05</v>
      </c>
      <c r="I2756" s="226"/>
      <c r="J2756" s="222"/>
      <c r="K2756" s="222"/>
      <c r="L2756" s="227"/>
      <c r="M2756" s="228"/>
      <c r="N2756" s="229"/>
      <c r="O2756" s="229"/>
      <c r="P2756" s="229"/>
      <c r="Q2756" s="229"/>
      <c r="R2756" s="229"/>
      <c r="S2756" s="229"/>
      <c r="T2756" s="230"/>
      <c r="AT2756" s="231" t="s">
        <v>283</v>
      </c>
      <c r="AU2756" s="231" t="s">
        <v>291</v>
      </c>
      <c r="AV2756" s="14" t="s">
        <v>84</v>
      </c>
      <c r="AW2756" s="14" t="s">
        <v>32</v>
      </c>
      <c r="AX2756" s="14" t="s">
        <v>76</v>
      </c>
      <c r="AY2756" s="231" t="s">
        <v>272</v>
      </c>
    </row>
    <row r="2757" spans="2:51" s="14" customFormat="1" ht="11.25">
      <c r="B2757" s="221"/>
      <c r="C2757" s="222"/>
      <c r="D2757" s="212" t="s">
        <v>283</v>
      </c>
      <c r="E2757" s="223" t="s">
        <v>1</v>
      </c>
      <c r="F2757" s="224" t="s">
        <v>2384</v>
      </c>
      <c r="G2757" s="222"/>
      <c r="H2757" s="225">
        <v>36.450000000000003</v>
      </c>
      <c r="I2757" s="226"/>
      <c r="J2757" s="222"/>
      <c r="K2757" s="222"/>
      <c r="L2757" s="227"/>
      <c r="M2757" s="228"/>
      <c r="N2757" s="229"/>
      <c r="O2757" s="229"/>
      <c r="P2757" s="229"/>
      <c r="Q2757" s="229"/>
      <c r="R2757" s="229"/>
      <c r="S2757" s="229"/>
      <c r="T2757" s="230"/>
      <c r="AT2757" s="231" t="s">
        <v>283</v>
      </c>
      <c r="AU2757" s="231" t="s">
        <v>291</v>
      </c>
      <c r="AV2757" s="14" t="s">
        <v>84</v>
      </c>
      <c r="AW2757" s="14" t="s">
        <v>32</v>
      </c>
      <c r="AX2757" s="14" t="s">
        <v>76</v>
      </c>
      <c r="AY2757" s="231" t="s">
        <v>272</v>
      </c>
    </row>
    <row r="2758" spans="2:51" s="14" customFormat="1" ht="11.25">
      <c r="B2758" s="221"/>
      <c r="C2758" s="222"/>
      <c r="D2758" s="212" t="s">
        <v>283</v>
      </c>
      <c r="E2758" s="223" t="s">
        <v>1</v>
      </c>
      <c r="F2758" s="224" t="s">
        <v>2385</v>
      </c>
      <c r="G2758" s="222"/>
      <c r="H2758" s="225">
        <v>22.875</v>
      </c>
      <c r="I2758" s="226"/>
      <c r="J2758" s="222"/>
      <c r="K2758" s="222"/>
      <c r="L2758" s="227"/>
      <c r="M2758" s="228"/>
      <c r="N2758" s="229"/>
      <c r="O2758" s="229"/>
      <c r="P2758" s="229"/>
      <c r="Q2758" s="229"/>
      <c r="R2758" s="229"/>
      <c r="S2758" s="229"/>
      <c r="T2758" s="230"/>
      <c r="AT2758" s="231" t="s">
        <v>283</v>
      </c>
      <c r="AU2758" s="231" t="s">
        <v>291</v>
      </c>
      <c r="AV2758" s="14" t="s">
        <v>84</v>
      </c>
      <c r="AW2758" s="14" t="s">
        <v>32</v>
      </c>
      <c r="AX2758" s="14" t="s">
        <v>76</v>
      </c>
      <c r="AY2758" s="231" t="s">
        <v>272</v>
      </c>
    </row>
    <row r="2759" spans="2:51" s="14" customFormat="1" ht="11.25">
      <c r="B2759" s="221"/>
      <c r="C2759" s="222"/>
      <c r="D2759" s="212" t="s">
        <v>283</v>
      </c>
      <c r="E2759" s="223" t="s">
        <v>1</v>
      </c>
      <c r="F2759" s="224" t="s">
        <v>2386</v>
      </c>
      <c r="G2759" s="222"/>
      <c r="H2759" s="225">
        <v>20.8</v>
      </c>
      <c r="I2759" s="226"/>
      <c r="J2759" s="222"/>
      <c r="K2759" s="222"/>
      <c r="L2759" s="227"/>
      <c r="M2759" s="228"/>
      <c r="N2759" s="229"/>
      <c r="O2759" s="229"/>
      <c r="P2759" s="229"/>
      <c r="Q2759" s="229"/>
      <c r="R2759" s="229"/>
      <c r="S2759" s="229"/>
      <c r="T2759" s="230"/>
      <c r="AT2759" s="231" t="s">
        <v>283</v>
      </c>
      <c r="AU2759" s="231" t="s">
        <v>291</v>
      </c>
      <c r="AV2759" s="14" t="s">
        <v>84</v>
      </c>
      <c r="AW2759" s="14" t="s">
        <v>32</v>
      </c>
      <c r="AX2759" s="14" t="s">
        <v>76</v>
      </c>
      <c r="AY2759" s="231" t="s">
        <v>272</v>
      </c>
    </row>
    <row r="2760" spans="2:51" s="14" customFormat="1" ht="11.25">
      <c r="B2760" s="221"/>
      <c r="C2760" s="222"/>
      <c r="D2760" s="212" t="s">
        <v>283</v>
      </c>
      <c r="E2760" s="223" t="s">
        <v>1</v>
      </c>
      <c r="F2760" s="224" t="s">
        <v>2387</v>
      </c>
      <c r="G2760" s="222"/>
      <c r="H2760" s="225">
        <v>13.625</v>
      </c>
      <c r="I2760" s="226"/>
      <c r="J2760" s="222"/>
      <c r="K2760" s="222"/>
      <c r="L2760" s="227"/>
      <c r="M2760" s="228"/>
      <c r="N2760" s="229"/>
      <c r="O2760" s="229"/>
      <c r="P2760" s="229"/>
      <c r="Q2760" s="229"/>
      <c r="R2760" s="229"/>
      <c r="S2760" s="229"/>
      <c r="T2760" s="230"/>
      <c r="AT2760" s="231" t="s">
        <v>283</v>
      </c>
      <c r="AU2760" s="231" t="s">
        <v>291</v>
      </c>
      <c r="AV2760" s="14" t="s">
        <v>84</v>
      </c>
      <c r="AW2760" s="14" t="s">
        <v>32</v>
      </c>
      <c r="AX2760" s="14" t="s">
        <v>76</v>
      </c>
      <c r="AY2760" s="231" t="s">
        <v>272</v>
      </c>
    </row>
    <row r="2761" spans="2:51" s="14" customFormat="1" ht="11.25">
      <c r="B2761" s="221"/>
      <c r="C2761" s="222"/>
      <c r="D2761" s="212" t="s">
        <v>283</v>
      </c>
      <c r="E2761" s="223" t="s">
        <v>1</v>
      </c>
      <c r="F2761" s="224" t="s">
        <v>2388</v>
      </c>
      <c r="G2761" s="222"/>
      <c r="H2761" s="225">
        <v>32.4</v>
      </c>
      <c r="I2761" s="226"/>
      <c r="J2761" s="222"/>
      <c r="K2761" s="222"/>
      <c r="L2761" s="227"/>
      <c r="M2761" s="228"/>
      <c r="N2761" s="229"/>
      <c r="O2761" s="229"/>
      <c r="P2761" s="229"/>
      <c r="Q2761" s="229"/>
      <c r="R2761" s="229"/>
      <c r="S2761" s="229"/>
      <c r="T2761" s="230"/>
      <c r="AT2761" s="231" t="s">
        <v>283</v>
      </c>
      <c r="AU2761" s="231" t="s">
        <v>291</v>
      </c>
      <c r="AV2761" s="14" t="s">
        <v>84</v>
      </c>
      <c r="AW2761" s="14" t="s">
        <v>32</v>
      </c>
      <c r="AX2761" s="14" t="s">
        <v>76</v>
      </c>
      <c r="AY2761" s="231" t="s">
        <v>272</v>
      </c>
    </row>
    <row r="2762" spans="2:51" s="14" customFormat="1" ht="22.5">
      <c r="B2762" s="221"/>
      <c r="C2762" s="222"/>
      <c r="D2762" s="212" t="s">
        <v>283</v>
      </c>
      <c r="E2762" s="223" t="s">
        <v>1</v>
      </c>
      <c r="F2762" s="224" t="s">
        <v>2389</v>
      </c>
      <c r="G2762" s="222"/>
      <c r="H2762" s="225">
        <v>41.844999999999999</v>
      </c>
      <c r="I2762" s="226"/>
      <c r="J2762" s="222"/>
      <c r="K2762" s="222"/>
      <c r="L2762" s="227"/>
      <c r="M2762" s="228"/>
      <c r="N2762" s="229"/>
      <c r="O2762" s="229"/>
      <c r="P2762" s="229"/>
      <c r="Q2762" s="229"/>
      <c r="R2762" s="229"/>
      <c r="S2762" s="229"/>
      <c r="T2762" s="230"/>
      <c r="AT2762" s="231" t="s">
        <v>283</v>
      </c>
      <c r="AU2762" s="231" t="s">
        <v>291</v>
      </c>
      <c r="AV2762" s="14" t="s">
        <v>84</v>
      </c>
      <c r="AW2762" s="14" t="s">
        <v>32</v>
      </c>
      <c r="AX2762" s="14" t="s">
        <v>76</v>
      </c>
      <c r="AY2762" s="231" t="s">
        <v>272</v>
      </c>
    </row>
    <row r="2763" spans="2:51" s="14" customFormat="1" ht="11.25">
      <c r="B2763" s="221"/>
      <c r="C2763" s="222"/>
      <c r="D2763" s="212" t="s">
        <v>283</v>
      </c>
      <c r="E2763" s="223" t="s">
        <v>1</v>
      </c>
      <c r="F2763" s="224" t="s">
        <v>2390</v>
      </c>
      <c r="G2763" s="222"/>
      <c r="H2763" s="225">
        <v>11.85</v>
      </c>
      <c r="I2763" s="226"/>
      <c r="J2763" s="222"/>
      <c r="K2763" s="222"/>
      <c r="L2763" s="227"/>
      <c r="M2763" s="228"/>
      <c r="N2763" s="229"/>
      <c r="O2763" s="229"/>
      <c r="P2763" s="229"/>
      <c r="Q2763" s="229"/>
      <c r="R2763" s="229"/>
      <c r="S2763" s="229"/>
      <c r="T2763" s="230"/>
      <c r="AT2763" s="231" t="s">
        <v>283</v>
      </c>
      <c r="AU2763" s="231" t="s">
        <v>291</v>
      </c>
      <c r="AV2763" s="14" t="s">
        <v>84</v>
      </c>
      <c r="AW2763" s="14" t="s">
        <v>32</v>
      </c>
      <c r="AX2763" s="14" t="s">
        <v>76</v>
      </c>
      <c r="AY2763" s="231" t="s">
        <v>272</v>
      </c>
    </row>
    <row r="2764" spans="2:51" s="14" customFormat="1" ht="11.25">
      <c r="B2764" s="221"/>
      <c r="C2764" s="222"/>
      <c r="D2764" s="212" t="s">
        <v>283</v>
      </c>
      <c r="E2764" s="223" t="s">
        <v>1</v>
      </c>
      <c r="F2764" s="224" t="s">
        <v>2391</v>
      </c>
      <c r="G2764" s="222"/>
      <c r="H2764" s="225">
        <v>4.3</v>
      </c>
      <c r="I2764" s="226"/>
      <c r="J2764" s="222"/>
      <c r="K2764" s="222"/>
      <c r="L2764" s="227"/>
      <c r="M2764" s="228"/>
      <c r="N2764" s="229"/>
      <c r="O2764" s="229"/>
      <c r="P2764" s="229"/>
      <c r="Q2764" s="229"/>
      <c r="R2764" s="229"/>
      <c r="S2764" s="229"/>
      <c r="T2764" s="230"/>
      <c r="AT2764" s="231" t="s">
        <v>283</v>
      </c>
      <c r="AU2764" s="231" t="s">
        <v>291</v>
      </c>
      <c r="AV2764" s="14" t="s">
        <v>84</v>
      </c>
      <c r="AW2764" s="14" t="s">
        <v>32</v>
      </c>
      <c r="AX2764" s="14" t="s">
        <v>76</v>
      </c>
      <c r="AY2764" s="231" t="s">
        <v>272</v>
      </c>
    </row>
    <row r="2765" spans="2:51" s="14" customFormat="1" ht="11.25">
      <c r="B2765" s="221"/>
      <c r="C2765" s="222"/>
      <c r="D2765" s="212" t="s">
        <v>283</v>
      </c>
      <c r="E2765" s="223" t="s">
        <v>1</v>
      </c>
      <c r="F2765" s="224" t="s">
        <v>2392</v>
      </c>
      <c r="G2765" s="222"/>
      <c r="H2765" s="225">
        <v>3.1</v>
      </c>
      <c r="I2765" s="226"/>
      <c r="J2765" s="222"/>
      <c r="K2765" s="222"/>
      <c r="L2765" s="227"/>
      <c r="M2765" s="228"/>
      <c r="N2765" s="229"/>
      <c r="O2765" s="229"/>
      <c r="P2765" s="229"/>
      <c r="Q2765" s="229"/>
      <c r="R2765" s="229"/>
      <c r="S2765" s="229"/>
      <c r="T2765" s="230"/>
      <c r="AT2765" s="231" t="s">
        <v>283</v>
      </c>
      <c r="AU2765" s="231" t="s">
        <v>291</v>
      </c>
      <c r="AV2765" s="14" t="s">
        <v>84</v>
      </c>
      <c r="AW2765" s="14" t="s">
        <v>32</v>
      </c>
      <c r="AX2765" s="14" t="s">
        <v>76</v>
      </c>
      <c r="AY2765" s="231" t="s">
        <v>272</v>
      </c>
    </row>
    <row r="2766" spans="2:51" s="14" customFormat="1" ht="22.5">
      <c r="B2766" s="221"/>
      <c r="C2766" s="222"/>
      <c r="D2766" s="212" t="s">
        <v>283</v>
      </c>
      <c r="E2766" s="223" t="s">
        <v>1</v>
      </c>
      <c r="F2766" s="224" t="s">
        <v>2393</v>
      </c>
      <c r="G2766" s="222"/>
      <c r="H2766" s="225">
        <v>42.997999999999998</v>
      </c>
      <c r="I2766" s="226"/>
      <c r="J2766" s="222"/>
      <c r="K2766" s="222"/>
      <c r="L2766" s="227"/>
      <c r="M2766" s="228"/>
      <c r="N2766" s="229"/>
      <c r="O2766" s="229"/>
      <c r="P2766" s="229"/>
      <c r="Q2766" s="229"/>
      <c r="R2766" s="229"/>
      <c r="S2766" s="229"/>
      <c r="T2766" s="230"/>
      <c r="AT2766" s="231" t="s">
        <v>283</v>
      </c>
      <c r="AU2766" s="231" t="s">
        <v>291</v>
      </c>
      <c r="AV2766" s="14" t="s">
        <v>84</v>
      </c>
      <c r="AW2766" s="14" t="s">
        <v>32</v>
      </c>
      <c r="AX2766" s="14" t="s">
        <v>76</v>
      </c>
      <c r="AY2766" s="231" t="s">
        <v>272</v>
      </c>
    </row>
    <row r="2767" spans="2:51" s="14" customFormat="1" ht="11.25">
      <c r="B2767" s="221"/>
      <c r="C2767" s="222"/>
      <c r="D2767" s="212" t="s">
        <v>283</v>
      </c>
      <c r="E2767" s="223" t="s">
        <v>1</v>
      </c>
      <c r="F2767" s="224" t="s">
        <v>2394</v>
      </c>
      <c r="G2767" s="222"/>
      <c r="H2767" s="225">
        <v>11.292999999999999</v>
      </c>
      <c r="I2767" s="226"/>
      <c r="J2767" s="222"/>
      <c r="K2767" s="222"/>
      <c r="L2767" s="227"/>
      <c r="M2767" s="228"/>
      <c r="N2767" s="229"/>
      <c r="O2767" s="229"/>
      <c r="P2767" s="229"/>
      <c r="Q2767" s="229"/>
      <c r="R2767" s="229"/>
      <c r="S2767" s="229"/>
      <c r="T2767" s="230"/>
      <c r="AT2767" s="231" t="s">
        <v>283</v>
      </c>
      <c r="AU2767" s="231" t="s">
        <v>291</v>
      </c>
      <c r="AV2767" s="14" t="s">
        <v>84</v>
      </c>
      <c r="AW2767" s="14" t="s">
        <v>32</v>
      </c>
      <c r="AX2767" s="14" t="s">
        <v>76</v>
      </c>
      <c r="AY2767" s="231" t="s">
        <v>272</v>
      </c>
    </row>
    <row r="2768" spans="2:51" s="14" customFormat="1" ht="11.25">
      <c r="B2768" s="221"/>
      <c r="C2768" s="222"/>
      <c r="D2768" s="212" t="s">
        <v>283</v>
      </c>
      <c r="E2768" s="223" t="s">
        <v>1</v>
      </c>
      <c r="F2768" s="224" t="s">
        <v>2395</v>
      </c>
      <c r="G2768" s="222"/>
      <c r="H2768" s="225">
        <v>24.425000000000001</v>
      </c>
      <c r="I2768" s="226"/>
      <c r="J2768" s="222"/>
      <c r="K2768" s="222"/>
      <c r="L2768" s="227"/>
      <c r="M2768" s="228"/>
      <c r="N2768" s="229"/>
      <c r="O2768" s="229"/>
      <c r="P2768" s="229"/>
      <c r="Q2768" s="229"/>
      <c r="R2768" s="229"/>
      <c r="S2768" s="229"/>
      <c r="T2768" s="230"/>
      <c r="AT2768" s="231" t="s">
        <v>283</v>
      </c>
      <c r="AU2768" s="231" t="s">
        <v>291</v>
      </c>
      <c r="AV2768" s="14" t="s">
        <v>84</v>
      </c>
      <c r="AW2768" s="14" t="s">
        <v>32</v>
      </c>
      <c r="AX2768" s="14" t="s">
        <v>76</v>
      </c>
      <c r="AY2768" s="231" t="s">
        <v>272</v>
      </c>
    </row>
    <row r="2769" spans="2:51" s="14" customFormat="1" ht="11.25">
      <c r="B2769" s="221"/>
      <c r="C2769" s="222"/>
      <c r="D2769" s="212" t="s">
        <v>283</v>
      </c>
      <c r="E2769" s="223" t="s">
        <v>1</v>
      </c>
      <c r="F2769" s="224" t="s">
        <v>2396</v>
      </c>
      <c r="G2769" s="222"/>
      <c r="H2769" s="225">
        <v>17.75</v>
      </c>
      <c r="I2769" s="226"/>
      <c r="J2769" s="222"/>
      <c r="K2769" s="222"/>
      <c r="L2769" s="227"/>
      <c r="M2769" s="228"/>
      <c r="N2769" s="229"/>
      <c r="O2769" s="229"/>
      <c r="P2769" s="229"/>
      <c r="Q2769" s="229"/>
      <c r="R2769" s="229"/>
      <c r="S2769" s="229"/>
      <c r="T2769" s="230"/>
      <c r="AT2769" s="231" t="s">
        <v>283</v>
      </c>
      <c r="AU2769" s="231" t="s">
        <v>291</v>
      </c>
      <c r="AV2769" s="14" t="s">
        <v>84</v>
      </c>
      <c r="AW2769" s="14" t="s">
        <v>32</v>
      </c>
      <c r="AX2769" s="14" t="s">
        <v>76</v>
      </c>
      <c r="AY2769" s="231" t="s">
        <v>272</v>
      </c>
    </row>
    <row r="2770" spans="2:51" s="14" customFormat="1" ht="11.25">
      <c r="B2770" s="221"/>
      <c r="C2770" s="222"/>
      <c r="D2770" s="212" t="s">
        <v>283</v>
      </c>
      <c r="E2770" s="223" t="s">
        <v>1</v>
      </c>
      <c r="F2770" s="224" t="s">
        <v>2397</v>
      </c>
      <c r="G2770" s="222"/>
      <c r="H2770" s="225">
        <v>16.488</v>
      </c>
      <c r="I2770" s="226"/>
      <c r="J2770" s="222"/>
      <c r="K2770" s="222"/>
      <c r="L2770" s="227"/>
      <c r="M2770" s="228"/>
      <c r="N2770" s="229"/>
      <c r="O2770" s="229"/>
      <c r="P2770" s="229"/>
      <c r="Q2770" s="229"/>
      <c r="R2770" s="229"/>
      <c r="S2770" s="229"/>
      <c r="T2770" s="230"/>
      <c r="AT2770" s="231" t="s">
        <v>283</v>
      </c>
      <c r="AU2770" s="231" t="s">
        <v>291</v>
      </c>
      <c r="AV2770" s="14" t="s">
        <v>84</v>
      </c>
      <c r="AW2770" s="14" t="s">
        <v>32</v>
      </c>
      <c r="AX2770" s="14" t="s">
        <v>76</v>
      </c>
      <c r="AY2770" s="231" t="s">
        <v>272</v>
      </c>
    </row>
    <row r="2771" spans="2:51" s="13" customFormat="1" ht="11.25">
      <c r="B2771" s="210"/>
      <c r="C2771" s="211"/>
      <c r="D2771" s="212" t="s">
        <v>283</v>
      </c>
      <c r="E2771" s="213" t="s">
        <v>1</v>
      </c>
      <c r="F2771" s="214" t="s">
        <v>285</v>
      </c>
      <c r="G2771" s="211"/>
      <c r="H2771" s="213" t="s">
        <v>1</v>
      </c>
      <c r="I2771" s="215"/>
      <c r="J2771" s="211"/>
      <c r="K2771" s="211"/>
      <c r="L2771" s="216"/>
      <c r="M2771" s="217"/>
      <c r="N2771" s="218"/>
      <c r="O2771" s="218"/>
      <c r="P2771" s="218"/>
      <c r="Q2771" s="218"/>
      <c r="R2771" s="218"/>
      <c r="S2771" s="218"/>
      <c r="T2771" s="219"/>
      <c r="AT2771" s="220" t="s">
        <v>283</v>
      </c>
      <c r="AU2771" s="220" t="s">
        <v>291</v>
      </c>
      <c r="AV2771" s="13" t="s">
        <v>16</v>
      </c>
      <c r="AW2771" s="13" t="s">
        <v>32</v>
      </c>
      <c r="AX2771" s="13" t="s">
        <v>76</v>
      </c>
      <c r="AY2771" s="220" t="s">
        <v>272</v>
      </c>
    </row>
    <row r="2772" spans="2:51" s="13" customFormat="1" ht="11.25">
      <c r="B2772" s="210"/>
      <c r="C2772" s="211"/>
      <c r="D2772" s="212" t="s">
        <v>283</v>
      </c>
      <c r="E2772" s="213" t="s">
        <v>1</v>
      </c>
      <c r="F2772" s="214" t="s">
        <v>2398</v>
      </c>
      <c r="G2772" s="211"/>
      <c r="H2772" s="213" t="s">
        <v>1</v>
      </c>
      <c r="I2772" s="215"/>
      <c r="J2772" s="211"/>
      <c r="K2772" s="211"/>
      <c r="L2772" s="216"/>
      <c r="M2772" s="217"/>
      <c r="N2772" s="218"/>
      <c r="O2772" s="218"/>
      <c r="P2772" s="218"/>
      <c r="Q2772" s="218"/>
      <c r="R2772" s="218"/>
      <c r="S2772" s="218"/>
      <c r="T2772" s="219"/>
      <c r="AT2772" s="220" t="s">
        <v>283</v>
      </c>
      <c r="AU2772" s="220" t="s">
        <v>291</v>
      </c>
      <c r="AV2772" s="13" t="s">
        <v>16</v>
      </c>
      <c r="AW2772" s="13" t="s">
        <v>32</v>
      </c>
      <c r="AX2772" s="13" t="s">
        <v>76</v>
      </c>
      <c r="AY2772" s="220" t="s">
        <v>272</v>
      </c>
    </row>
    <row r="2773" spans="2:51" s="13" customFormat="1" ht="11.25">
      <c r="B2773" s="210"/>
      <c r="C2773" s="211"/>
      <c r="D2773" s="212" t="s">
        <v>283</v>
      </c>
      <c r="E2773" s="213" t="s">
        <v>1</v>
      </c>
      <c r="F2773" s="214" t="s">
        <v>833</v>
      </c>
      <c r="G2773" s="211"/>
      <c r="H2773" s="213" t="s">
        <v>1</v>
      </c>
      <c r="I2773" s="215"/>
      <c r="J2773" s="211"/>
      <c r="K2773" s="211"/>
      <c r="L2773" s="216"/>
      <c r="M2773" s="217"/>
      <c r="N2773" s="218"/>
      <c r="O2773" s="218"/>
      <c r="P2773" s="218"/>
      <c r="Q2773" s="218"/>
      <c r="R2773" s="218"/>
      <c r="S2773" s="218"/>
      <c r="T2773" s="219"/>
      <c r="AT2773" s="220" t="s">
        <v>283</v>
      </c>
      <c r="AU2773" s="220" t="s">
        <v>291</v>
      </c>
      <c r="AV2773" s="13" t="s">
        <v>16</v>
      </c>
      <c r="AW2773" s="13" t="s">
        <v>32</v>
      </c>
      <c r="AX2773" s="13" t="s">
        <v>76</v>
      </c>
      <c r="AY2773" s="220" t="s">
        <v>272</v>
      </c>
    </row>
    <row r="2774" spans="2:51" s="14" customFormat="1" ht="11.25">
      <c r="B2774" s="221"/>
      <c r="C2774" s="222"/>
      <c r="D2774" s="212" t="s">
        <v>283</v>
      </c>
      <c r="E2774" s="223" t="s">
        <v>1</v>
      </c>
      <c r="F2774" s="224" t="s">
        <v>2399</v>
      </c>
      <c r="G2774" s="222"/>
      <c r="H2774" s="225">
        <v>19.899999999999999</v>
      </c>
      <c r="I2774" s="226"/>
      <c r="J2774" s="222"/>
      <c r="K2774" s="222"/>
      <c r="L2774" s="227"/>
      <c r="M2774" s="228"/>
      <c r="N2774" s="229"/>
      <c r="O2774" s="229"/>
      <c r="P2774" s="229"/>
      <c r="Q2774" s="229"/>
      <c r="R2774" s="229"/>
      <c r="S2774" s="229"/>
      <c r="T2774" s="230"/>
      <c r="AT2774" s="231" t="s">
        <v>283</v>
      </c>
      <c r="AU2774" s="231" t="s">
        <v>291</v>
      </c>
      <c r="AV2774" s="14" t="s">
        <v>84</v>
      </c>
      <c r="AW2774" s="14" t="s">
        <v>32</v>
      </c>
      <c r="AX2774" s="14" t="s">
        <v>76</v>
      </c>
      <c r="AY2774" s="231" t="s">
        <v>272</v>
      </c>
    </row>
    <row r="2775" spans="2:51" s="14" customFormat="1" ht="11.25">
      <c r="B2775" s="221"/>
      <c r="C2775" s="222"/>
      <c r="D2775" s="212" t="s">
        <v>283</v>
      </c>
      <c r="E2775" s="223" t="s">
        <v>1</v>
      </c>
      <c r="F2775" s="224" t="s">
        <v>2400</v>
      </c>
      <c r="G2775" s="222"/>
      <c r="H2775" s="225">
        <v>18.324999999999999</v>
      </c>
      <c r="I2775" s="226"/>
      <c r="J2775" s="222"/>
      <c r="K2775" s="222"/>
      <c r="L2775" s="227"/>
      <c r="M2775" s="228"/>
      <c r="N2775" s="229"/>
      <c r="O2775" s="229"/>
      <c r="P2775" s="229"/>
      <c r="Q2775" s="229"/>
      <c r="R2775" s="229"/>
      <c r="S2775" s="229"/>
      <c r="T2775" s="230"/>
      <c r="AT2775" s="231" t="s">
        <v>283</v>
      </c>
      <c r="AU2775" s="231" t="s">
        <v>291</v>
      </c>
      <c r="AV2775" s="14" t="s">
        <v>84</v>
      </c>
      <c r="AW2775" s="14" t="s">
        <v>32</v>
      </c>
      <c r="AX2775" s="14" t="s">
        <v>76</v>
      </c>
      <c r="AY2775" s="231" t="s">
        <v>272</v>
      </c>
    </row>
    <row r="2776" spans="2:51" s="14" customFormat="1" ht="11.25">
      <c r="B2776" s="221"/>
      <c r="C2776" s="222"/>
      <c r="D2776" s="212" t="s">
        <v>283</v>
      </c>
      <c r="E2776" s="223" t="s">
        <v>1</v>
      </c>
      <c r="F2776" s="224" t="s">
        <v>2401</v>
      </c>
      <c r="G2776" s="222"/>
      <c r="H2776" s="225">
        <v>15.7</v>
      </c>
      <c r="I2776" s="226"/>
      <c r="J2776" s="222"/>
      <c r="K2776" s="222"/>
      <c r="L2776" s="227"/>
      <c r="M2776" s="228"/>
      <c r="N2776" s="229"/>
      <c r="O2776" s="229"/>
      <c r="P2776" s="229"/>
      <c r="Q2776" s="229"/>
      <c r="R2776" s="229"/>
      <c r="S2776" s="229"/>
      <c r="T2776" s="230"/>
      <c r="AT2776" s="231" t="s">
        <v>283</v>
      </c>
      <c r="AU2776" s="231" t="s">
        <v>291</v>
      </c>
      <c r="AV2776" s="14" t="s">
        <v>84</v>
      </c>
      <c r="AW2776" s="14" t="s">
        <v>32</v>
      </c>
      <c r="AX2776" s="14" t="s">
        <v>76</v>
      </c>
      <c r="AY2776" s="231" t="s">
        <v>272</v>
      </c>
    </row>
    <row r="2777" spans="2:51" s="14" customFormat="1" ht="11.25">
      <c r="B2777" s="221"/>
      <c r="C2777" s="222"/>
      <c r="D2777" s="212" t="s">
        <v>283</v>
      </c>
      <c r="E2777" s="223" t="s">
        <v>1</v>
      </c>
      <c r="F2777" s="224" t="s">
        <v>2402</v>
      </c>
      <c r="G2777" s="222"/>
      <c r="H2777" s="225">
        <v>17.963000000000001</v>
      </c>
      <c r="I2777" s="226"/>
      <c r="J2777" s="222"/>
      <c r="K2777" s="222"/>
      <c r="L2777" s="227"/>
      <c r="M2777" s="228"/>
      <c r="N2777" s="229"/>
      <c r="O2777" s="229"/>
      <c r="P2777" s="229"/>
      <c r="Q2777" s="229"/>
      <c r="R2777" s="229"/>
      <c r="S2777" s="229"/>
      <c r="T2777" s="230"/>
      <c r="AT2777" s="231" t="s">
        <v>283</v>
      </c>
      <c r="AU2777" s="231" t="s">
        <v>291</v>
      </c>
      <c r="AV2777" s="14" t="s">
        <v>84</v>
      </c>
      <c r="AW2777" s="14" t="s">
        <v>32</v>
      </c>
      <c r="AX2777" s="14" t="s">
        <v>76</v>
      </c>
      <c r="AY2777" s="231" t="s">
        <v>272</v>
      </c>
    </row>
    <row r="2778" spans="2:51" s="14" customFormat="1" ht="11.25">
      <c r="B2778" s="221"/>
      <c r="C2778" s="222"/>
      <c r="D2778" s="212" t="s">
        <v>283</v>
      </c>
      <c r="E2778" s="223" t="s">
        <v>1</v>
      </c>
      <c r="F2778" s="224" t="s">
        <v>2403</v>
      </c>
      <c r="G2778" s="222"/>
      <c r="H2778" s="225">
        <v>18.513000000000002</v>
      </c>
      <c r="I2778" s="226"/>
      <c r="J2778" s="222"/>
      <c r="K2778" s="222"/>
      <c r="L2778" s="227"/>
      <c r="M2778" s="228"/>
      <c r="N2778" s="229"/>
      <c r="O2778" s="229"/>
      <c r="P2778" s="229"/>
      <c r="Q2778" s="229"/>
      <c r="R2778" s="229"/>
      <c r="S2778" s="229"/>
      <c r="T2778" s="230"/>
      <c r="AT2778" s="231" t="s">
        <v>283</v>
      </c>
      <c r="AU2778" s="231" t="s">
        <v>291</v>
      </c>
      <c r="AV2778" s="14" t="s">
        <v>84</v>
      </c>
      <c r="AW2778" s="14" t="s">
        <v>32</v>
      </c>
      <c r="AX2778" s="14" t="s">
        <v>76</v>
      </c>
      <c r="AY2778" s="231" t="s">
        <v>272</v>
      </c>
    </row>
    <row r="2779" spans="2:51" s="14" customFormat="1" ht="22.5">
      <c r="B2779" s="221"/>
      <c r="C2779" s="222"/>
      <c r="D2779" s="212" t="s">
        <v>283</v>
      </c>
      <c r="E2779" s="223" t="s">
        <v>1</v>
      </c>
      <c r="F2779" s="224" t="s">
        <v>2404</v>
      </c>
      <c r="G2779" s="222"/>
      <c r="H2779" s="225">
        <v>76.75</v>
      </c>
      <c r="I2779" s="226"/>
      <c r="J2779" s="222"/>
      <c r="K2779" s="222"/>
      <c r="L2779" s="227"/>
      <c r="M2779" s="228"/>
      <c r="N2779" s="229"/>
      <c r="O2779" s="229"/>
      <c r="P2779" s="229"/>
      <c r="Q2779" s="229"/>
      <c r="R2779" s="229"/>
      <c r="S2779" s="229"/>
      <c r="T2779" s="230"/>
      <c r="AT2779" s="231" t="s">
        <v>283</v>
      </c>
      <c r="AU2779" s="231" t="s">
        <v>291</v>
      </c>
      <c r="AV2779" s="14" t="s">
        <v>84</v>
      </c>
      <c r="AW2779" s="14" t="s">
        <v>32</v>
      </c>
      <c r="AX2779" s="14" t="s">
        <v>76</v>
      </c>
      <c r="AY2779" s="231" t="s">
        <v>272</v>
      </c>
    </row>
    <row r="2780" spans="2:51" s="14" customFormat="1" ht="11.25">
      <c r="B2780" s="221"/>
      <c r="C2780" s="222"/>
      <c r="D2780" s="212" t="s">
        <v>283</v>
      </c>
      <c r="E2780" s="223" t="s">
        <v>1</v>
      </c>
      <c r="F2780" s="224" t="s">
        <v>2405</v>
      </c>
      <c r="G2780" s="222"/>
      <c r="H2780" s="225">
        <v>4.4000000000000004</v>
      </c>
      <c r="I2780" s="226"/>
      <c r="J2780" s="222"/>
      <c r="K2780" s="222"/>
      <c r="L2780" s="227"/>
      <c r="M2780" s="228"/>
      <c r="N2780" s="229"/>
      <c r="O2780" s="229"/>
      <c r="P2780" s="229"/>
      <c r="Q2780" s="229"/>
      <c r="R2780" s="229"/>
      <c r="S2780" s="229"/>
      <c r="T2780" s="230"/>
      <c r="AT2780" s="231" t="s">
        <v>283</v>
      </c>
      <c r="AU2780" s="231" t="s">
        <v>291</v>
      </c>
      <c r="AV2780" s="14" t="s">
        <v>84</v>
      </c>
      <c r="AW2780" s="14" t="s">
        <v>32</v>
      </c>
      <c r="AX2780" s="14" t="s">
        <v>76</v>
      </c>
      <c r="AY2780" s="231" t="s">
        <v>272</v>
      </c>
    </row>
    <row r="2781" spans="2:51" s="14" customFormat="1" ht="11.25">
      <c r="B2781" s="221"/>
      <c r="C2781" s="222"/>
      <c r="D2781" s="212" t="s">
        <v>283</v>
      </c>
      <c r="E2781" s="223" t="s">
        <v>1</v>
      </c>
      <c r="F2781" s="224" t="s">
        <v>2406</v>
      </c>
      <c r="G2781" s="222"/>
      <c r="H2781" s="225">
        <v>29.675000000000001</v>
      </c>
      <c r="I2781" s="226"/>
      <c r="J2781" s="222"/>
      <c r="K2781" s="222"/>
      <c r="L2781" s="227"/>
      <c r="M2781" s="228"/>
      <c r="N2781" s="229"/>
      <c r="O2781" s="229"/>
      <c r="P2781" s="229"/>
      <c r="Q2781" s="229"/>
      <c r="R2781" s="229"/>
      <c r="S2781" s="229"/>
      <c r="T2781" s="230"/>
      <c r="AT2781" s="231" t="s">
        <v>283</v>
      </c>
      <c r="AU2781" s="231" t="s">
        <v>291</v>
      </c>
      <c r="AV2781" s="14" t="s">
        <v>84</v>
      </c>
      <c r="AW2781" s="14" t="s">
        <v>32</v>
      </c>
      <c r="AX2781" s="14" t="s">
        <v>76</v>
      </c>
      <c r="AY2781" s="231" t="s">
        <v>272</v>
      </c>
    </row>
    <row r="2782" spans="2:51" s="14" customFormat="1" ht="11.25">
      <c r="B2782" s="221"/>
      <c r="C2782" s="222"/>
      <c r="D2782" s="212" t="s">
        <v>283</v>
      </c>
      <c r="E2782" s="223" t="s">
        <v>1</v>
      </c>
      <c r="F2782" s="224" t="s">
        <v>2407</v>
      </c>
      <c r="G2782" s="222"/>
      <c r="H2782" s="225">
        <v>15.7</v>
      </c>
      <c r="I2782" s="226"/>
      <c r="J2782" s="222"/>
      <c r="K2782" s="222"/>
      <c r="L2782" s="227"/>
      <c r="M2782" s="228"/>
      <c r="N2782" s="229"/>
      <c r="O2782" s="229"/>
      <c r="P2782" s="229"/>
      <c r="Q2782" s="229"/>
      <c r="R2782" s="229"/>
      <c r="S2782" s="229"/>
      <c r="T2782" s="230"/>
      <c r="AT2782" s="231" t="s">
        <v>283</v>
      </c>
      <c r="AU2782" s="231" t="s">
        <v>291</v>
      </c>
      <c r="AV2782" s="14" t="s">
        <v>84</v>
      </c>
      <c r="AW2782" s="14" t="s">
        <v>32</v>
      </c>
      <c r="AX2782" s="14" t="s">
        <v>76</v>
      </c>
      <c r="AY2782" s="231" t="s">
        <v>272</v>
      </c>
    </row>
    <row r="2783" spans="2:51" s="13" customFormat="1" ht="11.25">
      <c r="B2783" s="210"/>
      <c r="C2783" s="211"/>
      <c r="D2783" s="212" t="s">
        <v>283</v>
      </c>
      <c r="E2783" s="213" t="s">
        <v>1</v>
      </c>
      <c r="F2783" s="214" t="s">
        <v>837</v>
      </c>
      <c r="G2783" s="211"/>
      <c r="H2783" s="213" t="s">
        <v>1</v>
      </c>
      <c r="I2783" s="215"/>
      <c r="J2783" s="211"/>
      <c r="K2783" s="211"/>
      <c r="L2783" s="216"/>
      <c r="M2783" s="217"/>
      <c r="N2783" s="218"/>
      <c r="O2783" s="218"/>
      <c r="P2783" s="218"/>
      <c r="Q2783" s="218"/>
      <c r="R2783" s="218"/>
      <c r="S2783" s="218"/>
      <c r="T2783" s="219"/>
      <c r="AT2783" s="220" t="s">
        <v>283</v>
      </c>
      <c r="AU2783" s="220" t="s">
        <v>291</v>
      </c>
      <c r="AV2783" s="13" t="s">
        <v>16</v>
      </c>
      <c r="AW2783" s="13" t="s">
        <v>32</v>
      </c>
      <c r="AX2783" s="13" t="s">
        <v>76</v>
      </c>
      <c r="AY2783" s="220" t="s">
        <v>272</v>
      </c>
    </row>
    <row r="2784" spans="2:51" s="14" customFormat="1" ht="11.25">
      <c r="B2784" s="221"/>
      <c r="C2784" s="222"/>
      <c r="D2784" s="212" t="s">
        <v>283</v>
      </c>
      <c r="E2784" s="223" t="s">
        <v>1</v>
      </c>
      <c r="F2784" s="224" t="s">
        <v>2408</v>
      </c>
      <c r="G2784" s="222"/>
      <c r="H2784" s="225">
        <v>21.23</v>
      </c>
      <c r="I2784" s="226"/>
      <c r="J2784" s="222"/>
      <c r="K2784" s="222"/>
      <c r="L2784" s="227"/>
      <c r="M2784" s="228"/>
      <c r="N2784" s="229"/>
      <c r="O2784" s="229"/>
      <c r="P2784" s="229"/>
      <c r="Q2784" s="229"/>
      <c r="R2784" s="229"/>
      <c r="S2784" s="229"/>
      <c r="T2784" s="230"/>
      <c r="AT2784" s="231" t="s">
        <v>283</v>
      </c>
      <c r="AU2784" s="231" t="s">
        <v>291</v>
      </c>
      <c r="AV2784" s="14" t="s">
        <v>84</v>
      </c>
      <c r="AW2784" s="14" t="s">
        <v>32</v>
      </c>
      <c r="AX2784" s="14" t="s">
        <v>76</v>
      </c>
      <c r="AY2784" s="231" t="s">
        <v>272</v>
      </c>
    </row>
    <row r="2785" spans="1:65" s="14" customFormat="1" ht="11.25">
      <c r="B2785" s="221"/>
      <c r="C2785" s="222"/>
      <c r="D2785" s="212" t="s">
        <v>283</v>
      </c>
      <c r="E2785" s="223" t="s">
        <v>1</v>
      </c>
      <c r="F2785" s="224" t="s">
        <v>2409</v>
      </c>
      <c r="G2785" s="222"/>
      <c r="H2785" s="225">
        <v>19.3</v>
      </c>
      <c r="I2785" s="226"/>
      <c r="J2785" s="222"/>
      <c r="K2785" s="222"/>
      <c r="L2785" s="227"/>
      <c r="M2785" s="228"/>
      <c r="N2785" s="229"/>
      <c r="O2785" s="229"/>
      <c r="P2785" s="229"/>
      <c r="Q2785" s="229"/>
      <c r="R2785" s="229"/>
      <c r="S2785" s="229"/>
      <c r="T2785" s="230"/>
      <c r="AT2785" s="231" t="s">
        <v>283</v>
      </c>
      <c r="AU2785" s="231" t="s">
        <v>291</v>
      </c>
      <c r="AV2785" s="14" t="s">
        <v>84</v>
      </c>
      <c r="AW2785" s="14" t="s">
        <v>32</v>
      </c>
      <c r="AX2785" s="14" t="s">
        <v>76</v>
      </c>
      <c r="AY2785" s="231" t="s">
        <v>272</v>
      </c>
    </row>
    <row r="2786" spans="1:65" s="14" customFormat="1" ht="11.25">
      <c r="B2786" s="221"/>
      <c r="C2786" s="222"/>
      <c r="D2786" s="212" t="s">
        <v>283</v>
      </c>
      <c r="E2786" s="223" t="s">
        <v>1</v>
      </c>
      <c r="F2786" s="224" t="s">
        <v>2410</v>
      </c>
      <c r="G2786" s="222"/>
      <c r="H2786" s="225">
        <v>31.83</v>
      </c>
      <c r="I2786" s="226"/>
      <c r="J2786" s="222"/>
      <c r="K2786" s="222"/>
      <c r="L2786" s="227"/>
      <c r="M2786" s="228"/>
      <c r="N2786" s="229"/>
      <c r="O2786" s="229"/>
      <c r="P2786" s="229"/>
      <c r="Q2786" s="229"/>
      <c r="R2786" s="229"/>
      <c r="S2786" s="229"/>
      <c r="T2786" s="230"/>
      <c r="AT2786" s="231" t="s">
        <v>283</v>
      </c>
      <c r="AU2786" s="231" t="s">
        <v>291</v>
      </c>
      <c r="AV2786" s="14" t="s">
        <v>84</v>
      </c>
      <c r="AW2786" s="14" t="s">
        <v>32</v>
      </c>
      <c r="AX2786" s="14" t="s">
        <v>76</v>
      </c>
      <c r="AY2786" s="231" t="s">
        <v>272</v>
      </c>
    </row>
    <row r="2787" spans="1:65" s="13" customFormat="1" ht="11.25">
      <c r="B2787" s="210"/>
      <c r="C2787" s="211"/>
      <c r="D2787" s="212" t="s">
        <v>283</v>
      </c>
      <c r="E2787" s="213" t="s">
        <v>1</v>
      </c>
      <c r="F2787" s="214" t="s">
        <v>285</v>
      </c>
      <c r="G2787" s="211"/>
      <c r="H2787" s="213" t="s">
        <v>1</v>
      </c>
      <c r="I2787" s="215"/>
      <c r="J2787" s="211"/>
      <c r="K2787" s="211"/>
      <c r="L2787" s="216"/>
      <c r="M2787" s="217"/>
      <c r="N2787" s="218"/>
      <c r="O2787" s="218"/>
      <c r="P2787" s="218"/>
      <c r="Q2787" s="218"/>
      <c r="R2787" s="218"/>
      <c r="S2787" s="218"/>
      <c r="T2787" s="219"/>
      <c r="AT2787" s="220" t="s">
        <v>283</v>
      </c>
      <c r="AU2787" s="220" t="s">
        <v>291</v>
      </c>
      <c r="AV2787" s="13" t="s">
        <v>16</v>
      </c>
      <c r="AW2787" s="13" t="s">
        <v>32</v>
      </c>
      <c r="AX2787" s="13" t="s">
        <v>76</v>
      </c>
      <c r="AY2787" s="220" t="s">
        <v>272</v>
      </c>
    </row>
    <row r="2788" spans="1:65" s="13" customFormat="1" ht="11.25">
      <c r="B2788" s="210"/>
      <c r="C2788" s="211"/>
      <c r="D2788" s="212" t="s">
        <v>283</v>
      </c>
      <c r="E2788" s="213" t="s">
        <v>1</v>
      </c>
      <c r="F2788" s="214" t="s">
        <v>2411</v>
      </c>
      <c r="G2788" s="211"/>
      <c r="H2788" s="213" t="s">
        <v>1</v>
      </c>
      <c r="I2788" s="215"/>
      <c r="J2788" s="211"/>
      <c r="K2788" s="211"/>
      <c r="L2788" s="216"/>
      <c r="M2788" s="217"/>
      <c r="N2788" s="218"/>
      <c r="O2788" s="218"/>
      <c r="P2788" s="218"/>
      <c r="Q2788" s="218"/>
      <c r="R2788" s="218"/>
      <c r="S2788" s="218"/>
      <c r="T2788" s="219"/>
      <c r="AT2788" s="220" t="s">
        <v>283</v>
      </c>
      <c r="AU2788" s="220" t="s">
        <v>291</v>
      </c>
      <c r="AV2788" s="13" t="s">
        <v>16</v>
      </c>
      <c r="AW2788" s="13" t="s">
        <v>32</v>
      </c>
      <c r="AX2788" s="13" t="s">
        <v>76</v>
      </c>
      <c r="AY2788" s="220" t="s">
        <v>272</v>
      </c>
    </row>
    <row r="2789" spans="1:65" s="13" customFormat="1" ht="11.25">
      <c r="B2789" s="210"/>
      <c r="C2789" s="211"/>
      <c r="D2789" s="212" t="s">
        <v>283</v>
      </c>
      <c r="E2789" s="213" t="s">
        <v>1</v>
      </c>
      <c r="F2789" s="214" t="s">
        <v>837</v>
      </c>
      <c r="G2789" s="211"/>
      <c r="H2789" s="213" t="s">
        <v>1</v>
      </c>
      <c r="I2789" s="215"/>
      <c r="J2789" s="211"/>
      <c r="K2789" s="211"/>
      <c r="L2789" s="216"/>
      <c r="M2789" s="217"/>
      <c r="N2789" s="218"/>
      <c r="O2789" s="218"/>
      <c r="P2789" s="218"/>
      <c r="Q2789" s="218"/>
      <c r="R2789" s="218"/>
      <c r="S2789" s="218"/>
      <c r="T2789" s="219"/>
      <c r="AT2789" s="220" t="s">
        <v>283</v>
      </c>
      <c r="AU2789" s="220" t="s">
        <v>291</v>
      </c>
      <c r="AV2789" s="13" t="s">
        <v>16</v>
      </c>
      <c r="AW2789" s="13" t="s">
        <v>32</v>
      </c>
      <c r="AX2789" s="13" t="s">
        <v>76</v>
      </c>
      <c r="AY2789" s="220" t="s">
        <v>272</v>
      </c>
    </row>
    <row r="2790" spans="1:65" s="14" customFormat="1" ht="11.25">
      <c r="B2790" s="221"/>
      <c r="C2790" s="222"/>
      <c r="D2790" s="212" t="s">
        <v>283</v>
      </c>
      <c r="E2790" s="223" t="s">
        <v>1</v>
      </c>
      <c r="F2790" s="224" t="s">
        <v>2412</v>
      </c>
      <c r="G2790" s="222"/>
      <c r="H2790" s="225">
        <v>19.805</v>
      </c>
      <c r="I2790" s="226"/>
      <c r="J2790" s="222"/>
      <c r="K2790" s="222"/>
      <c r="L2790" s="227"/>
      <c r="M2790" s="228"/>
      <c r="N2790" s="229"/>
      <c r="O2790" s="229"/>
      <c r="P2790" s="229"/>
      <c r="Q2790" s="229"/>
      <c r="R2790" s="229"/>
      <c r="S2790" s="229"/>
      <c r="T2790" s="230"/>
      <c r="AT2790" s="231" t="s">
        <v>283</v>
      </c>
      <c r="AU2790" s="231" t="s">
        <v>291</v>
      </c>
      <c r="AV2790" s="14" t="s">
        <v>84</v>
      </c>
      <c r="AW2790" s="14" t="s">
        <v>32</v>
      </c>
      <c r="AX2790" s="14" t="s">
        <v>76</v>
      </c>
      <c r="AY2790" s="231" t="s">
        <v>272</v>
      </c>
    </row>
    <row r="2791" spans="1:65" s="13" customFormat="1" ht="11.25">
      <c r="B2791" s="210"/>
      <c r="C2791" s="211"/>
      <c r="D2791" s="212" t="s">
        <v>283</v>
      </c>
      <c r="E2791" s="213" t="s">
        <v>1</v>
      </c>
      <c r="F2791" s="214" t="s">
        <v>285</v>
      </c>
      <c r="G2791" s="211"/>
      <c r="H2791" s="213" t="s">
        <v>1</v>
      </c>
      <c r="I2791" s="215"/>
      <c r="J2791" s="211"/>
      <c r="K2791" s="211"/>
      <c r="L2791" s="216"/>
      <c r="M2791" s="217"/>
      <c r="N2791" s="218"/>
      <c r="O2791" s="218"/>
      <c r="P2791" s="218"/>
      <c r="Q2791" s="218"/>
      <c r="R2791" s="218"/>
      <c r="S2791" s="218"/>
      <c r="T2791" s="219"/>
      <c r="AT2791" s="220" t="s">
        <v>283</v>
      </c>
      <c r="AU2791" s="220" t="s">
        <v>291</v>
      </c>
      <c r="AV2791" s="13" t="s">
        <v>16</v>
      </c>
      <c r="AW2791" s="13" t="s">
        <v>32</v>
      </c>
      <c r="AX2791" s="13" t="s">
        <v>76</v>
      </c>
      <c r="AY2791" s="220" t="s">
        <v>272</v>
      </c>
    </row>
    <row r="2792" spans="1:65" s="13" customFormat="1" ht="11.25">
      <c r="B2792" s="210"/>
      <c r="C2792" s="211"/>
      <c r="D2792" s="212" t="s">
        <v>283</v>
      </c>
      <c r="E2792" s="213" t="s">
        <v>1</v>
      </c>
      <c r="F2792" s="214" t="s">
        <v>2413</v>
      </c>
      <c r="G2792" s="211"/>
      <c r="H2792" s="213" t="s">
        <v>1</v>
      </c>
      <c r="I2792" s="215"/>
      <c r="J2792" s="211"/>
      <c r="K2792" s="211"/>
      <c r="L2792" s="216"/>
      <c r="M2792" s="217"/>
      <c r="N2792" s="218"/>
      <c r="O2792" s="218"/>
      <c r="P2792" s="218"/>
      <c r="Q2792" s="218"/>
      <c r="R2792" s="218"/>
      <c r="S2792" s="218"/>
      <c r="T2792" s="219"/>
      <c r="AT2792" s="220" t="s">
        <v>283</v>
      </c>
      <c r="AU2792" s="220" t="s">
        <v>291</v>
      </c>
      <c r="AV2792" s="13" t="s">
        <v>16</v>
      </c>
      <c r="AW2792" s="13" t="s">
        <v>32</v>
      </c>
      <c r="AX2792" s="13" t="s">
        <v>76</v>
      </c>
      <c r="AY2792" s="220" t="s">
        <v>272</v>
      </c>
    </row>
    <row r="2793" spans="1:65" s="13" customFormat="1" ht="11.25">
      <c r="B2793" s="210"/>
      <c r="C2793" s="211"/>
      <c r="D2793" s="212" t="s">
        <v>283</v>
      </c>
      <c r="E2793" s="213" t="s">
        <v>1</v>
      </c>
      <c r="F2793" s="214" t="s">
        <v>837</v>
      </c>
      <c r="G2793" s="211"/>
      <c r="H2793" s="213" t="s">
        <v>1</v>
      </c>
      <c r="I2793" s="215"/>
      <c r="J2793" s="211"/>
      <c r="K2793" s="211"/>
      <c r="L2793" s="216"/>
      <c r="M2793" s="217"/>
      <c r="N2793" s="218"/>
      <c r="O2793" s="218"/>
      <c r="P2793" s="218"/>
      <c r="Q2793" s="218"/>
      <c r="R2793" s="218"/>
      <c r="S2793" s="218"/>
      <c r="T2793" s="219"/>
      <c r="AT2793" s="220" t="s">
        <v>283</v>
      </c>
      <c r="AU2793" s="220" t="s">
        <v>291</v>
      </c>
      <c r="AV2793" s="13" t="s">
        <v>16</v>
      </c>
      <c r="AW2793" s="13" t="s">
        <v>32</v>
      </c>
      <c r="AX2793" s="13" t="s">
        <v>76</v>
      </c>
      <c r="AY2793" s="220" t="s">
        <v>272</v>
      </c>
    </row>
    <row r="2794" spans="1:65" s="14" customFormat="1" ht="11.25">
      <c r="B2794" s="221"/>
      <c r="C2794" s="222"/>
      <c r="D2794" s="212" t="s">
        <v>283</v>
      </c>
      <c r="E2794" s="223" t="s">
        <v>1</v>
      </c>
      <c r="F2794" s="224" t="s">
        <v>2414</v>
      </c>
      <c r="G2794" s="222"/>
      <c r="H2794" s="225">
        <v>4.5129999999999999</v>
      </c>
      <c r="I2794" s="226"/>
      <c r="J2794" s="222"/>
      <c r="K2794" s="222"/>
      <c r="L2794" s="227"/>
      <c r="M2794" s="228"/>
      <c r="N2794" s="229"/>
      <c r="O2794" s="229"/>
      <c r="P2794" s="229"/>
      <c r="Q2794" s="229"/>
      <c r="R2794" s="229"/>
      <c r="S2794" s="229"/>
      <c r="T2794" s="230"/>
      <c r="AT2794" s="231" t="s">
        <v>283</v>
      </c>
      <c r="AU2794" s="231" t="s">
        <v>291</v>
      </c>
      <c r="AV2794" s="14" t="s">
        <v>84</v>
      </c>
      <c r="AW2794" s="14" t="s">
        <v>32</v>
      </c>
      <c r="AX2794" s="14" t="s">
        <v>76</v>
      </c>
      <c r="AY2794" s="231" t="s">
        <v>272</v>
      </c>
    </row>
    <row r="2795" spans="1:65" s="2" customFormat="1" ht="24.2" customHeight="1">
      <c r="A2795" s="34"/>
      <c r="B2795" s="35"/>
      <c r="C2795" s="192" t="s">
        <v>2415</v>
      </c>
      <c r="D2795" s="192" t="s">
        <v>274</v>
      </c>
      <c r="E2795" s="193" t="s">
        <v>2416</v>
      </c>
      <c r="F2795" s="194" t="s">
        <v>2417</v>
      </c>
      <c r="G2795" s="195" t="s">
        <v>156</v>
      </c>
      <c r="H2795" s="196">
        <v>1027.3900000000001</v>
      </c>
      <c r="I2795" s="197"/>
      <c r="J2795" s="198">
        <f>ROUND(I2795*H2795,2)</f>
        <v>0</v>
      </c>
      <c r="K2795" s="194" t="s">
        <v>278</v>
      </c>
      <c r="L2795" s="39"/>
      <c r="M2795" s="199" t="s">
        <v>1</v>
      </c>
      <c r="N2795" s="200" t="s">
        <v>41</v>
      </c>
      <c r="O2795" s="71"/>
      <c r="P2795" s="201">
        <f>O2795*H2795</f>
        <v>0</v>
      </c>
      <c r="Q2795" s="201">
        <v>0</v>
      </c>
      <c r="R2795" s="201">
        <f>Q2795*H2795</f>
        <v>0</v>
      </c>
      <c r="S2795" s="201">
        <v>0</v>
      </c>
      <c r="T2795" s="202">
        <f>S2795*H2795</f>
        <v>0</v>
      </c>
      <c r="U2795" s="34"/>
      <c r="V2795" s="34"/>
      <c r="W2795" s="34"/>
      <c r="X2795" s="34"/>
      <c r="Y2795" s="34"/>
      <c r="Z2795" s="34"/>
      <c r="AA2795" s="34"/>
      <c r="AB2795" s="34"/>
      <c r="AC2795" s="34"/>
      <c r="AD2795" s="34"/>
      <c r="AE2795" s="34"/>
      <c r="AR2795" s="203" t="s">
        <v>279</v>
      </c>
      <c r="AT2795" s="203" t="s">
        <v>274</v>
      </c>
      <c r="AU2795" s="203" t="s">
        <v>291</v>
      </c>
      <c r="AY2795" s="17" t="s">
        <v>272</v>
      </c>
      <c r="BE2795" s="204">
        <f>IF(N2795="základní",J2795,0)</f>
        <v>0</v>
      </c>
      <c r="BF2795" s="204">
        <f>IF(N2795="snížená",J2795,0)</f>
        <v>0</v>
      </c>
      <c r="BG2795" s="204">
        <f>IF(N2795="zákl. přenesená",J2795,0)</f>
        <v>0</v>
      </c>
      <c r="BH2795" s="204">
        <f>IF(N2795="sníž. přenesená",J2795,0)</f>
        <v>0</v>
      </c>
      <c r="BI2795" s="204">
        <f>IF(N2795="nulová",J2795,0)</f>
        <v>0</v>
      </c>
      <c r="BJ2795" s="17" t="s">
        <v>16</v>
      </c>
      <c r="BK2795" s="204">
        <f>ROUND(I2795*H2795,2)</f>
        <v>0</v>
      </c>
      <c r="BL2795" s="17" t="s">
        <v>279</v>
      </c>
      <c r="BM2795" s="203" t="s">
        <v>2418</v>
      </c>
    </row>
    <row r="2796" spans="1:65" s="2" customFormat="1" ht="11.25">
      <c r="A2796" s="34"/>
      <c r="B2796" s="35"/>
      <c r="C2796" s="36"/>
      <c r="D2796" s="205" t="s">
        <v>281</v>
      </c>
      <c r="E2796" s="36"/>
      <c r="F2796" s="206" t="s">
        <v>2419</v>
      </c>
      <c r="G2796" s="36"/>
      <c r="H2796" s="36"/>
      <c r="I2796" s="207"/>
      <c r="J2796" s="36"/>
      <c r="K2796" s="36"/>
      <c r="L2796" s="39"/>
      <c r="M2796" s="208"/>
      <c r="N2796" s="209"/>
      <c r="O2796" s="71"/>
      <c r="P2796" s="71"/>
      <c r="Q2796" s="71"/>
      <c r="R2796" s="71"/>
      <c r="S2796" s="71"/>
      <c r="T2796" s="72"/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  <c r="AT2796" s="17" t="s">
        <v>281</v>
      </c>
      <c r="AU2796" s="17" t="s">
        <v>291</v>
      </c>
    </row>
    <row r="2797" spans="1:65" s="14" customFormat="1" ht="11.25">
      <c r="B2797" s="221"/>
      <c r="C2797" s="222"/>
      <c r="D2797" s="212" t="s">
        <v>283</v>
      </c>
      <c r="E2797" s="223" t="s">
        <v>1</v>
      </c>
      <c r="F2797" s="224" t="s">
        <v>165</v>
      </c>
      <c r="G2797" s="222"/>
      <c r="H2797" s="225">
        <v>130.61000000000001</v>
      </c>
      <c r="I2797" s="226"/>
      <c r="J2797" s="222"/>
      <c r="K2797" s="222"/>
      <c r="L2797" s="227"/>
      <c r="M2797" s="228"/>
      <c r="N2797" s="229"/>
      <c r="O2797" s="229"/>
      <c r="P2797" s="229"/>
      <c r="Q2797" s="229"/>
      <c r="R2797" s="229"/>
      <c r="S2797" s="229"/>
      <c r="T2797" s="230"/>
      <c r="AT2797" s="231" t="s">
        <v>283</v>
      </c>
      <c r="AU2797" s="231" t="s">
        <v>291</v>
      </c>
      <c r="AV2797" s="14" t="s">
        <v>84</v>
      </c>
      <c r="AW2797" s="14" t="s">
        <v>32</v>
      </c>
      <c r="AX2797" s="14" t="s">
        <v>76</v>
      </c>
      <c r="AY2797" s="231" t="s">
        <v>272</v>
      </c>
    </row>
    <row r="2798" spans="1:65" s="14" customFormat="1" ht="11.25">
      <c r="B2798" s="221"/>
      <c r="C2798" s="222"/>
      <c r="D2798" s="212" t="s">
        <v>283</v>
      </c>
      <c r="E2798" s="223" t="s">
        <v>1</v>
      </c>
      <c r="F2798" s="224" t="s">
        <v>168</v>
      </c>
      <c r="G2798" s="222"/>
      <c r="H2798" s="225">
        <v>896.78</v>
      </c>
      <c r="I2798" s="226"/>
      <c r="J2798" s="222"/>
      <c r="K2798" s="222"/>
      <c r="L2798" s="227"/>
      <c r="M2798" s="228"/>
      <c r="N2798" s="229"/>
      <c r="O2798" s="229"/>
      <c r="P2798" s="229"/>
      <c r="Q2798" s="229"/>
      <c r="R2798" s="229"/>
      <c r="S2798" s="229"/>
      <c r="T2798" s="230"/>
      <c r="AT2798" s="231" t="s">
        <v>283</v>
      </c>
      <c r="AU2798" s="231" t="s">
        <v>291</v>
      </c>
      <c r="AV2798" s="14" t="s">
        <v>84</v>
      </c>
      <c r="AW2798" s="14" t="s">
        <v>32</v>
      </c>
      <c r="AX2798" s="14" t="s">
        <v>76</v>
      </c>
      <c r="AY2798" s="231" t="s">
        <v>272</v>
      </c>
    </row>
    <row r="2799" spans="1:65" s="2" customFormat="1" ht="24.2" customHeight="1">
      <c r="A2799" s="34"/>
      <c r="B2799" s="35"/>
      <c r="C2799" s="192" t="s">
        <v>2420</v>
      </c>
      <c r="D2799" s="192" t="s">
        <v>274</v>
      </c>
      <c r="E2799" s="193" t="s">
        <v>2421</v>
      </c>
      <c r="F2799" s="194" t="s">
        <v>2422</v>
      </c>
      <c r="G2799" s="195" t="s">
        <v>156</v>
      </c>
      <c r="H2799" s="196">
        <v>1027.3900000000001</v>
      </c>
      <c r="I2799" s="197"/>
      <c r="J2799" s="198">
        <f>ROUND(I2799*H2799,2)</f>
        <v>0</v>
      </c>
      <c r="K2799" s="194" t="s">
        <v>278</v>
      </c>
      <c r="L2799" s="39"/>
      <c r="M2799" s="199" t="s">
        <v>1</v>
      </c>
      <c r="N2799" s="200" t="s">
        <v>41</v>
      </c>
      <c r="O2799" s="71"/>
      <c r="P2799" s="201">
        <f>O2799*H2799</f>
        <v>0</v>
      </c>
      <c r="Q2799" s="201">
        <v>0</v>
      </c>
      <c r="R2799" s="201">
        <f>Q2799*H2799</f>
        <v>0</v>
      </c>
      <c r="S2799" s="201">
        <v>0</v>
      </c>
      <c r="T2799" s="202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203" t="s">
        <v>279</v>
      </c>
      <c r="AT2799" s="203" t="s">
        <v>274</v>
      </c>
      <c r="AU2799" s="203" t="s">
        <v>291</v>
      </c>
      <c r="AY2799" s="17" t="s">
        <v>272</v>
      </c>
      <c r="BE2799" s="204">
        <f>IF(N2799="základní",J2799,0)</f>
        <v>0</v>
      </c>
      <c r="BF2799" s="204">
        <f>IF(N2799="snížená",J2799,0)</f>
        <v>0</v>
      </c>
      <c r="BG2799" s="204">
        <f>IF(N2799="zákl. přenesená",J2799,0)</f>
        <v>0</v>
      </c>
      <c r="BH2799" s="204">
        <f>IF(N2799="sníž. přenesená",J2799,0)</f>
        <v>0</v>
      </c>
      <c r="BI2799" s="204">
        <f>IF(N2799="nulová",J2799,0)</f>
        <v>0</v>
      </c>
      <c r="BJ2799" s="17" t="s">
        <v>16</v>
      </c>
      <c r="BK2799" s="204">
        <f>ROUND(I2799*H2799,2)</f>
        <v>0</v>
      </c>
      <c r="BL2799" s="17" t="s">
        <v>279</v>
      </c>
      <c r="BM2799" s="203" t="s">
        <v>2423</v>
      </c>
    </row>
    <row r="2800" spans="1:65" s="2" customFormat="1" ht="11.25">
      <c r="A2800" s="34"/>
      <c r="B2800" s="35"/>
      <c r="C2800" s="36"/>
      <c r="D2800" s="205" t="s">
        <v>281</v>
      </c>
      <c r="E2800" s="36"/>
      <c r="F2800" s="206" t="s">
        <v>2424</v>
      </c>
      <c r="G2800" s="36"/>
      <c r="H2800" s="36"/>
      <c r="I2800" s="207"/>
      <c r="J2800" s="36"/>
      <c r="K2800" s="36"/>
      <c r="L2800" s="39"/>
      <c r="M2800" s="208"/>
      <c r="N2800" s="209"/>
      <c r="O2800" s="71"/>
      <c r="P2800" s="71"/>
      <c r="Q2800" s="71"/>
      <c r="R2800" s="71"/>
      <c r="S2800" s="71"/>
      <c r="T2800" s="72"/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  <c r="AT2800" s="17" t="s">
        <v>281</v>
      </c>
      <c r="AU2800" s="17" t="s">
        <v>291</v>
      </c>
    </row>
    <row r="2801" spans="1:65" s="2" customFormat="1" ht="24.2" customHeight="1">
      <c r="A2801" s="34"/>
      <c r="B2801" s="35"/>
      <c r="C2801" s="192" t="s">
        <v>2425</v>
      </c>
      <c r="D2801" s="192" t="s">
        <v>274</v>
      </c>
      <c r="E2801" s="193" t="s">
        <v>2426</v>
      </c>
      <c r="F2801" s="194" t="s">
        <v>2427</v>
      </c>
      <c r="G2801" s="195" t="s">
        <v>185</v>
      </c>
      <c r="H2801" s="196">
        <v>42.2</v>
      </c>
      <c r="I2801" s="197"/>
      <c r="J2801" s="198">
        <f>ROUND(I2801*H2801,2)</f>
        <v>0</v>
      </c>
      <c r="K2801" s="194" t="s">
        <v>278</v>
      </c>
      <c r="L2801" s="39"/>
      <c r="M2801" s="199" t="s">
        <v>1</v>
      </c>
      <c r="N2801" s="200" t="s">
        <v>41</v>
      </c>
      <c r="O2801" s="71"/>
      <c r="P2801" s="201">
        <f>O2801*H2801</f>
        <v>0</v>
      </c>
      <c r="Q2801" s="201">
        <v>1.0000000000000001E-5</v>
      </c>
      <c r="R2801" s="201">
        <f>Q2801*H2801</f>
        <v>4.2200000000000007E-4</v>
      </c>
      <c r="S2801" s="201">
        <v>0</v>
      </c>
      <c r="T2801" s="202">
        <f>S2801*H2801</f>
        <v>0</v>
      </c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R2801" s="203" t="s">
        <v>279</v>
      </c>
      <c r="AT2801" s="203" t="s">
        <v>274</v>
      </c>
      <c r="AU2801" s="203" t="s">
        <v>291</v>
      </c>
      <c r="AY2801" s="17" t="s">
        <v>272</v>
      </c>
      <c r="BE2801" s="204">
        <f>IF(N2801="základní",J2801,0)</f>
        <v>0</v>
      </c>
      <c r="BF2801" s="204">
        <f>IF(N2801="snížená",J2801,0)</f>
        <v>0</v>
      </c>
      <c r="BG2801" s="204">
        <f>IF(N2801="zákl. přenesená",J2801,0)</f>
        <v>0</v>
      </c>
      <c r="BH2801" s="204">
        <f>IF(N2801="sníž. přenesená",J2801,0)</f>
        <v>0</v>
      </c>
      <c r="BI2801" s="204">
        <f>IF(N2801="nulová",J2801,0)</f>
        <v>0</v>
      </c>
      <c r="BJ2801" s="17" t="s">
        <v>16</v>
      </c>
      <c r="BK2801" s="204">
        <f>ROUND(I2801*H2801,2)</f>
        <v>0</v>
      </c>
      <c r="BL2801" s="17" t="s">
        <v>279</v>
      </c>
      <c r="BM2801" s="203" t="s">
        <v>2428</v>
      </c>
    </row>
    <row r="2802" spans="1:65" s="2" customFormat="1" ht="11.25">
      <c r="A2802" s="34"/>
      <c r="B2802" s="35"/>
      <c r="C2802" s="36"/>
      <c r="D2802" s="205" t="s">
        <v>281</v>
      </c>
      <c r="E2802" s="36"/>
      <c r="F2802" s="206" t="s">
        <v>2429</v>
      </c>
      <c r="G2802" s="36"/>
      <c r="H2802" s="36"/>
      <c r="I2802" s="207"/>
      <c r="J2802" s="36"/>
      <c r="K2802" s="36"/>
      <c r="L2802" s="39"/>
      <c r="M2802" s="208"/>
      <c r="N2802" s="209"/>
      <c r="O2802" s="71"/>
      <c r="P2802" s="71"/>
      <c r="Q2802" s="71"/>
      <c r="R2802" s="71"/>
      <c r="S2802" s="71"/>
      <c r="T2802" s="72"/>
      <c r="U2802" s="34"/>
      <c r="V2802" s="34"/>
      <c r="W2802" s="34"/>
      <c r="X2802" s="34"/>
      <c r="Y2802" s="34"/>
      <c r="Z2802" s="34"/>
      <c r="AA2802" s="34"/>
      <c r="AB2802" s="34"/>
      <c r="AC2802" s="34"/>
      <c r="AD2802" s="34"/>
      <c r="AE2802" s="34"/>
      <c r="AT2802" s="17" t="s">
        <v>281</v>
      </c>
      <c r="AU2802" s="17" t="s">
        <v>291</v>
      </c>
    </row>
    <row r="2803" spans="1:65" s="13" customFormat="1" ht="22.5">
      <c r="B2803" s="210"/>
      <c r="C2803" s="211"/>
      <c r="D2803" s="212" t="s">
        <v>283</v>
      </c>
      <c r="E2803" s="213" t="s">
        <v>1</v>
      </c>
      <c r="F2803" s="214" t="s">
        <v>2272</v>
      </c>
      <c r="G2803" s="211"/>
      <c r="H2803" s="213" t="s">
        <v>1</v>
      </c>
      <c r="I2803" s="215"/>
      <c r="J2803" s="211"/>
      <c r="K2803" s="211"/>
      <c r="L2803" s="216"/>
      <c r="M2803" s="217"/>
      <c r="N2803" s="218"/>
      <c r="O2803" s="218"/>
      <c r="P2803" s="218"/>
      <c r="Q2803" s="218"/>
      <c r="R2803" s="218"/>
      <c r="S2803" s="218"/>
      <c r="T2803" s="219"/>
      <c r="AT2803" s="220" t="s">
        <v>283</v>
      </c>
      <c r="AU2803" s="220" t="s">
        <v>291</v>
      </c>
      <c r="AV2803" s="13" t="s">
        <v>16</v>
      </c>
      <c r="AW2803" s="13" t="s">
        <v>32</v>
      </c>
      <c r="AX2803" s="13" t="s">
        <v>76</v>
      </c>
      <c r="AY2803" s="220" t="s">
        <v>272</v>
      </c>
    </row>
    <row r="2804" spans="1:65" s="13" customFormat="1" ht="11.25">
      <c r="B2804" s="210"/>
      <c r="C2804" s="211"/>
      <c r="D2804" s="212" t="s">
        <v>283</v>
      </c>
      <c r="E2804" s="213" t="s">
        <v>1</v>
      </c>
      <c r="F2804" s="214" t="s">
        <v>285</v>
      </c>
      <c r="G2804" s="211"/>
      <c r="H2804" s="213" t="s">
        <v>1</v>
      </c>
      <c r="I2804" s="215"/>
      <c r="J2804" s="211"/>
      <c r="K2804" s="211"/>
      <c r="L2804" s="216"/>
      <c r="M2804" s="217"/>
      <c r="N2804" s="218"/>
      <c r="O2804" s="218"/>
      <c r="P2804" s="218"/>
      <c r="Q2804" s="218"/>
      <c r="R2804" s="218"/>
      <c r="S2804" s="218"/>
      <c r="T2804" s="219"/>
      <c r="AT2804" s="220" t="s">
        <v>283</v>
      </c>
      <c r="AU2804" s="220" t="s">
        <v>291</v>
      </c>
      <c r="AV2804" s="13" t="s">
        <v>16</v>
      </c>
      <c r="AW2804" s="13" t="s">
        <v>32</v>
      </c>
      <c r="AX2804" s="13" t="s">
        <v>76</v>
      </c>
      <c r="AY2804" s="220" t="s">
        <v>272</v>
      </c>
    </row>
    <row r="2805" spans="1:65" s="13" customFormat="1" ht="11.25">
      <c r="B2805" s="210"/>
      <c r="C2805" s="211"/>
      <c r="D2805" s="212" t="s">
        <v>283</v>
      </c>
      <c r="E2805" s="213" t="s">
        <v>1</v>
      </c>
      <c r="F2805" s="214" t="s">
        <v>2237</v>
      </c>
      <c r="G2805" s="211"/>
      <c r="H2805" s="213" t="s">
        <v>1</v>
      </c>
      <c r="I2805" s="215"/>
      <c r="J2805" s="211"/>
      <c r="K2805" s="211"/>
      <c r="L2805" s="216"/>
      <c r="M2805" s="217"/>
      <c r="N2805" s="218"/>
      <c r="O2805" s="218"/>
      <c r="P2805" s="218"/>
      <c r="Q2805" s="218"/>
      <c r="R2805" s="218"/>
      <c r="S2805" s="218"/>
      <c r="T2805" s="219"/>
      <c r="AT2805" s="220" t="s">
        <v>283</v>
      </c>
      <c r="AU2805" s="220" t="s">
        <v>291</v>
      </c>
      <c r="AV2805" s="13" t="s">
        <v>16</v>
      </c>
      <c r="AW2805" s="13" t="s">
        <v>32</v>
      </c>
      <c r="AX2805" s="13" t="s">
        <v>76</v>
      </c>
      <c r="AY2805" s="220" t="s">
        <v>272</v>
      </c>
    </row>
    <row r="2806" spans="1:65" s="13" customFormat="1" ht="11.25">
      <c r="B2806" s="210"/>
      <c r="C2806" s="211"/>
      <c r="D2806" s="212" t="s">
        <v>283</v>
      </c>
      <c r="E2806" s="213" t="s">
        <v>1</v>
      </c>
      <c r="F2806" s="214" t="s">
        <v>854</v>
      </c>
      <c r="G2806" s="211"/>
      <c r="H2806" s="213" t="s">
        <v>1</v>
      </c>
      <c r="I2806" s="215"/>
      <c r="J2806" s="211"/>
      <c r="K2806" s="211"/>
      <c r="L2806" s="216"/>
      <c r="M2806" s="217"/>
      <c r="N2806" s="218"/>
      <c r="O2806" s="218"/>
      <c r="P2806" s="218"/>
      <c r="Q2806" s="218"/>
      <c r="R2806" s="218"/>
      <c r="S2806" s="218"/>
      <c r="T2806" s="219"/>
      <c r="AT2806" s="220" t="s">
        <v>283</v>
      </c>
      <c r="AU2806" s="220" t="s">
        <v>291</v>
      </c>
      <c r="AV2806" s="13" t="s">
        <v>16</v>
      </c>
      <c r="AW2806" s="13" t="s">
        <v>32</v>
      </c>
      <c r="AX2806" s="13" t="s">
        <v>76</v>
      </c>
      <c r="AY2806" s="220" t="s">
        <v>272</v>
      </c>
    </row>
    <row r="2807" spans="1:65" s="14" customFormat="1" ht="11.25">
      <c r="B2807" s="221"/>
      <c r="C2807" s="222"/>
      <c r="D2807" s="212" t="s">
        <v>283</v>
      </c>
      <c r="E2807" s="223" t="s">
        <v>1</v>
      </c>
      <c r="F2807" s="224" t="s">
        <v>2430</v>
      </c>
      <c r="G2807" s="222"/>
      <c r="H2807" s="225">
        <v>42.2</v>
      </c>
      <c r="I2807" s="226"/>
      <c r="J2807" s="222"/>
      <c r="K2807" s="222"/>
      <c r="L2807" s="227"/>
      <c r="M2807" s="228"/>
      <c r="N2807" s="229"/>
      <c r="O2807" s="229"/>
      <c r="P2807" s="229"/>
      <c r="Q2807" s="229"/>
      <c r="R2807" s="229"/>
      <c r="S2807" s="229"/>
      <c r="T2807" s="230"/>
      <c r="AT2807" s="231" t="s">
        <v>283</v>
      </c>
      <c r="AU2807" s="231" t="s">
        <v>291</v>
      </c>
      <c r="AV2807" s="14" t="s">
        <v>84</v>
      </c>
      <c r="AW2807" s="14" t="s">
        <v>32</v>
      </c>
      <c r="AX2807" s="14" t="s">
        <v>76</v>
      </c>
      <c r="AY2807" s="231" t="s">
        <v>272</v>
      </c>
    </row>
    <row r="2808" spans="1:65" s="2" customFormat="1" ht="24.2" customHeight="1">
      <c r="A2808" s="34"/>
      <c r="B2808" s="35"/>
      <c r="C2808" s="192" t="s">
        <v>2431</v>
      </c>
      <c r="D2808" s="192" t="s">
        <v>274</v>
      </c>
      <c r="E2808" s="193" t="s">
        <v>2432</v>
      </c>
      <c r="F2808" s="194" t="s">
        <v>2433</v>
      </c>
      <c r="G2808" s="195" t="s">
        <v>185</v>
      </c>
      <c r="H2808" s="196">
        <v>42.2</v>
      </c>
      <c r="I2808" s="197"/>
      <c r="J2808" s="198">
        <f>ROUND(I2808*H2808,2)</f>
        <v>0</v>
      </c>
      <c r="K2808" s="194" t="s">
        <v>1</v>
      </c>
      <c r="L2808" s="39"/>
      <c r="M2808" s="199" t="s">
        <v>1</v>
      </c>
      <c r="N2808" s="200" t="s">
        <v>41</v>
      </c>
      <c r="O2808" s="71"/>
      <c r="P2808" s="201">
        <f>O2808*H2808</f>
        <v>0</v>
      </c>
      <c r="Q2808" s="201">
        <v>8.0000000000000007E-5</v>
      </c>
      <c r="R2808" s="201">
        <f>Q2808*H2808</f>
        <v>3.3760000000000005E-3</v>
      </c>
      <c r="S2808" s="201">
        <v>0</v>
      </c>
      <c r="T2808" s="202">
        <f>S2808*H2808</f>
        <v>0</v>
      </c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R2808" s="203" t="s">
        <v>279</v>
      </c>
      <c r="AT2808" s="203" t="s">
        <v>274</v>
      </c>
      <c r="AU2808" s="203" t="s">
        <v>291</v>
      </c>
      <c r="AY2808" s="17" t="s">
        <v>272</v>
      </c>
      <c r="BE2808" s="204">
        <f>IF(N2808="základní",J2808,0)</f>
        <v>0</v>
      </c>
      <c r="BF2808" s="204">
        <f>IF(N2808="snížená",J2808,0)</f>
        <v>0</v>
      </c>
      <c r="BG2808" s="204">
        <f>IF(N2808="zákl. přenesená",J2808,0)</f>
        <v>0</v>
      </c>
      <c r="BH2808" s="204">
        <f>IF(N2808="sníž. přenesená",J2808,0)</f>
        <v>0</v>
      </c>
      <c r="BI2808" s="204">
        <f>IF(N2808="nulová",J2808,0)</f>
        <v>0</v>
      </c>
      <c r="BJ2808" s="17" t="s">
        <v>16</v>
      </c>
      <c r="BK2808" s="204">
        <f>ROUND(I2808*H2808,2)</f>
        <v>0</v>
      </c>
      <c r="BL2808" s="17" t="s">
        <v>279</v>
      </c>
      <c r="BM2808" s="203" t="s">
        <v>2434</v>
      </c>
    </row>
    <row r="2809" spans="1:65" s="2" customFormat="1" ht="24.2" customHeight="1">
      <c r="A2809" s="34"/>
      <c r="B2809" s="35"/>
      <c r="C2809" s="192" t="s">
        <v>2435</v>
      </c>
      <c r="D2809" s="192" t="s">
        <v>274</v>
      </c>
      <c r="E2809" s="193" t="s">
        <v>2436</v>
      </c>
      <c r="F2809" s="194" t="s">
        <v>2437</v>
      </c>
      <c r="G2809" s="195" t="s">
        <v>156</v>
      </c>
      <c r="H2809" s="196">
        <v>14.48</v>
      </c>
      <c r="I2809" s="197"/>
      <c r="J2809" s="198">
        <f>ROUND(I2809*H2809,2)</f>
        <v>0</v>
      </c>
      <c r="K2809" s="194" t="s">
        <v>1</v>
      </c>
      <c r="L2809" s="39"/>
      <c r="M2809" s="199" t="s">
        <v>1</v>
      </c>
      <c r="N2809" s="200" t="s">
        <v>41</v>
      </c>
      <c r="O2809" s="71"/>
      <c r="P2809" s="201">
        <f>O2809*H2809</f>
        <v>0</v>
      </c>
      <c r="Q2809" s="201">
        <v>1.58E-3</v>
      </c>
      <c r="R2809" s="201">
        <f>Q2809*H2809</f>
        <v>2.28784E-2</v>
      </c>
      <c r="S2809" s="201">
        <v>0</v>
      </c>
      <c r="T2809" s="202">
        <f>S2809*H2809</f>
        <v>0</v>
      </c>
      <c r="U2809" s="34"/>
      <c r="V2809" s="34"/>
      <c r="W2809" s="34"/>
      <c r="X2809" s="34"/>
      <c r="Y2809" s="34"/>
      <c r="Z2809" s="34"/>
      <c r="AA2809" s="34"/>
      <c r="AB2809" s="34"/>
      <c r="AC2809" s="34"/>
      <c r="AD2809" s="34"/>
      <c r="AE2809" s="34"/>
      <c r="AR2809" s="203" t="s">
        <v>279</v>
      </c>
      <c r="AT2809" s="203" t="s">
        <v>274</v>
      </c>
      <c r="AU2809" s="203" t="s">
        <v>291</v>
      </c>
      <c r="AY2809" s="17" t="s">
        <v>272</v>
      </c>
      <c r="BE2809" s="204">
        <f>IF(N2809="základní",J2809,0)</f>
        <v>0</v>
      </c>
      <c r="BF2809" s="204">
        <f>IF(N2809="snížená",J2809,0)</f>
        <v>0</v>
      </c>
      <c r="BG2809" s="204">
        <f>IF(N2809="zákl. přenesená",J2809,0)</f>
        <v>0</v>
      </c>
      <c r="BH2809" s="204">
        <f>IF(N2809="sníž. přenesená",J2809,0)</f>
        <v>0</v>
      </c>
      <c r="BI2809" s="204">
        <f>IF(N2809="nulová",J2809,0)</f>
        <v>0</v>
      </c>
      <c r="BJ2809" s="17" t="s">
        <v>16</v>
      </c>
      <c r="BK2809" s="204">
        <f>ROUND(I2809*H2809,2)</f>
        <v>0</v>
      </c>
      <c r="BL2809" s="17" t="s">
        <v>279</v>
      </c>
      <c r="BM2809" s="203" t="s">
        <v>2438</v>
      </c>
    </row>
    <row r="2810" spans="1:65" s="13" customFormat="1" ht="22.5">
      <c r="B2810" s="210"/>
      <c r="C2810" s="211"/>
      <c r="D2810" s="212" t="s">
        <v>283</v>
      </c>
      <c r="E2810" s="213" t="s">
        <v>1</v>
      </c>
      <c r="F2810" s="214" t="s">
        <v>2439</v>
      </c>
      <c r="G2810" s="211"/>
      <c r="H2810" s="213" t="s">
        <v>1</v>
      </c>
      <c r="I2810" s="215"/>
      <c r="J2810" s="211"/>
      <c r="K2810" s="211"/>
      <c r="L2810" s="216"/>
      <c r="M2810" s="217"/>
      <c r="N2810" s="218"/>
      <c r="O2810" s="218"/>
      <c r="P2810" s="218"/>
      <c r="Q2810" s="218"/>
      <c r="R2810" s="218"/>
      <c r="S2810" s="218"/>
      <c r="T2810" s="219"/>
      <c r="AT2810" s="220" t="s">
        <v>283</v>
      </c>
      <c r="AU2810" s="220" t="s">
        <v>291</v>
      </c>
      <c r="AV2810" s="13" t="s">
        <v>16</v>
      </c>
      <c r="AW2810" s="13" t="s">
        <v>32</v>
      </c>
      <c r="AX2810" s="13" t="s">
        <v>76</v>
      </c>
      <c r="AY2810" s="220" t="s">
        <v>272</v>
      </c>
    </row>
    <row r="2811" spans="1:65" s="13" customFormat="1" ht="11.25">
      <c r="B2811" s="210"/>
      <c r="C2811" s="211"/>
      <c r="D2811" s="212" t="s">
        <v>283</v>
      </c>
      <c r="E2811" s="213" t="s">
        <v>1</v>
      </c>
      <c r="F2811" s="214" t="s">
        <v>285</v>
      </c>
      <c r="G2811" s="211"/>
      <c r="H2811" s="213" t="s">
        <v>1</v>
      </c>
      <c r="I2811" s="215"/>
      <c r="J2811" s="211"/>
      <c r="K2811" s="211"/>
      <c r="L2811" s="216"/>
      <c r="M2811" s="217"/>
      <c r="N2811" s="218"/>
      <c r="O2811" s="218"/>
      <c r="P2811" s="218"/>
      <c r="Q2811" s="218"/>
      <c r="R2811" s="218"/>
      <c r="S2811" s="218"/>
      <c r="T2811" s="219"/>
      <c r="AT2811" s="220" t="s">
        <v>283</v>
      </c>
      <c r="AU2811" s="220" t="s">
        <v>291</v>
      </c>
      <c r="AV2811" s="13" t="s">
        <v>16</v>
      </c>
      <c r="AW2811" s="13" t="s">
        <v>32</v>
      </c>
      <c r="AX2811" s="13" t="s">
        <v>76</v>
      </c>
      <c r="AY2811" s="220" t="s">
        <v>272</v>
      </c>
    </row>
    <row r="2812" spans="1:65" s="13" customFormat="1" ht="11.25">
      <c r="B2812" s="210"/>
      <c r="C2812" s="211"/>
      <c r="D2812" s="212" t="s">
        <v>283</v>
      </c>
      <c r="E2812" s="213" t="s">
        <v>1</v>
      </c>
      <c r="F2812" s="214" t="s">
        <v>2305</v>
      </c>
      <c r="G2812" s="211"/>
      <c r="H2812" s="213" t="s">
        <v>1</v>
      </c>
      <c r="I2812" s="215"/>
      <c r="J2812" s="211"/>
      <c r="K2812" s="211"/>
      <c r="L2812" s="216"/>
      <c r="M2812" s="217"/>
      <c r="N2812" s="218"/>
      <c r="O2812" s="218"/>
      <c r="P2812" s="218"/>
      <c r="Q2812" s="218"/>
      <c r="R2812" s="218"/>
      <c r="S2812" s="218"/>
      <c r="T2812" s="219"/>
      <c r="AT2812" s="220" t="s">
        <v>283</v>
      </c>
      <c r="AU2812" s="220" t="s">
        <v>291</v>
      </c>
      <c r="AV2812" s="13" t="s">
        <v>16</v>
      </c>
      <c r="AW2812" s="13" t="s">
        <v>32</v>
      </c>
      <c r="AX2812" s="13" t="s">
        <v>76</v>
      </c>
      <c r="AY2812" s="220" t="s">
        <v>272</v>
      </c>
    </row>
    <row r="2813" spans="1:65" s="13" customFormat="1" ht="11.25">
      <c r="B2813" s="210"/>
      <c r="C2813" s="211"/>
      <c r="D2813" s="212" t="s">
        <v>283</v>
      </c>
      <c r="E2813" s="213" t="s">
        <v>1</v>
      </c>
      <c r="F2813" s="214" t="s">
        <v>833</v>
      </c>
      <c r="G2813" s="211"/>
      <c r="H2813" s="213" t="s">
        <v>1</v>
      </c>
      <c r="I2813" s="215"/>
      <c r="J2813" s="211"/>
      <c r="K2813" s="211"/>
      <c r="L2813" s="216"/>
      <c r="M2813" s="217"/>
      <c r="N2813" s="218"/>
      <c r="O2813" s="218"/>
      <c r="P2813" s="218"/>
      <c r="Q2813" s="218"/>
      <c r="R2813" s="218"/>
      <c r="S2813" s="218"/>
      <c r="T2813" s="219"/>
      <c r="AT2813" s="220" t="s">
        <v>283</v>
      </c>
      <c r="AU2813" s="220" t="s">
        <v>291</v>
      </c>
      <c r="AV2813" s="13" t="s">
        <v>16</v>
      </c>
      <c r="AW2813" s="13" t="s">
        <v>32</v>
      </c>
      <c r="AX2813" s="13" t="s">
        <v>76</v>
      </c>
      <c r="AY2813" s="220" t="s">
        <v>272</v>
      </c>
    </row>
    <row r="2814" spans="1:65" s="14" customFormat="1" ht="11.25">
      <c r="B2814" s="221"/>
      <c r="C2814" s="222"/>
      <c r="D2814" s="212" t="s">
        <v>283</v>
      </c>
      <c r="E2814" s="223" t="s">
        <v>1</v>
      </c>
      <c r="F2814" s="224" t="s">
        <v>2306</v>
      </c>
      <c r="G2814" s="222"/>
      <c r="H2814" s="225">
        <v>14.48</v>
      </c>
      <c r="I2814" s="226"/>
      <c r="J2814" s="222"/>
      <c r="K2814" s="222"/>
      <c r="L2814" s="227"/>
      <c r="M2814" s="228"/>
      <c r="N2814" s="229"/>
      <c r="O2814" s="229"/>
      <c r="P2814" s="229"/>
      <c r="Q2814" s="229"/>
      <c r="R2814" s="229"/>
      <c r="S2814" s="229"/>
      <c r="T2814" s="230"/>
      <c r="AT2814" s="231" t="s">
        <v>283</v>
      </c>
      <c r="AU2814" s="231" t="s">
        <v>291</v>
      </c>
      <c r="AV2814" s="14" t="s">
        <v>84</v>
      </c>
      <c r="AW2814" s="14" t="s">
        <v>32</v>
      </c>
      <c r="AX2814" s="14" t="s">
        <v>76</v>
      </c>
      <c r="AY2814" s="231" t="s">
        <v>272</v>
      </c>
    </row>
    <row r="2815" spans="1:65" s="2" customFormat="1" ht="24.2" customHeight="1">
      <c r="A2815" s="34"/>
      <c r="B2815" s="35"/>
      <c r="C2815" s="192" t="s">
        <v>2440</v>
      </c>
      <c r="D2815" s="192" t="s">
        <v>274</v>
      </c>
      <c r="E2815" s="193" t="s">
        <v>2441</v>
      </c>
      <c r="F2815" s="194" t="s">
        <v>2442</v>
      </c>
      <c r="G2815" s="195" t="s">
        <v>156</v>
      </c>
      <c r="H2815" s="196">
        <v>19.399999999999999</v>
      </c>
      <c r="I2815" s="197"/>
      <c r="J2815" s="198">
        <f>ROUND(I2815*H2815,2)</f>
        <v>0</v>
      </c>
      <c r="K2815" s="194" t="s">
        <v>1</v>
      </c>
      <c r="L2815" s="39"/>
      <c r="M2815" s="199" t="s">
        <v>1</v>
      </c>
      <c r="N2815" s="200" t="s">
        <v>41</v>
      </c>
      <c r="O2815" s="71"/>
      <c r="P2815" s="201">
        <f>O2815*H2815</f>
        <v>0</v>
      </c>
      <c r="Q2815" s="201">
        <v>1.58E-3</v>
      </c>
      <c r="R2815" s="201">
        <f>Q2815*H2815</f>
        <v>3.0651999999999999E-2</v>
      </c>
      <c r="S2815" s="201">
        <v>0</v>
      </c>
      <c r="T2815" s="202">
        <f>S2815*H2815</f>
        <v>0</v>
      </c>
      <c r="U2815" s="34"/>
      <c r="V2815" s="34"/>
      <c r="W2815" s="34"/>
      <c r="X2815" s="34"/>
      <c r="Y2815" s="34"/>
      <c r="Z2815" s="34"/>
      <c r="AA2815" s="34"/>
      <c r="AB2815" s="34"/>
      <c r="AC2815" s="34"/>
      <c r="AD2815" s="34"/>
      <c r="AE2815" s="34"/>
      <c r="AR2815" s="203" t="s">
        <v>279</v>
      </c>
      <c r="AT2815" s="203" t="s">
        <v>274</v>
      </c>
      <c r="AU2815" s="203" t="s">
        <v>291</v>
      </c>
      <c r="AY2815" s="17" t="s">
        <v>272</v>
      </c>
      <c r="BE2815" s="204">
        <f>IF(N2815="základní",J2815,0)</f>
        <v>0</v>
      </c>
      <c r="BF2815" s="204">
        <f>IF(N2815="snížená",J2815,0)</f>
        <v>0</v>
      </c>
      <c r="BG2815" s="204">
        <f>IF(N2815="zákl. přenesená",J2815,0)</f>
        <v>0</v>
      </c>
      <c r="BH2815" s="204">
        <f>IF(N2815="sníž. přenesená",J2815,0)</f>
        <v>0</v>
      </c>
      <c r="BI2815" s="204">
        <f>IF(N2815="nulová",J2815,0)</f>
        <v>0</v>
      </c>
      <c r="BJ2815" s="17" t="s">
        <v>16</v>
      </c>
      <c r="BK2815" s="204">
        <f>ROUND(I2815*H2815,2)</f>
        <v>0</v>
      </c>
      <c r="BL2815" s="17" t="s">
        <v>279</v>
      </c>
      <c r="BM2815" s="203" t="s">
        <v>2443</v>
      </c>
    </row>
    <row r="2816" spans="1:65" s="13" customFormat="1" ht="22.5">
      <c r="B2816" s="210"/>
      <c r="C2816" s="211"/>
      <c r="D2816" s="212" t="s">
        <v>283</v>
      </c>
      <c r="E2816" s="213" t="s">
        <v>1</v>
      </c>
      <c r="F2816" s="214" t="s">
        <v>2444</v>
      </c>
      <c r="G2816" s="211"/>
      <c r="H2816" s="213" t="s">
        <v>1</v>
      </c>
      <c r="I2816" s="215"/>
      <c r="J2816" s="211"/>
      <c r="K2816" s="211"/>
      <c r="L2816" s="216"/>
      <c r="M2816" s="217"/>
      <c r="N2816" s="218"/>
      <c r="O2816" s="218"/>
      <c r="P2816" s="218"/>
      <c r="Q2816" s="218"/>
      <c r="R2816" s="218"/>
      <c r="S2816" s="218"/>
      <c r="T2816" s="219"/>
      <c r="AT2816" s="220" t="s">
        <v>283</v>
      </c>
      <c r="AU2816" s="220" t="s">
        <v>291</v>
      </c>
      <c r="AV2816" s="13" t="s">
        <v>16</v>
      </c>
      <c r="AW2816" s="13" t="s">
        <v>32</v>
      </c>
      <c r="AX2816" s="13" t="s">
        <v>76</v>
      </c>
      <c r="AY2816" s="220" t="s">
        <v>272</v>
      </c>
    </row>
    <row r="2817" spans="1:65" s="13" customFormat="1" ht="11.25">
      <c r="B2817" s="210"/>
      <c r="C2817" s="211"/>
      <c r="D2817" s="212" t="s">
        <v>283</v>
      </c>
      <c r="E2817" s="213" t="s">
        <v>1</v>
      </c>
      <c r="F2817" s="214" t="s">
        <v>285</v>
      </c>
      <c r="G2817" s="211"/>
      <c r="H2817" s="213" t="s">
        <v>1</v>
      </c>
      <c r="I2817" s="215"/>
      <c r="J2817" s="211"/>
      <c r="K2817" s="211"/>
      <c r="L2817" s="216"/>
      <c r="M2817" s="217"/>
      <c r="N2817" s="218"/>
      <c r="O2817" s="218"/>
      <c r="P2817" s="218"/>
      <c r="Q2817" s="218"/>
      <c r="R2817" s="218"/>
      <c r="S2817" s="218"/>
      <c r="T2817" s="219"/>
      <c r="AT2817" s="220" t="s">
        <v>283</v>
      </c>
      <c r="AU2817" s="220" t="s">
        <v>291</v>
      </c>
      <c r="AV2817" s="13" t="s">
        <v>16</v>
      </c>
      <c r="AW2817" s="13" t="s">
        <v>32</v>
      </c>
      <c r="AX2817" s="13" t="s">
        <v>76</v>
      </c>
      <c r="AY2817" s="220" t="s">
        <v>272</v>
      </c>
    </row>
    <row r="2818" spans="1:65" s="13" customFormat="1" ht="11.25">
      <c r="B2818" s="210"/>
      <c r="C2818" s="211"/>
      <c r="D2818" s="212" t="s">
        <v>283</v>
      </c>
      <c r="E2818" s="213" t="s">
        <v>1</v>
      </c>
      <c r="F2818" s="214" t="s">
        <v>2445</v>
      </c>
      <c r="G2818" s="211"/>
      <c r="H2818" s="213" t="s">
        <v>1</v>
      </c>
      <c r="I2818" s="215"/>
      <c r="J2818" s="211"/>
      <c r="K2818" s="211"/>
      <c r="L2818" s="216"/>
      <c r="M2818" s="217"/>
      <c r="N2818" s="218"/>
      <c r="O2818" s="218"/>
      <c r="P2818" s="218"/>
      <c r="Q2818" s="218"/>
      <c r="R2818" s="218"/>
      <c r="S2818" s="218"/>
      <c r="T2818" s="219"/>
      <c r="AT2818" s="220" t="s">
        <v>283</v>
      </c>
      <c r="AU2818" s="220" t="s">
        <v>291</v>
      </c>
      <c r="AV2818" s="13" t="s">
        <v>16</v>
      </c>
      <c r="AW2818" s="13" t="s">
        <v>32</v>
      </c>
      <c r="AX2818" s="13" t="s">
        <v>76</v>
      </c>
      <c r="AY2818" s="220" t="s">
        <v>272</v>
      </c>
    </row>
    <row r="2819" spans="1:65" s="13" customFormat="1" ht="11.25">
      <c r="B2819" s="210"/>
      <c r="C2819" s="211"/>
      <c r="D2819" s="212" t="s">
        <v>283</v>
      </c>
      <c r="E2819" s="213" t="s">
        <v>1</v>
      </c>
      <c r="F2819" s="214" t="s">
        <v>833</v>
      </c>
      <c r="G2819" s="211"/>
      <c r="H2819" s="213" t="s">
        <v>1</v>
      </c>
      <c r="I2819" s="215"/>
      <c r="J2819" s="211"/>
      <c r="K2819" s="211"/>
      <c r="L2819" s="216"/>
      <c r="M2819" s="217"/>
      <c r="N2819" s="218"/>
      <c r="O2819" s="218"/>
      <c r="P2819" s="218"/>
      <c r="Q2819" s="218"/>
      <c r="R2819" s="218"/>
      <c r="S2819" s="218"/>
      <c r="T2819" s="219"/>
      <c r="AT2819" s="220" t="s">
        <v>283</v>
      </c>
      <c r="AU2819" s="220" t="s">
        <v>291</v>
      </c>
      <c r="AV2819" s="13" t="s">
        <v>16</v>
      </c>
      <c r="AW2819" s="13" t="s">
        <v>32</v>
      </c>
      <c r="AX2819" s="13" t="s">
        <v>76</v>
      </c>
      <c r="AY2819" s="220" t="s">
        <v>272</v>
      </c>
    </row>
    <row r="2820" spans="1:65" s="14" customFormat="1" ht="11.25">
      <c r="B2820" s="221"/>
      <c r="C2820" s="222"/>
      <c r="D2820" s="212" t="s">
        <v>283</v>
      </c>
      <c r="E2820" s="223" t="s">
        <v>1</v>
      </c>
      <c r="F2820" s="224" t="s">
        <v>2446</v>
      </c>
      <c r="G2820" s="222"/>
      <c r="H2820" s="225">
        <v>5.8</v>
      </c>
      <c r="I2820" s="226"/>
      <c r="J2820" s="222"/>
      <c r="K2820" s="222"/>
      <c r="L2820" s="227"/>
      <c r="M2820" s="228"/>
      <c r="N2820" s="229"/>
      <c r="O2820" s="229"/>
      <c r="P2820" s="229"/>
      <c r="Q2820" s="229"/>
      <c r="R2820" s="229"/>
      <c r="S2820" s="229"/>
      <c r="T2820" s="230"/>
      <c r="AT2820" s="231" t="s">
        <v>283</v>
      </c>
      <c r="AU2820" s="231" t="s">
        <v>291</v>
      </c>
      <c r="AV2820" s="14" t="s">
        <v>84</v>
      </c>
      <c r="AW2820" s="14" t="s">
        <v>32</v>
      </c>
      <c r="AX2820" s="14" t="s">
        <v>76</v>
      </c>
      <c r="AY2820" s="231" t="s">
        <v>272</v>
      </c>
    </row>
    <row r="2821" spans="1:65" s="14" customFormat="1" ht="11.25">
      <c r="B2821" s="221"/>
      <c r="C2821" s="222"/>
      <c r="D2821" s="212" t="s">
        <v>283</v>
      </c>
      <c r="E2821" s="223" t="s">
        <v>1</v>
      </c>
      <c r="F2821" s="224" t="s">
        <v>2447</v>
      </c>
      <c r="G2821" s="222"/>
      <c r="H2821" s="225">
        <v>6.8</v>
      </c>
      <c r="I2821" s="226"/>
      <c r="J2821" s="222"/>
      <c r="K2821" s="222"/>
      <c r="L2821" s="227"/>
      <c r="M2821" s="228"/>
      <c r="N2821" s="229"/>
      <c r="O2821" s="229"/>
      <c r="P2821" s="229"/>
      <c r="Q2821" s="229"/>
      <c r="R2821" s="229"/>
      <c r="S2821" s="229"/>
      <c r="T2821" s="230"/>
      <c r="AT2821" s="231" t="s">
        <v>283</v>
      </c>
      <c r="AU2821" s="231" t="s">
        <v>291</v>
      </c>
      <c r="AV2821" s="14" t="s">
        <v>84</v>
      </c>
      <c r="AW2821" s="14" t="s">
        <v>32</v>
      </c>
      <c r="AX2821" s="14" t="s">
        <v>76</v>
      </c>
      <c r="AY2821" s="231" t="s">
        <v>272</v>
      </c>
    </row>
    <row r="2822" spans="1:65" s="14" customFormat="1" ht="11.25">
      <c r="B2822" s="221"/>
      <c r="C2822" s="222"/>
      <c r="D2822" s="212" t="s">
        <v>283</v>
      </c>
      <c r="E2822" s="223" t="s">
        <v>1</v>
      </c>
      <c r="F2822" s="224" t="s">
        <v>2448</v>
      </c>
      <c r="G2822" s="222"/>
      <c r="H2822" s="225">
        <v>6.8</v>
      </c>
      <c r="I2822" s="226"/>
      <c r="J2822" s="222"/>
      <c r="K2822" s="222"/>
      <c r="L2822" s="227"/>
      <c r="M2822" s="228"/>
      <c r="N2822" s="229"/>
      <c r="O2822" s="229"/>
      <c r="P2822" s="229"/>
      <c r="Q2822" s="229"/>
      <c r="R2822" s="229"/>
      <c r="S2822" s="229"/>
      <c r="T2822" s="230"/>
      <c r="AT2822" s="231" t="s">
        <v>283</v>
      </c>
      <c r="AU2822" s="231" t="s">
        <v>291</v>
      </c>
      <c r="AV2822" s="14" t="s">
        <v>84</v>
      </c>
      <c r="AW2822" s="14" t="s">
        <v>32</v>
      </c>
      <c r="AX2822" s="14" t="s">
        <v>76</v>
      </c>
      <c r="AY2822" s="231" t="s">
        <v>272</v>
      </c>
    </row>
    <row r="2823" spans="1:65" s="2" customFormat="1" ht="24.2" customHeight="1">
      <c r="A2823" s="34"/>
      <c r="B2823" s="35"/>
      <c r="C2823" s="192" t="s">
        <v>2449</v>
      </c>
      <c r="D2823" s="192" t="s">
        <v>274</v>
      </c>
      <c r="E2823" s="193" t="s">
        <v>2450</v>
      </c>
      <c r="F2823" s="194" t="s">
        <v>2451</v>
      </c>
      <c r="G2823" s="195" t="s">
        <v>156</v>
      </c>
      <c r="H2823" s="196">
        <v>214.364</v>
      </c>
      <c r="I2823" s="197"/>
      <c r="J2823" s="198">
        <f>ROUND(I2823*H2823,2)</f>
        <v>0</v>
      </c>
      <c r="K2823" s="194" t="s">
        <v>1</v>
      </c>
      <c r="L2823" s="39"/>
      <c r="M2823" s="199" t="s">
        <v>1</v>
      </c>
      <c r="N2823" s="200" t="s">
        <v>41</v>
      </c>
      <c r="O2823" s="71"/>
      <c r="P2823" s="201">
        <f>O2823*H2823</f>
        <v>0</v>
      </c>
      <c r="Q2823" s="201">
        <v>2.9999999999999997E-4</v>
      </c>
      <c r="R2823" s="201">
        <f>Q2823*H2823</f>
        <v>6.4309199999999997E-2</v>
      </c>
      <c r="S2823" s="201">
        <v>0</v>
      </c>
      <c r="T2823" s="202">
        <f>S2823*H2823</f>
        <v>0</v>
      </c>
      <c r="U2823" s="34"/>
      <c r="V2823" s="34"/>
      <c r="W2823" s="34"/>
      <c r="X2823" s="34"/>
      <c r="Y2823" s="34"/>
      <c r="Z2823" s="34"/>
      <c r="AA2823" s="34"/>
      <c r="AB2823" s="34"/>
      <c r="AC2823" s="34"/>
      <c r="AD2823" s="34"/>
      <c r="AE2823" s="34"/>
      <c r="AR2823" s="203" t="s">
        <v>358</v>
      </c>
      <c r="AT2823" s="203" t="s">
        <v>274</v>
      </c>
      <c r="AU2823" s="203" t="s">
        <v>291</v>
      </c>
      <c r="AY2823" s="17" t="s">
        <v>272</v>
      </c>
      <c r="BE2823" s="204">
        <f>IF(N2823="základní",J2823,0)</f>
        <v>0</v>
      </c>
      <c r="BF2823" s="204">
        <f>IF(N2823="snížená",J2823,0)</f>
        <v>0</v>
      </c>
      <c r="BG2823" s="204">
        <f>IF(N2823="zákl. přenesená",J2823,0)</f>
        <v>0</v>
      </c>
      <c r="BH2823" s="204">
        <f>IF(N2823="sníž. přenesená",J2823,0)</f>
        <v>0</v>
      </c>
      <c r="BI2823" s="204">
        <f>IF(N2823="nulová",J2823,0)</f>
        <v>0</v>
      </c>
      <c r="BJ2823" s="17" t="s">
        <v>16</v>
      </c>
      <c r="BK2823" s="204">
        <f>ROUND(I2823*H2823,2)</f>
        <v>0</v>
      </c>
      <c r="BL2823" s="17" t="s">
        <v>358</v>
      </c>
      <c r="BM2823" s="203" t="s">
        <v>2452</v>
      </c>
    </row>
    <row r="2824" spans="1:65" s="13" customFormat="1" ht="22.5">
      <c r="B2824" s="210"/>
      <c r="C2824" s="211"/>
      <c r="D2824" s="212" t="s">
        <v>283</v>
      </c>
      <c r="E2824" s="213" t="s">
        <v>1</v>
      </c>
      <c r="F2824" s="214" t="s">
        <v>2272</v>
      </c>
      <c r="G2824" s="211"/>
      <c r="H2824" s="213" t="s">
        <v>1</v>
      </c>
      <c r="I2824" s="215"/>
      <c r="J2824" s="211"/>
      <c r="K2824" s="211"/>
      <c r="L2824" s="216"/>
      <c r="M2824" s="217"/>
      <c r="N2824" s="218"/>
      <c r="O2824" s="218"/>
      <c r="P2824" s="218"/>
      <c r="Q2824" s="218"/>
      <c r="R2824" s="218"/>
      <c r="S2824" s="218"/>
      <c r="T2824" s="219"/>
      <c r="AT2824" s="220" t="s">
        <v>283</v>
      </c>
      <c r="AU2824" s="220" t="s">
        <v>291</v>
      </c>
      <c r="AV2824" s="13" t="s">
        <v>16</v>
      </c>
      <c r="AW2824" s="13" t="s">
        <v>32</v>
      </c>
      <c r="AX2824" s="13" t="s">
        <v>76</v>
      </c>
      <c r="AY2824" s="220" t="s">
        <v>272</v>
      </c>
    </row>
    <row r="2825" spans="1:65" s="13" customFormat="1" ht="11.25">
      <c r="B2825" s="210"/>
      <c r="C2825" s="211"/>
      <c r="D2825" s="212" t="s">
        <v>283</v>
      </c>
      <c r="E2825" s="213" t="s">
        <v>1</v>
      </c>
      <c r="F2825" s="214" t="s">
        <v>285</v>
      </c>
      <c r="G2825" s="211"/>
      <c r="H2825" s="213" t="s">
        <v>1</v>
      </c>
      <c r="I2825" s="215"/>
      <c r="J2825" s="211"/>
      <c r="K2825" s="211"/>
      <c r="L2825" s="216"/>
      <c r="M2825" s="217"/>
      <c r="N2825" s="218"/>
      <c r="O2825" s="218"/>
      <c r="P2825" s="218"/>
      <c r="Q2825" s="218"/>
      <c r="R2825" s="218"/>
      <c r="S2825" s="218"/>
      <c r="T2825" s="219"/>
      <c r="AT2825" s="220" t="s">
        <v>283</v>
      </c>
      <c r="AU2825" s="220" t="s">
        <v>291</v>
      </c>
      <c r="AV2825" s="13" t="s">
        <v>16</v>
      </c>
      <c r="AW2825" s="13" t="s">
        <v>32</v>
      </c>
      <c r="AX2825" s="13" t="s">
        <v>76</v>
      </c>
      <c r="AY2825" s="220" t="s">
        <v>272</v>
      </c>
    </row>
    <row r="2826" spans="1:65" s="13" customFormat="1" ht="11.25">
      <c r="B2826" s="210"/>
      <c r="C2826" s="211"/>
      <c r="D2826" s="212" t="s">
        <v>283</v>
      </c>
      <c r="E2826" s="213" t="s">
        <v>1</v>
      </c>
      <c r="F2826" s="214" t="s">
        <v>2235</v>
      </c>
      <c r="G2826" s="211"/>
      <c r="H2826" s="213" t="s">
        <v>1</v>
      </c>
      <c r="I2826" s="215"/>
      <c r="J2826" s="211"/>
      <c r="K2826" s="211"/>
      <c r="L2826" s="216"/>
      <c r="M2826" s="217"/>
      <c r="N2826" s="218"/>
      <c r="O2826" s="218"/>
      <c r="P2826" s="218"/>
      <c r="Q2826" s="218"/>
      <c r="R2826" s="218"/>
      <c r="S2826" s="218"/>
      <c r="T2826" s="219"/>
      <c r="AT2826" s="220" t="s">
        <v>283</v>
      </c>
      <c r="AU2826" s="220" t="s">
        <v>291</v>
      </c>
      <c r="AV2826" s="13" t="s">
        <v>16</v>
      </c>
      <c r="AW2826" s="13" t="s">
        <v>32</v>
      </c>
      <c r="AX2826" s="13" t="s">
        <v>76</v>
      </c>
      <c r="AY2826" s="220" t="s">
        <v>272</v>
      </c>
    </row>
    <row r="2827" spans="1:65" s="13" customFormat="1" ht="11.25">
      <c r="B2827" s="210"/>
      <c r="C2827" s="211"/>
      <c r="D2827" s="212" t="s">
        <v>283</v>
      </c>
      <c r="E2827" s="213" t="s">
        <v>1</v>
      </c>
      <c r="F2827" s="214" t="s">
        <v>833</v>
      </c>
      <c r="G2827" s="211"/>
      <c r="H2827" s="213" t="s">
        <v>1</v>
      </c>
      <c r="I2827" s="215"/>
      <c r="J2827" s="211"/>
      <c r="K2827" s="211"/>
      <c r="L2827" s="216"/>
      <c r="M2827" s="217"/>
      <c r="N2827" s="218"/>
      <c r="O2827" s="218"/>
      <c r="P2827" s="218"/>
      <c r="Q2827" s="218"/>
      <c r="R2827" s="218"/>
      <c r="S2827" s="218"/>
      <c r="T2827" s="219"/>
      <c r="AT2827" s="220" t="s">
        <v>283</v>
      </c>
      <c r="AU2827" s="220" t="s">
        <v>291</v>
      </c>
      <c r="AV2827" s="13" t="s">
        <v>16</v>
      </c>
      <c r="AW2827" s="13" t="s">
        <v>32</v>
      </c>
      <c r="AX2827" s="13" t="s">
        <v>76</v>
      </c>
      <c r="AY2827" s="220" t="s">
        <v>272</v>
      </c>
    </row>
    <row r="2828" spans="1:65" s="14" customFormat="1" ht="11.25">
      <c r="B2828" s="221"/>
      <c r="C2828" s="222"/>
      <c r="D2828" s="212" t="s">
        <v>283</v>
      </c>
      <c r="E2828" s="223" t="s">
        <v>1</v>
      </c>
      <c r="F2828" s="224" t="s">
        <v>2453</v>
      </c>
      <c r="G2828" s="222"/>
      <c r="H2828" s="225">
        <v>4.7</v>
      </c>
      <c r="I2828" s="226"/>
      <c r="J2828" s="222"/>
      <c r="K2828" s="222"/>
      <c r="L2828" s="227"/>
      <c r="M2828" s="228"/>
      <c r="N2828" s="229"/>
      <c r="O2828" s="229"/>
      <c r="P2828" s="229"/>
      <c r="Q2828" s="229"/>
      <c r="R2828" s="229"/>
      <c r="S2828" s="229"/>
      <c r="T2828" s="230"/>
      <c r="AT2828" s="231" t="s">
        <v>283</v>
      </c>
      <c r="AU2828" s="231" t="s">
        <v>291</v>
      </c>
      <c r="AV2828" s="14" t="s">
        <v>84</v>
      </c>
      <c r="AW2828" s="14" t="s">
        <v>32</v>
      </c>
      <c r="AX2828" s="14" t="s">
        <v>76</v>
      </c>
      <c r="AY2828" s="231" t="s">
        <v>272</v>
      </c>
    </row>
    <row r="2829" spans="1:65" s="13" customFormat="1" ht="11.25">
      <c r="B2829" s="210"/>
      <c r="C2829" s="211"/>
      <c r="D2829" s="212" t="s">
        <v>283</v>
      </c>
      <c r="E2829" s="213" t="s">
        <v>1</v>
      </c>
      <c r="F2829" s="214" t="s">
        <v>285</v>
      </c>
      <c r="G2829" s="211"/>
      <c r="H2829" s="213" t="s">
        <v>1</v>
      </c>
      <c r="I2829" s="215"/>
      <c r="J2829" s="211"/>
      <c r="K2829" s="211"/>
      <c r="L2829" s="216"/>
      <c r="M2829" s="217"/>
      <c r="N2829" s="218"/>
      <c r="O2829" s="218"/>
      <c r="P2829" s="218"/>
      <c r="Q2829" s="218"/>
      <c r="R2829" s="218"/>
      <c r="S2829" s="218"/>
      <c r="T2829" s="219"/>
      <c r="AT2829" s="220" t="s">
        <v>283</v>
      </c>
      <c r="AU2829" s="220" t="s">
        <v>291</v>
      </c>
      <c r="AV2829" s="13" t="s">
        <v>16</v>
      </c>
      <c r="AW2829" s="13" t="s">
        <v>32</v>
      </c>
      <c r="AX2829" s="13" t="s">
        <v>76</v>
      </c>
      <c r="AY2829" s="220" t="s">
        <v>272</v>
      </c>
    </row>
    <row r="2830" spans="1:65" s="13" customFormat="1" ht="11.25">
      <c r="B2830" s="210"/>
      <c r="C2830" s="211"/>
      <c r="D2830" s="212" t="s">
        <v>283</v>
      </c>
      <c r="E2830" s="213" t="s">
        <v>1</v>
      </c>
      <c r="F2830" s="214" t="s">
        <v>2237</v>
      </c>
      <c r="G2830" s="211"/>
      <c r="H2830" s="213" t="s">
        <v>1</v>
      </c>
      <c r="I2830" s="215"/>
      <c r="J2830" s="211"/>
      <c r="K2830" s="211"/>
      <c r="L2830" s="216"/>
      <c r="M2830" s="217"/>
      <c r="N2830" s="218"/>
      <c r="O2830" s="218"/>
      <c r="P2830" s="218"/>
      <c r="Q2830" s="218"/>
      <c r="R2830" s="218"/>
      <c r="S2830" s="218"/>
      <c r="T2830" s="219"/>
      <c r="AT2830" s="220" t="s">
        <v>283</v>
      </c>
      <c r="AU2830" s="220" t="s">
        <v>291</v>
      </c>
      <c r="AV2830" s="13" t="s">
        <v>16</v>
      </c>
      <c r="AW2830" s="13" t="s">
        <v>32</v>
      </c>
      <c r="AX2830" s="13" t="s">
        <v>76</v>
      </c>
      <c r="AY2830" s="220" t="s">
        <v>272</v>
      </c>
    </row>
    <row r="2831" spans="1:65" s="13" customFormat="1" ht="11.25">
      <c r="B2831" s="210"/>
      <c r="C2831" s="211"/>
      <c r="D2831" s="212" t="s">
        <v>283</v>
      </c>
      <c r="E2831" s="213" t="s">
        <v>1</v>
      </c>
      <c r="F2831" s="214" t="s">
        <v>854</v>
      </c>
      <c r="G2831" s="211"/>
      <c r="H2831" s="213" t="s">
        <v>1</v>
      </c>
      <c r="I2831" s="215"/>
      <c r="J2831" s="211"/>
      <c r="K2831" s="211"/>
      <c r="L2831" s="216"/>
      <c r="M2831" s="217"/>
      <c r="N2831" s="218"/>
      <c r="O2831" s="218"/>
      <c r="P2831" s="218"/>
      <c r="Q2831" s="218"/>
      <c r="R2831" s="218"/>
      <c r="S2831" s="218"/>
      <c r="T2831" s="219"/>
      <c r="AT2831" s="220" t="s">
        <v>283</v>
      </c>
      <c r="AU2831" s="220" t="s">
        <v>291</v>
      </c>
      <c r="AV2831" s="13" t="s">
        <v>16</v>
      </c>
      <c r="AW2831" s="13" t="s">
        <v>32</v>
      </c>
      <c r="AX2831" s="13" t="s">
        <v>76</v>
      </c>
      <c r="AY2831" s="220" t="s">
        <v>272</v>
      </c>
    </row>
    <row r="2832" spans="1:65" s="14" customFormat="1" ht="11.25">
      <c r="B2832" s="221"/>
      <c r="C2832" s="222"/>
      <c r="D2832" s="212" t="s">
        <v>283</v>
      </c>
      <c r="E2832" s="223" t="s">
        <v>1</v>
      </c>
      <c r="F2832" s="224" t="s">
        <v>2454</v>
      </c>
      <c r="G2832" s="222"/>
      <c r="H2832" s="225">
        <v>122.113</v>
      </c>
      <c r="I2832" s="226"/>
      <c r="J2832" s="222"/>
      <c r="K2832" s="222"/>
      <c r="L2832" s="227"/>
      <c r="M2832" s="228"/>
      <c r="N2832" s="229"/>
      <c r="O2832" s="229"/>
      <c r="P2832" s="229"/>
      <c r="Q2832" s="229"/>
      <c r="R2832" s="229"/>
      <c r="S2832" s="229"/>
      <c r="T2832" s="230"/>
      <c r="AT2832" s="231" t="s">
        <v>283</v>
      </c>
      <c r="AU2832" s="231" t="s">
        <v>291</v>
      </c>
      <c r="AV2832" s="14" t="s">
        <v>84</v>
      </c>
      <c r="AW2832" s="14" t="s">
        <v>32</v>
      </c>
      <c r="AX2832" s="14" t="s">
        <v>76</v>
      </c>
      <c r="AY2832" s="231" t="s">
        <v>272</v>
      </c>
    </row>
    <row r="2833" spans="2:51" s="13" customFormat="1" ht="11.25">
      <c r="B2833" s="210"/>
      <c r="C2833" s="211"/>
      <c r="D2833" s="212" t="s">
        <v>283</v>
      </c>
      <c r="E2833" s="213" t="s">
        <v>1</v>
      </c>
      <c r="F2833" s="214" t="s">
        <v>285</v>
      </c>
      <c r="G2833" s="211"/>
      <c r="H2833" s="213" t="s">
        <v>1</v>
      </c>
      <c r="I2833" s="215"/>
      <c r="J2833" s="211"/>
      <c r="K2833" s="211"/>
      <c r="L2833" s="216"/>
      <c r="M2833" s="217"/>
      <c r="N2833" s="218"/>
      <c r="O2833" s="218"/>
      <c r="P2833" s="218"/>
      <c r="Q2833" s="218"/>
      <c r="R2833" s="218"/>
      <c r="S2833" s="218"/>
      <c r="T2833" s="219"/>
      <c r="AT2833" s="220" t="s">
        <v>283</v>
      </c>
      <c r="AU2833" s="220" t="s">
        <v>291</v>
      </c>
      <c r="AV2833" s="13" t="s">
        <v>16</v>
      </c>
      <c r="AW2833" s="13" t="s">
        <v>32</v>
      </c>
      <c r="AX2833" s="13" t="s">
        <v>76</v>
      </c>
      <c r="AY2833" s="220" t="s">
        <v>272</v>
      </c>
    </row>
    <row r="2834" spans="2:51" s="13" customFormat="1" ht="11.25">
      <c r="B2834" s="210"/>
      <c r="C2834" s="211"/>
      <c r="D2834" s="212" t="s">
        <v>283</v>
      </c>
      <c r="E2834" s="213" t="s">
        <v>1</v>
      </c>
      <c r="F2834" s="214" t="s">
        <v>2455</v>
      </c>
      <c r="G2834" s="211"/>
      <c r="H2834" s="213" t="s">
        <v>1</v>
      </c>
      <c r="I2834" s="215"/>
      <c r="J2834" s="211"/>
      <c r="K2834" s="211"/>
      <c r="L2834" s="216"/>
      <c r="M2834" s="217"/>
      <c r="N2834" s="218"/>
      <c r="O2834" s="218"/>
      <c r="P2834" s="218"/>
      <c r="Q2834" s="218"/>
      <c r="R2834" s="218"/>
      <c r="S2834" s="218"/>
      <c r="T2834" s="219"/>
      <c r="AT2834" s="220" t="s">
        <v>283</v>
      </c>
      <c r="AU2834" s="220" t="s">
        <v>291</v>
      </c>
      <c r="AV2834" s="13" t="s">
        <v>16</v>
      </c>
      <c r="AW2834" s="13" t="s">
        <v>32</v>
      </c>
      <c r="AX2834" s="13" t="s">
        <v>76</v>
      </c>
      <c r="AY2834" s="220" t="s">
        <v>272</v>
      </c>
    </row>
    <row r="2835" spans="2:51" s="13" customFormat="1" ht="11.25">
      <c r="B2835" s="210"/>
      <c r="C2835" s="211"/>
      <c r="D2835" s="212" t="s">
        <v>283</v>
      </c>
      <c r="E2835" s="213" t="s">
        <v>1</v>
      </c>
      <c r="F2835" s="214" t="s">
        <v>831</v>
      </c>
      <c r="G2835" s="211"/>
      <c r="H2835" s="213" t="s">
        <v>1</v>
      </c>
      <c r="I2835" s="215"/>
      <c r="J2835" s="211"/>
      <c r="K2835" s="211"/>
      <c r="L2835" s="216"/>
      <c r="M2835" s="217"/>
      <c r="N2835" s="218"/>
      <c r="O2835" s="218"/>
      <c r="P2835" s="218"/>
      <c r="Q2835" s="218"/>
      <c r="R2835" s="218"/>
      <c r="S2835" s="218"/>
      <c r="T2835" s="219"/>
      <c r="AT2835" s="220" t="s">
        <v>283</v>
      </c>
      <c r="AU2835" s="220" t="s">
        <v>291</v>
      </c>
      <c r="AV2835" s="13" t="s">
        <v>16</v>
      </c>
      <c r="AW2835" s="13" t="s">
        <v>32</v>
      </c>
      <c r="AX2835" s="13" t="s">
        <v>76</v>
      </c>
      <c r="AY2835" s="220" t="s">
        <v>272</v>
      </c>
    </row>
    <row r="2836" spans="2:51" s="13" customFormat="1" ht="11.25">
      <c r="B2836" s="210"/>
      <c r="C2836" s="211"/>
      <c r="D2836" s="212" t="s">
        <v>283</v>
      </c>
      <c r="E2836" s="213" t="s">
        <v>1</v>
      </c>
      <c r="F2836" s="214" t="s">
        <v>2456</v>
      </c>
      <c r="G2836" s="211"/>
      <c r="H2836" s="213" t="s">
        <v>1</v>
      </c>
      <c r="I2836" s="215"/>
      <c r="J2836" s="211"/>
      <c r="K2836" s="211"/>
      <c r="L2836" s="216"/>
      <c r="M2836" s="217"/>
      <c r="N2836" s="218"/>
      <c r="O2836" s="218"/>
      <c r="P2836" s="218"/>
      <c r="Q2836" s="218"/>
      <c r="R2836" s="218"/>
      <c r="S2836" s="218"/>
      <c r="T2836" s="219"/>
      <c r="AT2836" s="220" t="s">
        <v>283</v>
      </c>
      <c r="AU2836" s="220" t="s">
        <v>291</v>
      </c>
      <c r="AV2836" s="13" t="s">
        <v>16</v>
      </c>
      <c r="AW2836" s="13" t="s">
        <v>32</v>
      </c>
      <c r="AX2836" s="13" t="s">
        <v>76</v>
      </c>
      <c r="AY2836" s="220" t="s">
        <v>272</v>
      </c>
    </row>
    <row r="2837" spans="2:51" s="14" customFormat="1" ht="11.25">
      <c r="B2837" s="221"/>
      <c r="C2837" s="222"/>
      <c r="D2837" s="212" t="s">
        <v>283</v>
      </c>
      <c r="E2837" s="223" t="s">
        <v>1</v>
      </c>
      <c r="F2837" s="224" t="s">
        <v>2457</v>
      </c>
      <c r="G2837" s="222"/>
      <c r="H2837" s="225">
        <v>18.324999999999999</v>
      </c>
      <c r="I2837" s="226"/>
      <c r="J2837" s="222"/>
      <c r="K2837" s="222"/>
      <c r="L2837" s="227"/>
      <c r="M2837" s="228"/>
      <c r="N2837" s="229"/>
      <c r="O2837" s="229"/>
      <c r="P2837" s="229"/>
      <c r="Q2837" s="229"/>
      <c r="R2837" s="229"/>
      <c r="S2837" s="229"/>
      <c r="T2837" s="230"/>
      <c r="AT2837" s="231" t="s">
        <v>283</v>
      </c>
      <c r="AU2837" s="231" t="s">
        <v>291</v>
      </c>
      <c r="AV2837" s="14" t="s">
        <v>84</v>
      </c>
      <c r="AW2837" s="14" t="s">
        <v>32</v>
      </c>
      <c r="AX2837" s="14" t="s">
        <v>76</v>
      </c>
      <c r="AY2837" s="231" t="s">
        <v>272</v>
      </c>
    </row>
    <row r="2838" spans="2:51" s="14" customFormat="1" ht="11.25">
      <c r="B2838" s="221"/>
      <c r="C2838" s="222"/>
      <c r="D2838" s="212" t="s">
        <v>283</v>
      </c>
      <c r="E2838" s="223" t="s">
        <v>1</v>
      </c>
      <c r="F2838" s="224" t="s">
        <v>2458</v>
      </c>
      <c r="G2838" s="222"/>
      <c r="H2838" s="225">
        <v>9.9849999999999994</v>
      </c>
      <c r="I2838" s="226"/>
      <c r="J2838" s="222"/>
      <c r="K2838" s="222"/>
      <c r="L2838" s="227"/>
      <c r="M2838" s="228"/>
      <c r="N2838" s="229"/>
      <c r="O2838" s="229"/>
      <c r="P2838" s="229"/>
      <c r="Q2838" s="229"/>
      <c r="R2838" s="229"/>
      <c r="S2838" s="229"/>
      <c r="T2838" s="230"/>
      <c r="AT2838" s="231" t="s">
        <v>283</v>
      </c>
      <c r="AU2838" s="231" t="s">
        <v>291</v>
      </c>
      <c r="AV2838" s="14" t="s">
        <v>84</v>
      </c>
      <c r="AW2838" s="14" t="s">
        <v>32</v>
      </c>
      <c r="AX2838" s="14" t="s">
        <v>76</v>
      </c>
      <c r="AY2838" s="231" t="s">
        <v>272</v>
      </c>
    </row>
    <row r="2839" spans="2:51" s="14" customFormat="1" ht="11.25">
      <c r="B2839" s="221"/>
      <c r="C2839" s="222"/>
      <c r="D2839" s="212" t="s">
        <v>283</v>
      </c>
      <c r="E2839" s="223" t="s">
        <v>1</v>
      </c>
      <c r="F2839" s="224" t="s">
        <v>2459</v>
      </c>
      <c r="G2839" s="222"/>
      <c r="H2839" s="225">
        <v>10.484999999999999</v>
      </c>
      <c r="I2839" s="226"/>
      <c r="J2839" s="222"/>
      <c r="K2839" s="222"/>
      <c r="L2839" s="227"/>
      <c r="M2839" s="228"/>
      <c r="N2839" s="229"/>
      <c r="O2839" s="229"/>
      <c r="P2839" s="229"/>
      <c r="Q2839" s="229"/>
      <c r="R2839" s="229"/>
      <c r="S2839" s="229"/>
      <c r="T2839" s="230"/>
      <c r="AT2839" s="231" t="s">
        <v>283</v>
      </c>
      <c r="AU2839" s="231" t="s">
        <v>291</v>
      </c>
      <c r="AV2839" s="14" t="s">
        <v>84</v>
      </c>
      <c r="AW2839" s="14" t="s">
        <v>32</v>
      </c>
      <c r="AX2839" s="14" t="s">
        <v>76</v>
      </c>
      <c r="AY2839" s="231" t="s">
        <v>272</v>
      </c>
    </row>
    <row r="2840" spans="2:51" s="13" customFormat="1" ht="11.25">
      <c r="B2840" s="210"/>
      <c r="C2840" s="211"/>
      <c r="D2840" s="212" t="s">
        <v>283</v>
      </c>
      <c r="E2840" s="213" t="s">
        <v>1</v>
      </c>
      <c r="F2840" s="214" t="s">
        <v>2460</v>
      </c>
      <c r="G2840" s="211"/>
      <c r="H2840" s="213" t="s">
        <v>1</v>
      </c>
      <c r="I2840" s="215"/>
      <c r="J2840" s="211"/>
      <c r="K2840" s="211"/>
      <c r="L2840" s="216"/>
      <c r="M2840" s="217"/>
      <c r="N2840" s="218"/>
      <c r="O2840" s="218"/>
      <c r="P2840" s="218"/>
      <c r="Q2840" s="218"/>
      <c r="R2840" s="218"/>
      <c r="S2840" s="218"/>
      <c r="T2840" s="219"/>
      <c r="AT2840" s="220" t="s">
        <v>283</v>
      </c>
      <c r="AU2840" s="220" t="s">
        <v>291</v>
      </c>
      <c r="AV2840" s="13" t="s">
        <v>16</v>
      </c>
      <c r="AW2840" s="13" t="s">
        <v>32</v>
      </c>
      <c r="AX2840" s="13" t="s">
        <v>76</v>
      </c>
      <c r="AY2840" s="220" t="s">
        <v>272</v>
      </c>
    </row>
    <row r="2841" spans="2:51" s="14" customFormat="1" ht="11.25">
      <c r="B2841" s="221"/>
      <c r="C2841" s="222"/>
      <c r="D2841" s="212" t="s">
        <v>283</v>
      </c>
      <c r="E2841" s="223" t="s">
        <v>1</v>
      </c>
      <c r="F2841" s="224" t="s">
        <v>2461</v>
      </c>
      <c r="G2841" s="222"/>
      <c r="H2841" s="225">
        <v>3.36</v>
      </c>
      <c r="I2841" s="226"/>
      <c r="J2841" s="222"/>
      <c r="K2841" s="222"/>
      <c r="L2841" s="227"/>
      <c r="M2841" s="228"/>
      <c r="N2841" s="229"/>
      <c r="O2841" s="229"/>
      <c r="P2841" s="229"/>
      <c r="Q2841" s="229"/>
      <c r="R2841" s="229"/>
      <c r="S2841" s="229"/>
      <c r="T2841" s="230"/>
      <c r="AT2841" s="231" t="s">
        <v>283</v>
      </c>
      <c r="AU2841" s="231" t="s">
        <v>291</v>
      </c>
      <c r="AV2841" s="14" t="s">
        <v>84</v>
      </c>
      <c r="AW2841" s="14" t="s">
        <v>32</v>
      </c>
      <c r="AX2841" s="14" t="s">
        <v>76</v>
      </c>
      <c r="AY2841" s="231" t="s">
        <v>272</v>
      </c>
    </row>
    <row r="2842" spans="2:51" s="14" customFormat="1" ht="11.25">
      <c r="B2842" s="221"/>
      <c r="C2842" s="222"/>
      <c r="D2842" s="212" t="s">
        <v>283</v>
      </c>
      <c r="E2842" s="223" t="s">
        <v>1</v>
      </c>
      <c r="F2842" s="224" t="s">
        <v>2462</v>
      </c>
      <c r="G2842" s="222"/>
      <c r="H2842" s="225">
        <v>2.44</v>
      </c>
      <c r="I2842" s="226"/>
      <c r="J2842" s="222"/>
      <c r="K2842" s="222"/>
      <c r="L2842" s="227"/>
      <c r="M2842" s="228"/>
      <c r="N2842" s="229"/>
      <c r="O2842" s="229"/>
      <c r="P2842" s="229"/>
      <c r="Q2842" s="229"/>
      <c r="R2842" s="229"/>
      <c r="S2842" s="229"/>
      <c r="T2842" s="230"/>
      <c r="AT2842" s="231" t="s">
        <v>283</v>
      </c>
      <c r="AU2842" s="231" t="s">
        <v>291</v>
      </c>
      <c r="AV2842" s="14" t="s">
        <v>84</v>
      </c>
      <c r="AW2842" s="14" t="s">
        <v>32</v>
      </c>
      <c r="AX2842" s="14" t="s">
        <v>76</v>
      </c>
      <c r="AY2842" s="231" t="s">
        <v>272</v>
      </c>
    </row>
    <row r="2843" spans="2:51" s="14" customFormat="1" ht="11.25">
      <c r="B2843" s="221"/>
      <c r="C2843" s="222"/>
      <c r="D2843" s="212" t="s">
        <v>283</v>
      </c>
      <c r="E2843" s="223" t="s">
        <v>1</v>
      </c>
      <c r="F2843" s="224" t="s">
        <v>2463</v>
      </c>
      <c r="G2843" s="222"/>
      <c r="H2843" s="225">
        <v>2.5</v>
      </c>
      <c r="I2843" s="226"/>
      <c r="J2843" s="222"/>
      <c r="K2843" s="222"/>
      <c r="L2843" s="227"/>
      <c r="M2843" s="228"/>
      <c r="N2843" s="229"/>
      <c r="O2843" s="229"/>
      <c r="P2843" s="229"/>
      <c r="Q2843" s="229"/>
      <c r="R2843" s="229"/>
      <c r="S2843" s="229"/>
      <c r="T2843" s="230"/>
      <c r="AT2843" s="231" t="s">
        <v>283</v>
      </c>
      <c r="AU2843" s="231" t="s">
        <v>291</v>
      </c>
      <c r="AV2843" s="14" t="s">
        <v>84</v>
      </c>
      <c r="AW2843" s="14" t="s">
        <v>32</v>
      </c>
      <c r="AX2843" s="14" t="s">
        <v>76</v>
      </c>
      <c r="AY2843" s="231" t="s">
        <v>272</v>
      </c>
    </row>
    <row r="2844" spans="2:51" s="13" customFormat="1" ht="11.25">
      <c r="B2844" s="210"/>
      <c r="C2844" s="211"/>
      <c r="D2844" s="212" t="s">
        <v>283</v>
      </c>
      <c r="E2844" s="213" t="s">
        <v>1</v>
      </c>
      <c r="F2844" s="214" t="s">
        <v>285</v>
      </c>
      <c r="G2844" s="211"/>
      <c r="H2844" s="213" t="s">
        <v>1</v>
      </c>
      <c r="I2844" s="215"/>
      <c r="J2844" s="211"/>
      <c r="K2844" s="211"/>
      <c r="L2844" s="216"/>
      <c r="M2844" s="217"/>
      <c r="N2844" s="218"/>
      <c r="O2844" s="218"/>
      <c r="P2844" s="218"/>
      <c r="Q2844" s="218"/>
      <c r="R2844" s="218"/>
      <c r="S2844" s="218"/>
      <c r="T2844" s="219"/>
      <c r="AT2844" s="220" t="s">
        <v>283</v>
      </c>
      <c r="AU2844" s="220" t="s">
        <v>291</v>
      </c>
      <c r="AV2844" s="13" t="s">
        <v>16</v>
      </c>
      <c r="AW2844" s="13" t="s">
        <v>32</v>
      </c>
      <c r="AX2844" s="13" t="s">
        <v>76</v>
      </c>
      <c r="AY2844" s="220" t="s">
        <v>272</v>
      </c>
    </row>
    <row r="2845" spans="2:51" s="13" customFormat="1" ht="11.25">
      <c r="B2845" s="210"/>
      <c r="C2845" s="211"/>
      <c r="D2845" s="212" t="s">
        <v>283</v>
      </c>
      <c r="E2845" s="213" t="s">
        <v>1</v>
      </c>
      <c r="F2845" s="214" t="s">
        <v>2445</v>
      </c>
      <c r="G2845" s="211"/>
      <c r="H2845" s="213" t="s">
        <v>1</v>
      </c>
      <c r="I2845" s="215"/>
      <c r="J2845" s="211"/>
      <c r="K2845" s="211"/>
      <c r="L2845" s="216"/>
      <c r="M2845" s="217"/>
      <c r="N2845" s="218"/>
      <c r="O2845" s="218"/>
      <c r="P2845" s="218"/>
      <c r="Q2845" s="218"/>
      <c r="R2845" s="218"/>
      <c r="S2845" s="218"/>
      <c r="T2845" s="219"/>
      <c r="AT2845" s="220" t="s">
        <v>283</v>
      </c>
      <c r="AU2845" s="220" t="s">
        <v>291</v>
      </c>
      <c r="AV2845" s="13" t="s">
        <v>16</v>
      </c>
      <c r="AW2845" s="13" t="s">
        <v>32</v>
      </c>
      <c r="AX2845" s="13" t="s">
        <v>76</v>
      </c>
      <c r="AY2845" s="220" t="s">
        <v>272</v>
      </c>
    </row>
    <row r="2846" spans="2:51" s="13" customFormat="1" ht="11.25">
      <c r="B2846" s="210"/>
      <c r="C2846" s="211"/>
      <c r="D2846" s="212" t="s">
        <v>283</v>
      </c>
      <c r="E2846" s="213" t="s">
        <v>1</v>
      </c>
      <c r="F2846" s="214" t="s">
        <v>833</v>
      </c>
      <c r="G2846" s="211"/>
      <c r="H2846" s="213" t="s">
        <v>1</v>
      </c>
      <c r="I2846" s="215"/>
      <c r="J2846" s="211"/>
      <c r="K2846" s="211"/>
      <c r="L2846" s="216"/>
      <c r="M2846" s="217"/>
      <c r="N2846" s="218"/>
      <c r="O2846" s="218"/>
      <c r="P2846" s="218"/>
      <c r="Q2846" s="218"/>
      <c r="R2846" s="218"/>
      <c r="S2846" s="218"/>
      <c r="T2846" s="219"/>
      <c r="AT2846" s="220" t="s">
        <v>283</v>
      </c>
      <c r="AU2846" s="220" t="s">
        <v>291</v>
      </c>
      <c r="AV2846" s="13" t="s">
        <v>16</v>
      </c>
      <c r="AW2846" s="13" t="s">
        <v>32</v>
      </c>
      <c r="AX2846" s="13" t="s">
        <v>76</v>
      </c>
      <c r="AY2846" s="220" t="s">
        <v>272</v>
      </c>
    </row>
    <row r="2847" spans="2:51" s="13" customFormat="1" ht="11.25">
      <c r="B2847" s="210"/>
      <c r="C2847" s="211"/>
      <c r="D2847" s="212" t="s">
        <v>283</v>
      </c>
      <c r="E2847" s="213" t="s">
        <v>1</v>
      </c>
      <c r="F2847" s="214" t="s">
        <v>2456</v>
      </c>
      <c r="G2847" s="211"/>
      <c r="H2847" s="213" t="s">
        <v>1</v>
      </c>
      <c r="I2847" s="215"/>
      <c r="J2847" s="211"/>
      <c r="K2847" s="211"/>
      <c r="L2847" s="216"/>
      <c r="M2847" s="217"/>
      <c r="N2847" s="218"/>
      <c r="O2847" s="218"/>
      <c r="P2847" s="218"/>
      <c r="Q2847" s="218"/>
      <c r="R2847" s="218"/>
      <c r="S2847" s="218"/>
      <c r="T2847" s="219"/>
      <c r="AT2847" s="220" t="s">
        <v>283</v>
      </c>
      <c r="AU2847" s="220" t="s">
        <v>291</v>
      </c>
      <c r="AV2847" s="13" t="s">
        <v>16</v>
      </c>
      <c r="AW2847" s="13" t="s">
        <v>32</v>
      </c>
      <c r="AX2847" s="13" t="s">
        <v>76</v>
      </c>
      <c r="AY2847" s="220" t="s">
        <v>272</v>
      </c>
    </row>
    <row r="2848" spans="2:51" s="14" customFormat="1" ht="11.25">
      <c r="B2848" s="221"/>
      <c r="C2848" s="222"/>
      <c r="D2848" s="212" t="s">
        <v>283</v>
      </c>
      <c r="E2848" s="223" t="s">
        <v>1</v>
      </c>
      <c r="F2848" s="224" t="s">
        <v>2464</v>
      </c>
      <c r="G2848" s="222"/>
      <c r="H2848" s="225">
        <v>5.88</v>
      </c>
      <c r="I2848" s="226"/>
      <c r="J2848" s="222"/>
      <c r="K2848" s="222"/>
      <c r="L2848" s="227"/>
      <c r="M2848" s="228"/>
      <c r="N2848" s="229"/>
      <c r="O2848" s="229"/>
      <c r="P2848" s="229"/>
      <c r="Q2848" s="229"/>
      <c r="R2848" s="229"/>
      <c r="S2848" s="229"/>
      <c r="T2848" s="230"/>
      <c r="AT2848" s="231" t="s">
        <v>283</v>
      </c>
      <c r="AU2848" s="231" t="s">
        <v>291</v>
      </c>
      <c r="AV2848" s="14" t="s">
        <v>84</v>
      </c>
      <c r="AW2848" s="14" t="s">
        <v>32</v>
      </c>
      <c r="AX2848" s="14" t="s">
        <v>76</v>
      </c>
      <c r="AY2848" s="231" t="s">
        <v>272</v>
      </c>
    </row>
    <row r="2849" spans="1:65" s="14" customFormat="1" ht="11.25">
      <c r="B2849" s="221"/>
      <c r="C2849" s="222"/>
      <c r="D2849" s="212" t="s">
        <v>283</v>
      </c>
      <c r="E2849" s="223" t="s">
        <v>1</v>
      </c>
      <c r="F2849" s="224" t="s">
        <v>2465</v>
      </c>
      <c r="G2849" s="222"/>
      <c r="H2849" s="225">
        <v>6.88</v>
      </c>
      <c r="I2849" s="226"/>
      <c r="J2849" s="222"/>
      <c r="K2849" s="222"/>
      <c r="L2849" s="227"/>
      <c r="M2849" s="228"/>
      <c r="N2849" s="229"/>
      <c r="O2849" s="229"/>
      <c r="P2849" s="229"/>
      <c r="Q2849" s="229"/>
      <c r="R2849" s="229"/>
      <c r="S2849" s="229"/>
      <c r="T2849" s="230"/>
      <c r="AT2849" s="231" t="s">
        <v>283</v>
      </c>
      <c r="AU2849" s="231" t="s">
        <v>291</v>
      </c>
      <c r="AV2849" s="14" t="s">
        <v>84</v>
      </c>
      <c r="AW2849" s="14" t="s">
        <v>32</v>
      </c>
      <c r="AX2849" s="14" t="s">
        <v>76</v>
      </c>
      <c r="AY2849" s="231" t="s">
        <v>272</v>
      </c>
    </row>
    <row r="2850" spans="1:65" s="14" customFormat="1" ht="11.25">
      <c r="B2850" s="221"/>
      <c r="C2850" s="222"/>
      <c r="D2850" s="212" t="s">
        <v>283</v>
      </c>
      <c r="E2850" s="223" t="s">
        <v>1</v>
      </c>
      <c r="F2850" s="224" t="s">
        <v>2466</v>
      </c>
      <c r="G2850" s="222"/>
      <c r="H2850" s="225">
        <v>6.88</v>
      </c>
      <c r="I2850" s="226"/>
      <c r="J2850" s="222"/>
      <c r="K2850" s="222"/>
      <c r="L2850" s="227"/>
      <c r="M2850" s="228"/>
      <c r="N2850" s="229"/>
      <c r="O2850" s="229"/>
      <c r="P2850" s="229"/>
      <c r="Q2850" s="229"/>
      <c r="R2850" s="229"/>
      <c r="S2850" s="229"/>
      <c r="T2850" s="230"/>
      <c r="AT2850" s="231" t="s">
        <v>283</v>
      </c>
      <c r="AU2850" s="231" t="s">
        <v>291</v>
      </c>
      <c r="AV2850" s="14" t="s">
        <v>84</v>
      </c>
      <c r="AW2850" s="14" t="s">
        <v>32</v>
      </c>
      <c r="AX2850" s="14" t="s">
        <v>76</v>
      </c>
      <c r="AY2850" s="231" t="s">
        <v>272</v>
      </c>
    </row>
    <row r="2851" spans="1:65" s="13" customFormat="1" ht="11.25">
      <c r="B2851" s="210"/>
      <c r="C2851" s="211"/>
      <c r="D2851" s="212" t="s">
        <v>283</v>
      </c>
      <c r="E2851" s="213" t="s">
        <v>1</v>
      </c>
      <c r="F2851" s="214" t="s">
        <v>2460</v>
      </c>
      <c r="G2851" s="211"/>
      <c r="H2851" s="213" t="s">
        <v>1</v>
      </c>
      <c r="I2851" s="215"/>
      <c r="J2851" s="211"/>
      <c r="K2851" s="211"/>
      <c r="L2851" s="216"/>
      <c r="M2851" s="217"/>
      <c r="N2851" s="218"/>
      <c r="O2851" s="218"/>
      <c r="P2851" s="218"/>
      <c r="Q2851" s="218"/>
      <c r="R2851" s="218"/>
      <c r="S2851" s="218"/>
      <c r="T2851" s="219"/>
      <c r="AT2851" s="220" t="s">
        <v>283</v>
      </c>
      <c r="AU2851" s="220" t="s">
        <v>291</v>
      </c>
      <c r="AV2851" s="13" t="s">
        <v>16</v>
      </c>
      <c r="AW2851" s="13" t="s">
        <v>32</v>
      </c>
      <c r="AX2851" s="13" t="s">
        <v>76</v>
      </c>
      <c r="AY2851" s="220" t="s">
        <v>272</v>
      </c>
    </row>
    <row r="2852" spans="1:65" s="14" customFormat="1" ht="11.25">
      <c r="B2852" s="221"/>
      <c r="C2852" s="222"/>
      <c r="D2852" s="212" t="s">
        <v>283</v>
      </c>
      <c r="E2852" s="223" t="s">
        <v>1</v>
      </c>
      <c r="F2852" s="224" t="s">
        <v>2467</v>
      </c>
      <c r="G2852" s="222"/>
      <c r="H2852" s="225">
        <v>2.0720000000000001</v>
      </c>
      <c r="I2852" s="226"/>
      <c r="J2852" s="222"/>
      <c r="K2852" s="222"/>
      <c r="L2852" s="227"/>
      <c r="M2852" s="228"/>
      <c r="N2852" s="229"/>
      <c r="O2852" s="229"/>
      <c r="P2852" s="229"/>
      <c r="Q2852" s="229"/>
      <c r="R2852" s="229"/>
      <c r="S2852" s="229"/>
      <c r="T2852" s="230"/>
      <c r="AT2852" s="231" t="s">
        <v>283</v>
      </c>
      <c r="AU2852" s="231" t="s">
        <v>291</v>
      </c>
      <c r="AV2852" s="14" t="s">
        <v>84</v>
      </c>
      <c r="AW2852" s="14" t="s">
        <v>32</v>
      </c>
      <c r="AX2852" s="14" t="s">
        <v>76</v>
      </c>
      <c r="AY2852" s="231" t="s">
        <v>272</v>
      </c>
    </row>
    <row r="2853" spans="1:65" s="14" customFormat="1" ht="11.25">
      <c r="B2853" s="221"/>
      <c r="C2853" s="222"/>
      <c r="D2853" s="212" t="s">
        <v>283</v>
      </c>
      <c r="E2853" s="223" t="s">
        <v>1</v>
      </c>
      <c r="F2853" s="224" t="s">
        <v>2468</v>
      </c>
      <c r="G2853" s="222"/>
      <c r="H2853" s="225">
        <v>2.1920000000000002</v>
      </c>
      <c r="I2853" s="226"/>
      <c r="J2853" s="222"/>
      <c r="K2853" s="222"/>
      <c r="L2853" s="227"/>
      <c r="M2853" s="228"/>
      <c r="N2853" s="229"/>
      <c r="O2853" s="229"/>
      <c r="P2853" s="229"/>
      <c r="Q2853" s="229"/>
      <c r="R2853" s="229"/>
      <c r="S2853" s="229"/>
      <c r="T2853" s="230"/>
      <c r="AT2853" s="231" t="s">
        <v>283</v>
      </c>
      <c r="AU2853" s="231" t="s">
        <v>291</v>
      </c>
      <c r="AV2853" s="14" t="s">
        <v>84</v>
      </c>
      <c r="AW2853" s="14" t="s">
        <v>32</v>
      </c>
      <c r="AX2853" s="14" t="s">
        <v>76</v>
      </c>
      <c r="AY2853" s="231" t="s">
        <v>272</v>
      </c>
    </row>
    <row r="2854" spans="1:65" s="14" customFormat="1" ht="11.25">
      <c r="B2854" s="221"/>
      <c r="C2854" s="222"/>
      <c r="D2854" s="212" t="s">
        <v>283</v>
      </c>
      <c r="E2854" s="223" t="s">
        <v>1</v>
      </c>
      <c r="F2854" s="224" t="s">
        <v>2469</v>
      </c>
      <c r="G2854" s="222"/>
      <c r="H2854" s="225">
        <v>2.0720000000000001</v>
      </c>
      <c r="I2854" s="226"/>
      <c r="J2854" s="222"/>
      <c r="K2854" s="222"/>
      <c r="L2854" s="227"/>
      <c r="M2854" s="228"/>
      <c r="N2854" s="229"/>
      <c r="O2854" s="229"/>
      <c r="P2854" s="229"/>
      <c r="Q2854" s="229"/>
      <c r="R2854" s="229"/>
      <c r="S2854" s="229"/>
      <c r="T2854" s="230"/>
      <c r="AT2854" s="231" t="s">
        <v>283</v>
      </c>
      <c r="AU2854" s="231" t="s">
        <v>291</v>
      </c>
      <c r="AV2854" s="14" t="s">
        <v>84</v>
      </c>
      <c r="AW2854" s="14" t="s">
        <v>32</v>
      </c>
      <c r="AX2854" s="14" t="s">
        <v>76</v>
      </c>
      <c r="AY2854" s="231" t="s">
        <v>272</v>
      </c>
    </row>
    <row r="2855" spans="1:65" s="13" customFormat="1" ht="11.25">
      <c r="B2855" s="210"/>
      <c r="C2855" s="211"/>
      <c r="D2855" s="212" t="s">
        <v>283</v>
      </c>
      <c r="E2855" s="213" t="s">
        <v>1</v>
      </c>
      <c r="F2855" s="214" t="s">
        <v>285</v>
      </c>
      <c r="G2855" s="211"/>
      <c r="H2855" s="213" t="s">
        <v>1</v>
      </c>
      <c r="I2855" s="215"/>
      <c r="J2855" s="211"/>
      <c r="K2855" s="211"/>
      <c r="L2855" s="216"/>
      <c r="M2855" s="217"/>
      <c r="N2855" s="218"/>
      <c r="O2855" s="218"/>
      <c r="P2855" s="218"/>
      <c r="Q2855" s="218"/>
      <c r="R2855" s="218"/>
      <c r="S2855" s="218"/>
      <c r="T2855" s="219"/>
      <c r="AT2855" s="220" t="s">
        <v>283</v>
      </c>
      <c r="AU2855" s="220" t="s">
        <v>291</v>
      </c>
      <c r="AV2855" s="13" t="s">
        <v>16</v>
      </c>
      <c r="AW2855" s="13" t="s">
        <v>32</v>
      </c>
      <c r="AX2855" s="13" t="s">
        <v>76</v>
      </c>
      <c r="AY2855" s="220" t="s">
        <v>272</v>
      </c>
    </row>
    <row r="2856" spans="1:65" s="13" customFormat="1" ht="11.25">
      <c r="B2856" s="210"/>
      <c r="C2856" s="211"/>
      <c r="D2856" s="212" t="s">
        <v>283</v>
      </c>
      <c r="E2856" s="213" t="s">
        <v>1</v>
      </c>
      <c r="F2856" s="214" t="s">
        <v>2305</v>
      </c>
      <c r="G2856" s="211"/>
      <c r="H2856" s="213" t="s">
        <v>1</v>
      </c>
      <c r="I2856" s="215"/>
      <c r="J2856" s="211"/>
      <c r="K2856" s="211"/>
      <c r="L2856" s="216"/>
      <c r="M2856" s="217"/>
      <c r="N2856" s="218"/>
      <c r="O2856" s="218"/>
      <c r="P2856" s="218"/>
      <c r="Q2856" s="218"/>
      <c r="R2856" s="218"/>
      <c r="S2856" s="218"/>
      <c r="T2856" s="219"/>
      <c r="AT2856" s="220" t="s">
        <v>283</v>
      </c>
      <c r="AU2856" s="220" t="s">
        <v>291</v>
      </c>
      <c r="AV2856" s="13" t="s">
        <v>16</v>
      </c>
      <c r="AW2856" s="13" t="s">
        <v>32</v>
      </c>
      <c r="AX2856" s="13" t="s">
        <v>76</v>
      </c>
      <c r="AY2856" s="220" t="s">
        <v>272</v>
      </c>
    </row>
    <row r="2857" spans="1:65" s="13" customFormat="1" ht="11.25">
      <c r="B2857" s="210"/>
      <c r="C2857" s="211"/>
      <c r="D2857" s="212" t="s">
        <v>283</v>
      </c>
      <c r="E2857" s="213" t="s">
        <v>1</v>
      </c>
      <c r="F2857" s="214" t="s">
        <v>833</v>
      </c>
      <c r="G2857" s="211"/>
      <c r="H2857" s="213" t="s">
        <v>1</v>
      </c>
      <c r="I2857" s="215"/>
      <c r="J2857" s="211"/>
      <c r="K2857" s="211"/>
      <c r="L2857" s="216"/>
      <c r="M2857" s="217"/>
      <c r="N2857" s="218"/>
      <c r="O2857" s="218"/>
      <c r="P2857" s="218"/>
      <c r="Q2857" s="218"/>
      <c r="R2857" s="218"/>
      <c r="S2857" s="218"/>
      <c r="T2857" s="219"/>
      <c r="AT2857" s="220" t="s">
        <v>283</v>
      </c>
      <c r="AU2857" s="220" t="s">
        <v>291</v>
      </c>
      <c r="AV2857" s="13" t="s">
        <v>16</v>
      </c>
      <c r="AW2857" s="13" t="s">
        <v>32</v>
      </c>
      <c r="AX2857" s="13" t="s">
        <v>76</v>
      </c>
      <c r="AY2857" s="220" t="s">
        <v>272</v>
      </c>
    </row>
    <row r="2858" spans="1:65" s="14" customFormat="1" ht="11.25">
      <c r="B2858" s="221"/>
      <c r="C2858" s="222"/>
      <c r="D2858" s="212" t="s">
        <v>283</v>
      </c>
      <c r="E2858" s="223" t="s">
        <v>1</v>
      </c>
      <c r="F2858" s="224" t="s">
        <v>2306</v>
      </c>
      <c r="G2858" s="222"/>
      <c r="H2858" s="225">
        <v>14.48</v>
      </c>
      <c r="I2858" s="226"/>
      <c r="J2858" s="222"/>
      <c r="K2858" s="222"/>
      <c r="L2858" s="227"/>
      <c r="M2858" s="228"/>
      <c r="N2858" s="229"/>
      <c r="O2858" s="229"/>
      <c r="P2858" s="229"/>
      <c r="Q2858" s="229"/>
      <c r="R2858" s="229"/>
      <c r="S2858" s="229"/>
      <c r="T2858" s="230"/>
      <c r="AT2858" s="231" t="s">
        <v>283</v>
      </c>
      <c r="AU2858" s="231" t="s">
        <v>291</v>
      </c>
      <c r="AV2858" s="14" t="s">
        <v>84</v>
      </c>
      <c r="AW2858" s="14" t="s">
        <v>32</v>
      </c>
      <c r="AX2858" s="14" t="s">
        <v>76</v>
      </c>
      <c r="AY2858" s="231" t="s">
        <v>272</v>
      </c>
    </row>
    <row r="2859" spans="1:65" s="2" customFormat="1" ht="24.2" customHeight="1">
      <c r="A2859" s="34"/>
      <c r="B2859" s="35"/>
      <c r="C2859" s="192" t="s">
        <v>2470</v>
      </c>
      <c r="D2859" s="192" t="s">
        <v>274</v>
      </c>
      <c r="E2859" s="193" t="s">
        <v>2471</v>
      </c>
      <c r="F2859" s="194" t="s">
        <v>2472</v>
      </c>
      <c r="G2859" s="195" t="s">
        <v>156</v>
      </c>
      <c r="H2859" s="196">
        <v>34.119999999999997</v>
      </c>
      <c r="I2859" s="197"/>
      <c r="J2859" s="198">
        <f>ROUND(I2859*H2859,2)</f>
        <v>0</v>
      </c>
      <c r="K2859" s="194" t="s">
        <v>1</v>
      </c>
      <c r="L2859" s="39"/>
      <c r="M2859" s="199" t="s">
        <v>1</v>
      </c>
      <c r="N2859" s="200" t="s">
        <v>41</v>
      </c>
      <c r="O2859" s="71"/>
      <c r="P2859" s="201">
        <f>O2859*H2859</f>
        <v>0</v>
      </c>
      <c r="Q2859" s="201">
        <v>7.4999999999999997E-3</v>
      </c>
      <c r="R2859" s="201">
        <f>Q2859*H2859</f>
        <v>0.25589999999999996</v>
      </c>
      <c r="S2859" s="201">
        <v>0</v>
      </c>
      <c r="T2859" s="202">
        <f>S2859*H2859</f>
        <v>0</v>
      </c>
      <c r="U2859" s="34"/>
      <c r="V2859" s="34"/>
      <c r="W2859" s="34"/>
      <c r="X2859" s="34"/>
      <c r="Y2859" s="34"/>
      <c r="Z2859" s="34"/>
      <c r="AA2859" s="34"/>
      <c r="AB2859" s="34"/>
      <c r="AC2859" s="34"/>
      <c r="AD2859" s="34"/>
      <c r="AE2859" s="34"/>
      <c r="AR2859" s="203" t="s">
        <v>279</v>
      </c>
      <c r="AT2859" s="203" t="s">
        <v>274</v>
      </c>
      <c r="AU2859" s="203" t="s">
        <v>291</v>
      </c>
      <c r="AY2859" s="17" t="s">
        <v>272</v>
      </c>
      <c r="BE2859" s="204">
        <f>IF(N2859="základní",J2859,0)</f>
        <v>0</v>
      </c>
      <c r="BF2859" s="204">
        <f>IF(N2859="snížená",J2859,0)</f>
        <v>0</v>
      </c>
      <c r="BG2859" s="204">
        <f>IF(N2859="zákl. přenesená",J2859,0)</f>
        <v>0</v>
      </c>
      <c r="BH2859" s="204">
        <f>IF(N2859="sníž. přenesená",J2859,0)</f>
        <v>0</v>
      </c>
      <c r="BI2859" s="204">
        <f>IF(N2859="nulová",J2859,0)</f>
        <v>0</v>
      </c>
      <c r="BJ2859" s="17" t="s">
        <v>16</v>
      </c>
      <c r="BK2859" s="204">
        <f>ROUND(I2859*H2859,2)</f>
        <v>0</v>
      </c>
      <c r="BL2859" s="17" t="s">
        <v>279</v>
      </c>
      <c r="BM2859" s="203" t="s">
        <v>2473</v>
      </c>
    </row>
    <row r="2860" spans="1:65" s="13" customFormat="1" ht="22.5">
      <c r="B2860" s="210"/>
      <c r="C2860" s="211"/>
      <c r="D2860" s="212" t="s">
        <v>283</v>
      </c>
      <c r="E2860" s="213" t="s">
        <v>1</v>
      </c>
      <c r="F2860" s="214" t="s">
        <v>2444</v>
      </c>
      <c r="G2860" s="211"/>
      <c r="H2860" s="213" t="s">
        <v>1</v>
      </c>
      <c r="I2860" s="215"/>
      <c r="J2860" s="211"/>
      <c r="K2860" s="211"/>
      <c r="L2860" s="216"/>
      <c r="M2860" s="217"/>
      <c r="N2860" s="218"/>
      <c r="O2860" s="218"/>
      <c r="P2860" s="218"/>
      <c r="Q2860" s="218"/>
      <c r="R2860" s="218"/>
      <c r="S2860" s="218"/>
      <c r="T2860" s="219"/>
      <c r="AT2860" s="220" t="s">
        <v>283</v>
      </c>
      <c r="AU2860" s="220" t="s">
        <v>291</v>
      </c>
      <c r="AV2860" s="13" t="s">
        <v>16</v>
      </c>
      <c r="AW2860" s="13" t="s">
        <v>32</v>
      </c>
      <c r="AX2860" s="13" t="s">
        <v>76</v>
      </c>
      <c r="AY2860" s="220" t="s">
        <v>272</v>
      </c>
    </row>
    <row r="2861" spans="1:65" s="13" customFormat="1" ht="11.25">
      <c r="B2861" s="210"/>
      <c r="C2861" s="211"/>
      <c r="D2861" s="212" t="s">
        <v>283</v>
      </c>
      <c r="E2861" s="213" t="s">
        <v>1</v>
      </c>
      <c r="F2861" s="214" t="s">
        <v>285</v>
      </c>
      <c r="G2861" s="211"/>
      <c r="H2861" s="213" t="s">
        <v>1</v>
      </c>
      <c r="I2861" s="215"/>
      <c r="J2861" s="211"/>
      <c r="K2861" s="211"/>
      <c r="L2861" s="216"/>
      <c r="M2861" s="217"/>
      <c r="N2861" s="218"/>
      <c r="O2861" s="218"/>
      <c r="P2861" s="218"/>
      <c r="Q2861" s="218"/>
      <c r="R2861" s="218"/>
      <c r="S2861" s="218"/>
      <c r="T2861" s="219"/>
      <c r="AT2861" s="220" t="s">
        <v>283</v>
      </c>
      <c r="AU2861" s="220" t="s">
        <v>291</v>
      </c>
      <c r="AV2861" s="13" t="s">
        <v>16</v>
      </c>
      <c r="AW2861" s="13" t="s">
        <v>32</v>
      </c>
      <c r="AX2861" s="13" t="s">
        <v>76</v>
      </c>
      <c r="AY2861" s="220" t="s">
        <v>272</v>
      </c>
    </row>
    <row r="2862" spans="1:65" s="13" customFormat="1" ht="11.25">
      <c r="B2862" s="210"/>
      <c r="C2862" s="211"/>
      <c r="D2862" s="212" t="s">
        <v>283</v>
      </c>
      <c r="E2862" s="213" t="s">
        <v>1</v>
      </c>
      <c r="F2862" s="214" t="s">
        <v>2445</v>
      </c>
      <c r="G2862" s="211"/>
      <c r="H2862" s="213" t="s">
        <v>1</v>
      </c>
      <c r="I2862" s="215"/>
      <c r="J2862" s="211"/>
      <c r="K2862" s="211"/>
      <c r="L2862" s="216"/>
      <c r="M2862" s="217"/>
      <c r="N2862" s="218"/>
      <c r="O2862" s="218"/>
      <c r="P2862" s="218"/>
      <c r="Q2862" s="218"/>
      <c r="R2862" s="218"/>
      <c r="S2862" s="218"/>
      <c r="T2862" s="219"/>
      <c r="AT2862" s="220" t="s">
        <v>283</v>
      </c>
      <c r="AU2862" s="220" t="s">
        <v>291</v>
      </c>
      <c r="AV2862" s="13" t="s">
        <v>16</v>
      </c>
      <c r="AW2862" s="13" t="s">
        <v>32</v>
      </c>
      <c r="AX2862" s="13" t="s">
        <v>76</v>
      </c>
      <c r="AY2862" s="220" t="s">
        <v>272</v>
      </c>
    </row>
    <row r="2863" spans="1:65" s="13" customFormat="1" ht="11.25">
      <c r="B2863" s="210"/>
      <c r="C2863" s="211"/>
      <c r="D2863" s="212" t="s">
        <v>283</v>
      </c>
      <c r="E2863" s="213" t="s">
        <v>1</v>
      </c>
      <c r="F2863" s="214" t="s">
        <v>833</v>
      </c>
      <c r="G2863" s="211"/>
      <c r="H2863" s="213" t="s">
        <v>1</v>
      </c>
      <c r="I2863" s="215"/>
      <c r="J2863" s="211"/>
      <c r="K2863" s="211"/>
      <c r="L2863" s="216"/>
      <c r="M2863" s="217"/>
      <c r="N2863" s="218"/>
      <c r="O2863" s="218"/>
      <c r="P2863" s="218"/>
      <c r="Q2863" s="218"/>
      <c r="R2863" s="218"/>
      <c r="S2863" s="218"/>
      <c r="T2863" s="219"/>
      <c r="AT2863" s="220" t="s">
        <v>283</v>
      </c>
      <c r="AU2863" s="220" t="s">
        <v>291</v>
      </c>
      <c r="AV2863" s="13" t="s">
        <v>16</v>
      </c>
      <c r="AW2863" s="13" t="s">
        <v>32</v>
      </c>
      <c r="AX2863" s="13" t="s">
        <v>76</v>
      </c>
      <c r="AY2863" s="220" t="s">
        <v>272</v>
      </c>
    </row>
    <row r="2864" spans="1:65" s="14" customFormat="1" ht="11.25">
      <c r="B2864" s="221"/>
      <c r="C2864" s="222"/>
      <c r="D2864" s="212" t="s">
        <v>283</v>
      </c>
      <c r="E2864" s="223" t="s">
        <v>1</v>
      </c>
      <c r="F2864" s="224" t="s">
        <v>2464</v>
      </c>
      <c r="G2864" s="222"/>
      <c r="H2864" s="225">
        <v>5.88</v>
      </c>
      <c r="I2864" s="226"/>
      <c r="J2864" s="222"/>
      <c r="K2864" s="222"/>
      <c r="L2864" s="227"/>
      <c r="M2864" s="228"/>
      <c r="N2864" s="229"/>
      <c r="O2864" s="229"/>
      <c r="P2864" s="229"/>
      <c r="Q2864" s="229"/>
      <c r="R2864" s="229"/>
      <c r="S2864" s="229"/>
      <c r="T2864" s="230"/>
      <c r="AT2864" s="231" t="s">
        <v>283</v>
      </c>
      <c r="AU2864" s="231" t="s">
        <v>291</v>
      </c>
      <c r="AV2864" s="14" t="s">
        <v>84</v>
      </c>
      <c r="AW2864" s="14" t="s">
        <v>32</v>
      </c>
      <c r="AX2864" s="14" t="s">
        <v>76</v>
      </c>
      <c r="AY2864" s="231" t="s">
        <v>272</v>
      </c>
    </row>
    <row r="2865" spans="1:65" s="14" customFormat="1" ht="11.25">
      <c r="B2865" s="221"/>
      <c r="C2865" s="222"/>
      <c r="D2865" s="212" t="s">
        <v>283</v>
      </c>
      <c r="E2865" s="223" t="s">
        <v>1</v>
      </c>
      <c r="F2865" s="224" t="s">
        <v>2465</v>
      </c>
      <c r="G2865" s="222"/>
      <c r="H2865" s="225">
        <v>6.88</v>
      </c>
      <c r="I2865" s="226"/>
      <c r="J2865" s="222"/>
      <c r="K2865" s="222"/>
      <c r="L2865" s="227"/>
      <c r="M2865" s="228"/>
      <c r="N2865" s="229"/>
      <c r="O2865" s="229"/>
      <c r="P2865" s="229"/>
      <c r="Q2865" s="229"/>
      <c r="R2865" s="229"/>
      <c r="S2865" s="229"/>
      <c r="T2865" s="230"/>
      <c r="AT2865" s="231" t="s">
        <v>283</v>
      </c>
      <c r="AU2865" s="231" t="s">
        <v>291</v>
      </c>
      <c r="AV2865" s="14" t="s">
        <v>84</v>
      </c>
      <c r="AW2865" s="14" t="s">
        <v>32</v>
      </c>
      <c r="AX2865" s="14" t="s">
        <v>76</v>
      </c>
      <c r="AY2865" s="231" t="s">
        <v>272</v>
      </c>
    </row>
    <row r="2866" spans="1:65" s="14" customFormat="1" ht="11.25">
      <c r="B2866" s="221"/>
      <c r="C2866" s="222"/>
      <c r="D2866" s="212" t="s">
        <v>283</v>
      </c>
      <c r="E2866" s="223" t="s">
        <v>1</v>
      </c>
      <c r="F2866" s="224" t="s">
        <v>2466</v>
      </c>
      <c r="G2866" s="222"/>
      <c r="H2866" s="225">
        <v>6.88</v>
      </c>
      <c r="I2866" s="226"/>
      <c r="J2866" s="222"/>
      <c r="K2866" s="222"/>
      <c r="L2866" s="227"/>
      <c r="M2866" s="228"/>
      <c r="N2866" s="229"/>
      <c r="O2866" s="229"/>
      <c r="P2866" s="229"/>
      <c r="Q2866" s="229"/>
      <c r="R2866" s="229"/>
      <c r="S2866" s="229"/>
      <c r="T2866" s="230"/>
      <c r="AT2866" s="231" t="s">
        <v>283</v>
      </c>
      <c r="AU2866" s="231" t="s">
        <v>291</v>
      </c>
      <c r="AV2866" s="14" t="s">
        <v>84</v>
      </c>
      <c r="AW2866" s="14" t="s">
        <v>32</v>
      </c>
      <c r="AX2866" s="14" t="s">
        <v>76</v>
      </c>
      <c r="AY2866" s="231" t="s">
        <v>272</v>
      </c>
    </row>
    <row r="2867" spans="1:65" s="13" customFormat="1" ht="11.25">
      <c r="B2867" s="210"/>
      <c r="C2867" s="211"/>
      <c r="D2867" s="212" t="s">
        <v>283</v>
      </c>
      <c r="E2867" s="213" t="s">
        <v>1</v>
      </c>
      <c r="F2867" s="214" t="s">
        <v>285</v>
      </c>
      <c r="G2867" s="211"/>
      <c r="H2867" s="213" t="s">
        <v>1</v>
      </c>
      <c r="I2867" s="215"/>
      <c r="J2867" s="211"/>
      <c r="K2867" s="211"/>
      <c r="L2867" s="216"/>
      <c r="M2867" s="217"/>
      <c r="N2867" s="218"/>
      <c r="O2867" s="218"/>
      <c r="P2867" s="218"/>
      <c r="Q2867" s="218"/>
      <c r="R2867" s="218"/>
      <c r="S2867" s="218"/>
      <c r="T2867" s="219"/>
      <c r="AT2867" s="220" t="s">
        <v>283</v>
      </c>
      <c r="AU2867" s="220" t="s">
        <v>291</v>
      </c>
      <c r="AV2867" s="13" t="s">
        <v>16</v>
      </c>
      <c r="AW2867" s="13" t="s">
        <v>32</v>
      </c>
      <c r="AX2867" s="13" t="s">
        <v>76</v>
      </c>
      <c r="AY2867" s="220" t="s">
        <v>272</v>
      </c>
    </row>
    <row r="2868" spans="1:65" s="13" customFormat="1" ht="11.25">
      <c r="B2868" s="210"/>
      <c r="C2868" s="211"/>
      <c r="D2868" s="212" t="s">
        <v>283</v>
      </c>
      <c r="E2868" s="213" t="s">
        <v>1</v>
      </c>
      <c r="F2868" s="214" t="s">
        <v>2305</v>
      </c>
      <c r="G2868" s="211"/>
      <c r="H2868" s="213" t="s">
        <v>1</v>
      </c>
      <c r="I2868" s="215"/>
      <c r="J2868" s="211"/>
      <c r="K2868" s="211"/>
      <c r="L2868" s="216"/>
      <c r="M2868" s="217"/>
      <c r="N2868" s="218"/>
      <c r="O2868" s="218"/>
      <c r="P2868" s="218"/>
      <c r="Q2868" s="218"/>
      <c r="R2868" s="218"/>
      <c r="S2868" s="218"/>
      <c r="T2868" s="219"/>
      <c r="AT2868" s="220" t="s">
        <v>283</v>
      </c>
      <c r="AU2868" s="220" t="s">
        <v>291</v>
      </c>
      <c r="AV2868" s="13" t="s">
        <v>16</v>
      </c>
      <c r="AW2868" s="13" t="s">
        <v>32</v>
      </c>
      <c r="AX2868" s="13" t="s">
        <v>76</v>
      </c>
      <c r="AY2868" s="220" t="s">
        <v>272</v>
      </c>
    </row>
    <row r="2869" spans="1:65" s="13" customFormat="1" ht="11.25">
      <c r="B2869" s="210"/>
      <c r="C2869" s="211"/>
      <c r="D2869" s="212" t="s">
        <v>283</v>
      </c>
      <c r="E2869" s="213" t="s">
        <v>1</v>
      </c>
      <c r="F2869" s="214" t="s">
        <v>833</v>
      </c>
      <c r="G2869" s="211"/>
      <c r="H2869" s="213" t="s">
        <v>1</v>
      </c>
      <c r="I2869" s="215"/>
      <c r="J2869" s="211"/>
      <c r="K2869" s="211"/>
      <c r="L2869" s="216"/>
      <c r="M2869" s="217"/>
      <c r="N2869" s="218"/>
      <c r="O2869" s="218"/>
      <c r="P2869" s="218"/>
      <c r="Q2869" s="218"/>
      <c r="R2869" s="218"/>
      <c r="S2869" s="218"/>
      <c r="T2869" s="219"/>
      <c r="AT2869" s="220" t="s">
        <v>283</v>
      </c>
      <c r="AU2869" s="220" t="s">
        <v>291</v>
      </c>
      <c r="AV2869" s="13" t="s">
        <v>16</v>
      </c>
      <c r="AW2869" s="13" t="s">
        <v>32</v>
      </c>
      <c r="AX2869" s="13" t="s">
        <v>76</v>
      </c>
      <c r="AY2869" s="220" t="s">
        <v>272</v>
      </c>
    </row>
    <row r="2870" spans="1:65" s="14" customFormat="1" ht="11.25">
      <c r="B2870" s="221"/>
      <c r="C2870" s="222"/>
      <c r="D2870" s="212" t="s">
        <v>283</v>
      </c>
      <c r="E2870" s="223" t="s">
        <v>1</v>
      </c>
      <c r="F2870" s="224" t="s">
        <v>2306</v>
      </c>
      <c r="G2870" s="222"/>
      <c r="H2870" s="225">
        <v>14.48</v>
      </c>
      <c r="I2870" s="226"/>
      <c r="J2870" s="222"/>
      <c r="K2870" s="222"/>
      <c r="L2870" s="227"/>
      <c r="M2870" s="228"/>
      <c r="N2870" s="229"/>
      <c r="O2870" s="229"/>
      <c r="P2870" s="229"/>
      <c r="Q2870" s="229"/>
      <c r="R2870" s="229"/>
      <c r="S2870" s="229"/>
      <c r="T2870" s="230"/>
      <c r="AT2870" s="231" t="s">
        <v>283</v>
      </c>
      <c r="AU2870" s="231" t="s">
        <v>291</v>
      </c>
      <c r="AV2870" s="14" t="s">
        <v>84</v>
      </c>
      <c r="AW2870" s="14" t="s">
        <v>32</v>
      </c>
      <c r="AX2870" s="14" t="s">
        <v>76</v>
      </c>
      <c r="AY2870" s="231" t="s">
        <v>272</v>
      </c>
    </row>
    <row r="2871" spans="1:65" s="2" customFormat="1" ht="24.2" customHeight="1">
      <c r="A2871" s="34"/>
      <c r="B2871" s="35"/>
      <c r="C2871" s="192" t="s">
        <v>2474</v>
      </c>
      <c r="D2871" s="192" t="s">
        <v>274</v>
      </c>
      <c r="E2871" s="193" t="s">
        <v>2475</v>
      </c>
      <c r="F2871" s="194" t="s">
        <v>2476</v>
      </c>
      <c r="G2871" s="195" t="s">
        <v>156</v>
      </c>
      <c r="H2871" s="196">
        <v>44.8</v>
      </c>
      <c r="I2871" s="197"/>
      <c r="J2871" s="198">
        <f>ROUND(I2871*H2871,2)</f>
        <v>0</v>
      </c>
      <c r="K2871" s="194" t="s">
        <v>278</v>
      </c>
      <c r="L2871" s="39"/>
      <c r="M2871" s="199" t="s">
        <v>1</v>
      </c>
      <c r="N2871" s="200" t="s">
        <v>41</v>
      </c>
      <c r="O2871" s="71"/>
      <c r="P2871" s="201">
        <f>O2871*H2871</f>
        <v>0</v>
      </c>
      <c r="Q2871" s="201">
        <v>7.4260000000000007E-2</v>
      </c>
      <c r="R2871" s="201">
        <f>Q2871*H2871</f>
        <v>3.326848</v>
      </c>
      <c r="S2871" s="201">
        <v>0</v>
      </c>
      <c r="T2871" s="202">
        <f>S2871*H2871</f>
        <v>0</v>
      </c>
      <c r="U2871" s="34"/>
      <c r="V2871" s="34"/>
      <c r="W2871" s="34"/>
      <c r="X2871" s="34"/>
      <c r="Y2871" s="34"/>
      <c r="Z2871" s="34"/>
      <c r="AA2871" s="34"/>
      <c r="AB2871" s="34"/>
      <c r="AC2871" s="34"/>
      <c r="AD2871" s="34"/>
      <c r="AE2871" s="34"/>
      <c r="AR2871" s="203" t="s">
        <v>279</v>
      </c>
      <c r="AT2871" s="203" t="s">
        <v>274</v>
      </c>
      <c r="AU2871" s="203" t="s">
        <v>291</v>
      </c>
      <c r="AY2871" s="17" t="s">
        <v>272</v>
      </c>
      <c r="BE2871" s="204">
        <f>IF(N2871="základní",J2871,0)</f>
        <v>0</v>
      </c>
      <c r="BF2871" s="204">
        <f>IF(N2871="snížená",J2871,0)</f>
        <v>0</v>
      </c>
      <c r="BG2871" s="204">
        <f>IF(N2871="zákl. přenesená",J2871,0)</f>
        <v>0</v>
      </c>
      <c r="BH2871" s="204">
        <f>IF(N2871="sníž. přenesená",J2871,0)</f>
        <v>0</v>
      </c>
      <c r="BI2871" s="204">
        <f>IF(N2871="nulová",J2871,0)</f>
        <v>0</v>
      </c>
      <c r="BJ2871" s="17" t="s">
        <v>16</v>
      </c>
      <c r="BK2871" s="204">
        <f>ROUND(I2871*H2871,2)</f>
        <v>0</v>
      </c>
      <c r="BL2871" s="17" t="s">
        <v>279</v>
      </c>
      <c r="BM2871" s="203" t="s">
        <v>2477</v>
      </c>
    </row>
    <row r="2872" spans="1:65" s="2" customFormat="1" ht="11.25">
      <c r="A2872" s="34"/>
      <c r="B2872" s="35"/>
      <c r="C2872" s="36"/>
      <c r="D2872" s="205" t="s">
        <v>281</v>
      </c>
      <c r="E2872" s="36"/>
      <c r="F2872" s="206" t="s">
        <v>2478</v>
      </c>
      <c r="G2872" s="36"/>
      <c r="H2872" s="36"/>
      <c r="I2872" s="207"/>
      <c r="J2872" s="36"/>
      <c r="K2872" s="36"/>
      <c r="L2872" s="39"/>
      <c r="M2872" s="208"/>
      <c r="N2872" s="209"/>
      <c r="O2872" s="71"/>
      <c r="P2872" s="71"/>
      <c r="Q2872" s="71"/>
      <c r="R2872" s="71"/>
      <c r="S2872" s="71"/>
      <c r="T2872" s="72"/>
      <c r="U2872" s="34"/>
      <c r="V2872" s="34"/>
      <c r="W2872" s="34"/>
      <c r="X2872" s="34"/>
      <c r="Y2872" s="34"/>
      <c r="Z2872" s="34"/>
      <c r="AA2872" s="34"/>
      <c r="AB2872" s="34"/>
      <c r="AC2872" s="34"/>
      <c r="AD2872" s="34"/>
      <c r="AE2872" s="34"/>
      <c r="AT2872" s="17" t="s">
        <v>281</v>
      </c>
      <c r="AU2872" s="17" t="s">
        <v>291</v>
      </c>
    </row>
    <row r="2873" spans="1:65" s="13" customFormat="1" ht="22.5">
      <c r="B2873" s="210"/>
      <c r="C2873" s="211"/>
      <c r="D2873" s="212" t="s">
        <v>283</v>
      </c>
      <c r="E2873" s="213" t="s">
        <v>1</v>
      </c>
      <c r="F2873" s="214" t="s">
        <v>2479</v>
      </c>
      <c r="G2873" s="211"/>
      <c r="H2873" s="213" t="s">
        <v>1</v>
      </c>
      <c r="I2873" s="215"/>
      <c r="J2873" s="211"/>
      <c r="K2873" s="211"/>
      <c r="L2873" s="216"/>
      <c r="M2873" s="217"/>
      <c r="N2873" s="218"/>
      <c r="O2873" s="218"/>
      <c r="P2873" s="218"/>
      <c r="Q2873" s="218"/>
      <c r="R2873" s="218"/>
      <c r="S2873" s="218"/>
      <c r="T2873" s="219"/>
      <c r="AT2873" s="220" t="s">
        <v>283</v>
      </c>
      <c r="AU2873" s="220" t="s">
        <v>291</v>
      </c>
      <c r="AV2873" s="13" t="s">
        <v>16</v>
      </c>
      <c r="AW2873" s="13" t="s">
        <v>32</v>
      </c>
      <c r="AX2873" s="13" t="s">
        <v>76</v>
      </c>
      <c r="AY2873" s="220" t="s">
        <v>272</v>
      </c>
    </row>
    <row r="2874" spans="1:65" s="13" customFormat="1" ht="11.25">
      <c r="B2874" s="210"/>
      <c r="C2874" s="211"/>
      <c r="D2874" s="212" t="s">
        <v>283</v>
      </c>
      <c r="E2874" s="213" t="s">
        <v>1</v>
      </c>
      <c r="F2874" s="214" t="s">
        <v>285</v>
      </c>
      <c r="G2874" s="211"/>
      <c r="H2874" s="213" t="s">
        <v>1</v>
      </c>
      <c r="I2874" s="215"/>
      <c r="J2874" s="211"/>
      <c r="K2874" s="211"/>
      <c r="L2874" s="216"/>
      <c r="M2874" s="217"/>
      <c r="N2874" s="218"/>
      <c r="O2874" s="218"/>
      <c r="P2874" s="218"/>
      <c r="Q2874" s="218"/>
      <c r="R2874" s="218"/>
      <c r="S2874" s="218"/>
      <c r="T2874" s="219"/>
      <c r="AT2874" s="220" t="s">
        <v>283</v>
      </c>
      <c r="AU2874" s="220" t="s">
        <v>291</v>
      </c>
      <c r="AV2874" s="13" t="s">
        <v>16</v>
      </c>
      <c r="AW2874" s="13" t="s">
        <v>32</v>
      </c>
      <c r="AX2874" s="13" t="s">
        <v>76</v>
      </c>
      <c r="AY2874" s="220" t="s">
        <v>272</v>
      </c>
    </row>
    <row r="2875" spans="1:65" s="13" customFormat="1" ht="11.25">
      <c r="B2875" s="210"/>
      <c r="C2875" s="211"/>
      <c r="D2875" s="212" t="s">
        <v>283</v>
      </c>
      <c r="E2875" s="213" t="s">
        <v>1</v>
      </c>
      <c r="F2875" s="214" t="s">
        <v>2480</v>
      </c>
      <c r="G2875" s="211"/>
      <c r="H2875" s="213" t="s">
        <v>1</v>
      </c>
      <c r="I2875" s="215"/>
      <c r="J2875" s="211"/>
      <c r="K2875" s="211"/>
      <c r="L2875" s="216"/>
      <c r="M2875" s="217"/>
      <c r="N2875" s="218"/>
      <c r="O2875" s="218"/>
      <c r="P2875" s="218"/>
      <c r="Q2875" s="218"/>
      <c r="R2875" s="218"/>
      <c r="S2875" s="218"/>
      <c r="T2875" s="219"/>
      <c r="AT2875" s="220" t="s">
        <v>283</v>
      </c>
      <c r="AU2875" s="220" t="s">
        <v>291</v>
      </c>
      <c r="AV2875" s="13" t="s">
        <v>16</v>
      </c>
      <c r="AW2875" s="13" t="s">
        <v>32</v>
      </c>
      <c r="AX2875" s="13" t="s">
        <v>76</v>
      </c>
      <c r="AY2875" s="220" t="s">
        <v>272</v>
      </c>
    </row>
    <row r="2876" spans="1:65" s="13" customFormat="1" ht="11.25">
      <c r="B2876" s="210"/>
      <c r="C2876" s="211"/>
      <c r="D2876" s="212" t="s">
        <v>283</v>
      </c>
      <c r="E2876" s="213" t="s">
        <v>1</v>
      </c>
      <c r="F2876" s="214" t="s">
        <v>1402</v>
      </c>
      <c r="G2876" s="211"/>
      <c r="H2876" s="213" t="s">
        <v>1</v>
      </c>
      <c r="I2876" s="215"/>
      <c r="J2876" s="211"/>
      <c r="K2876" s="211"/>
      <c r="L2876" s="216"/>
      <c r="M2876" s="217"/>
      <c r="N2876" s="218"/>
      <c r="O2876" s="218"/>
      <c r="P2876" s="218"/>
      <c r="Q2876" s="218"/>
      <c r="R2876" s="218"/>
      <c r="S2876" s="218"/>
      <c r="T2876" s="219"/>
      <c r="AT2876" s="220" t="s">
        <v>283</v>
      </c>
      <c r="AU2876" s="220" t="s">
        <v>291</v>
      </c>
      <c r="AV2876" s="13" t="s">
        <v>16</v>
      </c>
      <c r="AW2876" s="13" t="s">
        <v>32</v>
      </c>
      <c r="AX2876" s="13" t="s">
        <v>76</v>
      </c>
      <c r="AY2876" s="220" t="s">
        <v>272</v>
      </c>
    </row>
    <row r="2877" spans="1:65" s="14" customFormat="1" ht="11.25">
      <c r="B2877" s="221"/>
      <c r="C2877" s="222"/>
      <c r="D2877" s="212" t="s">
        <v>283</v>
      </c>
      <c r="E2877" s="223" t="s">
        <v>1</v>
      </c>
      <c r="F2877" s="224" t="s">
        <v>2481</v>
      </c>
      <c r="G2877" s="222"/>
      <c r="H2877" s="225">
        <v>44.8</v>
      </c>
      <c r="I2877" s="226"/>
      <c r="J2877" s="222"/>
      <c r="K2877" s="222"/>
      <c r="L2877" s="227"/>
      <c r="M2877" s="228"/>
      <c r="N2877" s="229"/>
      <c r="O2877" s="229"/>
      <c r="P2877" s="229"/>
      <c r="Q2877" s="229"/>
      <c r="R2877" s="229"/>
      <c r="S2877" s="229"/>
      <c r="T2877" s="230"/>
      <c r="AT2877" s="231" t="s">
        <v>283</v>
      </c>
      <c r="AU2877" s="231" t="s">
        <v>291</v>
      </c>
      <c r="AV2877" s="14" t="s">
        <v>84</v>
      </c>
      <c r="AW2877" s="14" t="s">
        <v>32</v>
      </c>
      <c r="AX2877" s="14" t="s">
        <v>76</v>
      </c>
      <c r="AY2877" s="231" t="s">
        <v>272</v>
      </c>
    </row>
    <row r="2878" spans="1:65" s="12" customFormat="1" ht="20.85" customHeight="1">
      <c r="B2878" s="176"/>
      <c r="C2878" s="177"/>
      <c r="D2878" s="178" t="s">
        <v>75</v>
      </c>
      <c r="E2878" s="190" t="s">
        <v>765</v>
      </c>
      <c r="F2878" s="190" t="s">
        <v>2482</v>
      </c>
      <c r="G2878" s="177"/>
      <c r="H2878" s="177"/>
      <c r="I2878" s="180"/>
      <c r="J2878" s="191">
        <f>BK2878</f>
        <v>0</v>
      </c>
      <c r="K2878" s="177"/>
      <c r="L2878" s="182"/>
      <c r="M2878" s="183"/>
      <c r="N2878" s="184"/>
      <c r="O2878" s="184"/>
      <c r="P2878" s="185">
        <f>SUM(P2879:P2888)</f>
        <v>0</v>
      </c>
      <c r="Q2878" s="184"/>
      <c r="R2878" s="185">
        <f>SUM(R2879:R2888)</f>
        <v>0.21323999999999999</v>
      </c>
      <c r="S2878" s="184"/>
      <c r="T2878" s="186">
        <f>SUM(T2879:T2888)</f>
        <v>0</v>
      </c>
      <c r="AR2878" s="187" t="s">
        <v>16</v>
      </c>
      <c r="AT2878" s="188" t="s">
        <v>75</v>
      </c>
      <c r="AU2878" s="188" t="s">
        <v>84</v>
      </c>
      <c r="AY2878" s="187" t="s">
        <v>272</v>
      </c>
      <c r="BK2878" s="189">
        <f>SUM(BK2879:BK2888)</f>
        <v>0</v>
      </c>
    </row>
    <row r="2879" spans="1:65" s="2" customFormat="1" ht="37.9" customHeight="1">
      <c r="A2879" s="34"/>
      <c r="B2879" s="35"/>
      <c r="C2879" s="192" t="s">
        <v>2483</v>
      </c>
      <c r="D2879" s="192" t="s">
        <v>274</v>
      </c>
      <c r="E2879" s="193" t="s">
        <v>2484</v>
      </c>
      <c r="F2879" s="194" t="s">
        <v>2485</v>
      </c>
      <c r="G2879" s="195" t="s">
        <v>952</v>
      </c>
      <c r="H2879" s="196">
        <v>2</v>
      </c>
      <c r="I2879" s="197"/>
      <c r="J2879" s="198">
        <f>ROUND(I2879*H2879,2)</f>
        <v>0</v>
      </c>
      <c r="K2879" s="194" t="s">
        <v>278</v>
      </c>
      <c r="L2879" s="39"/>
      <c r="M2879" s="199" t="s">
        <v>1</v>
      </c>
      <c r="N2879" s="200" t="s">
        <v>41</v>
      </c>
      <c r="O2879" s="71"/>
      <c r="P2879" s="201">
        <f>O2879*H2879</f>
        <v>0</v>
      </c>
      <c r="Q2879" s="201">
        <v>5.3620000000000001E-2</v>
      </c>
      <c r="R2879" s="201">
        <f>Q2879*H2879</f>
        <v>0.10724</v>
      </c>
      <c r="S2879" s="201">
        <v>0</v>
      </c>
      <c r="T2879" s="202">
        <f>S2879*H2879</f>
        <v>0</v>
      </c>
      <c r="U2879" s="34"/>
      <c r="V2879" s="34"/>
      <c r="W2879" s="34"/>
      <c r="X2879" s="34"/>
      <c r="Y2879" s="34"/>
      <c r="Z2879" s="34"/>
      <c r="AA2879" s="34"/>
      <c r="AB2879" s="34"/>
      <c r="AC2879" s="34"/>
      <c r="AD2879" s="34"/>
      <c r="AE2879" s="34"/>
      <c r="AR2879" s="203" t="s">
        <v>279</v>
      </c>
      <c r="AT2879" s="203" t="s">
        <v>274</v>
      </c>
      <c r="AU2879" s="203" t="s">
        <v>291</v>
      </c>
      <c r="AY2879" s="17" t="s">
        <v>272</v>
      </c>
      <c r="BE2879" s="204">
        <f>IF(N2879="základní",J2879,0)</f>
        <v>0</v>
      </c>
      <c r="BF2879" s="204">
        <f>IF(N2879="snížená",J2879,0)</f>
        <v>0</v>
      </c>
      <c r="BG2879" s="204">
        <f>IF(N2879="zákl. přenesená",J2879,0)</f>
        <v>0</v>
      </c>
      <c r="BH2879" s="204">
        <f>IF(N2879="sníž. přenesená",J2879,0)</f>
        <v>0</v>
      </c>
      <c r="BI2879" s="204">
        <f>IF(N2879="nulová",J2879,0)</f>
        <v>0</v>
      </c>
      <c r="BJ2879" s="17" t="s">
        <v>16</v>
      </c>
      <c r="BK2879" s="204">
        <f>ROUND(I2879*H2879,2)</f>
        <v>0</v>
      </c>
      <c r="BL2879" s="17" t="s">
        <v>279</v>
      </c>
      <c r="BM2879" s="203" t="s">
        <v>2486</v>
      </c>
    </row>
    <row r="2880" spans="1:65" s="2" customFormat="1" ht="11.25">
      <c r="A2880" s="34"/>
      <c r="B2880" s="35"/>
      <c r="C2880" s="36"/>
      <c r="D2880" s="205" t="s">
        <v>281</v>
      </c>
      <c r="E2880" s="36"/>
      <c r="F2880" s="206" t="s">
        <v>2487</v>
      </c>
      <c r="G2880" s="36"/>
      <c r="H2880" s="36"/>
      <c r="I2880" s="207"/>
      <c r="J2880" s="36"/>
      <c r="K2880" s="36"/>
      <c r="L2880" s="39"/>
      <c r="M2880" s="208"/>
      <c r="N2880" s="209"/>
      <c r="O2880" s="71"/>
      <c r="P2880" s="71"/>
      <c r="Q2880" s="71"/>
      <c r="R2880" s="71"/>
      <c r="S2880" s="71"/>
      <c r="T2880" s="72"/>
      <c r="U2880" s="34"/>
      <c r="V2880" s="34"/>
      <c r="W2880" s="34"/>
      <c r="X2880" s="34"/>
      <c r="Y2880" s="34"/>
      <c r="Z2880" s="34"/>
      <c r="AA2880" s="34"/>
      <c r="AB2880" s="34"/>
      <c r="AC2880" s="34"/>
      <c r="AD2880" s="34"/>
      <c r="AE2880" s="34"/>
      <c r="AT2880" s="17" t="s">
        <v>281</v>
      </c>
      <c r="AU2880" s="17" t="s">
        <v>291</v>
      </c>
    </row>
    <row r="2881" spans="1:65" s="13" customFormat="1" ht="11.25">
      <c r="B2881" s="210"/>
      <c r="C2881" s="211"/>
      <c r="D2881" s="212" t="s">
        <v>283</v>
      </c>
      <c r="E2881" s="213" t="s">
        <v>1</v>
      </c>
      <c r="F2881" s="214" t="s">
        <v>2488</v>
      </c>
      <c r="G2881" s="211"/>
      <c r="H2881" s="213" t="s">
        <v>1</v>
      </c>
      <c r="I2881" s="215"/>
      <c r="J2881" s="211"/>
      <c r="K2881" s="211"/>
      <c r="L2881" s="216"/>
      <c r="M2881" s="217"/>
      <c r="N2881" s="218"/>
      <c r="O2881" s="218"/>
      <c r="P2881" s="218"/>
      <c r="Q2881" s="218"/>
      <c r="R2881" s="218"/>
      <c r="S2881" s="218"/>
      <c r="T2881" s="219"/>
      <c r="AT2881" s="220" t="s">
        <v>283</v>
      </c>
      <c r="AU2881" s="220" t="s">
        <v>291</v>
      </c>
      <c r="AV2881" s="13" t="s">
        <v>16</v>
      </c>
      <c r="AW2881" s="13" t="s">
        <v>32</v>
      </c>
      <c r="AX2881" s="13" t="s">
        <v>76</v>
      </c>
      <c r="AY2881" s="220" t="s">
        <v>272</v>
      </c>
    </row>
    <row r="2882" spans="1:65" s="13" customFormat="1" ht="11.25">
      <c r="B2882" s="210"/>
      <c r="C2882" s="211"/>
      <c r="D2882" s="212" t="s">
        <v>283</v>
      </c>
      <c r="E2882" s="213" t="s">
        <v>1</v>
      </c>
      <c r="F2882" s="214" t="s">
        <v>1030</v>
      </c>
      <c r="G2882" s="211"/>
      <c r="H2882" s="213" t="s">
        <v>1</v>
      </c>
      <c r="I2882" s="215"/>
      <c r="J2882" s="211"/>
      <c r="K2882" s="211"/>
      <c r="L2882" s="216"/>
      <c r="M2882" s="217"/>
      <c r="N2882" s="218"/>
      <c r="O2882" s="218"/>
      <c r="P2882" s="218"/>
      <c r="Q2882" s="218"/>
      <c r="R2882" s="218"/>
      <c r="S2882" s="218"/>
      <c r="T2882" s="219"/>
      <c r="AT2882" s="220" t="s">
        <v>283</v>
      </c>
      <c r="AU2882" s="220" t="s">
        <v>291</v>
      </c>
      <c r="AV2882" s="13" t="s">
        <v>16</v>
      </c>
      <c r="AW2882" s="13" t="s">
        <v>32</v>
      </c>
      <c r="AX2882" s="13" t="s">
        <v>76</v>
      </c>
      <c r="AY2882" s="220" t="s">
        <v>272</v>
      </c>
    </row>
    <row r="2883" spans="1:65" s="13" customFormat="1" ht="11.25">
      <c r="B2883" s="210"/>
      <c r="C2883" s="211"/>
      <c r="D2883" s="212" t="s">
        <v>283</v>
      </c>
      <c r="E2883" s="213" t="s">
        <v>1</v>
      </c>
      <c r="F2883" s="214" t="s">
        <v>2489</v>
      </c>
      <c r="G2883" s="211"/>
      <c r="H2883" s="213" t="s">
        <v>1</v>
      </c>
      <c r="I2883" s="215"/>
      <c r="J2883" s="211"/>
      <c r="K2883" s="211"/>
      <c r="L2883" s="216"/>
      <c r="M2883" s="217"/>
      <c r="N2883" s="218"/>
      <c r="O2883" s="218"/>
      <c r="P2883" s="218"/>
      <c r="Q2883" s="218"/>
      <c r="R2883" s="218"/>
      <c r="S2883" s="218"/>
      <c r="T2883" s="219"/>
      <c r="AT2883" s="220" t="s">
        <v>283</v>
      </c>
      <c r="AU2883" s="220" t="s">
        <v>291</v>
      </c>
      <c r="AV2883" s="13" t="s">
        <v>16</v>
      </c>
      <c r="AW2883" s="13" t="s">
        <v>32</v>
      </c>
      <c r="AX2883" s="13" t="s">
        <v>76</v>
      </c>
      <c r="AY2883" s="220" t="s">
        <v>272</v>
      </c>
    </row>
    <row r="2884" spans="1:65" s="13" customFormat="1" ht="11.25">
      <c r="B2884" s="210"/>
      <c r="C2884" s="211"/>
      <c r="D2884" s="212" t="s">
        <v>283</v>
      </c>
      <c r="E2884" s="213" t="s">
        <v>1</v>
      </c>
      <c r="F2884" s="214" t="s">
        <v>285</v>
      </c>
      <c r="G2884" s="211"/>
      <c r="H2884" s="213" t="s">
        <v>1</v>
      </c>
      <c r="I2884" s="215"/>
      <c r="J2884" s="211"/>
      <c r="K2884" s="211"/>
      <c r="L2884" s="216"/>
      <c r="M2884" s="217"/>
      <c r="N2884" s="218"/>
      <c r="O2884" s="218"/>
      <c r="P2884" s="218"/>
      <c r="Q2884" s="218"/>
      <c r="R2884" s="218"/>
      <c r="S2884" s="218"/>
      <c r="T2884" s="219"/>
      <c r="AT2884" s="220" t="s">
        <v>283</v>
      </c>
      <c r="AU2884" s="220" t="s">
        <v>291</v>
      </c>
      <c r="AV2884" s="13" t="s">
        <v>16</v>
      </c>
      <c r="AW2884" s="13" t="s">
        <v>32</v>
      </c>
      <c r="AX2884" s="13" t="s">
        <v>76</v>
      </c>
      <c r="AY2884" s="220" t="s">
        <v>272</v>
      </c>
    </row>
    <row r="2885" spans="1:65" s="13" customFormat="1" ht="11.25">
      <c r="B2885" s="210"/>
      <c r="C2885" s="211"/>
      <c r="D2885" s="212" t="s">
        <v>283</v>
      </c>
      <c r="E2885" s="213" t="s">
        <v>1</v>
      </c>
      <c r="F2885" s="214" t="s">
        <v>2490</v>
      </c>
      <c r="G2885" s="211"/>
      <c r="H2885" s="213" t="s">
        <v>1</v>
      </c>
      <c r="I2885" s="215"/>
      <c r="J2885" s="211"/>
      <c r="K2885" s="211"/>
      <c r="L2885" s="216"/>
      <c r="M2885" s="217"/>
      <c r="N2885" s="218"/>
      <c r="O2885" s="218"/>
      <c r="P2885" s="218"/>
      <c r="Q2885" s="218"/>
      <c r="R2885" s="218"/>
      <c r="S2885" s="218"/>
      <c r="T2885" s="219"/>
      <c r="AT2885" s="220" t="s">
        <v>283</v>
      </c>
      <c r="AU2885" s="220" t="s">
        <v>291</v>
      </c>
      <c r="AV2885" s="13" t="s">
        <v>16</v>
      </c>
      <c r="AW2885" s="13" t="s">
        <v>32</v>
      </c>
      <c r="AX2885" s="13" t="s">
        <v>76</v>
      </c>
      <c r="AY2885" s="220" t="s">
        <v>272</v>
      </c>
    </row>
    <row r="2886" spans="1:65" s="13" customFormat="1" ht="11.25">
      <c r="B2886" s="210"/>
      <c r="C2886" s="211"/>
      <c r="D2886" s="212" t="s">
        <v>283</v>
      </c>
      <c r="E2886" s="213" t="s">
        <v>1</v>
      </c>
      <c r="F2886" s="214" t="s">
        <v>2491</v>
      </c>
      <c r="G2886" s="211"/>
      <c r="H2886" s="213" t="s">
        <v>1</v>
      </c>
      <c r="I2886" s="215"/>
      <c r="J2886" s="211"/>
      <c r="K2886" s="211"/>
      <c r="L2886" s="216"/>
      <c r="M2886" s="217"/>
      <c r="N2886" s="218"/>
      <c r="O2886" s="218"/>
      <c r="P2886" s="218"/>
      <c r="Q2886" s="218"/>
      <c r="R2886" s="218"/>
      <c r="S2886" s="218"/>
      <c r="T2886" s="219"/>
      <c r="AT2886" s="220" t="s">
        <v>283</v>
      </c>
      <c r="AU2886" s="220" t="s">
        <v>291</v>
      </c>
      <c r="AV2886" s="13" t="s">
        <v>16</v>
      </c>
      <c r="AW2886" s="13" t="s">
        <v>32</v>
      </c>
      <c r="AX2886" s="13" t="s">
        <v>76</v>
      </c>
      <c r="AY2886" s="220" t="s">
        <v>272</v>
      </c>
    </row>
    <row r="2887" spans="1:65" s="14" customFormat="1" ht="11.25">
      <c r="B2887" s="221"/>
      <c r="C2887" s="222"/>
      <c r="D2887" s="212" t="s">
        <v>283</v>
      </c>
      <c r="E2887" s="223" t="s">
        <v>1</v>
      </c>
      <c r="F2887" s="224" t="s">
        <v>2492</v>
      </c>
      <c r="G2887" s="222"/>
      <c r="H2887" s="225">
        <v>2</v>
      </c>
      <c r="I2887" s="226"/>
      <c r="J2887" s="222"/>
      <c r="K2887" s="222"/>
      <c r="L2887" s="227"/>
      <c r="M2887" s="228"/>
      <c r="N2887" s="229"/>
      <c r="O2887" s="229"/>
      <c r="P2887" s="229"/>
      <c r="Q2887" s="229"/>
      <c r="R2887" s="229"/>
      <c r="S2887" s="229"/>
      <c r="T2887" s="230"/>
      <c r="AT2887" s="231" t="s">
        <v>283</v>
      </c>
      <c r="AU2887" s="231" t="s">
        <v>291</v>
      </c>
      <c r="AV2887" s="14" t="s">
        <v>84</v>
      </c>
      <c r="AW2887" s="14" t="s">
        <v>32</v>
      </c>
      <c r="AX2887" s="14" t="s">
        <v>76</v>
      </c>
      <c r="AY2887" s="231" t="s">
        <v>272</v>
      </c>
    </row>
    <row r="2888" spans="1:65" s="2" customFormat="1" ht="24.2" customHeight="1">
      <c r="A2888" s="34"/>
      <c r="B2888" s="35"/>
      <c r="C2888" s="232" t="s">
        <v>2493</v>
      </c>
      <c r="D2888" s="232" t="s">
        <v>394</v>
      </c>
      <c r="E2888" s="233" t="s">
        <v>2494</v>
      </c>
      <c r="F2888" s="234" t="s">
        <v>2495</v>
      </c>
      <c r="G2888" s="235" t="s">
        <v>952</v>
      </c>
      <c r="H2888" s="236">
        <v>2</v>
      </c>
      <c r="I2888" s="237"/>
      <c r="J2888" s="238">
        <f>ROUND(I2888*H2888,2)</f>
        <v>0</v>
      </c>
      <c r="K2888" s="234" t="s">
        <v>278</v>
      </c>
      <c r="L2888" s="239"/>
      <c r="M2888" s="240" t="s">
        <v>1</v>
      </c>
      <c r="N2888" s="241" t="s">
        <v>41</v>
      </c>
      <c r="O2888" s="71"/>
      <c r="P2888" s="201">
        <f>O2888*H2888</f>
        <v>0</v>
      </c>
      <c r="Q2888" s="201">
        <v>5.2999999999999999E-2</v>
      </c>
      <c r="R2888" s="201">
        <f>Q2888*H2888</f>
        <v>0.106</v>
      </c>
      <c r="S2888" s="201">
        <v>0</v>
      </c>
      <c r="T2888" s="202">
        <f>S2888*H2888</f>
        <v>0</v>
      </c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R2888" s="203" t="s">
        <v>313</v>
      </c>
      <c r="AT2888" s="203" t="s">
        <v>394</v>
      </c>
      <c r="AU2888" s="203" t="s">
        <v>291</v>
      </c>
      <c r="AY2888" s="17" t="s">
        <v>272</v>
      </c>
      <c r="BE2888" s="204">
        <f>IF(N2888="základní",J2888,0)</f>
        <v>0</v>
      </c>
      <c r="BF2888" s="204">
        <f>IF(N2888="snížená",J2888,0)</f>
        <v>0</v>
      </c>
      <c r="BG2888" s="204">
        <f>IF(N2888="zákl. přenesená",J2888,0)</f>
        <v>0</v>
      </c>
      <c r="BH2888" s="204">
        <f>IF(N2888="sníž. přenesená",J2888,0)</f>
        <v>0</v>
      </c>
      <c r="BI2888" s="204">
        <f>IF(N2888="nulová",J2888,0)</f>
        <v>0</v>
      </c>
      <c r="BJ2888" s="17" t="s">
        <v>16</v>
      </c>
      <c r="BK2888" s="204">
        <f>ROUND(I2888*H2888,2)</f>
        <v>0</v>
      </c>
      <c r="BL2888" s="17" t="s">
        <v>279</v>
      </c>
      <c r="BM2888" s="203" t="s">
        <v>2496</v>
      </c>
    </row>
    <row r="2889" spans="1:65" s="12" customFormat="1" ht="22.9" customHeight="1">
      <c r="B2889" s="176"/>
      <c r="C2889" s="177"/>
      <c r="D2889" s="178" t="s">
        <v>75</v>
      </c>
      <c r="E2889" s="190" t="s">
        <v>313</v>
      </c>
      <c r="F2889" s="190" t="s">
        <v>2497</v>
      </c>
      <c r="G2889" s="177"/>
      <c r="H2889" s="177"/>
      <c r="I2889" s="180"/>
      <c r="J2889" s="191">
        <f>BK2889</f>
        <v>0</v>
      </c>
      <c r="K2889" s="177"/>
      <c r="L2889" s="182"/>
      <c r="M2889" s="183"/>
      <c r="N2889" s="184"/>
      <c r="O2889" s="184"/>
      <c r="P2889" s="185">
        <f>SUM(P2890:P2912)</f>
        <v>0</v>
      </c>
      <c r="Q2889" s="184"/>
      <c r="R2889" s="185">
        <f>SUM(R2890:R2912)</f>
        <v>1.6998996</v>
      </c>
      <c r="S2889" s="184"/>
      <c r="T2889" s="186">
        <f>SUM(T2890:T2912)</f>
        <v>0</v>
      </c>
      <c r="AR2889" s="187" t="s">
        <v>16</v>
      </c>
      <c r="AT2889" s="188" t="s">
        <v>75</v>
      </c>
      <c r="AU2889" s="188" t="s">
        <v>16</v>
      </c>
      <c r="AY2889" s="187" t="s">
        <v>272</v>
      </c>
      <c r="BK2889" s="189">
        <f>SUM(BK2890:BK2912)</f>
        <v>0</v>
      </c>
    </row>
    <row r="2890" spans="1:65" s="2" customFormat="1" ht="33" customHeight="1">
      <c r="A2890" s="34"/>
      <c r="B2890" s="35"/>
      <c r="C2890" s="192" t="s">
        <v>2498</v>
      </c>
      <c r="D2890" s="192" t="s">
        <v>274</v>
      </c>
      <c r="E2890" s="193" t="s">
        <v>2499</v>
      </c>
      <c r="F2890" s="194" t="s">
        <v>2500</v>
      </c>
      <c r="G2890" s="195" t="s">
        <v>277</v>
      </c>
      <c r="H2890" s="196">
        <v>4.58</v>
      </c>
      <c r="I2890" s="197"/>
      <c r="J2890" s="198">
        <f>ROUND(I2890*H2890,2)</f>
        <v>0</v>
      </c>
      <c r="K2890" s="194" t="s">
        <v>1</v>
      </c>
      <c r="L2890" s="39"/>
      <c r="M2890" s="199" t="s">
        <v>1</v>
      </c>
      <c r="N2890" s="200" t="s">
        <v>41</v>
      </c>
      <c r="O2890" s="71"/>
      <c r="P2890" s="201">
        <f>O2890*H2890</f>
        <v>0</v>
      </c>
      <c r="Q2890" s="201">
        <v>0</v>
      </c>
      <c r="R2890" s="201">
        <f>Q2890*H2890</f>
        <v>0</v>
      </c>
      <c r="S2890" s="201">
        <v>0</v>
      </c>
      <c r="T2890" s="202">
        <f>S2890*H2890</f>
        <v>0</v>
      </c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R2890" s="203" t="s">
        <v>279</v>
      </c>
      <c r="AT2890" s="203" t="s">
        <v>274</v>
      </c>
      <c r="AU2890" s="203" t="s">
        <v>84</v>
      </c>
      <c r="AY2890" s="17" t="s">
        <v>272</v>
      </c>
      <c r="BE2890" s="204">
        <f>IF(N2890="základní",J2890,0)</f>
        <v>0</v>
      </c>
      <c r="BF2890" s="204">
        <f>IF(N2890="snížená",J2890,0)</f>
        <v>0</v>
      </c>
      <c r="BG2890" s="204">
        <f>IF(N2890="zákl. přenesená",J2890,0)</f>
        <v>0</v>
      </c>
      <c r="BH2890" s="204">
        <f>IF(N2890="sníž. přenesená",J2890,0)</f>
        <v>0</v>
      </c>
      <c r="BI2890" s="204">
        <f>IF(N2890="nulová",J2890,0)</f>
        <v>0</v>
      </c>
      <c r="BJ2890" s="17" t="s">
        <v>16</v>
      </c>
      <c r="BK2890" s="204">
        <f>ROUND(I2890*H2890,2)</f>
        <v>0</v>
      </c>
      <c r="BL2890" s="17" t="s">
        <v>279</v>
      </c>
      <c r="BM2890" s="203" t="s">
        <v>2501</v>
      </c>
    </row>
    <row r="2891" spans="1:65" s="13" customFormat="1" ht="22.5">
      <c r="B2891" s="210"/>
      <c r="C2891" s="211"/>
      <c r="D2891" s="212" t="s">
        <v>283</v>
      </c>
      <c r="E2891" s="213" t="s">
        <v>1</v>
      </c>
      <c r="F2891" s="214" t="s">
        <v>2502</v>
      </c>
      <c r="G2891" s="211"/>
      <c r="H2891" s="213" t="s">
        <v>1</v>
      </c>
      <c r="I2891" s="215"/>
      <c r="J2891" s="211"/>
      <c r="K2891" s="211"/>
      <c r="L2891" s="216"/>
      <c r="M2891" s="217"/>
      <c r="N2891" s="218"/>
      <c r="O2891" s="218"/>
      <c r="P2891" s="218"/>
      <c r="Q2891" s="218"/>
      <c r="R2891" s="218"/>
      <c r="S2891" s="218"/>
      <c r="T2891" s="219"/>
      <c r="AT2891" s="220" t="s">
        <v>283</v>
      </c>
      <c r="AU2891" s="220" t="s">
        <v>84</v>
      </c>
      <c r="AV2891" s="13" t="s">
        <v>16</v>
      </c>
      <c r="AW2891" s="13" t="s">
        <v>32</v>
      </c>
      <c r="AX2891" s="13" t="s">
        <v>76</v>
      </c>
      <c r="AY2891" s="220" t="s">
        <v>272</v>
      </c>
    </row>
    <row r="2892" spans="1:65" s="13" customFormat="1" ht="11.25">
      <c r="B2892" s="210"/>
      <c r="C2892" s="211"/>
      <c r="D2892" s="212" t="s">
        <v>283</v>
      </c>
      <c r="E2892" s="213" t="s">
        <v>1</v>
      </c>
      <c r="F2892" s="214" t="s">
        <v>285</v>
      </c>
      <c r="G2892" s="211"/>
      <c r="H2892" s="213" t="s">
        <v>1</v>
      </c>
      <c r="I2892" s="215"/>
      <c r="J2892" s="211"/>
      <c r="K2892" s="211"/>
      <c r="L2892" s="216"/>
      <c r="M2892" s="217"/>
      <c r="N2892" s="218"/>
      <c r="O2892" s="218"/>
      <c r="P2892" s="218"/>
      <c r="Q2892" s="218"/>
      <c r="R2892" s="218"/>
      <c r="S2892" s="218"/>
      <c r="T2892" s="219"/>
      <c r="AT2892" s="220" t="s">
        <v>283</v>
      </c>
      <c r="AU2892" s="220" t="s">
        <v>84</v>
      </c>
      <c r="AV2892" s="13" t="s">
        <v>16</v>
      </c>
      <c r="AW2892" s="13" t="s">
        <v>32</v>
      </c>
      <c r="AX2892" s="13" t="s">
        <v>76</v>
      </c>
      <c r="AY2892" s="220" t="s">
        <v>272</v>
      </c>
    </row>
    <row r="2893" spans="1:65" s="14" customFormat="1" ht="11.25">
      <c r="B2893" s="221"/>
      <c r="C2893" s="222"/>
      <c r="D2893" s="212" t="s">
        <v>283</v>
      </c>
      <c r="E2893" s="223" t="s">
        <v>1</v>
      </c>
      <c r="F2893" s="224" t="s">
        <v>2503</v>
      </c>
      <c r="G2893" s="222"/>
      <c r="H2893" s="225">
        <v>4.58</v>
      </c>
      <c r="I2893" s="226"/>
      <c r="J2893" s="222"/>
      <c r="K2893" s="222"/>
      <c r="L2893" s="227"/>
      <c r="M2893" s="228"/>
      <c r="N2893" s="229"/>
      <c r="O2893" s="229"/>
      <c r="P2893" s="229"/>
      <c r="Q2893" s="229"/>
      <c r="R2893" s="229"/>
      <c r="S2893" s="229"/>
      <c r="T2893" s="230"/>
      <c r="AT2893" s="231" t="s">
        <v>283</v>
      </c>
      <c r="AU2893" s="231" t="s">
        <v>84</v>
      </c>
      <c r="AV2893" s="14" t="s">
        <v>84</v>
      </c>
      <c r="AW2893" s="14" t="s">
        <v>32</v>
      </c>
      <c r="AX2893" s="14" t="s">
        <v>76</v>
      </c>
      <c r="AY2893" s="231" t="s">
        <v>272</v>
      </c>
    </row>
    <row r="2894" spans="1:65" s="2" customFormat="1" ht="16.5" customHeight="1">
      <c r="A2894" s="34"/>
      <c r="B2894" s="35"/>
      <c r="C2894" s="192" t="s">
        <v>2504</v>
      </c>
      <c r="D2894" s="192" t="s">
        <v>274</v>
      </c>
      <c r="E2894" s="193" t="s">
        <v>2505</v>
      </c>
      <c r="F2894" s="194" t="s">
        <v>2506</v>
      </c>
      <c r="G2894" s="195" t="s">
        <v>952</v>
      </c>
      <c r="H2894" s="196">
        <v>1</v>
      </c>
      <c r="I2894" s="197"/>
      <c r="J2894" s="198">
        <f>ROUND(I2894*H2894,2)</f>
        <v>0</v>
      </c>
      <c r="K2894" s="194" t="s">
        <v>1</v>
      </c>
      <c r="L2894" s="39"/>
      <c r="M2894" s="199" t="s">
        <v>1</v>
      </c>
      <c r="N2894" s="200" t="s">
        <v>41</v>
      </c>
      <c r="O2894" s="71"/>
      <c r="P2894" s="201">
        <f>O2894*H2894</f>
        <v>0</v>
      </c>
      <c r="Q2894" s="201">
        <v>1.665</v>
      </c>
      <c r="R2894" s="201">
        <f>Q2894*H2894</f>
        <v>1.665</v>
      </c>
      <c r="S2894" s="201">
        <v>0</v>
      </c>
      <c r="T2894" s="202">
        <f>S2894*H2894</f>
        <v>0</v>
      </c>
      <c r="U2894" s="34"/>
      <c r="V2894" s="34"/>
      <c r="W2894" s="34"/>
      <c r="X2894" s="34"/>
      <c r="Y2894" s="34"/>
      <c r="Z2894" s="34"/>
      <c r="AA2894" s="34"/>
      <c r="AB2894" s="34"/>
      <c r="AC2894" s="34"/>
      <c r="AD2894" s="34"/>
      <c r="AE2894" s="34"/>
      <c r="AR2894" s="203" t="s">
        <v>279</v>
      </c>
      <c r="AT2894" s="203" t="s">
        <v>274</v>
      </c>
      <c r="AU2894" s="203" t="s">
        <v>84</v>
      </c>
      <c r="AY2894" s="17" t="s">
        <v>272</v>
      </c>
      <c r="BE2894" s="204">
        <f>IF(N2894="základní",J2894,0)</f>
        <v>0</v>
      </c>
      <c r="BF2894" s="204">
        <f>IF(N2894="snížená",J2894,0)</f>
        <v>0</v>
      </c>
      <c r="BG2894" s="204">
        <f>IF(N2894="zákl. přenesená",J2894,0)</f>
        <v>0</v>
      </c>
      <c r="BH2894" s="204">
        <f>IF(N2894="sníž. přenesená",J2894,0)</f>
        <v>0</v>
      </c>
      <c r="BI2894" s="204">
        <f>IF(N2894="nulová",J2894,0)</f>
        <v>0</v>
      </c>
      <c r="BJ2894" s="17" t="s">
        <v>16</v>
      </c>
      <c r="BK2894" s="204">
        <f>ROUND(I2894*H2894,2)</f>
        <v>0</v>
      </c>
      <c r="BL2894" s="17" t="s">
        <v>279</v>
      </c>
      <c r="BM2894" s="203" t="s">
        <v>2507</v>
      </c>
    </row>
    <row r="2895" spans="1:65" s="13" customFormat="1" ht="22.5">
      <c r="B2895" s="210"/>
      <c r="C2895" s="211"/>
      <c r="D2895" s="212" t="s">
        <v>283</v>
      </c>
      <c r="E2895" s="213" t="s">
        <v>1</v>
      </c>
      <c r="F2895" s="214" t="s">
        <v>2502</v>
      </c>
      <c r="G2895" s="211"/>
      <c r="H2895" s="213" t="s">
        <v>1</v>
      </c>
      <c r="I2895" s="215"/>
      <c r="J2895" s="211"/>
      <c r="K2895" s="211"/>
      <c r="L2895" s="216"/>
      <c r="M2895" s="217"/>
      <c r="N2895" s="218"/>
      <c r="O2895" s="218"/>
      <c r="P2895" s="218"/>
      <c r="Q2895" s="218"/>
      <c r="R2895" s="218"/>
      <c r="S2895" s="218"/>
      <c r="T2895" s="219"/>
      <c r="AT2895" s="220" t="s">
        <v>283</v>
      </c>
      <c r="AU2895" s="220" t="s">
        <v>84</v>
      </c>
      <c r="AV2895" s="13" t="s">
        <v>16</v>
      </c>
      <c r="AW2895" s="13" t="s">
        <v>32</v>
      </c>
      <c r="AX2895" s="13" t="s">
        <v>76</v>
      </c>
      <c r="AY2895" s="220" t="s">
        <v>272</v>
      </c>
    </row>
    <row r="2896" spans="1:65" s="13" customFormat="1" ht="11.25">
      <c r="B2896" s="210"/>
      <c r="C2896" s="211"/>
      <c r="D2896" s="212" t="s">
        <v>283</v>
      </c>
      <c r="E2896" s="213" t="s">
        <v>1</v>
      </c>
      <c r="F2896" s="214" t="s">
        <v>285</v>
      </c>
      <c r="G2896" s="211"/>
      <c r="H2896" s="213" t="s">
        <v>1</v>
      </c>
      <c r="I2896" s="215"/>
      <c r="J2896" s="211"/>
      <c r="K2896" s="211"/>
      <c r="L2896" s="216"/>
      <c r="M2896" s="217"/>
      <c r="N2896" s="218"/>
      <c r="O2896" s="218"/>
      <c r="P2896" s="218"/>
      <c r="Q2896" s="218"/>
      <c r="R2896" s="218"/>
      <c r="S2896" s="218"/>
      <c r="T2896" s="219"/>
      <c r="AT2896" s="220" t="s">
        <v>283</v>
      </c>
      <c r="AU2896" s="220" t="s">
        <v>84</v>
      </c>
      <c r="AV2896" s="13" t="s">
        <v>16</v>
      </c>
      <c r="AW2896" s="13" t="s">
        <v>32</v>
      </c>
      <c r="AX2896" s="13" t="s">
        <v>76</v>
      </c>
      <c r="AY2896" s="220" t="s">
        <v>272</v>
      </c>
    </row>
    <row r="2897" spans="1:65" s="14" customFormat="1" ht="11.25">
      <c r="B2897" s="221"/>
      <c r="C2897" s="222"/>
      <c r="D2897" s="212" t="s">
        <v>283</v>
      </c>
      <c r="E2897" s="223" t="s">
        <v>1</v>
      </c>
      <c r="F2897" s="224" t="s">
        <v>16</v>
      </c>
      <c r="G2897" s="222"/>
      <c r="H2897" s="225">
        <v>1</v>
      </c>
      <c r="I2897" s="226"/>
      <c r="J2897" s="222"/>
      <c r="K2897" s="222"/>
      <c r="L2897" s="227"/>
      <c r="M2897" s="228"/>
      <c r="N2897" s="229"/>
      <c r="O2897" s="229"/>
      <c r="P2897" s="229"/>
      <c r="Q2897" s="229"/>
      <c r="R2897" s="229"/>
      <c r="S2897" s="229"/>
      <c r="T2897" s="230"/>
      <c r="AT2897" s="231" t="s">
        <v>283</v>
      </c>
      <c r="AU2897" s="231" t="s">
        <v>84</v>
      </c>
      <c r="AV2897" s="14" t="s">
        <v>84</v>
      </c>
      <c r="AW2897" s="14" t="s">
        <v>32</v>
      </c>
      <c r="AX2897" s="14" t="s">
        <v>76</v>
      </c>
      <c r="AY2897" s="231" t="s">
        <v>272</v>
      </c>
    </row>
    <row r="2898" spans="1:65" s="2" customFormat="1" ht="16.5" customHeight="1">
      <c r="A2898" s="34"/>
      <c r="B2898" s="35"/>
      <c r="C2898" s="192" t="s">
        <v>2508</v>
      </c>
      <c r="D2898" s="192" t="s">
        <v>274</v>
      </c>
      <c r="E2898" s="193" t="s">
        <v>2509</v>
      </c>
      <c r="F2898" s="194" t="s">
        <v>2510</v>
      </c>
      <c r="G2898" s="195" t="s">
        <v>277</v>
      </c>
      <c r="H2898" s="196">
        <v>3.4350000000000001</v>
      </c>
      <c r="I2898" s="197"/>
      <c r="J2898" s="198">
        <f>ROUND(I2898*H2898,2)</f>
        <v>0</v>
      </c>
      <c r="K2898" s="194" t="s">
        <v>278</v>
      </c>
      <c r="L2898" s="39"/>
      <c r="M2898" s="199" t="s">
        <v>1</v>
      </c>
      <c r="N2898" s="200" t="s">
        <v>41</v>
      </c>
      <c r="O2898" s="71"/>
      <c r="P2898" s="201">
        <f>O2898*H2898</f>
        <v>0</v>
      </c>
      <c r="Q2898" s="201">
        <v>0</v>
      </c>
      <c r="R2898" s="201">
        <f>Q2898*H2898</f>
        <v>0</v>
      </c>
      <c r="S2898" s="201">
        <v>0</v>
      </c>
      <c r="T2898" s="202">
        <f>S2898*H2898</f>
        <v>0</v>
      </c>
      <c r="U2898" s="34"/>
      <c r="V2898" s="34"/>
      <c r="W2898" s="34"/>
      <c r="X2898" s="34"/>
      <c r="Y2898" s="34"/>
      <c r="Z2898" s="34"/>
      <c r="AA2898" s="34"/>
      <c r="AB2898" s="34"/>
      <c r="AC2898" s="34"/>
      <c r="AD2898" s="34"/>
      <c r="AE2898" s="34"/>
      <c r="AR2898" s="203" t="s">
        <v>279</v>
      </c>
      <c r="AT2898" s="203" t="s">
        <v>274</v>
      </c>
      <c r="AU2898" s="203" t="s">
        <v>84</v>
      </c>
      <c r="AY2898" s="17" t="s">
        <v>272</v>
      </c>
      <c r="BE2898" s="204">
        <f>IF(N2898="základní",J2898,0)</f>
        <v>0</v>
      </c>
      <c r="BF2898" s="204">
        <f>IF(N2898="snížená",J2898,0)</f>
        <v>0</v>
      </c>
      <c r="BG2898" s="204">
        <f>IF(N2898="zákl. přenesená",J2898,0)</f>
        <v>0</v>
      </c>
      <c r="BH2898" s="204">
        <f>IF(N2898="sníž. přenesená",J2898,0)</f>
        <v>0</v>
      </c>
      <c r="BI2898" s="204">
        <f>IF(N2898="nulová",J2898,0)</f>
        <v>0</v>
      </c>
      <c r="BJ2898" s="17" t="s">
        <v>16</v>
      </c>
      <c r="BK2898" s="204">
        <f>ROUND(I2898*H2898,2)</f>
        <v>0</v>
      </c>
      <c r="BL2898" s="17" t="s">
        <v>279</v>
      </c>
      <c r="BM2898" s="203" t="s">
        <v>2511</v>
      </c>
    </row>
    <row r="2899" spans="1:65" s="2" customFormat="1" ht="11.25">
      <c r="A2899" s="34"/>
      <c r="B2899" s="35"/>
      <c r="C2899" s="36"/>
      <c r="D2899" s="205" t="s">
        <v>281</v>
      </c>
      <c r="E2899" s="36"/>
      <c r="F2899" s="206" t="s">
        <v>2512</v>
      </c>
      <c r="G2899" s="36"/>
      <c r="H2899" s="36"/>
      <c r="I2899" s="207"/>
      <c r="J2899" s="36"/>
      <c r="K2899" s="36"/>
      <c r="L2899" s="39"/>
      <c r="M2899" s="208"/>
      <c r="N2899" s="209"/>
      <c r="O2899" s="71"/>
      <c r="P2899" s="71"/>
      <c r="Q2899" s="71"/>
      <c r="R2899" s="71"/>
      <c r="S2899" s="71"/>
      <c r="T2899" s="72"/>
      <c r="U2899" s="34"/>
      <c r="V2899" s="34"/>
      <c r="W2899" s="34"/>
      <c r="X2899" s="34"/>
      <c r="Y2899" s="34"/>
      <c r="Z2899" s="34"/>
      <c r="AA2899" s="34"/>
      <c r="AB2899" s="34"/>
      <c r="AC2899" s="34"/>
      <c r="AD2899" s="34"/>
      <c r="AE2899" s="34"/>
      <c r="AT2899" s="17" t="s">
        <v>281</v>
      </c>
      <c r="AU2899" s="17" t="s">
        <v>84</v>
      </c>
    </row>
    <row r="2900" spans="1:65" s="13" customFormat="1" ht="22.5">
      <c r="B2900" s="210"/>
      <c r="C2900" s="211"/>
      <c r="D2900" s="212" t="s">
        <v>283</v>
      </c>
      <c r="E2900" s="213" t="s">
        <v>1</v>
      </c>
      <c r="F2900" s="214" t="s">
        <v>2502</v>
      </c>
      <c r="G2900" s="211"/>
      <c r="H2900" s="213" t="s">
        <v>1</v>
      </c>
      <c r="I2900" s="215"/>
      <c r="J2900" s="211"/>
      <c r="K2900" s="211"/>
      <c r="L2900" s="216"/>
      <c r="M2900" s="217"/>
      <c r="N2900" s="218"/>
      <c r="O2900" s="218"/>
      <c r="P2900" s="218"/>
      <c r="Q2900" s="218"/>
      <c r="R2900" s="218"/>
      <c r="S2900" s="218"/>
      <c r="T2900" s="219"/>
      <c r="AT2900" s="220" t="s">
        <v>283</v>
      </c>
      <c r="AU2900" s="220" t="s">
        <v>84</v>
      </c>
      <c r="AV2900" s="13" t="s">
        <v>16</v>
      </c>
      <c r="AW2900" s="13" t="s">
        <v>32</v>
      </c>
      <c r="AX2900" s="13" t="s">
        <v>76</v>
      </c>
      <c r="AY2900" s="220" t="s">
        <v>272</v>
      </c>
    </row>
    <row r="2901" spans="1:65" s="13" customFormat="1" ht="11.25">
      <c r="B2901" s="210"/>
      <c r="C2901" s="211"/>
      <c r="D2901" s="212" t="s">
        <v>283</v>
      </c>
      <c r="E2901" s="213" t="s">
        <v>1</v>
      </c>
      <c r="F2901" s="214" t="s">
        <v>285</v>
      </c>
      <c r="G2901" s="211"/>
      <c r="H2901" s="213" t="s">
        <v>1</v>
      </c>
      <c r="I2901" s="215"/>
      <c r="J2901" s="211"/>
      <c r="K2901" s="211"/>
      <c r="L2901" s="216"/>
      <c r="M2901" s="217"/>
      <c r="N2901" s="218"/>
      <c r="O2901" s="218"/>
      <c r="P2901" s="218"/>
      <c r="Q2901" s="218"/>
      <c r="R2901" s="218"/>
      <c r="S2901" s="218"/>
      <c r="T2901" s="219"/>
      <c r="AT2901" s="220" t="s">
        <v>283</v>
      </c>
      <c r="AU2901" s="220" t="s">
        <v>84</v>
      </c>
      <c r="AV2901" s="13" t="s">
        <v>16</v>
      </c>
      <c r="AW2901" s="13" t="s">
        <v>32</v>
      </c>
      <c r="AX2901" s="13" t="s">
        <v>76</v>
      </c>
      <c r="AY2901" s="220" t="s">
        <v>272</v>
      </c>
    </row>
    <row r="2902" spans="1:65" s="14" customFormat="1" ht="11.25">
      <c r="B2902" s="221"/>
      <c r="C2902" s="222"/>
      <c r="D2902" s="212" t="s">
        <v>283</v>
      </c>
      <c r="E2902" s="223" t="s">
        <v>1</v>
      </c>
      <c r="F2902" s="224" t="s">
        <v>2513</v>
      </c>
      <c r="G2902" s="222"/>
      <c r="H2902" s="225">
        <v>3.4350000000000001</v>
      </c>
      <c r="I2902" s="226"/>
      <c r="J2902" s="222"/>
      <c r="K2902" s="222"/>
      <c r="L2902" s="227"/>
      <c r="M2902" s="228"/>
      <c r="N2902" s="229"/>
      <c r="O2902" s="229"/>
      <c r="P2902" s="229"/>
      <c r="Q2902" s="229"/>
      <c r="R2902" s="229"/>
      <c r="S2902" s="229"/>
      <c r="T2902" s="230"/>
      <c r="AT2902" s="231" t="s">
        <v>283</v>
      </c>
      <c r="AU2902" s="231" t="s">
        <v>84</v>
      </c>
      <c r="AV2902" s="14" t="s">
        <v>84</v>
      </c>
      <c r="AW2902" s="14" t="s">
        <v>32</v>
      </c>
      <c r="AX2902" s="14" t="s">
        <v>16</v>
      </c>
      <c r="AY2902" s="231" t="s">
        <v>272</v>
      </c>
    </row>
    <row r="2903" spans="1:65" s="2" customFormat="1" ht="24.2" customHeight="1">
      <c r="A2903" s="34"/>
      <c r="B2903" s="35"/>
      <c r="C2903" s="192" t="s">
        <v>2514</v>
      </c>
      <c r="D2903" s="192" t="s">
        <v>274</v>
      </c>
      <c r="E2903" s="193" t="s">
        <v>2515</v>
      </c>
      <c r="F2903" s="194" t="s">
        <v>2516</v>
      </c>
      <c r="G2903" s="195" t="s">
        <v>185</v>
      </c>
      <c r="H2903" s="196">
        <v>22.9</v>
      </c>
      <c r="I2903" s="197"/>
      <c r="J2903" s="198">
        <f>ROUND(I2903*H2903,2)</f>
        <v>0</v>
      </c>
      <c r="K2903" s="194" t="s">
        <v>278</v>
      </c>
      <c r="L2903" s="39"/>
      <c r="M2903" s="199" t="s">
        <v>1</v>
      </c>
      <c r="N2903" s="200" t="s">
        <v>41</v>
      </c>
      <c r="O2903" s="71"/>
      <c r="P2903" s="201">
        <f>O2903*H2903</f>
        <v>0</v>
      </c>
      <c r="Q2903" s="201">
        <v>4.8999999999999998E-4</v>
      </c>
      <c r="R2903" s="201">
        <f>Q2903*H2903</f>
        <v>1.1220999999999998E-2</v>
      </c>
      <c r="S2903" s="201">
        <v>0</v>
      </c>
      <c r="T2903" s="202">
        <f>S2903*H2903</f>
        <v>0</v>
      </c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R2903" s="203" t="s">
        <v>279</v>
      </c>
      <c r="AT2903" s="203" t="s">
        <v>274</v>
      </c>
      <c r="AU2903" s="203" t="s">
        <v>84</v>
      </c>
      <c r="AY2903" s="17" t="s">
        <v>272</v>
      </c>
      <c r="BE2903" s="204">
        <f>IF(N2903="základní",J2903,0)</f>
        <v>0</v>
      </c>
      <c r="BF2903" s="204">
        <f>IF(N2903="snížená",J2903,0)</f>
        <v>0</v>
      </c>
      <c r="BG2903" s="204">
        <f>IF(N2903="zákl. přenesená",J2903,0)</f>
        <v>0</v>
      </c>
      <c r="BH2903" s="204">
        <f>IF(N2903="sníž. přenesená",J2903,0)</f>
        <v>0</v>
      </c>
      <c r="BI2903" s="204">
        <f>IF(N2903="nulová",J2903,0)</f>
        <v>0</v>
      </c>
      <c r="BJ2903" s="17" t="s">
        <v>16</v>
      </c>
      <c r="BK2903" s="204">
        <f>ROUND(I2903*H2903,2)</f>
        <v>0</v>
      </c>
      <c r="BL2903" s="17" t="s">
        <v>279</v>
      </c>
      <c r="BM2903" s="203" t="s">
        <v>2517</v>
      </c>
    </row>
    <row r="2904" spans="1:65" s="2" customFormat="1" ht="11.25">
      <c r="A2904" s="34"/>
      <c r="B2904" s="35"/>
      <c r="C2904" s="36"/>
      <c r="D2904" s="205" t="s">
        <v>281</v>
      </c>
      <c r="E2904" s="36"/>
      <c r="F2904" s="206" t="s">
        <v>2518</v>
      </c>
      <c r="G2904" s="36"/>
      <c r="H2904" s="36"/>
      <c r="I2904" s="207"/>
      <c r="J2904" s="36"/>
      <c r="K2904" s="36"/>
      <c r="L2904" s="39"/>
      <c r="M2904" s="208"/>
      <c r="N2904" s="209"/>
      <c r="O2904" s="71"/>
      <c r="P2904" s="71"/>
      <c r="Q2904" s="71"/>
      <c r="R2904" s="71"/>
      <c r="S2904" s="71"/>
      <c r="T2904" s="72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4"/>
      <c r="AE2904" s="34"/>
      <c r="AT2904" s="17" t="s">
        <v>281</v>
      </c>
      <c r="AU2904" s="17" t="s">
        <v>84</v>
      </c>
    </row>
    <row r="2905" spans="1:65" s="13" customFormat="1" ht="22.5">
      <c r="B2905" s="210"/>
      <c r="C2905" s="211"/>
      <c r="D2905" s="212" t="s">
        <v>283</v>
      </c>
      <c r="E2905" s="213" t="s">
        <v>1</v>
      </c>
      <c r="F2905" s="214" t="s">
        <v>2502</v>
      </c>
      <c r="G2905" s="211"/>
      <c r="H2905" s="213" t="s">
        <v>1</v>
      </c>
      <c r="I2905" s="215"/>
      <c r="J2905" s="211"/>
      <c r="K2905" s="211"/>
      <c r="L2905" s="216"/>
      <c r="M2905" s="217"/>
      <c r="N2905" s="218"/>
      <c r="O2905" s="218"/>
      <c r="P2905" s="218"/>
      <c r="Q2905" s="218"/>
      <c r="R2905" s="218"/>
      <c r="S2905" s="218"/>
      <c r="T2905" s="219"/>
      <c r="AT2905" s="220" t="s">
        <v>283</v>
      </c>
      <c r="AU2905" s="220" t="s">
        <v>84</v>
      </c>
      <c r="AV2905" s="13" t="s">
        <v>16</v>
      </c>
      <c r="AW2905" s="13" t="s">
        <v>32</v>
      </c>
      <c r="AX2905" s="13" t="s">
        <v>76</v>
      </c>
      <c r="AY2905" s="220" t="s">
        <v>272</v>
      </c>
    </row>
    <row r="2906" spans="1:65" s="13" customFormat="1" ht="11.25">
      <c r="B2906" s="210"/>
      <c r="C2906" s="211"/>
      <c r="D2906" s="212" t="s">
        <v>283</v>
      </c>
      <c r="E2906" s="213" t="s">
        <v>1</v>
      </c>
      <c r="F2906" s="214" t="s">
        <v>285</v>
      </c>
      <c r="G2906" s="211"/>
      <c r="H2906" s="213" t="s">
        <v>1</v>
      </c>
      <c r="I2906" s="215"/>
      <c r="J2906" s="211"/>
      <c r="K2906" s="211"/>
      <c r="L2906" s="216"/>
      <c r="M2906" s="217"/>
      <c r="N2906" s="218"/>
      <c r="O2906" s="218"/>
      <c r="P2906" s="218"/>
      <c r="Q2906" s="218"/>
      <c r="R2906" s="218"/>
      <c r="S2906" s="218"/>
      <c r="T2906" s="219"/>
      <c r="AT2906" s="220" t="s">
        <v>283</v>
      </c>
      <c r="AU2906" s="220" t="s">
        <v>84</v>
      </c>
      <c r="AV2906" s="13" t="s">
        <v>16</v>
      </c>
      <c r="AW2906" s="13" t="s">
        <v>32</v>
      </c>
      <c r="AX2906" s="13" t="s">
        <v>76</v>
      </c>
      <c r="AY2906" s="220" t="s">
        <v>272</v>
      </c>
    </row>
    <row r="2907" spans="1:65" s="14" customFormat="1" ht="11.25">
      <c r="B2907" s="221"/>
      <c r="C2907" s="222"/>
      <c r="D2907" s="212" t="s">
        <v>283</v>
      </c>
      <c r="E2907" s="223" t="s">
        <v>1</v>
      </c>
      <c r="F2907" s="224" t="s">
        <v>2519</v>
      </c>
      <c r="G2907" s="222"/>
      <c r="H2907" s="225">
        <v>22.9</v>
      </c>
      <c r="I2907" s="226"/>
      <c r="J2907" s="222"/>
      <c r="K2907" s="222"/>
      <c r="L2907" s="227"/>
      <c r="M2907" s="228"/>
      <c r="N2907" s="229"/>
      <c r="O2907" s="229"/>
      <c r="P2907" s="229"/>
      <c r="Q2907" s="229"/>
      <c r="R2907" s="229"/>
      <c r="S2907" s="229"/>
      <c r="T2907" s="230"/>
      <c r="AT2907" s="231" t="s">
        <v>283</v>
      </c>
      <c r="AU2907" s="231" t="s">
        <v>84</v>
      </c>
      <c r="AV2907" s="14" t="s">
        <v>84</v>
      </c>
      <c r="AW2907" s="14" t="s">
        <v>32</v>
      </c>
      <c r="AX2907" s="14" t="s">
        <v>76</v>
      </c>
      <c r="AY2907" s="231" t="s">
        <v>272</v>
      </c>
    </row>
    <row r="2908" spans="1:65" s="2" customFormat="1" ht="24.2" customHeight="1">
      <c r="A2908" s="34"/>
      <c r="B2908" s="35"/>
      <c r="C2908" s="192" t="s">
        <v>2520</v>
      </c>
      <c r="D2908" s="192" t="s">
        <v>274</v>
      </c>
      <c r="E2908" s="193" t="s">
        <v>2521</v>
      </c>
      <c r="F2908" s="194" t="s">
        <v>2522</v>
      </c>
      <c r="G2908" s="195" t="s">
        <v>156</v>
      </c>
      <c r="H2908" s="196">
        <v>50.38</v>
      </c>
      <c r="I2908" s="197"/>
      <c r="J2908" s="198">
        <f>ROUND(I2908*H2908,2)</f>
        <v>0</v>
      </c>
      <c r="K2908" s="194" t="s">
        <v>278</v>
      </c>
      <c r="L2908" s="39"/>
      <c r="M2908" s="199" t="s">
        <v>1</v>
      </c>
      <c r="N2908" s="200" t="s">
        <v>41</v>
      </c>
      <c r="O2908" s="71"/>
      <c r="P2908" s="201">
        <f>O2908*H2908</f>
        <v>0</v>
      </c>
      <c r="Q2908" s="201">
        <v>4.6999999999999999E-4</v>
      </c>
      <c r="R2908" s="201">
        <f>Q2908*H2908</f>
        <v>2.3678600000000001E-2</v>
      </c>
      <c r="S2908" s="201">
        <v>0</v>
      </c>
      <c r="T2908" s="202">
        <f>S2908*H2908</f>
        <v>0</v>
      </c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34"/>
      <c r="AE2908" s="34"/>
      <c r="AR2908" s="203" t="s">
        <v>279</v>
      </c>
      <c r="AT2908" s="203" t="s">
        <v>274</v>
      </c>
      <c r="AU2908" s="203" t="s">
        <v>84</v>
      </c>
      <c r="AY2908" s="17" t="s">
        <v>272</v>
      </c>
      <c r="BE2908" s="204">
        <f>IF(N2908="základní",J2908,0)</f>
        <v>0</v>
      </c>
      <c r="BF2908" s="204">
        <f>IF(N2908="snížená",J2908,0)</f>
        <v>0</v>
      </c>
      <c r="BG2908" s="204">
        <f>IF(N2908="zákl. přenesená",J2908,0)</f>
        <v>0</v>
      </c>
      <c r="BH2908" s="204">
        <f>IF(N2908="sníž. přenesená",J2908,0)</f>
        <v>0</v>
      </c>
      <c r="BI2908" s="204">
        <f>IF(N2908="nulová",J2908,0)</f>
        <v>0</v>
      </c>
      <c r="BJ2908" s="17" t="s">
        <v>16</v>
      </c>
      <c r="BK2908" s="204">
        <f>ROUND(I2908*H2908,2)</f>
        <v>0</v>
      </c>
      <c r="BL2908" s="17" t="s">
        <v>279</v>
      </c>
      <c r="BM2908" s="203" t="s">
        <v>2523</v>
      </c>
    </row>
    <row r="2909" spans="1:65" s="2" customFormat="1" ht="11.25">
      <c r="A2909" s="34"/>
      <c r="B2909" s="35"/>
      <c r="C2909" s="36"/>
      <c r="D2909" s="205" t="s">
        <v>281</v>
      </c>
      <c r="E2909" s="36"/>
      <c r="F2909" s="206" t="s">
        <v>2524</v>
      </c>
      <c r="G2909" s="36"/>
      <c r="H2909" s="36"/>
      <c r="I2909" s="207"/>
      <c r="J2909" s="36"/>
      <c r="K2909" s="36"/>
      <c r="L2909" s="39"/>
      <c r="M2909" s="208"/>
      <c r="N2909" s="209"/>
      <c r="O2909" s="71"/>
      <c r="P2909" s="71"/>
      <c r="Q2909" s="71"/>
      <c r="R2909" s="71"/>
      <c r="S2909" s="71"/>
      <c r="T2909" s="72"/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T2909" s="17" t="s">
        <v>281</v>
      </c>
      <c r="AU2909" s="17" t="s">
        <v>84</v>
      </c>
    </row>
    <row r="2910" spans="1:65" s="13" customFormat="1" ht="22.5">
      <c r="B2910" s="210"/>
      <c r="C2910" s="211"/>
      <c r="D2910" s="212" t="s">
        <v>283</v>
      </c>
      <c r="E2910" s="213" t="s">
        <v>1</v>
      </c>
      <c r="F2910" s="214" t="s">
        <v>2502</v>
      </c>
      <c r="G2910" s="211"/>
      <c r="H2910" s="213" t="s">
        <v>1</v>
      </c>
      <c r="I2910" s="215"/>
      <c r="J2910" s="211"/>
      <c r="K2910" s="211"/>
      <c r="L2910" s="216"/>
      <c r="M2910" s="217"/>
      <c r="N2910" s="218"/>
      <c r="O2910" s="218"/>
      <c r="P2910" s="218"/>
      <c r="Q2910" s="218"/>
      <c r="R2910" s="218"/>
      <c r="S2910" s="218"/>
      <c r="T2910" s="219"/>
      <c r="AT2910" s="220" t="s">
        <v>283</v>
      </c>
      <c r="AU2910" s="220" t="s">
        <v>84</v>
      </c>
      <c r="AV2910" s="13" t="s">
        <v>16</v>
      </c>
      <c r="AW2910" s="13" t="s">
        <v>32</v>
      </c>
      <c r="AX2910" s="13" t="s">
        <v>76</v>
      </c>
      <c r="AY2910" s="220" t="s">
        <v>272</v>
      </c>
    </row>
    <row r="2911" spans="1:65" s="13" customFormat="1" ht="11.25">
      <c r="B2911" s="210"/>
      <c r="C2911" s="211"/>
      <c r="D2911" s="212" t="s">
        <v>283</v>
      </c>
      <c r="E2911" s="213" t="s">
        <v>1</v>
      </c>
      <c r="F2911" s="214" t="s">
        <v>285</v>
      </c>
      <c r="G2911" s="211"/>
      <c r="H2911" s="213" t="s">
        <v>1</v>
      </c>
      <c r="I2911" s="215"/>
      <c r="J2911" s="211"/>
      <c r="K2911" s="211"/>
      <c r="L2911" s="216"/>
      <c r="M2911" s="217"/>
      <c r="N2911" s="218"/>
      <c r="O2911" s="218"/>
      <c r="P2911" s="218"/>
      <c r="Q2911" s="218"/>
      <c r="R2911" s="218"/>
      <c r="S2911" s="218"/>
      <c r="T2911" s="219"/>
      <c r="AT2911" s="220" t="s">
        <v>283</v>
      </c>
      <c r="AU2911" s="220" t="s">
        <v>84</v>
      </c>
      <c r="AV2911" s="13" t="s">
        <v>16</v>
      </c>
      <c r="AW2911" s="13" t="s">
        <v>32</v>
      </c>
      <c r="AX2911" s="13" t="s">
        <v>76</v>
      </c>
      <c r="AY2911" s="220" t="s">
        <v>272</v>
      </c>
    </row>
    <row r="2912" spans="1:65" s="14" customFormat="1" ht="11.25">
      <c r="B2912" s="221"/>
      <c r="C2912" s="222"/>
      <c r="D2912" s="212" t="s">
        <v>283</v>
      </c>
      <c r="E2912" s="223" t="s">
        <v>1</v>
      </c>
      <c r="F2912" s="224" t="s">
        <v>2525</v>
      </c>
      <c r="G2912" s="222"/>
      <c r="H2912" s="225">
        <v>50.38</v>
      </c>
      <c r="I2912" s="226"/>
      <c r="J2912" s="222"/>
      <c r="K2912" s="222"/>
      <c r="L2912" s="227"/>
      <c r="M2912" s="228"/>
      <c r="N2912" s="229"/>
      <c r="O2912" s="229"/>
      <c r="P2912" s="229"/>
      <c r="Q2912" s="229"/>
      <c r="R2912" s="229"/>
      <c r="S2912" s="229"/>
      <c r="T2912" s="230"/>
      <c r="AT2912" s="231" t="s">
        <v>283</v>
      </c>
      <c r="AU2912" s="231" t="s">
        <v>84</v>
      </c>
      <c r="AV2912" s="14" t="s">
        <v>84</v>
      </c>
      <c r="AW2912" s="14" t="s">
        <v>32</v>
      </c>
      <c r="AX2912" s="14" t="s">
        <v>76</v>
      </c>
      <c r="AY2912" s="231" t="s">
        <v>272</v>
      </c>
    </row>
    <row r="2913" spans="1:65" s="12" customFormat="1" ht="22.9" customHeight="1">
      <c r="B2913" s="176"/>
      <c r="C2913" s="177"/>
      <c r="D2913" s="178" t="s">
        <v>75</v>
      </c>
      <c r="E2913" s="190" t="s">
        <v>2526</v>
      </c>
      <c r="F2913" s="190" t="s">
        <v>2527</v>
      </c>
      <c r="G2913" s="177"/>
      <c r="H2913" s="177"/>
      <c r="I2913" s="180"/>
      <c r="J2913" s="191">
        <f>BK2913</f>
        <v>0</v>
      </c>
      <c r="K2913" s="177"/>
      <c r="L2913" s="182"/>
      <c r="M2913" s="183"/>
      <c r="N2913" s="184"/>
      <c r="O2913" s="184"/>
      <c r="P2913" s="185">
        <f>P2914+P2982+P3048+P3428</f>
        <v>0</v>
      </c>
      <c r="Q2913" s="184"/>
      <c r="R2913" s="185">
        <f>R2914+R2982+R3048+R3428</f>
        <v>12.152056039999998</v>
      </c>
      <c r="S2913" s="184"/>
      <c r="T2913" s="186">
        <f>T2914+T2982+T3048+T3428</f>
        <v>85.913949699999975</v>
      </c>
      <c r="AR2913" s="187" t="s">
        <v>16</v>
      </c>
      <c r="AT2913" s="188" t="s">
        <v>75</v>
      </c>
      <c r="AU2913" s="188" t="s">
        <v>16</v>
      </c>
      <c r="AY2913" s="187" t="s">
        <v>272</v>
      </c>
      <c r="BK2913" s="189">
        <f>BK2914+BK2982+BK3048+BK3428</f>
        <v>0</v>
      </c>
    </row>
    <row r="2914" spans="1:65" s="12" customFormat="1" ht="20.85" customHeight="1">
      <c r="B2914" s="176"/>
      <c r="C2914" s="177"/>
      <c r="D2914" s="178" t="s">
        <v>75</v>
      </c>
      <c r="E2914" s="190" t="s">
        <v>1024</v>
      </c>
      <c r="F2914" s="190" t="s">
        <v>2528</v>
      </c>
      <c r="G2914" s="177"/>
      <c r="H2914" s="177"/>
      <c r="I2914" s="180"/>
      <c r="J2914" s="191">
        <f>BK2914</f>
        <v>0</v>
      </c>
      <c r="K2914" s="177"/>
      <c r="L2914" s="182"/>
      <c r="M2914" s="183"/>
      <c r="N2914" s="184"/>
      <c r="O2914" s="184"/>
      <c r="P2914" s="185">
        <f>SUM(P2915:P2981)</f>
        <v>0</v>
      </c>
      <c r="Q2914" s="184"/>
      <c r="R2914" s="185">
        <f>SUM(R2915:R2981)</f>
        <v>0.2361645</v>
      </c>
      <c r="S2914" s="184"/>
      <c r="T2914" s="186">
        <f>SUM(T2915:T2981)</f>
        <v>0</v>
      </c>
      <c r="AR2914" s="187" t="s">
        <v>16</v>
      </c>
      <c r="AT2914" s="188" t="s">
        <v>75</v>
      </c>
      <c r="AU2914" s="188" t="s">
        <v>84</v>
      </c>
      <c r="AY2914" s="187" t="s">
        <v>272</v>
      </c>
      <c r="BK2914" s="189">
        <f>SUM(BK2915:BK2981)</f>
        <v>0</v>
      </c>
    </row>
    <row r="2915" spans="1:65" s="2" customFormat="1" ht="37.9" customHeight="1">
      <c r="A2915" s="34"/>
      <c r="B2915" s="35"/>
      <c r="C2915" s="192" t="s">
        <v>2529</v>
      </c>
      <c r="D2915" s="192" t="s">
        <v>274</v>
      </c>
      <c r="E2915" s="193" t="s">
        <v>2530</v>
      </c>
      <c r="F2915" s="194" t="s">
        <v>2531</v>
      </c>
      <c r="G2915" s="195" t="s">
        <v>156</v>
      </c>
      <c r="H2915" s="196">
        <v>1285.94</v>
      </c>
      <c r="I2915" s="197"/>
      <c r="J2915" s="198">
        <f>ROUND(I2915*H2915,2)</f>
        <v>0</v>
      </c>
      <c r="K2915" s="194" t="s">
        <v>278</v>
      </c>
      <c r="L2915" s="39"/>
      <c r="M2915" s="199" t="s">
        <v>1</v>
      </c>
      <c r="N2915" s="200" t="s">
        <v>41</v>
      </c>
      <c r="O2915" s="71"/>
      <c r="P2915" s="201">
        <f>O2915*H2915</f>
        <v>0</v>
      </c>
      <c r="Q2915" s="201">
        <v>0</v>
      </c>
      <c r="R2915" s="201">
        <f>Q2915*H2915</f>
        <v>0</v>
      </c>
      <c r="S2915" s="201">
        <v>0</v>
      </c>
      <c r="T2915" s="202">
        <f>S2915*H2915</f>
        <v>0</v>
      </c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R2915" s="203" t="s">
        <v>279</v>
      </c>
      <c r="AT2915" s="203" t="s">
        <v>274</v>
      </c>
      <c r="AU2915" s="203" t="s">
        <v>291</v>
      </c>
      <c r="AY2915" s="17" t="s">
        <v>272</v>
      </c>
      <c r="BE2915" s="204">
        <f>IF(N2915="základní",J2915,0)</f>
        <v>0</v>
      </c>
      <c r="BF2915" s="204">
        <f>IF(N2915="snížená",J2915,0)</f>
        <v>0</v>
      </c>
      <c r="BG2915" s="204">
        <f>IF(N2915="zákl. přenesená",J2915,0)</f>
        <v>0</v>
      </c>
      <c r="BH2915" s="204">
        <f>IF(N2915="sníž. přenesená",J2915,0)</f>
        <v>0</v>
      </c>
      <c r="BI2915" s="204">
        <f>IF(N2915="nulová",J2915,0)</f>
        <v>0</v>
      </c>
      <c r="BJ2915" s="17" t="s">
        <v>16</v>
      </c>
      <c r="BK2915" s="204">
        <f>ROUND(I2915*H2915,2)</f>
        <v>0</v>
      </c>
      <c r="BL2915" s="17" t="s">
        <v>279</v>
      </c>
      <c r="BM2915" s="203" t="s">
        <v>2532</v>
      </c>
    </row>
    <row r="2916" spans="1:65" s="2" customFormat="1" ht="11.25">
      <c r="A2916" s="34"/>
      <c r="B2916" s="35"/>
      <c r="C2916" s="36"/>
      <c r="D2916" s="205" t="s">
        <v>281</v>
      </c>
      <c r="E2916" s="36"/>
      <c r="F2916" s="206" t="s">
        <v>2533</v>
      </c>
      <c r="G2916" s="36"/>
      <c r="H2916" s="36"/>
      <c r="I2916" s="207"/>
      <c r="J2916" s="36"/>
      <c r="K2916" s="36"/>
      <c r="L2916" s="39"/>
      <c r="M2916" s="208"/>
      <c r="N2916" s="209"/>
      <c r="O2916" s="71"/>
      <c r="P2916" s="71"/>
      <c r="Q2916" s="71"/>
      <c r="R2916" s="71"/>
      <c r="S2916" s="71"/>
      <c r="T2916" s="72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4"/>
      <c r="AE2916" s="34"/>
      <c r="AT2916" s="17" t="s">
        <v>281</v>
      </c>
      <c r="AU2916" s="17" t="s">
        <v>291</v>
      </c>
    </row>
    <row r="2917" spans="1:65" s="13" customFormat="1" ht="22.5">
      <c r="B2917" s="210"/>
      <c r="C2917" s="211"/>
      <c r="D2917" s="212" t="s">
        <v>283</v>
      </c>
      <c r="E2917" s="213" t="s">
        <v>1</v>
      </c>
      <c r="F2917" s="214" t="s">
        <v>1977</v>
      </c>
      <c r="G2917" s="211"/>
      <c r="H2917" s="213" t="s">
        <v>1</v>
      </c>
      <c r="I2917" s="215"/>
      <c r="J2917" s="211"/>
      <c r="K2917" s="211"/>
      <c r="L2917" s="216"/>
      <c r="M2917" s="217"/>
      <c r="N2917" s="218"/>
      <c r="O2917" s="218"/>
      <c r="P2917" s="218"/>
      <c r="Q2917" s="218"/>
      <c r="R2917" s="218"/>
      <c r="S2917" s="218"/>
      <c r="T2917" s="219"/>
      <c r="AT2917" s="220" t="s">
        <v>283</v>
      </c>
      <c r="AU2917" s="220" t="s">
        <v>291</v>
      </c>
      <c r="AV2917" s="13" t="s">
        <v>16</v>
      </c>
      <c r="AW2917" s="13" t="s">
        <v>32</v>
      </c>
      <c r="AX2917" s="13" t="s">
        <v>76</v>
      </c>
      <c r="AY2917" s="220" t="s">
        <v>272</v>
      </c>
    </row>
    <row r="2918" spans="1:65" s="13" customFormat="1" ht="11.25">
      <c r="B2918" s="210"/>
      <c r="C2918" s="211"/>
      <c r="D2918" s="212" t="s">
        <v>283</v>
      </c>
      <c r="E2918" s="213" t="s">
        <v>1</v>
      </c>
      <c r="F2918" s="214" t="s">
        <v>285</v>
      </c>
      <c r="G2918" s="211"/>
      <c r="H2918" s="213" t="s">
        <v>1</v>
      </c>
      <c r="I2918" s="215"/>
      <c r="J2918" s="211"/>
      <c r="K2918" s="211"/>
      <c r="L2918" s="216"/>
      <c r="M2918" s="217"/>
      <c r="N2918" s="218"/>
      <c r="O2918" s="218"/>
      <c r="P2918" s="218"/>
      <c r="Q2918" s="218"/>
      <c r="R2918" s="218"/>
      <c r="S2918" s="218"/>
      <c r="T2918" s="219"/>
      <c r="AT2918" s="220" t="s">
        <v>283</v>
      </c>
      <c r="AU2918" s="220" t="s">
        <v>291</v>
      </c>
      <c r="AV2918" s="13" t="s">
        <v>16</v>
      </c>
      <c r="AW2918" s="13" t="s">
        <v>32</v>
      </c>
      <c r="AX2918" s="13" t="s">
        <v>76</v>
      </c>
      <c r="AY2918" s="220" t="s">
        <v>272</v>
      </c>
    </row>
    <row r="2919" spans="1:65" s="13" customFormat="1" ht="22.5">
      <c r="B2919" s="210"/>
      <c r="C2919" s="211"/>
      <c r="D2919" s="212" t="s">
        <v>283</v>
      </c>
      <c r="E2919" s="213" t="s">
        <v>1</v>
      </c>
      <c r="F2919" s="214" t="s">
        <v>2534</v>
      </c>
      <c r="G2919" s="211"/>
      <c r="H2919" s="213" t="s">
        <v>1</v>
      </c>
      <c r="I2919" s="215"/>
      <c r="J2919" s="211"/>
      <c r="K2919" s="211"/>
      <c r="L2919" s="216"/>
      <c r="M2919" s="217"/>
      <c r="N2919" s="218"/>
      <c r="O2919" s="218"/>
      <c r="P2919" s="218"/>
      <c r="Q2919" s="218"/>
      <c r="R2919" s="218"/>
      <c r="S2919" s="218"/>
      <c r="T2919" s="219"/>
      <c r="AT2919" s="220" t="s">
        <v>283</v>
      </c>
      <c r="AU2919" s="220" t="s">
        <v>291</v>
      </c>
      <c r="AV2919" s="13" t="s">
        <v>16</v>
      </c>
      <c r="AW2919" s="13" t="s">
        <v>32</v>
      </c>
      <c r="AX2919" s="13" t="s">
        <v>76</v>
      </c>
      <c r="AY2919" s="220" t="s">
        <v>272</v>
      </c>
    </row>
    <row r="2920" spans="1:65" s="13" customFormat="1" ht="11.25">
      <c r="B2920" s="210"/>
      <c r="C2920" s="211"/>
      <c r="D2920" s="212" t="s">
        <v>283</v>
      </c>
      <c r="E2920" s="213" t="s">
        <v>1</v>
      </c>
      <c r="F2920" s="214" t="s">
        <v>1979</v>
      </c>
      <c r="G2920" s="211"/>
      <c r="H2920" s="213" t="s">
        <v>1</v>
      </c>
      <c r="I2920" s="215"/>
      <c r="J2920" s="211"/>
      <c r="K2920" s="211"/>
      <c r="L2920" s="216"/>
      <c r="M2920" s="217"/>
      <c r="N2920" s="218"/>
      <c r="O2920" s="218"/>
      <c r="P2920" s="218"/>
      <c r="Q2920" s="218"/>
      <c r="R2920" s="218"/>
      <c r="S2920" s="218"/>
      <c r="T2920" s="219"/>
      <c r="AT2920" s="220" t="s">
        <v>283</v>
      </c>
      <c r="AU2920" s="220" t="s">
        <v>291</v>
      </c>
      <c r="AV2920" s="13" t="s">
        <v>16</v>
      </c>
      <c r="AW2920" s="13" t="s">
        <v>32</v>
      </c>
      <c r="AX2920" s="13" t="s">
        <v>76</v>
      </c>
      <c r="AY2920" s="220" t="s">
        <v>272</v>
      </c>
    </row>
    <row r="2921" spans="1:65" s="14" customFormat="1" ht="11.25">
      <c r="B2921" s="221"/>
      <c r="C2921" s="222"/>
      <c r="D2921" s="212" t="s">
        <v>283</v>
      </c>
      <c r="E2921" s="223" t="s">
        <v>1</v>
      </c>
      <c r="F2921" s="224" t="s">
        <v>2535</v>
      </c>
      <c r="G2921" s="222"/>
      <c r="H2921" s="225">
        <v>425.4</v>
      </c>
      <c r="I2921" s="226"/>
      <c r="J2921" s="222"/>
      <c r="K2921" s="222"/>
      <c r="L2921" s="227"/>
      <c r="M2921" s="228"/>
      <c r="N2921" s="229"/>
      <c r="O2921" s="229"/>
      <c r="P2921" s="229"/>
      <c r="Q2921" s="229"/>
      <c r="R2921" s="229"/>
      <c r="S2921" s="229"/>
      <c r="T2921" s="230"/>
      <c r="AT2921" s="231" t="s">
        <v>283</v>
      </c>
      <c r="AU2921" s="231" t="s">
        <v>291</v>
      </c>
      <c r="AV2921" s="14" t="s">
        <v>84</v>
      </c>
      <c r="AW2921" s="14" t="s">
        <v>32</v>
      </c>
      <c r="AX2921" s="14" t="s">
        <v>76</v>
      </c>
      <c r="AY2921" s="231" t="s">
        <v>272</v>
      </c>
    </row>
    <row r="2922" spans="1:65" s="13" customFormat="1" ht="11.25">
      <c r="B2922" s="210"/>
      <c r="C2922" s="211"/>
      <c r="D2922" s="212" t="s">
        <v>283</v>
      </c>
      <c r="E2922" s="213" t="s">
        <v>1</v>
      </c>
      <c r="F2922" s="214" t="s">
        <v>1994</v>
      </c>
      <c r="G2922" s="211"/>
      <c r="H2922" s="213" t="s">
        <v>1</v>
      </c>
      <c r="I2922" s="215"/>
      <c r="J2922" s="211"/>
      <c r="K2922" s="211"/>
      <c r="L2922" s="216"/>
      <c r="M2922" s="217"/>
      <c r="N2922" s="218"/>
      <c r="O2922" s="218"/>
      <c r="P2922" s="218"/>
      <c r="Q2922" s="218"/>
      <c r="R2922" s="218"/>
      <c r="S2922" s="218"/>
      <c r="T2922" s="219"/>
      <c r="AT2922" s="220" t="s">
        <v>283</v>
      </c>
      <c r="AU2922" s="220" t="s">
        <v>291</v>
      </c>
      <c r="AV2922" s="13" t="s">
        <v>16</v>
      </c>
      <c r="AW2922" s="13" t="s">
        <v>32</v>
      </c>
      <c r="AX2922" s="13" t="s">
        <v>76</v>
      </c>
      <c r="AY2922" s="220" t="s">
        <v>272</v>
      </c>
    </row>
    <row r="2923" spans="1:65" s="14" customFormat="1" ht="11.25">
      <c r="B2923" s="221"/>
      <c r="C2923" s="222"/>
      <c r="D2923" s="212" t="s">
        <v>283</v>
      </c>
      <c r="E2923" s="223" t="s">
        <v>1</v>
      </c>
      <c r="F2923" s="224" t="s">
        <v>2535</v>
      </c>
      <c r="G2923" s="222"/>
      <c r="H2923" s="225">
        <v>425.4</v>
      </c>
      <c r="I2923" s="226"/>
      <c r="J2923" s="222"/>
      <c r="K2923" s="222"/>
      <c r="L2923" s="227"/>
      <c r="M2923" s="228"/>
      <c r="N2923" s="229"/>
      <c r="O2923" s="229"/>
      <c r="P2923" s="229"/>
      <c r="Q2923" s="229"/>
      <c r="R2923" s="229"/>
      <c r="S2923" s="229"/>
      <c r="T2923" s="230"/>
      <c r="AT2923" s="231" t="s">
        <v>283</v>
      </c>
      <c r="AU2923" s="231" t="s">
        <v>291</v>
      </c>
      <c r="AV2923" s="14" t="s">
        <v>84</v>
      </c>
      <c r="AW2923" s="14" t="s">
        <v>32</v>
      </c>
      <c r="AX2923" s="14" t="s">
        <v>76</v>
      </c>
      <c r="AY2923" s="231" t="s">
        <v>272</v>
      </c>
    </row>
    <row r="2924" spans="1:65" s="13" customFormat="1" ht="11.25">
      <c r="B2924" s="210"/>
      <c r="C2924" s="211"/>
      <c r="D2924" s="212" t="s">
        <v>283</v>
      </c>
      <c r="E2924" s="213" t="s">
        <v>1</v>
      </c>
      <c r="F2924" s="214" t="s">
        <v>1996</v>
      </c>
      <c r="G2924" s="211"/>
      <c r="H2924" s="213" t="s">
        <v>1</v>
      </c>
      <c r="I2924" s="215"/>
      <c r="J2924" s="211"/>
      <c r="K2924" s="211"/>
      <c r="L2924" s="216"/>
      <c r="M2924" s="217"/>
      <c r="N2924" s="218"/>
      <c r="O2924" s="218"/>
      <c r="P2924" s="218"/>
      <c r="Q2924" s="218"/>
      <c r="R2924" s="218"/>
      <c r="S2924" s="218"/>
      <c r="T2924" s="219"/>
      <c r="AT2924" s="220" t="s">
        <v>283</v>
      </c>
      <c r="AU2924" s="220" t="s">
        <v>291</v>
      </c>
      <c r="AV2924" s="13" t="s">
        <v>16</v>
      </c>
      <c r="AW2924" s="13" t="s">
        <v>32</v>
      </c>
      <c r="AX2924" s="13" t="s">
        <v>76</v>
      </c>
      <c r="AY2924" s="220" t="s">
        <v>272</v>
      </c>
    </row>
    <row r="2925" spans="1:65" s="14" customFormat="1" ht="11.25">
      <c r="B2925" s="221"/>
      <c r="C2925" s="222"/>
      <c r="D2925" s="212" t="s">
        <v>283</v>
      </c>
      <c r="E2925" s="223" t="s">
        <v>1</v>
      </c>
      <c r="F2925" s="224" t="s">
        <v>2536</v>
      </c>
      <c r="G2925" s="222"/>
      <c r="H2925" s="225">
        <v>230.28</v>
      </c>
      <c r="I2925" s="226"/>
      <c r="J2925" s="222"/>
      <c r="K2925" s="222"/>
      <c r="L2925" s="227"/>
      <c r="M2925" s="228"/>
      <c r="N2925" s="229"/>
      <c r="O2925" s="229"/>
      <c r="P2925" s="229"/>
      <c r="Q2925" s="229"/>
      <c r="R2925" s="229"/>
      <c r="S2925" s="229"/>
      <c r="T2925" s="230"/>
      <c r="AT2925" s="231" t="s">
        <v>283</v>
      </c>
      <c r="AU2925" s="231" t="s">
        <v>291</v>
      </c>
      <c r="AV2925" s="14" t="s">
        <v>84</v>
      </c>
      <c r="AW2925" s="14" t="s">
        <v>32</v>
      </c>
      <c r="AX2925" s="14" t="s">
        <v>76</v>
      </c>
      <c r="AY2925" s="231" t="s">
        <v>272</v>
      </c>
    </row>
    <row r="2926" spans="1:65" s="13" customFormat="1" ht="11.25">
      <c r="B2926" s="210"/>
      <c r="C2926" s="211"/>
      <c r="D2926" s="212" t="s">
        <v>283</v>
      </c>
      <c r="E2926" s="213" t="s">
        <v>1</v>
      </c>
      <c r="F2926" s="214" t="s">
        <v>2537</v>
      </c>
      <c r="G2926" s="211"/>
      <c r="H2926" s="213" t="s">
        <v>1</v>
      </c>
      <c r="I2926" s="215"/>
      <c r="J2926" s="211"/>
      <c r="K2926" s="211"/>
      <c r="L2926" s="216"/>
      <c r="M2926" s="217"/>
      <c r="N2926" s="218"/>
      <c r="O2926" s="218"/>
      <c r="P2926" s="218"/>
      <c r="Q2926" s="218"/>
      <c r="R2926" s="218"/>
      <c r="S2926" s="218"/>
      <c r="T2926" s="219"/>
      <c r="AT2926" s="220" t="s">
        <v>283</v>
      </c>
      <c r="AU2926" s="220" t="s">
        <v>291</v>
      </c>
      <c r="AV2926" s="13" t="s">
        <v>16</v>
      </c>
      <c r="AW2926" s="13" t="s">
        <v>32</v>
      </c>
      <c r="AX2926" s="13" t="s">
        <v>76</v>
      </c>
      <c r="AY2926" s="220" t="s">
        <v>272</v>
      </c>
    </row>
    <row r="2927" spans="1:65" s="14" customFormat="1" ht="11.25">
      <c r="B2927" s="221"/>
      <c r="C2927" s="222"/>
      <c r="D2927" s="212" t="s">
        <v>283</v>
      </c>
      <c r="E2927" s="223" t="s">
        <v>1</v>
      </c>
      <c r="F2927" s="224" t="s">
        <v>2538</v>
      </c>
      <c r="G2927" s="222"/>
      <c r="H2927" s="225">
        <v>140.36000000000001</v>
      </c>
      <c r="I2927" s="226"/>
      <c r="J2927" s="222"/>
      <c r="K2927" s="222"/>
      <c r="L2927" s="227"/>
      <c r="M2927" s="228"/>
      <c r="N2927" s="229"/>
      <c r="O2927" s="229"/>
      <c r="P2927" s="229"/>
      <c r="Q2927" s="229"/>
      <c r="R2927" s="229"/>
      <c r="S2927" s="229"/>
      <c r="T2927" s="230"/>
      <c r="AT2927" s="231" t="s">
        <v>283</v>
      </c>
      <c r="AU2927" s="231" t="s">
        <v>291</v>
      </c>
      <c r="AV2927" s="14" t="s">
        <v>84</v>
      </c>
      <c r="AW2927" s="14" t="s">
        <v>32</v>
      </c>
      <c r="AX2927" s="14" t="s">
        <v>76</v>
      </c>
      <c r="AY2927" s="231" t="s">
        <v>272</v>
      </c>
    </row>
    <row r="2928" spans="1:65" s="13" customFormat="1" ht="11.25">
      <c r="B2928" s="210"/>
      <c r="C2928" s="211"/>
      <c r="D2928" s="212" t="s">
        <v>283</v>
      </c>
      <c r="E2928" s="213" t="s">
        <v>1</v>
      </c>
      <c r="F2928" s="214" t="s">
        <v>2539</v>
      </c>
      <c r="G2928" s="211"/>
      <c r="H2928" s="213" t="s">
        <v>1</v>
      </c>
      <c r="I2928" s="215"/>
      <c r="J2928" s="211"/>
      <c r="K2928" s="211"/>
      <c r="L2928" s="216"/>
      <c r="M2928" s="217"/>
      <c r="N2928" s="218"/>
      <c r="O2928" s="218"/>
      <c r="P2928" s="218"/>
      <c r="Q2928" s="218"/>
      <c r="R2928" s="218"/>
      <c r="S2928" s="218"/>
      <c r="T2928" s="219"/>
      <c r="AT2928" s="220" t="s">
        <v>283</v>
      </c>
      <c r="AU2928" s="220" t="s">
        <v>291</v>
      </c>
      <c r="AV2928" s="13" t="s">
        <v>16</v>
      </c>
      <c r="AW2928" s="13" t="s">
        <v>32</v>
      </c>
      <c r="AX2928" s="13" t="s">
        <v>76</v>
      </c>
      <c r="AY2928" s="220" t="s">
        <v>272</v>
      </c>
    </row>
    <row r="2929" spans="1:65" s="14" customFormat="1" ht="11.25">
      <c r="B2929" s="221"/>
      <c r="C2929" s="222"/>
      <c r="D2929" s="212" t="s">
        <v>283</v>
      </c>
      <c r="E2929" s="223" t="s">
        <v>1</v>
      </c>
      <c r="F2929" s="224" t="s">
        <v>2540</v>
      </c>
      <c r="G2929" s="222"/>
      <c r="H2929" s="225">
        <v>64.5</v>
      </c>
      <c r="I2929" s="226"/>
      <c r="J2929" s="222"/>
      <c r="K2929" s="222"/>
      <c r="L2929" s="227"/>
      <c r="M2929" s="228"/>
      <c r="N2929" s="229"/>
      <c r="O2929" s="229"/>
      <c r="P2929" s="229"/>
      <c r="Q2929" s="229"/>
      <c r="R2929" s="229"/>
      <c r="S2929" s="229"/>
      <c r="T2929" s="230"/>
      <c r="AT2929" s="231" t="s">
        <v>283</v>
      </c>
      <c r="AU2929" s="231" t="s">
        <v>291</v>
      </c>
      <c r="AV2929" s="14" t="s">
        <v>84</v>
      </c>
      <c r="AW2929" s="14" t="s">
        <v>32</v>
      </c>
      <c r="AX2929" s="14" t="s">
        <v>76</v>
      </c>
      <c r="AY2929" s="231" t="s">
        <v>272</v>
      </c>
    </row>
    <row r="2930" spans="1:65" s="2" customFormat="1" ht="33" customHeight="1">
      <c r="A2930" s="34"/>
      <c r="B2930" s="35"/>
      <c r="C2930" s="192" t="s">
        <v>2541</v>
      </c>
      <c r="D2930" s="192" t="s">
        <v>274</v>
      </c>
      <c r="E2930" s="193" t="s">
        <v>2542</v>
      </c>
      <c r="F2930" s="194" t="s">
        <v>2543</v>
      </c>
      <c r="G2930" s="195" t="s">
        <v>156</v>
      </c>
      <c r="H2930" s="196">
        <v>77156.399999999994</v>
      </c>
      <c r="I2930" s="197"/>
      <c r="J2930" s="198">
        <f>ROUND(I2930*H2930,2)</f>
        <v>0</v>
      </c>
      <c r="K2930" s="194" t="s">
        <v>278</v>
      </c>
      <c r="L2930" s="39"/>
      <c r="M2930" s="199" t="s">
        <v>1</v>
      </c>
      <c r="N2930" s="200" t="s">
        <v>41</v>
      </c>
      <c r="O2930" s="71"/>
      <c r="P2930" s="201">
        <f>O2930*H2930</f>
        <v>0</v>
      </c>
      <c r="Q2930" s="201">
        <v>0</v>
      </c>
      <c r="R2930" s="201">
        <f>Q2930*H2930</f>
        <v>0</v>
      </c>
      <c r="S2930" s="201">
        <v>0</v>
      </c>
      <c r="T2930" s="202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203" t="s">
        <v>279</v>
      </c>
      <c r="AT2930" s="203" t="s">
        <v>274</v>
      </c>
      <c r="AU2930" s="203" t="s">
        <v>291</v>
      </c>
      <c r="AY2930" s="17" t="s">
        <v>272</v>
      </c>
      <c r="BE2930" s="204">
        <f>IF(N2930="základní",J2930,0)</f>
        <v>0</v>
      </c>
      <c r="BF2930" s="204">
        <f>IF(N2930="snížená",J2930,0)</f>
        <v>0</v>
      </c>
      <c r="BG2930" s="204">
        <f>IF(N2930="zákl. přenesená",J2930,0)</f>
        <v>0</v>
      </c>
      <c r="BH2930" s="204">
        <f>IF(N2930="sníž. přenesená",J2930,0)</f>
        <v>0</v>
      </c>
      <c r="BI2930" s="204">
        <f>IF(N2930="nulová",J2930,0)</f>
        <v>0</v>
      </c>
      <c r="BJ2930" s="17" t="s">
        <v>16</v>
      </c>
      <c r="BK2930" s="204">
        <f>ROUND(I2930*H2930,2)</f>
        <v>0</v>
      </c>
      <c r="BL2930" s="17" t="s">
        <v>279</v>
      </c>
      <c r="BM2930" s="203" t="s">
        <v>2544</v>
      </c>
    </row>
    <row r="2931" spans="1:65" s="2" customFormat="1" ht="11.25">
      <c r="A2931" s="34"/>
      <c r="B2931" s="35"/>
      <c r="C2931" s="36"/>
      <c r="D2931" s="205" t="s">
        <v>281</v>
      </c>
      <c r="E2931" s="36"/>
      <c r="F2931" s="206" t="s">
        <v>2545</v>
      </c>
      <c r="G2931" s="36"/>
      <c r="H2931" s="36"/>
      <c r="I2931" s="207"/>
      <c r="J2931" s="36"/>
      <c r="K2931" s="36"/>
      <c r="L2931" s="39"/>
      <c r="M2931" s="208"/>
      <c r="N2931" s="209"/>
      <c r="O2931" s="71"/>
      <c r="P2931" s="71"/>
      <c r="Q2931" s="71"/>
      <c r="R2931" s="71"/>
      <c r="S2931" s="71"/>
      <c r="T2931" s="72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T2931" s="17" t="s">
        <v>281</v>
      </c>
      <c r="AU2931" s="17" t="s">
        <v>291</v>
      </c>
    </row>
    <row r="2932" spans="1:65" s="13" customFormat="1" ht="11.25">
      <c r="B2932" s="210"/>
      <c r="C2932" s="211"/>
      <c r="D2932" s="212" t="s">
        <v>283</v>
      </c>
      <c r="E2932" s="213" t="s">
        <v>1</v>
      </c>
      <c r="F2932" s="214" t="s">
        <v>2546</v>
      </c>
      <c r="G2932" s="211"/>
      <c r="H2932" s="213" t="s">
        <v>1</v>
      </c>
      <c r="I2932" s="215"/>
      <c r="J2932" s="211"/>
      <c r="K2932" s="211"/>
      <c r="L2932" s="216"/>
      <c r="M2932" s="217"/>
      <c r="N2932" s="218"/>
      <c r="O2932" s="218"/>
      <c r="P2932" s="218"/>
      <c r="Q2932" s="218"/>
      <c r="R2932" s="218"/>
      <c r="S2932" s="218"/>
      <c r="T2932" s="219"/>
      <c r="AT2932" s="220" t="s">
        <v>283</v>
      </c>
      <c r="AU2932" s="220" t="s">
        <v>291</v>
      </c>
      <c r="AV2932" s="13" t="s">
        <v>16</v>
      </c>
      <c r="AW2932" s="13" t="s">
        <v>32</v>
      </c>
      <c r="AX2932" s="13" t="s">
        <v>76</v>
      </c>
      <c r="AY2932" s="220" t="s">
        <v>272</v>
      </c>
    </row>
    <row r="2933" spans="1:65" s="14" customFormat="1" ht="11.25">
      <c r="B2933" s="221"/>
      <c r="C2933" s="222"/>
      <c r="D2933" s="212" t="s">
        <v>283</v>
      </c>
      <c r="E2933" s="223" t="s">
        <v>1</v>
      </c>
      <c r="F2933" s="224" t="s">
        <v>2547</v>
      </c>
      <c r="G2933" s="222"/>
      <c r="H2933" s="225">
        <v>77156.399999999994</v>
      </c>
      <c r="I2933" s="226"/>
      <c r="J2933" s="222"/>
      <c r="K2933" s="222"/>
      <c r="L2933" s="227"/>
      <c r="M2933" s="228"/>
      <c r="N2933" s="229"/>
      <c r="O2933" s="229"/>
      <c r="P2933" s="229"/>
      <c r="Q2933" s="229"/>
      <c r="R2933" s="229"/>
      <c r="S2933" s="229"/>
      <c r="T2933" s="230"/>
      <c r="AT2933" s="231" t="s">
        <v>283</v>
      </c>
      <c r="AU2933" s="231" t="s">
        <v>291</v>
      </c>
      <c r="AV2933" s="14" t="s">
        <v>84</v>
      </c>
      <c r="AW2933" s="14" t="s">
        <v>32</v>
      </c>
      <c r="AX2933" s="14" t="s">
        <v>76</v>
      </c>
      <c r="AY2933" s="231" t="s">
        <v>272</v>
      </c>
    </row>
    <row r="2934" spans="1:65" s="2" customFormat="1" ht="37.9" customHeight="1">
      <c r="A2934" s="34"/>
      <c r="B2934" s="35"/>
      <c r="C2934" s="192" t="s">
        <v>2548</v>
      </c>
      <c r="D2934" s="192" t="s">
        <v>274</v>
      </c>
      <c r="E2934" s="193" t="s">
        <v>2549</v>
      </c>
      <c r="F2934" s="194" t="s">
        <v>2550</v>
      </c>
      <c r="G2934" s="195" t="s">
        <v>156</v>
      </c>
      <c r="H2934" s="196">
        <v>1285.94</v>
      </c>
      <c r="I2934" s="197"/>
      <c r="J2934" s="198">
        <f>ROUND(I2934*H2934,2)</f>
        <v>0</v>
      </c>
      <c r="K2934" s="194" t="s">
        <v>278</v>
      </c>
      <c r="L2934" s="39"/>
      <c r="M2934" s="199" t="s">
        <v>1</v>
      </c>
      <c r="N2934" s="200" t="s">
        <v>41</v>
      </c>
      <c r="O2934" s="71"/>
      <c r="P2934" s="201">
        <f>O2934*H2934</f>
        <v>0</v>
      </c>
      <c r="Q2934" s="201">
        <v>0</v>
      </c>
      <c r="R2934" s="201">
        <f>Q2934*H2934</f>
        <v>0</v>
      </c>
      <c r="S2934" s="201">
        <v>0</v>
      </c>
      <c r="T2934" s="202">
        <f>S2934*H2934</f>
        <v>0</v>
      </c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R2934" s="203" t="s">
        <v>279</v>
      </c>
      <c r="AT2934" s="203" t="s">
        <v>274</v>
      </c>
      <c r="AU2934" s="203" t="s">
        <v>291</v>
      </c>
      <c r="AY2934" s="17" t="s">
        <v>272</v>
      </c>
      <c r="BE2934" s="204">
        <f>IF(N2934="základní",J2934,0)</f>
        <v>0</v>
      </c>
      <c r="BF2934" s="204">
        <f>IF(N2934="snížená",J2934,0)</f>
        <v>0</v>
      </c>
      <c r="BG2934" s="204">
        <f>IF(N2934="zákl. přenesená",J2934,0)</f>
        <v>0</v>
      </c>
      <c r="BH2934" s="204">
        <f>IF(N2934="sníž. přenesená",J2934,0)</f>
        <v>0</v>
      </c>
      <c r="BI2934" s="204">
        <f>IF(N2934="nulová",J2934,0)</f>
        <v>0</v>
      </c>
      <c r="BJ2934" s="17" t="s">
        <v>16</v>
      </c>
      <c r="BK2934" s="204">
        <f>ROUND(I2934*H2934,2)</f>
        <v>0</v>
      </c>
      <c r="BL2934" s="17" t="s">
        <v>279</v>
      </c>
      <c r="BM2934" s="203" t="s">
        <v>2551</v>
      </c>
    </row>
    <row r="2935" spans="1:65" s="2" customFormat="1" ht="11.25">
      <c r="A2935" s="34"/>
      <c r="B2935" s="35"/>
      <c r="C2935" s="36"/>
      <c r="D2935" s="205" t="s">
        <v>281</v>
      </c>
      <c r="E2935" s="36"/>
      <c r="F2935" s="206" t="s">
        <v>2552</v>
      </c>
      <c r="G2935" s="36"/>
      <c r="H2935" s="36"/>
      <c r="I2935" s="207"/>
      <c r="J2935" s="36"/>
      <c r="K2935" s="36"/>
      <c r="L2935" s="39"/>
      <c r="M2935" s="208"/>
      <c r="N2935" s="209"/>
      <c r="O2935" s="71"/>
      <c r="P2935" s="71"/>
      <c r="Q2935" s="71"/>
      <c r="R2935" s="71"/>
      <c r="S2935" s="71"/>
      <c r="T2935" s="72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T2935" s="17" t="s">
        <v>281</v>
      </c>
      <c r="AU2935" s="17" t="s">
        <v>291</v>
      </c>
    </row>
    <row r="2936" spans="1:65" s="2" customFormat="1" ht="24.2" customHeight="1">
      <c r="A2936" s="34"/>
      <c r="B2936" s="35"/>
      <c r="C2936" s="192" t="s">
        <v>2553</v>
      </c>
      <c r="D2936" s="192" t="s">
        <v>274</v>
      </c>
      <c r="E2936" s="193" t="s">
        <v>2554</v>
      </c>
      <c r="F2936" s="194" t="s">
        <v>2555</v>
      </c>
      <c r="G2936" s="195" t="s">
        <v>277</v>
      </c>
      <c r="H2936" s="196">
        <v>138.67500000000001</v>
      </c>
      <c r="I2936" s="197"/>
      <c r="J2936" s="198">
        <f>ROUND(I2936*H2936,2)</f>
        <v>0</v>
      </c>
      <c r="K2936" s="194" t="s">
        <v>278</v>
      </c>
      <c r="L2936" s="39"/>
      <c r="M2936" s="199" t="s">
        <v>1</v>
      </c>
      <c r="N2936" s="200" t="s">
        <v>41</v>
      </c>
      <c r="O2936" s="71"/>
      <c r="P2936" s="201">
        <f>O2936*H2936</f>
        <v>0</v>
      </c>
      <c r="Q2936" s="201">
        <v>0</v>
      </c>
      <c r="R2936" s="201">
        <f>Q2936*H2936</f>
        <v>0</v>
      </c>
      <c r="S2936" s="201">
        <v>0</v>
      </c>
      <c r="T2936" s="202">
        <f>S2936*H2936</f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203" t="s">
        <v>279</v>
      </c>
      <c r="AT2936" s="203" t="s">
        <v>274</v>
      </c>
      <c r="AU2936" s="203" t="s">
        <v>291</v>
      </c>
      <c r="AY2936" s="17" t="s">
        <v>272</v>
      </c>
      <c r="BE2936" s="204">
        <f>IF(N2936="základní",J2936,0)</f>
        <v>0</v>
      </c>
      <c r="BF2936" s="204">
        <f>IF(N2936="snížená",J2936,0)</f>
        <v>0</v>
      </c>
      <c r="BG2936" s="204">
        <f>IF(N2936="zákl. přenesená",J2936,0)</f>
        <v>0</v>
      </c>
      <c r="BH2936" s="204">
        <f>IF(N2936="sníž. přenesená",J2936,0)</f>
        <v>0</v>
      </c>
      <c r="BI2936" s="204">
        <f>IF(N2936="nulová",J2936,0)</f>
        <v>0</v>
      </c>
      <c r="BJ2936" s="17" t="s">
        <v>16</v>
      </c>
      <c r="BK2936" s="204">
        <f>ROUND(I2936*H2936,2)</f>
        <v>0</v>
      </c>
      <c r="BL2936" s="17" t="s">
        <v>279</v>
      </c>
      <c r="BM2936" s="203" t="s">
        <v>2556</v>
      </c>
    </row>
    <row r="2937" spans="1:65" s="2" customFormat="1" ht="11.25">
      <c r="A2937" s="34"/>
      <c r="B2937" s="35"/>
      <c r="C2937" s="36"/>
      <c r="D2937" s="205" t="s">
        <v>281</v>
      </c>
      <c r="E2937" s="36"/>
      <c r="F2937" s="206" t="s">
        <v>2557</v>
      </c>
      <c r="G2937" s="36"/>
      <c r="H2937" s="36"/>
      <c r="I2937" s="207"/>
      <c r="J2937" s="36"/>
      <c r="K2937" s="36"/>
      <c r="L2937" s="39"/>
      <c r="M2937" s="208"/>
      <c r="N2937" s="209"/>
      <c r="O2937" s="71"/>
      <c r="P2937" s="71"/>
      <c r="Q2937" s="71"/>
      <c r="R2937" s="71"/>
      <c r="S2937" s="71"/>
      <c r="T2937" s="72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T2937" s="17" t="s">
        <v>281</v>
      </c>
      <c r="AU2937" s="17" t="s">
        <v>291</v>
      </c>
    </row>
    <row r="2938" spans="1:65" s="13" customFormat="1" ht="22.5">
      <c r="B2938" s="210"/>
      <c r="C2938" s="211"/>
      <c r="D2938" s="212" t="s">
        <v>283</v>
      </c>
      <c r="E2938" s="213" t="s">
        <v>1</v>
      </c>
      <c r="F2938" s="214" t="s">
        <v>1977</v>
      </c>
      <c r="G2938" s="211"/>
      <c r="H2938" s="213" t="s">
        <v>1</v>
      </c>
      <c r="I2938" s="215"/>
      <c r="J2938" s="211"/>
      <c r="K2938" s="211"/>
      <c r="L2938" s="216"/>
      <c r="M2938" s="217"/>
      <c r="N2938" s="218"/>
      <c r="O2938" s="218"/>
      <c r="P2938" s="218"/>
      <c r="Q2938" s="218"/>
      <c r="R2938" s="218"/>
      <c r="S2938" s="218"/>
      <c r="T2938" s="219"/>
      <c r="AT2938" s="220" t="s">
        <v>283</v>
      </c>
      <c r="AU2938" s="220" t="s">
        <v>291</v>
      </c>
      <c r="AV2938" s="13" t="s">
        <v>16</v>
      </c>
      <c r="AW2938" s="13" t="s">
        <v>32</v>
      </c>
      <c r="AX2938" s="13" t="s">
        <v>76</v>
      </c>
      <c r="AY2938" s="220" t="s">
        <v>272</v>
      </c>
    </row>
    <row r="2939" spans="1:65" s="13" customFormat="1" ht="11.25">
      <c r="B2939" s="210"/>
      <c r="C2939" s="211"/>
      <c r="D2939" s="212" t="s">
        <v>283</v>
      </c>
      <c r="E2939" s="213" t="s">
        <v>1</v>
      </c>
      <c r="F2939" s="214" t="s">
        <v>285</v>
      </c>
      <c r="G2939" s="211"/>
      <c r="H2939" s="213" t="s">
        <v>1</v>
      </c>
      <c r="I2939" s="215"/>
      <c r="J2939" s="211"/>
      <c r="K2939" s="211"/>
      <c r="L2939" s="216"/>
      <c r="M2939" s="217"/>
      <c r="N2939" s="218"/>
      <c r="O2939" s="218"/>
      <c r="P2939" s="218"/>
      <c r="Q2939" s="218"/>
      <c r="R2939" s="218"/>
      <c r="S2939" s="218"/>
      <c r="T2939" s="219"/>
      <c r="AT2939" s="220" t="s">
        <v>283</v>
      </c>
      <c r="AU2939" s="220" t="s">
        <v>291</v>
      </c>
      <c r="AV2939" s="13" t="s">
        <v>16</v>
      </c>
      <c r="AW2939" s="13" t="s">
        <v>32</v>
      </c>
      <c r="AX2939" s="13" t="s">
        <v>76</v>
      </c>
      <c r="AY2939" s="220" t="s">
        <v>272</v>
      </c>
    </row>
    <row r="2940" spans="1:65" s="13" customFormat="1" ht="22.5">
      <c r="B2940" s="210"/>
      <c r="C2940" s="211"/>
      <c r="D2940" s="212" t="s">
        <v>283</v>
      </c>
      <c r="E2940" s="213" t="s">
        <v>1</v>
      </c>
      <c r="F2940" s="214" t="s">
        <v>2534</v>
      </c>
      <c r="G2940" s="211"/>
      <c r="H2940" s="213" t="s">
        <v>1</v>
      </c>
      <c r="I2940" s="215"/>
      <c r="J2940" s="211"/>
      <c r="K2940" s="211"/>
      <c r="L2940" s="216"/>
      <c r="M2940" s="217"/>
      <c r="N2940" s="218"/>
      <c r="O2940" s="218"/>
      <c r="P2940" s="218"/>
      <c r="Q2940" s="218"/>
      <c r="R2940" s="218"/>
      <c r="S2940" s="218"/>
      <c r="T2940" s="219"/>
      <c r="AT2940" s="220" t="s">
        <v>283</v>
      </c>
      <c r="AU2940" s="220" t="s">
        <v>291</v>
      </c>
      <c r="AV2940" s="13" t="s">
        <v>16</v>
      </c>
      <c r="AW2940" s="13" t="s">
        <v>32</v>
      </c>
      <c r="AX2940" s="13" t="s">
        <v>76</v>
      </c>
      <c r="AY2940" s="220" t="s">
        <v>272</v>
      </c>
    </row>
    <row r="2941" spans="1:65" s="13" customFormat="1" ht="11.25">
      <c r="B2941" s="210"/>
      <c r="C2941" s="211"/>
      <c r="D2941" s="212" t="s">
        <v>283</v>
      </c>
      <c r="E2941" s="213" t="s">
        <v>1</v>
      </c>
      <c r="F2941" s="214" t="s">
        <v>1994</v>
      </c>
      <c r="G2941" s="211"/>
      <c r="H2941" s="213" t="s">
        <v>1</v>
      </c>
      <c r="I2941" s="215"/>
      <c r="J2941" s="211"/>
      <c r="K2941" s="211"/>
      <c r="L2941" s="216"/>
      <c r="M2941" s="217"/>
      <c r="N2941" s="218"/>
      <c r="O2941" s="218"/>
      <c r="P2941" s="218"/>
      <c r="Q2941" s="218"/>
      <c r="R2941" s="218"/>
      <c r="S2941" s="218"/>
      <c r="T2941" s="219"/>
      <c r="AT2941" s="220" t="s">
        <v>283</v>
      </c>
      <c r="AU2941" s="220" t="s">
        <v>291</v>
      </c>
      <c r="AV2941" s="13" t="s">
        <v>16</v>
      </c>
      <c r="AW2941" s="13" t="s">
        <v>32</v>
      </c>
      <c r="AX2941" s="13" t="s">
        <v>76</v>
      </c>
      <c r="AY2941" s="220" t="s">
        <v>272</v>
      </c>
    </row>
    <row r="2942" spans="1:65" s="14" customFormat="1" ht="11.25">
      <c r="B2942" s="221"/>
      <c r="C2942" s="222"/>
      <c r="D2942" s="212" t="s">
        <v>283</v>
      </c>
      <c r="E2942" s="223" t="s">
        <v>1</v>
      </c>
      <c r="F2942" s="224" t="s">
        <v>2558</v>
      </c>
      <c r="G2942" s="222"/>
      <c r="H2942" s="225">
        <v>96.6</v>
      </c>
      <c r="I2942" s="226"/>
      <c r="J2942" s="222"/>
      <c r="K2942" s="222"/>
      <c r="L2942" s="227"/>
      <c r="M2942" s="228"/>
      <c r="N2942" s="229"/>
      <c r="O2942" s="229"/>
      <c r="P2942" s="229"/>
      <c r="Q2942" s="229"/>
      <c r="R2942" s="229"/>
      <c r="S2942" s="229"/>
      <c r="T2942" s="230"/>
      <c r="AT2942" s="231" t="s">
        <v>283</v>
      </c>
      <c r="AU2942" s="231" t="s">
        <v>291</v>
      </c>
      <c r="AV2942" s="14" t="s">
        <v>84</v>
      </c>
      <c r="AW2942" s="14" t="s">
        <v>32</v>
      </c>
      <c r="AX2942" s="14" t="s">
        <v>76</v>
      </c>
      <c r="AY2942" s="231" t="s">
        <v>272</v>
      </c>
    </row>
    <row r="2943" spans="1:65" s="13" customFormat="1" ht="11.25">
      <c r="B2943" s="210"/>
      <c r="C2943" s="211"/>
      <c r="D2943" s="212" t="s">
        <v>283</v>
      </c>
      <c r="E2943" s="213" t="s">
        <v>1</v>
      </c>
      <c r="F2943" s="214" t="s">
        <v>2559</v>
      </c>
      <c r="G2943" s="211"/>
      <c r="H2943" s="213" t="s">
        <v>1</v>
      </c>
      <c r="I2943" s="215"/>
      <c r="J2943" s="211"/>
      <c r="K2943" s="211"/>
      <c r="L2943" s="216"/>
      <c r="M2943" s="217"/>
      <c r="N2943" s="218"/>
      <c r="O2943" s="218"/>
      <c r="P2943" s="218"/>
      <c r="Q2943" s="218"/>
      <c r="R2943" s="218"/>
      <c r="S2943" s="218"/>
      <c r="T2943" s="219"/>
      <c r="AT2943" s="220" t="s">
        <v>283</v>
      </c>
      <c r="AU2943" s="220" t="s">
        <v>291</v>
      </c>
      <c r="AV2943" s="13" t="s">
        <v>16</v>
      </c>
      <c r="AW2943" s="13" t="s">
        <v>32</v>
      </c>
      <c r="AX2943" s="13" t="s">
        <v>76</v>
      </c>
      <c r="AY2943" s="220" t="s">
        <v>272</v>
      </c>
    </row>
    <row r="2944" spans="1:65" s="14" customFormat="1" ht="11.25">
      <c r="B2944" s="221"/>
      <c r="C2944" s="222"/>
      <c r="D2944" s="212" t="s">
        <v>283</v>
      </c>
      <c r="E2944" s="223" t="s">
        <v>1</v>
      </c>
      <c r="F2944" s="224" t="s">
        <v>2560</v>
      </c>
      <c r="G2944" s="222"/>
      <c r="H2944" s="225">
        <v>42.075000000000003</v>
      </c>
      <c r="I2944" s="226"/>
      <c r="J2944" s="222"/>
      <c r="K2944" s="222"/>
      <c r="L2944" s="227"/>
      <c r="M2944" s="228"/>
      <c r="N2944" s="229"/>
      <c r="O2944" s="229"/>
      <c r="P2944" s="229"/>
      <c r="Q2944" s="229"/>
      <c r="R2944" s="229"/>
      <c r="S2944" s="229"/>
      <c r="T2944" s="230"/>
      <c r="AT2944" s="231" t="s">
        <v>283</v>
      </c>
      <c r="AU2944" s="231" t="s">
        <v>291</v>
      </c>
      <c r="AV2944" s="14" t="s">
        <v>84</v>
      </c>
      <c r="AW2944" s="14" t="s">
        <v>32</v>
      </c>
      <c r="AX2944" s="14" t="s">
        <v>76</v>
      </c>
      <c r="AY2944" s="231" t="s">
        <v>272</v>
      </c>
    </row>
    <row r="2945" spans="1:65" s="2" customFormat="1" ht="33" customHeight="1">
      <c r="A2945" s="34"/>
      <c r="B2945" s="35"/>
      <c r="C2945" s="192" t="s">
        <v>2561</v>
      </c>
      <c r="D2945" s="192" t="s">
        <v>274</v>
      </c>
      <c r="E2945" s="193" t="s">
        <v>2562</v>
      </c>
      <c r="F2945" s="194" t="s">
        <v>2563</v>
      </c>
      <c r="G2945" s="195" t="s">
        <v>277</v>
      </c>
      <c r="H2945" s="196">
        <v>2080.125</v>
      </c>
      <c r="I2945" s="197"/>
      <c r="J2945" s="198">
        <f>ROUND(I2945*H2945,2)</f>
        <v>0</v>
      </c>
      <c r="K2945" s="194" t="s">
        <v>278</v>
      </c>
      <c r="L2945" s="39"/>
      <c r="M2945" s="199" t="s">
        <v>1</v>
      </c>
      <c r="N2945" s="200" t="s">
        <v>41</v>
      </c>
      <c r="O2945" s="71"/>
      <c r="P2945" s="201">
        <f>O2945*H2945</f>
        <v>0</v>
      </c>
      <c r="Q2945" s="201">
        <v>0</v>
      </c>
      <c r="R2945" s="201">
        <f>Q2945*H2945</f>
        <v>0</v>
      </c>
      <c r="S2945" s="201">
        <v>0</v>
      </c>
      <c r="T2945" s="202">
        <f>S2945*H2945</f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203" t="s">
        <v>279</v>
      </c>
      <c r="AT2945" s="203" t="s">
        <v>274</v>
      </c>
      <c r="AU2945" s="203" t="s">
        <v>291</v>
      </c>
      <c r="AY2945" s="17" t="s">
        <v>272</v>
      </c>
      <c r="BE2945" s="204">
        <f>IF(N2945="základní",J2945,0)</f>
        <v>0</v>
      </c>
      <c r="BF2945" s="204">
        <f>IF(N2945="snížená",J2945,0)</f>
        <v>0</v>
      </c>
      <c r="BG2945" s="204">
        <f>IF(N2945="zákl. přenesená",J2945,0)</f>
        <v>0</v>
      </c>
      <c r="BH2945" s="204">
        <f>IF(N2945="sníž. přenesená",J2945,0)</f>
        <v>0</v>
      </c>
      <c r="BI2945" s="204">
        <f>IF(N2945="nulová",J2945,0)</f>
        <v>0</v>
      </c>
      <c r="BJ2945" s="17" t="s">
        <v>16</v>
      </c>
      <c r="BK2945" s="204">
        <f>ROUND(I2945*H2945,2)</f>
        <v>0</v>
      </c>
      <c r="BL2945" s="17" t="s">
        <v>279</v>
      </c>
      <c r="BM2945" s="203" t="s">
        <v>2564</v>
      </c>
    </row>
    <row r="2946" spans="1:65" s="2" customFormat="1" ht="11.25">
      <c r="A2946" s="34"/>
      <c r="B2946" s="35"/>
      <c r="C2946" s="36"/>
      <c r="D2946" s="205" t="s">
        <v>281</v>
      </c>
      <c r="E2946" s="36"/>
      <c r="F2946" s="206" t="s">
        <v>2565</v>
      </c>
      <c r="G2946" s="36"/>
      <c r="H2946" s="36"/>
      <c r="I2946" s="207"/>
      <c r="J2946" s="36"/>
      <c r="K2946" s="36"/>
      <c r="L2946" s="39"/>
      <c r="M2946" s="208"/>
      <c r="N2946" s="209"/>
      <c r="O2946" s="71"/>
      <c r="P2946" s="71"/>
      <c r="Q2946" s="71"/>
      <c r="R2946" s="71"/>
      <c r="S2946" s="71"/>
      <c r="T2946" s="72"/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T2946" s="17" t="s">
        <v>281</v>
      </c>
      <c r="AU2946" s="17" t="s">
        <v>291</v>
      </c>
    </row>
    <row r="2947" spans="1:65" s="13" customFormat="1" ht="11.25">
      <c r="B2947" s="210"/>
      <c r="C2947" s="211"/>
      <c r="D2947" s="212" t="s">
        <v>283</v>
      </c>
      <c r="E2947" s="213" t="s">
        <v>1</v>
      </c>
      <c r="F2947" s="214" t="s">
        <v>2546</v>
      </c>
      <c r="G2947" s="211"/>
      <c r="H2947" s="213" t="s">
        <v>1</v>
      </c>
      <c r="I2947" s="215"/>
      <c r="J2947" s="211"/>
      <c r="K2947" s="211"/>
      <c r="L2947" s="216"/>
      <c r="M2947" s="217"/>
      <c r="N2947" s="218"/>
      <c r="O2947" s="218"/>
      <c r="P2947" s="218"/>
      <c r="Q2947" s="218"/>
      <c r="R2947" s="218"/>
      <c r="S2947" s="218"/>
      <c r="T2947" s="219"/>
      <c r="AT2947" s="220" t="s">
        <v>283</v>
      </c>
      <c r="AU2947" s="220" t="s">
        <v>291</v>
      </c>
      <c r="AV2947" s="13" t="s">
        <v>16</v>
      </c>
      <c r="AW2947" s="13" t="s">
        <v>32</v>
      </c>
      <c r="AX2947" s="13" t="s">
        <v>76</v>
      </c>
      <c r="AY2947" s="220" t="s">
        <v>272</v>
      </c>
    </row>
    <row r="2948" spans="1:65" s="14" customFormat="1" ht="11.25">
      <c r="B2948" s="221"/>
      <c r="C2948" s="222"/>
      <c r="D2948" s="212" t="s">
        <v>283</v>
      </c>
      <c r="E2948" s="223" t="s">
        <v>1</v>
      </c>
      <c r="F2948" s="224" t="s">
        <v>2566</v>
      </c>
      <c r="G2948" s="222"/>
      <c r="H2948" s="225">
        <v>2080.125</v>
      </c>
      <c r="I2948" s="226"/>
      <c r="J2948" s="222"/>
      <c r="K2948" s="222"/>
      <c r="L2948" s="227"/>
      <c r="M2948" s="228"/>
      <c r="N2948" s="229"/>
      <c r="O2948" s="229"/>
      <c r="P2948" s="229"/>
      <c r="Q2948" s="229"/>
      <c r="R2948" s="229"/>
      <c r="S2948" s="229"/>
      <c r="T2948" s="230"/>
      <c r="AT2948" s="231" t="s">
        <v>283</v>
      </c>
      <c r="AU2948" s="231" t="s">
        <v>291</v>
      </c>
      <c r="AV2948" s="14" t="s">
        <v>84</v>
      </c>
      <c r="AW2948" s="14" t="s">
        <v>32</v>
      </c>
      <c r="AX2948" s="14" t="s">
        <v>76</v>
      </c>
      <c r="AY2948" s="231" t="s">
        <v>272</v>
      </c>
    </row>
    <row r="2949" spans="1:65" s="2" customFormat="1" ht="33" customHeight="1">
      <c r="A2949" s="34"/>
      <c r="B2949" s="35"/>
      <c r="C2949" s="192" t="s">
        <v>2567</v>
      </c>
      <c r="D2949" s="192" t="s">
        <v>274</v>
      </c>
      <c r="E2949" s="193" t="s">
        <v>2568</v>
      </c>
      <c r="F2949" s="194" t="s">
        <v>2569</v>
      </c>
      <c r="G2949" s="195" t="s">
        <v>277</v>
      </c>
      <c r="H2949" s="196">
        <v>138.67500000000001</v>
      </c>
      <c r="I2949" s="197"/>
      <c r="J2949" s="198">
        <f>ROUND(I2949*H2949,2)</f>
        <v>0</v>
      </c>
      <c r="K2949" s="194" t="s">
        <v>278</v>
      </c>
      <c r="L2949" s="39"/>
      <c r="M2949" s="199" t="s">
        <v>1</v>
      </c>
      <c r="N2949" s="200" t="s">
        <v>41</v>
      </c>
      <c r="O2949" s="71"/>
      <c r="P2949" s="201">
        <f>O2949*H2949</f>
        <v>0</v>
      </c>
      <c r="Q2949" s="201">
        <v>0</v>
      </c>
      <c r="R2949" s="201">
        <f>Q2949*H2949</f>
        <v>0</v>
      </c>
      <c r="S2949" s="201">
        <v>0</v>
      </c>
      <c r="T2949" s="202">
        <f>S2949*H2949</f>
        <v>0</v>
      </c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R2949" s="203" t="s">
        <v>279</v>
      </c>
      <c r="AT2949" s="203" t="s">
        <v>274</v>
      </c>
      <c r="AU2949" s="203" t="s">
        <v>291</v>
      </c>
      <c r="AY2949" s="17" t="s">
        <v>272</v>
      </c>
      <c r="BE2949" s="204">
        <f>IF(N2949="základní",J2949,0)</f>
        <v>0</v>
      </c>
      <c r="BF2949" s="204">
        <f>IF(N2949="snížená",J2949,0)</f>
        <v>0</v>
      </c>
      <c r="BG2949" s="204">
        <f>IF(N2949="zákl. přenesená",J2949,0)</f>
        <v>0</v>
      </c>
      <c r="BH2949" s="204">
        <f>IF(N2949="sníž. přenesená",J2949,0)</f>
        <v>0</v>
      </c>
      <c r="BI2949" s="204">
        <f>IF(N2949="nulová",J2949,0)</f>
        <v>0</v>
      </c>
      <c r="BJ2949" s="17" t="s">
        <v>16</v>
      </c>
      <c r="BK2949" s="204">
        <f>ROUND(I2949*H2949,2)</f>
        <v>0</v>
      </c>
      <c r="BL2949" s="17" t="s">
        <v>279</v>
      </c>
      <c r="BM2949" s="203" t="s">
        <v>2570</v>
      </c>
    </row>
    <row r="2950" spans="1:65" s="2" customFormat="1" ht="11.25">
      <c r="A2950" s="34"/>
      <c r="B2950" s="35"/>
      <c r="C2950" s="36"/>
      <c r="D2950" s="205" t="s">
        <v>281</v>
      </c>
      <c r="E2950" s="36"/>
      <c r="F2950" s="206" t="s">
        <v>2571</v>
      </c>
      <c r="G2950" s="36"/>
      <c r="H2950" s="36"/>
      <c r="I2950" s="207"/>
      <c r="J2950" s="36"/>
      <c r="K2950" s="36"/>
      <c r="L2950" s="39"/>
      <c r="M2950" s="208"/>
      <c r="N2950" s="209"/>
      <c r="O2950" s="71"/>
      <c r="P2950" s="71"/>
      <c r="Q2950" s="71"/>
      <c r="R2950" s="71"/>
      <c r="S2950" s="71"/>
      <c r="T2950" s="72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T2950" s="17" t="s">
        <v>281</v>
      </c>
      <c r="AU2950" s="17" t="s">
        <v>291</v>
      </c>
    </row>
    <row r="2951" spans="1:65" s="2" customFormat="1" ht="16.5" customHeight="1">
      <c r="A2951" s="34"/>
      <c r="B2951" s="35"/>
      <c r="C2951" s="192" t="s">
        <v>2572</v>
      </c>
      <c r="D2951" s="192" t="s">
        <v>274</v>
      </c>
      <c r="E2951" s="193" t="s">
        <v>2573</v>
      </c>
      <c r="F2951" s="194" t="s">
        <v>2574</v>
      </c>
      <c r="G2951" s="195" t="s">
        <v>156</v>
      </c>
      <c r="H2951" s="196">
        <v>1293.615</v>
      </c>
      <c r="I2951" s="197"/>
      <c r="J2951" s="198">
        <f>ROUND(I2951*H2951,2)</f>
        <v>0</v>
      </c>
      <c r="K2951" s="194" t="s">
        <v>278</v>
      </c>
      <c r="L2951" s="39"/>
      <c r="M2951" s="199" t="s">
        <v>1</v>
      </c>
      <c r="N2951" s="200" t="s">
        <v>41</v>
      </c>
      <c r="O2951" s="71"/>
      <c r="P2951" s="201">
        <f>O2951*H2951</f>
        <v>0</v>
      </c>
      <c r="Q2951" s="201">
        <v>0</v>
      </c>
      <c r="R2951" s="201">
        <f>Q2951*H2951</f>
        <v>0</v>
      </c>
      <c r="S2951" s="201">
        <v>0</v>
      </c>
      <c r="T2951" s="202">
        <f>S2951*H2951</f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203" t="s">
        <v>279</v>
      </c>
      <c r="AT2951" s="203" t="s">
        <v>274</v>
      </c>
      <c r="AU2951" s="203" t="s">
        <v>291</v>
      </c>
      <c r="AY2951" s="17" t="s">
        <v>272</v>
      </c>
      <c r="BE2951" s="204">
        <f>IF(N2951="základní",J2951,0)</f>
        <v>0</v>
      </c>
      <c r="BF2951" s="204">
        <f>IF(N2951="snížená",J2951,0)</f>
        <v>0</v>
      </c>
      <c r="BG2951" s="204">
        <f>IF(N2951="zákl. přenesená",J2951,0)</f>
        <v>0</v>
      </c>
      <c r="BH2951" s="204">
        <f>IF(N2951="sníž. přenesená",J2951,0)</f>
        <v>0</v>
      </c>
      <c r="BI2951" s="204">
        <f>IF(N2951="nulová",J2951,0)</f>
        <v>0</v>
      </c>
      <c r="BJ2951" s="17" t="s">
        <v>16</v>
      </c>
      <c r="BK2951" s="204">
        <f>ROUND(I2951*H2951,2)</f>
        <v>0</v>
      </c>
      <c r="BL2951" s="17" t="s">
        <v>279</v>
      </c>
      <c r="BM2951" s="203" t="s">
        <v>2575</v>
      </c>
    </row>
    <row r="2952" spans="1:65" s="2" customFormat="1" ht="11.25">
      <c r="A2952" s="34"/>
      <c r="B2952" s="35"/>
      <c r="C2952" s="36"/>
      <c r="D2952" s="205" t="s">
        <v>281</v>
      </c>
      <c r="E2952" s="36"/>
      <c r="F2952" s="206" t="s">
        <v>2576</v>
      </c>
      <c r="G2952" s="36"/>
      <c r="H2952" s="36"/>
      <c r="I2952" s="207"/>
      <c r="J2952" s="36"/>
      <c r="K2952" s="36"/>
      <c r="L2952" s="39"/>
      <c r="M2952" s="208"/>
      <c r="N2952" s="209"/>
      <c r="O2952" s="71"/>
      <c r="P2952" s="71"/>
      <c r="Q2952" s="71"/>
      <c r="R2952" s="71"/>
      <c r="S2952" s="71"/>
      <c r="T2952" s="72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T2952" s="17" t="s">
        <v>281</v>
      </c>
      <c r="AU2952" s="17" t="s">
        <v>291</v>
      </c>
    </row>
    <row r="2953" spans="1:65" s="13" customFormat="1" ht="22.5">
      <c r="B2953" s="210"/>
      <c r="C2953" s="211"/>
      <c r="D2953" s="212" t="s">
        <v>283</v>
      </c>
      <c r="E2953" s="213" t="s">
        <v>1</v>
      </c>
      <c r="F2953" s="214" t="s">
        <v>1977</v>
      </c>
      <c r="G2953" s="211"/>
      <c r="H2953" s="213" t="s">
        <v>1</v>
      </c>
      <c r="I2953" s="215"/>
      <c r="J2953" s="211"/>
      <c r="K2953" s="211"/>
      <c r="L2953" s="216"/>
      <c r="M2953" s="217"/>
      <c r="N2953" s="218"/>
      <c r="O2953" s="218"/>
      <c r="P2953" s="218"/>
      <c r="Q2953" s="218"/>
      <c r="R2953" s="218"/>
      <c r="S2953" s="218"/>
      <c r="T2953" s="219"/>
      <c r="AT2953" s="220" t="s">
        <v>283</v>
      </c>
      <c r="AU2953" s="220" t="s">
        <v>291</v>
      </c>
      <c r="AV2953" s="13" t="s">
        <v>16</v>
      </c>
      <c r="AW2953" s="13" t="s">
        <v>32</v>
      </c>
      <c r="AX2953" s="13" t="s">
        <v>76</v>
      </c>
      <c r="AY2953" s="220" t="s">
        <v>272</v>
      </c>
    </row>
    <row r="2954" spans="1:65" s="13" customFormat="1" ht="11.25">
      <c r="B2954" s="210"/>
      <c r="C2954" s="211"/>
      <c r="D2954" s="212" t="s">
        <v>283</v>
      </c>
      <c r="E2954" s="213" t="s">
        <v>1</v>
      </c>
      <c r="F2954" s="214" t="s">
        <v>285</v>
      </c>
      <c r="G2954" s="211"/>
      <c r="H2954" s="213" t="s">
        <v>1</v>
      </c>
      <c r="I2954" s="215"/>
      <c r="J2954" s="211"/>
      <c r="K2954" s="211"/>
      <c r="L2954" s="216"/>
      <c r="M2954" s="217"/>
      <c r="N2954" s="218"/>
      <c r="O2954" s="218"/>
      <c r="P2954" s="218"/>
      <c r="Q2954" s="218"/>
      <c r="R2954" s="218"/>
      <c r="S2954" s="218"/>
      <c r="T2954" s="219"/>
      <c r="AT2954" s="220" t="s">
        <v>283</v>
      </c>
      <c r="AU2954" s="220" t="s">
        <v>291</v>
      </c>
      <c r="AV2954" s="13" t="s">
        <v>16</v>
      </c>
      <c r="AW2954" s="13" t="s">
        <v>32</v>
      </c>
      <c r="AX2954" s="13" t="s">
        <v>76</v>
      </c>
      <c r="AY2954" s="220" t="s">
        <v>272</v>
      </c>
    </row>
    <row r="2955" spans="1:65" s="13" customFormat="1" ht="22.5">
      <c r="B2955" s="210"/>
      <c r="C2955" s="211"/>
      <c r="D2955" s="212" t="s">
        <v>283</v>
      </c>
      <c r="E2955" s="213" t="s">
        <v>1</v>
      </c>
      <c r="F2955" s="214" t="s">
        <v>2534</v>
      </c>
      <c r="G2955" s="211"/>
      <c r="H2955" s="213" t="s">
        <v>1</v>
      </c>
      <c r="I2955" s="215"/>
      <c r="J2955" s="211"/>
      <c r="K2955" s="211"/>
      <c r="L2955" s="216"/>
      <c r="M2955" s="217"/>
      <c r="N2955" s="218"/>
      <c r="O2955" s="218"/>
      <c r="P2955" s="218"/>
      <c r="Q2955" s="218"/>
      <c r="R2955" s="218"/>
      <c r="S2955" s="218"/>
      <c r="T2955" s="219"/>
      <c r="AT2955" s="220" t="s">
        <v>283</v>
      </c>
      <c r="AU2955" s="220" t="s">
        <v>291</v>
      </c>
      <c r="AV2955" s="13" t="s">
        <v>16</v>
      </c>
      <c r="AW2955" s="13" t="s">
        <v>32</v>
      </c>
      <c r="AX2955" s="13" t="s">
        <v>76</v>
      </c>
      <c r="AY2955" s="220" t="s">
        <v>272</v>
      </c>
    </row>
    <row r="2956" spans="1:65" s="13" customFormat="1" ht="11.25">
      <c r="B2956" s="210"/>
      <c r="C2956" s="211"/>
      <c r="D2956" s="212" t="s">
        <v>283</v>
      </c>
      <c r="E2956" s="213" t="s">
        <v>1</v>
      </c>
      <c r="F2956" s="214" t="s">
        <v>1979</v>
      </c>
      <c r="G2956" s="211"/>
      <c r="H2956" s="213" t="s">
        <v>1</v>
      </c>
      <c r="I2956" s="215"/>
      <c r="J2956" s="211"/>
      <c r="K2956" s="211"/>
      <c r="L2956" s="216"/>
      <c r="M2956" s="217"/>
      <c r="N2956" s="218"/>
      <c r="O2956" s="218"/>
      <c r="P2956" s="218"/>
      <c r="Q2956" s="218"/>
      <c r="R2956" s="218"/>
      <c r="S2956" s="218"/>
      <c r="T2956" s="219"/>
      <c r="AT2956" s="220" t="s">
        <v>283</v>
      </c>
      <c r="AU2956" s="220" t="s">
        <v>291</v>
      </c>
      <c r="AV2956" s="13" t="s">
        <v>16</v>
      </c>
      <c r="AW2956" s="13" t="s">
        <v>32</v>
      </c>
      <c r="AX2956" s="13" t="s">
        <v>76</v>
      </c>
      <c r="AY2956" s="220" t="s">
        <v>272</v>
      </c>
    </row>
    <row r="2957" spans="1:65" s="14" customFormat="1" ht="11.25">
      <c r="B2957" s="221"/>
      <c r="C2957" s="222"/>
      <c r="D2957" s="212" t="s">
        <v>283</v>
      </c>
      <c r="E2957" s="223" t="s">
        <v>1</v>
      </c>
      <c r="F2957" s="224" t="s">
        <v>2577</v>
      </c>
      <c r="G2957" s="222"/>
      <c r="H2957" s="225">
        <v>478.57499999999999</v>
      </c>
      <c r="I2957" s="226"/>
      <c r="J2957" s="222"/>
      <c r="K2957" s="222"/>
      <c r="L2957" s="227"/>
      <c r="M2957" s="228"/>
      <c r="N2957" s="229"/>
      <c r="O2957" s="229"/>
      <c r="P2957" s="229"/>
      <c r="Q2957" s="229"/>
      <c r="R2957" s="229"/>
      <c r="S2957" s="229"/>
      <c r="T2957" s="230"/>
      <c r="AT2957" s="231" t="s">
        <v>283</v>
      </c>
      <c r="AU2957" s="231" t="s">
        <v>291</v>
      </c>
      <c r="AV2957" s="14" t="s">
        <v>84</v>
      </c>
      <c r="AW2957" s="14" t="s">
        <v>32</v>
      </c>
      <c r="AX2957" s="14" t="s">
        <v>76</v>
      </c>
      <c r="AY2957" s="231" t="s">
        <v>272</v>
      </c>
    </row>
    <row r="2958" spans="1:65" s="13" customFormat="1" ht="11.25">
      <c r="B2958" s="210"/>
      <c r="C2958" s="211"/>
      <c r="D2958" s="212" t="s">
        <v>283</v>
      </c>
      <c r="E2958" s="213" t="s">
        <v>1</v>
      </c>
      <c r="F2958" s="214" t="s">
        <v>1994</v>
      </c>
      <c r="G2958" s="211"/>
      <c r="H2958" s="213" t="s">
        <v>1</v>
      </c>
      <c r="I2958" s="215"/>
      <c r="J2958" s="211"/>
      <c r="K2958" s="211"/>
      <c r="L2958" s="216"/>
      <c r="M2958" s="217"/>
      <c r="N2958" s="218"/>
      <c r="O2958" s="218"/>
      <c r="P2958" s="218"/>
      <c r="Q2958" s="218"/>
      <c r="R2958" s="218"/>
      <c r="S2958" s="218"/>
      <c r="T2958" s="219"/>
      <c r="AT2958" s="220" t="s">
        <v>283</v>
      </c>
      <c r="AU2958" s="220" t="s">
        <v>291</v>
      </c>
      <c r="AV2958" s="13" t="s">
        <v>16</v>
      </c>
      <c r="AW2958" s="13" t="s">
        <v>32</v>
      </c>
      <c r="AX2958" s="13" t="s">
        <v>76</v>
      </c>
      <c r="AY2958" s="220" t="s">
        <v>272</v>
      </c>
    </row>
    <row r="2959" spans="1:65" s="14" customFormat="1" ht="11.25">
      <c r="B2959" s="221"/>
      <c r="C2959" s="222"/>
      <c r="D2959" s="212" t="s">
        <v>283</v>
      </c>
      <c r="E2959" s="223" t="s">
        <v>1</v>
      </c>
      <c r="F2959" s="224" t="s">
        <v>2577</v>
      </c>
      <c r="G2959" s="222"/>
      <c r="H2959" s="225">
        <v>478.57499999999999</v>
      </c>
      <c r="I2959" s="226"/>
      <c r="J2959" s="222"/>
      <c r="K2959" s="222"/>
      <c r="L2959" s="227"/>
      <c r="M2959" s="228"/>
      <c r="N2959" s="229"/>
      <c r="O2959" s="229"/>
      <c r="P2959" s="229"/>
      <c r="Q2959" s="229"/>
      <c r="R2959" s="229"/>
      <c r="S2959" s="229"/>
      <c r="T2959" s="230"/>
      <c r="AT2959" s="231" t="s">
        <v>283</v>
      </c>
      <c r="AU2959" s="231" t="s">
        <v>291</v>
      </c>
      <c r="AV2959" s="14" t="s">
        <v>84</v>
      </c>
      <c r="AW2959" s="14" t="s">
        <v>32</v>
      </c>
      <c r="AX2959" s="14" t="s">
        <v>76</v>
      </c>
      <c r="AY2959" s="231" t="s">
        <v>272</v>
      </c>
    </row>
    <row r="2960" spans="1:65" s="13" customFormat="1" ht="11.25">
      <c r="B2960" s="210"/>
      <c r="C2960" s="211"/>
      <c r="D2960" s="212" t="s">
        <v>283</v>
      </c>
      <c r="E2960" s="213" t="s">
        <v>1</v>
      </c>
      <c r="F2960" s="214" t="s">
        <v>1996</v>
      </c>
      <c r="G2960" s="211"/>
      <c r="H2960" s="213" t="s">
        <v>1</v>
      </c>
      <c r="I2960" s="215"/>
      <c r="J2960" s="211"/>
      <c r="K2960" s="211"/>
      <c r="L2960" s="216"/>
      <c r="M2960" s="217"/>
      <c r="N2960" s="218"/>
      <c r="O2960" s="218"/>
      <c r="P2960" s="218"/>
      <c r="Q2960" s="218"/>
      <c r="R2960" s="218"/>
      <c r="S2960" s="218"/>
      <c r="T2960" s="219"/>
      <c r="AT2960" s="220" t="s">
        <v>283</v>
      </c>
      <c r="AU2960" s="220" t="s">
        <v>291</v>
      </c>
      <c r="AV2960" s="13" t="s">
        <v>16</v>
      </c>
      <c r="AW2960" s="13" t="s">
        <v>32</v>
      </c>
      <c r="AX2960" s="13" t="s">
        <v>76</v>
      </c>
      <c r="AY2960" s="220" t="s">
        <v>272</v>
      </c>
    </row>
    <row r="2961" spans="1:65" s="14" customFormat="1" ht="11.25">
      <c r="B2961" s="221"/>
      <c r="C2961" s="222"/>
      <c r="D2961" s="212" t="s">
        <v>283</v>
      </c>
      <c r="E2961" s="223" t="s">
        <v>1</v>
      </c>
      <c r="F2961" s="224" t="s">
        <v>2578</v>
      </c>
      <c r="G2961" s="222"/>
      <c r="H2961" s="225">
        <v>259.065</v>
      </c>
      <c r="I2961" s="226"/>
      <c r="J2961" s="222"/>
      <c r="K2961" s="222"/>
      <c r="L2961" s="227"/>
      <c r="M2961" s="228"/>
      <c r="N2961" s="229"/>
      <c r="O2961" s="229"/>
      <c r="P2961" s="229"/>
      <c r="Q2961" s="229"/>
      <c r="R2961" s="229"/>
      <c r="S2961" s="229"/>
      <c r="T2961" s="230"/>
      <c r="AT2961" s="231" t="s">
        <v>283</v>
      </c>
      <c r="AU2961" s="231" t="s">
        <v>291</v>
      </c>
      <c r="AV2961" s="14" t="s">
        <v>84</v>
      </c>
      <c r="AW2961" s="14" t="s">
        <v>32</v>
      </c>
      <c r="AX2961" s="14" t="s">
        <v>76</v>
      </c>
      <c r="AY2961" s="231" t="s">
        <v>272</v>
      </c>
    </row>
    <row r="2962" spans="1:65" s="13" customFormat="1" ht="11.25">
      <c r="B2962" s="210"/>
      <c r="C2962" s="211"/>
      <c r="D2962" s="212" t="s">
        <v>283</v>
      </c>
      <c r="E2962" s="213" t="s">
        <v>1</v>
      </c>
      <c r="F2962" s="214" t="s">
        <v>2539</v>
      </c>
      <c r="G2962" s="211"/>
      <c r="H2962" s="213" t="s">
        <v>1</v>
      </c>
      <c r="I2962" s="215"/>
      <c r="J2962" s="211"/>
      <c r="K2962" s="211"/>
      <c r="L2962" s="216"/>
      <c r="M2962" s="217"/>
      <c r="N2962" s="218"/>
      <c r="O2962" s="218"/>
      <c r="P2962" s="218"/>
      <c r="Q2962" s="218"/>
      <c r="R2962" s="218"/>
      <c r="S2962" s="218"/>
      <c r="T2962" s="219"/>
      <c r="AT2962" s="220" t="s">
        <v>283</v>
      </c>
      <c r="AU2962" s="220" t="s">
        <v>291</v>
      </c>
      <c r="AV2962" s="13" t="s">
        <v>16</v>
      </c>
      <c r="AW2962" s="13" t="s">
        <v>32</v>
      </c>
      <c r="AX2962" s="13" t="s">
        <v>76</v>
      </c>
      <c r="AY2962" s="220" t="s">
        <v>272</v>
      </c>
    </row>
    <row r="2963" spans="1:65" s="14" customFormat="1" ht="11.25">
      <c r="B2963" s="221"/>
      <c r="C2963" s="222"/>
      <c r="D2963" s="212" t="s">
        <v>283</v>
      </c>
      <c r="E2963" s="223" t="s">
        <v>1</v>
      </c>
      <c r="F2963" s="224" t="s">
        <v>2579</v>
      </c>
      <c r="G2963" s="222"/>
      <c r="H2963" s="225">
        <v>77.400000000000006</v>
      </c>
      <c r="I2963" s="226"/>
      <c r="J2963" s="222"/>
      <c r="K2963" s="222"/>
      <c r="L2963" s="227"/>
      <c r="M2963" s="228"/>
      <c r="N2963" s="229"/>
      <c r="O2963" s="229"/>
      <c r="P2963" s="229"/>
      <c r="Q2963" s="229"/>
      <c r="R2963" s="229"/>
      <c r="S2963" s="229"/>
      <c r="T2963" s="230"/>
      <c r="AT2963" s="231" t="s">
        <v>283</v>
      </c>
      <c r="AU2963" s="231" t="s">
        <v>291</v>
      </c>
      <c r="AV2963" s="14" t="s">
        <v>84</v>
      </c>
      <c r="AW2963" s="14" t="s">
        <v>32</v>
      </c>
      <c r="AX2963" s="14" t="s">
        <v>76</v>
      </c>
      <c r="AY2963" s="231" t="s">
        <v>272</v>
      </c>
    </row>
    <row r="2964" spans="1:65" s="2" customFormat="1" ht="21.75" customHeight="1">
      <c r="A2964" s="34"/>
      <c r="B2964" s="35"/>
      <c r="C2964" s="192" t="s">
        <v>2580</v>
      </c>
      <c r="D2964" s="192" t="s">
        <v>274</v>
      </c>
      <c r="E2964" s="193" t="s">
        <v>2581</v>
      </c>
      <c r="F2964" s="194" t="s">
        <v>2582</v>
      </c>
      <c r="G2964" s="195" t="s">
        <v>156</v>
      </c>
      <c r="H2964" s="196">
        <v>77616.899999999994</v>
      </c>
      <c r="I2964" s="197"/>
      <c r="J2964" s="198">
        <f>ROUND(I2964*H2964,2)</f>
        <v>0</v>
      </c>
      <c r="K2964" s="194" t="s">
        <v>278</v>
      </c>
      <c r="L2964" s="39"/>
      <c r="M2964" s="199" t="s">
        <v>1</v>
      </c>
      <c r="N2964" s="200" t="s">
        <v>41</v>
      </c>
      <c r="O2964" s="71"/>
      <c r="P2964" s="201">
        <f>O2964*H2964</f>
        <v>0</v>
      </c>
      <c r="Q2964" s="201">
        <v>0</v>
      </c>
      <c r="R2964" s="201">
        <f>Q2964*H2964</f>
        <v>0</v>
      </c>
      <c r="S2964" s="201">
        <v>0</v>
      </c>
      <c r="T2964" s="202">
        <f>S2964*H2964</f>
        <v>0</v>
      </c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4"/>
      <c r="AE2964" s="34"/>
      <c r="AR2964" s="203" t="s">
        <v>279</v>
      </c>
      <c r="AT2964" s="203" t="s">
        <v>274</v>
      </c>
      <c r="AU2964" s="203" t="s">
        <v>291</v>
      </c>
      <c r="AY2964" s="17" t="s">
        <v>272</v>
      </c>
      <c r="BE2964" s="204">
        <f>IF(N2964="základní",J2964,0)</f>
        <v>0</v>
      </c>
      <c r="BF2964" s="204">
        <f>IF(N2964="snížená",J2964,0)</f>
        <v>0</v>
      </c>
      <c r="BG2964" s="204">
        <f>IF(N2964="zákl. přenesená",J2964,0)</f>
        <v>0</v>
      </c>
      <c r="BH2964" s="204">
        <f>IF(N2964="sníž. přenesená",J2964,0)</f>
        <v>0</v>
      </c>
      <c r="BI2964" s="204">
        <f>IF(N2964="nulová",J2964,0)</f>
        <v>0</v>
      </c>
      <c r="BJ2964" s="17" t="s">
        <v>16</v>
      </c>
      <c r="BK2964" s="204">
        <f>ROUND(I2964*H2964,2)</f>
        <v>0</v>
      </c>
      <c r="BL2964" s="17" t="s">
        <v>279</v>
      </c>
      <c r="BM2964" s="203" t="s">
        <v>2583</v>
      </c>
    </row>
    <row r="2965" spans="1:65" s="2" customFormat="1" ht="11.25">
      <c r="A2965" s="34"/>
      <c r="B2965" s="35"/>
      <c r="C2965" s="36"/>
      <c r="D2965" s="205" t="s">
        <v>281</v>
      </c>
      <c r="E2965" s="36"/>
      <c r="F2965" s="206" t="s">
        <v>2584</v>
      </c>
      <c r="G2965" s="36"/>
      <c r="H2965" s="36"/>
      <c r="I2965" s="207"/>
      <c r="J2965" s="36"/>
      <c r="K2965" s="36"/>
      <c r="L2965" s="39"/>
      <c r="M2965" s="208"/>
      <c r="N2965" s="209"/>
      <c r="O2965" s="71"/>
      <c r="P2965" s="71"/>
      <c r="Q2965" s="71"/>
      <c r="R2965" s="71"/>
      <c r="S2965" s="71"/>
      <c r="T2965" s="72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4"/>
      <c r="AE2965" s="34"/>
      <c r="AT2965" s="17" t="s">
        <v>281</v>
      </c>
      <c r="AU2965" s="17" t="s">
        <v>291</v>
      </c>
    </row>
    <row r="2966" spans="1:65" s="13" customFormat="1" ht="11.25">
      <c r="B2966" s="210"/>
      <c r="C2966" s="211"/>
      <c r="D2966" s="212" t="s">
        <v>283</v>
      </c>
      <c r="E2966" s="213" t="s">
        <v>1</v>
      </c>
      <c r="F2966" s="214" t="s">
        <v>2546</v>
      </c>
      <c r="G2966" s="211"/>
      <c r="H2966" s="213" t="s">
        <v>1</v>
      </c>
      <c r="I2966" s="215"/>
      <c r="J2966" s="211"/>
      <c r="K2966" s="211"/>
      <c r="L2966" s="216"/>
      <c r="M2966" s="217"/>
      <c r="N2966" s="218"/>
      <c r="O2966" s="218"/>
      <c r="P2966" s="218"/>
      <c r="Q2966" s="218"/>
      <c r="R2966" s="218"/>
      <c r="S2966" s="218"/>
      <c r="T2966" s="219"/>
      <c r="AT2966" s="220" t="s">
        <v>283</v>
      </c>
      <c r="AU2966" s="220" t="s">
        <v>291</v>
      </c>
      <c r="AV2966" s="13" t="s">
        <v>16</v>
      </c>
      <c r="AW2966" s="13" t="s">
        <v>32</v>
      </c>
      <c r="AX2966" s="13" t="s">
        <v>76</v>
      </c>
      <c r="AY2966" s="220" t="s">
        <v>272</v>
      </c>
    </row>
    <row r="2967" spans="1:65" s="14" customFormat="1" ht="11.25">
      <c r="B2967" s="221"/>
      <c r="C2967" s="222"/>
      <c r="D2967" s="212" t="s">
        <v>283</v>
      </c>
      <c r="E2967" s="223" t="s">
        <v>1</v>
      </c>
      <c r="F2967" s="224" t="s">
        <v>2585</v>
      </c>
      <c r="G2967" s="222"/>
      <c r="H2967" s="225">
        <v>77616.899999999994</v>
      </c>
      <c r="I2967" s="226"/>
      <c r="J2967" s="222"/>
      <c r="K2967" s="222"/>
      <c r="L2967" s="227"/>
      <c r="M2967" s="228"/>
      <c r="N2967" s="229"/>
      <c r="O2967" s="229"/>
      <c r="P2967" s="229"/>
      <c r="Q2967" s="229"/>
      <c r="R2967" s="229"/>
      <c r="S2967" s="229"/>
      <c r="T2967" s="230"/>
      <c r="AT2967" s="231" t="s">
        <v>283</v>
      </c>
      <c r="AU2967" s="231" t="s">
        <v>291</v>
      </c>
      <c r="AV2967" s="14" t="s">
        <v>84</v>
      </c>
      <c r="AW2967" s="14" t="s">
        <v>32</v>
      </c>
      <c r="AX2967" s="14" t="s">
        <v>76</v>
      </c>
      <c r="AY2967" s="231" t="s">
        <v>272</v>
      </c>
    </row>
    <row r="2968" spans="1:65" s="2" customFormat="1" ht="21.75" customHeight="1">
      <c r="A2968" s="34"/>
      <c r="B2968" s="35"/>
      <c r="C2968" s="192" t="s">
        <v>2586</v>
      </c>
      <c r="D2968" s="192" t="s">
        <v>274</v>
      </c>
      <c r="E2968" s="193" t="s">
        <v>2587</v>
      </c>
      <c r="F2968" s="194" t="s">
        <v>2588</v>
      </c>
      <c r="G2968" s="195" t="s">
        <v>156</v>
      </c>
      <c r="H2968" s="196">
        <v>1293.615</v>
      </c>
      <c r="I2968" s="197"/>
      <c r="J2968" s="198">
        <f>ROUND(I2968*H2968,2)</f>
        <v>0</v>
      </c>
      <c r="K2968" s="194" t="s">
        <v>278</v>
      </c>
      <c r="L2968" s="39"/>
      <c r="M2968" s="199" t="s">
        <v>1</v>
      </c>
      <c r="N2968" s="200" t="s">
        <v>41</v>
      </c>
      <c r="O2968" s="71"/>
      <c r="P2968" s="201">
        <f>O2968*H2968</f>
        <v>0</v>
      </c>
      <c r="Q2968" s="201">
        <v>0</v>
      </c>
      <c r="R2968" s="201">
        <f>Q2968*H2968</f>
        <v>0</v>
      </c>
      <c r="S2968" s="201">
        <v>0</v>
      </c>
      <c r="T2968" s="202">
        <f>S2968*H2968</f>
        <v>0</v>
      </c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4"/>
      <c r="AE2968" s="34"/>
      <c r="AR2968" s="203" t="s">
        <v>279</v>
      </c>
      <c r="AT2968" s="203" t="s">
        <v>274</v>
      </c>
      <c r="AU2968" s="203" t="s">
        <v>291</v>
      </c>
      <c r="AY2968" s="17" t="s">
        <v>272</v>
      </c>
      <c r="BE2968" s="204">
        <f>IF(N2968="základní",J2968,0)</f>
        <v>0</v>
      </c>
      <c r="BF2968" s="204">
        <f>IF(N2968="snížená",J2968,0)</f>
        <v>0</v>
      </c>
      <c r="BG2968" s="204">
        <f>IF(N2968="zákl. přenesená",J2968,0)</f>
        <v>0</v>
      </c>
      <c r="BH2968" s="204">
        <f>IF(N2968="sníž. přenesená",J2968,0)</f>
        <v>0</v>
      </c>
      <c r="BI2968" s="204">
        <f>IF(N2968="nulová",J2968,0)</f>
        <v>0</v>
      </c>
      <c r="BJ2968" s="17" t="s">
        <v>16</v>
      </c>
      <c r="BK2968" s="204">
        <f>ROUND(I2968*H2968,2)</f>
        <v>0</v>
      </c>
      <c r="BL2968" s="17" t="s">
        <v>279</v>
      </c>
      <c r="BM2968" s="203" t="s">
        <v>2589</v>
      </c>
    </row>
    <row r="2969" spans="1:65" s="2" customFormat="1" ht="11.25">
      <c r="A2969" s="34"/>
      <c r="B2969" s="35"/>
      <c r="C2969" s="36"/>
      <c r="D2969" s="205" t="s">
        <v>281</v>
      </c>
      <c r="E2969" s="36"/>
      <c r="F2969" s="206" t="s">
        <v>2590</v>
      </c>
      <c r="G2969" s="36"/>
      <c r="H2969" s="36"/>
      <c r="I2969" s="207"/>
      <c r="J2969" s="36"/>
      <c r="K2969" s="36"/>
      <c r="L2969" s="39"/>
      <c r="M2969" s="208"/>
      <c r="N2969" s="209"/>
      <c r="O2969" s="71"/>
      <c r="P2969" s="71"/>
      <c r="Q2969" s="71"/>
      <c r="R2969" s="71"/>
      <c r="S2969" s="71"/>
      <c r="T2969" s="72"/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T2969" s="17" t="s">
        <v>281</v>
      </c>
      <c r="AU2969" s="17" t="s">
        <v>291</v>
      </c>
    </row>
    <row r="2970" spans="1:65" s="2" customFormat="1" ht="24.2" customHeight="1">
      <c r="A2970" s="34"/>
      <c r="B2970" s="35"/>
      <c r="C2970" s="192" t="s">
        <v>2591</v>
      </c>
      <c r="D2970" s="192" t="s">
        <v>274</v>
      </c>
      <c r="E2970" s="193" t="s">
        <v>2592</v>
      </c>
      <c r="F2970" s="194" t="s">
        <v>2593</v>
      </c>
      <c r="G2970" s="195" t="s">
        <v>2594</v>
      </c>
      <c r="H2970" s="196">
        <v>30</v>
      </c>
      <c r="I2970" s="197"/>
      <c r="J2970" s="198">
        <f>ROUND(I2970*H2970,2)</f>
        <v>0</v>
      </c>
      <c r="K2970" s="194" t="s">
        <v>278</v>
      </c>
      <c r="L2970" s="39"/>
      <c r="M2970" s="199" t="s">
        <v>1</v>
      </c>
      <c r="N2970" s="200" t="s">
        <v>41</v>
      </c>
      <c r="O2970" s="71"/>
      <c r="P2970" s="201">
        <f>O2970*H2970</f>
        <v>0</v>
      </c>
      <c r="Q2970" s="201">
        <v>0</v>
      </c>
      <c r="R2970" s="201">
        <f>Q2970*H2970</f>
        <v>0</v>
      </c>
      <c r="S2970" s="201">
        <v>0</v>
      </c>
      <c r="T2970" s="202">
        <f>S2970*H2970</f>
        <v>0</v>
      </c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4"/>
      <c r="AE2970" s="34"/>
      <c r="AR2970" s="203" t="s">
        <v>279</v>
      </c>
      <c r="AT2970" s="203" t="s">
        <v>274</v>
      </c>
      <c r="AU2970" s="203" t="s">
        <v>291</v>
      </c>
      <c r="AY2970" s="17" t="s">
        <v>272</v>
      </c>
      <c r="BE2970" s="204">
        <f>IF(N2970="základní",J2970,0)</f>
        <v>0</v>
      </c>
      <c r="BF2970" s="204">
        <f>IF(N2970="snížená",J2970,0)</f>
        <v>0</v>
      </c>
      <c r="BG2970" s="204">
        <f>IF(N2970="zákl. přenesená",J2970,0)</f>
        <v>0</v>
      </c>
      <c r="BH2970" s="204">
        <f>IF(N2970="sníž. přenesená",J2970,0)</f>
        <v>0</v>
      </c>
      <c r="BI2970" s="204">
        <f>IF(N2970="nulová",J2970,0)</f>
        <v>0</v>
      </c>
      <c r="BJ2970" s="17" t="s">
        <v>16</v>
      </c>
      <c r="BK2970" s="204">
        <f>ROUND(I2970*H2970,2)</f>
        <v>0</v>
      </c>
      <c r="BL2970" s="17" t="s">
        <v>279</v>
      </c>
      <c r="BM2970" s="203" t="s">
        <v>2595</v>
      </c>
    </row>
    <row r="2971" spans="1:65" s="2" customFormat="1" ht="11.25">
      <c r="A2971" s="34"/>
      <c r="B2971" s="35"/>
      <c r="C2971" s="36"/>
      <c r="D2971" s="205" t="s">
        <v>281</v>
      </c>
      <c r="E2971" s="36"/>
      <c r="F2971" s="206" t="s">
        <v>2596</v>
      </c>
      <c r="G2971" s="36"/>
      <c r="H2971" s="36"/>
      <c r="I2971" s="207"/>
      <c r="J2971" s="36"/>
      <c r="K2971" s="36"/>
      <c r="L2971" s="39"/>
      <c r="M2971" s="208"/>
      <c r="N2971" s="209"/>
      <c r="O2971" s="71"/>
      <c r="P2971" s="71"/>
      <c r="Q2971" s="71"/>
      <c r="R2971" s="71"/>
      <c r="S2971" s="71"/>
      <c r="T2971" s="72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T2971" s="17" t="s">
        <v>281</v>
      </c>
      <c r="AU2971" s="17" t="s">
        <v>291</v>
      </c>
    </row>
    <row r="2972" spans="1:65" s="13" customFormat="1" ht="11.25">
      <c r="B2972" s="210"/>
      <c r="C2972" s="211"/>
      <c r="D2972" s="212" t="s">
        <v>283</v>
      </c>
      <c r="E2972" s="213" t="s">
        <v>1</v>
      </c>
      <c r="F2972" s="214" t="s">
        <v>2597</v>
      </c>
      <c r="G2972" s="211"/>
      <c r="H2972" s="213" t="s">
        <v>1</v>
      </c>
      <c r="I2972" s="215"/>
      <c r="J2972" s="211"/>
      <c r="K2972" s="211"/>
      <c r="L2972" s="216"/>
      <c r="M2972" s="217"/>
      <c r="N2972" s="218"/>
      <c r="O2972" s="218"/>
      <c r="P2972" s="218"/>
      <c r="Q2972" s="218"/>
      <c r="R2972" s="218"/>
      <c r="S2972" s="218"/>
      <c r="T2972" s="219"/>
      <c r="AT2972" s="220" t="s">
        <v>283</v>
      </c>
      <c r="AU2972" s="220" t="s">
        <v>291</v>
      </c>
      <c r="AV2972" s="13" t="s">
        <v>16</v>
      </c>
      <c r="AW2972" s="13" t="s">
        <v>32</v>
      </c>
      <c r="AX2972" s="13" t="s">
        <v>76</v>
      </c>
      <c r="AY2972" s="220" t="s">
        <v>272</v>
      </c>
    </row>
    <row r="2973" spans="1:65" s="14" customFormat="1" ht="11.25">
      <c r="B2973" s="221"/>
      <c r="C2973" s="222"/>
      <c r="D2973" s="212" t="s">
        <v>283</v>
      </c>
      <c r="E2973" s="223" t="s">
        <v>1</v>
      </c>
      <c r="F2973" s="224" t="s">
        <v>2598</v>
      </c>
      <c r="G2973" s="222"/>
      <c r="H2973" s="225">
        <v>30</v>
      </c>
      <c r="I2973" s="226"/>
      <c r="J2973" s="222"/>
      <c r="K2973" s="222"/>
      <c r="L2973" s="227"/>
      <c r="M2973" s="228"/>
      <c r="N2973" s="229"/>
      <c r="O2973" s="229"/>
      <c r="P2973" s="229"/>
      <c r="Q2973" s="229"/>
      <c r="R2973" s="229"/>
      <c r="S2973" s="229"/>
      <c r="T2973" s="230"/>
      <c r="AT2973" s="231" t="s">
        <v>283</v>
      </c>
      <c r="AU2973" s="231" t="s">
        <v>291</v>
      </c>
      <c r="AV2973" s="14" t="s">
        <v>84</v>
      </c>
      <c r="AW2973" s="14" t="s">
        <v>32</v>
      </c>
      <c r="AX2973" s="14" t="s">
        <v>76</v>
      </c>
      <c r="AY2973" s="231" t="s">
        <v>272</v>
      </c>
    </row>
    <row r="2974" spans="1:65" s="2" customFormat="1" ht="33" customHeight="1">
      <c r="A2974" s="34"/>
      <c r="B2974" s="35"/>
      <c r="C2974" s="192" t="s">
        <v>2599</v>
      </c>
      <c r="D2974" s="192" t="s">
        <v>274</v>
      </c>
      <c r="E2974" s="193" t="s">
        <v>2600</v>
      </c>
      <c r="F2974" s="194" t="s">
        <v>2601</v>
      </c>
      <c r="G2974" s="195" t="s">
        <v>156</v>
      </c>
      <c r="H2974" s="196">
        <v>1816.65</v>
      </c>
      <c r="I2974" s="197"/>
      <c r="J2974" s="198">
        <f>ROUND(I2974*H2974,2)</f>
        <v>0</v>
      </c>
      <c r="K2974" s="194" t="s">
        <v>278</v>
      </c>
      <c r="L2974" s="39"/>
      <c r="M2974" s="199" t="s">
        <v>1</v>
      </c>
      <c r="N2974" s="200" t="s">
        <v>41</v>
      </c>
      <c r="O2974" s="71"/>
      <c r="P2974" s="201">
        <f>O2974*H2974</f>
        <v>0</v>
      </c>
      <c r="Q2974" s="201">
        <v>1.2999999999999999E-4</v>
      </c>
      <c r="R2974" s="201">
        <f>Q2974*H2974</f>
        <v>0.2361645</v>
      </c>
      <c r="S2974" s="201">
        <v>0</v>
      </c>
      <c r="T2974" s="202">
        <f>S2974*H2974</f>
        <v>0</v>
      </c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4"/>
      <c r="AE2974" s="34"/>
      <c r="AR2974" s="203" t="s">
        <v>279</v>
      </c>
      <c r="AT2974" s="203" t="s">
        <v>274</v>
      </c>
      <c r="AU2974" s="203" t="s">
        <v>291</v>
      </c>
      <c r="AY2974" s="17" t="s">
        <v>272</v>
      </c>
      <c r="BE2974" s="204">
        <f>IF(N2974="základní",J2974,0)</f>
        <v>0</v>
      </c>
      <c r="BF2974" s="204">
        <f>IF(N2974="snížená",J2974,0)</f>
        <v>0</v>
      </c>
      <c r="BG2974" s="204">
        <f>IF(N2974="zákl. přenesená",J2974,0)</f>
        <v>0</v>
      </c>
      <c r="BH2974" s="204">
        <f>IF(N2974="sníž. přenesená",J2974,0)</f>
        <v>0</v>
      </c>
      <c r="BI2974" s="204">
        <f>IF(N2974="nulová",J2974,0)</f>
        <v>0</v>
      </c>
      <c r="BJ2974" s="17" t="s">
        <v>16</v>
      </c>
      <c r="BK2974" s="204">
        <f>ROUND(I2974*H2974,2)</f>
        <v>0</v>
      </c>
      <c r="BL2974" s="17" t="s">
        <v>279</v>
      </c>
      <c r="BM2974" s="203" t="s">
        <v>2602</v>
      </c>
    </row>
    <row r="2975" spans="1:65" s="2" customFormat="1" ht="11.25">
      <c r="A2975" s="34"/>
      <c r="B2975" s="35"/>
      <c r="C2975" s="36"/>
      <c r="D2975" s="205" t="s">
        <v>281</v>
      </c>
      <c r="E2975" s="36"/>
      <c r="F2975" s="206" t="s">
        <v>2603</v>
      </c>
      <c r="G2975" s="36"/>
      <c r="H2975" s="36"/>
      <c r="I2975" s="207"/>
      <c r="J2975" s="36"/>
      <c r="K2975" s="36"/>
      <c r="L2975" s="39"/>
      <c r="M2975" s="208"/>
      <c r="N2975" s="209"/>
      <c r="O2975" s="71"/>
      <c r="P2975" s="71"/>
      <c r="Q2975" s="71"/>
      <c r="R2975" s="71"/>
      <c r="S2975" s="71"/>
      <c r="T2975" s="72"/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4"/>
      <c r="AE2975" s="34"/>
      <c r="AT2975" s="17" t="s">
        <v>281</v>
      </c>
      <c r="AU2975" s="17" t="s">
        <v>291</v>
      </c>
    </row>
    <row r="2976" spans="1:65" s="13" customFormat="1" ht="11.25">
      <c r="B2976" s="210"/>
      <c r="C2976" s="211"/>
      <c r="D2976" s="212" t="s">
        <v>283</v>
      </c>
      <c r="E2976" s="213" t="s">
        <v>1</v>
      </c>
      <c r="F2976" s="214" t="s">
        <v>2604</v>
      </c>
      <c r="G2976" s="211"/>
      <c r="H2976" s="213" t="s">
        <v>1</v>
      </c>
      <c r="I2976" s="215"/>
      <c r="J2976" s="211"/>
      <c r="K2976" s="211"/>
      <c r="L2976" s="216"/>
      <c r="M2976" s="217"/>
      <c r="N2976" s="218"/>
      <c r="O2976" s="218"/>
      <c r="P2976" s="218"/>
      <c r="Q2976" s="218"/>
      <c r="R2976" s="218"/>
      <c r="S2976" s="218"/>
      <c r="T2976" s="219"/>
      <c r="AT2976" s="220" t="s">
        <v>283</v>
      </c>
      <c r="AU2976" s="220" t="s">
        <v>291</v>
      </c>
      <c r="AV2976" s="13" t="s">
        <v>16</v>
      </c>
      <c r="AW2976" s="13" t="s">
        <v>32</v>
      </c>
      <c r="AX2976" s="13" t="s">
        <v>76</v>
      </c>
      <c r="AY2976" s="220" t="s">
        <v>272</v>
      </c>
    </row>
    <row r="2977" spans="1:65" s="13" customFormat="1" ht="11.25">
      <c r="B2977" s="210"/>
      <c r="C2977" s="211"/>
      <c r="D2977" s="212" t="s">
        <v>283</v>
      </c>
      <c r="E2977" s="213" t="s">
        <v>1</v>
      </c>
      <c r="F2977" s="214" t="s">
        <v>2605</v>
      </c>
      <c r="G2977" s="211"/>
      <c r="H2977" s="213" t="s">
        <v>1</v>
      </c>
      <c r="I2977" s="215"/>
      <c r="J2977" s="211"/>
      <c r="K2977" s="211"/>
      <c r="L2977" s="216"/>
      <c r="M2977" s="217"/>
      <c r="N2977" s="218"/>
      <c r="O2977" s="218"/>
      <c r="P2977" s="218"/>
      <c r="Q2977" s="218"/>
      <c r="R2977" s="218"/>
      <c r="S2977" s="218"/>
      <c r="T2977" s="219"/>
      <c r="AT2977" s="220" t="s">
        <v>283</v>
      </c>
      <c r="AU2977" s="220" t="s">
        <v>291</v>
      </c>
      <c r="AV2977" s="13" t="s">
        <v>16</v>
      </c>
      <c r="AW2977" s="13" t="s">
        <v>32</v>
      </c>
      <c r="AX2977" s="13" t="s">
        <v>76</v>
      </c>
      <c r="AY2977" s="220" t="s">
        <v>272</v>
      </c>
    </row>
    <row r="2978" spans="1:65" s="13" customFormat="1" ht="11.25">
      <c r="B2978" s="210"/>
      <c r="C2978" s="211"/>
      <c r="D2978" s="212" t="s">
        <v>283</v>
      </c>
      <c r="E2978" s="213" t="s">
        <v>1</v>
      </c>
      <c r="F2978" s="214" t="s">
        <v>2606</v>
      </c>
      <c r="G2978" s="211"/>
      <c r="H2978" s="213" t="s">
        <v>1</v>
      </c>
      <c r="I2978" s="215"/>
      <c r="J2978" s="211"/>
      <c r="K2978" s="211"/>
      <c r="L2978" s="216"/>
      <c r="M2978" s="217"/>
      <c r="N2978" s="218"/>
      <c r="O2978" s="218"/>
      <c r="P2978" s="218"/>
      <c r="Q2978" s="218"/>
      <c r="R2978" s="218"/>
      <c r="S2978" s="218"/>
      <c r="T2978" s="219"/>
      <c r="AT2978" s="220" t="s">
        <v>283</v>
      </c>
      <c r="AU2978" s="220" t="s">
        <v>291</v>
      </c>
      <c r="AV2978" s="13" t="s">
        <v>16</v>
      </c>
      <c r="AW2978" s="13" t="s">
        <v>32</v>
      </c>
      <c r="AX2978" s="13" t="s">
        <v>76</v>
      </c>
      <c r="AY2978" s="220" t="s">
        <v>272</v>
      </c>
    </row>
    <row r="2979" spans="1:65" s="13" customFormat="1" ht="11.25">
      <c r="B2979" s="210"/>
      <c r="C2979" s="211"/>
      <c r="D2979" s="212" t="s">
        <v>283</v>
      </c>
      <c r="E2979" s="213" t="s">
        <v>1</v>
      </c>
      <c r="F2979" s="214" t="s">
        <v>2607</v>
      </c>
      <c r="G2979" s="211"/>
      <c r="H2979" s="213" t="s">
        <v>1</v>
      </c>
      <c r="I2979" s="215"/>
      <c r="J2979" s="211"/>
      <c r="K2979" s="211"/>
      <c r="L2979" s="216"/>
      <c r="M2979" s="217"/>
      <c r="N2979" s="218"/>
      <c r="O2979" s="218"/>
      <c r="P2979" s="218"/>
      <c r="Q2979" s="218"/>
      <c r="R2979" s="218"/>
      <c r="S2979" s="218"/>
      <c r="T2979" s="219"/>
      <c r="AT2979" s="220" t="s">
        <v>283</v>
      </c>
      <c r="AU2979" s="220" t="s">
        <v>291</v>
      </c>
      <c r="AV2979" s="13" t="s">
        <v>16</v>
      </c>
      <c r="AW2979" s="13" t="s">
        <v>32</v>
      </c>
      <c r="AX2979" s="13" t="s">
        <v>76</v>
      </c>
      <c r="AY2979" s="220" t="s">
        <v>272</v>
      </c>
    </row>
    <row r="2980" spans="1:65" s="13" customFormat="1" ht="11.25">
      <c r="B2980" s="210"/>
      <c r="C2980" s="211"/>
      <c r="D2980" s="212" t="s">
        <v>283</v>
      </c>
      <c r="E2980" s="213" t="s">
        <v>1</v>
      </c>
      <c r="F2980" s="214" t="s">
        <v>285</v>
      </c>
      <c r="G2980" s="211"/>
      <c r="H2980" s="213" t="s">
        <v>1</v>
      </c>
      <c r="I2980" s="215"/>
      <c r="J2980" s="211"/>
      <c r="K2980" s="211"/>
      <c r="L2980" s="216"/>
      <c r="M2980" s="217"/>
      <c r="N2980" s="218"/>
      <c r="O2980" s="218"/>
      <c r="P2980" s="218"/>
      <c r="Q2980" s="218"/>
      <c r="R2980" s="218"/>
      <c r="S2980" s="218"/>
      <c r="T2980" s="219"/>
      <c r="AT2980" s="220" t="s">
        <v>283</v>
      </c>
      <c r="AU2980" s="220" t="s">
        <v>291</v>
      </c>
      <c r="AV2980" s="13" t="s">
        <v>16</v>
      </c>
      <c r="AW2980" s="13" t="s">
        <v>32</v>
      </c>
      <c r="AX2980" s="13" t="s">
        <v>76</v>
      </c>
      <c r="AY2980" s="220" t="s">
        <v>272</v>
      </c>
    </row>
    <row r="2981" spans="1:65" s="14" customFormat="1" ht="11.25">
      <c r="B2981" s="221"/>
      <c r="C2981" s="222"/>
      <c r="D2981" s="212" t="s">
        <v>283</v>
      </c>
      <c r="E2981" s="223" t="s">
        <v>1</v>
      </c>
      <c r="F2981" s="224" t="s">
        <v>2608</v>
      </c>
      <c r="G2981" s="222"/>
      <c r="H2981" s="225">
        <v>1816.65</v>
      </c>
      <c r="I2981" s="226"/>
      <c r="J2981" s="222"/>
      <c r="K2981" s="222"/>
      <c r="L2981" s="227"/>
      <c r="M2981" s="228"/>
      <c r="N2981" s="229"/>
      <c r="O2981" s="229"/>
      <c r="P2981" s="229"/>
      <c r="Q2981" s="229"/>
      <c r="R2981" s="229"/>
      <c r="S2981" s="229"/>
      <c r="T2981" s="230"/>
      <c r="AT2981" s="231" t="s">
        <v>283</v>
      </c>
      <c r="AU2981" s="231" t="s">
        <v>291</v>
      </c>
      <c r="AV2981" s="14" t="s">
        <v>84</v>
      </c>
      <c r="AW2981" s="14" t="s">
        <v>32</v>
      </c>
      <c r="AX2981" s="14" t="s">
        <v>76</v>
      </c>
      <c r="AY2981" s="231" t="s">
        <v>272</v>
      </c>
    </row>
    <row r="2982" spans="1:65" s="12" customFormat="1" ht="20.85" customHeight="1">
      <c r="B2982" s="176"/>
      <c r="C2982" s="177"/>
      <c r="D2982" s="178" t="s">
        <v>75</v>
      </c>
      <c r="E2982" s="190" t="s">
        <v>1034</v>
      </c>
      <c r="F2982" s="190" t="s">
        <v>2609</v>
      </c>
      <c r="G2982" s="177"/>
      <c r="H2982" s="177"/>
      <c r="I2982" s="180"/>
      <c r="J2982" s="191">
        <f>BK2982</f>
        <v>0</v>
      </c>
      <c r="K2982" s="177"/>
      <c r="L2982" s="182"/>
      <c r="M2982" s="183"/>
      <c r="N2982" s="184"/>
      <c r="O2982" s="184"/>
      <c r="P2982" s="185">
        <f>SUM(P2983:P3047)</f>
        <v>0</v>
      </c>
      <c r="Q2982" s="184"/>
      <c r="R2982" s="185">
        <f>SUM(R2983:R3047)</f>
        <v>7.0410686399999998</v>
      </c>
      <c r="S2982" s="184"/>
      <c r="T2982" s="186">
        <f>SUM(T2983:T3047)</f>
        <v>0</v>
      </c>
      <c r="AR2982" s="187" t="s">
        <v>16</v>
      </c>
      <c r="AT2982" s="188" t="s">
        <v>75</v>
      </c>
      <c r="AU2982" s="188" t="s">
        <v>84</v>
      </c>
      <c r="AY2982" s="187" t="s">
        <v>272</v>
      </c>
      <c r="BK2982" s="189">
        <f>SUM(BK2983:BK3047)</f>
        <v>0</v>
      </c>
    </row>
    <row r="2983" spans="1:65" s="2" customFormat="1" ht="24.2" customHeight="1">
      <c r="A2983" s="34"/>
      <c r="B2983" s="35"/>
      <c r="C2983" s="192" t="s">
        <v>2610</v>
      </c>
      <c r="D2983" s="192" t="s">
        <v>274</v>
      </c>
      <c r="E2983" s="193" t="s">
        <v>2611</v>
      </c>
      <c r="F2983" s="194" t="s">
        <v>2612</v>
      </c>
      <c r="G2983" s="195" t="s">
        <v>156</v>
      </c>
      <c r="H2983" s="196">
        <v>1816.65</v>
      </c>
      <c r="I2983" s="197"/>
      <c r="J2983" s="198">
        <f>ROUND(I2983*H2983,2)</f>
        <v>0</v>
      </c>
      <c r="K2983" s="194" t="s">
        <v>278</v>
      </c>
      <c r="L2983" s="39"/>
      <c r="M2983" s="199" t="s">
        <v>1</v>
      </c>
      <c r="N2983" s="200" t="s">
        <v>41</v>
      </c>
      <c r="O2983" s="71"/>
      <c r="P2983" s="201">
        <f>O2983*H2983</f>
        <v>0</v>
      </c>
      <c r="Q2983" s="201">
        <v>4.0000000000000003E-5</v>
      </c>
      <c r="R2983" s="201">
        <f>Q2983*H2983</f>
        <v>7.2666000000000008E-2</v>
      </c>
      <c r="S2983" s="201">
        <v>0</v>
      </c>
      <c r="T2983" s="202">
        <f>S2983*H2983</f>
        <v>0</v>
      </c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R2983" s="203" t="s">
        <v>279</v>
      </c>
      <c r="AT2983" s="203" t="s">
        <v>274</v>
      </c>
      <c r="AU2983" s="203" t="s">
        <v>291</v>
      </c>
      <c r="AY2983" s="17" t="s">
        <v>272</v>
      </c>
      <c r="BE2983" s="204">
        <f>IF(N2983="základní",J2983,0)</f>
        <v>0</v>
      </c>
      <c r="BF2983" s="204">
        <f>IF(N2983="snížená",J2983,0)</f>
        <v>0</v>
      </c>
      <c r="BG2983" s="204">
        <f>IF(N2983="zákl. přenesená",J2983,0)</f>
        <v>0</v>
      </c>
      <c r="BH2983" s="204">
        <f>IF(N2983="sníž. přenesená",J2983,0)</f>
        <v>0</v>
      </c>
      <c r="BI2983" s="204">
        <f>IF(N2983="nulová",J2983,0)</f>
        <v>0</v>
      </c>
      <c r="BJ2983" s="17" t="s">
        <v>16</v>
      </c>
      <c r="BK2983" s="204">
        <f>ROUND(I2983*H2983,2)</f>
        <v>0</v>
      </c>
      <c r="BL2983" s="17" t="s">
        <v>279</v>
      </c>
      <c r="BM2983" s="203" t="s">
        <v>2613</v>
      </c>
    </row>
    <row r="2984" spans="1:65" s="2" customFormat="1" ht="11.25">
      <c r="A2984" s="34"/>
      <c r="B2984" s="35"/>
      <c r="C2984" s="36"/>
      <c r="D2984" s="205" t="s">
        <v>281</v>
      </c>
      <c r="E2984" s="36"/>
      <c r="F2984" s="206" t="s">
        <v>2614</v>
      </c>
      <c r="G2984" s="36"/>
      <c r="H2984" s="36"/>
      <c r="I2984" s="207"/>
      <c r="J2984" s="36"/>
      <c r="K2984" s="36"/>
      <c r="L2984" s="39"/>
      <c r="M2984" s="208"/>
      <c r="N2984" s="209"/>
      <c r="O2984" s="71"/>
      <c r="P2984" s="71"/>
      <c r="Q2984" s="71"/>
      <c r="R2984" s="71"/>
      <c r="S2984" s="71"/>
      <c r="T2984" s="72"/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T2984" s="17" t="s">
        <v>281</v>
      </c>
      <c r="AU2984" s="17" t="s">
        <v>291</v>
      </c>
    </row>
    <row r="2985" spans="1:65" s="13" customFormat="1" ht="11.25">
      <c r="B2985" s="210"/>
      <c r="C2985" s="211"/>
      <c r="D2985" s="212" t="s">
        <v>283</v>
      </c>
      <c r="E2985" s="213" t="s">
        <v>1</v>
      </c>
      <c r="F2985" s="214" t="s">
        <v>2615</v>
      </c>
      <c r="G2985" s="211"/>
      <c r="H2985" s="213" t="s">
        <v>1</v>
      </c>
      <c r="I2985" s="215"/>
      <c r="J2985" s="211"/>
      <c r="K2985" s="211"/>
      <c r="L2985" s="216"/>
      <c r="M2985" s="217"/>
      <c r="N2985" s="218"/>
      <c r="O2985" s="218"/>
      <c r="P2985" s="218"/>
      <c r="Q2985" s="218"/>
      <c r="R2985" s="218"/>
      <c r="S2985" s="218"/>
      <c r="T2985" s="219"/>
      <c r="AT2985" s="220" t="s">
        <v>283</v>
      </c>
      <c r="AU2985" s="220" t="s">
        <v>291</v>
      </c>
      <c r="AV2985" s="13" t="s">
        <v>16</v>
      </c>
      <c r="AW2985" s="13" t="s">
        <v>32</v>
      </c>
      <c r="AX2985" s="13" t="s">
        <v>76</v>
      </c>
      <c r="AY2985" s="220" t="s">
        <v>272</v>
      </c>
    </row>
    <row r="2986" spans="1:65" s="13" customFormat="1" ht="11.25">
      <c r="B2986" s="210"/>
      <c r="C2986" s="211"/>
      <c r="D2986" s="212" t="s">
        <v>283</v>
      </c>
      <c r="E2986" s="213" t="s">
        <v>1</v>
      </c>
      <c r="F2986" s="214" t="s">
        <v>831</v>
      </c>
      <c r="G2986" s="211"/>
      <c r="H2986" s="213" t="s">
        <v>1</v>
      </c>
      <c r="I2986" s="215"/>
      <c r="J2986" s="211"/>
      <c r="K2986" s="211"/>
      <c r="L2986" s="216"/>
      <c r="M2986" s="217"/>
      <c r="N2986" s="218"/>
      <c r="O2986" s="218"/>
      <c r="P2986" s="218"/>
      <c r="Q2986" s="218"/>
      <c r="R2986" s="218"/>
      <c r="S2986" s="218"/>
      <c r="T2986" s="219"/>
      <c r="AT2986" s="220" t="s">
        <v>283</v>
      </c>
      <c r="AU2986" s="220" t="s">
        <v>291</v>
      </c>
      <c r="AV2986" s="13" t="s">
        <v>16</v>
      </c>
      <c r="AW2986" s="13" t="s">
        <v>32</v>
      </c>
      <c r="AX2986" s="13" t="s">
        <v>76</v>
      </c>
      <c r="AY2986" s="220" t="s">
        <v>272</v>
      </c>
    </row>
    <row r="2987" spans="1:65" s="14" customFormat="1" ht="22.5">
      <c r="B2987" s="221"/>
      <c r="C2987" s="222"/>
      <c r="D2987" s="212" t="s">
        <v>283</v>
      </c>
      <c r="E2987" s="223" t="s">
        <v>1</v>
      </c>
      <c r="F2987" s="224" t="s">
        <v>2616</v>
      </c>
      <c r="G2987" s="222"/>
      <c r="H2987" s="225">
        <v>214</v>
      </c>
      <c r="I2987" s="226"/>
      <c r="J2987" s="222"/>
      <c r="K2987" s="222"/>
      <c r="L2987" s="227"/>
      <c r="M2987" s="228"/>
      <c r="N2987" s="229"/>
      <c r="O2987" s="229"/>
      <c r="P2987" s="229"/>
      <c r="Q2987" s="229"/>
      <c r="R2987" s="229"/>
      <c r="S2987" s="229"/>
      <c r="T2987" s="230"/>
      <c r="AT2987" s="231" t="s">
        <v>283</v>
      </c>
      <c r="AU2987" s="231" t="s">
        <v>291</v>
      </c>
      <c r="AV2987" s="14" t="s">
        <v>84</v>
      </c>
      <c r="AW2987" s="14" t="s">
        <v>32</v>
      </c>
      <c r="AX2987" s="14" t="s">
        <v>76</v>
      </c>
      <c r="AY2987" s="231" t="s">
        <v>272</v>
      </c>
    </row>
    <row r="2988" spans="1:65" s="14" customFormat="1" ht="22.5">
      <c r="B2988" s="221"/>
      <c r="C2988" s="222"/>
      <c r="D2988" s="212" t="s">
        <v>283</v>
      </c>
      <c r="E2988" s="223" t="s">
        <v>1</v>
      </c>
      <c r="F2988" s="224" t="s">
        <v>2617</v>
      </c>
      <c r="G2988" s="222"/>
      <c r="H2988" s="225">
        <v>111.25</v>
      </c>
      <c r="I2988" s="226"/>
      <c r="J2988" s="222"/>
      <c r="K2988" s="222"/>
      <c r="L2988" s="227"/>
      <c r="M2988" s="228"/>
      <c r="N2988" s="229"/>
      <c r="O2988" s="229"/>
      <c r="P2988" s="229"/>
      <c r="Q2988" s="229"/>
      <c r="R2988" s="229"/>
      <c r="S2988" s="229"/>
      <c r="T2988" s="230"/>
      <c r="AT2988" s="231" t="s">
        <v>283</v>
      </c>
      <c r="AU2988" s="231" t="s">
        <v>291</v>
      </c>
      <c r="AV2988" s="14" t="s">
        <v>84</v>
      </c>
      <c r="AW2988" s="14" t="s">
        <v>32</v>
      </c>
      <c r="AX2988" s="14" t="s">
        <v>76</v>
      </c>
      <c r="AY2988" s="231" t="s">
        <v>272</v>
      </c>
    </row>
    <row r="2989" spans="1:65" s="14" customFormat="1" ht="22.5">
      <c r="B2989" s="221"/>
      <c r="C2989" s="222"/>
      <c r="D2989" s="212" t="s">
        <v>283</v>
      </c>
      <c r="E2989" s="223" t="s">
        <v>1</v>
      </c>
      <c r="F2989" s="224" t="s">
        <v>2618</v>
      </c>
      <c r="G2989" s="222"/>
      <c r="H2989" s="225">
        <v>154.55000000000001</v>
      </c>
      <c r="I2989" s="226"/>
      <c r="J2989" s="222"/>
      <c r="K2989" s="222"/>
      <c r="L2989" s="227"/>
      <c r="M2989" s="228"/>
      <c r="N2989" s="229"/>
      <c r="O2989" s="229"/>
      <c r="P2989" s="229"/>
      <c r="Q2989" s="229"/>
      <c r="R2989" s="229"/>
      <c r="S2989" s="229"/>
      <c r="T2989" s="230"/>
      <c r="AT2989" s="231" t="s">
        <v>283</v>
      </c>
      <c r="AU2989" s="231" t="s">
        <v>291</v>
      </c>
      <c r="AV2989" s="14" t="s">
        <v>84</v>
      </c>
      <c r="AW2989" s="14" t="s">
        <v>32</v>
      </c>
      <c r="AX2989" s="14" t="s">
        <v>76</v>
      </c>
      <c r="AY2989" s="231" t="s">
        <v>272</v>
      </c>
    </row>
    <row r="2990" spans="1:65" s="14" customFormat="1" ht="11.25">
      <c r="B2990" s="221"/>
      <c r="C2990" s="222"/>
      <c r="D2990" s="212" t="s">
        <v>283</v>
      </c>
      <c r="E2990" s="223" t="s">
        <v>1</v>
      </c>
      <c r="F2990" s="224" t="s">
        <v>2619</v>
      </c>
      <c r="G2990" s="222"/>
      <c r="H2990" s="225">
        <v>66.8</v>
      </c>
      <c r="I2990" s="226"/>
      <c r="J2990" s="222"/>
      <c r="K2990" s="222"/>
      <c r="L2990" s="227"/>
      <c r="M2990" s="228"/>
      <c r="N2990" s="229"/>
      <c r="O2990" s="229"/>
      <c r="P2990" s="229"/>
      <c r="Q2990" s="229"/>
      <c r="R2990" s="229"/>
      <c r="S2990" s="229"/>
      <c r="T2990" s="230"/>
      <c r="AT2990" s="231" t="s">
        <v>283</v>
      </c>
      <c r="AU2990" s="231" t="s">
        <v>291</v>
      </c>
      <c r="AV2990" s="14" t="s">
        <v>84</v>
      </c>
      <c r="AW2990" s="14" t="s">
        <v>32</v>
      </c>
      <c r="AX2990" s="14" t="s">
        <v>76</v>
      </c>
      <c r="AY2990" s="231" t="s">
        <v>272</v>
      </c>
    </row>
    <row r="2991" spans="1:65" s="13" customFormat="1" ht="11.25">
      <c r="B2991" s="210"/>
      <c r="C2991" s="211"/>
      <c r="D2991" s="212" t="s">
        <v>283</v>
      </c>
      <c r="E2991" s="213" t="s">
        <v>1</v>
      </c>
      <c r="F2991" s="214" t="s">
        <v>2620</v>
      </c>
      <c r="G2991" s="211"/>
      <c r="H2991" s="213" t="s">
        <v>1</v>
      </c>
      <c r="I2991" s="215"/>
      <c r="J2991" s="211"/>
      <c r="K2991" s="211"/>
      <c r="L2991" s="216"/>
      <c r="M2991" s="217"/>
      <c r="N2991" s="218"/>
      <c r="O2991" s="218"/>
      <c r="P2991" s="218"/>
      <c r="Q2991" s="218"/>
      <c r="R2991" s="218"/>
      <c r="S2991" s="218"/>
      <c r="T2991" s="219"/>
      <c r="AT2991" s="220" t="s">
        <v>283</v>
      </c>
      <c r="AU2991" s="220" t="s">
        <v>291</v>
      </c>
      <c r="AV2991" s="13" t="s">
        <v>16</v>
      </c>
      <c r="AW2991" s="13" t="s">
        <v>32</v>
      </c>
      <c r="AX2991" s="13" t="s">
        <v>76</v>
      </c>
      <c r="AY2991" s="220" t="s">
        <v>272</v>
      </c>
    </row>
    <row r="2992" spans="1:65" s="14" customFormat="1" ht="22.5">
      <c r="B2992" s="221"/>
      <c r="C2992" s="222"/>
      <c r="D2992" s="212" t="s">
        <v>283</v>
      </c>
      <c r="E2992" s="223" t="s">
        <v>1</v>
      </c>
      <c r="F2992" s="224" t="s">
        <v>2621</v>
      </c>
      <c r="G2992" s="222"/>
      <c r="H2992" s="225">
        <v>251.05</v>
      </c>
      <c r="I2992" s="226"/>
      <c r="J2992" s="222"/>
      <c r="K2992" s="222"/>
      <c r="L2992" s="227"/>
      <c r="M2992" s="228"/>
      <c r="N2992" s="229"/>
      <c r="O2992" s="229"/>
      <c r="P2992" s="229"/>
      <c r="Q2992" s="229"/>
      <c r="R2992" s="229"/>
      <c r="S2992" s="229"/>
      <c r="T2992" s="230"/>
      <c r="AT2992" s="231" t="s">
        <v>283</v>
      </c>
      <c r="AU2992" s="231" t="s">
        <v>291</v>
      </c>
      <c r="AV2992" s="14" t="s">
        <v>84</v>
      </c>
      <c r="AW2992" s="14" t="s">
        <v>32</v>
      </c>
      <c r="AX2992" s="14" t="s">
        <v>76</v>
      </c>
      <c r="AY2992" s="231" t="s">
        <v>272</v>
      </c>
    </row>
    <row r="2993" spans="1:65" s="14" customFormat="1" ht="22.5">
      <c r="B2993" s="221"/>
      <c r="C2993" s="222"/>
      <c r="D2993" s="212" t="s">
        <v>283</v>
      </c>
      <c r="E2993" s="223" t="s">
        <v>1</v>
      </c>
      <c r="F2993" s="224" t="s">
        <v>2622</v>
      </c>
      <c r="G2993" s="222"/>
      <c r="H2993" s="225">
        <v>216.1</v>
      </c>
      <c r="I2993" s="226"/>
      <c r="J2993" s="222"/>
      <c r="K2993" s="222"/>
      <c r="L2993" s="227"/>
      <c r="M2993" s="228"/>
      <c r="N2993" s="229"/>
      <c r="O2993" s="229"/>
      <c r="P2993" s="229"/>
      <c r="Q2993" s="229"/>
      <c r="R2993" s="229"/>
      <c r="S2993" s="229"/>
      <c r="T2993" s="230"/>
      <c r="AT2993" s="231" t="s">
        <v>283</v>
      </c>
      <c r="AU2993" s="231" t="s">
        <v>291</v>
      </c>
      <c r="AV2993" s="14" t="s">
        <v>84</v>
      </c>
      <c r="AW2993" s="14" t="s">
        <v>32</v>
      </c>
      <c r="AX2993" s="14" t="s">
        <v>76</v>
      </c>
      <c r="AY2993" s="231" t="s">
        <v>272</v>
      </c>
    </row>
    <row r="2994" spans="1:65" s="14" customFormat="1" ht="11.25">
      <c r="B2994" s="221"/>
      <c r="C2994" s="222"/>
      <c r="D2994" s="212" t="s">
        <v>283</v>
      </c>
      <c r="E2994" s="223" t="s">
        <v>1</v>
      </c>
      <c r="F2994" s="224" t="s">
        <v>2623</v>
      </c>
      <c r="G2994" s="222"/>
      <c r="H2994" s="225">
        <v>135.1</v>
      </c>
      <c r="I2994" s="226"/>
      <c r="J2994" s="222"/>
      <c r="K2994" s="222"/>
      <c r="L2994" s="227"/>
      <c r="M2994" s="228"/>
      <c r="N2994" s="229"/>
      <c r="O2994" s="229"/>
      <c r="P2994" s="229"/>
      <c r="Q2994" s="229"/>
      <c r="R2994" s="229"/>
      <c r="S2994" s="229"/>
      <c r="T2994" s="230"/>
      <c r="AT2994" s="231" t="s">
        <v>283</v>
      </c>
      <c r="AU2994" s="231" t="s">
        <v>291</v>
      </c>
      <c r="AV2994" s="14" t="s">
        <v>84</v>
      </c>
      <c r="AW2994" s="14" t="s">
        <v>32</v>
      </c>
      <c r="AX2994" s="14" t="s">
        <v>76</v>
      </c>
      <c r="AY2994" s="231" t="s">
        <v>272</v>
      </c>
    </row>
    <row r="2995" spans="1:65" s="13" customFormat="1" ht="11.25">
      <c r="B2995" s="210"/>
      <c r="C2995" s="211"/>
      <c r="D2995" s="212" t="s">
        <v>283</v>
      </c>
      <c r="E2995" s="213" t="s">
        <v>1</v>
      </c>
      <c r="F2995" s="214" t="s">
        <v>2624</v>
      </c>
      <c r="G2995" s="211"/>
      <c r="H2995" s="213" t="s">
        <v>1</v>
      </c>
      <c r="I2995" s="215"/>
      <c r="J2995" s="211"/>
      <c r="K2995" s="211"/>
      <c r="L2995" s="216"/>
      <c r="M2995" s="217"/>
      <c r="N2995" s="218"/>
      <c r="O2995" s="218"/>
      <c r="P2995" s="218"/>
      <c r="Q2995" s="218"/>
      <c r="R2995" s="218"/>
      <c r="S2995" s="218"/>
      <c r="T2995" s="219"/>
      <c r="AT2995" s="220" t="s">
        <v>283</v>
      </c>
      <c r="AU2995" s="220" t="s">
        <v>291</v>
      </c>
      <c r="AV2995" s="13" t="s">
        <v>16</v>
      </c>
      <c r="AW2995" s="13" t="s">
        <v>32</v>
      </c>
      <c r="AX2995" s="13" t="s">
        <v>76</v>
      </c>
      <c r="AY2995" s="220" t="s">
        <v>272</v>
      </c>
    </row>
    <row r="2996" spans="1:65" s="14" customFormat="1" ht="22.5">
      <c r="B2996" s="221"/>
      <c r="C2996" s="222"/>
      <c r="D2996" s="212" t="s">
        <v>283</v>
      </c>
      <c r="E2996" s="223" t="s">
        <v>1</v>
      </c>
      <c r="F2996" s="224" t="s">
        <v>2625</v>
      </c>
      <c r="G2996" s="222"/>
      <c r="H2996" s="225">
        <v>234.2</v>
      </c>
      <c r="I2996" s="226"/>
      <c r="J2996" s="222"/>
      <c r="K2996" s="222"/>
      <c r="L2996" s="227"/>
      <c r="M2996" s="228"/>
      <c r="N2996" s="229"/>
      <c r="O2996" s="229"/>
      <c r="P2996" s="229"/>
      <c r="Q2996" s="229"/>
      <c r="R2996" s="229"/>
      <c r="S2996" s="229"/>
      <c r="T2996" s="230"/>
      <c r="AT2996" s="231" t="s">
        <v>283</v>
      </c>
      <c r="AU2996" s="231" t="s">
        <v>291</v>
      </c>
      <c r="AV2996" s="14" t="s">
        <v>84</v>
      </c>
      <c r="AW2996" s="14" t="s">
        <v>32</v>
      </c>
      <c r="AX2996" s="14" t="s">
        <v>76</v>
      </c>
      <c r="AY2996" s="231" t="s">
        <v>272</v>
      </c>
    </row>
    <row r="2997" spans="1:65" s="14" customFormat="1" ht="22.5">
      <c r="B2997" s="221"/>
      <c r="C2997" s="222"/>
      <c r="D2997" s="212" t="s">
        <v>283</v>
      </c>
      <c r="E2997" s="223" t="s">
        <v>1</v>
      </c>
      <c r="F2997" s="224" t="s">
        <v>2626</v>
      </c>
      <c r="G2997" s="222"/>
      <c r="H2997" s="225">
        <v>168.5</v>
      </c>
      <c r="I2997" s="226"/>
      <c r="J2997" s="222"/>
      <c r="K2997" s="222"/>
      <c r="L2997" s="227"/>
      <c r="M2997" s="228"/>
      <c r="N2997" s="229"/>
      <c r="O2997" s="229"/>
      <c r="P2997" s="229"/>
      <c r="Q2997" s="229"/>
      <c r="R2997" s="229"/>
      <c r="S2997" s="229"/>
      <c r="T2997" s="230"/>
      <c r="AT2997" s="231" t="s">
        <v>283</v>
      </c>
      <c r="AU2997" s="231" t="s">
        <v>291</v>
      </c>
      <c r="AV2997" s="14" t="s">
        <v>84</v>
      </c>
      <c r="AW2997" s="14" t="s">
        <v>32</v>
      </c>
      <c r="AX2997" s="14" t="s">
        <v>76</v>
      </c>
      <c r="AY2997" s="231" t="s">
        <v>272</v>
      </c>
    </row>
    <row r="2998" spans="1:65" s="14" customFormat="1" ht="11.25">
      <c r="B2998" s="221"/>
      <c r="C2998" s="222"/>
      <c r="D2998" s="212" t="s">
        <v>283</v>
      </c>
      <c r="E2998" s="223" t="s">
        <v>1</v>
      </c>
      <c r="F2998" s="224" t="s">
        <v>2627</v>
      </c>
      <c r="G2998" s="222"/>
      <c r="H2998" s="225">
        <v>127.8</v>
      </c>
      <c r="I2998" s="226"/>
      <c r="J2998" s="222"/>
      <c r="K2998" s="222"/>
      <c r="L2998" s="227"/>
      <c r="M2998" s="228"/>
      <c r="N2998" s="229"/>
      <c r="O2998" s="229"/>
      <c r="P2998" s="229"/>
      <c r="Q2998" s="229"/>
      <c r="R2998" s="229"/>
      <c r="S2998" s="229"/>
      <c r="T2998" s="230"/>
      <c r="AT2998" s="231" t="s">
        <v>283</v>
      </c>
      <c r="AU2998" s="231" t="s">
        <v>291</v>
      </c>
      <c r="AV2998" s="14" t="s">
        <v>84</v>
      </c>
      <c r="AW2998" s="14" t="s">
        <v>32</v>
      </c>
      <c r="AX2998" s="14" t="s">
        <v>76</v>
      </c>
      <c r="AY2998" s="231" t="s">
        <v>272</v>
      </c>
    </row>
    <row r="2999" spans="1:65" s="13" customFormat="1" ht="11.25">
      <c r="B2999" s="210"/>
      <c r="C2999" s="211"/>
      <c r="D2999" s="212" t="s">
        <v>283</v>
      </c>
      <c r="E2999" s="213" t="s">
        <v>1</v>
      </c>
      <c r="F2999" s="214" t="s">
        <v>854</v>
      </c>
      <c r="G2999" s="211"/>
      <c r="H2999" s="213" t="s">
        <v>1</v>
      </c>
      <c r="I2999" s="215"/>
      <c r="J2999" s="211"/>
      <c r="K2999" s="211"/>
      <c r="L2999" s="216"/>
      <c r="M2999" s="217"/>
      <c r="N2999" s="218"/>
      <c r="O2999" s="218"/>
      <c r="P2999" s="218"/>
      <c r="Q2999" s="218"/>
      <c r="R2999" s="218"/>
      <c r="S2999" s="218"/>
      <c r="T2999" s="219"/>
      <c r="AT2999" s="220" t="s">
        <v>283</v>
      </c>
      <c r="AU2999" s="220" t="s">
        <v>291</v>
      </c>
      <c r="AV2999" s="13" t="s">
        <v>16</v>
      </c>
      <c r="AW2999" s="13" t="s">
        <v>32</v>
      </c>
      <c r="AX2999" s="13" t="s">
        <v>76</v>
      </c>
      <c r="AY2999" s="220" t="s">
        <v>272</v>
      </c>
    </row>
    <row r="3000" spans="1:65" s="14" customFormat="1" ht="11.25">
      <c r="B3000" s="221"/>
      <c r="C3000" s="222"/>
      <c r="D3000" s="212" t="s">
        <v>283</v>
      </c>
      <c r="E3000" s="223" t="s">
        <v>1</v>
      </c>
      <c r="F3000" s="224" t="s">
        <v>2628</v>
      </c>
      <c r="G3000" s="222"/>
      <c r="H3000" s="225">
        <v>137.30000000000001</v>
      </c>
      <c r="I3000" s="226"/>
      <c r="J3000" s="222"/>
      <c r="K3000" s="222"/>
      <c r="L3000" s="227"/>
      <c r="M3000" s="228"/>
      <c r="N3000" s="229"/>
      <c r="O3000" s="229"/>
      <c r="P3000" s="229"/>
      <c r="Q3000" s="229"/>
      <c r="R3000" s="229"/>
      <c r="S3000" s="229"/>
      <c r="T3000" s="230"/>
      <c r="AT3000" s="231" t="s">
        <v>283</v>
      </c>
      <c r="AU3000" s="231" t="s">
        <v>291</v>
      </c>
      <c r="AV3000" s="14" t="s">
        <v>84</v>
      </c>
      <c r="AW3000" s="14" t="s">
        <v>32</v>
      </c>
      <c r="AX3000" s="14" t="s">
        <v>76</v>
      </c>
      <c r="AY3000" s="231" t="s">
        <v>272</v>
      </c>
    </row>
    <row r="3001" spans="1:65" s="2" customFormat="1" ht="24.2" customHeight="1">
      <c r="A3001" s="34"/>
      <c r="B3001" s="35"/>
      <c r="C3001" s="192" t="s">
        <v>2629</v>
      </c>
      <c r="D3001" s="192" t="s">
        <v>274</v>
      </c>
      <c r="E3001" s="193" t="s">
        <v>2630</v>
      </c>
      <c r="F3001" s="194" t="s">
        <v>2631</v>
      </c>
      <c r="G3001" s="195" t="s">
        <v>156</v>
      </c>
      <c r="H3001" s="196">
        <v>225.71199999999999</v>
      </c>
      <c r="I3001" s="197"/>
      <c r="J3001" s="198">
        <f>ROUND(I3001*H3001,2)</f>
        <v>0</v>
      </c>
      <c r="K3001" s="194" t="s">
        <v>278</v>
      </c>
      <c r="L3001" s="39"/>
      <c r="M3001" s="199" t="s">
        <v>1</v>
      </c>
      <c r="N3001" s="200" t="s">
        <v>41</v>
      </c>
      <c r="O3001" s="71"/>
      <c r="P3001" s="201">
        <f>O3001*H3001</f>
        <v>0</v>
      </c>
      <c r="Q3001" s="201">
        <v>7.2000000000000005E-4</v>
      </c>
      <c r="R3001" s="201">
        <f>Q3001*H3001</f>
        <v>0.16251264000000001</v>
      </c>
      <c r="S3001" s="201">
        <v>0</v>
      </c>
      <c r="T3001" s="202">
        <f>S3001*H3001</f>
        <v>0</v>
      </c>
      <c r="U3001" s="34"/>
      <c r="V3001" s="34"/>
      <c r="W3001" s="34"/>
      <c r="X3001" s="34"/>
      <c r="Y3001" s="34"/>
      <c r="Z3001" s="34"/>
      <c r="AA3001" s="34"/>
      <c r="AB3001" s="34"/>
      <c r="AC3001" s="34"/>
      <c r="AD3001" s="34"/>
      <c r="AE3001" s="34"/>
      <c r="AR3001" s="203" t="s">
        <v>279</v>
      </c>
      <c r="AT3001" s="203" t="s">
        <v>274</v>
      </c>
      <c r="AU3001" s="203" t="s">
        <v>291</v>
      </c>
      <c r="AY3001" s="17" t="s">
        <v>272</v>
      </c>
      <c r="BE3001" s="204">
        <f>IF(N3001="základní",J3001,0)</f>
        <v>0</v>
      </c>
      <c r="BF3001" s="204">
        <f>IF(N3001="snížená",J3001,0)</f>
        <v>0</v>
      </c>
      <c r="BG3001" s="204">
        <f>IF(N3001="zákl. přenesená",J3001,0)</f>
        <v>0</v>
      </c>
      <c r="BH3001" s="204">
        <f>IF(N3001="sníž. přenesená",J3001,0)</f>
        <v>0</v>
      </c>
      <c r="BI3001" s="204">
        <f>IF(N3001="nulová",J3001,0)</f>
        <v>0</v>
      </c>
      <c r="BJ3001" s="17" t="s">
        <v>16</v>
      </c>
      <c r="BK3001" s="204">
        <f>ROUND(I3001*H3001,2)</f>
        <v>0</v>
      </c>
      <c r="BL3001" s="17" t="s">
        <v>279</v>
      </c>
      <c r="BM3001" s="203" t="s">
        <v>2632</v>
      </c>
    </row>
    <row r="3002" spans="1:65" s="2" customFormat="1" ht="11.25">
      <c r="A3002" s="34"/>
      <c r="B3002" s="35"/>
      <c r="C3002" s="36"/>
      <c r="D3002" s="205" t="s">
        <v>281</v>
      </c>
      <c r="E3002" s="36"/>
      <c r="F3002" s="206" t="s">
        <v>2633</v>
      </c>
      <c r="G3002" s="36"/>
      <c r="H3002" s="36"/>
      <c r="I3002" s="207"/>
      <c r="J3002" s="36"/>
      <c r="K3002" s="36"/>
      <c r="L3002" s="39"/>
      <c r="M3002" s="208"/>
      <c r="N3002" s="209"/>
      <c r="O3002" s="71"/>
      <c r="P3002" s="71"/>
      <c r="Q3002" s="71"/>
      <c r="R3002" s="71"/>
      <c r="S3002" s="71"/>
      <c r="T3002" s="72"/>
      <c r="U3002" s="34"/>
      <c r="V3002" s="34"/>
      <c r="W3002" s="34"/>
      <c r="X3002" s="34"/>
      <c r="Y3002" s="34"/>
      <c r="Z3002" s="34"/>
      <c r="AA3002" s="34"/>
      <c r="AB3002" s="34"/>
      <c r="AC3002" s="34"/>
      <c r="AD3002" s="34"/>
      <c r="AE3002" s="34"/>
      <c r="AT3002" s="17" t="s">
        <v>281</v>
      </c>
      <c r="AU3002" s="17" t="s">
        <v>291</v>
      </c>
    </row>
    <row r="3003" spans="1:65" s="13" customFormat="1" ht="22.5">
      <c r="B3003" s="210"/>
      <c r="C3003" s="211"/>
      <c r="D3003" s="212" t="s">
        <v>283</v>
      </c>
      <c r="E3003" s="213" t="s">
        <v>1</v>
      </c>
      <c r="F3003" s="214" t="s">
        <v>829</v>
      </c>
      <c r="G3003" s="211"/>
      <c r="H3003" s="213" t="s">
        <v>1</v>
      </c>
      <c r="I3003" s="215"/>
      <c r="J3003" s="211"/>
      <c r="K3003" s="211"/>
      <c r="L3003" s="216"/>
      <c r="M3003" s="217"/>
      <c r="N3003" s="218"/>
      <c r="O3003" s="218"/>
      <c r="P3003" s="218"/>
      <c r="Q3003" s="218"/>
      <c r="R3003" s="218"/>
      <c r="S3003" s="218"/>
      <c r="T3003" s="219"/>
      <c r="AT3003" s="220" t="s">
        <v>283</v>
      </c>
      <c r="AU3003" s="220" t="s">
        <v>291</v>
      </c>
      <c r="AV3003" s="13" t="s">
        <v>16</v>
      </c>
      <c r="AW3003" s="13" t="s">
        <v>32</v>
      </c>
      <c r="AX3003" s="13" t="s">
        <v>76</v>
      </c>
      <c r="AY3003" s="220" t="s">
        <v>272</v>
      </c>
    </row>
    <row r="3004" spans="1:65" s="13" customFormat="1" ht="11.25">
      <c r="B3004" s="210"/>
      <c r="C3004" s="211"/>
      <c r="D3004" s="212" t="s">
        <v>283</v>
      </c>
      <c r="E3004" s="213" t="s">
        <v>1</v>
      </c>
      <c r="F3004" s="214" t="s">
        <v>285</v>
      </c>
      <c r="G3004" s="211"/>
      <c r="H3004" s="213" t="s">
        <v>1</v>
      </c>
      <c r="I3004" s="215"/>
      <c r="J3004" s="211"/>
      <c r="K3004" s="211"/>
      <c r="L3004" s="216"/>
      <c r="M3004" s="217"/>
      <c r="N3004" s="218"/>
      <c r="O3004" s="218"/>
      <c r="P3004" s="218"/>
      <c r="Q3004" s="218"/>
      <c r="R3004" s="218"/>
      <c r="S3004" s="218"/>
      <c r="T3004" s="219"/>
      <c r="AT3004" s="220" t="s">
        <v>283</v>
      </c>
      <c r="AU3004" s="220" t="s">
        <v>291</v>
      </c>
      <c r="AV3004" s="13" t="s">
        <v>16</v>
      </c>
      <c r="AW3004" s="13" t="s">
        <v>32</v>
      </c>
      <c r="AX3004" s="13" t="s">
        <v>76</v>
      </c>
      <c r="AY3004" s="220" t="s">
        <v>272</v>
      </c>
    </row>
    <row r="3005" spans="1:65" s="14" customFormat="1" ht="11.25">
      <c r="B3005" s="221"/>
      <c r="C3005" s="222"/>
      <c r="D3005" s="212" t="s">
        <v>283</v>
      </c>
      <c r="E3005" s="223" t="s">
        <v>1</v>
      </c>
      <c r="F3005" s="224" t="s">
        <v>2634</v>
      </c>
      <c r="G3005" s="222"/>
      <c r="H3005" s="225">
        <v>339.71199999999999</v>
      </c>
      <c r="I3005" s="226"/>
      <c r="J3005" s="222"/>
      <c r="K3005" s="222"/>
      <c r="L3005" s="227"/>
      <c r="M3005" s="228"/>
      <c r="N3005" s="229"/>
      <c r="O3005" s="229"/>
      <c r="P3005" s="229"/>
      <c r="Q3005" s="229"/>
      <c r="R3005" s="229"/>
      <c r="S3005" s="229"/>
      <c r="T3005" s="230"/>
      <c r="AT3005" s="231" t="s">
        <v>283</v>
      </c>
      <c r="AU3005" s="231" t="s">
        <v>291</v>
      </c>
      <c r="AV3005" s="14" t="s">
        <v>84</v>
      </c>
      <c r="AW3005" s="14" t="s">
        <v>32</v>
      </c>
      <c r="AX3005" s="14" t="s">
        <v>76</v>
      </c>
      <c r="AY3005" s="231" t="s">
        <v>272</v>
      </c>
    </row>
    <row r="3006" spans="1:65" s="13" customFormat="1" ht="11.25">
      <c r="B3006" s="210"/>
      <c r="C3006" s="211"/>
      <c r="D3006" s="212" t="s">
        <v>283</v>
      </c>
      <c r="E3006" s="213" t="s">
        <v>1</v>
      </c>
      <c r="F3006" s="214" t="s">
        <v>285</v>
      </c>
      <c r="G3006" s="211"/>
      <c r="H3006" s="213" t="s">
        <v>1</v>
      </c>
      <c r="I3006" s="215"/>
      <c r="J3006" s="211"/>
      <c r="K3006" s="211"/>
      <c r="L3006" s="216"/>
      <c r="M3006" s="217"/>
      <c r="N3006" s="218"/>
      <c r="O3006" s="218"/>
      <c r="P3006" s="218"/>
      <c r="Q3006" s="218"/>
      <c r="R3006" s="218"/>
      <c r="S3006" s="218"/>
      <c r="T3006" s="219"/>
      <c r="AT3006" s="220" t="s">
        <v>283</v>
      </c>
      <c r="AU3006" s="220" t="s">
        <v>291</v>
      </c>
      <c r="AV3006" s="13" t="s">
        <v>16</v>
      </c>
      <c r="AW3006" s="13" t="s">
        <v>32</v>
      </c>
      <c r="AX3006" s="13" t="s">
        <v>76</v>
      </c>
      <c r="AY3006" s="220" t="s">
        <v>272</v>
      </c>
    </row>
    <row r="3007" spans="1:65" s="13" customFormat="1" ht="11.25">
      <c r="B3007" s="210"/>
      <c r="C3007" s="211"/>
      <c r="D3007" s="212" t="s">
        <v>283</v>
      </c>
      <c r="E3007" s="213" t="s">
        <v>1</v>
      </c>
      <c r="F3007" s="214" t="s">
        <v>289</v>
      </c>
      <c r="G3007" s="211"/>
      <c r="H3007" s="213" t="s">
        <v>1</v>
      </c>
      <c r="I3007" s="215"/>
      <c r="J3007" s="211"/>
      <c r="K3007" s="211"/>
      <c r="L3007" s="216"/>
      <c r="M3007" s="217"/>
      <c r="N3007" s="218"/>
      <c r="O3007" s="218"/>
      <c r="P3007" s="218"/>
      <c r="Q3007" s="218"/>
      <c r="R3007" s="218"/>
      <c r="S3007" s="218"/>
      <c r="T3007" s="219"/>
      <c r="AT3007" s="220" t="s">
        <v>283</v>
      </c>
      <c r="AU3007" s="220" t="s">
        <v>291</v>
      </c>
      <c r="AV3007" s="13" t="s">
        <v>16</v>
      </c>
      <c r="AW3007" s="13" t="s">
        <v>32</v>
      </c>
      <c r="AX3007" s="13" t="s">
        <v>76</v>
      </c>
      <c r="AY3007" s="220" t="s">
        <v>272</v>
      </c>
    </row>
    <row r="3008" spans="1:65" s="14" customFormat="1" ht="11.25">
      <c r="B3008" s="221"/>
      <c r="C3008" s="222"/>
      <c r="D3008" s="212" t="s">
        <v>283</v>
      </c>
      <c r="E3008" s="223" t="s">
        <v>1</v>
      </c>
      <c r="F3008" s="224" t="s">
        <v>2635</v>
      </c>
      <c r="G3008" s="222"/>
      <c r="H3008" s="225">
        <v>-114</v>
      </c>
      <c r="I3008" s="226"/>
      <c r="J3008" s="222"/>
      <c r="K3008" s="222"/>
      <c r="L3008" s="227"/>
      <c r="M3008" s="228"/>
      <c r="N3008" s="229"/>
      <c r="O3008" s="229"/>
      <c r="P3008" s="229"/>
      <c r="Q3008" s="229"/>
      <c r="R3008" s="229"/>
      <c r="S3008" s="229"/>
      <c r="T3008" s="230"/>
      <c r="AT3008" s="231" t="s">
        <v>283</v>
      </c>
      <c r="AU3008" s="231" t="s">
        <v>291</v>
      </c>
      <c r="AV3008" s="14" t="s">
        <v>84</v>
      </c>
      <c r="AW3008" s="14" t="s">
        <v>32</v>
      </c>
      <c r="AX3008" s="14" t="s">
        <v>76</v>
      </c>
      <c r="AY3008" s="231" t="s">
        <v>272</v>
      </c>
    </row>
    <row r="3009" spans="1:65" s="2" customFormat="1" ht="33" customHeight="1">
      <c r="A3009" s="34"/>
      <c r="B3009" s="35"/>
      <c r="C3009" s="192" t="s">
        <v>2636</v>
      </c>
      <c r="D3009" s="192" t="s">
        <v>274</v>
      </c>
      <c r="E3009" s="193" t="s">
        <v>2637</v>
      </c>
      <c r="F3009" s="194" t="s">
        <v>2638</v>
      </c>
      <c r="G3009" s="195" t="s">
        <v>156</v>
      </c>
      <c r="H3009" s="196">
        <v>0</v>
      </c>
      <c r="I3009" s="197"/>
      <c r="J3009" s="198">
        <f>ROUND(I3009*H3009,2)</f>
        <v>0</v>
      </c>
      <c r="K3009" s="194" t="s">
        <v>278</v>
      </c>
      <c r="L3009" s="39"/>
      <c r="M3009" s="199" t="s">
        <v>1</v>
      </c>
      <c r="N3009" s="200" t="s">
        <v>41</v>
      </c>
      <c r="O3009" s="71"/>
      <c r="P3009" s="201">
        <f>O3009*H3009</f>
        <v>0</v>
      </c>
      <c r="Q3009" s="201">
        <v>9.5E-4</v>
      </c>
      <c r="R3009" s="201">
        <f>Q3009*H3009</f>
        <v>0</v>
      </c>
      <c r="S3009" s="201">
        <v>0</v>
      </c>
      <c r="T3009" s="202">
        <f>S3009*H3009</f>
        <v>0</v>
      </c>
      <c r="U3009" s="34"/>
      <c r="V3009" s="34"/>
      <c r="W3009" s="34"/>
      <c r="X3009" s="34"/>
      <c r="Y3009" s="34"/>
      <c r="Z3009" s="34"/>
      <c r="AA3009" s="34"/>
      <c r="AB3009" s="34"/>
      <c r="AC3009" s="34"/>
      <c r="AD3009" s="34"/>
      <c r="AE3009" s="34"/>
      <c r="AR3009" s="203" t="s">
        <v>279</v>
      </c>
      <c r="AT3009" s="203" t="s">
        <v>274</v>
      </c>
      <c r="AU3009" s="203" t="s">
        <v>291</v>
      </c>
      <c r="AY3009" s="17" t="s">
        <v>272</v>
      </c>
      <c r="BE3009" s="204">
        <f>IF(N3009="základní",J3009,0)</f>
        <v>0</v>
      </c>
      <c r="BF3009" s="204">
        <f>IF(N3009="snížená",J3009,0)</f>
        <v>0</v>
      </c>
      <c r="BG3009" s="204">
        <f>IF(N3009="zákl. přenesená",J3009,0)</f>
        <v>0</v>
      </c>
      <c r="BH3009" s="204">
        <f>IF(N3009="sníž. přenesená",J3009,0)</f>
        <v>0</v>
      </c>
      <c r="BI3009" s="204">
        <f>IF(N3009="nulová",J3009,0)</f>
        <v>0</v>
      </c>
      <c r="BJ3009" s="17" t="s">
        <v>16</v>
      </c>
      <c r="BK3009" s="204">
        <f>ROUND(I3009*H3009,2)</f>
        <v>0</v>
      </c>
      <c r="BL3009" s="17" t="s">
        <v>279</v>
      </c>
      <c r="BM3009" s="203" t="s">
        <v>2639</v>
      </c>
    </row>
    <row r="3010" spans="1:65" s="2" customFormat="1" ht="11.25">
      <c r="A3010" s="34"/>
      <c r="B3010" s="35"/>
      <c r="C3010" s="36"/>
      <c r="D3010" s="205" t="s">
        <v>281</v>
      </c>
      <c r="E3010" s="36"/>
      <c r="F3010" s="206" t="s">
        <v>2640</v>
      </c>
      <c r="G3010" s="36"/>
      <c r="H3010" s="36"/>
      <c r="I3010" s="207"/>
      <c r="J3010" s="36"/>
      <c r="K3010" s="36"/>
      <c r="L3010" s="39"/>
      <c r="M3010" s="208"/>
      <c r="N3010" s="209"/>
      <c r="O3010" s="71"/>
      <c r="P3010" s="71"/>
      <c r="Q3010" s="71"/>
      <c r="R3010" s="71"/>
      <c r="S3010" s="71"/>
      <c r="T3010" s="72"/>
      <c r="U3010" s="34"/>
      <c r="V3010" s="34"/>
      <c r="W3010" s="34"/>
      <c r="X3010" s="34"/>
      <c r="Y3010" s="34"/>
      <c r="Z3010" s="34"/>
      <c r="AA3010" s="34"/>
      <c r="AB3010" s="34"/>
      <c r="AC3010" s="34"/>
      <c r="AD3010" s="34"/>
      <c r="AE3010" s="34"/>
      <c r="AT3010" s="17" t="s">
        <v>281</v>
      </c>
      <c r="AU3010" s="17" t="s">
        <v>291</v>
      </c>
    </row>
    <row r="3011" spans="1:65" s="13" customFormat="1" ht="22.5">
      <c r="B3011" s="210"/>
      <c r="C3011" s="211"/>
      <c r="D3011" s="212" t="s">
        <v>283</v>
      </c>
      <c r="E3011" s="213" t="s">
        <v>1</v>
      </c>
      <c r="F3011" s="214" t="s">
        <v>829</v>
      </c>
      <c r="G3011" s="211"/>
      <c r="H3011" s="213" t="s">
        <v>1</v>
      </c>
      <c r="I3011" s="215"/>
      <c r="J3011" s="211"/>
      <c r="K3011" s="211"/>
      <c r="L3011" s="216"/>
      <c r="M3011" s="217"/>
      <c r="N3011" s="218"/>
      <c r="O3011" s="218"/>
      <c r="P3011" s="218"/>
      <c r="Q3011" s="218"/>
      <c r="R3011" s="218"/>
      <c r="S3011" s="218"/>
      <c r="T3011" s="219"/>
      <c r="AT3011" s="220" t="s">
        <v>283</v>
      </c>
      <c r="AU3011" s="220" t="s">
        <v>291</v>
      </c>
      <c r="AV3011" s="13" t="s">
        <v>16</v>
      </c>
      <c r="AW3011" s="13" t="s">
        <v>32</v>
      </c>
      <c r="AX3011" s="13" t="s">
        <v>76</v>
      </c>
      <c r="AY3011" s="220" t="s">
        <v>272</v>
      </c>
    </row>
    <row r="3012" spans="1:65" s="13" customFormat="1" ht="11.25">
      <c r="B3012" s="210"/>
      <c r="C3012" s="211"/>
      <c r="D3012" s="212" t="s">
        <v>283</v>
      </c>
      <c r="E3012" s="213" t="s">
        <v>1</v>
      </c>
      <c r="F3012" s="214" t="s">
        <v>285</v>
      </c>
      <c r="G3012" s="211"/>
      <c r="H3012" s="213" t="s">
        <v>1</v>
      </c>
      <c r="I3012" s="215"/>
      <c r="J3012" s="211"/>
      <c r="K3012" s="211"/>
      <c r="L3012" s="216"/>
      <c r="M3012" s="217"/>
      <c r="N3012" s="218"/>
      <c r="O3012" s="218"/>
      <c r="P3012" s="218"/>
      <c r="Q3012" s="218"/>
      <c r="R3012" s="218"/>
      <c r="S3012" s="218"/>
      <c r="T3012" s="219"/>
      <c r="AT3012" s="220" t="s">
        <v>283</v>
      </c>
      <c r="AU3012" s="220" t="s">
        <v>291</v>
      </c>
      <c r="AV3012" s="13" t="s">
        <v>16</v>
      </c>
      <c r="AW3012" s="13" t="s">
        <v>32</v>
      </c>
      <c r="AX3012" s="13" t="s">
        <v>76</v>
      </c>
      <c r="AY3012" s="220" t="s">
        <v>272</v>
      </c>
    </row>
    <row r="3013" spans="1:65" s="14" customFormat="1" ht="11.25">
      <c r="B3013" s="221"/>
      <c r="C3013" s="222"/>
      <c r="D3013" s="212" t="s">
        <v>283</v>
      </c>
      <c r="E3013" s="223" t="s">
        <v>1</v>
      </c>
      <c r="F3013" s="224" t="s">
        <v>2641</v>
      </c>
      <c r="G3013" s="222"/>
      <c r="H3013" s="225">
        <v>22.4</v>
      </c>
      <c r="I3013" s="226"/>
      <c r="J3013" s="222"/>
      <c r="K3013" s="222"/>
      <c r="L3013" s="227"/>
      <c r="M3013" s="228"/>
      <c r="N3013" s="229"/>
      <c r="O3013" s="229"/>
      <c r="P3013" s="229"/>
      <c r="Q3013" s="229"/>
      <c r="R3013" s="229"/>
      <c r="S3013" s="229"/>
      <c r="T3013" s="230"/>
      <c r="AT3013" s="231" t="s">
        <v>283</v>
      </c>
      <c r="AU3013" s="231" t="s">
        <v>291</v>
      </c>
      <c r="AV3013" s="14" t="s">
        <v>84</v>
      </c>
      <c r="AW3013" s="14" t="s">
        <v>32</v>
      </c>
      <c r="AX3013" s="14" t="s">
        <v>76</v>
      </c>
      <c r="AY3013" s="231" t="s">
        <v>272</v>
      </c>
    </row>
    <row r="3014" spans="1:65" s="13" customFormat="1" ht="11.25">
      <c r="B3014" s="210"/>
      <c r="C3014" s="211"/>
      <c r="D3014" s="212" t="s">
        <v>283</v>
      </c>
      <c r="E3014" s="213" t="s">
        <v>1</v>
      </c>
      <c r="F3014" s="214" t="s">
        <v>285</v>
      </c>
      <c r="G3014" s="211"/>
      <c r="H3014" s="213" t="s">
        <v>1</v>
      </c>
      <c r="I3014" s="215"/>
      <c r="J3014" s="211"/>
      <c r="K3014" s="211"/>
      <c r="L3014" s="216"/>
      <c r="M3014" s="217"/>
      <c r="N3014" s="218"/>
      <c r="O3014" s="218"/>
      <c r="P3014" s="218"/>
      <c r="Q3014" s="218"/>
      <c r="R3014" s="218"/>
      <c r="S3014" s="218"/>
      <c r="T3014" s="219"/>
      <c r="AT3014" s="220" t="s">
        <v>283</v>
      </c>
      <c r="AU3014" s="220" t="s">
        <v>291</v>
      </c>
      <c r="AV3014" s="13" t="s">
        <v>16</v>
      </c>
      <c r="AW3014" s="13" t="s">
        <v>32</v>
      </c>
      <c r="AX3014" s="13" t="s">
        <v>76</v>
      </c>
      <c r="AY3014" s="220" t="s">
        <v>272</v>
      </c>
    </row>
    <row r="3015" spans="1:65" s="13" customFormat="1" ht="11.25">
      <c r="B3015" s="210"/>
      <c r="C3015" s="211"/>
      <c r="D3015" s="212" t="s">
        <v>283</v>
      </c>
      <c r="E3015" s="213" t="s">
        <v>1</v>
      </c>
      <c r="F3015" s="214" t="s">
        <v>289</v>
      </c>
      <c r="G3015" s="211"/>
      <c r="H3015" s="213" t="s">
        <v>1</v>
      </c>
      <c r="I3015" s="215"/>
      <c r="J3015" s="211"/>
      <c r="K3015" s="211"/>
      <c r="L3015" s="216"/>
      <c r="M3015" s="217"/>
      <c r="N3015" s="218"/>
      <c r="O3015" s="218"/>
      <c r="P3015" s="218"/>
      <c r="Q3015" s="218"/>
      <c r="R3015" s="218"/>
      <c r="S3015" s="218"/>
      <c r="T3015" s="219"/>
      <c r="AT3015" s="220" t="s">
        <v>283</v>
      </c>
      <c r="AU3015" s="220" t="s">
        <v>291</v>
      </c>
      <c r="AV3015" s="13" t="s">
        <v>16</v>
      </c>
      <c r="AW3015" s="13" t="s">
        <v>32</v>
      </c>
      <c r="AX3015" s="13" t="s">
        <v>76</v>
      </c>
      <c r="AY3015" s="220" t="s">
        <v>272</v>
      </c>
    </row>
    <row r="3016" spans="1:65" s="14" customFormat="1" ht="11.25">
      <c r="B3016" s="221"/>
      <c r="C3016" s="222"/>
      <c r="D3016" s="212" t="s">
        <v>283</v>
      </c>
      <c r="E3016" s="223" t="s">
        <v>1</v>
      </c>
      <c r="F3016" s="224" t="s">
        <v>2642</v>
      </c>
      <c r="G3016" s="222"/>
      <c r="H3016" s="225">
        <v>-22.4</v>
      </c>
      <c r="I3016" s="226"/>
      <c r="J3016" s="222"/>
      <c r="K3016" s="222"/>
      <c r="L3016" s="227"/>
      <c r="M3016" s="228"/>
      <c r="N3016" s="229"/>
      <c r="O3016" s="229"/>
      <c r="P3016" s="229"/>
      <c r="Q3016" s="229"/>
      <c r="R3016" s="229"/>
      <c r="S3016" s="229"/>
      <c r="T3016" s="230"/>
      <c r="AT3016" s="231" t="s">
        <v>283</v>
      </c>
      <c r="AU3016" s="231" t="s">
        <v>291</v>
      </c>
      <c r="AV3016" s="14" t="s">
        <v>84</v>
      </c>
      <c r="AW3016" s="14" t="s">
        <v>32</v>
      </c>
      <c r="AX3016" s="14" t="s">
        <v>76</v>
      </c>
      <c r="AY3016" s="231" t="s">
        <v>272</v>
      </c>
    </row>
    <row r="3017" spans="1:65" s="2" customFormat="1" ht="24.2" customHeight="1">
      <c r="A3017" s="34"/>
      <c r="B3017" s="35"/>
      <c r="C3017" s="192" t="s">
        <v>2643</v>
      </c>
      <c r="D3017" s="192" t="s">
        <v>274</v>
      </c>
      <c r="E3017" s="193" t="s">
        <v>2644</v>
      </c>
      <c r="F3017" s="194" t="s">
        <v>2645</v>
      </c>
      <c r="G3017" s="195" t="s">
        <v>952</v>
      </c>
      <c r="H3017" s="196">
        <v>16</v>
      </c>
      <c r="I3017" s="197"/>
      <c r="J3017" s="198">
        <f>ROUND(I3017*H3017,2)</f>
        <v>0</v>
      </c>
      <c r="K3017" s="194" t="s">
        <v>278</v>
      </c>
      <c r="L3017" s="39"/>
      <c r="M3017" s="199" t="s">
        <v>1</v>
      </c>
      <c r="N3017" s="200" t="s">
        <v>41</v>
      </c>
      <c r="O3017" s="71"/>
      <c r="P3017" s="201">
        <f>O3017*H3017</f>
        <v>0</v>
      </c>
      <c r="Q3017" s="201">
        <v>6.9999999999999994E-5</v>
      </c>
      <c r="R3017" s="201">
        <f>Q3017*H3017</f>
        <v>1.1199999999999999E-3</v>
      </c>
      <c r="S3017" s="201">
        <v>0</v>
      </c>
      <c r="T3017" s="202">
        <f>S3017*H3017</f>
        <v>0</v>
      </c>
      <c r="U3017" s="34"/>
      <c r="V3017" s="34"/>
      <c r="W3017" s="34"/>
      <c r="X3017" s="34"/>
      <c r="Y3017" s="34"/>
      <c r="Z3017" s="34"/>
      <c r="AA3017" s="34"/>
      <c r="AB3017" s="34"/>
      <c r="AC3017" s="34"/>
      <c r="AD3017" s="34"/>
      <c r="AE3017" s="34"/>
      <c r="AR3017" s="203" t="s">
        <v>279</v>
      </c>
      <c r="AT3017" s="203" t="s">
        <v>274</v>
      </c>
      <c r="AU3017" s="203" t="s">
        <v>291</v>
      </c>
      <c r="AY3017" s="17" t="s">
        <v>272</v>
      </c>
      <c r="BE3017" s="204">
        <f>IF(N3017="základní",J3017,0)</f>
        <v>0</v>
      </c>
      <c r="BF3017" s="204">
        <f>IF(N3017="snížená",J3017,0)</f>
        <v>0</v>
      </c>
      <c r="BG3017" s="204">
        <f>IF(N3017="zákl. přenesená",J3017,0)</f>
        <v>0</v>
      </c>
      <c r="BH3017" s="204">
        <f>IF(N3017="sníž. přenesená",J3017,0)</f>
        <v>0</v>
      </c>
      <c r="BI3017" s="204">
        <f>IF(N3017="nulová",J3017,0)</f>
        <v>0</v>
      </c>
      <c r="BJ3017" s="17" t="s">
        <v>16</v>
      </c>
      <c r="BK3017" s="204">
        <f>ROUND(I3017*H3017,2)</f>
        <v>0</v>
      </c>
      <c r="BL3017" s="17" t="s">
        <v>279</v>
      </c>
      <c r="BM3017" s="203" t="s">
        <v>2646</v>
      </c>
    </row>
    <row r="3018" spans="1:65" s="2" customFormat="1" ht="11.25">
      <c r="A3018" s="34"/>
      <c r="B3018" s="35"/>
      <c r="C3018" s="36"/>
      <c r="D3018" s="205" t="s">
        <v>281</v>
      </c>
      <c r="E3018" s="36"/>
      <c r="F3018" s="206" t="s">
        <v>2647</v>
      </c>
      <c r="G3018" s="36"/>
      <c r="H3018" s="36"/>
      <c r="I3018" s="207"/>
      <c r="J3018" s="36"/>
      <c r="K3018" s="36"/>
      <c r="L3018" s="39"/>
      <c r="M3018" s="208"/>
      <c r="N3018" s="209"/>
      <c r="O3018" s="71"/>
      <c r="P3018" s="71"/>
      <c r="Q3018" s="71"/>
      <c r="R3018" s="71"/>
      <c r="S3018" s="71"/>
      <c r="T3018" s="72"/>
      <c r="U3018" s="34"/>
      <c r="V3018" s="34"/>
      <c r="W3018" s="34"/>
      <c r="X3018" s="34"/>
      <c r="Y3018" s="34"/>
      <c r="Z3018" s="34"/>
      <c r="AA3018" s="34"/>
      <c r="AB3018" s="34"/>
      <c r="AC3018" s="34"/>
      <c r="AD3018" s="34"/>
      <c r="AE3018" s="34"/>
      <c r="AT3018" s="17" t="s">
        <v>281</v>
      </c>
      <c r="AU3018" s="17" t="s">
        <v>291</v>
      </c>
    </row>
    <row r="3019" spans="1:65" s="13" customFormat="1" ht="11.25">
      <c r="B3019" s="210"/>
      <c r="C3019" s="211"/>
      <c r="D3019" s="212" t="s">
        <v>283</v>
      </c>
      <c r="E3019" s="213" t="s">
        <v>1</v>
      </c>
      <c r="F3019" s="214" t="s">
        <v>1039</v>
      </c>
      <c r="G3019" s="211"/>
      <c r="H3019" s="213" t="s">
        <v>1</v>
      </c>
      <c r="I3019" s="215"/>
      <c r="J3019" s="211"/>
      <c r="K3019" s="211"/>
      <c r="L3019" s="216"/>
      <c r="M3019" s="217"/>
      <c r="N3019" s="218"/>
      <c r="O3019" s="218"/>
      <c r="P3019" s="218"/>
      <c r="Q3019" s="218"/>
      <c r="R3019" s="218"/>
      <c r="S3019" s="218"/>
      <c r="T3019" s="219"/>
      <c r="AT3019" s="220" t="s">
        <v>283</v>
      </c>
      <c r="AU3019" s="220" t="s">
        <v>291</v>
      </c>
      <c r="AV3019" s="13" t="s">
        <v>16</v>
      </c>
      <c r="AW3019" s="13" t="s">
        <v>32</v>
      </c>
      <c r="AX3019" s="13" t="s">
        <v>76</v>
      </c>
      <c r="AY3019" s="220" t="s">
        <v>272</v>
      </c>
    </row>
    <row r="3020" spans="1:65" s="14" customFormat="1" ht="11.25">
      <c r="B3020" s="221"/>
      <c r="C3020" s="222"/>
      <c r="D3020" s="212" t="s">
        <v>283</v>
      </c>
      <c r="E3020" s="223" t="s">
        <v>1</v>
      </c>
      <c r="F3020" s="224" t="s">
        <v>358</v>
      </c>
      <c r="G3020" s="222"/>
      <c r="H3020" s="225">
        <v>16</v>
      </c>
      <c r="I3020" s="226"/>
      <c r="J3020" s="222"/>
      <c r="K3020" s="222"/>
      <c r="L3020" s="227"/>
      <c r="M3020" s="228"/>
      <c r="N3020" s="229"/>
      <c r="O3020" s="229"/>
      <c r="P3020" s="229"/>
      <c r="Q3020" s="229"/>
      <c r="R3020" s="229"/>
      <c r="S3020" s="229"/>
      <c r="T3020" s="230"/>
      <c r="AT3020" s="231" t="s">
        <v>283</v>
      </c>
      <c r="AU3020" s="231" t="s">
        <v>291</v>
      </c>
      <c r="AV3020" s="14" t="s">
        <v>84</v>
      </c>
      <c r="AW3020" s="14" t="s">
        <v>32</v>
      </c>
      <c r="AX3020" s="14" t="s">
        <v>16</v>
      </c>
      <c r="AY3020" s="231" t="s">
        <v>272</v>
      </c>
    </row>
    <row r="3021" spans="1:65" s="2" customFormat="1" ht="21.75" customHeight="1">
      <c r="A3021" s="34"/>
      <c r="B3021" s="35"/>
      <c r="C3021" s="192" t="s">
        <v>2648</v>
      </c>
      <c r="D3021" s="192" t="s">
        <v>274</v>
      </c>
      <c r="E3021" s="193" t="s">
        <v>2649</v>
      </c>
      <c r="F3021" s="194" t="s">
        <v>2650</v>
      </c>
      <c r="G3021" s="195" t="s">
        <v>952</v>
      </c>
      <c r="H3021" s="196">
        <v>16</v>
      </c>
      <c r="I3021" s="197"/>
      <c r="J3021" s="198">
        <f>ROUND(I3021*H3021,2)</f>
        <v>0</v>
      </c>
      <c r="K3021" s="194" t="s">
        <v>278</v>
      </c>
      <c r="L3021" s="39"/>
      <c r="M3021" s="199" t="s">
        <v>1</v>
      </c>
      <c r="N3021" s="200" t="s">
        <v>41</v>
      </c>
      <c r="O3021" s="71"/>
      <c r="P3021" s="201">
        <f>O3021*H3021</f>
        <v>0</v>
      </c>
      <c r="Q3021" s="201">
        <v>5.5999999999999995E-4</v>
      </c>
      <c r="R3021" s="201">
        <f>Q3021*H3021</f>
        <v>8.9599999999999992E-3</v>
      </c>
      <c r="S3021" s="201">
        <v>0</v>
      </c>
      <c r="T3021" s="202">
        <f>S3021*H3021</f>
        <v>0</v>
      </c>
      <c r="U3021" s="34"/>
      <c r="V3021" s="34"/>
      <c r="W3021" s="34"/>
      <c r="X3021" s="34"/>
      <c r="Y3021" s="34"/>
      <c r="Z3021" s="34"/>
      <c r="AA3021" s="34"/>
      <c r="AB3021" s="34"/>
      <c r="AC3021" s="34"/>
      <c r="AD3021" s="34"/>
      <c r="AE3021" s="34"/>
      <c r="AR3021" s="203" t="s">
        <v>279</v>
      </c>
      <c r="AT3021" s="203" t="s">
        <v>274</v>
      </c>
      <c r="AU3021" s="203" t="s">
        <v>291</v>
      </c>
      <c r="AY3021" s="17" t="s">
        <v>272</v>
      </c>
      <c r="BE3021" s="204">
        <f>IF(N3021="základní",J3021,0)</f>
        <v>0</v>
      </c>
      <c r="BF3021" s="204">
        <f>IF(N3021="snížená",J3021,0)</f>
        <v>0</v>
      </c>
      <c r="BG3021" s="204">
        <f>IF(N3021="zákl. přenesená",J3021,0)</f>
        <v>0</v>
      </c>
      <c r="BH3021" s="204">
        <f>IF(N3021="sníž. přenesená",J3021,0)</f>
        <v>0</v>
      </c>
      <c r="BI3021" s="204">
        <f>IF(N3021="nulová",J3021,0)</f>
        <v>0</v>
      </c>
      <c r="BJ3021" s="17" t="s">
        <v>16</v>
      </c>
      <c r="BK3021" s="204">
        <f>ROUND(I3021*H3021,2)</f>
        <v>0</v>
      </c>
      <c r="BL3021" s="17" t="s">
        <v>279</v>
      </c>
      <c r="BM3021" s="203" t="s">
        <v>2651</v>
      </c>
    </row>
    <row r="3022" spans="1:65" s="2" customFormat="1" ht="11.25">
      <c r="A3022" s="34"/>
      <c r="B3022" s="35"/>
      <c r="C3022" s="36"/>
      <c r="D3022" s="205" t="s">
        <v>281</v>
      </c>
      <c r="E3022" s="36"/>
      <c r="F3022" s="206" t="s">
        <v>2652</v>
      </c>
      <c r="G3022" s="36"/>
      <c r="H3022" s="36"/>
      <c r="I3022" s="207"/>
      <c r="J3022" s="36"/>
      <c r="K3022" s="36"/>
      <c r="L3022" s="39"/>
      <c r="M3022" s="208"/>
      <c r="N3022" s="209"/>
      <c r="O3022" s="71"/>
      <c r="P3022" s="71"/>
      <c r="Q3022" s="71"/>
      <c r="R3022" s="71"/>
      <c r="S3022" s="71"/>
      <c r="T3022" s="72"/>
      <c r="U3022" s="34"/>
      <c r="V3022" s="34"/>
      <c r="W3022" s="34"/>
      <c r="X3022" s="34"/>
      <c r="Y3022" s="34"/>
      <c r="Z3022" s="34"/>
      <c r="AA3022" s="34"/>
      <c r="AB3022" s="34"/>
      <c r="AC3022" s="34"/>
      <c r="AD3022" s="34"/>
      <c r="AE3022" s="34"/>
      <c r="AT3022" s="17" t="s">
        <v>281</v>
      </c>
      <c r="AU3022" s="17" t="s">
        <v>291</v>
      </c>
    </row>
    <row r="3023" spans="1:65" s="2" customFormat="1" ht="16.5" customHeight="1">
      <c r="A3023" s="34"/>
      <c r="B3023" s="35"/>
      <c r="C3023" s="192" t="s">
        <v>2653</v>
      </c>
      <c r="D3023" s="192" t="s">
        <v>274</v>
      </c>
      <c r="E3023" s="193" t="s">
        <v>2654</v>
      </c>
      <c r="F3023" s="194" t="s">
        <v>2655</v>
      </c>
      <c r="G3023" s="195" t="s">
        <v>185</v>
      </c>
      <c r="H3023" s="196">
        <v>1685</v>
      </c>
      <c r="I3023" s="197"/>
      <c r="J3023" s="198">
        <f>ROUND(I3023*H3023,2)</f>
        <v>0</v>
      </c>
      <c r="K3023" s="194" t="s">
        <v>1</v>
      </c>
      <c r="L3023" s="39"/>
      <c r="M3023" s="199" t="s">
        <v>1</v>
      </c>
      <c r="N3023" s="200" t="s">
        <v>41</v>
      </c>
      <c r="O3023" s="71"/>
      <c r="P3023" s="201">
        <f>O3023*H3023</f>
        <v>0</v>
      </c>
      <c r="Q3023" s="201">
        <v>3.2200000000000002E-3</v>
      </c>
      <c r="R3023" s="201">
        <f>Q3023*H3023</f>
        <v>5.4257</v>
      </c>
      <c r="S3023" s="201">
        <v>0</v>
      </c>
      <c r="T3023" s="202">
        <f>S3023*H3023</f>
        <v>0</v>
      </c>
      <c r="U3023" s="34"/>
      <c r="V3023" s="34"/>
      <c r="W3023" s="34"/>
      <c r="X3023" s="34"/>
      <c r="Y3023" s="34"/>
      <c r="Z3023" s="34"/>
      <c r="AA3023" s="34"/>
      <c r="AB3023" s="34"/>
      <c r="AC3023" s="34"/>
      <c r="AD3023" s="34"/>
      <c r="AE3023" s="34"/>
      <c r="AR3023" s="203" t="s">
        <v>279</v>
      </c>
      <c r="AT3023" s="203" t="s">
        <v>274</v>
      </c>
      <c r="AU3023" s="203" t="s">
        <v>291</v>
      </c>
      <c r="AY3023" s="17" t="s">
        <v>272</v>
      </c>
      <c r="BE3023" s="204">
        <f>IF(N3023="základní",J3023,0)</f>
        <v>0</v>
      </c>
      <c r="BF3023" s="204">
        <f>IF(N3023="snížená",J3023,0)</f>
        <v>0</v>
      </c>
      <c r="BG3023" s="204">
        <f>IF(N3023="zákl. přenesená",J3023,0)</f>
        <v>0</v>
      </c>
      <c r="BH3023" s="204">
        <f>IF(N3023="sníž. přenesená",J3023,0)</f>
        <v>0</v>
      </c>
      <c r="BI3023" s="204">
        <f>IF(N3023="nulová",J3023,0)</f>
        <v>0</v>
      </c>
      <c r="BJ3023" s="17" t="s">
        <v>16</v>
      </c>
      <c r="BK3023" s="204">
        <f>ROUND(I3023*H3023,2)</f>
        <v>0</v>
      </c>
      <c r="BL3023" s="17" t="s">
        <v>279</v>
      </c>
      <c r="BM3023" s="203" t="s">
        <v>2656</v>
      </c>
    </row>
    <row r="3024" spans="1:65" s="13" customFormat="1" ht="22.5">
      <c r="B3024" s="210"/>
      <c r="C3024" s="211"/>
      <c r="D3024" s="212" t="s">
        <v>283</v>
      </c>
      <c r="E3024" s="213" t="s">
        <v>1</v>
      </c>
      <c r="F3024" s="214" t="s">
        <v>2657</v>
      </c>
      <c r="G3024" s="211"/>
      <c r="H3024" s="213" t="s">
        <v>1</v>
      </c>
      <c r="I3024" s="215"/>
      <c r="J3024" s="211"/>
      <c r="K3024" s="211"/>
      <c r="L3024" s="216"/>
      <c r="M3024" s="217"/>
      <c r="N3024" s="218"/>
      <c r="O3024" s="218"/>
      <c r="P3024" s="218"/>
      <c r="Q3024" s="218"/>
      <c r="R3024" s="218"/>
      <c r="S3024" s="218"/>
      <c r="T3024" s="219"/>
      <c r="AT3024" s="220" t="s">
        <v>283</v>
      </c>
      <c r="AU3024" s="220" t="s">
        <v>291</v>
      </c>
      <c r="AV3024" s="13" t="s">
        <v>16</v>
      </c>
      <c r="AW3024" s="13" t="s">
        <v>32</v>
      </c>
      <c r="AX3024" s="13" t="s">
        <v>76</v>
      </c>
      <c r="AY3024" s="220" t="s">
        <v>272</v>
      </c>
    </row>
    <row r="3025" spans="1:65" s="14" customFormat="1" ht="11.25">
      <c r="B3025" s="221"/>
      <c r="C3025" s="222"/>
      <c r="D3025" s="212" t="s">
        <v>283</v>
      </c>
      <c r="E3025" s="223" t="s">
        <v>1</v>
      </c>
      <c r="F3025" s="224" t="s">
        <v>2658</v>
      </c>
      <c r="G3025" s="222"/>
      <c r="H3025" s="225">
        <v>2219</v>
      </c>
      <c r="I3025" s="226"/>
      <c r="J3025" s="222"/>
      <c r="K3025" s="222"/>
      <c r="L3025" s="227"/>
      <c r="M3025" s="228"/>
      <c r="N3025" s="229"/>
      <c r="O3025" s="229"/>
      <c r="P3025" s="229"/>
      <c r="Q3025" s="229"/>
      <c r="R3025" s="229"/>
      <c r="S3025" s="229"/>
      <c r="T3025" s="230"/>
      <c r="AT3025" s="231" t="s">
        <v>283</v>
      </c>
      <c r="AU3025" s="231" t="s">
        <v>291</v>
      </c>
      <c r="AV3025" s="14" t="s">
        <v>84</v>
      </c>
      <c r="AW3025" s="14" t="s">
        <v>32</v>
      </c>
      <c r="AX3025" s="14" t="s">
        <v>76</v>
      </c>
      <c r="AY3025" s="231" t="s">
        <v>272</v>
      </c>
    </row>
    <row r="3026" spans="1:65" s="13" customFormat="1" ht="11.25">
      <c r="B3026" s="210"/>
      <c r="C3026" s="211"/>
      <c r="D3026" s="212" t="s">
        <v>283</v>
      </c>
      <c r="E3026" s="213" t="s">
        <v>1</v>
      </c>
      <c r="F3026" s="214" t="s">
        <v>285</v>
      </c>
      <c r="G3026" s="211"/>
      <c r="H3026" s="213" t="s">
        <v>1</v>
      </c>
      <c r="I3026" s="215"/>
      <c r="J3026" s="211"/>
      <c r="K3026" s="211"/>
      <c r="L3026" s="216"/>
      <c r="M3026" s="217"/>
      <c r="N3026" s="218"/>
      <c r="O3026" s="218"/>
      <c r="P3026" s="218"/>
      <c r="Q3026" s="218"/>
      <c r="R3026" s="218"/>
      <c r="S3026" s="218"/>
      <c r="T3026" s="219"/>
      <c r="AT3026" s="220" t="s">
        <v>283</v>
      </c>
      <c r="AU3026" s="220" t="s">
        <v>291</v>
      </c>
      <c r="AV3026" s="13" t="s">
        <v>16</v>
      </c>
      <c r="AW3026" s="13" t="s">
        <v>32</v>
      </c>
      <c r="AX3026" s="13" t="s">
        <v>76</v>
      </c>
      <c r="AY3026" s="220" t="s">
        <v>272</v>
      </c>
    </row>
    <row r="3027" spans="1:65" s="13" customFormat="1" ht="11.25">
      <c r="B3027" s="210"/>
      <c r="C3027" s="211"/>
      <c r="D3027" s="212" t="s">
        <v>283</v>
      </c>
      <c r="E3027" s="213" t="s">
        <v>1</v>
      </c>
      <c r="F3027" s="214" t="s">
        <v>289</v>
      </c>
      <c r="G3027" s="211"/>
      <c r="H3027" s="213" t="s">
        <v>1</v>
      </c>
      <c r="I3027" s="215"/>
      <c r="J3027" s="211"/>
      <c r="K3027" s="211"/>
      <c r="L3027" s="216"/>
      <c r="M3027" s="217"/>
      <c r="N3027" s="218"/>
      <c r="O3027" s="218"/>
      <c r="P3027" s="218"/>
      <c r="Q3027" s="218"/>
      <c r="R3027" s="218"/>
      <c r="S3027" s="218"/>
      <c r="T3027" s="219"/>
      <c r="AT3027" s="220" t="s">
        <v>283</v>
      </c>
      <c r="AU3027" s="220" t="s">
        <v>291</v>
      </c>
      <c r="AV3027" s="13" t="s">
        <v>16</v>
      </c>
      <c r="AW3027" s="13" t="s">
        <v>32</v>
      </c>
      <c r="AX3027" s="13" t="s">
        <v>76</v>
      </c>
      <c r="AY3027" s="220" t="s">
        <v>272</v>
      </c>
    </row>
    <row r="3028" spans="1:65" s="14" customFormat="1" ht="11.25">
      <c r="B3028" s="221"/>
      <c r="C3028" s="222"/>
      <c r="D3028" s="212" t="s">
        <v>283</v>
      </c>
      <c r="E3028" s="223" t="s">
        <v>1</v>
      </c>
      <c r="F3028" s="224" t="s">
        <v>2659</v>
      </c>
      <c r="G3028" s="222"/>
      <c r="H3028" s="225">
        <v>-534</v>
      </c>
      <c r="I3028" s="226"/>
      <c r="J3028" s="222"/>
      <c r="K3028" s="222"/>
      <c r="L3028" s="227"/>
      <c r="M3028" s="228"/>
      <c r="N3028" s="229"/>
      <c r="O3028" s="229"/>
      <c r="P3028" s="229"/>
      <c r="Q3028" s="229"/>
      <c r="R3028" s="229"/>
      <c r="S3028" s="229"/>
      <c r="T3028" s="230"/>
      <c r="AT3028" s="231" t="s">
        <v>283</v>
      </c>
      <c r="AU3028" s="231" t="s">
        <v>291</v>
      </c>
      <c r="AV3028" s="14" t="s">
        <v>84</v>
      </c>
      <c r="AW3028" s="14" t="s">
        <v>32</v>
      </c>
      <c r="AX3028" s="14" t="s">
        <v>76</v>
      </c>
      <c r="AY3028" s="231" t="s">
        <v>272</v>
      </c>
    </row>
    <row r="3029" spans="1:65" s="2" customFormat="1" ht="16.5" customHeight="1">
      <c r="A3029" s="34"/>
      <c r="B3029" s="35"/>
      <c r="C3029" s="192" t="s">
        <v>2660</v>
      </c>
      <c r="D3029" s="192" t="s">
        <v>274</v>
      </c>
      <c r="E3029" s="193" t="s">
        <v>2661</v>
      </c>
      <c r="F3029" s="194" t="s">
        <v>2662</v>
      </c>
      <c r="G3029" s="195" t="s">
        <v>185</v>
      </c>
      <c r="H3029" s="196">
        <v>256</v>
      </c>
      <c r="I3029" s="197"/>
      <c r="J3029" s="198">
        <f>ROUND(I3029*H3029,2)</f>
        <v>0</v>
      </c>
      <c r="K3029" s="194" t="s">
        <v>1</v>
      </c>
      <c r="L3029" s="39"/>
      <c r="M3029" s="199" t="s">
        <v>1</v>
      </c>
      <c r="N3029" s="200" t="s">
        <v>41</v>
      </c>
      <c r="O3029" s="71"/>
      <c r="P3029" s="201">
        <f>O3029*H3029</f>
        <v>0</v>
      </c>
      <c r="Q3029" s="201">
        <v>3.2200000000000002E-3</v>
      </c>
      <c r="R3029" s="201">
        <f>Q3029*H3029</f>
        <v>0.82432000000000005</v>
      </c>
      <c r="S3029" s="201">
        <v>0</v>
      </c>
      <c r="T3029" s="202">
        <f>S3029*H3029</f>
        <v>0</v>
      </c>
      <c r="U3029" s="34"/>
      <c r="V3029" s="34"/>
      <c r="W3029" s="34"/>
      <c r="X3029" s="34"/>
      <c r="Y3029" s="34"/>
      <c r="Z3029" s="34"/>
      <c r="AA3029" s="34"/>
      <c r="AB3029" s="34"/>
      <c r="AC3029" s="34"/>
      <c r="AD3029" s="34"/>
      <c r="AE3029" s="34"/>
      <c r="AR3029" s="203" t="s">
        <v>279</v>
      </c>
      <c r="AT3029" s="203" t="s">
        <v>274</v>
      </c>
      <c r="AU3029" s="203" t="s">
        <v>291</v>
      </c>
      <c r="AY3029" s="17" t="s">
        <v>272</v>
      </c>
      <c r="BE3029" s="204">
        <f>IF(N3029="základní",J3029,0)</f>
        <v>0</v>
      </c>
      <c r="BF3029" s="204">
        <f>IF(N3029="snížená",J3029,0)</f>
        <v>0</v>
      </c>
      <c r="BG3029" s="204">
        <f>IF(N3029="zákl. přenesená",J3029,0)</f>
        <v>0</v>
      </c>
      <c r="BH3029" s="204">
        <f>IF(N3029="sníž. přenesená",J3029,0)</f>
        <v>0</v>
      </c>
      <c r="BI3029" s="204">
        <f>IF(N3029="nulová",J3029,0)</f>
        <v>0</v>
      </c>
      <c r="BJ3029" s="17" t="s">
        <v>16</v>
      </c>
      <c r="BK3029" s="204">
        <f>ROUND(I3029*H3029,2)</f>
        <v>0</v>
      </c>
      <c r="BL3029" s="17" t="s">
        <v>279</v>
      </c>
      <c r="BM3029" s="203" t="s">
        <v>2663</v>
      </c>
    </row>
    <row r="3030" spans="1:65" s="13" customFormat="1" ht="22.5">
      <c r="B3030" s="210"/>
      <c r="C3030" s="211"/>
      <c r="D3030" s="212" t="s">
        <v>283</v>
      </c>
      <c r="E3030" s="213" t="s">
        <v>1</v>
      </c>
      <c r="F3030" s="214" t="s">
        <v>2664</v>
      </c>
      <c r="G3030" s="211"/>
      <c r="H3030" s="213" t="s">
        <v>1</v>
      </c>
      <c r="I3030" s="215"/>
      <c r="J3030" s="211"/>
      <c r="K3030" s="211"/>
      <c r="L3030" s="216"/>
      <c r="M3030" s="217"/>
      <c r="N3030" s="218"/>
      <c r="O3030" s="218"/>
      <c r="P3030" s="218"/>
      <c r="Q3030" s="218"/>
      <c r="R3030" s="218"/>
      <c r="S3030" s="218"/>
      <c r="T3030" s="219"/>
      <c r="AT3030" s="220" t="s">
        <v>283</v>
      </c>
      <c r="AU3030" s="220" t="s">
        <v>291</v>
      </c>
      <c r="AV3030" s="13" t="s">
        <v>16</v>
      </c>
      <c r="AW3030" s="13" t="s">
        <v>32</v>
      </c>
      <c r="AX3030" s="13" t="s">
        <v>76</v>
      </c>
      <c r="AY3030" s="220" t="s">
        <v>272</v>
      </c>
    </row>
    <row r="3031" spans="1:65" s="14" customFormat="1" ht="11.25">
      <c r="B3031" s="221"/>
      <c r="C3031" s="222"/>
      <c r="D3031" s="212" t="s">
        <v>283</v>
      </c>
      <c r="E3031" s="223" t="s">
        <v>1</v>
      </c>
      <c r="F3031" s="224" t="s">
        <v>2665</v>
      </c>
      <c r="G3031" s="222"/>
      <c r="H3031" s="225">
        <v>384</v>
      </c>
      <c r="I3031" s="226"/>
      <c r="J3031" s="222"/>
      <c r="K3031" s="222"/>
      <c r="L3031" s="227"/>
      <c r="M3031" s="228"/>
      <c r="N3031" s="229"/>
      <c r="O3031" s="229"/>
      <c r="P3031" s="229"/>
      <c r="Q3031" s="229"/>
      <c r="R3031" s="229"/>
      <c r="S3031" s="229"/>
      <c r="T3031" s="230"/>
      <c r="AT3031" s="231" t="s">
        <v>283</v>
      </c>
      <c r="AU3031" s="231" t="s">
        <v>291</v>
      </c>
      <c r="AV3031" s="14" t="s">
        <v>84</v>
      </c>
      <c r="AW3031" s="14" t="s">
        <v>32</v>
      </c>
      <c r="AX3031" s="14" t="s">
        <v>76</v>
      </c>
      <c r="AY3031" s="231" t="s">
        <v>272</v>
      </c>
    </row>
    <row r="3032" spans="1:65" s="13" customFormat="1" ht="11.25">
      <c r="B3032" s="210"/>
      <c r="C3032" s="211"/>
      <c r="D3032" s="212" t="s">
        <v>283</v>
      </c>
      <c r="E3032" s="213" t="s">
        <v>1</v>
      </c>
      <c r="F3032" s="214" t="s">
        <v>285</v>
      </c>
      <c r="G3032" s="211"/>
      <c r="H3032" s="213" t="s">
        <v>1</v>
      </c>
      <c r="I3032" s="215"/>
      <c r="J3032" s="211"/>
      <c r="K3032" s="211"/>
      <c r="L3032" s="216"/>
      <c r="M3032" s="217"/>
      <c r="N3032" s="218"/>
      <c r="O3032" s="218"/>
      <c r="P3032" s="218"/>
      <c r="Q3032" s="218"/>
      <c r="R3032" s="218"/>
      <c r="S3032" s="218"/>
      <c r="T3032" s="219"/>
      <c r="AT3032" s="220" t="s">
        <v>283</v>
      </c>
      <c r="AU3032" s="220" t="s">
        <v>291</v>
      </c>
      <c r="AV3032" s="13" t="s">
        <v>16</v>
      </c>
      <c r="AW3032" s="13" t="s">
        <v>32</v>
      </c>
      <c r="AX3032" s="13" t="s">
        <v>76</v>
      </c>
      <c r="AY3032" s="220" t="s">
        <v>272</v>
      </c>
    </row>
    <row r="3033" spans="1:65" s="13" customFormat="1" ht="11.25">
      <c r="B3033" s="210"/>
      <c r="C3033" s="211"/>
      <c r="D3033" s="212" t="s">
        <v>283</v>
      </c>
      <c r="E3033" s="213" t="s">
        <v>1</v>
      </c>
      <c r="F3033" s="214" t="s">
        <v>289</v>
      </c>
      <c r="G3033" s="211"/>
      <c r="H3033" s="213" t="s">
        <v>1</v>
      </c>
      <c r="I3033" s="215"/>
      <c r="J3033" s="211"/>
      <c r="K3033" s="211"/>
      <c r="L3033" s="216"/>
      <c r="M3033" s="217"/>
      <c r="N3033" s="218"/>
      <c r="O3033" s="218"/>
      <c r="P3033" s="218"/>
      <c r="Q3033" s="218"/>
      <c r="R3033" s="218"/>
      <c r="S3033" s="218"/>
      <c r="T3033" s="219"/>
      <c r="AT3033" s="220" t="s">
        <v>283</v>
      </c>
      <c r="AU3033" s="220" t="s">
        <v>291</v>
      </c>
      <c r="AV3033" s="13" t="s">
        <v>16</v>
      </c>
      <c r="AW3033" s="13" t="s">
        <v>32</v>
      </c>
      <c r="AX3033" s="13" t="s">
        <v>76</v>
      </c>
      <c r="AY3033" s="220" t="s">
        <v>272</v>
      </c>
    </row>
    <row r="3034" spans="1:65" s="14" customFormat="1" ht="11.25">
      <c r="B3034" s="221"/>
      <c r="C3034" s="222"/>
      <c r="D3034" s="212" t="s">
        <v>283</v>
      </c>
      <c r="E3034" s="223" t="s">
        <v>1</v>
      </c>
      <c r="F3034" s="224" t="s">
        <v>2666</v>
      </c>
      <c r="G3034" s="222"/>
      <c r="H3034" s="225">
        <v>-128</v>
      </c>
      <c r="I3034" s="226"/>
      <c r="J3034" s="222"/>
      <c r="K3034" s="222"/>
      <c r="L3034" s="227"/>
      <c r="M3034" s="228"/>
      <c r="N3034" s="229"/>
      <c r="O3034" s="229"/>
      <c r="P3034" s="229"/>
      <c r="Q3034" s="229"/>
      <c r="R3034" s="229"/>
      <c r="S3034" s="229"/>
      <c r="T3034" s="230"/>
      <c r="AT3034" s="231" t="s">
        <v>283</v>
      </c>
      <c r="AU3034" s="231" t="s">
        <v>291</v>
      </c>
      <c r="AV3034" s="14" t="s">
        <v>84</v>
      </c>
      <c r="AW3034" s="14" t="s">
        <v>32</v>
      </c>
      <c r="AX3034" s="14" t="s">
        <v>76</v>
      </c>
      <c r="AY3034" s="231" t="s">
        <v>272</v>
      </c>
    </row>
    <row r="3035" spans="1:65" s="2" customFormat="1" ht="16.5" customHeight="1">
      <c r="A3035" s="34"/>
      <c r="B3035" s="35"/>
      <c r="C3035" s="192" t="s">
        <v>2667</v>
      </c>
      <c r="D3035" s="192" t="s">
        <v>274</v>
      </c>
      <c r="E3035" s="193" t="s">
        <v>2668</v>
      </c>
      <c r="F3035" s="194" t="s">
        <v>2669</v>
      </c>
      <c r="G3035" s="195" t="s">
        <v>185</v>
      </c>
      <c r="H3035" s="196">
        <v>149</v>
      </c>
      <c r="I3035" s="197"/>
      <c r="J3035" s="198">
        <f>ROUND(I3035*H3035,2)</f>
        <v>0</v>
      </c>
      <c r="K3035" s="194" t="s">
        <v>1</v>
      </c>
      <c r="L3035" s="39"/>
      <c r="M3035" s="199" t="s">
        <v>1</v>
      </c>
      <c r="N3035" s="200" t="s">
        <v>41</v>
      </c>
      <c r="O3035" s="71"/>
      <c r="P3035" s="201">
        <f>O3035*H3035</f>
        <v>0</v>
      </c>
      <c r="Q3035" s="201">
        <v>3.2200000000000002E-3</v>
      </c>
      <c r="R3035" s="201">
        <f>Q3035*H3035</f>
        <v>0.47978000000000004</v>
      </c>
      <c r="S3035" s="201">
        <v>0</v>
      </c>
      <c r="T3035" s="202">
        <f>S3035*H3035</f>
        <v>0</v>
      </c>
      <c r="U3035" s="34"/>
      <c r="V3035" s="34"/>
      <c r="W3035" s="34"/>
      <c r="X3035" s="34"/>
      <c r="Y3035" s="34"/>
      <c r="Z3035" s="34"/>
      <c r="AA3035" s="34"/>
      <c r="AB3035" s="34"/>
      <c r="AC3035" s="34"/>
      <c r="AD3035" s="34"/>
      <c r="AE3035" s="34"/>
      <c r="AR3035" s="203" t="s">
        <v>279</v>
      </c>
      <c r="AT3035" s="203" t="s">
        <v>274</v>
      </c>
      <c r="AU3035" s="203" t="s">
        <v>291</v>
      </c>
      <c r="AY3035" s="17" t="s">
        <v>272</v>
      </c>
      <c r="BE3035" s="204">
        <f>IF(N3035="základní",J3035,0)</f>
        <v>0</v>
      </c>
      <c r="BF3035" s="204">
        <f>IF(N3035="snížená",J3035,0)</f>
        <v>0</v>
      </c>
      <c r="BG3035" s="204">
        <f>IF(N3035="zákl. přenesená",J3035,0)</f>
        <v>0</v>
      </c>
      <c r="BH3035" s="204">
        <f>IF(N3035="sníž. přenesená",J3035,0)</f>
        <v>0</v>
      </c>
      <c r="BI3035" s="204">
        <f>IF(N3035="nulová",J3035,0)</f>
        <v>0</v>
      </c>
      <c r="BJ3035" s="17" t="s">
        <v>16</v>
      </c>
      <c r="BK3035" s="204">
        <f>ROUND(I3035*H3035,2)</f>
        <v>0</v>
      </c>
      <c r="BL3035" s="17" t="s">
        <v>279</v>
      </c>
      <c r="BM3035" s="203" t="s">
        <v>2670</v>
      </c>
    </row>
    <row r="3036" spans="1:65" s="13" customFormat="1" ht="22.5">
      <c r="B3036" s="210"/>
      <c r="C3036" s="211"/>
      <c r="D3036" s="212" t="s">
        <v>283</v>
      </c>
      <c r="E3036" s="213" t="s">
        <v>1</v>
      </c>
      <c r="F3036" s="214" t="s">
        <v>2671</v>
      </c>
      <c r="G3036" s="211"/>
      <c r="H3036" s="213" t="s">
        <v>1</v>
      </c>
      <c r="I3036" s="215"/>
      <c r="J3036" s="211"/>
      <c r="K3036" s="211"/>
      <c r="L3036" s="216"/>
      <c r="M3036" s="217"/>
      <c r="N3036" s="218"/>
      <c r="O3036" s="218"/>
      <c r="P3036" s="218"/>
      <c r="Q3036" s="218"/>
      <c r="R3036" s="218"/>
      <c r="S3036" s="218"/>
      <c r="T3036" s="219"/>
      <c r="AT3036" s="220" t="s">
        <v>283</v>
      </c>
      <c r="AU3036" s="220" t="s">
        <v>291</v>
      </c>
      <c r="AV3036" s="13" t="s">
        <v>16</v>
      </c>
      <c r="AW3036" s="13" t="s">
        <v>32</v>
      </c>
      <c r="AX3036" s="13" t="s">
        <v>76</v>
      </c>
      <c r="AY3036" s="220" t="s">
        <v>272</v>
      </c>
    </row>
    <row r="3037" spans="1:65" s="14" customFormat="1" ht="11.25">
      <c r="B3037" s="221"/>
      <c r="C3037" s="222"/>
      <c r="D3037" s="212" t="s">
        <v>283</v>
      </c>
      <c r="E3037" s="223" t="s">
        <v>1</v>
      </c>
      <c r="F3037" s="224" t="s">
        <v>2672</v>
      </c>
      <c r="G3037" s="222"/>
      <c r="H3037" s="225">
        <v>224</v>
      </c>
      <c r="I3037" s="226"/>
      <c r="J3037" s="222"/>
      <c r="K3037" s="222"/>
      <c r="L3037" s="227"/>
      <c r="M3037" s="228"/>
      <c r="N3037" s="229"/>
      <c r="O3037" s="229"/>
      <c r="P3037" s="229"/>
      <c r="Q3037" s="229"/>
      <c r="R3037" s="229"/>
      <c r="S3037" s="229"/>
      <c r="T3037" s="230"/>
      <c r="AT3037" s="231" t="s">
        <v>283</v>
      </c>
      <c r="AU3037" s="231" t="s">
        <v>291</v>
      </c>
      <c r="AV3037" s="14" t="s">
        <v>84</v>
      </c>
      <c r="AW3037" s="14" t="s">
        <v>32</v>
      </c>
      <c r="AX3037" s="14" t="s">
        <v>76</v>
      </c>
      <c r="AY3037" s="231" t="s">
        <v>272</v>
      </c>
    </row>
    <row r="3038" spans="1:65" s="13" customFormat="1" ht="11.25">
      <c r="B3038" s="210"/>
      <c r="C3038" s="211"/>
      <c r="D3038" s="212" t="s">
        <v>283</v>
      </c>
      <c r="E3038" s="213" t="s">
        <v>1</v>
      </c>
      <c r="F3038" s="214" t="s">
        <v>285</v>
      </c>
      <c r="G3038" s="211"/>
      <c r="H3038" s="213" t="s">
        <v>1</v>
      </c>
      <c r="I3038" s="215"/>
      <c r="J3038" s="211"/>
      <c r="K3038" s="211"/>
      <c r="L3038" s="216"/>
      <c r="M3038" s="217"/>
      <c r="N3038" s="218"/>
      <c r="O3038" s="218"/>
      <c r="P3038" s="218"/>
      <c r="Q3038" s="218"/>
      <c r="R3038" s="218"/>
      <c r="S3038" s="218"/>
      <c r="T3038" s="219"/>
      <c r="AT3038" s="220" t="s">
        <v>283</v>
      </c>
      <c r="AU3038" s="220" t="s">
        <v>291</v>
      </c>
      <c r="AV3038" s="13" t="s">
        <v>16</v>
      </c>
      <c r="AW3038" s="13" t="s">
        <v>32</v>
      </c>
      <c r="AX3038" s="13" t="s">
        <v>76</v>
      </c>
      <c r="AY3038" s="220" t="s">
        <v>272</v>
      </c>
    </row>
    <row r="3039" spans="1:65" s="13" customFormat="1" ht="11.25">
      <c r="B3039" s="210"/>
      <c r="C3039" s="211"/>
      <c r="D3039" s="212" t="s">
        <v>283</v>
      </c>
      <c r="E3039" s="213" t="s">
        <v>1</v>
      </c>
      <c r="F3039" s="214" t="s">
        <v>289</v>
      </c>
      <c r="G3039" s="211"/>
      <c r="H3039" s="213" t="s">
        <v>1</v>
      </c>
      <c r="I3039" s="215"/>
      <c r="J3039" s="211"/>
      <c r="K3039" s="211"/>
      <c r="L3039" s="216"/>
      <c r="M3039" s="217"/>
      <c r="N3039" s="218"/>
      <c r="O3039" s="218"/>
      <c r="P3039" s="218"/>
      <c r="Q3039" s="218"/>
      <c r="R3039" s="218"/>
      <c r="S3039" s="218"/>
      <c r="T3039" s="219"/>
      <c r="AT3039" s="220" t="s">
        <v>283</v>
      </c>
      <c r="AU3039" s="220" t="s">
        <v>291</v>
      </c>
      <c r="AV3039" s="13" t="s">
        <v>16</v>
      </c>
      <c r="AW3039" s="13" t="s">
        <v>32</v>
      </c>
      <c r="AX3039" s="13" t="s">
        <v>76</v>
      </c>
      <c r="AY3039" s="220" t="s">
        <v>272</v>
      </c>
    </row>
    <row r="3040" spans="1:65" s="14" customFormat="1" ht="11.25">
      <c r="B3040" s="221"/>
      <c r="C3040" s="222"/>
      <c r="D3040" s="212" t="s">
        <v>283</v>
      </c>
      <c r="E3040" s="223" t="s">
        <v>1</v>
      </c>
      <c r="F3040" s="224" t="s">
        <v>2673</v>
      </c>
      <c r="G3040" s="222"/>
      <c r="H3040" s="225">
        <v>-75</v>
      </c>
      <c r="I3040" s="226"/>
      <c r="J3040" s="222"/>
      <c r="K3040" s="222"/>
      <c r="L3040" s="227"/>
      <c r="M3040" s="228"/>
      <c r="N3040" s="229"/>
      <c r="O3040" s="229"/>
      <c r="P3040" s="229"/>
      <c r="Q3040" s="229"/>
      <c r="R3040" s="229"/>
      <c r="S3040" s="229"/>
      <c r="T3040" s="230"/>
      <c r="AT3040" s="231" t="s">
        <v>283</v>
      </c>
      <c r="AU3040" s="231" t="s">
        <v>291</v>
      </c>
      <c r="AV3040" s="14" t="s">
        <v>84</v>
      </c>
      <c r="AW3040" s="14" t="s">
        <v>32</v>
      </c>
      <c r="AX3040" s="14" t="s">
        <v>76</v>
      </c>
      <c r="AY3040" s="231" t="s">
        <v>272</v>
      </c>
    </row>
    <row r="3041" spans="1:65" s="2" customFormat="1" ht="16.5" customHeight="1">
      <c r="A3041" s="34"/>
      <c r="B3041" s="35"/>
      <c r="C3041" s="192" t="s">
        <v>2674</v>
      </c>
      <c r="D3041" s="192" t="s">
        <v>274</v>
      </c>
      <c r="E3041" s="193" t="s">
        <v>2675</v>
      </c>
      <c r="F3041" s="194" t="s">
        <v>2676</v>
      </c>
      <c r="G3041" s="195" t="s">
        <v>185</v>
      </c>
      <c r="H3041" s="196">
        <v>3.5</v>
      </c>
      <c r="I3041" s="197"/>
      <c r="J3041" s="198">
        <f>ROUND(I3041*H3041,2)</f>
        <v>0</v>
      </c>
      <c r="K3041" s="194" t="s">
        <v>1</v>
      </c>
      <c r="L3041" s="39"/>
      <c r="M3041" s="199" t="s">
        <v>1</v>
      </c>
      <c r="N3041" s="200" t="s">
        <v>41</v>
      </c>
      <c r="O3041" s="71"/>
      <c r="P3041" s="201">
        <f>O3041*H3041</f>
        <v>0</v>
      </c>
      <c r="Q3041" s="201">
        <v>3.2200000000000002E-3</v>
      </c>
      <c r="R3041" s="201">
        <f>Q3041*H3041</f>
        <v>1.1270000000000001E-2</v>
      </c>
      <c r="S3041" s="201">
        <v>0</v>
      </c>
      <c r="T3041" s="202">
        <f>S3041*H3041</f>
        <v>0</v>
      </c>
      <c r="U3041" s="34"/>
      <c r="V3041" s="34"/>
      <c r="W3041" s="34"/>
      <c r="X3041" s="34"/>
      <c r="Y3041" s="34"/>
      <c r="Z3041" s="34"/>
      <c r="AA3041" s="34"/>
      <c r="AB3041" s="34"/>
      <c r="AC3041" s="34"/>
      <c r="AD3041" s="34"/>
      <c r="AE3041" s="34"/>
      <c r="AR3041" s="203" t="s">
        <v>279</v>
      </c>
      <c r="AT3041" s="203" t="s">
        <v>274</v>
      </c>
      <c r="AU3041" s="203" t="s">
        <v>291</v>
      </c>
      <c r="AY3041" s="17" t="s">
        <v>272</v>
      </c>
      <c r="BE3041" s="204">
        <f>IF(N3041="základní",J3041,0)</f>
        <v>0</v>
      </c>
      <c r="BF3041" s="204">
        <f>IF(N3041="snížená",J3041,0)</f>
        <v>0</v>
      </c>
      <c r="BG3041" s="204">
        <f>IF(N3041="zákl. přenesená",J3041,0)</f>
        <v>0</v>
      </c>
      <c r="BH3041" s="204">
        <f>IF(N3041="sníž. přenesená",J3041,0)</f>
        <v>0</v>
      </c>
      <c r="BI3041" s="204">
        <f>IF(N3041="nulová",J3041,0)</f>
        <v>0</v>
      </c>
      <c r="BJ3041" s="17" t="s">
        <v>16</v>
      </c>
      <c r="BK3041" s="204">
        <f>ROUND(I3041*H3041,2)</f>
        <v>0</v>
      </c>
      <c r="BL3041" s="17" t="s">
        <v>279</v>
      </c>
      <c r="BM3041" s="203" t="s">
        <v>2677</v>
      </c>
    </row>
    <row r="3042" spans="1:65" s="13" customFormat="1" ht="11.25">
      <c r="B3042" s="210"/>
      <c r="C3042" s="211"/>
      <c r="D3042" s="212" t="s">
        <v>283</v>
      </c>
      <c r="E3042" s="213" t="s">
        <v>1</v>
      </c>
      <c r="F3042" s="214" t="s">
        <v>2678</v>
      </c>
      <c r="G3042" s="211"/>
      <c r="H3042" s="213" t="s">
        <v>1</v>
      </c>
      <c r="I3042" s="215"/>
      <c r="J3042" s="211"/>
      <c r="K3042" s="211"/>
      <c r="L3042" s="216"/>
      <c r="M3042" s="217"/>
      <c r="N3042" s="218"/>
      <c r="O3042" s="218"/>
      <c r="P3042" s="218"/>
      <c r="Q3042" s="218"/>
      <c r="R3042" s="218"/>
      <c r="S3042" s="218"/>
      <c r="T3042" s="219"/>
      <c r="AT3042" s="220" t="s">
        <v>283</v>
      </c>
      <c r="AU3042" s="220" t="s">
        <v>291</v>
      </c>
      <c r="AV3042" s="13" t="s">
        <v>16</v>
      </c>
      <c r="AW3042" s="13" t="s">
        <v>32</v>
      </c>
      <c r="AX3042" s="13" t="s">
        <v>76</v>
      </c>
      <c r="AY3042" s="220" t="s">
        <v>272</v>
      </c>
    </row>
    <row r="3043" spans="1:65" s="14" customFormat="1" ht="11.25">
      <c r="B3043" s="221"/>
      <c r="C3043" s="222"/>
      <c r="D3043" s="212" t="s">
        <v>283</v>
      </c>
      <c r="E3043" s="223" t="s">
        <v>1</v>
      </c>
      <c r="F3043" s="224" t="s">
        <v>2679</v>
      </c>
      <c r="G3043" s="222"/>
      <c r="H3043" s="225">
        <v>3.5</v>
      </c>
      <c r="I3043" s="226"/>
      <c r="J3043" s="222"/>
      <c r="K3043" s="222"/>
      <c r="L3043" s="227"/>
      <c r="M3043" s="228"/>
      <c r="N3043" s="229"/>
      <c r="O3043" s="229"/>
      <c r="P3043" s="229"/>
      <c r="Q3043" s="229"/>
      <c r="R3043" s="229"/>
      <c r="S3043" s="229"/>
      <c r="T3043" s="230"/>
      <c r="AT3043" s="231" t="s">
        <v>283</v>
      </c>
      <c r="AU3043" s="231" t="s">
        <v>291</v>
      </c>
      <c r="AV3043" s="14" t="s">
        <v>84</v>
      </c>
      <c r="AW3043" s="14" t="s">
        <v>32</v>
      </c>
      <c r="AX3043" s="14" t="s">
        <v>16</v>
      </c>
      <c r="AY3043" s="231" t="s">
        <v>272</v>
      </c>
    </row>
    <row r="3044" spans="1:65" s="2" customFormat="1" ht="24.2" customHeight="1">
      <c r="A3044" s="34"/>
      <c r="B3044" s="35"/>
      <c r="C3044" s="192" t="s">
        <v>2680</v>
      </c>
      <c r="D3044" s="192" t="s">
        <v>274</v>
      </c>
      <c r="E3044" s="193" t="s">
        <v>2681</v>
      </c>
      <c r="F3044" s="194" t="s">
        <v>2682</v>
      </c>
      <c r="G3044" s="195" t="s">
        <v>185</v>
      </c>
      <c r="H3044" s="196">
        <v>17</v>
      </c>
      <c r="I3044" s="197"/>
      <c r="J3044" s="198">
        <f>ROUND(I3044*H3044,2)</f>
        <v>0</v>
      </c>
      <c r="K3044" s="194" t="s">
        <v>278</v>
      </c>
      <c r="L3044" s="39"/>
      <c r="M3044" s="199" t="s">
        <v>1</v>
      </c>
      <c r="N3044" s="200" t="s">
        <v>41</v>
      </c>
      <c r="O3044" s="71"/>
      <c r="P3044" s="201">
        <f>O3044*H3044</f>
        <v>0</v>
      </c>
      <c r="Q3044" s="201">
        <v>3.2200000000000002E-3</v>
      </c>
      <c r="R3044" s="201">
        <f>Q3044*H3044</f>
        <v>5.4740000000000004E-2</v>
      </c>
      <c r="S3044" s="201">
        <v>0</v>
      </c>
      <c r="T3044" s="202">
        <f>S3044*H3044</f>
        <v>0</v>
      </c>
      <c r="U3044" s="34"/>
      <c r="V3044" s="34"/>
      <c r="W3044" s="34"/>
      <c r="X3044" s="34"/>
      <c r="Y3044" s="34"/>
      <c r="Z3044" s="34"/>
      <c r="AA3044" s="34"/>
      <c r="AB3044" s="34"/>
      <c r="AC3044" s="34"/>
      <c r="AD3044" s="34"/>
      <c r="AE3044" s="34"/>
      <c r="AR3044" s="203" t="s">
        <v>279</v>
      </c>
      <c r="AT3044" s="203" t="s">
        <v>274</v>
      </c>
      <c r="AU3044" s="203" t="s">
        <v>291</v>
      </c>
      <c r="AY3044" s="17" t="s">
        <v>272</v>
      </c>
      <c r="BE3044" s="204">
        <f>IF(N3044="základní",J3044,0)</f>
        <v>0</v>
      </c>
      <c r="BF3044" s="204">
        <f>IF(N3044="snížená",J3044,0)</f>
        <v>0</v>
      </c>
      <c r="BG3044" s="204">
        <f>IF(N3044="zákl. přenesená",J3044,0)</f>
        <v>0</v>
      </c>
      <c r="BH3044" s="204">
        <f>IF(N3044="sníž. přenesená",J3044,0)</f>
        <v>0</v>
      </c>
      <c r="BI3044" s="204">
        <f>IF(N3044="nulová",J3044,0)</f>
        <v>0</v>
      </c>
      <c r="BJ3044" s="17" t="s">
        <v>16</v>
      </c>
      <c r="BK3044" s="204">
        <f>ROUND(I3044*H3044,2)</f>
        <v>0</v>
      </c>
      <c r="BL3044" s="17" t="s">
        <v>279</v>
      </c>
      <c r="BM3044" s="203" t="s">
        <v>2683</v>
      </c>
    </row>
    <row r="3045" spans="1:65" s="2" customFormat="1" ht="11.25">
      <c r="A3045" s="34"/>
      <c r="B3045" s="35"/>
      <c r="C3045" s="36"/>
      <c r="D3045" s="205" t="s">
        <v>281</v>
      </c>
      <c r="E3045" s="36"/>
      <c r="F3045" s="206" t="s">
        <v>2684</v>
      </c>
      <c r="G3045" s="36"/>
      <c r="H3045" s="36"/>
      <c r="I3045" s="207"/>
      <c r="J3045" s="36"/>
      <c r="K3045" s="36"/>
      <c r="L3045" s="39"/>
      <c r="M3045" s="208"/>
      <c r="N3045" s="209"/>
      <c r="O3045" s="71"/>
      <c r="P3045" s="71"/>
      <c r="Q3045" s="71"/>
      <c r="R3045" s="71"/>
      <c r="S3045" s="71"/>
      <c r="T3045" s="72"/>
      <c r="U3045" s="34"/>
      <c r="V3045" s="34"/>
      <c r="W3045" s="34"/>
      <c r="X3045" s="34"/>
      <c r="Y3045" s="34"/>
      <c r="Z3045" s="34"/>
      <c r="AA3045" s="34"/>
      <c r="AB3045" s="34"/>
      <c r="AC3045" s="34"/>
      <c r="AD3045" s="34"/>
      <c r="AE3045" s="34"/>
      <c r="AT3045" s="17" t="s">
        <v>281</v>
      </c>
      <c r="AU3045" s="17" t="s">
        <v>291</v>
      </c>
    </row>
    <row r="3046" spans="1:65" s="13" customFormat="1" ht="11.25">
      <c r="B3046" s="210"/>
      <c r="C3046" s="211"/>
      <c r="D3046" s="212" t="s">
        <v>283</v>
      </c>
      <c r="E3046" s="213" t="s">
        <v>1</v>
      </c>
      <c r="F3046" s="214" t="s">
        <v>1039</v>
      </c>
      <c r="G3046" s="211"/>
      <c r="H3046" s="213" t="s">
        <v>1</v>
      </c>
      <c r="I3046" s="215"/>
      <c r="J3046" s="211"/>
      <c r="K3046" s="211"/>
      <c r="L3046" s="216"/>
      <c r="M3046" s="217"/>
      <c r="N3046" s="218"/>
      <c r="O3046" s="218"/>
      <c r="P3046" s="218"/>
      <c r="Q3046" s="218"/>
      <c r="R3046" s="218"/>
      <c r="S3046" s="218"/>
      <c r="T3046" s="219"/>
      <c r="AT3046" s="220" t="s">
        <v>283</v>
      </c>
      <c r="AU3046" s="220" t="s">
        <v>291</v>
      </c>
      <c r="AV3046" s="13" t="s">
        <v>16</v>
      </c>
      <c r="AW3046" s="13" t="s">
        <v>32</v>
      </c>
      <c r="AX3046" s="13" t="s">
        <v>76</v>
      </c>
      <c r="AY3046" s="220" t="s">
        <v>272</v>
      </c>
    </row>
    <row r="3047" spans="1:65" s="14" customFormat="1" ht="11.25">
      <c r="B3047" s="221"/>
      <c r="C3047" s="222"/>
      <c r="D3047" s="212" t="s">
        <v>283</v>
      </c>
      <c r="E3047" s="223" t="s">
        <v>1</v>
      </c>
      <c r="F3047" s="224" t="s">
        <v>2685</v>
      </c>
      <c r="G3047" s="222"/>
      <c r="H3047" s="225">
        <v>17</v>
      </c>
      <c r="I3047" s="226"/>
      <c r="J3047" s="222"/>
      <c r="K3047" s="222"/>
      <c r="L3047" s="227"/>
      <c r="M3047" s="228"/>
      <c r="N3047" s="229"/>
      <c r="O3047" s="229"/>
      <c r="P3047" s="229"/>
      <c r="Q3047" s="229"/>
      <c r="R3047" s="229"/>
      <c r="S3047" s="229"/>
      <c r="T3047" s="230"/>
      <c r="AT3047" s="231" t="s">
        <v>283</v>
      </c>
      <c r="AU3047" s="231" t="s">
        <v>291</v>
      </c>
      <c r="AV3047" s="14" t="s">
        <v>84</v>
      </c>
      <c r="AW3047" s="14" t="s">
        <v>32</v>
      </c>
      <c r="AX3047" s="14" t="s">
        <v>16</v>
      </c>
      <c r="AY3047" s="231" t="s">
        <v>272</v>
      </c>
    </row>
    <row r="3048" spans="1:65" s="12" customFormat="1" ht="20.85" customHeight="1">
      <c r="B3048" s="176"/>
      <c r="C3048" s="177"/>
      <c r="D3048" s="178" t="s">
        <v>75</v>
      </c>
      <c r="E3048" s="190" t="s">
        <v>1054</v>
      </c>
      <c r="F3048" s="190" t="s">
        <v>2686</v>
      </c>
      <c r="G3048" s="177"/>
      <c r="H3048" s="177"/>
      <c r="I3048" s="180"/>
      <c r="J3048" s="191">
        <f>BK3048</f>
        <v>0</v>
      </c>
      <c r="K3048" s="177"/>
      <c r="L3048" s="182"/>
      <c r="M3048" s="183"/>
      <c r="N3048" s="184"/>
      <c r="O3048" s="184"/>
      <c r="P3048" s="185">
        <f>SUM(P3049:P3427)</f>
        <v>0</v>
      </c>
      <c r="Q3048" s="184"/>
      <c r="R3048" s="185">
        <f>SUM(R3049:R3427)</f>
        <v>4.874822899999999</v>
      </c>
      <c r="S3048" s="184"/>
      <c r="T3048" s="186">
        <f>SUM(T3049:T3427)</f>
        <v>85.913949699999975</v>
      </c>
      <c r="AR3048" s="187" t="s">
        <v>16</v>
      </c>
      <c r="AT3048" s="188" t="s">
        <v>75</v>
      </c>
      <c r="AU3048" s="188" t="s">
        <v>84</v>
      </c>
      <c r="AY3048" s="187" t="s">
        <v>272</v>
      </c>
      <c r="BK3048" s="189">
        <f>SUM(BK3049:BK3427)</f>
        <v>0</v>
      </c>
    </row>
    <row r="3049" spans="1:65" s="2" customFormat="1" ht="24.2" customHeight="1">
      <c r="A3049" s="34"/>
      <c r="B3049" s="35"/>
      <c r="C3049" s="192" t="s">
        <v>2687</v>
      </c>
      <c r="D3049" s="192" t="s">
        <v>274</v>
      </c>
      <c r="E3049" s="193" t="s">
        <v>2688</v>
      </c>
      <c r="F3049" s="194" t="s">
        <v>2689</v>
      </c>
      <c r="G3049" s="195" t="s">
        <v>185</v>
      </c>
      <c r="H3049" s="196">
        <v>0</v>
      </c>
      <c r="I3049" s="197"/>
      <c r="J3049" s="198">
        <f>ROUND(I3049*H3049,2)</f>
        <v>0</v>
      </c>
      <c r="K3049" s="194" t="s">
        <v>278</v>
      </c>
      <c r="L3049" s="39"/>
      <c r="M3049" s="199" t="s">
        <v>1</v>
      </c>
      <c r="N3049" s="200" t="s">
        <v>41</v>
      </c>
      <c r="O3049" s="71"/>
      <c r="P3049" s="201">
        <f>O3049*H3049</f>
        <v>0</v>
      </c>
      <c r="Q3049" s="201">
        <v>0</v>
      </c>
      <c r="R3049" s="201">
        <f>Q3049*H3049</f>
        <v>0</v>
      </c>
      <c r="S3049" s="201">
        <v>1.91E-3</v>
      </c>
      <c r="T3049" s="202">
        <f>S3049*H3049</f>
        <v>0</v>
      </c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4"/>
      <c r="AE3049" s="34"/>
      <c r="AR3049" s="203" t="s">
        <v>358</v>
      </c>
      <c r="AT3049" s="203" t="s">
        <v>274</v>
      </c>
      <c r="AU3049" s="203" t="s">
        <v>291</v>
      </c>
      <c r="AY3049" s="17" t="s">
        <v>272</v>
      </c>
      <c r="BE3049" s="204">
        <f>IF(N3049="základní",J3049,0)</f>
        <v>0</v>
      </c>
      <c r="BF3049" s="204">
        <f>IF(N3049="snížená",J3049,0)</f>
        <v>0</v>
      </c>
      <c r="BG3049" s="204">
        <f>IF(N3049="zákl. přenesená",J3049,0)</f>
        <v>0</v>
      </c>
      <c r="BH3049" s="204">
        <f>IF(N3049="sníž. přenesená",J3049,0)</f>
        <v>0</v>
      </c>
      <c r="BI3049" s="204">
        <f>IF(N3049="nulová",J3049,0)</f>
        <v>0</v>
      </c>
      <c r="BJ3049" s="17" t="s">
        <v>16</v>
      </c>
      <c r="BK3049" s="204">
        <f>ROUND(I3049*H3049,2)</f>
        <v>0</v>
      </c>
      <c r="BL3049" s="17" t="s">
        <v>358</v>
      </c>
      <c r="BM3049" s="203" t="s">
        <v>2690</v>
      </c>
    </row>
    <row r="3050" spans="1:65" s="2" customFormat="1" ht="11.25">
      <c r="A3050" s="34"/>
      <c r="B3050" s="35"/>
      <c r="C3050" s="36"/>
      <c r="D3050" s="205" t="s">
        <v>281</v>
      </c>
      <c r="E3050" s="36"/>
      <c r="F3050" s="206" t="s">
        <v>2691</v>
      </c>
      <c r="G3050" s="36"/>
      <c r="H3050" s="36"/>
      <c r="I3050" s="207"/>
      <c r="J3050" s="36"/>
      <c r="K3050" s="36"/>
      <c r="L3050" s="39"/>
      <c r="M3050" s="208"/>
      <c r="N3050" s="209"/>
      <c r="O3050" s="71"/>
      <c r="P3050" s="71"/>
      <c r="Q3050" s="71"/>
      <c r="R3050" s="71"/>
      <c r="S3050" s="71"/>
      <c r="T3050" s="72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T3050" s="17" t="s">
        <v>281</v>
      </c>
      <c r="AU3050" s="17" t="s">
        <v>291</v>
      </c>
    </row>
    <row r="3051" spans="1:65" s="13" customFormat="1" ht="11.25">
      <c r="B3051" s="210"/>
      <c r="C3051" s="211"/>
      <c r="D3051" s="212" t="s">
        <v>283</v>
      </c>
      <c r="E3051" s="213" t="s">
        <v>1</v>
      </c>
      <c r="F3051" s="214" t="s">
        <v>2692</v>
      </c>
      <c r="G3051" s="211"/>
      <c r="H3051" s="213" t="s">
        <v>1</v>
      </c>
      <c r="I3051" s="215"/>
      <c r="J3051" s="211"/>
      <c r="K3051" s="211"/>
      <c r="L3051" s="216"/>
      <c r="M3051" s="217"/>
      <c r="N3051" s="218"/>
      <c r="O3051" s="218"/>
      <c r="P3051" s="218"/>
      <c r="Q3051" s="218"/>
      <c r="R3051" s="218"/>
      <c r="S3051" s="218"/>
      <c r="T3051" s="219"/>
      <c r="AT3051" s="220" t="s">
        <v>283</v>
      </c>
      <c r="AU3051" s="220" t="s">
        <v>291</v>
      </c>
      <c r="AV3051" s="13" t="s">
        <v>16</v>
      </c>
      <c r="AW3051" s="13" t="s">
        <v>32</v>
      </c>
      <c r="AX3051" s="13" t="s">
        <v>76</v>
      </c>
      <c r="AY3051" s="220" t="s">
        <v>272</v>
      </c>
    </row>
    <row r="3052" spans="1:65" s="13" customFormat="1" ht="11.25">
      <c r="B3052" s="210"/>
      <c r="C3052" s="211"/>
      <c r="D3052" s="212" t="s">
        <v>283</v>
      </c>
      <c r="E3052" s="213" t="s">
        <v>1</v>
      </c>
      <c r="F3052" s="214" t="s">
        <v>285</v>
      </c>
      <c r="G3052" s="211"/>
      <c r="H3052" s="213" t="s">
        <v>1</v>
      </c>
      <c r="I3052" s="215"/>
      <c r="J3052" s="211"/>
      <c r="K3052" s="211"/>
      <c r="L3052" s="216"/>
      <c r="M3052" s="217"/>
      <c r="N3052" s="218"/>
      <c r="O3052" s="218"/>
      <c r="P3052" s="218"/>
      <c r="Q3052" s="218"/>
      <c r="R3052" s="218"/>
      <c r="S3052" s="218"/>
      <c r="T3052" s="219"/>
      <c r="AT3052" s="220" t="s">
        <v>283</v>
      </c>
      <c r="AU3052" s="220" t="s">
        <v>291</v>
      </c>
      <c r="AV3052" s="13" t="s">
        <v>16</v>
      </c>
      <c r="AW3052" s="13" t="s">
        <v>32</v>
      </c>
      <c r="AX3052" s="13" t="s">
        <v>76</v>
      </c>
      <c r="AY3052" s="220" t="s">
        <v>272</v>
      </c>
    </row>
    <row r="3053" spans="1:65" s="14" customFormat="1" ht="11.25">
      <c r="B3053" s="221"/>
      <c r="C3053" s="222"/>
      <c r="D3053" s="212" t="s">
        <v>283</v>
      </c>
      <c r="E3053" s="223" t="s">
        <v>1</v>
      </c>
      <c r="F3053" s="224" t="s">
        <v>2693</v>
      </c>
      <c r="G3053" s="222"/>
      <c r="H3053" s="225">
        <v>17.399999999999999</v>
      </c>
      <c r="I3053" s="226"/>
      <c r="J3053" s="222"/>
      <c r="K3053" s="222"/>
      <c r="L3053" s="227"/>
      <c r="M3053" s="228"/>
      <c r="N3053" s="229"/>
      <c r="O3053" s="229"/>
      <c r="P3053" s="229"/>
      <c r="Q3053" s="229"/>
      <c r="R3053" s="229"/>
      <c r="S3053" s="229"/>
      <c r="T3053" s="230"/>
      <c r="AT3053" s="231" t="s">
        <v>283</v>
      </c>
      <c r="AU3053" s="231" t="s">
        <v>291</v>
      </c>
      <c r="AV3053" s="14" t="s">
        <v>84</v>
      </c>
      <c r="AW3053" s="14" t="s">
        <v>32</v>
      </c>
      <c r="AX3053" s="14" t="s">
        <v>76</v>
      </c>
      <c r="AY3053" s="231" t="s">
        <v>272</v>
      </c>
    </row>
    <row r="3054" spans="1:65" s="13" customFormat="1" ht="11.25">
      <c r="B3054" s="210"/>
      <c r="C3054" s="211"/>
      <c r="D3054" s="212" t="s">
        <v>283</v>
      </c>
      <c r="E3054" s="213" t="s">
        <v>1</v>
      </c>
      <c r="F3054" s="214" t="s">
        <v>285</v>
      </c>
      <c r="G3054" s="211"/>
      <c r="H3054" s="213" t="s">
        <v>1</v>
      </c>
      <c r="I3054" s="215"/>
      <c r="J3054" s="211"/>
      <c r="K3054" s="211"/>
      <c r="L3054" s="216"/>
      <c r="M3054" s="217"/>
      <c r="N3054" s="218"/>
      <c r="O3054" s="218"/>
      <c r="P3054" s="218"/>
      <c r="Q3054" s="218"/>
      <c r="R3054" s="218"/>
      <c r="S3054" s="218"/>
      <c r="T3054" s="219"/>
      <c r="AT3054" s="220" t="s">
        <v>283</v>
      </c>
      <c r="AU3054" s="220" t="s">
        <v>291</v>
      </c>
      <c r="AV3054" s="13" t="s">
        <v>16</v>
      </c>
      <c r="AW3054" s="13" t="s">
        <v>32</v>
      </c>
      <c r="AX3054" s="13" t="s">
        <v>76</v>
      </c>
      <c r="AY3054" s="220" t="s">
        <v>272</v>
      </c>
    </row>
    <row r="3055" spans="1:65" s="13" customFormat="1" ht="11.25">
      <c r="B3055" s="210"/>
      <c r="C3055" s="211"/>
      <c r="D3055" s="212" t="s">
        <v>283</v>
      </c>
      <c r="E3055" s="213" t="s">
        <v>1</v>
      </c>
      <c r="F3055" s="214" t="s">
        <v>289</v>
      </c>
      <c r="G3055" s="211"/>
      <c r="H3055" s="213" t="s">
        <v>1</v>
      </c>
      <c r="I3055" s="215"/>
      <c r="J3055" s="211"/>
      <c r="K3055" s="211"/>
      <c r="L3055" s="216"/>
      <c r="M3055" s="217"/>
      <c r="N3055" s="218"/>
      <c r="O3055" s="218"/>
      <c r="P3055" s="218"/>
      <c r="Q3055" s="218"/>
      <c r="R3055" s="218"/>
      <c r="S3055" s="218"/>
      <c r="T3055" s="219"/>
      <c r="AT3055" s="220" t="s">
        <v>283</v>
      </c>
      <c r="AU3055" s="220" t="s">
        <v>291</v>
      </c>
      <c r="AV3055" s="13" t="s">
        <v>16</v>
      </c>
      <c r="AW3055" s="13" t="s">
        <v>32</v>
      </c>
      <c r="AX3055" s="13" t="s">
        <v>76</v>
      </c>
      <c r="AY3055" s="220" t="s">
        <v>272</v>
      </c>
    </row>
    <row r="3056" spans="1:65" s="14" customFormat="1" ht="11.25">
      <c r="B3056" s="221"/>
      <c r="C3056" s="222"/>
      <c r="D3056" s="212" t="s">
        <v>283</v>
      </c>
      <c r="E3056" s="223" t="s">
        <v>1</v>
      </c>
      <c r="F3056" s="224" t="s">
        <v>2694</v>
      </c>
      <c r="G3056" s="222"/>
      <c r="H3056" s="225">
        <v>-17.399999999999999</v>
      </c>
      <c r="I3056" s="226"/>
      <c r="J3056" s="222"/>
      <c r="K3056" s="222"/>
      <c r="L3056" s="227"/>
      <c r="M3056" s="228"/>
      <c r="N3056" s="229"/>
      <c r="O3056" s="229"/>
      <c r="P3056" s="229"/>
      <c r="Q3056" s="229"/>
      <c r="R3056" s="229"/>
      <c r="S3056" s="229"/>
      <c r="T3056" s="230"/>
      <c r="AT3056" s="231" t="s">
        <v>283</v>
      </c>
      <c r="AU3056" s="231" t="s">
        <v>291</v>
      </c>
      <c r="AV3056" s="14" t="s">
        <v>84</v>
      </c>
      <c r="AW3056" s="14" t="s">
        <v>32</v>
      </c>
      <c r="AX3056" s="14" t="s">
        <v>76</v>
      </c>
      <c r="AY3056" s="231" t="s">
        <v>272</v>
      </c>
    </row>
    <row r="3057" spans="1:65" s="2" customFormat="1" ht="24.2" customHeight="1">
      <c r="A3057" s="34"/>
      <c r="B3057" s="35"/>
      <c r="C3057" s="192" t="s">
        <v>2695</v>
      </c>
      <c r="D3057" s="192" t="s">
        <v>274</v>
      </c>
      <c r="E3057" s="193" t="s">
        <v>2696</v>
      </c>
      <c r="F3057" s="194" t="s">
        <v>2697</v>
      </c>
      <c r="G3057" s="195" t="s">
        <v>952</v>
      </c>
      <c r="H3057" s="196">
        <v>0</v>
      </c>
      <c r="I3057" s="197"/>
      <c r="J3057" s="198">
        <f>ROUND(I3057*H3057,2)</f>
        <v>0</v>
      </c>
      <c r="K3057" s="194" t="s">
        <v>278</v>
      </c>
      <c r="L3057" s="39"/>
      <c r="M3057" s="199" t="s">
        <v>1</v>
      </c>
      <c r="N3057" s="200" t="s">
        <v>41</v>
      </c>
      <c r="O3057" s="71"/>
      <c r="P3057" s="201">
        <f>O3057*H3057</f>
        <v>0</v>
      </c>
      <c r="Q3057" s="201">
        <v>0</v>
      </c>
      <c r="R3057" s="201">
        <f>Q3057*H3057</f>
        <v>0</v>
      </c>
      <c r="S3057" s="201">
        <v>1.7000000000000001E-2</v>
      </c>
      <c r="T3057" s="202">
        <f>S3057*H3057</f>
        <v>0</v>
      </c>
      <c r="U3057" s="34"/>
      <c r="V3057" s="34"/>
      <c r="W3057" s="34"/>
      <c r="X3057" s="34"/>
      <c r="Y3057" s="34"/>
      <c r="Z3057" s="34"/>
      <c r="AA3057" s="34"/>
      <c r="AB3057" s="34"/>
      <c r="AC3057" s="34"/>
      <c r="AD3057" s="34"/>
      <c r="AE3057" s="34"/>
      <c r="AR3057" s="203" t="s">
        <v>358</v>
      </c>
      <c r="AT3057" s="203" t="s">
        <v>274</v>
      </c>
      <c r="AU3057" s="203" t="s">
        <v>291</v>
      </c>
      <c r="AY3057" s="17" t="s">
        <v>272</v>
      </c>
      <c r="BE3057" s="204">
        <f>IF(N3057="základní",J3057,0)</f>
        <v>0</v>
      </c>
      <c r="BF3057" s="204">
        <f>IF(N3057="snížená",J3057,0)</f>
        <v>0</v>
      </c>
      <c r="BG3057" s="204">
        <f>IF(N3057="zákl. přenesená",J3057,0)</f>
        <v>0</v>
      </c>
      <c r="BH3057" s="204">
        <f>IF(N3057="sníž. přenesená",J3057,0)</f>
        <v>0</v>
      </c>
      <c r="BI3057" s="204">
        <f>IF(N3057="nulová",J3057,0)</f>
        <v>0</v>
      </c>
      <c r="BJ3057" s="17" t="s">
        <v>16</v>
      </c>
      <c r="BK3057" s="204">
        <f>ROUND(I3057*H3057,2)</f>
        <v>0</v>
      </c>
      <c r="BL3057" s="17" t="s">
        <v>358</v>
      </c>
      <c r="BM3057" s="203" t="s">
        <v>2698</v>
      </c>
    </row>
    <row r="3058" spans="1:65" s="2" customFormat="1" ht="11.25">
      <c r="A3058" s="34"/>
      <c r="B3058" s="35"/>
      <c r="C3058" s="36"/>
      <c r="D3058" s="205" t="s">
        <v>281</v>
      </c>
      <c r="E3058" s="36"/>
      <c r="F3058" s="206" t="s">
        <v>2699</v>
      </c>
      <c r="G3058" s="36"/>
      <c r="H3058" s="36"/>
      <c r="I3058" s="207"/>
      <c r="J3058" s="36"/>
      <c r="K3058" s="36"/>
      <c r="L3058" s="39"/>
      <c r="M3058" s="208"/>
      <c r="N3058" s="209"/>
      <c r="O3058" s="71"/>
      <c r="P3058" s="71"/>
      <c r="Q3058" s="71"/>
      <c r="R3058" s="71"/>
      <c r="S3058" s="71"/>
      <c r="T3058" s="72"/>
      <c r="U3058" s="34"/>
      <c r="V3058" s="34"/>
      <c r="W3058" s="34"/>
      <c r="X3058" s="34"/>
      <c r="Y3058" s="34"/>
      <c r="Z3058" s="34"/>
      <c r="AA3058" s="34"/>
      <c r="AB3058" s="34"/>
      <c r="AC3058" s="34"/>
      <c r="AD3058" s="34"/>
      <c r="AE3058" s="34"/>
      <c r="AT3058" s="17" t="s">
        <v>281</v>
      </c>
      <c r="AU3058" s="17" t="s">
        <v>291</v>
      </c>
    </row>
    <row r="3059" spans="1:65" s="13" customFormat="1" ht="11.25">
      <c r="B3059" s="210"/>
      <c r="C3059" s="211"/>
      <c r="D3059" s="212" t="s">
        <v>283</v>
      </c>
      <c r="E3059" s="213" t="s">
        <v>1</v>
      </c>
      <c r="F3059" s="214" t="s">
        <v>2700</v>
      </c>
      <c r="G3059" s="211"/>
      <c r="H3059" s="213" t="s">
        <v>1</v>
      </c>
      <c r="I3059" s="215"/>
      <c r="J3059" s="211"/>
      <c r="K3059" s="211"/>
      <c r="L3059" s="216"/>
      <c r="M3059" s="217"/>
      <c r="N3059" s="218"/>
      <c r="O3059" s="218"/>
      <c r="P3059" s="218"/>
      <c r="Q3059" s="218"/>
      <c r="R3059" s="218"/>
      <c r="S3059" s="218"/>
      <c r="T3059" s="219"/>
      <c r="AT3059" s="220" t="s">
        <v>283</v>
      </c>
      <c r="AU3059" s="220" t="s">
        <v>291</v>
      </c>
      <c r="AV3059" s="13" t="s">
        <v>16</v>
      </c>
      <c r="AW3059" s="13" t="s">
        <v>32</v>
      </c>
      <c r="AX3059" s="13" t="s">
        <v>76</v>
      </c>
      <c r="AY3059" s="220" t="s">
        <v>272</v>
      </c>
    </row>
    <row r="3060" spans="1:65" s="13" customFormat="1" ht="11.25">
      <c r="B3060" s="210"/>
      <c r="C3060" s="211"/>
      <c r="D3060" s="212" t="s">
        <v>283</v>
      </c>
      <c r="E3060" s="213" t="s">
        <v>1</v>
      </c>
      <c r="F3060" s="214" t="s">
        <v>285</v>
      </c>
      <c r="G3060" s="211"/>
      <c r="H3060" s="213" t="s">
        <v>1</v>
      </c>
      <c r="I3060" s="215"/>
      <c r="J3060" s="211"/>
      <c r="K3060" s="211"/>
      <c r="L3060" s="216"/>
      <c r="M3060" s="217"/>
      <c r="N3060" s="218"/>
      <c r="O3060" s="218"/>
      <c r="P3060" s="218"/>
      <c r="Q3060" s="218"/>
      <c r="R3060" s="218"/>
      <c r="S3060" s="218"/>
      <c r="T3060" s="219"/>
      <c r="AT3060" s="220" t="s">
        <v>283</v>
      </c>
      <c r="AU3060" s="220" t="s">
        <v>291</v>
      </c>
      <c r="AV3060" s="13" t="s">
        <v>16</v>
      </c>
      <c r="AW3060" s="13" t="s">
        <v>32</v>
      </c>
      <c r="AX3060" s="13" t="s">
        <v>76</v>
      </c>
      <c r="AY3060" s="220" t="s">
        <v>272</v>
      </c>
    </row>
    <row r="3061" spans="1:65" s="14" customFormat="1" ht="11.25">
      <c r="B3061" s="221"/>
      <c r="C3061" s="222"/>
      <c r="D3061" s="212" t="s">
        <v>283</v>
      </c>
      <c r="E3061" s="223" t="s">
        <v>1</v>
      </c>
      <c r="F3061" s="224" t="s">
        <v>16</v>
      </c>
      <c r="G3061" s="222"/>
      <c r="H3061" s="225">
        <v>1</v>
      </c>
      <c r="I3061" s="226"/>
      <c r="J3061" s="222"/>
      <c r="K3061" s="222"/>
      <c r="L3061" s="227"/>
      <c r="M3061" s="228"/>
      <c r="N3061" s="229"/>
      <c r="O3061" s="229"/>
      <c r="P3061" s="229"/>
      <c r="Q3061" s="229"/>
      <c r="R3061" s="229"/>
      <c r="S3061" s="229"/>
      <c r="T3061" s="230"/>
      <c r="AT3061" s="231" t="s">
        <v>283</v>
      </c>
      <c r="AU3061" s="231" t="s">
        <v>291</v>
      </c>
      <c r="AV3061" s="14" t="s">
        <v>84</v>
      </c>
      <c r="AW3061" s="14" t="s">
        <v>32</v>
      </c>
      <c r="AX3061" s="14" t="s">
        <v>76</v>
      </c>
      <c r="AY3061" s="231" t="s">
        <v>272</v>
      </c>
    </row>
    <row r="3062" spans="1:65" s="13" customFormat="1" ht="11.25">
      <c r="B3062" s="210"/>
      <c r="C3062" s="211"/>
      <c r="D3062" s="212" t="s">
        <v>283</v>
      </c>
      <c r="E3062" s="213" t="s">
        <v>1</v>
      </c>
      <c r="F3062" s="214" t="s">
        <v>289</v>
      </c>
      <c r="G3062" s="211"/>
      <c r="H3062" s="213" t="s">
        <v>1</v>
      </c>
      <c r="I3062" s="215"/>
      <c r="J3062" s="211"/>
      <c r="K3062" s="211"/>
      <c r="L3062" s="216"/>
      <c r="M3062" s="217"/>
      <c r="N3062" s="218"/>
      <c r="O3062" s="218"/>
      <c r="P3062" s="218"/>
      <c r="Q3062" s="218"/>
      <c r="R3062" s="218"/>
      <c r="S3062" s="218"/>
      <c r="T3062" s="219"/>
      <c r="AT3062" s="220" t="s">
        <v>283</v>
      </c>
      <c r="AU3062" s="220" t="s">
        <v>291</v>
      </c>
      <c r="AV3062" s="13" t="s">
        <v>16</v>
      </c>
      <c r="AW3062" s="13" t="s">
        <v>32</v>
      </c>
      <c r="AX3062" s="13" t="s">
        <v>76</v>
      </c>
      <c r="AY3062" s="220" t="s">
        <v>272</v>
      </c>
    </row>
    <row r="3063" spans="1:65" s="14" customFormat="1" ht="11.25">
      <c r="B3063" s="221"/>
      <c r="C3063" s="222"/>
      <c r="D3063" s="212" t="s">
        <v>283</v>
      </c>
      <c r="E3063" s="223" t="s">
        <v>1</v>
      </c>
      <c r="F3063" s="224" t="s">
        <v>207</v>
      </c>
      <c r="G3063" s="222"/>
      <c r="H3063" s="225">
        <v>-1</v>
      </c>
      <c r="I3063" s="226"/>
      <c r="J3063" s="222"/>
      <c r="K3063" s="222"/>
      <c r="L3063" s="227"/>
      <c r="M3063" s="228"/>
      <c r="N3063" s="229"/>
      <c r="O3063" s="229"/>
      <c r="P3063" s="229"/>
      <c r="Q3063" s="229"/>
      <c r="R3063" s="229"/>
      <c r="S3063" s="229"/>
      <c r="T3063" s="230"/>
      <c r="AT3063" s="231" t="s">
        <v>283</v>
      </c>
      <c r="AU3063" s="231" t="s">
        <v>291</v>
      </c>
      <c r="AV3063" s="14" t="s">
        <v>84</v>
      </c>
      <c r="AW3063" s="14" t="s">
        <v>32</v>
      </c>
      <c r="AX3063" s="14" t="s">
        <v>76</v>
      </c>
      <c r="AY3063" s="231" t="s">
        <v>272</v>
      </c>
    </row>
    <row r="3064" spans="1:65" s="2" customFormat="1" ht="24.2" customHeight="1">
      <c r="A3064" s="34"/>
      <c r="B3064" s="35"/>
      <c r="C3064" s="192" t="s">
        <v>2701</v>
      </c>
      <c r="D3064" s="192" t="s">
        <v>274</v>
      </c>
      <c r="E3064" s="193" t="s">
        <v>2702</v>
      </c>
      <c r="F3064" s="194" t="s">
        <v>2703</v>
      </c>
      <c r="G3064" s="195" t="s">
        <v>952</v>
      </c>
      <c r="H3064" s="196">
        <v>1</v>
      </c>
      <c r="I3064" s="197"/>
      <c r="J3064" s="198">
        <f>ROUND(I3064*H3064,2)</f>
        <v>0</v>
      </c>
      <c r="K3064" s="194" t="s">
        <v>278</v>
      </c>
      <c r="L3064" s="39"/>
      <c r="M3064" s="199" t="s">
        <v>1</v>
      </c>
      <c r="N3064" s="200" t="s">
        <v>41</v>
      </c>
      <c r="O3064" s="71"/>
      <c r="P3064" s="201">
        <f>O3064*H3064</f>
        <v>0</v>
      </c>
      <c r="Q3064" s="201">
        <v>0</v>
      </c>
      <c r="R3064" s="201">
        <f>Q3064*H3064</f>
        <v>0</v>
      </c>
      <c r="S3064" s="201">
        <v>2.4E-2</v>
      </c>
      <c r="T3064" s="202">
        <f>S3064*H3064</f>
        <v>2.4E-2</v>
      </c>
      <c r="U3064" s="34"/>
      <c r="V3064" s="34"/>
      <c r="W3064" s="34"/>
      <c r="X3064" s="34"/>
      <c r="Y3064" s="34"/>
      <c r="Z3064" s="34"/>
      <c r="AA3064" s="34"/>
      <c r="AB3064" s="34"/>
      <c r="AC3064" s="34"/>
      <c r="AD3064" s="34"/>
      <c r="AE3064" s="34"/>
      <c r="AR3064" s="203" t="s">
        <v>358</v>
      </c>
      <c r="AT3064" s="203" t="s">
        <v>274</v>
      </c>
      <c r="AU3064" s="203" t="s">
        <v>291</v>
      </c>
      <c r="AY3064" s="17" t="s">
        <v>272</v>
      </c>
      <c r="BE3064" s="204">
        <f>IF(N3064="základní",J3064,0)</f>
        <v>0</v>
      </c>
      <c r="BF3064" s="204">
        <f>IF(N3064="snížená",J3064,0)</f>
        <v>0</v>
      </c>
      <c r="BG3064" s="204">
        <f>IF(N3064="zákl. přenesená",J3064,0)</f>
        <v>0</v>
      </c>
      <c r="BH3064" s="204">
        <f>IF(N3064="sníž. přenesená",J3064,0)</f>
        <v>0</v>
      </c>
      <c r="BI3064" s="204">
        <f>IF(N3064="nulová",J3064,0)</f>
        <v>0</v>
      </c>
      <c r="BJ3064" s="17" t="s">
        <v>16</v>
      </c>
      <c r="BK3064" s="204">
        <f>ROUND(I3064*H3064,2)</f>
        <v>0</v>
      </c>
      <c r="BL3064" s="17" t="s">
        <v>358</v>
      </c>
      <c r="BM3064" s="203" t="s">
        <v>2704</v>
      </c>
    </row>
    <row r="3065" spans="1:65" s="2" customFormat="1" ht="11.25">
      <c r="A3065" s="34"/>
      <c r="B3065" s="35"/>
      <c r="C3065" s="36"/>
      <c r="D3065" s="205" t="s">
        <v>281</v>
      </c>
      <c r="E3065" s="36"/>
      <c r="F3065" s="206" t="s">
        <v>2705</v>
      </c>
      <c r="G3065" s="36"/>
      <c r="H3065" s="36"/>
      <c r="I3065" s="207"/>
      <c r="J3065" s="36"/>
      <c r="K3065" s="36"/>
      <c r="L3065" s="39"/>
      <c r="M3065" s="208"/>
      <c r="N3065" s="209"/>
      <c r="O3065" s="71"/>
      <c r="P3065" s="71"/>
      <c r="Q3065" s="71"/>
      <c r="R3065" s="71"/>
      <c r="S3065" s="71"/>
      <c r="T3065" s="72"/>
      <c r="U3065" s="34"/>
      <c r="V3065" s="34"/>
      <c r="W3065" s="34"/>
      <c r="X3065" s="34"/>
      <c r="Y3065" s="34"/>
      <c r="Z3065" s="34"/>
      <c r="AA3065" s="34"/>
      <c r="AB3065" s="34"/>
      <c r="AC3065" s="34"/>
      <c r="AD3065" s="34"/>
      <c r="AE3065" s="34"/>
      <c r="AT3065" s="17" t="s">
        <v>281</v>
      </c>
      <c r="AU3065" s="17" t="s">
        <v>291</v>
      </c>
    </row>
    <row r="3066" spans="1:65" s="13" customFormat="1" ht="11.25">
      <c r="B3066" s="210"/>
      <c r="C3066" s="211"/>
      <c r="D3066" s="212" t="s">
        <v>283</v>
      </c>
      <c r="E3066" s="213" t="s">
        <v>1</v>
      </c>
      <c r="F3066" s="214" t="s">
        <v>2706</v>
      </c>
      <c r="G3066" s="211"/>
      <c r="H3066" s="213" t="s">
        <v>1</v>
      </c>
      <c r="I3066" s="215"/>
      <c r="J3066" s="211"/>
      <c r="K3066" s="211"/>
      <c r="L3066" s="216"/>
      <c r="M3066" s="217"/>
      <c r="N3066" s="218"/>
      <c r="O3066" s="218"/>
      <c r="P3066" s="218"/>
      <c r="Q3066" s="218"/>
      <c r="R3066" s="218"/>
      <c r="S3066" s="218"/>
      <c r="T3066" s="219"/>
      <c r="AT3066" s="220" t="s">
        <v>283</v>
      </c>
      <c r="AU3066" s="220" t="s">
        <v>291</v>
      </c>
      <c r="AV3066" s="13" t="s">
        <v>16</v>
      </c>
      <c r="AW3066" s="13" t="s">
        <v>32</v>
      </c>
      <c r="AX3066" s="13" t="s">
        <v>76</v>
      </c>
      <c r="AY3066" s="220" t="s">
        <v>272</v>
      </c>
    </row>
    <row r="3067" spans="1:65" s="13" customFormat="1" ht="11.25">
      <c r="B3067" s="210"/>
      <c r="C3067" s="211"/>
      <c r="D3067" s="212" t="s">
        <v>283</v>
      </c>
      <c r="E3067" s="213" t="s">
        <v>1</v>
      </c>
      <c r="F3067" s="214" t="s">
        <v>285</v>
      </c>
      <c r="G3067" s="211"/>
      <c r="H3067" s="213" t="s">
        <v>1</v>
      </c>
      <c r="I3067" s="215"/>
      <c r="J3067" s="211"/>
      <c r="K3067" s="211"/>
      <c r="L3067" s="216"/>
      <c r="M3067" s="217"/>
      <c r="N3067" s="218"/>
      <c r="O3067" s="218"/>
      <c r="P3067" s="218"/>
      <c r="Q3067" s="218"/>
      <c r="R3067" s="218"/>
      <c r="S3067" s="218"/>
      <c r="T3067" s="219"/>
      <c r="AT3067" s="220" t="s">
        <v>283</v>
      </c>
      <c r="AU3067" s="220" t="s">
        <v>291</v>
      </c>
      <c r="AV3067" s="13" t="s">
        <v>16</v>
      </c>
      <c r="AW3067" s="13" t="s">
        <v>32</v>
      </c>
      <c r="AX3067" s="13" t="s">
        <v>76</v>
      </c>
      <c r="AY3067" s="220" t="s">
        <v>272</v>
      </c>
    </row>
    <row r="3068" spans="1:65" s="14" customFormat="1" ht="11.25">
      <c r="B3068" s="221"/>
      <c r="C3068" s="222"/>
      <c r="D3068" s="212" t="s">
        <v>283</v>
      </c>
      <c r="E3068" s="223" t="s">
        <v>1</v>
      </c>
      <c r="F3068" s="224" t="s">
        <v>2707</v>
      </c>
      <c r="G3068" s="222"/>
      <c r="H3068" s="225">
        <v>4</v>
      </c>
      <c r="I3068" s="226"/>
      <c r="J3068" s="222"/>
      <c r="K3068" s="222"/>
      <c r="L3068" s="227"/>
      <c r="M3068" s="228"/>
      <c r="N3068" s="229"/>
      <c r="O3068" s="229"/>
      <c r="P3068" s="229"/>
      <c r="Q3068" s="229"/>
      <c r="R3068" s="229"/>
      <c r="S3068" s="229"/>
      <c r="T3068" s="230"/>
      <c r="AT3068" s="231" t="s">
        <v>283</v>
      </c>
      <c r="AU3068" s="231" t="s">
        <v>291</v>
      </c>
      <c r="AV3068" s="14" t="s">
        <v>84</v>
      </c>
      <c r="AW3068" s="14" t="s">
        <v>32</v>
      </c>
      <c r="AX3068" s="14" t="s">
        <v>76</v>
      </c>
      <c r="AY3068" s="231" t="s">
        <v>272</v>
      </c>
    </row>
    <row r="3069" spans="1:65" s="13" customFormat="1" ht="11.25">
      <c r="B3069" s="210"/>
      <c r="C3069" s="211"/>
      <c r="D3069" s="212" t="s">
        <v>283</v>
      </c>
      <c r="E3069" s="213" t="s">
        <v>1</v>
      </c>
      <c r="F3069" s="214" t="s">
        <v>289</v>
      </c>
      <c r="G3069" s="211"/>
      <c r="H3069" s="213" t="s">
        <v>1</v>
      </c>
      <c r="I3069" s="215"/>
      <c r="J3069" s="211"/>
      <c r="K3069" s="211"/>
      <c r="L3069" s="216"/>
      <c r="M3069" s="217"/>
      <c r="N3069" s="218"/>
      <c r="O3069" s="218"/>
      <c r="P3069" s="218"/>
      <c r="Q3069" s="218"/>
      <c r="R3069" s="218"/>
      <c r="S3069" s="218"/>
      <c r="T3069" s="219"/>
      <c r="AT3069" s="220" t="s">
        <v>283</v>
      </c>
      <c r="AU3069" s="220" t="s">
        <v>291</v>
      </c>
      <c r="AV3069" s="13" t="s">
        <v>16</v>
      </c>
      <c r="AW3069" s="13" t="s">
        <v>32</v>
      </c>
      <c r="AX3069" s="13" t="s">
        <v>76</v>
      </c>
      <c r="AY3069" s="220" t="s">
        <v>272</v>
      </c>
    </row>
    <row r="3070" spans="1:65" s="14" customFormat="1" ht="11.25">
      <c r="B3070" s="221"/>
      <c r="C3070" s="222"/>
      <c r="D3070" s="212" t="s">
        <v>283</v>
      </c>
      <c r="E3070" s="223" t="s">
        <v>1</v>
      </c>
      <c r="F3070" s="224" t="s">
        <v>2708</v>
      </c>
      <c r="G3070" s="222"/>
      <c r="H3070" s="225">
        <v>-4</v>
      </c>
      <c r="I3070" s="226"/>
      <c r="J3070" s="222"/>
      <c r="K3070" s="222"/>
      <c r="L3070" s="227"/>
      <c r="M3070" s="228"/>
      <c r="N3070" s="229"/>
      <c r="O3070" s="229"/>
      <c r="P3070" s="229"/>
      <c r="Q3070" s="229"/>
      <c r="R3070" s="229"/>
      <c r="S3070" s="229"/>
      <c r="T3070" s="230"/>
      <c r="AT3070" s="231" t="s">
        <v>283</v>
      </c>
      <c r="AU3070" s="231" t="s">
        <v>291</v>
      </c>
      <c r="AV3070" s="14" t="s">
        <v>84</v>
      </c>
      <c r="AW3070" s="14" t="s">
        <v>32</v>
      </c>
      <c r="AX3070" s="14" t="s">
        <v>76</v>
      </c>
      <c r="AY3070" s="231" t="s">
        <v>272</v>
      </c>
    </row>
    <row r="3071" spans="1:65" s="13" customFormat="1" ht="11.25">
      <c r="B3071" s="210"/>
      <c r="C3071" s="211"/>
      <c r="D3071" s="212" t="s">
        <v>283</v>
      </c>
      <c r="E3071" s="213" t="s">
        <v>1</v>
      </c>
      <c r="F3071" s="214" t="s">
        <v>285</v>
      </c>
      <c r="G3071" s="211"/>
      <c r="H3071" s="213" t="s">
        <v>1</v>
      </c>
      <c r="I3071" s="215"/>
      <c r="J3071" s="211"/>
      <c r="K3071" s="211"/>
      <c r="L3071" s="216"/>
      <c r="M3071" s="217"/>
      <c r="N3071" s="218"/>
      <c r="O3071" s="218"/>
      <c r="P3071" s="218"/>
      <c r="Q3071" s="218"/>
      <c r="R3071" s="218"/>
      <c r="S3071" s="218"/>
      <c r="T3071" s="219"/>
      <c r="AT3071" s="220" t="s">
        <v>283</v>
      </c>
      <c r="AU3071" s="220" t="s">
        <v>291</v>
      </c>
      <c r="AV3071" s="13" t="s">
        <v>16</v>
      </c>
      <c r="AW3071" s="13" t="s">
        <v>32</v>
      </c>
      <c r="AX3071" s="13" t="s">
        <v>76</v>
      </c>
      <c r="AY3071" s="220" t="s">
        <v>272</v>
      </c>
    </row>
    <row r="3072" spans="1:65" s="13" customFormat="1" ht="11.25">
      <c r="B3072" s="210"/>
      <c r="C3072" s="211"/>
      <c r="D3072" s="212" t="s">
        <v>283</v>
      </c>
      <c r="E3072" s="213" t="s">
        <v>1</v>
      </c>
      <c r="F3072" s="214" t="s">
        <v>842</v>
      </c>
      <c r="G3072" s="211"/>
      <c r="H3072" s="213" t="s">
        <v>1</v>
      </c>
      <c r="I3072" s="215"/>
      <c r="J3072" s="211"/>
      <c r="K3072" s="211"/>
      <c r="L3072" s="216"/>
      <c r="M3072" s="217"/>
      <c r="N3072" s="218"/>
      <c r="O3072" s="218"/>
      <c r="P3072" s="218"/>
      <c r="Q3072" s="218"/>
      <c r="R3072" s="218"/>
      <c r="S3072" s="218"/>
      <c r="T3072" s="219"/>
      <c r="AT3072" s="220" t="s">
        <v>283</v>
      </c>
      <c r="AU3072" s="220" t="s">
        <v>291</v>
      </c>
      <c r="AV3072" s="13" t="s">
        <v>16</v>
      </c>
      <c r="AW3072" s="13" t="s">
        <v>32</v>
      </c>
      <c r="AX3072" s="13" t="s">
        <v>76</v>
      </c>
      <c r="AY3072" s="220" t="s">
        <v>272</v>
      </c>
    </row>
    <row r="3073" spans="1:65" s="14" customFormat="1" ht="11.25">
      <c r="B3073" s="221"/>
      <c r="C3073" s="222"/>
      <c r="D3073" s="212" t="s">
        <v>283</v>
      </c>
      <c r="E3073" s="223" t="s">
        <v>1</v>
      </c>
      <c r="F3073" s="224" t="s">
        <v>2709</v>
      </c>
      <c r="G3073" s="222"/>
      <c r="H3073" s="225">
        <v>1</v>
      </c>
      <c r="I3073" s="226"/>
      <c r="J3073" s="222"/>
      <c r="K3073" s="222"/>
      <c r="L3073" s="227"/>
      <c r="M3073" s="228"/>
      <c r="N3073" s="229"/>
      <c r="O3073" s="229"/>
      <c r="P3073" s="229"/>
      <c r="Q3073" s="229"/>
      <c r="R3073" s="229"/>
      <c r="S3073" s="229"/>
      <c r="T3073" s="230"/>
      <c r="AT3073" s="231" t="s">
        <v>283</v>
      </c>
      <c r="AU3073" s="231" t="s">
        <v>291</v>
      </c>
      <c r="AV3073" s="14" t="s">
        <v>84</v>
      </c>
      <c r="AW3073" s="14" t="s">
        <v>32</v>
      </c>
      <c r="AX3073" s="14" t="s">
        <v>76</v>
      </c>
      <c r="AY3073" s="231" t="s">
        <v>272</v>
      </c>
    </row>
    <row r="3074" spans="1:65" s="2" customFormat="1" ht="21.75" customHeight="1">
      <c r="A3074" s="34"/>
      <c r="B3074" s="35"/>
      <c r="C3074" s="192" t="s">
        <v>2710</v>
      </c>
      <c r="D3074" s="192" t="s">
        <v>274</v>
      </c>
      <c r="E3074" s="193" t="s">
        <v>2711</v>
      </c>
      <c r="F3074" s="194" t="s">
        <v>2712</v>
      </c>
      <c r="G3074" s="195" t="s">
        <v>156</v>
      </c>
      <c r="H3074" s="196">
        <v>4.4359999999999999</v>
      </c>
      <c r="I3074" s="197"/>
      <c r="J3074" s="198">
        <f>ROUND(I3074*H3074,2)</f>
        <v>0</v>
      </c>
      <c r="K3074" s="194" t="s">
        <v>278</v>
      </c>
      <c r="L3074" s="39"/>
      <c r="M3074" s="199" t="s">
        <v>1</v>
      </c>
      <c r="N3074" s="200" t="s">
        <v>41</v>
      </c>
      <c r="O3074" s="71"/>
      <c r="P3074" s="201">
        <f>O3074*H3074</f>
        <v>0</v>
      </c>
      <c r="Q3074" s="201">
        <v>0</v>
      </c>
      <c r="R3074" s="201">
        <f>Q3074*H3074</f>
        <v>0</v>
      </c>
      <c r="S3074" s="201">
        <v>0.26100000000000001</v>
      </c>
      <c r="T3074" s="202">
        <f>S3074*H3074</f>
        <v>1.157796</v>
      </c>
      <c r="U3074" s="34"/>
      <c r="V3074" s="34"/>
      <c r="W3074" s="34"/>
      <c r="X3074" s="34"/>
      <c r="Y3074" s="34"/>
      <c r="Z3074" s="34"/>
      <c r="AA3074" s="34"/>
      <c r="AB3074" s="34"/>
      <c r="AC3074" s="34"/>
      <c r="AD3074" s="34"/>
      <c r="AE3074" s="34"/>
      <c r="AR3074" s="203" t="s">
        <v>279</v>
      </c>
      <c r="AT3074" s="203" t="s">
        <v>274</v>
      </c>
      <c r="AU3074" s="203" t="s">
        <v>291</v>
      </c>
      <c r="AY3074" s="17" t="s">
        <v>272</v>
      </c>
      <c r="BE3074" s="204">
        <f>IF(N3074="základní",J3074,0)</f>
        <v>0</v>
      </c>
      <c r="BF3074" s="204">
        <f>IF(N3074="snížená",J3074,0)</f>
        <v>0</v>
      </c>
      <c r="BG3074" s="204">
        <f>IF(N3074="zákl. přenesená",J3074,0)</f>
        <v>0</v>
      </c>
      <c r="BH3074" s="204">
        <f>IF(N3074="sníž. přenesená",J3074,0)</f>
        <v>0</v>
      </c>
      <c r="BI3074" s="204">
        <f>IF(N3074="nulová",J3074,0)</f>
        <v>0</v>
      </c>
      <c r="BJ3074" s="17" t="s">
        <v>16</v>
      </c>
      <c r="BK3074" s="204">
        <f>ROUND(I3074*H3074,2)</f>
        <v>0</v>
      </c>
      <c r="BL3074" s="17" t="s">
        <v>279</v>
      </c>
      <c r="BM3074" s="203" t="s">
        <v>2713</v>
      </c>
    </row>
    <row r="3075" spans="1:65" s="2" customFormat="1" ht="11.25">
      <c r="A3075" s="34"/>
      <c r="B3075" s="35"/>
      <c r="C3075" s="36"/>
      <c r="D3075" s="205" t="s">
        <v>281</v>
      </c>
      <c r="E3075" s="36"/>
      <c r="F3075" s="206" t="s">
        <v>2714</v>
      </c>
      <c r="G3075" s="36"/>
      <c r="H3075" s="36"/>
      <c r="I3075" s="207"/>
      <c r="J3075" s="36"/>
      <c r="K3075" s="36"/>
      <c r="L3075" s="39"/>
      <c r="M3075" s="208"/>
      <c r="N3075" s="209"/>
      <c r="O3075" s="71"/>
      <c r="P3075" s="71"/>
      <c r="Q3075" s="71"/>
      <c r="R3075" s="71"/>
      <c r="S3075" s="71"/>
      <c r="T3075" s="72"/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4"/>
      <c r="AE3075" s="34"/>
      <c r="AT3075" s="17" t="s">
        <v>281</v>
      </c>
      <c r="AU3075" s="17" t="s">
        <v>291</v>
      </c>
    </row>
    <row r="3076" spans="1:65" s="13" customFormat="1" ht="22.5">
      <c r="B3076" s="210"/>
      <c r="C3076" s="211"/>
      <c r="D3076" s="212" t="s">
        <v>283</v>
      </c>
      <c r="E3076" s="213" t="s">
        <v>1</v>
      </c>
      <c r="F3076" s="214" t="s">
        <v>1077</v>
      </c>
      <c r="G3076" s="211"/>
      <c r="H3076" s="213" t="s">
        <v>1</v>
      </c>
      <c r="I3076" s="215"/>
      <c r="J3076" s="211"/>
      <c r="K3076" s="211"/>
      <c r="L3076" s="216"/>
      <c r="M3076" s="217"/>
      <c r="N3076" s="218"/>
      <c r="O3076" s="218"/>
      <c r="P3076" s="218"/>
      <c r="Q3076" s="218"/>
      <c r="R3076" s="218"/>
      <c r="S3076" s="218"/>
      <c r="T3076" s="219"/>
      <c r="AT3076" s="220" t="s">
        <v>283</v>
      </c>
      <c r="AU3076" s="220" t="s">
        <v>291</v>
      </c>
      <c r="AV3076" s="13" t="s">
        <v>16</v>
      </c>
      <c r="AW3076" s="13" t="s">
        <v>32</v>
      </c>
      <c r="AX3076" s="13" t="s">
        <v>76</v>
      </c>
      <c r="AY3076" s="220" t="s">
        <v>272</v>
      </c>
    </row>
    <row r="3077" spans="1:65" s="13" customFormat="1" ht="11.25">
      <c r="B3077" s="210"/>
      <c r="C3077" s="211"/>
      <c r="D3077" s="212" t="s">
        <v>283</v>
      </c>
      <c r="E3077" s="213" t="s">
        <v>1</v>
      </c>
      <c r="F3077" s="214" t="s">
        <v>285</v>
      </c>
      <c r="G3077" s="211"/>
      <c r="H3077" s="213" t="s">
        <v>1</v>
      </c>
      <c r="I3077" s="215"/>
      <c r="J3077" s="211"/>
      <c r="K3077" s="211"/>
      <c r="L3077" s="216"/>
      <c r="M3077" s="217"/>
      <c r="N3077" s="218"/>
      <c r="O3077" s="218"/>
      <c r="P3077" s="218"/>
      <c r="Q3077" s="218"/>
      <c r="R3077" s="218"/>
      <c r="S3077" s="218"/>
      <c r="T3077" s="219"/>
      <c r="AT3077" s="220" t="s">
        <v>283</v>
      </c>
      <c r="AU3077" s="220" t="s">
        <v>291</v>
      </c>
      <c r="AV3077" s="13" t="s">
        <v>16</v>
      </c>
      <c r="AW3077" s="13" t="s">
        <v>32</v>
      </c>
      <c r="AX3077" s="13" t="s">
        <v>76</v>
      </c>
      <c r="AY3077" s="220" t="s">
        <v>272</v>
      </c>
    </row>
    <row r="3078" spans="1:65" s="13" customFormat="1" ht="11.25">
      <c r="B3078" s="210"/>
      <c r="C3078" s="211"/>
      <c r="D3078" s="212" t="s">
        <v>283</v>
      </c>
      <c r="E3078" s="213" t="s">
        <v>1</v>
      </c>
      <c r="F3078" s="214" t="s">
        <v>831</v>
      </c>
      <c r="G3078" s="211"/>
      <c r="H3078" s="213" t="s">
        <v>1</v>
      </c>
      <c r="I3078" s="215"/>
      <c r="J3078" s="211"/>
      <c r="K3078" s="211"/>
      <c r="L3078" s="216"/>
      <c r="M3078" s="217"/>
      <c r="N3078" s="218"/>
      <c r="O3078" s="218"/>
      <c r="P3078" s="218"/>
      <c r="Q3078" s="218"/>
      <c r="R3078" s="218"/>
      <c r="S3078" s="218"/>
      <c r="T3078" s="219"/>
      <c r="AT3078" s="220" t="s">
        <v>283</v>
      </c>
      <c r="AU3078" s="220" t="s">
        <v>291</v>
      </c>
      <c r="AV3078" s="13" t="s">
        <v>16</v>
      </c>
      <c r="AW3078" s="13" t="s">
        <v>32</v>
      </c>
      <c r="AX3078" s="13" t="s">
        <v>76</v>
      </c>
      <c r="AY3078" s="220" t="s">
        <v>272</v>
      </c>
    </row>
    <row r="3079" spans="1:65" s="14" customFormat="1" ht="11.25">
      <c r="B3079" s="221"/>
      <c r="C3079" s="222"/>
      <c r="D3079" s="212" t="s">
        <v>283</v>
      </c>
      <c r="E3079" s="223" t="s">
        <v>1</v>
      </c>
      <c r="F3079" s="224" t="s">
        <v>2715</v>
      </c>
      <c r="G3079" s="222"/>
      <c r="H3079" s="225">
        <v>11.956</v>
      </c>
      <c r="I3079" s="226"/>
      <c r="J3079" s="222"/>
      <c r="K3079" s="222"/>
      <c r="L3079" s="227"/>
      <c r="M3079" s="228"/>
      <c r="N3079" s="229"/>
      <c r="O3079" s="229"/>
      <c r="P3079" s="229"/>
      <c r="Q3079" s="229"/>
      <c r="R3079" s="229"/>
      <c r="S3079" s="229"/>
      <c r="T3079" s="230"/>
      <c r="AT3079" s="231" t="s">
        <v>283</v>
      </c>
      <c r="AU3079" s="231" t="s">
        <v>291</v>
      </c>
      <c r="AV3079" s="14" t="s">
        <v>84</v>
      </c>
      <c r="AW3079" s="14" t="s">
        <v>32</v>
      </c>
      <c r="AX3079" s="14" t="s">
        <v>76</v>
      </c>
      <c r="AY3079" s="231" t="s">
        <v>272</v>
      </c>
    </row>
    <row r="3080" spans="1:65" s="13" customFormat="1" ht="11.25">
      <c r="B3080" s="210"/>
      <c r="C3080" s="211"/>
      <c r="D3080" s="212" t="s">
        <v>283</v>
      </c>
      <c r="E3080" s="213" t="s">
        <v>1</v>
      </c>
      <c r="F3080" s="214" t="s">
        <v>833</v>
      </c>
      <c r="G3080" s="211"/>
      <c r="H3080" s="213" t="s">
        <v>1</v>
      </c>
      <c r="I3080" s="215"/>
      <c r="J3080" s="211"/>
      <c r="K3080" s="211"/>
      <c r="L3080" s="216"/>
      <c r="M3080" s="217"/>
      <c r="N3080" s="218"/>
      <c r="O3080" s="218"/>
      <c r="P3080" s="218"/>
      <c r="Q3080" s="218"/>
      <c r="R3080" s="218"/>
      <c r="S3080" s="218"/>
      <c r="T3080" s="219"/>
      <c r="AT3080" s="220" t="s">
        <v>283</v>
      </c>
      <c r="AU3080" s="220" t="s">
        <v>291</v>
      </c>
      <c r="AV3080" s="13" t="s">
        <v>16</v>
      </c>
      <c r="AW3080" s="13" t="s">
        <v>32</v>
      </c>
      <c r="AX3080" s="13" t="s">
        <v>76</v>
      </c>
      <c r="AY3080" s="220" t="s">
        <v>272</v>
      </c>
    </row>
    <row r="3081" spans="1:65" s="14" customFormat="1" ht="11.25">
      <c r="B3081" s="221"/>
      <c r="C3081" s="222"/>
      <c r="D3081" s="212" t="s">
        <v>283</v>
      </c>
      <c r="E3081" s="223" t="s">
        <v>1</v>
      </c>
      <c r="F3081" s="224" t="s">
        <v>2716</v>
      </c>
      <c r="G3081" s="222"/>
      <c r="H3081" s="225">
        <v>10.593</v>
      </c>
      <c r="I3081" s="226"/>
      <c r="J3081" s="222"/>
      <c r="K3081" s="222"/>
      <c r="L3081" s="227"/>
      <c r="M3081" s="228"/>
      <c r="N3081" s="229"/>
      <c r="O3081" s="229"/>
      <c r="P3081" s="229"/>
      <c r="Q3081" s="229"/>
      <c r="R3081" s="229"/>
      <c r="S3081" s="229"/>
      <c r="T3081" s="230"/>
      <c r="AT3081" s="231" t="s">
        <v>283</v>
      </c>
      <c r="AU3081" s="231" t="s">
        <v>291</v>
      </c>
      <c r="AV3081" s="14" t="s">
        <v>84</v>
      </c>
      <c r="AW3081" s="14" t="s">
        <v>32</v>
      </c>
      <c r="AX3081" s="14" t="s">
        <v>76</v>
      </c>
      <c r="AY3081" s="231" t="s">
        <v>272</v>
      </c>
    </row>
    <row r="3082" spans="1:65" s="13" customFormat="1" ht="11.25">
      <c r="B3082" s="210"/>
      <c r="C3082" s="211"/>
      <c r="D3082" s="212" t="s">
        <v>283</v>
      </c>
      <c r="E3082" s="213" t="s">
        <v>1</v>
      </c>
      <c r="F3082" s="214" t="s">
        <v>285</v>
      </c>
      <c r="G3082" s="211"/>
      <c r="H3082" s="213" t="s">
        <v>1</v>
      </c>
      <c r="I3082" s="215"/>
      <c r="J3082" s="211"/>
      <c r="K3082" s="211"/>
      <c r="L3082" s="216"/>
      <c r="M3082" s="217"/>
      <c r="N3082" s="218"/>
      <c r="O3082" s="218"/>
      <c r="P3082" s="218"/>
      <c r="Q3082" s="218"/>
      <c r="R3082" s="218"/>
      <c r="S3082" s="218"/>
      <c r="T3082" s="219"/>
      <c r="AT3082" s="220" t="s">
        <v>283</v>
      </c>
      <c r="AU3082" s="220" t="s">
        <v>291</v>
      </c>
      <c r="AV3082" s="13" t="s">
        <v>16</v>
      </c>
      <c r="AW3082" s="13" t="s">
        <v>32</v>
      </c>
      <c r="AX3082" s="13" t="s">
        <v>76</v>
      </c>
      <c r="AY3082" s="220" t="s">
        <v>272</v>
      </c>
    </row>
    <row r="3083" spans="1:65" s="13" customFormat="1" ht="11.25">
      <c r="B3083" s="210"/>
      <c r="C3083" s="211"/>
      <c r="D3083" s="212" t="s">
        <v>283</v>
      </c>
      <c r="E3083" s="213" t="s">
        <v>1</v>
      </c>
      <c r="F3083" s="214" t="s">
        <v>289</v>
      </c>
      <c r="G3083" s="211"/>
      <c r="H3083" s="213" t="s">
        <v>1</v>
      </c>
      <c r="I3083" s="215"/>
      <c r="J3083" s="211"/>
      <c r="K3083" s="211"/>
      <c r="L3083" s="216"/>
      <c r="M3083" s="217"/>
      <c r="N3083" s="218"/>
      <c r="O3083" s="218"/>
      <c r="P3083" s="218"/>
      <c r="Q3083" s="218"/>
      <c r="R3083" s="218"/>
      <c r="S3083" s="218"/>
      <c r="T3083" s="219"/>
      <c r="AT3083" s="220" t="s">
        <v>283</v>
      </c>
      <c r="AU3083" s="220" t="s">
        <v>291</v>
      </c>
      <c r="AV3083" s="13" t="s">
        <v>16</v>
      </c>
      <c r="AW3083" s="13" t="s">
        <v>32</v>
      </c>
      <c r="AX3083" s="13" t="s">
        <v>76</v>
      </c>
      <c r="AY3083" s="220" t="s">
        <v>272</v>
      </c>
    </row>
    <row r="3084" spans="1:65" s="14" customFormat="1" ht="11.25">
      <c r="B3084" s="221"/>
      <c r="C3084" s="222"/>
      <c r="D3084" s="212" t="s">
        <v>283</v>
      </c>
      <c r="E3084" s="223" t="s">
        <v>1</v>
      </c>
      <c r="F3084" s="224" t="s">
        <v>2717</v>
      </c>
      <c r="G3084" s="222"/>
      <c r="H3084" s="225">
        <v>-22.548999999999999</v>
      </c>
      <c r="I3084" s="226"/>
      <c r="J3084" s="222"/>
      <c r="K3084" s="222"/>
      <c r="L3084" s="227"/>
      <c r="M3084" s="228"/>
      <c r="N3084" s="229"/>
      <c r="O3084" s="229"/>
      <c r="P3084" s="229"/>
      <c r="Q3084" s="229"/>
      <c r="R3084" s="229"/>
      <c r="S3084" s="229"/>
      <c r="T3084" s="230"/>
      <c r="AT3084" s="231" t="s">
        <v>283</v>
      </c>
      <c r="AU3084" s="231" t="s">
        <v>291</v>
      </c>
      <c r="AV3084" s="14" t="s">
        <v>84</v>
      </c>
      <c r="AW3084" s="14" t="s">
        <v>32</v>
      </c>
      <c r="AX3084" s="14" t="s">
        <v>76</v>
      </c>
      <c r="AY3084" s="231" t="s">
        <v>272</v>
      </c>
    </row>
    <row r="3085" spans="1:65" s="13" customFormat="1" ht="11.25">
      <c r="B3085" s="210"/>
      <c r="C3085" s="211"/>
      <c r="D3085" s="212" t="s">
        <v>283</v>
      </c>
      <c r="E3085" s="213" t="s">
        <v>1</v>
      </c>
      <c r="F3085" s="214" t="s">
        <v>285</v>
      </c>
      <c r="G3085" s="211"/>
      <c r="H3085" s="213" t="s">
        <v>1</v>
      </c>
      <c r="I3085" s="215"/>
      <c r="J3085" s="211"/>
      <c r="K3085" s="211"/>
      <c r="L3085" s="216"/>
      <c r="M3085" s="217"/>
      <c r="N3085" s="218"/>
      <c r="O3085" s="218"/>
      <c r="P3085" s="218"/>
      <c r="Q3085" s="218"/>
      <c r="R3085" s="218"/>
      <c r="S3085" s="218"/>
      <c r="T3085" s="219"/>
      <c r="AT3085" s="220" t="s">
        <v>283</v>
      </c>
      <c r="AU3085" s="220" t="s">
        <v>291</v>
      </c>
      <c r="AV3085" s="13" t="s">
        <v>16</v>
      </c>
      <c r="AW3085" s="13" t="s">
        <v>32</v>
      </c>
      <c r="AX3085" s="13" t="s">
        <v>76</v>
      </c>
      <c r="AY3085" s="220" t="s">
        <v>272</v>
      </c>
    </row>
    <row r="3086" spans="1:65" s="13" customFormat="1" ht="11.25">
      <c r="B3086" s="210"/>
      <c r="C3086" s="211"/>
      <c r="D3086" s="212" t="s">
        <v>283</v>
      </c>
      <c r="E3086" s="213" t="s">
        <v>1</v>
      </c>
      <c r="F3086" s="214" t="s">
        <v>842</v>
      </c>
      <c r="G3086" s="211"/>
      <c r="H3086" s="213" t="s">
        <v>1</v>
      </c>
      <c r="I3086" s="215"/>
      <c r="J3086" s="211"/>
      <c r="K3086" s="211"/>
      <c r="L3086" s="216"/>
      <c r="M3086" s="217"/>
      <c r="N3086" s="218"/>
      <c r="O3086" s="218"/>
      <c r="P3086" s="218"/>
      <c r="Q3086" s="218"/>
      <c r="R3086" s="218"/>
      <c r="S3086" s="218"/>
      <c r="T3086" s="219"/>
      <c r="AT3086" s="220" t="s">
        <v>283</v>
      </c>
      <c r="AU3086" s="220" t="s">
        <v>291</v>
      </c>
      <c r="AV3086" s="13" t="s">
        <v>16</v>
      </c>
      <c r="AW3086" s="13" t="s">
        <v>32</v>
      </c>
      <c r="AX3086" s="13" t="s">
        <v>76</v>
      </c>
      <c r="AY3086" s="220" t="s">
        <v>272</v>
      </c>
    </row>
    <row r="3087" spans="1:65" s="14" customFormat="1" ht="11.25">
      <c r="B3087" s="221"/>
      <c r="C3087" s="222"/>
      <c r="D3087" s="212" t="s">
        <v>283</v>
      </c>
      <c r="E3087" s="223" t="s">
        <v>1</v>
      </c>
      <c r="F3087" s="224" t="s">
        <v>2718</v>
      </c>
      <c r="G3087" s="222"/>
      <c r="H3087" s="225">
        <v>4.4359999999999999</v>
      </c>
      <c r="I3087" s="226"/>
      <c r="J3087" s="222"/>
      <c r="K3087" s="222"/>
      <c r="L3087" s="227"/>
      <c r="M3087" s="228"/>
      <c r="N3087" s="229"/>
      <c r="O3087" s="229"/>
      <c r="P3087" s="229"/>
      <c r="Q3087" s="229"/>
      <c r="R3087" s="229"/>
      <c r="S3087" s="229"/>
      <c r="T3087" s="230"/>
      <c r="AT3087" s="231" t="s">
        <v>283</v>
      </c>
      <c r="AU3087" s="231" t="s">
        <v>291</v>
      </c>
      <c r="AV3087" s="14" t="s">
        <v>84</v>
      </c>
      <c r="AW3087" s="14" t="s">
        <v>32</v>
      </c>
      <c r="AX3087" s="14" t="s">
        <v>76</v>
      </c>
      <c r="AY3087" s="231" t="s">
        <v>272</v>
      </c>
    </row>
    <row r="3088" spans="1:65" s="2" customFormat="1" ht="24.2" customHeight="1">
      <c r="A3088" s="34"/>
      <c r="B3088" s="35"/>
      <c r="C3088" s="192" t="s">
        <v>2719</v>
      </c>
      <c r="D3088" s="192" t="s">
        <v>274</v>
      </c>
      <c r="E3088" s="193" t="s">
        <v>2720</v>
      </c>
      <c r="F3088" s="194" t="s">
        <v>2721</v>
      </c>
      <c r="G3088" s="195" t="s">
        <v>277</v>
      </c>
      <c r="H3088" s="196">
        <v>0</v>
      </c>
      <c r="I3088" s="197"/>
      <c r="J3088" s="198">
        <f>ROUND(I3088*H3088,2)</f>
        <v>0</v>
      </c>
      <c r="K3088" s="194" t="s">
        <v>278</v>
      </c>
      <c r="L3088" s="39"/>
      <c r="M3088" s="199" t="s">
        <v>1</v>
      </c>
      <c r="N3088" s="200" t="s">
        <v>41</v>
      </c>
      <c r="O3088" s="71"/>
      <c r="P3088" s="201">
        <f>O3088*H3088</f>
        <v>0</v>
      </c>
      <c r="Q3088" s="201">
        <v>0</v>
      </c>
      <c r="R3088" s="201">
        <f>Q3088*H3088</f>
        <v>0</v>
      </c>
      <c r="S3088" s="201">
        <v>1.95</v>
      </c>
      <c r="T3088" s="202">
        <f>S3088*H3088</f>
        <v>0</v>
      </c>
      <c r="U3088" s="34"/>
      <c r="V3088" s="34"/>
      <c r="W3088" s="34"/>
      <c r="X3088" s="34"/>
      <c r="Y3088" s="34"/>
      <c r="Z3088" s="34"/>
      <c r="AA3088" s="34"/>
      <c r="AB3088" s="34"/>
      <c r="AC3088" s="34"/>
      <c r="AD3088" s="34"/>
      <c r="AE3088" s="34"/>
      <c r="AR3088" s="203" t="s">
        <v>279</v>
      </c>
      <c r="AT3088" s="203" t="s">
        <v>274</v>
      </c>
      <c r="AU3088" s="203" t="s">
        <v>291</v>
      </c>
      <c r="AY3088" s="17" t="s">
        <v>272</v>
      </c>
      <c r="BE3088" s="204">
        <f>IF(N3088="základní",J3088,0)</f>
        <v>0</v>
      </c>
      <c r="BF3088" s="204">
        <f>IF(N3088="snížená",J3088,0)</f>
        <v>0</v>
      </c>
      <c r="BG3088" s="204">
        <f>IF(N3088="zákl. přenesená",J3088,0)</f>
        <v>0</v>
      </c>
      <c r="BH3088" s="204">
        <f>IF(N3088="sníž. přenesená",J3088,0)</f>
        <v>0</v>
      </c>
      <c r="BI3088" s="204">
        <f>IF(N3088="nulová",J3088,0)</f>
        <v>0</v>
      </c>
      <c r="BJ3088" s="17" t="s">
        <v>16</v>
      </c>
      <c r="BK3088" s="204">
        <f>ROUND(I3088*H3088,2)</f>
        <v>0</v>
      </c>
      <c r="BL3088" s="17" t="s">
        <v>279</v>
      </c>
      <c r="BM3088" s="203" t="s">
        <v>2722</v>
      </c>
    </row>
    <row r="3089" spans="1:65" s="2" customFormat="1" ht="11.25">
      <c r="A3089" s="34"/>
      <c r="B3089" s="35"/>
      <c r="C3089" s="36"/>
      <c r="D3089" s="205" t="s">
        <v>281</v>
      </c>
      <c r="E3089" s="36"/>
      <c r="F3089" s="206" t="s">
        <v>2723</v>
      </c>
      <c r="G3089" s="36"/>
      <c r="H3089" s="36"/>
      <c r="I3089" s="207"/>
      <c r="J3089" s="36"/>
      <c r="K3089" s="36"/>
      <c r="L3089" s="39"/>
      <c r="M3089" s="208"/>
      <c r="N3089" s="209"/>
      <c r="O3089" s="71"/>
      <c r="P3089" s="71"/>
      <c r="Q3089" s="71"/>
      <c r="R3089" s="71"/>
      <c r="S3089" s="71"/>
      <c r="T3089" s="72"/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4"/>
      <c r="AE3089" s="34"/>
      <c r="AT3089" s="17" t="s">
        <v>281</v>
      </c>
      <c r="AU3089" s="17" t="s">
        <v>291</v>
      </c>
    </row>
    <row r="3090" spans="1:65" s="13" customFormat="1" ht="22.5">
      <c r="B3090" s="210"/>
      <c r="C3090" s="211"/>
      <c r="D3090" s="212" t="s">
        <v>283</v>
      </c>
      <c r="E3090" s="213" t="s">
        <v>1</v>
      </c>
      <c r="F3090" s="214" t="s">
        <v>1077</v>
      </c>
      <c r="G3090" s="211"/>
      <c r="H3090" s="213" t="s">
        <v>1</v>
      </c>
      <c r="I3090" s="215"/>
      <c r="J3090" s="211"/>
      <c r="K3090" s="211"/>
      <c r="L3090" s="216"/>
      <c r="M3090" s="217"/>
      <c r="N3090" s="218"/>
      <c r="O3090" s="218"/>
      <c r="P3090" s="218"/>
      <c r="Q3090" s="218"/>
      <c r="R3090" s="218"/>
      <c r="S3090" s="218"/>
      <c r="T3090" s="219"/>
      <c r="AT3090" s="220" t="s">
        <v>283</v>
      </c>
      <c r="AU3090" s="220" t="s">
        <v>291</v>
      </c>
      <c r="AV3090" s="13" t="s">
        <v>16</v>
      </c>
      <c r="AW3090" s="13" t="s">
        <v>32</v>
      </c>
      <c r="AX3090" s="13" t="s">
        <v>76</v>
      </c>
      <c r="AY3090" s="220" t="s">
        <v>272</v>
      </c>
    </row>
    <row r="3091" spans="1:65" s="13" customFormat="1" ht="11.25">
      <c r="B3091" s="210"/>
      <c r="C3091" s="211"/>
      <c r="D3091" s="212" t="s">
        <v>283</v>
      </c>
      <c r="E3091" s="213" t="s">
        <v>1</v>
      </c>
      <c r="F3091" s="214" t="s">
        <v>1039</v>
      </c>
      <c r="G3091" s="211"/>
      <c r="H3091" s="213" t="s">
        <v>1</v>
      </c>
      <c r="I3091" s="215"/>
      <c r="J3091" s="211"/>
      <c r="K3091" s="211"/>
      <c r="L3091" s="216"/>
      <c r="M3091" s="217"/>
      <c r="N3091" s="218"/>
      <c r="O3091" s="218"/>
      <c r="P3091" s="218"/>
      <c r="Q3091" s="218"/>
      <c r="R3091" s="218"/>
      <c r="S3091" s="218"/>
      <c r="T3091" s="219"/>
      <c r="AT3091" s="220" t="s">
        <v>283</v>
      </c>
      <c r="AU3091" s="220" t="s">
        <v>291</v>
      </c>
      <c r="AV3091" s="13" t="s">
        <v>16</v>
      </c>
      <c r="AW3091" s="13" t="s">
        <v>32</v>
      </c>
      <c r="AX3091" s="13" t="s">
        <v>76</v>
      </c>
      <c r="AY3091" s="220" t="s">
        <v>272</v>
      </c>
    </row>
    <row r="3092" spans="1:65" s="13" customFormat="1" ht="11.25">
      <c r="B3092" s="210"/>
      <c r="C3092" s="211"/>
      <c r="D3092" s="212" t="s">
        <v>283</v>
      </c>
      <c r="E3092" s="213" t="s">
        <v>1</v>
      </c>
      <c r="F3092" s="214" t="s">
        <v>285</v>
      </c>
      <c r="G3092" s="211"/>
      <c r="H3092" s="213" t="s">
        <v>1</v>
      </c>
      <c r="I3092" s="215"/>
      <c r="J3092" s="211"/>
      <c r="K3092" s="211"/>
      <c r="L3092" s="216"/>
      <c r="M3092" s="217"/>
      <c r="N3092" s="218"/>
      <c r="O3092" s="218"/>
      <c r="P3092" s="218"/>
      <c r="Q3092" s="218"/>
      <c r="R3092" s="218"/>
      <c r="S3092" s="218"/>
      <c r="T3092" s="219"/>
      <c r="AT3092" s="220" t="s">
        <v>283</v>
      </c>
      <c r="AU3092" s="220" t="s">
        <v>291</v>
      </c>
      <c r="AV3092" s="13" t="s">
        <v>16</v>
      </c>
      <c r="AW3092" s="13" t="s">
        <v>32</v>
      </c>
      <c r="AX3092" s="13" t="s">
        <v>76</v>
      </c>
      <c r="AY3092" s="220" t="s">
        <v>272</v>
      </c>
    </row>
    <row r="3093" spans="1:65" s="13" customFormat="1" ht="11.25">
      <c r="B3093" s="210"/>
      <c r="C3093" s="211"/>
      <c r="D3093" s="212" t="s">
        <v>283</v>
      </c>
      <c r="E3093" s="213" t="s">
        <v>1</v>
      </c>
      <c r="F3093" s="214" t="s">
        <v>831</v>
      </c>
      <c r="G3093" s="211"/>
      <c r="H3093" s="213" t="s">
        <v>1</v>
      </c>
      <c r="I3093" s="215"/>
      <c r="J3093" s="211"/>
      <c r="K3093" s="211"/>
      <c r="L3093" s="216"/>
      <c r="M3093" s="217"/>
      <c r="N3093" s="218"/>
      <c r="O3093" s="218"/>
      <c r="P3093" s="218"/>
      <c r="Q3093" s="218"/>
      <c r="R3093" s="218"/>
      <c r="S3093" s="218"/>
      <c r="T3093" s="219"/>
      <c r="AT3093" s="220" t="s">
        <v>283</v>
      </c>
      <c r="AU3093" s="220" t="s">
        <v>291</v>
      </c>
      <c r="AV3093" s="13" t="s">
        <v>16</v>
      </c>
      <c r="AW3093" s="13" t="s">
        <v>32</v>
      </c>
      <c r="AX3093" s="13" t="s">
        <v>76</v>
      </c>
      <c r="AY3093" s="220" t="s">
        <v>272</v>
      </c>
    </row>
    <row r="3094" spans="1:65" s="14" customFormat="1" ht="11.25">
      <c r="B3094" s="221"/>
      <c r="C3094" s="222"/>
      <c r="D3094" s="212" t="s">
        <v>283</v>
      </c>
      <c r="E3094" s="223" t="s">
        <v>1</v>
      </c>
      <c r="F3094" s="224" t="s">
        <v>2724</v>
      </c>
      <c r="G3094" s="222"/>
      <c r="H3094" s="225">
        <v>1.1040000000000001</v>
      </c>
      <c r="I3094" s="226"/>
      <c r="J3094" s="222"/>
      <c r="K3094" s="222"/>
      <c r="L3094" s="227"/>
      <c r="M3094" s="228"/>
      <c r="N3094" s="229"/>
      <c r="O3094" s="229"/>
      <c r="P3094" s="229"/>
      <c r="Q3094" s="229"/>
      <c r="R3094" s="229"/>
      <c r="S3094" s="229"/>
      <c r="T3094" s="230"/>
      <c r="AT3094" s="231" t="s">
        <v>283</v>
      </c>
      <c r="AU3094" s="231" t="s">
        <v>291</v>
      </c>
      <c r="AV3094" s="14" t="s">
        <v>84</v>
      </c>
      <c r="AW3094" s="14" t="s">
        <v>32</v>
      </c>
      <c r="AX3094" s="14" t="s">
        <v>76</v>
      </c>
      <c r="AY3094" s="231" t="s">
        <v>272</v>
      </c>
    </row>
    <row r="3095" spans="1:65" s="14" customFormat="1" ht="11.25">
      <c r="B3095" s="221"/>
      <c r="C3095" s="222"/>
      <c r="D3095" s="212" t="s">
        <v>283</v>
      </c>
      <c r="E3095" s="223" t="s">
        <v>1</v>
      </c>
      <c r="F3095" s="224" t="s">
        <v>2725</v>
      </c>
      <c r="G3095" s="222"/>
      <c r="H3095" s="225">
        <v>2.718</v>
      </c>
      <c r="I3095" s="226"/>
      <c r="J3095" s="222"/>
      <c r="K3095" s="222"/>
      <c r="L3095" s="227"/>
      <c r="M3095" s="228"/>
      <c r="N3095" s="229"/>
      <c r="O3095" s="229"/>
      <c r="P3095" s="229"/>
      <c r="Q3095" s="229"/>
      <c r="R3095" s="229"/>
      <c r="S3095" s="229"/>
      <c r="T3095" s="230"/>
      <c r="AT3095" s="231" t="s">
        <v>283</v>
      </c>
      <c r="AU3095" s="231" t="s">
        <v>291</v>
      </c>
      <c r="AV3095" s="14" t="s">
        <v>84</v>
      </c>
      <c r="AW3095" s="14" t="s">
        <v>32</v>
      </c>
      <c r="AX3095" s="14" t="s">
        <v>76</v>
      </c>
      <c r="AY3095" s="231" t="s">
        <v>272</v>
      </c>
    </row>
    <row r="3096" spans="1:65" s="14" customFormat="1" ht="11.25">
      <c r="B3096" s="221"/>
      <c r="C3096" s="222"/>
      <c r="D3096" s="212" t="s">
        <v>283</v>
      </c>
      <c r="E3096" s="223" t="s">
        <v>1</v>
      </c>
      <c r="F3096" s="224" t="s">
        <v>2726</v>
      </c>
      <c r="G3096" s="222"/>
      <c r="H3096" s="225">
        <v>2.492</v>
      </c>
      <c r="I3096" s="226"/>
      <c r="J3096" s="222"/>
      <c r="K3096" s="222"/>
      <c r="L3096" s="227"/>
      <c r="M3096" s="228"/>
      <c r="N3096" s="229"/>
      <c r="O3096" s="229"/>
      <c r="P3096" s="229"/>
      <c r="Q3096" s="229"/>
      <c r="R3096" s="229"/>
      <c r="S3096" s="229"/>
      <c r="T3096" s="230"/>
      <c r="AT3096" s="231" t="s">
        <v>283</v>
      </c>
      <c r="AU3096" s="231" t="s">
        <v>291</v>
      </c>
      <c r="AV3096" s="14" t="s">
        <v>84</v>
      </c>
      <c r="AW3096" s="14" t="s">
        <v>32</v>
      </c>
      <c r="AX3096" s="14" t="s">
        <v>76</v>
      </c>
      <c r="AY3096" s="231" t="s">
        <v>272</v>
      </c>
    </row>
    <row r="3097" spans="1:65" s="13" customFormat="1" ht="11.25">
      <c r="B3097" s="210"/>
      <c r="C3097" s="211"/>
      <c r="D3097" s="212" t="s">
        <v>283</v>
      </c>
      <c r="E3097" s="213" t="s">
        <v>1</v>
      </c>
      <c r="F3097" s="214" t="s">
        <v>833</v>
      </c>
      <c r="G3097" s="211"/>
      <c r="H3097" s="213" t="s">
        <v>1</v>
      </c>
      <c r="I3097" s="215"/>
      <c r="J3097" s="211"/>
      <c r="K3097" s="211"/>
      <c r="L3097" s="216"/>
      <c r="M3097" s="217"/>
      <c r="N3097" s="218"/>
      <c r="O3097" s="218"/>
      <c r="P3097" s="218"/>
      <c r="Q3097" s="218"/>
      <c r="R3097" s="218"/>
      <c r="S3097" s="218"/>
      <c r="T3097" s="219"/>
      <c r="AT3097" s="220" t="s">
        <v>283</v>
      </c>
      <c r="AU3097" s="220" t="s">
        <v>291</v>
      </c>
      <c r="AV3097" s="13" t="s">
        <v>16</v>
      </c>
      <c r="AW3097" s="13" t="s">
        <v>32</v>
      </c>
      <c r="AX3097" s="13" t="s">
        <v>76</v>
      </c>
      <c r="AY3097" s="220" t="s">
        <v>272</v>
      </c>
    </row>
    <row r="3098" spans="1:65" s="14" customFormat="1" ht="11.25">
      <c r="B3098" s="221"/>
      <c r="C3098" s="222"/>
      <c r="D3098" s="212" t="s">
        <v>283</v>
      </c>
      <c r="E3098" s="223" t="s">
        <v>1</v>
      </c>
      <c r="F3098" s="224" t="s">
        <v>2727</v>
      </c>
      <c r="G3098" s="222"/>
      <c r="H3098" s="225">
        <v>0.80900000000000005</v>
      </c>
      <c r="I3098" s="226"/>
      <c r="J3098" s="222"/>
      <c r="K3098" s="222"/>
      <c r="L3098" s="227"/>
      <c r="M3098" s="228"/>
      <c r="N3098" s="229"/>
      <c r="O3098" s="229"/>
      <c r="P3098" s="229"/>
      <c r="Q3098" s="229"/>
      <c r="R3098" s="229"/>
      <c r="S3098" s="229"/>
      <c r="T3098" s="230"/>
      <c r="AT3098" s="231" t="s">
        <v>283</v>
      </c>
      <c r="AU3098" s="231" t="s">
        <v>291</v>
      </c>
      <c r="AV3098" s="14" t="s">
        <v>84</v>
      </c>
      <c r="AW3098" s="14" t="s">
        <v>32</v>
      </c>
      <c r="AX3098" s="14" t="s">
        <v>76</v>
      </c>
      <c r="AY3098" s="231" t="s">
        <v>272</v>
      </c>
    </row>
    <row r="3099" spans="1:65" s="13" customFormat="1" ht="11.25">
      <c r="B3099" s="210"/>
      <c r="C3099" s="211"/>
      <c r="D3099" s="212" t="s">
        <v>283</v>
      </c>
      <c r="E3099" s="213" t="s">
        <v>1</v>
      </c>
      <c r="F3099" s="214" t="s">
        <v>837</v>
      </c>
      <c r="G3099" s="211"/>
      <c r="H3099" s="213" t="s">
        <v>1</v>
      </c>
      <c r="I3099" s="215"/>
      <c r="J3099" s="211"/>
      <c r="K3099" s="211"/>
      <c r="L3099" s="216"/>
      <c r="M3099" s="217"/>
      <c r="N3099" s="218"/>
      <c r="O3099" s="218"/>
      <c r="P3099" s="218"/>
      <c r="Q3099" s="218"/>
      <c r="R3099" s="218"/>
      <c r="S3099" s="218"/>
      <c r="T3099" s="219"/>
      <c r="AT3099" s="220" t="s">
        <v>283</v>
      </c>
      <c r="AU3099" s="220" t="s">
        <v>291</v>
      </c>
      <c r="AV3099" s="13" t="s">
        <v>16</v>
      </c>
      <c r="AW3099" s="13" t="s">
        <v>32</v>
      </c>
      <c r="AX3099" s="13" t="s">
        <v>76</v>
      </c>
      <c r="AY3099" s="220" t="s">
        <v>272</v>
      </c>
    </row>
    <row r="3100" spans="1:65" s="14" customFormat="1" ht="11.25">
      <c r="B3100" s="221"/>
      <c r="C3100" s="222"/>
      <c r="D3100" s="212" t="s">
        <v>283</v>
      </c>
      <c r="E3100" s="223" t="s">
        <v>1</v>
      </c>
      <c r="F3100" s="224" t="s">
        <v>2728</v>
      </c>
      <c r="G3100" s="222"/>
      <c r="H3100" s="225">
        <v>0.38500000000000001</v>
      </c>
      <c r="I3100" s="226"/>
      <c r="J3100" s="222"/>
      <c r="K3100" s="222"/>
      <c r="L3100" s="227"/>
      <c r="M3100" s="228"/>
      <c r="N3100" s="229"/>
      <c r="O3100" s="229"/>
      <c r="P3100" s="229"/>
      <c r="Q3100" s="229"/>
      <c r="R3100" s="229"/>
      <c r="S3100" s="229"/>
      <c r="T3100" s="230"/>
      <c r="AT3100" s="231" t="s">
        <v>283</v>
      </c>
      <c r="AU3100" s="231" t="s">
        <v>291</v>
      </c>
      <c r="AV3100" s="14" t="s">
        <v>84</v>
      </c>
      <c r="AW3100" s="14" t="s">
        <v>32</v>
      </c>
      <c r="AX3100" s="14" t="s">
        <v>76</v>
      </c>
      <c r="AY3100" s="231" t="s">
        <v>272</v>
      </c>
    </row>
    <row r="3101" spans="1:65" s="13" customFormat="1" ht="11.25">
      <c r="B3101" s="210"/>
      <c r="C3101" s="211"/>
      <c r="D3101" s="212" t="s">
        <v>283</v>
      </c>
      <c r="E3101" s="213" t="s">
        <v>1</v>
      </c>
      <c r="F3101" s="214" t="s">
        <v>285</v>
      </c>
      <c r="G3101" s="211"/>
      <c r="H3101" s="213" t="s">
        <v>1</v>
      </c>
      <c r="I3101" s="215"/>
      <c r="J3101" s="211"/>
      <c r="K3101" s="211"/>
      <c r="L3101" s="216"/>
      <c r="M3101" s="217"/>
      <c r="N3101" s="218"/>
      <c r="O3101" s="218"/>
      <c r="P3101" s="218"/>
      <c r="Q3101" s="218"/>
      <c r="R3101" s="218"/>
      <c r="S3101" s="218"/>
      <c r="T3101" s="219"/>
      <c r="AT3101" s="220" t="s">
        <v>283</v>
      </c>
      <c r="AU3101" s="220" t="s">
        <v>291</v>
      </c>
      <c r="AV3101" s="13" t="s">
        <v>16</v>
      </c>
      <c r="AW3101" s="13" t="s">
        <v>32</v>
      </c>
      <c r="AX3101" s="13" t="s">
        <v>76</v>
      </c>
      <c r="AY3101" s="220" t="s">
        <v>272</v>
      </c>
    </row>
    <row r="3102" spans="1:65" s="13" customFormat="1" ht="11.25">
      <c r="B3102" s="210"/>
      <c r="C3102" s="211"/>
      <c r="D3102" s="212" t="s">
        <v>283</v>
      </c>
      <c r="E3102" s="213" t="s">
        <v>1</v>
      </c>
      <c r="F3102" s="214" t="s">
        <v>289</v>
      </c>
      <c r="G3102" s="211"/>
      <c r="H3102" s="213" t="s">
        <v>1</v>
      </c>
      <c r="I3102" s="215"/>
      <c r="J3102" s="211"/>
      <c r="K3102" s="211"/>
      <c r="L3102" s="216"/>
      <c r="M3102" s="217"/>
      <c r="N3102" s="218"/>
      <c r="O3102" s="218"/>
      <c r="P3102" s="218"/>
      <c r="Q3102" s="218"/>
      <c r="R3102" s="218"/>
      <c r="S3102" s="218"/>
      <c r="T3102" s="219"/>
      <c r="AT3102" s="220" t="s">
        <v>283</v>
      </c>
      <c r="AU3102" s="220" t="s">
        <v>291</v>
      </c>
      <c r="AV3102" s="13" t="s">
        <v>16</v>
      </c>
      <c r="AW3102" s="13" t="s">
        <v>32</v>
      </c>
      <c r="AX3102" s="13" t="s">
        <v>76</v>
      </c>
      <c r="AY3102" s="220" t="s">
        <v>272</v>
      </c>
    </row>
    <row r="3103" spans="1:65" s="14" customFormat="1" ht="11.25">
      <c r="B3103" s="221"/>
      <c r="C3103" s="222"/>
      <c r="D3103" s="212" t="s">
        <v>283</v>
      </c>
      <c r="E3103" s="223" t="s">
        <v>1</v>
      </c>
      <c r="F3103" s="224" t="s">
        <v>2729</v>
      </c>
      <c r="G3103" s="222"/>
      <c r="H3103" s="225">
        <v>-7.508</v>
      </c>
      <c r="I3103" s="226"/>
      <c r="J3103" s="222"/>
      <c r="K3103" s="222"/>
      <c r="L3103" s="227"/>
      <c r="M3103" s="228"/>
      <c r="N3103" s="229"/>
      <c r="O3103" s="229"/>
      <c r="P3103" s="229"/>
      <c r="Q3103" s="229"/>
      <c r="R3103" s="229"/>
      <c r="S3103" s="229"/>
      <c r="T3103" s="230"/>
      <c r="AT3103" s="231" t="s">
        <v>283</v>
      </c>
      <c r="AU3103" s="231" t="s">
        <v>291</v>
      </c>
      <c r="AV3103" s="14" t="s">
        <v>84</v>
      </c>
      <c r="AW3103" s="14" t="s">
        <v>32</v>
      </c>
      <c r="AX3103" s="14" t="s">
        <v>76</v>
      </c>
      <c r="AY3103" s="231" t="s">
        <v>272</v>
      </c>
    </row>
    <row r="3104" spans="1:65" s="2" customFormat="1" ht="24.2" customHeight="1">
      <c r="A3104" s="34"/>
      <c r="B3104" s="35"/>
      <c r="C3104" s="192" t="s">
        <v>2730</v>
      </c>
      <c r="D3104" s="192" t="s">
        <v>274</v>
      </c>
      <c r="E3104" s="193" t="s">
        <v>2731</v>
      </c>
      <c r="F3104" s="194" t="s">
        <v>2732</v>
      </c>
      <c r="G3104" s="195" t="s">
        <v>277</v>
      </c>
      <c r="H3104" s="196">
        <v>0</v>
      </c>
      <c r="I3104" s="197"/>
      <c r="J3104" s="198">
        <f>ROUND(I3104*H3104,2)</f>
        <v>0</v>
      </c>
      <c r="K3104" s="194" t="s">
        <v>278</v>
      </c>
      <c r="L3104" s="39"/>
      <c r="M3104" s="199" t="s">
        <v>1</v>
      </c>
      <c r="N3104" s="200" t="s">
        <v>41</v>
      </c>
      <c r="O3104" s="71"/>
      <c r="P3104" s="201">
        <f>O3104*H3104</f>
        <v>0</v>
      </c>
      <c r="Q3104" s="201">
        <v>0</v>
      </c>
      <c r="R3104" s="201">
        <f>Q3104*H3104</f>
        <v>0</v>
      </c>
      <c r="S3104" s="201">
        <v>2.4</v>
      </c>
      <c r="T3104" s="202">
        <f>S3104*H3104</f>
        <v>0</v>
      </c>
      <c r="U3104" s="34"/>
      <c r="V3104" s="34"/>
      <c r="W3104" s="34"/>
      <c r="X3104" s="34"/>
      <c r="Y3104" s="34"/>
      <c r="Z3104" s="34"/>
      <c r="AA3104" s="34"/>
      <c r="AB3104" s="34"/>
      <c r="AC3104" s="34"/>
      <c r="AD3104" s="34"/>
      <c r="AE3104" s="34"/>
      <c r="AR3104" s="203" t="s">
        <v>279</v>
      </c>
      <c r="AT3104" s="203" t="s">
        <v>274</v>
      </c>
      <c r="AU3104" s="203" t="s">
        <v>291</v>
      </c>
      <c r="AY3104" s="17" t="s">
        <v>272</v>
      </c>
      <c r="BE3104" s="204">
        <f>IF(N3104="základní",J3104,0)</f>
        <v>0</v>
      </c>
      <c r="BF3104" s="204">
        <f>IF(N3104="snížená",J3104,0)</f>
        <v>0</v>
      </c>
      <c r="BG3104" s="204">
        <f>IF(N3104="zákl. přenesená",J3104,0)</f>
        <v>0</v>
      </c>
      <c r="BH3104" s="204">
        <f>IF(N3104="sníž. přenesená",J3104,0)</f>
        <v>0</v>
      </c>
      <c r="BI3104" s="204">
        <f>IF(N3104="nulová",J3104,0)</f>
        <v>0</v>
      </c>
      <c r="BJ3104" s="17" t="s">
        <v>16</v>
      </c>
      <c r="BK3104" s="204">
        <f>ROUND(I3104*H3104,2)</f>
        <v>0</v>
      </c>
      <c r="BL3104" s="17" t="s">
        <v>279</v>
      </c>
      <c r="BM3104" s="203" t="s">
        <v>2733</v>
      </c>
    </row>
    <row r="3105" spans="1:65" s="2" customFormat="1" ht="11.25">
      <c r="A3105" s="34"/>
      <c r="B3105" s="35"/>
      <c r="C3105" s="36"/>
      <c r="D3105" s="205" t="s">
        <v>281</v>
      </c>
      <c r="E3105" s="36"/>
      <c r="F3105" s="206" t="s">
        <v>2734</v>
      </c>
      <c r="G3105" s="36"/>
      <c r="H3105" s="36"/>
      <c r="I3105" s="207"/>
      <c r="J3105" s="36"/>
      <c r="K3105" s="36"/>
      <c r="L3105" s="39"/>
      <c r="M3105" s="208"/>
      <c r="N3105" s="209"/>
      <c r="O3105" s="71"/>
      <c r="P3105" s="71"/>
      <c r="Q3105" s="71"/>
      <c r="R3105" s="71"/>
      <c r="S3105" s="71"/>
      <c r="T3105" s="72"/>
      <c r="U3105" s="34"/>
      <c r="V3105" s="34"/>
      <c r="W3105" s="34"/>
      <c r="X3105" s="34"/>
      <c r="Y3105" s="34"/>
      <c r="Z3105" s="34"/>
      <c r="AA3105" s="34"/>
      <c r="AB3105" s="34"/>
      <c r="AC3105" s="34"/>
      <c r="AD3105" s="34"/>
      <c r="AE3105" s="34"/>
      <c r="AT3105" s="17" t="s">
        <v>281</v>
      </c>
      <c r="AU3105" s="17" t="s">
        <v>291</v>
      </c>
    </row>
    <row r="3106" spans="1:65" s="13" customFormat="1" ht="22.5">
      <c r="B3106" s="210"/>
      <c r="C3106" s="211"/>
      <c r="D3106" s="212" t="s">
        <v>283</v>
      </c>
      <c r="E3106" s="213" t="s">
        <v>1</v>
      </c>
      <c r="F3106" s="214" t="s">
        <v>2735</v>
      </c>
      <c r="G3106" s="211"/>
      <c r="H3106" s="213" t="s">
        <v>1</v>
      </c>
      <c r="I3106" s="215"/>
      <c r="J3106" s="211"/>
      <c r="K3106" s="211"/>
      <c r="L3106" s="216"/>
      <c r="M3106" s="217"/>
      <c r="N3106" s="218"/>
      <c r="O3106" s="218"/>
      <c r="P3106" s="218"/>
      <c r="Q3106" s="218"/>
      <c r="R3106" s="218"/>
      <c r="S3106" s="218"/>
      <c r="T3106" s="219"/>
      <c r="AT3106" s="220" t="s">
        <v>283</v>
      </c>
      <c r="AU3106" s="220" t="s">
        <v>291</v>
      </c>
      <c r="AV3106" s="13" t="s">
        <v>16</v>
      </c>
      <c r="AW3106" s="13" t="s">
        <v>32</v>
      </c>
      <c r="AX3106" s="13" t="s">
        <v>76</v>
      </c>
      <c r="AY3106" s="220" t="s">
        <v>272</v>
      </c>
    </row>
    <row r="3107" spans="1:65" s="13" customFormat="1" ht="11.25">
      <c r="B3107" s="210"/>
      <c r="C3107" s="211"/>
      <c r="D3107" s="212" t="s">
        <v>283</v>
      </c>
      <c r="E3107" s="213" t="s">
        <v>1</v>
      </c>
      <c r="F3107" s="214" t="s">
        <v>285</v>
      </c>
      <c r="G3107" s="211"/>
      <c r="H3107" s="213" t="s">
        <v>1</v>
      </c>
      <c r="I3107" s="215"/>
      <c r="J3107" s="211"/>
      <c r="K3107" s="211"/>
      <c r="L3107" s="216"/>
      <c r="M3107" s="217"/>
      <c r="N3107" s="218"/>
      <c r="O3107" s="218"/>
      <c r="P3107" s="218"/>
      <c r="Q3107" s="218"/>
      <c r="R3107" s="218"/>
      <c r="S3107" s="218"/>
      <c r="T3107" s="219"/>
      <c r="AT3107" s="220" t="s">
        <v>283</v>
      </c>
      <c r="AU3107" s="220" t="s">
        <v>291</v>
      </c>
      <c r="AV3107" s="13" t="s">
        <v>16</v>
      </c>
      <c r="AW3107" s="13" t="s">
        <v>32</v>
      </c>
      <c r="AX3107" s="13" t="s">
        <v>76</v>
      </c>
      <c r="AY3107" s="220" t="s">
        <v>272</v>
      </c>
    </row>
    <row r="3108" spans="1:65" s="14" customFormat="1" ht="22.5">
      <c r="B3108" s="221"/>
      <c r="C3108" s="222"/>
      <c r="D3108" s="212" t="s">
        <v>283</v>
      </c>
      <c r="E3108" s="223" t="s">
        <v>1</v>
      </c>
      <c r="F3108" s="224" t="s">
        <v>2736</v>
      </c>
      <c r="G3108" s="222"/>
      <c r="H3108" s="225">
        <v>1.0129999999999999</v>
      </c>
      <c r="I3108" s="226"/>
      <c r="J3108" s="222"/>
      <c r="K3108" s="222"/>
      <c r="L3108" s="227"/>
      <c r="M3108" s="228"/>
      <c r="N3108" s="229"/>
      <c r="O3108" s="229"/>
      <c r="P3108" s="229"/>
      <c r="Q3108" s="229"/>
      <c r="R3108" s="229"/>
      <c r="S3108" s="229"/>
      <c r="T3108" s="230"/>
      <c r="AT3108" s="231" t="s">
        <v>283</v>
      </c>
      <c r="AU3108" s="231" t="s">
        <v>291</v>
      </c>
      <c r="AV3108" s="14" t="s">
        <v>84</v>
      </c>
      <c r="AW3108" s="14" t="s">
        <v>32</v>
      </c>
      <c r="AX3108" s="14" t="s">
        <v>76</v>
      </c>
      <c r="AY3108" s="231" t="s">
        <v>272</v>
      </c>
    </row>
    <row r="3109" spans="1:65" s="13" customFormat="1" ht="11.25">
      <c r="B3109" s="210"/>
      <c r="C3109" s="211"/>
      <c r="D3109" s="212" t="s">
        <v>283</v>
      </c>
      <c r="E3109" s="213" t="s">
        <v>1</v>
      </c>
      <c r="F3109" s="214" t="s">
        <v>285</v>
      </c>
      <c r="G3109" s="211"/>
      <c r="H3109" s="213" t="s">
        <v>1</v>
      </c>
      <c r="I3109" s="215"/>
      <c r="J3109" s="211"/>
      <c r="K3109" s="211"/>
      <c r="L3109" s="216"/>
      <c r="M3109" s="217"/>
      <c r="N3109" s="218"/>
      <c r="O3109" s="218"/>
      <c r="P3109" s="218"/>
      <c r="Q3109" s="218"/>
      <c r="R3109" s="218"/>
      <c r="S3109" s="218"/>
      <c r="T3109" s="219"/>
      <c r="AT3109" s="220" t="s">
        <v>283</v>
      </c>
      <c r="AU3109" s="220" t="s">
        <v>291</v>
      </c>
      <c r="AV3109" s="13" t="s">
        <v>16</v>
      </c>
      <c r="AW3109" s="13" t="s">
        <v>32</v>
      </c>
      <c r="AX3109" s="13" t="s">
        <v>76</v>
      </c>
      <c r="AY3109" s="220" t="s">
        <v>272</v>
      </c>
    </row>
    <row r="3110" spans="1:65" s="13" customFormat="1" ht="11.25">
      <c r="B3110" s="210"/>
      <c r="C3110" s="211"/>
      <c r="D3110" s="212" t="s">
        <v>283</v>
      </c>
      <c r="E3110" s="213" t="s">
        <v>1</v>
      </c>
      <c r="F3110" s="214" t="s">
        <v>289</v>
      </c>
      <c r="G3110" s="211"/>
      <c r="H3110" s="213" t="s">
        <v>1</v>
      </c>
      <c r="I3110" s="215"/>
      <c r="J3110" s="211"/>
      <c r="K3110" s="211"/>
      <c r="L3110" s="216"/>
      <c r="M3110" s="217"/>
      <c r="N3110" s="218"/>
      <c r="O3110" s="218"/>
      <c r="P3110" s="218"/>
      <c r="Q3110" s="218"/>
      <c r="R3110" s="218"/>
      <c r="S3110" s="218"/>
      <c r="T3110" s="219"/>
      <c r="AT3110" s="220" t="s">
        <v>283</v>
      </c>
      <c r="AU3110" s="220" t="s">
        <v>291</v>
      </c>
      <c r="AV3110" s="13" t="s">
        <v>16</v>
      </c>
      <c r="AW3110" s="13" t="s">
        <v>32</v>
      </c>
      <c r="AX3110" s="13" t="s">
        <v>76</v>
      </c>
      <c r="AY3110" s="220" t="s">
        <v>272</v>
      </c>
    </row>
    <row r="3111" spans="1:65" s="14" customFormat="1" ht="11.25">
      <c r="B3111" s="221"/>
      <c r="C3111" s="222"/>
      <c r="D3111" s="212" t="s">
        <v>283</v>
      </c>
      <c r="E3111" s="223" t="s">
        <v>1</v>
      </c>
      <c r="F3111" s="224" t="s">
        <v>2737</v>
      </c>
      <c r="G3111" s="222"/>
      <c r="H3111" s="225">
        <v>-1.0129999999999999</v>
      </c>
      <c r="I3111" s="226"/>
      <c r="J3111" s="222"/>
      <c r="K3111" s="222"/>
      <c r="L3111" s="227"/>
      <c r="M3111" s="228"/>
      <c r="N3111" s="229"/>
      <c r="O3111" s="229"/>
      <c r="P3111" s="229"/>
      <c r="Q3111" s="229"/>
      <c r="R3111" s="229"/>
      <c r="S3111" s="229"/>
      <c r="T3111" s="230"/>
      <c r="AT3111" s="231" t="s">
        <v>283</v>
      </c>
      <c r="AU3111" s="231" t="s">
        <v>291</v>
      </c>
      <c r="AV3111" s="14" t="s">
        <v>84</v>
      </c>
      <c r="AW3111" s="14" t="s">
        <v>32</v>
      </c>
      <c r="AX3111" s="14" t="s">
        <v>76</v>
      </c>
      <c r="AY3111" s="231" t="s">
        <v>272</v>
      </c>
    </row>
    <row r="3112" spans="1:65" s="2" customFormat="1" ht="24.2" customHeight="1">
      <c r="A3112" s="34"/>
      <c r="B3112" s="35"/>
      <c r="C3112" s="192" t="s">
        <v>2738</v>
      </c>
      <c r="D3112" s="192" t="s">
        <v>274</v>
      </c>
      <c r="E3112" s="193" t="s">
        <v>2739</v>
      </c>
      <c r="F3112" s="194" t="s">
        <v>2740</v>
      </c>
      <c r="G3112" s="195" t="s">
        <v>380</v>
      </c>
      <c r="H3112" s="196">
        <v>0</v>
      </c>
      <c r="I3112" s="197"/>
      <c r="J3112" s="198">
        <f>ROUND(I3112*H3112,2)</f>
        <v>0</v>
      </c>
      <c r="K3112" s="194" t="s">
        <v>278</v>
      </c>
      <c r="L3112" s="39"/>
      <c r="M3112" s="199" t="s">
        <v>1</v>
      </c>
      <c r="N3112" s="200" t="s">
        <v>41</v>
      </c>
      <c r="O3112" s="71"/>
      <c r="P3112" s="201">
        <f>O3112*H3112</f>
        <v>0</v>
      </c>
      <c r="Q3112" s="201">
        <v>0</v>
      </c>
      <c r="R3112" s="201">
        <f>Q3112*H3112</f>
        <v>0</v>
      </c>
      <c r="S3112" s="201">
        <v>1.258</v>
      </c>
      <c r="T3112" s="202">
        <f>S3112*H3112</f>
        <v>0</v>
      </c>
      <c r="U3112" s="34"/>
      <c r="V3112" s="34"/>
      <c r="W3112" s="34"/>
      <c r="X3112" s="34"/>
      <c r="Y3112" s="34"/>
      <c r="Z3112" s="34"/>
      <c r="AA3112" s="34"/>
      <c r="AB3112" s="34"/>
      <c r="AC3112" s="34"/>
      <c r="AD3112" s="34"/>
      <c r="AE3112" s="34"/>
      <c r="AR3112" s="203" t="s">
        <v>279</v>
      </c>
      <c r="AT3112" s="203" t="s">
        <v>274</v>
      </c>
      <c r="AU3112" s="203" t="s">
        <v>291</v>
      </c>
      <c r="AY3112" s="17" t="s">
        <v>272</v>
      </c>
      <c r="BE3112" s="204">
        <f>IF(N3112="základní",J3112,0)</f>
        <v>0</v>
      </c>
      <c r="BF3112" s="204">
        <f>IF(N3112="snížená",J3112,0)</f>
        <v>0</v>
      </c>
      <c r="BG3112" s="204">
        <f>IF(N3112="zákl. přenesená",J3112,0)</f>
        <v>0</v>
      </c>
      <c r="BH3112" s="204">
        <f>IF(N3112="sníž. přenesená",J3112,0)</f>
        <v>0</v>
      </c>
      <c r="BI3112" s="204">
        <f>IF(N3112="nulová",J3112,0)</f>
        <v>0</v>
      </c>
      <c r="BJ3112" s="17" t="s">
        <v>16</v>
      </c>
      <c r="BK3112" s="204">
        <f>ROUND(I3112*H3112,2)</f>
        <v>0</v>
      </c>
      <c r="BL3112" s="17" t="s">
        <v>279</v>
      </c>
      <c r="BM3112" s="203" t="s">
        <v>2741</v>
      </c>
    </row>
    <row r="3113" spans="1:65" s="2" customFormat="1" ht="11.25">
      <c r="A3113" s="34"/>
      <c r="B3113" s="35"/>
      <c r="C3113" s="36"/>
      <c r="D3113" s="205" t="s">
        <v>281</v>
      </c>
      <c r="E3113" s="36"/>
      <c r="F3113" s="206" t="s">
        <v>2742</v>
      </c>
      <c r="G3113" s="36"/>
      <c r="H3113" s="36"/>
      <c r="I3113" s="207"/>
      <c r="J3113" s="36"/>
      <c r="K3113" s="36"/>
      <c r="L3113" s="39"/>
      <c r="M3113" s="208"/>
      <c r="N3113" s="209"/>
      <c r="O3113" s="71"/>
      <c r="P3113" s="71"/>
      <c r="Q3113" s="71"/>
      <c r="R3113" s="71"/>
      <c r="S3113" s="71"/>
      <c r="T3113" s="72"/>
      <c r="U3113" s="34"/>
      <c r="V3113" s="34"/>
      <c r="W3113" s="34"/>
      <c r="X3113" s="34"/>
      <c r="Y3113" s="34"/>
      <c r="Z3113" s="34"/>
      <c r="AA3113" s="34"/>
      <c r="AB3113" s="34"/>
      <c r="AC3113" s="34"/>
      <c r="AD3113" s="34"/>
      <c r="AE3113" s="34"/>
      <c r="AT3113" s="17" t="s">
        <v>281</v>
      </c>
      <c r="AU3113" s="17" t="s">
        <v>291</v>
      </c>
    </row>
    <row r="3114" spans="1:65" s="13" customFormat="1" ht="22.5">
      <c r="B3114" s="210"/>
      <c r="C3114" s="211"/>
      <c r="D3114" s="212" t="s">
        <v>283</v>
      </c>
      <c r="E3114" s="213" t="s">
        <v>1</v>
      </c>
      <c r="F3114" s="214" t="s">
        <v>2735</v>
      </c>
      <c r="G3114" s="211"/>
      <c r="H3114" s="213" t="s">
        <v>1</v>
      </c>
      <c r="I3114" s="215"/>
      <c r="J3114" s="211"/>
      <c r="K3114" s="211"/>
      <c r="L3114" s="216"/>
      <c r="M3114" s="217"/>
      <c r="N3114" s="218"/>
      <c r="O3114" s="218"/>
      <c r="P3114" s="218"/>
      <c r="Q3114" s="218"/>
      <c r="R3114" s="218"/>
      <c r="S3114" s="218"/>
      <c r="T3114" s="219"/>
      <c r="AT3114" s="220" t="s">
        <v>283</v>
      </c>
      <c r="AU3114" s="220" t="s">
        <v>291</v>
      </c>
      <c r="AV3114" s="13" t="s">
        <v>16</v>
      </c>
      <c r="AW3114" s="13" t="s">
        <v>32</v>
      </c>
      <c r="AX3114" s="13" t="s">
        <v>76</v>
      </c>
      <c r="AY3114" s="220" t="s">
        <v>272</v>
      </c>
    </row>
    <row r="3115" spans="1:65" s="13" customFormat="1" ht="11.25">
      <c r="B3115" s="210"/>
      <c r="C3115" s="211"/>
      <c r="D3115" s="212" t="s">
        <v>283</v>
      </c>
      <c r="E3115" s="213" t="s">
        <v>1</v>
      </c>
      <c r="F3115" s="214" t="s">
        <v>285</v>
      </c>
      <c r="G3115" s="211"/>
      <c r="H3115" s="213" t="s">
        <v>1</v>
      </c>
      <c r="I3115" s="215"/>
      <c r="J3115" s="211"/>
      <c r="K3115" s="211"/>
      <c r="L3115" s="216"/>
      <c r="M3115" s="217"/>
      <c r="N3115" s="218"/>
      <c r="O3115" s="218"/>
      <c r="P3115" s="218"/>
      <c r="Q3115" s="218"/>
      <c r="R3115" s="218"/>
      <c r="S3115" s="218"/>
      <c r="T3115" s="219"/>
      <c r="AT3115" s="220" t="s">
        <v>283</v>
      </c>
      <c r="AU3115" s="220" t="s">
        <v>291</v>
      </c>
      <c r="AV3115" s="13" t="s">
        <v>16</v>
      </c>
      <c r="AW3115" s="13" t="s">
        <v>32</v>
      </c>
      <c r="AX3115" s="13" t="s">
        <v>76</v>
      </c>
      <c r="AY3115" s="220" t="s">
        <v>272</v>
      </c>
    </row>
    <row r="3116" spans="1:65" s="14" customFormat="1" ht="11.25">
      <c r="B3116" s="221"/>
      <c r="C3116" s="222"/>
      <c r="D3116" s="212" t="s">
        <v>283</v>
      </c>
      <c r="E3116" s="223" t="s">
        <v>1</v>
      </c>
      <c r="F3116" s="224" t="s">
        <v>2743</v>
      </c>
      <c r="G3116" s="222"/>
      <c r="H3116" s="225">
        <v>0.5</v>
      </c>
      <c r="I3116" s="226"/>
      <c r="J3116" s="222"/>
      <c r="K3116" s="222"/>
      <c r="L3116" s="227"/>
      <c r="M3116" s="228"/>
      <c r="N3116" s="229"/>
      <c r="O3116" s="229"/>
      <c r="P3116" s="229"/>
      <c r="Q3116" s="229"/>
      <c r="R3116" s="229"/>
      <c r="S3116" s="229"/>
      <c r="T3116" s="230"/>
      <c r="AT3116" s="231" t="s">
        <v>283</v>
      </c>
      <c r="AU3116" s="231" t="s">
        <v>291</v>
      </c>
      <c r="AV3116" s="14" t="s">
        <v>84</v>
      </c>
      <c r="AW3116" s="14" t="s">
        <v>32</v>
      </c>
      <c r="AX3116" s="14" t="s">
        <v>76</v>
      </c>
      <c r="AY3116" s="231" t="s">
        <v>272</v>
      </c>
    </row>
    <row r="3117" spans="1:65" s="13" customFormat="1" ht="11.25">
      <c r="B3117" s="210"/>
      <c r="C3117" s="211"/>
      <c r="D3117" s="212" t="s">
        <v>283</v>
      </c>
      <c r="E3117" s="213" t="s">
        <v>1</v>
      </c>
      <c r="F3117" s="214" t="s">
        <v>289</v>
      </c>
      <c r="G3117" s="211"/>
      <c r="H3117" s="213" t="s">
        <v>1</v>
      </c>
      <c r="I3117" s="215"/>
      <c r="J3117" s="211"/>
      <c r="K3117" s="211"/>
      <c r="L3117" s="216"/>
      <c r="M3117" s="217"/>
      <c r="N3117" s="218"/>
      <c r="O3117" s="218"/>
      <c r="P3117" s="218"/>
      <c r="Q3117" s="218"/>
      <c r="R3117" s="218"/>
      <c r="S3117" s="218"/>
      <c r="T3117" s="219"/>
      <c r="AT3117" s="220" t="s">
        <v>283</v>
      </c>
      <c r="AU3117" s="220" t="s">
        <v>291</v>
      </c>
      <c r="AV3117" s="13" t="s">
        <v>16</v>
      </c>
      <c r="AW3117" s="13" t="s">
        <v>32</v>
      </c>
      <c r="AX3117" s="13" t="s">
        <v>76</v>
      </c>
      <c r="AY3117" s="220" t="s">
        <v>272</v>
      </c>
    </row>
    <row r="3118" spans="1:65" s="14" customFormat="1" ht="11.25">
      <c r="B3118" s="221"/>
      <c r="C3118" s="222"/>
      <c r="D3118" s="212" t="s">
        <v>283</v>
      </c>
      <c r="E3118" s="223" t="s">
        <v>1</v>
      </c>
      <c r="F3118" s="224" t="s">
        <v>2744</v>
      </c>
      <c r="G3118" s="222"/>
      <c r="H3118" s="225">
        <v>-0.5</v>
      </c>
      <c r="I3118" s="226"/>
      <c r="J3118" s="222"/>
      <c r="K3118" s="222"/>
      <c r="L3118" s="227"/>
      <c r="M3118" s="228"/>
      <c r="N3118" s="229"/>
      <c r="O3118" s="229"/>
      <c r="P3118" s="229"/>
      <c r="Q3118" s="229"/>
      <c r="R3118" s="229"/>
      <c r="S3118" s="229"/>
      <c r="T3118" s="230"/>
      <c r="AT3118" s="231" t="s">
        <v>283</v>
      </c>
      <c r="AU3118" s="231" t="s">
        <v>291</v>
      </c>
      <c r="AV3118" s="14" t="s">
        <v>84</v>
      </c>
      <c r="AW3118" s="14" t="s">
        <v>32</v>
      </c>
      <c r="AX3118" s="14" t="s">
        <v>76</v>
      </c>
      <c r="AY3118" s="231" t="s">
        <v>272</v>
      </c>
    </row>
    <row r="3119" spans="1:65" s="2" customFormat="1" ht="24.2" customHeight="1">
      <c r="A3119" s="34"/>
      <c r="B3119" s="35"/>
      <c r="C3119" s="192" t="s">
        <v>2745</v>
      </c>
      <c r="D3119" s="192" t="s">
        <v>274</v>
      </c>
      <c r="E3119" s="193" t="s">
        <v>2746</v>
      </c>
      <c r="F3119" s="194" t="s">
        <v>2747</v>
      </c>
      <c r="G3119" s="195" t="s">
        <v>185</v>
      </c>
      <c r="H3119" s="196">
        <v>9.81</v>
      </c>
      <c r="I3119" s="197"/>
      <c r="J3119" s="198">
        <f>ROUND(I3119*H3119,2)</f>
        <v>0</v>
      </c>
      <c r="K3119" s="194" t="s">
        <v>278</v>
      </c>
      <c r="L3119" s="39"/>
      <c r="M3119" s="199" t="s">
        <v>1</v>
      </c>
      <c r="N3119" s="200" t="s">
        <v>41</v>
      </c>
      <c r="O3119" s="71"/>
      <c r="P3119" s="201">
        <f>O3119*H3119</f>
        <v>0</v>
      </c>
      <c r="Q3119" s="201">
        <v>0</v>
      </c>
      <c r="R3119" s="201">
        <f>Q3119*H3119</f>
        <v>0</v>
      </c>
      <c r="S3119" s="201">
        <v>0</v>
      </c>
      <c r="T3119" s="202">
        <f>S3119*H3119</f>
        <v>0</v>
      </c>
      <c r="U3119" s="34"/>
      <c r="V3119" s="34"/>
      <c r="W3119" s="34"/>
      <c r="X3119" s="34"/>
      <c r="Y3119" s="34"/>
      <c r="Z3119" s="34"/>
      <c r="AA3119" s="34"/>
      <c r="AB3119" s="34"/>
      <c r="AC3119" s="34"/>
      <c r="AD3119" s="34"/>
      <c r="AE3119" s="34"/>
      <c r="AR3119" s="203" t="s">
        <v>279</v>
      </c>
      <c r="AT3119" s="203" t="s">
        <v>274</v>
      </c>
      <c r="AU3119" s="203" t="s">
        <v>291</v>
      </c>
      <c r="AY3119" s="17" t="s">
        <v>272</v>
      </c>
      <c r="BE3119" s="204">
        <f>IF(N3119="základní",J3119,0)</f>
        <v>0</v>
      </c>
      <c r="BF3119" s="204">
        <f>IF(N3119="snížená",J3119,0)</f>
        <v>0</v>
      </c>
      <c r="BG3119" s="204">
        <f>IF(N3119="zákl. přenesená",J3119,0)</f>
        <v>0</v>
      </c>
      <c r="BH3119" s="204">
        <f>IF(N3119="sníž. přenesená",J3119,0)</f>
        <v>0</v>
      </c>
      <c r="BI3119" s="204">
        <f>IF(N3119="nulová",J3119,0)</f>
        <v>0</v>
      </c>
      <c r="BJ3119" s="17" t="s">
        <v>16</v>
      </c>
      <c r="BK3119" s="204">
        <f>ROUND(I3119*H3119,2)</f>
        <v>0</v>
      </c>
      <c r="BL3119" s="17" t="s">
        <v>279</v>
      </c>
      <c r="BM3119" s="203" t="s">
        <v>2748</v>
      </c>
    </row>
    <row r="3120" spans="1:65" s="2" customFormat="1" ht="11.25">
      <c r="A3120" s="34"/>
      <c r="B3120" s="35"/>
      <c r="C3120" s="36"/>
      <c r="D3120" s="205" t="s">
        <v>281</v>
      </c>
      <c r="E3120" s="36"/>
      <c r="F3120" s="206" t="s">
        <v>2749</v>
      </c>
      <c r="G3120" s="36"/>
      <c r="H3120" s="36"/>
      <c r="I3120" s="207"/>
      <c r="J3120" s="36"/>
      <c r="K3120" s="36"/>
      <c r="L3120" s="39"/>
      <c r="M3120" s="208"/>
      <c r="N3120" s="209"/>
      <c r="O3120" s="71"/>
      <c r="P3120" s="71"/>
      <c r="Q3120" s="71"/>
      <c r="R3120" s="71"/>
      <c r="S3120" s="71"/>
      <c r="T3120" s="72"/>
      <c r="U3120" s="34"/>
      <c r="V3120" s="34"/>
      <c r="W3120" s="34"/>
      <c r="X3120" s="34"/>
      <c r="Y3120" s="34"/>
      <c r="Z3120" s="34"/>
      <c r="AA3120" s="34"/>
      <c r="AB3120" s="34"/>
      <c r="AC3120" s="34"/>
      <c r="AD3120" s="34"/>
      <c r="AE3120" s="34"/>
      <c r="AT3120" s="17" t="s">
        <v>281</v>
      </c>
      <c r="AU3120" s="17" t="s">
        <v>291</v>
      </c>
    </row>
    <row r="3121" spans="1:65" s="13" customFormat="1" ht="22.5">
      <c r="B3121" s="210"/>
      <c r="C3121" s="211"/>
      <c r="D3121" s="212" t="s">
        <v>283</v>
      </c>
      <c r="E3121" s="213" t="s">
        <v>1</v>
      </c>
      <c r="F3121" s="214" t="s">
        <v>2750</v>
      </c>
      <c r="G3121" s="211"/>
      <c r="H3121" s="213" t="s">
        <v>1</v>
      </c>
      <c r="I3121" s="215"/>
      <c r="J3121" s="211"/>
      <c r="K3121" s="211"/>
      <c r="L3121" s="216"/>
      <c r="M3121" s="217"/>
      <c r="N3121" s="218"/>
      <c r="O3121" s="218"/>
      <c r="P3121" s="218"/>
      <c r="Q3121" s="218"/>
      <c r="R3121" s="218"/>
      <c r="S3121" s="218"/>
      <c r="T3121" s="219"/>
      <c r="AT3121" s="220" t="s">
        <v>283</v>
      </c>
      <c r="AU3121" s="220" t="s">
        <v>291</v>
      </c>
      <c r="AV3121" s="13" t="s">
        <v>16</v>
      </c>
      <c r="AW3121" s="13" t="s">
        <v>32</v>
      </c>
      <c r="AX3121" s="13" t="s">
        <v>76</v>
      </c>
      <c r="AY3121" s="220" t="s">
        <v>272</v>
      </c>
    </row>
    <row r="3122" spans="1:65" s="13" customFormat="1" ht="11.25">
      <c r="B3122" s="210"/>
      <c r="C3122" s="211"/>
      <c r="D3122" s="212" t="s">
        <v>283</v>
      </c>
      <c r="E3122" s="213" t="s">
        <v>1</v>
      </c>
      <c r="F3122" s="214" t="s">
        <v>285</v>
      </c>
      <c r="G3122" s="211"/>
      <c r="H3122" s="213" t="s">
        <v>1</v>
      </c>
      <c r="I3122" s="215"/>
      <c r="J3122" s="211"/>
      <c r="K3122" s="211"/>
      <c r="L3122" s="216"/>
      <c r="M3122" s="217"/>
      <c r="N3122" s="218"/>
      <c r="O3122" s="218"/>
      <c r="P3122" s="218"/>
      <c r="Q3122" s="218"/>
      <c r="R3122" s="218"/>
      <c r="S3122" s="218"/>
      <c r="T3122" s="219"/>
      <c r="AT3122" s="220" t="s">
        <v>283</v>
      </c>
      <c r="AU3122" s="220" t="s">
        <v>291</v>
      </c>
      <c r="AV3122" s="13" t="s">
        <v>16</v>
      </c>
      <c r="AW3122" s="13" t="s">
        <v>32</v>
      </c>
      <c r="AX3122" s="13" t="s">
        <v>76</v>
      </c>
      <c r="AY3122" s="220" t="s">
        <v>272</v>
      </c>
    </row>
    <row r="3123" spans="1:65" s="13" customFormat="1" ht="11.25">
      <c r="B3123" s="210"/>
      <c r="C3123" s="211"/>
      <c r="D3123" s="212" t="s">
        <v>283</v>
      </c>
      <c r="E3123" s="213" t="s">
        <v>1</v>
      </c>
      <c r="F3123" s="214" t="s">
        <v>2751</v>
      </c>
      <c r="G3123" s="211"/>
      <c r="H3123" s="213" t="s">
        <v>1</v>
      </c>
      <c r="I3123" s="215"/>
      <c r="J3123" s="211"/>
      <c r="K3123" s="211"/>
      <c r="L3123" s="216"/>
      <c r="M3123" s="217"/>
      <c r="N3123" s="218"/>
      <c r="O3123" s="218"/>
      <c r="P3123" s="218"/>
      <c r="Q3123" s="218"/>
      <c r="R3123" s="218"/>
      <c r="S3123" s="218"/>
      <c r="T3123" s="219"/>
      <c r="AT3123" s="220" t="s">
        <v>283</v>
      </c>
      <c r="AU3123" s="220" t="s">
        <v>291</v>
      </c>
      <c r="AV3123" s="13" t="s">
        <v>16</v>
      </c>
      <c r="AW3123" s="13" t="s">
        <v>32</v>
      </c>
      <c r="AX3123" s="13" t="s">
        <v>76</v>
      </c>
      <c r="AY3123" s="220" t="s">
        <v>272</v>
      </c>
    </row>
    <row r="3124" spans="1:65" s="13" customFormat="1" ht="11.25">
      <c r="B3124" s="210"/>
      <c r="C3124" s="211"/>
      <c r="D3124" s="212" t="s">
        <v>283</v>
      </c>
      <c r="E3124" s="213" t="s">
        <v>1</v>
      </c>
      <c r="F3124" s="214" t="s">
        <v>831</v>
      </c>
      <c r="G3124" s="211"/>
      <c r="H3124" s="213" t="s">
        <v>1</v>
      </c>
      <c r="I3124" s="215"/>
      <c r="J3124" s="211"/>
      <c r="K3124" s="211"/>
      <c r="L3124" s="216"/>
      <c r="M3124" s="217"/>
      <c r="N3124" s="218"/>
      <c r="O3124" s="218"/>
      <c r="P3124" s="218"/>
      <c r="Q3124" s="218"/>
      <c r="R3124" s="218"/>
      <c r="S3124" s="218"/>
      <c r="T3124" s="219"/>
      <c r="AT3124" s="220" t="s">
        <v>283</v>
      </c>
      <c r="AU3124" s="220" t="s">
        <v>291</v>
      </c>
      <c r="AV3124" s="13" t="s">
        <v>16</v>
      </c>
      <c r="AW3124" s="13" t="s">
        <v>32</v>
      </c>
      <c r="AX3124" s="13" t="s">
        <v>76</v>
      </c>
      <c r="AY3124" s="220" t="s">
        <v>272</v>
      </c>
    </row>
    <row r="3125" spans="1:65" s="14" customFormat="1" ht="11.25">
      <c r="B3125" s="221"/>
      <c r="C3125" s="222"/>
      <c r="D3125" s="212" t="s">
        <v>283</v>
      </c>
      <c r="E3125" s="223" t="s">
        <v>1</v>
      </c>
      <c r="F3125" s="224" t="s">
        <v>2752</v>
      </c>
      <c r="G3125" s="222"/>
      <c r="H3125" s="225">
        <v>9.81</v>
      </c>
      <c r="I3125" s="226"/>
      <c r="J3125" s="222"/>
      <c r="K3125" s="222"/>
      <c r="L3125" s="227"/>
      <c r="M3125" s="228"/>
      <c r="N3125" s="229"/>
      <c r="O3125" s="229"/>
      <c r="P3125" s="229"/>
      <c r="Q3125" s="229"/>
      <c r="R3125" s="229"/>
      <c r="S3125" s="229"/>
      <c r="T3125" s="230"/>
      <c r="AT3125" s="231" t="s">
        <v>283</v>
      </c>
      <c r="AU3125" s="231" t="s">
        <v>291</v>
      </c>
      <c r="AV3125" s="14" t="s">
        <v>84</v>
      </c>
      <c r="AW3125" s="14" t="s">
        <v>32</v>
      </c>
      <c r="AX3125" s="14" t="s">
        <v>76</v>
      </c>
      <c r="AY3125" s="231" t="s">
        <v>272</v>
      </c>
    </row>
    <row r="3126" spans="1:65" s="2" customFormat="1" ht="24.2" customHeight="1">
      <c r="A3126" s="34"/>
      <c r="B3126" s="35"/>
      <c r="C3126" s="192" t="s">
        <v>2753</v>
      </c>
      <c r="D3126" s="192" t="s">
        <v>274</v>
      </c>
      <c r="E3126" s="193" t="s">
        <v>2754</v>
      </c>
      <c r="F3126" s="194" t="s">
        <v>2755</v>
      </c>
      <c r="G3126" s="195" t="s">
        <v>185</v>
      </c>
      <c r="H3126" s="196">
        <v>0</v>
      </c>
      <c r="I3126" s="197"/>
      <c r="J3126" s="198">
        <f>ROUND(I3126*H3126,2)</f>
        <v>0</v>
      </c>
      <c r="K3126" s="194" t="s">
        <v>278</v>
      </c>
      <c r="L3126" s="39"/>
      <c r="M3126" s="199" t="s">
        <v>1</v>
      </c>
      <c r="N3126" s="200" t="s">
        <v>41</v>
      </c>
      <c r="O3126" s="71"/>
      <c r="P3126" s="201">
        <f>O3126*H3126</f>
        <v>0</v>
      </c>
      <c r="Q3126" s="201">
        <v>0</v>
      </c>
      <c r="R3126" s="201">
        <f>Q3126*H3126</f>
        <v>0</v>
      </c>
      <c r="S3126" s="201">
        <v>0</v>
      </c>
      <c r="T3126" s="202">
        <f>S3126*H3126</f>
        <v>0</v>
      </c>
      <c r="U3126" s="34"/>
      <c r="V3126" s="34"/>
      <c r="W3126" s="34"/>
      <c r="X3126" s="34"/>
      <c r="Y3126" s="34"/>
      <c r="Z3126" s="34"/>
      <c r="AA3126" s="34"/>
      <c r="AB3126" s="34"/>
      <c r="AC3126" s="34"/>
      <c r="AD3126" s="34"/>
      <c r="AE3126" s="34"/>
      <c r="AR3126" s="203" t="s">
        <v>279</v>
      </c>
      <c r="AT3126" s="203" t="s">
        <v>274</v>
      </c>
      <c r="AU3126" s="203" t="s">
        <v>291</v>
      </c>
      <c r="AY3126" s="17" t="s">
        <v>272</v>
      </c>
      <c r="BE3126" s="204">
        <f>IF(N3126="základní",J3126,0)</f>
        <v>0</v>
      </c>
      <c r="BF3126" s="204">
        <f>IF(N3126="snížená",J3126,0)</f>
        <v>0</v>
      </c>
      <c r="BG3126" s="204">
        <f>IF(N3126="zákl. přenesená",J3126,0)</f>
        <v>0</v>
      </c>
      <c r="BH3126" s="204">
        <f>IF(N3126="sníž. přenesená",J3126,0)</f>
        <v>0</v>
      </c>
      <c r="BI3126" s="204">
        <f>IF(N3126="nulová",J3126,0)</f>
        <v>0</v>
      </c>
      <c r="BJ3126" s="17" t="s">
        <v>16</v>
      </c>
      <c r="BK3126" s="204">
        <f>ROUND(I3126*H3126,2)</f>
        <v>0</v>
      </c>
      <c r="BL3126" s="17" t="s">
        <v>279</v>
      </c>
      <c r="BM3126" s="203" t="s">
        <v>2756</v>
      </c>
    </row>
    <row r="3127" spans="1:65" s="2" customFormat="1" ht="11.25">
      <c r="A3127" s="34"/>
      <c r="B3127" s="35"/>
      <c r="C3127" s="36"/>
      <c r="D3127" s="205" t="s">
        <v>281</v>
      </c>
      <c r="E3127" s="36"/>
      <c r="F3127" s="206" t="s">
        <v>2757</v>
      </c>
      <c r="G3127" s="36"/>
      <c r="H3127" s="36"/>
      <c r="I3127" s="207"/>
      <c r="J3127" s="36"/>
      <c r="K3127" s="36"/>
      <c r="L3127" s="39"/>
      <c r="M3127" s="208"/>
      <c r="N3127" s="209"/>
      <c r="O3127" s="71"/>
      <c r="P3127" s="71"/>
      <c r="Q3127" s="71"/>
      <c r="R3127" s="71"/>
      <c r="S3127" s="71"/>
      <c r="T3127" s="72"/>
      <c r="U3127" s="34"/>
      <c r="V3127" s="34"/>
      <c r="W3127" s="34"/>
      <c r="X3127" s="34"/>
      <c r="Y3127" s="34"/>
      <c r="Z3127" s="34"/>
      <c r="AA3127" s="34"/>
      <c r="AB3127" s="34"/>
      <c r="AC3127" s="34"/>
      <c r="AD3127" s="34"/>
      <c r="AE3127" s="34"/>
      <c r="AT3127" s="17" t="s">
        <v>281</v>
      </c>
      <c r="AU3127" s="17" t="s">
        <v>291</v>
      </c>
    </row>
    <row r="3128" spans="1:65" s="13" customFormat="1" ht="22.5">
      <c r="B3128" s="210"/>
      <c r="C3128" s="211"/>
      <c r="D3128" s="212" t="s">
        <v>283</v>
      </c>
      <c r="E3128" s="213" t="s">
        <v>1</v>
      </c>
      <c r="F3128" s="214" t="s">
        <v>2750</v>
      </c>
      <c r="G3128" s="211"/>
      <c r="H3128" s="213" t="s">
        <v>1</v>
      </c>
      <c r="I3128" s="215"/>
      <c r="J3128" s="211"/>
      <c r="K3128" s="211"/>
      <c r="L3128" s="216"/>
      <c r="M3128" s="217"/>
      <c r="N3128" s="218"/>
      <c r="O3128" s="218"/>
      <c r="P3128" s="218"/>
      <c r="Q3128" s="218"/>
      <c r="R3128" s="218"/>
      <c r="S3128" s="218"/>
      <c r="T3128" s="219"/>
      <c r="AT3128" s="220" t="s">
        <v>283</v>
      </c>
      <c r="AU3128" s="220" t="s">
        <v>291</v>
      </c>
      <c r="AV3128" s="13" t="s">
        <v>16</v>
      </c>
      <c r="AW3128" s="13" t="s">
        <v>32</v>
      </c>
      <c r="AX3128" s="13" t="s">
        <v>76</v>
      </c>
      <c r="AY3128" s="220" t="s">
        <v>272</v>
      </c>
    </row>
    <row r="3129" spans="1:65" s="13" customFormat="1" ht="11.25">
      <c r="B3129" s="210"/>
      <c r="C3129" s="211"/>
      <c r="D3129" s="212" t="s">
        <v>283</v>
      </c>
      <c r="E3129" s="213" t="s">
        <v>1</v>
      </c>
      <c r="F3129" s="214" t="s">
        <v>285</v>
      </c>
      <c r="G3129" s="211"/>
      <c r="H3129" s="213" t="s">
        <v>1</v>
      </c>
      <c r="I3129" s="215"/>
      <c r="J3129" s="211"/>
      <c r="K3129" s="211"/>
      <c r="L3129" s="216"/>
      <c r="M3129" s="217"/>
      <c r="N3129" s="218"/>
      <c r="O3129" s="218"/>
      <c r="P3129" s="218"/>
      <c r="Q3129" s="218"/>
      <c r="R3129" s="218"/>
      <c r="S3129" s="218"/>
      <c r="T3129" s="219"/>
      <c r="AT3129" s="220" t="s">
        <v>283</v>
      </c>
      <c r="AU3129" s="220" t="s">
        <v>291</v>
      </c>
      <c r="AV3129" s="13" t="s">
        <v>16</v>
      </c>
      <c r="AW3129" s="13" t="s">
        <v>32</v>
      </c>
      <c r="AX3129" s="13" t="s">
        <v>76</v>
      </c>
      <c r="AY3129" s="220" t="s">
        <v>272</v>
      </c>
    </row>
    <row r="3130" spans="1:65" s="13" customFormat="1" ht="11.25">
      <c r="B3130" s="210"/>
      <c r="C3130" s="211"/>
      <c r="D3130" s="212" t="s">
        <v>283</v>
      </c>
      <c r="E3130" s="213" t="s">
        <v>1</v>
      </c>
      <c r="F3130" s="214" t="s">
        <v>2758</v>
      </c>
      <c r="G3130" s="211"/>
      <c r="H3130" s="213" t="s">
        <v>1</v>
      </c>
      <c r="I3130" s="215"/>
      <c r="J3130" s="211"/>
      <c r="K3130" s="211"/>
      <c r="L3130" s="216"/>
      <c r="M3130" s="217"/>
      <c r="N3130" s="218"/>
      <c r="O3130" s="218"/>
      <c r="P3130" s="218"/>
      <c r="Q3130" s="218"/>
      <c r="R3130" s="218"/>
      <c r="S3130" s="218"/>
      <c r="T3130" s="219"/>
      <c r="AT3130" s="220" t="s">
        <v>283</v>
      </c>
      <c r="AU3130" s="220" t="s">
        <v>291</v>
      </c>
      <c r="AV3130" s="13" t="s">
        <v>16</v>
      </c>
      <c r="AW3130" s="13" t="s">
        <v>32</v>
      </c>
      <c r="AX3130" s="13" t="s">
        <v>76</v>
      </c>
      <c r="AY3130" s="220" t="s">
        <v>272</v>
      </c>
    </row>
    <row r="3131" spans="1:65" s="13" customFormat="1" ht="11.25">
      <c r="B3131" s="210"/>
      <c r="C3131" s="211"/>
      <c r="D3131" s="212" t="s">
        <v>283</v>
      </c>
      <c r="E3131" s="213" t="s">
        <v>1</v>
      </c>
      <c r="F3131" s="214" t="s">
        <v>831</v>
      </c>
      <c r="G3131" s="211"/>
      <c r="H3131" s="213" t="s">
        <v>1</v>
      </c>
      <c r="I3131" s="215"/>
      <c r="J3131" s="211"/>
      <c r="K3131" s="211"/>
      <c r="L3131" s="216"/>
      <c r="M3131" s="217"/>
      <c r="N3131" s="218"/>
      <c r="O3131" s="218"/>
      <c r="P3131" s="218"/>
      <c r="Q3131" s="218"/>
      <c r="R3131" s="218"/>
      <c r="S3131" s="218"/>
      <c r="T3131" s="219"/>
      <c r="AT3131" s="220" t="s">
        <v>283</v>
      </c>
      <c r="AU3131" s="220" t="s">
        <v>291</v>
      </c>
      <c r="AV3131" s="13" t="s">
        <v>16</v>
      </c>
      <c r="AW3131" s="13" t="s">
        <v>32</v>
      </c>
      <c r="AX3131" s="13" t="s">
        <v>76</v>
      </c>
      <c r="AY3131" s="220" t="s">
        <v>272</v>
      </c>
    </row>
    <row r="3132" spans="1:65" s="14" customFormat="1" ht="11.25">
      <c r="B3132" s="221"/>
      <c r="C3132" s="222"/>
      <c r="D3132" s="212" t="s">
        <v>283</v>
      </c>
      <c r="E3132" s="223" t="s">
        <v>1</v>
      </c>
      <c r="F3132" s="224" t="s">
        <v>2752</v>
      </c>
      <c r="G3132" s="222"/>
      <c r="H3132" s="225">
        <v>9.81</v>
      </c>
      <c r="I3132" s="226"/>
      <c r="J3132" s="222"/>
      <c r="K3132" s="222"/>
      <c r="L3132" s="227"/>
      <c r="M3132" s="228"/>
      <c r="N3132" s="229"/>
      <c r="O3132" s="229"/>
      <c r="P3132" s="229"/>
      <c r="Q3132" s="229"/>
      <c r="R3132" s="229"/>
      <c r="S3132" s="229"/>
      <c r="T3132" s="230"/>
      <c r="AT3132" s="231" t="s">
        <v>283</v>
      </c>
      <c r="AU3132" s="231" t="s">
        <v>291</v>
      </c>
      <c r="AV3132" s="14" t="s">
        <v>84</v>
      </c>
      <c r="AW3132" s="14" t="s">
        <v>32</v>
      </c>
      <c r="AX3132" s="14" t="s">
        <v>76</v>
      </c>
      <c r="AY3132" s="231" t="s">
        <v>272</v>
      </c>
    </row>
    <row r="3133" spans="1:65" s="13" customFormat="1" ht="11.25">
      <c r="B3133" s="210"/>
      <c r="C3133" s="211"/>
      <c r="D3133" s="212" t="s">
        <v>283</v>
      </c>
      <c r="E3133" s="213" t="s">
        <v>1</v>
      </c>
      <c r="F3133" s="214" t="s">
        <v>285</v>
      </c>
      <c r="G3133" s="211"/>
      <c r="H3133" s="213" t="s">
        <v>1</v>
      </c>
      <c r="I3133" s="215"/>
      <c r="J3133" s="211"/>
      <c r="K3133" s="211"/>
      <c r="L3133" s="216"/>
      <c r="M3133" s="217"/>
      <c r="N3133" s="218"/>
      <c r="O3133" s="218"/>
      <c r="P3133" s="218"/>
      <c r="Q3133" s="218"/>
      <c r="R3133" s="218"/>
      <c r="S3133" s="218"/>
      <c r="T3133" s="219"/>
      <c r="AT3133" s="220" t="s">
        <v>283</v>
      </c>
      <c r="AU3133" s="220" t="s">
        <v>291</v>
      </c>
      <c r="AV3133" s="13" t="s">
        <v>16</v>
      </c>
      <c r="AW3133" s="13" t="s">
        <v>32</v>
      </c>
      <c r="AX3133" s="13" t="s">
        <v>76</v>
      </c>
      <c r="AY3133" s="220" t="s">
        <v>272</v>
      </c>
    </row>
    <row r="3134" spans="1:65" s="13" customFormat="1" ht="11.25">
      <c r="B3134" s="210"/>
      <c r="C3134" s="211"/>
      <c r="D3134" s="212" t="s">
        <v>283</v>
      </c>
      <c r="E3134" s="213" t="s">
        <v>1</v>
      </c>
      <c r="F3134" s="214" t="s">
        <v>289</v>
      </c>
      <c r="G3134" s="211"/>
      <c r="H3134" s="213" t="s">
        <v>1</v>
      </c>
      <c r="I3134" s="215"/>
      <c r="J3134" s="211"/>
      <c r="K3134" s="211"/>
      <c r="L3134" s="216"/>
      <c r="M3134" s="217"/>
      <c r="N3134" s="218"/>
      <c r="O3134" s="218"/>
      <c r="P3134" s="218"/>
      <c r="Q3134" s="218"/>
      <c r="R3134" s="218"/>
      <c r="S3134" s="218"/>
      <c r="T3134" s="219"/>
      <c r="AT3134" s="220" t="s">
        <v>283</v>
      </c>
      <c r="AU3134" s="220" t="s">
        <v>291</v>
      </c>
      <c r="AV3134" s="13" t="s">
        <v>16</v>
      </c>
      <c r="AW3134" s="13" t="s">
        <v>32</v>
      </c>
      <c r="AX3134" s="13" t="s">
        <v>76</v>
      </c>
      <c r="AY3134" s="220" t="s">
        <v>272</v>
      </c>
    </row>
    <row r="3135" spans="1:65" s="14" customFormat="1" ht="11.25">
      <c r="B3135" s="221"/>
      <c r="C3135" s="222"/>
      <c r="D3135" s="212" t="s">
        <v>283</v>
      </c>
      <c r="E3135" s="223" t="s">
        <v>1</v>
      </c>
      <c r="F3135" s="224" t="s">
        <v>2759</v>
      </c>
      <c r="G3135" s="222"/>
      <c r="H3135" s="225">
        <v>-9.81</v>
      </c>
      <c r="I3135" s="226"/>
      <c r="J3135" s="222"/>
      <c r="K3135" s="222"/>
      <c r="L3135" s="227"/>
      <c r="M3135" s="228"/>
      <c r="N3135" s="229"/>
      <c r="O3135" s="229"/>
      <c r="P3135" s="229"/>
      <c r="Q3135" s="229"/>
      <c r="R3135" s="229"/>
      <c r="S3135" s="229"/>
      <c r="T3135" s="230"/>
      <c r="AT3135" s="231" t="s">
        <v>283</v>
      </c>
      <c r="AU3135" s="231" t="s">
        <v>291</v>
      </c>
      <c r="AV3135" s="14" t="s">
        <v>84</v>
      </c>
      <c r="AW3135" s="14" t="s">
        <v>32</v>
      </c>
      <c r="AX3135" s="14" t="s">
        <v>76</v>
      </c>
      <c r="AY3135" s="231" t="s">
        <v>272</v>
      </c>
    </row>
    <row r="3136" spans="1:65" s="2" customFormat="1" ht="37.9" customHeight="1">
      <c r="A3136" s="34"/>
      <c r="B3136" s="35"/>
      <c r="C3136" s="192" t="s">
        <v>2760</v>
      </c>
      <c r="D3136" s="192" t="s">
        <v>274</v>
      </c>
      <c r="E3136" s="193" t="s">
        <v>2761</v>
      </c>
      <c r="F3136" s="194" t="s">
        <v>2762</v>
      </c>
      <c r="G3136" s="195" t="s">
        <v>277</v>
      </c>
      <c r="H3136" s="196">
        <v>6.7910000000000004</v>
      </c>
      <c r="I3136" s="197"/>
      <c r="J3136" s="198">
        <f>ROUND(I3136*H3136,2)</f>
        <v>0</v>
      </c>
      <c r="K3136" s="194" t="s">
        <v>278</v>
      </c>
      <c r="L3136" s="39"/>
      <c r="M3136" s="199" t="s">
        <v>1</v>
      </c>
      <c r="N3136" s="200" t="s">
        <v>41</v>
      </c>
      <c r="O3136" s="71"/>
      <c r="P3136" s="201">
        <f>O3136*H3136</f>
        <v>0</v>
      </c>
      <c r="Q3136" s="201">
        <v>0</v>
      </c>
      <c r="R3136" s="201">
        <f>Q3136*H3136</f>
        <v>0</v>
      </c>
      <c r="S3136" s="201">
        <v>2.2000000000000002</v>
      </c>
      <c r="T3136" s="202">
        <f>S3136*H3136</f>
        <v>14.940200000000003</v>
      </c>
      <c r="U3136" s="34"/>
      <c r="V3136" s="34"/>
      <c r="W3136" s="34"/>
      <c r="X3136" s="34"/>
      <c r="Y3136" s="34"/>
      <c r="Z3136" s="34"/>
      <c r="AA3136" s="34"/>
      <c r="AB3136" s="34"/>
      <c r="AC3136" s="34"/>
      <c r="AD3136" s="34"/>
      <c r="AE3136" s="34"/>
      <c r="AR3136" s="203" t="s">
        <v>279</v>
      </c>
      <c r="AT3136" s="203" t="s">
        <v>274</v>
      </c>
      <c r="AU3136" s="203" t="s">
        <v>291</v>
      </c>
      <c r="AY3136" s="17" t="s">
        <v>272</v>
      </c>
      <c r="BE3136" s="204">
        <f>IF(N3136="základní",J3136,0)</f>
        <v>0</v>
      </c>
      <c r="BF3136" s="204">
        <f>IF(N3136="snížená",J3136,0)</f>
        <v>0</v>
      </c>
      <c r="BG3136" s="204">
        <f>IF(N3136="zákl. přenesená",J3136,0)</f>
        <v>0</v>
      </c>
      <c r="BH3136" s="204">
        <f>IF(N3136="sníž. přenesená",J3136,0)</f>
        <v>0</v>
      </c>
      <c r="BI3136" s="204">
        <f>IF(N3136="nulová",J3136,0)</f>
        <v>0</v>
      </c>
      <c r="BJ3136" s="17" t="s">
        <v>16</v>
      </c>
      <c r="BK3136" s="204">
        <f>ROUND(I3136*H3136,2)</f>
        <v>0</v>
      </c>
      <c r="BL3136" s="17" t="s">
        <v>279</v>
      </c>
      <c r="BM3136" s="203" t="s">
        <v>2763</v>
      </c>
    </row>
    <row r="3137" spans="1:65" s="2" customFormat="1" ht="11.25">
      <c r="A3137" s="34"/>
      <c r="B3137" s="35"/>
      <c r="C3137" s="36"/>
      <c r="D3137" s="205" t="s">
        <v>281</v>
      </c>
      <c r="E3137" s="36"/>
      <c r="F3137" s="206" t="s">
        <v>2764</v>
      </c>
      <c r="G3137" s="36"/>
      <c r="H3137" s="36"/>
      <c r="I3137" s="207"/>
      <c r="J3137" s="36"/>
      <c r="K3137" s="36"/>
      <c r="L3137" s="39"/>
      <c r="M3137" s="208"/>
      <c r="N3137" s="209"/>
      <c r="O3137" s="71"/>
      <c r="P3137" s="71"/>
      <c r="Q3137" s="71"/>
      <c r="R3137" s="71"/>
      <c r="S3137" s="71"/>
      <c r="T3137" s="72"/>
      <c r="U3137" s="34"/>
      <c r="V3137" s="34"/>
      <c r="W3137" s="34"/>
      <c r="X3137" s="34"/>
      <c r="Y3137" s="34"/>
      <c r="Z3137" s="34"/>
      <c r="AA3137" s="34"/>
      <c r="AB3137" s="34"/>
      <c r="AC3137" s="34"/>
      <c r="AD3137" s="34"/>
      <c r="AE3137" s="34"/>
      <c r="AT3137" s="17" t="s">
        <v>281</v>
      </c>
      <c r="AU3137" s="17" t="s">
        <v>291</v>
      </c>
    </row>
    <row r="3138" spans="1:65" s="13" customFormat="1" ht="22.5">
      <c r="B3138" s="210"/>
      <c r="C3138" s="211"/>
      <c r="D3138" s="212" t="s">
        <v>283</v>
      </c>
      <c r="E3138" s="213" t="s">
        <v>1</v>
      </c>
      <c r="F3138" s="214" t="s">
        <v>2750</v>
      </c>
      <c r="G3138" s="211"/>
      <c r="H3138" s="213" t="s">
        <v>1</v>
      </c>
      <c r="I3138" s="215"/>
      <c r="J3138" s="211"/>
      <c r="K3138" s="211"/>
      <c r="L3138" s="216"/>
      <c r="M3138" s="217"/>
      <c r="N3138" s="218"/>
      <c r="O3138" s="218"/>
      <c r="P3138" s="218"/>
      <c r="Q3138" s="218"/>
      <c r="R3138" s="218"/>
      <c r="S3138" s="218"/>
      <c r="T3138" s="219"/>
      <c r="AT3138" s="220" t="s">
        <v>283</v>
      </c>
      <c r="AU3138" s="220" t="s">
        <v>291</v>
      </c>
      <c r="AV3138" s="13" t="s">
        <v>16</v>
      </c>
      <c r="AW3138" s="13" t="s">
        <v>32</v>
      </c>
      <c r="AX3138" s="13" t="s">
        <v>76</v>
      </c>
      <c r="AY3138" s="220" t="s">
        <v>272</v>
      </c>
    </row>
    <row r="3139" spans="1:65" s="13" customFormat="1" ht="11.25">
      <c r="B3139" s="210"/>
      <c r="C3139" s="211"/>
      <c r="D3139" s="212" t="s">
        <v>283</v>
      </c>
      <c r="E3139" s="213" t="s">
        <v>1</v>
      </c>
      <c r="F3139" s="214" t="s">
        <v>285</v>
      </c>
      <c r="G3139" s="211"/>
      <c r="H3139" s="213" t="s">
        <v>1</v>
      </c>
      <c r="I3139" s="215"/>
      <c r="J3139" s="211"/>
      <c r="K3139" s="211"/>
      <c r="L3139" s="216"/>
      <c r="M3139" s="217"/>
      <c r="N3139" s="218"/>
      <c r="O3139" s="218"/>
      <c r="P3139" s="218"/>
      <c r="Q3139" s="218"/>
      <c r="R3139" s="218"/>
      <c r="S3139" s="218"/>
      <c r="T3139" s="219"/>
      <c r="AT3139" s="220" t="s">
        <v>283</v>
      </c>
      <c r="AU3139" s="220" t="s">
        <v>291</v>
      </c>
      <c r="AV3139" s="13" t="s">
        <v>16</v>
      </c>
      <c r="AW3139" s="13" t="s">
        <v>32</v>
      </c>
      <c r="AX3139" s="13" t="s">
        <v>76</v>
      </c>
      <c r="AY3139" s="220" t="s">
        <v>272</v>
      </c>
    </row>
    <row r="3140" spans="1:65" s="13" customFormat="1" ht="11.25">
      <c r="B3140" s="210"/>
      <c r="C3140" s="211"/>
      <c r="D3140" s="212" t="s">
        <v>283</v>
      </c>
      <c r="E3140" s="213" t="s">
        <v>1</v>
      </c>
      <c r="F3140" s="214" t="s">
        <v>831</v>
      </c>
      <c r="G3140" s="211"/>
      <c r="H3140" s="213" t="s">
        <v>1</v>
      </c>
      <c r="I3140" s="215"/>
      <c r="J3140" s="211"/>
      <c r="K3140" s="211"/>
      <c r="L3140" s="216"/>
      <c r="M3140" s="217"/>
      <c r="N3140" s="218"/>
      <c r="O3140" s="218"/>
      <c r="P3140" s="218"/>
      <c r="Q3140" s="218"/>
      <c r="R3140" s="218"/>
      <c r="S3140" s="218"/>
      <c r="T3140" s="219"/>
      <c r="AT3140" s="220" t="s">
        <v>283</v>
      </c>
      <c r="AU3140" s="220" t="s">
        <v>291</v>
      </c>
      <c r="AV3140" s="13" t="s">
        <v>16</v>
      </c>
      <c r="AW3140" s="13" t="s">
        <v>32</v>
      </c>
      <c r="AX3140" s="13" t="s">
        <v>76</v>
      </c>
      <c r="AY3140" s="220" t="s">
        <v>272</v>
      </c>
    </row>
    <row r="3141" spans="1:65" s="14" customFormat="1" ht="11.25">
      <c r="B3141" s="221"/>
      <c r="C3141" s="222"/>
      <c r="D3141" s="212" t="s">
        <v>283</v>
      </c>
      <c r="E3141" s="223" t="s">
        <v>1</v>
      </c>
      <c r="F3141" s="224" t="s">
        <v>2765</v>
      </c>
      <c r="G3141" s="222"/>
      <c r="H3141" s="225">
        <v>2.4769999999999999</v>
      </c>
      <c r="I3141" s="226"/>
      <c r="J3141" s="222"/>
      <c r="K3141" s="222"/>
      <c r="L3141" s="227"/>
      <c r="M3141" s="228"/>
      <c r="N3141" s="229"/>
      <c r="O3141" s="229"/>
      <c r="P3141" s="229"/>
      <c r="Q3141" s="229"/>
      <c r="R3141" s="229"/>
      <c r="S3141" s="229"/>
      <c r="T3141" s="230"/>
      <c r="AT3141" s="231" t="s">
        <v>283</v>
      </c>
      <c r="AU3141" s="231" t="s">
        <v>291</v>
      </c>
      <c r="AV3141" s="14" t="s">
        <v>84</v>
      </c>
      <c r="AW3141" s="14" t="s">
        <v>32</v>
      </c>
      <c r="AX3141" s="14" t="s">
        <v>76</v>
      </c>
      <c r="AY3141" s="231" t="s">
        <v>272</v>
      </c>
    </row>
    <row r="3142" spans="1:65" s="13" customFormat="1" ht="11.25">
      <c r="B3142" s="210"/>
      <c r="C3142" s="211"/>
      <c r="D3142" s="212" t="s">
        <v>283</v>
      </c>
      <c r="E3142" s="213" t="s">
        <v>1</v>
      </c>
      <c r="F3142" s="214" t="s">
        <v>833</v>
      </c>
      <c r="G3142" s="211"/>
      <c r="H3142" s="213" t="s">
        <v>1</v>
      </c>
      <c r="I3142" s="215"/>
      <c r="J3142" s="211"/>
      <c r="K3142" s="211"/>
      <c r="L3142" s="216"/>
      <c r="M3142" s="217"/>
      <c r="N3142" s="218"/>
      <c r="O3142" s="218"/>
      <c r="P3142" s="218"/>
      <c r="Q3142" s="218"/>
      <c r="R3142" s="218"/>
      <c r="S3142" s="218"/>
      <c r="T3142" s="219"/>
      <c r="AT3142" s="220" t="s">
        <v>283</v>
      </c>
      <c r="AU3142" s="220" t="s">
        <v>291</v>
      </c>
      <c r="AV3142" s="13" t="s">
        <v>16</v>
      </c>
      <c r="AW3142" s="13" t="s">
        <v>32</v>
      </c>
      <c r="AX3142" s="13" t="s">
        <v>76</v>
      </c>
      <c r="AY3142" s="220" t="s">
        <v>272</v>
      </c>
    </row>
    <row r="3143" spans="1:65" s="14" customFormat="1" ht="11.25">
      <c r="B3143" s="221"/>
      <c r="C3143" s="222"/>
      <c r="D3143" s="212" t="s">
        <v>283</v>
      </c>
      <c r="E3143" s="223" t="s">
        <v>1</v>
      </c>
      <c r="F3143" s="224" t="s">
        <v>2766</v>
      </c>
      <c r="G3143" s="222"/>
      <c r="H3143" s="225">
        <v>2.157</v>
      </c>
      <c r="I3143" s="226"/>
      <c r="J3143" s="222"/>
      <c r="K3143" s="222"/>
      <c r="L3143" s="227"/>
      <c r="M3143" s="228"/>
      <c r="N3143" s="229"/>
      <c r="O3143" s="229"/>
      <c r="P3143" s="229"/>
      <c r="Q3143" s="229"/>
      <c r="R3143" s="229"/>
      <c r="S3143" s="229"/>
      <c r="T3143" s="230"/>
      <c r="AT3143" s="231" t="s">
        <v>283</v>
      </c>
      <c r="AU3143" s="231" t="s">
        <v>291</v>
      </c>
      <c r="AV3143" s="14" t="s">
        <v>84</v>
      </c>
      <c r="AW3143" s="14" t="s">
        <v>32</v>
      </c>
      <c r="AX3143" s="14" t="s">
        <v>76</v>
      </c>
      <c r="AY3143" s="231" t="s">
        <v>272</v>
      </c>
    </row>
    <row r="3144" spans="1:65" s="13" customFormat="1" ht="11.25">
      <c r="B3144" s="210"/>
      <c r="C3144" s="211"/>
      <c r="D3144" s="212" t="s">
        <v>283</v>
      </c>
      <c r="E3144" s="213" t="s">
        <v>1</v>
      </c>
      <c r="F3144" s="214" t="s">
        <v>837</v>
      </c>
      <c r="G3144" s="211"/>
      <c r="H3144" s="213" t="s">
        <v>1</v>
      </c>
      <c r="I3144" s="215"/>
      <c r="J3144" s="211"/>
      <c r="K3144" s="211"/>
      <c r="L3144" s="216"/>
      <c r="M3144" s="217"/>
      <c r="N3144" s="218"/>
      <c r="O3144" s="218"/>
      <c r="P3144" s="218"/>
      <c r="Q3144" s="218"/>
      <c r="R3144" s="218"/>
      <c r="S3144" s="218"/>
      <c r="T3144" s="219"/>
      <c r="AT3144" s="220" t="s">
        <v>283</v>
      </c>
      <c r="AU3144" s="220" t="s">
        <v>291</v>
      </c>
      <c r="AV3144" s="13" t="s">
        <v>16</v>
      </c>
      <c r="AW3144" s="13" t="s">
        <v>32</v>
      </c>
      <c r="AX3144" s="13" t="s">
        <v>76</v>
      </c>
      <c r="AY3144" s="220" t="s">
        <v>272</v>
      </c>
    </row>
    <row r="3145" spans="1:65" s="14" customFormat="1" ht="11.25">
      <c r="B3145" s="221"/>
      <c r="C3145" s="222"/>
      <c r="D3145" s="212" t="s">
        <v>283</v>
      </c>
      <c r="E3145" s="223" t="s">
        <v>1</v>
      </c>
      <c r="F3145" s="224" t="s">
        <v>2767</v>
      </c>
      <c r="G3145" s="222"/>
      <c r="H3145" s="225">
        <v>2.157</v>
      </c>
      <c r="I3145" s="226"/>
      <c r="J3145" s="222"/>
      <c r="K3145" s="222"/>
      <c r="L3145" s="227"/>
      <c r="M3145" s="228"/>
      <c r="N3145" s="229"/>
      <c r="O3145" s="229"/>
      <c r="P3145" s="229"/>
      <c r="Q3145" s="229"/>
      <c r="R3145" s="229"/>
      <c r="S3145" s="229"/>
      <c r="T3145" s="230"/>
      <c r="AT3145" s="231" t="s">
        <v>283</v>
      </c>
      <c r="AU3145" s="231" t="s">
        <v>291</v>
      </c>
      <c r="AV3145" s="14" t="s">
        <v>84</v>
      </c>
      <c r="AW3145" s="14" t="s">
        <v>32</v>
      </c>
      <c r="AX3145" s="14" t="s">
        <v>76</v>
      </c>
      <c r="AY3145" s="231" t="s">
        <v>272</v>
      </c>
    </row>
    <row r="3146" spans="1:65" s="2" customFormat="1" ht="37.9" customHeight="1">
      <c r="A3146" s="34"/>
      <c r="B3146" s="35"/>
      <c r="C3146" s="192" t="s">
        <v>2768</v>
      </c>
      <c r="D3146" s="192" t="s">
        <v>274</v>
      </c>
      <c r="E3146" s="193" t="s">
        <v>2769</v>
      </c>
      <c r="F3146" s="194" t="s">
        <v>2770</v>
      </c>
      <c r="G3146" s="195" t="s">
        <v>277</v>
      </c>
      <c r="H3146" s="196">
        <v>6.202</v>
      </c>
      <c r="I3146" s="197"/>
      <c r="J3146" s="198">
        <f>ROUND(I3146*H3146,2)</f>
        <v>0</v>
      </c>
      <c r="K3146" s="194" t="s">
        <v>278</v>
      </c>
      <c r="L3146" s="39"/>
      <c r="M3146" s="199" t="s">
        <v>1</v>
      </c>
      <c r="N3146" s="200" t="s">
        <v>41</v>
      </c>
      <c r="O3146" s="71"/>
      <c r="P3146" s="201">
        <f>O3146*H3146</f>
        <v>0</v>
      </c>
      <c r="Q3146" s="201">
        <v>0</v>
      </c>
      <c r="R3146" s="201">
        <f>Q3146*H3146</f>
        <v>0</v>
      </c>
      <c r="S3146" s="201">
        <v>2.2000000000000002</v>
      </c>
      <c r="T3146" s="202">
        <f>S3146*H3146</f>
        <v>13.644400000000001</v>
      </c>
      <c r="U3146" s="34"/>
      <c r="V3146" s="34"/>
      <c r="W3146" s="34"/>
      <c r="X3146" s="34"/>
      <c r="Y3146" s="34"/>
      <c r="Z3146" s="34"/>
      <c r="AA3146" s="34"/>
      <c r="AB3146" s="34"/>
      <c r="AC3146" s="34"/>
      <c r="AD3146" s="34"/>
      <c r="AE3146" s="34"/>
      <c r="AR3146" s="203" t="s">
        <v>279</v>
      </c>
      <c r="AT3146" s="203" t="s">
        <v>274</v>
      </c>
      <c r="AU3146" s="203" t="s">
        <v>291</v>
      </c>
      <c r="AY3146" s="17" t="s">
        <v>272</v>
      </c>
      <c r="BE3146" s="204">
        <f>IF(N3146="základní",J3146,0)</f>
        <v>0</v>
      </c>
      <c r="BF3146" s="204">
        <f>IF(N3146="snížená",J3146,0)</f>
        <v>0</v>
      </c>
      <c r="BG3146" s="204">
        <f>IF(N3146="zákl. přenesená",J3146,0)</f>
        <v>0</v>
      </c>
      <c r="BH3146" s="204">
        <f>IF(N3146="sníž. přenesená",J3146,0)</f>
        <v>0</v>
      </c>
      <c r="BI3146" s="204">
        <f>IF(N3146="nulová",J3146,0)</f>
        <v>0</v>
      </c>
      <c r="BJ3146" s="17" t="s">
        <v>16</v>
      </c>
      <c r="BK3146" s="204">
        <f>ROUND(I3146*H3146,2)</f>
        <v>0</v>
      </c>
      <c r="BL3146" s="17" t="s">
        <v>279</v>
      </c>
      <c r="BM3146" s="203" t="s">
        <v>2771</v>
      </c>
    </row>
    <row r="3147" spans="1:65" s="2" customFormat="1" ht="11.25">
      <c r="A3147" s="34"/>
      <c r="B3147" s="35"/>
      <c r="C3147" s="36"/>
      <c r="D3147" s="205" t="s">
        <v>281</v>
      </c>
      <c r="E3147" s="36"/>
      <c r="F3147" s="206" t="s">
        <v>2772</v>
      </c>
      <c r="G3147" s="36"/>
      <c r="H3147" s="36"/>
      <c r="I3147" s="207"/>
      <c r="J3147" s="36"/>
      <c r="K3147" s="36"/>
      <c r="L3147" s="39"/>
      <c r="M3147" s="208"/>
      <c r="N3147" s="209"/>
      <c r="O3147" s="71"/>
      <c r="P3147" s="71"/>
      <c r="Q3147" s="71"/>
      <c r="R3147" s="71"/>
      <c r="S3147" s="71"/>
      <c r="T3147" s="72"/>
      <c r="U3147" s="34"/>
      <c r="V3147" s="34"/>
      <c r="W3147" s="34"/>
      <c r="X3147" s="34"/>
      <c r="Y3147" s="34"/>
      <c r="Z3147" s="34"/>
      <c r="AA3147" s="34"/>
      <c r="AB3147" s="34"/>
      <c r="AC3147" s="34"/>
      <c r="AD3147" s="34"/>
      <c r="AE3147" s="34"/>
      <c r="AT3147" s="17" t="s">
        <v>281</v>
      </c>
      <c r="AU3147" s="17" t="s">
        <v>291</v>
      </c>
    </row>
    <row r="3148" spans="1:65" s="13" customFormat="1" ht="22.5">
      <c r="B3148" s="210"/>
      <c r="C3148" s="211"/>
      <c r="D3148" s="212" t="s">
        <v>283</v>
      </c>
      <c r="E3148" s="213" t="s">
        <v>1</v>
      </c>
      <c r="F3148" s="214" t="s">
        <v>2750</v>
      </c>
      <c r="G3148" s="211"/>
      <c r="H3148" s="213" t="s">
        <v>1</v>
      </c>
      <c r="I3148" s="215"/>
      <c r="J3148" s="211"/>
      <c r="K3148" s="211"/>
      <c r="L3148" s="216"/>
      <c r="M3148" s="217"/>
      <c r="N3148" s="218"/>
      <c r="O3148" s="218"/>
      <c r="P3148" s="218"/>
      <c r="Q3148" s="218"/>
      <c r="R3148" s="218"/>
      <c r="S3148" s="218"/>
      <c r="T3148" s="219"/>
      <c r="AT3148" s="220" t="s">
        <v>283</v>
      </c>
      <c r="AU3148" s="220" t="s">
        <v>291</v>
      </c>
      <c r="AV3148" s="13" t="s">
        <v>16</v>
      </c>
      <c r="AW3148" s="13" t="s">
        <v>32</v>
      </c>
      <c r="AX3148" s="13" t="s">
        <v>76</v>
      </c>
      <c r="AY3148" s="220" t="s">
        <v>272</v>
      </c>
    </row>
    <row r="3149" spans="1:65" s="13" customFormat="1" ht="11.25">
      <c r="B3149" s="210"/>
      <c r="C3149" s="211"/>
      <c r="D3149" s="212" t="s">
        <v>283</v>
      </c>
      <c r="E3149" s="213" t="s">
        <v>1</v>
      </c>
      <c r="F3149" s="214" t="s">
        <v>285</v>
      </c>
      <c r="G3149" s="211"/>
      <c r="H3149" s="213" t="s">
        <v>1</v>
      </c>
      <c r="I3149" s="215"/>
      <c r="J3149" s="211"/>
      <c r="K3149" s="211"/>
      <c r="L3149" s="216"/>
      <c r="M3149" s="217"/>
      <c r="N3149" s="218"/>
      <c r="O3149" s="218"/>
      <c r="P3149" s="218"/>
      <c r="Q3149" s="218"/>
      <c r="R3149" s="218"/>
      <c r="S3149" s="218"/>
      <c r="T3149" s="219"/>
      <c r="AT3149" s="220" t="s">
        <v>283</v>
      </c>
      <c r="AU3149" s="220" t="s">
        <v>291</v>
      </c>
      <c r="AV3149" s="13" t="s">
        <v>16</v>
      </c>
      <c r="AW3149" s="13" t="s">
        <v>32</v>
      </c>
      <c r="AX3149" s="13" t="s">
        <v>76</v>
      </c>
      <c r="AY3149" s="220" t="s">
        <v>272</v>
      </c>
    </row>
    <row r="3150" spans="1:65" s="13" customFormat="1" ht="11.25">
      <c r="B3150" s="210"/>
      <c r="C3150" s="211"/>
      <c r="D3150" s="212" t="s">
        <v>283</v>
      </c>
      <c r="E3150" s="213" t="s">
        <v>1</v>
      </c>
      <c r="F3150" s="214" t="s">
        <v>2758</v>
      </c>
      <c r="G3150" s="211"/>
      <c r="H3150" s="213" t="s">
        <v>1</v>
      </c>
      <c r="I3150" s="215"/>
      <c r="J3150" s="211"/>
      <c r="K3150" s="211"/>
      <c r="L3150" s="216"/>
      <c r="M3150" s="217"/>
      <c r="N3150" s="218"/>
      <c r="O3150" s="218"/>
      <c r="P3150" s="218"/>
      <c r="Q3150" s="218"/>
      <c r="R3150" s="218"/>
      <c r="S3150" s="218"/>
      <c r="T3150" s="219"/>
      <c r="AT3150" s="220" t="s">
        <v>283</v>
      </c>
      <c r="AU3150" s="220" t="s">
        <v>291</v>
      </c>
      <c r="AV3150" s="13" t="s">
        <v>16</v>
      </c>
      <c r="AW3150" s="13" t="s">
        <v>32</v>
      </c>
      <c r="AX3150" s="13" t="s">
        <v>76</v>
      </c>
      <c r="AY3150" s="220" t="s">
        <v>272</v>
      </c>
    </row>
    <row r="3151" spans="1:65" s="13" customFormat="1" ht="11.25">
      <c r="B3151" s="210"/>
      <c r="C3151" s="211"/>
      <c r="D3151" s="212" t="s">
        <v>283</v>
      </c>
      <c r="E3151" s="213" t="s">
        <v>1</v>
      </c>
      <c r="F3151" s="214" t="s">
        <v>831</v>
      </c>
      <c r="G3151" s="211"/>
      <c r="H3151" s="213" t="s">
        <v>1</v>
      </c>
      <c r="I3151" s="215"/>
      <c r="J3151" s="211"/>
      <c r="K3151" s="211"/>
      <c r="L3151" s="216"/>
      <c r="M3151" s="217"/>
      <c r="N3151" s="218"/>
      <c r="O3151" s="218"/>
      <c r="P3151" s="218"/>
      <c r="Q3151" s="218"/>
      <c r="R3151" s="218"/>
      <c r="S3151" s="218"/>
      <c r="T3151" s="219"/>
      <c r="AT3151" s="220" t="s">
        <v>283</v>
      </c>
      <c r="AU3151" s="220" t="s">
        <v>291</v>
      </c>
      <c r="AV3151" s="13" t="s">
        <v>16</v>
      </c>
      <c r="AW3151" s="13" t="s">
        <v>32</v>
      </c>
      <c r="AX3151" s="13" t="s">
        <v>76</v>
      </c>
      <c r="AY3151" s="220" t="s">
        <v>272</v>
      </c>
    </row>
    <row r="3152" spans="1:65" s="14" customFormat="1" ht="11.25">
      <c r="B3152" s="221"/>
      <c r="C3152" s="222"/>
      <c r="D3152" s="212" t="s">
        <v>283</v>
      </c>
      <c r="E3152" s="223" t="s">
        <v>1</v>
      </c>
      <c r="F3152" s="224" t="s">
        <v>2773</v>
      </c>
      <c r="G3152" s="222"/>
      <c r="H3152" s="225">
        <v>6.202</v>
      </c>
      <c r="I3152" s="226"/>
      <c r="J3152" s="222"/>
      <c r="K3152" s="222"/>
      <c r="L3152" s="227"/>
      <c r="M3152" s="228"/>
      <c r="N3152" s="229"/>
      <c r="O3152" s="229"/>
      <c r="P3152" s="229"/>
      <c r="Q3152" s="229"/>
      <c r="R3152" s="229"/>
      <c r="S3152" s="229"/>
      <c r="T3152" s="230"/>
      <c r="AT3152" s="231" t="s">
        <v>283</v>
      </c>
      <c r="AU3152" s="231" t="s">
        <v>291</v>
      </c>
      <c r="AV3152" s="14" t="s">
        <v>84</v>
      </c>
      <c r="AW3152" s="14" t="s">
        <v>32</v>
      </c>
      <c r="AX3152" s="14" t="s">
        <v>76</v>
      </c>
      <c r="AY3152" s="231" t="s">
        <v>272</v>
      </c>
    </row>
    <row r="3153" spans="1:65" s="2" customFormat="1" ht="24.2" customHeight="1">
      <c r="A3153" s="34"/>
      <c r="B3153" s="35"/>
      <c r="C3153" s="192" t="s">
        <v>2774</v>
      </c>
      <c r="D3153" s="192" t="s">
        <v>274</v>
      </c>
      <c r="E3153" s="193" t="s">
        <v>2775</v>
      </c>
      <c r="F3153" s="194" t="s">
        <v>2776</v>
      </c>
      <c r="G3153" s="195" t="s">
        <v>156</v>
      </c>
      <c r="H3153" s="196">
        <v>67.897999999999996</v>
      </c>
      <c r="I3153" s="197"/>
      <c r="J3153" s="198">
        <f>ROUND(I3153*H3153,2)</f>
        <v>0</v>
      </c>
      <c r="K3153" s="194" t="s">
        <v>278</v>
      </c>
      <c r="L3153" s="39"/>
      <c r="M3153" s="199" t="s">
        <v>1</v>
      </c>
      <c r="N3153" s="200" t="s">
        <v>41</v>
      </c>
      <c r="O3153" s="71"/>
      <c r="P3153" s="201">
        <f>O3153*H3153</f>
        <v>0</v>
      </c>
      <c r="Q3153" s="201">
        <v>0</v>
      </c>
      <c r="R3153" s="201">
        <f>Q3153*H3153</f>
        <v>0</v>
      </c>
      <c r="S3153" s="201">
        <v>5.7000000000000002E-2</v>
      </c>
      <c r="T3153" s="202">
        <f>S3153*H3153</f>
        <v>3.8701859999999999</v>
      </c>
      <c r="U3153" s="34"/>
      <c r="V3153" s="34"/>
      <c r="W3153" s="34"/>
      <c r="X3153" s="34"/>
      <c r="Y3153" s="34"/>
      <c r="Z3153" s="34"/>
      <c r="AA3153" s="34"/>
      <c r="AB3153" s="34"/>
      <c r="AC3153" s="34"/>
      <c r="AD3153" s="34"/>
      <c r="AE3153" s="34"/>
      <c r="AR3153" s="203" t="s">
        <v>279</v>
      </c>
      <c r="AT3153" s="203" t="s">
        <v>274</v>
      </c>
      <c r="AU3153" s="203" t="s">
        <v>291</v>
      </c>
      <c r="AY3153" s="17" t="s">
        <v>272</v>
      </c>
      <c r="BE3153" s="204">
        <f>IF(N3153="základní",J3153,0)</f>
        <v>0</v>
      </c>
      <c r="BF3153" s="204">
        <f>IF(N3153="snížená",J3153,0)</f>
        <v>0</v>
      </c>
      <c r="BG3153" s="204">
        <f>IF(N3153="zákl. přenesená",J3153,0)</f>
        <v>0</v>
      </c>
      <c r="BH3153" s="204">
        <f>IF(N3153="sníž. přenesená",J3153,0)</f>
        <v>0</v>
      </c>
      <c r="BI3153" s="204">
        <f>IF(N3153="nulová",J3153,0)</f>
        <v>0</v>
      </c>
      <c r="BJ3153" s="17" t="s">
        <v>16</v>
      </c>
      <c r="BK3153" s="204">
        <f>ROUND(I3153*H3153,2)</f>
        <v>0</v>
      </c>
      <c r="BL3153" s="17" t="s">
        <v>279</v>
      </c>
      <c r="BM3153" s="203" t="s">
        <v>2777</v>
      </c>
    </row>
    <row r="3154" spans="1:65" s="2" customFormat="1" ht="11.25">
      <c r="A3154" s="34"/>
      <c r="B3154" s="35"/>
      <c r="C3154" s="36"/>
      <c r="D3154" s="205" t="s">
        <v>281</v>
      </c>
      <c r="E3154" s="36"/>
      <c r="F3154" s="206" t="s">
        <v>2778</v>
      </c>
      <c r="G3154" s="36"/>
      <c r="H3154" s="36"/>
      <c r="I3154" s="207"/>
      <c r="J3154" s="36"/>
      <c r="K3154" s="36"/>
      <c r="L3154" s="39"/>
      <c r="M3154" s="208"/>
      <c r="N3154" s="209"/>
      <c r="O3154" s="71"/>
      <c r="P3154" s="71"/>
      <c r="Q3154" s="71"/>
      <c r="R3154" s="71"/>
      <c r="S3154" s="71"/>
      <c r="T3154" s="72"/>
      <c r="U3154" s="34"/>
      <c r="V3154" s="34"/>
      <c r="W3154" s="34"/>
      <c r="X3154" s="34"/>
      <c r="Y3154" s="34"/>
      <c r="Z3154" s="34"/>
      <c r="AA3154" s="34"/>
      <c r="AB3154" s="34"/>
      <c r="AC3154" s="34"/>
      <c r="AD3154" s="34"/>
      <c r="AE3154" s="34"/>
      <c r="AT3154" s="17" t="s">
        <v>281</v>
      </c>
      <c r="AU3154" s="17" t="s">
        <v>291</v>
      </c>
    </row>
    <row r="3155" spans="1:65" s="13" customFormat="1" ht="22.5">
      <c r="B3155" s="210"/>
      <c r="C3155" s="211"/>
      <c r="D3155" s="212" t="s">
        <v>283</v>
      </c>
      <c r="E3155" s="213" t="s">
        <v>1</v>
      </c>
      <c r="F3155" s="214" t="s">
        <v>2750</v>
      </c>
      <c r="G3155" s="211"/>
      <c r="H3155" s="213" t="s">
        <v>1</v>
      </c>
      <c r="I3155" s="215"/>
      <c r="J3155" s="211"/>
      <c r="K3155" s="211"/>
      <c r="L3155" s="216"/>
      <c r="M3155" s="217"/>
      <c r="N3155" s="218"/>
      <c r="O3155" s="218"/>
      <c r="P3155" s="218"/>
      <c r="Q3155" s="218"/>
      <c r="R3155" s="218"/>
      <c r="S3155" s="218"/>
      <c r="T3155" s="219"/>
      <c r="AT3155" s="220" t="s">
        <v>283</v>
      </c>
      <c r="AU3155" s="220" t="s">
        <v>291</v>
      </c>
      <c r="AV3155" s="13" t="s">
        <v>16</v>
      </c>
      <c r="AW3155" s="13" t="s">
        <v>32</v>
      </c>
      <c r="AX3155" s="13" t="s">
        <v>76</v>
      </c>
      <c r="AY3155" s="220" t="s">
        <v>272</v>
      </c>
    </row>
    <row r="3156" spans="1:65" s="13" customFormat="1" ht="11.25">
      <c r="B3156" s="210"/>
      <c r="C3156" s="211"/>
      <c r="D3156" s="212" t="s">
        <v>283</v>
      </c>
      <c r="E3156" s="213" t="s">
        <v>1</v>
      </c>
      <c r="F3156" s="214" t="s">
        <v>285</v>
      </c>
      <c r="G3156" s="211"/>
      <c r="H3156" s="213" t="s">
        <v>1</v>
      </c>
      <c r="I3156" s="215"/>
      <c r="J3156" s="211"/>
      <c r="K3156" s="211"/>
      <c r="L3156" s="216"/>
      <c r="M3156" s="217"/>
      <c r="N3156" s="218"/>
      <c r="O3156" s="218"/>
      <c r="P3156" s="218"/>
      <c r="Q3156" s="218"/>
      <c r="R3156" s="218"/>
      <c r="S3156" s="218"/>
      <c r="T3156" s="219"/>
      <c r="AT3156" s="220" t="s">
        <v>283</v>
      </c>
      <c r="AU3156" s="220" t="s">
        <v>291</v>
      </c>
      <c r="AV3156" s="13" t="s">
        <v>16</v>
      </c>
      <c r="AW3156" s="13" t="s">
        <v>32</v>
      </c>
      <c r="AX3156" s="13" t="s">
        <v>76</v>
      </c>
      <c r="AY3156" s="220" t="s">
        <v>272</v>
      </c>
    </row>
    <row r="3157" spans="1:65" s="13" customFormat="1" ht="11.25">
      <c r="B3157" s="210"/>
      <c r="C3157" s="211"/>
      <c r="D3157" s="212" t="s">
        <v>283</v>
      </c>
      <c r="E3157" s="213" t="s">
        <v>1</v>
      </c>
      <c r="F3157" s="214" t="s">
        <v>831</v>
      </c>
      <c r="G3157" s="211"/>
      <c r="H3157" s="213" t="s">
        <v>1</v>
      </c>
      <c r="I3157" s="215"/>
      <c r="J3157" s="211"/>
      <c r="K3157" s="211"/>
      <c r="L3157" s="216"/>
      <c r="M3157" s="217"/>
      <c r="N3157" s="218"/>
      <c r="O3157" s="218"/>
      <c r="P3157" s="218"/>
      <c r="Q3157" s="218"/>
      <c r="R3157" s="218"/>
      <c r="S3157" s="218"/>
      <c r="T3157" s="219"/>
      <c r="AT3157" s="220" t="s">
        <v>283</v>
      </c>
      <c r="AU3157" s="220" t="s">
        <v>291</v>
      </c>
      <c r="AV3157" s="13" t="s">
        <v>16</v>
      </c>
      <c r="AW3157" s="13" t="s">
        <v>32</v>
      </c>
      <c r="AX3157" s="13" t="s">
        <v>76</v>
      </c>
      <c r="AY3157" s="220" t="s">
        <v>272</v>
      </c>
    </row>
    <row r="3158" spans="1:65" s="14" customFormat="1" ht="11.25">
      <c r="B3158" s="221"/>
      <c r="C3158" s="222"/>
      <c r="D3158" s="212" t="s">
        <v>283</v>
      </c>
      <c r="E3158" s="223" t="s">
        <v>1</v>
      </c>
      <c r="F3158" s="224" t="s">
        <v>2779</v>
      </c>
      <c r="G3158" s="222"/>
      <c r="H3158" s="225">
        <v>24.765999999999998</v>
      </c>
      <c r="I3158" s="226"/>
      <c r="J3158" s="222"/>
      <c r="K3158" s="222"/>
      <c r="L3158" s="227"/>
      <c r="M3158" s="228"/>
      <c r="N3158" s="229"/>
      <c r="O3158" s="229"/>
      <c r="P3158" s="229"/>
      <c r="Q3158" s="229"/>
      <c r="R3158" s="229"/>
      <c r="S3158" s="229"/>
      <c r="T3158" s="230"/>
      <c r="AT3158" s="231" t="s">
        <v>283</v>
      </c>
      <c r="AU3158" s="231" t="s">
        <v>291</v>
      </c>
      <c r="AV3158" s="14" t="s">
        <v>84</v>
      </c>
      <c r="AW3158" s="14" t="s">
        <v>32</v>
      </c>
      <c r="AX3158" s="14" t="s">
        <v>76</v>
      </c>
      <c r="AY3158" s="231" t="s">
        <v>272</v>
      </c>
    </row>
    <row r="3159" spans="1:65" s="13" customFormat="1" ht="11.25">
      <c r="B3159" s="210"/>
      <c r="C3159" s="211"/>
      <c r="D3159" s="212" t="s">
        <v>283</v>
      </c>
      <c r="E3159" s="213" t="s">
        <v>1</v>
      </c>
      <c r="F3159" s="214" t="s">
        <v>833</v>
      </c>
      <c r="G3159" s="211"/>
      <c r="H3159" s="213" t="s">
        <v>1</v>
      </c>
      <c r="I3159" s="215"/>
      <c r="J3159" s="211"/>
      <c r="K3159" s="211"/>
      <c r="L3159" s="216"/>
      <c r="M3159" s="217"/>
      <c r="N3159" s="218"/>
      <c r="O3159" s="218"/>
      <c r="P3159" s="218"/>
      <c r="Q3159" s="218"/>
      <c r="R3159" s="218"/>
      <c r="S3159" s="218"/>
      <c r="T3159" s="219"/>
      <c r="AT3159" s="220" t="s">
        <v>283</v>
      </c>
      <c r="AU3159" s="220" t="s">
        <v>291</v>
      </c>
      <c r="AV3159" s="13" t="s">
        <v>16</v>
      </c>
      <c r="AW3159" s="13" t="s">
        <v>32</v>
      </c>
      <c r="AX3159" s="13" t="s">
        <v>76</v>
      </c>
      <c r="AY3159" s="220" t="s">
        <v>272</v>
      </c>
    </row>
    <row r="3160" spans="1:65" s="14" customFormat="1" ht="11.25">
      <c r="B3160" s="221"/>
      <c r="C3160" s="222"/>
      <c r="D3160" s="212" t="s">
        <v>283</v>
      </c>
      <c r="E3160" s="223" t="s">
        <v>1</v>
      </c>
      <c r="F3160" s="224" t="s">
        <v>2780</v>
      </c>
      <c r="G3160" s="222"/>
      <c r="H3160" s="225">
        <v>21.565999999999999</v>
      </c>
      <c r="I3160" s="226"/>
      <c r="J3160" s="222"/>
      <c r="K3160" s="222"/>
      <c r="L3160" s="227"/>
      <c r="M3160" s="228"/>
      <c r="N3160" s="229"/>
      <c r="O3160" s="229"/>
      <c r="P3160" s="229"/>
      <c r="Q3160" s="229"/>
      <c r="R3160" s="229"/>
      <c r="S3160" s="229"/>
      <c r="T3160" s="230"/>
      <c r="AT3160" s="231" t="s">
        <v>283</v>
      </c>
      <c r="AU3160" s="231" t="s">
        <v>291</v>
      </c>
      <c r="AV3160" s="14" t="s">
        <v>84</v>
      </c>
      <c r="AW3160" s="14" t="s">
        <v>32</v>
      </c>
      <c r="AX3160" s="14" t="s">
        <v>76</v>
      </c>
      <c r="AY3160" s="231" t="s">
        <v>272</v>
      </c>
    </row>
    <row r="3161" spans="1:65" s="13" customFormat="1" ht="11.25">
      <c r="B3161" s="210"/>
      <c r="C3161" s="211"/>
      <c r="D3161" s="212" t="s">
        <v>283</v>
      </c>
      <c r="E3161" s="213" t="s">
        <v>1</v>
      </c>
      <c r="F3161" s="214" t="s">
        <v>837</v>
      </c>
      <c r="G3161" s="211"/>
      <c r="H3161" s="213" t="s">
        <v>1</v>
      </c>
      <c r="I3161" s="215"/>
      <c r="J3161" s="211"/>
      <c r="K3161" s="211"/>
      <c r="L3161" s="216"/>
      <c r="M3161" s="217"/>
      <c r="N3161" s="218"/>
      <c r="O3161" s="218"/>
      <c r="P3161" s="218"/>
      <c r="Q3161" s="218"/>
      <c r="R3161" s="218"/>
      <c r="S3161" s="218"/>
      <c r="T3161" s="219"/>
      <c r="AT3161" s="220" t="s">
        <v>283</v>
      </c>
      <c r="AU3161" s="220" t="s">
        <v>291</v>
      </c>
      <c r="AV3161" s="13" t="s">
        <v>16</v>
      </c>
      <c r="AW3161" s="13" t="s">
        <v>32</v>
      </c>
      <c r="AX3161" s="13" t="s">
        <v>76</v>
      </c>
      <c r="AY3161" s="220" t="s">
        <v>272</v>
      </c>
    </row>
    <row r="3162" spans="1:65" s="14" customFormat="1" ht="11.25">
      <c r="B3162" s="221"/>
      <c r="C3162" s="222"/>
      <c r="D3162" s="212" t="s">
        <v>283</v>
      </c>
      <c r="E3162" s="223" t="s">
        <v>1</v>
      </c>
      <c r="F3162" s="224" t="s">
        <v>2781</v>
      </c>
      <c r="G3162" s="222"/>
      <c r="H3162" s="225">
        <v>21.565999999999999</v>
      </c>
      <c r="I3162" s="226"/>
      <c r="J3162" s="222"/>
      <c r="K3162" s="222"/>
      <c r="L3162" s="227"/>
      <c r="M3162" s="228"/>
      <c r="N3162" s="229"/>
      <c r="O3162" s="229"/>
      <c r="P3162" s="229"/>
      <c r="Q3162" s="229"/>
      <c r="R3162" s="229"/>
      <c r="S3162" s="229"/>
      <c r="T3162" s="230"/>
      <c r="AT3162" s="231" t="s">
        <v>283</v>
      </c>
      <c r="AU3162" s="231" t="s">
        <v>291</v>
      </c>
      <c r="AV3162" s="14" t="s">
        <v>84</v>
      </c>
      <c r="AW3162" s="14" t="s">
        <v>32</v>
      </c>
      <c r="AX3162" s="14" t="s">
        <v>76</v>
      </c>
      <c r="AY3162" s="231" t="s">
        <v>272</v>
      </c>
    </row>
    <row r="3163" spans="1:65" s="2" customFormat="1" ht="24.2" customHeight="1">
      <c r="A3163" s="34"/>
      <c r="B3163" s="35"/>
      <c r="C3163" s="192" t="s">
        <v>2782</v>
      </c>
      <c r="D3163" s="192" t="s">
        <v>274</v>
      </c>
      <c r="E3163" s="193" t="s">
        <v>2783</v>
      </c>
      <c r="F3163" s="194" t="s">
        <v>2784</v>
      </c>
      <c r="G3163" s="195" t="s">
        <v>156</v>
      </c>
      <c r="H3163" s="196">
        <v>67.897999999999996</v>
      </c>
      <c r="I3163" s="197"/>
      <c r="J3163" s="198">
        <f>ROUND(I3163*H3163,2)</f>
        <v>0</v>
      </c>
      <c r="K3163" s="194" t="s">
        <v>278</v>
      </c>
      <c r="L3163" s="39"/>
      <c r="M3163" s="199" t="s">
        <v>1</v>
      </c>
      <c r="N3163" s="200" t="s">
        <v>41</v>
      </c>
      <c r="O3163" s="71"/>
      <c r="P3163" s="201">
        <f>O3163*H3163</f>
        <v>0</v>
      </c>
      <c r="Q3163" s="201">
        <v>0</v>
      </c>
      <c r="R3163" s="201">
        <f>Q3163*H3163</f>
        <v>0</v>
      </c>
      <c r="S3163" s="201">
        <v>1E-3</v>
      </c>
      <c r="T3163" s="202">
        <f>S3163*H3163</f>
        <v>6.7898E-2</v>
      </c>
      <c r="U3163" s="34"/>
      <c r="V3163" s="34"/>
      <c r="W3163" s="34"/>
      <c r="X3163" s="34"/>
      <c r="Y3163" s="34"/>
      <c r="Z3163" s="34"/>
      <c r="AA3163" s="34"/>
      <c r="AB3163" s="34"/>
      <c r="AC3163" s="34"/>
      <c r="AD3163" s="34"/>
      <c r="AE3163" s="34"/>
      <c r="AR3163" s="203" t="s">
        <v>279</v>
      </c>
      <c r="AT3163" s="203" t="s">
        <v>274</v>
      </c>
      <c r="AU3163" s="203" t="s">
        <v>291</v>
      </c>
      <c r="AY3163" s="17" t="s">
        <v>272</v>
      </c>
      <c r="BE3163" s="204">
        <f>IF(N3163="základní",J3163,0)</f>
        <v>0</v>
      </c>
      <c r="BF3163" s="204">
        <f>IF(N3163="snížená",J3163,0)</f>
        <v>0</v>
      </c>
      <c r="BG3163" s="204">
        <f>IF(N3163="zákl. přenesená",J3163,0)</f>
        <v>0</v>
      </c>
      <c r="BH3163" s="204">
        <f>IF(N3163="sníž. přenesená",J3163,0)</f>
        <v>0</v>
      </c>
      <c r="BI3163" s="204">
        <f>IF(N3163="nulová",J3163,0)</f>
        <v>0</v>
      </c>
      <c r="BJ3163" s="17" t="s">
        <v>16</v>
      </c>
      <c r="BK3163" s="204">
        <f>ROUND(I3163*H3163,2)</f>
        <v>0</v>
      </c>
      <c r="BL3163" s="17" t="s">
        <v>279</v>
      </c>
      <c r="BM3163" s="203" t="s">
        <v>2785</v>
      </c>
    </row>
    <row r="3164" spans="1:65" s="2" customFormat="1" ht="11.25">
      <c r="A3164" s="34"/>
      <c r="B3164" s="35"/>
      <c r="C3164" s="36"/>
      <c r="D3164" s="205" t="s">
        <v>281</v>
      </c>
      <c r="E3164" s="36"/>
      <c r="F3164" s="206" t="s">
        <v>2786</v>
      </c>
      <c r="G3164" s="36"/>
      <c r="H3164" s="36"/>
      <c r="I3164" s="207"/>
      <c r="J3164" s="36"/>
      <c r="K3164" s="36"/>
      <c r="L3164" s="39"/>
      <c r="M3164" s="208"/>
      <c r="N3164" s="209"/>
      <c r="O3164" s="71"/>
      <c r="P3164" s="71"/>
      <c r="Q3164" s="71"/>
      <c r="R3164" s="71"/>
      <c r="S3164" s="71"/>
      <c r="T3164" s="72"/>
      <c r="U3164" s="34"/>
      <c r="V3164" s="34"/>
      <c r="W3164" s="34"/>
      <c r="X3164" s="34"/>
      <c r="Y3164" s="34"/>
      <c r="Z3164" s="34"/>
      <c r="AA3164" s="34"/>
      <c r="AB3164" s="34"/>
      <c r="AC3164" s="34"/>
      <c r="AD3164" s="34"/>
      <c r="AE3164" s="34"/>
      <c r="AT3164" s="17" t="s">
        <v>281</v>
      </c>
      <c r="AU3164" s="17" t="s">
        <v>291</v>
      </c>
    </row>
    <row r="3165" spans="1:65" s="13" customFormat="1" ht="22.5">
      <c r="B3165" s="210"/>
      <c r="C3165" s="211"/>
      <c r="D3165" s="212" t="s">
        <v>283</v>
      </c>
      <c r="E3165" s="213" t="s">
        <v>1</v>
      </c>
      <c r="F3165" s="214" t="s">
        <v>2750</v>
      </c>
      <c r="G3165" s="211"/>
      <c r="H3165" s="213" t="s">
        <v>1</v>
      </c>
      <c r="I3165" s="215"/>
      <c r="J3165" s="211"/>
      <c r="K3165" s="211"/>
      <c r="L3165" s="216"/>
      <c r="M3165" s="217"/>
      <c r="N3165" s="218"/>
      <c r="O3165" s="218"/>
      <c r="P3165" s="218"/>
      <c r="Q3165" s="218"/>
      <c r="R3165" s="218"/>
      <c r="S3165" s="218"/>
      <c r="T3165" s="219"/>
      <c r="AT3165" s="220" t="s">
        <v>283</v>
      </c>
      <c r="AU3165" s="220" t="s">
        <v>291</v>
      </c>
      <c r="AV3165" s="13" t="s">
        <v>16</v>
      </c>
      <c r="AW3165" s="13" t="s">
        <v>32</v>
      </c>
      <c r="AX3165" s="13" t="s">
        <v>76</v>
      </c>
      <c r="AY3165" s="220" t="s">
        <v>272</v>
      </c>
    </row>
    <row r="3166" spans="1:65" s="13" customFormat="1" ht="11.25">
      <c r="B3166" s="210"/>
      <c r="C3166" s="211"/>
      <c r="D3166" s="212" t="s">
        <v>283</v>
      </c>
      <c r="E3166" s="213" t="s">
        <v>1</v>
      </c>
      <c r="F3166" s="214" t="s">
        <v>285</v>
      </c>
      <c r="G3166" s="211"/>
      <c r="H3166" s="213" t="s">
        <v>1</v>
      </c>
      <c r="I3166" s="215"/>
      <c r="J3166" s="211"/>
      <c r="K3166" s="211"/>
      <c r="L3166" s="216"/>
      <c r="M3166" s="217"/>
      <c r="N3166" s="218"/>
      <c r="O3166" s="218"/>
      <c r="P3166" s="218"/>
      <c r="Q3166" s="218"/>
      <c r="R3166" s="218"/>
      <c r="S3166" s="218"/>
      <c r="T3166" s="219"/>
      <c r="AT3166" s="220" t="s">
        <v>283</v>
      </c>
      <c r="AU3166" s="220" t="s">
        <v>291</v>
      </c>
      <c r="AV3166" s="13" t="s">
        <v>16</v>
      </c>
      <c r="AW3166" s="13" t="s">
        <v>32</v>
      </c>
      <c r="AX3166" s="13" t="s">
        <v>76</v>
      </c>
      <c r="AY3166" s="220" t="s">
        <v>272</v>
      </c>
    </row>
    <row r="3167" spans="1:65" s="13" customFormat="1" ht="11.25">
      <c r="B3167" s="210"/>
      <c r="C3167" s="211"/>
      <c r="D3167" s="212" t="s">
        <v>283</v>
      </c>
      <c r="E3167" s="213" t="s">
        <v>1</v>
      </c>
      <c r="F3167" s="214" t="s">
        <v>831</v>
      </c>
      <c r="G3167" s="211"/>
      <c r="H3167" s="213" t="s">
        <v>1</v>
      </c>
      <c r="I3167" s="215"/>
      <c r="J3167" s="211"/>
      <c r="K3167" s="211"/>
      <c r="L3167" s="216"/>
      <c r="M3167" s="217"/>
      <c r="N3167" s="218"/>
      <c r="O3167" s="218"/>
      <c r="P3167" s="218"/>
      <c r="Q3167" s="218"/>
      <c r="R3167" s="218"/>
      <c r="S3167" s="218"/>
      <c r="T3167" s="219"/>
      <c r="AT3167" s="220" t="s">
        <v>283</v>
      </c>
      <c r="AU3167" s="220" t="s">
        <v>291</v>
      </c>
      <c r="AV3167" s="13" t="s">
        <v>16</v>
      </c>
      <c r="AW3167" s="13" t="s">
        <v>32</v>
      </c>
      <c r="AX3167" s="13" t="s">
        <v>76</v>
      </c>
      <c r="AY3167" s="220" t="s">
        <v>272</v>
      </c>
    </row>
    <row r="3168" spans="1:65" s="14" customFormat="1" ht="11.25">
      <c r="B3168" s="221"/>
      <c r="C3168" s="222"/>
      <c r="D3168" s="212" t="s">
        <v>283</v>
      </c>
      <c r="E3168" s="223" t="s">
        <v>1</v>
      </c>
      <c r="F3168" s="224" t="s">
        <v>2779</v>
      </c>
      <c r="G3168" s="222"/>
      <c r="H3168" s="225">
        <v>24.765999999999998</v>
      </c>
      <c r="I3168" s="226"/>
      <c r="J3168" s="222"/>
      <c r="K3168" s="222"/>
      <c r="L3168" s="227"/>
      <c r="M3168" s="228"/>
      <c r="N3168" s="229"/>
      <c r="O3168" s="229"/>
      <c r="P3168" s="229"/>
      <c r="Q3168" s="229"/>
      <c r="R3168" s="229"/>
      <c r="S3168" s="229"/>
      <c r="T3168" s="230"/>
      <c r="AT3168" s="231" t="s">
        <v>283</v>
      </c>
      <c r="AU3168" s="231" t="s">
        <v>291</v>
      </c>
      <c r="AV3168" s="14" t="s">
        <v>84</v>
      </c>
      <c r="AW3168" s="14" t="s">
        <v>32</v>
      </c>
      <c r="AX3168" s="14" t="s">
        <v>76</v>
      </c>
      <c r="AY3168" s="231" t="s">
        <v>272</v>
      </c>
    </row>
    <row r="3169" spans="1:65" s="13" customFormat="1" ht="11.25">
      <c r="B3169" s="210"/>
      <c r="C3169" s="211"/>
      <c r="D3169" s="212" t="s">
        <v>283</v>
      </c>
      <c r="E3169" s="213" t="s">
        <v>1</v>
      </c>
      <c r="F3169" s="214" t="s">
        <v>833</v>
      </c>
      <c r="G3169" s="211"/>
      <c r="H3169" s="213" t="s">
        <v>1</v>
      </c>
      <c r="I3169" s="215"/>
      <c r="J3169" s="211"/>
      <c r="K3169" s="211"/>
      <c r="L3169" s="216"/>
      <c r="M3169" s="217"/>
      <c r="N3169" s="218"/>
      <c r="O3169" s="218"/>
      <c r="P3169" s="218"/>
      <c r="Q3169" s="218"/>
      <c r="R3169" s="218"/>
      <c r="S3169" s="218"/>
      <c r="T3169" s="219"/>
      <c r="AT3169" s="220" t="s">
        <v>283</v>
      </c>
      <c r="AU3169" s="220" t="s">
        <v>291</v>
      </c>
      <c r="AV3169" s="13" t="s">
        <v>16</v>
      </c>
      <c r="AW3169" s="13" t="s">
        <v>32</v>
      </c>
      <c r="AX3169" s="13" t="s">
        <v>76</v>
      </c>
      <c r="AY3169" s="220" t="s">
        <v>272</v>
      </c>
    </row>
    <row r="3170" spans="1:65" s="14" customFormat="1" ht="11.25">
      <c r="B3170" s="221"/>
      <c r="C3170" s="222"/>
      <c r="D3170" s="212" t="s">
        <v>283</v>
      </c>
      <c r="E3170" s="223" t="s">
        <v>1</v>
      </c>
      <c r="F3170" s="224" t="s">
        <v>2780</v>
      </c>
      <c r="G3170" s="222"/>
      <c r="H3170" s="225">
        <v>21.565999999999999</v>
      </c>
      <c r="I3170" s="226"/>
      <c r="J3170" s="222"/>
      <c r="K3170" s="222"/>
      <c r="L3170" s="227"/>
      <c r="M3170" s="228"/>
      <c r="N3170" s="229"/>
      <c r="O3170" s="229"/>
      <c r="P3170" s="229"/>
      <c r="Q3170" s="229"/>
      <c r="R3170" s="229"/>
      <c r="S3170" s="229"/>
      <c r="T3170" s="230"/>
      <c r="AT3170" s="231" t="s">
        <v>283</v>
      </c>
      <c r="AU3170" s="231" t="s">
        <v>291</v>
      </c>
      <c r="AV3170" s="14" t="s">
        <v>84</v>
      </c>
      <c r="AW3170" s="14" t="s">
        <v>32</v>
      </c>
      <c r="AX3170" s="14" t="s">
        <v>76</v>
      </c>
      <c r="AY3170" s="231" t="s">
        <v>272</v>
      </c>
    </row>
    <row r="3171" spans="1:65" s="13" customFormat="1" ht="11.25">
      <c r="B3171" s="210"/>
      <c r="C3171" s="211"/>
      <c r="D3171" s="212" t="s">
        <v>283</v>
      </c>
      <c r="E3171" s="213" t="s">
        <v>1</v>
      </c>
      <c r="F3171" s="214" t="s">
        <v>837</v>
      </c>
      <c r="G3171" s="211"/>
      <c r="H3171" s="213" t="s">
        <v>1</v>
      </c>
      <c r="I3171" s="215"/>
      <c r="J3171" s="211"/>
      <c r="K3171" s="211"/>
      <c r="L3171" s="216"/>
      <c r="M3171" s="217"/>
      <c r="N3171" s="218"/>
      <c r="O3171" s="218"/>
      <c r="P3171" s="218"/>
      <c r="Q3171" s="218"/>
      <c r="R3171" s="218"/>
      <c r="S3171" s="218"/>
      <c r="T3171" s="219"/>
      <c r="AT3171" s="220" t="s">
        <v>283</v>
      </c>
      <c r="AU3171" s="220" t="s">
        <v>291</v>
      </c>
      <c r="AV3171" s="13" t="s">
        <v>16</v>
      </c>
      <c r="AW3171" s="13" t="s">
        <v>32</v>
      </c>
      <c r="AX3171" s="13" t="s">
        <v>76</v>
      </c>
      <c r="AY3171" s="220" t="s">
        <v>272</v>
      </c>
    </row>
    <row r="3172" spans="1:65" s="14" customFormat="1" ht="11.25">
      <c r="B3172" s="221"/>
      <c r="C3172" s="222"/>
      <c r="D3172" s="212" t="s">
        <v>283</v>
      </c>
      <c r="E3172" s="223" t="s">
        <v>1</v>
      </c>
      <c r="F3172" s="224" t="s">
        <v>2781</v>
      </c>
      <c r="G3172" s="222"/>
      <c r="H3172" s="225">
        <v>21.565999999999999</v>
      </c>
      <c r="I3172" s="226"/>
      <c r="J3172" s="222"/>
      <c r="K3172" s="222"/>
      <c r="L3172" s="227"/>
      <c r="M3172" s="228"/>
      <c r="N3172" s="229"/>
      <c r="O3172" s="229"/>
      <c r="P3172" s="229"/>
      <c r="Q3172" s="229"/>
      <c r="R3172" s="229"/>
      <c r="S3172" s="229"/>
      <c r="T3172" s="230"/>
      <c r="AT3172" s="231" t="s">
        <v>283</v>
      </c>
      <c r="AU3172" s="231" t="s">
        <v>291</v>
      </c>
      <c r="AV3172" s="14" t="s">
        <v>84</v>
      </c>
      <c r="AW3172" s="14" t="s">
        <v>32</v>
      </c>
      <c r="AX3172" s="14" t="s">
        <v>76</v>
      </c>
      <c r="AY3172" s="231" t="s">
        <v>272</v>
      </c>
    </row>
    <row r="3173" spans="1:65" s="2" customFormat="1" ht="16.5" customHeight="1">
      <c r="A3173" s="34"/>
      <c r="B3173" s="35"/>
      <c r="C3173" s="192" t="s">
        <v>2787</v>
      </c>
      <c r="D3173" s="192" t="s">
        <v>274</v>
      </c>
      <c r="E3173" s="193" t="s">
        <v>2788</v>
      </c>
      <c r="F3173" s="194" t="s">
        <v>2789</v>
      </c>
      <c r="G3173" s="195" t="s">
        <v>185</v>
      </c>
      <c r="H3173" s="196">
        <v>43.454999999999998</v>
      </c>
      <c r="I3173" s="197"/>
      <c r="J3173" s="198">
        <f>ROUND(I3173*H3173,2)</f>
        <v>0</v>
      </c>
      <c r="K3173" s="194" t="s">
        <v>278</v>
      </c>
      <c r="L3173" s="39"/>
      <c r="M3173" s="199" t="s">
        <v>1</v>
      </c>
      <c r="N3173" s="200" t="s">
        <v>41</v>
      </c>
      <c r="O3173" s="71"/>
      <c r="P3173" s="201">
        <f>O3173*H3173</f>
        <v>0</v>
      </c>
      <c r="Q3173" s="201">
        <v>0</v>
      </c>
      <c r="R3173" s="201">
        <f>Q3173*H3173</f>
        <v>0</v>
      </c>
      <c r="S3173" s="201">
        <v>8.9999999999999993E-3</v>
      </c>
      <c r="T3173" s="202">
        <f>S3173*H3173</f>
        <v>0.39109499999999997</v>
      </c>
      <c r="U3173" s="34"/>
      <c r="V3173" s="34"/>
      <c r="W3173" s="34"/>
      <c r="X3173" s="34"/>
      <c r="Y3173" s="34"/>
      <c r="Z3173" s="34"/>
      <c r="AA3173" s="34"/>
      <c r="AB3173" s="34"/>
      <c r="AC3173" s="34"/>
      <c r="AD3173" s="34"/>
      <c r="AE3173" s="34"/>
      <c r="AR3173" s="203" t="s">
        <v>279</v>
      </c>
      <c r="AT3173" s="203" t="s">
        <v>274</v>
      </c>
      <c r="AU3173" s="203" t="s">
        <v>291</v>
      </c>
      <c r="AY3173" s="17" t="s">
        <v>272</v>
      </c>
      <c r="BE3173" s="204">
        <f>IF(N3173="základní",J3173,0)</f>
        <v>0</v>
      </c>
      <c r="BF3173" s="204">
        <f>IF(N3173="snížená",J3173,0)</f>
        <v>0</v>
      </c>
      <c r="BG3173" s="204">
        <f>IF(N3173="zákl. přenesená",J3173,0)</f>
        <v>0</v>
      </c>
      <c r="BH3173" s="204">
        <f>IF(N3173="sníž. přenesená",J3173,0)</f>
        <v>0</v>
      </c>
      <c r="BI3173" s="204">
        <f>IF(N3173="nulová",J3173,0)</f>
        <v>0</v>
      </c>
      <c r="BJ3173" s="17" t="s">
        <v>16</v>
      </c>
      <c r="BK3173" s="204">
        <f>ROUND(I3173*H3173,2)</f>
        <v>0</v>
      </c>
      <c r="BL3173" s="17" t="s">
        <v>279</v>
      </c>
      <c r="BM3173" s="203" t="s">
        <v>2790</v>
      </c>
    </row>
    <row r="3174" spans="1:65" s="2" customFormat="1" ht="11.25">
      <c r="A3174" s="34"/>
      <c r="B3174" s="35"/>
      <c r="C3174" s="36"/>
      <c r="D3174" s="205" t="s">
        <v>281</v>
      </c>
      <c r="E3174" s="36"/>
      <c r="F3174" s="206" t="s">
        <v>2791</v>
      </c>
      <c r="G3174" s="36"/>
      <c r="H3174" s="36"/>
      <c r="I3174" s="207"/>
      <c r="J3174" s="36"/>
      <c r="K3174" s="36"/>
      <c r="L3174" s="39"/>
      <c r="M3174" s="208"/>
      <c r="N3174" s="209"/>
      <c r="O3174" s="71"/>
      <c r="P3174" s="71"/>
      <c r="Q3174" s="71"/>
      <c r="R3174" s="71"/>
      <c r="S3174" s="71"/>
      <c r="T3174" s="72"/>
      <c r="U3174" s="34"/>
      <c r="V3174" s="34"/>
      <c r="W3174" s="34"/>
      <c r="X3174" s="34"/>
      <c r="Y3174" s="34"/>
      <c r="Z3174" s="34"/>
      <c r="AA3174" s="34"/>
      <c r="AB3174" s="34"/>
      <c r="AC3174" s="34"/>
      <c r="AD3174" s="34"/>
      <c r="AE3174" s="34"/>
      <c r="AT3174" s="17" t="s">
        <v>281</v>
      </c>
      <c r="AU3174" s="17" t="s">
        <v>291</v>
      </c>
    </row>
    <row r="3175" spans="1:65" s="13" customFormat="1" ht="22.5">
      <c r="B3175" s="210"/>
      <c r="C3175" s="211"/>
      <c r="D3175" s="212" t="s">
        <v>283</v>
      </c>
      <c r="E3175" s="213" t="s">
        <v>1</v>
      </c>
      <c r="F3175" s="214" t="s">
        <v>2750</v>
      </c>
      <c r="G3175" s="211"/>
      <c r="H3175" s="213" t="s">
        <v>1</v>
      </c>
      <c r="I3175" s="215"/>
      <c r="J3175" s="211"/>
      <c r="K3175" s="211"/>
      <c r="L3175" s="216"/>
      <c r="M3175" s="217"/>
      <c r="N3175" s="218"/>
      <c r="O3175" s="218"/>
      <c r="P3175" s="218"/>
      <c r="Q3175" s="218"/>
      <c r="R3175" s="218"/>
      <c r="S3175" s="218"/>
      <c r="T3175" s="219"/>
      <c r="AT3175" s="220" t="s">
        <v>283</v>
      </c>
      <c r="AU3175" s="220" t="s">
        <v>291</v>
      </c>
      <c r="AV3175" s="13" t="s">
        <v>16</v>
      </c>
      <c r="AW3175" s="13" t="s">
        <v>32</v>
      </c>
      <c r="AX3175" s="13" t="s">
        <v>76</v>
      </c>
      <c r="AY3175" s="220" t="s">
        <v>272</v>
      </c>
    </row>
    <row r="3176" spans="1:65" s="13" customFormat="1" ht="11.25">
      <c r="B3176" s="210"/>
      <c r="C3176" s="211"/>
      <c r="D3176" s="212" t="s">
        <v>283</v>
      </c>
      <c r="E3176" s="213" t="s">
        <v>1</v>
      </c>
      <c r="F3176" s="214" t="s">
        <v>285</v>
      </c>
      <c r="G3176" s="211"/>
      <c r="H3176" s="213" t="s">
        <v>1</v>
      </c>
      <c r="I3176" s="215"/>
      <c r="J3176" s="211"/>
      <c r="K3176" s="211"/>
      <c r="L3176" s="216"/>
      <c r="M3176" s="217"/>
      <c r="N3176" s="218"/>
      <c r="O3176" s="218"/>
      <c r="P3176" s="218"/>
      <c r="Q3176" s="218"/>
      <c r="R3176" s="218"/>
      <c r="S3176" s="218"/>
      <c r="T3176" s="219"/>
      <c r="AT3176" s="220" t="s">
        <v>283</v>
      </c>
      <c r="AU3176" s="220" t="s">
        <v>291</v>
      </c>
      <c r="AV3176" s="13" t="s">
        <v>16</v>
      </c>
      <c r="AW3176" s="13" t="s">
        <v>32</v>
      </c>
      <c r="AX3176" s="13" t="s">
        <v>76</v>
      </c>
      <c r="AY3176" s="220" t="s">
        <v>272</v>
      </c>
    </row>
    <row r="3177" spans="1:65" s="13" customFormat="1" ht="11.25">
      <c r="B3177" s="210"/>
      <c r="C3177" s="211"/>
      <c r="D3177" s="212" t="s">
        <v>283</v>
      </c>
      <c r="E3177" s="213" t="s">
        <v>1</v>
      </c>
      <c r="F3177" s="214" t="s">
        <v>831</v>
      </c>
      <c r="G3177" s="211"/>
      <c r="H3177" s="213" t="s">
        <v>1</v>
      </c>
      <c r="I3177" s="215"/>
      <c r="J3177" s="211"/>
      <c r="K3177" s="211"/>
      <c r="L3177" s="216"/>
      <c r="M3177" s="217"/>
      <c r="N3177" s="218"/>
      <c r="O3177" s="218"/>
      <c r="P3177" s="218"/>
      <c r="Q3177" s="218"/>
      <c r="R3177" s="218"/>
      <c r="S3177" s="218"/>
      <c r="T3177" s="219"/>
      <c r="AT3177" s="220" t="s">
        <v>283</v>
      </c>
      <c r="AU3177" s="220" t="s">
        <v>291</v>
      </c>
      <c r="AV3177" s="13" t="s">
        <v>16</v>
      </c>
      <c r="AW3177" s="13" t="s">
        <v>32</v>
      </c>
      <c r="AX3177" s="13" t="s">
        <v>76</v>
      </c>
      <c r="AY3177" s="220" t="s">
        <v>272</v>
      </c>
    </row>
    <row r="3178" spans="1:65" s="14" customFormat="1" ht="11.25">
      <c r="B3178" s="221"/>
      <c r="C3178" s="222"/>
      <c r="D3178" s="212" t="s">
        <v>283</v>
      </c>
      <c r="E3178" s="223" t="s">
        <v>1</v>
      </c>
      <c r="F3178" s="224" t="s">
        <v>2792</v>
      </c>
      <c r="G3178" s="222"/>
      <c r="H3178" s="225">
        <v>17.785</v>
      </c>
      <c r="I3178" s="226"/>
      <c r="J3178" s="222"/>
      <c r="K3178" s="222"/>
      <c r="L3178" s="227"/>
      <c r="M3178" s="228"/>
      <c r="N3178" s="229"/>
      <c r="O3178" s="229"/>
      <c r="P3178" s="229"/>
      <c r="Q3178" s="229"/>
      <c r="R3178" s="229"/>
      <c r="S3178" s="229"/>
      <c r="T3178" s="230"/>
      <c r="AT3178" s="231" t="s">
        <v>283</v>
      </c>
      <c r="AU3178" s="231" t="s">
        <v>291</v>
      </c>
      <c r="AV3178" s="14" t="s">
        <v>84</v>
      </c>
      <c r="AW3178" s="14" t="s">
        <v>32</v>
      </c>
      <c r="AX3178" s="14" t="s">
        <v>76</v>
      </c>
      <c r="AY3178" s="231" t="s">
        <v>272</v>
      </c>
    </row>
    <row r="3179" spans="1:65" s="13" customFormat="1" ht="11.25">
      <c r="B3179" s="210"/>
      <c r="C3179" s="211"/>
      <c r="D3179" s="212" t="s">
        <v>283</v>
      </c>
      <c r="E3179" s="213" t="s">
        <v>1</v>
      </c>
      <c r="F3179" s="214" t="s">
        <v>833</v>
      </c>
      <c r="G3179" s="211"/>
      <c r="H3179" s="213" t="s">
        <v>1</v>
      </c>
      <c r="I3179" s="215"/>
      <c r="J3179" s="211"/>
      <c r="K3179" s="211"/>
      <c r="L3179" s="216"/>
      <c r="M3179" s="217"/>
      <c r="N3179" s="218"/>
      <c r="O3179" s="218"/>
      <c r="P3179" s="218"/>
      <c r="Q3179" s="218"/>
      <c r="R3179" s="218"/>
      <c r="S3179" s="218"/>
      <c r="T3179" s="219"/>
      <c r="AT3179" s="220" t="s">
        <v>283</v>
      </c>
      <c r="AU3179" s="220" t="s">
        <v>291</v>
      </c>
      <c r="AV3179" s="13" t="s">
        <v>16</v>
      </c>
      <c r="AW3179" s="13" t="s">
        <v>32</v>
      </c>
      <c r="AX3179" s="13" t="s">
        <v>76</v>
      </c>
      <c r="AY3179" s="220" t="s">
        <v>272</v>
      </c>
    </row>
    <row r="3180" spans="1:65" s="14" customFormat="1" ht="11.25">
      <c r="B3180" s="221"/>
      <c r="C3180" s="222"/>
      <c r="D3180" s="212" t="s">
        <v>283</v>
      </c>
      <c r="E3180" s="223" t="s">
        <v>1</v>
      </c>
      <c r="F3180" s="224" t="s">
        <v>2793</v>
      </c>
      <c r="G3180" s="222"/>
      <c r="H3180" s="225">
        <v>12.734999999999999</v>
      </c>
      <c r="I3180" s="226"/>
      <c r="J3180" s="222"/>
      <c r="K3180" s="222"/>
      <c r="L3180" s="227"/>
      <c r="M3180" s="228"/>
      <c r="N3180" s="229"/>
      <c r="O3180" s="229"/>
      <c r="P3180" s="229"/>
      <c r="Q3180" s="229"/>
      <c r="R3180" s="229"/>
      <c r="S3180" s="229"/>
      <c r="T3180" s="230"/>
      <c r="AT3180" s="231" t="s">
        <v>283</v>
      </c>
      <c r="AU3180" s="231" t="s">
        <v>291</v>
      </c>
      <c r="AV3180" s="14" t="s">
        <v>84</v>
      </c>
      <c r="AW3180" s="14" t="s">
        <v>32</v>
      </c>
      <c r="AX3180" s="14" t="s">
        <v>76</v>
      </c>
      <c r="AY3180" s="231" t="s">
        <v>272</v>
      </c>
    </row>
    <row r="3181" spans="1:65" s="13" customFormat="1" ht="11.25">
      <c r="B3181" s="210"/>
      <c r="C3181" s="211"/>
      <c r="D3181" s="212" t="s">
        <v>283</v>
      </c>
      <c r="E3181" s="213" t="s">
        <v>1</v>
      </c>
      <c r="F3181" s="214" t="s">
        <v>837</v>
      </c>
      <c r="G3181" s="211"/>
      <c r="H3181" s="213" t="s">
        <v>1</v>
      </c>
      <c r="I3181" s="215"/>
      <c r="J3181" s="211"/>
      <c r="K3181" s="211"/>
      <c r="L3181" s="216"/>
      <c r="M3181" s="217"/>
      <c r="N3181" s="218"/>
      <c r="O3181" s="218"/>
      <c r="P3181" s="218"/>
      <c r="Q3181" s="218"/>
      <c r="R3181" s="218"/>
      <c r="S3181" s="218"/>
      <c r="T3181" s="219"/>
      <c r="AT3181" s="220" t="s">
        <v>283</v>
      </c>
      <c r="AU3181" s="220" t="s">
        <v>291</v>
      </c>
      <c r="AV3181" s="13" t="s">
        <v>16</v>
      </c>
      <c r="AW3181" s="13" t="s">
        <v>32</v>
      </c>
      <c r="AX3181" s="13" t="s">
        <v>76</v>
      </c>
      <c r="AY3181" s="220" t="s">
        <v>272</v>
      </c>
    </row>
    <row r="3182" spans="1:65" s="14" customFormat="1" ht="11.25">
      <c r="B3182" s="221"/>
      <c r="C3182" s="222"/>
      <c r="D3182" s="212" t="s">
        <v>283</v>
      </c>
      <c r="E3182" s="223" t="s">
        <v>1</v>
      </c>
      <c r="F3182" s="224" t="s">
        <v>2794</v>
      </c>
      <c r="G3182" s="222"/>
      <c r="H3182" s="225">
        <v>12.935</v>
      </c>
      <c r="I3182" s="226"/>
      <c r="J3182" s="222"/>
      <c r="K3182" s="222"/>
      <c r="L3182" s="227"/>
      <c r="M3182" s="228"/>
      <c r="N3182" s="229"/>
      <c r="O3182" s="229"/>
      <c r="P3182" s="229"/>
      <c r="Q3182" s="229"/>
      <c r="R3182" s="229"/>
      <c r="S3182" s="229"/>
      <c r="T3182" s="230"/>
      <c r="AT3182" s="231" t="s">
        <v>283</v>
      </c>
      <c r="AU3182" s="231" t="s">
        <v>291</v>
      </c>
      <c r="AV3182" s="14" t="s">
        <v>84</v>
      </c>
      <c r="AW3182" s="14" t="s">
        <v>32</v>
      </c>
      <c r="AX3182" s="14" t="s">
        <v>76</v>
      </c>
      <c r="AY3182" s="231" t="s">
        <v>272</v>
      </c>
    </row>
    <row r="3183" spans="1:65" s="2" customFormat="1" ht="21.75" customHeight="1">
      <c r="A3183" s="34"/>
      <c r="B3183" s="35"/>
      <c r="C3183" s="192" t="s">
        <v>2795</v>
      </c>
      <c r="D3183" s="192" t="s">
        <v>274</v>
      </c>
      <c r="E3183" s="193" t="s">
        <v>2796</v>
      </c>
      <c r="F3183" s="194" t="s">
        <v>2797</v>
      </c>
      <c r="G3183" s="195" t="s">
        <v>156</v>
      </c>
      <c r="H3183" s="196">
        <v>8.0719999999999992</v>
      </c>
      <c r="I3183" s="197"/>
      <c r="J3183" s="198">
        <f>ROUND(I3183*H3183,2)</f>
        <v>0</v>
      </c>
      <c r="K3183" s="194" t="s">
        <v>278</v>
      </c>
      <c r="L3183" s="39"/>
      <c r="M3183" s="199" t="s">
        <v>1</v>
      </c>
      <c r="N3183" s="200" t="s">
        <v>41</v>
      </c>
      <c r="O3183" s="71"/>
      <c r="P3183" s="201">
        <f>O3183*H3183</f>
        <v>0</v>
      </c>
      <c r="Q3183" s="201">
        <v>0</v>
      </c>
      <c r="R3183" s="201">
        <f>Q3183*H3183</f>
        <v>0</v>
      </c>
      <c r="S3183" s="201">
        <v>5.8999999999999997E-2</v>
      </c>
      <c r="T3183" s="202">
        <f>S3183*H3183</f>
        <v>0.47624799999999995</v>
      </c>
      <c r="U3183" s="34"/>
      <c r="V3183" s="34"/>
      <c r="W3183" s="34"/>
      <c r="X3183" s="34"/>
      <c r="Y3183" s="34"/>
      <c r="Z3183" s="34"/>
      <c r="AA3183" s="34"/>
      <c r="AB3183" s="34"/>
      <c r="AC3183" s="34"/>
      <c r="AD3183" s="34"/>
      <c r="AE3183" s="34"/>
      <c r="AR3183" s="203" t="s">
        <v>279</v>
      </c>
      <c r="AT3183" s="203" t="s">
        <v>274</v>
      </c>
      <c r="AU3183" s="203" t="s">
        <v>291</v>
      </c>
      <c r="AY3183" s="17" t="s">
        <v>272</v>
      </c>
      <c r="BE3183" s="204">
        <f>IF(N3183="základní",J3183,0)</f>
        <v>0</v>
      </c>
      <c r="BF3183" s="204">
        <f>IF(N3183="snížená",J3183,0)</f>
        <v>0</v>
      </c>
      <c r="BG3183" s="204">
        <f>IF(N3183="zákl. přenesená",J3183,0)</f>
        <v>0</v>
      </c>
      <c r="BH3183" s="204">
        <f>IF(N3183="sníž. přenesená",J3183,0)</f>
        <v>0</v>
      </c>
      <c r="BI3183" s="204">
        <f>IF(N3183="nulová",J3183,0)</f>
        <v>0</v>
      </c>
      <c r="BJ3183" s="17" t="s">
        <v>16</v>
      </c>
      <c r="BK3183" s="204">
        <f>ROUND(I3183*H3183,2)</f>
        <v>0</v>
      </c>
      <c r="BL3183" s="17" t="s">
        <v>279</v>
      </c>
      <c r="BM3183" s="203" t="s">
        <v>2798</v>
      </c>
    </row>
    <row r="3184" spans="1:65" s="2" customFormat="1" ht="11.25">
      <c r="A3184" s="34"/>
      <c r="B3184" s="35"/>
      <c r="C3184" s="36"/>
      <c r="D3184" s="205" t="s">
        <v>281</v>
      </c>
      <c r="E3184" s="36"/>
      <c r="F3184" s="206" t="s">
        <v>2799</v>
      </c>
      <c r="G3184" s="36"/>
      <c r="H3184" s="36"/>
      <c r="I3184" s="207"/>
      <c r="J3184" s="36"/>
      <c r="K3184" s="36"/>
      <c r="L3184" s="39"/>
      <c r="M3184" s="208"/>
      <c r="N3184" s="209"/>
      <c r="O3184" s="71"/>
      <c r="P3184" s="71"/>
      <c r="Q3184" s="71"/>
      <c r="R3184" s="71"/>
      <c r="S3184" s="71"/>
      <c r="T3184" s="72"/>
      <c r="U3184" s="34"/>
      <c r="V3184" s="34"/>
      <c r="W3184" s="34"/>
      <c r="X3184" s="34"/>
      <c r="Y3184" s="34"/>
      <c r="Z3184" s="34"/>
      <c r="AA3184" s="34"/>
      <c r="AB3184" s="34"/>
      <c r="AC3184" s="34"/>
      <c r="AD3184" s="34"/>
      <c r="AE3184" s="34"/>
      <c r="AT3184" s="17" t="s">
        <v>281</v>
      </c>
      <c r="AU3184" s="17" t="s">
        <v>291</v>
      </c>
    </row>
    <row r="3185" spans="1:65" s="13" customFormat="1" ht="22.5">
      <c r="B3185" s="210"/>
      <c r="C3185" s="211"/>
      <c r="D3185" s="212" t="s">
        <v>283</v>
      </c>
      <c r="E3185" s="213" t="s">
        <v>1</v>
      </c>
      <c r="F3185" s="214" t="s">
        <v>1077</v>
      </c>
      <c r="G3185" s="211"/>
      <c r="H3185" s="213" t="s">
        <v>1</v>
      </c>
      <c r="I3185" s="215"/>
      <c r="J3185" s="211"/>
      <c r="K3185" s="211"/>
      <c r="L3185" s="216"/>
      <c r="M3185" s="217"/>
      <c r="N3185" s="218"/>
      <c r="O3185" s="218"/>
      <c r="P3185" s="218"/>
      <c r="Q3185" s="218"/>
      <c r="R3185" s="218"/>
      <c r="S3185" s="218"/>
      <c r="T3185" s="219"/>
      <c r="AT3185" s="220" t="s">
        <v>283</v>
      </c>
      <c r="AU3185" s="220" t="s">
        <v>291</v>
      </c>
      <c r="AV3185" s="13" t="s">
        <v>16</v>
      </c>
      <c r="AW3185" s="13" t="s">
        <v>32</v>
      </c>
      <c r="AX3185" s="13" t="s">
        <v>76</v>
      </c>
      <c r="AY3185" s="220" t="s">
        <v>272</v>
      </c>
    </row>
    <row r="3186" spans="1:65" s="13" customFormat="1" ht="11.25">
      <c r="B3186" s="210"/>
      <c r="C3186" s="211"/>
      <c r="D3186" s="212" t="s">
        <v>283</v>
      </c>
      <c r="E3186" s="213" t="s">
        <v>1</v>
      </c>
      <c r="F3186" s="214" t="s">
        <v>1039</v>
      </c>
      <c r="G3186" s="211"/>
      <c r="H3186" s="213" t="s">
        <v>1</v>
      </c>
      <c r="I3186" s="215"/>
      <c r="J3186" s="211"/>
      <c r="K3186" s="211"/>
      <c r="L3186" s="216"/>
      <c r="M3186" s="217"/>
      <c r="N3186" s="218"/>
      <c r="O3186" s="218"/>
      <c r="P3186" s="218"/>
      <c r="Q3186" s="218"/>
      <c r="R3186" s="218"/>
      <c r="S3186" s="218"/>
      <c r="T3186" s="219"/>
      <c r="AT3186" s="220" t="s">
        <v>283</v>
      </c>
      <c r="AU3186" s="220" t="s">
        <v>291</v>
      </c>
      <c r="AV3186" s="13" t="s">
        <v>16</v>
      </c>
      <c r="AW3186" s="13" t="s">
        <v>32</v>
      </c>
      <c r="AX3186" s="13" t="s">
        <v>76</v>
      </c>
      <c r="AY3186" s="220" t="s">
        <v>272</v>
      </c>
    </row>
    <row r="3187" spans="1:65" s="13" customFormat="1" ht="11.25">
      <c r="B3187" s="210"/>
      <c r="C3187" s="211"/>
      <c r="D3187" s="212" t="s">
        <v>283</v>
      </c>
      <c r="E3187" s="213" t="s">
        <v>1</v>
      </c>
      <c r="F3187" s="214" t="s">
        <v>285</v>
      </c>
      <c r="G3187" s="211"/>
      <c r="H3187" s="213" t="s">
        <v>1</v>
      </c>
      <c r="I3187" s="215"/>
      <c r="J3187" s="211"/>
      <c r="K3187" s="211"/>
      <c r="L3187" s="216"/>
      <c r="M3187" s="217"/>
      <c r="N3187" s="218"/>
      <c r="O3187" s="218"/>
      <c r="P3187" s="218"/>
      <c r="Q3187" s="218"/>
      <c r="R3187" s="218"/>
      <c r="S3187" s="218"/>
      <c r="T3187" s="219"/>
      <c r="AT3187" s="220" t="s">
        <v>283</v>
      </c>
      <c r="AU3187" s="220" t="s">
        <v>291</v>
      </c>
      <c r="AV3187" s="13" t="s">
        <v>16</v>
      </c>
      <c r="AW3187" s="13" t="s">
        <v>32</v>
      </c>
      <c r="AX3187" s="13" t="s">
        <v>76</v>
      </c>
      <c r="AY3187" s="220" t="s">
        <v>272</v>
      </c>
    </row>
    <row r="3188" spans="1:65" s="13" customFormat="1" ht="11.25">
      <c r="B3188" s="210"/>
      <c r="C3188" s="211"/>
      <c r="D3188" s="212" t="s">
        <v>283</v>
      </c>
      <c r="E3188" s="213" t="s">
        <v>1</v>
      </c>
      <c r="F3188" s="214" t="s">
        <v>1078</v>
      </c>
      <c r="G3188" s="211"/>
      <c r="H3188" s="213" t="s">
        <v>1</v>
      </c>
      <c r="I3188" s="215"/>
      <c r="J3188" s="211"/>
      <c r="K3188" s="211"/>
      <c r="L3188" s="216"/>
      <c r="M3188" s="217"/>
      <c r="N3188" s="218"/>
      <c r="O3188" s="218"/>
      <c r="P3188" s="218"/>
      <c r="Q3188" s="218"/>
      <c r="R3188" s="218"/>
      <c r="S3188" s="218"/>
      <c r="T3188" s="219"/>
      <c r="AT3188" s="220" t="s">
        <v>283</v>
      </c>
      <c r="AU3188" s="220" t="s">
        <v>291</v>
      </c>
      <c r="AV3188" s="13" t="s">
        <v>16</v>
      </c>
      <c r="AW3188" s="13" t="s">
        <v>32</v>
      </c>
      <c r="AX3188" s="13" t="s">
        <v>76</v>
      </c>
      <c r="AY3188" s="220" t="s">
        <v>272</v>
      </c>
    </row>
    <row r="3189" spans="1:65" s="13" customFormat="1" ht="11.25">
      <c r="B3189" s="210"/>
      <c r="C3189" s="211"/>
      <c r="D3189" s="212" t="s">
        <v>283</v>
      </c>
      <c r="E3189" s="213" t="s">
        <v>1</v>
      </c>
      <c r="F3189" s="214" t="s">
        <v>831</v>
      </c>
      <c r="G3189" s="211"/>
      <c r="H3189" s="213" t="s">
        <v>1</v>
      </c>
      <c r="I3189" s="215"/>
      <c r="J3189" s="211"/>
      <c r="K3189" s="211"/>
      <c r="L3189" s="216"/>
      <c r="M3189" s="217"/>
      <c r="N3189" s="218"/>
      <c r="O3189" s="218"/>
      <c r="P3189" s="218"/>
      <c r="Q3189" s="218"/>
      <c r="R3189" s="218"/>
      <c r="S3189" s="218"/>
      <c r="T3189" s="219"/>
      <c r="AT3189" s="220" t="s">
        <v>283</v>
      </c>
      <c r="AU3189" s="220" t="s">
        <v>291</v>
      </c>
      <c r="AV3189" s="13" t="s">
        <v>16</v>
      </c>
      <c r="AW3189" s="13" t="s">
        <v>32</v>
      </c>
      <c r="AX3189" s="13" t="s">
        <v>76</v>
      </c>
      <c r="AY3189" s="220" t="s">
        <v>272</v>
      </c>
    </row>
    <row r="3190" spans="1:65" s="14" customFormat="1" ht="11.25">
      <c r="B3190" s="221"/>
      <c r="C3190" s="222"/>
      <c r="D3190" s="212" t="s">
        <v>283</v>
      </c>
      <c r="E3190" s="223" t="s">
        <v>1</v>
      </c>
      <c r="F3190" s="224" t="s">
        <v>2800</v>
      </c>
      <c r="G3190" s="222"/>
      <c r="H3190" s="225">
        <v>2.68</v>
      </c>
      <c r="I3190" s="226"/>
      <c r="J3190" s="222"/>
      <c r="K3190" s="222"/>
      <c r="L3190" s="227"/>
      <c r="M3190" s="228"/>
      <c r="N3190" s="229"/>
      <c r="O3190" s="229"/>
      <c r="P3190" s="229"/>
      <c r="Q3190" s="229"/>
      <c r="R3190" s="229"/>
      <c r="S3190" s="229"/>
      <c r="T3190" s="230"/>
      <c r="AT3190" s="231" t="s">
        <v>283</v>
      </c>
      <c r="AU3190" s="231" t="s">
        <v>291</v>
      </c>
      <c r="AV3190" s="14" t="s">
        <v>84</v>
      </c>
      <c r="AW3190" s="14" t="s">
        <v>32</v>
      </c>
      <c r="AX3190" s="14" t="s">
        <v>76</v>
      </c>
      <c r="AY3190" s="231" t="s">
        <v>272</v>
      </c>
    </row>
    <row r="3191" spans="1:65" s="13" customFormat="1" ht="11.25">
      <c r="B3191" s="210"/>
      <c r="C3191" s="211"/>
      <c r="D3191" s="212" t="s">
        <v>283</v>
      </c>
      <c r="E3191" s="213" t="s">
        <v>1</v>
      </c>
      <c r="F3191" s="214" t="s">
        <v>833</v>
      </c>
      <c r="G3191" s="211"/>
      <c r="H3191" s="213" t="s">
        <v>1</v>
      </c>
      <c r="I3191" s="215"/>
      <c r="J3191" s="211"/>
      <c r="K3191" s="211"/>
      <c r="L3191" s="216"/>
      <c r="M3191" s="217"/>
      <c r="N3191" s="218"/>
      <c r="O3191" s="218"/>
      <c r="P3191" s="218"/>
      <c r="Q3191" s="218"/>
      <c r="R3191" s="218"/>
      <c r="S3191" s="218"/>
      <c r="T3191" s="219"/>
      <c r="AT3191" s="220" t="s">
        <v>283</v>
      </c>
      <c r="AU3191" s="220" t="s">
        <v>291</v>
      </c>
      <c r="AV3191" s="13" t="s">
        <v>16</v>
      </c>
      <c r="AW3191" s="13" t="s">
        <v>32</v>
      </c>
      <c r="AX3191" s="13" t="s">
        <v>76</v>
      </c>
      <c r="AY3191" s="220" t="s">
        <v>272</v>
      </c>
    </row>
    <row r="3192" spans="1:65" s="14" customFormat="1" ht="11.25">
      <c r="B3192" s="221"/>
      <c r="C3192" s="222"/>
      <c r="D3192" s="212" t="s">
        <v>283</v>
      </c>
      <c r="E3192" s="223" t="s">
        <v>1</v>
      </c>
      <c r="F3192" s="224" t="s">
        <v>1080</v>
      </c>
      <c r="G3192" s="222"/>
      <c r="H3192" s="225">
        <v>2.6419999999999999</v>
      </c>
      <c r="I3192" s="226"/>
      <c r="J3192" s="222"/>
      <c r="K3192" s="222"/>
      <c r="L3192" s="227"/>
      <c r="M3192" s="228"/>
      <c r="N3192" s="229"/>
      <c r="O3192" s="229"/>
      <c r="P3192" s="229"/>
      <c r="Q3192" s="229"/>
      <c r="R3192" s="229"/>
      <c r="S3192" s="229"/>
      <c r="T3192" s="230"/>
      <c r="AT3192" s="231" t="s">
        <v>283</v>
      </c>
      <c r="AU3192" s="231" t="s">
        <v>291</v>
      </c>
      <c r="AV3192" s="14" t="s">
        <v>84</v>
      </c>
      <c r="AW3192" s="14" t="s">
        <v>32</v>
      </c>
      <c r="AX3192" s="14" t="s">
        <v>76</v>
      </c>
      <c r="AY3192" s="231" t="s">
        <v>272</v>
      </c>
    </row>
    <row r="3193" spans="1:65" s="13" customFormat="1" ht="11.25">
      <c r="B3193" s="210"/>
      <c r="C3193" s="211"/>
      <c r="D3193" s="212" t="s">
        <v>283</v>
      </c>
      <c r="E3193" s="213" t="s">
        <v>1</v>
      </c>
      <c r="F3193" s="214" t="s">
        <v>837</v>
      </c>
      <c r="G3193" s="211"/>
      <c r="H3193" s="213" t="s">
        <v>1</v>
      </c>
      <c r="I3193" s="215"/>
      <c r="J3193" s="211"/>
      <c r="K3193" s="211"/>
      <c r="L3193" s="216"/>
      <c r="M3193" s="217"/>
      <c r="N3193" s="218"/>
      <c r="O3193" s="218"/>
      <c r="P3193" s="218"/>
      <c r="Q3193" s="218"/>
      <c r="R3193" s="218"/>
      <c r="S3193" s="218"/>
      <c r="T3193" s="219"/>
      <c r="AT3193" s="220" t="s">
        <v>283</v>
      </c>
      <c r="AU3193" s="220" t="s">
        <v>291</v>
      </c>
      <c r="AV3193" s="13" t="s">
        <v>16</v>
      </c>
      <c r="AW3193" s="13" t="s">
        <v>32</v>
      </c>
      <c r="AX3193" s="13" t="s">
        <v>76</v>
      </c>
      <c r="AY3193" s="220" t="s">
        <v>272</v>
      </c>
    </row>
    <row r="3194" spans="1:65" s="14" customFormat="1" ht="11.25">
      <c r="B3194" s="221"/>
      <c r="C3194" s="222"/>
      <c r="D3194" s="212" t="s">
        <v>283</v>
      </c>
      <c r="E3194" s="223" t="s">
        <v>1</v>
      </c>
      <c r="F3194" s="224" t="s">
        <v>1081</v>
      </c>
      <c r="G3194" s="222"/>
      <c r="H3194" s="225">
        <v>2.75</v>
      </c>
      <c r="I3194" s="226"/>
      <c r="J3194" s="222"/>
      <c r="K3194" s="222"/>
      <c r="L3194" s="227"/>
      <c r="M3194" s="228"/>
      <c r="N3194" s="229"/>
      <c r="O3194" s="229"/>
      <c r="P3194" s="229"/>
      <c r="Q3194" s="229"/>
      <c r="R3194" s="229"/>
      <c r="S3194" s="229"/>
      <c r="T3194" s="230"/>
      <c r="AT3194" s="231" t="s">
        <v>283</v>
      </c>
      <c r="AU3194" s="231" t="s">
        <v>291</v>
      </c>
      <c r="AV3194" s="14" t="s">
        <v>84</v>
      </c>
      <c r="AW3194" s="14" t="s">
        <v>32</v>
      </c>
      <c r="AX3194" s="14" t="s">
        <v>76</v>
      </c>
      <c r="AY3194" s="231" t="s">
        <v>272</v>
      </c>
    </row>
    <row r="3195" spans="1:65" s="2" customFormat="1" ht="24.2" customHeight="1">
      <c r="A3195" s="34"/>
      <c r="B3195" s="35"/>
      <c r="C3195" s="192" t="s">
        <v>2801</v>
      </c>
      <c r="D3195" s="192" t="s">
        <v>274</v>
      </c>
      <c r="E3195" s="193" t="s">
        <v>2802</v>
      </c>
      <c r="F3195" s="194" t="s">
        <v>2803</v>
      </c>
      <c r="G3195" s="195" t="s">
        <v>156</v>
      </c>
      <c r="H3195" s="196">
        <v>3.36</v>
      </c>
      <c r="I3195" s="197"/>
      <c r="J3195" s="198">
        <f>ROUND(I3195*H3195,2)</f>
        <v>0</v>
      </c>
      <c r="K3195" s="194" t="s">
        <v>278</v>
      </c>
      <c r="L3195" s="39"/>
      <c r="M3195" s="199" t="s">
        <v>1</v>
      </c>
      <c r="N3195" s="200" t="s">
        <v>41</v>
      </c>
      <c r="O3195" s="71"/>
      <c r="P3195" s="201">
        <f>O3195*H3195</f>
        <v>0</v>
      </c>
      <c r="Q3195" s="201">
        <v>0</v>
      </c>
      <c r="R3195" s="201">
        <f>Q3195*H3195</f>
        <v>0</v>
      </c>
      <c r="S3195" s="201">
        <v>5.3999999999999999E-2</v>
      </c>
      <c r="T3195" s="202">
        <f>S3195*H3195</f>
        <v>0.18143999999999999</v>
      </c>
      <c r="U3195" s="34"/>
      <c r="V3195" s="34"/>
      <c r="W3195" s="34"/>
      <c r="X3195" s="34"/>
      <c r="Y3195" s="34"/>
      <c r="Z3195" s="34"/>
      <c r="AA3195" s="34"/>
      <c r="AB3195" s="34"/>
      <c r="AC3195" s="34"/>
      <c r="AD3195" s="34"/>
      <c r="AE3195" s="34"/>
      <c r="AR3195" s="203" t="s">
        <v>279</v>
      </c>
      <c r="AT3195" s="203" t="s">
        <v>274</v>
      </c>
      <c r="AU3195" s="203" t="s">
        <v>291</v>
      </c>
      <c r="AY3195" s="17" t="s">
        <v>272</v>
      </c>
      <c r="BE3195" s="204">
        <f>IF(N3195="základní",J3195,0)</f>
        <v>0</v>
      </c>
      <c r="BF3195" s="204">
        <f>IF(N3195="snížená",J3195,0)</f>
        <v>0</v>
      </c>
      <c r="BG3195" s="204">
        <f>IF(N3195="zákl. přenesená",J3195,0)</f>
        <v>0</v>
      </c>
      <c r="BH3195" s="204">
        <f>IF(N3195="sníž. přenesená",J3195,0)</f>
        <v>0</v>
      </c>
      <c r="BI3195" s="204">
        <f>IF(N3195="nulová",J3195,0)</f>
        <v>0</v>
      </c>
      <c r="BJ3195" s="17" t="s">
        <v>16</v>
      </c>
      <c r="BK3195" s="204">
        <f>ROUND(I3195*H3195,2)</f>
        <v>0</v>
      </c>
      <c r="BL3195" s="17" t="s">
        <v>279</v>
      </c>
      <c r="BM3195" s="203" t="s">
        <v>2804</v>
      </c>
    </row>
    <row r="3196" spans="1:65" s="2" customFormat="1" ht="11.25">
      <c r="A3196" s="34"/>
      <c r="B3196" s="35"/>
      <c r="C3196" s="36"/>
      <c r="D3196" s="205" t="s">
        <v>281</v>
      </c>
      <c r="E3196" s="36"/>
      <c r="F3196" s="206" t="s">
        <v>2805</v>
      </c>
      <c r="G3196" s="36"/>
      <c r="H3196" s="36"/>
      <c r="I3196" s="207"/>
      <c r="J3196" s="36"/>
      <c r="K3196" s="36"/>
      <c r="L3196" s="39"/>
      <c r="M3196" s="208"/>
      <c r="N3196" s="209"/>
      <c r="O3196" s="71"/>
      <c r="P3196" s="71"/>
      <c r="Q3196" s="71"/>
      <c r="R3196" s="71"/>
      <c r="S3196" s="71"/>
      <c r="T3196" s="72"/>
      <c r="U3196" s="34"/>
      <c r="V3196" s="34"/>
      <c r="W3196" s="34"/>
      <c r="X3196" s="34"/>
      <c r="Y3196" s="34"/>
      <c r="Z3196" s="34"/>
      <c r="AA3196" s="34"/>
      <c r="AB3196" s="34"/>
      <c r="AC3196" s="34"/>
      <c r="AD3196" s="34"/>
      <c r="AE3196" s="34"/>
      <c r="AT3196" s="17" t="s">
        <v>281</v>
      </c>
      <c r="AU3196" s="17" t="s">
        <v>291</v>
      </c>
    </row>
    <row r="3197" spans="1:65" s="13" customFormat="1" ht="22.5">
      <c r="B3197" s="210"/>
      <c r="C3197" s="211"/>
      <c r="D3197" s="212" t="s">
        <v>283</v>
      </c>
      <c r="E3197" s="213" t="s">
        <v>1</v>
      </c>
      <c r="F3197" s="214" t="s">
        <v>1077</v>
      </c>
      <c r="G3197" s="211"/>
      <c r="H3197" s="213" t="s">
        <v>1</v>
      </c>
      <c r="I3197" s="215"/>
      <c r="J3197" s="211"/>
      <c r="K3197" s="211"/>
      <c r="L3197" s="216"/>
      <c r="M3197" s="217"/>
      <c r="N3197" s="218"/>
      <c r="O3197" s="218"/>
      <c r="P3197" s="218"/>
      <c r="Q3197" s="218"/>
      <c r="R3197" s="218"/>
      <c r="S3197" s="218"/>
      <c r="T3197" s="219"/>
      <c r="AT3197" s="220" t="s">
        <v>283</v>
      </c>
      <c r="AU3197" s="220" t="s">
        <v>291</v>
      </c>
      <c r="AV3197" s="13" t="s">
        <v>16</v>
      </c>
      <c r="AW3197" s="13" t="s">
        <v>32</v>
      </c>
      <c r="AX3197" s="13" t="s">
        <v>76</v>
      </c>
      <c r="AY3197" s="220" t="s">
        <v>272</v>
      </c>
    </row>
    <row r="3198" spans="1:65" s="13" customFormat="1" ht="11.25">
      <c r="B3198" s="210"/>
      <c r="C3198" s="211"/>
      <c r="D3198" s="212" t="s">
        <v>283</v>
      </c>
      <c r="E3198" s="213" t="s">
        <v>1</v>
      </c>
      <c r="F3198" s="214" t="s">
        <v>1039</v>
      </c>
      <c r="G3198" s="211"/>
      <c r="H3198" s="213" t="s">
        <v>1</v>
      </c>
      <c r="I3198" s="215"/>
      <c r="J3198" s="211"/>
      <c r="K3198" s="211"/>
      <c r="L3198" s="216"/>
      <c r="M3198" s="217"/>
      <c r="N3198" s="218"/>
      <c r="O3198" s="218"/>
      <c r="P3198" s="218"/>
      <c r="Q3198" s="218"/>
      <c r="R3198" s="218"/>
      <c r="S3198" s="218"/>
      <c r="T3198" s="219"/>
      <c r="AT3198" s="220" t="s">
        <v>283</v>
      </c>
      <c r="AU3198" s="220" t="s">
        <v>291</v>
      </c>
      <c r="AV3198" s="13" t="s">
        <v>16</v>
      </c>
      <c r="AW3198" s="13" t="s">
        <v>32</v>
      </c>
      <c r="AX3198" s="13" t="s">
        <v>76</v>
      </c>
      <c r="AY3198" s="220" t="s">
        <v>272</v>
      </c>
    </row>
    <row r="3199" spans="1:65" s="13" customFormat="1" ht="11.25">
      <c r="B3199" s="210"/>
      <c r="C3199" s="211"/>
      <c r="D3199" s="212" t="s">
        <v>283</v>
      </c>
      <c r="E3199" s="213" t="s">
        <v>1</v>
      </c>
      <c r="F3199" s="214" t="s">
        <v>285</v>
      </c>
      <c r="G3199" s="211"/>
      <c r="H3199" s="213" t="s">
        <v>1</v>
      </c>
      <c r="I3199" s="215"/>
      <c r="J3199" s="211"/>
      <c r="K3199" s="211"/>
      <c r="L3199" s="216"/>
      <c r="M3199" s="217"/>
      <c r="N3199" s="218"/>
      <c r="O3199" s="218"/>
      <c r="P3199" s="218"/>
      <c r="Q3199" s="218"/>
      <c r="R3199" s="218"/>
      <c r="S3199" s="218"/>
      <c r="T3199" s="219"/>
      <c r="AT3199" s="220" t="s">
        <v>283</v>
      </c>
      <c r="AU3199" s="220" t="s">
        <v>291</v>
      </c>
      <c r="AV3199" s="13" t="s">
        <v>16</v>
      </c>
      <c r="AW3199" s="13" t="s">
        <v>32</v>
      </c>
      <c r="AX3199" s="13" t="s">
        <v>76</v>
      </c>
      <c r="AY3199" s="220" t="s">
        <v>272</v>
      </c>
    </row>
    <row r="3200" spans="1:65" s="13" customFormat="1" ht="11.25">
      <c r="B3200" s="210"/>
      <c r="C3200" s="211"/>
      <c r="D3200" s="212" t="s">
        <v>283</v>
      </c>
      <c r="E3200" s="213" t="s">
        <v>1</v>
      </c>
      <c r="F3200" s="214" t="s">
        <v>1078</v>
      </c>
      <c r="G3200" s="211"/>
      <c r="H3200" s="213" t="s">
        <v>1</v>
      </c>
      <c r="I3200" s="215"/>
      <c r="J3200" s="211"/>
      <c r="K3200" s="211"/>
      <c r="L3200" s="216"/>
      <c r="M3200" s="217"/>
      <c r="N3200" s="218"/>
      <c r="O3200" s="218"/>
      <c r="P3200" s="218"/>
      <c r="Q3200" s="218"/>
      <c r="R3200" s="218"/>
      <c r="S3200" s="218"/>
      <c r="T3200" s="219"/>
      <c r="AT3200" s="220" t="s">
        <v>283</v>
      </c>
      <c r="AU3200" s="220" t="s">
        <v>291</v>
      </c>
      <c r="AV3200" s="13" t="s">
        <v>16</v>
      </c>
      <c r="AW3200" s="13" t="s">
        <v>32</v>
      </c>
      <c r="AX3200" s="13" t="s">
        <v>76</v>
      </c>
      <c r="AY3200" s="220" t="s">
        <v>272</v>
      </c>
    </row>
    <row r="3201" spans="1:65" s="13" customFormat="1" ht="11.25">
      <c r="B3201" s="210"/>
      <c r="C3201" s="211"/>
      <c r="D3201" s="212" t="s">
        <v>283</v>
      </c>
      <c r="E3201" s="213" t="s">
        <v>1</v>
      </c>
      <c r="F3201" s="214" t="s">
        <v>837</v>
      </c>
      <c r="G3201" s="211"/>
      <c r="H3201" s="213" t="s">
        <v>1</v>
      </c>
      <c r="I3201" s="215"/>
      <c r="J3201" s="211"/>
      <c r="K3201" s="211"/>
      <c r="L3201" s="216"/>
      <c r="M3201" s="217"/>
      <c r="N3201" s="218"/>
      <c r="O3201" s="218"/>
      <c r="P3201" s="218"/>
      <c r="Q3201" s="218"/>
      <c r="R3201" s="218"/>
      <c r="S3201" s="218"/>
      <c r="T3201" s="219"/>
      <c r="AT3201" s="220" t="s">
        <v>283</v>
      </c>
      <c r="AU3201" s="220" t="s">
        <v>291</v>
      </c>
      <c r="AV3201" s="13" t="s">
        <v>16</v>
      </c>
      <c r="AW3201" s="13" t="s">
        <v>32</v>
      </c>
      <c r="AX3201" s="13" t="s">
        <v>76</v>
      </c>
      <c r="AY3201" s="220" t="s">
        <v>272</v>
      </c>
    </row>
    <row r="3202" spans="1:65" s="14" customFormat="1" ht="11.25">
      <c r="B3202" s="221"/>
      <c r="C3202" s="222"/>
      <c r="D3202" s="212" t="s">
        <v>283</v>
      </c>
      <c r="E3202" s="223" t="s">
        <v>1</v>
      </c>
      <c r="F3202" s="224" t="s">
        <v>2806</v>
      </c>
      <c r="G3202" s="222"/>
      <c r="H3202" s="225">
        <v>3.36</v>
      </c>
      <c r="I3202" s="226"/>
      <c r="J3202" s="222"/>
      <c r="K3202" s="222"/>
      <c r="L3202" s="227"/>
      <c r="M3202" s="228"/>
      <c r="N3202" s="229"/>
      <c r="O3202" s="229"/>
      <c r="P3202" s="229"/>
      <c r="Q3202" s="229"/>
      <c r="R3202" s="229"/>
      <c r="S3202" s="229"/>
      <c r="T3202" s="230"/>
      <c r="AT3202" s="231" t="s">
        <v>283</v>
      </c>
      <c r="AU3202" s="231" t="s">
        <v>291</v>
      </c>
      <c r="AV3202" s="14" t="s">
        <v>84</v>
      </c>
      <c r="AW3202" s="14" t="s">
        <v>32</v>
      </c>
      <c r="AX3202" s="14" t="s">
        <v>76</v>
      </c>
      <c r="AY3202" s="231" t="s">
        <v>272</v>
      </c>
    </row>
    <row r="3203" spans="1:65" s="2" customFormat="1" ht="21.75" customHeight="1">
      <c r="A3203" s="34"/>
      <c r="B3203" s="35"/>
      <c r="C3203" s="192" t="s">
        <v>2807</v>
      </c>
      <c r="D3203" s="192" t="s">
        <v>274</v>
      </c>
      <c r="E3203" s="193" t="s">
        <v>2808</v>
      </c>
      <c r="F3203" s="194" t="s">
        <v>2809</v>
      </c>
      <c r="G3203" s="195" t="s">
        <v>156</v>
      </c>
      <c r="H3203" s="196">
        <v>7.2</v>
      </c>
      <c r="I3203" s="197"/>
      <c r="J3203" s="198">
        <f>ROUND(I3203*H3203,2)</f>
        <v>0</v>
      </c>
      <c r="K3203" s="194" t="s">
        <v>278</v>
      </c>
      <c r="L3203" s="39"/>
      <c r="M3203" s="199" t="s">
        <v>1</v>
      </c>
      <c r="N3203" s="200" t="s">
        <v>41</v>
      </c>
      <c r="O3203" s="71"/>
      <c r="P3203" s="201">
        <f>O3203*H3203</f>
        <v>0</v>
      </c>
      <c r="Q3203" s="201">
        <v>0</v>
      </c>
      <c r="R3203" s="201">
        <f>Q3203*H3203</f>
        <v>0</v>
      </c>
      <c r="S3203" s="201">
        <v>6.3E-2</v>
      </c>
      <c r="T3203" s="202">
        <f>S3203*H3203</f>
        <v>0.4536</v>
      </c>
      <c r="U3203" s="34"/>
      <c r="V3203" s="34"/>
      <c r="W3203" s="34"/>
      <c r="X3203" s="34"/>
      <c r="Y3203" s="34"/>
      <c r="Z3203" s="34"/>
      <c r="AA3203" s="34"/>
      <c r="AB3203" s="34"/>
      <c r="AC3203" s="34"/>
      <c r="AD3203" s="34"/>
      <c r="AE3203" s="34"/>
      <c r="AR3203" s="203" t="s">
        <v>279</v>
      </c>
      <c r="AT3203" s="203" t="s">
        <v>274</v>
      </c>
      <c r="AU3203" s="203" t="s">
        <v>291</v>
      </c>
      <c r="AY3203" s="17" t="s">
        <v>272</v>
      </c>
      <c r="BE3203" s="204">
        <f>IF(N3203="základní",J3203,0)</f>
        <v>0</v>
      </c>
      <c r="BF3203" s="204">
        <f>IF(N3203="snížená",J3203,0)</f>
        <v>0</v>
      </c>
      <c r="BG3203" s="204">
        <f>IF(N3203="zákl. přenesená",J3203,0)</f>
        <v>0</v>
      </c>
      <c r="BH3203" s="204">
        <f>IF(N3203="sníž. přenesená",J3203,0)</f>
        <v>0</v>
      </c>
      <c r="BI3203" s="204">
        <f>IF(N3203="nulová",J3203,0)</f>
        <v>0</v>
      </c>
      <c r="BJ3203" s="17" t="s">
        <v>16</v>
      </c>
      <c r="BK3203" s="204">
        <f>ROUND(I3203*H3203,2)</f>
        <v>0</v>
      </c>
      <c r="BL3203" s="17" t="s">
        <v>279</v>
      </c>
      <c r="BM3203" s="203" t="s">
        <v>2810</v>
      </c>
    </row>
    <row r="3204" spans="1:65" s="2" customFormat="1" ht="11.25">
      <c r="A3204" s="34"/>
      <c r="B3204" s="35"/>
      <c r="C3204" s="36"/>
      <c r="D3204" s="205" t="s">
        <v>281</v>
      </c>
      <c r="E3204" s="36"/>
      <c r="F3204" s="206" t="s">
        <v>2811</v>
      </c>
      <c r="G3204" s="36"/>
      <c r="H3204" s="36"/>
      <c r="I3204" s="207"/>
      <c r="J3204" s="36"/>
      <c r="K3204" s="36"/>
      <c r="L3204" s="39"/>
      <c r="M3204" s="208"/>
      <c r="N3204" s="209"/>
      <c r="O3204" s="71"/>
      <c r="P3204" s="71"/>
      <c r="Q3204" s="71"/>
      <c r="R3204" s="71"/>
      <c r="S3204" s="71"/>
      <c r="T3204" s="72"/>
      <c r="U3204" s="34"/>
      <c r="V3204" s="34"/>
      <c r="W3204" s="34"/>
      <c r="X3204" s="34"/>
      <c r="Y3204" s="34"/>
      <c r="Z3204" s="34"/>
      <c r="AA3204" s="34"/>
      <c r="AB3204" s="34"/>
      <c r="AC3204" s="34"/>
      <c r="AD3204" s="34"/>
      <c r="AE3204" s="34"/>
      <c r="AT3204" s="17" t="s">
        <v>281</v>
      </c>
      <c r="AU3204" s="17" t="s">
        <v>291</v>
      </c>
    </row>
    <row r="3205" spans="1:65" s="13" customFormat="1" ht="11.25">
      <c r="B3205" s="210"/>
      <c r="C3205" s="211"/>
      <c r="D3205" s="212" t="s">
        <v>283</v>
      </c>
      <c r="E3205" s="213" t="s">
        <v>1</v>
      </c>
      <c r="F3205" s="214" t="s">
        <v>2706</v>
      </c>
      <c r="G3205" s="211"/>
      <c r="H3205" s="213" t="s">
        <v>1</v>
      </c>
      <c r="I3205" s="215"/>
      <c r="J3205" s="211"/>
      <c r="K3205" s="211"/>
      <c r="L3205" s="216"/>
      <c r="M3205" s="217"/>
      <c r="N3205" s="218"/>
      <c r="O3205" s="218"/>
      <c r="P3205" s="218"/>
      <c r="Q3205" s="218"/>
      <c r="R3205" s="218"/>
      <c r="S3205" s="218"/>
      <c r="T3205" s="219"/>
      <c r="AT3205" s="220" t="s">
        <v>283</v>
      </c>
      <c r="AU3205" s="220" t="s">
        <v>291</v>
      </c>
      <c r="AV3205" s="13" t="s">
        <v>16</v>
      </c>
      <c r="AW3205" s="13" t="s">
        <v>32</v>
      </c>
      <c r="AX3205" s="13" t="s">
        <v>76</v>
      </c>
      <c r="AY3205" s="220" t="s">
        <v>272</v>
      </c>
    </row>
    <row r="3206" spans="1:65" s="13" customFormat="1" ht="11.25">
      <c r="B3206" s="210"/>
      <c r="C3206" s="211"/>
      <c r="D3206" s="212" t="s">
        <v>283</v>
      </c>
      <c r="E3206" s="213" t="s">
        <v>1</v>
      </c>
      <c r="F3206" s="214" t="s">
        <v>285</v>
      </c>
      <c r="G3206" s="211"/>
      <c r="H3206" s="213" t="s">
        <v>1</v>
      </c>
      <c r="I3206" s="215"/>
      <c r="J3206" s="211"/>
      <c r="K3206" s="211"/>
      <c r="L3206" s="216"/>
      <c r="M3206" s="217"/>
      <c r="N3206" s="218"/>
      <c r="O3206" s="218"/>
      <c r="P3206" s="218"/>
      <c r="Q3206" s="218"/>
      <c r="R3206" s="218"/>
      <c r="S3206" s="218"/>
      <c r="T3206" s="219"/>
      <c r="AT3206" s="220" t="s">
        <v>283</v>
      </c>
      <c r="AU3206" s="220" t="s">
        <v>291</v>
      </c>
      <c r="AV3206" s="13" t="s">
        <v>16</v>
      </c>
      <c r="AW3206" s="13" t="s">
        <v>32</v>
      </c>
      <c r="AX3206" s="13" t="s">
        <v>76</v>
      </c>
      <c r="AY3206" s="220" t="s">
        <v>272</v>
      </c>
    </row>
    <row r="3207" spans="1:65" s="14" customFormat="1" ht="11.25">
      <c r="B3207" s="221"/>
      <c r="C3207" s="222"/>
      <c r="D3207" s="212" t="s">
        <v>283</v>
      </c>
      <c r="E3207" s="223" t="s">
        <v>1</v>
      </c>
      <c r="F3207" s="224" t="s">
        <v>2812</v>
      </c>
      <c r="G3207" s="222"/>
      <c r="H3207" s="225">
        <v>6</v>
      </c>
      <c r="I3207" s="226"/>
      <c r="J3207" s="222"/>
      <c r="K3207" s="222"/>
      <c r="L3207" s="227"/>
      <c r="M3207" s="228"/>
      <c r="N3207" s="229"/>
      <c r="O3207" s="229"/>
      <c r="P3207" s="229"/>
      <c r="Q3207" s="229"/>
      <c r="R3207" s="229"/>
      <c r="S3207" s="229"/>
      <c r="T3207" s="230"/>
      <c r="AT3207" s="231" t="s">
        <v>283</v>
      </c>
      <c r="AU3207" s="231" t="s">
        <v>291</v>
      </c>
      <c r="AV3207" s="14" t="s">
        <v>84</v>
      </c>
      <c r="AW3207" s="14" t="s">
        <v>32</v>
      </c>
      <c r="AX3207" s="14" t="s">
        <v>76</v>
      </c>
      <c r="AY3207" s="231" t="s">
        <v>272</v>
      </c>
    </row>
    <row r="3208" spans="1:65" s="14" customFormat="1" ht="11.25">
      <c r="B3208" s="221"/>
      <c r="C3208" s="222"/>
      <c r="D3208" s="212" t="s">
        <v>283</v>
      </c>
      <c r="E3208" s="223" t="s">
        <v>1</v>
      </c>
      <c r="F3208" s="224" t="s">
        <v>2813</v>
      </c>
      <c r="G3208" s="222"/>
      <c r="H3208" s="225">
        <v>1.2</v>
      </c>
      <c r="I3208" s="226"/>
      <c r="J3208" s="222"/>
      <c r="K3208" s="222"/>
      <c r="L3208" s="227"/>
      <c r="M3208" s="228"/>
      <c r="N3208" s="229"/>
      <c r="O3208" s="229"/>
      <c r="P3208" s="229"/>
      <c r="Q3208" s="229"/>
      <c r="R3208" s="229"/>
      <c r="S3208" s="229"/>
      <c r="T3208" s="230"/>
      <c r="AT3208" s="231" t="s">
        <v>283</v>
      </c>
      <c r="AU3208" s="231" t="s">
        <v>291</v>
      </c>
      <c r="AV3208" s="14" t="s">
        <v>84</v>
      </c>
      <c r="AW3208" s="14" t="s">
        <v>32</v>
      </c>
      <c r="AX3208" s="14" t="s">
        <v>76</v>
      </c>
      <c r="AY3208" s="231" t="s">
        <v>272</v>
      </c>
    </row>
    <row r="3209" spans="1:65" s="2" customFormat="1" ht="24.2" customHeight="1">
      <c r="A3209" s="34"/>
      <c r="B3209" s="35"/>
      <c r="C3209" s="192" t="s">
        <v>2814</v>
      </c>
      <c r="D3209" s="192" t="s">
        <v>274</v>
      </c>
      <c r="E3209" s="193" t="s">
        <v>2815</v>
      </c>
      <c r="F3209" s="194" t="s">
        <v>2816</v>
      </c>
      <c r="G3209" s="195" t="s">
        <v>952</v>
      </c>
      <c r="H3209" s="196">
        <v>53</v>
      </c>
      <c r="I3209" s="197"/>
      <c r="J3209" s="198">
        <f>ROUND(I3209*H3209,2)</f>
        <v>0</v>
      </c>
      <c r="K3209" s="194" t="s">
        <v>278</v>
      </c>
      <c r="L3209" s="39"/>
      <c r="M3209" s="199" t="s">
        <v>1</v>
      </c>
      <c r="N3209" s="200" t="s">
        <v>41</v>
      </c>
      <c r="O3209" s="71"/>
      <c r="P3209" s="201">
        <f>O3209*H3209</f>
        <v>0</v>
      </c>
      <c r="Q3209" s="201">
        <v>0</v>
      </c>
      <c r="R3209" s="201">
        <f>Q3209*H3209</f>
        <v>0</v>
      </c>
      <c r="S3209" s="201">
        <v>4.0000000000000001E-3</v>
      </c>
      <c r="T3209" s="202">
        <f>S3209*H3209</f>
        <v>0.21199999999999999</v>
      </c>
      <c r="U3209" s="34"/>
      <c r="V3209" s="34"/>
      <c r="W3209" s="34"/>
      <c r="X3209" s="34"/>
      <c r="Y3209" s="34"/>
      <c r="Z3209" s="34"/>
      <c r="AA3209" s="34"/>
      <c r="AB3209" s="34"/>
      <c r="AC3209" s="34"/>
      <c r="AD3209" s="34"/>
      <c r="AE3209" s="34"/>
      <c r="AR3209" s="203" t="s">
        <v>279</v>
      </c>
      <c r="AT3209" s="203" t="s">
        <v>274</v>
      </c>
      <c r="AU3209" s="203" t="s">
        <v>291</v>
      </c>
      <c r="AY3209" s="17" t="s">
        <v>272</v>
      </c>
      <c r="BE3209" s="204">
        <f>IF(N3209="základní",J3209,0)</f>
        <v>0</v>
      </c>
      <c r="BF3209" s="204">
        <f>IF(N3209="snížená",J3209,0)</f>
        <v>0</v>
      </c>
      <c r="BG3209" s="204">
        <f>IF(N3209="zákl. přenesená",J3209,0)</f>
        <v>0</v>
      </c>
      <c r="BH3209" s="204">
        <f>IF(N3209="sníž. přenesená",J3209,0)</f>
        <v>0</v>
      </c>
      <c r="BI3209" s="204">
        <f>IF(N3209="nulová",J3209,0)</f>
        <v>0</v>
      </c>
      <c r="BJ3209" s="17" t="s">
        <v>16</v>
      </c>
      <c r="BK3209" s="204">
        <f>ROUND(I3209*H3209,2)</f>
        <v>0</v>
      </c>
      <c r="BL3209" s="17" t="s">
        <v>279</v>
      </c>
      <c r="BM3209" s="203" t="s">
        <v>2817</v>
      </c>
    </row>
    <row r="3210" spans="1:65" s="2" customFormat="1" ht="11.25">
      <c r="A3210" s="34"/>
      <c r="B3210" s="35"/>
      <c r="C3210" s="36"/>
      <c r="D3210" s="205" t="s">
        <v>281</v>
      </c>
      <c r="E3210" s="36"/>
      <c r="F3210" s="206" t="s">
        <v>2818</v>
      </c>
      <c r="G3210" s="36"/>
      <c r="H3210" s="36"/>
      <c r="I3210" s="207"/>
      <c r="J3210" s="36"/>
      <c r="K3210" s="36"/>
      <c r="L3210" s="39"/>
      <c r="M3210" s="208"/>
      <c r="N3210" s="209"/>
      <c r="O3210" s="71"/>
      <c r="P3210" s="71"/>
      <c r="Q3210" s="71"/>
      <c r="R3210" s="71"/>
      <c r="S3210" s="71"/>
      <c r="T3210" s="72"/>
      <c r="U3210" s="34"/>
      <c r="V3210" s="34"/>
      <c r="W3210" s="34"/>
      <c r="X3210" s="34"/>
      <c r="Y3210" s="34"/>
      <c r="Z3210" s="34"/>
      <c r="AA3210" s="34"/>
      <c r="AB3210" s="34"/>
      <c r="AC3210" s="34"/>
      <c r="AD3210" s="34"/>
      <c r="AE3210" s="34"/>
      <c r="AT3210" s="17" t="s">
        <v>281</v>
      </c>
      <c r="AU3210" s="17" t="s">
        <v>291</v>
      </c>
    </row>
    <row r="3211" spans="1:65" s="13" customFormat="1" ht="11.25">
      <c r="B3211" s="210"/>
      <c r="C3211" s="211"/>
      <c r="D3211" s="212" t="s">
        <v>283</v>
      </c>
      <c r="E3211" s="213" t="s">
        <v>1</v>
      </c>
      <c r="F3211" s="214" t="s">
        <v>2819</v>
      </c>
      <c r="G3211" s="211"/>
      <c r="H3211" s="213" t="s">
        <v>1</v>
      </c>
      <c r="I3211" s="215"/>
      <c r="J3211" s="211"/>
      <c r="K3211" s="211"/>
      <c r="L3211" s="216"/>
      <c r="M3211" s="217"/>
      <c r="N3211" s="218"/>
      <c r="O3211" s="218"/>
      <c r="P3211" s="218"/>
      <c r="Q3211" s="218"/>
      <c r="R3211" s="218"/>
      <c r="S3211" s="218"/>
      <c r="T3211" s="219"/>
      <c r="AT3211" s="220" t="s">
        <v>283</v>
      </c>
      <c r="AU3211" s="220" t="s">
        <v>291</v>
      </c>
      <c r="AV3211" s="13" t="s">
        <v>16</v>
      </c>
      <c r="AW3211" s="13" t="s">
        <v>32</v>
      </c>
      <c r="AX3211" s="13" t="s">
        <v>76</v>
      </c>
      <c r="AY3211" s="220" t="s">
        <v>272</v>
      </c>
    </row>
    <row r="3212" spans="1:65" s="14" customFormat="1" ht="11.25">
      <c r="B3212" s="221"/>
      <c r="C3212" s="222"/>
      <c r="D3212" s="212" t="s">
        <v>283</v>
      </c>
      <c r="E3212" s="223" t="s">
        <v>1</v>
      </c>
      <c r="F3212" s="224" t="s">
        <v>2820</v>
      </c>
      <c r="G3212" s="222"/>
      <c r="H3212" s="225">
        <v>53</v>
      </c>
      <c r="I3212" s="226"/>
      <c r="J3212" s="222"/>
      <c r="K3212" s="222"/>
      <c r="L3212" s="227"/>
      <c r="M3212" s="228"/>
      <c r="N3212" s="229"/>
      <c r="O3212" s="229"/>
      <c r="P3212" s="229"/>
      <c r="Q3212" s="229"/>
      <c r="R3212" s="229"/>
      <c r="S3212" s="229"/>
      <c r="T3212" s="230"/>
      <c r="AT3212" s="231" t="s">
        <v>283</v>
      </c>
      <c r="AU3212" s="231" t="s">
        <v>291</v>
      </c>
      <c r="AV3212" s="14" t="s">
        <v>84</v>
      </c>
      <c r="AW3212" s="14" t="s">
        <v>32</v>
      </c>
      <c r="AX3212" s="14" t="s">
        <v>76</v>
      </c>
      <c r="AY3212" s="231" t="s">
        <v>272</v>
      </c>
    </row>
    <row r="3213" spans="1:65" s="2" customFormat="1" ht="24.2" customHeight="1">
      <c r="A3213" s="34"/>
      <c r="B3213" s="35"/>
      <c r="C3213" s="192" t="s">
        <v>2821</v>
      </c>
      <c r="D3213" s="192" t="s">
        <v>274</v>
      </c>
      <c r="E3213" s="193" t="s">
        <v>2822</v>
      </c>
      <c r="F3213" s="194" t="s">
        <v>2823</v>
      </c>
      <c r="G3213" s="195" t="s">
        <v>952</v>
      </c>
      <c r="H3213" s="196">
        <v>55</v>
      </c>
      <c r="I3213" s="197"/>
      <c r="J3213" s="198">
        <f>ROUND(I3213*H3213,2)</f>
        <v>0</v>
      </c>
      <c r="K3213" s="194" t="s">
        <v>278</v>
      </c>
      <c r="L3213" s="39"/>
      <c r="M3213" s="199" t="s">
        <v>1</v>
      </c>
      <c r="N3213" s="200" t="s">
        <v>41</v>
      </c>
      <c r="O3213" s="71"/>
      <c r="P3213" s="201">
        <f>O3213*H3213</f>
        <v>0</v>
      </c>
      <c r="Q3213" s="201">
        <v>0</v>
      </c>
      <c r="R3213" s="201">
        <f>Q3213*H3213</f>
        <v>0</v>
      </c>
      <c r="S3213" s="201">
        <v>2.8000000000000001E-2</v>
      </c>
      <c r="T3213" s="202">
        <f>S3213*H3213</f>
        <v>1.54</v>
      </c>
      <c r="U3213" s="34"/>
      <c r="V3213" s="34"/>
      <c r="W3213" s="34"/>
      <c r="X3213" s="34"/>
      <c r="Y3213" s="34"/>
      <c r="Z3213" s="34"/>
      <c r="AA3213" s="34"/>
      <c r="AB3213" s="34"/>
      <c r="AC3213" s="34"/>
      <c r="AD3213" s="34"/>
      <c r="AE3213" s="34"/>
      <c r="AR3213" s="203" t="s">
        <v>279</v>
      </c>
      <c r="AT3213" s="203" t="s">
        <v>274</v>
      </c>
      <c r="AU3213" s="203" t="s">
        <v>291</v>
      </c>
      <c r="AY3213" s="17" t="s">
        <v>272</v>
      </c>
      <c r="BE3213" s="204">
        <f>IF(N3213="základní",J3213,0)</f>
        <v>0</v>
      </c>
      <c r="BF3213" s="204">
        <f>IF(N3213="snížená",J3213,0)</f>
        <v>0</v>
      </c>
      <c r="BG3213" s="204">
        <f>IF(N3213="zákl. přenesená",J3213,0)</f>
        <v>0</v>
      </c>
      <c r="BH3213" s="204">
        <f>IF(N3213="sníž. přenesená",J3213,0)</f>
        <v>0</v>
      </c>
      <c r="BI3213" s="204">
        <f>IF(N3213="nulová",J3213,0)</f>
        <v>0</v>
      </c>
      <c r="BJ3213" s="17" t="s">
        <v>16</v>
      </c>
      <c r="BK3213" s="204">
        <f>ROUND(I3213*H3213,2)</f>
        <v>0</v>
      </c>
      <c r="BL3213" s="17" t="s">
        <v>279</v>
      </c>
      <c r="BM3213" s="203" t="s">
        <v>2824</v>
      </c>
    </row>
    <row r="3214" spans="1:65" s="2" customFormat="1" ht="11.25">
      <c r="A3214" s="34"/>
      <c r="B3214" s="35"/>
      <c r="C3214" s="36"/>
      <c r="D3214" s="205" t="s">
        <v>281</v>
      </c>
      <c r="E3214" s="36"/>
      <c r="F3214" s="206" t="s">
        <v>2825</v>
      </c>
      <c r="G3214" s="36"/>
      <c r="H3214" s="36"/>
      <c r="I3214" s="207"/>
      <c r="J3214" s="36"/>
      <c r="K3214" s="36"/>
      <c r="L3214" s="39"/>
      <c r="M3214" s="208"/>
      <c r="N3214" s="209"/>
      <c r="O3214" s="71"/>
      <c r="P3214" s="71"/>
      <c r="Q3214" s="71"/>
      <c r="R3214" s="71"/>
      <c r="S3214" s="71"/>
      <c r="T3214" s="72"/>
      <c r="U3214" s="34"/>
      <c r="V3214" s="34"/>
      <c r="W3214" s="34"/>
      <c r="X3214" s="34"/>
      <c r="Y3214" s="34"/>
      <c r="Z3214" s="34"/>
      <c r="AA3214" s="34"/>
      <c r="AB3214" s="34"/>
      <c r="AC3214" s="34"/>
      <c r="AD3214" s="34"/>
      <c r="AE3214" s="34"/>
      <c r="AT3214" s="17" t="s">
        <v>281</v>
      </c>
      <c r="AU3214" s="17" t="s">
        <v>291</v>
      </c>
    </row>
    <row r="3215" spans="1:65" s="13" customFormat="1" ht="11.25">
      <c r="B3215" s="210"/>
      <c r="C3215" s="211"/>
      <c r="D3215" s="212" t="s">
        <v>283</v>
      </c>
      <c r="E3215" s="213" t="s">
        <v>1</v>
      </c>
      <c r="F3215" s="214" t="s">
        <v>2819</v>
      </c>
      <c r="G3215" s="211"/>
      <c r="H3215" s="213" t="s">
        <v>1</v>
      </c>
      <c r="I3215" s="215"/>
      <c r="J3215" s="211"/>
      <c r="K3215" s="211"/>
      <c r="L3215" s="216"/>
      <c r="M3215" s="217"/>
      <c r="N3215" s="218"/>
      <c r="O3215" s="218"/>
      <c r="P3215" s="218"/>
      <c r="Q3215" s="218"/>
      <c r="R3215" s="218"/>
      <c r="S3215" s="218"/>
      <c r="T3215" s="219"/>
      <c r="AT3215" s="220" t="s">
        <v>283</v>
      </c>
      <c r="AU3215" s="220" t="s">
        <v>291</v>
      </c>
      <c r="AV3215" s="13" t="s">
        <v>16</v>
      </c>
      <c r="AW3215" s="13" t="s">
        <v>32</v>
      </c>
      <c r="AX3215" s="13" t="s">
        <v>76</v>
      </c>
      <c r="AY3215" s="220" t="s">
        <v>272</v>
      </c>
    </row>
    <row r="3216" spans="1:65" s="14" customFormat="1" ht="11.25">
      <c r="B3216" s="221"/>
      <c r="C3216" s="222"/>
      <c r="D3216" s="212" t="s">
        <v>283</v>
      </c>
      <c r="E3216" s="223" t="s">
        <v>1</v>
      </c>
      <c r="F3216" s="224" t="s">
        <v>2826</v>
      </c>
      <c r="G3216" s="222"/>
      <c r="H3216" s="225">
        <v>55</v>
      </c>
      <c r="I3216" s="226"/>
      <c r="J3216" s="222"/>
      <c r="K3216" s="222"/>
      <c r="L3216" s="227"/>
      <c r="M3216" s="228"/>
      <c r="N3216" s="229"/>
      <c r="O3216" s="229"/>
      <c r="P3216" s="229"/>
      <c r="Q3216" s="229"/>
      <c r="R3216" s="229"/>
      <c r="S3216" s="229"/>
      <c r="T3216" s="230"/>
      <c r="AT3216" s="231" t="s">
        <v>283</v>
      </c>
      <c r="AU3216" s="231" t="s">
        <v>291</v>
      </c>
      <c r="AV3216" s="14" t="s">
        <v>84</v>
      </c>
      <c r="AW3216" s="14" t="s">
        <v>32</v>
      </c>
      <c r="AX3216" s="14" t="s">
        <v>16</v>
      </c>
      <c r="AY3216" s="231" t="s">
        <v>272</v>
      </c>
    </row>
    <row r="3217" spans="1:65" s="2" customFormat="1" ht="24.2" customHeight="1">
      <c r="A3217" s="34"/>
      <c r="B3217" s="35"/>
      <c r="C3217" s="192" t="s">
        <v>2827</v>
      </c>
      <c r="D3217" s="192" t="s">
        <v>274</v>
      </c>
      <c r="E3217" s="193" t="s">
        <v>2828</v>
      </c>
      <c r="F3217" s="194" t="s">
        <v>2829</v>
      </c>
      <c r="G3217" s="195" t="s">
        <v>952</v>
      </c>
      <c r="H3217" s="196">
        <v>10</v>
      </c>
      <c r="I3217" s="197"/>
      <c r="J3217" s="198">
        <f>ROUND(I3217*H3217,2)</f>
        <v>0</v>
      </c>
      <c r="K3217" s="194" t="s">
        <v>278</v>
      </c>
      <c r="L3217" s="39"/>
      <c r="M3217" s="199" t="s">
        <v>1</v>
      </c>
      <c r="N3217" s="200" t="s">
        <v>41</v>
      </c>
      <c r="O3217" s="71"/>
      <c r="P3217" s="201">
        <f>O3217*H3217</f>
        <v>0</v>
      </c>
      <c r="Q3217" s="201">
        <v>0</v>
      </c>
      <c r="R3217" s="201">
        <f>Q3217*H3217</f>
        <v>0</v>
      </c>
      <c r="S3217" s="201">
        <v>8.1000000000000003E-2</v>
      </c>
      <c r="T3217" s="202">
        <f>S3217*H3217</f>
        <v>0.81</v>
      </c>
      <c r="U3217" s="34"/>
      <c r="V3217" s="34"/>
      <c r="W3217" s="34"/>
      <c r="X3217" s="34"/>
      <c r="Y3217" s="34"/>
      <c r="Z3217" s="34"/>
      <c r="AA3217" s="34"/>
      <c r="AB3217" s="34"/>
      <c r="AC3217" s="34"/>
      <c r="AD3217" s="34"/>
      <c r="AE3217" s="34"/>
      <c r="AR3217" s="203" t="s">
        <v>279</v>
      </c>
      <c r="AT3217" s="203" t="s">
        <v>274</v>
      </c>
      <c r="AU3217" s="203" t="s">
        <v>291</v>
      </c>
      <c r="AY3217" s="17" t="s">
        <v>272</v>
      </c>
      <c r="BE3217" s="204">
        <f>IF(N3217="základní",J3217,0)</f>
        <v>0</v>
      </c>
      <c r="BF3217" s="204">
        <f>IF(N3217="snížená",J3217,0)</f>
        <v>0</v>
      </c>
      <c r="BG3217" s="204">
        <f>IF(N3217="zákl. přenesená",J3217,0)</f>
        <v>0</v>
      </c>
      <c r="BH3217" s="204">
        <f>IF(N3217="sníž. přenesená",J3217,0)</f>
        <v>0</v>
      </c>
      <c r="BI3217" s="204">
        <f>IF(N3217="nulová",J3217,0)</f>
        <v>0</v>
      </c>
      <c r="BJ3217" s="17" t="s">
        <v>16</v>
      </c>
      <c r="BK3217" s="204">
        <f>ROUND(I3217*H3217,2)</f>
        <v>0</v>
      </c>
      <c r="BL3217" s="17" t="s">
        <v>279</v>
      </c>
      <c r="BM3217" s="203" t="s">
        <v>2830</v>
      </c>
    </row>
    <row r="3218" spans="1:65" s="2" customFormat="1" ht="11.25">
      <c r="A3218" s="34"/>
      <c r="B3218" s="35"/>
      <c r="C3218" s="36"/>
      <c r="D3218" s="205" t="s">
        <v>281</v>
      </c>
      <c r="E3218" s="36"/>
      <c r="F3218" s="206" t="s">
        <v>2831</v>
      </c>
      <c r="G3218" s="36"/>
      <c r="H3218" s="36"/>
      <c r="I3218" s="207"/>
      <c r="J3218" s="36"/>
      <c r="K3218" s="36"/>
      <c r="L3218" s="39"/>
      <c r="M3218" s="208"/>
      <c r="N3218" s="209"/>
      <c r="O3218" s="71"/>
      <c r="P3218" s="71"/>
      <c r="Q3218" s="71"/>
      <c r="R3218" s="71"/>
      <c r="S3218" s="71"/>
      <c r="T3218" s="72"/>
      <c r="U3218" s="34"/>
      <c r="V3218" s="34"/>
      <c r="W3218" s="34"/>
      <c r="X3218" s="34"/>
      <c r="Y3218" s="34"/>
      <c r="Z3218" s="34"/>
      <c r="AA3218" s="34"/>
      <c r="AB3218" s="34"/>
      <c r="AC3218" s="34"/>
      <c r="AD3218" s="34"/>
      <c r="AE3218" s="34"/>
      <c r="AT3218" s="17" t="s">
        <v>281</v>
      </c>
      <c r="AU3218" s="17" t="s">
        <v>291</v>
      </c>
    </row>
    <row r="3219" spans="1:65" s="13" customFormat="1" ht="11.25">
      <c r="B3219" s="210"/>
      <c r="C3219" s="211"/>
      <c r="D3219" s="212" t="s">
        <v>283</v>
      </c>
      <c r="E3219" s="213" t="s">
        <v>1</v>
      </c>
      <c r="F3219" s="214" t="s">
        <v>2819</v>
      </c>
      <c r="G3219" s="211"/>
      <c r="H3219" s="213" t="s">
        <v>1</v>
      </c>
      <c r="I3219" s="215"/>
      <c r="J3219" s="211"/>
      <c r="K3219" s="211"/>
      <c r="L3219" s="216"/>
      <c r="M3219" s="217"/>
      <c r="N3219" s="218"/>
      <c r="O3219" s="218"/>
      <c r="P3219" s="218"/>
      <c r="Q3219" s="218"/>
      <c r="R3219" s="218"/>
      <c r="S3219" s="218"/>
      <c r="T3219" s="219"/>
      <c r="AT3219" s="220" t="s">
        <v>283</v>
      </c>
      <c r="AU3219" s="220" t="s">
        <v>291</v>
      </c>
      <c r="AV3219" s="13" t="s">
        <v>16</v>
      </c>
      <c r="AW3219" s="13" t="s">
        <v>32</v>
      </c>
      <c r="AX3219" s="13" t="s">
        <v>76</v>
      </c>
      <c r="AY3219" s="220" t="s">
        <v>272</v>
      </c>
    </row>
    <row r="3220" spans="1:65" s="14" customFormat="1" ht="11.25">
      <c r="B3220" s="221"/>
      <c r="C3220" s="222"/>
      <c r="D3220" s="212" t="s">
        <v>283</v>
      </c>
      <c r="E3220" s="223" t="s">
        <v>1</v>
      </c>
      <c r="F3220" s="224" t="s">
        <v>2832</v>
      </c>
      <c r="G3220" s="222"/>
      <c r="H3220" s="225">
        <v>10</v>
      </c>
      <c r="I3220" s="226"/>
      <c r="J3220" s="222"/>
      <c r="K3220" s="222"/>
      <c r="L3220" s="227"/>
      <c r="M3220" s="228"/>
      <c r="N3220" s="229"/>
      <c r="O3220" s="229"/>
      <c r="P3220" s="229"/>
      <c r="Q3220" s="229"/>
      <c r="R3220" s="229"/>
      <c r="S3220" s="229"/>
      <c r="T3220" s="230"/>
      <c r="AT3220" s="231" t="s">
        <v>283</v>
      </c>
      <c r="AU3220" s="231" t="s">
        <v>291</v>
      </c>
      <c r="AV3220" s="14" t="s">
        <v>84</v>
      </c>
      <c r="AW3220" s="14" t="s">
        <v>32</v>
      </c>
      <c r="AX3220" s="14" t="s">
        <v>76</v>
      </c>
      <c r="AY3220" s="231" t="s">
        <v>272</v>
      </c>
    </row>
    <row r="3221" spans="1:65" s="2" customFormat="1" ht="24.2" customHeight="1">
      <c r="A3221" s="34"/>
      <c r="B3221" s="35"/>
      <c r="C3221" s="192" t="s">
        <v>2833</v>
      </c>
      <c r="D3221" s="192" t="s">
        <v>274</v>
      </c>
      <c r="E3221" s="193" t="s">
        <v>2834</v>
      </c>
      <c r="F3221" s="194" t="s">
        <v>2835</v>
      </c>
      <c r="G3221" s="195" t="s">
        <v>952</v>
      </c>
      <c r="H3221" s="196">
        <v>40</v>
      </c>
      <c r="I3221" s="197"/>
      <c r="J3221" s="198">
        <f>ROUND(I3221*H3221,2)</f>
        <v>0</v>
      </c>
      <c r="K3221" s="194" t="s">
        <v>278</v>
      </c>
      <c r="L3221" s="39"/>
      <c r="M3221" s="199" t="s">
        <v>1</v>
      </c>
      <c r="N3221" s="200" t="s">
        <v>41</v>
      </c>
      <c r="O3221" s="71"/>
      <c r="P3221" s="201">
        <f>O3221*H3221</f>
        <v>0</v>
      </c>
      <c r="Q3221" s="201">
        <v>0</v>
      </c>
      <c r="R3221" s="201">
        <f>Q3221*H3221</f>
        <v>0</v>
      </c>
      <c r="S3221" s="201">
        <v>7.6999999999999999E-2</v>
      </c>
      <c r="T3221" s="202">
        <f>S3221*H3221</f>
        <v>3.08</v>
      </c>
      <c r="U3221" s="34"/>
      <c r="V3221" s="34"/>
      <c r="W3221" s="34"/>
      <c r="X3221" s="34"/>
      <c r="Y3221" s="34"/>
      <c r="Z3221" s="34"/>
      <c r="AA3221" s="34"/>
      <c r="AB3221" s="34"/>
      <c r="AC3221" s="34"/>
      <c r="AD3221" s="34"/>
      <c r="AE3221" s="34"/>
      <c r="AR3221" s="203" t="s">
        <v>279</v>
      </c>
      <c r="AT3221" s="203" t="s">
        <v>274</v>
      </c>
      <c r="AU3221" s="203" t="s">
        <v>291</v>
      </c>
      <c r="AY3221" s="17" t="s">
        <v>272</v>
      </c>
      <c r="BE3221" s="204">
        <f>IF(N3221="základní",J3221,0)</f>
        <v>0</v>
      </c>
      <c r="BF3221" s="204">
        <f>IF(N3221="snížená",J3221,0)</f>
        <v>0</v>
      </c>
      <c r="BG3221" s="204">
        <f>IF(N3221="zákl. přenesená",J3221,0)</f>
        <v>0</v>
      </c>
      <c r="BH3221" s="204">
        <f>IF(N3221="sníž. přenesená",J3221,0)</f>
        <v>0</v>
      </c>
      <c r="BI3221" s="204">
        <f>IF(N3221="nulová",J3221,0)</f>
        <v>0</v>
      </c>
      <c r="BJ3221" s="17" t="s">
        <v>16</v>
      </c>
      <c r="BK3221" s="204">
        <f>ROUND(I3221*H3221,2)</f>
        <v>0</v>
      </c>
      <c r="BL3221" s="17" t="s">
        <v>279</v>
      </c>
      <c r="BM3221" s="203" t="s">
        <v>2836</v>
      </c>
    </row>
    <row r="3222" spans="1:65" s="2" customFormat="1" ht="11.25">
      <c r="A3222" s="34"/>
      <c r="B3222" s="35"/>
      <c r="C3222" s="36"/>
      <c r="D3222" s="205" t="s">
        <v>281</v>
      </c>
      <c r="E3222" s="36"/>
      <c r="F3222" s="206" t="s">
        <v>2837</v>
      </c>
      <c r="G3222" s="36"/>
      <c r="H3222" s="36"/>
      <c r="I3222" s="207"/>
      <c r="J3222" s="36"/>
      <c r="K3222" s="36"/>
      <c r="L3222" s="39"/>
      <c r="M3222" s="208"/>
      <c r="N3222" s="209"/>
      <c r="O3222" s="71"/>
      <c r="P3222" s="71"/>
      <c r="Q3222" s="71"/>
      <c r="R3222" s="71"/>
      <c r="S3222" s="71"/>
      <c r="T3222" s="72"/>
      <c r="U3222" s="34"/>
      <c r="V3222" s="34"/>
      <c r="W3222" s="34"/>
      <c r="X3222" s="34"/>
      <c r="Y3222" s="34"/>
      <c r="Z3222" s="34"/>
      <c r="AA3222" s="34"/>
      <c r="AB3222" s="34"/>
      <c r="AC3222" s="34"/>
      <c r="AD3222" s="34"/>
      <c r="AE3222" s="34"/>
      <c r="AT3222" s="17" t="s">
        <v>281</v>
      </c>
      <c r="AU3222" s="17" t="s">
        <v>291</v>
      </c>
    </row>
    <row r="3223" spans="1:65" s="13" customFormat="1" ht="11.25">
      <c r="B3223" s="210"/>
      <c r="C3223" s="211"/>
      <c r="D3223" s="212" t="s">
        <v>283</v>
      </c>
      <c r="E3223" s="213" t="s">
        <v>1</v>
      </c>
      <c r="F3223" s="214" t="s">
        <v>2819</v>
      </c>
      <c r="G3223" s="211"/>
      <c r="H3223" s="213" t="s">
        <v>1</v>
      </c>
      <c r="I3223" s="215"/>
      <c r="J3223" s="211"/>
      <c r="K3223" s="211"/>
      <c r="L3223" s="216"/>
      <c r="M3223" s="217"/>
      <c r="N3223" s="218"/>
      <c r="O3223" s="218"/>
      <c r="P3223" s="218"/>
      <c r="Q3223" s="218"/>
      <c r="R3223" s="218"/>
      <c r="S3223" s="218"/>
      <c r="T3223" s="219"/>
      <c r="AT3223" s="220" t="s">
        <v>283</v>
      </c>
      <c r="AU3223" s="220" t="s">
        <v>291</v>
      </c>
      <c r="AV3223" s="13" t="s">
        <v>16</v>
      </c>
      <c r="AW3223" s="13" t="s">
        <v>32</v>
      </c>
      <c r="AX3223" s="13" t="s">
        <v>76</v>
      </c>
      <c r="AY3223" s="220" t="s">
        <v>272</v>
      </c>
    </row>
    <row r="3224" spans="1:65" s="14" customFormat="1" ht="11.25">
      <c r="B3224" s="221"/>
      <c r="C3224" s="222"/>
      <c r="D3224" s="212" t="s">
        <v>283</v>
      </c>
      <c r="E3224" s="223" t="s">
        <v>1</v>
      </c>
      <c r="F3224" s="224" t="s">
        <v>2838</v>
      </c>
      <c r="G3224" s="222"/>
      <c r="H3224" s="225">
        <v>40</v>
      </c>
      <c r="I3224" s="226"/>
      <c r="J3224" s="222"/>
      <c r="K3224" s="222"/>
      <c r="L3224" s="227"/>
      <c r="M3224" s="228"/>
      <c r="N3224" s="229"/>
      <c r="O3224" s="229"/>
      <c r="P3224" s="229"/>
      <c r="Q3224" s="229"/>
      <c r="R3224" s="229"/>
      <c r="S3224" s="229"/>
      <c r="T3224" s="230"/>
      <c r="AT3224" s="231" t="s">
        <v>283</v>
      </c>
      <c r="AU3224" s="231" t="s">
        <v>291</v>
      </c>
      <c r="AV3224" s="14" t="s">
        <v>84</v>
      </c>
      <c r="AW3224" s="14" t="s">
        <v>32</v>
      </c>
      <c r="AX3224" s="14" t="s">
        <v>16</v>
      </c>
      <c r="AY3224" s="231" t="s">
        <v>272</v>
      </c>
    </row>
    <row r="3225" spans="1:65" s="2" customFormat="1" ht="24.2" customHeight="1">
      <c r="A3225" s="34"/>
      <c r="B3225" s="35"/>
      <c r="C3225" s="192" t="s">
        <v>2839</v>
      </c>
      <c r="D3225" s="192" t="s">
        <v>274</v>
      </c>
      <c r="E3225" s="193" t="s">
        <v>2840</v>
      </c>
      <c r="F3225" s="194" t="s">
        <v>2841</v>
      </c>
      <c r="G3225" s="195" t="s">
        <v>952</v>
      </c>
      <c r="H3225" s="196">
        <v>5</v>
      </c>
      <c r="I3225" s="197"/>
      <c r="J3225" s="198">
        <f>ROUND(I3225*H3225,2)</f>
        <v>0</v>
      </c>
      <c r="K3225" s="194" t="s">
        <v>278</v>
      </c>
      <c r="L3225" s="39"/>
      <c r="M3225" s="199" t="s">
        <v>1</v>
      </c>
      <c r="N3225" s="200" t="s">
        <v>41</v>
      </c>
      <c r="O3225" s="71"/>
      <c r="P3225" s="201">
        <f>O3225*H3225</f>
        <v>0</v>
      </c>
      <c r="Q3225" s="201">
        <v>0</v>
      </c>
      <c r="R3225" s="201">
        <f>Q3225*H3225</f>
        <v>0</v>
      </c>
      <c r="S3225" s="201">
        <v>0.23100000000000001</v>
      </c>
      <c r="T3225" s="202">
        <f>S3225*H3225</f>
        <v>1.155</v>
      </c>
      <c r="U3225" s="34"/>
      <c r="V3225" s="34"/>
      <c r="W3225" s="34"/>
      <c r="X3225" s="34"/>
      <c r="Y3225" s="34"/>
      <c r="Z3225" s="34"/>
      <c r="AA3225" s="34"/>
      <c r="AB3225" s="34"/>
      <c r="AC3225" s="34"/>
      <c r="AD3225" s="34"/>
      <c r="AE3225" s="34"/>
      <c r="AR3225" s="203" t="s">
        <v>279</v>
      </c>
      <c r="AT3225" s="203" t="s">
        <v>274</v>
      </c>
      <c r="AU3225" s="203" t="s">
        <v>291</v>
      </c>
      <c r="AY3225" s="17" t="s">
        <v>272</v>
      </c>
      <c r="BE3225" s="204">
        <f>IF(N3225="základní",J3225,0)</f>
        <v>0</v>
      </c>
      <c r="BF3225" s="204">
        <f>IF(N3225="snížená",J3225,0)</f>
        <v>0</v>
      </c>
      <c r="BG3225" s="204">
        <f>IF(N3225="zákl. přenesená",J3225,0)</f>
        <v>0</v>
      </c>
      <c r="BH3225" s="204">
        <f>IF(N3225="sníž. přenesená",J3225,0)</f>
        <v>0</v>
      </c>
      <c r="BI3225" s="204">
        <f>IF(N3225="nulová",J3225,0)</f>
        <v>0</v>
      </c>
      <c r="BJ3225" s="17" t="s">
        <v>16</v>
      </c>
      <c r="BK3225" s="204">
        <f>ROUND(I3225*H3225,2)</f>
        <v>0</v>
      </c>
      <c r="BL3225" s="17" t="s">
        <v>279</v>
      </c>
      <c r="BM3225" s="203" t="s">
        <v>2842</v>
      </c>
    </row>
    <row r="3226" spans="1:65" s="2" customFormat="1" ht="11.25">
      <c r="A3226" s="34"/>
      <c r="B3226" s="35"/>
      <c r="C3226" s="36"/>
      <c r="D3226" s="205" t="s">
        <v>281</v>
      </c>
      <c r="E3226" s="36"/>
      <c r="F3226" s="206" t="s">
        <v>2843</v>
      </c>
      <c r="G3226" s="36"/>
      <c r="H3226" s="36"/>
      <c r="I3226" s="207"/>
      <c r="J3226" s="36"/>
      <c r="K3226" s="36"/>
      <c r="L3226" s="39"/>
      <c r="M3226" s="208"/>
      <c r="N3226" s="209"/>
      <c r="O3226" s="71"/>
      <c r="P3226" s="71"/>
      <c r="Q3226" s="71"/>
      <c r="R3226" s="71"/>
      <c r="S3226" s="71"/>
      <c r="T3226" s="72"/>
      <c r="U3226" s="34"/>
      <c r="V3226" s="34"/>
      <c r="W3226" s="34"/>
      <c r="X3226" s="34"/>
      <c r="Y3226" s="34"/>
      <c r="Z3226" s="34"/>
      <c r="AA3226" s="34"/>
      <c r="AB3226" s="34"/>
      <c r="AC3226" s="34"/>
      <c r="AD3226" s="34"/>
      <c r="AE3226" s="34"/>
      <c r="AT3226" s="17" t="s">
        <v>281</v>
      </c>
      <c r="AU3226" s="17" t="s">
        <v>291</v>
      </c>
    </row>
    <row r="3227" spans="1:65" s="13" customFormat="1" ht="11.25">
      <c r="B3227" s="210"/>
      <c r="C3227" s="211"/>
      <c r="D3227" s="212" t="s">
        <v>283</v>
      </c>
      <c r="E3227" s="213" t="s">
        <v>1</v>
      </c>
      <c r="F3227" s="214" t="s">
        <v>2819</v>
      </c>
      <c r="G3227" s="211"/>
      <c r="H3227" s="213" t="s">
        <v>1</v>
      </c>
      <c r="I3227" s="215"/>
      <c r="J3227" s="211"/>
      <c r="K3227" s="211"/>
      <c r="L3227" s="216"/>
      <c r="M3227" s="217"/>
      <c r="N3227" s="218"/>
      <c r="O3227" s="218"/>
      <c r="P3227" s="218"/>
      <c r="Q3227" s="218"/>
      <c r="R3227" s="218"/>
      <c r="S3227" s="218"/>
      <c r="T3227" s="219"/>
      <c r="AT3227" s="220" t="s">
        <v>283</v>
      </c>
      <c r="AU3227" s="220" t="s">
        <v>291</v>
      </c>
      <c r="AV3227" s="13" t="s">
        <v>16</v>
      </c>
      <c r="AW3227" s="13" t="s">
        <v>32</v>
      </c>
      <c r="AX3227" s="13" t="s">
        <v>76</v>
      </c>
      <c r="AY3227" s="220" t="s">
        <v>272</v>
      </c>
    </row>
    <row r="3228" spans="1:65" s="14" customFormat="1" ht="11.25">
      <c r="B3228" s="221"/>
      <c r="C3228" s="222"/>
      <c r="D3228" s="212" t="s">
        <v>283</v>
      </c>
      <c r="E3228" s="223" t="s">
        <v>1</v>
      </c>
      <c r="F3228" s="224" t="s">
        <v>2844</v>
      </c>
      <c r="G3228" s="222"/>
      <c r="H3228" s="225">
        <v>5</v>
      </c>
      <c r="I3228" s="226"/>
      <c r="J3228" s="222"/>
      <c r="K3228" s="222"/>
      <c r="L3228" s="227"/>
      <c r="M3228" s="228"/>
      <c r="N3228" s="229"/>
      <c r="O3228" s="229"/>
      <c r="P3228" s="229"/>
      <c r="Q3228" s="229"/>
      <c r="R3228" s="229"/>
      <c r="S3228" s="229"/>
      <c r="T3228" s="230"/>
      <c r="AT3228" s="231" t="s">
        <v>283</v>
      </c>
      <c r="AU3228" s="231" t="s">
        <v>291</v>
      </c>
      <c r="AV3228" s="14" t="s">
        <v>84</v>
      </c>
      <c r="AW3228" s="14" t="s">
        <v>32</v>
      </c>
      <c r="AX3228" s="14" t="s">
        <v>76</v>
      </c>
      <c r="AY3228" s="231" t="s">
        <v>272</v>
      </c>
    </row>
    <row r="3229" spans="1:65" s="2" customFormat="1" ht="24.2" customHeight="1">
      <c r="A3229" s="34"/>
      <c r="B3229" s="35"/>
      <c r="C3229" s="192" t="s">
        <v>2845</v>
      </c>
      <c r="D3229" s="192" t="s">
        <v>274</v>
      </c>
      <c r="E3229" s="193" t="s">
        <v>2846</v>
      </c>
      <c r="F3229" s="194" t="s">
        <v>2847</v>
      </c>
      <c r="G3229" s="195" t="s">
        <v>952</v>
      </c>
      <c r="H3229" s="196">
        <v>3</v>
      </c>
      <c r="I3229" s="197"/>
      <c r="J3229" s="198">
        <f>ROUND(I3229*H3229,2)</f>
        <v>0</v>
      </c>
      <c r="K3229" s="194" t="s">
        <v>278</v>
      </c>
      <c r="L3229" s="39"/>
      <c r="M3229" s="199" t="s">
        <v>1</v>
      </c>
      <c r="N3229" s="200" t="s">
        <v>41</v>
      </c>
      <c r="O3229" s="71"/>
      <c r="P3229" s="201">
        <f>O3229*H3229</f>
        <v>0</v>
      </c>
      <c r="Q3229" s="201">
        <v>0</v>
      </c>
      <c r="R3229" s="201">
        <f>Q3229*H3229</f>
        <v>0</v>
      </c>
      <c r="S3229" s="201">
        <v>0.308</v>
      </c>
      <c r="T3229" s="202">
        <f>S3229*H3229</f>
        <v>0.92399999999999993</v>
      </c>
      <c r="U3229" s="34"/>
      <c r="V3229" s="34"/>
      <c r="W3229" s="34"/>
      <c r="X3229" s="34"/>
      <c r="Y3229" s="34"/>
      <c r="Z3229" s="34"/>
      <c r="AA3229" s="34"/>
      <c r="AB3229" s="34"/>
      <c r="AC3229" s="34"/>
      <c r="AD3229" s="34"/>
      <c r="AE3229" s="34"/>
      <c r="AR3229" s="203" t="s">
        <v>279</v>
      </c>
      <c r="AT3229" s="203" t="s">
        <v>274</v>
      </c>
      <c r="AU3229" s="203" t="s">
        <v>291</v>
      </c>
      <c r="AY3229" s="17" t="s">
        <v>272</v>
      </c>
      <c r="BE3229" s="204">
        <f>IF(N3229="základní",J3229,0)</f>
        <v>0</v>
      </c>
      <c r="BF3229" s="204">
        <f>IF(N3229="snížená",J3229,0)</f>
        <v>0</v>
      </c>
      <c r="BG3229" s="204">
        <f>IF(N3229="zákl. přenesená",J3229,0)</f>
        <v>0</v>
      </c>
      <c r="BH3229" s="204">
        <f>IF(N3229="sníž. přenesená",J3229,0)</f>
        <v>0</v>
      </c>
      <c r="BI3229" s="204">
        <f>IF(N3229="nulová",J3229,0)</f>
        <v>0</v>
      </c>
      <c r="BJ3229" s="17" t="s">
        <v>16</v>
      </c>
      <c r="BK3229" s="204">
        <f>ROUND(I3229*H3229,2)</f>
        <v>0</v>
      </c>
      <c r="BL3229" s="17" t="s">
        <v>279</v>
      </c>
      <c r="BM3229" s="203" t="s">
        <v>2848</v>
      </c>
    </row>
    <row r="3230" spans="1:65" s="2" customFormat="1" ht="11.25">
      <c r="A3230" s="34"/>
      <c r="B3230" s="35"/>
      <c r="C3230" s="36"/>
      <c r="D3230" s="205" t="s">
        <v>281</v>
      </c>
      <c r="E3230" s="36"/>
      <c r="F3230" s="206" t="s">
        <v>2849</v>
      </c>
      <c r="G3230" s="36"/>
      <c r="H3230" s="36"/>
      <c r="I3230" s="207"/>
      <c r="J3230" s="36"/>
      <c r="K3230" s="36"/>
      <c r="L3230" s="39"/>
      <c r="M3230" s="208"/>
      <c r="N3230" s="209"/>
      <c r="O3230" s="71"/>
      <c r="P3230" s="71"/>
      <c r="Q3230" s="71"/>
      <c r="R3230" s="71"/>
      <c r="S3230" s="71"/>
      <c r="T3230" s="72"/>
      <c r="U3230" s="34"/>
      <c r="V3230" s="34"/>
      <c r="W3230" s="34"/>
      <c r="X3230" s="34"/>
      <c r="Y3230" s="34"/>
      <c r="Z3230" s="34"/>
      <c r="AA3230" s="34"/>
      <c r="AB3230" s="34"/>
      <c r="AC3230" s="34"/>
      <c r="AD3230" s="34"/>
      <c r="AE3230" s="34"/>
      <c r="AT3230" s="17" t="s">
        <v>281</v>
      </c>
      <c r="AU3230" s="17" t="s">
        <v>291</v>
      </c>
    </row>
    <row r="3231" spans="1:65" s="13" customFormat="1" ht="11.25">
      <c r="B3231" s="210"/>
      <c r="C3231" s="211"/>
      <c r="D3231" s="212" t="s">
        <v>283</v>
      </c>
      <c r="E3231" s="213" t="s">
        <v>1</v>
      </c>
      <c r="F3231" s="214" t="s">
        <v>2819</v>
      </c>
      <c r="G3231" s="211"/>
      <c r="H3231" s="213" t="s">
        <v>1</v>
      </c>
      <c r="I3231" s="215"/>
      <c r="J3231" s="211"/>
      <c r="K3231" s="211"/>
      <c r="L3231" s="216"/>
      <c r="M3231" s="217"/>
      <c r="N3231" s="218"/>
      <c r="O3231" s="218"/>
      <c r="P3231" s="218"/>
      <c r="Q3231" s="218"/>
      <c r="R3231" s="218"/>
      <c r="S3231" s="218"/>
      <c r="T3231" s="219"/>
      <c r="AT3231" s="220" t="s">
        <v>283</v>
      </c>
      <c r="AU3231" s="220" t="s">
        <v>291</v>
      </c>
      <c r="AV3231" s="13" t="s">
        <v>16</v>
      </c>
      <c r="AW3231" s="13" t="s">
        <v>32</v>
      </c>
      <c r="AX3231" s="13" t="s">
        <v>76</v>
      </c>
      <c r="AY3231" s="220" t="s">
        <v>272</v>
      </c>
    </row>
    <row r="3232" spans="1:65" s="14" customFormat="1" ht="11.25">
      <c r="B3232" s="221"/>
      <c r="C3232" s="222"/>
      <c r="D3232" s="212" t="s">
        <v>283</v>
      </c>
      <c r="E3232" s="223" t="s">
        <v>1</v>
      </c>
      <c r="F3232" s="224" t="s">
        <v>2850</v>
      </c>
      <c r="G3232" s="222"/>
      <c r="H3232" s="225">
        <v>3</v>
      </c>
      <c r="I3232" s="226"/>
      <c r="J3232" s="222"/>
      <c r="K3232" s="222"/>
      <c r="L3232" s="227"/>
      <c r="M3232" s="228"/>
      <c r="N3232" s="229"/>
      <c r="O3232" s="229"/>
      <c r="P3232" s="229"/>
      <c r="Q3232" s="229"/>
      <c r="R3232" s="229"/>
      <c r="S3232" s="229"/>
      <c r="T3232" s="230"/>
      <c r="AT3232" s="231" t="s">
        <v>283</v>
      </c>
      <c r="AU3232" s="231" t="s">
        <v>291</v>
      </c>
      <c r="AV3232" s="14" t="s">
        <v>84</v>
      </c>
      <c r="AW3232" s="14" t="s">
        <v>32</v>
      </c>
      <c r="AX3232" s="14" t="s">
        <v>76</v>
      </c>
      <c r="AY3232" s="231" t="s">
        <v>272</v>
      </c>
    </row>
    <row r="3233" spans="1:65" s="2" customFormat="1" ht="24.2" customHeight="1">
      <c r="A3233" s="34"/>
      <c r="B3233" s="35"/>
      <c r="C3233" s="192" t="s">
        <v>2851</v>
      </c>
      <c r="D3233" s="192" t="s">
        <v>274</v>
      </c>
      <c r="E3233" s="193" t="s">
        <v>2852</v>
      </c>
      <c r="F3233" s="194" t="s">
        <v>2853</v>
      </c>
      <c r="G3233" s="195" t="s">
        <v>156</v>
      </c>
      <c r="H3233" s="196">
        <v>20.13</v>
      </c>
      <c r="I3233" s="197"/>
      <c r="J3233" s="198">
        <f>ROUND(I3233*H3233,2)</f>
        <v>0</v>
      </c>
      <c r="K3233" s="194" t="s">
        <v>278</v>
      </c>
      <c r="L3233" s="39"/>
      <c r="M3233" s="199" t="s">
        <v>1</v>
      </c>
      <c r="N3233" s="200" t="s">
        <v>41</v>
      </c>
      <c r="O3233" s="71"/>
      <c r="P3233" s="201">
        <f>O3233*H3233</f>
        <v>0</v>
      </c>
      <c r="Q3233" s="201">
        <v>0</v>
      </c>
      <c r="R3233" s="201">
        <f>Q3233*H3233</f>
        <v>0</v>
      </c>
      <c r="S3233" s="201">
        <v>0.29299999999999998</v>
      </c>
      <c r="T3233" s="202">
        <f>S3233*H3233</f>
        <v>5.8980899999999989</v>
      </c>
      <c r="U3233" s="34"/>
      <c r="V3233" s="34"/>
      <c r="W3233" s="34"/>
      <c r="X3233" s="34"/>
      <c r="Y3233" s="34"/>
      <c r="Z3233" s="34"/>
      <c r="AA3233" s="34"/>
      <c r="AB3233" s="34"/>
      <c r="AC3233" s="34"/>
      <c r="AD3233" s="34"/>
      <c r="AE3233" s="34"/>
      <c r="AR3233" s="203" t="s">
        <v>279</v>
      </c>
      <c r="AT3233" s="203" t="s">
        <v>274</v>
      </c>
      <c r="AU3233" s="203" t="s">
        <v>291</v>
      </c>
      <c r="AY3233" s="17" t="s">
        <v>272</v>
      </c>
      <c r="BE3233" s="204">
        <f>IF(N3233="základní",J3233,0)</f>
        <v>0</v>
      </c>
      <c r="BF3233" s="204">
        <f>IF(N3233="snížená",J3233,0)</f>
        <v>0</v>
      </c>
      <c r="BG3233" s="204">
        <f>IF(N3233="zákl. přenesená",J3233,0)</f>
        <v>0</v>
      </c>
      <c r="BH3233" s="204">
        <f>IF(N3233="sníž. přenesená",J3233,0)</f>
        <v>0</v>
      </c>
      <c r="BI3233" s="204">
        <f>IF(N3233="nulová",J3233,0)</f>
        <v>0</v>
      </c>
      <c r="BJ3233" s="17" t="s">
        <v>16</v>
      </c>
      <c r="BK3233" s="204">
        <f>ROUND(I3233*H3233,2)</f>
        <v>0</v>
      </c>
      <c r="BL3233" s="17" t="s">
        <v>279</v>
      </c>
      <c r="BM3233" s="203" t="s">
        <v>2854</v>
      </c>
    </row>
    <row r="3234" spans="1:65" s="2" customFormat="1" ht="11.25">
      <c r="A3234" s="34"/>
      <c r="B3234" s="35"/>
      <c r="C3234" s="36"/>
      <c r="D3234" s="205" t="s">
        <v>281</v>
      </c>
      <c r="E3234" s="36"/>
      <c r="F3234" s="206" t="s">
        <v>2855</v>
      </c>
      <c r="G3234" s="36"/>
      <c r="H3234" s="36"/>
      <c r="I3234" s="207"/>
      <c r="J3234" s="36"/>
      <c r="K3234" s="36"/>
      <c r="L3234" s="39"/>
      <c r="M3234" s="208"/>
      <c r="N3234" s="209"/>
      <c r="O3234" s="71"/>
      <c r="P3234" s="71"/>
      <c r="Q3234" s="71"/>
      <c r="R3234" s="71"/>
      <c r="S3234" s="71"/>
      <c r="T3234" s="72"/>
      <c r="U3234" s="34"/>
      <c r="V3234" s="34"/>
      <c r="W3234" s="34"/>
      <c r="X3234" s="34"/>
      <c r="Y3234" s="34"/>
      <c r="Z3234" s="34"/>
      <c r="AA3234" s="34"/>
      <c r="AB3234" s="34"/>
      <c r="AC3234" s="34"/>
      <c r="AD3234" s="34"/>
      <c r="AE3234" s="34"/>
      <c r="AT3234" s="17" t="s">
        <v>281</v>
      </c>
      <c r="AU3234" s="17" t="s">
        <v>291</v>
      </c>
    </row>
    <row r="3235" spans="1:65" s="14" customFormat="1" ht="11.25">
      <c r="B3235" s="221"/>
      <c r="C3235" s="222"/>
      <c r="D3235" s="212" t="s">
        <v>283</v>
      </c>
      <c r="E3235" s="223" t="s">
        <v>1</v>
      </c>
      <c r="F3235" s="224" t="s">
        <v>2856</v>
      </c>
      <c r="G3235" s="222"/>
      <c r="H3235" s="225">
        <v>10.130000000000001</v>
      </c>
      <c r="I3235" s="226"/>
      <c r="J3235" s="222"/>
      <c r="K3235" s="222"/>
      <c r="L3235" s="227"/>
      <c r="M3235" s="228"/>
      <c r="N3235" s="229"/>
      <c r="O3235" s="229"/>
      <c r="P3235" s="229"/>
      <c r="Q3235" s="229"/>
      <c r="R3235" s="229"/>
      <c r="S3235" s="229"/>
      <c r="T3235" s="230"/>
      <c r="AT3235" s="231" t="s">
        <v>283</v>
      </c>
      <c r="AU3235" s="231" t="s">
        <v>291</v>
      </c>
      <c r="AV3235" s="14" t="s">
        <v>84</v>
      </c>
      <c r="AW3235" s="14" t="s">
        <v>32</v>
      </c>
      <c r="AX3235" s="14" t="s">
        <v>76</v>
      </c>
      <c r="AY3235" s="231" t="s">
        <v>272</v>
      </c>
    </row>
    <row r="3236" spans="1:65" s="14" customFormat="1" ht="11.25">
      <c r="B3236" s="221"/>
      <c r="C3236" s="222"/>
      <c r="D3236" s="212" t="s">
        <v>283</v>
      </c>
      <c r="E3236" s="223" t="s">
        <v>1</v>
      </c>
      <c r="F3236" s="224" t="s">
        <v>2857</v>
      </c>
      <c r="G3236" s="222"/>
      <c r="H3236" s="225">
        <v>10</v>
      </c>
      <c r="I3236" s="226"/>
      <c r="J3236" s="222"/>
      <c r="K3236" s="222"/>
      <c r="L3236" s="227"/>
      <c r="M3236" s="228"/>
      <c r="N3236" s="229"/>
      <c r="O3236" s="229"/>
      <c r="P3236" s="229"/>
      <c r="Q3236" s="229"/>
      <c r="R3236" s="229"/>
      <c r="S3236" s="229"/>
      <c r="T3236" s="230"/>
      <c r="AT3236" s="231" t="s">
        <v>283</v>
      </c>
      <c r="AU3236" s="231" t="s">
        <v>291</v>
      </c>
      <c r="AV3236" s="14" t="s">
        <v>84</v>
      </c>
      <c r="AW3236" s="14" t="s">
        <v>32</v>
      </c>
      <c r="AX3236" s="14" t="s">
        <v>76</v>
      </c>
      <c r="AY3236" s="231" t="s">
        <v>272</v>
      </c>
    </row>
    <row r="3237" spans="1:65" s="2" customFormat="1" ht="24.2" customHeight="1">
      <c r="A3237" s="34"/>
      <c r="B3237" s="35"/>
      <c r="C3237" s="192" t="s">
        <v>2858</v>
      </c>
      <c r="D3237" s="192" t="s">
        <v>274</v>
      </c>
      <c r="E3237" s="193" t="s">
        <v>2859</v>
      </c>
      <c r="F3237" s="194" t="s">
        <v>2860</v>
      </c>
      <c r="G3237" s="195" t="s">
        <v>277</v>
      </c>
      <c r="H3237" s="196">
        <v>2.738</v>
      </c>
      <c r="I3237" s="197"/>
      <c r="J3237" s="198">
        <f>ROUND(I3237*H3237,2)</f>
        <v>0</v>
      </c>
      <c r="K3237" s="194" t="s">
        <v>278</v>
      </c>
      <c r="L3237" s="39"/>
      <c r="M3237" s="199" t="s">
        <v>1</v>
      </c>
      <c r="N3237" s="200" t="s">
        <v>41</v>
      </c>
      <c r="O3237" s="71"/>
      <c r="P3237" s="201">
        <f>O3237*H3237</f>
        <v>0</v>
      </c>
      <c r="Q3237" s="201">
        <v>0</v>
      </c>
      <c r="R3237" s="201">
        <f>Q3237*H3237</f>
        <v>0</v>
      </c>
      <c r="S3237" s="201">
        <v>1.95</v>
      </c>
      <c r="T3237" s="202">
        <f>S3237*H3237</f>
        <v>5.3391000000000002</v>
      </c>
      <c r="U3237" s="34"/>
      <c r="V3237" s="34"/>
      <c r="W3237" s="34"/>
      <c r="X3237" s="34"/>
      <c r="Y3237" s="34"/>
      <c r="Z3237" s="34"/>
      <c r="AA3237" s="34"/>
      <c r="AB3237" s="34"/>
      <c r="AC3237" s="34"/>
      <c r="AD3237" s="34"/>
      <c r="AE3237" s="34"/>
      <c r="AR3237" s="203" t="s">
        <v>279</v>
      </c>
      <c r="AT3237" s="203" t="s">
        <v>274</v>
      </c>
      <c r="AU3237" s="203" t="s">
        <v>291</v>
      </c>
      <c r="AY3237" s="17" t="s">
        <v>272</v>
      </c>
      <c r="BE3237" s="204">
        <f>IF(N3237="základní",J3237,0)</f>
        <v>0</v>
      </c>
      <c r="BF3237" s="204">
        <f>IF(N3237="snížená",J3237,0)</f>
        <v>0</v>
      </c>
      <c r="BG3237" s="204">
        <f>IF(N3237="zákl. přenesená",J3237,0)</f>
        <v>0</v>
      </c>
      <c r="BH3237" s="204">
        <f>IF(N3237="sníž. přenesená",J3237,0)</f>
        <v>0</v>
      </c>
      <c r="BI3237" s="204">
        <f>IF(N3237="nulová",J3237,0)</f>
        <v>0</v>
      </c>
      <c r="BJ3237" s="17" t="s">
        <v>16</v>
      </c>
      <c r="BK3237" s="204">
        <f>ROUND(I3237*H3237,2)</f>
        <v>0</v>
      </c>
      <c r="BL3237" s="17" t="s">
        <v>279</v>
      </c>
      <c r="BM3237" s="203" t="s">
        <v>2861</v>
      </c>
    </row>
    <row r="3238" spans="1:65" s="2" customFormat="1" ht="11.25">
      <c r="A3238" s="34"/>
      <c r="B3238" s="35"/>
      <c r="C3238" s="36"/>
      <c r="D3238" s="205" t="s">
        <v>281</v>
      </c>
      <c r="E3238" s="36"/>
      <c r="F3238" s="206" t="s">
        <v>2862</v>
      </c>
      <c r="G3238" s="36"/>
      <c r="H3238" s="36"/>
      <c r="I3238" s="207"/>
      <c r="J3238" s="36"/>
      <c r="K3238" s="36"/>
      <c r="L3238" s="39"/>
      <c r="M3238" s="208"/>
      <c r="N3238" s="209"/>
      <c r="O3238" s="71"/>
      <c r="P3238" s="71"/>
      <c r="Q3238" s="71"/>
      <c r="R3238" s="71"/>
      <c r="S3238" s="71"/>
      <c r="T3238" s="72"/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T3238" s="17" t="s">
        <v>281</v>
      </c>
      <c r="AU3238" s="17" t="s">
        <v>291</v>
      </c>
    </row>
    <row r="3239" spans="1:65" s="13" customFormat="1" ht="22.5">
      <c r="B3239" s="210"/>
      <c r="C3239" s="211"/>
      <c r="D3239" s="212" t="s">
        <v>283</v>
      </c>
      <c r="E3239" s="213" t="s">
        <v>1</v>
      </c>
      <c r="F3239" s="214" t="s">
        <v>1077</v>
      </c>
      <c r="G3239" s="211"/>
      <c r="H3239" s="213" t="s">
        <v>1</v>
      </c>
      <c r="I3239" s="215"/>
      <c r="J3239" s="211"/>
      <c r="K3239" s="211"/>
      <c r="L3239" s="216"/>
      <c r="M3239" s="217"/>
      <c r="N3239" s="218"/>
      <c r="O3239" s="218"/>
      <c r="P3239" s="218"/>
      <c r="Q3239" s="218"/>
      <c r="R3239" s="218"/>
      <c r="S3239" s="218"/>
      <c r="T3239" s="219"/>
      <c r="AT3239" s="220" t="s">
        <v>283</v>
      </c>
      <c r="AU3239" s="220" t="s">
        <v>291</v>
      </c>
      <c r="AV3239" s="13" t="s">
        <v>16</v>
      </c>
      <c r="AW3239" s="13" t="s">
        <v>32</v>
      </c>
      <c r="AX3239" s="13" t="s">
        <v>76</v>
      </c>
      <c r="AY3239" s="220" t="s">
        <v>272</v>
      </c>
    </row>
    <row r="3240" spans="1:65" s="13" customFormat="1" ht="11.25">
      <c r="B3240" s="210"/>
      <c r="C3240" s="211"/>
      <c r="D3240" s="212" t="s">
        <v>283</v>
      </c>
      <c r="E3240" s="213" t="s">
        <v>1</v>
      </c>
      <c r="F3240" s="214" t="s">
        <v>1039</v>
      </c>
      <c r="G3240" s="211"/>
      <c r="H3240" s="213" t="s">
        <v>1</v>
      </c>
      <c r="I3240" s="215"/>
      <c r="J3240" s="211"/>
      <c r="K3240" s="211"/>
      <c r="L3240" s="216"/>
      <c r="M3240" s="217"/>
      <c r="N3240" s="218"/>
      <c r="O3240" s="218"/>
      <c r="P3240" s="218"/>
      <c r="Q3240" s="218"/>
      <c r="R3240" s="218"/>
      <c r="S3240" s="218"/>
      <c r="T3240" s="219"/>
      <c r="AT3240" s="220" t="s">
        <v>283</v>
      </c>
      <c r="AU3240" s="220" t="s">
        <v>291</v>
      </c>
      <c r="AV3240" s="13" t="s">
        <v>16</v>
      </c>
      <c r="AW3240" s="13" t="s">
        <v>32</v>
      </c>
      <c r="AX3240" s="13" t="s">
        <v>76</v>
      </c>
      <c r="AY3240" s="220" t="s">
        <v>272</v>
      </c>
    </row>
    <row r="3241" spans="1:65" s="13" customFormat="1" ht="11.25">
      <c r="B3241" s="210"/>
      <c r="C3241" s="211"/>
      <c r="D3241" s="212" t="s">
        <v>283</v>
      </c>
      <c r="E3241" s="213" t="s">
        <v>1</v>
      </c>
      <c r="F3241" s="214" t="s">
        <v>285</v>
      </c>
      <c r="G3241" s="211"/>
      <c r="H3241" s="213" t="s">
        <v>1</v>
      </c>
      <c r="I3241" s="215"/>
      <c r="J3241" s="211"/>
      <c r="K3241" s="211"/>
      <c r="L3241" s="216"/>
      <c r="M3241" s="217"/>
      <c r="N3241" s="218"/>
      <c r="O3241" s="218"/>
      <c r="P3241" s="218"/>
      <c r="Q3241" s="218"/>
      <c r="R3241" s="218"/>
      <c r="S3241" s="218"/>
      <c r="T3241" s="219"/>
      <c r="AT3241" s="220" t="s">
        <v>283</v>
      </c>
      <c r="AU3241" s="220" t="s">
        <v>291</v>
      </c>
      <c r="AV3241" s="13" t="s">
        <v>16</v>
      </c>
      <c r="AW3241" s="13" t="s">
        <v>32</v>
      </c>
      <c r="AX3241" s="13" t="s">
        <v>76</v>
      </c>
      <c r="AY3241" s="220" t="s">
        <v>272</v>
      </c>
    </row>
    <row r="3242" spans="1:65" s="13" customFormat="1" ht="11.25">
      <c r="B3242" s="210"/>
      <c r="C3242" s="211"/>
      <c r="D3242" s="212" t="s">
        <v>283</v>
      </c>
      <c r="E3242" s="213" t="s">
        <v>1</v>
      </c>
      <c r="F3242" s="214" t="s">
        <v>833</v>
      </c>
      <c r="G3242" s="211"/>
      <c r="H3242" s="213" t="s">
        <v>1</v>
      </c>
      <c r="I3242" s="215"/>
      <c r="J3242" s="211"/>
      <c r="K3242" s="211"/>
      <c r="L3242" s="216"/>
      <c r="M3242" s="217"/>
      <c r="N3242" s="218"/>
      <c r="O3242" s="218"/>
      <c r="P3242" s="218"/>
      <c r="Q3242" s="218"/>
      <c r="R3242" s="218"/>
      <c r="S3242" s="218"/>
      <c r="T3242" s="219"/>
      <c r="AT3242" s="220" t="s">
        <v>283</v>
      </c>
      <c r="AU3242" s="220" t="s">
        <v>291</v>
      </c>
      <c r="AV3242" s="13" t="s">
        <v>16</v>
      </c>
      <c r="AW3242" s="13" t="s">
        <v>32</v>
      </c>
      <c r="AX3242" s="13" t="s">
        <v>76</v>
      </c>
      <c r="AY3242" s="220" t="s">
        <v>272</v>
      </c>
    </row>
    <row r="3243" spans="1:65" s="14" customFormat="1" ht="11.25">
      <c r="B3243" s="221"/>
      <c r="C3243" s="222"/>
      <c r="D3243" s="212" t="s">
        <v>283</v>
      </c>
      <c r="E3243" s="223" t="s">
        <v>1</v>
      </c>
      <c r="F3243" s="224" t="s">
        <v>2863</v>
      </c>
      <c r="G3243" s="222"/>
      <c r="H3243" s="225">
        <v>1.32</v>
      </c>
      <c r="I3243" s="226"/>
      <c r="J3243" s="222"/>
      <c r="K3243" s="222"/>
      <c r="L3243" s="227"/>
      <c r="M3243" s="228"/>
      <c r="N3243" s="229"/>
      <c r="O3243" s="229"/>
      <c r="P3243" s="229"/>
      <c r="Q3243" s="229"/>
      <c r="R3243" s="229"/>
      <c r="S3243" s="229"/>
      <c r="T3243" s="230"/>
      <c r="AT3243" s="231" t="s">
        <v>283</v>
      </c>
      <c r="AU3243" s="231" t="s">
        <v>291</v>
      </c>
      <c r="AV3243" s="14" t="s">
        <v>84</v>
      </c>
      <c r="AW3243" s="14" t="s">
        <v>32</v>
      </c>
      <c r="AX3243" s="14" t="s">
        <v>76</v>
      </c>
      <c r="AY3243" s="231" t="s">
        <v>272</v>
      </c>
    </row>
    <row r="3244" spans="1:65" s="13" customFormat="1" ht="11.25">
      <c r="B3244" s="210"/>
      <c r="C3244" s="211"/>
      <c r="D3244" s="212" t="s">
        <v>283</v>
      </c>
      <c r="E3244" s="213" t="s">
        <v>1</v>
      </c>
      <c r="F3244" s="214" t="s">
        <v>837</v>
      </c>
      <c r="G3244" s="211"/>
      <c r="H3244" s="213" t="s">
        <v>1</v>
      </c>
      <c r="I3244" s="215"/>
      <c r="J3244" s="211"/>
      <c r="K3244" s="211"/>
      <c r="L3244" s="216"/>
      <c r="M3244" s="217"/>
      <c r="N3244" s="218"/>
      <c r="O3244" s="218"/>
      <c r="P3244" s="218"/>
      <c r="Q3244" s="218"/>
      <c r="R3244" s="218"/>
      <c r="S3244" s="218"/>
      <c r="T3244" s="219"/>
      <c r="AT3244" s="220" t="s">
        <v>283</v>
      </c>
      <c r="AU3244" s="220" t="s">
        <v>291</v>
      </c>
      <c r="AV3244" s="13" t="s">
        <v>16</v>
      </c>
      <c r="AW3244" s="13" t="s">
        <v>32</v>
      </c>
      <c r="AX3244" s="13" t="s">
        <v>76</v>
      </c>
      <c r="AY3244" s="220" t="s">
        <v>272</v>
      </c>
    </row>
    <row r="3245" spans="1:65" s="14" customFormat="1" ht="11.25">
      <c r="B3245" s="221"/>
      <c r="C3245" s="222"/>
      <c r="D3245" s="212" t="s">
        <v>283</v>
      </c>
      <c r="E3245" s="223" t="s">
        <v>1</v>
      </c>
      <c r="F3245" s="224" t="s">
        <v>2864</v>
      </c>
      <c r="G3245" s="222"/>
      <c r="H3245" s="225">
        <v>1.4179999999999999</v>
      </c>
      <c r="I3245" s="226"/>
      <c r="J3245" s="222"/>
      <c r="K3245" s="222"/>
      <c r="L3245" s="227"/>
      <c r="M3245" s="228"/>
      <c r="N3245" s="229"/>
      <c r="O3245" s="229"/>
      <c r="P3245" s="229"/>
      <c r="Q3245" s="229"/>
      <c r="R3245" s="229"/>
      <c r="S3245" s="229"/>
      <c r="T3245" s="230"/>
      <c r="AT3245" s="231" t="s">
        <v>283</v>
      </c>
      <c r="AU3245" s="231" t="s">
        <v>291</v>
      </c>
      <c r="AV3245" s="14" t="s">
        <v>84</v>
      </c>
      <c r="AW3245" s="14" t="s">
        <v>32</v>
      </c>
      <c r="AX3245" s="14" t="s">
        <v>76</v>
      </c>
      <c r="AY3245" s="231" t="s">
        <v>272</v>
      </c>
    </row>
    <row r="3246" spans="1:65" s="2" customFormat="1" ht="24.2" customHeight="1">
      <c r="A3246" s="34"/>
      <c r="B3246" s="35"/>
      <c r="C3246" s="192" t="s">
        <v>2865</v>
      </c>
      <c r="D3246" s="192" t="s">
        <v>274</v>
      </c>
      <c r="E3246" s="193" t="s">
        <v>2866</v>
      </c>
      <c r="F3246" s="194" t="s">
        <v>2867</v>
      </c>
      <c r="G3246" s="195" t="s">
        <v>952</v>
      </c>
      <c r="H3246" s="196">
        <v>22</v>
      </c>
      <c r="I3246" s="197"/>
      <c r="J3246" s="198">
        <f>ROUND(I3246*H3246,2)</f>
        <v>0</v>
      </c>
      <c r="K3246" s="194" t="s">
        <v>278</v>
      </c>
      <c r="L3246" s="39"/>
      <c r="M3246" s="199" t="s">
        <v>1</v>
      </c>
      <c r="N3246" s="200" t="s">
        <v>41</v>
      </c>
      <c r="O3246" s="71"/>
      <c r="P3246" s="201">
        <f>O3246*H3246</f>
        <v>0</v>
      </c>
      <c r="Q3246" s="201">
        <v>0</v>
      </c>
      <c r="R3246" s="201">
        <f>Q3246*H3246</f>
        <v>0</v>
      </c>
      <c r="S3246" s="201">
        <v>3.2000000000000001E-2</v>
      </c>
      <c r="T3246" s="202">
        <f>S3246*H3246</f>
        <v>0.70399999999999996</v>
      </c>
      <c r="U3246" s="34"/>
      <c r="V3246" s="34"/>
      <c r="W3246" s="34"/>
      <c r="X3246" s="34"/>
      <c r="Y3246" s="34"/>
      <c r="Z3246" s="34"/>
      <c r="AA3246" s="34"/>
      <c r="AB3246" s="34"/>
      <c r="AC3246" s="34"/>
      <c r="AD3246" s="34"/>
      <c r="AE3246" s="34"/>
      <c r="AR3246" s="203" t="s">
        <v>279</v>
      </c>
      <c r="AT3246" s="203" t="s">
        <v>274</v>
      </c>
      <c r="AU3246" s="203" t="s">
        <v>291</v>
      </c>
      <c r="AY3246" s="17" t="s">
        <v>272</v>
      </c>
      <c r="BE3246" s="204">
        <f>IF(N3246="základní",J3246,0)</f>
        <v>0</v>
      </c>
      <c r="BF3246" s="204">
        <f>IF(N3246="snížená",J3246,0)</f>
        <v>0</v>
      </c>
      <c r="BG3246" s="204">
        <f>IF(N3246="zákl. přenesená",J3246,0)</f>
        <v>0</v>
      </c>
      <c r="BH3246" s="204">
        <f>IF(N3246="sníž. přenesená",J3246,0)</f>
        <v>0</v>
      </c>
      <c r="BI3246" s="204">
        <f>IF(N3246="nulová",J3246,0)</f>
        <v>0</v>
      </c>
      <c r="BJ3246" s="17" t="s">
        <v>16</v>
      </c>
      <c r="BK3246" s="204">
        <f>ROUND(I3246*H3246,2)</f>
        <v>0</v>
      </c>
      <c r="BL3246" s="17" t="s">
        <v>279</v>
      </c>
      <c r="BM3246" s="203" t="s">
        <v>2868</v>
      </c>
    </row>
    <row r="3247" spans="1:65" s="2" customFormat="1" ht="11.25">
      <c r="A3247" s="34"/>
      <c r="B3247" s="35"/>
      <c r="C3247" s="36"/>
      <c r="D3247" s="205" t="s">
        <v>281</v>
      </c>
      <c r="E3247" s="36"/>
      <c r="F3247" s="206" t="s">
        <v>2869</v>
      </c>
      <c r="G3247" s="36"/>
      <c r="H3247" s="36"/>
      <c r="I3247" s="207"/>
      <c r="J3247" s="36"/>
      <c r="K3247" s="36"/>
      <c r="L3247" s="39"/>
      <c r="M3247" s="208"/>
      <c r="N3247" s="209"/>
      <c r="O3247" s="71"/>
      <c r="P3247" s="71"/>
      <c r="Q3247" s="71"/>
      <c r="R3247" s="71"/>
      <c r="S3247" s="71"/>
      <c r="T3247" s="72"/>
      <c r="U3247" s="34"/>
      <c r="V3247" s="34"/>
      <c r="W3247" s="34"/>
      <c r="X3247" s="34"/>
      <c r="Y3247" s="34"/>
      <c r="Z3247" s="34"/>
      <c r="AA3247" s="34"/>
      <c r="AB3247" s="34"/>
      <c r="AC3247" s="34"/>
      <c r="AD3247" s="34"/>
      <c r="AE3247" s="34"/>
      <c r="AT3247" s="17" t="s">
        <v>281</v>
      </c>
      <c r="AU3247" s="17" t="s">
        <v>291</v>
      </c>
    </row>
    <row r="3248" spans="1:65" s="13" customFormat="1" ht="11.25">
      <c r="B3248" s="210"/>
      <c r="C3248" s="211"/>
      <c r="D3248" s="212" t="s">
        <v>283</v>
      </c>
      <c r="E3248" s="213" t="s">
        <v>1</v>
      </c>
      <c r="F3248" s="214" t="s">
        <v>2870</v>
      </c>
      <c r="G3248" s="211"/>
      <c r="H3248" s="213" t="s">
        <v>1</v>
      </c>
      <c r="I3248" s="215"/>
      <c r="J3248" s="211"/>
      <c r="K3248" s="211"/>
      <c r="L3248" s="216"/>
      <c r="M3248" s="217"/>
      <c r="N3248" s="218"/>
      <c r="O3248" s="218"/>
      <c r="P3248" s="218"/>
      <c r="Q3248" s="218"/>
      <c r="R3248" s="218"/>
      <c r="S3248" s="218"/>
      <c r="T3248" s="219"/>
      <c r="AT3248" s="220" t="s">
        <v>283</v>
      </c>
      <c r="AU3248" s="220" t="s">
        <v>291</v>
      </c>
      <c r="AV3248" s="13" t="s">
        <v>16</v>
      </c>
      <c r="AW3248" s="13" t="s">
        <v>32</v>
      </c>
      <c r="AX3248" s="13" t="s">
        <v>76</v>
      </c>
      <c r="AY3248" s="220" t="s">
        <v>272</v>
      </c>
    </row>
    <row r="3249" spans="1:65" s="14" customFormat="1" ht="11.25">
      <c r="B3249" s="221"/>
      <c r="C3249" s="222"/>
      <c r="D3249" s="212" t="s">
        <v>283</v>
      </c>
      <c r="E3249" s="223" t="s">
        <v>1</v>
      </c>
      <c r="F3249" s="224" t="s">
        <v>2871</v>
      </c>
      <c r="G3249" s="222"/>
      <c r="H3249" s="225">
        <v>22</v>
      </c>
      <c r="I3249" s="226"/>
      <c r="J3249" s="222"/>
      <c r="K3249" s="222"/>
      <c r="L3249" s="227"/>
      <c r="M3249" s="228"/>
      <c r="N3249" s="229"/>
      <c r="O3249" s="229"/>
      <c r="P3249" s="229"/>
      <c r="Q3249" s="229"/>
      <c r="R3249" s="229"/>
      <c r="S3249" s="229"/>
      <c r="T3249" s="230"/>
      <c r="AT3249" s="231" t="s">
        <v>283</v>
      </c>
      <c r="AU3249" s="231" t="s">
        <v>291</v>
      </c>
      <c r="AV3249" s="14" t="s">
        <v>84</v>
      </c>
      <c r="AW3249" s="14" t="s">
        <v>32</v>
      </c>
      <c r="AX3249" s="14" t="s">
        <v>76</v>
      </c>
      <c r="AY3249" s="231" t="s">
        <v>272</v>
      </c>
    </row>
    <row r="3250" spans="1:65" s="2" customFormat="1" ht="24.2" customHeight="1">
      <c r="A3250" s="34"/>
      <c r="B3250" s="35"/>
      <c r="C3250" s="192" t="s">
        <v>2872</v>
      </c>
      <c r="D3250" s="192" t="s">
        <v>274</v>
      </c>
      <c r="E3250" s="193" t="s">
        <v>2873</v>
      </c>
      <c r="F3250" s="194" t="s">
        <v>2874</v>
      </c>
      <c r="G3250" s="195" t="s">
        <v>952</v>
      </c>
      <c r="H3250" s="196">
        <v>12</v>
      </c>
      <c r="I3250" s="197"/>
      <c r="J3250" s="198">
        <f>ROUND(I3250*H3250,2)</f>
        <v>0</v>
      </c>
      <c r="K3250" s="194" t="s">
        <v>278</v>
      </c>
      <c r="L3250" s="39"/>
      <c r="M3250" s="199" t="s">
        <v>1</v>
      </c>
      <c r="N3250" s="200" t="s">
        <v>41</v>
      </c>
      <c r="O3250" s="71"/>
      <c r="P3250" s="201">
        <f>O3250*H3250</f>
        <v>0</v>
      </c>
      <c r="Q3250" s="201">
        <v>0</v>
      </c>
      <c r="R3250" s="201">
        <f>Q3250*H3250</f>
        <v>0</v>
      </c>
      <c r="S3250" s="201">
        <v>0.09</v>
      </c>
      <c r="T3250" s="202">
        <f>S3250*H3250</f>
        <v>1.08</v>
      </c>
      <c r="U3250" s="34"/>
      <c r="V3250" s="34"/>
      <c r="W3250" s="34"/>
      <c r="X3250" s="34"/>
      <c r="Y3250" s="34"/>
      <c r="Z3250" s="34"/>
      <c r="AA3250" s="34"/>
      <c r="AB3250" s="34"/>
      <c r="AC3250" s="34"/>
      <c r="AD3250" s="34"/>
      <c r="AE3250" s="34"/>
      <c r="AR3250" s="203" t="s">
        <v>279</v>
      </c>
      <c r="AT3250" s="203" t="s">
        <v>274</v>
      </c>
      <c r="AU3250" s="203" t="s">
        <v>291</v>
      </c>
      <c r="AY3250" s="17" t="s">
        <v>272</v>
      </c>
      <c r="BE3250" s="204">
        <f>IF(N3250="základní",J3250,0)</f>
        <v>0</v>
      </c>
      <c r="BF3250" s="204">
        <f>IF(N3250="snížená",J3250,0)</f>
        <v>0</v>
      </c>
      <c r="BG3250" s="204">
        <f>IF(N3250="zákl. přenesená",J3250,0)</f>
        <v>0</v>
      </c>
      <c r="BH3250" s="204">
        <f>IF(N3250="sníž. přenesená",J3250,0)</f>
        <v>0</v>
      </c>
      <c r="BI3250" s="204">
        <f>IF(N3250="nulová",J3250,0)</f>
        <v>0</v>
      </c>
      <c r="BJ3250" s="17" t="s">
        <v>16</v>
      </c>
      <c r="BK3250" s="204">
        <f>ROUND(I3250*H3250,2)</f>
        <v>0</v>
      </c>
      <c r="BL3250" s="17" t="s">
        <v>279</v>
      </c>
      <c r="BM3250" s="203" t="s">
        <v>2875</v>
      </c>
    </row>
    <row r="3251" spans="1:65" s="2" customFormat="1" ht="11.25">
      <c r="A3251" s="34"/>
      <c r="B3251" s="35"/>
      <c r="C3251" s="36"/>
      <c r="D3251" s="205" t="s">
        <v>281</v>
      </c>
      <c r="E3251" s="36"/>
      <c r="F3251" s="206" t="s">
        <v>2876</v>
      </c>
      <c r="G3251" s="36"/>
      <c r="H3251" s="36"/>
      <c r="I3251" s="207"/>
      <c r="J3251" s="36"/>
      <c r="K3251" s="36"/>
      <c r="L3251" s="39"/>
      <c r="M3251" s="208"/>
      <c r="N3251" s="209"/>
      <c r="O3251" s="71"/>
      <c r="P3251" s="71"/>
      <c r="Q3251" s="71"/>
      <c r="R3251" s="71"/>
      <c r="S3251" s="71"/>
      <c r="T3251" s="72"/>
      <c r="U3251" s="34"/>
      <c r="V3251" s="34"/>
      <c r="W3251" s="34"/>
      <c r="X3251" s="34"/>
      <c r="Y3251" s="34"/>
      <c r="Z3251" s="34"/>
      <c r="AA3251" s="34"/>
      <c r="AB3251" s="34"/>
      <c r="AC3251" s="34"/>
      <c r="AD3251" s="34"/>
      <c r="AE3251" s="34"/>
      <c r="AT3251" s="17" t="s">
        <v>281</v>
      </c>
      <c r="AU3251" s="17" t="s">
        <v>291</v>
      </c>
    </row>
    <row r="3252" spans="1:65" s="13" customFormat="1" ht="11.25">
      <c r="B3252" s="210"/>
      <c r="C3252" s="211"/>
      <c r="D3252" s="212" t="s">
        <v>283</v>
      </c>
      <c r="E3252" s="213" t="s">
        <v>1</v>
      </c>
      <c r="F3252" s="214" t="s">
        <v>2870</v>
      </c>
      <c r="G3252" s="211"/>
      <c r="H3252" s="213" t="s">
        <v>1</v>
      </c>
      <c r="I3252" s="215"/>
      <c r="J3252" s="211"/>
      <c r="K3252" s="211"/>
      <c r="L3252" s="216"/>
      <c r="M3252" s="217"/>
      <c r="N3252" s="218"/>
      <c r="O3252" s="218"/>
      <c r="P3252" s="218"/>
      <c r="Q3252" s="218"/>
      <c r="R3252" s="218"/>
      <c r="S3252" s="218"/>
      <c r="T3252" s="219"/>
      <c r="AT3252" s="220" t="s">
        <v>283</v>
      </c>
      <c r="AU3252" s="220" t="s">
        <v>291</v>
      </c>
      <c r="AV3252" s="13" t="s">
        <v>16</v>
      </c>
      <c r="AW3252" s="13" t="s">
        <v>32</v>
      </c>
      <c r="AX3252" s="13" t="s">
        <v>76</v>
      </c>
      <c r="AY3252" s="220" t="s">
        <v>272</v>
      </c>
    </row>
    <row r="3253" spans="1:65" s="14" customFormat="1" ht="11.25">
      <c r="B3253" s="221"/>
      <c r="C3253" s="222"/>
      <c r="D3253" s="212" t="s">
        <v>283</v>
      </c>
      <c r="E3253" s="223" t="s">
        <v>1</v>
      </c>
      <c r="F3253" s="224" t="s">
        <v>2877</v>
      </c>
      <c r="G3253" s="222"/>
      <c r="H3253" s="225">
        <v>12</v>
      </c>
      <c r="I3253" s="226"/>
      <c r="J3253" s="222"/>
      <c r="K3253" s="222"/>
      <c r="L3253" s="227"/>
      <c r="M3253" s="228"/>
      <c r="N3253" s="229"/>
      <c r="O3253" s="229"/>
      <c r="P3253" s="229"/>
      <c r="Q3253" s="229"/>
      <c r="R3253" s="229"/>
      <c r="S3253" s="229"/>
      <c r="T3253" s="230"/>
      <c r="AT3253" s="231" t="s">
        <v>283</v>
      </c>
      <c r="AU3253" s="231" t="s">
        <v>291</v>
      </c>
      <c r="AV3253" s="14" t="s">
        <v>84</v>
      </c>
      <c r="AW3253" s="14" t="s">
        <v>32</v>
      </c>
      <c r="AX3253" s="14" t="s">
        <v>76</v>
      </c>
      <c r="AY3253" s="231" t="s">
        <v>272</v>
      </c>
    </row>
    <row r="3254" spans="1:65" s="2" customFormat="1" ht="24.2" customHeight="1">
      <c r="A3254" s="34"/>
      <c r="B3254" s="35"/>
      <c r="C3254" s="192" t="s">
        <v>2878</v>
      </c>
      <c r="D3254" s="192" t="s">
        <v>274</v>
      </c>
      <c r="E3254" s="193" t="s">
        <v>2879</v>
      </c>
      <c r="F3254" s="194" t="s">
        <v>2880</v>
      </c>
      <c r="G3254" s="195" t="s">
        <v>185</v>
      </c>
      <c r="H3254" s="196">
        <v>49.7</v>
      </c>
      <c r="I3254" s="197"/>
      <c r="J3254" s="198">
        <f>ROUND(I3254*H3254,2)</f>
        <v>0</v>
      </c>
      <c r="K3254" s="194" t="s">
        <v>278</v>
      </c>
      <c r="L3254" s="39"/>
      <c r="M3254" s="199" t="s">
        <v>1</v>
      </c>
      <c r="N3254" s="200" t="s">
        <v>41</v>
      </c>
      <c r="O3254" s="71"/>
      <c r="P3254" s="201">
        <f>O3254*H3254</f>
        <v>0</v>
      </c>
      <c r="Q3254" s="201">
        <v>0</v>
      </c>
      <c r="R3254" s="201">
        <f>Q3254*H3254</f>
        <v>0</v>
      </c>
      <c r="S3254" s="201">
        <v>7.1999999999999995E-2</v>
      </c>
      <c r="T3254" s="202">
        <f>S3254*H3254</f>
        <v>3.5783999999999998</v>
      </c>
      <c r="U3254" s="34"/>
      <c r="V3254" s="34"/>
      <c r="W3254" s="34"/>
      <c r="X3254" s="34"/>
      <c r="Y3254" s="34"/>
      <c r="Z3254" s="34"/>
      <c r="AA3254" s="34"/>
      <c r="AB3254" s="34"/>
      <c r="AC3254" s="34"/>
      <c r="AD3254" s="34"/>
      <c r="AE3254" s="34"/>
      <c r="AR3254" s="203" t="s">
        <v>279</v>
      </c>
      <c r="AT3254" s="203" t="s">
        <v>274</v>
      </c>
      <c r="AU3254" s="203" t="s">
        <v>291</v>
      </c>
      <c r="AY3254" s="17" t="s">
        <v>272</v>
      </c>
      <c r="BE3254" s="204">
        <f>IF(N3254="základní",J3254,0)</f>
        <v>0</v>
      </c>
      <c r="BF3254" s="204">
        <f>IF(N3254="snížená",J3254,0)</f>
        <v>0</v>
      </c>
      <c r="BG3254" s="204">
        <f>IF(N3254="zákl. přenesená",J3254,0)</f>
        <v>0</v>
      </c>
      <c r="BH3254" s="204">
        <f>IF(N3254="sníž. přenesená",J3254,0)</f>
        <v>0</v>
      </c>
      <c r="BI3254" s="204">
        <f>IF(N3254="nulová",J3254,0)</f>
        <v>0</v>
      </c>
      <c r="BJ3254" s="17" t="s">
        <v>16</v>
      </c>
      <c r="BK3254" s="204">
        <f>ROUND(I3254*H3254,2)</f>
        <v>0</v>
      </c>
      <c r="BL3254" s="17" t="s">
        <v>279</v>
      </c>
      <c r="BM3254" s="203" t="s">
        <v>2881</v>
      </c>
    </row>
    <row r="3255" spans="1:65" s="2" customFormat="1" ht="11.25">
      <c r="A3255" s="34"/>
      <c r="B3255" s="35"/>
      <c r="C3255" s="36"/>
      <c r="D3255" s="205" t="s">
        <v>281</v>
      </c>
      <c r="E3255" s="36"/>
      <c r="F3255" s="206" t="s">
        <v>2882</v>
      </c>
      <c r="G3255" s="36"/>
      <c r="H3255" s="36"/>
      <c r="I3255" s="207"/>
      <c r="J3255" s="36"/>
      <c r="K3255" s="36"/>
      <c r="L3255" s="39"/>
      <c r="M3255" s="208"/>
      <c r="N3255" s="209"/>
      <c r="O3255" s="71"/>
      <c r="P3255" s="71"/>
      <c r="Q3255" s="71"/>
      <c r="R3255" s="71"/>
      <c r="S3255" s="71"/>
      <c r="T3255" s="72"/>
      <c r="U3255" s="34"/>
      <c r="V3255" s="34"/>
      <c r="W3255" s="34"/>
      <c r="X3255" s="34"/>
      <c r="Y3255" s="34"/>
      <c r="Z3255" s="34"/>
      <c r="AA3255" s="34"/>
      <c r="AB3255" s="34"/>
      <c r="AC3255" s="34"/>
      <c r="AD3255" s="34"/>
      <c r="AE3255" s="34"/>
      <c r="AT3255" s="17" t="s">
        <v>281</v>
      </c>
      <c r="AU3255" s="17" t="s">
        <v>291</v>
      </c>
    </row>
    <row r="3256" spans="1:65" s="13" customFormat="1" ht="22.5">
      <c r="B3256" s="210"/>
      <c r="C3256" s="211"/>
      <c r="D3256" s="212" t="s">
        <v>283</v>
      </c>
      <c r="E3256" s="213" t="s">
        <v>1</v>
      </c>
      <c r="F3256" s="214" t="s">
        <v>2883</v>
      </c>
      <c r="G3256" s="211"/>
      <c r="H3256" s="213" t="s">
        <v>1</v>
      </c>
      <c r="I3256" s="215"/>
      <c r="J3256" s="211"/>
      <c r="K3256" s="211"/>
      <c r="L3256" s="216"/>
      <c r="M3256" s="217"/>
      <c r="N3256" s="218"/>
      <c r="O3256" s="218"/>
      <c r="P3256" s="218"/>
      <c r="Q3256" s="218"/>
      <c r="R3256" s="218"/>
      <c r="S3256" s="218"/>
      <c r="T3256" s="219"/>
      <c r="AT3256" s="220" t="s">
        <v>283</v>
      </c>
      <c r="AU3256" s="220" t="s">
        <v>291</v>
      </c>
      <c r="AV3256" s="13" t="s">
        <v>16</v>
      </c>
      <c r="AW3256" s="13" t="s">
        <v>32</v>
      </c>
      <c r="AX3256" s="13" t="s">
        <v>76</v>
      </c>
      <c r="AY3256" s="220" t="s">
        <v>272</v>
      </c>
    </row>
    <row r="3257" spans="1:65" s="13" customFormat="1" ht="11.25">
      <c r="B3257" s="210"/>
      <c r="C3257" s="211"/>
      <c r="D3257" s="212" t="s">
        <v>283</v>
      </c>
      <c r="E3257" s="213" t="s">
        <v>1</v>
      </c>
      <c r="F3257" s="214" t="s">
        <v>1039</v>
      </c>
      <c r="G3257" s="211"/>
      <c r="H3257" s="213" t="s">
        <v>1</v>
      </c>
      <c r="I3257" s="215"/>
      <c r="J3257" s="211"/>
      <c r="K3257" s="211"/>
      <c r="L3257" s="216"/>
      <c r="M3257" s="217"/>
      <c r="N3257" s="218"/>
      <c r="O3257" s="218"/>
      <c r="P3257" s="218"/>
      <c r="Q3257" s="218"/>
      <c r="R3257" s="218"/>
      <c r="S3257" s="218"/>
      <c r="T3257" s="219"/>
      <c r="AT3257" s="220" t="s">
        <v>283</v>
      </c>
      <c r="AU3257" s="220" t="s">
        <v>291</v>
      </c>
      <c r="AV3257" s="13" t="s">
        <v>16</v>
      </c>
      <c r="AW3257" s="13" t="s">
        <v>32</v>
      </c>
      <c r="AX3257" s="13" t="s">
        <v>76</v>
      </c>
      <c r="AY3257" s="220" t="s">
        <v>272</v>
      </c>
    </row>
    <row r="3258" spans="1:65" s="13" customFormat="1" ht="11.25">
      <c r="B3258" s="210"/>
      <c r="C3258" s="211"/>
      <c r="D3258" s="212" t="s">
        <v>283</v>
      </c>
      <c r="E3258" s="213" t="s">
        <v>1</v>
      </c>
      <c r="F3258" s="214" t="s">
        <v>285</v>
      </c>
      <c r="G3258" s="211"/>
      <c r="H3258" s="213" t="s">
        <v>1</v>
      </c>
      <c r="I3258" s="215"/>
      <c r="J3258" s="211"/>
      <c r="K3258" s="211"/>
      <c r="L3258" s="216"/>
      <c r="M3258" s="217"/>
      <c r="N3258" s="218"/>
      <c r="O3258" s="218"/>
      <c r="P3258" s="218"/>
      <c r="Q3258" s="218"/>
      <c r="R3258" s="218"/>
      <c r="S3258" s="218"/>
      <c r="T3258" s="219"/>
      <c r="AT3258" s="220" t="s">
        <v>283</v>
      </c>
      <c r="AU3258" s="220" t="s">
        <v>291</v>
      </c>
      <c r="AV3258" s="13" t="s">
        <v>16</v>
      </c>
      <c r="AW3258" s="13" t="s">
        <v>32</v>
      </c>
      <c r="AX3258" s="13" t="s">
        <v>76</v>
      </c>
      <c r="AY3258" s="220" t="s">
        <v>272</v>
      </c>
    </row>
    <row r="3259" spans="1:65" s="14" customFormat="1" ht="11.25">
      <c r="B3259" s="221"/>
      <c r="C3259" s="222"/>
      <c r="D3259" s="212" t="s">
        <v>283</v>
      </c>
      <c r="E3259" s="223" t="s">
        <v>1</v>
      </c>
      <c r="F3259" s="224" t="s">
        <v>2884</v>
      </c>
      <c r="G3259" s="222"/>
      <c r="H3259" s="225">
        <v>16.100000000000001</v>
      </c>
      <c r="I3259" s="226"/>
      <c r="J3259" s="222"/>
      <c r="K3259" s="222"/>
      <c r="L3259" s="227"/>
      <c r="M3259" s="228"/>
      <c r="N3259" s="229"/>
      <c r="O3259" s="229"/>
      <c r="P3259" s="229"/>
      <c r="Q3259" s="229"/>
      <c r="R3259" s="229"/>
      <c r="S3259" s="229"/>
      <c r="T3259" s="230"/>
      <c r="AT3259" s="231" t="s">
        <v>283</v>
      </c>
      <c r="AU3259" s="231" t="s">
        <v>291</v>
      </c>
      <c r="AV3259" s="14" t="s">
        <v>84</v>
      </c>
      <c r="AW3259" s="14" t="s">
        <v>32</v>
      </c>
      <c r="AX3259" s="14" t="s">
        <v>76</v>
      </c>
      <c r="AY3259" s="231" t="s">
        <v>272</v>
      </c>
    </row>
    <row r="3260" spans="1:65" s="14" customFormat="1" ht="11.25">
      <c r="B3260" s="221"/>
      <c r="C3260" s="222"/>
      <c r="D3260" s="212" t="s">
        <v>283</v>
      </c>
      <c r="E3260" s="223" t="s">
        <v>1</v>
      </c>
      <c r="F3260" s="224" t="s">
        <v>2885</v>
      </c>
      <c r="G3260" s="222"/>
      <c r="H3260" s="225">
        <v>20.399999999999999</v>
      </c>
      <c r="I3260" s="226"/>
      <c r="J3260" s="222"/>
      <c r="K3260" s="222"/>
      <c r="L3260" s="227"/>
      <c r="M3260" s="228"/>
      <c r="N3260" s="229"/>
      <c r="O3260" s="229"/>
      <c r="P3260" s="229"/>
      <c r="Q3260" s="229"/>
      <c r="R3260" s="229"/>
      <c r="S3260" s="229"/>
      <c r="T3260" s="230"/>
      <c r="AT3260" s="231" t="s">
        <v>283</v>
      </c>
      <c r="AU3260" s="231" t="s">
        <v>291</v>
      </c>
      <c r="AV3260" s="14" t="s">
        <v>84</v>
      </c>
      <c r="AW3260" s="14" t="s">
        <v>32</v>
      </c>
      <c r="AX3260" s="14" t="s">
        <v>76</v>
      </c>
      <c r="AY3260" s="231" t="s">
        <v>272</v>
      </c>
    </row>
    <row r="3261" spans="1:65" s="14" customFormat="1" ht="11.25">
      <c r="B3261" s="221"/>
      <c r="C3261" s="222"/>
      <c r="D3261" s="212" t="s">
        <v>283</v>
      </c>
      <c r="E3261" s="223" t="s">
        <v>1</v>
      </c>
      <c r="F3261" s="224" t="s">
        <v>2886</v>
      </c>
      <c r="G3261" s="222"/>
      <c r="H3261" s="225">
        <v>13.2</v>
      </c>
      <c r="I3261" s="226"/>
      <c r="J3261" s="222"/>
      <c r="K3261" s="222"/>
      <c r="L3261" s="227"/>
      <c r="M3261" s="228"/>
      <c r="N3261" s="229"/>
      <c r="O3261" s="229"/>
      <c r="P3261" s="229"/>
      <c r="Q3261" s="229"/>
      <c r="R3261" s="229"/>
      <c r="S3261" s="229"/>
      <c r="T3261" s="230"/>
      <c r="AT3261" s="231" t="s">
        <v>283</v>
      </c>
      <c r="AU3261" s="231" t="s">
        <v>291</v>
      </c>
      <c r="AV3261" s="14" t="s">
        <v>84</v>
      </c>
      <c r="AW3261" s="14" t="s">
        <v>32</v>
      </c>
      <c r="AX3261" s="14" t="s">
        <v>76</v>
      </c>
      <c r="AY3261" s="231" t="s">
        <v>272</v>
      </c>
    </row>
    <row r="3262" spans="1:65" s="2" customFormat="1" ht="24.2" customHeight="1">
      <c r="A3262" s="34"/>
      <c r="B3262" s="35"/>
      <c r="C3262" s="192" t="s">
        <v>2887</v>
      </c>
      <c r="D3262" s="192" t="s">
        <v>274</v>
      </c>
      <c r="E3262" s="193" t="s">
        <v>2888</v>
      </c>
      <c r="F3262" s="194" t="s">
        <v>2889</v>
      </c>
      <c r="G3262" s="195" t="s">
        <v>185</v>
      </c>
      <c r="H3262" s="196">
        <v>20.6</v>
      </c>
      <c r="I3262" s="197"/>
      <c r="J3262" s="198">
        <f>ROUND(I3262*H3262,2)</f>
        <v>0</v>
      </c>
      <c r="K3262" s="194" t="s">
        <v>278</v>
      </c>
      <c r="L3262" s="39"/>
      <c r="M3262" s="199" t="s">
        <v>1</v>
      </c>
      <c r="N3262" s="200" t="s">
        <v>41</v>
      </c>
      <c r="O3262" s="71"/>
      <c r="P3262" s="201">
        <f>O3262*H3262</f>
        <v>0</v>
      </c>
      <c r="Q3262" s="201">
        <v>0</v>
      </c>
      <c r="R3262" s="201">
        <f>Q3262*H3262</f>
        <v>0</v>
      </c>
      <c r="S3262" s="201">
        <v>0.114</v>
      </c>
      <c r="T3262" s="202">
        <f>S3262*H3262</f>
        <v>2.3484000000000003</v>
      </c>
      <c r="U3262" s="34"/>
      <c r="V3262" s="34"/>
      <c r="W3262" s="34"/>
      <c r="X3262" s="34"/>
      <c r="Y3262" s="34"/>
      <c r="Z3262" s="34"/>
      <c r="AA3262" s="34"/>
      <c r="AB3262" s="34"/>
      <c r="AC3262" s="34"/>
      <c r="AD3262" s="34"/>
      <c r="AE3262" s="34"/>
      <c r="AR3262" s="203" t="s">
        <v>279</v>
      </c>
      <c r="AT3262" s="203" t="s">
        <v>274</v>
      </c>
      <c r="AU3262" s="203" t="s">
        <v>291</v>
      </c>
      <c r="AY3262" s="17" t="s">
        <v>272</v>
      </c>
      <c r="BE3262" s="204">
        <f>IF(N3262="základní",J3262,0)</f>
        <v>0</v>
      </c>
      <c r="BF3262" s="204">
        <f>IF(N3262="snížená",J3262,0)</f>
        <v>0</v>
      </c>
      <c r="BG3262" s="204">
        <f>IF(N3262="zákl. přenesená",J3262,0)</f>
        <v>0</v>
      </c>
      <c r="BH3262" s="204">
        <f>IF(N3262="sníž. přenesená",J3262,0)</f>
        <v>0</v>
      </c>
      <c r="BI3262" s="204">
        <f>IF(N3262="nulová",J3262,0)</f>
        <v>0</v>
      </c>
      <c r="BJ3262" s="17" t="s">
        <v>16</v>
      </c>
      <c r="BK3262" s="204">
        <f>ROUND(I3262*H3262,2)</f>
        <v>0</v>
      </c>
      <c r="BL3262" s="17" t="s">
        <v>279</v>
      </c>
      <c r="BM3262" s="203" t="s">
        <v>2890</v>
      </c>
    </row>
    <row r="3263" spans="1:65" s="2" customFormat="1" ht="11.25">
      <c r="A3263" s="34"/>
      <c r="B3263" s="35"/>
      <c r="C3263" s="36"/>
      <c r="D3263" s="205" t="s">
        <v>281</v>
      </c>
      <c r="E3263" s="36"/>
      <c r="F3263" s="206" t="s">
        <v>2891</v>
      </c>
      <c r="G3263" s="36"/>
      <c r="H3263" s="36"/>
      <c r="I3263" s="207"/>
      <c r="J3263" s="36"/>
      <c r="K3263" s="36"/>
      <c r="L3263" s="39"/>
      <c r="M3263" s="208"/>
      <c r="N3263" s="209"/>
      <c r="O3263" s="71"/>
      <c r="P3263" s="71"/>
      <c r="Q3263" s="71"/>
      <c r="R3263" s="71"/>
      <c r="S3263" s="71"/>
      <c r="T3263" s="72"/>
      <c r="U3263" s="34"/>
      <c r="V3263" s="34"/>
      <c r="W3263" s="34"/>
      <c r="X3263" s="34"/>
      <c r="Y3263" s="34"/>
      <c r="Z3263" s="34"/>
      <c r="AA3263" s="34"/>
      <c r="AB3263" s="34"/>
      <c r="AC3263" s="34"/>
      <c r="AD3263" s="34"/>
      <c r="AE3263" s="34"/>
      <c r="AT3263" s="17" t="s">
        <v>281</v>
      </c>
      <c r="AU3263" s="17" t="s">
        <v>291</v>
      </c>
    </row>
    <row r="3264" spans="1:65" s="13" customFormat="1" ht="22.5">
      <c r="B3264" s="210"/>
      <c r="C3264" s="211"/>
      <c r="D3264" s="212" t="s">
        <v>283</v>
      </c>
      <c r="E3264" s="213" t="s">
        <v>1</v>
      </c>
      <c r="F3264" s="214" t="s">
        <v>1077</v>
      </c>
      <c r="G3264" s="211"/>
      <c r="H3264" s="213" t="s">
        <v>1</v>
      </c>
      <c r="I3264" s="215"/>
      <c r="J3264" s="211"/>
      <c r="K3264" s="211"/>
      <c r="L3264" s="216"/>
      <c r="M3264" s="217"/>
      <c r="N3264" s="218"/>
      <c r="O3264" s="218"/>
      <c r="P3264" s="218"/>
      <c r="Q3264" s="218"/>
      <c r="R3264" s="218"/>
      <c r="S3264" s="218"/>
      <c r="T3264" s="219"/>
      <c r="AT3264" s="220" t="s">
        <v>283</v>
      </c>
      <c r="AU3264" s="220" t="s">
        <v>291</v>
      </c>
      <c r="AV3264" s="13" t="s">
        <v>16</v>
      </c>
      <c r="AW3264" s="13" t="s">
        <v>32</v>
      </c>
      <c r="AX3264" s="13" t="s">
        <v>76</v>
      </c>
      <c r="AY3264" s="220" t="s">
        <v>272</v>
      </c>
    </row>
    <row r="3265" spans="1:65" s="13" customFormat="1" ht="11.25">
      <c r="B3265" s="210"/>
      <c r="C3265" s="211"/>
      <c r="D3265" s="212" t="s">
        <v>283</v>
      </c>
      <c r="E3265" s="213" t="s">
        <v>1</v>
      </c>
      <c r="F3265" s="214" t="s">
        <v>1039</v>
      </c>
      <c r="G3265" s="211"/>
      <c r="H3265" s="213" t="s">
        <v>1</v>
      </c>
      <c r="I3265" s="215"/>
      <c r="J3265" s="211"/>
      <c r="K3265" s="211"/>
      <c r="L3265" s="216"/>
      <c r="M3265" s="217"/>
      <c r="N3265" s="218"/>
      <c r="O3265" s="218"/>
      <c r="P3265" s="218"/>
      <c r="Q3265" s="218"/>
      <c r="R3265" s="218"/>
      <c r="S3265" s="218"/>
      <c r="T3265" s="219"/>
      <c r="AT3265" s="220" t="s">
        <v>283</v>
      </c>
      <c r="AU3265" s="220" t="s">
        <v>291</v>
      </c>
      <c r="AV3265" s="13" t="s">
        <v>16</v>
      </c>
      <c r="AW3265" s="13" t="s">
        <v>32</v>
      </c>
      <c r="AX3265" s="13" t="s">
        <v>76</v>
      </c>
      <c r="AY3265" s="220" t="s">
        <v>272</v>
      </c>
    </row>
    <row r="3266" spans="1:65" s="13" customFormat="1" ht="11.25">
      <c r="B3266" s="210"/>
      <c r="C3266" s="211"/>
      <c r="D3266" s="212" t="s">
        <v>283</v>
      </c>
      <c r="E3266" s="213" t="s">
        <v>1</v>
      </c>
      <c r="F3266" s="214" t="s">
        <v>285</v>
      </c>
      <c r="G3266" s="211"/>
      <c r="H3266" s="213" t="s">
        <v>1</v>
      </c>
      <c r="I3266" s="215"/>
      <c r="J3266" s="211"/>
      <c r="K3266" s="211"/>
      <c r="L3266" s="216"/>
      <c r="M3266" s="217"/>
      <c r="N3266" s="218"/>
      <c r="O3266" s="218"/>
      <c r="P3266" s="218"/>
      <c r="Q3266" s="218"/>
      <c r="R3266" s="218"/>
      <c r="S3266" s="218"/>
      <c r="T3266" s="219"/>
      <c r="AT3266" s="220" t="s">
        <v>283</v>
      </c>
      <c r="AU3266" s="220" t="s">
        <v>291</v>
      </c>
      <c r="AV3266" s="13" t="s">
        <v>16</v>
      </c>
      <c r="AW3266" s="13" t="s">
        <v>32</v>
      </c>
      <c r="AX3266" s="13" t="s">
        <v>76</v>
      </c>
      <c r="AY3266" s="220" t="s">
        <v>272</v>
      </c>
    </row>
    <row r="3267" spans="1:65" s="13" customFormat="1" ht="11.25">
      <c r="B3267" s="210"/>
      <c r="C3267" s="211"/>
      <c r="D3267" s="212" t="s">
        <v>283</v>
      </c>
      <c r="E3267" s="213" t="s">
        <v>1</v>
      </c>
      <c r="F3267" s="214" t="s">
        <v>831</v>
      </c>
      <c r="G3267" s="211"/>
      <c r="H3267" s="213" t="s">
        <v>1</v>
      </c>
      <c r="I3267" s="215"/>
      <c r="J3267" s="211"/>
      <c r="K3267" s="211"/>
      <c r="L3267" s="216"/>
      <c r="M3267" s="217"/>
      <c r="N3267" s="218"/>
      <c r="O3267" s="218"/>
      <c r="P3267" s="218"/>
      <c r="Q3267" s="218"/>
      <c r="R3267" s="218"/>
      <c r="S3267" s="218"/>
      <c r="T3267" s="219"/>
      <c r="AT3267" s="220" t="s">
        <v>283</v>
      </c>
      <c r="AU3267" s="220" t="s">
        <v>291</v>
      </c>
      <c r="AV3267" s="13" t="s">
        <v>16</v>
      </c>
      <c r="AW3267" s="13" t="s">
        <v>32</v>
      </c>
      <c r="AX3267" s="13" t="s">
        <v>76</v>
      </c>
      <c r="AY3267" s="220" t="s">
        <v>272</v>
      </c>
    </row>
    <row r="3268" spans="1:65" s="14" customFormat="1" ht="11.25">
      <c r="B3268" s="221"/>
      <c r="C3268" s="222"/>
      <c r="D3268" s="212" t="s">
        <v>283</v>
      </c>
      <c r="E3268" s="223" t="s">
        <v>1</v>
      </c>
      <c r="F3268" s="224" t="s">
        <v>2892</v>
      </c>
      <c r="G3268" s="222"/>
      <c r="H3268" s="225">
        <v>20.6</v>
      </c>
      <c r="I3268" s="226"/>
      <c r="J3268" s="222"/>
      <c r="K3268" s="222"/>
      <c r="L3268" s="227"/>
      <c r="M3268" s="228"/>
      <c r="N3268" s="229"/>
      <c r="O3268" s="229"/>
      <c r="P3268" s="229"/>
      <c r="Q3268" s="229"/>
      <c r="R3268" s="229"/>
      <c r="S3268" s="229"/>
      <c r="T3268" s="230"/>
      <c r="AT3268" s="231" t="s">
        <v>283</v>
      </c>
      <c r="AU3268" s="231" t="s">
        <v>291</v>
      </c>
      <c r="AV3268" s="14" t="s">
        <v>84</v>
      </c>
      <c r="AW3268" s="14" t="s">
        <v>32</v>
      </c>
      <c r="AX3268" s="14" t="s">
        <v>76</v>
      </c>
      <c r="AY3268" s="231" t="s">
        <v>272</v>
      </c>
    </row>
    <row r="3269" spans="1:65" s="2" customFormat="1" ht="24.2" customHeight="1">
      <c r="A3269" s="34"/>
      <c r="B3269" s="35"/>
      <c r="C3269" s="192" t="s">
        <v>2893</v>
      </c>
      <c r="D3269" s="192" t="s">
        <v>274</v>
      </c>
      <c r="E3269" s="193" t="s">
        <v>2894</v>
      </c>
      <c r="F3269" s="194" t="s">
        <v>2895</v>
      </c>
      <c r="G3269" s="195" t="s">
        <v>185</v>
      </c>
      <c r="H3269" s="196">
        <v>900</v>
      </c>
      <c r="I3269" s="197"/>
      <c r="J3269" s="198">
        <f>ROUND(I3269*H3269,2)</f>
        <v>0</v>
      </c>
      <c r="K3269" s="194" t="s">
        <v>278</v>
      </c>
      <c r="L3269" s="39"/>
      <c r="M3269" s="199" t="s">
        <v>1</v>
      </c>
      <c r="N3269" s="200" t="s">
        <v>41</v>
      </c>
      <c r="O3269" s="71"/>
      <c r="P3269" s="201">
        <f>O3269*H3269</f>
        <v>0</v>
      </c>
      <c r="Q3269" s="201">
        <v>0</v>
      </c>
      <c r="R3269" s="201">
        <f>Q3269*H3269</f>
        <v>0</v>
      </c>
      <c r="S3269" s="201">
        <v>2E-3</v>
      </c>
      <c r="T3269" s="202">
        <f>S3269*H3269</f>
        <v>1.8</v>
      </c>
      <c r="U3269" s="34"/>
      <c r="V3269" s="34"/>
      <c r="W3269" s="34"/>
      <c r="X3269" s="34"/>
      <c r="Y3269" s="34"/>
      <c r="Z3269" s="34"/>
      <c r="AA3269" s="34"/>
      <c r="AB3269" s="34"/>
      <c r="AC3269" s="34"/>
      <c r="AD3269" s="34"/>
      <c r="AE3269" s="34"/>
      <c r="AR3269" s="203" t="s">
        <v>279</v>
      </c>
      <c r="AT3269" s="203" t="s">
        <v>274</v>
      </c>
      <c r="AU3269" s="203" t="s">
        <v>291</v>
      </c>
      <c r="AY3269" s="17" t="s">
        <v>272</v>
      </c>
      <c r="BE3269" s="204">
        <f>IF(N3269="základní",J3269,0)</f>
        <v>0</v>
      </c>
      <c r="BF3269" s="204">
        <f>IF(N3269="snížená",J3269,0)</f>
        <v>0</v>
      </c>
      <c r="BG3269" s="204">
        <f>IF(N3269="zákl. přenesená",J3269,0)</f>
        <v>0</v>
      </c>
      <c r="BH3269" s="204">
        <f>IF(N3269="sníž. přenesená",J3269,0)</f>
        <v>0</v>
      </c>
      <c r="BI3269" s="204">
        <f>IF(N3269="nulová",J3269,0)</f>
        <v>0</v>
      </c>
      <c r="BJ3269" s="17" t="s">
        <v>16</v>
      </c>
      <c r="BK3269" s="204">
        <f>ROUND(I3269*H3269,2)</f>
        <v>0</v>
      </c>
      <c r="BL3269" s="17" t="s">
        <v>279</v>
      </c>
      <c r="BM3269" s="203" t="s">
        <v>2896</v>
      </c>
    </row>
    <row r="3270" spans="1:65" s="2" customFormat="1" ht="11.25">
      <c r="A3270" s="34"/>
      <c r="B3270" s="35"/>
      <c r="C3270" s="36"/>
      <c r="D3270" s="205" t="s">
        <v>281</v>
      </c>
      <c r="E3270" s="36"/>
      <c r="F3270" s="206" t="s">
        <v>2897</v>
      </c>
      <c r="G3270" s="36"/>
      <c r="H3270" s="36"/>
      <c r="I3270" s="207"/>
      <c r="J3270" s="36"/>
      <c r="K3270" s="36"/>
      <c r="L3270" s="39"/>
      <c r="M3270" s="208"/>
      <c r="N3270" s="209"/>
      <c r="O3270" s="71"/>
      <c r="P3270" s="71"/>
      <c r="Q3270" s="71"/>
      <c r="R3270" s="71"/>
      <c r="S3270" s="71"/>
      <c r="T3270" s="72"/>
      <c r="U3270" s="34"/>
      <c r="V3270" s="34"/>
      <c r="W3270" s="34"/>
      <c r="X3270" s="34"/>
      <c r="Y3270" s="34"/>
      <c r="Z3270" s="34"/>
      <c r="AA3270" s="34"/>
      <c r="AB3270" s="34"/>
      <c r="AC3270" s="34"/>
      <c r="AD3270" s="34"/>
      <c r="AE3270" s="34"/>
      <c r="AT3270" s="17" t="s">
        <v>281</v>
      </c>
      <c r="AU3270" s="17" t="s">
        <v>291</v>
      </c>
    </row>
    <row r="3271" spans="1:65" s="13" customFormat="1" ht="11.25">
      <c r="B3271" s="210"/>
      <c r="C3271" s="211"/>
      <c r="D3271" s="212" t="s">
        <v>283</v>
      </c>
      <c r="E3271" s="213" t="s">
        <v>1</v>
      </c>
      <c r="F3271" s="214" t="s">
        <v>2819</v>
      </c>
      <c r="G3271" s="211"/>
      <c r="H3271" s="213" t="s">
        <v>1</v>
      </c>
      <c r="I3271" s="215"/>
      <c r="J3271" s="211"/>
      <c r="K3271" s="211"/>
      <c r="L3271" s="216"/>
      <c r="M3271" s="217"/>
      <c r="N3271" s="218"/>
      <c r="O3271" s="218"/>
      <c r="P3271" s="218"/>
      <c r="Q3271" s="218"/>
      <c r="R3271" s="218"/>
      <c r="S3271" s="218"/>
      <c r="T3271" s="219"/>
      <c r="AT3271" s="220" t="s">
        <v>283</v>
      </c>
      <c r="AU3271" s="220" t="s">
        <v>291</v>
      </c>
      <c r="AV3271" s="13" t="s">
        <v>16</v>
      </c>
      <c r="AW3271" s="13" t="s">
        <v>32</v>
      </c>
      <c r="AX3271" s="13" t="s">
        <v>76</v>
      </c>
      <c r="AY3271" s="220" t="s">
        <v>272</v>
      </c>
    </row>
    <row r="3272" spans="1:65" s="14" customFormat="1" ht="11.25">
      <c r="B3272" s="221"/>
      <c r="C3272" s="222"/>
      <c r="D3272" s="212" t="s">
        <v>283</v>
      </c>
      <c r="E3272" s="223" t="s">
        <v>1</v>
      </c>
      <c r="F3272" s="224" t="s">
        <v>2898</v>
      </c>
      <c r="G3272" s="222"/>
      <c r="H3272" s="225">
        <v>900</v>
      </c>
      <c r="I3272" s="226"/>
      <c r="J3272" s="222"/>
      <c r="K3272" s="222"/>
      <c r="L3272" s="227"/>
      <c r="M3272" s="228"/>
      <c r="N3272" s="229"/>
      <c r="O3272" s="229"/>
      <c r="P3272" s="229"/>
      <c r="Q3272" s="229"/>
      <c r="R3272" s="229"/>
      <c r="S3272" s="229"/>
      <c r="T3272" s="230"/>
      <c r="AT3272" s="231" t="s">
        <v>283</v>
      </c>
      <c r="AU3272" s="231" t="s">
        <v>291</v>
      </c>
      <c r="AV3272" s="14" t="s">
        <v>84</v>
      </c>
      <c r="AW3272" s="14" t="s">
        <v>32</v>
      </c>
      <c r="AX3272" s="14" t="s">
        <v>76</v>
      </c>
      <c r="AY3272" s="231" t="s">
        <v>272</v>
      </c>
    </row>
    <row r="3273" spans="1:65" s="2" customFormat="1" ht="24.2" customHeight="1">
      <c r="A3273" s="34"/>
      <c r="B3273" s="35"/>
      <c r="C3273" s="192" t="s">
        <v>2899</v>
      </c>
      <c r="D3273" s="192" t="s">
        <v>274</v>
      </c>
      <c r="E3273" s="193" t="s">
        <v>2900</v>
      </c>
      <c r="F3273" s="194" t="s">
        <v>2901</v>
      </c>
      <c r="G3273" s="195" t="s">
        <v>185</v>
      </c>
      <c r="H3273" s="196">
        <v>850</v>
      </c>
      <c r="I3273" s="197"/>
      <c r="J3273" s="198">
        <f>ROUND(I3273*H3273,2)</f>
        <v>0</v>
      </c>
      <c r="K3273" s="194" t="s">
        <v>278</v>
      </c>
      <c r="L3273" s="39"/>
      <c r="M3273" s="199" t="s">
        <v>1</v>
      </c>
      <c r="N3273" s="200" t="s">
        <v>41</v>
      </c>
      <c r="O3273" s="71"/>
      <c r="P3273" s="201">
        <f>O3273*H3273</f>
        <v>0</v>
      </c>
      <c r="Q3273" s="201">
        <v>0</v>
      </c>
      <c r="R3273" s="201">
        <f>Q3273*H3273</f>
        <v>0</v>
      </c>
      <c r="S3273" s="201">
        <v>4.0000000000000001E-3</v>
      </c>
      <c r="T3273" s="202">
        <f>S3273*H3273</f>
        <v>3.4</v>
      </c>
      <c r="U3273" s="34"/>
      <c r="V3273" s="34"/>
      <c r="W3273" s="34"/>
      <c r="X3273" s="34"/>
      <c r="Y3273" s="34"/>
      <c r="Z3273" s="34"/>
      <c r="AA3273" s="34"/>
      <c r="AB3273" s="34"/>
      <c r="AC3273" s="34"/>
      <c r="AD3273" s="34"/>
      <c r="AE3273" s="34"/>
      <c r="AR3273" s="203" t="s">
        <v>279</v>
      </c>
      <c r="AT3273" s="203" t="s">
        <v>274</v>
      </c>
      <c r="AU3273" s="203" t="s">
        <v>291</v>
      </c>
      <c r="AY3273" s="17" t="s">
        <v>272</v>
      </c>
      <c r="BE3273" s="204">
        <f>IF(N3273="základní",J3273,0)</f>
        <v>0</v>
      </c>
      <c r="BF3273" s="204">
        <f>IF(N3273="snížená",J3273,0)</f>
        <v>0</v>
      </c>
      <c r="BG3273" s="204">
        <f>IF(N3273="zákl. přenesená",J3273,0)</f>
        <v>0</v>
      </c>
      <c r="BH3273" s="204">
        <f>IF(N3273="sníž. přenesená",J3273,0)</f>
        <v>0</v>
      </c>
      <c r="BI3273" s="204">
        <f>IF(N3273="nulová",J3273,0)</f>
        <v>0</v>
      </c>
      <c r="BJ3273" s="17" t="s">
        <v>16</v>
      </c>
      <c r="BK3273" s="204">
        <f>ROUND(I3273*H3273,2)</f>
        <v>0</v>
      </c>
      <c r="BL3273" s="17" t="s">
        <v>279</v>
      </c>
      <c r="BM3273" s="203" t="s">
        <v>2902</v>
      </c>
    </row>
    <row r="3274" spans="1:65" s="2" customFormat="1" ht="11.25">
      <c r="A3274" s="34"/>
      <c r="B3274" s="35"/>
      <c r="C3274" s="36"/>
      <c r="D3274" s="205" t="s">
        <v>281</v>
      </c>
      <c r="E3274" s="36"/>
      <c r="F3274" s="206" t="s">
        <v>2903</v>
      </c>
      <c r="G3274" s="36"/>
      <c r="H3274" s="36"/>
      <c r="I3274" s="207"/>
      <c r="J3274" s="36"/>
      <c r="K3274" s="36"/>
      <c r="L3274" s="39"/>
      <c r="M3274" s="208"/>
      <c r="N3274" s="209"/>
      <c r="O3274" s="71"/>
      <c r="P3274" s="71"/>
      <c r="Q3274" s="71"/>
      <c r="R3274" s="71"/>
      <c r="S3274" s="71"/>
      <c r="T3274" s="72"/>
      <c r="U3274" s="34"/>
      <c r="V3274" s="34"/>
      <c r="W3274" s="34"/>
      <c r="X3274" s="34"/>
      <c r="Y3274" s="34"/>
      <c r="Z3274" s="34"/>
      <c r="AA3274" s="34"/>
      <c r="AB3274" s="34"/>
      <c r="AC3274" s="34"/>
      <c r="AD3274" s="34"/>
      <c r="AE3274" s="34"/>
      <c r="AT3274" s="17" t="s">
        <v>281</v>
      </c>
      <c r="AU3274" s="17" t="s">
        <v>291</v>
      </c>
    </row>
    <row r="3275" spans="1:65" s="13" customFormat="1" ht="11.25">
      <c r="B3275" s="210"/>
      <c r="C3275" s="211"/>
      <c r="D3275" s="212" t="s">
        <v>283</v>
      </c>
      <c r="E3275" s="213" t="s">
        <v>1</v>
      </c>
      <c r="F3275" s="214" t="s">
        <v>2819</v>
      </c>
      <c r="G3275" s="211"/>
      <c r="H3275" s="213" t="s">
        <v>1</v>
      </c>
      <c r="I3275" s="215"/>
      <c r="J3275" s="211"/>
      <c r="K3275" s="211"/>
      <c r="L3275" s="216"/>
      <c r="M3275" s="217"/>
      <c r="N3275" s="218"/>
      <c r="O3275" s="218"/>
      <c r="P3275" s="218"/>
      <c r="Q3275" s="218"/>
      <c r="R3275" s="218"/>
      <c r="S3275" s="218"/>
      <c r="T3275" s="219"/>
      <c r="AT3275" s="220" t="s">
        <v>283</v>
      </c>
      <c r="AU3275" s="220" t="s">
        <v>291</v>
      </c>
      <c r="AV3275" s="13" t="s">
        <v>16</v>
      </c>
      <c r="AW3275" s="13" t="s">
        <v>32</v>
      </c>
      <c r="AX3275" s="13" t="s">
        <v>76</v>
      </c>
      <c r="AY3275" s="220" t="s">
        <v>272</v>
      </c>
    </row>
    <row r="3276" spans="1:65" s="14" customFormat="1" ht="11.25">
      <c r="B3276" s="221"/>
      <c r="C3276" s="222"/>
      <c r="D3276" s="212" t="s">
        <v>283</v>
      </c>
      <c r="E3276" s="223" t="s">
        <v>1</v>
      </c>
      <c r="F3276" s="224" t="s">
        <v>2904</v>
      </c>
      <c r="G3276" s="222"/>
      <c r="H3276" s="225">
        <v>850</v>
      </c>
      <c r="I3276" s="226"/>
      <c r="J3276" s="222"/>
      <c r="K3276" s="222"/>
      <c r="L3276" s="227"/>
      <c r="M3276" s="228"/>
      <c r="N3276" s="229"/>
      <c r="O3276" s="229"/>
      <c r="P3276" s="229"/>
      <c r="Q3276" s="229"/>
      <c r="R3276" s="229"/>
      <c r="S3276" s="229"/>
      <c r="T3276" s="230"/>
      <c r="AT3276" s="231" t="s">
        <v>283</v>
      </c>
      <c r="AU3276" s="231" t="s">
        <v>291</v>
      </c>
      <c r="AV3276" s="14" t="s">
        <v>84</v>
      </c>
      <c r="AW3276" s="14" t="s">
        <v>32</v>
      </c>
      <c r="AX3276" s="14" t="s">
        <v>76</v>
      </c>
      <c r="AY3276" s="231" t="s">
        <v>272</v>
      </c>
    </row>
    <row r="3277" spans="1:65" s="2" customFormat="1" ht="24.2" customHeight="1">
      <c r="A3277" s="34"/>
      <c r="B3277" s="35"/>
      <c r="C3277" s="192" t="s">
        <v>2905</v>
      </c>
      <c r="D3277" s="192" t="s">
        <v>274</v>
      </c>
      <c r="E3277" s="193" t="s">
        <v>2906</v>
      </c>
      <c r="F3277" s="194" t="s">
        <v>2907</v>
      </c>
      <c r="G3277" s="195" t="s">
        <v>185</v>
      </c>
      <c r="H3277" s="196">
        <v>480</v>
      </c>
      <c r="I3277" s="197"/>
      <c r="J3277" s="198">
        <f>ROUND(I3277*H3277,2)</f>
        <v>0</v>
      </c>
      <c r="K3277" s="194" t="s">
        <v>278</v>
      </c>
      <c r="L3277" s="39"/>
      <c r="M3277" s="199" t="s">
        <v>1</v>
      </c>
      <c r="N3277" s="200" t="s">
        <v>41</v>
      </c>
      <c r="O3277" s="71"/>
      <c r="P3277" s="201">
        <f>O3277*H3277</f>
        <v>0</v>
      </c>
      <c r="Q3277" s="201">
        <v>0</v>
      </c>
      <c r="R3277" s="201">
        <f>Q3277*H3277</f>
        <v>0</v>
      </c>
      <c r="S3277" s="201">
        <v>8.9999999999999993E-3</v>
      </c>
      <c r="T3277" s="202">
        <f>S3277*H3277</f>
        <v>4.3199999999999994</v>
      </c>
      <c r="U3277" s="34"/>
      <c r="V3277" s="34"/>
      <c r="W3277" s="34"/>
      <c r="X3277" s="34"/>
      <c r="Y3277" s="34"/>
      <c r="Z3277" s="34"/>
      <c r="AA3277" s="34"/>
      <c r="AB3277" s="34"/>
      <c r="AC3277" s="34"/>
      <c r="AD3277" s="34"/>
      <c r="AE3277" s="34"/>
      <c r="AR3277" s="203" t="s">
        <v>279</v>
      </c>
      <c r="AT3277" s="203" t="s">
        <v>274</v>
      </c>
      <c r="AU3277" s="203" t="s">
        <v>291</v>
      </c>
      <c r="AY3277" s="17" t="s">
        <v>272</v>
      </c>
      <c r="BE3277" s="204">
        <f>IF(N3277="základní",J3277,0)</f>
        <v>0</v>
      </c>
      <c r="BF3277" s="204">
        <f>IF(N3277="snížená",J3277,0)</f>
        <v>0</v>
      </c>
      <c r="BG3277" s="204">
        <f>IF(N3277="zákl. přenesená",J3277,0)</f>
        <v>0</v>
      </c>
      <c r="BH3277" s="204">
        <f>IF(N3277="sníž. přenesená",J3277,0)</f>
        <v>0</v>
      </c>
      <c r="BI3277" s="204">
        <f>IF(N3277="nulová",J3277,0)</f>
        <v>0</v>
      </c>
      <c r="BJ3277" s="17" t="s">
        <v>16</v>
      </c>
      <c r="BK3277" s="204">
        <f>ROUND(I3277*H3277,2)</f>
        <v>0</v>
      </c>
      <c r="BL3277" s="17" t="s">
        <v>279</v>
      </c>
      <c r="BM3277" s="203" t="s">
        <v>2908</v>
      </c>
    </row>
    <row r="3278" spans="1:65" s="2" customFormat="1" ht="11.25">
      <c r="A3278" s="34"/>
      <c r="B3278" s="35"/>
      <c r="C3278" s="36"/>
      <c r="D3278" s="205" t="s">
        <v>281</v>
      </c>
      <c r="E3278" s="36"/>
      <c r="F3278" s="206" t="s">
        <v>2909</v>
      </c>
      <c r="G3278" s="36"/>
      <c r="H3278" s="36"/>
      <c r="I3278" s="207"/>
      <c r="J3278" s="36"/>
      <c r="K3278" s="36"/>
      <c r="L3278" s="39"/>
      <c r="M3278" s="208"/>
      <c r="N3278" s="209"/>
      <c r="O3278" s="71"/>
      <c r="P3278" s="71"/>
      <c r="Q3278" s="71"/>
      <c r="R3278" s="71"/>
      <c r="S3278" s="71"/>
      <c r="T3278" s="72"/>
      <c r="U3278" s="34"/>
      <c r="V3278" s="34"/>
      <c r="W3278" s="34"/>
      <c r="X3278" s="34"/>
      <c r="Y3278" s="34"/>
      <c r="Z3278" s="34"/>
      <c r="AA3278" s="34"/>
      <c r="AB3278" s="34"/>
      <c r="AC3278" s="34"/>
      <c r="AD3278" s="34"/>
      <c r="AE3278" s="34"/>
      <c r="AT3278" s="17" t="s">
        <v>281</v>
      </c>
      <c r="AU3278" s="17" t="s">
        <v>291</v>
      </c>
    </row>
    <row r="3279" spans="1:65" s="13" customFormat="1" ht="11.25">
      <c r="B3279" s="210"/>
      <c r="C3279" s="211"/>
      <c r="D3279" s="212" t="s">
        <v>283</v>
      </c>
      <c r="E3279" s="213" t="s">
        <v>1</v>
      </c>
      <c r="F3279" s="214" t="s">
        <v>2819</v>
      </c>
      <c r="G3279" s="211"/>
      <c r="H3279" s="213" t="s">
        <v>1</v>
      </c>
      <c r="I3279" s="215"/>
      <c r="J3279" s="211"/>
      <c r="K3279" s="211"/>
      <c r="L3279" s="216"/>
      <c r="M3279" s="217"/>
      <c r="N3279" s="218"/>
      <c r="O3279" s="218"/>
      <c r="P3279" s="218"/>
      <c r="Q3279" s="218"/>
      <c r="R3279" s="218"/>
      <c r="S3279" s="218"/>
      <c r="T3279" s="219"/>
      <c r="AT3279" s="220" t="s">
        <v>283</v>
      </c>
      <c r="AU3279" s="220" t="s">
        <v>291</v>
      </c>
      <c r="AV3279" s="13" t="s">
        <v>16</v>
      </c>
      <c r="AW3279" s="13" t="s">
        <v>32</v>
      </c>
      <c r="AX3279" s="13" t="s">
        <v>76</v>
      </c>
      <c r="AY3279" s="220" t="s">
        <v>272</v>
      </c>
    </row>
    <row r="3280" spans="1:65" s="14" customFormat="1" ht="11.25">
      <c r="B3280" s="221"/>
      <c r="C3280" s="222"/>
      <c r="D3280" s="212" t="s">
        <v>283</v>
      </c>
      <c r="E3280" s="223" t="s">
        <v>1</v>
      </c>
      <c r="F3280" s="224" t="s">
        <v>2910</v>
      </c>
      <c r="G3280" s="222"/>
      <c r="H3280" s="225">
        <v>480</v>
      </c>
      <c r="I3280" s="226"/>
      <c r="J3280" s="222"/>
      <c r="K3280" s="222"/>
      <c r="L3280" s="227"/>
      <c r="M3280" s="228"/>
      <c r="N3280" s="229"/>
      <c r="O3280" s="229"/>
      <c r="P3280" s="229"/>
      <c r="Q3280" s="229"/>
      <c r="R3280" s="229"/>
      <c r="S3280" s="229"/>
      <c r="T3280" s="230"/>
      <c r="AT3280" s="231" t="s">
        <v>283</v>
      </c>
      <c r="AU3280" s="231" t="s">
        <v>291</v>
      </c>
      <c r="AV3280" s="14" t="s">
        <v>84</v>
      </c>
      <c r="AW3280" s="14" t="s">
        <v>32</v>
      </c>
      <c r="AX3280" s="14" t="s">
        <v>76</v>
      </c>
      <c r="AY3280" s="231" t="s">
        <v>272</v>
      </c>
    </row>
    <row r="3281" spans="1:65" s="2" customFormat="1" ht="24.2" customHeight="1">
      <c r="A3281" s="34"/>
      <c r="B3281" s="35"/>
      <c r="C3281" s="192" t="s">
        <v>2911</v>
      </c>
      <c r="D3281" s="192" t="s">
        <v>274</v>
      </c>
      <c r="E3281" s="193" t="s">
        <v>2912</v>
      </c>
      <c r="F3281" s="194" t="s">
        <v>2913</v>
      </c>
      <c r="G3281" s="195" t="s">
        <v>185</v>
      </c>
      <c r="H3281" s="196">
        <v>126</v>
      </c>
      <c r="I3281" s="197"/>
      <c r="J3281" s="198">
        <f>ROUND(I3281*H3281,2)</f>
        <v>0</v>
      </c>
      <c r="K3281" s="194" t="s">
        <v>278</v>
      </c>
      <c r="L3281" s="39"/>
      <c r="M3281" s="199" t="s">
        <v>1</v>
      </c>
      <c r="N3281" s="200" t="s">
        <v>41</v>
      </c>
      <c r="O3281" s="71"/>
      <c r="P3281" s="201">
        <f>O3281*H3281</f>
        <v>0</v>
      </c>
      <c r="Q3281" s="201">
        <v>0</v>
      </c>
      <c r="R3281" s="201">
        <f>Q3281*H3281</f>
        <v>0</v>
      </c>
      <c r="S3281" s="201">
        <v>1.2999999999999999E-2</v>
      </c>
      <c r="T3281" s="202">
        <f>S3281*H3281</f>
        <v>1.6379999999999999</v>
      </c>
      <c r="U3281" s="34"/>
      <c r="V3281" s="34"/>
      <c r="W3281" s="34"/>
      <c r="X3281" s="34"/>
      <c r="Y3281" s="34"/>
      <c r="Z3281" s="34"/>
      <c r="AA3281" s="34"/>
      <c r="AB3281" s="34"/>
      <c r="AC3281" s="34"/>
      <c r="AD3281" s="34"/>
      <c r="AE3281" s="34"/>
      <c r="AR3281" s="203" t="s">
        <v>279</v>
      </c>
      <c r="AT3281" s="203" t="s">
        <v>274</v>
      </c>
      <c r="AU3281" s="203" t="s">
        <v>291</v>
      </c>
      <c r="AY3281" s="17" t="s">
        <v>272</v>
      </c>
      <c r="BE3281" s="204">
        <f>IF(N3281="základní",J3281,0)</f>
        <v>0</v>
      </c>
      <c r="BF3281" s="204">
        <f>IF(N3281="snížená",J3281,0)</f>
        <v>0</v>
      </c>
      <c r="BG3281" s="204">
        <f>IF(N3281="zákl. přenesená",J3281,0)</f>
        <v>0</v>
      </c>
      <c r="BH3281" s="204">
        <f>IF(N3281="sníž. přenesená",J3281,0)</f>
        <v>0</v>
      </c>
      <c r="BI3281" s="204">
        <f>IF(N3281="nulová",J3281,0)</f>
        <v>0</v>
      </c>
      <c r="BJ3281" s="17" t="s">
        <v>16</v>
      </c>
      <c r="BK3281" s="204">
        <f>ROUND(I3281*H3281,2)</f>
        <v>0</v>
      </c>
      <c r="BL3281" s="17" t="s">
        <v>279</v>
      </c>
      <c r="BM3281" s="203" t="s">
        <v>2914</v>
      </c>
    </row>
    <row r="3282" spans="1:65" s="2" customFormat="1" ht="11.25">
      <c r="A3282" s="34"/>
      <c r="B3282" s="35"/>
      <c r="C3282" s="36"/>
      <c r="D3282" s="205" t="s">
        <v>281</v>
      </c>
      <c r="E3282" s="36"/>
      <c r="F3282" s="206" t="s">
        <v>2915</v>
      </c>
      <c r="G3282" s="36"/>
      <c r="H3282" s="36"/>
      <c r="I3282" s="207"/>
      <c r="J3282" s="36"/>
      <c r="K3282" s="36"/>
      <c r="L3282" s="39"/>
      <c r="M3282" s="208"/>
      <c r="N3282" s="209"/>
      <c r="O3282" s="71"/>
      <c r="P3282" s="71"/>
      <c r="Q3282" s="71"/>
      <c r="R3282" s="71"/>
      <c r="S3282" s="71"/>
      <c r="T3282" s="72"/>
      <c r="U3282" s="34"/>
      <c r="V3282" s="34"/>
      <c r="W3282" s="34"/>
      <c r="X3282" s="34"/>
      <c r="Y3282" s="34"/>
      <c r="Z3282" s="34"/>
      <c r="AA3282" s="34"/>
      <c r="AB3282" s="34"/>
      <c r="AC3282" s="34"/>
      <c r="AD3282" s="34"/>
      <c r="AE3282" s="34"/>
      <c r="AT3282" s="17" t="s">
        <v>281</v>
      </c>
      <c r="AU3282" s="17" t="s">
        <v>291</v>
      </c>
    </row>
    <row r="3283" spans="1:65" s="13" customFormat="1" ht="11.25">
      <c r="B3283" s="210"/>
      <c r="C3283" s="211"/>
      <c r="D3283" s="212" t="s">
        <v>283</v>
      </c>
      <c r="E3283" s="213" t="s">
        <v>1</v>
      </c>
      <c r="F3283" s="214" t="s">
        <v>2819</v>
      </c>
      <c r="G3283" s="211"/>
      <c r="H3283" s="213" t="s">
        <v>1</v>
      </c>
      <c r="I3283" s="215"/>
      <c r="J3283" s="211"/>
      <c r="K3283" s="211"/>
      <c r="L3283" s="216"/>
      <c r="M3283" s="217"/>
      <c r="N3283" s="218"/>
      <c r="O3283" s="218"/>
      <c r="P3283" s="218"/>
      <c r="Q3283" s="218"/>
      <c r="R3283" s="218"/>
      <c r="S3283" s="218"/>
      <c r="T3283" s="219"/>
      <c r="AT3283" s="220" t="s">
        <v>283</v>
      </c>
      <c r="AU3283" s="220" t="s">
        <v>291</v>
      </c>
      <c r="AV3283" s="13" t="s">
        <v>16</v>
      </c>
      <c r="AW3283" s="13" t="s">
        <v>32</v>
      </c>
      <c r="AX3283" s="13" t="s">
        <v>76</v>
      </c>
      <c r="AY3283" s="220" t="s">
        <v>272</v>
      </c>
    </row>
    <row r="3284" spans="1:65" s="14" customFormat="1" ht="11.25">
      <c r="B3284" s="221"/>
      <c r="C3284" s="222"/>
      <c r="D3284" s="212" t="s">
        <v>283</v>
      </c>
      <c r="E3284" s="223" t="s">
        <v>1</v>
      </c>
      <c r="F3284" s="224" t="s">
        <v>2916</v>
      </c>
      <c r="G3284" s="222"/>
      <c r="H3284" s="225">
        <v>126</v>
      </c>
      <c r="I3284" s="226"/>
      <c r="J3284" s="222"/>
      <c r="K3284" s="222"/>
      <c r="L3284" s="227"/>
      <c r="M3284" s="228"/>
      <c r="N3284" s="229"/>
      <c r="O3284" s="229"/>
      <c r="P3284" s="229"/>
      <c r="Q3284" s="229"/>
      <c r="R3284" s="229"/>
      <c r="S3284" s="229"/>
      <c r="T3284" s="230"/>
      <c r="AT3284" s="231" t="s">
        <v>283</v>
      </c>
      <c r="AU3284" s="231" t="s">
        <v>291</v>
      </c>
      <c r="AV3284" s="14" t="s">
        <v>84</v>
      </c>
      <c r="AW3284" s="14" t="s">
        <v>32</v>
      </c>
      <c r="AX3284" s="14" t="s">
        <v>76</v>
      </c>
      <c r="AY3284" s="231" t="s">
        <v>272</v>
      </c>
    </row>
    <row r="3285" spans="1:65" s="2" customFormat="1" ht="24.2" customHeight="1">
      <c r="A3285" s="34"/>
      <c r="B3285" s="35"/>
      <c r="C3285" s="192" t="s">
        <v>2917</v>
      </c>
      <c r="D3285" s="192" t="s">
        <v>274</v>
      </c>
      <c r="E3285" s="193" t="s">
        <v>2918</v>
      </c>
      <c r="F3285" s="194" t="s">
        <v>2919</v>
      </c>
      <c r="G3285" s="195" t="s">
        <v>185</v>
      </c>
      <c r="H3285" s="196">
        <v>150</v>
      </c>
      <c r="I3285" s="197"/>
      <c r="J3285" s="198">
        <f>ROUND(I3285*H3285,2)</f>
        <v>0</v>
      </c>
      <c r="K3285" s="194" t="s">
        <v>278</v>
      </c>
      <c r="L3285" s="39"/>
      <c r="M3285" s="199" t="s">
        <v>1</v>
      </c>
      <c r="N3285" s="200" t="s">
        <v>41</v>
      </c>
      <c r="O3285" s="71"/>
      <c r="P3285" s="201">
        <f>O3285*H3285</f>
        <v>0</v>
      </c>
      <c r="Q3285" s="201">
        <v>0</v>
      </c>
      <c r="R3285" s="201">
        <f>Q3285*H3285</f>
        <v>0</v>
      </c>
      <c r="S3285" s="201">
        <v>2.7E-2</v>
      </c>
      <c r="T3285" s="202">
        <f>S3285*H3285</f>
        <v>4.05</v>
      </c>
      <c r="U3285" s="34"/>
      <c r="V3285" s="34"/>
      <c r="W3285" s="34"/>
      <c r="X3285" s="34"/>
      <c r="Y3285" s="34"/>
      <c r="Z3285" s="34"/>
      <c r="AA3285" s="34"/>
      <c r="AB3285" s="34"/>
      <c r="AC3285" s="34"/>
      <c r="AD3285" s="34"/>
      <c r="AE3285" s="34"/>
      <c r="AR3285" s="203" t="s">
        <v>279</v>
      </c>
      <c r="AT3285" s="203" t="s">
        <v>274</v>
      </c>
      <c r="AU3285" s="203" t="s">
        <v>291</v>
      </c>
      <c r="AY3285" s="17" t="s">
        <v>272</v>
      </c>
      <c r="BE3285" s="204">
        <f>IF(N3285="základní",J3285,0)</f>
        <v>0</v>
      </c>
      <c r="BF3285" s="204">
        <f>IF(N3285="snížená",J3285,0)</f>
        <v>0</v>
      </c>
      <c r="BG3285" s="204">
        <f>IF(N3285="zákl. přenesená",J3285,0)</f>
        <v>0</v>
      </c>
      <c r="BH3285" s="204">
        <f>IF(N3285="sníž. přenesená",J3285,0)</f>
        <v>0</v>
      </c>
      <c r="BI3285" s="204">
        <f>IF(N3285="nulová",J3285,0)</f>
        <v>0</v>
      </c>
      <c r="BJ3285" s="17" t="s">
        <v>16</v>
      </c>
      <c r="BK3285" s="204">
        <f>ROUND(I3285*H3285,2)</f>
        <v>0</v>
      </c>
      <c r="BL3285" s="17" t="s">
        <v>279</v>
      </c>
      <c r="BM3285" s="203" t="s">
        <v>2920</v>
      </c>
    </row>
    <row r="3286" spans="1:65" s="2" customFormat="1" ht="11.25">
      <c r="A3286" s="34"/>
      <c r="B3286" s="35"/>
      <c r="C3286" s="36"/>
      <c r="D3286" s="205" t="s">
        <v>281</v>
      </c>
      <c r="E3286" s="36"/>
      <c r="F3286" s="206" t="s">
        <v>2921</v>
      </c>
      <c r="G3286" s="36"/>
      <c r="H3286" s="36"/>
      <c r="I3286" s="207"/>
      <c r="J3286" s="36"/>
      <c r="K3286" s="36"/>
      <c r="L3286" s="39"/>
      <c r="M3286" s="208"/>
      <c r="N3286" s="209"/>
      <c r="O3286" s="71"/>
      <c r="P3286" s="71"/>
      <c r="Q3286" s="71"/>
      <c r="R3286" s="71"/>
      <c r="S3286" s="71"/>
      <c r="T3286" s="72"/>
      <c r="U3286" s="34"/>
      <c r="V3286" s="34"/>
      <c r="W3286" s="34"/>
      <c r="X3286" s="34"/>
      <c r="Y3286" s="34"/>
      <c r="Z3286" s="34"/>
      <c r="AA3286" s="34"/>
      <c r="AB3286" s="34"/>
      <c r="AC3286" s="34"/>
      <c r="AD3286" s="34"/>
      <c r="AE3286" s="34"/>
      <c r="AT3286" s="17" t="s">
        <v>281</v>
      </c>
      <c r="AU3286" s="17" t="s">
        <v>291</v>
      </c>
    </row>
    <row r="3287" spans="1:65" s="13" customFormat="1" ht="11.25">
      <c r="B3287" s="210"/>
      <c r="C3287" s="211"/>
      <c r="D3287" s="212" t="s">
        <v>283</v>
      </c>
      <c r="E3287" s="213" t="s">
        <v>1</v>
      </c>
      <c r="F3287" s="214" t="s">
        <v>2819</v>
      </c>
      <c r="G3287" s="211"/>
      <c r="H3287" s="213" t="s">
        <v>1</v>
      </c>
      <c r="I3287" s="215"/>
      <c r="J3287" s="211"/>
      <c r="K3287" s="211"/>
      <c r="L3287" s="216"/>
      <c r="M3287" s="217"/>
      <c r="N3287" s="218"/>
      <c r="O3287" s="218"/>
      <c r="P3287" s="218"/>
      <c r="Q3287" s="218"/>
      <c r="R3287" s="218"/>
      <c r="S3287" s="218"/>
      <c r="T3287" s="219"/>
      <c r="AT3287" s="220" t="s">
        <v>283</v>
      </c>
      <c r="AU3287" s="220" t="s">
        <v>291</v>
      </c>
      <c r="AV3287" s="13" t="s">
        <v>16</v>
      </c>
      <c r="AW3287" s="13" t="s">
        <v>32</v>
      </c>
      <c r="AX3287" s="13" t="s">
        <v>76</v>
      </c>
      <c r="AY3287" s="220" t="s">
        <v>272</v>
      </c>
    </row>
    <row r="3288" spans="1:65" s="14" customFormat="1" ht="11.25">
      <c r="B3288" s="221"/>
      <c r="C3288" s="222"/>
      <c r="D3288" s="212" t="s">
        <v>283</v>
      </c>
      <c r="E3288" s="223" t="s">
        <v>1</v>
      </c>
      <c r="F3288" s="224" t="s">
        <v>2922</v>
      </c>
      <c r="G3288" s="222"/>
      <c r="H3288" s="225">
        <v>150</v>
      </c>
      <c r="I3288" s="226"/>
      <c r="J3288" s="222"/>
      <c r="K3288" s="222"/>
      <c r="L3288" s="227"/>
      <c r="M3288" s="228"/>
      <c r="N3288" s="229"/>
      <c r="O3288" s="229"/>
      <c r="P3288" s="229"/>
      <c r="Q3288" s="229"/>
      <c r="R3288" s="229"/>
      <c r="S3288" s="229"/>
      <c r="T3288" s="230"/>
      <c r="AT3288" s="231" t="s">
        <v>283</v>
      </c>
      <c r="AU3288" s="231" t="s">
        <v>291</v>
      </c>
      <c r="AV3288" s="14" t="s">
        <v>84</v>
      </c>
      <c r="AW3288" s="14" t="s">
        <v>32</v>
      </c>
      <c r="AX3288" s="14" t="s">
        <v>76</v>
      </c>
      <c r="AY3288" s="231" t="s">
        <v>272</v>
      </c>
    </row>
    <row r="3289" spans="1:65" s="2" customFormat="1" ht="24.2" customHeight="1">
      <c r="A3289" s="34"/>
      <c r="B3289" s="35"/>
      <c r="C3289" s="192" t="s">
        <v>2923</v>
      </c>
      <c r="D3289" s="192" t="s">
        <v>274</v>
      </c>
      <c r="E3289" s="193" t="s">
        <v>2924</v>
      </c>
      <c r="F3289" s="194" t="s">
        <v>2925</v>
      </c>
      <c r="G3289" s="195" t="s">
        <v>185</v>
      </c>
      <c r="H3289" s="196">
        <v>38</v>
      </c>
      <c r="I3289" s="197"/>
      <c r="J3289" s="198">
        <f>ROUND(I3289*H3289,2)</f>
        <v>0</v>
      </c>
      <c r="K3289" s="194" t="s">
        <v>278</v>
      </c>
      <c r="L3289" s="39"/>
      <c r="M3289" s="199" t="s">
        <v>1</v>
      </c>
      <c r="N3289" s="200" t="s">
        <v>41</v>
      </c>
      <c r="O3289" s="71"/>
      <c r="P3289" s="201">
        <f>O3289*H3289</f>
        <v>0</v>
      </c>
      <c r="Q3289" s="201">
        <v>0</v>
      </c>
      <c r="R3289" s="201">
        <f>Q3289*H3289</f>
        <v>0</v>
      </c>
      <c r="S3289" s="201">
        <v>0.04</v>
      </c>
      <c r="T3289" s="202">
        <f>S3289*H3289</f>
        <v>1.52</v>
      </c>
      <c r="U3289" s="34"/>
      <c r="V3289" s="34"/>
      <c r="W3289" s="34"/>
      <c r="X3289" s="34"/>
      <c r="Y3289" s="34"/>
      <c r="Z3289" s="34"/>
      <c r="AA3289" s="34"/>
      <c r="AB3289" s="34"/>
      <c r="AC3289" s="34"/>
      <c r="AD3289" s="34"/>
      <c r="AE3289" s="34"/>
      <c r="AR3289" s="203" t="s">
        <v>279</v>
      </c>
      <c r="AT3289" s="203" t="s">
        <v>274</v>
      </c>
      <c r="AU3289" s="203" t="s">
        <v>291</v>
      </c>
      <c r="AY3289" s="17" t="s">
        <v>272</v>
      </c>
      <c r="BE3289" s="204">
        <f>IF(N3289="základní",J3289,0)</f>
        <v>0</v>
      </c>
      <c r="BF3289" s="204">
        <f>IF(N3289="snížená",J3289,0)</f>
        <v>0</v>
      </c>
      <c r="BG3289" s="204">
        <f>IF(N3289="zákl. přenesená",J3289,0)</f>
        <v>0</v>
      </c>
      <c r="BH3289" s="204">
        <f>IF(N3289="sníž. přenesená",J3289,0)</f>
        <v>0</v>
      </c>
      <c r="BI3289" s="204">
        <f>IF(N3289="nulová",J3289,0)</f>
        <v>0</v>
      </c>
      <c r="BJ3289" s="17" t="s">
        <v>16</v>
      </c>
      <c r="BK3289" s="204">
        <f>ROUND(I3289*H3289,2)</f>
        <v>0</v>
      </c>
      <c r="BL3289" s="17" t="s">
        <v>279</v>
      </c>
      <c r="BM3289" s="203" t="s">
        <v>2926</v>
      </c>
    </row>
    <row r="3290" spans="1:65" s="2" customFormat="1" ht="11.25">
      <c r="A3290" s="34"/>
      <c r="B3290" s="35"/>
      <c r="C3290" s="36"/>
      <c r="D3290" s="205" t="s">
        <v>281</v>
      </c>
      <c r="E3290" s="36"/>
      <c r="F3290" s="206" t="s">
        <v>2927</v>
      </c>
      <c r="G3290" s="36"/>
      <c r="H3290" s="36"/>
      <c r="I3290" s="207"/>
      <c r="J3290" s="36"/>
      <c r="K3290" s="36"/>
      <c r="L3290" s="39"/>
      <c r="M3290" s="208"/>
      <c r="N3290" s="209"/>
      <c r="O3290" s="71"/>
      <c r="P3290" s="71"/>
      <c r="Q3290" s="71"/>
      <c r="R3290" s="71"/>
      <c r="S3290" s="71"/>
      <c r="T3290" s="72"/>
      <c r="U3290" s="34"/>
      <c r="V3290" s="34"/>
      <c r="W3290" s="34"/>
      <c r="X3290" s="34"/>
      <c r="Y3290" s="34"/>
      <c r="Z3290" s="34"/>
      <c r="AA3290" s="34"/>
      <c r="AB3290" s="34"/>
      <c r="AC3290" s="34"/>
      <c r="AD3290" s="34"/>
      <c r="AE3290" s="34"/>
      <c r="AT3290" s="17" t="s">
        <v>281</v>
      </c>
      <c r="AU3290" s="17" t="s">
        <v>291</v>
      </c>
    </row>
    <row r="3291" spans="1:65" s="13" customFormat="1" ht="11.25">
      <c r="B3291" s="210"/>
      <c r="C3291" s="211"/>
      <c r="D3291" s="212" t="s">
        <v>283</v>
      </c>
      <c r="E3291" s="213" t="s">
        <v>1</v>
      </c>
      <c r="F3291" s="214" t="s">
        <v>2819</v>
      </c>
      <c r="G3291" s="211"/>
      <c r="H3291" s="213" t="s">
        <v>1</v>
      </c>
      <c r="I3291" s="215"/>
      <c r="J3291" s="211"/>
      <c r="K3291" s="211"/>
      <c r="L3291" s="216"/>
      <c r="M3291" s="217"/>
      <c r="N3291" s="218"/>
      <c r="O3291" s="218"/>
      <c r="P3291" s="218"/>
      <c r="Q3291" s="218"/>
      <c r="R3291" s="218"/>
      <c r="S3291" s="218"/>
      <c r="T3291" s="219"/>
      <c r="AT3291" s="220" t="s">
        <v>283</v>
      </c>
      <c r="AU3291" s="220" t="s">
        <v>291</v>
      </c>
      <c r="AV3291" s="13" t="s">
        <v>16</v>
      </c>
      <c r="AW3291" s="13" t="s">
        <v>32</v>
      </c>
      <c r="AX3291" s="13" t="s">
        <v>76</v>
      </c>
      <c r="AY3291" s="220" t="s">
        <v>272</v>
      </c>
    </row>
    <row r="3292" spans="1:65" s="14" customFormat="1" ht="11.25">
      <c r="B3292" s="221"/>
      <c r="C3292" s="222"/>
      <c r="D3292" s="212" t="s">
        <v>283</v>
      </c>
      <c r="E3292" s="223" t="s">
        <v>1</v>
      </c>
      <c r="F3292" s="224" t="s">
        <v>2928</v>
      </c>
      <c r="G3292" s="222"/>
      <c r="H3292" s="225">
        <v>38</v>
      </c>
      <c r="I3292" s="226"/>
      <c r="J3292" s="222"/>
      <c r="K3292" s="222"/>
      <c r="L3292" s="227"/>
      <c r="M3292" s="228"/>
      <c r="N3292" s="229"/>
      <c r="O3292" s="229"/>
      <c r="P3292" s="229"/>
      <c r="Q3292" s="229"/>
      <c r="R3292" s="229"/>
      <c r="S3292" s="229"/>
      <c r="T3292" s="230"/>
      <c r="AT3292" s="231" t="s">
        <v>283</v>
      </c>
      <c r="AU3292" s="231" t="s">
        <v>291</v>
      </c>
      <c r="AV3292" s="14" t="s">
        <v>84</v>
      </c>
      <c r="AW3292" s="14" t="s">
        <v>32</v>
      </c>
      <c r="AX3292" s="14" t="s">
        <v>76</v>
      </c>
      <c r="AY3292" s="231" t="s">
        <v>272</v>
      </c>
    </row>
    <row r="3293" spans="1:65" s="2" customFormat="1" ht="24.2" customHeight="1">
      <c r="A3293" s="34"/>
      <c r="B3293" s="35"/>
      <c r="C3293" s="192" t="s">
        <v>2929</v>
      </c>
      <c r="D3293" s="192" t="s">
        <v>274</v>
      </c>
      <c r="E3293" s="193" t="s">
        <v>2930</v>
      </c>
      <c r="F3293" s="194" t="s">
        <v>2931</v>
      </c>
      <c r="G3293" s="195" t="s">
        <v>185</v>
      </c>
      <c r="H3293" s="196">
        <v>15</v>
      </c>
      <c r="I3293" s="197"/>
      <c r="J3293" s="198">
        <f>ROUND(I3293*H3293,2)</f>
        <v>0</v>
      </c>
      <c r="K3293" s="194" t="s">
        <v>278</v>
      </c>
      <c r="L3293" s="39"/>
      <c r="M3293" s="199" t="s">
        <v>1</v>
      </c>
      <c r="N3293" s="200" t="s">
        <v>41</v>
      </c>
      <c r="O3293" s="71"/>
      <c r="P3293" s="201">
        <f>O3293*H3293</f>
        <v>0</v>
      </c>
      <c r="Q3293" s="201">
        <v>0</v>
      </c>
      <c r="R3293" s="201">
        <f>Q3293*H3293</f>
        <v>0</v>
      </c>
      <c r="S3293" s="201">
        <v>5.3999999999999999E-2</v>
      </c>
      <c r="T3293" s="202">
        <f>S3293*H3293</f>
        <v>0.80999999999999994</v>
      </c>
      <c r="U3293" s="34"/>
      <c r="V3293" s="34"/>
      <c r="W3293" s="34"/>
      <c r="X3293" s="34"/>
      <c r="Y3293" s="34"/>
      <c r="Z3293" s="34"/>
      <c r="AA3293" s="34"/>
      <c r="AB3293" s="34"/>
      <c r="AC3293" s="34"/>
      <c r="AD3293" s="34"/>
      <c r="AE3293" s="34"/>
      <c r="AR3293" s="203" t="s">
        <v>279</v>
      </c>
      <c r="AT3293" s="203" t="s">
        <v>274</v>
      </c>
      <c r="AU3293" s="203" t="s">
        <v>291</v>
      </c>
      <c r="AY3293" s="17" t="s">
        <v>272</v>
      </c>
      <c r="BE3293" s="204">
        <f>IF(N3293="základní",J3293,0)</f>
        <v>0</v>
      </c>
      <c r="BF3293" s="204">
        <f>IF(N3293="snížená",J3293,0)</f>
        <v>0</v>
      </c>
      <c r="BG3293" s="204">
        <f>IF(N3293="zákl. přenesená",J3293,0)</f>
        <v>0</v>
      </c>
      <c r="BH3293" s="204">
        <f>IF(N3293="sníž. přenesená",J3293,0)</f>
        <v>0</v>
      </c>
      <c r="BI3293" s="204">
        <f>IF(N3293="nulová",J3293,0)</f>
        <v>0</v>
      </c>
      <c r="BJ3293" s="17" t="s">
        <v>16</v>
      </c>
      <c r="BK3293" s="204">
        <f>ROUND(I3293*H3293,2)</f>
        <v>0</v>
      </c>
      <c r="BL3293" s="17" t="s">
        <v>279</v>
      </c>
      <c r="BM3293" s="203" t="s">
        <v>2932</v>
      </c>
    </row>
    <row r="3294" spans="1:65" s="2" customFormat="1" ht="11.25">
      <c r="A3294" s="34"/>
      <c r="B3294" s="35"/>
      <c r="C3294" s="36"/>
      <c r="D3294" s="205" t="s">
        <v>281</v>
      </c>
      <c r="E3294" s="36"/>
      <c r="F3294" s="206" t="s">
        <v>2933</v>
      </c>
      <c r="G3294" s="36"/>
      <c r="H3294" s="36"/>
      <c r="I3294" s="207"/>
      <c r="J3294" s="36"/>
      <c r="K3294" s="36"/>
      <c r="L3294" s="39"/>
      <c r="M3294" s="208"/>
      <c r="N3294" s="209"/>
      <c r="O3294" s="71"/>
      <c r="P3294" s="71"/>
      <c r="Q3294" s="71"/>
      <c r="R3294" s="71"/>
      <c r="S3294" s="71"/>
      <c r="T3294" s="72"/>
      <c r="U3294" s="34"/>
      <c r="V3294" s="34"/>
      <c r="W3294" s="34"/>
      <c r="X3294" s="34"/>
      <c r="Y3294" s="34"/>
      <c r="Z3294" s="34"/>
      <c r="AA3294" s="34"/>
      <c r="AB3294" s="34"/>
      <c r="AC3294" s="34"/>
      <c r="AD3294" s="34"/>
      <c r="AE3294" s="34"/>
      <c r="AT3294" s="17" t="s">
        <v>281</v>
      </c>
      <c r="AU3294" s="17" t="s">
        <v>291</v>
      </c>
    </row>
    <row r="3295" spans="1:65" s="13" customFormat="1" ht="11.25">
      <c r="B3295" s="210"/>
      <c r="C3295" s="211"/>
      <c r="D3295" s="212" t="s">
        <v>283</v>
      </c>
      <c r="E3295" s="213" t="s">
        <v>1</v>
      </c>
      <c r="F3295" s="214" t="s">
        <v>2819</v>
      </c>
      <c r="G3295" s="211"/>
      <c r="H3295" s="213" t="s">
        <v>1</v>
      </c>
      <c r="I3295" s="215"/>
      <c r="J3295" s="211"/>
      <c r="K3295" s="211"/>
      <c r="L3295" s="216"/>
      <c r="M3295" s="217"/>
      <c r="N3295" s="218"/>
      <c r="O3295" s="218"/>
      <c r="P3295" s="218"/>
      <c r="Q3295" s="218"/>
      <c r="R3295" s="218"/>
      <c r="S3295" s="218"/>
      <c r="T3295" s="219"/>
      <c r="AT3295" s="220" t="s">
        <v>283</v>
      </c>
      <c r="AU3295" s="220" t="s">
        <v>291</v>
      </c>
      <c r="AV3295" s="13" t="s">
        <v>16</v>
      </c>
      <c r="AW3295" s="13" t="s">
        <v>32</v>
      </c>
      <c r="AX3295" s="13" t="s">
        <v>76</v>
      </c>
      <c r="AY3295" s="220" t="s">
        <v>272</v>
      </c>
    </row>
    <row r="3296" spans="1:65" s="14" customFormat="1" ht="11.25">
      <c r="B3296" s="221"/>
      <c r="C3296" s="222"/>
      <c r="D3296" s="212" t="s">
        <v>283</v>
      </c>
      <c r="E3296" s="223" t="s">
        <v>1</v>
      </c>
      <c r="F3296" s="224" t="s">
        <v>2934</v>
      </c>
      <c r="G3296" s="222"/>
      <c r="H3296" s="225">
        <v>15</v>
      </c>
      <c r="I3296" s="226"/>
      <c r="J3296" s="222"/>
      <c r="K3296" s="222"/>
      <c r="L3296" s="227"/>
      <c r="M3296" s="228"/>
      <c r="N3296" s="229"/>
      <c r="O3296" s="229"/>
      <c r="P3296" s="229"/>
      <c r="Q3296" s="229"/>
      <c r="R3296" s="229"/>
      <c r="S3296" s="229"/>
      <c r="T3296" s="230"/>
      <c r="AT3296" s="231" t="s">
        <v>283</v>
      </c>
      <c r="AU3296" s="231" t="s">
        <v>291</v>
      </c>
      <c r="AV3296" s="14" t="s">
        <v>84</v>
      </c>
      <c r="AW3296" s="14" t="s">
        <v>32</v>
      </c>
      <c r="AX3296" s="14" t="s">
        <v>76</v>
      </c>
      <c r="AY3296" s="231" t="s">
        <v>272</v>
      </c>
    </row>
    <row r="3297" spans="1:65" s="2" customFormat="1" ht="24.2" customHeight="1">
      <c r="A3297" s="34"/>
      <c r="B3297" s="35"/>
      <c r="C3297" s="192" t="s">
        <v>2935</v>
      </c>
      <c r="D3297" s="192" t="s">
        <v>274</v>
      </c>
      <c r="E3297" s="193" t="s">
        <v>2936</v>
      </c>
      <c r="F3297" s="194" t="s">
        <v>2937</v>
      </c>
      <c r="G3297" s="195" t="s">
        <v>185</v>
      </c>
      <c r="H3297" s="196">
        <v>30.4</v>
      </c>
      <c r="I3297" s="197"/>
      <c r="J3297" s="198">
        <f>ROUND(I3297*H3297,2)</f>
        <v>0</v>
      </c>
      <c r="K3297" s="194" t="s">
        <v>278</v>
      </c>
      <c r="L3297" s="39"/>
      <c r="M3297" s="199" t="s">
        <v>1</v>
      </c>
      <c r="N3297" s="200" t="s">
        <v>41</v>
      </c>
      <c r="O3297" s="71"/>
      <c r="P3297" s="201">
        <f>O3297*H3297</f>
        <v>0</v>
      </c>
      <c r="Q3297" s="201">
        <v>0</v>
      </c>
      <c r="R3297" s="201">
        <f>Q3297*H3297</f>
        <v>0</v>
      </c>
      <c r="S3297" s="201">
        <v>5.3999999999999999E-2</v>
      </c>
      <c r="T3297" s="202">
        <f>S3297*H3297</f>
        <v>1.6415999999999999</v>
      </c>
      <c r="U3297" s="34"/>
      <c r="V3297" s="34"/>
      <c r="W3297" s="34"/>
      <c r="X3297" s="34"/>
      <c r="Y3297" s="34"/>
      <c r="Z3297" s="34"/>
      <c r="AA3297" s="34"/>
      <c r="AB3297" s="34"/>
      <c r="AC3297" s="34"/>
      <c r="AD3297" s="34"/>
      <c r="AE3297" s="34"/>
      <c r="AR3297" s="203" t="s">
        <v>279</v>
      </c>
      <c r="AT3297" s="203" t="s">
        <v>274</v>
      </c>
      <c r="AU3297" s="203" t="s">
        <v>291</v>
      </c>
      <c r="AY3297" s="17" t="s">
        <v>272</v>
      </c>
      <c r="BE3297" s="204">
        <f>IF(N3297="základní",J3297,0)</f>
        <v>0</v>
      </c>
      <c r="BF3297" s="204">
        <f>IF(N3297="snížená",J3297,0)</f>
        <v>0</v>
      </c>
      <c r="BG3297" s="204">
        <f>IF(N3297="zákl. přenesená",J3297,0)</f>
        <v>0</v>
      </c>
      <c r="BH3297" s="204">
        <f>IF(N3297="sníž. přenesená",J3297,0)</f>
        <v>0</v>
      </c>
      <c r="BI3297" s="204">
        <f>IF(N3297="nulová",J3297,0)</f>
        <v>0</v>
      </c>
      <c r="BJ3297" s="17" t="s">
        <v>16</v>
      </c>
      <c r="BK3297" s="204">
        <f>ROUND(I3297*H3297,2)</f>
        <v>0</v>
      </c>
      <c r="BL3297" s="17" t="s">
        <v>279</v>
      </c>
      <c r="BM3297" s="203" t="s">
        <v>2938</v>
      </c>
    </row>
    <row r="3298" spans="1:65" s="2" customFormat="1" ht="11.25">
      <c r="A3298" s="34"/>
      <c r="B3298" s="35"/>
      <c r="C3298" s="36"/>
      <c r="D3298" s="205" t="s">
        <v>281</v>
      </c>
      <c r="E3298" s="36"/>
      <c r="F3298" s="206" t="s">
        <v>2939</v>
      </c>
      <c r="G3298" s="36"/>
      <c r="H3298" s="36"/>
      <c r="I3298" s="207"/>
      <c r="J3298" s="36"/>
      <c r="K3298" s="36"/>
      <c r="L3298" s="39"/>
      <c r="M3298" s="208"/>
      <c r="N3298" s="209"/>
      <c r="O3298" s="71"/>
      <c r="P3298" s="71"/>
      <c r="Q3298" s="71"/>
      <c r="R3298" s="71"/>
      <c r="S3298" s="71"/>
      <c r="T3298" s="72"/>
      <c r="U3298" s="34"/>
      <c r="V3298" s="34"/>
      <c r="W3298" s="34"/>
      <c r="X3298" s="34"/>
      <c r="Y3298" s="34"/>
      <c r="Z3298" s="34"/>
      <c r="AA3298" s="34"/>
      <c r="AB3298" s="34"/>
      <c r="AC3298" s="34"/>
      <c r="AD3298" s="34"/>
      <c r="AE3298" s="34"/>
      <c r="AT3298" s="17" t="s">
        <v>281</v>
      </c>
      <c r="AU3298" s="17" t="s">
        <v>291</v>
      </c>
    </row>
    <row r="3299" spans="1:65" s="13" customFormat="1" ht="22.5">
      <c r="B3299" s="210"/>
      <c r="C3299" s="211"/>
      <c r="D3299" s="212" t="s">
        <v>283</v>
      </c>
      <c r="E3299" s="213" t="s">
        <v>1</v>
      </c>
      <c r="F3299" s="214" t="s">
        <v>2940</v>
      </c>
      <c r="G3299" s="211"/>
      <c r="H3299" s="213" t="s">
        <v>1</v>
      </c>
      <c r="I3299" s="215"/>
      <c r="J3299" s="211"/>
      <c r="K3299" s="211"/>
      <c r="L3299" s="216"/>
      <c r="M3299" s="217"/>
      <c r="N3299" s="218"/>
      <c r="O3299" s="218"/>
      <c r="P3299" s="218"/>
      <c r="Q3299" s="218"/>
      <c r="R3299" s="218"/>
      <c r="S3299" s="218"/>
      <c r="T3299" s="219"/>
      <c r="AT3299" s="220" t="s">
        <v>283</v>
      </c>
      <c r="AU3299" s="220" t="s">
        <v>291</v>
      </c>
      <c r="AV3299" s="13" t="s">
        <v>16</v>
      </c>
      <c r="AW3299" s="13" t="s">
        <v>32</v>
      </c>
      <c r="AX3299" s="13" t="s">
        <v>76</v>
      </c>
      <c r="AY3299" s="220" t="s">
        <v>272</v>
      </c>
    </row>
    <row r="3300" spans="1:65" s="13" customFormat="1" ht="11.25">
      <c r="B3300" s="210"/>
      <c r="C3300" s="211"/>
      <c r="D3300" s="212" t="s">
        <v>283</v>
      </c>
      <c r="E3300" s="213" t="s">
        <v>1</v>
      </c>
      <c r="F3300" s="214" t="s">
        <v>1039</v>
      </c>
      <c r="G3300" s="211"/>
      <c r="H3300" s="213" t="s">
        <v>1</v>
      </c>
      <c r="I3300" s="215"/>
      <c r="J3300" s="211"/>
      <c r="K3300" s="211"/>
      <c r="L3300" s="216"/>
      <c r="M3300" s="217"/>
      <c r="N3300" s="218"/>
      <c r="O3300" s="218"/>
      <c r="P3300" s="218"/>
      <c r="Q3300" s="218"/>
      <c r="R3300" s="218"/>
      <c r="S3300" s="218"/>
      <c r="T3300" s="219"/>
      <c r="AT3300" s="220" t="s">
        <v>283</v>
      </c>
      <c r="AU3300" s="220" t="s">
        <v>291</v>
      </c>
      <c r="AV3300" s="13" t="s">
        <v>16</v>
      </c>
      <c r="AW3300" s="13" t="s">
        <v>32</v>
      </c>
      <c r="AX3300" s="13" t="s">
        <v>76</v>
      </c>
      <c r="AY3300" s="220" t="s">
        <v>272</v>
      </c>
    </row>
    <row r="3301" spans="1:65" s="13" customFormat="1" ht="11.25">
      <c r="B3301" s="210"/>
      <c r="C3301" s="211"/>
      <c r="D3301" s="212" t="s">
        <v>283</v>
      </c>
      <c r="E3301" s="213" t="s">
        <v>1</v>
      </c>
      <c r="F3301" s="214" t="s">
        <v>285</v>
      </c>
      <c r="G3301" s="211"/>
      <c r="H3301" s="213" t="s">
        <v>1</v>
      </c>
      <c r="I3301" s="215"/>
      <c r="J3301" s="211"/>
      <c r="K3301" s="211"/>
      <c r="L3301" s="216"/>
      <c r="M3301" s="217"/>
      <c r="N3301" s="218"/>
      <c r="O3301" s="218"/>
      <c r="P3301" s="218"/>
      <c r="Q3301" s="218"/>
      <c r="R3301" s="218"/>
      <c r="S3301" s="218"/>
      <c r="T3301" s="219"/>
      <c r="AT3301" s="220" t="s">
        <v>283</v>
      </c>
      <c r="AU3301" s="220" t="s">
        <v>291</v>
      </c>
      <c r="AV3301" s="13" t="s">
        <v>16</v>
      </c>
      <c r="AW3301" s="13" t="s">
        <v>32</v>
      </c>
      <c r="AX3301" s="13" t="s">
        <v>76</v>
      </c>
      <c r="AY3301" s="220" t="s">
        <v>272</v>
      </c>
    </row>
    <row r="3302" spans="1:65" s="13" customFormat="1" ht="11.25">
      <c r="B3302" s="210"/>
      <c r="C3302" s="211"/>
      <c r="D3302" s="212" t="s">
        <v>283</v>
      </c>
      <c r="E3302" s="213" t="s">
        <v>1</v>
      </c>
      <c r="F3302" s="214" t="s">
        <v>2941</v>
      </c>
      <c r="G3302" s="211"/>
      <c r="H3302" s="213" t="s">
        <v>1</v>
      </c>
      <c r="I3302" s="215"/>
      <c r="J3302" s="211"/>
      <c r="K3302" s="211"/>
      <c r="L3302" s="216"/>
      <c r="M3302" s="217"/>
      <c r="N3302" s="218"/>
      <c r="O3302" s="218"/>
      <c r="P3302" s="218"/>
      <c r="Q3302" s="218"/>
      <c r="R3302" s="218"/>
      <c r="S3302" s="218"/>
      <c r="T3302" s="219"/>
      <c r="AT3302" s="220" t="s">
        <v>283</v>
      </c>
      <c r="AU3302" s="220" t="s">
        <v>291</v>
      </c>
      <c r="AV3302" s="13" t="s">
        <v>16</v>
      </c>
      <c r="AW3302" s="13" t="s">
        <v>32</v>
      </c>
      <c r="AX3302" s="13" t="s">
        <v>76</v>
      </c>
      <c r="AY3302" s="220" t="s">
        <v>272</v>
      </c>
    </row>
    <row r="3303" spans="1:65" s="14" customFormat="1" ht="11.25">
      <c r="B3303" s="221"/>
      <c r="C3303" s="222"/>
      <c r="D3303" s="212" t="s">
        <v>283</v>
      </c>
      <c r="E3303" s="223" t="s">
        <v>1</v>
      </c>
      <c r="F3303" s="224" t="s">
        <v>2942</v>
      </c>
      <c r="G3303" s="222"/>
      <c r="H3303" s="225">
        <v>30.4</v>
      </c>
      <c r="I3303" s="226"/>
      <c r="J3303" s="222"/>
      <c r="K3303" s="222"/>
      <c r="L3303" s="227"/>
      <c r="M3303" s="228"/>
      <c r="N3303" s="229"/>
      <c r="O3303" s="229"/>
      <c r="P3303" s="229"/>
      <c r="Q3303" s="229"/>
      <c r="R3303" s="229"/>
      <c r="S3303" s="229"/>
      <c r="T3303" s="230"/>
      <c r="AT3303" s="231" t="s">
        <v>283</v>
      </c>
      <c r="AU3303" s="231" t="s">
        <v>291</v>
      </c>
      <c r="AV3303" s="14" t="s">
        <v>84</v>
      </c>
      <c r="AW3303" s="14" t="s">
        <v>32</v>
      </c>
      <c r="AX3303" s="14" t="s">
        <v>76</v>
      </c>
      <c r="AY3303" s="231" t="s">
        <v>272</v>
      </c>
    </row>
    <row r="3304" spans="1:65" s="2" customFormat="1" ht="24.2" customHeight="1">
      <c r="A3304" s="34"/>
      <c r="B3304" s="35"/>
      <c r="C3304" s="192" t="s">
        <v>2943</v>
      </c>
      <c r="D3304" s="192" t="s">
        <v>274</v>
      </c>
      <c r="E3304" s="193" t="s">
        <v>2944</v>
      </c>
      <c r="F3304" s="194" t="s">
        <v>2945</v>
      </c>
      <c r="G3304" s="195" t="s">
        <v>185</v>
      </c>
      <c r="H3304" s="196">
        <v>50</v>
      </c>
      <c r="I3304" s="197"/>
      <c r="J3304" s="198">
        <f>ROUND(I3304*H3304,2)</f>
        <v>0</v>
      </c>
      <c r="K3304" s="194" t="s">
        <v>278</v>
      </c>
      <c r="L3304" s="39"/>
      <c r="M3304" s="199" t="s">
        <v>1</v>
      </c>
      <c r="N3304" s="200" t="s">
        <v>41</v>
      </c>
      <c r="O3304" s="71"/>
      <c r="P3304" s="201">
        <f>O3304*H3304</f>
        <v>0</v>
      </c>
      <c r="Q3304" s="201">
        <v>0</v>
      </c>
      <c r="R3304" s="201">
        <f>Q3304*H3304</f>
        <v>0</v>
      </c>
      <c r="S3304" s="201">
        <v>2E-3</v>
      </c>
      <c r="T3304" s="202">
        <f>S3304*H3304</f>
        <v>0.1</v>
      </c>
      <c r="U3304" s="34"/>
      <c r="V3304" s="34"/>
      <c r="W3304" s="34"/>
      <c r="X3304" s="34"/>
      <c r="Y3304" s="34"/>
      <c r="Z3304" s="34"/>
      <c r="AA3304" s="34"/>
      <c r="AB3304" s="34"/>
      <c r="AC3304" s="34"/>
      <c r="AD3304" s="34"/>
      <c r="AE3304" s="34"/>
      <c r="AR3304" s="203" t="s">
        <v>279</v>
      </c>
      <c r="AT3304" s="203" t="s">
        <v>274</v>
      </c>
      <c r="AU3304" s="203" t="s">
        <v>291</v>
      </c>
      <c r="AY3304" s="17" t="s">
        <v>272</v>
      </c>
      <c r="BE3304" s="204">
        <f>IF(N3304="základní",J3304,0)</f>
        <v>0</v>
      </c>
      <c r="BF3304" s="204">
        <f>IF(N3304="snížená",J3304,0)</f>
        <v>0</v>
      </c>
      <c r="BG3304" s="204">
        <f>IF(N3304="zákl. přenesená",J3304,0)</f>
        <v>0</v>
      </c>
      <c r="BH3304" s="204">
        <f>IF(N3304="sníž. přenesená",J3304,0)</f>
        <v>0</v>
      </c>
      <c r="BI3304" s="204">
        <f>IF(N3304="nulová",J3304,0)</f>
        <v>0</v>
      </c>
      <c r="BJ3304" s="17" t="s">
        <v>16</v>
      </c>
      <c r="BK3304" s="204">
        <f>ROUND(I3304*H3304,2)</f>
        <v>0</v>
      </c>
      <c r="BL3304" s="17" t="s">
        <v>279</v>
      </c>
      <c r="BM3304" s="203" t="s">
        <v>2946</v>
      </c>
    </row>
    <row r="3305" spans="1:65" s="2" customFormat="1" ht="11.25">
      <c r="A3305" s="34"/>
      <c r="B3305" s="35"/>
      <c r="C3305" s="36"/>
      <c r="D3305" s="205" t="s">
        <v>281</v>
      </c>
      <c r="E3305" s="36"/>
      <c r="F3305" s="206" t="s">
        <v>2947</v>
      </c>
      <c r="G3305" s="36"/>
      <c r="H3305" s="36"/>
      <c r="I3305" s="207"/>
      <c r="J3305" s="36"/>
      <c r="K3305" s="36"/>
      <c r="L3305" s="39"/>
      <c r="M3305" s="208"/>
      <c r="N3305" s="209"/>
      <c r="O3305" s="71"/>
      <c r="P3305" s="71"/>
      <c r="Q3305" s="71"/>
      <c r="R3305" s="71"/>
      <c r="S3305" s="71"/>
      <c r="T3305" s="72"/>
      <c r="U3305" s="34"/>
      <c r="V3305" s="34"/>
      <c r="W3305" s="34"/>
      <c r="X3305" s="34"/>
      <c r="Y3305" s="34"/>
      <c r="Z3305" s="34"/>
      <c r="AA3305" s="34"/>
      <c r="AB3305" s="34"/>
      <c r="AC3305" s="34"/>
      <c r="AD3305" s="34"/>
      <c r="AE3305" s="34"/>
      <c r="AT3305" s="17" t="s">
        <v>281</v>
      </c>
      <c r="AU3305" s="17" t="s">
        <v>291</v>
      </c>
    </row>
    <row r="3306" spans="1:65" s="13" customFormat="1" ht="11.25">
      <c r="B3306" s="210"/>
      <c r="C3306" s="211"/>
      <c r="D3306" s="212" t="s">
        <v>283</v>
      </c>
      <c r="E3306" s="213" t="s">
        <v>1</v>
      </c>
      <c r="F3306" s="214" t="s">
        <v>2819</v>
      </c>
      <c r="G3306" s="211"/>
      <c r="H3306" s="213" t="s">
        <v>1</v>
      </c>
      <c r="I3306" s="215"/>
      <c r="J3306" s="211"/>
      <c r="K3306" s="211"/>
      <c r="L3306" s="216"/>
      <c r="M3306" s="217"/>
      <c r="N3306" s="218"/>
      <c r="O3306" s="218"/>
      <c r="P3306" s="218"/>
      <c r="Q3306" s="218"/>
      <c r="R3306" s="218"/>
      <c r="S3306" s="218"/>
      <c r="T3306" s="219"/>
      <c r="AT3306" s="220" t="s">
        <v>283</v>
      </c>
      <c r="AU3306" s="220" t="s">
        <v>291</v>
      </c>
      <c r="AV3306" s="13" t="s">
        <v>16</v>
      </c>
      <c r="AW3306" s="13" t="s">
        <v>32</v>
      </c>
      <c r="AX3306" s="13" t="s">
        <v>76</v>
      </c>
      <c r="AY3306" s="220" t="s">
        <v>272</v>
      </c>
    </row>
    <row r="3307" spans="1:65" s="14" customFormat="1" ht="11.25">
      <c r="B3307" s="221"/>
      <c r="C3307" s="222"/>
      <c r="D3307" s="212" t="s">
        <v>283</v>
      </c>
      <c r="E3307" s="223" t="s">
        <v>1</v>
      </c>
      <c r="F3307" s="224" t="s">
        <v>2948</v>
      </c>
      <c r="G3307" s="222"/>
      <c r="H3307" s="225">
        <v>50</v>
      </c>
      <c r="I3307" s="226"/>
      <c r="J3307" s="222"/>
      <c r="K3307" s="222"/>
      <c r="L3307" s="227"/>
      <c r="M3307" s="228"/>
      <c r="N3307" s="229"/>
      <c r="O3307" s="229"/>
      <c r="P3307" s="229"/>
      <c r="Q3307" s="229"/>
      <c r="R3307" s="229"/>
      <c r="S3307" s="229"/>
      <c r="T3307" s="230"/>
      <c r="AT3307" s="231" t="s">
        <v>283</v>
      </c>
      <c r="AU3307" s="231" t="s">
        <v>291</v>
      </c>
      <c r="AV3307" s="14" t="s">
        <v>84</v>
      </c>
      <c r="AW3307" s="14" t="s">
        <v>32</v>
      </c>
      <c r="AX3307" s="14" t="s">
        <v>16</v>
      </c>
      <c r="AY3307" s="231" t="s">
        <v>272</v>
      </c>
    </row>
    <row r="3308" spans="1:65" s="2" customFormat="1" ht="24.2" customHeight="1">
      <c r="A3308" s="34"/>
      <c r="B3308" s="35"/>
      <c r="C3308" s="192" t="s">
        <v>2949</v>
      </c>
      <c r="D3308" s="192" t="s">
        <v>274</v>
      </c>
      <c r="E3308" s="193" t="s">
        <v>2950</v>
      </c>
      <c r="F3308" s="194" t="s">
        <v>2951</v>
      </c>
      <c r="G3308" s="195" t="s">
        <v>185</v>
      </c>
      <c r="H3308" s="196">
        <v>35</v>
      </c>
      <c r="I3308" s="197"/>
      <c r="J3308" s="198">
        <f>ROUND(I3308*H3308,2)</f>
        <v>0</v>
      </c>
      <c r="K3308" s="194" t="s">
        <v>278</v>
      </c>
      <c r="L3308" s="39"/>
      <c r="M3308" s="199" t="s">
        <v>1</v>
      </c>
      <c r="N3308" s="200" t="s">
        <v>41</v>
      </c>
      <c r="O3308" s="71"/>
      <c r="P3308" s="201">
        <f>O3308*H3308</f>
        <v>0</v>
      </c>
      <c r="Q3308" s="201">
        <v>0</v>
      </c>
      <c r="R3308" s="201">
        <f>Q3308*H3308</f>
        <v>0</v>
      </c>
      <c r="S3308" s="201">
        <v>5.0000000000000001E-3</v>
      </c>
      <c r="T3308" s="202">
        <f>S3308*H3308</f>
        <v>0.17500000000000002</v>
      </c>
      <c r="U3308" s="34"/>
      <c r="V3308" s="34"/>
      <c r="W3308" s="34"/>
      <c r="X3308" s="34"/>
      <c r="Y3308" s="34"/>
      <c r="Z3308" s="34"/>
      <c r="AA3308" s="34"/>
      <c r="AB3308" s="34"/>
      <c r="AC3308" s="34"/>
      <c r="AD3308" s="34"/>
      <c r="AE3308" s="34"/>
      <c r="AR3308" s="203" t="s">
        <v>279</v>
      </c>
      <c r="AT3308" s="203" t="s">
        <v>274</v>
      </c>
      <c r="AU3308" s="203" t="s">
        <v>291</v>
      </c>
      <c r="AY3308" s="17" t="s">
        <v>272</v>
      </c>
      <c r="BE3308" s="204">
        <f>IF(N3308="základní",J3308,0)</f>
        <v>0</v>
      </c>
      <c r="BF3308" s="204">
        <f>IF(N3308="snížená",J3308,0)</f>
        <v>0</v>
      </c>
      <c r="BG3308" s="204">
        <f>IF(N3308="zákl. přenesená",J3308,0)</f>
        <v>0</v>
      </c>
      <c r="BH3308" s="204">
        <f>IF(N3308="sníž. přenesená",J3308,0)</f>
        <v>0</v>
      </c>
      <c r="BI3308" s="204">
        <f>IF(N3308="nulová",J3308,0)</f>
        <v>0</v>
      </c>
      <c r="BJ3308" s="17" t="s">
        <v>16</v>
      </c>
      <c r="BK3308" s="204">
        <f>ROUND(I3308*H3308,2)</f>
        <v>0</v>
      </c>
      <c r="BL3308" s="17" t="s">
        <v>279</v>
      </c>
      <c r="BM3308" s="203" t="s">
        <v>2952</v>
      </c>
    </row>
    <row r="3309" spans="1:65" s="2" customFormat="1" ht="11.25">
      <c r="A3309" s="34"/>
      <c r="B3309" s="35"/>
      <c r="C3309" s="36"/>
      <c r="D3309" s="205" t="s">
        <v>281</v>
      </c>
      <c r="E3309" s="36"/>
      <c r="F3309" s="206" t="s">
        <v>2953</v>
      </c>
      <c r="G3309" s="36"/>
      <c r="H3309" s="36"/>
      <c r="I3309" s="207"/>
      <c r="J3309" s="36"/>
      <c r="K3309" s="36"/>
      <c r="L3309" s="39"/>
      <c r="M3309" s="208"/>
      <c r="N3309" s="209"/>
      <c r="O3309" s="71"/>
      <c r="P3309" s="71"/>
      <c r="Q3309" s="71"/>
      <c r="R3309" s="71"/>
      <c r="S3309" s="71"/>
      <c r="T3309" s="72"/>
      <c r="U3309" s="34"/>
      <c r="V3309" s="34"/>
      <c r="W3309" s="34"/>
      <c r="X3309" s="34"/>
      <c r="Y3309" s="34"/>
      <c r="Z3309" s="34"/>
      <c r="AA3309" s="34"/>
      <c r="AB3309" s="34"/>
      <c r="AC3309" s="34"/>
      <c r="AD3309" s="34"/>
      <c r="AE3309" s="34"/>
      <c r="AT3309" s="17" t="s">
        <v>281</v>
      </c>
      <c r="AU3309" s="17" t="s">
        <v>291</v>
      </c>
    </row>
    <row r="3310" spans="1:65" s="13" customFormat="1" ht="11.25">
      <c r="B3310" s="210"/>
      <c r="C3310" s="211"/>
      <c r="D3310" s="212" t="s">
        <v>283</v>
      </c>
      <c r="E3310" s="213" t="s">
        <v>1</v>
      </c>
      <c r="F3310" s="214" t="s">
        <v>2819</v>
      </c>
      <c r="G3310" s="211"/>
      <c r="H3310" s="213" t="s">
        <v>1</v>
      </c>
      <c r="I3310" s="215"/>
      <c r="J3310" s="211"/>
      <c r="K3310" s="211"/>
      <c r="L3310" s="216"/>
      <c r="M3310" s="217"/>
      <c r="N3310" s="218"/>
      <c r="O3310" s="218"/>
      <c r="P3310" s="218"/>
      <c r="Q3310" s="218"/>
      <c r="R3310" s="218"/>
      <c r="S3310" s="218"/>
      <c r="T3310" s="219"/>
      <c r="AT3310" s="220" t="s">
        <v>283</v>
      </c>
      <c r="AU3310" s="220" t="s">
        <v>291</v>
      </c>
      <c r="AV3310" s="13" t="s">
        <v>16</v>
      </c>
      <c r="AW3310" s="13" t="s">
        <v>32</v>
      </c>
      <c r="AX3310" s="13" t="s">
        <v>76</v>
      </c>
      <c r="AY3310" s="220" t="s">
        <v>272</v>
      </c>
    </row>
    <row r="3311" spans="1:65" s="14" customFormat="1" ht="11.25">
      <c r="B3311" s="221"/>
      <c r="C3311" s="222"/>
      <c r="D3311" s="212" t="s">
        <v>283</v>
      </c>
      <c r="E3311" s="223" t="s">
        <v>1</v>
      </c>
      <c r="F3311" s="224" t="s">
        <v>2954</v>
      </c>
      <c r="G3311" s="222"/>
      <c r="H3311" s="225">
        <v>35</v>
      </c>
      <c r="I3311" s="226"/>
      <c r="J3311" s="222"/>
      <c r="K3311" s="222"/>
      <c r="L3311" s="227"/>
      <c r="M3311" s="228"/>
      <c r="N3311" s="229"/>
      <c r="O3311" s="229"/>
      <c r="P3311" s="229"/>
      <c r="Q3311" s="229"/>
      <c r="R3311" s="229"/>
      <c r="S3311" s="229"/>
      <c r="T3311" s="230"/>
      <c r="AT3311" s="231" t="s">
        <v>283</v>
      </c>
      <c r="AU3311" s="231" t="s">
        <v>291</v>
      </c>
      <c r="AV3311" s="14" t="s">
        <v>84</v>
      </c>
      <c r="AW3311" s="14" t="s">
        <v>32</v>
      </c>
      <c r="AX3311" s="14" t="s">
        <v>16</v>
      </c>
      <c r="AY3311" s="231" t="s">
        <v>272</v>
      </c>
    </row>
    <row r="3312" spans="1:65" s="2" customFormat="1" ht="24.2" customHeight="1">
      <c r="A3312" s="34"/>
      <c r="B3312" s="35"/>
      <c r="C3312" s="192" t="s">
        <v>2955</v>
      </c>
      <c r="D3312" s="192" t="s">
        <v>274</v>
      </c>
      <c r="E3312" s="193" t="s">
        <v>2956</v>
      </c>
      <c r="F3312" s="194" t="s">
        <v>2957</v>
      </c>
      <c r="G3312" s="195" t="s">
        <v>185</v>
      </c>
      <c r="H3312" s="196">
        <v>15</v>
      </c>
      <c r="I3312" s="197"/>
      <c r="J3312" s="198">
        <f>ROUND(I3312*H3312,2)</f>
        <v>0</v>
      </c>
      <c r="K3312" s="194" t="s">
        <v>278</v>
      </c>
      <c r="L3312" s="39"/>
      <c r="M3312" s="199" t="s">
        <v>1</v>
      </c>
      <c r="N3312" s="200" t="s">
        <v>41</v>
      </c>
      <c r="O3312" s="71"/>
      <c r="P3312" s="201">
        <f>O3312*H3312</f>
        <v>0</v>
      </c>
      <c r="Q3312" s="201">
        <v>0</v>
      </c>
      <c r="R3312" s="201">
        <f>Q3312*H3312</f>
        <v>0</v>
      </c>
      <c r="S3312" s="201">
        <v>1.0999999999999999E-2</v>
      </c>
      <c r="T3312" s="202">
        <f>S3312*H3312</f>
        <v>0.16499999999999998</v>
      </c>
      <c r="U3312" s="34"/>
      <c r="V3312" s="34"/>
      <c r="W3312" s="34"/>
      <c r="X3312" s="34"/>
      <c r="Y3312" s="34"/>
      <c r="Z3312" s="34"/>
      <c r="AA3312" s="34"/>
      <c r="AB3312" s="34"/>
      <c r="AC3312" s="34"/>
      <c r="AD3312" s="34"/>
      <c r="AE3312" s="34"/>
      <c r="AR3312" s="203" t="s">
        <v>279</v>
      </c>
      <c r="AT3312" s="203" t="s">
        <v>274</v>
      </c>
      <c r="AU3312" s="203" t="s">
        <v>291</v>
      </c>
      <c r="AY3312" s="17" t="s">
        <v>272</v>
      </c>
      <c r="BE3312" s="204">
        <f>IF(N3312="základní",J3312,0)</f>
        <v>0</v>
      </c>
      <c r="BF3312" s="204">
        <f>IF(N3312="snížená",J3312,0)</f>
        <v>0</v>
      </c>
      <c r="BG3312" s="204">
        <f>IF(N3312="zákl. přenesená",J3312,0)</f>
        <v>0</v>
      </c>
      <c r="BH3312" s="204">
        <f>IF(N3312="sníž. přenesená",J3312,0)</f>
        <v>0</v>
      </c>
      <c r="BI3312" s="204">
        <f>IF(N3312="nulová",J3312,0)</f>
        <v>0</v>
      </c>
      <c r="BJ3312" s="17" t="s">
        <v>16</v>
      </c>
      <c r="BK3312" s="204">
        <f>ROUND(I3312*H3312,2)</f>
        <v>0</v>
      </c>
      <c r="BL3312" s="17" t="s">
        <v>279</v>
      </c>
      <c r="BM3312" s="203" t="s">
        <v>2958</v>
      </c>
    </row>
    <row r="3313" spans="1:65" s="2" customFormat="1" ht="11.25">
      <c r="A3313" s="34"/>
      <c r="B3313" s="35"/>
      <c r="C3313" s="36"/>
      <c r="D3313" s="205" t="s">
        <v>281</v>
      </c>
      <c r="E3313" s="36"/>
      <c r="F3313" s="206" t="s">
        <v>2959</v>
      </c>
      <c r="G3313" s="36"/>
      <c r="H3313" s="36"/>
      <c r="I3313" s="207"/>
      <c r="J3313" s="36"/>
      <c r="K3313" s="36"/>
      <c r="L3313" s="39"/>
      <c r="M3313" s="208"/>
      <c r="N3313" s="209"/>
      <c r="O3313" s="71"/>
      <c r="P3313" s="71"/>
      <c r="Q3313" s="71"/>
      <c r="R3313" s="71"/>
      <c r="S3313" s="71"/>
      <c r="T3313" s="72"/>
      <c r="U3313" s="34"/>
      <c r="V3313" s="34"/>
      <c r="W3313" s="34"/>
      <c r="X3313" s="34"/>
      <c r="Y3313" s="34"/>
      <c r="Z3313" s="34"/>
      <c r="AA3313" s="34"/>
      <c r="AB3313" s="34"/>
      <c r="AC3313" s="34"/>
      <c r="AD3313" s="34"/>
      <c r="AE3313" s="34"/>
      <c r="AT3313" s="17" t="s">
        <v>281</v>
      </c>
      <c r="AU3313" s="17" t="s">
        <v>291</v>
      </c>
    </row>
    <row r="3314" spans="1:65" s="13" customFormat="1" ht="11.25">
      <c r="B3314" s="210"/>
      <c r="C3314" s="211"/>
      <c r="D3314" s="212" t="s">
        <v>283</v>
      </c>
      <c r="E3314" s="213" t="s">
        <v>1</v>
      </c>
      <c r="F3314" s="214" t="s">
        <v>2819</v>
      </c>
      <c r="G3314" s="211"/>
      <c r="H3314" s="213" t="s">
        <v>1</v>
      </c>
      <c r="I3314" s="215"/>
      <c r="J3314" s="211"/>
      <c r="K3314" s="211"/>
      <c r="L3314" s="216"/>
      <c r="M3314" s="217"/>
      <c r="N3314" s="218"/>
      <c r="O3314" s="218"/>
      <c r="P3314" s="218"/>
      <c r="Q3314" s="218"/>
      <c r="R3314" s="218"/>
      <c r="S3314" s="218"/>
      <c r="T3314" s="219"/>
      <c r="AT3314" s="220" t="s">
        <v>283</v>
      </c>
      <c r="AU3314" s="220" t="s">
        <v>291</v>
      </c>
      <c r="AV3314" s="13" t="s">
        <v>16</v>
      </c>
      <c r="AW3314" s="13" t="s">
        <v>32</v>
      </c>
      <c r="AX3314" s="13" t="s">
        <v>76</v>
      </c>
      <c r="AY3314" s="220" t="s">
        <v>272</v>
      </c>
    </row>
    <row r="3315" spans="1:65" s="14" customFormat="1" ht="11.25">
      <c r="B3315" s="221"/>
      <c r="C3315" s="222"/>
      <c r="D3315" s="212" t="s">
        <v>283</v>
      </c>
      <c r="E3315" s="223" t="s">
        <v>1</v>
      </c>
      <c r="F3315" s="224" t="s">
        <v>2934</v>
      </c>
      <c r="G3315" s="222"/>
      <c r="H3315" s="225">
        <v>15</v>
      </c>
      <c r="I3315" s="226"/>
      <c r="J3315" s="222"/>
      <c r="K3315" s="222"/>
      <c r="L3315" s="227"/>
      <c r="M3315" s="228"/>
      <c r="N3315" s="229"/>
      <c r="O3315" s="229"/>
      <c r="P3315" s="229"/>
      <c r="Q3315" s="229"/>
      <c r="R3315" s="229"/>
      <c r="S3315" s="229"/>
      <c r="T3315" s="230"/>
      <c r="AT3315" s="231" t="s">
        <v>283</v>
      </c>
      <c r="AU3315" s="231" t="s">
        <v>291</v>
      </c>
      <c r="AV3315" s="14" t="s">
        <v>84</v>
      </c>
      <c r="AW3315" s="14" t="s">
        <v>32</v>
      </c>
      <c r="AX3315" s="14" t="s">
        <v>16</v>
      </c>
      <c r="AY3315" s="231" t="s">
        <v>272</v>
      </c>
    </row>
    <row r="3316" spans="1:65" s="2" customFormat="1" ht="24.2" customHeight="1">
      <c r="A3316" s="34"/>
      <c r="B3316" s="35"/>
      <c r="C3316" s="192" t="s">
        <v>2960</v>
      </c>
      <c r="D3316" s="192" t="s">
        <v>274</v>
      </c>
      <c r="E3316" s="193" t="s">
        <v>2961</v>
      </c>
      <c r="F3316" s="194" t="s">
        <v>2962</v>
      </c>
      <c r="G3316" s="195" t="s">
        <v>185</v>
      </c>
      <c r="H3316" s="196">
        <v>70.3</v>
      </c>
      <c r="I3316" s="197"/>
      <c r="J3316" s="198">
        <f>ROUND(I3316*H3316,2)</f>
        <v>0</v>
      </c>
      <c r="K3316" s="194" t="s">
        <v>278</v>
      </c>
      <c r="L3316" s="39"/>
      <c r="M3316" s="199" t="s">
        <v>1</v>
      </c>
      <c r="N3316" s="200" t="s">
        <v>41</v>
      </c>
      <c r="O3316" s="71"/>
      <c r="P3316" s="201">
        <f>O3316*H3316</f>
        <v>0</v>
      </c>
      <c r="Q3316" s="201">
        <v>6.6170000000000007E-2</v>
      </c>
      <c r="R3316" s="201">
        <f>Q3316*H3316</f>
        <v>4.651751</v>
      </c>
      <c r="S3316" s="201">
        <v>0</v>
      </c>
      <c r="T3316" s="202">
        <f>S3316*H3316</f>
        <v>0</v>
      </c>
      <c r="U3316" s="34"/>
      <c r="V3316" s="34"/>
      <c r="W3316" s="34"/>
      <c r="X3316" s="34"/>
      <c r="Y3316" s="34"/>
      <c r="Z3316" s="34"/>
      <c r="AA3316" s="34"/>
      <c r="AB3316" s="34"/>
      <c r="AC3316" s="34"/>
      <c r="AD3316" s="34"/>
      <c r="AE3316" s="34"/>
      <c r="AR3316" s="203" t="s">
        <v>279</v>
      </c>
      <c r="AT3316" s="203" t="s">
        <v>274</v>
      </c>
      <c r="AU3316" s="203" t="s">
        <v>291</v>
      </c>
      <c r="AY3316" s="17" t="s">
        <v>272</v>
      </c>
      <c r="BE3316" s="204">
        <f>IF(N3316="základní",J3316,0)</f>
        <v>0</v>
      </c>
      <c r="BF3316" s="204">
        <f>IF(N3316="snížená",J3316,0)</f>
        <v>0</v>
      </c>
      <c r="BG3316" s="204">
        <f>IF(N3316="zákl. přenesená",J3316,0)</f>
        <v>0</v>
      </c>
      <c r="BH3316" s="204">
        <f>IF(N3316="sníž. přenesená",J3316,0)</f>
        <v>0</v>
      </c>
      <c r="BI3316" s="204">
        <f>IF(N3316="nulová",J3316,0)</f>
        <v>0</v>
      </c>
      <c r="BJ3316" s="17" t="s">
        <v>16</v>
      </c>
      <c r="BK3316" s="204">
        <f>ROUND(I3316*H3316,2)</f>
        <v>0</v>
      </c>
      <c r="BL3316" s="17" t="s">
        <v>279</v>
      </c>
      <c r="BM3316" s="203" t="s">
        <v>2963</v>
      </c>
    </row>
    <row r="3317" spans="1:65" s="2" customFormat="1" ht="11.25">
      <c r="A3317" s="34"/>
      <c r="B3317" s="35"/>
      <c r="C3317" s="36"/>
      <c r="D3317" s="205" t="s">
        <v>281</v>
      </c>
      <c r="E3317" s="36"/>
      <c r="F3317" s="206" t="s">
        <v>2964</v>
      </c>
      <c r="G3317" s="36"/>
      <c r="H3317" s="36"/>
      <c r="I3317" s="207"/>
      <c r="J3317" s="36"/>
      <c r="K3317" s="36"/>
      <c r="L3317" s="39"/>
      <c r="M3317" s="208"/>
      <c r="N3317" s="209"/>
      <c r="O3317" s="71"/>
      <c r="P3317" s="71"/>
      <c r="Q3317" s="71"/>
      <c r="R3317" s="71"/>
      <c r="S3317" s="71"/>
      <c r="T3317" s="72"/>
      <c r="U3317" s="34"/>
      <c r="V3317" s="34"/>
      <c r="W3317" s="34"/>
      <c r="X3317" s="34"/>
      <c r="Y3317" s="34"/>
      <c r="Z3317" s="34"/>
      <c r="AA3317" s="34"/>
      <c r="AB3317" s="34"/>
      <c r="AC3317" s="34"/>
      <c r="AD3317" s="34"/>
      <c r="AE3317" s="34"/>
      <c r="AT3317" s="17" t="s">
        <v>281</v>
      </c>
      <c r="AU3317" s="17" t="s">
        <v>291</v>
      </c>
    </row>
    <row r="3318" spans="1:65" s="13" customFormat="1" ht="22.5">
      <c r="B3318" s="210"/>
      <c r="C3318" s="211"/>
      <c r="D3318" s="212" t="s">
        <v>283</v>
      </c>
      <c r="E3318" s="213" t="s">
        <v>1</v>
      </c>
      <c r="F3318" s="214" t="s">
        <v>2883</v>
      </c>
      <c r="G3318" s="211"/>
      <c r="H3318" s="213" t="s">
        <v>1</v>
      </c>
      <c r="I3318" s="215"/>
      <c r="J3318" s="211"/>
      <c r="K3318" s="211"/>
      <c r="L3318" s="216"/>
      <c r="M3318" s="217"/>
      <c r="N3318" s="218"/>
      <c r="O3318" s="218"/>
      <c r="P3318" s="218"/>
      <c r="Q3318" s="218"/>
      <c r="R3318" s="218"/>
      <c r="S3318" s="218"/>
      <c r="T3318" s="219"/>
      <c r="AT3318" s="220" t="s">
        <v>283</v>
      </c>
      <c r="AU3318" s="220" t="s">
        <v>291</v>
      </c>
      <c r="AV3318" s="13" t="s">
        <v>16</v>
      </c>
      <c r="AW3318" s="13" t="s">
        <v>32</v>
      </c>
      <c r="AX3318" s="13" t="s">
        <v>76</v>
      </c>
      <c r="AY3318" s="220" t="s">
        <v>272</v>
      </c>
    </row>
    <row r="3319" spans="1:65" s="13" customFormat="1" ht="11.25">
      <c r="B3319" s="210"/>
      <c r="C3319" s="211"/>
      <c r="D3319" s="212" t="s">
        <v>283</v>
      </c>
      <c r="E3319" s="213" t="s">
        <v>1</v>
      </c>
      <c r="F3319" s="214" t="s">
        <v>1039</v>
      </c>
      <c r="G3319" s="211"/>
      <c r="H3319" s="213" t="s">
        <v>1</v>
      </c>
      <c r="I3319" s="215"/>
      <c r="J3319" s="211"/>
      <c r="K3319" s="211"/>
      <c r="L3319" s="216"/>
      <c r="M3319" s="217"/>
      <c r="N3319" s="218"/>
      <c r="O3319" s="218"/>
      <c r="P3319" s="218"/>
      <c r="Q3319" s="218"/>
      <c r="R3319" s="218"/>
      <c r="S3319" s="218"/>
      <c r="T3319" s="219"/>
      <c r="AT3319" s="220" t="s">
        <v>283</v>
      </c>
      <c r="AU3319" s="220" t="s">
        <v>291</v>
      </c>
      <c r="AV3319" s="13" t="s">
        <v>16</v>
      </c>
      <c r="AW3319" s="13" t="s">
        <v>32</v>
      </c>
      <c r="AX3319" s="13" t="s">
        <v>76</v>
      </c>
      <c r="AY3319" s="220" t="s">
        <v>272</v>
      </c>
    </row>
    <row r="3320" spans="1:65" s="13" customFormat="1" ht="11.25">
      <c r="B3320" s="210"/>
      <c r="C3320" s="211"/>
      <c r="D3320" s="212" t="s">
        <v>283</v>
      </c>
      <c r="E3320" s="213" t="s">
        <v>1</v>
      </c>
      <c r="F3320" s="214" t="s">
        <v>285</v>
      </c>
      <c r="G3320" s="211"/>
      <c r="H3320" s="213" t="s">
        <v>1</v>
      </c>
      <c r="I3320" s="215"/>
      <c r="J3320" s="211"/>
      <c r="K3320" s="211"/>
      <c r="L3320" s="216"/>
      <c r="M3320" s="217"/>
      <c r="N3320" s="218"/>
      <c r="O3320" s="218"/>
      <c r="P3320" s="218"/>
      <c r="Q3320" s="218"/>
      <c r="R3320" s="218"/>
      <c r="S3320" s="218"/>
      <c r="T3320" s="219"/>
      <c r="AT3320" s="220" t="s">
        <v>283</v>
      </c>
      <c r="AU3320" s="220" t="s">
        <v>291</v>
      </c>
      <c r="AV3320" s="13" t="s">
        <v>16</v>
      </c>
      <c r="AW3320" s="13" t="s">
        <v>32</v>
      </c>
      <c r="AX3320" s="13" t="s">
        <v>76</v>
      </c>
      <c r="AY3320" s="220" t="s">
        <v>272</v>
      </c>
    </row>
    <row r="3321" spans="1:65" s="14" customFormat="1" ht="11.25">
      <c r="B3321" s="221"/>
      <c r="C3321" s="222"/>
      <c r="D3321" s="212" t="s">
        <v>283</v>
      </c>
      <c r="E3321" s="223" t="s">
        <v>1</v>
      </c>
      <c r="F3321" s="224" t="s">
        <v>2965</v>
      </c>
      <c r="G3321" s="222"/>
      <c r="H3321" s="225">
        <v>36.700000000000003</v>
      </c>
      <c r="I3321" s="226"/>
      <c r="J3321" s="222"/>
      <c r="K3321" s="222"/>
      <c r="L3321" s="227"/>
      <c r="M3321" s="228"/>
      <c r="N3321" s="229"/>
      <c r="O3321" s="229"/>
      <c r="P3321" s="229"/>
      <c r="Q3321" s="229"/>
      <c r="R3321" s="229"/>
      <c r="S3321" s="229"/>
      <c r="T3321" s="230"/>
      <c r="AT3321" s="231" t="s">
        <v>283</v>
      </c>
      <c r="AU3321" s="231" t="s">
        <v>291</v>
      </c>
      <c r="AV3321" s="14" t="s">
        <v>84</v>
      </c>
      <c r="AW3321" s="14" t="s">
        <v>32</v>
      </c>
      <c r="AX3321" s="14" t="s">
        <v>76</v>
      </c>
      <c r="AY3321" s="231" t="s">
        <v>272</v>
      </c>
    </row>
    <row r="3322" spans="1:65" s="14" customFormat="1" ht="11.25">
      <c r="B3322" s="221"/>
      <c r="C3322" s="222"/>
      <c r="D3322" s="212" t="s">
        <v>283</v>
      </c>
      <c r="E3322" s="223" t="s">
        <v>1</v>
      </c>
      <c r="F3322" s="224" t="s">
        <v>2885</v>
      </c>
      <c r="G3322" s="222"/>
      <c r="H3322" s="225">
        <v>20.399999999999999</v>
      </c>
      <c r="I3322" s="226"/>
      <c r="J3322" s="222"/>
      <c r="K3322" s="222"/>
      <c r="L3322" s="227"/>
      <c r="M3322" s="228"/>
      <c r="N3322" s="229"/>
      <c r="O3322" s="229"/>
      <c r="P3322" s="229"/>
      <c r="Q3322" s="229"/>
      <c r="R3322" s="229"/>
      <c r="S3322" s="229"/>
      <c r="T3322" s="230"/>
      <c r="AT3322" s="231" t="s">
        <v>283</v>
      </c>
      <c r="AU3322" s="231" t="s">
        <v>291</v>
      </c>
      <c r="AV3322" s="14" t="s">
        <v>84</v>
      </c>
      <c r="AW3322" s="14" t="s">
        <v>32</v>
      </c>
      <c r="AX3322" s="14" t="s">
        <v>76</v>
      </c>
      <c r="AY3322" s="231" t="s">
        <v>272</v>
      </c>
    </row>
    <row r="3323" spans="1:65" s="14" customFormat="1" ht="11.25">
      <c r="B3323" s="221"/>
      <c r="C3323" s="222"/>
      <c r="D3323" s="212" t="s">
        <v>283</v>
      </c>
      <c r="E3323" s="223" t="s">
        <v>1</v>
      </c>
      <c r="F3323" s="224" t="s">
        <v>2886</v>
      </c>
      <c r="G3323" s="222"/>
      <c r="H3323" s="225">
        <v>13.2</v>
      </c>
      <c r="I3323" s="226"/>
      <c r="J3323" s="222"/>
      <c r="K3323" s="222"/>
      <c r="L3323" s="227"/>
      <c r="M3323" s="228"/>
      <c r="N3323" s="229"/>
      <c r="O3323" s="229"/>
      <c r="P3323" s="229"/>
      <c r="Q3323" s="229"/>
      <c r="R3323" s="229"/>
      <c r="S3323" s="229"/>
      <c r="T3323" s="230"/>
      <c r="AT3323" s="231" t="s">
        <v>283</v>
      </c>
      <c r="AU3323" s="231" t="s">
        <v>291</v>
      </c>
      <c r="AV3323" s="14" t="s">
        <v>84</v>
      </c>
      <c r="AW3323" s="14" t="s">
        <v>32</v>
      </c>
      <c r="AX3323" s="14" t="s">
        <v>76</v>
      </c>
      <c r="AY3323" s="231" t="s">
        <v>272</v>
      </c>
    </row>
    <row r="3324" spans="1:65" s="2" customFormat="1" ht="33" customHeight="1">
      <c r="A3324" s="34"/>
      <c r="B3324" s="35"/>
      <c r="C3324" s="192" t="s">
        <v>2966</v>
      </c>
      <c r="D3324" s="192" t="s">
        <v>274</v>
      </c>
      <c r="E3324" s="193" t="s">
        <v>2967</v>
      </c>
      <c r="F3324" s="194" t="s">
        <v>2968</v>
      </c>
      <c r="G3324" s="195" t="s">
        <v>185</v>
      </c>
      <c r="H3324" s="196">
        <v>0</v>
      </c>
      <c r="I3324" s="197"/>
      <c r="J3324" s="198">
        <f>ROUND(I3324*H3324,2)</f>
        <v>0</v>
      </c>
      <c r="K3324" s="194" t="s">
        <v>278</v>
      </c>
      <c r="L3324" s="39"/>
      <c r="M3324" s="199" t="s">
        <v>1</v>
      </c>
      <c r="N3324" s="200" t="s">
        <v>41</v>
      </c>
      <c r="O3324" s="71"/>
      <c r="P3324" s="201">
        <f>O3324*H3324</f>
        <v>0</v>
      </c>
      <c r="Q3324" s="201">
        <v>4.7370000000000002E-2</v>
      </c>
      <c r="R3324" s="201">
        <f>Q3324*H3324</f>
        <v>0</v>
      </c>
      <c r="S3324" s="201">
        <v>0</v>
      </c>
      <c r="T3324" s="202">
        <f>S3324*H3324</f>
        <v>0</v>
      </c>
      <c r="U3324" s="34"/>
      <c r="V3324" s="34"/>
      <c r="W3324" s="34"/>
      <c r="X3324" s="34"/>
      <c r="Y3324" s="34"/>
      <c r="Z3324" s="34"/>
      <c r="AA3324" s="34"/>
      <c r="AB3324" s="34"/>
      <c r="AC3324" s="34"/>
      <c r="AD3324" s="34"/>
      <c r="AE3324" s="34"/>
      <c r="AR3324" s="203" t="s">
        <v>279</v>
      </c>
      <c r="AT3324" s="203" t="s">
        <v>274</v>
      </c>
      <c r="AU3324" s="203" t="s">
        <v>291</v>
      </c>
      <c r="AY3324" s="17" t="s">
        <v>272</v>
      </c>
      <c r="BE3324" s="204">
        <f>IF(N3324="základní",J3324,0)</f>
        <v>0</v>
      </c>
      <c r="BF3324" s="204">
        <f>IF(N3324="snížená",J3324,0)</f>
        <v>0</v>
      </c>
      <c r="BG3324" s="204">
        <f>IF(N3324="zákl. přenesená",J3324,0)</f>
        <v>0</v>
      </c>
      <c r="BH3324" s="204">
        <f>IF(N3324="sníž. přenesená",J3324,0)</f>
        <v>0</v>
      </c>
      <c r="BI3324" s="204">
        <f>IF(N3324="nulová",J3324,0)</f>
        <v>0</v>
      </c>
      <c r="BJ3324" s="17" t="s">
        <v>16</v>
      </c>
      <c r="BK3324" s="204">
        <f>ROUND(I3324*H3324,2)</f>
        <v>0</v>
      </c>
      <c r="BL3324" s="17" t="s">
        <v>279</v>
      </c>
      <c r="BM3324" s="203" t="s">
        <v>2969</v>
      </c>
    </row>
    <row r="3325" spans="1:65" s="2" customFormat="1" ht="11.25">
      <c r="A3325" s="34"/>
      <c r="B3325" s="35"/>
      <c r="C3325" s="36"/>
      <c r="D3325" s="205" t="s">
        <v>281</v>
      </c>
      <c r="E3325" s="36"/>
      <c r="F3325" s="206" t="s">
        <v>2970</v>
      </c>
      <c r="G3325" s="36"/>
      <c r="H3325" s="36"/>
      <c r="I3325" s="207"/>
      <c r="J3325" s="36"/>
      <c r="K3325" s="36"/>
      <c r="L3325" s="39"/>
      <c r="M3325" s="208"/>
      <c r="N3325" s="209"/>
      <c r="O3325" s="71"/>
      <c r="P3325" s="71"/>
      <c r="Q3325" s="71"/>
      <c r="R3325" s="71"/>
      <c r="S3325" s="71"/>
      <c r="T3325" s="72"/>
      <c r="U3325" s="34"/>
      <c r="V3325" s="34"/>
      <c r="W3325" s="34"/>
      <c r="X3325" s="34"/>
      <c r="Y3325" s="34"/>
      <c r="Z3325" s="34"/>
      <c r="AA3325" s="34"/>
      <c r="AB3325" s="34"/>
      <c r="AC3325" s="34"/>
      <c r="AD3325" s="34"/>
      <c r="AE3325" s="34"/>
      <c r="AT3325" s="17" t="s">
        <v>281</v>
      </c>
      <c r="AU3325" s="17" t="s">
        <v>291</v>
      </c>
    </row>
    <row r="3326" spans="1:65" s="13" customFormat="1" ht="22.5">
      <c r="B3326" s="210"/>
      <c r="C3326" s="211"/>
      <c r="D3326" s="212" t="s">
        <v>283</v>
      </c>
      <c r="E3326" s="213" t="s">
        <v>1</v>
      </c>
      <c r="F3326" s="214" t="s">
        <v>2883</v>
      </c>
      <c r="G3326" s="211"/>
      <c r="H3326" s="213" t="s">
        <v>1</v>
      </c>
      <c r="I3326" s="215"/>
      <c r="J3326" s="211"/>
      <c r="K3326" s="211"/>
      <c r="L3326" s="216"/>
      <c r="M3326" s="217"/>
      <c r="N3326" s="218"/>
      <c r="O3326" s="218"/>
      <c r="P3326" s="218"/>
      <c r="Q3326" s="218"/>
      <c r="R3326" s="218"/>
      <c r="S3326" s="218"/>
      <c r="T3326" s="219"/>
      <c r="AT3326" s="220" t="s">
        <v>283</v>
      </c>
      <c r="AU3326" s="220" t="s">
        <v>291</v>
      </c>
      <c r="AV3326" s="13" t="s">
        <v>16</v>
      </c>
      <c r="AW3326" s="13" t="s">
        <v>32</v>
      </c>
      <c r="AX3326" s="13" t="s">
        <v>76</v>
      </c>
      <c r="AY3326" s="220" t="s">
        <v>272</v>
      </c>
    </row>
    <row r="3327" spans="1:65" s="13" customFormat="1" ht="11.25">
      <c r="B3327" s="210"/>
      <c r="C3327" s="211"/>
      <c r="D3327" s="212" t="s">
        <v>283</v>
      </c>
      <c r="E3327" s="213" t="s">
        <v>1</v>
      </c>
      <c r="F3327" s="214" t="s">
        <v>1039</v>
      </c>
      <c r="G3327" s="211"/>
      <c r="H3327" s="213" t="s">
        <v>1</v>
      </c>
      <c r="I3327" s="215"/>
      <c r="J3327" s="211"/>
      <c r="K3327" s="211"/>
      <c r="L3327" s="216"/>
      <c r="M3327" s="217"/>
      <c r="N3327" s="218"/>
      <c r="O3327" s="218"/>
      <c r="P3327" s="218"/>
      <c r="Q3327" s="218"/>
      <c r="R3327" s="218"/>
      <c r="S3327" s="218"/>
      <c r="T3327" s="219"/>
      <c r="AT3327" s="220" t="s">
        <v>283</v>
      </c>
      <c r="AU3327" s="220" t="s">
        <v>291</v>
      </c>
      <c r="AV3327" s="13" t="s">
        <v>16</v>
      </c>
      <c r="AW3327" s="13" t="s">
        <v>32</v>
      </c>
      <c r="AX3327" s="13" t="s">
        <v>76</v>
      </c>
      <c r="AY3327" s="220" t="s">
        <v>272</v>
      </c>
    </row>
    <row r="3328" spans="1:65" s="13" customFormat="1" ht="11.25">
      <c r="B3328" s="210"/>
      <c r="C3328" s="211"/>
      <c r="D3328" s="212" t="s">
        <v>283</v>
      </c>
      <c r="E3328" s="213" t="s">
        <v>1</v>
      </c>
      <c r="F3328" s="214" t="s">
        <v>285</v>
      </c>
      <c r="G3328" s="211"/>
      <c r="H3328" s="213" t="s">
        <v>1</v>
      </c>
      <c r="I3328" s="215"/>
      <c r="J3328" s="211"/>
      <c r="K3328" s="211"/>
      <c r="L3328" s="216"/>
      <c r="M3328" s="217"/>
      <c r="N3328" s="218"/>
      <c r="O3328" s="218"/>
      <c r="P3328" s="218"/>
      <c r="Q3328" s="218"/>
      <c r="R3328" s="218"/>
      <c r="S3328" s="218"/>
      <c r="T3328" s="219"/>
      <c r="AT3328" s="220" t="s">
        <v>283</v>
      </c>
      <c r="AU3328" s="220" t="s">
        <v>291</v>
      </c>
      <c r="AV3328" s="13" t="s">
        <v>16</v>
      </c>
      <c r="AW3328" s="13" t="s">
        <v>32</v>
      </c>
      <c r="AX3328" s="13" t="s">
        <v>76</v>
      </c>
      <c r="AY3328" s="220" t="s">
        <v>272</v>
      </c>
    </row>
    <row r="3329" spans="1:65" s="14" customFormat="1" ht="11.25">
      <c r="B3329" s="221"/>
      <c r="C3329" s="222"/>
      <c r="D3329" s="212" t="s">
        <v>283</v>
      </c>
      <c r="E3329" s="223" t="s">
        <v>1</v>
      </c>
      <c r="F3329" s="224" t="s">
        <v>2971</v>
      </c>
      <c r="G3329" s="222"/>
      <c r="H3329" s="225">
        <v>24.1</v>
      </c>
      <c r="I3329" s="226"/>
      <c r="J3329" s="222"/>
      <c r="K3329" s="222"/>
      <c r="L3329" s="227"/>
      <c r="M3329" s="228"/>
      <c r="N3329" s="229"/>
      <c r="O3329" s="229"/>
      <c r="P3329" s="229"/>
      <c r="Q3329" s="229"/>
      <c r="R3329" s="229"/>
      <c r="S3329" s="229"/>
      <c r="T3329" s="230"/>
      <c r="AT3329" s="231" t="s">
        <v>283</v>
      </c>
      <c r="AU3329" s="231" t="s">
        <v>291</v>
      </c>
      <c r="AV3329" s="14" t="s">
        <v>84</v>
      </c>
      <c r="AW3329" s="14" t="s">
        <v>32</v>
      </c>
      <c r="AX3329" s="14" t="s">
        <v>76</v>
      </c>
      <c r="AY3329" s="231" t="s">
        <v>272</v>
      </c>
    </row>
    <row r="3330" spans="1:65" s="14" customFormat="1" ht="11.25">
      <c r="B3330" s="221"/>
      <c r="C3330" s="222"/>
      <c r="D3330" s="212" t="s">
        <v>283</v>
      </c>
      <c r="E3330" s="223" t="s">
        <v>1</v>
      </c>
      <c r="F3330" s="224" t="s">
        <v>2972</v>
      </c>
      <c r="G3330" s="222"/>
      <c r="H3330" s="225">
        <v>7.2</v>
      </c>
      <c r="I3330" s="226"/>
      <c r="J3330" s="222"/>
      <c r="K3330" s="222"/>
      <c r="L3330" s="227"/>
      <c r="M3330" s="228"/>
      <c r="N3330" s="229"/>
      <c r="O3330" s="229"/>
      <c r="P3330" s="229"/>
      <c r="Q3330" s="229"/>
      <c r="R3330" s="229"/>
      <c r="S3330" s="229"/>
      <c r="T3330" s="230"/>
      <c r="AT3330" s="231" t="s">
        <v>283</v>
      </c>
      <c r="AU3330" s="231" t="s">
        <v>291</v>
      </c>
      <c r="AV3330" s="14" t="s">
        <v>84</v>
      </c>
      <c r="AW3330" s="14" t="s">
        <v>32</v>
      </c>
      <c r="AX3330" s="14" t="s">
        <v>76</v>
      </c>
      <c r="AY3330" s="231" t="s">
        <v>272</v>
      </c>
    </row>
    <row r="3331" spans="1:65" s="14" customFormat="1" ht="11.25">
      <c r="B3331" s="221"/>
      <c r="C3331" s="222"/>
      <c r="D3331" s="212" t="s">
        <v>283</v>
      </c>
      <c r="E3331" s="223" t="s">
        <v>1</v>
      </c>
      <c r="F3331" s="224" t="s">
        <v>2886</v>
      </c>
      <c r="G3331" s="222"/>
      <c r="H3331" s="225">
        <v>13.2</v>
      </c>
      <c r="I3331" s="226"/>
      <c r="J3331" s="222"/>
      <c r="K3331" s="222"/>
      <c r="L3331" s="227"/>
      <c r="M3331" s="228"/>
      <c r="N3331" s="229"/>
      <c r="O3331" s="229"/>
      <c r="P3331" s="229"/>
      <c r="Q3331" s="229"/>
      <c r="R3331" s="229"/>
      <c r="S3331" s="229"/>
      <c r="T3331" s="230"/>
      <c r="AT3331" s="231" t="s">
        <v>283</v>
      </c>
      <c r="AU3331" s="231" t="s">
        <v>291</v>
      </c>
      <c r="AV3331" s="14" t="s">
        <v>84</v>
      </c>
      <c r="AW3331" s="14" t="s">
        <v>32</v>
      </c>
      <c r="AX3331" s="14" t="s">
        <v>76</v>
      </c>
      <c r="AY3331" s="231" t="s">
        <v>272</v>
      </c>
    </row>
    <row r="3332" spans="1:65" s="13" customFormat="1" ht="11.25">
      <c r="B3332" s="210"/>
      <c r="C3332" s="211"/>
      <c r="D3332" s="212" t="s">
        <v>283</v>
      </c>
      <c r="E3332" s="213" t="s">
        <v>1</v>
      </c>
      <c r="F3332" s="214" t="s">
        <v>285</v>
      </c>
      <c r="G3332" s="211"/>
      <c r="H3332" s="213" t="s">
        <v>1</v>
      </c>
      <c r="I3332" s="215"/>
      <c r="J3332" s="211"/>
      <c r="K3332" s="211"/>
      <c r="L3332" s="216"/>
      <c r="M3332" s="217"/>
      <c r="N3332" s="218"/>
      <c r="O3332" s="218"/>
      <c r="P3332" s="218"/>
      <c r="Q3332" s="218"/>
      <c r="R3332" s="218"/>
      <c r="S3332" s="218"/>
      <c r="T3332" s="219"/>
      <c r="AT3332" s="220" t="s">
        <v>283</v>
      </c>
      <c r="AU3332" s="220" t="s">
        <v>291</v>
      </c>
      <c r="AV3332" s="13" t="s">
        <v>16</v>
      </c>
      <c r="AW3332" s="13" t="s">
        <v>32</v>
      </c>
      <c r="AX3332" s="13" t="s">
        <v>76</v>
      </c>
      <c r="AY3332" s="220" t="s">
        <v>272</v>
      </c>
    </row>
    <row r="3333" spans="1:65" s="13" customFormat="1" ht="11.25">
      <c r="B3333" s="210"/>
      <c r="C3333" s="211"/>
      <c r="D3333" s="212" t="s">
        <v>283</v>
      </c>
      <c r="E3333" s="213" t="s">
        <v>1</v>
      </c>
      <c r="F3333" s="214" t="s">
        <v>289</v>
      </c>
      <c r="G3333" s="211"/>
      <c r="H3333" s="213" t="s">
        <v>1</v>
      </c>
      <c r="I3333" s="215"/>
      <c r="J3333" s="211"/>
      <c r="K3333" s="211"/>
      <c r="L3333" s="216"/>
      <c r="M3333" s="217"/>
      <c r="N3333" s="218"/>
      <c r="O3333" s="218"/>
      <c r="P3333" s="218"/>
      <c r="Q3333" s="218"/>
      <c r="R3333" s="218"/>
      <c r="S3333" s="218"/>
      <c r="T3333" s="219"/>
      <c r="AT3333" s="220" t="s">
        <v>283</v>
      </c>
      <c r="AU3333" s="220" t="s">
        <v>291</v>
      </c>
      <c r="AV3333" s="13" t="s">
        <v>16</v>
      </c>
      <c r="AW3333" s="13" t="s">
        <v>32</v>
      </c>
      <c r="AX3333" s="13" t="s">
        <v>76</v>
      </c>
      <c r="AY3333" s="220" t="s">
        <v>272</v>
      </c>
    </row>
    <row r="3334" spans="1:65" s="14" customFormat="1" ht="11.25">
      <c r="B3334" s="221"/>
      <c r="C3334" s="222"/>
      <c r="D3334" s="212" t="s">
        <v>283</v>
      </c>
      <c r="E3334" s="223" t="s">
        <v>1</v>
      </c>
      <c r="F3334" s="224" t="s">
        <v>2973</v>
      </c>
      <c r="G3334" s="222"/>
      <c r="H3334" s="225">
        <v>-44.5</v>
      </c>
      <c r="I3334" s="226"/>
      <c r="J3334" s="222"/>
      <c r="K3334" s="222"/>
      <c r="L3334" s="227"/>
      <c r="M3334" s="228"/>
      <c r="N3334" s="229"/>
      <c r="O3334" s="229"/>
      <c r="P3334" s="229"/>
      <c r="Q3334" s="229"/>
      <c r="R3334" s="229"/>
      <c r="S3334" s="229"/>
      <c r="T3334" s="230"/>
      <c r="AT3334" s="231" t="s">
        <v>283</v>
      </c>
      <c r="AU3334" s="231" t="s">
        <v>291</v>
      </c>
      <c r="AV3334" s="14" t="s">
        <v>84</v>
      </c>
      <c r="AW3334" s="14" t="s">
        <v>32</v>
      </c>
      <c r="AX3334" s="14" t="s">
        <v>76</v>
      </c>
      <c r="AY3334" s="231" t="s">
        <v>272</v>
      </c>
    </row>
    <row r="3335" spans="1:65" s="2" customFormat="1" ht="33" customHeight="1">
      <c r="A3335" s="34"/>
      <c r="B3335" s="35"/>
      <c r="C3335" s="192" t="s">
        <v>2974</v>
      </c>
      <c r="D3335" s="192" t="s">
        <v>274</v>
      </c>
      <c r="E3335" s="193" t="s">
        <v>2975</v>
      </c>
      <c r="F3335" s="194" t="s">
        <v>2976</v>
      </c>
      <c r="G3335" s="195" t="s">
        <v>185</v>
      </c>
      <c r="H3335" s="196">
        <v>0</v>
      </c>
      <c r="I3335" s="197"/>
      <c r="J3335" s="198">
        <f>ROUND(I3335*H3335,2)</f>
        <v>0</v>
      </c>
      <c r="K3335" s="194" t="s">
        <v>278</v>
      </c>
      <c r="L3335" s="39"/>
      <c r="M3335" s="199" t="s">
        <v>1</v>
      </c>
      <c r="N3335" s="200" t="s">
        <v>41</v>
      </c>
      <c r="O3335" s="71"/>
      <c r="P3335" s="201">
        <f>O3335*H3335</f>
        <v>0</v>
      </c>
      <c r="Q3335" s="201">
        <v>7.4149999999999994E-2</v>
      </c>
      <c r="R3335" s="201">
        <f>Q3335*H3335</f>
        <v>0</v>
      </c>
      <c r="S3335" s="201">
        <v>0</v>
      </c>
      <c r="T3335" s="202">
        <f>S3335*H3335</f>
        <v>0</v>
      </c>
      <c r="U3335" s="34"/>
      <c r="V3335" s="34"/>
      <c r="W3335" s="34"/>
      <c r="X3335" s="34"/>
      <c r="Y3335" s="34"/>
      <c r="Z3335" s="34"/>
      <c r="AA3335" s="34"/>
      <c r="AB3335" s="34"/>
      <c r="AC3335" s="34"/>
      <c r="AD3335" s="34"/>
      <c r="AE3335" s="34"/>
      <c r="AR3335" s="203" t="s">
        <v>279</v>
      </c>
      <c r="AT3335" s="203" t="s">
        <v>274</v>
      </c>
      <c r="AU3335" s="203" t="s">
        <v>291</v>
      </c>
      <c r="AY3335" s="17" t="s">
        <v>272</v>
      </c>
      <c r="BE3335" s="204">
        <f>IF(N3335="základní",J3335,0)</f>
        <v>0</v>
      </c>
      <c r="BF3335" s="204">
        <f>IF(N3335="snížená",J3335,0)</f>
        <v>0</v>
      </c>
      <c r="BG3335" s="204">
        <f>IF(N3335="zákl. přenesená",J3335,0)</f>
        <v>0</v>
      </c>
      <c r="BH3335" s="204">
        <f>IF(N3335="sníž. přenesená",J3335,0)</f>
        <v>0</v>
      </c>
      <c r="BI3335" s="204">
        <f>IF(N3335="nulová",J3335,0)</f>
        <v>0</v>
      </c>
      <c r="BJ3335" s="17" t="s">
        <v>16</v>
      </c>
      <c r="BK3335" s="204">
        <f>ROUND(I3335*H3335,2)</f>
        <v>0</v>
      </c>
      <c r="BL3335" s="17" t="s">
        <v>279</v>
      </c>
      <c r="BM3335" s="203" t="s">
        <v>2977</v>
      </c>
    </row>
    <row r="3336" spans="1:65" s="2" customFormat="1" ht="11.25">
      <c r="A3336" s="34"/>
      <c r="B3336" s="35"/>
      <c r="C3336" s="36"/>
      <c r="D3336" s="205" t="s">
        <v>281</v>
      </c>
      <c r="E3336" s="36"/>
      <c r="F3336" s="206" t="s">
        <v>2978</v>
      </c>
      <c r="G3336" s="36"/>
      <c r="H3336" s="36"/>
      <c r="I3336" s="207"/>
      <c r="J3336" s="36"/>
      <c r="K3336" s="36"/>
      <c r="L3336" s="39"/>
      <c r="M3336" s="208"/>
      <c r="N3336" s="209"/>
      <c r="O3336" s="71"/>
      <c r="P3336" s="71"/>
      <c r="Q3336" s="71"/>
      <c r="R3336" s="71"/>
      <c r="S3336" s="71"/>
      <c r="T3336" s="72"/>
      <c r="U3336" s="34"/>
      <c r="V3336" s="34"/>
      <c r="W3336" s="34"/>
      <c r="X3336" s="34"/>
      <c r="Y3336" s="34"/>
      <c r="Z3336" s="34"/>
      <c r="AA3336" s="34"/>
      <c r="AB3336" s="34"/>
      <c r="AC3336" s="34"/>
      <c r="AD3336" s="34"/>
      <c r="AE3336" s="34"/>
      <c r="AT3336" s="17" t="s">
        <v>281</v>
      </c>
      <c r="AU3336" s="17" t="s">
        <v>291</v>
      </c>
    </row>
    <row r="3337" spans="1:65" s="13" customFormat="1" ht="22.5">
      <c r="B3337" s="210"/>
      <c r="C3337" s="211"/>
      <c r="D3337" s="212" t="s">
        <v>283</v>
      </c>
      <c r="E3337" s="213" t="s">
        <v>1</v>
      </c>
      <c r="F3337" s="214" t="s">
        <v>2883</v>
      </c>
      <c r="G3337" s="211"/>
      <c r="H3337" s="213" t="s">
        <v>1</v>
      </c>
      <c r="I3337" s="215"/>
      <c r="J3337" s="211"/>
      <c r="K3337" s="211"/>
      <c r="L3337" s="216"/>
      <c r="M3337" s="217"/>
      <c r="N3337" s="218"/>
      <c r="O3337" s="218"/>
      <c r="P3337" s="218"/>
      <c r="Q3337" s="218"/>
      <c r="R3337" s="218"/>
      <c r="S3337" s="218"/>
      <c r="T3337" s="219"/>
      <c r="AT3337" s="220" t="s">
        <v>283</v>
      </c>
      <c r="AU3337" s="220" t="s">
        <v>291</v>
      </c>
      <c r="AV3337" s="13" t="s">
        <v>16</v>
      </c>
      <c r="AW3337" s="13" t="s">
        <v>32</v>
      </c>
      <c r="AX3337" s="13" t="s">
        <v>76</v>
      </c>
      <c r="AY3337" s="220" t="s">
        <v>272</v>
      </c>
    </row>
    <row r="3338" spans="1:65" s="13" customFormat="1" ht="11.25">
      <c r="B3338" s="210"/>
      <c r="C3338" s="211"/>
      <c r="D3338" s="212" t="s">
        <v>283</v>
      </c>
      <c r="E3338" s="213" t="s">
        <v>1</v>
      </c>
      <c r="F3338" s="214" t="s">
        <v>1039</v>
      </c>
      <c r="G3338" s="211"/>
      <c r="H3338" s="213" t="s">
        <v>1</v>
      </c>
      <c r="I3338" s="215"/>
      <c r="J3338" s="211"/>
      <c r="K3338" s="211"/>
      <c r="L3338" s="216"/>
      <c r="M3338" s="217"/>
      <c r="N3338" s="218"/>
      <c r="O3338" s="218"/>
      <c r="P3338" s="218"/>
      <c r="Q3338" s="218"/>
      <c r="R3338" s="218"/>
      <c r="S3338" s="218"/>
      <c r="T3338" s="219"/>
      <c r="AT3338" s="220" t="s">
        <v>283</v>
      </c>
      <c r="AU3338" s="220" t="s">
        <v>291</v>
      </c>
      <c r="AV3338" s="13" t="s">
        <v>16</v>
      </c>
      <c r="AW3338" s="13" t="s">
        <v>32</v>
      </c>
      <c r="AX3338" s="13" t="s">
        <v>76</v>
      </c>
      <c r="AY3338" s="220" t="s">
        <v>272</v>
      </c>
    </row>
    <row r="3339" spans="1:65" s="13" customFormat="1" ht="11.25">
      <c r="B3339" s="210"/>
      <c r="C3339" s="211"/>
      <c r="D3339" s="212" t="s">
        <v>283</v>
      </c>
      <c r="E3339" s="213" t="s">
        <v>1</v>
      </c>
      <c r="F3339" s="214" t="s">
        <v>285</v>
      </c>
      <c r="G3339" s="211"/>
      <c r="H3339" s="213" t="s">
        <v>1</v>
      </c>
      <c r="I3339" s="215"/>
      <c r="J3339" s="211"/>
      <c r="K3339" s="211"/>
      <c r="L3339" s="216"/>
      <c r="M3339" s="217"/>
      <c r="N3339" s="218"/>
      <c r="O3339" s="218"/>
      <c r="P3339" s="218"/>
      <c r="Q3339" s="218"/>
      <c r="R3339" s="218"/>
      <c r="S3339" s="218"/>
      <c r="T3339" s="219"/>
      <c r="AT3339" s="220" t="s">
        <v>283</v>
      </c>
      <c r="AU3339" s="220" t="s">
        <v>291</v>
      </c>
      <c r="AV3339" s="13" t="s">
        <v>16</v>
      </c>
      <c r="AW3339" s="13" t="s">
        <v>32</v>
      </c>
      <c r="AX3339" s="13" t="s">
        <v>76</v>
      </c>
      <c r="AY3339" s="220" t="s">
        <v>272</v>
      </c>
    </row>
    <row r="3340" spans="1:65" s="14" customFormat="1" ht="11.25">
      <c r="B3340" s="221"/>
      <c r="C3340" s="222"/>
      <c r="D3340" s="212" t="s">
        <v>283</v>
      </c>
      <c r="E3340" s="223" t="s">
        <v>1</v>
      </c>
      <c r="F3340" s="224" t="s">
        <v>2979</v>
      </c>
      <c r="G3340" s="222"/>
      <c r="H3340" s="225">
        <v>12.6</v>
      </c>
      <c r="I3340" s="226"/>
      <c r="J3340" s="222"/>
      <c r="K3340" s="222"/>
      <c r="L3340" s="227"/>
      <c r="M3340" s="228"/>
      <c r="N3340" s="229"/>
      <c r="O3340" s="229"/>
      <c r="P3340" s="229"/>
      <c r="Q3340" s="229"/>
      <c r="R3340" s="229"/>
      <c r="S3340" s="229"/>
      <c r="T3340" s="230"/>
      <c r="AT3340" s="231" t="s">
        <v>283</v>
      </c>
      <c r="AU3340" s="231" t="s">
        <v>291</v>
      </c>
      <c r="AV3340" s="14" t="s">
        <v>84</v>
      </c>
      <c r="AW3340" s="14" t="s">
        <v>32</v>
      </c>
      <c r="AX3340" s="14" t="s">
        <v>76</v>
      </c>
      <c r="AY3340" s="231" t="s">
        <v>272</v>
      </c>
    </row>
    <row r="3341" spans="1:65" s="14" customFormat="1" ht="11.25">
      <c r="B3341" s="221"/>
      <c r="C3341" s="222"/>
      <c r="D3341" s="212" t="s">
        <v>283</v>
      </c>
      <c r="E3341" s="223" t="s">
        <v>1</v>
      </c>
      <c r="F3341" s="224" t="s">
        <v>2980</v>
      </c>
      <c r="G3341" s="222"/>
      <c r="H3341" s="225">
        <v>13.2</v>
      </c>
      <c r="I3341" s="226"/>
      <c r="J3341" s="222"/>
      <c r="K3341" s="222"/>
      <c r="L3341" s="227"/>
      <c r="M3341" s="228"/>
      <c r="N3341" s="229"/>
      <c r="O3341" s="229"/>
      <c r="P3341" s="229"/>
      <c r="Q3341" s="229"/>
      <c r="R3341" s="229"/>
      <c r="S3341" s="229"/>
      <c r="T3341" s="230"/>
      <c r="AT3341" s="231" t="s">
        <v>283</v>
      </c>
      <c r="AU3341" s="231" t="s">
        <v>291</v>
      </c>
      <c r="AV3341" s="14" t="s">
        <v>84</v>
      </c>
      <c r="AW3341" s="14" t="s">
        <v>32</v>
      </c>
      <c r="AX3341" s="14" t="s">
        <v>76</v>
      </c>
      <c r="AY3341" s="231" t="s">
        <v>272</v>
      </c>
    </row>
    <row r="3342" spans="1:65" s="13" customFormat="1" ht="11.25">
      <c r="B3342" s="210"/>
      <c r="C3342" s="211"/>
      <c r="D3342" s="212" t="s">
        <v>283</v>
      </c>
      <c r="E3342" s="213" t="s">
        <v>1</v>
      </c>
      <c r="F3342" s="214" t="s">
        <v>285</v>
      </c>
      <c r="G3342" s="211"/>
      <c r="H3342" s="213" t="s">
        <v>1</v>
      </c>
      <c r="I3342" s="215"/>
      <c r="J3342" s="211"/>
      <c r="K3342" s="211"/>
      <c r="L3342" s="216"/>
      <c r="M3342" s="217"/>
      <c r="N3342" s="218"/>
      <c r="O3342" s="218"/>
      <c r="P3342" s="218"/>
      <c r="Q3342" s="218"/>
      <c r="R3342" s="218"/>
      <c r="S3342" s="218"/>
      <c r="T3342" s="219"/>
      <c r="AT3342" s="220" t="s">
        <v>283</v>
      </c>
      <c r="AU3342" s="220" t="s">
        <v>291</v>
      </c>
      <c r="AV3342" s="13" t="s">
        <v>16</v>
      </c>
      <c r="AW3342" s="13" t="s">
        <v>32</v>
      </c>
      <c r="AX3342" s="13" t="s">
        <v>76</v>
      </c>
      <c r="AY3342" s="220" t="s">
        <v>272</v>
      </c>
    </row>
    <row r="3343" spans="1:65" s="13" customFormat="1" ht="11.25">
      <c r="B3343" s="210"/>
      <c r="C3343" s="211"/>
      <c r="D3343" s="212" t="s">
        <v>283</v>
      </c>
      <c r="E3343" s="213" t="s">
        <v>1</v>
      </c>
      <c r="F3343" s="214" t="s">
        <v>289</v>
      </c>
      <c r="G3343" s="211"/>
      <c r="H3343" s="213" t="s">
        <v>1</v>
      </c>
      <c r="I3343" s="215"/>
      <c r="J3343" s="211"/>
      <c r="K3343" s="211"/>
      <c r="L3343" s="216"/>
      <c r="M3343" s="217"/>
      <c r="N3343" s="218"/>
      <c r="O3343" s="218"/>
      <c r="P3343" s="218"/>
      <c r="Q3343" s="218"/>
      <c r="R3343" s="218"/>
      <c r="S3343" s="218"/>
      <c r="T3343" s="219"/>
      <c r="AT3343" s="220" t="s">
        <v>283</v>
      </c>
      <c r="AU3343" s="220" t="s">
        <v>291</v>
      </c>
      <c r="AV3343" s="13" t="s">
        <v>16</v>
      </c>
      <c r="AW3343" s="13" t="s">
        <v>32</v>
      </c>
      <c r="AX3343" s="13" t="s">
        <v>76</v>
      </c>
      <c r="AY3343" s="220" t="s">
        <v>272</v>
      </c>
    </row>
    <row r="3344" spans="1:65" s="14" customFormat="1" ht="11.25">
      <c r="B3344" s="221"/>
      <c r="C3344" s="222"/>
      <c r="D3344" s="212" t="s">
        <v>283</v>
      </c>
      <c r="E3344" s="223" t="s">
        <v>1</v>
      </c>
      <c r="F3344" s="224" t="s">
        <v>2981</v>
      </c>
      <c r="G3344" s="222"/>
      <c r="H3344" s="225">
        <v>-25.8</v>
      </c>
      <c r="I3344" s="226"/>
      <c r="J3344" s="222"/>
      <c r="K3344" s="222"/>
      <c r="L3344" s="227"/>
      <c r="M3344" s="228"/>
      <c r="N3344" s="229"/>
      <c r="O3344" s="229"/>
      <c r="P3344" s="229"/>
      <c r="Q3344" s="229"/>
      <c r="R3344" s="229"/>
      <c r="S3344" s="229"/>
      <c r="T3344" s="230"/>
      <c r="AT3344" s="231" t="s">
        <v>283</v>
      </c>
      <c r="AU3344" s="231" t="s">
        <v>291</v>
      </c>
      <c r="AV3344" s="14" t="s">
        <v>84</v>
      </c>
      <c r="AW3344" s="14" t="s">
        <v>32</v>
      </c>
      <c r="AX3344" s="14" t="s">
        <v>76</v>
      </c>
      <c r="AY3344" s="231" t="s">
        <v>272</v>
      </c>
    </row>
    <row r="3345" spans="1:65" s="2" customFormat="1" ht="33" customHeight="1">
      <c r="A3345" s="34"/>
      <c r="B3345" s="35"/>
      <c r="C3345" s="192" t="s">
        <v>2982</v>
      </c>
      <c r="D3345" s="192" t="s">
        <v>274</v>
      </c>
      <c r="E3345" s="193" t="s">
        <v>2983</v>
      </c>
      <c r="F3345" s="194" t="s">
        <v>2984</v>
      </c>
      <c r="G3345" s="195" t="s">
        <v>156</v>
      </c>
      <c r="H3345" s="196">
        <v>0</v>
      </c>
      <c r="I3345" s="197"/>
      <c r="J3345" s="198">
        <f>ROUND(I3345*H3345,2)</f>
        <v>0</v>
      </c>
      <c r="K3345" s="194" t="s">
        <v>1</v>
      </c>
      <c r="L3345" s="39"/>
      <c r="M3345" s="199" t="s">
        <v>1</v>
      </c>
      <c r="N3345" s="200" t="s">
        <v>41</v>
      </c>
      <c r="O3345" s="71"/>
      <c r="P3345" s="201">
        <f>O3345*H3345</f>
        <v>0</v>
      </c>
      <c r="Q3345" s="201">
        <v>2.5000000000000001E-2</v>
      </c>
      <c r="R3345" s="201">
        <f>Q3345*H3345</f>
        <v>0</v>
      </c>
      <c r="S3345" s="201">
        <v>0.1</v>
      </c>
      <c r="T3345" s="202">
        <f>S3345*H3345</f>
        <v>0</v>
      </c>
      <c r="U3345" s="34"/>
      <c r="V3345" s="34"/>
      <c r="W3345" s="34"/>
      <c r="X3345" s="34"/>
      <c r="Y3345" s="34"/>
      <c r="Z3345" s="34"/>
      <c r="AA3345" s="34"/>
      <c r="AB3345" s="34"/>
      <c r="AC3345" s="34"/>
      <c r="AD3345" s="34"/>
      <c r="AE3345" s="34"/>
      <c r="AR3345" s="203" t="s">
        <v>279</v>
      </c>
      <c r="AT3345" s="203" t="s">
        <v>274</v>
      </c>
      <c r="AU3345" s="203" t="s">
        <v>291</v>
      </c>
      <c r="AY3345" s="17" t="s">
        <v>272</v>
      </c>
      <c r="BE3345" s="204">
        <f>IF(N3345="základní",J3345,0)</f>
        <v>0</v>
      </c>
      <c r="BF3345" s="204">
        <f>IF(N3345="snížená",J3345,0)</f>
        <v>0</v>
      </c>
      <c r="BG3345" s="204">
        <f>IF(N3345="zákl. přenesená",J3345,0)</f>
        <v>0</v>
      </c>
      <c r="BH3345" s="204">
        <f>IF(N3345="sníž. přenesená",J3345,0)</f>
        <v>0</v>
      </c>
      <c r="BI3345" s="204">
        <f>IF(N3345="nulová",J3345,0)</f>
        <v>0</v>
      </c>
      <c r="BJ3345" s="17" t="s">
        <v>16</v>
      </c>
      <c r="BK3345" s="204">
        <f>ROUND(I3345*H3345,2)</f>
        <v>0</v>
      </c>
      <c r="BL3345" s="17" t="s">
        <v>279</v>
      </c>
      <c r="BM3345" s="203" t="s">
        <v>2985</v>
      </c>
    </row>
    <row r="3346" spans="1:65" s="13" customFormat="1" ht="22.5">
      <c r="B3346" s="210"/>
      <c r="C3346" s="211"/>
      <c r="D3346" s="212" t="s">
        <v>283</v>
      </c>
      <c r="E3346" s="213" t="s">
        <v>1</v>
      </c>
      <c r="F3346" s="214" t="s">
        <v>2883</v>
      </c>
      <c r="G3346" s="211"/>
      <c r="H3346" s="213" t="s">
        <v>1</v>
      </c>
      <c r="I3346" s="215"/>
      <c r="J3346" s="211"/>
      <c r="K3346" s="211"/>
      <c r="L3346" s="216"/>
      <c r="M3346" s="217"/>
      <c r="N3346" s="218"/>
      <c r="O3346" s="218"/>
      <c r="P3346" s="218"/>
      <c r="Q3346" s="218"/>
      <c r="R3346" s="218"/>
      <c r="S3346" s="218"/>
      <c r="T3346" s="219"/>
      <c r="AT3346" s="220" t="s">
        <v>283</v>
      </c>
      <c r="AU3346" s="220" t="s">
        <v>291</v>
      </c>
      <c r="AV3346" s="13" t="s">
        <v>16</v>
      </c>
      <c r="AW3346" s="13" t="s">
        <v>32</v>
      </c>
      <c r="AX3346" s="13" t="s">
        <v>76</v>
      </c>
      <c r="AY3346" s="220" t="s">
        <v>272</v>
      </c>
    </row>
    <row r="3347" spans="1:65" s="13" customFormat="1" ht="11.25">
      <c r="B3347" s="210"/>
      <c r="C3347" s="211"/>
      <c r="D3347" s="212" t="s">
        <v>283</v>
      </c>
      <c r="E3347" s="213" t="s">
        <v>1</v>
      </c>
      <c r="F3347" s="214" t="s">
        <v>1039</v>
      </c>
      <c r="G3347" s="211"/>
      <c r="H3347" s="213" t="s">
        <v>1</v>
      </c>
      <c r="I3347" s="215"/>
      <c r="J3347" s="211"/>
      <c r="K3347" s="211"/>
      <c r="L3347" s="216"/>
      <c r="M3347" s="217"/>
      <c r="N3347" s="218"/>
      <c r="O3347" s="218"/>
      <c r="P3347" s="218"/>
      <c r="Q3347" s="218"/>
      <c r="R3347" s="218"/>
      <c r="S3347" s="218"/>
      <c r="T3347" s="219"/>
      <c r="AT3347" s="220" t="s">
        <v>283</v>
      </c>
      <c r="AU3347" s="220" t="s">
        <v>291</v>
      </c>
      <c r="AV3347" s="13" t="s">
        <v>16</v>
      </c>
      <c r="AW3347" s="13" t="s">
        <v>32</v>
      </c>
      <c r="AX3347" s="13" t="s">
        <v>76</v>
      </c>
      <c r="AY3347" s="220" t="s">
        <v>272</v>
      </c>
    </row>
    <row r="3348" spans="1:65" s="13" customFormat="1" ht="11.25">
      <c r="B3348" s="210"/>
      <c r="C3348" s="211"/>
      <c r="D3348" s="212" t="s">
        <v>283</v>
      </c>
      <c r="E3348" s="213" t="s">
        <v>1</v>
      </c>
      <c r="F3348" s="214" t="s">
        <v>285</v>
      </c>
      <c r="G3348" s="211"/>
      <c r="H3348" s="213" t="s">
        <v>1</v>
      </c>
      <c r="I3348" s="215"/>
      <c r="J3348" s="211"/>
      <c r="K3348" s="211"/>
      <c r="L3348" s="216"/>
      <c r="M3348" s="217"/>
      <c r="N3348" s="218"/>
      <c r="O3348" s="218"/>
      <c r="P3348" s="218"/>
      <c r="Q3348" s="218"/>
      <c r="R3348" s="218"/>
      <c r="S3348" s="218"/>
      <c r="T3348" s="219"/>
      <c r="AT3348" s="220" t="s">
        <v>283</v>
      </c>
      <c r="AU3348" s="220" t="s">
        <v>291</v>
      </c>
      <c r="AV3348" s="13" t="s">
        <v>16</v>
      </c>
      <c r="AW3348" s="13" t="s">
        <v>32</v>
      </c>
      <c r="AX3348" s="13" t="s">
        <v>76</v>
      </c>
      <c r="AY3348" s="220" t="s">
        <v>272</v>
      </c>
    </row>
    <row r="3349" spans="1:65" s="14" customFormat="1" ht="11.25">
      <c r="B3349" s="221"/>
      <c r="C3349" s="222"/>
      <c r="D3349" s="212" t="s">
        <v>283</v>
      </c>
      <c r="E3349" s="223" t="s">
        <v>1</v>
      </c>
      <c r="F3349" s="224" t="s">
        <v>2986</v>
      </c>
      <c r="G3349" s="222"/>
      <c r="H3349" s="225">
        <v>10</v>
      </c>
      <c r="I3349" s="226"/>
      <c r="J3349" s="222"/>
      <c r="K3349" s="222"/>
      <c r="L3349" s="227"/>
      <c r="M3349" s="228"/>
      <c r="N3349" s="229"/>
      <c r="O3349" s="229"/>
      <c r="P3349" s="229"/>
      <c r="Q3349" s="229"/>
      <c r="R3349" s="229"/>
      <c r="S3349" s="229"/>
      <c r="T3349" s="230"/>
      <c r="AT3349" s="231" t="s">
        <v>283</v>
      </c>
      <c r="AU3349" s="231" t="s">
        <v>291</v>
      </c>
      <c r="AV3349" s="14" t="s">
        <v>84</v>
      </c>
      <c r="AW3349" s="14" t="s">
        <v>32</v>
      </c>
      <c r="AX3349" s="14" t="s">
        <v>76</v>
      </c>
      <c r="AY3349" s="231" t="s">
        <v>272</v>
      </c>
    </row>
    <row r="3350" spans="1:65" s="13" customFormat="1" ht="11.25">
      <c r="B3350" s="210"/>
      <c r="C3350" s="211"/>
      <c r="D3350" s="212" t="s">
        <v>283</v>
      </c>
      <c r="E3350" s="213" t="s">
        <v>1</v>
      </c>
      <c r="F3350" s="214" t="s">
        <v>285</v>
      </c>
      <c r="G3350" s="211"/>
      <c r="H3350" s="213" t="s">
        <v>1</v>
      </c>
      <c r="I3350" s="215"/>
      <c r="J3350" s="211"/>
      <c r="K3350" s="211"/>
      <c r="L3350" s="216"/>
      <c r="M3350" s="217"/>
      <c r="N3350" s="218"/>
      <c r="O3350" s="218"/>
      <c r="P3350" s="218"/>
      <c r="Q3350" s="218"/>
      <c r="R3350" s="218"/>
      <c r="S3350" s="218"/>
      <c r="T3350" s="219"/>
      <c r="AT3350" s="220" t="s">
        <v>283</v>
      </c>
      <c r="AU3350" s="220" t="s">
        <v>291</v>
      </c>
      <c r="AV3350" s="13" t="s">
        <v>16</v>
      </c>
      <c r="AW3350" s="13" t="s">
        <v>32</v>
      </c>
      <c r="AX3350" s="13" t="s">
        <v>76</v>
      </c>
      <c r="AY3350" s="220" t="s">
        <v>272</v>
      </c>
    </row>
    <row r="3351" spans="1:65" s="13" customFormat="1" ht="11.25">
      <c r="B3351" s="210"/>
      <c r="C3351" s="211"/>
      <c r="D3351" s="212" t="s">
        <v>283</v>
      </c>
      <c r="E3351" s="213" t="s">
        <v>1</v>
      </c>
      <c r="F3351" s="214" t="s">
        <v>289</v>
      </c>
      <c r="G3351" s="211"/>
      <c r="H3351" s="213" t="s">
        <v>1</v>
      </c>
      <c r="I3351" s="215"/>
      <c r="J3351" s="211"/>
      <c r="K3351" s="211"/>
      <c r="L3351" s="216"/>
      <c r="M3351" s="217"/>
      <c r="N3351" s="218"/>
      <c r="O3351" s="218"/>
      <c r="P3351" s="218"/>
      <c r="Q3351" s="218"/>
      <c r="R3351" s="218"/>
      <c r="S3351" s="218"/>
      <c r="T3351" s="219"/>
      <c r="AT3351" s="220" t="s">
        <v>283</v>
      </c>
      <c r="AU3351" s="220" t="s">
        <v>291</v>
      </c>
      <c r="AV3351" s="13" t="s">
        <v>16</v>
      </c>
      <c r="AW3351" s="13" t="s">
        <v>32</v>
      </c>
      <c r="AX3351" s="13" t="s">
        <v>76</v>
      </c>
      <c r="AY3351" s="220" t="s">
        <v>272</v>
      </c>
    </row>
    <row r="3352" spans="1:65" s="14" customFormat="1" ht="11.25">
      <c r="B3352" s="221"/>
      <c r="C3352" s="222"/>
      <c r="D3352" s="212" t="s">
        <v>283</v>
      </c>
      <c r="E3352" s="223" t="s">
        <v>1</v>
      </c>
      <c r="F3352" s="224" t="s">
        <v>2987</v>
      </c>
      <c r="G3352" s="222"/>
      <c r="H3352" s="225">
        <v>-10</v>
      </c>
      <c r="I3352" s="226"/>
      <c r="J3352" s="222"/>
      <c r="K3352" s="222"/>
      <c r="L3352" s="227"/>
      <c r="M3352" s="228"/>
      <c r="N3352" s="229"/>
      <c r="O3352" s="229"/>
      <c r="P3352" s="229"/>
      <c r="Q3352" s="229"/>
      <c r="R3352" s="229"/>
      <c r="S3352" s="229"/>
      <c r="T3352" s="230"/>
      <c r="AT3352" s="231" t="s">
        <v>283</v>
      </c>
      <c r="AU3352" s="231" t="s">
        <v>291</v>
      </c>
      <c r="AV3352" s="14" t="s">
        <v>84</v>
      </c>
      <c r="AW3352" s="14" t="s">
        <v>32</v>
      </c>
      <c r="AX3352" s="14" t="s">
        <v>76</v>
      </c>
      <c r="AY3352" s="231" t="s">
        <v>272</v>
      </c>
    </row>
    <row r="3353" spans="1:65" s="2" customFormat="1" ht="24.2" customHeight="1">
      <c r="A3353" s="34"/>
      <c r="B3353" s="35"/>
      <c r="C3353" s="192" t="s">
        <v>2988</v>
      </c>
      <c r="D3353" s="192" t="s">
        <v>274</v>
      </c>
      <c r="E3353" s="193" t="s">
        <v>2989</v>
      </c>
      <c r="F3353" s="194" t="s">
        <v>2990</v>
      </c>
      <c r="G3353" s="195" t="s">
        <v>185</v>
      </c>
      <c r="H3353" s="196">
        <v>20</v>
      </c>
      <c r="I3353" s="197"/>
      <c r="J3353" s="198">
        <f>ROUND(I3353*H3353,2)</f>
        <v>0</v>
      </c>
      <c r="K3353" s="194" t="s">
        <v>278</v>
      </c>
      <c r="L3353" s="39"/>
      <c r="M3353" s="199" t="s">
        <v>1</v>
      </c>
      <c r="N3353" s="200" t="s">
        <v>41</v>
      </c>
      <c r="O3353" s="71"/>
      <c r="P3353" s="201">
        <f>O3353*H3353</f>
        <v>0</v>
      </c>
      <c r="Q3353" s="201">
        <v>9.7000000000000005E-4</v>
      </c>
      <c r="R3353" s="201">
        <f>Q3353*H3353</f>
        <v>1.9400000000000001E-2</v>
      </c>
      <c r="S3353" s="201">
        <v>4.3E-3</v>
      </c>
      <c r="T3353" s="202">
        <f>S3353*H3353</f>
        <v>8.5999999999999993E-2</v>
      </c>
      <c r="U3353" s="34"/>
      <c r="V3353" s="34"/>
      <c r="W3353" s="34"/>
      <c r="X3353" s="34"/>
      <c r="Y3353" s="34"/>
      <c r="Z3353" s="34"/>
      <c r="AA3353" s="34"/>
      <c r="AB3353" s="34"/>
      <c r="AC3353" s="34"/>
      <c r="AD3353" s="34"/>
      <c r="AE3353" s="34"/>
      <c r="AR3353" s="203" t="s">
        <v>358</v>
      </c>
      <c r="AT3353" s="203" t="s">
        <v>274</v>
      </c>
      <c r="AU3353" s="203" t="s">
        <v>291</v>
      </c>
      <c r="AY3353" s="17" t="s">
        <v>272</v>
      </c>
      <c r="BE3353" s="204">
        <f>IF(N3353="základní",J3353,0)</f>
        <v>0</v>
      </c>
      <c r="BF3353" s="204">
        <f>IF(N3353="snížená",J3353,0)</f>
        <v>0</v>
      </c>
      <c r="BG3353" s="204">
        <f>IF(N3353="zákl. přenesená",J3353,0)</f>
        <v>0</v>
      </c>
      <c r="BH3353" s="204">
        <f>IF(N3353="sníž. přenesená",J3353,0)</f>
        <v>0</v>
      </c>
      <c r="BI3353" s="204">
        <f>IF(N3353="nulová",J3353,0)</f>
        <v>0</v>
      </c>
      <c r="BJ3353" s="17" t="s">
        <v>16</v>
      </c>
      <c r="BK3353" s="204">
        <f>ROUND(I3353*H3353,2)</f>
        <v>0</v>
      </c>
      <c r="BL3353" s="17" t="s">
        <v>358</v>
      </c>
      <c r="BM3353" s="203" t="s">
        <v>2991</v>
      </c>
    </row>
    <row r="3354" spans="1:65" s="2" customFormat="1" ht="11.25">
      <c r="A3354" s="34"/>
      <c r="B3354" s="35"/>
      <c r="C3354" s="36"/>
      <c r="D3354" s="205" t="s">
        <v>281</v>
      </c>
      <c r="E3354" s="36"/>
      <c r="F3354" s="206" t="s">
        <v>2992</v>
      </c>
      <c r="G3354" s="36"/>
      <c r="H3354" s="36"/>
      <c r="I3354" s="207"/>
      <c r="J3354" s="36"/>
      <c r="K3354" s="36"/>
      <c r="L3354" s="39"/>
      <c r="M3354" s="208"/>
      <c r="N3354" s="209"/>
      <c r="O3354" s="71"/>
      <c r="P3354" s="71"/>
      <c r="Q3354" s="71"/>
      <c r="R3354" s="71"/>
      <c r="S3354" s="71"/>
      <c r="T3354" s="72"/>
      <c r="U3354" s="34"/>
      <c r="V3354" s="34"/>
      <c r="W3354" s="34"/>
      <c r="X3354" s="34"/>
      <c r="Y3354" s="34"/>
      <c r="Z3354" s="34"/>
      <c r="AA3354" s="34"/>
      <c r="AB3354" s="34"/>
      <c r="AC3354" s="34"/>
      <c r="AD3354" s="34"/>
      <c r="AE3354" s="34"/>
      <c r="AT3354" s="17" t="s">
        <v>281</v>
      </c>
      <c r="AU3354" s="17" t="s">
        <v>291</v>
      </c>
    </row>
    <row r="3355" spans="1:65" s="13" customFormat="1" ht="11.25">
      <c r="B3355" s="210"/>
      <c r="C3355" s="211"/>
      <c r="D3355" s="212" t="s">
        <v>283</v>
      </c>
      <c r="E3355" s="213" t="s">
        <v>1</v>
      </c>
      <c r="F3355" s="214" t="s">
        <v>2819</v>
      </c>
      <c r="G3355" s="211"/>
      <c r="H3355" s="213" t="s">
        <v>1</v>
      </c>
      <c r="I3355" s="215"/>
      <c r="J3355" s="211"/>
      <c r="K3355" s="211"/>
      <c r="L3355" s="216"/>
      <c r="M3355" s="217"/>
      <c r="N3355" s="218"/>
      <c r="O3355" s="218"/>
      <c r="P3355" s="218"/>
      <c r="Q3355" s="218"/>
      <c r="R3355" s="218"/>
      <c r="S3355" s="218"/>
      <c r="T3355" s="219"/>
      <c r="AT3355" s="220" t="s">
        <v>283</v>
      </c>
      <c r="AU3355" s="220" t="s">
        <v>291</v>
      </c>
      <c r="AV3355" s="13" t="s">
        <v>16</v>
      </c>
      <c r="AW3355" s="13" t="s">
        <v>32</v>
      </c>
      <c r="AX3355" s="13" t="s">
        <v>76</v>
      </c>
      <c r="AY3355" s="220" t="s">
        <v>272</v>
      </c>
    </row>
    <row r="3356" spans="1:65" s="14" customFormat="1" ht="11.25">
      <c r="B3356" s="221"/>
      <c r="C3356" s="222"/>
      <c r="D3356" s="212" t="s">
        <v>283</v>
      </c>
      <c r="E3356" s="223" t="s">
        <v>1</v>
      </c>
      <c r="F3356" s="224" t="s">
        <v>2993</v>
      </c>
      <c r="G3356" s="222"/>
      <c r="H3356" s="225">
        <v>20</v>
      </c>
      <c r="I3356" s="226"/>
      <c r="J3356" s="222"/>
      <c r="K3356" s="222"/>
      <c r="L3356" s="227"/>
      <c r="M3356" s="228"/>
      <c r="N3356" s="229"/>
      <c r="O3356" s="229"/>
      <c r="P3356" s="229"/>
      <c r="Q3356" s="229"/>
      <c r="R3356" s="229"/>
      <c r="S3356" s="229"/>
      <c r="T3356" s="230"/>
      <c r="AT3356" s="231" t="s">
        <v>283</v>
      </c>
      <c r="AU3356" s="231" t="s">
        <v>291</v>
      </c>
      <c r="AV3356" s="14" t="s">
        <v>84</v>
      </c>
      <c r="AW3356" s="14" t="s">
        <v>32</v>
      </c>
      <c r="AX3356" s="14" t="s">
        <v>16</v>
      </c>
      <c r="AY3356" s="231" t="s">
        <v>272</v>
      </c>
    </row>
    <row r="3357" spans="1:65" s="2" customFormat="1" ht="24.2" customHeight="1">
      <c r="A3357" s="34"/>
      <c r="B3357" s="35"/>
      <c r="C3357" s="192" t="s">
        <v>2994</v>
      </c>
      <c r="D3357" s="192" t="s">
        <v>274</v>
      </c>
      <c r="E3357" s="193" t="s">
        <v>2995</v>
      </c>
      <c r="F3357" s="194" t="s">
        <v>2996</v>
      </c>
      <c r="G3357" s="195" t="s">
        <v>185</v>
      </c>
      <c r="H3357" s="196">
        <v>5</v>
      </c>
      <c r="I3357" s="197"/>
      <c r="J3357" s="198">
        <f>ROUND(I3357*H3357,2)</f>
        <v>0</v>
      </c>
      <c r="K3357" s="194" t="s">
        <v>278</v>
      </c>
      <c r="L3357" s="39"/>
      <c r="M3357" s="199" t="s">
        <v>1</v>
      </c>
      <c r="N3357" s="200" t="s">
        <v>41</v>
      </c>
      <c r="O3357" s="71"/>
      <c r="P3357" s="201">
        <f>O3357*H3357</f>
        <v>0</v>
      </c>
      <c r="Q3357" s="201">
        <v>1.23E-3</v>
      </c>
      <c r="R3357" s="201">
        <f>Q3357*H3357</f>
        <v>6.1500000000000001E-3</v>
      </c>
      <c r="S3357" s="201">
        <v>1.7000000000000001E-2</v>
      </c>
      <c r="T3357" s="202">
        <f>S3357*H3357</f>
        <v>8.5000000000000006E-2</v>
      </c>
      <c r="U3357" s="34"/>
      <c r="V3357" s="34"/>
      <c r="W3357" s="34"/>
      <c r="X3357" s="34"/>
      <c r="Y3357" s="34"/>
      <c r="Z3357" s="34"/>
      <c r="AA3357" s="34"/>
      <c r="AB3357" s="34"/>
      <c r="AC3357" s="34"/>
      <c r="AD3357" s="34"/>
      <c r="AE3357" s="34"/>
      <c r="AR3357" s="203" t="s">
        <v>358</v>
      </c>
      <c r="AT3357" s="203" t="s">
        <v>274</v>
      </c>
      <c r="AU3357" s="203" t="s">
        <v>291</v>
      </c>
      <c r="AY3357" s="17" t="s">
        <v>272</v>
      </c>
      <c r="BE3357" s="204">
        <f>IF(N3357="základní",J3357,0)</f>
        <v>0</v>
      </c>
      <c r="BF3357" s="204">
        <f>IF(N3357="snížená",J3357,0)</f>
        <v>0</v>
      </c>
      <c r="BG3357" s="204">
        <f>IF(N3357="zákl. přenesená",J3357,0)</f>
        <v>0</v>
      </c>
      <c r="BH3357" s="204">
        <f>IF(N3357="sníž. přenesená",J3357,0)</f>
        <v>0</v>
      </c>
      <c r="BI3357" s="204">
        <f>IF(N3357="nulová",J3357,0)</f>
        <v>0</v>
      </c>
      <c r="BJ3357" s="17" t="s">
        <v>16</v>
      </c>
      <c r="BK3357" s="204">
        <f>ROUND(I3357*H3357,2)</f>
        <v>0</v>
      </c>
      <c r="BL3357" s="17" t="s">
        <v>358</v>
      </c>
      <c r="BM3357" s="203" t="s">
        <v>2997</v>
      </c>
    </row>
    <row r="3358" spans="1:65" s="2" customFormat="1" ht="11.25">
      <c r="A3358" s="34"/>
      <c r="B3358" s="35"/>
      <c r="C3358" s="36"/>
      <c r="D3358" s="205" t="s">
        <v>281</v>
      </c>
      <c r="E3358" s="36"/>
      <c r="F3358" s="206" t="s">
        <v>2998</v>
      </c>
      <c r="G3358" s="36"/>
      <c r="H3358" s="36"/>
      <c r="I3358" s="207"/>
      <c r="J3358" s="36"/>
      <c r="K3358" s="36"/>
      <c r="L3358" s="39"/>
      <c r="M3358" s="208"/>
      <c r="N3358" s="209"/>
      <c r="O3358" s="71"/>
      <c r="P3358" s="71"/>
      <c r="Q3358" s="71"/>
      <c r="R3358" s="71"/>
      <c r="S3358" s="71"/>
      <c r="T3358" s="72"/>
      <c r="U3358" s="34"/>
      <c r="V3358" s="34"/>
      <c r="W3358" s="34"/>
      <c r="X3358" s="34"/>
      <c r="Y3358" s="34"/>
      <c r="Z3358" s="34"/>
      <c r="AA3358" s="34"/>
      <c r="AB3358" s="34"/>
      <c r="AC3358" s="34"/>
      <c r="AD3358" s="34"/>
      <c r="AE3358" s="34"/>
      <c r="AT3358" s="17" t="s">
        <v>281</v>
      </c>
      <c r="AU3358" s="17" t="s">
        <v>291</v>
      </c>
    </row>
    <row r="3359" spans="1:65" s="13" customFormat="1" ht="11.25">
      <c r="B3359" s="210"/>
      <c r="C3359" s="211"/>
      <c r="D3359" s="212" t="s">
        <v>283</v>
      </c>
      <c r="E3359" s="213" t="s">
        <v>1</v>
      </c>
      <c r="F3359" s="214" t="s">
        <v>2819</v>
      </c>
      <c r="G3359" s="211"/>
      <c r="H3359" s="213" t="s">
        <v>1</v>
      </c>
      <c r="I3359" s="215"/>
      <c r="J3359" s="211"/>
      <c r="K3359" s="211"/>
      <c r="L3359" s="216"/>
      <c r="M3359" s="217"/>
      <c r="N3359" s="218"/>
      <c r="O3359" s="218"/>
      <c r="P3359" s="218"/>
      <c r="Q3359" s="218"/>
      <c r="R3359" s="218"/>
      <c r="S3359" s="218"/>
      <c r="T3359" s="219"/>
      <c r="AT3359" s="220" t="s">
        <v>283</v>
      </c>
      <c r="AU3359" s="220" t="s">
        <v>291</v>
      </c>
      <c r="AV3359" s="13" t="s">
        <v>16</v>
      </c>
      <c r="AW3359" s="13" t="s">
        <v>32</v>
      </c>
      <c r="AX3359" s="13" t="s">
        <v>76</v>
      </c>
      <c r="AY3359" s="220" t="s">
        <v>272</v>
      </c>
    </row>
    <row r="3360" spans="1:65" s="14" customFormat="1" ht="11.25">
      <c r="B3360" s="221"/>
      <c r="C3360" s="222"/>
      <c r="D3360" s="212" t="s">
        <v>283</v>
      </c>
      <c r="E3360" s="223" t="s">
        <v>1</v>
      </c>
      <c r="F3360" s="224" t="s">
        <v>2844</v>
      </c>
      <c r="G3360" s="222"/>
      <c r="H3360" s="225">
        <v>5</v>
      </c>
      <c r="I3360" s="226"/>
      <c r="J3360" s="222"/>
      <c r="K3360" s="222"/>
      <c r="L3360" s="227"/>
      <c r="M3360" s="228"/>
      <c r="N3360" s="229"/>
      <c r="O3360" s="229"/>
      <c r="P3360" s="229"/>
      <c r="Q3360" s="229"/>
      <c r="R3360" s="229"/>
      <c r="S3360" s="229"/>
      <c r="T3360" s="230"/>
      <c r="AT3360" s="231" t="s">
        <v>283</v>
      </c>
      <c r="AU3360" s="231" t="s">
        <v>291</v>
      </c>
      <c r="AV3360" s="14" t="s">
        <v>84</v>
      </c>
      <c r="AW3360" s="14" t="s">
        <v>32</v>
      </c>
      <c r="AX3360" s="14" t="s">
        <v>76</v>
      </c>
      <c r="AY3360" s="231" t="s">
        <v>272</v>
      </c>
    </row>
    <row r="3361" spans="1:65" s="2" customFormat="1" ht="24.2" customHeight="1">
      <c r="A3361" s="34"/>
      <c r="B3361" s="35"/>
      <c r="C3361" s="192" t="s">
        <v>2999</v>
      </c>
      <c r="D3361" s="192" t="s">
        <v>274</v>
      </c>
      <c r="E3361" s="193" t="s">
        <v>3000</v>
      </c>
      <c r="F3361" s="194" t="s">
        <v>3001</v>
      </c>
      <c r="G3361" s="195" t="s">
        <v>185</v>
      </c>
      <c r="H3361" s="196">
        <v>0.8</v>
      </c>
      <c r="I3361" s="197"/>
      <c r="J3361" s="198">
        <f>ROUND(I3361*H3361,2)</f>
        <v>0</v>
      </c>
      <c r="K3361" s="194" t="s">
        <v>278</v>
      </c>
      <c r="L3361" s="39"/>
      <c r="M3361" s="199" t="s">
        <v>1</v>
      </c>
      <c r="N3361" s="200" t="s">
        <v>41</v>
      </c>
      <c r="O3361" s="71"/>
      <c r="P3361" s="201">
        <f>O3361*H3361</f>
        <v>0</v>
      </c>
      <c r="Q3361" s="201">
        <v>1.47E-3</v>
      </c>
      <c r="R3361" s="201">
        <f>Q3361*H3361</f>
        <v>1.176E-3</v>
      </c>
      <c r="S3361" s="201">
        <v>3.9E-2</v>
      </c>
      <c r="T3361" s="202">
        <f>S3361*H3361</f>
        <v>3.1200000000000002E-2</v>
      </c>
      <c r="U3361" s="34"/>
      <c r="V3361" s="34"/>
      <c r="W3361" s="34"/>
      <c r="X3361" s="34"/>
      <c r="Y3361" s="34"/>
      <c r="Z3361" s="34"/>
      <c r="AA3361" s="34"/>
      <c r="AB3361" s="34"/>
      <c r="AC3361" s="34"/>
      <c r="AD3361" s="34"/>
      <c r="AE3361" s="34"/>
      <c r="AR3361" s="203" t="s">
        <v>358</v>
      </c>
      <c r="AT3361" s="203" t="s">
        <v>274</v>
      </c>
      <c r="AU3361" s="203" t="s">
        <v>291</v>
      </c>
      <c r="AY3361" s="17" t="s">
        <v>272</v>
      </c>
      <c r="BE3361" s="204">
        <f>IF(N3361="základní",J3361,0)</f>
        <v>0</v>
      </c>
      <c r="BF3361" s="204">
        <f>IF(N3361="snížená",J3361,0)</f>
        <v>0</v>
      </c>
      <c r="BG3361" s="204">
        <f>IF(N3361="zákl. přenesená",J3361,0)</f>
        <v>0</v>
      </c>
      <c r="BH3361" s="204">
        <f>IF(N3361="sníž. přenesená",J3361,0)</f>
        <v>0</v>
      </c>
      <c r="BI3361" s="204">
        <f>IF(N3361="nulová",J3361,0)</f>
        <v>0</v>
      </c>
      <c r="BJ3361" s="17" t="s">
        <v>16</v>
      </c>
      <c r="BK3361" s="204">
        <f>ROUND(I3361*H3361,2)</f>
        <v>0</v>
      </c>
      <c r="BL3361" s="17" t="s">
        <v>358</v>
      </c>
      <c r="BM3361" s="203" t="s">
        <v>3002</v>
      </c>
    </row>
    <row r="3362" spans="1:65" s="2" customFormat="1" ht="11.25">
      <c r="A3362" s="34"/>
      <c r="B3362" s="35"/>
      <c r="C3362" s="36"/>
      <c r="D3362" s="205" t="s">
        <v>281</v>
      </c>
      <c r="E3362" s="36"/>
      <c r="F3362" s="206" t="s">
        <v>3003</v>
      </c>
      <c r="G3362" s="36"/>
      <c r="H3362" s="36"/>
      <c r="I3362" s="207"/>
      <c r="J3362" s="36"/>
      <c r="K3362" s="36"/>
      <c r="L3362" s="39"/>
      <c r="M3362" s="208"/>
      <c r="N3362" s="209"/>
      <c r="O3362" s="71"/>
      <c r="P3362" s="71"/>
      <c r="Q3362" s="71"/>
      <c r="R3362" s="71"/>
      <c r="S3362" s="71"/>
      <c r="T3362" s="72"/>
      <c r="U3362" s="34"/>
      <c r="V3362" s="34"/>
      <c r="W3362" s="34"/>
      <c r="X3362" s="34"/>
      <c r="Y3362" s="34"/>
      <c r="Z3362" s="34"/>
      <c r="AA3362" s="34"/>
      <c r="AB3362" s="34"/>
      <c r="AC3362" s="34"/>
      <c r="AD3362" s="34"/>
      <c r="AE3362" s="34"/>
      <c r="AT3362" s="17" t="s">
        <v>281</v>
      </c>
      <c r="AU3362" s="17" t="s">
        <v>291</v>
      </c>
    </row>
    <row r="3363" spans="1:65" s="13" customFormat="1" ht="11.25">
      <c r="B3363" s="210"/>
      <c r="C3363" s="211"/>
      <c r="D3363" s="212" t="s">
        <v>283</v>
      </c>
      <c r="E3363" s="213" t="s">
        <v>1</v>
      </c>
      <c r="F3363" s="214" t="s">
        <v>2819</v>
      </c>
      <c r="G3363" s="211"/>
      <c r="H3363" s="213" t="s">
        <v>1</v>
      </c>
      <c r="I3363" s="215"/>
      <c r="J3363" s="211"/>
      <c r="K3363" s="211"/>
      <c r="L3363" s="216"/>
      <c r="M3363" s="217"/>
      <c r="N3363" s="218"/>
      <c r="O3363" s="218"/>
      <c r="P3363" s="218"/>
      <c r="Q3363" s="218"/>
      <c r="R3363" s="218"/>
      <c r="S3363" s="218"/>
      <c r="T3363" s="219"/>
      <c r="AT3363" s="220" t="s">
        <v>283</v>
      </c>
      <c r="AU3363" s="220" t="s">
        <v>291</v>
      </c>
      <c r="AV3363" s="13" t="s">
        <v>16</v>
      </c>
      <c r="AW3363" s="13" t="s">
        <v>32</v>
      </c>
      <c r="AX3363" s="13" t="s">
        <v>76</v>
      </c>
      <c r="AY3363" s="220" t="s">
        <v>272</v>
      </c>
    </row>
    <row r="3364" spans="1:65" s="14" customFormat="1" ht="11.25">
      <c r="B3364" s="221"/>
      <c r="C3364" s="222"/>
      <c r="D3364" s="212" t="s">
        <v>283</v>
      </c>
      <c r="E3364" s="223" t="s">
        <v>1</v>
      </c>
      <c r="F3364" s="224" t="s">
        <v>3004</v>
      </c>
      <c r="G3364" s="222"/>
      <c r="H3364" s="225">
        <v>0.8</v>
      </c>
      <c r="I3364" s="226"/>
      <c r="J3364" s="222"/>
      <c r="K3364" s="222"/>
      <c r="L3364" s="227"/>
      <c r="M3364" s="228"/>
      <c r="N3364" s="229"/>
      <c r="O3364" s="229"/>
      <c r="P3364" s="229"/>
      <c r="Q3364" s="229"/>
      <c r="R3364" s="229"/>
      <c r="S3364" s="229"/>
      <c r="T3364" s="230"/>
      <c r="AT3364" s="231" t="s">
        <v>283</v>
      </c>
      <c r="AU3364" s="231" t="s">
        <v>291</v>
      </c>
      <c r="AV3364" s="14" t="s">
        <v>84</v>
      </c>
      <c r="AW3364" s="14" t="s">
        <v>32</v>
      </c>
      <c r="AX3364" s="14" t="s">
        <v>76</v>
      </c>
      <c r="AY3364" s="231" t="s">
        <v>272</v>
      </c>
    </row>
    <row r="3365" spans="1:65" s="2" customFormat="1" ht="24.2" customHeight="1">
      <c r="A3365" s="34"/>
      <c r="B3365" s="35"/>
      <c r="C3365" s="192" t="s">
        <v>3005</v>
      </c>
      <c r="D3365" s="192" t="s">
        <v>274</v>
      </c>
      <c r="E3365" s="193" t="s">
        <v>3006</v>
      </c>
      <c r="F3365" s="194" t="s">
        <v>3007</v>
      </c>
      <c r="G3365" s="195" t="s">
        <v>185</v>
      </c>
      <c r="H3365" s="196">
        <v>8</v>
      </c>
      <c r="I3365" s="197"/>
      <c r="J3365" s="198">
        <f>ROUND(I3365*H3365,2)</f>
        <v>0</v>
      </c>
      <c r="K3365" s="194" t="s">
        <v>278</v>
      </c>
      <c r="L3365" s="39"/>
      <c r="M3365" s="199" t="s">
        <v>1</v>
      </c>
      <c r="N3365" s="200" t="s">
        <v>41</v>
      </c>
      <c r="O3365" s="71"/>
      <c r="P3365" s="201">
        <f>O3365*H3365</f>
        <v>0</v>
      </c>
      <c r="Q3365" s="201">
        <v>2.7899999999999999E-3</v>
      </c>
      <c r="R3365" s="201">
        <f>Q3365*H3365</f>
        <v>2.232E-2</v>
      </c>
      <c r="S3365" s="201">
        <v>5.6000000000000001E-2</v>
      </c>
      <c r="T3365" s="202">
        <f>S3365*H3365</f>
        <v>0.44800000000000001</v>
      </c>
      <c r="U3365" s="34"/>
      <c r="V3365" s="34"/>
      <c r="W3365" s="34"/>
      <c r="X3365" s="34"/>
      <c r="Y3365" s="34"/>
      <c r="Z3365" s="34"/>
      <c r="AA3365" s="34"/>
      <c r="AB3365" s="34"/>
      <c r="AC3365" s="34"/>
      <c r="AD3365" s="34"/>
      <c r="AE3365" s="34"/>
      <c r="AR3365" s="203" t="s">
        <v>358</v>
      </c>
      <c r="AT3365" s="203" t="s">
        <v>274</v>
      </c>
      <c r="AU3365" s="203" t="s">
        <v>291</v>
      </c>
      <c r="AY3365" s="17" t="s">
        <v>272</v>
      </c>
      <c r="BE3365" s="204">
        <f>IF(N3365="základní",J3365,0)</f>
        <v>0</v>
      </c>
      <c r="BF3365" s="204">
        <f>IF(N3365="snížená",J3365,0)</f>
        <v>0</v>
      </c>
      <c r="BG3365" s="204">
        <f>IF(N3365="zákl. přenesená",J3365,0)</f>
        <v>0</v>
      </c>
      <c r="BH3365" s="204">
        <f>IF(N3365="sníž. přenesená",J3365,0)</f>
        <v>0</v>
      </c>
      <c r="BI3365" s="204">
        <f>IF(N3365="nulová",J3365,0)</f>
        <v>0</v>
      </c>
      <c r="BJ3365" s="17" t="s">
        <v>16</v>
      </c>
      <c r="BK3365" s="204">
        <f>ROUND(I3365*H3365,2)</f>
        <v>0</v>
      </c>
      <c r="BL3365" s="17" t="s">
        <v>358</v>
      </c>
      <c r="BM3365" s="203" t="s">
        <v>3008</v>
      </c>
    </row>
    <row r="3366" spans="1:65" s="2" customFormat="1" ht="11.25">
      <c r="A3366" s="34"/>
      <c r="B3366" s="35"/>
      <c r="C3366" s="36"/>
      <c r="D3366" s="205" t="s">
        <v>281</v>
      </c>
      <c r="E3366" s="36"/>
      <c r="F3366" s="206" t="s">
        <v>3009</v>
      </c>
      <c r="G3366" s="36"/>
      <c r="H3366" s="36"/>
      <c r="I3366" s="207"/>
      <c r="J3366" s="36"/>
      <c r="K3366" s="36"/>
      <c r="L3366" s="39"/>
      <c r="M3366" s="208"/>
      <c r="N3366" s="209"/>
      <c r="O3366" s="71"/>
      <c r="P3366" s="71"/>
      <c r="Q3366" s="71"/>
      <c r="R3366" s="71"/>
      <c r="S3366" s="71"/>
      <c r="T3366" s="72"/>
      <c r="U3366" s="34"/>
      <c r="V3366" s="34"/>
      <c r="W3366" s="34"/>
      <c r="X3366" s="34"/>
      <c r="Y3366" s="34"/>
      <c r="Z3366" s="34"/>
      <c r="AA3366" s="34"/>
      <c r="AB3366" s="34"/>
      <c r="AC3366" s="34"/>
      <c r="AD3366" s="34"/>
      <c r="AE3366" s="34"/>
      <c r="AT3366" s="17" t="s">
        <v>281</v>
      </c>
      <c r="AU3366" s="17" t="s">
        <v>291</v>
      </c>
    </row>
    <row r="3367" spans="1:65" s="13" customFormat="1" ht="11.25">
      <c r="B3367" s="210"/>
      <c r="C3367" s="211"/>
      <c r="D3367" s="212" t="s">
        <v>283</v>
      </c>
      <c r="E3367" s="213" t="s">
        <v>1</v>
      </c>
      <c r="F3367" s="214" t="s">
        <v>2819</v>
      </c>
      <c r="G3367" s="211"/>
      <c r="H3367" s="213" t="s">
        <v>1</v>
      </c>
      <c r="I3367" s="215"/>
      <c r="J3367" s="211"/>
      <c r="K3367" s="211"/>
      <c r="L3367" s="216"/>
      <c r="M3367" s="217"/>
      <c r="N3367" s="218"/>
      <c r="O3367" s="218"/>
      <c r="P3367" s="218"/>
      <c r="Q3367" s="218"/>
      <c r="R3367" s="218"/>
      <c r="S3367" s="218"/>
      <c r="T3367" s="219"/>
      <c r="AT3367" s="220" t="s">
        <v>283</v>
      </c>
      <c r="AU3367" s="220" t="s">
        <v>291</v>
      </c>
      <c r="AV3367" s="13" t="s">
        <v>16</v>
      </c>
      <c r="AW3367" s="13" t="s">
        <v>32</v>
      </c>
      <c r="AX3367" s="13" t="s">
        <v>76</v>
      </c>
      <c r="AY3367" s="220" t="s">
        <v>272</v>
      </c>
    </row>
    <row r="3368" spans="1:65" s="14" customFormat="1" ht="11.25">
      <c r="B3368" s="221"/>
      <c r="C3368" s="222"/>
      <c r="D3368" s="212" t="s">
        <v>283</v>
      </c>
      <c r="E3368" s="223" t="s">
        <v>1</v>
      </c>
      <c r="F3368" s="224" t="s">
        <v>3010</v>
      </c>
      <c r="G3368" s="222"/>
      <c r="H3368" s="225">
        <v>8</v>
      </c>
      <c r="I3368" s="226"/>
      <c r="J3368" s="222"/>
      <c r="K3368" s="222"/>
      <c r="L3368" s="227"/>
      <c r="M3368" s="228"/>
      <c r="N3368" s="229"/>
      <c r="O3368" s="229"/>
      <c r="P3368" s="229"/>
      <c r="Q3368" s="229"/>
      <c r="R3368" s="229"/>
      <c r="S3368" s="229"/>
      <c r="T3368" s="230"/>
      <c r="AT3368" s="231" t="s">
        <v>283</v>
      </c>
      <c r="AU3368" s="231" t="s">
        <v>291</v>
      </c>
      <c r="AV3368" s="14" t="s">
        <v>84</v>
      </c>
      <c r="AW3368" s="14" t="s">
        <v>32</v>
      </c>
      <c r="AX3368" s="14" t="s">
        <v>16</v>
      </c>
      <c r="AY3368" s="231" t="s">
        <v>272</v>
      </c>
    </row>
    <row r="3369" spans="1:65" s="2" customFormat="1" ht="24.2" customHeight="1">
      <c r="A3369" s="34"/>
      <c r="B3369" s="35"/>
      <c r="C3369" s="192" t="s">
        <v>3011</v>
      </c>
      <c r="D3369" s="192" t="s">
        <v>274</v>
      </c>
      <c r="E3369" s="193" t="s">
        <v>3012</v>
      </c>
      <c r="F3369" s="194" t="s">
        <v>3013</v>
      </c>
      <c r="G3369" s="195" t="s">
        <v>185</v>
      </c>
      <c r="H3369" s="196">
        <v>10</v>
      </c>
      <c r="I3369" s="197"/>
      <c r="J3369" s="198">
        <f>ROUND(I3369*H3369,2)</f>
        <v>0</v>
      </c>
      <c r="K3369" s="194" t="s">
        <v>278</v>
      </c>
      <c r="L3369" s="39"/>
      <c r="M3369" s="199" t="s">
        <v>1</v>
      </c>
      <c r="N3369" s="200" t="s">
        <v>41</v>
      </c>
      <c r="O3369" s="71"/>
      <c r="P3369" s="201">
        <f>O3369*H3369</f>
        <v>0</v>
      </c>
      <c r="Q3369" s="201">
        <v>3.16E-3</v>
      </c>
      <c r="R3369" s="201">
        <f>Q3369*H3369</f>
        <v>3.1600000000000003E-2</v>
      </c>
      <c r="S3369" s="201">
        <v>6.9000000000000006E-2</v>
      </c>
      <c r="T3369" s="202">
        <f>S3369*H3369</f>
        <v>0.69000000000000006</v>
      </c>
      <c r="U3369" s="34"/>
      <c r="V3369" s="34"/>
      <c r="W3369" s="34"/>
      <c r="X3369" s="34"/>
      <c r="Y3369" s="34"/>
      <c r="Z3369" s="34"/>
      <c r="AA3369" s="34"/>
      <c r="AB3369" s="34"/>
      <c r="AC3369" s="34"/>
      <c r="AD3369" s="34"/>
      <c r="AE3369" s="34"/>
      <c r="AR3369" s="203" t="s">
        <v>358</v>
      </c>
      <c r="AT3369" s="203" t="s">
        <v>274</v>
      </c>
      <c r="AU3369" s="203" t="s">
        <v>291</v>
      </c>
      <c r="AY3369" s="17" t="s">
        <v>272</v>
      </c>
      <c r="BE3369" s="204">
        <f>IF(N3369="základní",J3369,0)</f>
        <v>0</v>
      </c>
      <c r="BF3369" s="204">
        <f>IF(N3369="snížená",J3369,0)</f>
        <v>0</v>
      </c>
      <c r="BG3369" s="204">
        <f>IF(N3369="zákl. přenesená",J3369,0)</f>
        <v>0</v>
      </c>
      <c r="BH3369" s="204">
        <f>IF(N3369="sníž. přenesená",J3369,0)</f>
        <v>0</v>
      </c>
      <c r="BI3369" s="204">
        <f>IF(N3369="nulová",J3369,0)</f>
        <v>0</v>
      </c>
      <c r="BJ3369" s="17" t="s">
        <v>16</v>
      </c>
      <c r="BK3369" s="204">
        <f>ROUND(I3369*H3369,2)</f>
        <v>0</v>
      </c>
      <c r="BL3369" s="17" t="s">
        <v>358</v>
      </c>
      <c r="BM3369" s="203" t="s">
        <v>3014</v>
      </c>
    </row>
    <row r="3370" spans="1:65" s="2" customFormat="1" ht="11.25">
      <c r="A3370" s="34"/>
      <c r="B3370" s="35"/>
      <c r="C3370" s="36"/>
      <c r="D3370" s="205" t="s">
        <v>281</v>
      </c>
      <c r="E3370" s="36"/>
      <c r="F3370" s="206" t="s">
        <v>3015</v>
      </c>
      <c r="G3370" s="36"/>
      <c r="H3370" s="36"/>
      <c r="I3370" s="207"/>
      <c r="J3370" s="36"/>
      <c r="K3370" s="36"/>
      <c r="L3370" s="39"/>
      <c r="M3370" s="208"/>
      <c r="N3370" s="209"/>
      <c r="O3370" s="71"/>
      <c r="P3370" s="71"/>
      <c r="Q3370" s="71"/>
      <c r="R3370" s="71"/>
      <c r="S3370" s="71"/>
      <c r="T3370" s="72"/>
      <c r="U3370" s="34"/>
      <c r="V3370" s="34"/>
      <c r="W3370" s="34"/>
      <c r="X3370" s="34"/>
      <c r="Y3370" s="34"/>
      <c r="Z3370" s="34"/>
      <c r="AA3370" s="34"/>
      <c r="AB3370" s="34"/>
      <c r="AC3370" s="34"/>
      <c r="AD3370" s="34"/>
      <c r="AE3370" s="34"/>
      <c r="AT3370" s="17" t="s">
        <v>281</v>
      </c>
      <c r="AU3370" s="17" t="s">
        <v>291</v>
      </c>
    </row>
    <row r="3371" spans="1:65" s="13" customFormat="1" ht="11.25">
      <c r="B3371" s="210"/>
      <c r="C3371" s="211"/>
      <c r="D3371" s="212" t="s">
        <v>283</v>
      </c>
      <c r="E3371" s="213" t="s">
        <v>1</v>
      </c>
      <c r="F3371" s="214" t="s">
        <v>2819</v>
      </c>
      <c r="G3371" s="211"/>
      <c r="H3371" s="213" t="s">
        <v>1</v>
      </c>
      <c r="I3371" s="215"/>
      <c r="J3371" s="211"/>
      <c r="K3371" s="211"/>
      <c r="L3371" s="216"/>
      <c r="M3371" s="217"/>
      <c r="N3371" s="218"/>
      <c r="O3371" s="218"/>
      <c r="P3371" s="218"/>
      <c r="Q3371" s="218"/>
      <c r="R3371" s="218"/>
      <c r="S3371" s="218"/>
      <c r="T3371" s="219"/>
      <c r="AT3371" s="220" t="s">
        <v>283</v>
      </c>
      <c r="AU3371" s="220" t="s">
        <v>291</v>
      </c>
      <c r="AV3371" s="13" t="s">
        <v>16</v>
      </c>
      <c r="AW3371" s="13" t="s">
        <v>32</v>
      </c>
      <c r="AX3371" s="13" t="s">
        <v>76</v>
      </c>
      <c r="AY3371" s="220" t="s">
        <v>272</v>
      </c>
    </row>
    <row r="3372" spans="1:65" s="14" customFormat="1" ht="11.25">
      <c r="B3372" s="221"/>
      <c r="C3372" s="222"/>
      <c r="D3372" s="212" t="s">
        <v>283</v>
      </c>
      <c r="E3372" s="223" t="s">
        <v>1</v>
      </c>
      <c r="F3372" s="224" t="s">
        <v>2832</v>
      </c>
      <c r="G3372" s="222"/>
      <c r="H3372" s="225">
        <v>10</v>
      </c>
      <c r="I3372" s="226"/>
      <c r="J3372" s="222"/>
      <c r="K3372" s="222"/>
      <c r="L3372" s="227"/>
      <c r="M3372" s="228"/>
      <c r="N3372" s="229"/>
      <c r="O3372" s="229"/>
      <c r="P3372" s="229"/>
      <c r="Q3372" s="229"/>
      <c r="R3372" s="229"/>
      <c r="S3372" s="229"/>
      <c r="T3372" s="230"/>
      <c r="AT3372" s="231" t="s">
        <v>283</v>
      </c>
      <c r="AU3372" s="231" t="s">
        <v>291</v>
      </c>
      <c r="AV3372" s="14" t="s">
        <v>84</v>
      </c>
      <c r="AW3372" s="14" t="s">
        <v>32</v>
      </c>
      <c r="AX3372" s="14" t="s">
        <v>16</v>
      </c>
      <c r="AY3372" s="231" t="s">
        <v>272</v>
      </c>
    </row>
    <row r="3373" spans="1:65" s="2" customFormat="1" ht="24.2" customHeight="1">
      <c r="A3373" s="34"/>
      <c r="B3373" s="35"/>
      <c r="C3373" s="192" t="s">
        <v>3016</v>
      </c>
      <c r="D3373" s="192" t="s">
        <v>274</v>
      </c>
      <c r="E3373" s="193" t="s">
        <v>3017</v>
      </c>
      <c r="F3373" s="194" t="s">
        <v>3018</v>
      </c>
      <c r="G3373" s="195" t="s">
        <v>185</v>
      </c>
      <c r="H3373" s="196">
        <v>9</v>
      </c>
      <c r="I3373" s="197"/>
      <c r="J3373" s="198">
        <f>ROUND(I3373*H3373,2)</f>
        <v>0</v>
      </c>
      <c r="K3373" s="194" t="s">
        <v>278</v>
      </c>
      <c r="L3373" s="39"/>
      <c r="M3373" s="199" t="s">
        <v>1</v>
      </c>
      <c r="N3373" s="200" t="s">
        <v>41</v>
      </c>
      <c r="O3373" s="71"/>
      <c r="P3373" s="201">
        <f>O3373*H3373</f>
        <v>0</v>
      </c>
      <c r="Q3373" s="201">
        <v>3.9500000000000004E-3</v>
      </c>
      <c r="R3373" s="201">
        <f>Q3373*H3373</f>
        <v>3.5550000000000005E-2</v>
      </c>
      <c r="S3373" s="201">
        <v>0.16</v>
      </c>
      <c r="T3373" s="202">
        <f>S3373*H3373</f>
        <v>1.44</v>
      </c>
      <c r="U3373" s="34"/>
      <c r="V3373" s="34"/>
      <c r="W3373" s="34"/>
      <c r="X3373" s="34"/>
      <c r="Y3373" s="34"/>
      <c r="Z3373" s="34"/>
      <c r="AA3373" s="34"/>
      <c r="AB3373" s="34"/>
      <c r="AC3373" s="34"/>
      <c r="AD3373" s="34"/>
      <c r="AE3373" s="34"/>
      <c r="AR3373" s="203" t="s">
        <v>358</v>
      </c>
      <c r="AT3373" s="203" t="s">
        <v>274</v>
      </c>
      <c r="AU3373" s="203" t="s">
        <v>291</v>
      </c>
      <c r="AY3373" s="17" t="s">
        <v>272</v>
      </c>
      <c r="BE3373" s="204">
        <f>IF(N3373="základní",J3373,0)</f>
        <v>0</v>
      </c>
      <c r="BF3373" s="204">
        <f>IF(N3373="snížená",J3373,0)</f>
        <v>0</v>
      </c>
      <c r="BG3373" s="204">
        <f>IF(N3373="zákl. přenesená",J3373,0)</f>
        <v>0</v>
      </c>
      <c r="BH3373" s="204">
        <f>IF(N3373="sníž. přenesená",J3373,0)</f>
        <v>0</v>
      </c>
      <c r="BI3373" s="204">
        <f>IF(N3373="nulová",J3373,0)</f>
        <v>0</v>
      </c>
      <c r="BJ3373" s="17" t="s">
        <v>16</v>
      </c>
      <c r="BK3373" s="204">
        <f>ROUND(I3373*H3373,2)</f>
        <v>0</v>
      </c>
      <c r="BL3373" s="17" t="s">
        <v>358</v>
      </c>
      <c r="BM3373" s="203" t="s">
        <v>3019</v>
      </c>
    </row>
    <row r="3374" spans="1:65" s="2" customFormat="1" ht="11.25">
      <c r="A3374" s="34"/>
      <c r="B3374" s="35"/>
      <c r="C3374" s="36"/>
      <c r="D3374" s="205" t="s">
        <v>281</v>
      </c>
      <c r="E3374" s="36"/>
      <c r="F3374" s="206" t="s">
        <v>3020</v>
      </c>
      <c r="G3374" s="36"/>
      <c r="H3374" s="36"/>
      <c r="I3374" s="207"/>
      <c r="J3374" s="36"/>
      <c r="K3374" s="36"/>
      <c r="L3374" s="39"/>
      <c r="M3374" s="208"/>
      <c r="N3374" s="209"/>
      <c r="O3374" s="71"/>
      <c r="P3374" s="71"/>
      <c r="Q3374" s="71"/>
      <c r="R3374" s="71"/>
      <c r="S3374" s="71"/>
      <c r="T3374" s="72"/>
      <c r="U3374" s="34"/>
      <c r="V3374" s="34"/>
      <c r="W3374" s="34"/>
      <c r="X3374" s="34"/>
      <c r="Y3374" s="34"/>
      <c r="Z3374" s="34"/>
      <c r="AA3374" s="34"/>
      <c r="AB3374" s="34"/>
      <c r="AC3374" s="34"/>
      <c r="AD3374" s="34"/>
      <c r="AE3374" s="34"/>
      <c r="AT3374" s="17" t="s">
        <v>281</v>
      </c>
      <c r="AU3374" s="17" t="s">
        <v>291</v>
      </c>
    </row>
    <row r="3375" spans="1:65" s="13" customFormat="1" ht="11.25">
      <c r="B3375" s="210"/>
      <c r="C3375" s="211"/>
      <c r="D3375" s="212" t="s">
        <v>283</v>
      </c>
      <c r="E3375" s="213" t="s">
        <v>1</v>
      </c>
      <c r="F3375" s="214" t="s">
        <v>2819</v>
      </c>
      <c r="G3375" s="211"/>
      <c r="H3375" s="213" t="s">
        <v>1</v>
      </c>
      <c r="I3375" s="215"/>
      <c r="J3375" s="211"/>
      <c r="K3375" s="211"/>
      <c r="L3375" s="216"/>
      <c r="M3375" s="217"/>
      <c r="N3375" s="218"/>
      <c r="O3375" s="218"/>
      <c r="P3375" s="218"/>
      <c r="Q3375" s="218"/>
      <c r="R3375" s="218"/>
      <c r="S3375" s="218"/>
      <c r="T3375" s="219"/>
      <c r="AT3375" s="220" t="s">
        <v>283</v>
      </c>
      <c r="AU3375" s="220" t="s">
        <v>291</v>
      </c>
      <c r="AV3375" s="13" t="s">
        <v>16</v>
      </c>
      <c r="AW3375" s="13" t="s">
        <v>32</v>
      </c>
      <c r="AX3375" s="13" t="s">
        <v>76</v>
      </c>
      <c r="AY3375" s="220" t="s">
        <v>272</v>
      </c>
    </row>
    <row r="3376" spans="1:65" s="14" customFormat="1" ht="11.25">
      <c r="B3376" s="221"/>
      <c r="C3376" s="222"/>
      <c r="D3376" s="212" t="s">
        <v>283</v>
      </c>
      <c r="E3376" s="223" t="s">
        <v>1</v>
      </c>
      <c r="F3376" s="224" t="s">
        <v>3021</v>
      </c>
      <c r="G3376" s="222"/>
      <c r="H3376" s="225">
        <v>9</v>
      </c>
      <c r="I3376" s="226"/>
      <c r="J3376" s="222"/>
      <c r="K3376" s="222"/>
      <c r="L3376" s="227"/>
      <c r="M3376" s="228"/>
      <c r="N3376" s="229"/>
      <c r="O3376" s="229"/>
      <c r="P3376" s="229"/>
      <c r="Q3376" s="229"/>
      <c r="R3376" s="229"/>
      <c r="S3376" s="229"/>
      <c r="T3376" s="230"/>
      <c r="AT3376" s="231" t="s">
        <v>283</v>
      </c>
      <c r="AU3376" s="231" t="s">
        <v>291</v>
      </c>
      <c r="AV3376" s="14" t="s">
        <v>84</v>
      </c>
      <c r="AW3376" s="14" t="s">
        <v>32</v>
      </c>
      <c r="AX3376" s="14" t="s">
        <v>76</v>
      </c>
      <c r="AY3376" s="231" t="s">
        <v>272</v>
      </c>
    </row>
    <row r="3377" spans="1:65" s="2" customFormat="1" ht="24.2" customHeight="1">
      <c r="A3377" s="34"/>
      <c r="B3377" s="35"/>
      <c r="C3377" s="192" t="s">
        <v>3022</v>
      </c>
      <c r="D3377" s="192" t="s">
        <v>274</v>
      </c>
      <c r="E3377" s="193" t="s">
        <v>3023</v>
      </c>
      <c r="F3377" s="194" t="s">
        <v>3024</v>
      </c>
      <c r="G3377" s="195" t="s">
        <v>185</v>
      </c>
      <c r="H3377" s="196">
        <v>0.26</v>
      </c>
      <c r="I3377" s="197"/>
      <c r="J3377" s="198">
        <f>ROUND(I3377*H3377,2)</f>
        <v>0</v>
      </c>
      <c r="K3377" s="194" t="s">
        <v>278</v>
      </c>
      <c r="L3377" s="39"/>
      <c r="M3377" s="199" t="s">
        <v>1</v>
      </c>
      <c r="N3377" s="200" t="s">
        <v>41</v>
      </c>
      <c r="O3377" s="71"/>
      <c r="P3377" s="201">
        <f>O3377*H3377</f>
        <v>0</v>
      </c>
      <c r="Q3377" s="201">
        <v>1.24E-3</v>
      </c>
      <c r="R3377" s="201">
        <f>Q3377*H3377</f>
        <v>3.2240000000000003E-4</v>
      </c>
      <c r="S3377" s="201">
        <v>6.1999999999999998E-3</v>
      </c>
      <c r="T3377" s="202">
        <f>S3377*H3377</f>
        <v>1.6119999999999999E-3</v>
      </c>
      <c r="U3377" s="34"/>
      <c r="V3377" s="34"/>
      <c r="W3377" s="34"/>
      <c r="X3377" s="34"/>
      <c r="Y3377" s="34"/>
      <c r="Z3377" s="34"/>
      <c r="AA3377" s="34"/>
      <c r="AB3377" s="34"/>
      <c r="AC3377" s="34"/>
      <c r="AD3377" s="34"/>
      <c r="AE3377" s="34"/>
      <c r="AR3377" s="203" t="s">
        <v>358</v>
      </c>
      <c r="AT3377" s="203" t="s">
        <v>274</v>
      </c>
      <c r="AU3377" s="203" t="s">
        <v>291</v>
      </c>
      <c r="AY3377" s="17" t="s">
        <v>272</v>
      </c>
      <c r="BE3377" s="204">
        <f>IF(N3377="základní",J3377,0)</f>
        <v>0</v>
      </c>
      <c r="BF3377" s="204">
        <f>IF(N3377="snížená",J3377,0)</f>
        <v>0</v>
      </c>
      <c r="BG3377" s="204">
        <f>IF(N3377="zákl. přenesená",J3377,0)</f>
        <v>0</v>
      </c>
      <c r="BH3377" s="204">
        <f>IF(N3377="sníž. přenesená",J3377,0)</f>
        <v>0</v>
      </c>
      <c r="BI3377" s="204">
        <f>IF(N3377="nulová",J3377,0)</f>
        <v>0</v>
      </c>
      <c r="BJ3377" s="17" t="s">
        <v>16</v>
      </c>
      <c r="BK3377" s="204">
        <f>ROUND(I3377*H3377,2)</f>
        <v>0</v>
      </c>
      <c r="BL3377" s="17" t="s">
        <v>358</v>
      </c>
      <c r="BM3377" s="203" t="s">
        <v>3025</v>
      </c>
    </row>
    <row r="3378" spans="1:65" s="2" customFormat="1" ht="11.25">
      <c r="A3378" s="34"/>
      <c r="B3378" s="35"/>
      <c r="C3378" s="36"/>
      <c r="D3378" s="205" t="s">
        <v>281</v>
      </c>
      <c r="E3378" s="36"/>
      <c r="F3378" s="206" t="s">
        <v>3026</v>
      </c>
      <c r="G3378" s="36"/>
      <c r="H3378" s="36"/>
      <c r="I3378" s="207"/>
      <c r="J3378" s="36"/>
      <c r="K3378" s="36"/>
      <c r="L3378" s="39"/>
      <c r="M3378" s="208"/>
      <c r="N3378" s="209"/>
      <c r="O3378" s="71"/>
      <c r="P3378" s="71"/>
      <c r="Q3378" s="71"/>
      <c r="R3378" s="71"/>
      <c r="S3378" s="71"/>
      <c r="T3378" s="72"/>
      <c r="U3378" s="34"/>
      <c r="V3378" s="34"/>
      <c r="W3378" s="34"/>
      <c r="X3378" s="34"/>
      <c r="Y3378" s="34"/>
      <c r="Z3378" s="34"/>
      <c r="AA3378" s="34"/>
      <c r="AB3378" s="34"/>
      <c r="AC3378" s="34"/>
      <c r="AD3378" s="34"/>
      <c r="AE3378" s="34"/>
      <c r="AT3378" s="17" t="s">
        <v>281</v>
      </c>
      <c r="AU3378" s="17" t="s">
        <v>291</v>
      </c>
    </row>
    <row r="3379" spans="1:65" s="13" customFormat="1" ht="11.25">
      <c r="B3379" s="210"/>
      <c r="C3379" s="211"/>
      <c r="D3379" s="212" t="s">
        <v>283</v>
      </c>
      <c r="E3379" s="213" t="s">
        <v>1</v>
      </c>
      <c r="F3379" s="214" t="s">
        <v>2819</v>
      </c>
      <c r="G3379" s="211"/>
      <c r="H3379" s="213" t="s">
        <v>1</v>
      </c>
      <c r="I3379" s="215"/>
      <c r="J3379" s="211"/>
      <c r="K3379" s="211"/>
      <c r="L3379" s="216"/>
      <c r="M3379" s="217"/>
      <c r="N3379" s="218"/>
      <c r="O3379" s="218"/>
      <c r="P3379" s="218"/>
      <c r="Q3379" s="218"/>
      <c r="R3379" s="218"/>
      <c r="S3379" s="218"/>
      <c r="T3379" s="219"/>
      <c r="AT3379" s="220" t="s">
        <v>283</v>
      </c>
      <c r="AU3379" s="220" t="s">
        <v>291</v>
      </c>
      <c r="AV3379" s="13" t="s">
        <v>16</v>
      </c>
      <c r="AW3379" s="13" t="s">
        <v>32</v>
      </c>
      <c r="AX3379" s="13" t="s">
        <v>76</v>
      </c>
      <c r="AY3379" s="220" t="s">
        <v>272</v>
      </c>
    </row>
    <row r="3380" spans="1:65" s="14" customFormat="1" ht="11.25">
      <c r="B3380" s="221"/>
      <c r="C3380" s="222"/>
      <c r="D3380" s="212" t="s">
        <v>283</v>
      </c>
      <c r="E3380" s="223" t="s">
        <v>1</v>
      </c>
      <c r="F3380" s="224" t="s">
        <v>3027</v>
      </c>
      <c r="G3380" s="222"/>
      <c r="H3380" s="225">
        <v>0.26</v>
      </c>
      <c r="I3380" s="226"/>
      <c r="J3380" s="222"/>
      <c r="K3380" s="222"/>
      <c r="L3380" s="227"/>
      <c r="M3380" s="228"/>
      <c r="N3380" s="229"/>
      <c r="O3380" s="229"/>
      <c r="P3380" s="229"/>
      <c r="Q3380" s="229"/>
      <c r="R3380" s="229"/>
      <c r="S3380" s="229"/>
      <c r="T3380" s="230"/>
      <c r="AT3380" s="231" t="s">
        <v>283</v>
      </c>
      <c r="AU3380" s="231" t="s">
        <v>291</v>
      </c>
      <c r="AV3380" s="14" t="s">
        <v>84</v>
      </c>
      <c r="AW3380" s="14" t="s">
        <v>32</v>
      </c>
      <c r="AX3380" s="14" t="s">
        <v>16</v>
      </c>
      <c r="AY3380" s="231" t="s">
        <v>272</v>
      </c>
    </row>
    <row r="3381" spans="1:65" s="2" customFormat="1" ht="24.2" customHeight="1">
      <c r="A3381" s="34"/>
      <c r="B3381" s="35"/>
      <c r="C3381" s="192" t="s">
        <v>3028</v>
      </c>
      <c r="D3381" s="192" t="s">
        <v>274</v>
      </c>
      <c r="E3381" s="193" t="s">
        <v>3029</v>
      </c>
      <c r="F3381" s="194" t="s">
        <v>3030</v>
      </c>
      <c r="G3381" s="195" t="s">
        <v>185</v>
      </c>
      <c r="H3381" s="196">
        <v>15</v>
      </c>
      <c r="I3381" s="197"/>
      <c r="J3381" s="198">
        <f>ROUND(I3381*H3381,2)</f>
        <v>0</v>
      </c>
      <c r="K3381" s="194" t="s">
        <v>278</v>
      </c>
      <c r="L3381" s="39"/>
      <c r="M3381" s="199" t="s">
        <v>1</v>
      </c>
      <c r="N3381" s="200" t="s">
        <v>41</v>
      </c>
      <c r="O3381" s="71"/>
      <c r="P3381" s="201">
        <f>O3381*H3381</f>
        <v>0</v>
      </c>
      <c r="Q3381" s="201">
        <v>1.33E-3</v>
      </c>
      <c r="R3381" s="201">
        <f>Q3381*H3381</f>
        <v>1.9949999999999999E-2</v>
      </c>
      <c r="S3381" s="201">
        <v>1.0999999999999999E-2</v>
      </c>
      <c r="T3381" s="202">
        <f>S3381*H3381</f>
        <v>0.16499999999999998</v>
      </c>
      <c r="U3381" s="34"/>
      <c r="V3381" s="34"/>
      <c r="W3381" s="34"/>
      <c r="X3381" s="34"/>
      <c r="Y3381" s="34"/>
      <c r="Z3381" s="34"/>
      <c r="AA3381" s="34"/>
      <c r="AB3381" s="34"/>
      <c r="AC3381" s="34"/>
      <c r="AD3381" s="34"/>
      <c r="AE3381" s="34"/>
      <c r="AR3381" s="203" t="s">
        <v>358</v>
      </c>
      <c r="AT3381" s="203" t="s">
        <v>274</v>
      </c>
      <c r="AU3381" s="203" t="s">
        <v>291</v>
      </c>
      <c r="AY3381" s="17" t="s">
        <v>272</v>
      </c>
      <c r="BE3381" s="204">
        <f>IF(N3381="základní",J3381,0)</f>
        <v>0</v>
      </c>
      <c r="BF3381" s="204">
        <f>IF(N3381="snížená",J3381,0)</f>
        <v>0</v>
      </c>
      <c r="BG3381" s="204">
        <f>IF(N3381="zákl. přenesená",J3381,0)</f>
        <v>0</v>
      </c>
      <c r="BH3381" s="204">
        <f>IF(N3381="sníž. přenesená",J3381,0)</f>
        <v>0</v>
      </c>
      <c r="BI3381" s="204">
        <f>IF(N3381="nulová",J3381,0)</f>
        <v>0</v>
      </c>
      <c r="BJ3381" s="17" t="s">
        <v>16</v>
      </c>
      <c r="BK3381" s="204">
        <f>ROUND(I3381*H3381,2)</f>
        <v>0</v>
      </c>
      <c r="BL3381" s="17" t="s">
        <v>358</v>
      </c>
      <c r="BM3381" s="203" t="s">
        <v>3031</v>
      </c>
    </row>
    <row r="3382" spans="1:65" s="2" customFormat="1" ht="11.25">
      <c r="A3382" s="34"/>
      <c r="B3382" s="35"/>
      <c r="C3382" s="36"/>
      <c r="D3382" s="205" t="s">
        <v>281</v>
      </c>
      <c r="E3382" s="36"/>
      <c r="F3382" s="206" t="s">
        <v>3032</v>
      </c>
      <c r="G3382" s="36"/>
      <c r="H3382" s="36"/>
      <c r="I3382" s="207"/>
      <c r="J3382" s="36"/>
      <c r="K3382" s="36"/>
      <c r="L3382" s="39"/>
      <c r="M3382" s="208"/>
      <c r="N3382" s="209"/>
      <c r="O3382" s="71"/>
      <c r="P3382" s="71"/>
      <c r="Q3382" s="71"/>
      <c r="R3382" s="71"/>
      <c r="S3382" s="71"/>
      <c r="T3382" s="72"/>
      <c r="U3382" s="34"/>
      <c r="V3382" s="34"/>
      <c r="W3382" s="34"/>
      <c r="X3382" s="34"/>
      <c r="Y3382" s="34"/>
      <c r="Z3382" s="34"/>
      <c r="AA3382" s="34"/>
      <c r="AB3382" s="34"/>
      <c r="AC3382" s="34"/>
      <c r="AD3382" s="34"/>
      <c r="AE3382" s="34"/>
      <c r="AT3382" s="17" t="s">
        <v>281</v>
      </c>
      <c r="AU3382" s="17" t="s">
        <v>291</v>
      </c>
    </row>
    <row r="3383" spans="1:65" s="13" customFormat="1" ht="11.25">
      <c r="B3383" s="210"/>
      <c r="C3383" s="211"/>
      <c r="D3383" s="212" t="s">
        <v>283</v>
      </c>
      <c r="E3383" s="213" t="s">
        <v>1</v>
      </c>
      <c r="F3383" s="214" t="s">
        <v>2870</v>
      </c>
      <c r="G3383" s="211"/>
      <c r="H3383" s="213" t="s">
        <v>1</v>
      </c>
      <c r="I3383" s="215"/>
      <c r="J3383" s="211"/>
      <c r="K3383" s="211"/>
      <c r="L3383" s="216"/>
      <c r="M3383" s="217"/>
      <c r="N3383" s="218"/>
      <c r="O3383" s="218"/>
      <c r="P3383" s="218"/>
      <c r="Q3383" s="218"/>
      <c r="R3383" s="218"/>
      <c r="S3383" s="218"/>
      <c r="T3383" s="219"/>
      <c r="AT3383" s="220" t="s">
        <v>283</v>
      </c>
      <c r="AU3383" s="220" t="s">
        <v>291</v>
      </c>
      <c r="AV3383" s="13" t="s">
        <v>16</v>
      </c>
      <c r="AW3383" s="13" t="s">
        <v>32</v>
      </c>
      <c r="AX3383" s="13" t="s">
        <v>76</v>
      </c>
      <c r="AY3383" s="220" t="s">
        <v>272</v>
      </c>
    </row>
    <row r="3384" spans="1:65" s="14" customFormat="1" ht="11.25">
      <c r="B3384" s="221"/>
      <c r="C3384" s="222"/>
      <c r="D3384" s="212" t="s">
        <v>283</v>
      </c>
      <c r="E3384" s="223" t="s">
        <v>1</v>
      </c>
      <c r="F3384" s="224" t="s">
        <v>2934</v>
      </c>
      <c r="G3384" s="222"/>
      <c r="H3384" s="225">
        <v>15</v>
      </c>
      <c r="I3384" s="226"/>
      <c r="J3384" s="222"/>
      <c r="K3384" s="222"/>
      <c r="L3384" s="227"/>
      <c r="M3384" s="228"/>
      <c r="N3384" s="229"/>
      <c r="O3384" s="229"/>
      <c r="P3384" s="229"/>
      <c r="Q3384" s="229"/>
      <c r="R3384" s="229"/>
      <c r="S3384" s="229"/>
      <c r="T3384" s="230"/>
      <c r="AT3384" s="231" t="s">
        <v>283</v>
      </c>
      <c r="AU3384" s="231" t="s">
        <v>291</v>
      </c>
      <c r="AV3384" s="14" t="s">
        <v>84</v>
      </c>
      <c r="AW3384" s="14" t="s">
        <v>32</v>
      </c>
      <c r="AX3384" s="14" t="s">
        <v>76</v>
      </c>
      <c r="AY3384" s="231" t="s">
        <v>272</v>
      </c>
    </row>
    <row r="3385" spans="1:65" s="2" customFormat="1" ht="24.2" customHeight="1">
      <c r="A3385" s="34"/>
      <c r="B3385" s="35"/>
      <c r="C3385" s="192" t="s">
        <v>3033</v>
      </c>
      <c r="D3385" s="192" t="s">
        <v>274</v>
      </c>
      <c r="E3385" s="193" t="s">
        <v>3034</v>
      </c>
      <c r="F3385" s="194" t="s">
        <v>3035</v>
      </c>
      <c r="G3385" s="195" t="s">
        <v>185</v>
      </c>
      <c r="H3385" s="196">
        <v>11.2</v>
      </c>
      <c r="I3385" s="197"/>
      <c r="J3385" s="198">
        <f>ROUND(I3385*H3385,2)</f>
        <v>0</v>
      </c>
      <c r="K3385" s="194" t="s">
        <v>278</v>
      </c>
      <c r="L3385" s="39"/>
      <c r="M3385" s="199" t="s">
        <v>1</v>
      </c>
      <c r="N3385" s="200" t="s">
        <v>41</v>
      </c>
      <c r="O3385" s="71"/>
      <c r="P3385" s="201">
        <f>O3385*H3385</f>
        <v>0</v>
      </c>
      <c r="Q3385" s="201">
        <v>1.4499999999999999E-3</v>
      </c>
      <c r="R3385" s="201">
        <f>Q3385*H3385</f>
        <v>1.6239999999999997E-2</v>
      </c>
      <c r="S3385" s="201">
        <v>1.7000000000000001E-2</v>
      </c>
      <c r="T3385" s="202">
        <f>S3385*H3385</f>
        <v>0.19040000000000001</v>
      </c>
      <c r="U3385" s="34"/>
      <c r="V3385" s="34"/>
      <c r="W3385" s="34"/>
      <c r="X3385" s="34"/>
      <c r="Y3385" s="34"/>
      <c r="Z3385" s="34"/>
      <c r="AA3385" s="34"/>
      <c r="AB3385" s="34"/>
      <c r="AC3385" s="34"/>
      <c r="AD3385" s="34"/>
      <c r="AE3385" s="34"/>
      <c r="AR3385" s="203" t="s">
        <v>358</v>
      </c>
      <c r="AT3385" s="203" t="s">
        <v>274</v>
      </c>
      <c r="AU3385" s="203" t="s">
        <v>291</v>
      </c>
      <c r="AY3385" s="17" t="s">
        <v>272</v>
      </c>
      <c r="BE3385" s="204">
        <f>IF(N3385="základní",J3385,0)</f>
        <v>0</v>
      </c>
      <c r="BF3385" s="204">
        <f>IF(N3385="snížená",J3385,0)</f>
        <v>0</v>
      </c>
      <c r="BG3385" s="204">
        <f>IF(N3385="zákl. přenesená",J3385,0)</f>
        <v>0</v>
      </c>
      <c r="BH3385" s="204">
        <f>IF(N3385="sníž. přenesená",J3385,0)</f>
        <v>0</v>
      </c>
      <c r="BI3385" s="204">
        <f>IF(N3385="nulová",J3385,0)</f>
        <v>0</v>
      </c>
      <c r="BJ3385" s="17" t="s">
        <v>16</v>
      </c>
      <c r="BK3385" s="204">
        <f>ROUND(I3385*H3385,2)</f>
        <v>0</v>
      </c>
      <c r="BL3385" s="17" t="s">
        <v>358</v>
      </c>
      <c r="BM3385" s="203" t="s">
        <v>3036</v>
      </c>
    </row>
    <row r="3386" spans="1:65" s="2" customFormat="1" ht="11.25">
      <c r="A3386" s="34"/>
      <c r="B3386" s="35"/>
      <c r="C3386" s="36"/>
      <c r="D3386" s="205" t="s">
        <v>281</v>
      </c>
      <c r="E3386" s="36"/>
      <c r="F3386" s="206" t="s">
        <v>3037</v>
      </c>
      <c r="G3386" s="36"/>
      <c r="H3386" s="36"/>
      <c r="I3386" s="207"/>
      <c r="J3386" s="36"/>
      <c r="K3386" s="36"/>
      <c r="L3386" s="39"/>
      <c r="M3386" s="208"/>
      <c r="N3386" s="209"/>
      <c r="O3386" s="71"/>
      <c r="P3386" s="71"/>
      <c r="Q3386" s="71"/>
      <c r="R3386" s="71"/>
      <c r="S3386" s="71"/>
      <c r="T3386" s="72"/>
      <c r="U3386" s="34"/>
      <c r="V3386" s="34"/>
      <c r="W3386" s="34"/>
      <c r="X3386" s="34"/>
      <c r="Y3386" s="34"/>
      <c r="Z3386" s="34"/>
      <c r="AA3386" s="34"/>
      <c r="AB3386" s="34"/>
      <c r="AC3386" s="34"/>
      <c r="AD3386" s="34"/>
      <c r="AE3386" s="34"/>
      <c r="AT3386" s="17" t="s">
        <v>281</v>
      </c>
      <c r="AU3386" s="17" t="s">
        <v>291</v>
      </c>
    </row>
    <row r="3387" spans="1:65" s="13" customFormat="1" ht="11.25">
      <c r="B3387" s="210"/>
      <c r="C3387" s="211"/>
      <c r="D3387" s="212" t="s">
        <v>283</v>
      </c>
      <c r="E3387" s="213" t="s">
        <v>1</v>
      </c>
      <c r="F3387" s="214" t="s">
        <v>2870</v>
      </c>
      <c r="G3387" s="211"/>
      <c r="H3387" s="213" t="s">
        <v>1</v>
      </c>
      <c r="I3387" s="215"/>
      <c r="J3387" s="211"/>
      <c r="K3387" s="211"/>
      <c r="L3387" s="216"/>
      <c r="M3387" s="217"/>
      <c r="N3387" s="218"/>
      <c r="O3387" s="218"/>
      <c r="P3387" s="218"/>
      <c r="Q3387" s="218"/>
      <c r="R3387" s="218"/>
      <c r="S3387" s="218"/>
      <c r="T3387" s="219"/>
      <c r="AT3387" s="220" t="s">
        <v>283</v>
      </c>
      <c r="AU3387" s="220" t="s">
        <v>291</v>
      </c>
      <c r="AV3387" s="13" t="s">
        <v>16</v>
      </c>
      <c r="AW3387" s="13" t="s">
        <v>32</v>
      </c>
      <c r="AX3387" s="13" t="s">
        <v>76</v>
      </c>
      <c r="AY3387" s="220" t="s">
        <v>272</v>
      </c>
    </row>
    <row r="3388" spans="1:65" s="14" customFormat="1" ht="11.25">
      <c r="B3388" s="221"/>
      <c r="C3388" s="222"/>
      <c r="D3388" s="212" t="s">
        <v>283</v>
      </c>
      <c r="E3388" s="223" t="s">
        <v>1</v>
      </c>
      <c r="F3388" s="224" t="s">
        <v>2832</v>
      </c>
      <c r="G3388" s="222"/>
      <c r="H3388" s="225">
        <v>10</v>
      </c>
      <c r="I3388" s="226"/>
      <c r="J3388" s="222"/>
      <c r="K3388" s="222"/>
      <c r="L3388" s="227"/>
      <c r="M3388" s="228"/>
      <c r="N3388" s="229"/>
      <c r="O3388" s="229"/>
      <c r="P3388" s="229"/>
      <c r="Q3388" s="229"/>
      <c r="R3388" s="229"/>
      <c r="S3388" s="229"/>
      <c r="T3388" s="230"/>
      <c r="AT3388" s="231" t="s">
        <v>283</v>
      </c>
      <c r="AU3388" s="231" t="s">
        <v>291</v>
      </c>
      <c r="AV3388" s="14" t="s">
        <v>84</v>
      </c>
      <c r="AW3388" s="14" t="s">
        <v>32</v>
      </c>
      <c r="AX3388" s="14" t="s">
        <v>76</v>
      </c>
      <c r="AY3388" s="231" t="s">
        <v>272</v>
      </c>
    </row>
    <row r="3389" spans="1:65" s="14" customFormat="1" ht="11.25">
      <c r="B3389" s="221"/>
      <c r="C3389" s="222"/>
      <c r="D3389" s="212" t="s">
        <v>283</v>
      </c>
      <c r="E3389" s="223" t="s">
        <v>1</v>
      </c>
      <c r="F3389" s="224" t="s">
        <v>3038</v>
      </c>
      <c r="G3389" s="222"/>
      <c r="H3389" s="225">
        <v>1.2</v>
      </c>
      <c r="I3389" s="226"/>
      <c r="J3389" s="222"/>
      <c r="K3389" s="222"/>
      <c r="L3389" s="227"/>
      <c r="M3389" s="228"/>
      <c r="N3389" s="229"/>
      <c r="O3389" s="229"/>
      <c r="P3389" s="229"/>
      <c r="Q3389" s="229"/>
      <c r="R3389" s="229"/>
      <c r="S3389" s="229"/>
      <c r="T3389" s="230"/>
      <c r="AT3389" s="231" t="s">
        <v>283</v>
      </c>
      <c r="AU3389" s="231" t="s">
        <v>291</v>
      </c>
      <c r="AV3389" s="14" t="s">
        <v>84</v>
      </c>
      <c r="AW3389" s="14" t="s">
        <v>32</v>
      </c>
      <c r="AX3389" s="14" t="s">
        <v>76</v>
      </c>
      <c r="AY3389" s="231" t="s">
        <v>272</v>
      </c>
    </row>
    <row r="3390" spans="1:65" s="2" customFormat="1" ht="24.2" customHeight="1">
      <c r="A3390" s="34"/>
      <c r="B3390" s="35"/>
      <c r="C3390" s="192" t="s">
        <v>3039</v>
      </c>
      <c r="D3390" s="192" t="s">
        <v>274</v>
      </c>
      <c r="E3390" s="193" t="s">
        <v>3040</v>
      </c>
      <c r="F3390" s="194" t="s">
        <v>3041</v>
      </c>
      <c r="G3390" s="195" t="s">
        <v>185</v>
      </c>
      <c r="H3390" s="196">
        <v>15.26</v>
      </c>
      <c r="I3390" s="197"/>
      <c r="J3390" s="198">
        <f>ROUND(I3390*H3390,2)</f>
        <v>0</v>
      </c>
      <c r="K3390" s="194" t="s">
        <v>278</v>
      </c>
      <c r="L3390" s="39"/>
      <c r="M3390" s="199" t="s">
        <v>1</v>
      </c>
      <c r="N3390" s="200" t="s">
        <v>41</v>
      </c>
      <c r="O3390" s="71"/>
      <c r="P3390" s="201">
        <f>O3390*H3390</f>
        <v>0</v>
      </c>
      <c r="Q3390" s="201">
        <v>1.73E-3</v>
      </c>
      <c r="R3390" s="201">
        <f>Q3390*H3390</f>
        <v>2.6399800000000001E-2</v>
      </c>
      <c r="S3390" s="201">
        <v>3.9E-2</v>
      </c>
      <c r="T3390" s="202">
        <f>S3390*H3390</f>
        <v>0.59514</v>
      </c>
      <c r="U3390" s="34"/>
      <c r="V3390" s="34"/>
      <c r="W3390" s="34"/>
      <c r="X3390" s="34"/>
      <c r="Y3390" s="34"/>
      <c r="Z3390" s="34"/>
      <c r="AA3390" s="34"/>
      <c r="AB3390" s="34"/>
      <c r="AC3390" s="34"/>
      <c r="AD3390" s="34"/>
      <c r="AE3390" s="34"/>
      <c r="AR3390" s="203" t="s">
        <v>358</v>
      </c>
      <c r="AT3390" s="203" t="s">
        <v>274</v>
      </c>
      <c r="AU3390" s="203" t="s">
        <v>291</v>
      </c>
      <c r="AY3390" s="17" t="s">
        <v>272</v>
      </c>
      <c r="BE3390" s="204">
        <f>IF(N3390="základní",J3390,0)</f>
        <v>0</v>
      </c>
      <c r="BF3390" s="204">
        <f>IF(N3390="snížená",J3390,0)</f>
        <v>0</v>
      </c>
      <c r="BG3390" s="204">
        <f>IF(N3390="zákl. přenesená",J3390,0)</f>
        <v>0</v>
      </c>
      <c r="BH3390" s="204">
        <f>IF(N3390="sníž. přenesená",J3390,0)</f>
        <v>0</v>
      </c>
      <c r="BI3390" s="204">
        <f>IF(N3390="nulová",J3390,0)</f>
        <v>0</v>
      </c>
      <c r="BJ3390" s="17" t="s">
        <v>16</v>
      </c>
      <c r="BK3390" s="204">
        <f>ROUND(I3390*H3390,2)</f>
        <v>0</v>
      </c>
      <c r="BL3390" s="17" t="s">
        <v>358</v>
      </c>
      <c r="BM3390" s="203" t="s">
        <v>3042</v>
      </c>
    </row>
    <row r="3391" spans="1:65" s="2" customFormat="1" ht="11.25">
      <c r="A3391" s="34"/>
      <c r="B3391" s="35"/>
      <c r="C3391" s="36"/>
      <c r="D3391" s="205" t="s">
        <v>281</v>
      </c>
      <c r="E3391" s="36"/>
      <c r="F3391" s="206" t="s">
        <v>3043</v>
      </c>
      <c r="G3391" s="36"/>
      <c r="H3391" s="36"/>
      <c r="I3391" s="207"/>
      <c r="J3391" s="36"/>
      <c r="K3391" s="36"/>
      <c r="L3391" s="39"/>
      <c r="M3391" s="208"/>
      <c r="N3391" s="209"/>
      <c r="O3391" s="71"/>
      <c r="P3391" s="71"/>
      <c r="Q3391" s="71"/>
      <c r="R3391" s="71"/>
      <c r="S3391" s="71"/>
      <c r="T3391" s="72"/>
      <c r="U3391" s="34"/>
      <c r="V3391" s="34"/>
      <c r="W3391" s="34"/>
      <c r="X3391" s="34"/>
      <c r="Y3391" s="34"/>
      <c r="Z3391" s="34"/>
      <c r="AA3391" s="34"/>
      <c r="AB3391" s="34"/>
      <c r="AC3391" s="34"/>
      <c r="AD3391" s="34"/>
      <c r="AE3391" s="34"/>
      <c r="AT3391" s="17" t="s">
        <v>281</v>
      </c>
      <c r="AU3391" s="17" t="s">
        <v>291</v>
      </c>
    </row>
    <row r="3392" spans="1:65" s="13" customFormat="1" ht="11.25">
      <c r="B3392" s="210"/>
      <c r="C3392" s="211"/>
      <c r="D3392" s="212" t="s">
        <v>283</v>
      </c>
      <c r="E3392" s="213" t="s">
        <v>1</v>
      </c>
      <c r="F3392" s="214" t="s">
        <v>2870</v>
      </c>
      <c r="G3392" s="211"/>
      <c r="H3392" s="213" t="s">
        <v>1</v>
      </c>
      <c r="I3392" s="215"/>
      <c r="J3392" s="211"/>
      <c r="K3392" s="211"/>
      <c r="L3392" s="216"/>
      <c r="M3392" s="217"/>
      <c r="N3392" s="218"/>
      <c r="O3392" s="218"/>
      <c r="P3392" s="218"/>
      <c r="Q3392" s="218"/>
      <c r="R3392" s="218"/>
      <c r="S3392" s="218"/>
      <c r="T3392" s="219"/>
      <c r="AT3392" s="220" t="s">
        <v>283</v>
      </c>
      <c r="AU3392" s="220" t="s">
        <v>291</v>
      </c>
      <c r="AV3392" s="13" t="s">
        <v>16</v>
      </c>
      <c r="AW3392" s="13" t="s">
        <v>32</v>
      </c>
      <c r="AX3392" s="13" t="s">
        <v>76</v>
      </c>
      <c r="AY3392" s="220" t="s">
        <v>272</v>
      </c>
    </row>
    <row r="3393" spans="1:65" s="14" customFormat="1" ht="11.25">
      <c r="B3393" s="221"/>
      <c r="C3393" s="222"/>
      <c r="D3393" s="212" t="s">
        <v>283</v>
      </c>
      <c r="E3393" s="223" t="s">
        <v>1</v>
      </c>
      <c r="F3393" s="224" t="s">
        <v>3044</v>
      </c>
      <c r="G3393" s="222"/>
      <c r="H3393" s="225">
        <v>15.26</v>
      </c>
      <c r="I3393" s="226"/>
      <c r="J3393" s="222"/>
      <c r="K3393" s="222"/>
      <c r="L3393" s="227"/>
      <c r="M3393" s="228"/>
      <c r="N3393" s="229"/>
      <c r="O3393" s="229"/>
      <c r="P3393" s="229"/>
      <c r="Q3393" s="229"/>
      <c r="R3393" s="229"/>
      <c r="S3393" s="229"/>
      <c r="T3393" s="230"/>
      <c r="AT3393" s="231" t="s">
        <v>283</v>
      </c>
      <c r="AU3393" s="231" t="s">
        <v>291</v>
      </c>
      <c r="AV3393" s="14" t="s">
        <v>84</v>
      </c>
      <c r="AW3393" s="14" t="s">
        <v>32</v>
      </c>
      <c r="AX3393" s="14" t="s">
        <v>76</v>
      </c>
      <c r="AY3393" s="231" t="s">
        <v>272</v>
      </c>
    </row>
    <row r="3394" spans="1:65" s="2" customFormat="1" ht="24.2" customHeight="1">
      <c r="A3394" s="34"/>
      <c r="B3394" s="35"/>
      <c r="C3394" s="192" t="s">
        <v>3045</v>
      </c>
      <c r="D3394" s="192" t="s">
        <v>274</v>
      </c>
      <c r="E3394" s="193" t="s">
        <v>3046</v>
      </c>
      <c r="F3394" s="194" t="s">
        <v>3047</v>
      </c>
      <c r="G3394" s="195" t="s">
        <v>185</v>
      </c>
      <c r="H3394" s="196">
        <v>5</v>
      </c>
      <c r="I3394" s="197"/>
      <c r="J3394" s="198">
        <f>ROUND(I3394*H3394,2)</f>
        <v>0</v>
      </c>
      <c r="K3394" s="194" t="s">
        <v>278</v>
      </c>
      <c r="L3394" s="39"/>
      <c r="M3394" s="199" t="s">
        <v>1</v>
      </c>
      <c r="N3394" s="200" t="s">
        <v>41</v>
      </c>
      <c r="O3394" s="71"/>
      <c r="P3394" s="201">
        <f>O3394*H3394</f>
        <v>0</v>
      </c>
      <c r="Q3394" s="201">
        <v>3.5500000000000002E-3</v>
      </c>
      <c r="R3394" s="201">
        <f>Q3394*H3394</f>
        <v>1.7750000000000002E-2</v>
      </c>
      <c r="S3394" s="201">
        <v>6.9000000000000006E-2</v>
      </c>
      <c r="T3394" s="202">
        <f>S3394*H3394</f>
        <v>0.34500000000000003</v>
      </c>
      <c r="U3394" s="34"/>
      <c r="V3394" s="34"/>
      <c r="W3394" s="34"/>
      <c r="X3394" s="34"/>
      <c r="Y3394" s="34"/>
      <c r="Z3394" s="34"/>
      <c r="AA3394" s="34"/>
      <c r="AB3394" s="34"/>
      <c r="AC3394" s="34"/>
      <c r="AD3394" s="34"/>
      <c r="AE3394" s="34"/>
      <c r="AR3394" s="203" t="s">
        <v>358</v>
      </c>
      <c r="AT3394" s="203" t="s">
        <v>274</v>
      </c>
      <c r="AU3394" s="203" t="s">
        <v>291</v>
      </c>
      <c r="AY3394" s="17" t="s">
        <v>272</v>
      </c>
      <c r="BE3394" s="204">
        <f>IF(N3394="základní",J3394,0)</f>
        <v>0</v>
      </c>
      <c r="BF3394" s="204">
        <f>IF(N3394="snížená",J3394,0)</f>
        <v>0</v>
      </c>
      <c r="BG3394" s="204">
        <f>IF(N3394="zákl. přenesená",J3394,0)</f>
        <v>0</v>
      </c>
      <c r="BH3394" s="204">
        <f>IF(N3394="sníž. přenesená",J3394,0)</f>
        <v>0</v>
      </c>
      <c r="BI3394" s="204">
        <f>IF(N3394="nulová",J3394,0)</f>
        <v>0</v>
      </c>
      <c r="BJ3394" s="17" t="s">
        <v>16</v>
      </c>
      <c r="BK3394" s="204">
        <f>ROUND(I3394*H3394,2)</f>
        <v>0</v>
      </c>
      <c r="BL3394" s="17" t="s">
        <v>358</v>
      </c>
      <c r="BM3394" s="203" t="s">
        <v>3048</v>
      </c>
    </row>
    <row r="3395" spans="1:65" s="2" customFormat="1" ht="11.25">
      <c r="A3395" s="34"/>
      <c r="B3395" s="35"/>
      <c r="C3395" s="36"/>
      <c r="D3395" s="205" t="s">
        <v>281</v>
      </c>
      <c r="E3395" s="36"/>
      <c r="F3395" s="206" t="s">
        <v>3049</v>
      </c>
      <c r="G3395" s="36"/>
      <c r="H3395" s="36"/>
      <c r="I3395" s="207"/>
      <c r="J3395" s="36"/>
      <c r="K3395" s="36"/>
      <c r="L3395" s="39"/>
      <c r="M3395" s="208"/>
      <c r="N3395" s="209"/>
      <c r="O3395" s="71"/>
      <c r="P3395" s="71"/>
      <c r="Q3395" s="71"/>
      <c r="R3395" s="71"/>
      <c r="S3395" s="71"/>
      <c r="T3395" s="72"/>
      <c r="U3395" s="34"/>
      <c r="V3395" s="34"/>
      <c r="W3395" s="34"/>
      <c r="X3395" s="34"/>
      <c r="Y3395" s="34"/>
      <c r="Z3395" s="34"/>
      <c r="AA3395" s="34"/>
      <c r="AB3395" s="34"/>
      <c r="AC3395" s="34"/>
      <c r="AD3395" s="34"/>
      <c r="AE3395" s="34"/>
      <c r="AT3395" s="17" t="s">
        <v>281</v>
      </c>
      <c r="AU3395" s="17" t="s">
        <v>291</v>
      </c>
    </row>
    <row r="3396" spans="1:65" s="13" customFormat="1" ht="11.25">
      <c r="B3396" s="210"/>
      <c r="C3396" s="211"/>
      <c r="D3396" s="212" t="s">
        <v>283</v>
      </c>
      <c r="E3396" s="213" t="s">
        <v>1</v>
      </c>
      <c r="F3396" s="214" t="s">
        <v>2870</v>
      </c>
      <c r="G3396" s="211"/>
      <c r="H3396" s="213" t="s">
        <v>1</v>
      </c>
      <c r="I3396" s="215"/>
      <c r="J3396" s="211"/>
      <c r="K3396" s="211"/>
      <c r="L3396" s="216"/>
      <c r="M3396" s="217"/>
      <c r="N3396" s="218"/>
      <c r="O3396" s="218"/>
      <c r="P3396" s="218"/>
      <c r="Q3396" s="218"/>
      <c r="R3396" s="218"/>
      <c r="S3396" s="218"/>
      <c r="T3396" s="219"/>
      <c r="AT3396" s="220" t="s">
        <v>283</v>
      </c>
      <c r="AU3396" s="220" t="s">
        <v>291</v>
      </c>
      <c r="AV3396" s="13" t="s">
        <v>16</v>
      </c>
      <c r="AW3396" s="13" t="s">
        <v>32</v>
      </c>
      <c r="AX3396" s="13" t="s">
        <v>76</v>
      </c>
      <c r="AY3396" s="220" t="s">
        <v>272</v>
      </c>
    </row>
    <row r="3397" spans="1:65" s="14" customFormat="1" ht="11.25">
      <c r="B3397" s="221"/>
      <c r="C3397" s="222"/>
      <c r="D3397" s="212" t="s">
        <v>283</v>
      </c>
      <c r="E3397" s="223" t="s">
        <v>1</v>
      </c>
      <c r="F3397" s="224" t="s">
        <v>2844</v>
      </c>
      <c r="G3397" s="222"/>
      <c r="H3397" s="225">
        <v>5</v>
      </c>
      <c r="I3397" s="226"/>
      <c r="J3397" s="222"/>
      <c r="K3397" s="222"/>
      <c r="L3397" s="227"/>
      <c r="M3397" s="228"/>
      <c r="N3397" s="229"/>
      <c r="O3397" s="229"/>
      <c r="P3397" s="229"/>
      <c r="Q3397" s="229"/>
      <c r="R3397" s="229"/>
      <c r="S3397" s="229"/>
      <c r="T3397" s="230"/>
      <c r="AT3397" s="231" t="s">
        <v>283</v>
      </c>
      <c r="AU3397" s="231" t="s">
        <v>291</v>
      </c>
      <c r="AV3397" s="14" t="s">
        <v>84</v>
      </c>
      <c r="AW3397" s="14" t="s">
        <v>32</v>
      </c>
      <c r="AX3397" s="14" t="s">
        <v>76</v>
      </c>
      <c r="AY3397" s="231" t="s">
        <v>272</v>
      </c>
    </row>
    <row r="3398" spans="1:65" s="2" customFormat="1" ht="24.2" customHeight="1">
      <c r="A3398" s="34"/>
      <c r="B3398" s="35"/>
      <c r="C3398" s="192" t="s">
        <v>3050</v>
      </c>
      <c r="D3398" s="192" t="s">
        <v>274</v>
      </c>
      <c r="E3398" s="193" t="s">
        <v>3051</v>
      </c>
      <c r="F3398" s="194" t="s">
        <v>3052</v>
      </c>
      <c r="G3398" s="195" t="s">
        <v>185</v>
      </c>
      <c r="H3398" s="196">
        <v>3</v>
      </c>
      <c r="I3398" s="197"/>
      <c r="J3398" s="198">
        <f>ROUND(I3398*H3398,2)</f>
        <v>0</v>
      </c>
      <c r="K3398" s="194" t="s">
        <v>278</v>
      </c>
      <c r="L3398" s="39"/>
      <c r="M3398" s="199" t="s">
        <v>1</v>
      </c>
      <c r="N3398" s="200" t="s">
        <v>41</v>
      </c>
      <c r="O3398" s="71"/>
      <c r="P3398" s="201">
        <f>O3398*H3398</f>
        <v>0</v>
      </c>
      <c r="Q3398" s="201">
        <v>4.13E-3</v>
      </c>
      <c r="R3398" s="201">
        <f>Q3398*H3398</f>
        <v>1.239E-2</v>
      </c>
      <c r="S3398" s="201">
        <v>0.11</v>
      </c>
      <c r="T3398" s="202">
        <f>S3398*H3398</f>
        <v>0.33</v>
      </c>
      <c r="U3398" s="34"/>
      <c r="V3398" s="34"/>
      <c r="W3398" s="34"/>
      <c r="X3398" s="34"/>
      <c r="Y3398" s="34"/>
      <c r="Z3398" s="34"/>
      <c r="AA3398" s="34"/>
      <c r="AB3398" s="34"/>
      <c r="AC3398" s="34"/>
      <c r="AD3398" s="34"/>
      <c r="AE3398" s="34"/>
      <c r="AR3398" s="203" t="s">
        <v>358</v>
      </c>
      <c r="AT3398" s="203" t="s">
        <v>274</v>
      </c>
      <c r="AU3398" s="203" t="s">
        <v>291</v>
      </c>
      <c r="AY3398" s="17" t="s">
        <v>272</v>
      </c>
      <c r="BE3398" s="204">
        <f>IF(N3398="základní",J3398,0)</f>
        <v>0</v>
      </c>
      <c r="BF3398" s="204">
        <f>IF(N3398="snížená",J3398,0)</f>
        <v>0</v>
      </c>
      <c r="BG3398" s="204">
        <f>IF(N3398="zákl. přenesená",J3398,0)</f>
        <v>0</v>
      </c>
      <c r="BH3398" s="204">
        <f>IF(N3398="sníž. přenesená",J3398,0)</f>
        <v>0</v>
      </c>
      <c r="BI3398" s="204">
        <f>IF(N3398="nulová",J3398,0)</f>
        <v>0</v>
      </c>
      <c r="BJ3398" s="17" t="s">
        <v>16</v>
      </c>
      <c r="BK3398" s="204">
        <f>ROUND(I3398*H3398,2)</f>
        <v>0</v>
      </c>
      <c r="BL3398" s="17" t="s">
        <v>358</v>
      </c>
      <c r="BM3398" s="203" t="s">
        <v>3053</v>
      </c>
    </row>
    <row r="3399" spans="1:65" s="2" customFormat="1" ht="11.25">
      <c r="A3399" s="34"/>
      <c r="B3399" s="35"/>
      <c r="C3399" s="36"/>
      <c r="D3399" s="205" t="s">
        <v>281</v>
      </c>
      <c r="E3399" s="36"/>
      <c r="F3399" s="206" t="s">
        <v>3054</v>
      </c>
      <c r="G3399" s="36"/>
      <c r="H3399" s="36"/>
      <c r="I3399" s="207"/>
      <c r="J3399" s="36"/>
      <c r="K3399" s="36"/>
      <c r="L3399" s="39"/>
      <c r="M3399" s="208"/>
      <c r="N3399" s="209"/>
      <c r="O3399" s="71"/>
      <c r="P3399" s="71"/>
      <c r="Q3399" s="71"/>
      <c r="R3399" s="71"/>
      <c r="S3399" s="71"/>
      <c r="T3399" s="72"/>
      <c r="U3399" s="34"/>
      <c r="V3399" s="34"/>
      <c r="W3399" s="34"/>
      <c r="X3399" s="34"/>
      <c r="Y3399" s="34"/>
      <c r="Z3399" s="34"/>
      <c r="AA3399" s="34"/>
      <c r="AB3399" s="34"/>
      <c r="AC3399" s="34"/>
      <c r="AD3399" s="34"/>
      <c r="AE3399" s="34"/>
      <c r="AT3399" s="17" t="s">
        <v>281</v>
      </c>
      <c r="AU3399" s="17" t="s">
        <v>291</v>
      </c>
    </row>
    <row r="3400" spans="1:65" s="13" customFormat="1" ht="11.25">
      <c r="B3400" s="210"/>
      <c r="C3400" s="211"/>
      <c r="D3400" s="212" t="s">
        <v>283</v>
      </c>
      <c r="E3400" s="213" t="s">
        <v>1</v>
      </c>
      <c r="F3400" s="214" t="s">
        <v>2870</v>
      </c>
      <c r="G3400" s="211"/>
      <c r="H3400" s="213" t="s">
        <v>1</v>
      </c>
      <c r="I3400" s="215"/>
      <c r="J3400" s="211"/>
      <c r="K3400" s="211"/>
      <c r="L3400" s="216"/>
      <c r="M3400" s="217"/>
      <c r="N3400" s="218"/>
      <c r="O3400" s="218"/>
      <c r="P3400" s="218"/>
      <c r="Q3400" s="218"/>
      <c r="R3400" s="218"/>
      <c r="S3400" s="218"/>
      <c r="T3400" s="219"/>
      <c r="AT3400" s="220" t="s">
        <v>283</v>
      </c>
      <c r="AU3400" s="220" t="s">
        <v>291</v>
      </c>
      <c r="AV3400" s="13" t="s">
        <v>16</v>
      </c>
      <c r="AW3400" s="13" t="s">
        <v>32</v>
      </c>
      <c r="AX3400" s="13" t="s">
        <v>76</v>
      </c>
      <c r="AY3400" s="220" t="s">
        <v>272</v>
      </c>
    </row>
    <row r="3401" spans="1:65" s="14" customFormat="1" ht="11.25">
      <c r="B3401" s="221"/>
      <c r="C3401" s="222"/>
      <c r="D3401" s="212" t="s">
        <v>283</v>
      </c>
      <c r="E3401" s="223" t="s">
        <v>1</v>
      </c>
      <c r="F3401" s="224" t="s">
        <v>2850</v>
      </c>
      <c r="G3401" s="222"/>
      <c r="H3401" s="225">
        <v>3</v>
      </c>
      <c r="I3401" s="226"/>
      <c r="J3401" s="222"/>
      <c r="K3401" s="222"/>
      <c r="L3401" s="227"/>
      <c r="M3401" s="228"/>
      <c r="N3401" s="229"/>
      <c r="O3401" s="229"/>
      <c r="P3401" s="229"/>
      <c r="Q3401" s="229"/>
      <c r="R3401" s="229"/>
      <c r="S3401" s="229"/>
      <c r="T3401" s="230"/>
      <c r="AT3401" s="231" t="s">
        <v>283</v>
      </c>
      <c r="AU3401" s="231" t="s">
        <v>291</v>
      </c>
      <c r="AV3401" s="14" t="s">
        <v>84</v>
      </c>
      <c r="AW3401" s="14" t="s">
        <v>32</v>
      </c>
      <c r="AX3401" s="14" t="s">
        <v>76</v>
      </c>
      <c r="AY3401" s="231" t="s">
        <v>272</v>
      </c>
    </row>
    <row r="3402" spans="1:65" s="2" customFormat="1" ht="33" customHeight="1">
      <c r="A3402" s="34"/>
      <c r="B3402" s="35"/>
      <c r="C3402" s="192" t="s">
        <v>3055</v>
      </c>
      <c r="D3402" s="192" t="s">
        <v>274</v>
      </c>
      <c r="E3402" s="193" t="s">
        <v>3056</v>
      </c>
      <c r="F3402" s="194" t="s">
        <v>3057</v>
      </c>
      <c r="G3402" s="195" t="s">
        <v>185</v>
      </c>
      <c r="H3402" s="196">
        <v>19.47</v>
      </c>
      <c r="I3402" s="197"/>
      <c r="J3402" s="198">
        <f>ROUND(I3402*H3402,2)</f>
        <v>0</v>
      </c>
      <c r="K3402" s="194" t="s">
        <v>278</v>
      </c>
      <c r="L3402" s="39"/>
      <c r="M3402" s="199" t="s">
        <v>1</v>
      </c>
      <c r="N3402" s="200" t="s">
        <v>41</v>
      </c>
      <c r="O3402" s="71"/>
      <c r="P3402" s="201">
        <f>O3402*H3402</f>
        <v>0</v>
      </c>
      <c r="Q3402" s="201">
        <v>7.1000000000000002E-4</v>
      </c>
      <c r="R3402" s="201">
        <f>Q3402*H3402</f>
        <v>1.38237E-2</v>
      </c>
      <c r="S3402" s="201">
        <v>0</v>
      </c>
      <c r="T3402" s="202">
        <f>S3402*H3402</f>
        <v>0</v>
      </c>
      <c r="U3402" s="34"/>
      <c r="V3402" s="34"/>
      <c r="W3402" s="34"/>
      <c r="X3402" s="34"/>
      <c r="Y3402" s="34"/>
      <c r="Z3402" s="34"/>
      <c r="AA3402" s="34"/>
      <c r="AB3402" s="34"/>
      <c r="AC3402" s="34"/>
      <c r="AD3402" s="34"/>
      <c r="AE3402" s="34"/>
      <c r="AR3402" s="203" t="s">
        <v>279</v>
      </c>
      <c r="AT3402" s="203" t="s">
        <v>274</v>
      </c>
      <c r="AU3402" s="203" t="s">
        <v>291</v>
      </c>
      <c r="AY3402" s="17" t="s">
        <v>272</v>
      </c>
      <c r="BE3402" s="204">
        <f>IF(N3402="základní",J3402,0)</f>
        <v>0</v>
      </c>
      <c r="BF3402" s="204">
        <f>IF(N3402="snížená",J3402,0)</f>
        <v>0</v>
      </c>
      <c r="BG3402" s="204">
        <f>IF(N3402="zákl. přenesená",J3402,0)</f>
        <v>0</v>
      </c>
      <c r="BH3402" s="204">
        <f>IF(N3402="sníž. přenesená",J3402,0)</f>
        <v>0</v>
      </c>
      <c r="BI3402" s="204">
        <f>IF(N3402="nulová",J3402,0)</f>
        <v>0</v>
      </c>
      <c r="BJ3402" s="17" t="s">
        <v>16</v>
      </c>
      <c r="BK3402" s="204">
        <f>ROUND(I3402*H3402,2)</f>
        <v>0</v>
      </c>
      <c r="BL3402" s="17" t="s">
        <v>279</v>
      </c>
      <c r="BM3402" s="203" t="s">
        <v>3058</v>
      </c>
    </row>
    <row r="3403" spans="1:65" s="2" customFormat="1" ht="11.25">
      <c r="A3403" s="34"/>
      <c r="B3403" s="35"/>
      <c r="C3403" s="36"/>
      <c r="D3403" s="205" t="s">
        <v>281</v>
      </c>
      <c r="E3403" s="36"/>
      <c r="F3403" s="206" t="s">
        <v>3059</v>
      </c>
      <c r="G3403" s="36"/>
      <c r="H3403" s="36"/>
      <c r="I3403" s="207"/>
      <c r="J3403" s="36"/>
      <c r="K3403" s="36"/>
      <c r="L3403" s="39"/>
      <c r="M3403" s="208"/>
      <c r="N3403" s="209"/>
      <c r="O3403" s="71"/>
      <c r="P3403" s="71"/>
      <c r="Q3403" s="71"/>
      <c r="R3403" s="71"/>
      <c r="S3403" s="71"/>
      <c r="T3403" s="72"/>
      <c r="U3403" s="34"/>
      <c r="V3403" s="34"/>
      <c r="W3403" s="34"/>
      <c r="X3403" s="34"/>
      <c r="Y3403" s="34"/>
      <c r="Z3403" s="34"/>
      <c r="AA3403" s="34"/>
      <c r="AB3403" s="34"/>
      <c r="AC3403" s="34"/>
      <c r="AD3403" s="34"/>
      <c r="AE3403" s="34"/>
      <c r="AT3403" s="17" t="s">
        <v>281</v>
      </c>
      <c r="AU3403" s="17" t="s">
        <v>291</v>
      </c>
    </row>
    <row r="3404" spans="1:65" s="13" customFormat="1" ht="22.5">
      <c r="B3404" s="210"/>
      <c r="C3404" s="211"/>
      <c r="D3404" s="212" t="s">
        <v>283</v>
      </c>
      <c r="E3404" s="213" t="s">
        <v>1</v>
      </c>
      <c r="F3404" s="214" t="s">
        <v>1077</v>
      </c>
      <c r="G3404" s="211"/>
      <c r="H3404" s="213" t="s">
        <v>1</v>
      </c>
      <c r="I3404" s="215"/>
      <c r="J3404" s="211"/>
      <c r="K3404" s="211"/>
      <c r="L3404" s="216"/>
      <c r="M3404" s="217"/>
      <c r="N3404" s="218"/>
      <c r="O3404" s="218"/>
      <c r="P3404" s="218"/>
      <c r="Q3404" s="218"/>
      <c r="R3404" s="218"/>
      <c r="S3404" s="218"/>
      <c r="T3404" s="219"/>
      <c r="AT3404" s="220" t="s">
        <v>283</v>
      </c>
      <c r="AU3404" s="220" t="s">
        <v>291</v>
      </c>
      <c r="AV3404" s="13" t="s">
        <v>16</v>
      </c>
      <c r="AW3404" s="13" t="s">
        <v>32</v>
      </c>
      <c r="AX3404" s="13" t="s">
        <v>76</v>
      </c>
      <c r="AY3404" s="220" t="s">
        <v>272</v>
      </c>
    </row>
    <row r="3405" spans="1:65" s="13" customFormat="1" ht="11.25">
      <c r="B3405" s="210"/>
      <c r="C3405" s="211"/>
      <c r="D3405" s="212" t="s">
        <v>283</v>
      </c>
      <c r="E3405" s="213" t="s">
        <v>1</v>
      </c>
      <c r="F3405" s="214" t="s">
        <v>1039</v>
      </c>
      <c r="G3405" s="211"/>
      <c r="H3405" s="213" t="s">
        <v>1</v>
      </c>
      <c r="I3405" s="215"/>
      <c r="J3405" s="211"/>
      <c r="K3405" s="211"/>
      <c r="L3405" s="216"/>
      <c r="M3405" s="217"/>
      <c r="N3405" s="218"/>
      <c r="O3405" s="218"/>
      <c r="P3405" s="218"/>
      <c r="Q3405" s="218"/>
      <c r="R3405" s="218"/>
      <c r="S3405" s="218"/>
      <c r="T3405" s="219"/>
      <c r="AT3405" s="220" t="s">
        <v>283</v>
      </c>
      <c r="AU3405" s="220" t="s">
        <v>291</v>
      </c>
      <c r="AV3405" s="13" t="s">
        <v>16</v>
      </c>
      <c r="AW3405" s="13" t="s">
        <v>32</v>
      </c>
      <c r="AX3405" s="13" t="s">
        <v>76</v>
      </c>
      <c r="AY3405" s="220" t="s">
        <v>272</v>
      </c>
    </row>
    <row r="3406" spans="1:65" s="13" customFormat="1" ht="11.25">
      <c r="B3406" s="210"/>
      <c r="C3406" s="211"/>
      <c r="D3406" s="212" t="s">
        <v>283</v>
      </c>
      <c r="E3406" s="213" t="s">
        <v>1</v>
      </c>
      <c r="F3406" s="214" t="s">
        <v>285</v>
      </c>
      <c r="G3406" s="211"/>
      <c r="H3406" s="213" t="s">
        <v>1</v>
      </c>
      <c r="I3406" s="215"/>
      <c r="J3406" s="211"/>
      <c r="K3406" s="211"/>
      <c r="L3406" s="216"/>
      <c r="M3406" s="217"/>
      <c r="N3406" s="218"/>
      <c r="O3406" s="218"/>
      <c r="P3406" s="218"/>
      <c r="Q3406" s="218"/>
      <c r="R3406" s="218"/>
      <c r="S3406" s="218"/>
      <c r="T3406" s="219"/>
      <c r="AT3406" s="220" t="s">
        <v>283</v>
      </c>
      <c r="AU3406" s="220" t="s">
        <v>291</v>
      </c>
      <c r="AV3406" s="13" t="s">
        <v>16</v>
      </c>
      <c r="AW3406" s="13" t="s">
        <v>32</v>
      </c>
      <c r="AX3406" s="13" t="s">
        <v>76</v>
      </c>
      <c r="AY3406" s="220" t="s">
        <v>272</v>
      </c>
    </row>
    <row r="3407" spans="1:65" s="13" customFormat="1" ht="11.25">
      <c r="B3407" s="210"/>
      <c r="C3407" s="211"/>
      <c r="D3407" s="212" t="s">
        <v>283</v>
      </c>
      <c r="E3407" s="213" t="s">
        <v>1</v>
      </c>
      <c r="F3407" s="214" t="s">
        <v>831</v>
      </c>
      <c r="G3407" s="211"/>
      <c r="H3407" s="213" t="s">
        <v>1</v>
      </c>
      <c r="I3407" s="215"/>
      <c r="J3407" s="211"/>
      <c r="K3407" s="211"/>
      <c r="L3407" s="216"/>
      <c r="M3407" s="217"/>
      <c r="N3407" s="218"/>
      <c r="O3407" s="218"/>
      <c r="P3407" s="218"/>
      <c r="Q3407" s="218"/>
      <c r="R3407" s="218"/>
      <c r="S3407" s="218"/>
      <c r="T3407" s="219"/>
      <c r="AT3407" s="220" t="s">
        <v>283</v>
      </c>
      <c r="AU3407" s="220" t="s">
        <v>291</v>
      </c>
      <c r="AV3407" s="13" t="s">
        <v>16</v>
      </c>
      <c r="AW3407" s="13" t="s">
        <v>32</v>
      </c>
      <c r="AX3407" s="13" t="s">
        <v>76</v>
      </c>
      <c r="AY3407" s="220" t="s">
        <v>272</v>
      </c>
    </row>
    <row r="3408" spans="1:65" s="14" customFormat="1" ht="11.25">
      <c r="B3408" s="221"/>
      <c r="C3408" s="222"/>
      <c r="D3408" s="212" t="s">
        <v>283</v>
      </c>
      <c r="E3408" s="223" t="s">
        <v>1</v>
      </c>
      <c r="F3408" s="224" t="s">
        <v>3060</v>
      </c>
      <c r="G3408" s="222"/>
      <c r="H3408" s="225">
        <v>7.55</v>
      </c>
      <c r="I3408" s="226"/>
      <c r="J3408" s="222"/>
      <c r="K3408" s="222"/>
      <c r="L3408" s="227"/>
      <c r="M3408" s="228"/>
      <c r="N3408" s="229"/>
      <c r="O3408" s="229"/>
      <c r="P3408" s="229"/>
      <c r="Q3408" s="229"/>
      <c r="R3408" s="229"/>
      <c r="S3408" s="229"/>
      <c r="T3408" s="230"/>
      <c r="AT3408" s="231" t="s">
        <v>283</v>
      </c>
      <c r="AU3408" s="231" t="s">
        <v>291</v>
      </c>
      <c r="AV3408" s="14" t="s">
        <v>84</v>
      </c>
      <c r="AW3408" s="14" t="s">
        <v>32</v>
      </c>
      <c r="AX3408" s="14" t="s">
        <v>76</v>
      </c>
      <c r="AY3408" s="231" t="s">
        <v>272</v>
      </c>
    </row>
    <row r="3409" spans="1:65" s="13" customFormat="1" ht="11.25">
      <c r="B3409" s="210"/>
      <c r="C3409" s="211"/>
      <c r="D3409" s="212" t="s">
        <v>283</v>
      </c>
      <c r="E3409" s="213" t="s">
        <v>1</v>
      </c>
      <c r="F3409" s="214" t="s">
        <v>833</v>
      </c>
      <c r="G3409" s="211"/>
      <c r="H3409" s="213" t="s">
        <v>1</v>
      </c>
      <c r="I3409" s="215"/>
      <c r="J3409" s="211"/>
      <c r="K3409" s="211"/>
      <c r="L3409" s="216"/>
      <c r="M3409" s="217"/>
      <c r="N3409" s="218"/>
      <c r="O3409" s="218"/>
      <c r="P3409" s="218"/>
      <c r="Q3409" s="218"/>
      <c r="R3409" s="218"/>
      <c r="S3409" s="218"/>
      <c r="T3409" s="219"/>
      <c r="AT3409" s="220" t="s">
        <v>283</v>
      </c>
      <c r="AU3409" s="220" t="s">
        <v>291</v>
      </c>
      <c r="AV3409" s="13" t="s">
        <v>16</v>
      </c>
      <c r="AW3409" s="13" t="s">
        <v>32</v>
      </c>
      <c r="AX3409" s="13" t="s">
        <v>76</v>
      </c>
      <c r="AY3409" s="220" t="s">
        <v>272</v>
      </c>
    </row>
    <row r="3410" spans="1:65" s="14" customFormat="1" ht="11.25">
      <c r="B3410" s="221"/>
      <c r="C3410" s="222"/>
      <c r="D3410" s="212" t="s">
        <v>283</v>
      </c>
      <c r="E3410" s="223" t="s">
        <v>1</v>
      </c>
      <c r="F3410" s="224" t="s">
        <v>3061</v>
      </c>
      <c r="G3410" s="222"/>
      <c r="H3410" s="225">
        <v>5.32</v>
      </c>
      <c r="I3410" s="226"/>
      <c r="J3410" s="222"/>
      <c r="K3410" s="222"/>
      <c r="L3410" s="227"/>
      <c r="M3410" s="228"/>
      <c r="N3410" s="229"/>
      <c r="O3410" s="229"/>
      <c r="P3410" s="229"/>
      <c r="Q3410" s="229"/>
      <c r="R3410" s="229"/>
      <c r="S3410" s="229"/>
      <c r="T3410" s="230"/>
      <c r="AT3410" s="231" t="s">
        <v>283</v>
      </c>
      <c r="AU3410" s="231" t="s">
        <v>291</v>
      </c>
      <c r="AV3410" s="14" t="s">
        <v>84</v>
      </c>
      <c r="AW3410" s="14" t="s">
        <v>32</v>
      </c>
      <c r="AX3410" s="14" t="s">
        <v>76</v>
      </c>
      <c r="AY3410" s="231" t="s">
        <v>272</v>
      </c>
    </row>
    <row r="3411" spans="1:65" s="13" customFormat="1" ht="11.25">
      <c r="B3411" s="210"/>
      <c r="C3411" s="211"/>
      <c r="D3411" s="212" t="s">
        <v>283</v>
      </c>
      <c r="E3411" s="213" t="s">
        <v>1</v>
      </c>
      <c r="F3411" s="214" t="s">
        <v>837</v>
      </c>
      <c r="G3411" s="211"/>
      <c r="H3411" s="213" t="s">
        <v>1</v>
      </c>
      <c r="I3411" s="215"/>
      <c r="J3411" s="211"/>
      <c r="K3411" s="211"/>
      <c r="L3411" s="216"/>
      <c r="M3411" s="217"/>
      <c r="N3411" s="218"/>
      <c r="O3411" s="218"/>
      <c r="P3411" s="218"/>
      <c r="Q3411" s="218"/>
      <c r="R3411" s="218"/>
      <c r="S3411" s="218"/>
      <c r="T3411" s="219"/>
      <c r="AT3411" s="220" t="s">
        <v>283</v>
      </c>
      <c r="AU3411" s="220" t="s">
        <v>291</v>
      </c>
      <c r="AV3411" s="13" t="s">
        <v>16</v>
      </c>
      <c r="AW3411" s="13" t="s">
        <v>32</v>
      </c>
      <c r="AX3411" s="13" t="s">
        <v>76</v>
      </c>
      <c r="AY3411" s="220" t="s">
        <v>272</v>
      </c>
    </row>
    <row r="3412" spans="1:65" s="14" customFormat="1" ht="11.25">
      <c r="B3412" s="221"/>
      <c r="C3412" s="222"/>
      <c r="D3412" s="212" t="s">
        <v>283</v>
      </c>
      <c r="E3412" s="223" t="s">
        <v>1</v>
      </c>
      <c r="F3412" s="224" t="s">
        <v>3062</v>
      </c>
      <c r="G3412" s="222"/>
      <c r="H3412" s="225">
        <v>6.6</v>
      </c>
      <c r="I3412" s="226"/>
      <c r="J3412" s="222"/>
      <c r="K3412" s="222"/>
      <c r="L3412" s="227"/>
      <c r="M3412" s="228"/>
      <c r="N3412" s="229"/>
      <c r="O3412" s="229"/>
      <c r="P3412" s="229"/>
      <c r="Q3412" s="229"/>
      <c r="R3412" s="229"/>
      <c r="S3412" s="229"/>
      <c r="T3412" s="230"/>
      <c r="AT3412" s="231" t="s">
        <v>283</v>
      </c>
      <c r="AU3412" s="231" t="s">
        <v>291</v>
      </c>
      <c r="AV3412" s="14" t="s">
        <v>84</v>
      </c>
      <c r="AW3412" s="14" t="s">
        <v>32</v>
      </c>
      <c r="AX3412" s="14" t="s">
        <v>76</v>
      </c>
      <c r="AY3412" s="231" t="s">
        <v>272</v>
      </c>
    </row>
    <row r="3413" spans="1:65" s="2" customFormat="1" ht="16.5" customHeight="1">
      <c r="A3413" s="34"/>
      <c r="B3413" s="35"/>
      <c r="C3413" s="192" t="s">
        <v>3063</v>
      </c>
      <c r="D3413" s="192" t="s">
        <v>274</v>
      </c>
      <c r="E3413" s="193" t="s">
        <v>3064</v>
      </c>
      <c r="F3413" s="194" t="s">
        <v>3065</v>
      </c>
      <c r="G3413" s="195" t="s">
        <v>156</v>
      </c>
      <c r="H3413" s="196">
        <v>24.765999999999998</v>
      </c>
      <c r="I3413" s="197"/>
      <c r="J3413" s="198">
        <f>ROUND(I3413*H3413,2)</f>
        <v>0</v>
      </c>
      <c r="K3413" s="194" t="s">
        <v>1</v>
      </c>
      <c r="L3413" s="39"/>
      <c r="M3413" s="199" t="s">
        <v>1</v>
      </c>
      <c r="N3413" s="200" t="s">
        <v>41</v>
      </c>
      <c r="O3413" s="71"/>
      <c r="P3413" s="201">
        <f>O3413*H3413</f>
        <v>0</v>
      </c>
      <c r="Q3413" s="201">
        <v>0</v>
      </c>
      <c r="R3413" s="201">
        <f>Q3413*H3413</f>
        <v>0</v>
      </c>
      <c r="S3413" s="201">
        <v>4.4999999999999999E-4</v>
      </c>
      <c r="T3413" s="202">
        <f>S3413*H3413</f>
        <v>1.1144699999999999E-2</v>
      </c>
      <c r="U3413" s="34"/>
      <c r="V3413" s="34"/>
      <c r="W3413" s="34"/>
      <c r="X3413" s="34"/>
      <c r="Y3413" s="34"/>
      <c r="Z3413" s="34"/>
      <c r="AA3413" s="34"/>
      <c r="AB3413" s="34"/>
      <c r="AC3413" s="34"/>
      <c r="AD3413" s="34"/>
      <c r="AE3413" s="34"/>
      <c r="AR3413" s="203" t="s">
        <v>279</v>
      </c>
      <c r="AT3413" s="203" t="s">
        <v>274</v>
      </c>
      <c r="AU3413" s="203" t="s">
        <v>291</v>
      </c>
      <c r="AY3413" s="17" t="s">
        <v>272</v>
      </c>
      <c r="BE3413" s="204">
        <f>IF(N3413="základní",J3413,0)</f>
        <v>0</v>
      </c>
      <c r="BF3413" s="204">
        <f>IF(N3413="snížená",J3413,0)</f>
        <v>0</v>
      </c>
      <c r="BG3413" s="204">
        <f>IF(N3413="zákl. přenesená",J3413,0)</f>
        <v>0</v>
      </c>
      <c r="BH3413" s="204">
        <f>IF(N3413="sníž. přenesená",J3413,0)</f>
        <v>0</v>
      </c>
      <c r="BI3413" s="204">
        <f>IF(N3413="nulová",J3413,0)</f>
        <v>0</v>
      </c>
      <c r="BJ3413" s="17" t="s">
        <v>16</v>
      </c>
      <c r="BK3413" s="204">
        <f>ROUND(I3413*H3413,2)</f>
        <v>0</v>
      </c>
      <c r="BL3413" s="17" t="s">
        <v>279</v>
      </c>
      <c r="BM3413" s="203" t="s">
        <v>3066</v>
      </c>
    </row>
    <row r="3414" spans="1:65" s="13" customFormat="1" ht="22.5">
      <c r="B3414" s="210"/>
      <c r="C3414" s="211"/>
      <c r="D3414" s="212" t="s">
        <v>283</v>
      </c>
      <c r="E3414" s="213" t="s">
        <v>1</v>
      </c>
      <c r="F3414" s="214" t="s">
        <v>2750</v>
      </c>
      <c r="G3414" s="211"/>
      <c r="H3414" s="213" t="s">
        <v>1</v>
      </c>
      <c r="I3414" s="215"/>
      <c r="J3414" s="211"/>
      <c r="K3414" s="211"/>
      <c r="L3414" s="216"/>
      <c r="M3414" s="217"/>
      <c r="N3414" s="218"/>
      <c r="O3414" s="218"/>
      <c r="P3414" s="218"/>
      <c r="Q3414" s="218"/>
      <c r="R3414" s="218"/>
      <c r="S3414" s="218"/>
      <c r="T3414" s="219"/>
      <c r="AT3414" s="220" t="s">
        <v>283</v>
      </c>
      <c r="AU3414" s="220" t="s">
        <v>291</v>
      </c>
      <c r="AV3414" s="13" t="s">
        <v>16</v>
      </c>
      <c r="AW3414" s="13" t="s">
        <v>32</v>
      </c>
      <c r="AX3414" s="13" t="s">
        <v>76</v>
      </c>
      <c r="AY3414" s="220" t="s">
        <v>272</v>
      </c>
    </row>
    <row r="3415" spans="1:65" s="13" customFormat="1" ht="11.25">
      <c r="B3415" s="210"/>
      <c r="C3415" s="211"/>
      <c r="D3415" s="212" t="s">
        <v>283</v>
      </c>
      <c r="E3415" s="213" t="s">
        <v>1</v>
      </c>
      <c r="F3415" s="214" t="s">
        <v>285</v>
      </c>
      <c r="G3415" s="211"/>
      <c r="H3415" s="213" t="s">
        <v>1</v>
      </c>
      <c r="I3415" s="215"/>
      <c r="J3415" s="211"/>
      <c r="K3415" s="211"/>
      <c r="L3415" s="216"/>
      <c r="M3415" s="217"/>
      <c r="N3415" s="218"/>
      <c r="O3415" s="218"/>
      <c r="P3415" s="218"/>
      <c r="Q3415" s="218"/>
      <c r="R3415" s="218"/>
      <c r="S3415" s="218"/>
      <c r="T3415" s="219"/>
      <c r="AT3415" s="220" t="s">
        <v>283</v>
      </c>
      <c r="AU3415" s="220" t="s">
        <v>291</v>
      </c>
      <c r="AV3415" s="13" t="s">
        <v>16</v>
      </c>
      <c r="AW3415" s="13" t="s">
        <v>32</v>
      </c>
      <c r="AX3415" s="13" t="s">
        <v>76</v>
      </c>
      <c r="AY3415" s="220" t="s">
        <v>272</v>
      </c>
    </row>
    <row r="3416" spans="1:65" s="13" customFormat="1" ht="11.25">
      <c r="B3416" s="210"/>
      <c r="C3416" s="211"/>
      <c r="D3416" s="212" t="s">
        <v>283</v>
      </c>
      <c r="E3416" s="213" t="s">
        <v>1</v>
      </c>
      <c r="F3416" s="214" t="s">
        <v>831</v>
      </c>
      <c r="G3416" s="211"/>
      <c r="H3416" s="213" t="s">
        <v>1</v>
      </c>
      <c r="I3416" s="215"/>
      <c r="J3416" s="211"/>
      <c r="K3416" s="211"/>
      <c r="L3416" s="216"/>
      <c r="M3416" s="217"/>
      <c r="N3416" s="218"/>
      <c r="O3416" s="218"/>
      <c r="P3416" s="218"/>
      <c r="Q3416" s="218"/>
      <c r="R3416" s="218"/>
      <c r="S3416" s="218"/>
      <c r="T3416" s="219"/>
      <c r="AT3416" s="220" t="s">
        <v>283</v>
      </c>
      <c r="AU3416" s="220" t="s">
        <v>291</v>
      </c>
      <c r="AV3416" s="13" t="s">
        <v>16</v>
      </c>
      <c r="AW3416" s="13" t="s">
        <v>32</v>
      </c>
      <c r="AX3416" s="13" t="s">
        <v>76</v>
      </c>
      <c r="AY3416" s="220" t="s">
        <v>272</v>
      </c>
    </row>
    <row r="3417" spans="1:65" s="14" customFormat="1" ht="11.25">
      <c r="B3417" s="221"/>
      <c r="C3417" s="222"/>
      <c r="D3417" s="212" t="s">
        <v>283</v>
      </c>
      <c r="E3417" s="223" t="s">
        <v>1</v>
      </c>
      <c r="F3417" s="224" t="s">
        <v>2779</v>
      </c>
      <c r="G3417" s="222"/>
      <c r="H3417" s="225">
        <v>24.765999999999998</v>
      </c>
      <c r="I3417" s="226"/>
      <c r="J3417" s="222"/>
      <c r="K3417" s="222"/>
      <c r="L3417" s="227"/>
      <c r="M3417" s="228"/>
      <c r="N3417" s="229"/>
      <c r="O3417" s="229"/>
      <c r="P3417" s="229"/>
      <c r="Q3417" s="229"/>
      <c r="R3417" s="229"/>
      <c r="S3417" s="229"/>
      <c r="T3417" s="230"/>
      <c r="AT3417" s="231" t="s">
        <v>283</v>
      </c>
      <c r="AU3417" s="231" t="s">
        <v>291</v>
      </c>
      <c r="AV3417" s="14" t="s">
        <v>84</v>
      </c>
      <c r="AW3417" s="14" t="s">
        <v>32</v>
      </c>
      <c r="AX3417" s="14" t="s">
        <v>76</v>
      </c>
      <c r="AY3417" s="231" t="s">
        <v>272</v>
      </c>
    </row>
    <row r="3418" spans="1:65" s="2" customFormat="1" ht="33" customHeight="1">
      <c r="A3418" s="34"/>
      <c r="B3418" s="35"/>
      <c r="C3418" s="192" t="s">
        <v>3067</v>
      </c>
      <c r="D3418" s="192" t="s">
        <v>274</v>
      </c>
      <c r="E3418" s="193" t="s">
        <v>3068</v>
      </c>
      <c r="F3418" s="194" t="s">
        <v>3069</v>
      </c>
      <c r="G3418" s="195" t="s">
        <v>380</v>
      </c>
      <c r="H3418" s="196">
        <v>88.835999999999999</v>
      </c>
      <c r="I3418" s="197"/>
      <c r="J3418" s="198">
        <f>ROUND(I3418*H3418,2)</f>
        <v>0</v>
      </c>
      <c r="K3418" s="194" t="s">
        <v>278</v>
      </c>
      <c r="L3418" s="39"/>
      <c r="M3418" s="199" t="s">
        <v>1</v>
      </c>
      <c r="N3418" s="200" t="s">
        <v>41</v>
      </c>
      <c r="O3418" s="71"/>
      <c r="P3418" s="201">
        <f>O3418*H3418</f>
        <v>0</v>
      </c>
      <c r="Q3418" s="201">
        <v>0</v>
      </c>
      <c r="R3418" s="201">
        <f>Q3418*H3418</f>
        <v>0</v>
      </c>
      <c r="S3418" s="201">
        <v>0</v>
      </c>
      <c r="T3418" s="202">
        <f>S3418*H3418</f>
        <v>0</v>
      </c>
      <c r="U3418" s="34"/>
      <c r="V3418" s="34"/>
      <c r="W3418" s="34"/>
      <c r="X3418" s="34"/>
      <c r="Y3418" s="34"/>
      <c r="Z3418" s="34"/>
      <c r="AA3418" s="34"/>
      <c r="AB3418" s="34"/>
      <c r="AC3418" s="34"/>
      <c r="AD3418" s="34"/>
      <c r="AE3418" s="34"/>
      <c r="AR3418" s="203" t="s">
        <v>279</v>
      </c>
      <c r="AT3418" s="203" t="s">
        <v>274</v>
      </c>
      <c r="AU3418" s="203" t="s">
        <v>291</v>
      </c>
      <c r="AY3418" s="17" t="s">
        <v>272</v>
      </c>
      <c r="BE3418" s="204">
        <f>IF(N3418="základní",J3418,0)</f>
        <v>0</v>
      </c>
      <c r="BF3418" s="204">
        <f>IF(N3418="snížená",J3418,0)</f>
        <v>0</v>
      </c>
      <c r="BG3418" s="204">
        <f>IF(N3418="zákl. přenesená",J3418,0)</f>
        <v>0</v>
      </c>
      <c r="BH3418" s="204">
        <f>IF(N3418="sníž. přenesená",J3418,0)</f>
        <v>0</v>
      </c>
      <c r="BI3418" s="204">
        <f>IF(N3418="nulová",J3418,0)</f>
        <v>0</v>
      </c>
      <c r="BJ3418" s="17" t="s">
        <v>16</v>
      </c>
      <c r="BK3418" s="204">
        <f>ROUND(I3418*H3418,2)</f>
        <v>0</v>
      </c>
      <c r="BL3418" s="17" t="s">
        <v>279</v>
      </c>
      <c r="BM3418" s="203" t="s">
        <v>3070</v>
      </c>
    </row>
    <row r="3419" spans="1:65" s="2" customFormat="1" ht="11.25">
      <c r="A3419" s="34"/>
      <c r="B3419" s="35"/>
      <c r="C3419" s="36"/>
      <c r="D3419" s="205" t="s">
        <v>281</v>
      </c>
      <c r="E3419" s="36"/>
      <c r="F3419" s="206" t="s">
        <v>3071</v>
      </c>
      <c r="G3419" s="36"/>
      <c r="H3419" s="36"/>
      <c r="I3419" s="207"/>
      <c r="J3419" s="36"/>
      <c r="K3419" s="36"/>
      <c r="L3419" s="39"/>
      <c r="M3419" s="208"/>
      <c r="N3419" s="209"/>
      <c r="O3419" s="71"/>
      <c r="P3419" s="71"/>
      <c r="Q3419" s="71"/>
      <c r="R3419" s="71"/>
      <c r="S3419" s="71"/>
      <c r="T3419" s="72"/>
      <c r="U3419" s="34"/>
      <c r="V3419" s="34"/>
      <c r="W3419" s="34"/>
      <c r="X3419" s="34"/>
      <c r="Y3419" s="34"/>
      <c r="Z3419" s="34"/>
      <c r="AA3419" s="34"/>
      <c r="AB3419" s="34"/>
      <c r="AC3419" s="34"/>
      <c r="AD3419" s="34"/>
      <c r="AE3419" s="34"/>
      <c r="AT3419" s="17" t="s">
        <v>281</v>
      </c>
      <c r="AU3419" s="17" t="s">
        <v>291</v>
      </c>
    </row>
    <row r="3420" spans="1:65" s="2" customFormat="1" ht="44.25" customHeight="1">
      <c r="A3420" s="34"/>
      <c r="B3420" s="35"/>
      <c r="C3420" s="192" t="s">
        <v>3072</v>
      </c>
      <c r="D3420" s="192" t="s">
        <v>274</v>
      </c>
      <c r="E3420" s="193" t="s">
        <v>3073</v>
      </c>
      <c r="F3420" s="194" t="s">
        <v>3074</v>
      </c>
      <c r="G3420" s="195" t="s">
        <v>380</v>
      </c>
      <c r="H3420" s="196">
        <v>116.176</v>
      </c>
      <c r="I3420" s="197"/>
      <c r="J3420" s="198">
        <f>ROUND(I3420*H3420,2)</f>
        <v>0</v>
      </c>
      <c r="K3420" s="194" t="s">
        <v>278</v>
      </c>
      <c r="L3420" s="39"/>
      <c r="M3420" s="199" t="s">
        <v>1</v>
      </c>
      <c r="N3420" s="200" t="s">
        <v>41</v>
      </c>
      <c r="O3420" s="71"/>
      <c r="P3420" s="201">
        <f>O3420*H3420</f>
        <v>0</v>
      </c>
      <c r="Q3420" s="201">
        <v>0</v>
      </c>
      <c r="R3420" s="201">
        <f>Q3420*H3420</f>
        <v>0</v>
      </c>
      <c r="S3420" s="201">
        <v>0</v>
      </c>
      <c r="T3420" s="202">
        <f>S3420*H3420</f>
        <v>0</v>
      </c>
      <c r="U3420" s="34"/>
      <c r="V3420" s="34"/>
      <c r="W3420" s="34"/>
      <c r="X3420" s="34"/>
      <c r="Y3420" s="34"/>
      <c r="Z3420" s="34"/>
      <c r="AA3420" s="34"/>
      <c r="AB3420" s="34"/>
      <c r="AC3420" s="34"/>
      <c r="AD3420" s="34"/>
      <c r="AE3420" s="34"/>
      <c r="AR3420" s="203" t="s">
        <v>279</v>
      </c>
      <c r="AT3420" s="203" t="s">
        <v>274</v>
      </c>
      <c r="AU3420" s="203" t="s">
        <v>291</v>
      </c>
      <c r="AY3420" s="17" t="s">
        <v>272</v>
      </c>
      <c r="BE3420" s="204">
        <f>IF(N3420="základní",J3420,0)</f>
        <v>0</v>
      </c>
      <c r="BF3420" s="204">
        <f>IF(N3420="snížená",J3420,0)</f>
        <v>0</v>
      </c>
      <c r="BG3420" s="204">
        <f>IF(N3420="zákl. přenesená",J3420,0)</f>
        <v>0</v>
      </c>
      <c r="BH3420" s="204">
        <f>IF(N3420="sníž. přenesená",J3420,0)</f>
        <v>0</v>
      </c>
      <c r="BI3420" s="204">
        <f>IF(N3420="nulová",J3420,0)</f>
        <v>0</v>
      </c>
      <c r="BJ3420" s="17" t="s">
        <v>16</v>
      </c>
      <c r="BK3420" s="204">
        <f>ROUND(I3420*H3420,2)</f>
        <v>0</v>
      </c>
      <c r="BL3420" s="17" t="s">
        <v>279</v>
      </c>
      <c r="BM3420" s="203" t="s">
        <v>3075</v>
      </c>
    </row>
    <row r="3421" spans="1:65" s="2" customFormat="1" ht="11.25">
      <c r="A3421" s="34"/>
      <c r="B3421" s="35"/>
      <c r="C3421" s="36"/>
      <c r="D3421" s="205" t="s">
        <v>281</v>
      </c>
      <c r="E3421" s="36"/>
      <c r="F3421" s="206" t="s">
        <v>3076</v>
      </c>
      <c r="G3421" s="36"/>
      <c r="H3421" s="36"/>
      <c r="I3421" s="207"/>
      <c r="J3421" s="36"/>
      <c r="K3421" s="36"/>
      <c r="L3421" s="39"/>
      <c r="M3421" s="208"/>
      <c r="N3421" s="209"/>
      <c r="O3421" s="71"/>
      <c r="P3421" s="71"/>
      <c r="Q3421" s="71"/>
      <c r="R3421" s="71"/>
      <c r="S3421" s="71"/>
      <c r="T3421" s="72"/>
      <c r="U3421" s="34"/>
      <c r="V3421" s="34"/>
      <c r="W3421" s="34"/>
      <c r="X3421" s="34"/>
      <c r="Y3421" s="34"/>
      <c r="Z3421" s="34"/>
      <c r="AA3421" s="34"/>
      <c r="AB3421" s="34"/>
      <c r="AC3421" s="34"/>
      <c r="AD3421" s="34"/>
      <c r="AE3421" s="34"/>
      <c r="AT3421" s="17" t="s">
        <v>281</v>
      </c>
      <c r="AU3421" s="17" t="s">
        <v>291</v>
      </c>
    </row>
    <row r="3422" spans="1:65" s="2" customFormat="1" ht="21.75" customHeight="1">
      <c r="A3422" s="34"/>
      <c r="B3422" s="35"/>
      <c r="C3422" s="192" t="s">
        <v>3077</v>
      </c>
      <c r="D3422" s="192" t="s">
        <v>274</v>
      </c>
      <c r="E3422" s="193" t="s">
        <v>3078</v>
      </c>
      <c r="F3422" s="194" t="s">
        <v>3079</v>
      </c>
      <c r="G3422" s="195" t="s">
        <v>380</v>
      </c>
      <c r="H3422" s="196">
        <v>88.835999999999999</v>
      </c>
      <c r="I3422" s="197"/>
      <c r="J3422" s="198">
        <f>ROUND(I3422*H3422,2)</f>
        <v>0</v>
      </c>
      <c r="K3422" s="194" t="s">
        <v>1</v>
      </c>
      <c r="L3422" s="39"/>
      <c r="M3422" s="199" t="s">
        <v>1</v>
      </c>
      <c r="N3422" s="200" t="s">
        <v>41</v>
      </c>
      <c r="O3422" s="71"/>
      <c r="P3422" s="201">
        <f>O3422*H3422</f>
        <v>0</v>
      </c>
      <c r="Q3422" s="201">
        <v>0</v>
      </c>
      <c r="R3422" s="201">
        <f>Q3422*H3422</f>
        <v>0</v>
      </c>
      <c r="S3422" s="201">
        <v>0</v>
      </c>
      <c r="T3422" s="202">
        <f>S3422*H3422</f>
        <v>0</v>
      </c>
      <c r="U3422" s="34"/>
      <c r="V3422" s="34"/>
      <c r="W3422" s="34"/>
      <c r="X3422" s="34"/>
      <c r="Y3422" s="34"/>
      <c r="Z3422" s="34"/>
      <c r="AA3422" s="34"/>
      <c r="AB3422" s="34"/>
      <c r="AC3422" s="34"/>
      <c r="AD3422" s="34"/>
      <c r="AE3422" s="34"/>
      <c r="AR3422" s="203" t="s">
        <v>279</v>
      </c>
      <c r="AT3422" s="203" t="s">
        <v>274</v>
      </c>
      <c r="AU3422" s="203" t="s">
        <v>291</v>
      </c>
      <c r="AY3422" s="17" t="s">
        <v>272</v>
      </c>
      <c r="BE3422" s="204">
        <f>IF(N3422="základní",J3422,0)</f>
        <v>0</v>
      </c>
      <c r="BF3422" s="204">
        <f>IF(N3422="snížená",J3422,0)</f>
        <v>0</v>
      </c>
      <c r="BG3422" s="204">
        <f>IF(N3422="zákl. přenesená",J3422,0)</f>
        <v>0</v>
      </c>
      <c r="BH3422" s="204">
        <f>IF(N3422="sníž. přenesená",J3422,0)</f>
        <v>0</v>
      </c>
      <c r="BI3422" s="204">
        <f>IF(N3422="nulová",J3422,0)</f>
        <v>0</v>
      </c>
      <c r="BJ3422" s="17" t="s">
        <v>16</v>
      </c>
      <c r="BK3422" s="204">
        <f>ROUND(I3422*H3422,2)</f>
        <v>0</v>
      </c>
      <c r="BL3422" s="17" t="s">
        <v>279</v>
      </c>
      <c r="BM3422" s="203" t="s">
        <v>3080</v>
      </c>
    </row>
    <row r="3423" spans="1:65" s="2" customFormat="1" ht="16.5" customHeight="1">
      <c r="A3423" s="34"/>
      <c r="B3423" s="35"/>
      <c r="C3423" s="192" t="s">
        <v>3081</v>
      </c>
      <c r="D3423" s="192" t="s">
        <v>274</v>
      </c>
      <c r="E3423" s="193" t="s">
        <v>3082</v>
      </c>
      <c r="F3423" s="194" t="s">
        <v>3083</v>
      </c>
      <c r="G3423" s="195" t="s">
        <v>380</v>
      </c>
      <c r="H3423" s="196">
        <v>88.835999999999999</v>
      </c>
      <c r="I3423" s="197"/>
      <c r="J3423" s="198">
        <f>ROUND(I3423*H3423,2)</f>
        <v>0</v>
      </c>
      <c r="K3423" s="194" t="s">
        <v>1</v>
      </c>
      <c r="L3423" s="39"/>
      <c r="M3423" s="199" t="s">
        <v>1</v>
      </c>
      <c r="N3423" s="200" t="s">
        <v>41</v>
      </c>
      <c r="O3423" s="71"/>
      <c r="P3423" s="201">
        <f>O3423*H3423</f>
        <v>0</v>
      </c>
      <c r="Q3423" s="201">
        <v>0</v>
      </c>
      <c r="R3423" s="201">
        <f>Q3423*H3423</f>
        <v>0</v>
      </c>
      <c r="S3423" s="201">
        <v>0</v>
      </c>
      <c r="T3423" s="202">
        <f>S3423*H3423</f>
        <v>0</v>
      </c>
      <c r="U3423" s="34"/>
      <c r="V3423" s="34"/>
      <c r="W3423" s="34"/>
      <c r="X3423" s="34"/>
      <c r="Y3423" s="34"/>
      <c r="Z3423" s="34"/>
      <c r="AA3423" s="34"/>
      <c r="AB3423" s="34"/>
      <c r="AC3423" s="34"/>
      <c r="AD3423" s="34"/>
      <c r="AE3423" s="34"/>
      <c r="AR3423" s="203" t="s">
        <v>279</v>
      </c>
      <c r="AT3423" s="203" t="s">
        <v>274</v>
      </c>
      <c r="AU3423" s="203" t="s">
        <v>291</v>
      </c>
      <c r="AY3423" s="17" t="s">
        <v>272</v>
      </c>
      <c r="BE3423" s="204">
        <f>IF(N3423="základní",J3423,0)</f>
        <v>0</v>
      </c>
      <c r="BF3423" s="204">
        <f>IF(N3423="snížená",J3423,0)</f>
        <v>0</v>
      </c>
      <c r="BG3423" s="204">
        <f>IF(N3423="zákl. přenesená",J3423,0)</f>
        <v>0</v>
      </c>
      <c r="BH3423" s="204">
        <f>IF(N3423="sníž. přenesená",J3423,0)</f>
        <v>0</v>
      </c>
      <c r="BI3423" s="204">
        <f>IF(N3423="nulová",J3423,0)</f>
        <v>0</v>
      </c>
      <c r="BJ3423" s="17" t="s">
        <v>16</v>
      </c>
      <c r="BK3423" s="204">
        <f>ROUND(I3423*H3423,2)</f>
        <v>0</v>
      </c>
      <c r="BL3423" s="17" t="s">
        <v>279</v>
      </c>
      <c r="BM3423" s="203" t="s">
        <v>3084</v>
      </c>
    </row>
    <row r="3424" spans="1:65" s="2" customFormat="1" ht="16.5" customHeight="1">
      <c r="A3424" s="34"/>
      <c r="B3424" s="35"/>
      <c r="C3424" s="192" t="s">
        <v>3085</v>
      </c>
      <c r="D3424" s="192" t="s">
        <v>274</v>
      </c>
      <c r="E3424" s="193" t="s">
        <v>3086</v>
      </c>
      <c r="F3424" s="194" t="s">
        <v>3087</v>
      </c>
      <c r="G3424" s="195" t="s">
        <v>2594</v>
      </c>
      <c r="H3424" s="196">
        <v>30</v>
      </c>
      <c r="I3424" s="197"/>
      <c r="J3424" s="198">
        <f>ROUND(I3424*H3424,2)</f>
        <v>0</v>
      </c>
      <c r="K3424" s="194" t="s">
        <v>1</v>
      </c>
      <c r="L3424" s="39"/>
      <c r="M3424" s="199" t="s">
        <v>1</v>
      </c>
      <c r="N3424" s="200" t="s">
        <v>41</v>
      </c>
      <c r="O3424" s="71"/>
      <c r="P3424" s="201">
        <f>O3424*H3424</f>
        <v>0</v>
      </c>
      <c r="Q3424" s="201">
        <v>0</v>
      </c>
      <c r="R3424" s="201">
        <f>Q3424*H3424</f>
        <v>0</v>
      </c>
      <c r="S3424" s="201">
        <v>0</v>
      </c>
      <c r="T3424" s="202">
        <f>S3424*H3424</f>
        <v>0</v>
      </c>
      <c r="U3424" s="34"/>
      <c r="V3424" s="34"/>
      <c r="W3424" s="34"/>
      <c r="X3424" s="34"/>
      <c r="Y3424" s="34"/>
      <c r="Z3424" s="34"/>
      <c r="AA3424" s="34"/>
      <c r="AB3424" s="34"/>
      <c r="AC3424" s="34"/>
      <c r="AD3424" s="34"/>
      <c r="AE3424" s="34"/>
      <c r="AR3424" s="203" t="s">
        <v>279</v>
      </c>
      <c r="AT3424" s="203" t="s">
        <v>274</v>
      </c>
      <c r="AU3424" s="203" t="s">
        <v>291</v>
      </c>
      <c r="AY3424" s="17" t="s">
        <v>272</v>
      </c>
      <c r="BE3424" s="204">
        <f>IF(N3424="základní",J3424,0)</f>
        <v>0</v>
      </c>
      <c r="BF3424" s="204">
        <f>IF(N3424="snížená",J3424,0)</f>
        <v>0</v>
      </c>
      <c r="BG3424" s="204">
        <f>IF(N3424="zákl. přenesená",J3424,0)</f>
        <v>0</v>
      </c>
      <c r="BH3424" s="204">
        <f>IF(N3424="sníž. přenesená",J3424,0)</f>
        <v>0</v>
      </c>
      <c r="BI3424" s="204">
        <f>IF(N3424="nulová",J3424,0)</f>
        <v>0</v>
      </c>
      <c r="BJ3424" s="17" t="s">
        <v>16</v>
      </c>
      <c r="BK3424" s="204">
        <f>ROUND(I3424*H3424,2)</f>
        <v>0</v>
      </c>
      <c r="BL3424" s="17" t="s">
        <v>279</v>
      </c>
      <c r="BM3424" s="203" t="s">
        <v>3088</v>
      </c>
    </row>
    <row r="3425" spans="1:65" s="13" customFormat="1" ht="22.5">
      <c r="B3425" s="210"/>
      <c r="C3425" s="211"/>
      <c r="D3425" s="212" t="s">
        <v>283</v>
      </c>
      <c r="E3425" s="213" t="s">
        <v>1</v>
      </c>
      <c r="F3425" s="214" t="s">
        <v>3089</v>
      </c>
      <c r="G3425" s="211"/>
      <c r="H3425" s="213" t="s">
        <v>1</v>
      </c>
      <c r="I3425" s="215"/>
      <c r="J3425" s="211"/>
      <c r="K3425" s="211"/>
      <c r="L3425" s="216"/>
      <c r="M3425" s="217"/>
      <c r="N3425" s="218"/>
      <c r="O3425" s="218"/>
      <c r="P3425" s="218"/>
      <c r="Q3425" s="218"/>
      <c r="R3425" s="218"/>
      <c r="S3425" s="218"/>
      <c r="T3425" s="219"/>
      <c r="AT3425" s="220" t="s">
        <v>283</v>
      </c>
      <c r="AU3425" s="220" t="s">
        <v>291</v>
      </c>
      <c r="AV3425" s="13" t="s">
        <v>16</v>
      </c>
      <c r="AW3425" s="13" t="s">
        <v>32</v>
      </c>
      <c r="AX3425" s="13" t="s">
        <v>76</v>
      </c>
      <c r="AY3425" s="220" t="s">
        <v>272</v>
      </c>
    </row>
    <row r="3426" spans="1:65" s="13" customFormat="1" ht="11.25">
      <c r="B3426" s="210"/>
      <c r="C3426" s="211"/>
      <c r="D3426" s="212" t="s">
        <v>283</v>
      </c>
      <c r="E3426" s="213" t="s">
        <v>1</v>
      </c>
      <c r="F3426" s="214" t="s">
        <v>285</v>
      </c>
      <c r="G3426" s="211"/>
      <c r="H3426" s="213" t="s">
        <v>1</v>
      </c>
      <c r="I3426" s="215"/>
      <c r="J3426" s="211"/>
      <c r="K3426" s="211"/>
      <c r="L3426" s="216"/>
      <c r="M3426" s="217"/>
      <c r="N3426" s="218"/>
      <c r="O3426" s="218"/>
      <c r="P3426" s="218"/>
      <c r="Q3426" s="218"/>
      <c r="R3426" s="218"/>
      <c r="S3426" s="218"/>
      <c r="T3426" s="219"/>
      <c r="AT3426" s="220" t="s">
        <v>283</v>
      </c>
      <c r="AU3426" s="220" t="s">
        <v>291</v>
      </c>
      <c r="AV3426" s="13" t="s">
        <v>16</v>
      </c>
      <c r="AW3426" s="13" t="s">
        <v>32</v>
      </c>
      <c r="AX3426" s="13" t="s">
        <v>76</v>
      </c>
      <c r="AY3426" s="220" t="s">
        <v>272</v>
      </c>
    </row>
    <row r="3427" spans="1:65" s="14" customFormat="1" ht="11.25">
      <c r="B3427" s="221"/>
      <c r="C3427" s="222"/>
      <c r="D3427" s="212" t="s">
        <v>283</v>
      </c>
      <c r="E3427" s="223" t="s">
        <v>1</v>
      </c>
      <c r="F3427" s="224" t="s">
        <v>3090</v>
      </c>
      <c r="G3427" s="222"/>
      <c r="H3427" s="225">
        <v>30</v>
      </c>
      <c r="I3427" s="226"/>
      <c r="J3427" s="222"/>
      <c r="K3427" s="222"/>
      <c r="L3427" s="227"/>
      <c r="M3427" s="228"/>
      <c r="N3427" s="229"/>
      <c r="O3427" s="229"/>
      <c r="P3427" s="229"/>
      <c r="Q3427" s="229"/>
      <c r="R3427" s="229"/>
      <c r="S3427" s="229"/>
      <c r="T3427" s="230"/>
      <c r="AT3427" s="231" t="s">
        <v>283</v>
      </c>
      <c r="AU3427" s="231" t="s">
        <v>291</v>
      </c>
      <c r="AV3427" s="14" t="s">
        <v>84</v>
      </c>
      <c r="AW3427" s="14" t="s">
        <v>32</v>
      </c>
      <c r="AX3427" s="14" t="s">
        <v>76</v>
      </c>
      <c r="AY3427" s="231" t="s">
        <v>272</v>
      </c>
    </row>
    <row r="3428" spans="1:65" s="12" customFormat="1" ht="20.85" customHeight="1">
      <c r="B3428" s="176"/>
      <c r="C3428" s="177"/>
      <c r="D3428" s="178" t="s">
        <v>75</v>
      </c>
      <c r="E3428" s="190" t="s">
        <v>1082</v>
      </c>
      <c r="F3428" s="190" t="s">
        <v>3091</v>
      </c>
      <c r="G3428" s="177"/>
      <c r="H3428" s="177"/>
      <c r="I3428" s="180"/>
      <c r="J3428" s="191">
        <f>BK3428</f>
        <v>0</v>
      </c>
      <c r="K3428" s="177"/>
      <c r="L3428" s="182"/>
      <c r="M3428" s="183"/>
      <c r="N3428" s="184"/>
      <c r="O3428" s="184"/>
      <c r="P3428" s="185">
        <f>SUM(P3429:P3430)</f>
        <v>0</v>
      </c>
      <c r="Q3428" s="184"/>
      <c r="R3428" s="185">
        <f>SUM(R3429:R3430)</f>
        <v>0</v>
      </c>
      <c r="S3428" s="184"/>
      <c r="T3428" s="186">
        <f>SUM(T3429:T3430)</f>
        <v>0</v>
      </c>
      <c r="AR3428" s="187" t="s">
        <v>16</v>
      </c>
      <c r="AT3428" s="188" t="s">
        <v>75</v>
      </c>
      <c r="AU3428" s="188" t="s">
        <v>84</v>
      </c>
      <c r="AY3428" s="187" t="s">
        <v>272</v>
      </c>
      <c r="BK3428" s="189">
        <f>SUM(BK3429:BK3430)</f>
        <v>0</v>
      </c>
    </row>
    <row r="3429" spans="1:65" s="2" customFormat="1" ht="24.2" customHeight="1">
      <c r="A3429" s="34"/>
      <c r="B3429" s="35"/>
      <c r="C3429" s="192" t="s">
        <v>3092</v>
      </c>
      <c r="D3429" s="192" t="s">
        <v>274</v>
      </c>
      <c r="E3429" s="193" t="s">
        <v>3093</v>
      </c>
      <c r="F3429" s="194" t="s">
        <v>3094</v>
      </c>
      <c r="G3429" s="195" t="s">
        <v>380</v>
      </c>
      <c r="H3429" s="196">
        <v>3503.9279999999999</v>
      </c>
      <c r="I3429" s="197"/>
      <c r="J3429" s="198">
        <f>ROUND(I3429*H3429,2)</f>
        <v>0</v>
      </c>
      <c r="K3429" s="194" t="s">
        <v>278</v>
      </c>
      <c r="L3429" s="39"/>
      <c r="M3429" s="199" t="s">
        <v>1</v>
      </c>
      <c r="N3429" s="200" t="s">
        <v>41</v>
      </c>
      <c r="O3429" s="71"/>
      <c r="P3429" s="201">
        <f>O3429*H3429</f>
        <v>0</v>
      </c>
      <c r="Q3429" s="201">
        <v>0</v>
      </c>
      <c r="R3429" s="201">
        <f>Q3429*H3429</f>
        <v>0</v>
      </c>
      <c r="S3429" s="201">
        <v>0</v>
      </c>
      <c r="T3429" s="202">
        <f>S3429*H3429</f>
        <v>0</v>
      </c>
      <c r="U3429" s="34"/>
      <c r="V3429" s="34"/>
      <c r="W3429" s="34"/>
      <c r="X3429" s="34"/>
      <c r="Y3429" s="34"/>
      <c r="Z3429" s="34"/>
      <c r="AA3429" s="34"/>
      <c r="AB3429" s="34"/>
      <c r="AC3429" s="34"/>
      <c r="AD3429" s="34"/>
      <c r="AE3429" s="34"/>
      <c r="AR3429" s="203" t="s">
        <v>279</v>
      </c>
      <c r="AT3429" s="203" t="s">
        <v>274</v>
      </c>
      <c r="AU3429" s="203" t="s">
        <v>291</v>
      </c>
      <c r="AY3429" s="17" t="s">
        <v>272</v>
      </c>
      <c r="BE3429" s="204">
        <f>IF(N3429="základní",J3429,0)</f>
        <v>0</v>
      </c>
      <c r="BF3429" s="204">
        <f>IF(N3429="snížená",J3429,0)</f>
        <v>0</v>
      </c>
      <c r="BG3429" s="204">
        <f>IF(N3429="zákl. přenesená",J3429,0)</f>
        <v>0</v>
      </c>
      <c r="BH3429" s="204">
        <f>IF(N3429="sníž. přenesená",J3429,0)</f>
        <v>0</v>
      </c>
      <c r="BI3429" s="204">
        <f>IF(N3429="nulová",J3429,0)</f>
        <v>0</v>
      </c>
      <c r="BJ3429" s="17" t="s">
        <v>16</v>
      </c>
      <c r="BK3429" s="204">
        <f>ROUND(I3429*H3429,2)</f>
        <v>0</v>
      </c>
      <c r="BL3429" s="17" t="s">
        <v>279</v>
      </c>
      <c r="BM3429" s="203" t="s">
        <v>3095</v>
      </c>
    </row>
    <row r="3430" spans="1:65" s="2" customFormat="1" ht="11.25">
      <c r="A3430" s="34"/>
      <c r="B3430" s="35"/>
      <c r="C3430" s="36"/>
      <c r="D3430" s="205" t="s">
        <v>281</v>
      </c>
      <c r="E3430" s="36"/>
      <c r="F3430" s="206" t="s">
        <v>3096</v>
      </c>
      <c r="G3430" s="36"/>
      <c r="H3430" s="36"/>
      <c r="I3430" s="207"/>
      <c r="J3430" s="36"/>
      <c r="K3430" s="36"/>
      <c r="L3430" s="39"/>
      <c r="M3430" s="208"/>
      <c r="N3430" s="209"/>
      <c r="O3430" s="71"/>
      <c r="P3430" s="71"/>
      <c r="Q3430" s="71"/>
      <c r="R3430" s="71"/>
      <c r="S3430" s="71"/>
      <c r="T3430" s="72"/>
      <c r="U3430" s="34"/>
      <c r="V3430" s="34"/>
      <c r="W3430" s="34"/>
      <c r="X3430" s="34"/>
      <c r="Y3430" s="34"/>
      <c r="Z3430" s="34"/>
      <c r="AA3430" s="34"/>
      <c r="AB3430" s="34"/>
      <c r="AC3430" s="34"/>
      <c r="AD3430" s="34"/>
      <c r="AE3430" s="34"/>
      <c r="AT3430" s="17" t="s">
        <v>281</v>
      </c>
      <c r="AU3430" s="17" t="s">
        <v>291</v>
      </c>
    </row>
    <row r="3431" spans="1:65" s="12" customFormat="1" ht="25.9" customHeight="1">
      <c r="B3431" s="176"/>
      <c r="C3431" s="177"/>
      <c r="D3431" s="178" t="s">
        <v>75</v>
      </c>
      <c r="E3431" s="179" t="s">
        <v>3097</v>
      </c>
      <c r="F3431" s="179" t="s">
        <v>3098</v>
      </c>
      <c r="G3431" s="177"/>
      <c r="H3431" s="177"/>
      <c r="I3431" s="180"/>
      <c r="J3431" s="181">
        <f>BK3431</f>
        <v>0</v>
      </c>
      <c r="K3431" s="177"/>
      <c r="L3431" s="182"/>
      <c r="M3431" s="183"/>
      <c r="N3431" s="184"/>
      <c r="O3431" s="184"/>
      <c r="P3431" s="185">
        <f>P3432+P3646+P3853+P4452+P4477+P4514+P4917+P4948+P5005+P5305+P6361+P6466+P6914+P7171+P7413+P7475</f>
        <v>0</v>
      </c>
      <c r="Q3431" s="184"/>
      <c r="R3431" s="185">
        <f>R3432+R3646+R3853+R4452+R4477+R4514+R4917+R4948+R5005+R5305+R6361+R6466+R6914+R7171+R7413+R7475</f>
        <v>114.76153836</v>
      </c>
      <c r="S3431" s="184"/>
      <c r="T3431" s="186">
        <f>T3432+T3646+T3853+T4452+T4477+T4514+T4917+T4948+T5005+T5305+T6361+T6466+T6914+T7171+T7413+T7475</f>
        <v>2.9221747500000004</v>
      </c>
      <c r="AR3431" s="187" t="s">
        <v>16</v>
      </c>
      <c r="AT3431" s="188" t="s">
        <v>75</v>
      </c>
      <c r="AU3431" s="188" t="s">
        <v>76</v>
      </c>
      <c r="AY3431" s="187" t="s">
        <v>272</v>
      </c>
      <c r="BK3431" s="189">
        <f>BK3432+BK3646+BK3853+BK4452+BK4477+BK4514+BK4917+BK4948+BK5005+BK5305+BK6361+BK6466+BK6914+BK7171+BK7413+BK7475</f>
        <v>0</v>
      </c>
    </row>
    <row r="3432" spans="1:65" s="12" customFormat="1" ht="22.9" customHeight="1">
      <c r="B3432" s="176"/>
      <c r="C3432" s="177"/>
      <c r="D3432" s="178" t="s">
        <v>75</v>
      </c>
      <c r="E3432" s="190" t="s">
        <v>3099</v>
      </c>
      <c r="F3432" s="190" t="s">
        <v>3100</v>
      </c>
      <c r="G3432" s="177"/>
      <c r="H3432" s="177"/>
      <c r="I3432" s="180"/>
      <c r="J3432" s="191">
        <f>BK3432</f>
        <v>0</v>
      </c>
      <c r="K3432" s="177"/>
      <c r="L3432" s="182"/>
      <c r="M3432" s="183"/>
      <c r="N3432" s="184"/>
      <c r="O3432" s="184"/>
      <c r="P3432" s="185">
        <f>SUM(P3433:P3645)</f>
        <v>0</v>
      </c>
      <c r="Q3432" s="184"/>
      <c r="R3432" s="185">
        <f>SUM(R3433:R3645)</f>
        <v>3.8599566200000002</v>
      </c>
      <c r="S3432" s="184"/>
      <c r="T3432" s="186">
        <f>SUM(T3433:T3645)</f>
        <v>0</v>
      </c>
      <c r="AR3432" s="187" t="s">
        <v>84</v>
      </c>
      <c r="AT3432" s="188" t="s">
        <v>75</v>
      </c>
      <c r="AU3432" s="188" t="s">
        <v>16</v>
      </c>
      <c r="AY3432" s="187" t="s">
        <v>272</v>
      </c>
      <c r="BK3432" s="189">
        <f>SUM(BK3433:BK3645)</f>
        <v>0</v>
      </c>
    </row>
    <row r="3433" spans="1:65" s="2" customFormat="1" ht="24.2" customHeight="1">
      <c r="A3433" s="34"/>
      <c r="B3433" s="35"/>
      <c r="C3433" s="192" t="s">
        <v>3101</v>
      </c>
      <c r="D3433" s="192" t="s">
        <v>274</v>
      </c>
      <c r="E3433" s="193" t="s">
        <v>3102</v>
      </c>
      <c r="F3433" s="194" t="s">
        <v>3103</v>
      </c>
      <c r="G3433" s="195" t="s">
        <v>156</v>
      </c>
      <c r="H3433" s="196">
        <v>89.6</v>
      </c>
      <c r="I3433" s="197"/>
      <c r="J3433" s="198">
        <f>ROUND(I3433*H3433,2)</f>
        <v>0</v>
      </c>
      <c r="K3433" s="194" t="s">
        <v>278</v>
      </c>
      <c r="L3433" s="39"/>
      <c r="M3433" s="199" t="s">
        <v>1</v>
      </c>
      <c r="N3433" s="200" t="s">
        <v>41</v>
      </c>
      <c r="O3433" s="71"/>
      <c r="P3433" s="201">
        <f>O3433*H3433</f>
        <v>0</v>
      </c>
      <c r="Q3433" s="201">
        <v>3.0000000000000001E-5</v>
      </c>
      <c r="R3433" s="201">
        <f>Q3433*H3433</f>
        <v>2.6879999999999999E-3</v>
      </c>
      <c r="S3433" s="201">
        <v>0</v>
      </c>
      <c r="T3433" s="202">
        <f>S3433*H3433</f>
        <v>0</v>
      </c>
      <c r="U3433" s="34"/>
      <c r="V3433" s="34"/>
      <c r="W3433" s="34"/>
      <c r="X3433" s="34"/>
      <c r="Y3433" s="34"/>
      <c r="Z3433" s="34"/>
      <c r="AA3433" s="34"/>
      <c r="AB3433" s="34"/>
      <c r="AC3433" s="34"/>
      <c r="AD3433" s="34"/>
      <c r="AE3433" s="34"/>
      <c r="AR3433" s="203" t="s">
        <v>358</v>
      </c>
      <c r="AT3433" s="203" t="s">
        <v>274</v>
      </c>
      <c r="AU3433" s="203" t="s">
        <v>84</v>
      </c>
      <c r="AY3433" s="17" t="s">
        <v>272</v>
      </c>
      <c r="BE3433" s="204">
        <f>IF(N3433="základní",J3433,0)</f>
        <v>0</v>
      </c>
      <c r="BF3433" s="204">
        <f>IF(N3433="snížená",J3433,0)</f>
        <v>0</v>
      </c>
      <c r="BG3433" s="204">
        <f>IF(N3433="zákl. přenesená",J3433,0)</f>
        <v>0</v>
      </c>
      <c r="BH3433" s="204">
        <f>IF(N3433="sníž. přenesená",J3433,0)</f>
        <v>0</v>
      </c>
      <c r="BI3433" s="204">
        <f>IF(N3433="nulová",J3433,0)</f>
        <v>0</v>
      </c>
      <c r="BJ3433" s="17" t="s">
        <v>16</v>
      </c>
      <c r="BK3433" s="204">
        <f>ROUND(I3433*H3433,2)</f>
        <v>0</v>
      </c>
      <c r="BL3433" s="17" t="s">
        <v>358</v>
      </c>
      <c r="BM3433" s="203" t="s">
        <v>3104</v>
      </c>
    </row>
    <row r="3434" spans="1:65" s="2" customFormat="1" ht="11.25">
      <c r="A3434" s="34"/>
      <c r="B3434" s="35"/>
      <c r="C3434" s="36"/>
      <c r="D3434" s="205" t="s">
        <v>281</v>
      </c>
      <c r="E3434" s="36"/>
      <c r="F3434" s="206" t="s">
        <v>3105</v>
      </c>
      <c r="G3434" s="36"/>
      <c r="H3434" s="36"/>
      <c r="I3434" s="207"/>
      <c r="J3434" s="36"/>
      <c r="K3434" s="36"/>
      <c r="L3434" s="39"/>
      <c r="M3434" s="208"/>
      <c r="N3434" s="209"/>
      <c r="O3434" s="71"/>
      <c r="P3434" s="71"/>
      <c r="Q3434" s="71"/>
      <c r="R3434" s="71"/>
      <c r="S3434" s="71"/>
      <c r="T3434" s="72"/>
      <c r="U3434" s="34"/>
      <c r="V3434" s="34"/>
      <c r="W3434" s="34"/>
      <c r="X3434" s="34"/>
      <c r="Y3434" s="34"/>
      <c r="Z3434" s="34"/>
      <c r="AA3434" s="34"/>
      <c r="AB3434" s="34"/>
      <c r="AC3434" s="34"/>
      <c r="AD3434" s="34"/>
      <c r="AE3434" s="34"/>
      <c r="AT3434" s="17" t="s">
        <v>281</v>
      </c>
      <c r="AU3434" s="17" t="s">
        <v>84</v>
      </c>
    </row>
    <row r="3435" spans="1:65" s="13" customFormat="1" ht="22.5">
      <c r="B3435" s="210"/>
      <c r="C3435" s="211"/>
      <c r="D3435" s="212" t="s">
        <v>283</v>
      </c>
      <c r="E3435" s="213" t="s">
        <v>1</v>
      </c>
      <c r="F3435" s="214" t="s">
        <v>2479</v>
      </c>
      <c r="G3435" s="211"/>
      <c r="H3435" s="213" t="s">
        <v>1</v>
      </c>
      <c r="I3435" s="215"/>
      <c r="J3435" s="211"/>
      <c r="K3435" s="211"/>
      <c r="L3435" s="216"/>
      <c r="M3435" s="217"/>
      <c r="N3435" s="218"/>
      <c r="O3435" s="218"/>
      <c r="P3435" s="218"/>
      <c r="Q3435" s="218"/>
      <c r="R3435" s="218"/>
      <c r="S3435" s="218"/>
      <c r="T3435" s="219"/>
      <c r="AT3435" s="220" t="s">
        <v>283</v>
      </c>
      <c r="AU3435" s="220" t="s">
        <v>84</v>
      </c>
      <c r="AV3435" s="13" t="s">
        <v>16</v>
      </c>
      <c r="AW3435" s="13" t="s">
        <v>32</v>
      </c>
      <c r="AX3435" s="13" t="s">
        <v>76</v>
      </c>
      <c r="AY3435" s="220" t="s">
        <v>272</v>
      </c>
    </row>
    <row r="3436" spans="1:65" s="13" customFormat="1" ht="11.25">
      <c r="B3436" s="210"/>
      <c r="C3436" s="211"/>
      <c r="D3436" s="212" t="s">
        <v>283</v>
      </c>
      <c r="E3436" s="213" t="s">
        <v>1</v>
      </c>
      <c r="F3436" s="214" t="s">
        <v>285</v>
      </c>
      <c r="G3436" s="211"/>
      <c r="H3436" s="213" t="s">
        <v>1</v>
      </c>
      <c r="I3436" s="215"/>
      <c r="J3436" s="211"/>
      <c r="K3436" s="211"/>
      <c r="L3436" s="216"/>
      <c r="M3436" s="217"/>
      <c r="N3436" s="218"/>
      <c r="O3436" s="218"/>
      <c r="P3436" s="218"/>
      <c r="Q3436" s="218"/>
      <c r="R3436" s="218"/>
      <c r="S3436" s="218"/>
      <c r="T3436" s="219"/>
      <c r="AT3436" s="220" t="s">
        <v>283</v>
      </c>
      <c r="AU3436" s="220" t="s">
        <v>84</v>
      </c>
      <c r="AV3436" s="13" t="s">
        <v>16</v>
      </c>
      <c r="AW3436" s="13" t="s">
        <v>32</v>
      </c>
      <c r="AX3436" s="13" t="s">
        <v>76</v>
      </c>
      <c r="AY3436" s="220" t="s">
        <v>272</v>
      </c>
    </row>
    <row r="3437" spans="1:65" s="13" customFormat="1" ht="11.25">
      <c r="B3437" s="210"/>
      <c r="C3437" s="211"/>
      <c r="D3437" s="212" t="s">
        <v>283</v>
      </c>
      <c r="E3437" s="213" t="s">
        <v>1</v>
      </c>
      <c r="F3437" s="214" t="s">
        <v>1402</v>
      </c>
      <c r="G3437" s="211"/>
      <c r="H3437" s="213" t="s">
        <v>1</v>
      </c>
      <c r="I3437" s="215"/>
      <c r="J3437" s="211"/>
      <c r="K3437" s="211"/>
      <c r="L3437" s="216"/>
      <c r="M3437" s="217"/>
      <c r="N3437" s="218"/>
      <c r="O3437" s="218"/>
      <c r="P3437" s="218"/>
      <c r="Q3437" s="218"/>
      <c r="R3437" s="218"/>
      <c r="S3437" s="218"/>
      <c r="T3437" s="219"/>
      <c r="AT3437" s="220" t="s">
        <v>283</v>
      </c>
      <c r="AU3437" s="220" t="s">
        <v>84</v>
      </c>
      <c r="AV3437" s="13" t="s">
        <v>16</v>
      </c>
      <c r="AW3437" s="13" t="s">
        <v>32</v>
      </c>
      <c r="AX3437" s="13" t="s">
        <v>76</v>
      </c>
      <c r="AY3437" s="220" t="s">
        <v>272</v>
      </c>
    </row>
    <row r="3438" spans="1:65" s="14" customFormat="1" ht="11.25">
      <c r="B3438" s="221"/>
      <c r="C3438" s="222"/>
      <c r="D3438" s="212" t="s">
        <v>283</v>
      </c>
      <c r="E3438" s="223" t="s">
        <v>1</v>
      </c>
      <c r="F3438" s="224" t="s">
        <v>3106</v>
      </c>
      <c r="G3438" s="222"/>
      <c r="H3438" s="225">
        <v>89.6</v>
      </c>
      <c r="I3438" s="226"/>
      <c r="J3438" s="222"/>
      <c r="K3438" s="222"/>
      <c r="L3438" s="227"/>
      <c r="M3438" s="228"/>
      <c r="N3438" s="229"/>
      <c r="O3438" s="229"/>
      <c r="P3438" s="229"/>
      <c r="Q3438" s="229"/>
      <c r="R3438" s="229"/>
      <c r="S3438" s="229"/>
      <c r="T3438" s="230"/>
      <c r="AT3438" s="231" t="s">
        <v>283</v>
      </c>
      <c r="AU3438" s="231" t="s">
        <v>84</v>
      </c>
      <c r="AV3438" s="14" t="s">
        <v>84</v>
      </c>
      <c r="AW3438" s="14" t="s">
        <v>32</v>
      </c>
      <c r="AX3438" s="14" t="s">
        <v>76</v>
      </c>
      <c r="AY3438" s="231" t="s">
        <v>272</v>
      </c>
    </row>
    <row r="3439" spans="1:65" s="2" customFormat="1" ht="16.5" customHeight="1">
      <c r="A3439" s="34"/>
      <c r="B3439" s="35"/>
      <c r="C3439" s="232" t="s">
        <v>3107</v>
      </c>
      <c r="D3439" s="232" t="s">
        <v>394</v>
      </c>
      <c r="E3439" s="233" t="s">
        <v>3108</v>
      </c>
      <c r="F3439" s="234" t="s">
        <v>3109</v>
      </c>
      <c r="G3439" s="235" t="s">
        <v>380</v>
      </c>
      <c r="H3439" s="236">
        <v>0.13400000000000001</v>
      </c>
      <c r="I3439" s="237"/>
      <c r="J3439" s="238">
        <f>ROUND(I3439*H3439,2)</f>
        <v>0</v>
      </c>
      <c r="K3439" s="234" t="s">
        <v>278</v>
      </c>
      <c r="L3439" s="239"/>
      <c r="M3439" s="240" t="s">
        <v>1</v>
      </c>
      <c r="N3439" s="241" t="s">
        <v>41</v>
      </c>
      <c r="O3439" s="71"/>
      <c r="P3439" s="201">
        <f>O3439*H3439</f>
        <v>0</v>
      </c>
      <c r="Q3439" s="201">
        <v>1</v>
      </c>
      <c r="R3439" s="201">
        <f>Q3439*H3439</f>
        <v>0.13400000000000001</v>
      </c>
      <c r="S3439" s="201">
        <v>0</v>
      </c>
      <c r="T3439" s="202">
        <f>S3439*H3439</f>
        <v>0</v>
      </c>
      <c r="U3439" s="34"/>
      <c r="V3439" s="34"/>
      <c r="W3439" s="34"/>
      <c r="X3439" s="34"/>
      <c r="Y3439" s="34"/>
      <c r="Z3439" s="34"/>
      <c r="AA3439" s="34"/>
      <c r="AB3439" s="34"/>
      <c r="AC3439" s="34"/>
      <c r="AD3439" s="34"/>
      <c r="AE3439" s="34"/>
      <c r="AR3439" s="203" t="s">
        <v>483</v>
      </c>
      <c r="AT3439" s="203" t="s">
        <v>394</v>
      </c>
      <c r="AU3439" s="203" t="s">
        <v>84</v>
      </c>
      <c r="AY3439" s="17" t="s">
        <v>272</v>
      </c>
      <c r="BE3439" s="204">
        <f>IF(N3439="základní",J3439,0)</f>
        <v>0</v>
      </c>
      <c r="BF3439" s="204">
        <f>IF(N3439="snížená",J3439,0)</f>
        <v>0</v>
      </c>
      <c r="BG3439" s="204">
        <f>IF(N3439="zákl. přenesená",J3439,0)</f>
        <v>0</v>
      </c>
      <c r="BH3439" s="204">
        <f>IF(N3439="sníž. přenesená",J3439,0)</f>
        <v>0</v>
      </c>
      <c r="BI3439" s="204">
        <f>IF(N3439="nulová",J3439,0)</f>
        <v>0</v>
      </c>
      <c r="BJ3439" s="17" t="s">
        <v>16</v>
      </c>
      <c r="BK3439" s="204">
        <f>ROUND(I3439*H3439,2)</f>
        <v>0</v>
      </c>
      <c r="BL3439" s="17" t="s">
        <v>358</v>
      </c>
      <c r="BM3439" s="203" t="s">
        <v>3110</v>
      </c>
    </row>
    <row r="3440" spans="1:65" s="14" customFormat="1" ht="11.25">
      <c r="B3440" s="221"/>
      <c r="C3440" s="222"/>
      <c r="D3440" s="212" t="s">
        <v>283</v>
      </c>
      <c r="E3440" s="222"/>
      <c r="F3440" s="224" t="s">
        <v>3111</v>
      </c>
      <c r="G3440" s="222"/>
      <c r="H3440" s="225">
        <v>0.13400000000000001</v>
      </c>
      <c r="I3440" s="226"/>
      <c r="J3440" s="222"/>
      <c r="K3440" s="222"/>
      <c r="L3440" s="227"/>
      <c r="M3440" s="228"/>
      <c r="N3440" s="229"/>
      <c r="O3440" s="229"/>
      <c r="P3440" s="229"/>
      <c r="Q3440" s="229"/>
      <c r="R3440" s="229"/>
      <c r="S3440" s="229"/>
      <c r="T3440" s="230"/>
      <c r="AT3440" s="231" t="s">
        <v>283</v>
      </c>
      <c r="AU3440" s="231" t="s">
        <v>84</v>
      </c>
      <c r="AV3440" s="14" t="s">
        <v>84</v>
      </c>
      <c r="AW3440" s="14" t="s">
        <v>4</v>
      </c>
      <c r="AX3440" s="14" t="s">
        <v>16</v>
      </c>
      <c r="AY3440" s="231" t="s">
        <v>272</v>
      </c>
    </row>
    <row r="3441" spans="1:65" s="2" customFormat="1" ht="24.2" customHeight="1">
      <c r="A3441" s="34"/>
      <c r="B3441" s="35"/>
      <c r="C3441" s="192" t="s">
        <v>3112</v>
      </c>
      <c r="D3441" s="192" t="s">
        <v>274</v>
      </c>
      <c r="E3441" s="193" t="s">
        <v>3113</v>
      </c>
      <c r="F3441" s="194" t="s">
        <v>3114</v>
      </c>
      <c r="G3441" s="195" t="s">
        <v>156</v>
      </c>
      <c r="H3441" s="196">
        <v>671.96500000000003</v>
      </c>
      <c r="I3441" s="197"/>
      <c r="J3441" s="198">
        <f>ROUND(I3441*H3441,2)</f>
        <v>0</v>
      </c>
      <c r="K3441" s="194" t="s">
        <v>278</v>
      </c>
      <c r="L3441" s="39"/>
      <c r="M3441" s="199" t="s">
        <v>1</v>
      </c>
      <c r="N3441" s="200" t="s">
        <v>41</v>
      </c>
      <c r="O3441" s="71"/>
      <c r="P3441" s="201">
        <f>O3441*H3441</f>
        <v>0</v>
      </c>
      <c r="Q3441" s="201">
        <v>0</v>
      </c>
      <c r="R3441" s="201">
        <f>Q3441*H3441</f>
        <v>0</v>
      </c>
      <c r="S3441" s="201">
        <v>0</v>
      </c>
      <c r="T3441" s="202">
        <f>S3441*H3441</f>
        <v>0</v>
      </c>
      <c r="U3441" s="34"/>
      <c r="V3441" s="34"/>
      <c r="W3441" s="34"/>
      <c r="X3441" s="34"/>
      <c r="Y3441" s="34"/>
      <c r="Z3441" s="34"/>
      <c r="AA3441" s="34"/>
      <c r="AB3441" s="34"/>
      <c r="AC3441" s="34"/>
      <c r="AD3441" s="34"/>
      <c r="AE3441" s="34"/>
      <c r="AR3441" s="203" t="s">
        <v>358</v>
      </c>
      <c r="AT3441" s="203" t="s">
        <v>274</v>
      </c>
      <c r="AU3441" s="203" t="s">
        <v>84</v>
      </c>
      <c r="AY3441" s="17" t="s">
        <v>272</v>
      </c>
      <c r="BE3441" s="204">
        <f>IF(N3441="základní",J3441,0)</f>
        <v>0</v>
      </c>
      <c r="BF3441" s="204">
        <f>IF(N3441="snížená",J3441,0)</f>
        <v>0</v>
      </c>
      <c r="BG3441" s="204">
        <f>IF(N3441="zákl. přenesená",J3441,0)</f>
        <v>0</v>
      </c>
      <c r="BH3441" s="204">
        <f>IF(N3441="sníž. přenesená",J3441,0)</f>
        <v>0</v>
      </c>
      <c r="BI3441" s="204">
        <f>IF(N3441="nulová",J3441,0)</f>
        <v>0</v>
      </c>
      <c r="BJ3441" s="17" t="s">
        <v>16</v>
      </c>
      <c r="BK3441" s="204">
        <f>ROUND(I3441*H3441,2)</f>
        <v>0</v>
      </c>
      <c r="BL3441" s="17" t="s">
        <v>358</v>
      </c>
      <c r="BM3441" s="203" t="s">
        <v>3115</v>
      </c>
    </row>
    <row r="3442" spans="1:65" s="2" customFormat="1" ht="11.25">
      <c r="A3442" s="34"/>
      <c r="B3442" s="35"/>
      <c r="C3442" s="36"/>
      <c r="D3442" s="205" t="s">
        <v>281</v>
      </c>
      <c r="E3442" s="36"/>
      <c r="F3442" s="206" t="s">
        <v>3116</v>
      </c>
      <c r="G3442" s="36"/>
      <c r="H3442" s="36"/>
      <c r="I3442" s="207"/>
      <c r="J3442" s="36"/>
      <c r="K3442" s="36"/>
      <c r="L3442" s="39"/>
      <c r="M3442" s="208"/>
      <c r="N3442" s="209"/>
      <c r="O3442" s="71"/>
      <c r="P3442" s="71"/>
      <c r="Q3442" s="71"/>
      <c r="R3442" s="71"/>
      <c r="S3442" s="71"/>
      <c r="T3442" s="72"/>
      <c r="U3442" s="34"/>
      <c r="V3442" s="34"/>
      <c r="W3442" s="34"/>
      <c r="X3442" s="34"/>
      <c r="Y3442" s="34"/>
      <c r="Z3442" s="34"/>
      <c r="AA3442" s="34"/>
      <c r="AB3442" s="34"/>
      <c r="AC3442" s="34"/>
      <c r="AD3442" s="34"/>
      <c r="AE3442" s="34"/>
      <c r="AT3442" s="17" t="s">
        <v>281</v>
      </c>
      <c r="AU3442" s="17" t="s">
        <v>84</v>
      </c>
    </row>
    <row r="3443" spans="1:65" s="13" customFormat="1" ht="22.5">
      <c r="B3443" s="210"/>
      <c r="C3443" s="211"/>
      <c r="D3443" s="212" t="s">
        <v>283</v>
      </c>
      <c r="E3443" s="213" t="s">
        <v>1</v>
      </c>
      <c r="F3443" s="214" t="s">
        <v>589</v>
      </c>
      <c r="G3443" s="211"/>
      <c r="H3443" s="213" t="s">
        <v>1</v>
      </c>
      <c r="I3443" s="215"/>
      <c r="J3443" s="211"/>
      <c r="K3443" s="211"/>
      <c r="L3443" s="216"/>
      <c r="M3443" s="217"/>
      <c r="N3443" s="218"/>
      <c r="O3443" s="218"/>
      <c r="P3443" s="218"/>
      <c r="Q3443" s="218"/>
      <c r="R3443" s="218"/>
      <c r="S3443" s="218"/>
      <c r="T3443" s="219"/>
      <c r="AT3443" s="220" t="s">
        <v>283</v>
      </c>
      <c r="AU3443" s="220" t="s">
        <v>84</v>
      </c>
      <c r="AV3443" s="13" t="s">
        <v>16</v>
      </c>
      <c r="AW3443" s="13" t="s">
        <v>32</v>
      </c>
      <c r="AX3443" s="13" t="s">
        <v>76</v>
      </c>
      <c r="AY3443" s="220" t="s">
        <v>272</v>
      </c>
    </row>
    <row r="3444" spans="1:65" s="13" customFormat="1" ht="11.25">
      <c r="B3444" s="210"/>
      <c r="C3444" s="211"/>
      <c r="D3444" s="212" t="s">
        <v>283</v>
      </c>
      <c r="E3444" s="213" t="s">
        <v>1</v>
      </c>
      <c r="F3444" s="214" t="s">
        <v>285</v>
      </c>
      <c r="G3444" s="211"/>
      <c r="H3444" s="213" t="s">
        <v>1</v>
      </c>
      <c r="I3444" s="215"/>
      <c r="J3444" s="211"/>
      <c r="K3444" s="211"/>
      <c r="L3444" s="216"/>
      <c r="M3444" s="217"/>
      <c r="N3444" s="218"/>
      <c r="O3444" s="218"/>
      <c r="P3444" s="218"/>
      <c r="Q3444" s="218"/>
      <c r="R3444" s="218"/>
      <c r="S3444" s="218"/>
      <c r="T3444" s="219"/>
      <c r="AT3444" s="220" t="s">
        <v>283</v>
      </c>
      <c r="AU3444" s="220" t="s">
        <v>84</v>
      </c>
      <c r="AV3444" s="13" t="s">
        <v>16</v>
      </c>
      <c r="AW3444" s="13" t="s">
        <v>32</v>
      </c>
      <c r="AX3444" s="13" t="s">
        <v>76</v>
      </c>
      <c r="AY3444" s="220" t="s">
        <v>272</v>
      </c>
    </row>
    <row r="3445" spans="1:65" s="13" customFormat="1" ht="11.25">
      <c r="B3445" s="210"/>
      <c r="C3445" s="211"/>
      <c r="D3445" s="212" t="s">
        <v>283</v>
      </c>
      <c r="E3445" s="213" t="s">
        <v>1</v>
      </c>
      <c r="F3445" s="214" t="s">
        <v>590</v>
      </c>
      <c r="G3445" s="211"/>
      <c r="H3445" s="213" t="s">
        <v>1</v>
      </c>
      <c r="I3445" s="215"/>
      <c r="J3445" s="211"/>
      <c r="K3445" s="211"/>
      <c r="L3445" s="216"/>
      <c r="M3445" s="217"/>
      <c r="N3445" s="218"/>
      <c r="O3445" s="218"/>
      <c r="P3445" s="218"/>
      <c r="Q3445" s="218"/>
      <c r="R3445" s="218"/>
      <c r="S3445" s="218"/>
      <c r="T3445" s="219"/>
      <c r="AT3445" s="220" t="s">
        <v>283</v>
      </c>
      <c r="AU3445" s="220" t="s">
        <v>84</v>
      </c>
      <c r="AV3445" s="13" t="s">
        <v>16</v>
      </c>
      <c r="AW3445" s="13" t="s">
        <v>32</v>
      </c>
      <c r="AX3445" s="13" t="s">
        <v>76</v>
      </c>
      <c r="AY3445" s="220" t="s">
        <v>272</v>
      </c>
    </row>
    <row r="3446" spans="1:65" s="14" customFormat="1" ht="11.25">
      <c r="B3446" s="221"/>
      <c r="C3446" s="222"/>
      <c r="D3446" s="212" t="s">
        <v>283</v>
      </c>
      <c r="E3446" s="223" t="s">
        <v>1</v>
      </c>
      <c r="F3446" s="224" t="s">
        <v>3117</v>
      </c>
      <c r="G3446" s="222"/>
      <c r="H3446" s="225">
        <v>557.80600000000004</v>
      </c>
      <c r="I3446" s="226"/>
      <c r="J3446" s="222"/>
      <c r="K3446" s="222"/>
      <c r="L3446" s="227"/>
      <c r="M3446" s="228"/>
      <c r="N3446" s="229"/>
      <c r="O3446" s="229"/>
      <c r="P3446" s="229"/>
      <c r="Q3446" s="229"/>
      <c r="R3446" s="229"/>
      <c r="S3446" s="229"/>
      <c r="T3446" s="230"/>
      <c r="AT3446" s="231" t="s">
        <v>283</v>
      </c>
      <c r="AU3446" s="231" t="s">
        <v>84</v>
      </c>
      <c r="AV3446" s="14" t="s">
        <v>84</v>
      </c>
      <c r="AW3446" s="14" t="s">
        <v>32</v>
      </c>
      <c r="AX3446" s="14" t="s">
        <v>76</v>
      </c>
      <c r="AY3446" s="231" t="s">
        <v>272</v>
      </c>
    </row>
    <row r="3447" spans="1:65" s="13" customFormat="1" ht="11.25">
      <c r="B3447" s="210"/>
      <c r="C3447" s="211"/>
      <c r="D3447" s="212" t="s">
        <v>283</v>
      </c>
      <c r="E3447" s="213" t="s">
        <v>1</v>
      </c>
      <c r="F3447" s="214" t="s">
        <v>1402</v>
      </c>
      <c r="G3447" s="211"/>
      <c r="H3447" s="213" t="s">
        <v>1</v>
      </c>
      <c r="I3447" s="215"/>
      <c r="J3447" s="211"/>
      <c r="K3447" s="211"/>
      <c r="L3447" s="216"/>
      <c r="M3447" s="217"/>
      <c r="N3447" s="218"/>
      <c r="O3447" s="218"/>
      <c r="P3447" s="218"/>
      <c r="Q3447" s="218"/>
      <c r="R3447" s="218"/>
      <c r="S3447" s="218"/>
      <c r="T3447" s="219"/>
      <c r="AT3447" s="220" t="s">
        <v>283</v>
      </c>
      <c r="AU3447" s="220" t="s">
        <v>84</v>
      </c>
      <c r="AV3447" s="13" t="s">
        <v>16</v>
      </c>
      <c r="AW3447" s="13" t="s">
        <v>32</v>
      </c>
      <c r="AX3447" s="13" t="s">
        <v>76</v>
      </c>
      <c r="AY3447" s="220" t="s">
        <v>272</v>
      </c>
    </row>
    <row r="3448" spans="1:65" s="14" customFormat="1" ht="11.25">
      <c r="B3448" s="221"/>
      <c r="C3448" s="222"/>
      <c r="D3448" s="212" t="s">
        <v>283</v>
      </c>
      <c r="E3448" s="223" t="s">
        <v>1</v>
      </c>
      <c r="F3448" s="224" t="s">
        <v>3118</v>
      </c>
      <c r="G3448" s="222"/>
      <c r="H3448" s="225">
        <v>98.56</v>
      </c>
      <c r="I3448" s="226"/>
      <c r="J3448" s="222"/>
      <c r="K3448" s="222"/>
      <c r="L3448" s="227"/>
      <c r="M3448" s="228"/>
      <c r="N3448" s="229"/>
      <c r="O3448" s="229"/>
      <c r="P3448" s="229"/>
      <c r="Q3448" s="229"/>
      <c r="R3448" s="229"/>
      <c r="S3448" s="229"/>
      <c r="T3448" s="230"/>
      <c r="AT3448" s="231" t="s">
        <v>283</v>
      </c>
      <c r="AU3448" s="231" t="s">
        <v>84</v>
      </c>
      <c r="AV3448" s="14" t="s">
        <v>84</v>
      </c>
      <c r="AW3448" s="14" t="s">
        <v>32</v>
      </c>
      <c r="AX3448" s="14" t="s">
        <v>76</v>
      </c>
      <c r="AY3448" s="231" t="s">
        <v>272</v>
      </c>
    </row>
    <row r="3449" spans="1:65" s="13" customFormat="1" ht="11.25">
      <c r="B3449" s="210"/>
      <c r="C3449" s="211"/>
      <c r="D3449" s="212" t="s">
        <v>283</v>
      </c>
      <c r="E3449" s="213" t="s">
        <v>1</v>
      </c>
      <c r="F3449" s="214" t="s">
        <v>3119</v>
      </c>
      <c r="G3449" s="211"/>
      <c r="H3449" s="213" t="s">
        <v>1</v>
      </c>
      <c r="I3449" s="215"/>
      <c r="J3449" s="211"/>
      <c r="K3449" s="211"/>
      <c r="L3449" s="216"/>
      <c r="M3449" s="217"/>
      <c r="N3449" s="218"/>
      <c r="O3449" s="218"/>
      <c r="P3449" s="218"/>
      <c r="Q3449" s="218"/>
      <c r="R3449" s="218"/>
      <c r="S3449" s="218"/>
      <c r="T3449" s="219"/>
      <c r="AT3449" s="220" t="s">
        <v>283</v>
      </c>
      <c r="AU3449" s="220" t="s">
        <v>84</v>
      </c>
      <c r="AV3449" s="13" t="s">
        <v>16</v>
      </c>
      <c r="AW3449" s="13" t="s">
        <v>32</v>
      </c>
      <c r="AX3449" s="13" t="s">
        <v>76</v>
      </c>
      <c r="AY3449" s="220" t="s">
        <v>272</v>
      </c>
    </row>
    <row r="3450" spans="1:65" s="14" customFormat="1" ht="11.25">
      <c r="B3450" s="221"/>
      <c r="C3450" s="222"/>
      <c r="D3450" s="212" t="s">
        <v>283</v>
      </c>
      <c r="E3450" s="223" t="s">
        <v>1</v>
      </c>
      <c r="F3450" s="224" t="s">
        <v>3120</v>
      </c>
      <c r="G3450" s="222"/>
      <c r="H3450" s="225">
        <v>14.398999999999999</v>
      </c>
      <c r="I3450" s="226"/>
      <c r="J3450" s="222"/>
      <c r="K3450" s="222"/>
      <c r="L3450" s="227"/>
      <c r="M3450" s="228"/>
      <c r="N3450" s="229"/>
      <c r="O3450" s="229"/>
      <c r="P3450" s="229"/>
      <c r="Q3450" s="229"/>
      <c r="R3450" s="229"/>
      <c r="S3450" s="229"/>
      <c r="T3450" s="230"/>
      <c r="AT3450" s="231" t="s">
        <v>283</v>
      </c>
      <c r="AU3450" s="231" t="s">
        <v>84</v>
      </c>
      <c r="AV3450" s="14" t="s">
        <v>84</v>
      </c>
      <c r="AW3450" s="14" t="s">
        <v>32</v>
      </c>
      <c r="AX3450" s="14" t="s">
        <v>76</v>
      </c>
      <c r="AY3450" s="231" t="s">
        <v>272</v>
      </c>
    </row>
    <row r="3451" spans="1:65" s="13" customFormat="1" ht="11.25">
      <c r="B3451" s="210"/>
      <c r="C3451" s="211"/>
      <c r="D3451" s="212" t="s">
        <v>283</v>
      </c>
      <c r="E3451" s="213" t="s">
        <v>1</v>
      </c>
      <c r="F3451" s="214" t="s">
        <v>327</v>
      </c>
      <c r="G3451" s="211"/>
      <c r="H3451" s="213" t="s">
        <v>1</v>
      </c>
      <c r="I3451" s="215"/>
      <c r="J3451" s="211"/>
      <c r="K3451" s="211"/>
      <c r="L3451" s="216"/>
      <c r="M3451" s="217"/>
      <c r="N3451" s="218"/>
      <c r="O3451" s="218"/>
      <c r="P3451" s="218"/>
      <c r="Q3451" s="218"/>
      <c r="R3451" s="218"/>
      <c r="S3451" s="218"/>
      <c r="T3451" s="219"/>
      <c r="AT3451" s="220" t="s">
        <v>283</v>
      </c>
      <c r="AU3451" s="220" t="s">
        <v>84</v>
      </c>
      <c r="AV3451" s="13" t="s">
        <v>16</v>
      </c>
      <c r="AW3451" s="13" t="s">
        <v>32</v>
      </c>
      <c r="AX3451" s="13" t="s">
        <v>76</v>
      </c>
      <c r="AY3451" s="220" t="s">
        <v>272</v>
      </c>
    </row>
    <row r="3452" spans="1:65" s="14" customFormat="1" ht="11.25">
      <c r="B3452" s="221"/>
      <c r="C3452" s="222"/>
      <c r="D3452" s="212" t="s">
        <v>283</v>
      </c>
      <c r="E3452" s="223" t="s">
        <v>1</v>
      </c>
      <c r="F3452" s="224" t="s">
        <v>3121</v>
      </c>
      <c r="G3452" s="222"/>
      <c r="H3452" s="225">
        <v>1.2</v>
      </c>
      <c r="I3452" s="226"/>
      <c r="J3452" s="222"/>
      <c r="K3452" s="222"/>
      <c r="L3452" s="227"/>
      <c r="M3452" s="228"/>
      <c r="N3452" s="229"/>
      <c r="O3452" s="229"/>
      <c r="P3452" s="229"/>
      <c r="Q3452" s="229"/>
      <c r="R3452" s="229"/>
      <c r="S3452" s="229"/>
      <c r="T3452" s="230"/>
      <c r="AT3452" s="231" t="s">
        <v>283</v>
      </c>
      <c r="AU3452" s="231" t="s">
        <v>84</v>
      </c>
      <c r="AV3452" s="14" t="s">
        <v>84</v>
      </c>
      <c r="AW3452" s="14" t="s">
        <v>32</v>
      </c>
      <c r="AX3452" s="14" t="s">
        <v>76</v>
      </c>
      <c r="AY3452" s="231" t="s">
        <v>272</v>
      </c>
    </row>
    <row r="3453" spans="1:65" s="2" customFormat="1" ht="24.2" customHeight="1">
      <c r="A3453" s="34"/>
      <c r="B3453" s="35"/>
      <c r="C3453" s="192" t="s">
        <v>3122</v>
      </c>
      <c r="D3453" s="192" t="s">
        <v>274</v>
      </c>
      <c r="E3453" s="193" t="s">
        <v>3123</v>
      </c>
      <c r="F3453" s="194" t="s">
        <v>3124</v>
      </c>
      <c r="G3453" s="195" t="s">
        <v>156</v>
      </c>
      <c r="H3453" s="196">
        <v>146.85599999999999</v>
      </c>
      <c r="I3453" s="197"/>
      <c r="J3453" s="198">
        <f>ROUND(I3453*H3453,2)</f>
        <v>0</v>
      </c>
      <c r="K3453" s="194" t="s">
        <v>278</v>
      </c>
      <c r="L3453" s="39"/>
      <c r="M3453" s="199" t="s">
        <v>1</v>
      </c>
      <c r="N3453" s="200" t="s">
        <v>41</v>
      </c>
      <c r="O3453" s="71"/>
      <c r="P3453" s="201">
        <f>O3453*H3453</f>
        <v>0</v>
      </c>
      <c r="Q3453" s="201">
        <v>0</v>
      </c>
      <c r="R3453" s="201">
        <f>Q3453*H3453</f>
        <v>0</v>
      </c>
      <c r="S3453" s="201">
        <v>0</v>
      </c>
      <c r="T3453" s="202">
        <f>S3453*H3453</f>
        <v>0</v>
      </c>
      <c r="U3453" s="34"/>
      <c r="V3453" s="34"/>
      <c r="W3453" s="34"/>
      <c r="X3453" s="34"/>
      <c r="Y3453" s="34"/>
      <c r="Z3453" s="34"/>
      <c r="AA3453" s="34"/>
      <c r="AB3453" s="34"/>
      <c r="AC3453" s="34"/>
      <c r="AD3453" s="34"/>
      <c r="AE3453" s="34"/>
      <c r="AR3453" s="203" t="s">
        <v>358</v>
      </c>
      <c r="AT3453" s="203" t="s">
        <v>274</v>
      </c>
      <c r="AU3453" s="203" t="s">
        <v>84</v>
      </c>
      <c r="AY3453" s="17" t="s">
        <v>272</v>
      </c>
      <c r="BE3453" s="204">
        <f>IF(N3453="základní",J3453,0)</f>
        <v>0</v>
      </c>
      <c r="BF3453" s="204">
        <f>IF(N3453="snížená",J3453,0)</f>
        <v>0</v>
      </c>
      <c r="BG3453" s="204">
        <f>IF(N3453="zákl. přenesená",J3453,0)</f>
        <v>0</v>
      </c>
      <c r="BH3453" s="204">
        <f>IF(N3453="sníž. přenesená",J3453,0)</f>
        <v>0</v>
      </c>
      <c r="BI3453" s="204">
        <f>IF(N3453="nulová",J3453,0)</f>
        <v>0</v>
      </c>
      <c r="BJ3453" s="17" t="s">
        <v>16</v>
      </c>
      <c r="BK3453" s="204">
        <f>ROUND(I3453*H3453,2)</f>
        <v>0</v>
      </c>
      <c r="BL3453" s="17" t="s">
        <v>358</v>
      </c>
      <c r="BM3453" s="203" t="s">
        <v>3125</v>
      </c>
    </row>
    <row r="3454" spans="1:65" s="2" customFormat="1" ht="11.25">
      <c r="A3454" s="34"/>
      <c r="B3454" s="35"/>
      <c r="C3454" s="36"/>
      <c r="D3454" s="205" t="s">
        <v>281</v>
      </c>
      <c r="E3454" s="36"/>
      <c r="F3454" s="206" t="s">
        <v>3126</v>
      </c>
      <c r="G3454" s="36"/>
      <c r="H3454" s="36"/>
      <c r="I3454" s="207"/>
      <c r="J3454" s="36"/>
      <c r="K3454" s="36"/>
      <c r="L3454" s="39"/>
      <c r="M3454" s="208"/>
      <c r="N3454" s="209"/>
      <c r="O3454" s="71"/>
      <c r="P3454" s="71"/>
      <c r="Q3454" s="71"/>
      <c r="R3454" s="71"/>
      <c r="S3454" s="71"/>
      <c r="T3454" s="72"/>
      <c r="U3454" s="34"/>
      <c r="V3454" s="34"/>
      <c r="W3454" s="34"/>
      <c r="X3454" s="34"/>
      <c r="Y3454" s="34"/>
      <c r="Z3454" s="34"/>
      <c r="AA3454" s="34"/>
      <c r="AB3454" s="34"/>
      <c r="AC3454" s="34"/>
      <c r="AD3454" s="34"/>
      <c r="AE3454" s="34"/>
      <c r="AT3454" s="17" t="s">
        <v>281</v>
      </c>
      <c r="AU3454" s="17" t="s">
        <v>84</v>
      </c>
    </row>
    <row r="3455" spans="1:65" s="13" customFormat="1" ht="22.5">
      <c r="B3455" s="210"/>
      <c r="C3455" s="211"/>
      <c r="D3455" s="212" t="s">
        <v>283</v>
      </c>
      <c r="E3455" s="213" t="s">
        <v>1</v>
      </c>
      <c r="F3455" s="214" t="s">
        <v>1990</v>
      </c>
      <c r="G3455" s="211"/>
      <c r="H3455" s="213" t="s">
        <v>1</v>
      </c>
      <c r="I3455" s="215"/>
      <c r="J3455" s="211"/>
      <c r="K3455" s="211"/>
      <c r="L3455" s="216"/>
      <c r="M3455" s="217"/>
      <c r="N3455" s="218"/>
      <c r="O3455" s="218"/>
      <c r="P3455" s="218"/>
      <c r="Q3455" s="218"/>
      <c r="R3455" s="218"/>
      <c r="S3455" s="218"/>
      <c r="T3455" s="219"/>
      <c r="AT3455" s="220" t="s">
        <v>283</v>
      </c>
      <c r="AU3455" s="220" t="s">
        <v>84</v>
      </c>
      <c r="AV3455" s="13" t="s">
        <v>16</v>
      </c>
      <c r="AW3455" s="13" t="s">
        <v>32</v>
      </c>
      <c r="AX3455" s="13" t="s">
        <v>76</v>
      </c>
      <c r="AY3455" s="220" t="s">
        <v>272</v>
      </c>
    </row>
    <row r="3456" spans="1:65" s="13" customFormat="1" ht="11.25">
      <c r="B3456" s="210"/>
      <c r="C3456" s="211"/>
      <c r="D3456" s="212" t="s">
        <v>283</v>
      </c>
      <c r="E3456" s="213" t="s">
        <v>1</v>
      </c>
      <c r="F3456" s="214" t="s">
        <v>285</v>
      </c>
      <c r="G3456" s="211"/>
      <c r="H3456" s="213" t="s">
        <v>1</v>
      </c>
      <c r="I3456" s="215"/>
      <c r="J3456" s="211"/>
      <c r="K3456" s="211"/>
      <c r="L3456" s="216"/>
      <c r="M3456" s="217"/>
      <c r="N3456" s="218"/>
      <c r="O3456" s="218"/>
      <c r="P3456" s="218"/>
      <c r="Q3456" s="218"/>
      <c r="R3456" s="218"/>
      <c r="S3456" s="218"/>
      <c r="T3456" s="219"/>
      <c r="AT3456" s="220" t="s">
        <v>283</v>
      </c>
      <c r="AU3456" s="220" t="s">
        <v>84</v>
      </c>
      <c r="AV3456" s="13" t="s">
        <v>16</v>
      </c>
      <c r="AW3456" s="13" t="s">
        <v>32</v>
      </c>
      <c r="AX3456" s="13" t="s">
        <v>76</v>
      </c>
      <c r="AY3456" s="220" t="s">
        <v>272</v>
      </c>
    </row>
    <row r="3457" spans="2:51" s="13" customFormat="1" ht="11.25">
      <c r="B3457" s="210"/>
      <c r="C3457" s="211"/>
      <c r="D3457" s="212" t="s">
        <v>283</v>
      </c>
      <c r="E3457" s="213" t="s">
        <v>1</v>
      </c>
      <c r="F3457" s="214" t="s">
        <v>2024</v>
      </c>
      <c r="G3457" s="211"/>
      <c r="H3457" s="213" t="s">
        <v>1</v>
      </c>
      <c r="I3457" s="215"/>
      <c r="J3457" s="211"/>
      <c r="K3457" s="211"/>
      <c r="L3457" s="216"/>
      <c r="M3457" s="217"/>
      <c r="N3457" s="218"/>
      <c r="O3457" s="218"/>
      <c r="P3457" s="218"/>
      <c r="Q3457" s="218"/>
      <c r="R3457" s="218"/>
      <c r="S3457" s="218"/>
      <c r="T3457" s="219"/>
      <c r="AT3457" s="220" t="s">
        <v>283</v>
      </c>
      <c r="AU3457" s="220" t="s">
        <v>84</v>
      </c>
      <c r="AV3457" s="13" t="s">
        <v>16</v>
      </c>
      <c r="AW3457" s="13" t="s">
        <v>32</v>
      </c>
      <c r="AX3457" s="13" t="s">
        <v>76</v>
      </c>
      <c r="AY3457" s="220" t="s">
        <v>272</v>
      </c>
    </row>
    <row r="3458" spans="2:51" s="13" customFormat="1" ht="11.25">
      <c r="B3458" s="210"/>
      <c r="C3458" s="211"/>
      <c r="D3458" s="212" t="s">
        <v>283</v>
      </c>
      <c r="E3458" s="213" t="s">
        <v>1</v>
      </c>
      <c r="F3458" s="214" t="s">
        <v>1979</v>
      </c>
      <c r="G3458" s="211"/>
      <c r="H3458" s="213" t="s">
        <v>1</v>
      </c>
      <c r="I3458" s="215"/>
      <c r="J3458" s="211"/>
      <c r="K3458" s="211"/>
      <c r="L3458" s="216"/>
      <c r="M3458" s="217"/>
      <c r="N3458" s="218"/>
      <c r="O3458" s="218"/>
      <c r="P3458" s="218"/>
      <c r="Q3458" s="218"/>
      <c r="R3458" s="218"/>
      <c r="S3458" s="218"/>
      <c r="T3458" s="219"/>
      <c r="AT3458" s="220" t="s">
        <v>283</v>
      </c>
      <c r="AU3458" s="220" t="s">
        <v>84</v>
      </c>
      <c r="AV3458" s="13" t="s">
        <v>16</v>
      </c>
      <c r="AW3458" s="13" t="s">
        <v>32</v>
      </c>
      <c r="AX3458" s="13" t="s">
        <v>76</v>
      </c>
      <c r="AY3458" s="220" t="s">
        <v>272</v>
      </c>
    </row>
    <row r="3459" spans="2:51" s="14" customFormat="1" ht="11.25">
      <c r="B3459" s="221"/>
      <c r="C3459" s="222"/>
      <c r="D3459" s="212" t="s">
        <v>283</v>
      </c>
      <c r="E3459" s="223" t="s">
        <v>1</v>
      </c>
      <c r="F3459" s="224" t="s">
        <v>3127</v>
      </c>
      <c r="G3459" s="222"/>
      <c r="H3459" s="225">
        <v>7.5060000000000002</v>
      </c>
      <c r="I3459" s="226"/>
      <c r="J3459" s="222"/>
      <c r="K3459" s="222"/>
      <c r="L3459" s="227"/>
      <c r="M3459" s="228"/>
      <c r="N3459" s="229"/>
      <c r="O3459" s="229"/>
      <c r="P3459" s="229"/>
      <c r="Q3459" s="229"/>
      <c r="R3459" s="229"/>
      <c r="S3459" s="229"/>
      <c r="T3459" s="230"/>
      <c r="AT3459" s="231" t="s">
        <v>283</v>
      </c>
      <c r="AU3459" s="231" t="s">
        <v>84</v>
      </c>
      <c r="AV3459" s="14" t="s">
        <v>84</v>
      </c>
      <c r="AW3459" s="14" t="s">
        <v>32</v>
      </c>
      <c r="AX3459" s="14" t="s">
        <v>76</v>
      </c>
      <c r="AY3459" s="231" t="s">
        <v>272</v>
      </c>
    </row>
    <row r="3460" spans="2:51" s="13" customFormat="1" ht="11.25">
      <c r="B3460" s="210"/>
      <c r="C3460" s="211"/>
      <c r="D3460" s="212" t="s">
        <v>283</v>
      </c>
      <c r="E3460" s="213" t="s">
        <v>1</v>
      </c>
      <c r="F3460" s="214" t="s">
        <v>1994</v>
      </c>
      <c r="G3460" s="211"/>
      <c r="H3460" s="213" t="s">
        <v>1</v>
      </c>
      <c r="I3460" s="215"/>
      <c r="J3460" s="211"/>
      <c r="K3460" s="211"/>
      <c r="L3460" s="216"/>
      <c r="M3460" s="217"/>
      <c r="N3460" s="218"/>
      <c r="O3460" s="218"/>
      <c r="P3460" s="218"/>
      <c r="Q3460" s="218"/>
      <c r="R3460" s="218"/>
      <c r="S3460" s="218"/>
      <c r="T3460" s="219"/>
      <c r="AT3460" s="220" t="s">
        <v>283</v>
      </c>
      <c r="AU3460" s="220" t="s">
        <v>84</v>
      </c>
      <c r="AV3460" s="13" t="s">
        <v>16</v>
      </c>
      <c r="AW3460" s="13" t="s">
        <v>32</v>
      </c>
      <c r="AX3460" s="13" t="s">
        <v>76</v>
      </c>
      <c r="AY3460" s="220" t="s">
        <v>272</v>
      </c>
    </row>
    <row r="3461" spans="2:51" s="14" customFormat="1" ht="11.25">
      <c r="B3461" s="221"/>
      <c r="C3461" s="222"/>
      <c r="D3461" s="212" t="s">
        <v>283</v>
      </c>
      <c r="E3461" s="223" t="s">
        <v>1</v>
      </c>
      <c r="F3461" s="224" t="s">
        <v>3128</v>
      </c>
      <c r="G3461" s="222"/>
      <c r="H3461" s="225">
        <v>9.6950000000000003</v>
      </c>
      <c r="I3461" s="226"/>
      <c r="J3461" s="222"/>
      <c r="K3461" s="222"/>
      <c r="L3461" s="227"/>
      <c r="M3461" s="228"/>
      <c r="N3461" s="229"/>
      <c r="O3461" s="229"/>
      <c r="P3461" s="229"/>
      <c r="Q3461" s="229"/>
      <c r="R3461" s="229"/>
      <c r="S3461" s="229"/>
      <c r="T3461" s="230"/>
      <c r="AT3461" s="231" t="s">
        <v>283</v>
      </c>
      <c r="AU3461" s="231" t="s">
        <v>84</v>
      </c>
      <c r="AV3461" s="14" t="s">
        <v>84</v>
      </c>
      <c r="AW3461" s="14" t="s">
        <v>32</v>
      </c>
      <c r="AX3461" s="14" t="s">
        <v>76</v>
      </c>
      <c r="AY3461" s="231" t="s">
        <v>272</v>
      </c>
    </row>
    <row r="3462" spans="2:51" s="13" customFormat="1" ht="11.25">
      <c r="B3462" s="210"/>
      <c r="C3462" s="211"/>
      <c r="D3462" s="212" t="s">
        <v>283</v>
      </c>
      <c r="E3462" s="213" t="s">
        <v>1</v>
      </c>
      <c r="F3462" s="214" t="s">
        <v>1996</v>
      </c>
      <c r="G3462" s="211"/>
      <c r="H3462" s="213" t="s">
        <v>1</v>
      </c>
      <c r="I3462" s="215"/>
      <c r="J3462" s="211"/>
      <c r="K3462" s="211"/>
      <c r="L3462" s="216"/>
      <c r="M3462" s="217"/>
      <c r="N3462" s="218"/>
      <c r="O3462" s="218"/>
      <c r="P3462" s="218"/>
      <c r="Q3462" s="218"/>
      <c r="R3462" s="218"/>
      <c r="S3462" s="218"/>
      <c r="T3462" s="219"/>
      <c r="AT3462" s="220" t="s">
        <v>283</v>
      </c>
      <c r="AU3462" s="220" t="s">
        <v>84</v>
      </c>
      <c r="AV3462" s="13" t="s">
        <v>16</v>
      </c>
      <c r="AW3462" s="13" t="s">
        <v>32</v>
      </c>
      <c r="AX3462" s="13" t="s">
        <v>76</v>
      </c>
      <c r="AY3462" s="220" t="s">
        <v>272</v>
      </c>
    </row>
    <row r="3463" spans="2:51" s="14" customFormat="1" ht="11.25">
      <c r="B3463" s="221"/>
      <c r="C3463" s="222"/>
      <c r="D3463" s="212" t="s">
        <v>283</v>
      </c>
      <c r="E3463" s="223" t="s">
        <v>1</v>
      </c>
      <c r="F3463" s="224" t="s">
        <v>3129</v>
      </c>
      <c r="G3463" s="222"/>
      <c r="H3463" s="225">
        <v>7.3449999999999998</v>
      </c>
      <c r="I3463" s="226"/>
      <c r="J3463" s="222"/>
      <c r="K3463" s="222"/>
      <c r="L3463" s="227"/>
      <c r="M3463" s="228"/>
      <c r="N3463" s="229"/>
      <c r="O3463" s="229"/>
      <c r="P3463" s="229"/>
      <c r="Q3463" s="229"/>
      <c r="R3463" s="229"/>
      <c r="S3463" s="229"/>
      <c r="T3463" s="230"/>
      <c r="AT3463" s="231" t="s">
        <v>283</v>
      </c>
      <c r="AU3463" s="231" t="s">
        <v>84</v>
      </c>
      <c r="AV3463" s="14" t="s">
        <v>84</v>
      </c>
      <c r="AW3463" s="14" t="s">
        <v>32</v>
      </c>
      <c r="AX3463" s="14" t="s">
        <v>76</v>
      </c>
      <c r="AY3463" s="231" t="s">
        <v>272</v>
      </c>
    </row>
    <row r="3464" spans="2:51" s="13" customFormat="1" ht="11.25">
      <c r="B3464" s="210"/>
      <c r="C3464" s="211"/>
      <c r="D3464" s="212" t="s">
        <v>283</v>
      </c>
      <c r="E3464" s="213" t="s">
        <v>1</v>
      </c>
      <c r="F3464" s="214" t="s">
        <v>285</v>
      </c>
      <c r="G3464" s="211"/>
      <c r="H3464" s="213" t="s">
        <v>1</v>
      </c>
      <c r="I3464" s="215"/>
      <c r="J3464" s="211"/>
      <c r="K3464" s="211"/>
      <c r="L3464" s="216"/>
      <c r="M3464" s="217"/>
      <c r="N3464" s="218"/>
      <c r="O3464" s="218"/>
      <c r="P3464" s="218"/>
      <c r="Q3464" s="218"/>
      <c r="R3464" s="218"/>
      <c r="S3464" s="218"/>
      <c r="T3464" s="219"/>
      <c r="AT3464" s="220" t="s">
        <v>283</v>
      </c>
      <c r="AU3464" s="220" t="s">
        <v>84</v>
      </c>
      <c r="AV3464" s="13" t="s">
        <v>16</v>
      </c>
      <c r="AW3464" s="13" t="s">
        <v>32</v>
      </c>
      <c r="AX3464" s="13" t="s">
        <v>76</v>
      </c>
      <c r="AY3464" s="220" t="s">
        <v>272</v>
      </c>
    </row>
    <row r="3465" spans="2:51" s="13" customFormat="1" ht="11.25">
      <c r="B3465" s="210"/>
      <c r="C3465" s="211"/>
      <c r="D3465" s="212" t="s">
        <v>283</v>
      </c>
      <c r="E3465" s="213" t="s">
        <v>1</v>
      </c>
      <c r="F3465" s="214" t="s">
        <v>1991</v>
      </c>
      <c r="G3465" s="211"/>
      <c r="H3465" s="213" t="s">
        <v>1</v>
      </c>
      <c r="I3465" s="215"/>
      <c r="J3465" s="211"/>
      <c r="K3465" s="211"/>
      <c r="L3465" s="216"/>
      <c r="M3465" s="217"/>
      <c r="N3465" s="218"/>
      <c r="O3465" s="218"/>
      <c r="P3465" s="218"/>
      <c r="Q3465" s="218"/>
      <c r="R3465" s="218"/>
      <c r="S3465" s="218"/>
      <c r="T3465" s="219"/>
      <c r="AT3465" s="220" t="s">
        <v>283</v>
      </c>
      <c r="AU3465" s="220" t="s">
        <v>84</v>
      </c>
      <c r="AV3465" s="13" t="s">
        <v>16</v>
      </c>
      <c r="AW3465" s="13" t="s">
        <v>32</v>
      </c>
      <c r="AX3465" s="13" t="s">
        <v>76</v>
      </c>
      <c r="AY3465" s="220" t="s">
        <v>272</v>
      </c>
    </row>
    <row r="3466" spans="2:51" s="13" customFormat="1" ht="11.25">
      <c r="B3466" s="210"/>
      <c r="C3466" s="211"/>
      <c r="D3466" s="212" t="s">
        <v>283</v>
      </c>
      <c r="E3466" s="213" t="s">
        <v>1</v>
      </c>
      <c r="F3466" s="214" t="s">
        <v>1979</v>
      </c>
      <c r="G3466" s="211"/>
      <c r="H3466" s="213" t="s">
        <v>1</v>
      </c>
      <c r="I3466" s="215"/>
      <c r="J3466" s="211"/>
      <c r="K3466" s="211"/>
      <c r="L3466" s="216"/>
      <c r="M3466" s="217"/>
      <c r="N3466" s="218"/>
      <c r="O3466" s="218"/>
      <c r="P3466" s="218"/>
      <c r="Q3466" s="218"/>
      <c r="R3466" s="218"/>
      <c r="S3466" s="218"/>
      <c r="T3466" s="219"/>
      <c r="AT3466" s="220" t="s">
        <v>283</v>
      </c>
      <c r="AU3466" s="220" t="s">
        <v>84</v>
      </c>
      <c r="AV3466" s="13" t="s">
        <v>16</v>
      </c>
      <c r="AW3466" s="13" t="s">
        <v>32</v>
      </c>
      <c r="AX3466" s="13" t="s">
        <v>76</v>
      </c>
      <c r="AY3466" s="220" t="s">
        <v>272</v>
      </c>
    </row>
    <row r="3467" spans="2:51" s="14" customFormat="1" ht="11.25">
      <c r="B3467" s="221"/>
      <c r="C3467" s="222"/>
      <c r="D3467" s="212" t="s">
        <v>283</v>
      </c>
      <c r="E3467" s="223" t="s">
        <v>1</v>
      </c>
      <c r="F3467" s="224" t="s">
        <v>3130</v>
      </c>
      <c r="G3467" s="222"/>
      <c r="H3467" s="225">
        <v>1.125</v>
      </c>
      <c r="I3467" s="226"/>
      <c r="J3467" s="222"/>
      <c r="K3467" s="222"/>
      <c r="L3467" s="227"/>
      <c r="M3467" s="228"/>
      <c r="N3467" s="229"/>
      <c r="O3467" s="229"/>
      <c r="P3467" s="229"/>
      <c r="Q3467" s="229"/>
      <c r="R3467" s="229"/>
      <c r="S3467" s="229"/>
      <c r="T3467" s="230"/>
      <c r="AT3467" s="231" t="s">
        <v>283</v>
      </c>
      <c r="AU3467" s="231" t="s">
        <v>84</v>
      </c>
      <c r="AV3467" s="14" t="s">
        <v>84</v>
      </c>
      <c r="AW3467" s="14" t="s">
        <v>32</v>
      </c>
      <c r="AX3467" s="14" t="s">
        <v>76</v>
      </c>
      <c r="AY3467" s="231" t="s">
        <v>272</v>
      </c>
    </row>
    <row r="3468" spans="2:51" s="14" customFormat="1" ht="11.25">
      <c r="B3468" s="221"/>
      <c r="C3468" s="222"/>
      <c r="D3468" s="212" t="s">
        <v>283</v>
      </c>
      <c r="E3468" s="223" t="s">
        <v>1</v>
      </c>
      <c r="F3468" s="224" t="s">
        <v>3131</v>
      </c>
      <c r="G3468" s="222"/>
      <c r="H3468" s="225">
        <v>4.0350000000000001</v>
      </c>
      <c r="I3468" s="226"/>
      <c r="J3468" s="222"/>
      <c r="K3468" s="222"/>
      <c r="L3468" s="227"/>
      <c r="M3468" s="228"/>
      <c r="N3468" s="229"/>
      <c r="O3468" s="229"/>
      <c r="P3468" s="229"/>
      <c r="Q3468" s="229"/>
      <c r="R3468" s="229"/>
      <c r="S3468" s="229"/>
      <c r="T3468" s="230"/>
      <c r="AT3468" s="231" t="s">
        <v>283</v>
      </c>
      <c r="AU3468" s="231" t="s">
        <v>84</v>
      </c>
      <c r="AV3468" s="14" t="s">
        <v>84</v>
      </c>
      <c r="AW3468" s="14" t="s">
        <v>32</v>
      </c>
      <c r="AX3468" s="14" t="s">
        <v>76</v>
      </c>
      <c r="AY3468" s="231" t="s">
        <v>272</v>
      </c>
    </row>
    <row r="3469" spans="2:51" s="13" customFormat="1" ht="11.25">
      <c r="B3469" s="210"/>
      <c r="C3469" s="211"/>
      <c r="D3469" s="212" t="s">
        <v>283</v>
      </c>
      <c r="E3469" s="213" t="s">
        <v>1</v>
      </c>
      <c r="F3469" s="214" t="s">
        <v>1994</v>
      </c>
      <c r="G3469" s="211"/>
      <c r="H3469" s="213" t="s">
        <v>1</v>
      </c>
      <c r="I3469" s="215"/>
      <c r="J3469" s="211"/>
      <c r="K3469" s="211"/>
      <c r="L3469" s="216"/>
      <c r="M3469" s="217"/>
      <c r="N3469" s="218"/>
      <c r="O3469" s="218"/>
      <c r="P3469" s="218"/>
      <c r="Q3469" s="218"/>
      <c r="R3469" s="218"/>
      <c r="S3469" s="218"/>
      <c r="T3469" s="219"/>
      <c r="AT3469" s="220" t="s">
        <v>283</v>
      </c>
      <c r="AU3469" s="220" t="s">
        <v>84</v>
      </c>
      <c r="AV3469" s="13" t="s">
        <v>16</v>
      </c>
      <c r="AW3469" s="13" t="s">
        <v>32</v>
      </c>
      <c r="AX3469" s="13" t="s">
        <v>76</v>
      </c>
      <c r="AY3469" s="220" t="s">
        <v>272</v>
      </c>
    </row>
    <row r="3470" spans="2:51" s="14" customFormat="1" ht="11.25">
      <c r="B3470" s="221"/>
      <c r="C3470" s="222"/>
      <c r="D3470" s="212" t="s">
        <v>283</v>
      </c>
      <c r="E3470" s="223" t="s">
        <v>1</v>
      </c>
      <c r="F3470" s="224" t="s">
        <v>3132</v>
      </c>
      <c r="G3470" s="222"/>
      <c r="H3470" s="225">
        <v>0.9</v>
      </c>
      <c r="I3470" s="226"/>
      <c r="J3470" s="222"/>
      <c r="K3470" s="222"/>
      <c r="L3470" s="227"/>
      <c r="M3470" s="228"/>
      <c r="N3470" s="229"/>
      <c r="O3470" s="229"/>
      <c r="P3470" s="229"/>
      <c r="Q3470" s="229"/>
      <c r="R3470" s="229"/>
      <c r="S3470" s="229"/>
      <c r="T3470" s="230"/>
      <c r="AT3470" s="231" t="s">
        <v>283</v>
      </c>
      <c r="AU3470" s="231" t="s">
        <v>84</v>
      </c>
      <c r="AV3470" s="14" t="s">
        <v>84</v>
      </c>
      <c r="AW3470" s="14" t="s">
        <v>32</v>
      </c>
      <c r="AX3470" s="14" t="s">
        <v>76</v>
      </c>
      <c r="AY3470" s="231" t="s">
        <v>272</v>
      </c>
    </row>
    <row r="3471" spans="2:51" s="13" customFormat="1" ht="11.25">
      <c r="B3471" s="210"/>
      <c r="C3471" s="211"/>
      <c r="D3471" s="212" t="s">
        <v>283</v>
      </c>
      <c r="E3471" s="213" t="s">
        <v>1</v>
      </c>
      <c r="F3471" s="214" t="s">
        <v>1996</v>
      </c>
      <c r="G3471" s="211"/>
      <c r="H3471" s="213" t="s">
        <v>1</v>
      </c>
      <c r="I3471" s="215"/>
      <c r="J3471" s="211"/>
      <c r="K3471" s="211"/>
      <c r="L3471" s="216"/>
      <c r="M3471" s="217"/>
      <c r="N3471" s="218"/>
      <c r="O3471" s="218"/>
      <c r="P3471" s="218"/>
      <c r="Q3471" s="218"/>
      <c r="R3471" s="218"/>
      <c r="S3471" s="218"/>
      <c r="T3471" s="219"/>
      <c r="AT3471" s="220" t="s">
        <v>283</v>
      </c>
      <c r="AU3471" s="220" t="s">
        <v>84</v>
      </c>
      <c r="AV3471" s="13" t="s">
        <v>16</v>
      </c>
      <c r="AW3471" s="13" t="s">
        <v>32</v>
      </c>
      <c r="AX3471" s="13" t="s">
        <v>76</v>
      </c>
      <c r="AY3471" s="220" t="s">
        <v>272</v>
      </c>
    </row>
    <row r="3472" spans="2:51" s="14" customFormat="1" ht="11.25">
      <c r="B3472" s="221"/>
      <c r="C3472" s="222"/>
      <c r="D3472" s="212" t="s">
        <v>283</v>
      </c>
      <c r="E3472" s="223" t="s">
        <v>1</v>
      </c>
      <c r="F3472" s="224" t="s">
        <v>3133</v>
      </c>
      <c r="G3472" s="222"/>
      <c r="H3472" s="225">
        <v>1.8</v>
      </c>
      <c r="I3472" s="226"/>
      <c r="J3472" s="222"/>
      <c r="K3472" s="222"/>
      <c r="L3472" s="227"/>
      <c r="M3472" s="228"/>
      <c r="N3472" s="229"/>
      <c r="O3472" s="229"/>
      <c r="P3472" s="229"/>
      <c r="Q3472" s="229"/>
      <c r="R3472" s="229"/>
      <c r="S3472" s="229"/>
      <c r="T3472" s="230"/>
      <c r="AT3472" s="231" t="s">
        <v>283</v>
      </c>
      <c r="AU3472" s="231" t="s">
        <v>84</v>
      </c>
      <c r="AV3472" s="14" t="s">
        <v>84</v>
      </c>
      <c r="AW3472" s="14" t="s">
        <v>32</v>
      </c>
      <c r="AX3472" s="14" t="s">
        <v>76</v>
      </c>
      <c r="AY3472" s="231" t="s">
        <v>272</v>
      </c>
    </row>
    <row r="3473" spans="1:65" s="13" customFormat="1" ht="11.25">
      <c r="B3473" s="210"/>
      <c r="C3473" s="211"/>
      <c r="D3473" s="212" t="s">
        <v>283</v>
      </c>
      <c r="E3473" s="213" t="s">
        <v>1</v>
      </c>
      <c r="F3473" s="214" t="s">
        <v>285</v>
      </c>
      <c r="G3473" s="211"/>
      <c r="H3473" s="213" t="s">
        <v>1</v>
      </c>
      <c r="I3473" s="215"/>
      <c r="J3473" s="211"/>
      <c r="K3473" s="211"/>
      <c r="L3473" s="216"/>
      <c r="M3473" s="217"/>
      <c r="N3473" s="218"/>
      <c r="O3473" s="218"/>
      <c r="P3473" s="218"/>
      <c r="Q3473" s="218"/>
      <c r="R3473" s="218"/>
      <c r="S3473" s="218"/>
      <c r="T3473" s="219"/>
      <c r="AT3473" s="220" t="s">
        <v>283</v>
      </c>
      <c r="AU3473" s="220" t="s">
        <v>84</v>
      </c>
      <c r="AV3473" s="13" t="s">
        <v>16</v>
      </c>
      <c r="AW3473" s="13" t="s">
        <v>32</v>
      </c>
      <c r="AX3473" s="13" t="s">
        <v>76</v>
      </c>
      <c r="AY3473" s="220" t="s">
        <v>272</v>
      </c>
    </row>
    <row r="3474" spans="1:65" s="13" customFormat="1" ht="11.25">
      <c r="B3474" s="210"/>
      <c r="C3474" s="211"/>
      <c r="D3474" s="212" t="s">
        <v>283</v>
      </c>
      <c r="E3474" s="213" t="s">
        <v>1</v>
      </c>
      <c r="F3474" s="214" t="s">
        <v>723</v>
      </c>
      <c r="G3474" s="211"/>
      <c r="H3474" s="213" t="s">
        <v>1</v>
      </c>
      <c r="I3474" s="215"/>
      <c r="J3474" s="211"/>
      <c r="K3474" s="211"/>
      <c r="L3474" s="216"/>
      <c r="M3474" s="217"/>
      <c r="N3474" s="218"/>
      <c r="O3474" s="218"/>
      <c r="P3474" s="218"/>
      <c r="Q3474" s="218"/>
      <c r="R3474" s="218"/>
      <c r="S3474" s="218"/>
      <c r="T3474" s="219"/>
      <c r="AT3474" s="220" t="s">
        <v>283</v>
      </c>
      <c r="AU3474" s="220" t="s">
        <v>84</v>
      </c>
      <c r="AV3474" s="13" t="s">
        <v>16</v>
      </c>
      <c r="AW3474" s="13" t="s">
        <v>32</v>
      </c>
      <c r="AX3474" s="13" t="s">
        <v>76</v>
      </c>
      <c r="AY3474" s="220" t="s">
        <v>272</v>
      </c>
    </row>
    <row r="3475" spans="1:65" s="14" customFormat="1" ht="11.25">
      <c r="B3475" s="221"/>
      <c r="C3475" s="222"/>
      <c r="D3475" s="212" t="s">
        <v>283</v>
      </c>
      <c r="E3475" s="223" t="s">
        <v>1</v>
      </c>
      <c r="F3475" s="224" t="s">
        <v>3134</v>
      </c>
      <c r="G3475" s="222"/>
      <c r="H3475" s="225">
        <v>108.4</v>
      </c>
      <c r="I3475" s="226"/>
      <c r="J3475" s="222"/>
      <c r="K3475" s="222"/>
      <c r="L3475" s="227"/>
      <c r="M3475" s="228"/>
      <c r="N3475" s="229"/>
      <c r="O3475" s="229"/>
      <c r="P3475" s="229"/>
      <c r="Q3475" s="229"/>
      <c r="R3475" s="229"/>
      <c r="S3475" s="229"/>
      <c r="T3475" s="230"/>
      <c r="AT3475" s="231" t="s">
        <v>283</v>
      </c>
      <c r="AU3475" s="231" t="s">
        <v>84</v>
      </c>
      <c r="AV3475" s="14" t="s">
        <v>84</v>
      </c>
      <c r="AW3475" s="14" t="s">
        <v>32</v>
      </c>
      <c r="AX3475" s="14" t="s">
        <v>76</v>
      </c>
      <c r="AY3475" s="231" t="s">
        <v>272</v>
      </c>
    </row>
    <row r="3476" spans="1:65" s="13" customFormat="1" ht="11.25">
      <c r="B3476" s="210"/>
      <c r="C3476" s="211"/>
      <c r="D3476" s="212" t="s">
        <v>283</v>
      </c>
      <c r="E3476" s="213" t="s">
        <v>1</v>
      </c>
      <c r="F3476" s="214" t="s">
        <v>285</v>
      </c>
      <c r="G3476" s="211"/>
      <c r="H3476" s="213" t="s">
        <v>1</v>
      </c>
      <c r="I3476" s="215"/>
      <c r="J3476" s="211"/>
      <c r="K3476" s="211"/>
      <c r="L3476" s="216"/>
      <c r="M3476" s="217"/>
      <c r="N3476" s="218"/>
      <c r="O3476" s="218"/>
      <c r="P3476" s="218"/>
      <c r="Q3476" s="218"/>
      <c r="R3476" s="218"/>
      <c r="S3476" s="218"/>
      <c r="T3476" s="219"/>
      <c r="AT3476" s="220" t="s">
        <v>283</v>
      </c>
      <c r="AU3476" s="220" t="s">
        <v>84</v>
      </c>
      <c r="AV3476" s="13" t="s">
        <v>16</v>
      </c>
      <c r="AW3476" s="13" t="s">
        <v>32</v>
      </c>
      <c r="AX3476" s="13" t="s">
        <v>76</v>
      </c>
      <c r="AY3476" s="220" t="s">
        <v>272</v>
      </c>
    </row>
    <row r="3477" spans="1:65" s="13" customFormat="1" ht="11.25">
      <c r="B3477" s="210"/>
      <c r="C3477" s="211"/>
      <c r="D3477" s="212" t="s">
        <v>283</v>
      </c>
      <c r="E3477" s="213" t="s">
        <v>1</v>
      </c>
      <c r="F3477" s="214" t="s">
        <v>327</v>
      </c>
      <c r="G3477" s="211"/>
      <c r="H3477" s="213" t="s">
        <v>1</v>
      </c>
      <c r="I3477" s="215"/>
      <c r="J3477" s="211"/>
      <c r="K3477" s="211"/>
      <c r="L3477" s="216"/>
      <c r="M3477" s="217"/>
      <c r="N3477" s="218"/>
      <c r="O3477" s="218"/>
      <c r="P3477" s="218"/>
      <c r="Q3477" s="218"/>
      <c r="R3477" s="218"/>
      <c r="S3477" s="218"/>
      <c r="T3477" s="219"/>
      <c r="AT3477" s="220" t="s">
        <v>283</v>
      </c>
      <c r="AU3477" s="220" t="s">
        <v>84</v>
      </c>
      <c r="AV3477" s="13" t="s">
        <v>16</v>
      </c>
      <c r="AW3477" s="13" t="s">
        <v>32</v>
      </c>
      <c r="AX3477" s="13" t="s">
        <v>76</v>
      </c>
      <c r="AY3477" s="220" t="s">
        <v>272</v>
      </c>
    </row>
    <row r="3478" spans="1:65" s="14" customFormat="1" ht="11.25">
      <c r="B3478" s="221"/>
      <c r="C3478" s="222"/>
      <c r="D3478" s="212" t="s">
        <v>283</v>
      </c>
      <c r="E3478" s="223" t="s">
        <v>1</v>
      </c>
      <c r="F3478" s="224" t="s">
        <v>3135</v>
      </c>
      <c r="G3478" s="222"/>
      <c r="H3478" s="225">
        <v>6.05</v>
      </c>
      <c r="I3478" s="226"/>
      <c r="J3478" s="222"/>
      <c r="K3478" s="222"/>
      <c r="L3478" s="227"/>
      <c r="M3478" s="228"/>
      <c r="N3478" s="229"/>
      <c r="O3478" s="229"/>
      <c r="P3478" s="229"/>
      <c r="Q3478" s="229"/>
      <c r="R3478" s="229"/>
      <c r="S3478" s="229"/>
      <c r="T3478" s="230"/>
      <c r="AT3478" s="231" t="s">
        <v>283</v>
      </c>
      <c r="AU3478" s="231" t="s">
        <v>84</v>
      </c>
      <c r="AV3478" s="14" t="s">
        <v>84</v>
      </c>
      <c r="AW3478" s="14" t="s">
        <v>32</v>
      </c>
      <c r="AX3478" s="14" t="s">
        <v>76</v>
      </c>
      <c r="AY3478" s="231" t="s">
        <v>272</v>
      </c>
    </row>
    <row r="3479" spans="1:65" s="2" customFormat="1" ht="16.5" customHeight="1">
      <c r="A3479" s="34"/>
      <c r="B3479" s="35"/>
      <c r="C3479" s="232" t="s">
        <v>3136</v>
      </c>
      <c r="D3479" s="232" t="s">
        <v>394</v>
      </c>
      <c r="E3479" s="233" t="s">
        <v>3137</v>
      </c>
      <c r="F3479" s="234" t="s">
        <v>3138</v>
      </c>
      <c r="G3479" s="235" t="s">
        <v>380</v>
      </c>
      <c r="H3479" s="236">
        <v>0.253</v>
      </c>
      <c r="I3479" s="237"/>
      <c r="J3479" s="238">
        <f>ROUND(I3479*H3479,2)</f>
        <v>0</v>
      </c>
      <c r="K3479" s="234" t="s">
        <v>278</v>
      </c>
      <c r="L3479" s="239"/>
      <c r="M3479" s="240" t="s">
        <v>1</v>
      </c>
      <c r="N3479" s="241" t="s">
        <v>41</v>
      </c>
      <c r="O3479" s="71"/>
      <c r="P3479" s="201">
        <f>O3479*H3479</f>
        <v>0</v>
      </c>
      <c r="Q3479" s="201">
        <v>1</v>
      </c>
      <c r="R3479" s="201">
        <f>Q3479*H3479</f>
        <v>0.253</v>
      </c>
      <c r="S3479" s="201">
        <v>0</v>
      </c>
      <c r="T3479" s="202">
        <f>S3479*H3479</f>
        <v>0</v>
      </c>
      <c r="U3479" s="34"/>
      <c r="V3479" s="34"/>
      <c r="W3479" s="34"/>
      <c r="X3479" s="34"/>
      <c r="Y3479" s="34"/>
      <c r="Z3479" s="34"/>
      <c r="AA3479" s="34"/>
      <c r="AB3479" s="34"/>
      <c r="AC3479" s="34"/>
      <c r="AD3479" s="34"/>
      <c r="AE3479" s="34"/>
      <c r="AR3479" s="203" t="s">
        <v>483</v>
      </c>
      <c r="AT3479" s="203" t="s">
        <v>394</v>
      </c>
      <c r="AU3479" s="203" t="s">
        <v>84</v>
      </c>
      <c r="AY3479" s="17" t="s">
        <v>272</v>
      </c>
      <c r="BE3479" s="204">
        <f>IF(N3479="základní",J3479,0)</f>
        <v>0</v>
      </c>
      <c r="BF3479" s="204">
        <f>IF(N3479="snížená",J3479,0)</f>
        <v>0</v>
      </c>
      <c r="BG3479" s="204">
        <f>IF(N3479="zákl. přenesená",J3479,0)</f>
        <v>0</v>
      </c>
      <c r="BH3479" s="204">
        <f>IF(N3479="sníž. přenesená",J3479,0)</f>
        <v>0</v>
      </c>
      <c r="BI3479" s="204">
        <f>IF(N3479="nulová",J3479,0)</f>
        <v>0</v>
      </c>
      <c r="BJ3479" s="17" t="s">
        <v>16</v>
      </c>
      <c r="BK3479" s="204">
        <f>ROUND(I3479*H3479,2)</f>
        <v>0</v>
      </c>
      <c r="BL3479" s="17" t="s">
        <v>358</v>
      </c>
      <c r="BM3479" s="203" t="s">
        <v>3139</v>
      </c>
    </row>
    <row r="3480" spans="1:65" s="14" customFormat="1" ht="11.25">
      <c r="B3480" s="221"/>
      <c r="C3480" s="222"/>
      <c r="D3480" s="212" t="s">
        <v>283</v>
      </c>
      <c r="E3480" s="223" t="s">
        <v>1</v>
      </c>
      <c r="F3480" s="224" t="s">
        <v>3140</v>
      </c>
      <c r="G3480" s="222"/>
      <c r="H3480" s="225">
        <v>5.0999999999999997E-2</v>
      </c>
      <c r="I3480" s="226"/>
      <c r="J3480" s="222"/>
      <c r="K3480" s="222"/>
      <c r="L3480" s="227"/>
      <c r="M3480" s="228"/>
      <c r="N3480" s="229"/>
      <c r="O3480" s="229"/>
      <c r="P3480" s="229"/>
      <c r="Q3480" s="229"/>
      <c r="R3480" s="229"/>
      <c r="S3480" s="229"/>
      <c r="T3480" s="230"/>
      <c r="AT3480" s="231" t="s">
        <v>283</v>
      </c>
      <c r="AU3480" s="231" t="s">
        <v>84</v>
      </c>
      <c r="AV3480" s="14" t="s">
        <v>84</v>
      </c>
      <c r="AW3480" s="14" t="s">
        <v>32</v>
      </c>
      <c r="AX3480" s="14" t="s">
        <v>76</v>
      </c>
      <c r="AY3480" s="231" t="s">
        <v>272</v>
      </c>
    </row>
    <row r="3481" spans="1:65" s="14" customFormat="1" ht="11.25">
      <c r="B3481" s="221"/>
      <c r="C3481" s="222"/>
      <c r="D3481" s="212" t="s">
        <v>283</v>
      </c>
      <c r="E3481" s="223" t="s">
        <v>1</v>
      </c>
      <c r="F3481" s="224" t="s">
        <v>3141</v>
      </c>
      <c r="G3481" s="222"/>
      <c r="H3481" s="225">
        <v>0.20200000000000001</v>
      </c>
      <c r="I3481" s="226"/>
      <c r="J3481" s="222"/>
      <c r="K3481" s="222"/>
      <c r="L3481" s="227"/>
      <c r="M3481" s="228"/>
      <c r="N3481" s="229"/>
      <c r="O3481" s="229"/>
      <c r="P3481" s="229"/>
      <c r="Q3481" s="229"/>
      <c r="R3481" s="229"/>
      <c r="S3481" s="229"/>
      <c r="T3481" s="230"/>
      <c r="AT3481" s="231" t="s">
        <v>283</v>
      </c>
      <c r="AU3481" s="231" t="s">
        <v>84</v>
      </c>
      <c r="AV3481" s="14" t="s">
        <v>84</v>
      </c>
      <c r="AW3481" s="14" t="s">
        <v>32</v>
      </c>
      <c r="AX3481" s="14" t="s">
        <v>76</v>
      </c>
      <c r="AY3481" s="231" t="s">
        <v>272</v>
      </c>
    </row>
    <row r="3482" spans="1:65" s="2" customFormat="1" ht="24.2" customHeight="1">
      <c r="A3482" s="34"/>
      <c r="B3482" s="35"/>
      <c r="C3482" s="192" t="s">
        <v>3142</v>
      </c>
      <c r="D3482" s="192" t="s">
        <v>274</v>
      </c>
      <c r="E3482" s="193" t="s">
        <v>3143</v>
      </c>
      <c r="F3482" s="194" t="s">
        <v>3144</v>
      </c>
      <c r="G3482" s="195" t="s">
        <v>156</v>
      </c>
      <c r="H3482" s="196">
        <v>60.662999999999997</v>
      </c>
      <c r="I3482" s="197"/>
      <c r="J3482" s="198">
        <f>ROUND(I3482*H3482,2)</f>
        <v>0</v>
      </c>
      <c r="K3482" s="194" t="s">
        <v>278</v>
      </c>
      <c r="L3482" s="39"/>
      <c r="M3482" s="199" t="s">
        <v>1</v>
      </c>
      <c r="N3482" s="200" t="s">
        <v>41</v>
      </c>
      <c r="O3482" s="71"/>
      <c r="P3482" s="201">
        <f>O3482*H3482</f>
        <v>0</v>
      </c>
      <c r="Q3482" s="201">
        <v>0</v>
      </c>
      <c r="R3482" s="201">
        <f>Q3482*H3482</f>
        <v>0</v>
      </c>
      <c r="S3482" s="201">
        <v>0</v>
      </c>
      <c r="T3482" s="202">
        <f>S3482*H3482</f>
        <v>0</v>
      </c>
      <c r="U3482" s="34"/>
      <c r="V3482" s="34"/>
      <c r="W3482" s="34"/>
      <c r="X3482" s="34"/>
      <c r="Y3482" s="34"/>
      <c r="Z3482" s="34"/>
      <c r="AA3482" s="34"/>
      <c r="AB3482" s="34"/>
      <c r="AC3482" s="34"/>
      <c r="AD3482" s="34"/>
      <c r="AE3482" s="34"/>
      <c r="AR3482" s="203" t="s">
        <v>358</v>
      </c>
      <c r="AT3482" s="203" t="s">
        <v>274</v>
      </c>
      <c r="AU3482" s="203" t="s">
        <v>84</v>
      </c>
      <c r="AY3482" s="17" t="s">
        <v>272</v>
      </c>
      <c r="BE3482" s="204">
        <f>IF(N3482="základní",J3482,0)</f>
        <v>0</v>
      </c>
      <c r="BF3482" s="204">
        <f>IF(N3482="snížená",J3482,0)</f>
        <v>0</v>
      </c>
      <c r="BG3482" s="204">
        <f>IF(N3482="zákl. přenesená",J3482,0)</f>
        <v>0</v>
      </c>
      <c r="BH3482" s="204">
        <f>IF(N3482="sníž. přenesená",J3482,0)</f>
        <v>0</v>
      </c>
      <c r="BI3482" s="204">
        <f>IF(N3482="nulová",J3482,0)</f>
        <v>0</v>
      </c>
      <c r="BJ3482" s="17" t="s">
        <v>16</v>
      </c>
      <c r="BK3482" s="204">
        <f>ROUND(I3482*H3482,2)</f>
        <v>0</v>
      </c>
      <c r="BL3482" s="17" t="s">
        <v>358</v>
      </c>
      <c r="BM3482" s="203" t="s">
        <v>3145</v>
      </c>
    </row>
    <row r="3483" spans="1:65" s="2" customFormat="1" ht="11.25">
      <c r="A3483" s="34"/>
      <c r="B3483" s="35"/>
      <c r="C3483" s="36"/>
      <c r="D3483" s="205" t="s">
        <v>281</v>
      </c>
      <c r="E3483" s="36"/>
      <c r="F3483" s="206" t="s">
        <v>3146</v>
      </c>
      <c r="G3483" s="36"/>
      <c r="H3483" s="36"/>
      <c r="I3483" s="207"/>
      <c r="J3483" s="36"/>
      <c r="K3483" s="36"/>
      <c r="L3483" s="39"/>
      <c r="M3483" s="208"/>
      <c r="N3483" s="209"/>
      <c r="O3483" s="71"/>
      <c r="P3483" s="71"/>
      <c r="Q3483" s="71"/>
      <c r="R3483" s="71"/>
      <c r="S3483" s="71"/>
      <c r="T3483" s="72"/>
      <c r="U3483" s="34"/>
      <c r="V3483" s="34"/>
      <c r="W3483" s="34"/>
      <c r="X3483" s="34"/>
      <c r="Y3483" s="34"/>
      <c r="Z3483" s="34"/>
      <c r="AA3483" s="34"/>
      <c r="AB3483" s="34"/>
      <c r="AC3483" s="34"/>
      <c r="AD3483" s="34"/>
      <c r="AE3483" s="34"/>
      <c r="AT3483" s="17" t="s">
        <v>281</v>
      </c>
      <c r="AU3483" s="17" t="s">
        <v>84</v>
      </c>
    </row>
    <row r="3484" spans="1:65" s="13" customFormat="1" ht="22.5">
      <c r="B3484" s="210"/>
      <c r="C3484" s="211"/>
      <c r="D3484" s="212" t="s">
        <v>283</v>
      </c>
      <c r="E3484" s="213" t="s">
        <v>1</v>
      </c>
      <c r="F3484" s="214" t="s">
        <v>3147</v>
      </c>
      <c r="G3484" s="211"/>
      <c r="H3484" s="213" t="s">
        <v>1</v>
      </c>
      <c r="I3484" s="215"/>
      <c r="J3484" s="211"/>
      <c r="K3484" s="211"/>
      <c r="L3484" s="216"/>
      <c r="M3484" s="217"/>
      <c r="N3484" s="218"/>
      <c r="O3484" s="218"/>
      <c r="P3484" s="218"/>
      <c r="Q3484" s="218"/>
      <c r="R3484" s="218"/>
      <c r="S3484" s="218"/>
      <c r="T3484" s="219"/>
      <c r="AT3484" s="220" t="s">
        <v>283</v>
      </c>
      <c r="AU3484" s="220" t="s">
        <v>84</v>
      </c>
      <c r="AV3484" s="13" t="s">
        <v>16</v>
      </c>
      <c r="AW3484" s="13" t="s">
        <v>32</v>
      </c>
      <c r="AX3484" s="13" t="s">
        <v>76</v>
      </c>
      <c r="AY3484" s="220" t="s">
        <v>272</v>
      </c>
    </row>
    <row r="3485" spans="1:65" s="13" customFormat="1" ht="11.25">
      <c r="B3485" s="210"/>
      <c r="C3485" s="211"/>
      <c r="D3485" s="212" t="s">
        <v>283</v>
      </c>
      <c r="E3485" s="213" t="s">
        <v>1</v>
      </c>
      <c r="F3485" s="214" t="s">
        <v>285</v>
      </c>
      <c r="G3485" s="211"/>
      <c r="H3485" s="213" t="s">
        <v>1</v>
      </c>
      <c r="I3485" s="215"/>
      <c r="J3485" s="211"/>
      <c r="K3485" s="211"/>
      <c r="L3485" s="216"/>
      <c r="M3485" s="217"/>
      <c r="N3485" s="218"/>
      <c r="O3485" s="218"/>
      <c r="P3485" s="218"/>
      <c r="Q3485" s="218"/>
      <c r="R3485" s="218"/>
      <c r="S3485" s="218"/>
      <c r="T3485" s="219"/>
      <c r="AT3485" s="220" t="s">
        <v>283</v>
      </c>
      <c r="AU3485" s="220" t="s">
        <v>84</v>
      </c>
      <c r="AV3485" s="13" t="s">
        <v>16</v>
      </c>
      <c r="AW3485" s="13" t="s">
        <v>32</v>
      </c>
      <c r="AX3485" s="13" t="s">
        <v>76</v>
      </c>
      <c r="AY3485" s="220" t="s">
        <v>272</v>
      </c>
    </row>
    <row r="3486" spans="1:65" s="13" customFormat="1" ht="11.25">
      <c r="B3486" s="210"/>
      <c r="C3486" s="211"/>
      <c r="D3486" s="212" t="s">
        <v>283</v>
      </c>
      <c r="E3486" s="213" t="s">
        <v>1</v>
      </c>
      <c r="F3486" s="214" t="s">
        <v>590</v>
      </c>
      <c r="G3486" s="211"/>
      <c r="H3486" s="213" t="s">
        <v>1</v>
      </c>
      <c r="I3486" s="215"/>
      <c r="J3486" s="211"/>
      <c r="K3486" s="211"/>
      <c r="L3486" s="216"/>
      <c r="M3486" s="217"/>
      <c r="N3486" s="218"/>
      <c r="O3486" s="218"/>
      <c r="P3486" s="218"/>
      <c r="Q3486" s="218"/>
      <c r="R3486" s="218"/>
      <c r="S3486" s="218"/>
      <c r="T3486" s="219"/>
      <c r="AT3486" s="220" t="s">
        <v>283</v>
      </c>
      <c r="AU3486" s="220" t="s">
        <v>84</v>
      </c>
      <c r="AV3486" s="13" t="s">
        <v>16</v>
      </c>
      <c r="AW3486" s="13" t="s">
        <v>32</v>
      </c>
      <c r="AX3486" s="13" t="s">
        <v>76</v>
      </c>
      <c r="AY3486" s="220" t="s">
        <v>272</v>
      </c>
    </row>
    <row r="3487" spans="1:65" s="13" customFormat="1" ht="11.25">
      <c r="B3487" s="210"/>
      <c r="C3487" s="211"/>
      <c r="D3487" s="212" t="s">
        <v>283</v>
      </c>
      <c r="E3487" s="213" t="s">
        <v>1</v>
      </c>
      <c r="F3487" s="214" t="s">
        <v>3148</v>
      </c>
      <c r="G3487" s="211"/>
      <c r="H3487" s="213" t="s">
        <v>1</v>
      </c>
      <c r="I3487" s="215"/>
      <c r="J3487" s="211"/>
      <c r="K3487" s="211"/>
      <c r="L3487" s="216"/>
      <c r="M3487" s="217"/>
      <c r="N3487" s="218"/>
      <c r="O3487" s="218"/>
      <c r="P3487" s="218"/>
      <c r="Q3487" s="218"/>
      <c r="R3487" s="218"/>
      <c r="S3487" s="218"/>
      <c r="T3487" s="219"/>
      <c r="AT3487" s="220" t="s">
        <v>283</v>
      </c>
      <c r="AU3487" s="220" t="s">
        <v>84</v>
      </c>
      <c r="AV3487" s="13" t="s">
        <v>16</v>
      </c>
      <c r="AW3487" s="13" t="s">
        <v>32</v>
      </c>
      <c r="AX3487" s="13" t="s">
        <v>76</v>
      </c>
      <c r="AY3487" s="220" t="s">
        <v>272</v>
      </c>
    </row>
    <row r="3488" spans="1:65" s="14" customFormat="1" ht="11.25">
      <c r="B3488" s="221"/>
      <c r="C3488" s="222"/>
      <c r="D3488" s="212" t="s">
        <v>283</v>
      </c>
      <c r="E3488" s="223" t="s">
        <v>1</v>
      </c>
      <c r="F3488" s="224" t="s">
        <v>3149</v>
      </c>
      <c r="G3488" s="222"/>
      <c r="H3488" s="225">
        <v>2.4</v>
      </c>
      <c r="I3488" s="226"/>
      <c r="J3488" s="222"/>
      <c r="K3488" s="222"/>
      <c r="L3488" s="227"/>
      <c r="M3488" s="228"/>
      <c r="N3488" s="229"/>
      <c r="O3488" s="229"/>
      <c r="P3488" s="229"/>
      <c r="Q3488" s="229"/>
      <c r="R3488" s="229"/>
      <c r="S3488" s="229"/>
      <c r="T3488" s="230"/>
      <c r="AT3488" s="231" t="s">
        <v>283</v>
      </c>
      <c r="AU3488" s="231" t="s">
        <v>84</v>
      </c>
      <c r="AV3488" s="14" t="s">
        <v>84</v>
      </c>
      <c r="AW3488" s="14" t="s">
        <v>32</v>
      </c>
      <c r="AX3488" s="14" t="s">
        <v>76</v>
      </c>
      <c r="AY3488" s="231" t="s">
        <v>272</v>
      </c>
    </row>
    <row r="3489" spans="1:65" s="14" customFormat="1" ht="11.25">
      <c r="B3489" s="221"/>
      <c r="C3489" s="222"/>
      <c r="D3489" s="212" t="s">
        <v>283</v>
      </c>
      <c r="E3489" s="223" t="s">
        <v>1</v>
      </c>
      <c r="F3489" s="224" t="s">
        <v>3150</v>
      </c>
      <c r="G3489" s="222"/>
      <c r="H3489" s="225">
        <v>3.32</v>
      </c>
      <c r="I3489" s="226"/>
      <c r="J3489" s="222"/>
      <c r="K3489" s="222"/>
      <c r="L3489" s="227"/>
      <c r="M3489" s="228"/>
      <c r="N3489" s="229"/>
      <c r="O3489" s="229"/>
      <c r="P3489" s="229"/>
      <c r="Q3489" s="229"/>
      <c r="R3489" s="229"/>
      <c r="S3489" s="229"/>
      <c r="T3489" s="230"/>
      <c r="AT3489" s="231" t="s">
        <v>283</v>
      </c>
      <c r="AU3489" s="231" t="s">
        <v>84</v>
      </c>
      <c r="AV3489" s="14" t="s">
        <v>84</v>
      </c>
      <c r="AW3489" s="14" t="s">
        <v>32</v>
      </c>
      <c r="AX3489" s="14" t="s">
        <v>76</v>
      </c>
      <c r="AY3489" s="231" t="s">
        <v>272</v>
      </c>
    </row>
    <row r="3490" spans="1:65" s="14" customFormat="1" ht="11.25">
      <c r="B3490" s="221"/>
      <c r="C3490" s="222"/>
      <c r="D3490" s="212" t="s">
        <v>283</v>
      </c>
      <c r="E3490" s="223" t="s">
        <v>1</v>
      </c>
      <c r="F3490" s="224" t="s">
        <v>3151</v>
      </c>
      <c r="G3490" s="222"/>
      <c r="H3490" s="225">
        <v>0.3</v>
      </c>
      <c r="I3490" s="226"/>
      <c r="J3490" s="222"/>
      <c r="K3490" s="222"/>
      <c r="L3490" s="227"/>
      <c r="M3490" s="228"/>
      <c r="N3490" s="229"/>
      <c r="O3490" s="229"/>
      <c r="P3490" s="229"/>
      <c r="Q3490" s="229"/>
      <c r="R3490" s="229"/>
      <c r="S3490" s="229"/>
      <c r="T3490" s="230"/>
      <c r="AT3490" s="231" t="s">
        <v>283</v>
      </c>
      <c r="AU3490" s="231" t="s">
        <v>84</v>
      </c>
      <c r="AV3490" s="14" t="s">
        <v>84</v>
      </c>
      <c r="AW3490" s="14" t="s">
        <v>32</v>
      </c>
      <c r="AX3490" s="14" t="s">
        <v>76</v>
      </c>
      <c r="AY3490" s="231" t="s">
        <v>272</v>
      </c>
    </row>
    <row r="3491" spans="1:65" s="14" customFormat="1" ht="11.25">
      <c r="B3491" s="221"/>
      <c r="C3491" s="222"/>
      <c r="D3491" s="212" t="s">
        <v>283</v>
      </c>
      <c r="E3491" s="223" t="s">
        <v>1</v>
      </c>
      <c r="F3491" s="224" t="s">
        <v>3152</v>
      </c>
      <c r="G3491" s="222"/>
      <c r="H3491" s="225">
        <v>1.7629999999999999</v>
      </c>
      <c r="I3491" s="226"/>
      <c r="J3491" s="222"/>
      <c r="K3491" s="222"/>
      <c r="L3491" s="227"/>
      <c r="M3491" s="228"/>
      <c r="N3491" s="229"/>
      <c r="O3491" s="229"/>
      <c r="P3491" s="229"/>
      <c r="Q3491" s="229"/>
      <c r="R3491" s="229"/>
      <c r="S3491" s="229"/>
      <c r="T3491" s="230"/>
      <c r="AT3491" s="231" t="s">
        <v>283</v>
      </c>
      <c r="AU3491" s="231" t="s">
        <v>84</v>
      </c>
      <c r="AV3491" s="14" t="s">
        <v>84</v>
      </c>
      <c r="AW3491" s="14" t="s">
        <v>32</v>
      </c>
      <c r="AX3491" s="14" t="s">
        <v>76</v>
      </c>
      <c r="AY3491" s="231" t="s">
        <v>272</v>
      </c>
    </row>
    <row r="3492" spans="1:65" s="14" customFormat="1" ht="11.25">
      <c r="B3492" s="221"/>
      <c r="C3492" s="222"/>
      <c r="D3492" s="212" t="s">
        <v>283</v>
      </c>
      <c r="E3492" s="223" t="s">
        <v>1</v>
      </c>
      <c r="F3492" s="224" t="s">
        <v>3153</v>
      </c>
      <c r="G3492" s="222"/>
      <c r="H3492" s="225">
        <v>2.56</v>
      </c>
      <c r="I3492" s="226"/>
      <c r="J3492" s="222"/>
      <c r="K3492" s="222"/>
      <c r="L3492" s="227"/>
      <c r="M3492" s="228"/>
      <c r="N3492" s="229"/>
      <c r="O3492" s="229"/>
      <c r="P3492" s="229"/>
      <c r="Q3492" s="229"/>
      <c r="R3492" s="229"/>
      <c r="S3492" s="229"/>
      <c r="T3492" s="230"/>
      <c r="AT3492" s="231" t="s">
        <v>283</v>
      </c>
      <c r="AU3492" s="231" t="s">
        <v>84</v>
      </c>
      <c r="AV3492" s="14" t="s">
        <v>84</v>
      </c>
      <c r="AW3492" s="14" t="s">
        <v>32</v>
      </c>
      <c r="AX3492" s="14" t="s">
        <v>76</v>
      </c>
      <c r="AY3492" s="231" t="s">
        <v>272</v>
      </c>
    </row>
    <row r="3493" spans="1:65" s="14" customFormat="1" ht="11.25">
      <c r="B3493" s="221"/>
      <c r="C3493" s="222"/>
      <c r="D3493" s="212" t="s">
        <v>283</v>
      </c>
      <c r="E3493" s="223" t="s">
        <v>1</v>
      </c>
      <c r="F3493" s="224" t="s">
        <v>3154</v>
      </c>
      <c r="G3493" s="222"/>
      <c r="H3493" s="225">
        <v>1.6</v>
      </c>
      <c r="I3493" s="226"/>
      <c r="J3493" s="222"/>
      <c r="K3493" s="222"/>
      <c r="L3493" s="227"/>
      <c r="M3493" s="228"/>
      <c r="N3493" s="229"/>
      <c r="O3493" s="229"/>
      <c r="P3493" s="229"/>
      <c r="Q3493" s="229"/>
      <c r="R3493" s="229"/>
      <c r="S3493" s="229"/>
      <c r="T3493" s="230"/>
      <c r="AT3493" s="231" t="s">
        <v>283</v>
      </c>
      <c r="AU3493" s="231" t="s">
        <v>84</v>
      </c>
      <c r="AV3493" s="14" t="s">
        <v>84</v>
      </c>
      <c r="AW3493" s="14" t="s">
        <v>32</v>
      </c>
      <c r="AX3493" s="14" t="s">
        <v>76</v>
      </c>
      <c r="AY3493" s="231" t="s">
        <v>272</v>
      </c>
    </row>
    <row r="3494" spans="1:65" s="13" customFormat="1" ht="11.25">
      <c r="B3494" s="210"/>
      <c r="C3494" s="211"/>
      <c r="D3494" s="212" t="s">
        <v>283</v>
      </c>
      <c r="E3494" s="213" t="s">
        <v>1</v>
      </c>
      <c r="F3494" s="214" t="s">
        <v>285</v>
      </c>
      <c r="G3494" s="211"/>
      <c r="H3494" s="213" t="s">
        <v>1</v>
      </c>
      <c r="I3494" s="215"/>
      <c r="J3494" s="211"/>
      <c r="K3494" s="211"/>
      <c r="L3494" s="216"/>
      <c r="M3494" s="217"/>
      <c r="N3494" s="218"/>
      <c r="O3494" s="218"/>
      <c r="P3494" s="218"/>
      <c r="Q3494" s="218"/>
      <c r="R3494" s="218"/>
      <c r="S3494" s="218"/>
      <c r="T3494" s="219"/>
      <c r="AT3494" s="220" t="s">
        <v>283</v>
      </c>
      <c r="AU3494" s="220" t="s">
        <v>84</v>
      </c>
      <c r="AV3494" s="13" t="s">
        <v>16</v>
      </c>
      <c r="AW3494" s="13" t="s">
        <v>32</v>
      </c>
      <c r="AX3494" s="13" t="s">
        <v>76</v>
      </c>
      <c r="AY3494" s="220" t="s">
        <v>272</v>
      </c>
    </row>
    <row r="3495" spans="1:65" s="13" customFormat="1" ht="11.25">
      <c r="B3495" s="210"/>
      <c r="C3495" s="211"/>
      <c r="D3495" s="212" t="s">
        <v>283</v>
      </c>
      <c r="E3495" s="213" t="s">
        <v>1</v>
      </c>
      <c r="F3495" s="214" t="s">
        <v>625</v>
      </c>
      <c r="G3495" s="211"/>
      <c r="H3495" s="213" t="s">
        <v>1</v>
      </c>
      <c r="I3495" s="215"/>
      <c r="J3495" s="211"/>
      <c r="K3495" s="211"/>
      <c r="L3495" s="216"/>
      <c r="M3495" s="217"/>
      <c r="N3495" s="218"/>
      <c r="O3495" s="218"/>
      <c r="P3495" s="218"/>
      <c r="Q3495" s="218"/>
      <c r="R3495" s="218"/>
      <c r="S3495" s="218"/>
      <c r="T3495" s="219"/>
      <c r="AT3495" s="220" t="s">
        <v>283</v>
      </c>
      <c r="AU3495" s="220" t="s">
        <v>84</v>
      </c>
      <c r="AV3495" s="13" t="s">
        <v>16</v>
      </c>
      <c r="AW3495" s="13" t="s">
        <v>32</v>
      </c>
      <c r="AX3495" s="13" t="s">
        <v>76</v>
      </c>
      <c r="AY3495" s="220" t="s">
        <v>272</v>
      </c>
    </row>
    <row r="3496" spans="1:65" s="14" customFormat="1" ht="11.25">
      <c r="B3496" s="221"/>
      <c r="C3496" s="222"/>
      <c r="D3496" s="212" t="s">
        <v>283</v>
      </c>
      <c r="E3496" s="223" t="s">
        <v>1</v>
      </c>
      <c r="F3496" s="224" t="s">
        <v>3155</v>
      </c>
      <c r="G3496" s="222"/>
      <c r="H3496" s="225">
        <v>48.72</v>
      </c>
      <c r="I3496" s="226"/>
      <c r="J3496" s="222"/>
      <c r="K3496" s="222"/>
      <c r="L3496" s="227"/>
      <c r="M3496" s="228"/>
      <c r="N3496" s="229"/>
      <c r="O3496" s="229"/>
      <c r="P3496" s="229"/>
      <c r="Q3496" s="229"/>
      <c r="R3496" s="229"/>
      <c r="S3496" s="229"/>
      <c r="T3496" s="230"/>
      <c r="AT3496" s="231" t="s">
        <v>283</v>
      </c>
      <c r="AU3496" s="231" t="s">
        <v>84</v>
      </c>
      <c r="AV3496" s="14" t="s">
        <v>84</v>
      </c>
      <c r="AW3496" s="14" t="s">
        <v>32</v>
      </c>
      <c r="AX3496" s="14" t="s">
        <v>76</v>
      </c>
      <c r="AY3496" s="231" t="s">
        <v>272</v>
      </c>
    </row>
    <row r="3497" spans="1:65" s="2" customFormat="1" ht="24.2" customHeight="1">
      <c r="A3497" s="34"/>
      <c r="B3497" s="35"/>
      <c r="C3497" s="192" t="s">
        <v>3156</v>
      </c>
      <c r="D3497" s="192" t="s">
        <v>274</v>
      </c>
      <c r="E3497" s="193" t="s">
        <v>3157</v>
      </c>
      <c r="F3497" s="194" t="s">
        <v>3158</v>
      </c>
      <c r="G3497" s="195" t="s">
        <v>156</v>
      </c>
      <c r="H3497" s="196">
        <v>108.4</v>
      </c>
      <c r="I3497" s="197"/>
      <c r="J3497" s="198">
        <f>ROUND(I3497*H3497,2)</f>
        <v>0</v>
      </c>
      <c r="K3497" s="194" t="s">
        <v>278</v>
      </c>
      <c r="L3497" s="39"/>
      <c r="M3497" s="199" t="s">
        <v>1</v>
      </c>
      <c r="N3497" s="200" t="s">
        <v>41</v>
      </c>
      <c r="O3497" s="71"/>
      <c r="P3497" s="201">
        <f>O3497*H3497</f>
        <v>0</v>
      </c>
      <c r="Q3497" s="201">
        <v>0</v>
      </c>
      <c r="R3497" s="201">
        <f>Q3497*H3497</f>
        <v>0</v>
      </c>
      <c r="S3497" s="201">
        <v>0</v>
      </c>
      <c r="T3497" s="202">
        <f>S3497*H3497</f>
        <v>0</v>
      </c>
      <c r="U3497" s="34"/>
      <c r="V3497" s="34"/>
      <c r="W3497" s="34"/>
      <c r="X3497" s="34"/>
      <c r="Y3497" s="34"/>
      <c r="Z3497" s="34"/>
      <c r="AA3497" s="34"/>
      <c r="AB3497" s="34"/>
      <c r="AC3497" s="34"/>
      <c r="AD3497" s="34"/>
      <c r="AE3497" s="34"/>
      <c r="AR3497" s="203" t="s">
        <v>358</v>
      </c>
      <c r="AT3497" s="203" t="s">
        <v>274</v>
      </c>
      <c r="AU3497" s="203" t="s">
        <v>84</v>
      </c>
      <c r="AY3497" s="17" t="s">
        <v>272</v>
      </c>
      <c r="BE3497" s="204">
        <f>IF(N3497="základní",J3497,0)</f>
        <v>0</v>
      </c>
      <c r="BF3497" s="204">
        <f>IF(N3497="snížená",J3497,0)</f>
        <v>0</v>
      </c>
      <c r="BG3497" s="204">
        <f>IF(N3497="zákl. přenesená",J3497,0)</f>
        <v>0</v>
      </c>
      <c r="BH3497" s="204">
        <f>IF(N3497="sníž. přenesená",J3497,0)</f>
        <v>0</v>
      </c>
      <c r="BI3497" s="204">
        <f>IF(N3497="nulová",J3497,0)</f>
        <v>0</v>
      </c>
      <c r="BJ3497" s="17" t="s">
        <v>16</v>
      </c>
      <c r="BK3497" s="204">
        <f>ROUND(I3497*H3497,2)</f>
        <v>0</v>
      </c>
      <c r="BL3497" s="17" t="s">
        <v>358</v>
      </c>
      <c r="BM3497" s="203" t="s">
        <v>3159</v>
      </c>
    </row>
    <row r="3498" spans="1:65" s="2" customFormat="1" ht="11.25">
      <c r="A3498" s="34"/>
      <c r="B3498" s="35"/>
      <c r="C3498" s="36"/>
      <c r="D3498" s="205" t="s">
        <v>281</v>
      </c>
      <c r="E3498" s="36"/>
      <c r="F3498" s="206" t="s">
        <v>3160</v>
      </c>
      <c r="G3498" s="36"/>
      <c r="H3498" s="36"/>
      <c r="I3498" s="207"/>
      <c r="J3498" s="36"/>
      <c r="K3498" s="36"/>
      <c r="L3498" s="39"/>
      <c r="M3498" s="208"/>
      <c r="N3498" s="209"/>
      <c r="O3498" s="71"/>
      <c r="P3498" s="71"/>
      <c r="Q3498" s="71"/>
      <c r="R3498" s="71"/>
      <c r="S3498" s="71"/>
      <c r="T3498" s="72"/>
      <c r="U3498" s="34"/>
      <c r="V3498" s="34"/>
      <c r="W3498" s="34"/>
      <c r="X3498" s="34"/>
      <c r="Y3498" s="34"/>
      <c r="Z3498" s="34"/>
      <c r="AA3498" s="34"/>
      <c r="AB3498" s="34"/>
      <c r="AC3498" s="34"/>
      <c r="AD3498" s="34"/>
      <c r="AE3498" s="34"/>
      <c r="AT3498" s="17" t="s">
        <v>281</v>
      </c>
      <c r="AU3498" s="17" t="s">
        <v>84</v>
      </c>
    </row>
    <row r="3499" spans="1:65" s="13" customFormat="1" ht="22.5">
      <c r="B3499" s="210"/>
      <c r="C3499" s="211"/>
      <c r="D3499" s="212" t="s">
        <v>283</v>
      </c>
      <c r="E3499" s="213" t="s">
        <v>1</v>
      </c>
      <c r="F3499" s="214" t="s">
        <v>3161</v>
      </c>
      <c r="G3499" s="211"/>
      <c r="H3499" s="213" t="s">
        <v>1</v>
      </c>
      <c r="I3499" s="215"/>
      <c r="J3499" s="211"/>
      <c r="K3499" s="211"/>
      <c r="L3499" s="216"/>
      <c r="M3499" s="217"/>
      <c r="N3499" s="218"/>
      <c r="O3499" s="218"/>
      <c r="P3499" s="218"/>
      <c r="Q3499" s="218"/>
      <c r="R3499" s="218"/>
      <c r="S3499" s="218"/>
      <c r="T3499" s="219"/>
      <c r="AT3499" s="220" t="s">
        <v>283</v>
      </c>
      <c r="AU3499" s="220" t="s">
        <v>84</v>
      </c>
      <c r="AV3499" s="13" t="s">
        <v>16</v>
      </c>
      <c r="AW3499" s="13" t="s">
        <v>32</v>
      </c>
      <c r="AX3499" s="13" t="s">
        <v>76</v>
      </c>
      <c r="AY3499" s="220" t="s">
        <v>272</v>
      </c>
    </row>
    <row r="3500" spans="1:65" s="13" customFormat="1" ht="11.25">
      <c r="B3500" s="210"/>
      <c r="C3500" s="211"/>
      <c r="D3500" s="212" t="s">
        <v>283</v>
      </c>
      <c r="E3500" s="213" t="s">
        <v>1</v>
      </c>
      <c r="F3500" s="214" t="s">
        <v>285</v>
      </c>
      <c r="G3500" s="211"/>
      <c r="H3500" s="213" t="s">
        <v>1</v>
      </c>
      <c r="I3500" s="215"/>
      <c r="J3500" s="211"/>
      <c r="K3500" s="211"/>
      <c r="L3500" s="216"/>
      <c r="M3500" s="217"/>
      <c r="N3500" s="218"/>
      <c r="O3500" s="218"/>
      <c r="P3500" s="218"/>
      <c r="Q3500" s="218"/>
      <c r="R3500" s="218"/>
      <c r="S3500" s="218"/>
      <c r="T3500" s="219"/>
      <c r="AT3500" s="220" t="s">
        <v>283</v>
      </c>
      <c r="AU3500" s="220" t="s">
        <v>84</v>
      </c>
      <c r="AV3500" s="13" t="s">
        <v>16</v>
      </c>
      <c r="AW3500" s="13" t="s">
        <v>32</v>
      </c>
      <c r="AX3500" s="13" t="s">
        <v>76</v>
      </c>
      <c r="AY3500" s="220" t="s">
        <v>272</v>
      </c>
    </row>
    <row r="3501" spans="1:65" s="13" customFormat="1" ht="11.25">
      <c r="B3501" s="210"/>
      <c r="C3501" s="211"/>
      <c r="D3501" s="212" t="s">
        <v>283</v>
      </c>
      <c r="E3501" s="213" t="s">
        <v>1</v>
      </c>
      <c r="F3501" s="214" t="s">
        <v>723</v>
      </c>
      <c r="G3501" s="211"/>
      <c r="H3501" s="213" t="s">
        <v>1</v>
      </c>
      <c r="I3501" s="215"/>
      <c r="J3501" s="211"/>
      <c r="K3501" s="211"/>
      <c r="L3501" s="216"/>
      <c r="M3501" s="217"/>
      <c r="N3501" s="218"/>
      <c r="O3501" s="218"/>
      <c r="P3501" s="218"/>
      <c r="Q3501" s="218"/>
      <c r="R3501" s="218"/>
      <c r="S3501" s="218"/>
      <c r="T3501" s="219"/>
      <c r="AT3501" s="220" t="s">
        <v>283</v>
      </c>
      <c r="AU3501" s="220" t="s">
        <v>84</v>
      </c>
      <c r="AV3501" s="13" t="s">
        <v>16</v>
      </c>
      <c r="AW3501" s="13" t="s">
        <v>32</v>
      </c>
      <c r="AX3501" s="13" t="s">
        <v>76</v>
      </c>
      <c r="AY3501" s="220" t="s">
        <v>272</v>
      </c>
    </row>
    <row r="3502" spans="1:65" s="14" customFormat="1" ht="11.25">
      <c r="B3502" s="221"/>
      <c r="C3502" s="222"/>
      <c r="D3502" s="212" t="s">
        <v>283</v>
      </c>
      <c r="E3502" s="223" t="s">
        <v>1</v>
      </c>
      <c r="F3502" s="224" t="s">
        <v>3134</v>
      </c>
      <c r="G3502" s="222"/>
      <c r="H3502" s="225">
        <v>108.4</v>
      </c>
      <c r="I3502" s="226"/>
      <c r="J3502" s="222"/>
      <c r="K3502" s="222"/>
      <c r="L3502" s="227"/>
      <c r="M3502" s="228"/>
      <c r="N3502" s="229"/>
      <c r="O3502" s="229"/>
      <c r="P3502" s="229"/>
      <c r="Q3502" s="229"/>
      <c r="R3502" s="229"/>
      <c r="S3502" s="229"/>
      <c r="T3502" s="230"/>
      <c r="AT3502" s="231" t="s">
        <v>283</v>
      </c>
      <c r="AU3502" s="231" t="s">
        <v>84</v>
      </c>
      <c r="AV3502" s="14" t="s">
        <v>84</v>
      </c>
      <c r="AW3502" s="14" t="s">
        <v>32</v>
      </c>
      <c r="AX3502" s="14" t="s">
        <v>76</v>
      </c>
      <c r="AY3502" s="231" t="s">
        <v>272</v>
      </c>
    </row>
    <row r="3503" spans="1:65" s="2" customFormat="1" ht="16.5" customHeight="1">
      <c r="A3503" s="34"/>
      <c r="B3503" s="35"/>
      <c r="C3503" s="232" t="s">
        <v>3162</v>
      </c>
      <c r="D3503" s="232" t="s">
        <v>394</v>
      </c>
      <c r="E3503" s="233" t="s">
        <v>3163</v>
      </c>
      <c r="F3503" s="234" t="s">
        <v>3164</v>
      </c>
      <c r="G3503" s="235" t="s">
        <v>3165</v>
      </c>
      <c r="H3503" s="236">
        <v>253.595</v>
      </c>
      <c r="I3503" s="237"/>
      <c r="J3503" s="238">
        <f>ROUND(I3503*H3503,2)</f>
        <v>0</v>
      </c>
      <c r="K3503" s="234" t="s">
        <v>1</v>
      </c>
      <c r="L3503" s="239"/>
      <c r="M3503" s="240" t="s">
        <v>1</v>
      </c>
      <c r="N3503" s="241" t="s">
        <v>41</v>
      </c>
      <c r="O3503" s="71"/>
      <c r="P3503" s="201">
        <f>O3503*H3503</f>
        <v>0</v>
      </c>
      <c r="Q3503" s="201">
        <v>1E-3</v>
      </c>
      <c r="R3503" s="201">
        <f>Q3503*H3503</f>
        <v>0.25359500000000001</v>
      </c>
      <c r="S3503" s="201">
        <v>0</v>
      </c>
      <c r="T3503" s="202">
        <f>S3503*H3503</f>
        <v>0</v>
      </c>
      <c r="U3503" s="34"/>
      <c r="V3503" s="34"/>
      <c r="W3503" s="34"/>
      <c r="X3503" s="34"/>
      <c r="Y3503" s="34"/>
      <c r="Z3503" s="34"/>
      <c r="AA3503" s="34"/>
      <c r="AB3503" s="34"/>
      <c r="AC3503" s="34"/>
      <c r="AD3503" s="34"/>
      <c r="AE3503" s="34"/>
      <c r="AR3503" s="203" t="s">
        <v>483</v>
      </c>
      <c r="AT3503" s="203" t="s">
        <v>394</v>
      </c>
      <c r="AU3503" s="203" t="s">
        <v>84</v>
      </c>
      <c r="AY3503" s="17" t="s">
        <v>272</v>
      </c>
      <c r="BE3503" s="204">
        <f>IF(N3503="základní",J3503,0)</f>
        <v>0</v>
      </c>
      <c r="BF3503" s="204">
        <f>IF(N3503="snížená",J3503,0)</f>
        <v>0</v>
      </c>
      <c r="BG3503" s="204">
        <f>IF(N3503="zákl. přenesená",J3503,0)</f>
        <v>0</v>
      </c>
      <c r="BH3503" s="204">
        <f>IF(N3503="sníž. přenesená",J3503,0)</f>
        <v>0</v>
      </c>
      <c r="BI3503" s="204">
        <f>IF(N3503="nulová",J3503,0)</f>
        <v>0</v>
      </c>
      <c r="BJ3503" s="17" t="s">
        <v>16</v>
      </c>
      <c r="BK3503" s="204">
        <f>ROUND(I3503*H3503,2)</f>
        <v>0</v>
      </c>
      <c r="BL3503" s="17" t="s">
        <v>358</v>
      </c>
      <c r="BM3503" s="203" t="s">
        <v>3166</v>
      </c>
    </row>
    <row r="3504" spans="1:65" s="14" customFormat="1" ht="11.25">
      <c r="B3504" s="221"/>
      <c r="C3504" s="222"/>
      <c r="D3504" s="212" t="s">
        <v>283</v>
      </c>
      <c r="E3504" s="222"/>
      <c r="F3504" s="224" t="s">
        <v>3167</v>
      </c>
      <c r="G3504" s="222"/>
      <c r="H3504" s="225">
        <v>253.595</v>
      </c>
      <c r="I3504" s="226"/>
      <c r="J3504" s="222"/>
      <c r="K3504" s="222"/>
      <c r="L3504" s="227"/>
      <c r="M3504" s="228"/>
      <c r="N3504" s="229"/>
      <c r="O3504" s="229"/>
      <c r="P3504" s="229"/>
      <c r="Q3504" s="229"/>
      <c r="R3504" s="229"/>
      <c r="S3504" s="229"/>
      <c r="T3504" s="230"/>
      <c r="AT3504" s="231" t="s">
        <v>283</v>
      </c>
      <c r="AU3504" s="231" t="s">
        <v>84</v>
      </c>
      <c r="AV3504" s="14" t="s">
        <v>84</v>
      </c>
      <c r="AW3504" s="14" t="s">
        <v>4</v>
      </c>
      <c r="AX3504" s="14" t="s">
        <v>16</v>
      </c>
      <c r="AY3504" s="231" t="s">
        <v>272</v>
      </c>
    </row>
    <row r="3505" spans="1:65" s="2" customFormat="1" ht="37.9" customHeight="1">
      <c r="A3505" s="34"/>
      <c r="B3505" s="35"/>
      <c r="C3505" s="192" t="s">
        <v>3168</v>
      </c>
      <c r="D3505" s="192" t="s">
        <v>274</v>
      </c>
      <c r="E3505" s="193" t="s">
        <v>3169</v>
      </c>
      <c r="F3505" s="194" t="s">
        <v>3170</v>
      </c>
      <c r="G3505" s="195" t="s">
        <v>185</v>
      </c>
      <c r="H3505" s="196">
        <v>81.34</v>
      </c>
      <c r="I3505" s="197"/>
      <c r="J3505" s="198">
        <f>ROUND(I3505*H3505,2)</f>
        <v>0</v>
      </c>
      <c r="K3505" s="194" t="s">
        <v>1</v>
      </c>
      <c r="L3505" s="39"/>
      <c r="M3505" s="199" t="s">
        <v>1</v>
      </c>
      <c r="N3505" s="200" t="s">
        <v>41</v>
      </c>
      <c r="O3505" s="71"/>
      <c r="P3505" s="201">
        <f>O3505*H3505</f>
        <v>0</v>
      </c>
      <c r="Q3505" s="201">
        <v>0</v>
      </c>
      <c r="R3505" s="201">
        <f>Q3505*H3505</f>
        <v>0</v>
      </c>
      <c r="S3505" s="201">
        <v>0</v>
      </c>
      <c r="T3505" s="202">
        <f>S3505*H3505</f>
        <v>0</v>
      </c>
      <c r="U3505" s="34"/>
      <c r="V3505" s="34"/>
      <c r="W3505" s="34"/>
      <c r="X3505" s="34"/>
      <c r="Y3505" s="34"/>
      <c r="Z3505" s="34"/>
      <c r="AA3505" s="34"/>
      <c r="AB3505" s="34"/>
      <c r="AC3505" s="34"/>
      <c r="AD3505" s="34"/>
      <c r="AE3505" s="34"/>
      <c r="AR3505" s="203" t="s">
        <v>358</v>
      </c>
      <c r="AT3505" s="203" t="s">
        <v>274</v>
      </c>
      <c r="AU3505" s="203" t="s">
        <v>84</v>
      </c>
      <c r="AY3505" s="17" t="s">
        <v>272</v>
      </c>
      <c r="BE3505" s="204">
        <f>IF(N3505="základní",J3505,0)</f>
        <v>0</v>
      </c>
      <c r="BF3505" s="204">
        <f>IF(N3505="snížená",J3505,0)</f>
        <v>0</v>
      </c>
      <c r="BG3505" s="204">
        <f>IF(N3505="zákl. přenesená",J3505,0)</f>
        <v>0</v>
      </c>
      <c r="BH3505" s="204">
        <f>IF(N3505="sníž. přenesená",J3505,0)</f>
        <v>0</v>
      </c>
      <c r="BI3505" s="204">
        <f>IF(N3505="nulová",J3505,0)</f>
        <v>0</v>
      </c>
      <c r="BJ3505" s="17" t="s">
        <v>16</v>
      </c>
      <c r="BK3505" s="204">
        <f>ROUND(I3505*H3505,2)</f>
        <v>0</v>
      </c>
      <c r="BL3505" s="17" t="s">
        <v>358</v>
      </c>
      <c r="BM3505" s="203" t="s">
        <v>3171</v>
      </c>
    </row>
    <row r="3506" spans="1:65" s="13" customFormat="1" ht="22.5">
      <c r="B3506" s="210"/>
      <c r="C3506" s="211"/>
      <c r="D3506" s="212" t="s">
        <v>283</v>
      </c>
      <c r="E3506" s="213" t="s">
        <v>1</v>
      </c>
      <c r="F3506" s="214" t="s">
        <v>3161</v>
      </c>
      <c r="G3506" s="211"/>
      <c r="H3506" s="213" t="s">
        <v>1</v>
      </c>
      <c r="I3506" s="215"/>
      <c r="J3506" s="211"/>
      <c r="K3506" s="211"/>
      <c r="L3506" s="216"/>
      <c r="M3506" s="217"/>
      <c r="N3506" s="218"/>
      <c r="O3506" s="218"/>
      <c r="P3506" s="218"/>
      <c r="Q3506" s="218"/>
      <c r="R3506" s="218"/>
      <c r="S3506" s="218"/>
      <c r="T3506" s="219"/>
      <c r="AT3506" s="220" t="s">
        <v>283</v>
      </c>
      <c r="AU3506" s="220" t="s">
        <v>84</v>
      </c>
      <c r="AV3506" s="13" t="s">
        <v>16</v>
      </c>
      <c r="AW3506" s="13" t="s">
        <v>32</v>
      </c>
      <c r="AX3506" s="13" t="s">
        <v>76</v>
      </c>
      <c r="AY3506" s="220" t="s">
        <v>272</v>
      </c>
    </row>
    <row r="3507" spans="1:65" s="13" customFormat="1" ht="11.25">
      <c r="B3507" s="210"/>
      <c r="C3507" s="211"/>
      <c r="D3507" s="212" t="s">
        <v>283</v>
      </c>
      <c r="E3507" s="213" t="s">
        <v>1</v>
      </c>
      <c r="F3507" s="214" t="s">
        <v>285</v>
      </c>
      <c r="G3507" s="211"/>
      <c r="H3507" s="213" t="s">
        <v>1</v>
      </c>
      <c r="I3507" s="215"/>
      <c r="J3507" s="211"/>
      <c r="K3507" s="211"/>
      <c r="L3507" s="216"/>
      <c r="M3507" s="217"/>
      <c r="N3507" s="218"/>
      <c r="O3507" s="218"/>
      <c r="P3507" s="218"/>
      <c r="Q3507" s="218"/>
      <c r="R3507" s="218"/>
      <c r="S3507" s="218"/>
      <c r="T3507" s="219"/>
      <c r="AT3507" s="220" t="s">
        <v>283</v>
      </c>
      <c r="AU3507" s="220" t="s">
        <v>84</v>
      </c>
      <c r="AV3507" s="13" t="s">
        <v>16</v>
      </c>
      <c r="AW3507" s="13" t="s">
        <v>32</v>
      </c>
      <c r="AX3507" s="13" t="s">
        <v>76</v>
      </c>
      <c r="AY3507" s="220" t="s">
        <v>272</v>
      </c>
    </row>
    <row r="3508" spans="1:65" s="13" customFormat="1" ht="11.25">
      <c r="B3508" s="210"/>
      <c r="C3508" s="211"/>
      <c r="D3508" s="212" t="s">
        <v>283</v>
      </c>
      <c r="E3508" s="213" t="s">
        <v>1</v>
      </c>
      <c r="F3508" s="214" t="s">
        <v>3172</v>
      </c>
      <c r="G3508" s="211"/>
      <c r="H3508" s="213" t="s">
        <v>1</v>
      </c>
      <c r="I3508" s="215"/>
      <c r="J3508" s="211"/>
      <c r="K3508" s="211"/>
      <c r="L3508" s="216"/>
      <c r="M3508" s="217"/>
      <c r="N3508" s="218"/>
      <c r="O3508" s="218"/>
      <c r="P3508" s="218"/>
      <c r="Q3508" s="218"/>
      <c r="R3508" s="218"/>
      <c r="S3508" s="218"/>
      <c r="T3508" s="219"/>
      <c r="AT3508" s="220" t="s">
        <v>283</v>
      </c>
      <c r="AU3508" s="220" t="s">
        <v>84</v>
      </c>
      <c r="AV3508" s="13" t="s">
        <v>16</v>
      </c>
      <c r="AW3508" s="13" t="s">
        <v>32</v>
      </c>
      <c r="AX3508" s="13" t="s">
        <v>76</v>
      </c>
      <c r="AY3508" s="220" t="s">
        <v>272</v>
      </c>
    </row>
    <row r="3509" spans="1:65" s="14" customFormat="1" ht="11.25">
      <c r="B3509" s="221"/>
      <c r="C3509" s="222"/>
      <c r="D3509" s="212" t="s">
        <v>283</v>
      </c>
      <c r="E3509" s="223" t="s">
        <v>1</v>
      </c>
      <c r="F3509" s="224" t="s">
        <v>3173</v>
      </c>
      <c r="G3509" s="222"/>
      <c r="H3509" s="225">
        <v>81.34</v>
      </c>
      <c r="I3509" s="226"/>
      <c r="J3509" s="222"/>
      <c r="K3509" s="222"/>
      <c r="L3509" s="227"/>
      <c r="M3509" s="228"/>
      <c r="N3509" s="229"/>
      <c r="O3509" s="229"/>
      <c r="P3509" s="229"/>
      <c r="Q3509" s="229"/>
      <c r="R3509" s="229"/>
      <c r="S3509" s="229"/>
      <c r="T3509" s="230"/>
      <c r="AT3509" s="231" t="s">
        <v>283</v>
      </c>
      <c r="AU3509" s="231" t="s">
        <v>84</v>
      </c>
      <c r="AV3509" s="14" t="s">
        <v>84</v>
      </c>
      <c r="AW3509" s="14" t="s">
        <v>32</v>
      </c>
      <c r="AX3509" s="14" t="s">
        <v>76</v>
      </c>
      <c r="AY3509" s="231" t="s">
        <v>272</v>
      </c>
    </row>
    <row r="3510" spans="1:65" s="2" customFormat="1" ht="33" customHeight="1">
      <c r="A3510" s="34"/>
      <c r="B3510" s="35"/>
      <c r="C3510" s="192" t="s">
        <v>3174</v>
      </c>
      <c r="D3510" s="192" t="s">
        <v>274</v>
      </c>
      <c r="E3510" s="193" t="s">
        <v>3175</v>
      </c>
      <c r="F3510" s="194" t="s">
        <v>3176</v>
      </c>
      <c r="G3510" s="195" t="s">
        <v>185</v>
      </c>
      <c r="H3510" s="196">
        <v>31.1</v>
      </c>
      <c r="I3510" s="197"/>
      <c r="J3510" s="198">
        <f>ROUND(I3510*H3510,2)</f>
        <v>0</v>
      </c>
      <c r="K3510" s="194" t="s">
        <v>278</v>
      </c>
      <c r="L3510" s="39"/>
      <c r="M3510" s="199" t="s">
        <v>1</v>
      </c>
      <c r="N3510" s="200" t="s">
        <v>41</v>
      </c>
      <c r="O3510" s="71"/>
      <c r="P3510" s="201">
        <f>O3510*H3510</f>
        <v>0</v>
      </c>
      <c r="Q3510" s="201">
        <v>2.0400000000000001E-3</v>
      </c>
      <c r="R3510" s="201">
        <f>Q3510*H3510</f>
        <v>6.3444000000000014E-2</v>
      </c>
      <c r="S3510" s="201">
        <v>0</v>
      </c>
      <c r="T3510" s="202">
        <f>S3510*H3510</f>
        <v>0</v>
      </c>
      <c r="U3510" s="34"/>
      <c r="V3510" s="34"/>
      <c r="W3510" s="34"/>
      <c r="X3510" s="34"/>
      <c r="Y3510" s="34"/>
      <c r="Z3510" s="34"/>
      <c r="AA3510" s="34"/>
      <c r="AB3510" s="34"/>
      <c r="AC3510" s="34"/>
      <c r="AD3510" s="34"/>
      <c r="AE3510" s="34"/>
      <c r="AR3510" s="203" t="s">
        <v>358</v>
      </c>
      <c r="AT3510" s="203" t="s">
        <v>274</v>
      </c>
      <c r="AU3510" s="203" t="s">
        <v>84</v>
      </c>
      <c r="AY3510" s="17" t="s">
        <v>272</v>
      </c>
      <c r="BE3510" s="204">
        <f>IF(N3510="základní",J3510,0)</f>
        <v>0</v>
      </c>
      <c r="BF3510" s="204">
        <f>IF(N3510="snížená",J3510,0)</f>
        <v>0</v>
      </c>
      <c r="BG3510" s="204">
        <f>IF(N3510="zákl. přenesená",J3510,0)</f>
        <v>0</v>
      </c>
      <c r="BH3510" s="204">
        <f>IF(N3510="sníž. přenesená",J3510,0)</f>
        <v>0</v>
      </c>
      <c r="BI3510" s="204">
        <f>IF(N3510="nulová",J3510,0)</f>
        <v>0</v>
      </c>
      <c r="BJ3510" s="17" t="s">
        <v>16</v>
      </c>
      <c r="BK3510" s="204">
        <f>ROUND(I3510*H3510,2)</f>
        <v>0</v>
      </c>
      <c r="BL3510" s="17" t="s">
        <v>358</v>
      </c>
      <c r="BM3510" s="203" t="s">
        <v>3177</v>
      </c>
    </row>
    <row r="3511" spans="1:65" s="2" customFormat="1" ht="11.25">
      <c r="A3511" s="34"/>
      <c r="B3511" s="35"/>
      <c r="C3511" s="36"/>
      <c r="D3511" s="205" t="s">
        <v>281</v>
      </c>
      <c r="E3511" s="36"/>
      <c r="F3511" s="206" t="s">
        <v>3178</v>
      </c>
      <c r="G3511" s="36"/>
      <c r="H3511" s="36"/>
      <c r="I3511" s="207"/>
      <c r="J3511" s="36"/>
      <c r="K3511" s="36"/>
      <c r="L3511" s="39"/>
      <c r="M3511" s="208"/>
      <c r="N3511" s="209"/>
      <c r="O3511" s="71"/>
      <c r="P3511" s="71"/>
      <c r="Q3511" s="71"/>
      <c r="R3511" s="71"/>
      <c r="S3511" s="71"/>
      <c r="T3511" s="72"/>
      <c r="U3511" s="34"/>
      <c r="V3511" s="34"/>
      <c r="W3511" s="34"/>
      <c r="X3511" s="34"/>
      <c r="Y3511" s="34"/>
      <c r="Z3511" s="34"/>
      <c r="AA3511" s="34"/>
      <c r="AB3511" s="34"/>
      <c r="AC3511" s="34"/>
      <c r="AD3511" s="34"/>
      <c r="AE3511" s="34"/>
      <c r="AT3511" s="17" t="s">
        <v>281</v>
      </c>
      <c r="AU3511" s="17" t="s">
        <v>84</v>
      </c>
    </row>
    <row r="3512" spans="1:65" s="13" customFormat="1" ht="22.5">
      <c r="B3512" s="210"/>
      <c r="C3512" s="211"/>
      <c r="D3512" s="212" t="s">
        <v>283</v>
      </c>
      <c r="E3512" s="213" t="s">
        <v>1</v>
      </c>
      <c r="F3512" s="214" t="s">
        <v>3161</v>
      </c>
      <c r="G3512" s="211"/>
      <c r="H3512" s="213" t="s">
        <v>1</v>
      </c>
      <c r="I3512" s="215"/>
      <c r="J3512" s="211"/>
      <c r="K3512" s="211"/>
      <c r="L3512" s="216"/>
      <c r="M3512" s="217"/>
      <c r="N3512" s="218"/>
      <c r="O3512" s="218"/>
      <c r="P3512" s="218"/>
      <c r="Q3512" s="218"/>
      <c r="R3512" s="218"/>
      <c r="S3512" s="218"/>
      <c r="T3512" s="219"/>
      <c r="AT3512" s="220" t="s">
        <v>283</v>
      </c>
      <c r="AU3512" s="220" t="s">
        <v>84</v>
      </c>
      <c r="AV3512" s="13" t="s">
        <v>16</v>
      </c>
      <c r="AW3512" s="13" t="s">
        <v>32</v>
      </c>
      <c r="AX3512" s="13" t="s">
        <v>76</v>
      </c>
      <c r="AY3512" s="220" t="s">
        <v>272</v>
      </c>
    </row>
    <row r="3513" spans="1:65" s="13" customFormat="1" ht="11.25">
      <c r="B3513" s="210"/>
      <c r="C3513" s="211"/>
      <c r="D3513" s="212" t="s">
        <v>283</v>
      </c>
      <c r="E3513" s="213" t="s">
        <v>1</v>
      </c>
      <c r="F3513" s="214" t="s">
        <v>285</v>
      </c>
      <c r="G3513" s="211"/>
      <c r="H3513" s="213" t="s">
        <v>1</v>
      </c>
      <c r="I3513" s="215"/>
      <c r="J3513" s="211"/>
      <c r="K3513" s="211"/>
      <c r="L3513" s="216"/>
      <c r="M3513" s="217"/>
      <c r="N3513" s="218"/>
      <c r="O3513" s="218"/>
      <c r="P3513" s="218"/>
      <c r="Q3513" s="218"/>
      <c r="R3513" s="218"/>
      <c r="S3513" s="218"/>
      <c r="T3513" s="219"/>
      <c r="AT3513" s="220" t="s">
        <v>283</v>
      </c>
      <c r="AU3513" s="220" t="s">
        <v>84</v>
      </c>
      <c r="AV3513" s="13" t="s">
        <v>16</v>
      </c>
      <c r="AW3513" s="13" t="s">
        <v>32</v>
      </c>
      <c r="AX3513" s="13" t="s">
        <v>76</v>
      </c>
      <c r="AY3513" s="220" t="s">
        <v>272</v>
      </c>
    </row>
    <row r="3514" spans="1:65" s="13" customFormat="1" ht="11.25">
      <c r="B3514" s="210"/>
      <c r="C3514" s="211"/>
      <c r="D3514" s="212" t="s">
        <v>283</v>
      </c>
      <c r="E3514" s="213" t="s">
        <v>1</v>
      </c>
      <c r="F3514" s="214" t="s">
        <v>625</v>
      </c>
      <c r="G3514" s="211"/>
      <c r="H3514" s="213" t="s">
        <v>1</v>
      </c>
      <c r="I3514" s="215"/>
      <c r="J3514" s="211"/>
      <c r="K3514" s="211"/>
      <c r="L3514" s="216"/>
      <c r="M3514" s="217"/>
      <c r="N3514" s="218"/>
      <c r="O3514" s="218"/>
      <c r="P3514" s="218"/>
      <c r="Q3514" s="218"/>
      <c r="R3514" s="218"/>
      <c r="S3514" s="218"/>
      <c r="T3514" s="219"/>
      <c r="AT3514" s="220" t="s">
        <v>283</v>
      </c>
      <c r="AU3514" s="220" t="s">
        <v>84</v>
      </c>
      <c r="AV3514" s="13" t="s">
        <v>16</v>
      </c>
      <c r="AW3514" s="13" t="s">
        <v>32</v>
      </c>
      <c r="AX3514" s="13" t="s">
        <v>76</v>
      </c>
      <c r="AY3514" s="220" t="s">
        <v>272</v>
      </c>
    </row>
    <row r="3515" spans="1:65" s="14" customFormat="1" ht="11.25">
      <c r="B3515" s="221"/>
      <c r="C3515" s="222"/>
      <c r="D3515" s="212" t="s">
        <v>283</v>
      </c>
      <c r="E3515" s="223" t="s">
        <v>1</v>
      </c>
      <c r="F3515" s="224" t="s">
        <v>3179</v>
      </c>
      <c r="G3515" s="222"/>
      <c r="H3515" s="225">
        <v>31.1</v>
      </c>
      <c r="I3515" s="226"/>
      <c r="J3515" s="222"/>
      <c r="K3515" s="222"/>
      <c r="L3515" s="227"/>
      <c r="M3515" s="228"/>
      <c r="N3515" s="229"/>
      <c r="O3515" s="229"/>
      <c r="P3515" s="229"/>
      <c r="Q3515" s="229"/>
      <c r="R3515" s="229"/>
      <c r="S3515" s="229"/>
      <c r="T3515" s="230"/>
      <c r="AT3515" s="231" t="s">
        <v>283</v>
      </c>
      <c r="AU3515" s="231" t="s">
        <v>84</v>
      </c>
      <c r="AV3515" s="14" t="s">
        <v>84</v>
      </c>
      <c r="AW3515" s="14" t="s">
        <v>32</v>
      </c>
      <c r="AX3515" s="14" t="s">
        <v>16</v>
      </c>
      <c r="AY3515" s="231" t="s">
        <v>272</v>
      </c>
    </row>
    <row r="3516" spans="1:65" s="2" customFormat="1" ht="24.2" customHeight="1">
      <c r="A3516" s="34"/>
      <c r="B3516" s="35"/>
      <c r="C3516" s="192" t="s">
        <v>3180</v>
      </c>
      <c r="D3516" s="192" t="s">
        <v>274</v>
      </c>
      <c r="E3516" s="193" t="s">
        <v>3181</v>
      </c>
      <c r="F3516" s="194" t="s">
        <v>3182</v>
      </c>
      <c r="G3516" s="195" t="s">
        <v>185</v>
      </c>
      <c r="H3516" s="196">
        <v>109.93</v>
      </c>
      <c r="I3516" s="197"/>
      <c r="J3516" s="198">
        <f>ROUND(I3516*H3516,2)</f>
        <v>0</v>
      </c>
      <c r="K3516" s="194" t="s">
        <v>278</v>
      </c>
      <c r="L3516" s="39"/>
      <c r="M3516" s="199" t="s">
        <v>1</v>
      </c>
      <c r="N3516" s="200" t="s">
        <v>41</v>
      </c>
      <c r="O3516" s="71"/>
      <c r="P3516" s="201">
        <f>O3516*H3516</f>
        <v>0</v>
      </c>
      <c r="Q3516" s="201">
        <v>1.6000000000000001E-4</v>
      </c>
      <c r="R3516" s="201">
        <f>Q3516*H3516</f>
        <v>1.7588800000000002E-2</v>
      </c>
      <c r="S3516" s="201">
        <v>0</v>
      </c>
      <c r="T3516" s="202">
        <f>S3516*H3516</f>
        <v>0</v>
      </c>
      <c r="U3516" s="34"/>
      <c r="V3516" s="34"/>
      <c r="W3516" s="34"/>
      <c r="X3516" s="34"/>
      <c r="Y3516" s="34"/>
      <c r="Z3516" s="34"/>
      <c r="AA3516" s="34"/>
      <c r="AB3516" s="34"/>
      <c r="AC3516" s="34"/>
      <c r="AD3516" s="34"/>
      <c r="AE3516" s="34"/>
      <c r="AR3516" s="203" t="s">
        <v>358</v>
      </c>
      <c r="AT3516" s="203" t="s">
        <v>274</v>
      </c>
      <c r="AU3516" s="203" t="s">
        <v>84</v>
      </c>
      <c r="AY3516" s="17" t="s">
        <v>272</v>
      </c>
      <c r="BE3516" s="204">
        <f>IF(N3516="základní",J3516,0)</f>
        <v>0</v>
      </c>
      <c r="BF3516" s="204">
        <f>IF(N3516="snížená",J3516,0)</f>
        <v>0</v>
      </c>
      <c r="BG3516" s="204">
        <f>IF(N3516="zákl. přenesená",J3516,0)</f>
        <v>0</v>
      </c>
      <c r="BH3516" s="204">
        <f>IF(N3516="sníž. přenesená",J3516,0)</f>
        <v>0</v>
      </c>
      <c r="BI3516" s="204">
        <f>IF(N3516="nulová",J3516,0)</f>
        <v>0</v>
      </c>
      <c r="BJ3516" s="17" t="s">
        <v>16</v>
      </c>
      <c r="BK3516" s="204">
        <f>ROUND(I3516*H3516,2)</f>
        <v>0</v>
      </c>
      <c r="BL3516" s="17" t="s">
        <v>358</v>
      </c>
      <c r="BM3516" s="203" t="s">
        <v>3183</v>
      </c>
    </row>
    <row r="3517" spans="1:65" s="2" customFormat="1" ht="11.25">
      <c r="A3517" s="34"/>
      <c r="B3517" s="35"/>
      <c r="C3517" s="36"/>
      <c r="D3517" s="205" t="s">
        <v>281</v>
      </c>
      <c r="E3517" s="36"/>
      <c r="F3517" s="206" t="s">
        <v>3184</v>
      </c>
      <c r="G3517" s="36"/>
      <c r="H3517" s="36"/>
      <c r="I3517" s="207"/>
      <c r="J3517" s="36"/>
      <c r="K3517" s="36"/>
      <c r="L3517" s="39"/>
      <c r="M3517" s="208"/>
      <c r="N3517" s="209"/>
      <c r="O3517" s="71"/>
      <c r="P3517" s="71"/>
      <c r="Q3517" s="71"/>
      <c r="R3517" s="71"/>
      <c r="S3517" s="71"/>
      <c r="T3517" s="72"/>
      <c r="U3517" s="34"/>
      <c r="V3517" s="34"/>
      <c r="W3517" s="34"/>
      <c r="X3517" s="34"/>
      <c r="Y3517" s="34"/>
      <c r="Z3517" s="34"/>
      <c r="AA3517" s="34"/>
      <c r="AB3517" s="34"/>
      <c r="AC3517" s="34"/>
      <c r="AD3517" s="34"/>
      <c r="AE3517" s="34"/>
      <c r="AT3517" s="17" t="s">
        <v>281</v>
      </c>
      <c r="AU3517" s="17" t="s">
        <v>84</v>
      </c>
    </row>
    <row r="3518" spans="1:65" s="13" customFormat="1" ht="22.5">
      <c r="B3518" s="210"/>
      <c r="C3518" s="211"/>
      <c r="D3518" s="212" t="s">
        <v>283</v>
      </c>
      <c r="E3518" s="213" t="s">
        <v>1</v>
      </c>
      <c r="F3518" s="214" t="s">
        <v>1990</v>
      </c>
      <c r="G3518" s="211"/>
      <c r="H3518" s="213" t="s">
        <v>1</v>
      </c>
      <c r="I3518" s="215"/>
      <c r="J3518" s="211"/>
      <c r="K3518" s="211"/>
      <c r="L3518" s="216"/>
      <c r="M3518" s="217"/>
      <c r="N3518" s="218"/>
      <c r="O3518" s="218"/>
      <c r="P3518" s="218"/>
      <c r="Q3518" s="218"/>
      <c r="R3518" s="218"/>
      <c r="S3518" s="218"/>
      <c r="T3518" s="219"/>
      <c r="AT3518" s="220" t="s">
        <v>283</v>
      </c>
      <c r="AU3518" s="220" t="s">
        <v>84</v>
      </c>
      <c r="AV3518" s="13" t="s">
        <v>16</v>
      </c>
      <c r="AW3518" s="13" t="s">
        <v>32</v>
      </c>
      <c r="AX3518" s="13" t="s">
        <v>76</v>
      </c>
      <c r="AY3518" s="220" t="s">
        <v>272</v>
      </c>
    </row>
    <row r="3519" spans="1:65" s="13" customFormat="1" ht="11.25">
      <c r="B3519" s="210"/>
      <c r="C3519" s="211"/>
      <c r="D3519" s="212" t="s">
        <v>283</v>
      </c>
      <c r="E3519" s="213" t="s">
        <v>1</v>
      </c>
      <c r="F3519" s="214" t="s">
        <v>285</v>
      </c>
      <c r="G3519" s="211"/>
      <c r="H3519" s="213" t="s">
        <v>1</v>
      </c>
      <c r="I3519" s="215"/>
      <c r="J3519" s="211"/>
      <c r="K3519" s="211"/>
      <c r="L3519" s="216"/>
      <c r="M3519" s="217"/>
      <c r="N3519" s="218"/>
      <c r="O3519" s="218"/>
      <c r="P3519" s="218"/>
      <c r="Q3519" s="218"/>
      <c r="R3519" s="218"/>
      <c r="S3519" s="218"/>
      <c r="T3519" s="219"/>
      <c r="AT3519" s="220" t="s">
        <v>283</v>
      </c>
      <c r="AU3519" s="220" t="s">
        <v>84</v>
      </c>
      <c r="AV3519" s="13" t="s">
        <v>16</v>
      </c>
      <c r="AW3519" s="13" t="s">
        <v>32</v>
      </c>
      <c r="AX3519" s="13" t="s">
        <v>76</v>
      </c>
      <c r="AY3519" s="220" t="s">
        <v>272</v>
      </c>
    </row>
    <row r="3520" spans="1:65" s="13" customFormat="1" ht="11.25">
      <c r="B3520" s="210"/>
      <c r="C3520" s="211"/>
      <c r="D3520" s="212" t="s">
        <v>283</v>
      </c>
      <c r="E3520" s="213" t="s">
        <v>1</v>
      </c>
      <c r="F3520" s="214" t="s">
        <v>2015</v>
      </c>
      <c r="G3520" s="211"/>
      <c r="H3520" s="213" t="s">
        <v>1</v>
      </c>
      <c r="I3520" s="215"/>
      <c r="J3520" s="211"/>
      <c r="K3520" s="211"/>
      <c r="L3520" s="216"/>
      <c r="M3520" s="217"/>
      <c r="N3520" s="218"/>
      <c r="O3520" s="218"/>
      <c r="P3520" s="218"/>
      <c r="Q3520" s="218"/>
      <c r="R3520" s="218"/>
      <c r="S3520" s="218"/>
      <c r="T3520" s="219"/>
      <c r="AT3520" s="220" t="s">
        <v>283</v>
      </c>
      <c r="AU3520" s="220" t="s">
        <v>84</v>
      </c>
      <c r="AV3520" s="13" t="s">
        <v>16</v>
      </c>
      <c r="AW3520" s="13" t="s">
        <v>32</v>
      </c>
      <c r="AX3520" s="13" t="s">
        <v>76</v>
      </c>
      <c r="AY3520" s="220" t="s">
        <v>272</v>
      </c>
    </row>
    <row r="3521" spans="1:65" s="13" customFormat="1" ht="11.25">
      <c r="B3521" s="210"/>
      <c r="C3521" s="211"/>
      <c r="D3521" s="212" t="s">
        <v>283</v>
      </c>
      <c r="E3521" s="213" t="s">
        <v>1</v>
      </c>
      <c r="F3521" s="214" t="s">
        <v>1979</v>
      </c>
      <c r="G3521" s="211"/>
      <c r="H3521" s="213" t="s">
        <v>1</v>
      </c>
      <c r="I3521" s="215"/>
      <c r="J3521" s="211"/>
      <c r="K3521" s="211"/>
      <c r="L3521" s="216"/>
      <c r="M3521" s="217"/>
      <c r="N3521" s="218"/>
      <c r="O3521" s="218"/>
      <c r="P3521" s="218"/>
      <c r="Q3521" s="218"/>
      <c r="R3521" s="218"/>
      <c r="S3521" s="218"/>
      <c r="T3521" s="219"/>
      <c r="AT3521" s="220" t="s">
        <v>283</v>
      </c>
      <c r="AU3521" s="220" t="s">
        <v>84</v>
      </c>
      <c r="AV3521" s="13" t="s">
        <v>16</v>
      </c>
      <c r="AW3521" s="13" t="s">
        <v>32</v>
      </c>
      <c r="AX3521" s="13" t="s">
        <v>76</v>
      </c>
      <c r="AY3521" s="220" t="s">
        <v>272</v>
      </c>
    </row>
    <row r="3522" spans="1:65" s="14" customFormat="1" ht="11.25">
      <c r="B3522" s="221"/>
      <c r="C3522" s="222"/>
      <c r="D3522" s="212" t="s">
        <v>283</v>
      </c>
      <c r="E3522" s="223" t="s">
        <v>1</v>
      </c>
      <c r="F3522" s="224" t="s">
        <v>3185</v>
      </c>
      <c r="G3522" s="222"/>
      <c r="H3522" s="225">
        <v>38.450000000000003</v>
      </c>
      <c r="I3522" s="226"/>
      <c r="J3522" s="222"/>
      <c r="K3522" s="222"/>
      <c r="L3522" s="227"/>
      <c r="M3522" s="228"/>
      <c r="N3522" s="229"/>
      <c r="O3522" s="229"/>
      <c r="P3522" s="229"/>
      <c r="Q3522" s="229"/>
      <c r="R3522" s="229"/>
      <c r="S3522" s="229"/>
      <c r="T3522" s="230"/>
      <c r="AT3522" s="231" t="s">
        <v>283</v>
      </c>
      <c r="AU3522" s="231" t="s">
        <v>84</v>
      </c>
      <c r="AV3522" s="14" t="s">
        <v>84</v>
      </c>
      <c r="AW3522" s="14" t="s">
        <v>32</v>
      </c>
      <c r="AX3522" s="14" t="s">
        <v>76</v>
      </c>
      <c r="AY3522" s="231" t="s">
        <v>272</v>
      </c>
    </row>
    <row r="3523" spans="1:65" s="13" customFormat="1" ht="11.25">
      <c r="B3523" s="210"/>
      <c r="C3523" s="211"/>
      <c r="D3523" s="212" t="s">
        <v>283</v>
      </c>
      <c r="E3523" s="213" t="s">
        <v>1</v>
      </c>
      <c r="F3523" s="214" t="s">
        <v>1994</v>
      </c>
      <c r="G3523" s="211"/>
      <c r="H3523" s="213" t="s">
        <v>1</v>
      </c>
      <c r="I3523" s="215"/>
      <c r="J3523" s="211"/>
      <c r="K3523" s="211"/>
      <c r="L3523" s="216"/>
      <c r="M3523" s="217"/>
      <c r="N3523" s="218"/>
      <c r="O3523" s="218"/>
      <c r="P3523" s="218"/>
      <c r="Q3523" s="218"/>
      <c r="R3523" s="218"/>
      <c r="S3523" s="218"/>
      <c r="T3523" s="219"/>
      <c r="AT3523" s="220" t="s">
        <v>283</v>
      </c>
      <c r="AU3523" s="220" t="s">
        <v>84</v>
      </c>
      <c r="AV3523" s="13" t="s">
        <v>16</v>
      </c>
      <c r="AW3523" s="13" t="s">
        <v>32</v>
      </c>
      <c r="AX3523" s="13" t="s">
        <v>76</v>
      </c>
      <c r="AY3523" s="220" t="s">
        <v>272</v>
      </c>
    </row>
    <row r="3524" spans="1:65" s="14" customFormat="1" ht="11.25">
      <c r="B3524" s="221"/>
      <c r="C3524" s="222"/>
      <c r="D3524" s="212" t="s">
        <v>283</v>
      </c>
      <c r="E3524" s="223" t="s">
        <v>1</v>
      </c>
      <c r="F3524" s="224" t="s">
        <v>3186</v>
      </c>
      <c r="G3524" s="222"/>
      <c r="H3524" s="225">
        <v>32.89</v>
      </c>
      <c r="I3524" s="226"/>
      <c r="J3524" s="222"/>
      <c r="K3524" s="222"/>
      <c r="L3524" s="227"/>
      <c r="M3524" s="228"/>
      <c r="N3524" s="229"/>
      <c r="O3524" s="229"/>
      <c r="P3524" s="229"/>
      <c r="Q3524" s="229"/>
      <c r="R3524" s="229"/>
      <c r="S3524" s="229"/>
      <c r="T3524" s="230"/>
      <c r="AT3524" s="231" t="s">
        <v>283</v>
      </c>
      <c r="AU3524" s="231" t="s">
        <v>84</v>
      </c>
      <c r="AV3524" s="14" t="s">
        <v>84</v>
      </c>
      <c r="AW3524" s="14" t="s">
        <v>32</v>
      </c>
      <c r="AX3524" s="14" t="s">
        <v>76</v>
      </c>
      <c r="AY3524" s="231" t="s">
        <v>272</v>
      </c>
    </row>
    <row r="3525" spans="1:65" s="13" customFormat="1" ht="11.25">
      <c r="B3525" s="210"/>
      <c r="C3525" s="211"/>
      <c r="D3525" s="212" t="s">
        <v>283</v>
      </c>
      <c r="E3525" s="213" t="s">
        <v>1</v>
      </c>
      <c r="F3525" s="214" t="s">
        <v>1996</v>
      </c>
      <c r="G3525" s="211"/>
      <c r="H3525" s="213" t="s">
        <v>1</v>
      </c>
      <c r="I3525" s="215"/>
      <c r="J3525" s="211"/>
      <c r="K3525" s="211"/>
      <c r="L3525" s="216"/>
      <c r="M3525" s="217"/>
      <c r="N3525" s="218"/>
      <c r="O3525" s="218"/>
      <c r="P3525" s="218"/>
      <c r="Q3525" s="218"/>
      <c r="R3525" s="218"/>
      <c r="S3525" s="218"/>
      <c r="T3525" s="219"/>
      <c r="AT3525" s="220" t="s">
        <v>283</v>
      </c>
      <c r="AU3525" s="220" t="s">
        <v>84</v>
      </c>
      <c r="AV3525" s="13" t="s">
        <v>16</v>
      </c>
      <c r="AW3525" s="13" t="s">
        <v>32</v>
      </c>
      <c r="AX3525" s="13" t="s">
        <v>76</v>
      </c>
      <c r="AY3525" s="220" t="s">
        <v>272</v>
      </c>
    </row>
    <row r="3526" spans="1:65" s="14" customFormat="1" ht="11.25">
      <c r="B3526" s="221"/>
      <c r="C3526" s="222"/>
      <c r="D3526" s="212" t="s">
        <v>283</v>
      </c>
      <c r="E3526" s="223" t="s">
        <v>1</v>
      </c>
      <c r="F3526" s="224" t="s">
        <v>3187</v>
      </c>
      <c r="G3526" s="222"/>
      <c r="H3526" s="225">
        <v>19.190000000000001</v>
      </c>
      <c r="I3526" s="226"/>
      <c r="J3526" s="222"/>
      <c r="K3526" s="222"/>
      <c r="L3526" s="227"/>
      <c r="M3526" s="228"/>
      <c r="N3526" s="229"/>
      <c r="O3526" s="229"/>
      <c r="P3526" s="229"/>
      <c r="Q3526" s="229"/>
      <c r="R3526" s="229"/>
      <c r="S3526" s="229"/>
      <c r="T3526" s="230"/>
      <c r="AT3526" s="231" t="s">
        <v>283</v>
      </c>
      <c r="AU3526" s="231" t="s">
        <v>84</v>
      </c>
      <c r="AV3526" s="14" t="s">
        <v>84</v>
      </c>
      <c r="AW3526" s="14" t="s">
        <v>32</v>
      </c>
      <c r="AX3526" s="14" t="s">
        <v>76</v>
      </c>
      <c r="AY3526" s="231" t="s">
        <v>272</v>
      </c>
    </row>
    <row r="3527" spans="1:65" s="13" customFormat="1" ht="11.25">
      <c r="B3527" s="210"/>
      <c r="C3527" s="211"/>
      <c r="D3527" s="212" t="s">
        <v>283</v>
      </c>
      <c r="E3527" s="213" t="s">
        <v>1</v>
      </c>
      <c r="F3527" s="214" t="s">
        <v>285</v>
      </c>
      <c r="G3527" s="211"/>
      <c r="H3527" s="213" t="s">
        <v>1</v>
      </c>
      <c r="I3527" s="215"/>
      <c r="J3527" s="211"/>
      <c r="K3527" s="211"/>
      <c r="L3527" s="216"/>
      <c r="M3527" s="217"/>
      <c r="N3527" s="218"/>
      <c r="O3527" s="218"/>
      <c r="P3527" s="218"/>
      <c r="Q3527" s="218"/>
      <c r="R3527" s="218"/>
      <c r="S3527" s="218"/>
      <c r="T3527" s="219"/>
      <c r="AT3527" s="220" t="s">
        <v>283</v>
      </c>
      <c r="AU3527" s="220" t="s">
        <v>84</v>
      </c>
      <c r="AV3527" s="13" t="s">
        <v>16</v>
      </c>
      <c r="AW3527" s="13" t="s">
        <v>32</v>
      </c>
      <c r="AX3527" s="13" t="s">
        <v>76</v>
      </c>
      <c r="AY3527" s="220" t="s">
        <v>272</v>
      </c>
    </row>
    <row r="3528" spans="1:65" s="13" customFormat="1" ht="11.25">
      <c r="B3528" s="210"/>
      <c r="C3528" s="211"/>
      <c r="D3528" s="212" t="s">
        <v>283</v>
      </c>
      <c r="E3528" s="213" t="s">
        <v>1</v>
      </c>
      <c r="F3528" s="214" t="s">
        <v>723</v>
      </c>
      <c r="G3528" s="211"/>
      <c r="H3528" s="213" t="s">
        <v>1</v>
      </c>
      <c r="I3528" s="215"/>
      <c r="J3528" s="211"/>
      <c r="K3528" s="211"/>
      <c r="L3528" s="216"/>
      <c r="M3528" s="217"/>
      <c r="N3528" s="218"/>
      <c r="O3528" s="218"/>
      <c r="P3528" s="218"/>
      <c r="Q3528" s="218"/>
      <c r="R3528" s="218"/>
      <c r="S3528" s="218"/>
      <c r="T3528" s="219"/>
      <c r="AT3528" s="220" t="s">
        <v>283</v>
      </c>
      <c r="AU3528" s="220" t="s">
        <v>84</v>
      </c>
      <c r="AV3528" s="13" t="s">
        <v>16</v>
      </c>
      <c r="AW3528" s="13" t="s">
        <v>32</v>
      </c>
      <c r="AX3528" s="13" t="s">
        <v>76</v>
      </c>
      <c r="AY3528" s="220" t="s">
        <v>272</v>
      </c>
    </row>
    <row r="3529" spans="1:65" s="14" customFormat="1" ht="11.25">
      <c r="B3529" s="221"/>
      <c r="C3529" s="222"/>
      <c r="D3529" s="212" t="s">
        <v>283</v>
      </c>
      <c r="E3529" s="223" t="s">
        <v>1</v>
      </c>
      <c r="F3529" s="224" t="s">
        <v>3188</v>
      </c>
      <c r="G3529" s="222"/>
      <c r="H3529" s="225">
        <v>19.399999999999999</v>
      </c>
      <c r="I3529" s="226"/>
      <c r="J3529" s="222"/>
      <c r="K3529" s="222"/>
      <c r="L3529" s="227"/>
      <c r="M3529" s="228"/>
      <c r="N3529" s="229"/>
      <c r="O3529" s="229"/>
      <c r="P3529" s="229"/>
      <c r="Q3529" s="229"/>
      <c r="R3529" s="229"/>
      <c r="S3529" s="229"/>
      <c r="T3529" s="230"/>
      <c r="AT3529" s="231" t="s">
        <v>283</v>
      </c>
      <c r="AU3529" s="231" t="s">
        <v>84</v>
      </c>
      <c r="AV3529" s="14" t="s">
        <v>84</v>
      </c>
      <c r="AW3529" s="14" t="s">
        <v>32</v>
      </c>
      <c r="AX3529" s="14" t="s">
        <v>76</v>
      </c>
      <c r="AY3529" s="231" t="s">
        <v>272</v>
      </c>
    </row>
    <row r="3530" spans="1:65" s="2" customFormat="1" ht="37.9" customHeight="1">
      <c r="A3530" s="34"/>
      <c r="B3530" s="35"/>
      <c r="C3530" s="192" t="s">
        <v>3189</v>
      </c>
      <c r="D3530" s="192" t="s">
        <v>274</v>
      </c>
      <c r="E3530" s="193" t="s">
        <v>3190</v>
      </c>
      <c r="F3530" s="194" t="s">
        <v>3191</v>
      </c>
      <c r="G3530" s="195" t="s">
        <v>156</v>
      </c>
      <c r="H3530" s="196">
        <v>114.874</v>
      </c>
      <c r="I3530" s="197"/>
      <c r="J3530" s="198">
        <f>ROUND(I3530*H3530,2)</f>
        <v>0</v>
      </c>
      <c r="K3530" s="194" t="s">
        <v>1</v>
      </c>
      <c r="L3530" s="39"/>
      <c r="M3530" s="199" t="s">
        <v>1</v>
      </c>
      <c r="N3530" s="200" t="s">
        <v>41</v>
      </c>
      <c r="O3530" s="71"/>
      <c r="P3530" s="201">
        <f>O3530*H3530</f>
        <v>0</v>
      </c>
      <c r="Q3530" s="201">
        <v>4.6000000000000001E-4</v>
      </c>
      <c r="R3530" s="201">
        <f>Q3530*H3530</f>
        <v>5.284204E-2</v>
      </c>
      <c r="S3530" s="201">
        <v>0</v>
      </c>
      <c r="T3530" s="202">
        <f>S3530*H3530</f>
        <v>0</v>
      </c>
      <c r="U3530" s="34"/>
      <c r="V3530" s="34"/>
      <c r="W3530" s="34"/>
      <c r="X3530" s="34"/>
      <c r="Y3530" s="34"/>
      <c r="Z3530" s="34"/>
      <c r="AA3530" s="34"/>
      <c r="AB3530" s="34"/>
      <c r="AC3530" s="34"/>
      <c r="AD3530" s="34"/>
      <c r="AE3530" s="34"/>
      <c r="AR3530" s="203" t="s">
        <v>358</v>
      </c>
      <c r="AT3530" s="203" t="s">
        <v>274</v>
      </c>
      <c r="AU3530" s="203" t="s">
        <v>84</v>
      </c>
      <c r="AY3530" s="17" t="s">
        <v>272</v>
      </c>
      <c r="BE3530" s="204">
        <f>IF(N3530="základní",J3530,0)</f>
        <v>0</v>
      </c>
      <c r="BF3530" s="204">
        <f>IF(N3530="snížená",J3530,0)</f>
        <v>0</v>
      </c>
      <c r="BG3530" s="204">
        <f>IF(N3530="zákl. přenesená",J3530,0)</f>
        <v>0</v>
      </c>
      <c r="BH3530" s="204">
        <f>IF(N3530="sníž. přenesená",J3530,0)</f>
        <v>0</v>
      </c>
      <c r="BI3530" s="204">
        <f>IF(N3530="nulová",J3530,0)</f>
        <v>0</v>
      </c>
      <c r="BJ3530" s="17" t="s">
        <v>16</v>
      </c>
      <c r="BK3530" s="204">
        <f>ROUND(I3530*H3530,2)</f>
        <v>0</v>
      </c>
      <c r="BL3530" s="17" t="s">
        <v>358</v>
      </c>
      <c r="BM3530" s="203" t="s">
        <v>3192</v>
      </c>
    </row>
    <row r="3531" spans="1:65" s="13" customFormat="1" ht="22.5">
      <c r="B3531" s="210"/>
      <c r="C3531" s="211"/>
      <c r="D3531" s="212" t="s">
        <v>283</v>
      </c>
      <c r="E3531" s="213" t="s">
        <v>1</v>
      </c>
      <c r="F3531" s="214" t="s">
        <v>1990</v>
      </c>
      <c r="G3531" s="211"/>
      <c r="H3531" s="213" t="s">
        <v>1</v>
      </c>
      <c r="I3531" s="215"/>
      <c r="J3531" s="211"/>
      <c r="K3531" s="211"/>
      <c r="L3531" s="216"/>
      <c r="M3531" s="217"/>
      <c r="N3531" s="218"/>
      <c r="O3531" s="218"/>
      <c r="P3531" s="218"/>
      <c r="Q3531" s="218"/>
      <c r="R3531" s="218"/>
      <c r="S3531" s="218"/>
      <c r="T3531" s="219"/>
      <c r="AT3531" s="220" t="s">
        <v>283</v>
      </c>
      <c r="AU3531" s="220" t="s">
        <v>84</v>
      </c>
      <c r="AV3531" s="13" t="s">
        <v>16</v>
      </c>
      <c r="AW3531" s="13" t="s">
        <v>32</v>
      </c>
      <c r="AX3531" s="13" t="s">
        <v>76</v>
      </c>
      <c r="AY3531" s="220" t="s">
        <v>272</v>
      </c>
    </row>
    <row r="3532" spans="1:65" s="13" customFormat="1" ht="11.25">
      <c r="B3532" s="210"/>
      <c r="C3532" s="211"/>
      <c r="D3532" s="212" t="s">
        <v>283</v>
      </c>
      <c r="E3532" s="213" t="s">
        <v>1</v>
      </c>
      <c r="F3532" s="214" t="s">
        <v>285</v>
      </c>
      <c r="G3532" s="211"/>
      <c r="H3532" s="213" t="s">
        <v>1</v>
      </c>
      <c r="I3532" s="215"/>
      <c r="J3532" s="211"/>
      <c r="K3532" s="211"/>
      <c r="L3532" s="216"/>
      <c r="M3532" s="217"/>
      <c r="N3532" s="218"/>
      <c r="O3532" s="218"/>
      <c r="P3532" s="218"/>
      <c r="Q3532" s="218"/>
      <c r="R3532" s="218"/>
      <c r="S3532" s="218"/>
      <c r="T3532" s="219"/>
      <c r="AT3532" s="220" t="s">
        <v>283</v>
      </c>
      <c r="AU3532" s="220" t="s">
        <v>84</v>
      </c>
      <c r="AV3532" s="13" t="s">
        <v>16</v>
      </c>
      <c r="AW3532" s="13" t="s">
        <v>32</v>
      </c>
      <c r="AX3532" s="13" t="s">
        <v>76</v>
      </c>
      <c r="AY3532" s="220" t="s">
        <v>272</v>
      </c>
    </row>
    <row r="3533" spans="1:65" s="13" customFormat="1" ht="11.25">
      <c r="B3533" s="210"/>
      <c r="C3533" s="211"/>
      <c r="D3533" s="212" t="s">
        <v>283</v>
      </c>
      <c r="E3533" s="213" t="s">
        <v>1</v>
      </c>
      <c r="F3533" s="214" t="s">
        <v>2015</v>
      </c>
      <c r="G3533" s="211"/>
      <c r="H3533" s="213" t="s">
        <v>1</v>
      </c>
      <c r="I3533" s="215"/>
      <c r="J3533" s="211"/>
      <c r="K3533" s="211"/>
      <c r="L3533" s="216"/>
      <c r="M3533" s="217"/>
      <c r="N3533" s="218"/>
      <c r="O3533" s="218"/>
      <c r="P3533" s="218"/>
      <c r="Q3533" s="218"/>
      <c r="R3533" s="218"/>
      <c r="S3533" s="218"/>
      <c r="T3533" s="219"/>
      <c r="AT3533" s="220" t="s">
        <v>283</v>
      </c>
      <c r="AU3533" s="220" t="s">
        <v>84</v>
      </c>
      <c r="AV3533" s="13" t="s">
        <v>16</v>
      </c>
      <c r="AW3533" s="13" t="s">
        <v>32</v>
      </c>
      <c r="AX3533" s="13" t="s">
        <v>76</v>
      </c>
      <c r="AY3533" s="220" t="s">
        <v>272</v>
      </c>
    </row>
    <row r="3534" spans="1:65" s="13" customFormat="1" ht="11.25">
      <c r="B3534" s="210"/>
      <c r="C3534" s="211"/>
      <c r="D3534" s="212" t="s">
        <v>283</v>
      </c>
      <c r="E3534" s="213" t="s">
        <v>1</v>
      </c>
      <c r="F3534" s="214" t="s">
        <v>1979</v>
      </c>
      <c r="G3534" s="211"/>
      <c r="H3534" s="213" t="s">
        <v>1</v>
      </c>
      <c r="I3534" s="215"/>
      <c r="J3534" s="211"/>
      <c r="K3534" s="211"/>
      <c r="L3534" s="216"/>
      <c r="M3534" s="217"/>
      <c r="N3534" s="218"/>
      <c r="O3534" s="218"/>
      <c r="P3534" s="218"/>
      <c r="Q3534" s="218"/>
      <c r="R3534" s="218"/>
      <c r="S3534" s="218"/>
      <c r="T3534" s="219"/>
      <c r="AT3534" s="220" t="s">
        <v>283</v>
      </c>
      <c r="AU3534" s="220" t="s">
        <v>84</v>
      </c>
      <c r="AV3534" s="13" t="s">
        <v>16</v>
      </c>
      <c r="AW3534" s="13" t="s">
        <v>32</v>
      </c>
      <c r="AX3534" s="13" t="s">
        <v>76</v>
      </c>
      <c r="AY3534" s="220" t="s">
        <v>272</v>
      </c>
    </row>
    <row r="3535" spans="1:65" s="14" customFormat="1" ht="11.25">
      <c r="B3535" s="221"/>
      <c r="C3535" s="222"/>
      <c r="D3535" s="212" t="s">
        <v>283</v>
      </c>
      <c r="E3535" s="223" t="s">
        <v>1</v>
      </c>
      <c r="F3535" s="224" t="s">
        <v>3193</v>
      </c>
      <c r="G3535" s="222"/>
      <c r="H3535" s="225">
        <v>49.773000000000003</v>
      </c>
      <c r="I3535" s="226"/>
      <c r="J3535" s="222"/>
      <c r="K3535" s="222"/>
      <c r="L3535" s="227"/>
      <c r="M3535" s="228"/>
      <c r="N3535" s="229"/>
      <c r="O3535" s="229"/>
      <c r="P3535" s="229"/>
      <c r="Q3535" s="229"/>
      <c r="R3535" s="229"/>
      <c r="S3535" s="229"/>
      <c r="T3535" s="230"/>
      <c r="AT3535" s="231" t="s">
        <v>283</v>
      </c>
      <c r="AU3535" s="231" t="s">
        <v>84</v>
      </c>
      <c r="AV3535" s="14" t="s">
        <v>84</v>
      </c>
      <c r="AW3535" s="14" t="s">
        <v>32</v>
      </c>
      <c r="AX3535" s="14" t="s">
        <v>76</v>
      </c>
      <c r="AY3535" s="231" t="s">
        <v>272</v>
      </c>
    </row>
    <row r="3536" spans="1:65" s="13" customFormat="1" ht="11.25">
      <c r="B3536" s="210"/>
      <c r="C3536" s="211"/>
      <c r="D3536" s="212" t="s">
        <v>283</v>
      </c>
      <c r="E3536" s="213" t="s">
        <v>1</v>
      </c>
      <c r="F3536" s="214" t="s">
        <v>1994</v>
      </c>
      <c r="G3536" s="211"/>
      <c r="H3536" s="213" t="s">
        <v>1</v>
      </c>
      <c r="I3536" s="215"/>
      <c r="J3536" s="211"/>
      <c r="K3536" s="211"/>
      <c r="L3536" s="216"/>
      <c r="M3536" s="217"/>
      <c r="N3536" s="218"/>
      <c r="O3536" s="218"/>
      <c r="P3536" s="218"/>
      <c r="Q3536" s="218"/>
      <c r="R3536" s="218"/>
      <c r="S3536" s="218"/>
      <c r="T3536" s="219"/>
      <c r="AT3536" s="220" t="s">
        <v>283</v>
      </c>
      <c r="AU3536" s="220" t="s">
        <v>84</v>
      </c>
      <c r="AV3536" s="13" t="s">
        <v>16</v>
      </c>
      <c r="AW3536" s="13" t="s">
        <v>32</v>
      </c>
      <c r="AX3536" s="13" t="s">
        <v>76</v>
      </c>
      <c r="AY3536" s="220" t="s">
        <v>272</v>
      </c>
    </row>
    <row r="3537" spans="1:65" s="14" customFormat="1" ht="11.25">
      <c r="B3537" s="221"/>
      <c r="C3537" s="222"/>
      <c r="D3537" s="212" t="s">
        <v>283</v>
      </c>
      <c r="E3537" s="223" t="s">
        <v>1</v>
      </c>
      <c r="F3537" s="224" t="s">
        <v>3194</v>
      </c>
      <c r="G3537" s="222"/>
      <c r="H3537" s="225">
        <v>41.113</v>
      </c>
      <c r="I3537" s="226"/>
      <c r="J3537" s="222"/>
      <c r="K3537" s="222"/>
      <c r="L3537" s="227"/>
      <c r="M3537" s="228"/>
      <c r="N3537" s="229"/>
      <c r="O3537" s="229"/>
      <c r="P3537" s="229"/>
      <c r="Q3537" s="229"/>
      <c r="R3537" s="229"/>
      <c r="S3537" s="229"/>
      <c r="T3537" s="230"/>
      <c r="AT3537" s="231" t="s">
        <v>283</v>
      </c>
      <c r="AU3537" s="231" t="s">
        <v>84</v>
      </c>
      <c r="AV3537" s="14" t="s">
        <v>84</v>
      </c>
      <c r="AW3537" s="14" t="s">
        <v>32</v>
      </c>
      <c r="AX3537" s="14" t="s">
        <v>76</v>
      </c>
      <c r="AY3537" s="231" t="s">
        <v>272</v>
      </c>
    </row>
    <row r="3538" spans="1:65" s="13" customFormat="1" ht="11.25">
      <c r="B3538" s="210"/>
      <c r="C3538" s="211"/>
      <c r="D3538" s="212" t="s">
        <v>283</v>
      </c>
      <c r="E3538" s="213" t="s">
        <v>1</v>
      </c>
      <c r="F3538" s="214" t="s">
        <v>1996</v>
      </c>
      <c r="G3538" s="211"/>
      <c r="H3538" s="213" t="s">
        <v>1</v>
      </c>
      <c r="I3538" s="215"/>
      <c r="J3538" s="211"/>
      <c r="K3538" s="211"/>
      <c r="L3538" s="216"/>
      <c r="M3538" s="217"/>
      <c r="N3538" s="218"/>
      <c r="O3538" s="218"/>
      <c r="P3538" s="218"/>
      <c r="Q3538" s="218"/>
      <c r="R3538" s="218"/>
      <c r="S3538" s="218"/>
      <c r="T3538" s="219"/>
      <c r="AT3538" s="220" t="s">
        <v>283</v>
      </c>
      <c r="AU3538" s="220" t="s">
        <v>84</v>
      </c>
      <c r="AV3538" s="13" t="s">
        <v>16</v>
      </c>
      <c r="AW3538" s="13" t="s">
        <v>32</v>
      </c>
      <c r="AX3538" s="13" t="s">
        <v>76</v>
      </c>
      <c r="AY3538" s="220" t="s">
        <v>272</v>
      </c>
    </row>
    <row r="3539" spans="1:65" s="14" customFormat="1" ht="11.25">
      <c r="B3539" s="221"/>
      <c r="C3539" s="222"/>
      <c r="D3539" s="212" t="s">
        <v>283</v>
      </c>
      <c r="E3539" s="223" t="s">
        <v>1</v>
      </c>
      <c r="F3539" s="224" t="s">
        <v>2018</v>
      </c>
      <c r="G3539" s="222"/>
      <c r="H3539" s="225">
        <v>23.988</v>
      </c>
      <c r="I3539" s="226"/>
      <c r="J3539" s="222"/>
      <c r="K3539" s="222"/>
      <c r="L3539" s="227"/>
      <c r="M3539" s="228"/>
      <c r="N3539" s="229"/>
      <c r="O3539" s="229"/>
      <c r="P3539" s="229"/>
      <c r="Q3539" s="229"/>
      <c r="R3539" s="229"/>
      <c r="S3539" s="229"/>
      <c r="T3539" s="230"/>
      <c r="AT3539" s="231" t="s">
        <v>283</v>
      </c>
      <c r="AU3539" s="231" t="s">
        <v>84</v>
      </c>
      <c r="AV3539" s="14" t="s">
        <v>84</v>
      </c>
      <c r="AW3539" s="14" t="s">
        <v>32</v>
      </c>
      <c r="AX3539" s="14" t="s">
        <v>76</v>
      </c>
      <c r="AY3539" s="231" t="s">
        <v>272</v>
      </c>
    </row>
    <row r="3540" spans="1:65" s="2" customFormat="1" ht="44.25" customHeight="1">
      <c r="A3540" s="34"/>
      <c r="B3540" s="35"/>
      <c r="C3540" s="192" t="s">
        <v>3195</v>
      </c>
      <c r="D3540" s="192" t="s">
        <v>274</v>
      </c>
      <c r="E3540" s="193" t="s">
        <v>3196</v>
      </c>
      <c r="F3540" s="194" t="s">
        <v>3197</v>
      </c>
      <c r="G3540" s="195" t="s">
        <v>156</v>
      </c>
      <c r="H3540" s="196">
        <v>415.28100000000001</v>
      </c>
      <c r="I3540" s="197"/>
      <c r="J3540" s="198">
        <f>ROUND(I3540*H3540,2)</f>
        <v>0</v>
      </c>
      <c r="K3540" s="194" t="s">
        <v>1</v>
      </c>
      <c r="L3540" s="39"/>
      <c r="M3540" s="199" t="s">
        <v>1</v>
      </c>
      <c r="N3540" s="200" t="s">
        <v>41</v>
      </c>
      <c r="O3540" s="71"/>
      <c r="P3540" s="201">
        <f>O3540*H3540</f>
        <v>0</v>
      </c>
      <c r="Q3540" s="201">
        <v>4.6000000000000001E-4</v>
      </c>
      <c r="R3540" s="201">
        <f>Q3540*H3540</f>
        <v>0.19102926000000001</v>
      </c>
      <c r="S3540" s="201">
        <v>0</v>
      </c>
      <c r="T3540" s="202">
        <f>S3540*H3540</f>
        <v>0</v>
      </c>
      <c r="U3540" s="34"/>
      <c r="V3540" s="34"/>
      <c r="W3540" s="34"/>
      <c r="X3540" s="34"/>
      <c r="Y3540" s="34"/>
      <c r="Z3540" s="34"/>
      <c r="AA3540" s="34"/>
      <c r="AB3540" s="34"/>
      <c r="AC3540" s="34"/>
      <c r="AD3540" s="34"/>
      <c r="AE3540" s="34"/>
      <c r="AR3540" s="203" t="s">
        <v>358</v>
      </c>
      <c r="AT3540" s="203" t="s">
        <v>274</v>
      </c>
      <c r="AU3540" s="203" t="s">
        <v>84</v>
      </c>
      <c r="AY3540" s="17" t="s">
        <v>272</v>
      </c>
      <c r="BE3540" s="204">
        <f>IF(N3540="základní",J3540,0)</f>
        <v>0</v>
      </c>
      <c r="BF3540" s="204">
        <f>IF(N3540="snížená",J3540,0)</f>
        <v>0</v>
      </c>
      <c r="BG3540" s="204">
        <f>IF(N3540="zákl. přenesená",J3540,0)</f>
        <v>0</v>
      </c>
      <c r="BH3540" s="204">
        <f>IF(N3540="sníž. přenesená",J3540,0)</f>
        <v>0</v>
      </c>
      <c r="BI3540" s="204">
        <f>IF(N3540="nulová",J3540,0)</f>
        <v>0</v>
      </c>
      <c r="BJ3540" s="17" t="s">
        <v>16</v>
      </c>
      <c r="BK3540" s="204">
        <f>ROUND(I3540*H3540,2)</f>
        <v>0</v>
      </c>
      <c r="BL3540" s="17" t="s">
        <v>358</v>
      </c>
      <c r="BM3540" s="203" t="s">
        <v>3198</v>
      </c>
    </row>
    <row r="3541" spans="1:65" s="13" customFormat="1" ht="22.5">
      <c r="B3541" s="210"/>
      <c r="C3541" s="211"/>
      <c r="D3541" s="212" t="s">
        <v>283</v>
      </c>
      <c r="E3541" s="213" t="s">
        <v>1</v>
      </c>
      <c r="F3541" s="214" t="s">
        <v>3199</v>
      </c>
      <c r="G3541" s="211"/>
      <c r="H3541" s="213" t="s">
        <v>1</v>
      </c>
      <c r="I3541" s="215"/>
      <c r="J3541" s="211"/>
      <c r="K3541" s="211"/>
      <c r="L3541" s="216"/>
      <c r="M3541" s="217"/>
      <c r="N3541" s="218"/>
      <c r="O3541" s="218"/>
      <c r="P3541" s="218"/>
      <c r="Q3541" s="218"/>
      <c r="R3541" s="218"/>
      <c r="S3541" s="218"/>
      <c r="T3541" s="219"/>
      <c r="AT3541" s="220" t="s">
        <v>283</v>
      </c>
      <c r="AU3541" s="220" t="s">
        <v>84</v>
      </c>
      <c r="AV3541" s="13" t="s">
        <v>16</v>
      </c>
      <c r="AW3541" s="13" t="s">
        <v>32</v>
      </c>
      <c r="AX3541" s="13" t="s">
        <v>76</v>
      </c>
      <c r="AY3541" s="220" t="s">
        <v>272</v>
      </c>
    </row>
    <row r="3542" spans="1:65" s="13" customFormat="1" ht="11.25">
      <c r="B3542" s="210"/>
      <c r="C3542" s="211"/>
      <c r="D3542" s="212" t="s">
        <v>283</v>
      </c>
      <c r="E3542" s="213" t="s">
        <v>1</v>
      </c>
      <c r="F3542" s="214" t="s">
        <v>285</v>
      </c>
      <c r="G3542" s="211"/>
      <c r="H3542" s="213" t="s">
        <v>1</v>
      </c>
      <c r="I3542" s="215"/>
      <c r="J3542" s="211"/>
      <c r="K3542" s="211"/>
      <c r="L3542" s="216"/>
      <c r="M3542" s="217"/>
      <c r="N3542" s="218"/>
      <c r="O3542" s="218"/>
      <c r="P3542" s="218"/>
      <c r="Q3542" s="218"/>
      <c r="R3542" s="218"/>
      <c r="S3542" s="218"/>
      <c r="T3542" s="219"/>
      <c r="AT3542" s="220" t="s">
        <v>283</v>
      </c>
      <c r="AU3542" s="220" t="s">
        <v>84</v>
      </c>
      <c r="AV3542" s="13" t="s">
        <v>16</v>
      </c>
      <c r="AW3542" s="13" t="s">
        <v>32</v>
      </c>
      <c r="AX3542" s="13" t="s">
        <v>76</v>
      </c>
      <c r="AY3542" s="220" t="s">
        <v>272</v>
      </c>
    </row>
    <row r="3543" spans="1:65" s="13" customFormat="1" ht="11.25">
      <c r="B3543" s="210"/>
      <c r="C3543" s="211"/>
      <c r="D3543" s="212" t="s">
        <v>283</v>
      </c>
      <c r="E3543" s="213" t="s">
        <v>1</v>
      </c>
      <c r="F3543" s="214" t="s">
        <v>723</v>
      </c>
      <c r="G3543" s="211"/>
      <c r="H3543" s="213" t="s">
        <v>1</v>
      </c>
      <c r="I3543" s="215"/>
      <c r="J3543" s="211"/>
      <c r="K3543" s="211"/>
      <c r="L3543" s="216"/>
      <c r="M3543" s="217"/>
      <c r="N3543" s="218"/>
      <c r="O3543" s="218"/>
      <c r="P3543" s="218"/>
      <c r="Q3543" s="218"/>
      <c r="R3543" s="218"/>
      <c r="S3543" s="218"/>
      <c r="T3543" s="219"/>
      <c r="AT3543" s="220" t="s">
        <v>283</v>
      </c>
      <c r="AU3543" s="220" t="s">
        <v>84</v>
      </c>
      <c r="AV3543" s="13" t="s">
        <v>16</v>
      </c>
      <c r="AW3543" s="13" t="s">
        <v>32</v>
      </c>
      <c r="AX3543" s="13" t="s">
        <v>76</v>
      </c>
      <c r="AY3543" s="220" t="s">
        <v>272</v>
      </c>
    </row>
    <row r="3544" spans="1:65" s="14" customFormat="1" ht="11.25">
      <c r="B3544" s="221"/>
      <c r="C3544" s="222"/>
      <c r="D3544" s="212" t="s">
        <v>283</v>
      </c>
      <c r="E3544" s="223" t="s">
        <v>1</v>
      </c>
      <c r="F3544" s="224" t="s">
        <v>3200</v>
      </c>
      <c r="G3544" s="222"/>
      <c r="H3544" s="225">
        <v>119.24</v>
      </c>
      <c r="I3544" s="226"/>
      <c r="J3544" s="222"/>
      <c r="K3544" s="222"/>
      <c r="L3544" s="227"/>
      <c r="M3544" s="228"/>
      <c r="N3544" s="229"/>
      <c r="O3544" s="229"/>
      <c r="P3544" s="229"/>
      <c r="Q3544" s="229"/>
      <c r="R3544" s="229"/>
      <c r="S3544" s="229"/>
      <c r="T3544" s="230"/>
      <c r="AT3544" s="231" t="s">
        <v>283</v>
      </c>
      <c r="AU3544" s="231" t="s">
        <v>84</v>
      </c>
      <c r="AV3544" s="14" t="s">
        <v>84</v>
      </c>
      <c r="AW3544" s="14" t="s">
        <v>32</v>
      </c>
      <c r="AX3544" s="14" t="s">
        <v>76</v>
      </c>
      <c r="AY3544" s="231" t="s">
        <v>272</v>
      </c>
    </row>
    <row r="3545" spans="1:65" s="13" customFormat="1" ht="11.25">
      <c r="B3545" s="210"/>
      <c r="C3545" s="211"/>
      <c r="D3545" s="212" t="s">
        <v>283</v>
      </c>
      <c r="E3545" s="213" t="s">
        <v>1</v>
      </c>
      <c r="F3545" s="214" t="s">
        <v>1402</v>
      </c>
      <c r="G3545" s="211"/>
      <c r="H3545" s="213" t="s">
        <v>1</v>
      </c>
      <c r="I3545" s="215"/>
      <c r="J3545" s="211"/>
      <c r="K3545" s="211"/>
      <c r="L3545" s="216"/>
      <c r="M3545" s="217"/>
      <c r="N3545" s="218"/>
      <c r="O3545" s="218"/>
      <c r="P3545" s="218"/>
      <c r="Q3545" s="218"/>
      <c r="R3545" s="218"/>
      <c r="S3545" s="218"/>
      <c r="T3545" s="219"/>
      <c r="AT3545" s="220" t="s">
        <v>283</v>
      </c>
      <c r="AU3545" s="220" t="s">
        <v>84</v>
      </c>
      <c r="AV3545" s="13" t="s">
        <v>16</v>
      </c>
      <c r="AW3545" s="13" t="s">
        <v>32</v>
      </c>
      <c r="AX3545" s="13" t="s">
        <v>76</v>
      </c>
      <c r="AY3545" s="220" t="s">
        <v>272</v>
      </c>
    </row>
    <row r="3546" spans="1:65" s="14" customFormat="1" ht="11.25">
      <c r="B3546" s="221"/>
      <c r="C3546" s="222"/>
      <c r="D3546" s="212" t="s">
        <v>283</v>
      </c>
      <c r="E3546" s="223" t="s">
        <v>1</v>
      </c>
      <c r="F3546" s="224" t="s">
        <v>3201</v>
      </c>
      <c r="G3546" s="222"/>
      <c r="H3546" s="225">
        <v>49.28</v>
      </c>
      <c r="I3546" s="226"/>
      <c r="J3546" s="222"/>
      <c r="K3546" s="222"/>
      <c r="L3546" s="227"/>
      <c r="M3546" s="228"/>
      <c r="N3546" s="229"/>
      <c r="O3546" s="229"/>
      <c r="P3546" s="229"/>
      <c r="Q3546" s="229"/>
      <c r="R3546" s="229"/>
      <c r="S3546" s="229"/>
      <c r="T3546" s="230"/>
      <c r="AT3546" s="231" t="s">
        <v>283</v>
      </c>
      <c r="AU3546" s="231" t="s">
        <v>84</v>
      </c>
      <c r="AV3546" s="14" t="s">
        <v>84</v>
      </c>
      <c r="AW3546" s="14" t="s">
        <v>32</v>
      </c>
      <c r="AX3546" s="14" t="s">
        <v>76</v>
      </c>
      <c r="AY3546" s="231" t="s">
        <v>272</v>
      </c>
    </row>
    <row r="3547" spans="1:65" s="13" customFormat="1" ht="11.25">
      <c r="B3547" s="210"/>
      <c r="C3547" s="211"/>
      <c r="D3547" s="212" t="s">
        <v>283</v>
      </c>
      <c r="E3547" s="213" t="s">
        <v>1</v>
      </c>
      <c r="F3547" s="214" t="s">
        <v>3119</v>
      </c>
      <c r="G3547" s="211"/>
      <c r="H3547" s="213" t="s">
        <v>1</v>
      </c>
      <c r="I3547" s="215"/>
      <c r="J3547" s="211"/>
      <c r="K3547" s="211"/>
      <c r="L3547" s="216"/>
      <c r="M3547" s="217"/>
      <c r="N3547" s="218"/>
      <c r="O3547" s="218"/>
      <c r="P3547" s="218"/>
      <c r="Q3547" s="218"/>
      <c r="R3547" s="218"/>
      <c r="S3547" s="218"/>
      <c r="T3547" s="219"/>
      <c r="AT3547" s="220" t="s">
        <v>283</v>
      </c>
      <c r="AU3547" s="220" t="s">
        <v>84</v>
      </c>
      <c r="AV3547" s="13" t="s">
        <v>16</v>
      </c>
      <c r="AW3547" s="13" t="s">
        <v>32</v>
      </c>
      <c r="AX3547" s="13" t="s">
        <v>76</v>
      </c>
      <c r="AY3547" s="220" t="s">
        <v>272</v>
      </c>
    </row>
    <row r="3548" spans="1:65" s="14" customFormat="1" ht="11.25">
      <c r="B3548" s="221"/>
      <c r="C3548" s="222"/>
      <c r="D3548" s="212" t="s">
        <v>283</v>
      </c>
      <c r="E3548" s="223" t="s">
        <v>1</v>
      </c>
      <c r="F3548" s="224" t="s">
        <v>3120</v>
      </c>
      <c r="G3548" s="222"/>
      <c r="H3548" s="225">
        <v>14.398999999999999</v>
      </c>
      <c r="I3548" s="226"/>
      <c r="J3548" s="222"/>
      <c r="K3548" s="222"/>
      <c r="L3548" s="227"/>
      <c r="M3548" s="228"/>
      <c r="N3548" s="229"/>
      <c r="O3548" s="229"/>
      <c r="P3548" s="229"/>
      <c r="Q3548" s="229"/>
      <c r="R3548" s="229"/>
      <c r="S3548" s="229"/>
      <c r="T3548" s="230"/>
      <c r="AT3548" s="231" t="s">
        <v>283</v>
      </c>
      <c r="AU3548" s="231" t="s">
        <v>84</v>
      </c>
      <c r="AV3548" s="14" t="s">
        <v>84</v>
      </c>
      <c r="AW3548" s="14" t="s">
        <v>32</v>
      </c>
      <c r="AX3548" s="14" t="s">
        <v>76</v>
      </c>
      <c r="AY3548" s="231" t="s">
        <v>272</v>
      </c>
    </row>
    <row r="3549" spans="1:65" s="13" customFormat="1" ht="11.25">
      <c r="B3549" s="210"/>
      <c r="C3549" s="211"/>
      <c r="D3549" s="212" t="s">
        <v>283</v>
      </c>
      <c r="E3549" s="213" t="s">
        <v>1</v>
      </c>
      <c r="F3549" s="214" t="s">
        <v>3202</v>
      </c>
      <c r="G3549" s="211"/>
      <c r="H3549" s="213" t="s">
        <v>1</v>
      </c>
      <c r="I3549" s="215"/>
      <c r="J3549" s="211"/>
      <c r="K3549" s="211"/>
      <c r="L3549" s="216"/>
      <c r="M3549" s="217"/>
      <c r="N3549" s="218"/>
      <c r="O3549" s="218"/>
      <c r="P3549" s="218"/>
      <c r="Q3549" s="218"/>
      <c r="R3549" s="218"/>
      <c r="S3549" s="218"/>
      <c r="T3549" s="219"/>
      <c r="AT3549" s="220" t="s">
        <v>283</v>
      </c>
      <c r="AU3549" s="220" t="s">
        <v>84</v>
      </c>
      <c r="AV3549" s="13" t="s">
        <v>16</v>
      </c>
      <c r="AW3549" s="13" t="s">
        <v>32</v>
      </c>
      <c r="AX3549" s="13" t="s">
        <v>76</v>
      </c>
      <c r="AY3549" s="220" t="s">
        <v>272</v>
      </c>
    </row>
    <row r="3550" spans="1:65" s="14" customFormat="1" ht="11.25">
      <c r="B3550" s="221"/>
      <c r="C3550" s="222"/>
      <c r="D3550" s="212" t="s">
        <v>283</v>
      </c>
      <c r="E3550" s="223" t="s">
        <v>1</v>
      </c>
      <c r="F3550" s="224" t="s">
        <v>3203</v>
      </c>
      <c r="G3550" s="222"/>
      <c r="H3550" s="225">
        <v>126.566</v>
      </c>
      <c r="I3550" s="226"/>
      <c r="J3550" s="222"/>
      <c r="K3550" s="222"/>
      <c r="L3550" s="227"/>
      <c r="M3550" s="228"/>
      <c r="N3550" s="229"/>
      <c r="O3550" s="229"/>
      <c r="P3550" s="229"/>
      <c r="Q3550" s="229"/>
      <c r="R3550" s="229"/>
      <c r="S3550" s="229"/>
      <c r="T3550" s="230"/>
      <c r="AT3550" s="231" t="s">
        <v>283</v>
      </c>
      <c r="AU3550" s="231" t="s">
        <v>84</v>
      </c>
      <c r="AV3550" s="14" t="s">
        <v>84</v>
      </c>
      <c r="AW3550" s="14" t="s">
        <v>32</v>
      </c>
      <c r="AX3550" s="14" t="s">
        <v>76</v>
      </c>
      <c r="AY3550" s="231" t="s">
        <v>272</v>
      </c>
    </row>
    <row r="3551" spans="1:65" s="13" customFormat="1" ht="11.25">
      <c r="B3551" s="210"/>
      <c r="C3551" s="211"/>
      <c r="D3551" s="212" t="s">
        <v>283</v>
      </c>
      <c r="E3551" s="213" t="s">
        <v>1</v>
      </c>
      <c r="F3551" s="214" t="s">
        <v>3204</v>
      </c>
      <c r="G3551" s="211"/>
      <c r="H3551" s="213" t="s">
        <v>1</v>
      </c>
      <c r="I3551" s="215"/>
      <c r="J3551" s="211"/>
      <c r="K3551" s="211"/>
      <c r="L3551" s="216"/>
      <c r="M3551" s="217"/>
      <c r="N3551" s="218"/>
      <c r="O3551" s="218"/>
      <c r="P3551" s="218"/>
      <c r="Q3551" s="218"/>
      <c r="R3551" s="218"/>
      <c r="S3551" s="218"/>
      <c r="T3551" s="219"/>
      <c r="AT3551" s="220" t="s">
        <v>283</v>
      </c>
      <c r="AU3551" s="220" t="s">
        <v>84</v>
      </c>
      <c r="AV3551" s="13" t="s">
        <v>16</v>
      </c>
      <c r="AW3551" s="13" t="s">
        <v>32</v>
      </c>
      <c r="AX3551" s="13" t="s">
        <v>76</v>
      </c>
      <c r="AY3551" s="220" t="s">
        <v>272</v>
      </c>
    </row>
    <row r="3552" spans="1:65" s="14" customFormat="1" ht="11.25">
      <c r="B3552" s="221"/>
      <c r="C3552" s="222"/>
      <c r="D3552" s="212" t="s">
        <v>283</v>
      </c>
      <c r="E3552" s="223" t="s">
        <v>1</v>
      </c>
      <c r="F3552" s="224" t="s">
        <v>3205</v>
      </c>
      <c r="G3552" s="222"/>
      <c r="H3552" s="225">
        <v>27.071000000000002</v>
      </c>
      <c r="I3552" s="226"/>
      <c r="J3552" s="222"/>
      <c r="K3552" s="222"/>
      <c r="L3552" s="227"/>
      <c r="M3552" s="228"/>
      <c r="N3552" s="229"/>
      <c r="O3552" s="229"/>
      <c r="P3552" s="229"/>
      <c r="Q3552" s="229"/>
      <c r="R3552" s="229"/>
      <c r="S3552" s="229"/>
      <c r="T3552" s="230"/>
      <c r="AT3552" s="231" t="s">
        <v>283</v>
      </c>
      <c r="AU3552" s="231" t="s">
        <v>84</v>
      </c>
      <c r="AV3552" s="14" t="s">
        <v>84</v>
      </c>
      <c r="AW3552" s="14" t="s">
        <v>32</v>
      </c>
      <c r="AX3552" s="14" t="s">
        <v>76</v>
      </c>
      <c r="AY3552" s="231" t="s">
        <v>272</v>
      </c>
    </row>
    <row r="3553" spans="1:65" s="14" customFormat="1" ht="11.25">
      <c r="B3553" s="221"/>
      <c r="C3553" s="222"/>
      <c r="D3553" s="212" t="s">
        <v>283</v>
      </c>
      <c r="E3553" s="223" t="s">
        <v>1</v>
      </c>
      <c r="F3553" s="224" t="s">
        <v>3206</v>
      </c>
      <c r="G3553" s="222"/>
      <c r="H3553" s="225">
        <v>59.085000000000001</v>
      </c>
      <c r="I3553" s="226"/>
      <c r="J3553" s="222"/>
      <c r="K3553" s="222"/>
      <c r="L3553" s="227"/>
      <c r="M3553" s="228"/>
      <c r="N3553" s="229"/>
      <c r="O3553" s="229"/>
      <c r="P3553" s="229"/>
      <c r="Q3553" s="229"/>
      <c r="R3553" s="229"/>
      <c r="S3553" s="229"/>
      <c r="T3553" s="230"/>
      <c r="AT3553" s="231" t="s">
        <v>283</v>
      </c>
      <c r="AU3553" s="231" t="s">
        <v>84</v>
      </c>
      <c r="AV3553" s="14" t="s">
        <v>84</v>
      </c>
      <c r="AW3553" s="14" t="s">
        <v>32</v>
      </c>
      <c r="AX3553" s="14" t="s">
        <v>76</v>
      </c>
      <c r="AY3553" s="231" t="s">
        <v>272</v>
      </c>
    </row>
    <row r="3554" spans="1:65" s="13" customFormat="1" ht="11.25">
      <c r="B3554" s="210"/>
      <c r="C3554" s="211"/>
      <c r="D3554" s="212" t="s">
        <v>283</v>
      </c>
      <c r="E3554" s="213" t="s">
        <v>1</v>
      </c>
      <c r="F3554" s="214" t="s">
        <v>285</v>
      </c>
      <c r="G3554" s="211"/>
      <c r="H3554" s="213" t="s">
        <v>1</v>
      </c>
      <c r="I3554" s="215"/>
      <c r="J3554" s="211"/>
      <c r="K3554" s="211"/>
      <c r="L3554" s="216"/>
      <c r="M3554" s="217"/>
      <c r="N3554" s="218"/>
      <c r="O3554" s="218"/>
      <c r="P3554" s="218"/>
      <c r="Q3554" s="218"/>
      <c r="R3554" s="218"/>
      <c r="S3554" s="218"/>
      <c r="T3554" s="219"/>
      <c r="AT3554" s="220" t="s">
        <v>283</v>
      </c>
      <c r="AU3554" s="220" t="s">
        <v>84</v>
      </c>
      <c r="AV3554" s="13" t="s">
        <v>16</v>
      </c>
      <c r="AW3554" s="13" t="s">
        <v>32</v>
      </c>
      <c r="AX3554" s="13" t="s">
        <v>76</v>
      </c>
      <c r="AY3554" s="220" t="s">
        <v>272</v>
      </c>
    </row>
    <row r="3555" spans="1:65" s="13" customFormat="1" ht="11.25">
      <c r="B3555" s="210"/>
      <c r="C3555" s="211"/>
      <c r="D3555" s="212" t="s">
        <v>283</v>
      </c>
      <c r="E3555" s="213" t="s">
        <v>1</v>
      </c>
      <c r="F3555" s="214" t="s">
        <v>2445</v>
      </c>
      <c r="G3555" s="211"/>
      <c r="H3555" s="213" t="s">
        <v>1</v>
      </c>
      <c r="I3555" s="215"/>
      <c r="J3555" s="211"/>
      <c r="K3555" s="211"/>
      <c r="L3555" s="216"/>
      <c r="M3555" s="217"/>
      <c r="N3555" s="218"/>
      <c r="O3555" s="218"/>
      <c r="P3555" s="218"/>
      <c r="Q3555" s="218"/>
      <c r="R3555" s="218"/>
      <c r="S3555" s="218"/>
      <c r="T3555" s="219"/>
      <c r="AT3555" s="220" t="s">
        <v>283</v>
      </c>
      <c r="AU3555" s="220" t="s">
        <v>84</v>
      </c>
      <c r="AV3555" s="13" t="s">
        <v>16</v>
      </c>
      <c r="AW3555" s="13" t="s">
        <v>32</v>
      </c>
      <c r="AX3555" s="13" t="s">
        <v>76</v>
      </c>
      <c r="AY3555" s="220" t="s">
        <v>272</v>
      </c>
    </row>
    <row r="3556" spans="1:65" s="13" customFormat="1" ht="11.25">
      <c r="B3556" s="210"/>
      <c r="C3556" s="211"/>
      <c r="D3556" s="212" t="s">
        <v>283</v>
      </c>
      <c r="E3556" s="213" t="s">
        <v>1</v>
      </c>
      <c r="F3556" s="214" t="s">
        <v>833</v>
      </c>
      <c r="G3556" s="211"/>
      <c r="H3556" s="213" t="s">
        <v>1</v>
      </c>
      <c r="I3556" s="215"/>
      <c r="J3556" s="211"/>
      <c r="K3556" s="211"/>
      <c r="L3556" s="216"/>
      <c r="M3556" s="217"/>
      <c r="N3556" s="218"/>
      <c r="O3556" s="218"/>
      <c r="P3556" s="218"/>
      <c r="Q3556" s="218"/>
      <c r="R3556" s="218"/>
      <c r="S3556" s="218"/>
      <c r="T3556" s="219"/>
      <c r="AT3556" s="220" t="s">
        <v>283</v>
      </c>
      <c r="AU3556" s="220" t="s">
        <v>84</v>
      </c>
      <c r="AV3556" s="13" t="s">
        <v>16</v>
      </c>
      <c r="AW3556" s="13" t="s">
        <v>32</v>
      </c>
      <c r="AX3556" s="13" t="s">
        <v>76</v>
      </c>
      <c r="AY3556" s="220" t="s">
        <v>272</v>
      </c>
    </row>
    <row r="3557" spans="1:65" s="14" customFormat="1" ht="11.25">
      <c r="B3557" s="221"/>
      <c r="C3557" s="222"/>
      <c r="D3557" s="212" t="s">
        <v>283</v>
      </c>
      <c r="E3557" s="223" t="s">
        <v>1</v>
      </c>
      <c r="F3557" s="224" t="s">
        <v>2464</v>
      </c>
      <c r="G3557" s="222"/>
      <c r="H3557" s="225">
        <v>5.88</v>
      </c>
      <c r="I3557" s="226"/>
      <c r="J3557" s="222"/>
      <c r="K3557" s="222"/>
      <c r="L3557" s="227"/>
      <c r="M3557" s="228"/>
      <c r="N3557" s="229"/>
      <c r="O3557" s="229"/>
      <c r="P3557" s="229"/>
      <c r="Q3557" s="229"/>
      <c r="R3557" s="229"/>
      <c r="S3557" s="229"/>
      <c r="T3557" s="230"/>
      <c r="AT3557" s="231" t="s">
        <v>283</v>
      </c>
      <c r="AU3557" s="231" t="s">
        <v>84</v>
      </c>
      <c r="AV3557" s="14" t="s">
        <v>84</v>
      </c>
      <c r="AW3557" s="14" t="s">
        <v>32</v>
      </c>
      <c r="AX3557" s="14" t="s">
        <v>76</v>
      </c>
      <c r="AY3557" s="231" t="s">
        <v>272</v>
      </c>
    </row>
    <row r="3558" spans="1:65" s="14" customFormat="1" ht="11.25">
      <c r="B3558" s="221"/>
      <c r="C3558" s="222"/>
      <c r="D3558" s="212" t="s">
        <v>283</v>
      </c>
      <c r="E3558" s="223" t="s">
        <v>1</v>
      </c>
      <c r="F3558" s="224" t="s">
        <v>2465</v>
      </c>
      <c r="G3558" s="222"/>
      <c r="H3558" s="225">
        <v>6.88</v>
      </c>
      <c r="I3558" s="226"/>
      <c r="J3558" s="222"/>
      <c r="K3558" s="222"/>
      <c r="L3558" s="227"/>
      <c r="M3558" s="228"/>
      <c r="N3558" s="229"/>
      <c r="O3558" s="229"/>
      <c r="P3558" s="229"/>
      <c r="Q3558" s="229"/>
      <c r="R3558" s="229"/>
      <c r="S3558" s="229"/>
      <c r="T3558" s="230"/>
      <c r="AT3558" s="231" t="s">
        <v>283</v>
      </c>
      <c r="AU3558" s="231" t="s">
        <v>84</v>
      </c>
      <c r="AV3558" s="14" t="s">
        <v>84</v>
      </c>
      <c r="AW3558" s="14" t="s">
        <v>32</v>
      </c>
      <c r="AX3558" s="14" t="s">
        <v>76</v>
      </c>
      <c r="AY3558" s="231" t="s">
        <v>272</v>
      </c>
    </row>
    <row r="3559" spans="1:65" s="14" customFormat="1" ht="11.25">
      <c r="B3559" s="221"/>
      <c r="C3559" s="222"/>
      <c r="D3559" s="212" t="s">
        <v>283</v>
      </c>
      <c r="E3559" s="223" t="s">
        <v>1</v>
      </c>
      <c r="F3559" s="224" t="s">
        <v>2466</v>
      </c>
      <c r="G3559" s="222"/>
      <c r="H3559" s="225">
        <v>6.88</v>
      </c>
      <c r="I3559" s="226"/>
      <c r="J3559" s="222"/>
      <c r="K3559" s="222"/>
      <c r="L3559" s="227"/>
      <c r="M3559" s="228"/>
      <c r="N3559" s="229"/>
      <c r="O3559" s="229"/>
      <c r="P3559" s="229"/>
      <c r="Q3559" s="229"/>
      <c r="R3559" s="229"/>
      <c r="S3559" s="229"/>
      <c r="T3559" s="230"/>
      <c r="AT3559" s="231" t="s">
        <v>283</v>
      </c>
      <c r="AU3559" s="231" t="s">
        <v>84</v>
      </c>
      <c r="AV3559" s="14" t="s">
        <v>84</v>
      </c>
      <c r="AW3559" s="14" t="s">
        <v>32</v>
      </c>
      <c r="AX3559" s="14" t="s">
        <v>76</v>
      </c>
      <c r="AY3559" s="231" t="s">
        <v>272</v>
      </c>
    </row>
    <row r="3560" spans="1:65" s="2" customFormat="1" ht="24.2" customHeight="1">
      <c r="A3560" s="34"/>
      <c r="B3560" s="35"/>
      <c r="C3560" s="192" t="s">
        <v>3207</v>
      </c>
      <c r="D3560" s="192" t="s">
        <v>274</v>
      </c>
      <c r="E3560" s="193" t="s">
        <v>3208</v>
      </c>
      <c r="F3560" s="194" t="s">
        <v>3209</v>
      </c>
      <c r="G3560" s="195" t="s">
        <v>156</v>
      </c>
      <c r="H3560" s="196">
        <v>1265.502</v>
      </c>
      <c r="I3560" s="197"/>
      <c r="J3560" s="198">
        <f>ROUND(I3560*H3560,2)</f>
        <v>0</v>
      </c>
      <c r="K3560" s="194" t="s">
        <v>278</v>
      </c>
      <c r="L3560" s="39"/>
      <c r="M3560" s="199" t="s">
        <v>1</v>
      </c>
      <c r="N3560" s="200" t="s">
        <v>41</v>
      </c>
      <c r="O3560" s="71"/>
      <c r="P3560" s="201">
        <f>O3560*H3560</f>
        <v>0</v>
      </c>
      <c r="Q3560" s="201">
        <v>4.0000000000000002E-4</v>
      </c>
      <c r="R3560" s="201">
        <f>Q3560*H3560</f>
        <v>0.50620080000000001</v>
      </c>
      <c r="S3560" s="201">
        <v>0</v>
      </c>
      <c r="T3560" s="202">
        <f>S3560*H3560</f>
        <v>0</v>
      </c>
      <c r="U3560" s="34"/>
      <c r="V3560" s="34"/>
      <c r="W3560" s="34"/>
      <c r="X3560" s="34"/>
      <c r="Y3560" s="34"/>
      <c r="Z3560" s="34"/>
      <c r="AA3560" s="34"/>
      <c r="AB3560" s="34"/>
      <c r="AC3560" s="34"/>
      <c r="AD3560" s="34"/>
      <c r="AE3560" s="34"/>
      <c r="AR3560" s="203" t="s">
        <v>358</v>
      </c>
      <c r="AT3560" s="203" t="s">
        <v>274</v>
      </c>
      <c r="AU3560" s="203" t="s">
        <v>84</v>
      </c>
      <c r="AY3560" s="17" t="s">
        <v>272</v>
      </c>
      <c r="BE3560" s="204">
        <f>IF(N3560="základní",J3560,0)</f>
        <v>0</v>
      </c>
      <c r="BF3560" s="204">
        <f>IF(N3560="snížená",J3560,0)</f>
        <v>0</v>
      </c>
      <c r="BG3560" s="204">
        <f>IF(N3560="zákl. přenesená",J3560,0)</f>
        <v>0</v>
      </c>
      <c r="BH3560" s="204">
        <f>IF(N3560="sníž. přenesená",J3560,0)</f>
        <v>0</v>
      </c>
      <c r="BI3560" s="204">
        <f>IF(N3560="nulová",J3560,0)</f>
        <v>0</v>
      </c>
      <c r="BJ3560" s="17" t="s">
        <v>16</v>
      </c>
      <c r="BK3560" s="204">
        <f>ROUND(I3560*H3560,2)</f>
        <v>0</v>
      </c>
      <c r="BL3560" s="17" t="s">
        <v>358</v>
      </c>
      <c r="BM3560" s="203" t="s">
        <v>3210</v>
      </c>
    </row>
    <row r="3561" spans="1:65" s="2" customFormat="1" ht="11.25">
      <c r="A3561" s="34"/>
      <c r="B3561" s="35"/>
      <c r="C3561" s="36"/>
      <c r="D3561" s="205" t="s">
        <v>281</v>
      </c>
      <c r="E3561" s="36"/>
      <c r="F3561" s="206" t="s">
        <v>3211</v>
      </c>
      <c r="G3561" s="36"/>
      <c r="H3561" s="36"/>
      <c r="I3561" s="207"/>
      <c r="J3561" s="36"/>
      <c r="K3561" s="36"/>
      <c r="L3561" s="39"/>
      <c r="M3561" s="208"/>
      <c r="N3561" s="209"/>
      <c r="O3561" s="71"/>
      <c r="P3561" s="71"/>
      <c r="Q3561" s="71"/>
      <c r="R3561" s="71"/>
      <c r="S3561" s="71"/>
      <c r="T3561" s="72"/>
      <c r="U3561" s="34"/>
      <c r="V3561" s="34"/>
      <c r="W3561" s="34"/>
      <c r="X3561" s="34"/>
      <c r="Y3561" s="34"/>
      <c r="Z3561" s="34"/>
      <c r="AA3561" s="34"/>
      <c r="AB3561" s="34"/>
      <c r="AC3561" s="34"/>
      <c r="AD3561" s="34"/>
      <c r="AE3561" s="34"/>
      <c r="AT3561" s="17" t="s">
        <v>281</v>
      </c>
      <c r="AU3561" s="17" t="s">
        <v>84</v>
      </c>
    </row>
    <row r="3562" spans="1:65" s="13" customFormat="1" ht="22.5">
      <c r="B3562" s="210"/>
      <c r="C3562" s="211"/>
      <c r="D3562" s="212" t="s">
        <v>283</v>
      </c>
      <c r="E3562" s="213" t="s">
        <v>1</v>
      </c>
      <c r="F3562" s="214" t="s">
        <v>589</v>
      </c>
      <c r="G3562" s="211"/>
      <c r="H3562" s="213" t="s">
        <v>1</v>
      </c>
      <c r="I3562" s="215"/>
      <c r="J3562" s="211"/>
      <c r="K3562" s="211"/>
      <c r="L3562" s="216"/>
      <c r="M3562" s="217"/>
      <c r="N3562" s="218"/>
      <c r="O3562" s="218"/>
      <c r="P3562" s="218"/>
      <c r="Q3562" s="218"/>
      <c r="R3562" s="218"/>
      <c r="S3562" s="218"/>
      <c r="T3562" s="219"/>
      <c r="AT3562" s="220" t="s">
        <v>283</v>
      </c>
      <c r="AU3562" s="220" t="s">
        <v>84</v>
      </c>
      <c r="AV3562" s="13" t="s">
        <v>16</v>
      </c>
      <c r="AW3562" s="13" t="s">
        <v>32</v>
      </c>
      <c r="AX3562" s="13" t="s">
        <v>76</v>
      </c>
      <c r="AY3562" s="220" t="s">
        <v>272</v>
      </c>
    </row>
    <row r="3563" spans="1:65" s="13" customFormat="1" ht="11.25">
      <c r="B3563" s="210"/>
      <c r="C3563" s="211"/>
      <c r="D3563" s="212" t="s">
        <v>283</v>
      </c>
      <c r="E3563" s="213" t="s">
        <v>1</v>
      </c>
      <c r="F3563" s="214" t="s">
        <v>285</v>
      </c>
      <c r="G3563" s="211"/>
      <c r="H3563" s="213" t="s">
        <v>1</v>
      </c>
      <c r="I3563" s="215"/>
      <c r="J3563" s="211"/>
      <c r="K3563" s="211"/>
      <c r="L3563" s="216"/>
      <c r="M3563" s="217"/>
      <c r="N3563" s="218"/>
      <c r="O3563" s="218"/>
      <c r="P3563" s="218"/>
      <c r="Q3563" s="218"/>
      <c r="R3563" s="218"/>
      <c r="S3563" s="218"/>
      <c r="T3563" s="219"/>
      <c r="AT3563" s="220" t="s">
        <v>283</v>
      </c>
      <c r="AU3563" s="220" t="s">
        <v>84</v>
      </c>
      <c r="AV3563" s="13" t="s">
        <v>16</v>
      </c>
      <c r="AW3563" s="13" t="s">
        <v>32</v>
      </c>
      <c r="AX3563" s="13" t="s">
        <v>76</v>
      </c>
      <c r="AY3563" s="220" t="s">
        <v>272</v>
      </c>
    </row>
    <row r="3564" spans="1:65" s="14" customFormat="1" ht="11.25">
      <c r="B3564" s="221"/>
      <c r="C3564" s="222"/>
      <c r="D3564" s="212" t="s">
        <v>283</v>
      </c>
      <c r="E3564" s="223" t="s">
        <v>1</v>
      </c>
      <c r="F3564" s="224" t="s">
        <v>3212</v>
      </c>
      <c r="G3564" s="222"/>
      <c r="H3564" s="225">
        <v>1207.6120000000001</v>
      </c>
      <c r="I3564" s="226"/>
      <c r="J3564" s="222"/>
      <c r="K3564" s="222"/>
      <c r="L3564" s="227"/>
      <c r="M3564" s="228"/>
      <c r="N3564" s="229"/>
      <c r="O3564" s="229"/>
      <c r="P3564" s="229"/>
      <c r="Q3564" s="229"/>
      <c r="R3564" s="229"/>
      <c r="S3564" s="229"/>
      <c r="T3564" s="230"/>
      <c r="AT3564" s="231" t="s">
        <v>283</v>
      </c>
      <c r="AU3564" s="231" t="s">
        <v>84</v>
      </c>
      <c r="AV3564" s="14" t="s">
        <v>84</v>
      </c>
      <c r="AW3564" s="14" t="s">
        <v>32</v>
      </c>
      <c r="AX3564" s="14" t="s">
        <v>76</v>
      </c>
      <c r="AY3564" s="231" t="s">
        <v>272</v>
      </c>
    </row>
    <row r="3565" spans="1:65" s="13" customFormat="1" ht="11.25">
      <c r="B3565" s="210"/>
      <c r="C3565" s="211"/>
      <c r="D3565" s="212" t="s">
        <v>283</v>
      </c>
      <c r="E3565" s="213" t="s">
        <v>1</v>
      </c>
      <c r="F3565" s="214" t="s">
        <v>285</v>
      </c>
      <c r="G3565" s="211"/>
      <c r="H3565" s="213" t="s">
        <v>1</v>
      </c>
      <c r="I3565" s="215"/>
      <c r="J3565" s="211"/>
      <c r="K3565" s="211"/>
      <c r="L3565" s="216"/>
      <c r="M3565" s="217"/>
      <c r="N3565" s="218"/>
      <c r="O3565" s="218"/>
      <c r="P3565" s="218"/>
      <c r="Q3565" s="218"/>
      <c r="R3565" s="218"/>
      <c r="S3565" s="218"/>
      <c r="T3565" s="219"/>
      <c r="AT3565" s="220" t="s">
        <v>283</v>
      </c>
      <c r="AU3565" s="220" t="s">
        <v>84</v>
      </c>
      <c r="AV3565" s="13" t="s">
        <v>16</v>
      </c>
      <c r="AW3565" s="13" t="s">
        <v>32</v>
      </c>
      <c r="AX3565" s="13" t="s">
        <v>76</v>
      </c>
      <c r="AY3565" s="220" t="s">
        <v>272</v>
      </c>
    </row>
    <row r="3566" spans="1:65" s="13" customFormat="1" ht="11.25">
      <c r="B3566" s="210"/>
      <c r="C3566" s="211"/>
      <c r="D3566" s="212" t="s">
        <v>283</v>
      </c>
      <c r="E3566" s="213" t="s">
        <v>1</v>
      </c>
      <c r="F3566" s="214" t="s">
        <v>3213</v>
      </c>
      <c r="G3566" s="211"/>
      <c r="H3566" s="213" t="s">
        <v>1</v>
      </c>
      <c r="I3566" s="215"/>
      <c r="J3566" s="211"/>
      <c r="K3566" s="211"/>
      <c r="L3566" s="216"/>
      <c r="M3566" s="217"/>
      <c r="N3566" s="218"/>
      <c r="O3566" s="218"/>
      <c r="P3566" s="218"/>
      <c r="Q3566" s="218"/>
      <c r="R3566" s="218"/>
      <c r="S3566" s="218"/>
      <c r="T3566" s="219"/>
      <c r="AT3566" s="220" t="s">
        <v>283</v>
      </c>
      <c r="AU3566" s="220" t="s">
        <v>84</v>
      </c>
      <c r="AV3566" s="13" t="s">
        <v>16</v>
      </c>
      <c r="AW3566" s="13" t="s">
        <v>32</v>
      </c>
      <c r="AX3566" s="13" t="s">
        <v>76</v>
      </c>
      <c r="AY3566" s="220" t="s">
        <v>272</v>
      </c>
    </row>
    <row r="3567" spans="1:65" s="13" customFormat="1" ht="11.25">
      <c r="B3567" s="210"/>
      <c r="C3567" s="211"/>
      <c r="D3567" s="212" t="s">
        <v>283</v>
      </c>
      <c r="E3567" s="213" t="s">
        <v>1</v>
      </c>
      <c r="F3567" s="214" t="s">
        <v>1402</v>
      </c>
      <c r="G3567" s="211"/>
      <c r="H3567" s="213" t="s">
        <v>1</v>
      </c>
      <c r="I3567" s="215"/>
      <c r="J3567" s="211"/>
      <c r="K3567" s="211"/>
      <c r="L3567" s="216"/>
      <c r="M3567" s="217"/>
      <c r="N3567" s="218"/>
      <c r="O3567" s="218"/>
      <c r="P3567" s="218"/>
      <c r="Q3567" s="218"/>
      <c r="R3567" s="218"/>
      <c r="S3567" s="218"/>
      <c r="T3567" s="219"/>
      <c r="AT3567" s="220" t="s">
        <v>283</v>
      </c>
      <c r="AU3567" s="220" t="s">
        <v>84</v>
      </c>
      <c r="AV3567" s="13" t="s">
        <v>16</v>
      </c>
      <c r="AW3567" s="13" t="s">
        <v>32</v>
      </c>
      <c r="AX3567" s="13" t="s">
        <v>76</v>
      </c>
      <c r="AY3567" s="220" t="s">
        <v>272</v>
      </c>
    </row>
    <row r="3568" spans="1:65" s="14" customFormat="1" ht="11.25">
      <c r="B3568" s="221"/>
      <c r="C3568" s="222"/>
      <c r="D3568" s="212" t="s">
        <v>283</v>
      </c>
      <c r="E3568" s="223" t="s">
        <v>1</v>
      </c>
      <c r="F3568" s="224" t="s">
        <v>2481</v>
      </c>
      <c r="G3568" s="222"/>
      <c r="H3568" s="225">
        <v>44.8</v>
      </c>
      <c r="I3568" s="226"/>
      <c r="J3568" s="222"/>
      <c r="K3568" s="222"/>
      <c r="L3568" s="227"/>
      <c r="M3568" s="228"/>
      <c r="N3568" s="229"/>
      <c r="O3568" s="229"/>
      <c r="P3568" s="229"/>
      <c r="Q3568" s="229"/>
      <c r="R3568" s="229"/>
      <c r="S3568" s="229"/>
      <c r="T3568" s="230"/>
      <c r="AT3568" s="231" t="s">
        <v>283</v>
      </c>
      <c r="AU3568" s="231" t="s">
        <v>84</v>
      </c>
      <c r="AV3568" s="14" t="s">
        <v>84</v>
      </c>
      <c r="AW3568" s="14" t="s">
        <v>32</v>
      </c>
      <c r="AX3568" s="14" t="s">
        <v>76</v>
      </c>
      <c r="AY3568" s="231" t="s">
        <v>272</v>
      </c>
    </row>
    <row r="3569" spans="1:65" s="13" customFormat="1" ht="11.25">
      <c r="B3569" s="210"/>
      <c r="C3569" s="211"/>
      <c r="D3569" s="212" t="s">
        <v>283</v>
      </c>
      <c r="E3569" s="213" t="s">
        <v>1</v>
      </c>
      <c r="F3569" s="214" t="s">
        <v>285</v>
      </c>
      <c r="G3569" s="211"/>
      <c r="H3569" s="213" t="s">
        <v>1</v>
      </c>
      <c r="I3569" s="215"/>
      <c r="J3569" s="211"/>
      <c r="K3569" s="211"/>
      <c r="L3569" s="216"/>
      <c r="M3569" s="217"/>
      <c r="N3569" s="218"/>
      <c r="O3569" s="218"/>
      <c r="P3569" s="218"/>
      <c r="Q3569" s="218"/>
      <c r="R3569" s="218"/>
      <c r="S3569" s="218"/>
      <c r="T3569" s="219"/>
      <c r="AT3569" s="220" t="s">
        <v>283</v>
      </c>
      <c r="AU3569" s="220" t="s">
        <v>84</v>
      </c>
      <c r="AV3569" s="13" t="s">
        <v>16</v>
      </c>
      <c r="AW3569" s="13" t="s">
        <v>32</v>
      </c>
      <c r="AX3569" s="13" t="s">
        <v>76</v>
      </c>
      <c r="AY3569" s="220" t="s">
        <v>272</v>
      </c>
    </row>
    <row r="3570" spans="1:65" s="13" customFormat="1" ht="11.25">
      <c r="B3570" s="210"/>
      <c r="C3570" s="211"/>
      <c r="D3570" s="212" t="s">
        <v>283</v>
      </c>
      <c r="E3570" s="213" t="s">
        <v>1</v>
      </c>
      <c r="F3570" s="214" t="s">
        <v>3119</v>
      </c>
      <c r="G3570" s="211"/>
      <c r="H3570" s="213" t="s">
        <v>1</v>
      </c>
      <c r="I3570" s="215"/>
      <c r="J3570" s="211"/>
      <c r="K3570" s="211"/>
      <c r="L3570" s="216"/>
      <c r="M3570" s="217"/>
      <c r="N3570" s="218"/>
      <c r="O3570" s="218"/>
      <c r="P3570" s="218"/>
      <c r="Q3570" s="218"/>
      <c r="R3570" s="218"/>
      <c r="S3570" s="218"/>
      <c r="T3570" s="219"/>
      <c r="AT3570" s="220" t="s">
        <v>283</v>
      </c>
      <c r="AU3570" s="220" t="s">
        <v>84</v>
      </c>
      <c r="AV3570" s="13" t="s">
        <v>16</v>
      </c>
      <c r="AW3570" s="13" t="s">
        <v>32</v>
      </c>
      <c r="AX3570" s="13" t="s">
        <v>76</v>
      </c>
      <c r="AY3570" s="220" t="s">
        <v>272</v>
      </c>
    </row>
    <row r="3571" spans="1:65" s="14" customFormat="1" ht="11.25">
      <c r="B3571" s="221"/>
      <c r="C3571" s="222"/>
      <c r="D3571" s="212" t="s">
        <v>283</v>
      </c>
      <c r="E3571" s="223" t="s">
        <v>1</v>
      </c>
      <c r="F3571" s="224" t="s">
        <v>3214</v>
      </c>
      <c r="G3571" s="222"/>
      <c r="H3571" s="225">
        <v>13.09</v>
      </c>
      <c r="I3571" s="226"/>
      <c r="J3571" s="222"/>
      <c r="K3571" s="222"/>
      <c r="L3571" s="227"/>
      <c r="M3571" s="228"/>
      <c r="N3571" s="229"/>
      <c r="O3571" s="229"/>
      <c r="P3571" s="229"/>
      <c r="Q3571" s="229"/>
      <c r="R3571" s="229"/>
      <c r="S3571" s="229"/>
      <c r="T3571" s="230"/>
      <c r="AT3571" s="231" t="s">
        <v>283</v>
      </c>
      <c r="AU3571" s="231" t="s">
        <v>84</v>
      </c>
      <c r="AV3571" s="14" t="s">
        <v>84</v>
      </c>
      <c r="AW3571" s="14" t="s">
        <v>32</v>
      </c>
      <c r="AX3571" s="14" t="s">
        <v>76</v>
      </c>
      <c r="AY3571" s="231" t="s">
        <v>272</v>
      </c>
    </row>
    <row r="3572" spans="1:65" s="2" customFormat="1" ht="24.2" customHeight="1">
      <c r="A3572" s="34"/>
      <c r="B3572" s="35"/>
      <c r="C3572" s="192" t="s">
        <v>3215</v>
      </c>
      <c r="D3572" s="192" t="s">
        <v>274</v>
      </c>
      <c r="E3572" s="193" t="s">
        <v>3216</v>
      </c>
      <c r="F3572" s="194" t="s">
        <v>3217</v>
      </c>
      <c r="G3572" s="195" t="s">
        <v>156</v>
      </c>
      <c r="H3572" s="196">
        <v>293.71199999999999</v>
      </c>
      <c r="I3572" s="197"/>
      <c r="J3572" s="198">
        <f>ROUND(I3572*H3572,2)</f>
        <v>0</v>
      </c>
      <c r="K3572" s="194" t="s">
        <v>278</v>
      </c>
      <c r="L3572" s="39"/>
      <c r="M3572" s="199" t="s">
        <v>1</v>
      </c>
      <c r="N3572" s="200" t="s">
        <v>41</v>
      </c>
      <c r="O3572" s="71"/>
      <c r="P3572" s="201">
        <f>O3572*H3572</f>
        <v>0</v>
      </c>
      <c r="Q3572" s="201">
        <v>4.0000000000000002E-4</v>
      </c>
      <c r="R3572" s="201">
        <f>Q3572*H3572</f>
        <v>0.1174848</v>
      </c>
      <c r="S3572" s="201">
        <v>0</v>
      </c>
      <c r="T3572" s="202">
        <f>S3572*H3572</f>
        <v>0</v>
      </c>
      <c r="U3572" s="34"/>
      <c r="V3572" s="34"/>
      <c r="W3572" s="34"/>
      <c r="X3572" s="34"/>
      <c r="Y3572" s="34"/>
      <c r="Z3572" s="34"/>
      <c r="AA3572" s="34"/>
      <c r="AB3572" s="34"/>
      <c r="AC3572" s="34"/>
      <c r="AD3572" s="34"/>
      <c r="AE3572" s="34"/>
      <c r="AR3572" s="203" t="s">
        <v>358</v>
      </c>
      <c r="AT3572" s="203" t="s">
        <v>274</v>
      </c>
      <c r="AU3572" s="203" t="s">
        <v>84</v>
      </c>
      <c r="AY3572" s="17" t="s">
        <v>272</v>
      </c>
      <c r="BE3572" s="204">
        <f>IF(N3572="základní",J3572,0)</f>
        <v>0</v>
      </c>
      <c r="BF3572" s="204">
        <f>IF(N3572="snížená",J3572,0)</f>
        <v>0</v>
      </c>
      <c r="BG3572" s="204">
        <f>IF(N3572="zákl. přenesená",J3572,0)</f>
        <v>0</v>
      </c>
      <c r="BH3572" s="204">
        <f>IF(N3572="sníž. přenesená",J3572,0)</f>
        <v>0</v>
      </c>
      <c r="BI3572" s="204">
        <f>IF(N3572="nulová",J3572,0)</f>
        <v>0</v>
      </c>
      <c r="BJ3572" s="17" t="s">
        <v>16</v>
      </c>
      <c r="BK3572" s="204">
        <f>ROUND(I3572*H3572,2)</f>
        <v>0</v>
      </c>
      <c r="BL3572" s="17" t="s">
        <v>358</v>
      </c>
      <c r="BM3572" s="203" t="s">
        <v>3218</v>
      </c>
    </row>
    <row r="3573" spans="1:65" s="2" customFormat="1" ht="11.25">
      <c r="A3573" s="34"/>
      <c r="B3573" s="35"/>
      <c r="C3573" s="36"/>
      <c r="D3573" s="205" t="s">
        <v>281</v>
      </c>
      <c r="E3573" s="36"/>
      <c r="F3573" s="206" t="s">
        <v>3219</v>
      </c>
      <c r="G3573" s="36"/>
      <c r="H3573" s="36"/>
      <c r="I3573" s="207"/>
      <c r="J3573" s="36"/>
      <c r="K3573" s="36"/>
      <c r="L3573" s="39"/>
      <c r="M3573" s="208"/>
      <c r="N3573" s="209"/>
      <c r="O3573" s="71"/>
      <c r="P3573" s="71"/>
      <c r="Q3573" s="71"/>
      <c r="R3573" s="71"/>
      <c r="S3573" s="71"/>
      <c r="T3573" s="72"/>
      <c r="U3573" s="34"/>
      <c r="V3573" s="34"/>
      <c r="W3573" s="34"/>
      <c r="X3573" s="34"/>
      <c r="Y3573" s="34"/>
      <c r="Z3573" s="34"/>
      <c r="AA3573" s="34"/>
      <c r="AB3573" s="34"/>
      <c r="AC3573" s="34"/>
      <c r="AD3573" s="34"/>
      <c r="AE3573" s="34"/>
      <c r="AT3573" s="17" t="s">
        <v>281</v>
      </c>
      <c r="AU3573" s="17" t="s">
        <v>84</v>
      </c>
    </row>
    <row r="3574" spans="1:65" s="14" customFormat="1" ht="11.25">
      <c r="B3574" s="221"/>
      <c r="C3574" s="222"/>
      <c r="D3574" s="212" t="s">
        <v>283</v>
      </c>
      <c r="E3574" s="223" t="s">
        <v>1</v>
      </c>
      <c r="F3574" s="224" t="s">
        <v>3220</v>
      </c>
      <c r="G3574" s="222"/>
      <c r="H3574" s="225">
        <v>293.71199999999999</v>
      </c>
      <c r="I3574" s="226"/>
      <c r="J3574" s="222"/>
      <c r="K3574" s="222"/>
      <c r="L3574" s="227"/>
      <c r="M3574" s="228"/>
      <c r="N3574" s="229"/>
      <c r="O3574" s="229"/>
      <c r="P3574" s="229"/>
      <c r="Q3574" s="229"/>
      <c r="R3574" s="229"/>
      <c r="S3574" s="229"/>
      <c r="T3574" s="230"/>
      <c r="AT3574" s="231" t="s">
        <v>283</v>
      </c>
      <c r="AU3574" s="231" t="s">
        <v>84</v>
      </c>
      <c r="AV3574" s="14" t="s">
        <v>84</v>
      </c>
      <c r="AW3574" s="14" t="s">
        <v>32</v>
      </c>
      <c r="AX3574" s="14" t="s">
        <v>76</v>
      </c>
      <c r="AY3574" s="231" t="s">
        <v>272</v>
      </c>
    </row>
    <row r="3575" spans="1:65" s="2" customFormat="1" ht="37.9" customHeight="1">
      <c r="A3575" s="34"/>
      <c r="B3575" s="35"/>
      <c r="C3575" s="232" t="s">
        <v>3221</v>
      </c>
      <c r="D3575" s="232" t="s">
        <v>394</v>
      </c>
      <c r="E3575" s="233" t="s">
        <v>3222</v>
      </c>
      <c r="F3575" s="234" t="s">
        <v>3223</v>
      </c>
      <c r="G3575" s="235" t="s">
        <v>156</v>
      </c>
      <c r="H3575" s="236">
        <v>870.37599999999998</v>
      </c>
      <c r="I3575" s="237"/>
      <c r="J3575" s="238">
        <f>ROUND(I3575*H3575,2)</f>
        <v>0</v>
      </c>
      <c r="K3575" s="234" t="s">
        <v>1</v>
      </c>
      <c r="L3575" s="239"/>
      <c r="M3575" s="240" t="s">
        <v>1</v>
      </c>
      <c r="N3575" s="241" t="s">
        <v>41</v>
      </c>
      <c r="O3575" s="71"/>
      <c r="P3575" s="201">
        <f>O3575*H3575</f>
        <v>0</v>
      </c>
      <c r="Q3575" s="201">
        <v>0</v>
      </c>
      <c r="R3575" s="201">
        <f>Q3575*H3575</f>
        <v>0</v>
      </c>
      <c r="S3575" s="201">
        <v>0</v>
      </c>
      <c r="T3575" s="202">
        <f>S3575*H3575</f>
        <v>0</v>
      </c>
      <c r="U3575" s="34"/>
      <c r="V3575" s="34"/>
      <c r="W3575" s="34"/>
      <c r="X3575" s="34"/>
      <c r="Y3575" s="34"/>
      <c r="Z3575" s="34"/>
      <c r="AA3575" s="34"/>
      <c r="AB3575" s="34"/>
      <c r="AC3575" s="34"/>
      <c r="AD3575" s="34"/>
      <c r="AE3575" s="34"/>
      <c r="AR3575" s="203" t="s">
        <v>483</v>
      </c>
      <c r="AT3575" s="203" t="s">
        <v>394</v>
      </c>
      <c r="AU3575" s="203" t="s">
        <v>84</v>
      </c>
      <c r="AY3575" s="17" t="s">
        <v>272</v>
      </c>
      <c r="BE3575" s="204">
        <f>IF(N3575="základní",J3575,0)</f>
        <v>0</v>
      </c>
      <c r="BF3575" s="204">
        <f>IF(N3575="snížená",J3575,0)</f>
        <v>0</v>
      </c>
      <c r="BG3575" s="204">
        <f>IF(N3575="zákl. přenesená",J3575,0)</f>
        <v>0</v>
      </c>
      <c r="BH3575" s="204">
        <f>IF(N3575="sníž. přenesená",J3575,0)</f>
        <v>0</v>
      </c>
      <c r="BI3575" s="204">
        <f>IF(N3575="nulová",J3575,0)</f>
        <v>0</v>
      </c>
      <c r="BJ3575" s="17" t="s">
        <v>16</v>
      </c>
      <c r="BK3575" s="204">
        <f>ROUND(I3575*H3575,2)</f>
        <v>0</v>
      </c>
      <c r="BL3575" s="17" t="s">
        <v>358</v>
      </c>
      <c r="BM3575" s="203" t="s">
        <v>3224</v>
      </c>
    </row>
    <row r="3576" spans="1:65" s="14" customFormat="1" ht="11.25">
      <c r="B3576" s="221"/>
      <c r="C3576" s="222"/>
      <c r="D3576" s="212" t="s">
        <v>283</v>
      </c>
      <c r="E3576" s="223" t="s">
        <v>1</v>
      </c>
      <c r="F3576" s="224" t="s">
        <v>3225</v>
      </c>
      <c r="G3576" s="222"/>
      <c r="H3576" s="225">
        <v>176.227</v>
      </c>
      <c r="I3576" s="226"/>
      <c r="J3576" s="222"/>
      <c r="K3576" s="222"/>
      <c r="L3576" s="227"/>
      <c r="M3576" s="228"/>
      <c r="N3576" s="229"/>
      <c r="O3576" s="229"/>
      <c r="P3576" s="229"/>
      <c r="Q3576" s="229"/>
      <c r="R3576" s="229"/>
      <c r="S3576" s="229"/>
      <c r="T3576" s="230"/>
      <c r="AT3576" s="231" t="s">
        <v>283</v>
      </c>
      <c r="AU3576" s="231" t="s">
        <v>84</v>
      </c>
      <c r="AV3576" s="14" t="s">
        <v>84</v>
      </c>
      <c r="AW3576" s="14" t="s">
        <v>32</v>
      </c>
      <c r="AX3576" s="14" t="s">
        <v>76</v>
      </c>
      <c r="AY3576" s="231" t="s">
        <v>272</v>
      </c>
    </row>
    <row r="3577" spans="1:65" s="14" customFormat="1" ht="11.25">
      <c r="B3577" s="221"/>
      <c r="C3577" s="222"/>
      <c r="D3577" s="212" t="s">
        <v>283</v>
      </c>
      <c r="E3577" s="223" t="s">
        <v>1</v>
      </c>
      <c r="F3577" s="224" t="s">
        <v>3226</v>
      </c>
      <c r="G3577" s="222"/>
      <c r="H3577" s="225">
        <v>694.149</v>
      </c>
      <c r="I3577" s="226"/>
      <c r="J3577" s="222"/>
      <c r="K3577" s="222"/>
      <c r="L3577" s="227"/>
      <c r="M3577" s="228"/>
      <c r="N3577" s="229"/>
      <c r="O3577" s="229"/>
      <c r="P3577" s="229"/>
      <c r="Q3577" s="229"/>
      <c r="R3577" s="229"/>
      <c r="S3577" s="229"/>
      <c r="T3577" s="230"/>
      <c r="AT3577" s="231" t="s">
        <v>283</v>
      </c>
      <c r="AU3577" s="231" t="s">
        <v>84</v>
      </c>
      <c r="AV3577" s="14" t="s">
        <v>84</v>
      </c>
      <c r="AW3577" s="14" t="s">
        <v>32</v>
      </c>
      <c r="AX3577" s="14" t="s">
        <v>76</v>
      </c>
      <c r="AY3577" s="231" t="s">
        <v>272</v>
      </c>
    </row>
    <row r="3578" spans="1:65" s="2" customFormat="1" ht="44.25" customHeight="1">
      <c r="A3578" s="34"/>
      <c r="B3578" s="35"/>
      <c r="C3578" s="232" t="s">
        <v>3227</v>
      </c>
      <c r="D3578" s="232" t="s">
        <v>394</v>
      </c>
      <c r="E3578" s="233" t="s">
        <v>3228</v>
      </c>
      <c r="F3578" s="234" t="s">
        <v>3229</v>
      </c>
      <c r="G3578" s="235" t="s">
        <v>156</v>
      </c>
      <c r="H3578" s="236">
        <v>885.43</v>
      </c>
      <c r="I3578" s="237"/>
      <c r="J3578" s="238">
        <f>ROUND(I3578*H3578,2)</f>
        <v>0</v>
      </c>
      <c r="K3578" s="234" t="s">
        <v>1</v>
      </c>
      <c r="L3578" s="239"/>
      <c r="M3578" s="240" t="s">
        <v>1</v>
      </c>
      <c r="N3578" s="241" t="s">
        <v>41</v>
      </c>
      <c r="O3578" s="71"/>
      <c r="P3578" s="201">
        <f>O3578*H3578</f>
        <v>0</v>
      </c>
      <c r="Q3578" s="201">
        <v>0</v>
      </c>
      <c r="R3578" s="201">
        <f>Q3578*H3578</f>
        <v>0</v>
      </c>
      <c r="S3578" s="201">
        <v>0</v>
      </c>
      <c r="T3578" s="202">
        <f>S3578*H3578</f>
        <v>0</v>
      </c>
      <c r="U3578" s="34"/>
      <c r="V3578" s="34"/>
      <c r="W3578" s="34"/>
      <c r="X3578" s="34"/>
      <c r="Y3578" s="34"/>
      <c r="Z3578" s="34"/>
      <c r="AA3578" s="34"/>
      <c r="AB3578" s="34"/>
      <c r="AC3578" s="34"/>
      <c r="AD3578" s="34"/>
      <c r="AE3578" s="34"/>
      <c r="AR3578" s="203" t="s">
        <v>483</v>
      </c>
      <c r="AT3578" s="203" t="s">
        <v>394</v>
      </c>
      <c r="AU3578" s="203" t="s">
        <v>84</v>
      </c>
      <c r="AY3578" s="17" t="s">
        <v>272</v>
      </c>
      <c r="BE3578" s="204">
        <f>IF(N3578="základní",J3578,0)</f>
        <v>0</v>
      </c>
      <c r="BF3578" s="204">
        <f>IF(N3578="snížená",J3578,0)</f>
        <v>0</v>
      </c>
      <c r="BG3578" s="204">
        <f>IF(N3578="zákl. přenesená",J3578,0)</f>
        <v>0</v>
      </c>
      <c r="BH3578" s="204">
        <f>IF(N3578="sníž. přenesená",J3578,0)</f>
        <v>0</v>
      </c>
      <c r="BI3578" s="204">
        <f>IF(N3578="nulová",J3578,0)</f>
        <v>0</v>
      </c>
      <c r="BJ3578" s="17" t="s">
        <v>16</v>
      </c>
      <c r="BK3578" s="204">
        <f>ROUND(I3578*H3578,2)</f>
        <v>0</v>
      </c>
      <c r="BL3578" s="17" t="s">
        <v>358</v>
      </c>
      <c r="BM3578" s="203" t="s">
        <v>3230</v>
      </c>
    </row>
    <row r="3579" spans="1:65" s="14" customFormat="1" ht="11.25">
      <c r="B3579" s="221"/>
      <c r="C3579" s="222"/>
      <c r="D3579" s="212" t="s">
        <v>283</v>
      </c>
      <c r="E3579" s="223" t="s">
        <v>1</v>
      </c>
      <c r="F3579" s="224" t="s">
        <v>3225</v>
      </c>
      <c r="G3579" s="222"/>
      <c r="H3579" s="225">
        <v>176.227</v>
      </c>
      <c r="I3579" s="226"/>
      <c r="J3579" s="222"/>
      <c r="K3579" s="222"/>
      <c r="L3579" s="227"/>
      <c r="M3579" s="228"/>
      <c r="N3579" s="229"/>
      <c r="O3579" s="229"/>
      <c r="P3579" s="229"/>
      <c r="Q3579" s="229"/>
      <c r="R3579" s="229"/>
      <c r="S3579" s="229"/>
      <c r="T3579" s="230"/>
      <c r="AT3579" s="231" t="s">
        <v>283</v>
      </c>
      <c r="AU3579" s="231" t="s">
        <v>84</v>
      </c>
      <c r="AV3579" s="14" t="s">
        <v>84</v>
      </c>
      <c r="AW3579" s="14" t="s">
        <v>32</v>
      </c>
      <c r="AX3579" s="14" t="s">
        <v>76</v>
      </c>
      <c r="AY3579" s="231" t="s">
        <v>272</v>
      </c>
    </row>
    <row r="3580" spans="1:65" s="14" customFormat="1" ht="11.25">
      <c r="B3580" s="221"/>
      <c r="C3580" s="222"/>
      <c r="D3580" s="212" t="s">
        <v>283</v>
      </c>
      <c r="E3580" s="223" t="s">
        <v>1</v>
      </c>
      <c r="F3580" s="224" t="s">
        <v>3226</v>
      </c>
      <c r="G3580" s="222"/>
      <c r="H3580" s="225">
        <v>694.149</v>
      </c>
      <c r="I3580" s="226"/>
      <c r="J3580" s="222"/>
      <c r="K3580" s="222"/>
      <c r="L3580" s="227"/>
      <c r="M3580" s="228"/>
      <c r="N3580" s="229"/>
      <c r="O3580" s="229"/>
      <c r="P3580" s="229"/>
      <c r="Q3580" s="229"/>
      <c r="R3580" s="229"/>
      <c r="S3580" s="229"/>
      <c r="T3580" s="230"/>
      <c r="AT3580" s="231" t="s">
        <v>283</v>
      </c>
      <c r="AU3580" s="231" t="s">
        <v>84</v>
      </c>
      <c r="AV3580" s="14" t="s">
        <v>84</v>
      </c>
      <c r="AW3580" s="14" t="s">
        <v>32</v>
      </c>
      <c r="AX3580" s="14" t="s">
        <v>76</v>
      </c>
      <c r="AY3580" s="231" t="s">
        <v>272</v>
      </c>
    </row>
    <row r="3581" spans="1:65" s="13" customFormat="1" ht="11.25">
      <c r="B3581" s="210"/>
      <c r="C3581" s="211"/>
      <c r="D3581" s="212" t="s">
        <v>283</v>
      </c>
      <c r="E3581" s="213" t="s">
        <v>1</v>
      </c>
      <c r="F3581" s="214" t="s">
        <v>285</v>
      </c>
      <c r="G3581" s="211"/>
      <c r="H3581" s="213" t="s">
        <v>1</v>
      </c>
      <c r="I3581" s="215"/>
      <c r="J3581" s="211"/>
      <c r="K3581" s="211"/>
      <c r="L3581" s="216"/>
      <c r="M3581" s="217"/>
      <c r="N3581" s="218"/>
      <c r="O3581" s="218"/>
      <c r="P3581" s="218"/>
      <c r="Q3581" s="218"/>
      <c r="R3581" s="218"/>
      <c r="S3581" s="218"/>
      <c r="T3581" s="219"/>
      <c r="AT3581" s="220" t="s">
        <v>283</v>
      </c>
      <c r="AU3581" s="220" t="s">
        <v>84</v>
      </c>
      <c r="AV3581" s="13" t="s">
        <v>16</v>
      </c>
      <c r="AW3581" s="13" t="s">
        <v>32</v>
      </c>
      <c r="AX3581" s="13" t="s">
        <v>76</v>
      </c>
      <c r="AY3581" s="220" t="s">
        <v>272</v>
      </c>
    </row>
    <row r="3582" spans="1:65" s="13" customFormat="1" ht="11.25">
      <c r="B3582" s="210"/>
      <c r="C3582" s="211"/>
      <c r="D3582" s="212" t="s">
        <v>283</v>
      </c>
      <c r="E3582" s="213" t="s">
        <v>1</v>
      </c>
      <c r="F3582" s="214" t="s">
        <v>3119</v>
      </c>
      <c r="G3582" s="211"/>
      <c r="H3582" s="213" t="s">
        <v>1</v>
      </c>
      <c r="I3582" s="215"/>
      <c r="J3582" s="211"/>
      <c r="K3582" s="211"/>
      <c r="L3582" s="216"/>
      <c r="M3582" s="217"/>
      <c r="N3582" s="218"/>
      <c r="O3582" s="218"/>
      <c r="P3582" s="218"/>
      <c r="Q3582" s="218"/>
      <c r="R3582" s="218"/>
      <c r="S3582" s="218"/>
      <c r="T3582" s="219"/>
      <c r="AT3582" s="220" t="s">
        <v>283</v>
      </c>
      <c r="AU3582" s="220" t="s">
        <v>84</v>
      </c>
      <c r="AV3582" s="13" t="s">
        <v>16</v>
      </c>
      <c r="AW3582" s="13" t="s">
        <v>32</v>
      </c>
      <c r="AX3582" s="13" t="s">
        <v>76</v>
      </c>
      <c r="AY3582" s="220" t="s">
        <v>272</v>
      </c>
    </row>
    <row r="3583" spans="1:65" s="14" customFormat="1" ht="11.25">
      <c r="B3583" s="221"/>
      <c r="C3583" s="222"/>
      <c r="D3583" s="212" t="s">
        <v>283</v>
      </c>
      <c r="E3583" s="223" t="s">
        <v>1</v>
      </c>
      <c r="F3583" s="224" t="s">
        <v>3231</v>
      </c>
      <c r="G3583" s="222"/>
      <c r="H3583" s="225">
        <v>15.054</v>
      </c>
      <c r="I3583" s="226"/>
      <c r="J3583" s="222"/>
      <c r="K3583" s="222"/>
      <c r="L3583" s="227"/>
      <c r="M3583" s="228"/>
      <c r="N3583" s="229"/>
      <c r="O3583" s="229"/>
      <c r="P3583" s="229"/>
      <c r="Q3583" s="229"/>
      <c r="R3583" s="229"/>
      <c r="S3583" s="229"/>
      <c r="T3583" s="230"/>
      <c r="AT3583" s="231" t="s">
        <v>283</v>
      </c>
      <c r="AU3583" s="231" t="s">
        <v>84</v>
      </c>
      <c r="AV3583" s="14" t="s">
        <v>84</v>
      </c>
      <c r="AW3583" s="14" t="s">
        <v>32</v>
      </c>
      <c r="AX3583" s="14" t="s">
        <v>76</v>
      </c>
      <c r="AY3583" s="231" t="s">
        <v>272</v>
      </c>
    </row>
    <row r="3584" spans="1:65" s="2" customFormat="1" ht="37.9" customHeight="1">
      <c r="A3584" s="34"/>
      <c r="B3584" s="35"/>
      <c r="C3584" s="232" t="s">
        <v>3232</v>
      </c>
      <c r="D3584" s="232" t="s">
        <v>394</v>
      </c>
      <c r="E3584" s="233" t="s">
        <v>3233</v>
      </c>
      <c r="F3584" s="234" t="s">
        <v>3234</v>
      </c>
      <c r="G3584" s="235" t="s">
        <v>156</v>
      </c>
      <c r="H3584" s="236">
        <v>51.52</v>
      </c>
      <c r="I3584" s="237"/>
      <c r="J3584" s="238">
        <f>ROUND(I3584*H3584,2)</f>
        <v>0</v>
      </c>
      <c r="K3584" s="234" t="s">
        <v>1</v>
      </c>
      <c r="L3584" s="239"/>
      <c r="M3584" s="240" t="s">
        <v>1</v>
      </c>
      <c r="N3584" s="241" t="s">
        <v>41</v>
      </c>
      <c r="O3584" s="71"/>
      <c r="P3584" s="201">
        <f>O3584*H3584</f>
        <v>0</v>
      </c>
      <c r="Q3584" s="201">
        <v>0</v>
      </c>
      <c r="R3584" s="201">
        <f>Q3584*H3584</f>
        <v>0</v>
      </c>
      <c r="S3584" s="201">
        <v>0</v>
      </c>
      <c r="T3584" s="202">
        <f>S3584*H3584</f>
        <v>0</v>
      </c>
      <c r="U3584" s="34"/>
      <c r="V3584" s="34"/>
      <c r="W3584" s="34"/>
      <c r="X3584" s="34"/>
      <c r="Y3584" s="34"/>
      <c r="Z3584" s="34"/>
      <c r="AA3584" s="34"/>
      <c r="AB3584" s="34"/>
      <c r="AC3584" s="34"/>
      <c r="AD3584" s="34"/>
      <c r="AE3584" s="34"/>
      <c r="AR3584" s="203" t="s">
        <v>483</v>
      </c>
      <c r="AT3584" s="203" t="s">
        <v>394</v>
      </c>
      <c r="AU3584" s="203" t="s">
        <v>84</v>
      </c>
      <c r="AY3584" s="17" t="s">
        <v>272</v>
      </c>
      <c r="BE3584" s="204">
        <f>IF(N3584="základní",J3584,0)</f>
        <v>0</v>
      </c>
      <c r="BF3584" s="204">
        <f>IF(N3584="snížená",J3584,0)</f>
        <v>0</v>
      </c>
      <c r="BG3584" s="204">
        <f>IF(N3584="zákl. přenesená",J3584,0)</f>
        <v>0</v>
      </c>
      <c r="BH3584" s="204">
        <f>IF(N3584="sníž. přenesená",J3584,0)</f>
        <v>0</v>
      </c>
      <c r="BI3584" s="204">
        <f>IF(N3584="nulová",J3584,0)</f>
        <v>0</v>
      </c>
      <c r="BJ3584" s="17" t="s">
        <v>16</v>
      </c>
      <c r="BK3584" s="204">
        <f>ROUND(I3584*H3584,2)</f>
        <v>0</v>
      </c>
      <c r="BL3584" s="17" t="s">
        <v>358</v>
      </c>
      <c r="BM3584" s="203" t="s">
        <v>3235</v>
      </c>
    </row>
    <row r="3585" spans="1:65" s="13" customFormat="1" ht="11.25">
      <c r="B3585" s="210"/>
      <c r="C3585" s="211"/>
      <c r="D3585" s="212" t="s">
        <v>283</v>
      </c>
      <c r="E3585" s="213" t="s">
        <v>1</v>
      </c>
      <c r="F3585" s="214" t="s">
        <v>1402</v>
      </c>
      <c r="G3585" s="211"/>
      <c r="H3585" s="213" t="s">
        <v>1</v>
      </c>
      <c r="I3585" s="215"/>
      <c r="J3585" s="211"/>
      <c r="K3585" s="211"/>
      <c r="L3585" s="216"/>
      <c r="M3585" s="217"/>
      <c r="N3585" s="218"/>
      <c r="O3585" s="218"/>
      <c r="P3585" s="218"/>
      <c r="Q3585" s="218"/>
      <c r="R3585" s="218"/>
      <c r="S3585" s="218"/>
      <c r="T3585" s="219"/>
      <c r="AT3585" s="220" t="s">
        <v>283</v>
      </c>
      <c r="AU3585" s="220" t="s">
        <v>84</v>
      </c>
      <c r="AV3585" s="13" t="s">
        <v>16</v>
      </c>
      <c r="AW3585" s="13" t="s">
        <v>32</v>
      </c>
      <c r="AX3585" s="13" t="s">
        <v>76</v>
      </c>
      <c r="AY3585" s="220" t="s">
        <v>272</v>
      </c>
    </row>
    <row r="3586" spans="1:65" s="14" customFormat="1" ht="11.25">
      <c r="B3586" s="221"/>
      <c r="C3586" s="222"/>
      <c r="D3586" s="212" t="s">
        <v>283</v>
      </c>
      <c r="E3586" s="223" t="s">
        <v>1</v>
      </c>
      <c r="F3586" s="224" t="s">
        <v>3236</v>
      </c>
      <c r="G3586" s="222"/>
      <c r="H3586" s="225">
        <v>51.52</v>
      </c>
      <c r="I3586" s="226"/>
      <c r="J3586" s="222"/>
      <c r="K3586" s="222"/>
      <c r="L3586" s="227"/>
      <c r="M3586" s="228"/>
      <c r="N3586" s="229"/>
      <c r="O3586" s="229"/>
      <c r="P3586" s="229"/>
      <c r="Q3586" s="229"/>
      <c r="R3586" s="229"/>
      <c r="S3586" s="229"/>
      <c r="T3586" s="230"/>
      <c r="AT3586" s="231" t="s">
        <v>283</v>
      </c>
      <c r="AU3586" s="231" t="s">
        <v>84</v>
      </c>
      <c r="AV3586" s="14" t="s">
        <v>84</v>
      </c>
      <c r="AW3586" s="14" t="s">
        <v>32</v>
      </c>
      <c r="AX3586" s="14" t="s">
        <v>76</v>
      </c>
      <c r="AY3586" s="231" t="s">
        <v>272</v>
      </c>
    </row>
    <row r="3587" spans="1:65" s="2" customFormat="1" ht="24.2" customHeight="1">
      <c r="A3587" s="34"/>
      <c r="B3587" s="35"/>
      <c r="C3587" s="192" t="s">
        <v>3237</v>
      </c>
      <c r="D3587" s="192" t="s">
        <v>274</v>
      </c>
      <c r="E3587" s="193" t="s">
        <v>3238</v>
      </c>
      <c r="F3587" s="194" t="s">
        <v>3239</v>
      </c>
      <c r="G3587" s="195" t="s">
        <v>156</v>
      </c>
      <c r="H3587" s="196">
        <v>83.554000000000002</v>
      </c>
      <c r="I3587" s="197"/>
      <c r="J3587" s="198">
        <f>ROUND(I3587*H3587,2)</f>
        <v>0</v>
      </c>
      <c r="K3587" s="194" t="s">
        <v>1</v>
      </c>
      <c r="L3587" s="39"/>
      <c r="M3587" s="199" t="s">
        <v>1</v>
      </c>
      <c r="N3587" s="200" t="s">
        <v>41</v>
      </c>
      <c r="O3587" s="71"/>
      <c r="P3587" s="201">
        <f>O3587*H3587</f>
        <v>0</v>
      </c>
      <c r="Q3587" s="201">
        <v>4.4999999999999997E-3</v>
      </c>
      <c r="R3587" s="201">
        <f>Q3587*H3587</f>
        <v>0.37599299999999997</v>
      </c>
      <c r="S3587" s="201">
        <v>0</v>
      </c>
      <c r="T3587" s="202">
        <f>S3587*H3587</f>
        <v>0</v>
      </c>
      <c r="U3587" s="34"/>
      <c r="V3587" s="34"/>
      <c r="W3587" s="34"/>
      <c r="X3587" s="34"/>
      <c r="Y3587" s="34"/>
      <c r="Z3587" s="34"/>
      <c r="AA3587" s="34"/>
      <c r="AB3587" s="34"/>
      <c r="AC3587" s="34"/>
      <c r="AD3587" s="34"/>
      <c r="AE3587" s="34"/>
      <c r="AR3587" s="203" t="s">
        <v>358</v>
      </c>
      <c r="AT3587" s="203" t="s">
        <v>274</v>
      </c>
      <c r="AU3587" s="203" t="s">
        <v>84</v>
      </c>
      <c r="AY3587" s="17" t="s">
        <v>272</v>
      </c>
      <c r="BE3587" s="204">
        <f>IF(N3587="základní",J3587,0)</f>
        <v>0</v>
      </c>
      <c r="BF3587" s="204">
        <f>IF(N3587="snížená",J3587,0)</f>
        <v>0</v>
      </c>
      <c r="BG3587" s="204">
        <f>IF(N3587="zákl. přenesená",J3587,0)</f>
        <v>0</v>
      </c>
      <c r="BH3587" s="204">
        <f>IF(N3587="sníž. přenesená",J3587,0)</f>
        <v>0</v>
      </c>
      <c r="BI3587" s="204">
        <f>IF(N3587="nulová",J3587,0)</f>
        <v>0</v>
      </c>
      <c r="BJ3587" s="17" t="s">
        <v>16</v>
      </c>
      <c r="BK3587" s="204">
        <f>ROUND(I3587*H3587,2)</f>
        <v>0</v>
      </c>
      <c r="BL3587" s="17" t="s">
        <v>358</v>
      </c>
      <c r="BM3587" s="203" t="s">
        <v>3240</v>
      </c>
    </row>
    <row r="3588" spans="1:65" s="13" customFormat="1" ht="22.5">
      <c r="B3588" s="210"/>
      <c r="C3588" s="211"/>
      <c r="D3588" s="212" t="s">
        <v>283</v>
      </c>
      <c r="E3588" s="213" t="s">
        <v>1</v>
      </c>
      <c r="F3588" s="214" t="s">
        <v>3241</v>
      </c>
      <c r="G3588" s="211"/>
      <c r="H3588" s="213" t="s">
        <v>1</v>
      </c>
      <c r="I3588" s="215"/>
      <c r="J3588" s="211"/>
      <c r="K3588" s="211"/>
      <c r="L3588" s="216"/>
      <c r="M3588" s="217"/>
      <c r="N3588" s="218"/>
      <c r="O3588" s="218"/>
      <c r="P3588" s="218"/>
      <c r="Q3588" s="218"/>
      <c r="R3588" s="218"/>
      <c r="S3588" s="218"/>
      <c r="T3588" s="219"/>
      <c r="AT3588" s="220" t="s">
        <v>283</v>
      </c>
      <c r="AU3588" s="220" t="s">
        <v>84</v>
      </c>
      <c r="AV3588" s="13" t="s">
        <v>16</v>
      </c>
      <c r="AW3588" s="13" t="s">
        <v>32</v>
      </c>
      <c r="AX3588" s="13" t="s">
        <v>76</v>
      </c>
      <c r="AY3588" s="220" t="s">
        <v>272</v>
      </c>
    </row>
    <row r="3589" spans="1:65" s="13" customFormat="1" ht="11.25">
      <c r="B3589" s="210"/>
      <c r="C3589" s="211"/>
      <c r="D3589" s="212" t="s">
        <v>283</v>
      </c>
      <c r="E3589" s="213" t="s">
        <v>1</v>
      </c>
      <c r="F3589" s="214" t="s">
        <v>285</v>
      </c>
      <c r="G3589" s="211"/>
      <c r="H3589" s="213" t="s">
        <v>1</v>
      </c>
      <c r="I3589" s="215"/>
      <c r="J3589" s="211"/>
      <c r="K3589" s="211"/>
      <c r="L3589" s="216"/>
      <c r="M3589" s="217"/>
      <c r="N3589" s="218"/>
      <c r="O3589" s="218"/>
      <c r="P3589" s="218"/>
      <c r="Q3589" s="218"/>
      <c r="R3589" s="218"/>
      <c r="S3589" s="218"/>
      <c r="T3589" s="219"/>
      <c r="AT3589" s="220" t="s">
        <v>283</v>
      </c>
      <c r="AU3589" s="220" t="s">
        <v>84</v>
      </c>
      <c r="AV3589" s="13" t="s">
        <v>16</v>
      </c>
      <c r="AW3589" s="13" t="s">
        <v>32</v>
      </c>
      <c r="AX3589" s="13" t="s">
        <v>76</v>
      </c>
      <c r="AY3589" s="220" t="s">
        <v>272</v>
      </c>
    </row>
    <row r="3590" spans="1:65" s="13" customFormat="1" ht="11.25">
      <c r="B3590" s="210"/>
      <c r="C3590" s="211"/>
      <c r="D3590" s="212" t="s">
        <v>283</v>
      </c>
      <c r="E3590" s="213" t="s">
        <v>1</v>
      </c>
      <c r="F3590" s="214" t="s">
        <v>831</v>
      </c>
      <c r="G3590" s="211"/>
      <c r="H3590" s="213" t="s">
        <v>1</v>
      </c>
      <c r="I3590" s="215"/>
      <c r="J3590" s="211"/>
      <c r="K3590" s="211"/>
      <c r="L3590" s="216"/>
      <c r="M3590" s="217"/>
      <c r="N3590" s="218"/>
      <c r="O3590" s="218"/>
      <c r="P3590" s="218"/>
      <c r="Q3590" s="218"/>
      <c r="R3590" s="218"/>
      <c r="S3590" s="218"/>
      <c r="T3590" s="219"/>
      <c r="AT3590" s="220" t="s">
        <v>283</v>
      </c>
      <c r="AU3590" s="220" t="s">
        <v>84</v>
      </c>
      <c r="AV3590" s="13" t="s">
        <v>16</v>
      </c>
      <c r="AW3590" s="13" t="s">
        <v>32</v>
      </c>
      <c r="AX3590" s="13" t="s">
        <v>76</v>
      </c>
      <c r="AY3590" s="220" t="s">
        <v>272</v>
      </c>
    </row>
    <row r="3591" spans="1:65" s="14" customFormat="1" ht="11.25">
      <c r="B3591" s="221"/>
      <c r="C3591" s="222"/>
      <c r="D3591" s="212" t="s">
        <v>283</v>
      </c>
      <c r="E3591" s="223" t="s">
        <v>1</v>
      </c>
      <c r="F3591" s="224" t="s">
        <v>2355</v>
      </c>
      <c r="G3591" s="222"/>
      <c r="H3591" s="225">
        <v>5</v>
      </c>
      <c r="I3591" s="226"/>
      <c r="J3591" s="222"/>
      <c r="K3591" s="222"/>
      <c r="L3591" s="227"/>
      <c r="M3591" s="228"/>
      <c r="N3591" s="229"/>
      <c r="O3591" s="229"/>
      <c r="P3591" s="229"/>
      <c r="Q3591" s="229"/>
      <c r="R3591" s="229"/>
      <c r="S3591" s="229"/>
      <c r="T3591" s="230"/>
      <c r="AT3591" s="231" t="s">
        <v>283</v>
      </c>
      <c r="AU3591" s="231" t="s">
        <v>84</v>
      </c>
      <c r="AV3591" s="14" t="s">
        <v>84</v>
      </c>
      <c r="AW3591" s="14" t="s">
        <v>32</v>
      </c>
      <c r="AX3591" s="14" t="s">
        <v>76</v>
      </c>
      <c r="AY3591" s="231" t="s">
        <v>272</v>
      </c>
    </row>
    <row r="3592" spans="1:65" s="14" customFormat="1" ht="11.25">
      <c r="B3592" s="221"/>
      <c r="C3592" s="222"/>
      <c r="D3592" s="212" t="s">
        <v>283</v>
      </c>
      <c r="E3592" s="223" t="s">
        <v>1</v>
      </c>
      <c r="F3592" s="224" t="s">
        <v>2356</v>
      </c>
      <c r="G3592" s="222"/>
      <c r="H3592" s="225">
        <v>1.288</v>
      </c>
      <c r="I3592" s="226"/>
      <c r="J3592" s="222"/>
      <c r="K3592" s="222"/>
      <c r="L3592" s="227"/>
      <c r="M3592" s="228"/>
      <c r="N3592" s="229"/>
      <c r="O3592" s="229"/>
      <c r="P3592" s="229"/>
      <c r="Q3592" s="229"/>
      <c r="R3592" s="229"/>
      <c r="S3592" s="229"/>
      <c r="T3592" s="230"/>
      <c r="AT3592" s="231" t="s">
        <v>283</v>
      </c>
      <c r="AU3592" s="231" t="s">
        <v>84</v>
      </c>
      <c r="AV3592" s="14" t="s">
        <v>84</v>
      </c>
      <c r="AW3592" s="14" t="s">
        <v>32</v>
      </c>
      <c r="AX3592" s="14" t="s">
        <v>76</v>
      </c>
      <c r="AY3592" s="231" t="s">
        <v>272</v>
      </c>
    </row>
    <row r="3593" spans="1:65" s="14" customFormat="1" ht="11.25">
      <c r="B3593" s="221"/>
      <c r="C3593" s="222"/>
      <c r="D3593" s="212" t="s">
        <v>283</v>
      </c>
      <c r="E3593" s="223" t="s">
        <v>1</v>
      </c>
      <c r="F3593" s="224" t="s">
        <v>2357</v>
      </c>
      <c r="G3593" s="222"/>
      <c r="H3593" s="225">
        <v>1.288</v>
      </c>
      <c r="I3593" s="226"/>
      <c r="J3593" s="222"/>
      <c r="K3593" s="222"/>
      <c r="L3593" s="227"/>
      <c r="M3593" s="228"/>
      <c r="N3593" s="229"/>
      <c r="O3593" s="229"/>
      <c r="P3593" s="229"/>
      <c r="Q3593" s="229"/>
      <c r="R3593" s="229"/>
      <c r="S3593" s="229"/>
      <c r="T3593" s="230"/>
      <c r="AT3593" s="231" t="s">
        <v>283</v>
      </c>
      <c r="AU3593" s="231" t="s">
        <v>84</v>
      </c>
      <c r="AV3593" s="14" t="s">
        <v>84</v>
      </c>
      <c r="AW3593" s="14" t="s">
        <v>32</v>
      </c>
      <c r="AX3593" s="14" t="s">
        <v>76</v>
      </c>
      <c r="AY3593" s="231" t="s">
        <v>272</v>
      </c>
    </row>
    <row r="3594" spans="1:65" s="14" customFormat="1" ht="11.25">
      <c r="B3594" s="221"/>
      <c r="C3594" s="222"/>
      <c r="D3594" s="212" t="s">
        <v>283</v>
      </c>
      <c r="E3594" s="223" t="s">
        <v>1</v>
      </c>
      <c r="F3594" s="224" t="s">
        <v>2358</v>
      </c>
      <c r="G3594" s="222"/>
      <c r="H3594" s="225">
        <v>2.4380000000000002</v>
      </c>
      <c r="I3594" s="226"/>
      <c r="J3594" s="222"/>
      <c r="K3594" s="222"/>
      <c r="L3594" s="227"/>
      <c r="M3594" s="228"/>
      <c r="N3594" s="229"/>
      <c r="O3594" s="229"/>
      <c r="P3594" s="229"/>
      <c r="Q3594" s="229"/>
      <c r="R3594" s="229"/>
      <c r="S3594" s="229"/>
      <c r="T3594" s="230"/>
      <c r="AT3594" s="231" t="s">
        <v>283</v>
      </c>
      <c r="AU3594" s="231" t="s">
        <v>84</v>
      </c>
      <c r="AV3594" s="14" t="s">
        <v>84</v>
      </c>
      <c r="AW3594" s="14" t="s">
        <v>32</v>
      </c>
      <c r="AX3594" s="14" t="s">
        <v>76</v>
      </c>
      <c r="AY3594" s="231" t="s">
        <v>272</v>
      </c>
    </row>
    <row r="3595" spans="1:65" s="14" customFormat="1" ht="11.25">
      <c r="B3595" s="221"/>
      <c r="C3595" s="222"/>
      <c r="D3595" s="212" t="s">
        <v>283</v>
      </c>
      <c r="E3595" s="223" t="s">
        <v>1</v>
      </c>
      <c r="F3595" s="224" t="s">
        <v>2359</v>
      </c>
      <c r="G3595" s="222"/>
      <c r="H3595" s="225">
        <v>1.6379999999999999</v>
      </c>
      <c r="I3595" s="226"/>
      <c r="J3595" s="222"/>
      <c r="K3595" s="222"/>
      <c r="L3595" s="227"/>
      <c r="M3595" s="228"/>
      <c r="N3595" s="229"/>
      <c r="O3595" s="229"/>
      <c r="P3595" s="229"/>
      <c r="Q3595" s="229"/>
      <c r="R3595" s="229"/>
      <c r="S3595" s="229"/>
      <c r="T3595" s="230"/>
      <c r="AT3595" s="231" t="s">
        <v>283</v>
      </c>
      <c r="AU3595" s="231" t="s">
        <v>84</v>
      </c>
      <c r="AV3595" s="14" t="s">
        <v>84</v>
      </c>
      <c r="AW3595" s="14" t="s">
        <v>32</v>
      </c>
      <c r="AX3595" s="14" t="s">
        <v>76</v>
      </c>
      <c r="AY3595" s="231" t="s">
        <v>272</v>
      </c>
    </row>
    <row r="3596" spans="1:65" s="14" customFormat="1" ht="11.25">
      <c r="B3596" s="221"/>
      <c r="C3596" s="222"/>
      <c r="D3596" s="212" t="s">
        <v>283</v>
      </c>
      <c r="E3596" s="223" t="s">
        <v>1</v>
      </c>
      <c r="F3596" s="224" t="s">
        <v>2360</v>
      </c>
      <c r="G3596" s="222"/>
      <c r="H3596" s="225">
        <v>1.6379999999999999</v>
      </c>
      <c r="I3596" s="226"/>
      <c r="J3596" s="222"/>
      <c r="K3596" s="222"/>
      <c r="L3596" s="227"/>
      <c r="M3596" s="228"/>
      <c r="N3596" s="229"/>
      <c r="O3596" s="229"/>
      <c r="P3596" s="229"/>
      <c r="Q3596" s="229"/>
      <c r="R3596" s="229"/>
      <c r="S3596" s="229"/>
      <c r="T3596" s="230"/>
      <c r="AT3596" s="231" t="s">
        <v>283</v>
      </c>
      <c r="AU3596" s="231" t="s">
        <v>84</v>
      </c>
      <c r="AV3596" s="14" t="s">
        <v>84</v>
      </c>
      <c r="AW3596" s="14" t="s">
        <v>32</v>
      </c>
      <c r="AX3596" s="14" t="s">
        <v>76</v>
      </c>
      <c r="AY3596" s="231" t="s">
        <v>272</v>
      </c>
    </row>
    <row r="3597" spans="1:65" s="14" customFormat="1" ht="11.25">
      <c r="B3597" s="221"/>
      <c r="C3597" s="222"/>
      <c r="D3597" s="212" t="s">
        <v>283</v>
      </c>
      <c r="E3597" s="223" t="s">
        <v>1</v>
      </c>
      <c r="F3597" s="224" t="s">
        <v>2361</v>
      </c>
      <c r="G3597" s="222"/>
      <c r="H3597" s="225">
        <v>2.8879999999999999</v>
      </c>
      <c r="I3597" s="226"/>
      <c r="J3597" s="222"/>
      <c r="K3597" s="222"/>
      <c r="L3597" s="227"/>
      <c r="M3597" s="228"/>
      <c r="N3597" s="229"/>
      <c r="O3597" s="229"/>
      <c r="P3597" s="229"/>
      <c r="Q3597" s="229"/>
      <c r="R3597" s="229"/>
      <c r="S3597" s="229"/>
      <c r="T3597" s="230"/>
      <c r="AT3597" s="231" t="s">
        <v>283</v>
      </c>
      <c r="AU3597" s="231" t="s">
        <v>84</v>
      </c>
      <c r="AV3597" s="14" t="s">
        <v>84</v>
      </c>
      <c r="AW3597" s="14" t="s">
        <v>32</v>
      </c>
      <c r="AX3597" s="14" t="s">
        <v>76</v>
      </c>
      <c r="AY3597" s="231" t="s">
        <v>272</v>
      </c>
    </row>
    <row r="3598" spans="1:65" s="14" customFormat="1" ht="11.25">
      <c r="B3598" s="221"/>
      <c r="C3598" s="222"/>
      <c r="D3598" s="212" t="s">
        <v>283</v>
      </c>
      <c r="E3598" s="223" t="s">
        <v>1</v>
      </c>
      <c r="F3598" s="224" t="s">
        <v>2362</v>
      </c>
      <c r="G3598" s="222"/>
      <c r="H3598" s="225">
        <v>4.2</v>
      </c>
      <c r="I3598" s="226"/>
      <c r="J3598" s="222"/>
      <c r="K3598" s="222"/>
      <c r="L3598" s="227"/>
      <c r="M3598" s="228"/>
      <c r="N3598" s="229"/>
      <c r="O3598" s="229"/>
      <c r="P3598" s="229"/>
      <c r="Q3598" s="229"/>
      <c r="R3598" s="229"/>
      <c r="S3598" s="229"/>
      <c r="T3598" s="230"/>
      <c r="AT3598" s="231" t="s">
        <v>283</v>
      </c>
      <c r="AU3598" s="231" t="s">
        <v>84</v>
      </c>
      <c r="AV3598" s="14" t="s">
        <v>84</v>
      </c>
      <c r="AW3598" s="14" t="s">
        <v>32</v>
      </c>
      <c r="AX3598" s="14" t="s">
        <v>76</v>
      </c>
      <c r="AY3598" s="231" t="s">
        <v>272</v>
      </c>
    </row>
    <row r="3599" spans="1:65" s="14" customFormat="1" ht="11.25">
      <c r="B3599" s="221"/>
      <c r="C3599" s="222"/>
      <c r="D3599" s="212" t="s">
        <v>283</v>
      </c>
      <c r="E3599" s="223" t="s">
        <v>1</v>
      </c>
      <c r="F3599" s="224" t="s">
        <v>2342</v>
      </c>
      <c r="G3599" s="222"/>
      <c r="H3599" s="225">
        <v>5.34</v>
      </c>
      <c r="I3599" s="226"/>
      <c r="J3599" s="222"/>
      <c r="K3599" s="222"/>
      <c r="L3599" s="227"/>
      <c r="M3599" s="228"/>
      <c r="N3599" s="229"/>
      <c r="O3599" s="229"/>
      <c r="P3599" s="229"/>
      <c r="Q3599" s="229"/>
      <c r="R3599" s="229"/>
      <c r="S3599" s="229"/>
      <c r="T3599" s="230"/>
      <c r="AT3599" s="231" t="s">
        <v>283</v>
      </c>
      <c r="AU3599" s="231" t="s">
        <v>84</v>
      </c>
      <c r="AV3599" s="14" t="s">
        <v>84</v>
      </c>
      <c r="AW3599" s="14" t="s">
        <v>32</v>
      </c>
      <c r="AX3599" s="14" t="s">
        <v>76</v>
      </c>
      <c r="AY3599" s="231" t="s">
        <v>272</v>
      </c>
    </row>
    <row r="3600" spans="1:65" s="14" customFormat="1" ht="11.25">
      <c r="B3600" s="221"/>
      <c r="C3600" s="222"/>
      <c r="D3600" s="212" t="s">
        <v>283</v>
      </c>
      <c r="E3600" s="223" t="s">
        <v>1</v>
      </c>
      <c r="F3600" s="224" t="s">
        <v>2343</v>
      </c>
      <c r="G3600" s="222"/>
      <c r="H3600" s="225">
        <v>4.84</v>
      </c>
      <c r="I3600" s="226"/>
      <c r="J3600" s="222"/>
      <c r="K3600" s="222"/>
      <c r="L3600" s="227"/>
      <c r="M3600" s="228"/>
      <c r="N3600" s="229"/>
      <c r="O3600" s="229"/>
      <c r="P3600" s="229"/>
      <c r="Q3600" s="229"/>
      <c r="R3600" s="229"/>
      <c r="S3600" s="229"/>
      <c r="T3600" s="230"/>
      <c r="AT3600" s="231" t="s">
        <v>283</v>
      </c>
      <c r="AU3600" s="231" t="s">
        <v>84</v>
      </c>
      <c r="AV3600" s="14" t="s">
        <v>84</v>
      </c>
      <c r="AW3600" s="14" t="s">
        <v>32</v>
      </c>
      <c r="AX3600" s="14" t="s">
        <v>76</v>
      </c>
      <c r="AY3600" s="231" t="s">
        <v>272</v>
      </c>
    </row>
    <row r="3601" spans="1:65" s="14" customFormat="1" ht="11.25">
      <c r="B3601" s="221"/>
      <c r="C3601" s="222"/>
      <c r="D3601" s="212" t="s">
        <v>283</v>
      </c>
      <c r="E3601" s="223" t="s">
        <v>1</v>
      </c>
      <c r="F3601" s="224" t="s">
        <v>2344</v>
      </c>
      <c r="G3601" s="222"/>
      <c r="H3601" s="225">
        <v>4.29</v>
      </c>
      <c r="I3601" s="226"/>
      <c r="J3601" s="222"/>
      <c r="K3601" s="222"/>
      <c r="L3601" s="227"/>
      <c r="M3601" s="228"/>
      <c r="N3601" s="229"/>
      <c r="O3601" s="229"/>
      <c r="P3601" s="229"/>
      <c r="Q3601" s="229"/>
      <c r="R3601" s="229"/>
      <c r="S3601" s="229"/>
      <c r="T3601" s="230"/>
      <c r="AT3601" s="231" t="s">
        <v>283</v>
      </c>
      <c r="AU3601" s="231" t="s">
        <v>84</v>
      </c>
      <c r="AV3601" s="14" t="s">
        <v>84</v>
      </c>
      <c r="AW3601" s="14" t="s">
        <v>32</v>
      </c>
      <c r="AX3601" s="14" t="s">
        <v>76</v>
      </c>
      <c r="AY3601" s="231" t="s">
        <v>272</v>
      </c>
    </row>
    <row r="3602" spans="1:65" s="14" customFormat="1" ht="11.25">
      <c r="B3602" s="221"/>
      <c r="C3602" s="222"/>
      <c r="D3602" s="212" t="s">
        <v>283</v>
      </c>
      <c r="E3602" s="223" t="s">
        <v>1</v>
      </c>
      <c r="F3602" s="224" t="s">
        <v>3242</v>
      </c>
      <c r="G3602" s="222"/>
      <c r="H3602" s="225">
        <v>15.515000000000001</v>
      </c>
      <c r="I3602" s="226"/>
      <c r="J3602" s="222"/>
      <c r="K3602" s="222"/>
      <c r="L3602" s="227"/>
      <c r="M3602" s="228"/>
      <c r="N3602" s="229"/>
      <c r="O3602" s="229"/>
      <c r="P3602" s="229"/>
      <c r="Q3602" s="229"/>
      <c r="R3602" s="229"/>
      <c r="S3602" s="229"/>
      <c r="T3602" s="230"/>
      <c r="AT3602" s="231" t="s">
        <v>283</v>
      </c>
      <c r="AU3602" s="231" t="s">
        <v>84</v>
      </c>
      <c r="AV3602" s="14" t="s">
        <v>84</v>
      </c>
      <c r="AW3602" s="14" t="s">
        <v>32</v>
      </c>
      <c r="AX3602" s="14" t="s">
        <v>76</v>
      </c>
      <c r="AY3602" s="231" t="s">
        <v>272</v>
      </c>
    </row>
    <row r="3603" spans="1:65" s="14" customFormat="1" ht="11.25">
      <c r="B3603" s="221"/>
      <c r="C3603" s="222"/>
      <c r="D3603" s="212" t="s">
        <v>283</v>
      </c>
      <c r="E3603" s="223" t="s">
        <v>1</v>
      </c>
      <c r="F3603" s="224" t="s">
        <v>3243</v>
      </c>
      <c r="G3603" s="222"/>
      <c r="H3603" s="225">
        <v>11.914999999999999</v>
      </c>
      <c r="I3603" s="226"/>
      <c r="J3603" s="222"/>
      <c r="K3603" s="222"/>
      <c r="L3603" s="227"/>
      <c r="M3603" s="228"/>
      <c r="N3603" s="229"/>
      <c r="O3603" s="229"/>
      <c r="P3603" s="229"/>
      <c r="Q3603" s="229"/>
      <c r="R3603" s="229"/>
      <c r="S3603" s="229"/>
      <c r="T3603" s="230"/>
      <c r="AT3603" s="231" t="s">
        <v>283</v>
      </c>
      <c r="AU3603" s="231" t="s">
        <v>84</v>
      </c>
      <c r="AV3603" s="14" t="s">
        <v>84</v>
      </c>
      <c r="AW3603" s="14" t="s">
        <v>32</v>
      </c>
      <c r="AX3603" s="14" t="s">
        <v>76</v>
      </c>
      <c r="AY3603" s="231" t="s">
        <v>272</v>
      </c>
    </row>
    <row r="3604" spans="1:65" s="13" customFormat="1" ht="11.25">
      <c r="B3604" s="210"/>
      <c r="C3604" s="211"/>
      <c r="D3604" s="212" t="s">
        <v>283</v>
      </c>
      <c r="E3604" s="213" t="s">
        <v>1</v>
      </c>
      <c r="F3604" s="214" t="s">
        <v>285</v>
      </c>
      <c r="G3604" s="211"/>
      <c r="H3604" s="213" t="s">
        <v>1</v>
      </c>
      <c r="I3604" s="215"/>
      <c r="J3604" s="211"/>
      <c r="K3604" s="211"/>
      <c r="L3604" s="216"/>
      <c r="M3604" s="217"/>
      <c r="N3604" s="218"/>
      <c r="O3604" s="218"/>
      <c r="P3604" s="218"/>
      <c r="Q3604" s="218"/>
      <c r="R3604" s="218"/>
      <c r="S3604" s="218"/>
      <c r="T3604" s="219"/>
      <c r="AT3604" s="220" t="s">
        <v>283</v>
      </c>
      <c r="AU3604" s="220" t="s">
        <v>84</v>
      </c>
      <c r="AV3604" s="13" t="s">
        <v>16</v>
      </c>
      <c r="AW3604" s="13" t="s">
        <v>32</v>
      </c>
      <c r="AX3604" s="13" t="s">
        <v>76</v>
      </c>
      <c r="AY3604" s="220" t="s">
        <v>272</v>
      </c>
    </row>
    <row r="3605" spans="1:65" s="13" customFormat="1" ht="11.25">
      <c r="B3605" s="210"/>
      <c r="C3605" s="211"/>
      <c r="D3605" s="212" t="s">
        <v>283</v>
      </c>
      <c r="E3605" s="213" t="s">
        <v>1</v>
      </c>
      <c r="F3605" s="214" t="s">
        <v>833</v>
      </c>
      <c r="G3605" s="211"/>
      <c r="H3605" s="213" t="s">
        <v>1</v>
      </c>
      <c r="I3605" s="215"/>
      <c r="J3605" s="211"/>
      <c r="K3605" s="211"/>
      <c r="L3605" s="216"/>
      <c r="M3605" s="217"/>
      <c r="N3605" s="218"/>
      <c r="O3605" s="218"/>
      <c r="P3605" s="218"/>
      <c r="Q3605" s="218"/>
      <c r="R3605" s="218"/>
      <c r="S3605" s="218"/>
      <c r="T3605" s="219"/>
      <c r="AT3605" s="220" t="s">
        <v>283</v>
      </c>
      <c r="AU3605" s="220" t="s">
        <v>84</v>
      </c>
      <c r="AV3605" s="13" t="s">
        <v>16</v>
      </c>
      <c r="AW3605" s="13" t="s">
        <v>32</v>
      </c>
      <c r="AX3605" s="13" t="s">
        <v>76</v>
      </c>
      <c r="AY3605" s="220" t="s">
        <v>272</v>
      </c>
    </row>
    <row r="3606" spans="1:65" s="14" customFormat="1" ht="11.25">
      <c r="B3606" s="221"/>
      <c r="C3606" s="222"/>
      <c r="D3606" s="212" t="s">
        <v>283</v>
      </c>
      <c r="E3606" s="223" t="s">
        <v>1</v>
      </c>
      <c r="F3606" s="224" t="s">
        <v>2298</v>
      </c>
      <c r="G3606" s="222"/>
      <c r="H3606" s="225">
        <v>3.0880000000000001</v>
      </c>
      <c r="I3606" s="226"/>
      <c r="J3606" s="222"/>
      <c r="K3606" s="222"/>
      <c r="L3606" s="227"/>
      <c r="M3606" s="228"/>
      <c r="N3606" s="229"/>
      <c r="O3606" s="229"/>
      <c r="P3606" s="229"/>
      <c r="Q3606" s="229"/>
      <c r="R3606" s="229"/>
      <c r="S3606" s="229"/>
      <c r="T3606" s="230"/>
      <c r="AT3606" s="231" t="s">
        <v>283</v>
      </c>
      <c r="AU3606" s="231" t="s">
        <v>84</v>
      </c>
      <c r="AV3606" s="14" t="s">
        <v>84</v>
      </c>
      <c r="AW3606" s="14" t="s">
        <v>32</v>
      </c>
      <c r="AX3606" s="14" t="s">
        <v>76</v>
      </c>
      <c r="AY3606" s="231" t="s">
        <v>272</v>
      </c>
    </row>
    <row r="3607" spans="1:65" s="13" customFormat="1" ht="11.25">
      <c r="B3607" s="210"/>
      <c r="C3607" s="211"/>
      <c r="D3607" s="212" t="s">
        <v>283</v>
      </c>
      <c r="E3607" s="213" t="s">
        <v>1</v>
      </c>
      <c r="F3607" s="214" t="s">
        <v>285</v>
      </c>
      <c r="G3607" s="211"/>
      <c r="H3607" s="213" t="s">
        <v>1</v>
      </c>
      <c r="I3607" s="215"/>
      <c r="J3607" s="211"/>
      <c r="K3607" s="211"/>
      <c r="L3607" s="216"/>
      <c r="M3607" s="217"/>
      <c r="N3607" s="218"/>
      <c r="O3607" s="218"/>
      <c r="P3607" s="218"/>
      <c r="Q3607" s="218"/>
      <c r="R3607" s="218"/>
      <c r="S3607" s="218"/>
      <c r="T3607" s="219"/>
      <c r="AT3607" s="220" t="s">
        <v>283</v>
      </c>
      <c r="AU3607" s="220" t="s">
        <v>84</v>
      </c>
      <c r="AV3607" s="13" t="s">
        <v>16</v>
      </c>
      <c r="AW3607" s="13" t="s">
        <v>32</v>
      </c>
      <c r="AX3607" s="13" t="s">
        <v>76</v>
      </c>
      <c r="AY3607" s="220" t="s">
        <v>272</v>
      </c>
    </row>
    <row r="3608" spans="1:65" s="13" customFormat="1" ht="11.25">
      <c r="B3608" s="210"/>
      <c r="C3608" s="211"/>
      <c r="D3608" s="212" t="s">
        <v>283</v>
      </c>
      <c r="E3608" s="213" t="s">
        <v>1</v>
      </c>
      <c r="F3608" s="214" t="s">
        <v>837</v>
      </c>
      <c r="G3608" s="211"/>
      <c r="H3608" s="213" t="s">
        <v>1</v>
      </c>
      <c r="I3608" s="215"/>
      <c r="J3608" s="211"/>
      <c r="K3608" s="211"/>
      <c r="L3608" s="216"/>
      <c r="M3608" s="217"/>
      <c r="N3608" s="218"/>
      <c r="O3608" s="218"/>
      <c r="P3608" s="218"/>
      <c r="Q3608" s="218"/>
      <c r="R3608" s="218"/>
      <c r="S3608" s="218"/>
      <c r="T3608" s="219"/>
      <c r="AT3608" s="220" t="s">
        <v>283</v>
      </c>
      <c r="AU3608" s="220" t="s">
        <v>84</v>
      </c>
      <c r="AV3608" s="13" t="s">
        <v>16</v>
      </c>
      <c r="AW3608" s="13" t="s">
        <v>32</v>
      </c>
      <c r="AX3608" s="13" t="s">
        <v>76</v>
      </c>
      <c r="AY3608" s="220" t="s">
        <v>272</v>
      </c>
    </row>
    <row r="3609" spans="1:65" s="14" customFormat="1" ht="11.25">
      <c r="B3609" s="221"/>
      <c r="C3609" s="222"/>
      <c r="D3609" s="212" t="s">
        <v>283</v>
      </c>
      <c r="E3609" s="223" t="s">
        <v>1</v>
      </c>
      <c r="F3609" s="224" t="s">
        <v>2299</v>
      </c>
      <c r="G3609" s="222"/>
      <c r="H3609" s="225">
        <v>5.2</v>
      </c>
      <c r="I3609" s="226"/>
      <c r="J3609" s="222"/>
      <c r="K3609" s="222"/>
      <c r="L3609" s="227"/>
      <c r="M3609" s="228"/>
      <c r="N3609" s="229"/>
      <c r="O3609" s="229"/>
      <c r="P3609" s="229"/>
      <c r="Q3609" s="229"/>
      <c r="R3609" s="229"/>
      <c r="S3609" s="229"/>
      <c r="T3609" s="230"/>
      <c r="AT3609" s="231" t="s">
        <v>283</v>
      </c>
      <c r="AU3609" s="231" t="s">
        <v>84</v>
      </c>
      <c r="AV3609" s="14" t="s">
        <v>84</v>
      </c>
      <c r="AW3609" s="14" t="s">
        <v>32</v>
      </c>
      <c r="AX3609" s="14" t="s">
        <v>76</v>
      </c>
      <c r="AY3609" s="231" t="s">
        <v>272</v>
      </c>
    </row>
    <row r="3610" spans="1:65" s="14" customFormat="1" ht="11.25">
      <c r="B3610" s="221"/>
      <c r="C3610" s="222"/>
      <c r="D3610" s="212" t="s">
        <v>283</v>
      </c>
      <c r="E3610" s="223" t="s">
        <v>1</v>
      </c>
      <c r="F3610" s="224" t="s">
        <v>2300</v>
      </c>
      <c r="G3610" s="222"/>
      <c r="H3610" s="225">
        <v>9.2880000000000003</v>
      </c>
      <c r="I3610" s="226"/>
      <c r="J3610" s="222"/>
      <c r="K3610" s="222"/>
      <c r="L3610" s="227"/>
      <c r="M3610" s="228"/>
      <c r="N3610" s="229"/>
      <c r="O3610" s="229"/>
      <c r="P3610" s="229"/>
      <c r="Q3610" s="229"/>
      <c r="R3610" s="229"/>
      <c r="S3610" s="229"/>
      <c r="T3610" s="230"/>
      <c r="AT3610" s="231" t="s">
        <v>283</v>
      </c>
      <c r="AU3610" s="231" t="s">
        <v>84</v>
      </c>
      <c r="AV3610" s="14" t="s">
        <v>84</v>
      </c>
      <c r="AW3610" s="14" t="s">
        <v>32</v>
      </c>
      <c r="AX3610" s="14" t="s">
        <v>76</v>
      </c>
      <c r="AY3610" s="231" t="s">
        <v>272</v>
      </c>
    </row>
    <row r="3611" spans="1:65" s="14" customFormat="1" ht="11.25">
      <c r="B3611" s="221"/>
      <c r="C3611" s="222"/>
      <c r="D3611" s="212" t="s">
        <v>283</v>
      </c>
      <c r="E3611" s="223" t="s">
        <v>1</v>
      </c>
      <c r="F3611" s="224" t="s">
        <v>2301</v>
      </c>
      <c r="G3611" s="222"/>
      <c r="H3611" s="225">
        <v>3.7</v>
      </c>
      <c r="I3611" s="226"/>
      <c r="J3611" s="222"/>
      <c r="K3611" s="222"/>
      <c r="L3611" s="227"/>
      <c r="M3611" s="228"/>
      <c r="N3611" s="229"/>
      <c r="O3611" s="229"/>
      <c r="P3611" s="229"/>
      <c r="Q3611" s="229"/>
      <c r="R3611" s="229"/>
      <c r="S3611" s="229"/>
      <c r="T3611" s="230"/>
      <c r="AT3611" s="231" t="s">
        <v>283</v>
      </c>
      <c r="AU3611" s="231" t="s">
        <v>84</v>
      </c>
      <c r="AV3611" s="14" t="s">
        <v>84</v>
      </c>
      <c r="AW3611" s="14" t="s">
        <v>32</v>
      </c>
      <c r="AX3611" s="14" t="s">
        <v>76</v>
      </c>
      <c r="AY3611" s="231" t="s">
        <v>272</v>
      </c>
    </row>
    <row r="3612" spans="1:65" s="2" customFormat="1" ht="33" customHeight="1">
      <c r="A3612" s="34"/>
      <c r="B3612" s="35"/>
      <c r="C3612" s="192" t="s">
        <v>3244</v>
      </c>
      <c r="D3612" s="192" t="s">
        <v>274</v>
      </c>
      <c r="E3612" s="193" t="s">
        <v>3245</v>
      </c>
      <c r="F3612" s="194" t="s">
        <v>3246</v>
      </c>
      <c r="G3612" s="195" t="s">
        <v>156</v>
      </c>
      <c r="H3612" s="196">
        <v>356.37900000000002</v>
      </c>
      <c r="I3612" s="197"/>
      <c r="J3612" s="198">
        <f>ROUND(I3612*H3612,2)</f>
        <v>0</v>
      </c>
      <c r="K3612" s="194" t="s">
        <v>1</v>
      </c>
      <c r="L3612" s="39"/>
      <c r="M3612" s="199" t="s">
        <v>1</v>
      </c>
      <c r="N3612" s="200" t="s">
        <v>41</v>
      </c>
      <c r="O3612" s="71"/>
      <c r="P3612" s="201">
        <f>O3612*H3612</f>
        <v>0</v>
      </c>
      <c r="Q3612" s="201">
        <v>4.4999999999999997E-3</v>
      </c>
      <c r="R3612" s="201">
        <f>Q3612*H3612</f>
        <v>1.6037055</v>
      </c>
      <c r="S3612" s="201">
        <v>0</v>
      </c>
      <c r="T3612" s="202">
        <f>S3612*H3612</f>
        <v>0</v>
      </c>
      <c r="U3612" s="34"/>
      <c r="V3612" s="34"/>
      <c r="W3612" s="34"/>
      <c r="X3612" s="34"/>
      <c r="Y3612" s="34"/>
      <c r="Z3612" s="34"/>
      <c r="AA3612" s="34"/>
      <c r="AB3612" s="34"/>
      <c r="AC3612" s="34"/>
      <c r="AD3612" s="34"/>
      <c r="AE3612" s="34"/>
      <c r="AR3612" s="203" t="s">
        <v>358</v>
      </c>
      <c r="AT3612" s="203" t="s">
        <v>274</v>
      </c>
      <c r="AU3612" s="203" t="s">
        <v>84</v>
      </c>
      <c r="AY3612" s="17" t="s">
        <v>272</v>
      </c>
      <c r="BE3612" s="204">
        <f>IF(N3612="základní",J3612,0)</f>
        <v>0</v>
      </c>
      <c r="BF3612" s="204">
        <f>IF(N3612="snížená",J3612,0)</f>
        <v>0</v>
      </c>
      <c r="BG3612" s="204">
        <f>IF(N3612="zákl. přenesená",J3612,0)</f>
        <v>0</v>
      </c>
      <c r="BH3612" s="204">
        <f>IF(N3612="sníž. přenesená",J3612,0)</f>
        <v>0</v>
      </c>
      <c r="BI3612" s="204">
        <f>IF(N3612="nulová",J3612,0)</f>
        <v>0</v>
      </c>
      <c r="BJ3612" s="17" t="s">
        <v>16</v>
      </c>
      <c r="BK3612" s="204">
        <f>ROUND(I3612*H3612,2)</f>
        <v>0</v>
      </c>
      <c r="BL3612" s="17" t="s">
        <v>358</v>
      </c>
      <c r="BM3612" s="203" t="s">
        <v>3247</v>
      </c>
    </row>
    <row r="3613" spans="1:65" s="13" customFormat="1" ht="22.5">
      <c r="B3613" s="210"/>
      <c r="C3613" s="211"/>
      <c r="D3613" s="212" t="s">
        <v>283</v>
      </c>
      <c r="E3613" s="213" t="s">
        <v>1</v>
      </c>
      <c r="F3613" s="214" t="s">
        <v>3241</v>
      </c>
      <c r="G3613" s="211"/>
      <c r="H3613" s="213" t="s">
        <v>1</v>
      </c>
      <c r="I3613" s="215"/>
      <c r="J3613" s="211"/>
      <c r="K3613" s="211"/>
      <c r="L3613" s="216"/>
      <c r="M3613" s="217"/>
      <c r="N3613" s="218"/>
      <c r="O3613" s="218"/>
      <c r="P3613" s="218"/>
      <c r="Q3613" s="218"/>
      <c r="R3613" s="218"/>
      <c r="S3613" s="218"/>
      <c r="T3613" s="219"/>
      <c r="AT3613" s="220" t="s">
        <v>283</v>
      </c>
      <c r="AU3613" s="220" t="s">
        <v>84</v>
      </c>
      <c r="AV3613" s="13" t="s">
        <v>16</v>
      </c>
      <c r="AW3613" s="13" t="s">
        <v>32</v>
      </c>
      <c r="AX3613" s="13" t="s">
        <v>76</v>
      </c>
      <c r="AY3613" s="220" t="s">
        <v>272</v>
      </c>
    </row>
    <row r="3614" spans="1:65" s="13" customFormat="1" ht="11.25">
      <c r="B3614" s="210"/>
      <c r="C3614" s="211"/>
      <c r="D3614" s="212" t="s">
        <v>283</v>
      </c>
      <c r="E3614" s="213" t="s">
        <v>1</v>
      </c>
      <c r="F3614" s="214" t="s">
        <v>285</v>
      </c>
      <c r="G3614" s="211"/>
      <c r="H3614" s="213" t="s">
        <v>1</v>
      </c>
      <c r="I3614" s="215"/>
      <c r="J3614" s="211"/>
      <c r="K3614" s="211"/>
      <c r="L3614" s="216"/>
      <c r="M3614" s="217"/>
      <c r="N3614" s="218"/>
      <c r="O3614" s="218"/>
      <c r="P3614" s="218"/>
      <c r="Q3614" s="218"/>
      <c r="R3614" s="218"/>
      <c r="S3614" s="218"/>
      <c r="T3614" s="219"/>
      <c r="AT3614" s="220" t="s">
        <v>283</v>
      </c>
      <c r="AU3614" s="220" t="s">
        <v>84</v>
      </c>
      <c r="AV3614" s="13" t="s">
        <v>16</v>
      </c>
      <c r="AW3614" s="13" t="s">
        <v>32</v>
      </c>
      <c r="AX3614" s="13" t="s">
        <v>76</v>
      </c>
      <c r="AY3614" s="220" t="s">
        <v>272</v>
      </c>
    </row>
    <row r="3615" spans="1:65" s="13" customFormat="1" ht="11.25">
      <c r="B3615" s="210"/>
      <c r="C3615" s="211"/>
      <c r="D3615" s="212" t="s">
        <v>283</v>
      </c>
      <c r="E3615" s="213" t="s">
        <v>1</v>
      </c>
      <c r="F3615" s="214" t="s">
        <v>831</v>
      </c>
      <c r="G3615" s="211"/>
      <c r="H3615" s="213" t="s">
        <v>1</v>
      </c>
      <c r="I3615" s="215"/>
      <c r="J3615" s="211"/>
      <c r="K3615" s="211"/>
      <c r="L3615" s="216"/>
      <c r="M3615" s="217"/>
      <c r="N3615" s="218"/>
      <c r="O3615" s="218"/>
      <c r="P3615" s="218"/>
      <c r="Q3615" s="218"/>
      <c r="R3615" s="218"/>
      <c r="S3615" s="218"/>
      <c r="T3615" s="219"/>
      <c r="AT3615" s="220" t="s">
        <v>283</v>
      </c>
      <c r="AU3615" s="220" t="s">
        <v>84</v>
      </c>
      <c r="AV3615" s="13" t="s">
        <v>16</v>
      </c>
      <c r="AW3615" s="13" t="s">
        <v>32</v>
      </c>
      <c r="AX3615" s="13" t="s">
        <v>76</v>
      </c>
      <c r="AY3615" s="220" t="s">
        <v>272</v>
      </c>
    </row>
    <row r="3616" spans="1:65" s="14" customFormat="1" ht="11.25">
      <c r="B3616" s="221"/>
      <c r="C3616" s="222"/>
      <c r="D3616" s="212" t="s">
        <v>283</v>
      </c>
      <c r="E3616" s="223" t="s">
        <v>1</v>
      </c>
      <c r="F3616" s="224" t="s">
        <v>1822</v>
      </c>
      <c r="G3616" s="222"/>
      <c r="H3616" s="225">
        <v>22.05</v>
      </c>
      <c r="I3616" s="226"/>
      <c r="J3616" s="222"/>
      <c r="K3616" s="222"/>
      <c r="L3616" s="227"/>
      <c r="M3616" s="228"/>
      <c r="N3616" s="229"/>
      <c r="O3616" s="229"/>
      <c r="P3616" s="229"/>
      <c r="Q3616" s="229"/>
      <c r="R3616" s="229"/>
      <c r="S3616" s="229"/>
      <c r="T3616" s="230"/>
      <c r="AT3616" s="231" t="s">
        <v>283</v>
      </c>
      <c r="AU3616" s="231" t="s">
        <v>84</v>
      </c>
      <c r="AV3616" s="14" t="s">
        <v>84</v>
      </c>
      <c r="AW3616" s="14" t="s">
        <v>32</v>
      </c>
      <c r="AX3616" s="14" t="s">
        <v>76</v>
      </c>
      <c r="AY3616" s="231" t="s">
        <v>272</v>
      </c>
    </row>
    <row r="3617" spans="2:51" s="14" customFormat="1" ht="11.25">
      <c r="B3617" s="221"/>
      <c r="C3617" s="222"/>
      <c r="D3617" s="212" t="s">
        <v>283</v>
      </c>
      <c r="E3617" s="223" t="s">
        <v>1</v>
      </c>
      <c r="F3617" s="224" t="s">
        <v>1823</v>
      </c>
      <c r="G3617" s="222"/>
      <c r="H3617" s="225">
        <v>9.6</v>
      </c>
      <c r="I3617" s="226"/>
      <c r="J3617" s="222"/>
      <c r="K3617" s="222"/>
      <c r="L3617" s="227"/>
      <c r="M3617" s="228"/>
      <c r="N3617" s="229"/>
      <c r="O3617" s="229"/>
      <c r="P3617" s="229"/>
      <c r="Q3617" s="229"/>
      <c r="R3617" s="229"/>
      <c r="S3617" s="229"/>
      <c r="T3617" s="230"/>
      <c r="AT3617" s="231" t="s">
        <v>283</v>
      </c>
      <c r="AU3617" s="231" t="s">
        <v>84</v>
      </c>
      <c r="AV3617" s="14" t="s">
        <v>84</v>
      </c>
      <c r="AW3617" s="14" t="s">
        <v>32</v>
      </c>
      <c r="AX3617" s="14" t="s">
        <v>76</v>
      </c>
      <c r="AY3617" s="231" t="s">
        <v>272</v>
      </c>
    </row>
    <row r="3618" spans="2:51" s="14" customFormat="1" ht="11.25">
      <c r="B3618" s="221"/>
      <c r="C3618" s="222"/>
      <c r="D3618" s="212" t="s">
        <v>283</v>
      </c>
      <c r="E3618" s="223" t="s">
        <v>1</v>
      </c>
      <c r="F3618" s="224" t="s">
        <v>1824</v>
      </c>
      <c r="G3618" s="222"/>
      <c r="H3618" s="225">
        <v>9.4749999999999996</v>
      </c>
      <c r="I3618" s="226"/>
      <c r="J3618" s="222"/>
      <c r="K3618" s="222"/>
      <c r="L3618" s="227"/>
      <c r="M3618" s="228"/>
      <c r="N3618" s="229"/>
      <c r="O3618" s="229"/>
      <c r="P3618" s="229"/>
      <c r="Q3618" s="229"/>
      <c r="R3618" s="229"/>
      <c r="S3618" s="229"/>
      <c r="T3618" s="230"/>
      <c r="AT3618" s="231" t="s">
        <v>283</v>
      </c>
      <c r="AU3618" s="231" t="s">
        <v>84</v>
      </c>
      <c r="AV3618" s="14" t="s">
        <v>84</v>
      </c>
      <c r="AW3618" s="14" t="s">
        <v>32</v>
      </c>
      <c r="AX3618" s="14" t="s">
        <v>76</v>
      </c>
      <c r="AY3618" s="231" t="s">
        <v>272</v>
      </c>
    </row>
    <row r="3619" spans="2:51" s="14" customFormat="1" ht="11.25">
      <c r="B3619" s="221"/>
      <c r="C3619" s="222"/>
      <c r="D3619" s="212" t="s">
        <v>283</v>
      </c>
      <c r="E3619" s="223" t="s">
        <v>1</v>
      </c>
      <c r="F3619" s="224" t="s">
        <v>1825</v>
      </c>
      <c r="G3619" s="222"/>
      <c r="H3619" s="225">
        <v>14.4</v>
      </c>
      <c r="I3619" s="226"/>
      <c r="J3619" s="222"/>
      <c r="K3619" s="222"/>
      <c r="L3619" s="227"/>
      <c r="M3619" s="228"/>
      <c r="N3619" s="229"/>
      <c r="O3619" s="229"/>
      <c r="P3619" s="229"/>
      <c r="Q3619" s="229"/>
      <c r="R3619" s="229"/>
      <c r="S3619" s="229"/>
      <c r="T3619" s="230"/>
      <c r="AT3619" s="231" t="s">
        <v>283</v>
      </c>
      <c r="AU3619" s="231" t="s">
        <v>84</v>
      </c>
      <c r="AV3619" s="14" t="s">
        <v>84</v>
      </c>
      <c r="AW3619" s="14" t="s">
        <v>32</v>
      </c>
      <c r="AX3619" s="14" t="s">
        <v>76</v>
      </c>
      <c r="AY3619" s="231" t="s">
        <v>272</v>
      </c>
    </row>
    <row r="3620" spans="2:51" s="14" customFormat="1" ht="11.25">
      <c r="B3620" s="221"/>
      <c r="C3620" s="222"/>
      <c r="D3620" s="212" t="s">
        <v>283</v>
      </c>
      <c r="E3620" s="223" t="s">
        <v>1</v>
      </c>
      <c r="F3620" s="224" t="s">
        <v>1830</v>
      </c>
      <c r="G3620" s="222"/>
      <c r="H3620" s="225">
        <v>12.475</v>
      </c>
      <c r="I3620" s="226"/>
      <c r="J3620" s="222"/>
      <c r="K3620" s="222"/>
      <c r="L3620" s="227"/>
      <c r="M3620" s="228"/>
      <c r="N3620" s="229"/>
      <c r="O3620" s="229"/>
      <c r="P3620" s="229"/>
      <c r="Q3620" s="229"/>
      <c r="R3620" s="229"/>
      <c r="S3620" s="229"/>
      <c r="T3620" s="230"/>
      <c r="AT3620" s="231" t="s">
        <v>283</v>
      </c>
      <c r="AU3620" s="231" t="s">
        <v>84</v>
      </c>
      <c r="AV3620" s="14" t="s">
        <v>84</v>
      </c>
      <c r="AW3620" s="14" t="s">
        <v>32</v>
      </c>
      <c r="AX3620" s="14" t="s">
        <v>76</v>
      </c>
      <c r="AY3620" s="231" t="s">
        <v>272</v>
      </c>
    </row>
    <row r="3621" spans="2:51" s="14" customFormat="1" ht="11.25">
      <c r="B3621" s="221"/>
      <c r="C3621" s="222"/>
      <c r="D3621" s="212" t="s">
        <v>283</v>
      </c>
      <c r="E3621" s="223" t="s">
        <v>1</v>
      </c>
      <c r="F3621" s="224" t="s">
        <v>1831</v>
      </c>
      <c r="G3621" s="222"/>
      <c r="H3621" s="225">
        <v>11.725</v>
      </c>
      <c r="I3621" s="226"/>
      <c r="J3621" s="222"/>
      <c r="K3621" s="222"/>
      <c r="L3621" s="227"/>
      <c r="M3621" s="228"/>
      <c r="N3621" s="229"/>
      <c r="O3621" s="229"/>
      <c r="P3621" s="229"/>
      <c r="Q3621" s="229"/>
      <c r="R3621" s="229"/>
      <c r="S3621" s="229"/>
      <c r="T3621" s="230"/>
      <c r="AT3621" s="231" t="s">
        <v>283</v>
      </c>
      <c r="AU3621" s="231" t="s">
        <v>84</v>
      </c>
      <c r="AV3621" s="14" t="s">
        <v>84</v>
      </c>
      <c r="AW3621" s="14" t="s">
        <v>32</v>
      </c>
      <c r="AX3621" s="14" t="s">
        <v>76</v>
      </c>
      <c r="AY3621" s="231" t="s">
        <v>272</v>
      </c>
    </row>
    <row r="3622" spans="2:51" s="14" customFormat="1" ht="11.25">
      <c r="B3622" s="221"/>
      <c r="C3622" s="222"/>
      <c r="D3622" s="212" t="s">
        <v>283</v>
      </c>
      <c r="E3622" s="223" t="s">
        <v>1</v>
      </c>
      <c r="F3622" s="224" t="s">
        <v>1832</v>
      </c>
      <c r="G3622" s="222"/>
      <c r="H3622" s="225">
        <v>11.725</v>
      </c>
      <c r="I3622" s="226"/>
      <c r="J3622" s="222"/>
      <c r="K3622" s="222"/>
      <c r="L3622" s="227"/>
      <c r="M3622" s="228"/>
      <c r="N3622" s="229"/>
      <c r="O3622" s="229"/>
      <c r="P3622" s="229"/>
      <c r="Q3622" s="229"/>
      <c r="R3622" s="229"/>
      <c r="S3622" s="229"/>
      <c r="T3622" s="230"/>
      <c r="AT3622" s="231" t="s">
        <v>283</v>
      </c>
      <c r="AU3622" s="231" t="s">
        <v>84</v>
      </c>
      <c r="AV3622" s="14" t="s">
        <v>84</v>
      </c>
      <c r="AW3622" s="14" t="s">
        <v>32</v>
      </c>
      <c r="AX3622" s="14" t="s">
        <v>76</v>
      </c>
      <c r="AY3622" s="231" t="s">
        <v>272</v>
      </c>
    </row>
    <row r="3623" spans="2:51" s="14" customFormat="1" ht="11.25">
      <c r="B3623" s="221"/>
      <c r="C3623" s="222"/>
      <c r="D3623" s="212" t="s">
        <v>283</v>
      </c>
      <c r="E3623" s="223" t="s">
        <v>1</v>
      </c>
      <c r="F3623" s="224" t="s">
        <v>1833</v>
      </c>
      <c r="G3623" s="222"/>
      <c r="H3623" s="225">
        <v>14.7</v>
      </c>
      <c r="I3623" s="226"/>
      <c r="J3623" s="222"/>
      <c r="K3623" s="222"/>
      <c r="L3623" s="227"/>
      <c r="M3623" s="228"/>
      <c r="N3623" s="229"/>
      <c r="O3623" s="229"/>
      <c r="P3623" s="229"/>
      <c r="Q3623" s="229"/>
      <c r="R3623" s="229"/>
      <c r="S3623" s="229"/>
      <c r="T3623" s="230"/>
      <c r="AT3623" s="231" t="s">
        <v>283</v>
      </c>
      <c r="AU3623" s="231" t="s">
        <v>84</v>
      </c>
      <c r="AV3623" s="14" t="s">
        <v>84</v>
      </c>
      <c r="AW3623" s="14" t="s">
        <v>32</v>
      </c>
      <c r="AX3623" s="14" t="s">
        <v>76</v>
      </c>
      <c r="AY3623" s="231" t="s">
        <v>272</v>
      </c>
    </row>
    <row r="3624" spans="2:51" s="14" customFormat="1" ht="11.25">
      <c r="B3624" s="221"/>
      <c r="C3624" s="222"/>
      <c r="D3624" s="212" t="s">
        <v>283</v>
      </c>
      <c r="E3624" s="223" t="s">
        <v>1</v>
      </c>
      <c r="F3624" s="224" t="s">
        <v>3248</v>
      </c>
      <c r="G3624" s="222"/>
      <c r="H3624" s="225">
        <v>21.3</v>
      </c>
      <c r="I3624" s="226"/>
      <c r="J3624" s="222"/>
      <c r="K3624" s="222"/>
      <c r="L3624" s="227"/>
      <c r="M3624" s="228"/>
      <c r="N3624" s="229"/>
      <c r="O3624" s="229"/>
      <c r="P3624" s="229"/>
      <c r="Q3624" s="229"/>
      <c r="R3624" s="229"/>
      <c r="S3624" s="229"/>
      <c r="T3624" s="230"/>
      <c r="AT3624" s="231" t="s">
        <v>283</v>
      </c>
      <c r="AU3624" s="231" t="s">
        <v>84</v>
      </c>
      <c r="AV3624" s="14" t="s">
        <v>84</v>
      </c>
      <c r="AW3624" s="14" t="s">
        <v>32</v>
      </c>
      <c r="AX3624" s="14" t="s">
        <v>76</v>
      </c>
      <c r="AY3624" s="231" t="s">
        <v>272</v>
      </c>
    </row>
    <row r="3625" spans="2:51" s="14" customFormat="1" ht="11.25">
      <c r="B3625" s="221"/>
      <c r="C3625" s="222"/>
      <c r="D3625" s="212" t="s">
        <v>283</v>
      </c>
      <c r="E3625" s="223" t="s">
        <v>1</v>
      </c>
      <c r="F3625" s="224" t="s">
        <v>1845</v>
      </c>
      <c r="G3625" s="222"/>
      <c r="H3625" s="225">
        <v>18.649999999999999</v>
      </c>
      <c r="I3625" s="226"/>
      <c r="J3625" s="222"/>
      <c r="K3625" s="222"/>
      <c r="L3625" s="227"/>
      <c r="M3625" s="228"/>
      <c r="N3625" s="229"/>
      <c r="O3625" s="229"/>
      <c r="P3625" s="229"/>
      <c r="Q3625" s="229"/>
      <c r="R3625" s="229"/>
      <c r="S3625" s="229"/>
      <c r="T3625" s="230"/>
      <c r="AT3625" s="231" t="s">
        <v>283</v>
      </c>
      <c r="AU3625" s="231" t="s">
        <v>84</v>
      </c>
      <c r="AV3625" s="14" t="s">
        <v>84</v>
      </c>
      <c r="AW3625" s="14" t="s">
        <v>32</v>
      </c>
      <c r="AX3625" s="14" t="s">
        <v>76</v>
      </c>
      <c r="AY3625" s="231" t="s">
        <v>272</v>
      </c>
    </row>
    <row r="3626" spans="2:51" s="14" customFormat="1" ht="11.25">
      <c r="B3626" s="221"/>
      <c r="C3626" s="222"/>
      <c r="D3626" s="212" t="s">
        <v>283</v>
      </c>
      <c r="E3626" s="223" t="s">
        <v>1</v>
      </c>
      <c r="F3626" s="224" t="s">
        <v>1848</v>
      </c>
      <c r="G3626" s="222"/>
      <c r="H3626" s="225">
        <v>12.218</v>
      </c>
      <c r="I3626" s="226"/>
      <c r="J3626" s="222"/>
      <c r="K3626" s="222"/>
      <c r="L3626" s="227"/>
      <c r="M3626" s="228"/>
      <c r="N3626" s="229"/>
      <c r="O3626" s="229"/>
      <c r="P3626" s="229"/>
      <c r="Q3626" s="229"/>
      <c r="R3626" s="229"/>
      <c r="S3626" s="229"/>
      <c r="T3626" s="230"/>
      <c r="AT3626" s="231" t="s">
        <v>283</v>
      </c>
      <c r="AU3626" s="231" t="s">
        <v>84</v>
      </c>
      <c r="AV3626" s="14" t="s">
        <v>84</v>
      </c>
      <c r="AW3626" s="14" t="s">
        <v>32</v>
      </c>
      <c r="AX3626" s="14" t="s">
        <v>76</v>
      </c>
      <c r="AY3626" s="231" t="s">
        <v>272</v>
      </c>
    </row>
    <row r="3627" spans="2:51" s="14" customFormat="1" ht="11.25">
      <c r="B3627" s="221"/>
      <c r="C3627" s="222"/>
      <c r="D3627" s="212" t="s">
        <v>283</v>
      </c>
      <c r="E3627" s="223" t="s">
        <v>1</v>
      </c>
      <c r="F3627" s="224" t="s">
        <v>3249</v>
      </c>
      <c r="G3627" s="222"/>
      <c r="H3627" s="225">
        <v>6.4130000000000003</v>
      </c>
      <c r="I3627" s="226"/>
      <c r="J3627" s="222"/>
      <c r="K3627" s="222"/>
      <c r="L3627" s="227"/>
      <c r="M3627" s="228"/>
      <c r="N3627" s="229"/>
      <c r="O3627" s="229"/>
      <c r="P3627" s="229"/>
      <c r="Q3627" s="229"/>
      <c r="R3627" s="229"/>
      <c r="S3627" s="229"/>
      <c r="T3627" s="230"/>
      <c r="AT3627" s="231" t="s">
        <v>283</v>
      </c>
      <c r="AU3627" s="231" t="s">
        <v>84</v>
      </c>
      <c r="AV3627" s="14" t="s">
        <v>84</v>
      </c>
      <c r="AW3627" s="14" t="s">
        <v>32</v>
      </c>
      <c r="AX3627" s="14" t="s">
        <v>76</v>
      </c>
      <c r="AY3627" s="231" t="s">
        <v>272</v>
      </c>
    </row>
    <row r="3628" spans="2:51" s="14" customFormat="1" ht="11.25">
      <c r="B3628" s="221"/>
      <c r="C3628" s="222"/>
      <c r="D3628" s="212" t="s">
        <v>283</v>
      </c>
      <c r="E3628" s="223" t="s">
        <v>1</v>
      </c>
      <c r="F3628" s="224" t="s">
        <v>3250</v>
      </c>
      <c r="G3628" s="222"/>
      <c r="H3628" s="225">
        <v>10.935</v>
      </c>
      <c r="I3628" s="226"/>
      <c r="J3628" s="222"/>
      <c r="K3628" s="222"/>
      <c r="L3628" s="227"/>
      <c r="M3628" s="228"/>
      <c r="N3628" s="229"/>
      <c r="O3628" s="229"/>
      <c r="P3628" s="229"/>
      <c r="Q3628" s="229"/>
      <c r="R3628" s="229"/>
      <c r="S3628" s="229"/>
      <c r="T3628" s="230"/>
      <c r="AT3628" s="231" t="s">
        <v>283</v>
      </c>
      <c r="AU3628" s="231" t="s">
        <v>84</v>
      </c>
      <c r="AV3628" s="14" t="s">
        <v>84</v>
      </c>
      <c r="AW3628" s="14" t="s">
        <v>32</v>
      </c>
      <c r="AX3628" s="14" t="s">
        <v>76</v>
      </c>
      <c r="AY3628" s="231" t="s">
        <v>272</v>
      </c>
    </row>
    <row r="3629" spans="2:51" s="14" customFormat="1" ht="11.25">
      <c r="B3629" s="221"/>
      <c r="C3629" s="222"/>
      <c r="D3629" s="212" t="s">
        <v>283</v>
      </c>
      <c r="E3629" s="223" t="s">
        <v>1</v>
      </c>
      <c r="F3629" s="224" t="s">
        <v>3251</v>
      </c>
      <c r="G3629" s="222"/>
      <c r="H3629" s="225">
        <v>40.395000000000003</v>
      </c>
      <c r="I3629" s="226"/>
      <c r="J3629" s="222"/>
      <c r="K3629" s="222"/>
      <c r="L3629" s="227"/>
      <c r="M3629" s="228"/>
      <c r="N3629" s="229"/>
      <c r="O3629" s="229"/>
      <c r="P3629" s="229"/>
      <c r="Q3629" s="229"/>
      <c r="R3629" s="229"/>
      <c r="S3629" s="229"/>
      <c r="T3629" s="230"/>
      <c r="AT3629" s="231" t="s">
        <v>283</v>
      </c>
      <c r="AU3629" s="231" t="s">
        <v>84</v>
      </c>
      <c r="AV3629" s="14" t="s">
        <v>84</v>
      </c>
      <c r="AW3629" s="14" t="s">
        <v>32</v>
      </c>
      <c r="AX3629" s="14" t="s">
        <v>76</v>
      </c>
      <c r="AY3629" s="231" t="s">
        <v>272</v>
      </c>
    </row>
    <row r="3630" spans="2:51" s="14" customFormat="1" ht="11.25">
      <c r="B3630" s="221"/>
      <c r="C3630" s="222"/>
      <c r="D3630" s="212" t="s">
        <v>283</v>
      </c>
      <c r="E3630" s="223" t="s">
        <v>1</v>
      </c>
      <c r="F3630" s="224" t="s">
        <v>3252</v>
      </c>
      <c r="G3630" s="222"/>
      <c r="H3630" s="225">
        <v>35.67</v>
      </c>
      <c r="I3630" s="226"/>
      <c r="J3630" s="222"/>
      <c r="K3630" s="222"/>
      <c r="L3630" s="227"/>
      <c r="M3630" s="228"/>
      <c r="N3630" s="229"/>
      <c r="O3630" s="229"/>
      <c r="P3630" s="229"/>
      <c r="Q3630" s="229"/>
      <c r="R3630" s="229"/>
      <c r="S3630" s="229"/>
      <c r="T3630" s="230"/>
      <c r="AT3630" s="231" t="s">
        <v>283</v>
      </c>
      <c r="AU3630" s="231" t="s">
        <v>84</v>
      </c>
      <c r="AV3630" s="14" t="s">
        <v>84</v>
      </c>
      <c r="AW3630" s="14" t="s">
        <v>32</v>
      </c>
      <c r="AX3630" s="14" t="s">
        <v>76</v>
      </c>
      <c r="AY3630" s="231" t="s">
        <v>272</v>
      </c>
    </row>
    <row r="3631" spans="2:51" s="13" customFormat="1" ht="11.25">
      <c r="B3631" s="210"/>
      <c r="C3631" s="211"/>
      <c r="D3631" s="212" t="s">
        <v>283</v>
      </c>
      <c r="E3631" s="213" t="s">
        <v>1</v>
      </c>
      <c r="F3631" s="214" t="s">
        <v>285</v>
      </c>
      <c r="G3631" s="211"/>
      <c r="H3631" s="213" t="s">
        <v>1</v>
      </c>
      <c r="I3631" s="215"/>
      <c r="J3631" s="211"/>
      <c r="K3631" s="211"/>
      <c r="L3631" s="216"/>
      <c r="M3631" s="217"/>
      <c r="N3631" s="218"/>
      <c r="O3631" s="218"/>
      <c r="P3631" s="218"/>
      <c r="Q3631" s="218"/>
      <c r="R3631" s="218"/>
      <c r="S3631" s="218"/>
      <c r="T3631" s="219"/>
      <c r="AT3631" s="220" t="s">
        <v>283</v>
      </c>
      <c r="AU3631" s="220" t="s">
        <v>84</v>
      </c>
      <c r="AV3631" s="13" t="s">
        <v>16</v>
      </c>
      <c r="AW3631" s="13" t="s">
        <v>32</v>
      </c>
      <c r="AX3631" s="13" t="s">
        <v>76</v>
      </c>
      <c r="AY3631" s="220" t="s">
        <v>272</v>
      </c>
    </row>
    <row r="3632" spans="2:51" s="13" customFormat="1" ht="11.25">
      <c r="B3632" s="210"/>
      <c r="C3632" s="211"/>
      <c r="D3632" s="212" t="s">
        <v>283</v>
      </c>
      <c r="E3632" s="213" t="s">
        <v>1</v>
      </c>
      <c r="F3632" s="214" t="s">
        <v>833</v>
      </c>
      <c r="G3632" s="211"/>
      <c r="H3632" s="213" t="s">
        <v>1</v>
      </c>
      <c r="I3632" s="215"/>
      <c r="J3632" s="211"/>
      <c r="K3632" s="211"/>
      <c r="L3632" s="216"/>
      <c r="M3632" s="217"/>
      <c r="N3632" s="218"/>
      <c r="O3632" s="218"/>
      <c r="P3632" s="218"/>
      <c r="Q3632" s="218"/>
      <c r="R3632" s="218"/>
      <c r="S3632" s="218"/>
      <c r="T3632" s="219"/>
      <c r="AT3632" s="220" t="s">
        <v>283</v>
      </c>
      <c r="AU3632" s="220" t="s">
        <v>84</v>
      </c>
      <c r="AV3632" s="13" t="s">
        <v>16</v>
      </c>
      <c r="AW3632" s="13" t="s">
        <v>32</v>
      </c>
      <c r="AX3632" s="13" t="s">
        <v>76</v>
      </c>
      <c r="AY3632" s="220" t="s">
        <v>272</v>
      </c>
    </row>
    <row r="3633" spans="1:65" s="14" customFormat="1" ht="11.25">
      <c r="B3633" s="221"/>
      <c r="C3633" s="222"/>
      <c r="D3633" s="212" t="s">
        <v>283</v>
      </c>
      <c r="E3633" s="223" t="s">
        <v>1</v>
      </c>
      <c r="F3633" s="224" t="s">
        <v>1857</v>
      </c>
      <c r="G3633" s="222"/>
      <c r="H3633" s="225">
        <v>16.475000000000001</v>
      </c>
      <c r="I3633" s="226"/>
      <c r="J3633" s="222"/>
      <c r="K3633" s="222"/>
      <c r="L3633" s="227"/>
      <c r="M3633" s="228"/>
      <c r="N3633" s="229"/>
      <c r="O3633" s="229"/>
      <c r="P3633" s="229"/>
      <c r="Q3633" s="229"/>
      <c r="R3633" s="229"/>
      <c r="S3633" s="229"/>
      <c r="T3633" s="230"/>
      <c r="AT3633" s="231" t="s">
        <v>283</v>
      </c>
      <c r="AU3633" s="231" t="s">
        <v>84</v>
      </c>
      <c r="AV3633" s="14" t="s">
        <v>84</v>
      </c>
      <c r="AW3633" s="14" t="s">
        <v>32</v>
      </c>
      <c r="AX3633" s="14" t="s">
        <v>76</v>
      </c>
      <c r="AY3633" s="231" t="s">
        <v>272</v>
      </c>
    </row>
    <row r="3634" spans="1:65" s="13" customFormat="1" ht="11.25">
      <c r="B3634" s="210"/>
      <c r="C3634" s="211"/>
      <c r="D3634" s="212" t="s">
        <v>283</v>
      </c>
      <c r="E3634" s="213" t="s">
        <v>1</v>
      </c>
      <c r="F3634" s="214" t="s">
        <v>837</v>
      </c>
      <c r="G3634" s="211"/>
      <c r="H3634" s="213" t="s">
        <v>1</v>
      </c>
      <c r="I3634" s="215"/>
      <c r="J3634" s="211"/>
      <c r="K3634" s="211"/>
      <c r="L3634" s="216"/>
      <c r="M3634" s="217"/>
      <c r="N3634" s="218"/>
      <c r="O3634" s="218"/>
      <c r="P3634" s="218"/>
      <c r="Q3634" s="218"/>
      <c r="R3634" s="218"/>
      <c r="S3634" s="218"/>
      <c r="T3634" s="219"/>
      <c r="AT3634" s="220" t="s">
        <v>283</v>
      </c>
      <c r="AU3634" s="220" t="s">
        <v>84</v>
      </c>
      <c r="AV3634" s="13" t="s">
        <v>16</v>
      </c>
      <c r="AW3634" s="13" t="s">
        <v>32</v>
      </c>
      <c r="AX3634" s="13" t="s">
        <v>76</v>
      </c>
      <c r="AY3634" s="220" t="s">
        <v>272</v>
      </c>
    </row>
    <row r="3635" spans="1:65" s="14" customFormat="1" ht="22.5">
      <c r="B3635" s="221"/>
      <c r="C3635" s="222"/>
      <c r="D3635" s="212" t="s">
        <v>283</v>
      </c>
      <c r="E3635" s="223" t="s">
        <v>1</v>
      </c>
      <c r="F3635" s="224" t="s">
        <v>3253</v>
      </c>
      <c r="G3635" s="222"/>
      <c r="H3635" s="225">
        <v>30.35</v>
      </c>
      <c r="I3635" s="226"/>
      <c r="J3635" s="222"/>
      <c r="K3635" s="222"/>
      <c r="L3635" s="227"/>
      <c r="M3635" s="228"/>
      <c r="N3635" s="229"/>
      <c r="O3635" s="229"/>
      <c r="P3635" s="229"/>
      <c r="Q3635" s="229"/>
      <c r="R3635" s="229"/>
      <c r="S3635" s="229"/>
      <c r="T3635" s="230"/>
      <c r="AT3635" s="231" t="s">
        <v>283</v>
      </c>
      <c r="AU3635" s="231" t="s">
        <v>84</v>
      </c>
      <c r="AV3635" s="14" t="s">
        <v>84</v>
      </c>
      <c r="AW3635" s="14" t="s">
        <v>32</v>
      </c>
      <c r="AX3635" s="14" t="s">
        <v>76</v>
      </c>
      <c r="AY3635" s="231" t="s">
        <v>272</v>
      </c>
    </row>
    <row r="3636" spans="1:65" s="14" customFormat="1" ht="11.25">
      <c r="B3636" s="221"/>
      <c r="C3636" s="222"/>
      <c r="D3636" s="212" t="s">
        <v>283</v>
      </c>
      <c r="E3636" s="223" t="s">
        <v>1</v>
      </c>
      <c r="F3636" s="224" t="s">
        <v>3254</v>
      </c>
      <c r="G3636" s="222"/>
      <c r="H3636" s="225">
        <v>40.847999999999999</v>
      </c>
      <c r="I3636" s="226"/>
      <c r="J3636" s="222"/>
      <c r="K3636" s="222"/>
      <c r="L3636" s="227"/>
      <c r="M3636" s="228"/>
      <c r="N3636" s="229"/>
      <c r="O3636" s="229"/>
      <c r="P3636" s="229"/>
      <c r="Q3636" s="229"/>
      <c r="R3636" s="229"/>
      <c r="S3636" s="229"/>
      <c r="T3636" s="230"/>
      <c r="AT3636" s="231" t="s">
        <v>283</v>
      </c>
      <c r="AU3636" s="231" t="s">
        <v>84</v>
      </c>
      <c r="AV3636" s="14" t="s">
        <v>84</v>
      </c>
      <c r="AW3636" s="14" t="s">
        <v>32</v>
      </c>
      <c r="AX3636" s="14" t="s">
        <v>76</v>
      </c>
      <c r="AY3636" s="231" t="s">
        <v>272</v>
      </c>
    </row>
    <row r="3637" spans="1:65" s="14" customFormat="1" ht="11.25">
      <c r="B3637" s="221"/>
      <c r="C3637" s="222"/>
      <c r="D3637" s="212" t="s">
        <v>283</v>
      </c>
      <c r="E3637" s="223" t="s">
        <v>1</v>
      </c>
      <c r="F3637" s="224" t="s">
        <v>3255</v>
      </c>
      <c r="G3637" s="222"/>
      <c r="H3637" s="225">
        <v>16.975000000000001</v>
      </c>
      <c r="I3637" s="226"/>
      <c r="J3637" s="222"/>
      <c r="K3637" s="222"/>
      <c r="L3637" s="227"/>
      <c r="M3637" s="228"/>
      <c r="N3637" s="229"/>
      <c r="O3637" s="229"/>
      <c r="P3637" s="229"/>
      <c r="Q3637" s="229"/>
      <c r="R3637" s="229"/>
      <c r="S3637" s="229"/>
      <c r="T3637" s="230"/>
      <c r="AT3637" s="231" t="s">
        <v>283</v>
      </c>
      <c r="AU3637" s="231" t="s">
        <v>84</v>
      </c>
      <c r="AV3637" s="14" t="s">
        <v>84</v>
      </c>
      <c r="AW3637" s="14" t="s">
        <v>32</v>
      </c>
      <c r="AX3637" s="14" t="s">
        <v>76</v>
      </c>
      <c r="AY3637" s="231" t="s">
        <v>272</v>
      </c>
    </row>
    <row r="3638" spans="1:65" s="2" customFormat="1" ht="24.2" customHeight="1">
      <c r="A3638" s="34"/>
      <c r="B3638" s="35"/>
      <c r="C3638" s="192" t="s">
        <v>3256</v>
      </c>
      <c r="D3638" s="192" t="s">
        <v>274</v>
      </c>
      <c r="E3638" s="193" t="s">
        <v>2521</v>
      </c>
      <c r="F3638" s="194" t="s">
        <v>2522</v>
      </c>
      <c r="G3638" s="195" t="s">
        <v>156</v>
      </c>
      <c r="H3638" s="196">
        <v>613.58600000000001</v>
      </c>
      <c r="I3638" s="197"/>
      <c r="J3638" s="198">
        <f>ROUND(I3638*H3638,2)</f>
        <v>0</v>
      </c>
      <c r="K3638" s="194" t="s">
        <v>278</v>
      </c>
      <c r="L3638" s="39"/>
      <c r="M3638" s="199" t="s">
        <v>1</v>
      </c>
      <c r="N3638" s="200" t="s">
        <v>41</v>
      </c>
      <c r="O3638" s="71"/>
      <c r="P3638" s="201">
        <f>O3638*H3638</f>
        <v>0</v>
      </c>
      <c r="Q3638" s="201">
        <v>4.6999999999999999E-4</v>
      </c>
      <c r="R3638" s="201">
        <f>Q3638*H3638</f>
        <v>0.28838542</v>
      </c>
      <c r="S3638" s="201">
        <v>0</v>
      </c>
      <c r="T3638" s="202">
        <f>S3638*H3638</f>
        <v>0</v>
      </c>
      <c r="U3638" s="34"/>
      <c r="V3638" s="34"/>
      <c r="W3638" s="34"/>
      <c r="X3638" s="34"/>
      <c r="Y3638" s="34"/>
      <c r="Z3638" s="34"/>
      <c r="AA3638" s="34"/>
      <c r="AB3638" s="34"/>
      <c r="AC3638" s="34"/>
      <c r="AD3638" s="34"/>
      <c r="AE3638" s="34"/>
      <c r="AR3638" s="203" t="s">
        <v>279</v>
      </c>
      <c r="AT3638" s="203" t="s">
        <v>274</v>
      </c>
      <c r="AU3638" s="203" t="s">
        <v>84</v>
      </c>
      <c r="AY3638" s="17" t="s">
        <v>272</v>
      </c>
      <c r="BE3638" s="204">
        <f>IF(N3638="základní",J3638,0)</f>
        <v>0</v>
      </c>
      <c r="BF3638" s="204">
        <f>IF(N3638="snížená",J3638,0)</f>
        <v>0</v>
      </c>
      <c r="BG3638" s="204">
        <f>IF(N3638="zákl. přenesená",J3638,0)</f>
        <v>0</v>
      </c>
      <c r="BH3638" s="204">
        <f>IF(N3638="sníž. přenesená",J3638,0)</f>
        <v>0</v>
      </c>
      <c r="BI3638" s="204">
        <f>IF(N3638="nulová",J3638,0)</f>
        <v>0</v>
      </c>
      <c r="BJ3638" s="17" t="s">
        <v>16</v>
      </c>
      <c r="BK3638" s="204">
        <f>ROUND(I3638*H3638,2)</f>
        <v>0</v>
      </c>
      <c r="BL3638" s="17" t="s">
        <v>279</v>
      </c>
      <c r="BM3638" s="203" t="s">
        <v>3257</v>
      </c>
    </row>
    <row r="3639" spans="1:65" s="2" customFormat="1" ht="11.25">
      <c r="A3639" s="34"/>
      <c r="B3639" s="35"/>
      <c r="C3639" s="36"/>
      <c r="D3639" s="205" t="s">
        <v>281</v>
      </c>
      <c r="E3639" s="36"/>
      <c r="F3639" s="206" t="s">
        <v>2524</v>
      </c>
      <c r="G3639" s="36"/>
      <c r="H3639" s="36"/>
      <c r="I3639" s="207"/>
      <c r="J3639" s="36"/>
      <c r="K3639" s="36"/>
      <c r="L3639" s="39"/>
      <c r="M3639" s="208"/>
      <c r="N3639" s="209"/>
      <c r="O3639" s="71"/>
      <c r="P3639" s="71"/>
      <c r="Q3639" s="71"/>
      <c r="R3639" s="71"/>
      <c r="S3639" s="71"/>
      <c r="T3639" s="72"/>
      <c r="U3639" s="34"/>
      <c r="V3639" s="34"/>
      <c r="W3639" s="34"/>
      <c r="X3639" s="34"/>
      <c r="Y3639" s="34"/>
      <c r="Z3639" s="34"/>
      <c r="AA3639" s="34"/>
      <c r="AB3639" s="34"/>
      <c r="AC3639" s="34"/>
      <c r="AD3639" s="34"/>
      <c r="AE3639" s="34"/>
      <c r="AT3639" s="17" t="s">
        <v>281</v>
      </c>
      <c r="AU3639" s="17" t="s">
        <v>84</v>
      </c>
    </row>
    <row r="3640" spans="1:65" s="13" customFormat="1" ht="22.5">
      <c r="B3640" s="210"/>
      <c r="C3640" s="211"/>
      <c r="D3640" s="212" t="s">
        <v>283</v>
      </c>
      <c r="E3640" s="213" t="s">
        <v>1</v>
      </c>
      <c r="F3640" s="214" t="s">
        <v>589</v>
      </c>
      <c r="G3640" s="211"/>
      <c r="H3640" s="213" t="s">
        <v>1</v>
      </c>
      <c r="I3640" s="215"/>
      <c r="J3640" s="211"/>
      <c r="K3640" s="211"/>
      <c r="L3640" s="216"/>
      <c r="M3640" s="217"/>
      <c r="N3640" s="218"/>
      <c r="O3640" s="218"/>
      <c r="P3640" s="218"/>
      <c r="Q3640" s="218"/>
      <c r="R3640" s="218"/>
      <c r="S3640" s="218"/>
      <c r="T3640" s="219"/>
      <c r="AT3640" s="220" t="s">
        <v>283</v>
      </c>
      <c r="AU3640" s="220" t="s">
        <v>84</v>
      </c>
      <c r="AV3640" s="13" t="s">
        <v>16</v>
      </c>
      <c r="AW3640" s="13" t="s">
        <v>32</v>
      </c>
      <c r="AX3640" s="13" t="s">
        <v>76</v>
      </c>
      <c r="AY3640" s="220" t="s">
        <v>272</v>
      </c>
    </row>
    <row r="3641" spans="1:65" s="13" customFormat="1" ht="11.25">
      <c r="B3641" s="210"/>
      <c r="C3641" s="211"/>
      <c r="D3641" s="212" t="s">
        <v>283</v>
      </c>
      <c r="E3641" s="213" t="s">
        <v>1</v>
      </c>
      <c r="F3641" s="214" t="s">
        <v>285</v>
      </c>
      <c r="G3641" s="211"/>
      <c r="H3641" s="213" t="s">
        <v>1</v>
      </c>
      <c r="I3641" s="215"/>
      <c r="J3641" s="211"/>
      <c r="K3641" s="211"/>
      <c r="L3641" s="216"/>
      <c r="M3641" s="217"/>
      <c r="N3641" s="218"/>
      <c r="O3641" s="218"/>
      <c r="P3641" s="218"/>
      <c r="Q3641" s="218"/>
      <c r="R3641" s="218"/>
      <c r="S3641" s="218"/>
      <c r="T3641" s="219"/>
      <c r="AT3641" s="220" t="s">
        <v>283</v>
      </c>
      <c r="AU3641" s="220" t="s">
        <v>84</v>
      </c>
      <c r="AV3641" s="13" t="s">
        <v>16</v>
      </c>
      <c r="AW3641" s="13" t="s">
        <v>32</v>
      </c>
      <c r="AX3641" s="13" t="s">
        <v>76</v>
      </c>
      <c r="AY3641" s="220" t="s">
        <v>272</v>
      </c>
    </row>
    <row r="3642" spans="1:65" s="13" customFormat="1" ht="11.25">
      <c r="B3642" s="210"/>
      <c r="C3642" s="211"/>
      <c r="D3642" s="212" t="s">
        <v>283</v>
      </c>
      <c r="E3642" s="213" t="s">
        <v>1</v>
      </c>
      <c r="F3642" s="214" t="s">
        <v>590</v>
      </c>
      <c r="G3642" s="211"/>
      <c r="H3642" s="213" t="s">
        <v>1</v>
      </c>
      <c r="I3642" s="215"/>
      <c r="J3642" s="211"/>
      <c r="K3642" s="211"/>
      <c r="L3642" s="216"/>
      <c r="M3642" s="217"/>
      <c r="N3642" s="218"/>
      <c r="O3642" s="218"/>
      <c r="P3642" s="218"/>
      <c r="Q3642" s="218"/>
      <c r="R3642" s="218"/>
      <c r="S3642" s="218"/>
      <c r="T3642" s="219"/>
      <c r="AT3642" s="220" t="s">
        <v>283</v>
      </c>
      <c r="AU3642" s="220" t="s">
        <v>84</v>
      </c>
      <c r="AV3642" s="13" t="s">
        <v>16</v>
      </c>
      <c r="AW3642" s="13" t="s">
        <v>32</v>
      </c>
      <c r="AX3642" s="13" t="s">
        <v>76</v>
      </c>
      <c r="AY3642" s="220" t="s">
        <v>272</v>
      </c>
    </row>
    <row r="3643" spans="1:65" s="14" customFormat="1" ht="11.25">
      <c r="B3643" s="221"/>
      <c r="C3643" s="222"/>
      <c r="D3643" s="212" t="s">
        <v>283</v>
      </c>
      <c r="E3643" s="223" t="s">
        <v>1</v>
      </c>
      <c r="F3643" s="224" t="s">
        <v>3258</v>
      </c>
      <c r="G3643" s="222"/>
      <c r="H3643" s="225">
        <v>613.58600000000001</v>
      </c>
      <c r="I3643" s="226"/>
      <c r="J3643" s="222"/>
      <c r="K3643" s="222"/>
      <c r="L3643" s="227"/>
      <c r="M3643" s="228"/>
      <c r="N3643" s="229"/>
      <c r="O3643" s="229"/>
      <c r="P3643" s="229"/>
      <c r="Q3643" s="229"/>
      <c r="R3643" s="229"/>
      <c r="S3643" s="229"/>
      <c r="T3643" s="230"/>
      <c r="AT3643" s="231" t="s">
        <v>283</v>
      </c>
      <c r="AU3643" s="231" t="s">
        <v>84</v>
      </c>
      <c r="AV3643" s="14" t="s">
        <v>84</v>
      </c>
      <c r="AW3643" s="14" t="s">
        <v>32</v>
      </c>
      <c r="AX3643" s="14" t="s">
        <v>16</v>
      </c>
      <c r="AY3643" s="231" t="s">
        <v>272</v>
      </c>
    </row>
    <row r="3644" spans="1:65" s="2" customFormat="1" ht="33" customHeight="1">
      <c r="A3644" s="34"/>
      <c r="B3644" s="35"/>
      <c r="C3644" s="192" t="s">
        <v>3259</v>
      </c>
      <c r="D3644" s="192" t="s">
        <v>274</v>
      </c>
      <c r="E3644" s="193" t="s">
        <v>3260</v>
      </c>
      <c r="F3644" s="194" t="s">
        <v>3261</v>
      </c>
      <c r="G3644" s="195" t="s">
        <v>3262</v>
      </c>
      <c r="H3644" s="242"/>
      <c r="I3644" s="197"/>
      <c r="J3644" s="198">
        <f>ROUND(I3644*H3644,2)</f>
        <v>0</v>
      </c>
      <c r="K3644" s="194" t="s">
        <v>278</v>
      </c>
      <c r="L3644" s="39"/>
      <c r="M3644" s="199" t="s">
        <v>1</v>
      </c>
      <c r="N3644" s="200" t="s">
        <v>41</v>
      </c>
      <c r="O3644" s="71"/>
      <c r="P3644" s="201">
        <f>O3644*H3644</f>
        <v>0</v>
      </c>
      <c r="Q3644" s="201">
        <v>0</v>
      </c>
      <c r="R3644" s="201">
        <f>Q3644*H3644</f>
        <v>0</v>
      </c>
      <c r="S3644" s="201">
        <v>0</v>
      </c>
      <c r="T3644" s="202">
        <f>S3644*H3644</f>
        <v>0</v>
      </c>
      <c r="U3644" s="34"/>
      <c r="V3644" s="34"/>
      <c r="W3644" s="34"/>
      <c r="X3644" s="34"/>
      <c r="Y3644" s="34"/>
      <c r="Z3644" s="34"/>
      <c r="AA3644" s="34"/>
      <c r="AB3644" s="34"/>
      <c r="AC3644" s="34"/>
      <c r="AD3644" s="34"/>
      <c r="AE3644" s="34"/>
      <c r="AR3644" s="203" t="s">
        <v>358</v>
      </c>
      <c r="AT3644" s="203" t="s">
        <v>274</v>
      </c>
      <c r="AU3644" s="203" t="s">
        <v>84</v>
      </c>
      <c r="AY3644" s="17" t="s">
        <v>272</v>
      </c>
      <c r="BE3644" s="204">
        <f>IF(N3644="základní",J3644,0)</f>
        <v>0</v>
      </c>
      <c r="BF3644" s="204">
        <f>IF(N3644="snížená",J3644,0)</f>
        <v>0</v>
      </c>
      <c r="BG3644" s="204">
        <f>IF(N3644="zákl. přenesená",J3644,0)</f>
        <v>0</v>
      </c>
      <c r="BH3644" s="204">
        <f>IF(N3644="sníž. přenesená",J3644,0)</f>
        <v>0</v>
      </c>
      <c r="BI3644" s="204">
        <f>IF(N3644="nulová",J3644,0)</f>
        <v>0</v>
      </c>
      <c r="BJ3644" s="17" t="s">
        <v>16</v>
      </c>
      <c r="BK3644" s="204">
        <f>ROUND(I3644*H3644,2)</f>
        <v>0</v>
      </c>
      <c r="BL3644" s="17" t="s">
        <v>358</v>
      </c>
      <c r="BM3644" s="203" t="s">
        <v>3263</v>
      </c>
    </row>
    <row r="3645" spans="1:65" s="2" customFormat="1" ht="11.25">
      <c r="A3645" s="34"/>
      <c r="B3645" s="35"/>
      <c r="C3645" s="36"/>
      <c r="D3645" s="205" t="s">
        <v>281</v>
      </c>
      <c r="E3645" s="36"/>
      <c r="F3645" s="206" t="s">
        <v>3264</v>
      </c>
      <c r="G3645" s="36"/>
      <c r="H3645" s="36"/>
      <c r="I3645" s="207"/>
      <c r="J3645" s="36"/>
      <c r="K3645" s="36"/>
      <c r="L3645" s="39"/>
      <c r="M3645" s="208"/>
      <c r="N3645" s="209"/>
      <c r="O3645" s="71"/>
      <c r="P3645" s="71"/>
      <c r="Q3645" s="71"/>
      <c r="R3645" s="71"/>
      <c r="S3645" s="71"/>
      <c r="T3645" s="72"/>
      <c r="U3645" s="34"/>
      <c r="V3645" s="34"/>
      <c r="W3645" s="34"/>
      <c r="X3645" s="34"/>
      <c r="Y3645" s="34"/>
      <c r="Z3645" s="34"/>
      <c r="AA3645" s="34"/>
      <c r="AB3645" s="34"/>
      <c r="AC3645" s="34"/>
      <c r="AD3645" s="34"/>
      <c r="AE3645" s="34"/>
      <c r="AT3645" s="17" t="s">
        <v>281</v>
      </c>
      <c r="AU3645" s="17" t="s">
        <v>84</v>
      </c>
    </row>
    <row r="3646" spans="1:65" s="12" customFormat="1" ht="22.9" customHeight="1">
      <c r="B3646" s="176"/>
      <c r="C3646" s="177"/>
      <c r="D3646" s="178" t="s">
        <v>75</v>
      </c>
      <c r="E3646" s="190" t="s">
        <v>3265</v>
      </c>
      <c r="F3646" s="190" t="s">
        <v>3266</v>
      </c>
      <c r="G3646" s="177"/>
      <c r="H3646" s="177"/>
      <c r="I3646" s="180"/>
      <c r="J3646" s="191">
        <f>BK3646</f>
        <v>0</v>
      </c>
      <c r="K3646" s="177"/>
      <c r="L3646" s="182"/>
      <c r="M3646" s="183"/>
      <c r="N3646" s="184"/>
      <c r="O3646" s="184"/>
      <c r="P3646" s="185">
        <f>SUM(P3647:P3852)</f>
        <v>0</v>
      </c>
      <c r="Q3646" s="184"/>
      <c r="R3646" s="185">
        <f>SUM(R3647:R3852)</f>
        <v>35.842855590000006</v>
      </c>
      <c r="S3646" s="184"/>
      <c r="T3646" s="186">
        <f>SUM(T3647:T3852)</f>
        <v>0</v>
      </c>
      <c r="AR3646" s="187" t="s">
        <v>84</v>
      </c>
      <c r="AT3646" s="188" t="s">
        <v>75</v>
      </c>
      <c r="AU3646" s="188" t="s">
        <v>16</v>
      </c>
      <c r="AY3646" s="187" t="s">
        <v>272</v>
      </c>
      <c r="BK3646" s="189">
        <f>SUM(BK3647:BK3852)</f>
        <v>0</v>
      </c>
    </row>
    <row r="3647" spans="1:65" s="2" customFormat="1" ht="33" customHeight="1">
      <c r="A3647" s="34"/>
      <c r="B3647" s="35"/>
      <c r="C3647" s="192" t="s">
        <v>3267</v>
      </c>
      <c r="D3647" s="192" t="s">
        <v>274</v>
      </c>
      <c r="E3647" s="193" t="s">
        <v>3268</v>
      </c>
      <c r="F3647" s="194" t="s">
        <v>3269</v>
      </c>
      <c r="G3647" s="195" t="s">
        <v>156</v>
      </c>
      <c r="H3647" s="196">
        <v>115.06</v>
      </c>
      <c r="I3647" s="197"/>
      <c r="J3647" s="198">
        <f>ROUND(I3647*H3647,2)</f>
        <v>0</v>
      </c>
      <c r="K3647" s="194" t="s">
        <v>278</v>
      </c>
      <c r="L3647" s="39"/>
      <c r="M3647" s="199" t="s">
        <v>1</v>
      </c>
      <c r="N3647" s="200" t="s">
        <v>41</v>
      </c>
      <c r="O3647" s="71"/>
      <c r="P3647" s="201">
        <f>O3647*H3647</f>
        <v>0</v>
      </c>
      <c r="Q3647" s="201">
        <v>0.10100000000000001</v>
      </c>
      <c r="R3647" s="201">
        <f>Q3647*H3647</f>
        <v>11.621060000000002</v>
      </c>
      <c r="S3647" s="201">
        <v>0</v>
      </c>
      <c r="T3647" s="202">
        <f>S3647*H3647</f>
        <v>0</v>
      </c>
      <c r="U3647" s="34"/>
      <c r="V3647" s="34"/>
      <c r="W3647" s="34"/>
      <c r="X3647" s="34"/>
      <c r="Y3647" s="34"/>
      <c r="Z3647" s="34"/>
      <c r="AA3647" s="34"/>
      <c r="AB3647" s="34"/>
      <c r="AC3647" s="34"/>
      <c r="AD3647" s="34"/>
      <c r="AE3647" s="34"/>
      <c r="AR3647" s="203" t="s">
        <v>358</v>
      </c>
      <c r="AT3647" s="203" t="s">
        <v>274</v>
      </c>
      <c r="AU3647" s="203" t="s">
        <v>84</v>
      </c>
      <c r="AY3647" s="17" t="s">
        <v>272</v>
      </c>
      <c r="BE3647" s="204">
        <f>IF(N3647="základní",J3647,0)</f>
        <v>0</v>
      </c>
      <c r="BF3647" s="204">
        <f>IF(N3647="snížená",J3647,0)</f>
        <v>0</v>
      </c>
      <c r="BG3647" s="204">
        <f>IF(N3647="zákl. přenesená",J3647,0)</f>
        <v>0</v>
      </c>
      <c r="BH3647" s="204">
        <f>IF(N3647="sníž. přenesená",J3647,0)</f>
        <v>0</v>
      </c>
      <c r="BI3647" s="204">
        <f>IF(N3647="nulová",J3647,0)</f>
        <v>0</v>
      </c>
      <c r="BJ3647" s="17" t="s">
        <v>16</v>
      </c>
      <c r="BK3647" s="204">
        <f>ROUND(I3647*H3647,2)</f>
        <v>0</v>
      </c>
      <c r="BL3647" s="17" t="s">
        <v>358</v>
      </c>
      <c r="BM3647" s="203" t="s">
        <v>3270</v>
      </c>
    </row>
    <row r="3648" spans="1:65" s="2" customFormat="1" ht="11.25">
      <c r="A3648" s="34"/>
      <c r="B3648" s="35"/>
      <c r="C3648" s="36"/>
      <c r="D3648" s="205" t="s">
        <v>281</v>
      </c>
      <c r="E3648" s="36"/>
      <c r="F3648" s="206" t="s">
        <v>3271</v>
      </c>
      <c r="G3648" s="36"/>
      <c r="H3648" s="36"/>
      <c r="I3648" s="207"/>
      <c r="J3648" s="36"/>
      <c r="K3648" s="36"/>
      <c r="L3648" s="39"/>
      <c r="M3648" s="208"/>
      <c r="N3648" s="209"/>
      <c r="O3648" s="71"/>
      <c r="P3648" s="71"/>
      <c r="Q3648" s="71"/>
      <c r="R3648" s="71"/>
      <c r="S3648" s="71"/>
      <c r="T3648" s="72"/>
      <c r="U3648" s="34"/>
      <c r="V3648" s="34"/>
      <c r="W3648" s="34"/>
      <c r="X3648" s="34"/>
      <c r="Y3648" s="34"/>
      <c r="Z3648" s="34"/>
      <c r="AA3648" s="34"/>
      <c r="AB3648" s="34"/>
      <c r="AC3648" s="34"/>
      <c r="AD3648" s="34"/>
      <c r="AE3648" s="34"/>
      <c r="AT3648" s="17" t="s">
        <v>281</v>
      </c>
      <c r="AU3648" s="17" t="s">
        <v>84</v>
      </c>
    </row>
    <row r="3649" spans="1:65" s="13" customFormat="1" ht="22.5">
      <c r="B3649" s="210"/>
      <c r="C3649" s="211"/>
      <c r="D3649" s="212" t="s">
        <v>283</v>
      </c>
      <c r="E3649" s="213" t="s">
        <v>1</v>
      </c>
      <c r="F3649" s="214" t="s">
        <v>3272</v>
      </c>
      <c r="G3649" s="211"/>
      <c r="H3649" s="213" t="s">
        <v>1</v>
      </c>
      <c r="I3649" s="215"/>
      <c r="J3649" s="211"/>
      <c r="K3649" s="211"/>
      <c r="L3649" s="216"/>
      <c r="M3649" s="217"/>
      <c r="N3649" s="218"/>
      <c r="O3649" s="218"/>
      <c r="P3649" s="218"/>
      <c r="Q3649" s="218"/>
      <c r="R3649" s="218"/>
      <c r="S3649" s="218"/>
      <c r="T3649" s="219"/>
      <c r="AT3649" s="220" t="s">
        <v>283</v>
      </c>
      <c r="AU3649" s="220" t="s">
        <v>84</v>
      </c>
      <c r="AV3649" s="13" t="s">
        <v>16</v>
      </c>
      <c r="AW3649" s="13" t="s">
        <v>32</v>
      </c>
      <c r="AX3649" s="13" t="s">
        <v>76</v>
      </c>
      <c r="AY3649" s="220" t="s">
        <v>272</v>
      </c>
    </row>
    <row r="3650" spans="1:65" s="13" customFormat="1" ht="11.25">
      <c r="B3650" s="210"/>
      <c r="C3650" s="211"/>
      <c r="D3650" s="212" t="s">
        <v>283</v>
      </c>
      <c r="E3650" s="213" t="s">
        <v>1</v>
      </c>
      <c r="F3650" s="214" t="s">
        <v>285</v>
      </c>
      <c r="G3650" s="211"/>
      <c r="H3650" s="213" t="s">
        <v>1</v>
      </c>
      <c r="I3650" s="215"/>
      <c r="J3650" s="211"/>
      <c r="K3650" s="211"/>
      <c r="L3650" s="216"/>
      <c r="M3650" s="217"/>
      <c r="N3650" s="218"/>
      <c r="O3650" s="218"/>
      <c r="P3650" s="218"/>
      <c r="Q3650" s="218"/>
      <c r="R3650" s="218"/>
      <c r="S3650" s="218"/>
      <c r="T3650" s="219"/>
      <c r="AT3650" s="220" t="s">
        <v>283</v>
      </c>
      <c r="AU3650" s="220" t="s">
        <v>84</v>
      </c>
      <c r="AV3650" s="13" t="s">
        <v>16</v>
      </c>
      <c r="AW3650" s="13" t="s">
        <v>32</v>
      </c>
      <c r="AX3650" s="13" t="s">
        <v>76</v>
      </c>
      <c r="AY3650" s="220" t="s">
        <v>272</v>
      </c>
    </row>
    <row r="3651" spans="1:65" s="13" customFormat="1" ht="11.25">
      <c r="B3651" s="210"/>
      <c r="C3651" s="211"/>
      <c r="D3651" s="212" t="s">
        <v>283</v>
      </c>
      <c r="E3651" s="213" t="s">
        <v>1</v>
      </c>
      <c r="F3651" s="214" t="s">
        <v>3202</v>
      </c>
      <c r="G3651" s="211"/>
      <c r="H3651" s="213" t="s">
        <v>1</v>
      </c>
      <c r="I3651" s="215"/>
      <c r="J3651" s="211"/>
      <c r="K3651" s="211"/>
      <c r="L3651" s="216"/>
      <c r="M3651" s="217"/>
      <c r="N3651" s="218"/>
      <c r="O3651" s="218"/>
      <c r="P3651" s="218"/>
      <c r="Q3651" s="218"/>
      <c r="R3651" s="218"/>
      <c r="S3651" s="218"/>
      <c r="T3651" s="219"/>
      <c r="AT3651" s="220" t="s">
        <v>283</v>
      </c>
      <c r="AU3651" s="220" t="s">
        <v>84</v>
      </c>
      <c r="AV3651" s="13" t="s">
        <v>16</v>
      </c>
      <c r="AW3651" s="13" t="s">
        <v>32</v>
      </c>
      <c r="AX3651" s="13" t="s">
        <v>76</v>
      </c>
      <c r="AY3651" s="220" t="s">
        <v>272</v>
      </c>
    </row>
    <row r="3652" spans="1:65" s="14" customFormat="1" ht="11.25">
      <c r="B3652" s="221"/>
      <c r="C3652" s="222"/>
      <c r="D3652" s="212" t="s">
        <v>283</v>
      </c>
      <c r="E3652" s="223" t="s">
        <v>1</v>
      </c>
      <c r="F3652" s="224" t="s">
        <v>3273</v>
      </c>
      <c r="G3652" s="222"/>
      <c r="H3652" s="225">
        <v>115.06</v>
      </c>
      <c r="I3652" s="226"/>
      <c r="J3652" s="222"/>
      <c r="K3652" s="222"/>
      <c r="L3652" s="227"/>
      <c r="M3652" s="228"/>
      <c r="N3652" s="229"/>
      <c r="O3652" s="229"/>
      <c r="P3652" s="229"/>
      <c r="Q3652" s="229"/>
      <c r="R3652" s="229"/>
      <c r="S3652" s="229"/>
      <c r="T3652" s="230"/>
      <c r="AT3652" s="231" t="s">
        <v>283</v>
      </c>
      <c r="AU3652" s="231" t="s">
        <v>84</v>
      </c>
      <c r="AV3652" s="14" t="s">
        <v>84</v>
      </c>
      <c r="AW3652" s="14" t="s">
        <v>32</v>
      </c>
      <c r="AX3652" s="14" t="s">
        <v>16</v>
      </c>
      <c r="AY3652" s="231" t="s">
        <v>272</v>
      </c>
    </row>
    <row r="3653" spans="1:65" s="2" customFormat="1" ht="21.75" customHeight="1">
      <c r="A3653" s="34"/>
      <c r="B3653" s="35"/>
      <c r="C3653" s="232" t="s">
        <v>3274</v>
      </c>
      <c r="D3653" s="232" t="s">
        <v>394</v>
      </c>
      <c r="E3653" s="233" t="s">
        <v>3275</v>
      </c>
      <c r="F3653" s="234" t="s">
        <v>3276</v>
      </c>
      <c r="G3653" s="235" t="s">
        <v>952</v>
      </c>
      <c r="H3653" s="236">
        <v>490</v>
      </c>
      <c r="I3653" s="237"/>
      <c r="J3653" s="238">
        <f>ROUND(I3653*H3653,2)</f>
        <v>0</v>
      </c>
      <c r="K3653" s="234" t="s">
        <v>1</v>
      </c>
      <c r="L3653" s="239"/>
      <c r="M3653" s="240" t="s">
        <v>1</v>
      </c>
      <c r="N3653" s="241" t="s">
        <v>41</v>
      </c>
      <c r="O3653" s="71"/>
      <c r="P3653" s="201">
        <f>O3653*H3653</f>
        <v>0</v>
      </c>
      <c r="Q3653" s="201">
        <v>2.8500000000000001E-2</v>
      </c>
      <c r="R3653" s="201">
        <f>Q3653*H3653</f>
        <v>13.965</v>
      </c>
      <c r="S3653" s="201">
        <v>0</v>
      </c>
      <c r="T3653" s="202">
        <f>S3653*H3653</f>
        <v>0</v>
      </c>
      <c r="U3653" s="34"/>
      <c r="V3653" s="34"/>
      <c r="W3653" s="34"/>
      <c r="X3653" s="34"/>
      <c r="Y3653" s="34"/>
      <c r="Z3653" s="34"/>
      <c r="AA3653" s="34"/>
      <c r="AB3653" s="34"/>
      <c r="AC3653" s="34"/>
      <c r="AD3653" s="34"/>
      <c r="AE3653" s="34"/>
      <c r="AR3653" s="203" t="s">
        <v>483</v>
      </c>
      <c r="AT3653" s="203" t="s">
        <v>394</v>
      </c>
      <c r="AU3653" s="203" t="s">
        <v>84</v>
      </c>
      <c r="AY3653" s="17" t="s">
        <v>272</v>
      </c>
      <c r="BE3653" s="204">
        <f>IF(N3653="základní",J3653,0)</f>
        <v>0</v>
      </c>
      <c r="BF3653" s="204">
        <f>IF(N3653="snížená",J3653,0)</f>
        <v>0</v>
      </c>
      <c r="BG3653" s="204">
        <f>IF(N3653="zákl. přenesená",J3653,0)</f>
        <v>0</v>
      </c>
      <c r="BH3653" s="204">
        <f>IF(N3653="sníž. přenesená",J3653,0)</f>
        <v>0</v>
      </c>
      <c r="BI3653" s="204">
        <f>IF(N3653="nulová",J3653,0)</f>
        <v>0</v>
      </c>
      <c r="BJ3653" s="17" t="s">
        <v>16</v>
      </c>
      <c r="BK3653" s="204">
        <f>ROUND(I3653*H3653,2)</f>
        <v>0</v>
      </c>
      <c r="BL3653" s="17" t="s">
        <v>358</v>
      </c>
      <c r="BM3653" s="203" t="s">
        <v>3277</v>
      </c>
    </row>
    <row r="3654" spans="1:65" s="13" customFormat="1" ht="11.25">
      <c r="B3654" s="210"/>
      <c r="C3654" s="211"/>
      <c r="D3654" s="212" t="s">
        <v>283</v>
      </c>
      <c r="E3654" s="213" t="s">
        <v>1</v>
      </c>
      <c r="F3654" s="214" t="s">
        <v>3278</v>
      </c>
      <c r="G3654" s="211"/>
      <c r="H3654" s="213" t="s">
        <v>1</v>
      </c>
      <c r="I3654" s="215"/>
      <c r="J3654" s="211"/>
      <c r="K3654" s="211"/>
      <c r="L3654" s="216"/>
      <c r="M3654" s="217"/>
      <c r="N3654" s="218"/>
      <c r="O3654" s="218"/>
      <c r="P3654" s="218"/>
      <c r="Q3654" s="218"/>
      <c r="R3654" s="218"/>
      <c r="S3654" s="218"/>
      <c r="T3654" s="219"/>
      <c r="AT3654" s="220" t="s">
        <v>283</v>
      </c>
      <c r="AU3654" s="220" t="s">
        <v>84</v>
      </c>
      <c r="AV3654" s="13" t="s">
        <v>16</v>
      </c>
      <c r="AW3654" s="13" t="s">
        <v>32</v>
      </c>
      <c r="AX3654" s="13" t="s">
        <v>76</v>
      </c>
      <c r="AY3654" s="220" t="s">
        <v>272</v>
      </c>
    </row>
    <row r="3655" spans="1:65" s="14" customFormat="1" ht="11.25">
      <c r="B3655" s="221"/>
      <c r="C3655" s="222"/>
      <c r="D3655" s="212" t="s">
        <v>283</v>
      </c>
      <c r="E3655" s="223" t="s">
        <v>1</v>
      </c>
      <c r="F3655" s="224" t="s">
        <v>3279</v>
      </c>
      <c r="G3655" s="222"/>
      <c r="H3655" s="225">
        <v>490</v>
      </c>
      <c r="I3655" s="226"/>
      <c r="J3655" s="222"/>
      <c r="K3655" s="222"/>
      <c r="L3655" s="227"/>
      <c r="M3655" s="228"/>
      <c r="N3655" s="229"/>
      <c r="O3655" s="229"/>
      <c r="P3655" s="229"/>
      <c r="Q3655" s="229"/>
      <c r="R3655" s="229"/>
      <c r="S3655" s="229"/>
      <c r="T3655" s="230"/>
      <c r="AT3655" s="231" t="s">
        <v>283</v>
      </c>
      <c r="AU3655" s="231" t="s">
        <v>84</v>
      </c>
      <c r="AV3655" s="14" t="s">
        <v>84</v>
      </c>
      <c r="AW3655" s="14" t="s">
        <v>32</v>
      </c>
      <c r="AX3655" s="14" t="s">
        <v>76</v>
      </c>
      <c r="AY3655" s="231" t="s">
        <v>272</v>
      </c>
    </row>
    <row r="3656" spans="1:65" s="2" customFormat="1" ht="24.2" customHeight="1">
      <c r="A3656" s="34"/>
      <c r="B3656" s="35"/>
      <c r="C3656" s="192" t="s">
        <v>3280</v>
      </c>
      <c r="D3656" s="192" t="s">
        <v>274</v>
      </c>
      <c r="E3656" s="193" t="s">
        <v>3281</v>
      </c>
      <c r="F3656" s="194" t="s">
        <v>3282</v>
      </c>
      <c r="G3656" s="195" t="s">
        <v>156</v>
      </c>
      <c r="H3656" s="196">
        <v>222.392</v>
      </c>
      <c r="I3656" s="197"/>
      <c r="J3656" s="198">
        <f>ROUND(I3656*H3656,2)</f>
        <v>0</v>
      </c>
      <c r="K3656" s="194" t="s">
        <v>278</v>
      </c>
      <c r="L3656" s="39"/>
      <c r="M3656" s="199" t="s">
        <v>1</v>
      </c>
      <c r="N3656" s="200" t="s">
        <v>41</v>
      </c>
      <c r="O3656" s="71"/>
      <c r="P3656" s="201">
        <f>O3656*H3656</f>
        <v>0</v>
      </c>
      <c r="Q3656" s="201">
        <v>6.8999999999999997E-4</v>
      </c>
      <c r="R3656" s="201">
        <f>Q3656*H3656</f>
        <v>0.15345048</v>
      </c>
      <c r="S3656" s="201">
        <v>0</v>
      </c>
      <c r="T3656" s="202">
        <f>S3656*H3656</f>
        <v>0</v>
      </c>
      <c r="U3656" s="34"/>
      <c r="V3656" s="34"/>
      <c r="W3656" s="34"/>
      <c r="X3656" s="34"/>
      <c r="Y3656" s="34"/>
      <c r="Z3656" s="34"/>
      <c r="AA3656" s="34"/>
      <c r="AB3656" s="34"/>
      <c r="AC3656" s="34"/>
      <c r="AD3656" s="34"/>
      <c r="AE3656" s="34"/>
      <c r="AR3656" s="203" t="s">
        <v>279</v>
      </c>
      <c r="AT3656" s="203" t="s">
        <v>274</v>
      </c>
      <c r="AU3656" s="203" t="s">
        <v>84</v>
      </c>
      <c r="AY3656" s="17" t="s">
        <v>272</v>
      </c>
      <c r="BE3656" s="204">
        <f>IF(N3656="základní",J3656,0)</f>
        <v>0</v>
      </c>
      <c r="BF3656" s="204">
        <f>IF(N3656="snížená",J3656,0)</f>
        <v>0</v>
      </c>
      <c r="BG3656" s="204">
        <f>IF(N3656="zákl. přenesená",J3656,0)</f>
        <v>0</v>
      </c>
      <c r="BH3656" s="204">
        <f>IF(N3656="sníž. přenesená",J3656,0)</f>
        <v>0</v>
      </c>
      <c r="BI3656" s="204">
        <f>IF(N3656="nulová",J3656,0)</f>
        <v>0</v>
      </c>
      <c r="BJ3656" s="17" t="s">
        <v>16</v>
      </c>
      <c r="BK3656" s="204">
        <f>ROUND(I3656*H3656,2)</f>
        <v>0</v>
      </c>
      <c r="BL3656" s="17" t="s">
        <v>279</v>
      </c>
      <c r="BM3656" s="203" t="s">
        <v>3283</v>
      </c>
    </row>
    <row r="3657" spans="1:65" s="2" customFormat="1" ht="11.25">
      <c r="A3657" s="34"/>
      <c r="B3657" s="35"/>
      <c r="C3657" s="36"/>
      <c r="D3657" s="205" t="s">
        <v>281</v>
      </c>
      <c r="E3657" s="36"/>
      <c r="F3657" s="206" t="s">
        <v>3284</v>
      </c>
      <c r="G3657" s="36"/>
      <c r="H3657" s="36"/>
      <c r="I3657" s="207"/>
      <c r="J3657" s="36"/>
      <c r="K3657" s="36"/>
      <c r="L3657" s="39"/>
      <c r="M3657" s="208"/>
      <c r="N3657" s="209"/>
      <c r="O3657" s="71"/>
      <c r="P3657" s="71"/>
      <c r="Q3657" s="71"/>
      <c r="R3657" s="71"/>
      <c r="S3657" s="71"/>
      <c r="T3657" s="72"/>
      <c r="U3657" s="34"/>
      <c r="V3657" s="34"/>
      <c r="W3657" s="34"/>
      <c r="X3657" s="34"/>
      <c r="Y3657" s="34"/>
      <c r="Z3657" s="34"/>
      <c r="AA3657" s="34"/>
      <c r="AB3657" s="34"/>
      <c r="AC3657" s="34"/>
      <c r="AD3657" s="34"/>
      <c r="AE3657" s="34"/>
      <c r="AT3657" s="17" t="s">
        <v>281</v>
      </c>
      <c r="AU3657" s="17" t="s">
        <v>84</v>
      </c>
    </row>
    <row r="3658" spans="1:65" s="13" customFormat="1" ht="22.5">
      <c r="B3658" s="210"/>
      <c r="C3658" s="211"/>
      <c r="D3658" s="212" t="s">
        <v>283</v>
      </c>
      <c r="E3658" s="213" t="s">
        <v>1</v>
      </c>
      <c r="F3658" s="214" t="s">
        <v>3272</v>
      </c>
      <c r="G3658" s="211"/>
      <c r="H3658" s="213" t="s">
        <v>1</v>
      </c>
      <c r="I3658" s="215"/>
      <c r="J3658" s="211"/>
      <c r="K3658" s="211"/>
      <c r="L3658" s="216"/>
      <c r="M3658" s="217"/>
      <c r="N3658" s="218"/>
      <c r="O3658" s="218"/>
      <c r="P3658" s="218"/>
      <c r="Q3658" s="218"/>
      <c r="R3658" s="218"/>
      <c r="S3658" s="218"/>
      <c r="T3658" s="219"/>
      <c r="AT3658" s="220" t="s">
        <v>283</v>
      </c>
      <c r="AU3658" s="220" t="s">
        <v>84</v>
      </c>
      <c r="AV3658" s="13" t="s">
        <v>16</v>
      </c>
      <c r="AW3658" s="13" t="s">
        <v>32</v>
      </c>
      <c r="AX3658" s="13" t="s">
        <v>76</v>
      </c>
      <c r="AY3658" s="220" t="s">
        <v>272</v>
      </c>
    </row>
    <row r="3659" spans="1:65" s="13" customFormat="1" ht="11.25">
      <c r="B3659" s="210"/>
      <c r="C3659" s="211"/>
      <c r="D3659" s="212" t="s">
        <v>283</v>
      </c>
      <c r="E3659" s="213" t="s">
        <v>1</v>
      </c>
      <c r="F3659" s="214" t="s">
        <v>285</v>
      </c>
      <c r="G3659" s="211"/>
      <c r="H3659" s="213" t="s">
        <v>1</v>
      </c>
      <c r="I3659" s="215"/>
      <c r="J3659" s="211"/>
      <c r="K3659" s="211"/>
      <c r="L3659" s="216"/>
      <c r="M3659" s="217"/>
      <c r="N3659" s="218"/>
      <c r="O3659" s="218"/>
      <c r="P3659" s="218"/>
      <c r="Q3659" s="218"/>
      <c r="R3659" s="218"/>
      <c r="S3659" s="218"/>
      <c r="T3659" s="219"/>
      <c r="AT3659" s="220" t="s">
        <v>283</v>
      </c>
      <c r="AU3659" s="220" t="s">
        <v>84</v>
      </c>
      <c r="AV3659" s="13" t="s">
        <v>16</v>
      </c>
      <c r="AW3659" s="13" t="s">
        <v>32</v>
      </c>
      <c r="AX3659" s="13" t="s">
        <v>76</v>
      </c>
      <c r="AY3659" s="220" t="s">
        <v>272</v>
      </c>
    </row>
    <row r="3660" spans="1:65" s="13" customFormat="1" ht="11.25">
      <c r="B3660" s="210"/>
      <c r="C3660" s="211"/>
      <c r="D3660" s="212" t="s">
        <v>283</v>
      </c>
      <c r="E3660" s="213" t="s">
        <v>1</v>
      </c>
      <c r="F3660" s="214" t="s">
        <v>3202</v>
      </c>
      <c r="G3660" s="211"/>
      <c r="H3660" s="213" t="s">
        <v>1</v>
      </c>
      <c r="I3660" s="215"/>
      <c r="J3660" s="211"/>
      <c r="K3660" s="211"/>
      <c r="L3660" s="216"/>
      <c r="M3660" s="217"/>
      <c r="N3660" s="218"/>
      <c r="O3660" s="218"/>
      <c r="P3660" s="218"/>
      <c r="Q3660" s="218"/>
      <c r="R3660" s="218"/>
      <c r="S3660" s="218"/>
      <c r="T3660" s="219"/>
      <c r="AT3660" s="220" t="s">
        <v>283</v>
      </c>
      <c r="AU3660" s="220" t="s">
        <v>84</v>
      </c>
      <c r="AV3660" s="13" t="s">
        <v>16</v>
      </c>
      <c r="AW3660" s="13" t="s">
        <v>32</v>
      </c>
      <c r="AX3660" s="13" t="s">
        <v>76</v>
      </c>
      <c r="AY3660" s="220" t="s">
        <v>272</v>
      </c>
    </row>
    <row r="3661" spans="1:65" s="14" customFormat="1" ht="11.25">
      <c r="B3661" s="221"/>
      <c r="C3661" s="222"/>
      <c r="D3661" s="212" t="s">
        <v>283</v>
      </c>
      <c r="E3661" s="223" t="s">
        <v>1</v>
      </c>
      <c r="F3661" s="224" t="s">
        <v>3285</v>
      </c>
      <c r="G3661" s="222"/>
      <c r="H3661" s="225">
        <v>132.31899999999999</v>
      </c>
      <c r="I3661" s="226"/>
      <c r="J3661" s="222"/>
      <c r="K3661" s="222"/>
      <c r="L3661" s="227"/>
      <c r="M3661" s="228"/>
      <c r="N3661" s="229"/>
      <c r="O3661" s="229"/>
      <c r="P3661" s="229"/>
      <c r="Q3661" s="229"/>
      <c r="R3661" s="229"/>
      <c r="S3661" s="229"/>
      <c r="T3661" s="230"/>
      <c r="AT3661" s="231" t="s">
        <v>283</v>
      </c>
      <c r="AU3661" s="231" t="s">
        <v>84</v>
      </c>
      <c r="AV3661" s="14" t="s">
        <v>84</v>
      </c>
      <c r="AW3661" s="14" t="s">
        <v>32</v>
      </c>
      <c r="AX3661" s="14" t="s">
        <v>76</v>
      </c>
      <c r="AY3661" s="231" t="s">
        <v>272</v>
      </c>
    </row>
    <row r="3662" spans="1:65" s="13" customFormat="1" ht="11.25">
      <c r="B3662" s="210"/>
      <c r="C3662" s="211"/>
      <c r="D3662" s="212" t="s">
        <v>283</v>
      </c>
      <c r="E3662" s="213" t="s">
        <v>1</v>
      </c>
      <c r="F3662" s="214" t="s">
        <v>3204</v>
      </c>
      <c r="G3662" s="211"/>
      <c r="H3662" s="213" t="s">
        <v>1</v>
      </c>
      <c r="I3662" s="215"/>
      <c r="J3662" s="211"/>
      <c r="K3662" s="211"/>
      <c r="L3662" s="216"/>
      <c r="M3662" s="217"/>
      <c r="N3662" s="218"/>
      <c r="O3662" s="218"/>
      <c r="P3662" s="218"/>
      <c r="Q3662" s="218"/>
      <c r="R3662" s="218"/>
      <c r="S3662" s="218"/>
      <c r="T3662" s="219"/>
      <c r="AT3662" s="220" t="s">
        <v>283</v>
      </c>
      <c r="AU3662" s="220" t="s">
        <v>84</v>
      </c>
      <c r="AV3662" s="13" t="s">
        <v>16</v>
      </c>
      <c r="AW3662" s="13" t="s">
        <v>32</v>
      </c>
      <c r="AX3662" s="13" t="s">
        <v>76</v>
      </c>
      <c r="AY3662" s="220" t="s">
        <v>272</v>
      </c>
    </row>
    <row r="3663" spans="1:65" s="14" customFormat="1" ht="11.25">
      <c r="B3663" s="221"/>
      <c r="C3663" s="222"/>
      <c r="D3663" s="212" t="s">
        <v>283</v>
      </c>
      <c r="E3663" s="223" t="s">
        <v>1</v>
      </c>
      <c r="F3663" s="224" t="s">
        <v>3286</v>
      </c>
      <c r="G3663" s="222"/>
      <c r="H3663" s="225">
        <v>28.302</v>
      </c>
      <c r="I3663" s="226"/>
      <c r="J3663" s="222"/>
      <c r="K3663" s="222"/>
      <c r="L3663" s="227"/>
      <c r="M3663" s="228"/>
      <c r="N3663" s="229"/>
      <c r="O3663" s="229"/>
      <c r="P3663" s="229"/>
      <c r="Q3663" s="229"/>
      <c r="R3663" s="229"/>
      <c r="S3663" s="229"/>
      <c r="T3663" s="230"/>
      <c r="AT3663" s="231" t="s">
        <v>283</v>
      </c>
      <c r="AU3663" s="231" t="s">
        <v>84</v>
      </c>
      <c r="AV3663" s="14" t="s">
        <v>84</v>
      </c>
      <c r="AW3663" s="14" t="s">
        <v>32</v>
      </c>
      <c r="AX3663" s="14" t="s">
        <v>76</v>
      </c>
      <c r="AY3663" s="231" t="s">
        <v>272</v>
      </c>
    </row>
    <row r="3664" spans="1:65" s="14" customFormat="1" ht="11.25">
      <c r="B3664" s="221"/>
      <c r="C3664" s="222"/>
      <c r="D3664" s="212" t="s">
        <v>283</v>
      </c>
      <c r="E3664" s="223" t="s">
        <v>1</v>
      </c>
      <c r="F3664" s="224" t="s">
        <v>3287</v>
      </c>
      <c r="G3664" s="222"/>
      <c r="H3664" s="225">
        <v>61.771000000000001</v>
      </c>
      <c r="I3664" s="226"/>
      <c r="J3664" s="222"/>
      <c r="K3664" s="222"/>
      <c r="L3664" s="227"/>
      <c r="M3664" s="228"/>
      <c r="N3664" s="229"/>
      <c r="O3664" s="229"/>
      <c r="P3664" s="229"/>
      <c r="Q3664" s="229"/>
      <c r="R3664" s="229"/>
      <c r="S3664" s="229"/>
      <c r="T3664" s="230"/>
      <c r="AT3664" s="231" t="s">
        <v>283</v>
      </c>
      <c r="AU3664" s="231" t="s">
        <v>84</v>
      </c>
      <c r="AV3664" s="14" t="s">
        <v>84</v>
      </c>
      <c r="AW3664" s="14" t="s">
        <v>32</v>
      </c>
      <c r="AX3664" s="14" t="s">
        <v>76</v>
      </c>
      <c r="AY3664" s="231" t="s">
        <v>272</v>
      </c>
    </row>
    <row r="3665" spans="1:65" s="2" customFormat="1" ht="24.2" customHeight="1">
      <c r="A3665" s="34"/>
      <c r="B3665" s="35"/>
      <c r="C3665" s="192" t="s">
        <v>3288</v>
      </c>
      <c r="D3665" s="192" t="s">
        <v>274</v>
      </c>
      <c r="E3665" s="193" t="s">
        <v>3289</v>
      </c>
      <c r="F3665" s="194" t="s">
        <v>3290</v>
      </c>
      <c r="G3665" s="195" t="s">
        <v>185</v>
      </c>
      <c r="H3665" s="196">
        <v>51.265999999999998</v>
      </c>
      <c r="I3665" s="197"/>
      <c r="J3665" s="198">
        <f>ROUND(I3665*H3665,2)</f>
        <v>0</v>
      </c>
      <c r="K3665" s="194" t="s">
        <v>1</v>
      </c>
      <c r="L3665" s="39"/>
      <c r="M3665" s="199" t="s">
        <v>1</v>
      </c>
      <c r="N3665" s="200" t="s">
        <v>41</v>
      </c>
      <c r="O3665" s="71"/>
      <c r="P3665" s="201">
        <f>O3665*H3665</f>
        <v>0</v>
      </c>
      <c r="Q3665" s="201">
        <v>0</v>
      </c>
      <c r="R3665" s="201">
        <f>Q3665*H3665</f>
        <v>0</v>
      </c>
      <c r="S3665" s="201">
        <v>0</v>
      </c>
      <c r="T3665" s="202">
        <f>S3665*H3665</f>
        <v>0</v>
      </c>
      <c r="U3665" s="34"/>
      <c r="V3665" s="34"/>
      <c r="W3665" s="34"/>
      <c r="X3665" s="34"/>
      <c r="Y3665" s="34"/>
      <c r="Z3665" s="34"/>
      <c r="AA3665" s="34"/>
      <c r="AB3665" s="34"/>
      <c r="AC3665" s="34"/>
      <c r="AD3665" s="34"/>
      <c r="AE3665" s="34"/>
      <c r="AR3665" s="203" t="s">
        <v>358</v>
      </c>
      <c r="AT3665" s="203" t="s">
        <v>274</v>
      </c>
      <c r="AU3665" s="203" t="s">
        <v>84</v>
      </c>
      <c r="AY3665" s="17" t="s">
        <v>272</v>
      </c>
      <c r="BE3665" s="204">
        <f>IF(N3665="základní",J3665,0)</f>
        <v>0</v>
      </c>
      <c r="BF3665" s="204">
        <f>IF(N3665="snížená",J3665,0)</f>
        <v>0</v>
      </c>
      <c r="BG3665" s="204">
        <f>IF(N3665="zákl. přenesená",J3665,0)</f>
        <v>0</v>
      </c>
      <c r="BH3665" s="204">
        <f>IF(N3665="sníž. přenesená",J3665,0)</f>
        <v>0</v>
      </c>
      <c r="BI3665" s="204">
        <f>IF(N3665="nulová",J3665,0)</f>
        <v>0</v>
      </c>
      <c r="BJ3665" s="17" t="s">
        <v>16</v>
      </c>
      <c r="BK3665" s="204">
        <f>ROUND(I3665*H3665,2)</f>
        <v>0</v>
      </c>
      <c r="BL3665" s="17" t="s">
        <v>358</v>
      </c>
      <c r="BM3665" s="203" t="s">
        <v>3291</v>
      </c>
    </row>
    <row r="3666" spans="1:65" s="13" customFormat="1" ht="22.5">
      <c r="B3666" s="210"/>
      <c r="C3666" s="211"/>
      <c r="D3666" s="212" t="s">
        <v>283</v>
      </c>
      <c r="E3666" s="213" t="s">
        <v>1</v>
      </c>
      <c r="F3666" s="214" t="s">
        <v>3292</v>
      </c>
      <c r="G3666" s="211"/>
      <c r="H3666" s="213" t="s">
        <v>1</v>
      </c>
      <c r="I3666" s="215"/>
      <c r="J3666" s="211"/>
      <c r="K3666" s="211"/>
      <c r="L3666" s="216"/>
      <c r="M3666" s="217"/>
      <c r="N3666" s="218"/>
      <c r="O3666" s="218"/>
      <c r="P3666" s="218"/>
      <c r="Q3666" s="218"/>
      <c r="R3666" s="218"/>
      <c r="S3666" s="218"/>
      <c r="T3666" s="219"/>
      <c r="AT3666" s="220" t="s">
        <v>283</v>
      </c>
      <c r="AU3666" s="220" t="s">
        <v>84</v>
      </c>
      <c r="AV3666" s="13" t="s">
        <v>16</v>
      </c>
      <c r="AW3666" s="13" t="s">
        <v>32</v>
      </c>
      <c r="AX3666" s="13" t="s">
        <v>76</v>
      </c>
      <c r="AY3666" s="220" t="s">
        <v>272</v>
      </c>
    </row>
    <row r="3667" spans="1:65" s="13" customFormat="1" ht="11.25">
      <c r="B3667" s="210"/>
      <c r="C3667" s="211"/>
      <c r="D3667" s="212" t="s">
        <v>283</v>
      </c>
      <c r="E3667" s="213" t="s">
        <v>1</v>
      </c>
      <c r="F3667" s="214" t="s">
        <v>285</v>
      </c>
      <c r="G3667" s="211"/>
      <c r="H3667" s="213" t="s">
        <v>1</v>
      </c>
      <c r="I3667" s="215"/>
      <c r="J3667" s="211"/>
      <c r="K3667" s="211"/>
      <c r="L3667" s="216"/>
      <c r="M3667" s="217"/>
      <c r="N3667" s="218"/>
      <c r="O3667" s="218"/>
      <c r="P3667" s="218"/>
      <c r="Q3667" s="218"/>
      <c r="R3667" s="218"/>
      <c r="S3667" s="218"/>
      <c r="T3667" s="219"/>
      <c r="AT3667" s="220" t="s">
        <v>283</v>
      </c>
      <c r="AU3667" s="220" t="s">
        <v>84</v>
      </c>
      <c r="AV3667" s="13" t="s">
        <v>16</v>
      </c>
      <c r="AW3667" s="13" t="s">
        <v>32</v>
      </c>
      <c r="AX3667" s="13" t="s">
        <v>76</v>
      </c>
      <c r="AY3667" s="220" t="s">
        <v>272</v>
      </c>
    </row>
    <row r="3668" spans="1:65" s="13" customFormat="1" ht="11.25">
      <c r="B3668" s="210"/>
      <c r="C3668" s="211"/>
      <c r="D3668" s="212" t="s">
        <v>283</v>
      </c>
      <c r="E3668" s="213" t="s">
        <v>1</v>
      </c>
      <c r="F3668" s="214" t="s">
        <v>3293</v>
      </c>
      <c r="G3668" s="211"/>
      <c r="H3668" s="213" t="s">
        <v>1</v>
      </c>
      <c r="I3668" s="215"/>
      <c r="J3668" s="211"/>
      <c r="K3668" s="211"/>
      <c r="L3668" s="216"/>
      <c r="M3668" s="217"/>
      <c r="N3668" s="218"/>
      <c r="O3668" s="218"/>
      <c r="P3668" s="218"/>
      <c r="Q3668" s="218"/>
      <c r="R3668" s="218"/>
      <c r="S3668" s="218"/>
      <c r="T3668" s="219"/>
      <c r="AT3668" s="220" t="s">
        <v>283</v>
      </c>
      <c r="AU3668" s="220" t="s">
        <v>84</v>
      </c>
      <c r="AV3668" s="13" t="s">
        <v>16</v>
      </c>
      <c r="AW3668" s="13" t="s">
        <v>32</v>
      </c>
      <c r="AX3668" s="13" t="s">
        <v>76</v>
      </c>
      <c r="AY3668" s="220" t="s">
        <v>272</v>
      </c>
    </row>
    <row r="3669" spans="1:65" s="14" customFormat="1" ht="11.25">
      <c r="B3669" s="221"/>
      <c r="C3669" s="222"/>
      <c r="D3669" s="212" t="s">
        <v>283</v>
      </c>
      <c r="E3669" s="223" t="s">
        <v>1</v>
      </c>
      <c r="F3669" s="224" t="s">
        <v>3294</v>
      </c>
      <c r="G3669" s="222"/>
      <c r="H3669" s="225">
        <v>36.146000000000001</v>
      </c>
      <c r="I3669" s="226"/>
      <c r="J3669" s="222"/>
      <c r="K3669" s="222"/>
      <c r="L3669" s="227"/>
      <c r="M3669" s="228"/>
      <c r="N3669" s="229"/>
      <c r="O3669" s="229"/>
      <c r="P3669" s="229"/>
      <c r="Q3669" s="229"/>
      <c r="R3669" s="229"/>
      <c r="S3669" s="229"/>
      <c r="T3669" s="230"/>
      <c r="AT3669" s="231" t="s">
        <v>283</v>
      </c>
      <c r="AU3669" s="231" t="s">
        <v>84</v>
      </c>
      <c r="AV3669" s="14" t="s">
        <v>84</v>
      </c>
      <c r="AW3669" s="14" t="s">
        <v>32</v>
      </c>
      <c r="AX3669" s="14" t="s">
        <v>76</v>
      </c>
      <c r="AY3669" s="231" t="s">
        <v>272</v>
      </c>
    </row>
    <row r="3670" spans="1:65" s="14" customFormat="1" ht="11.25">
      <c r="B3670" s="221"/>
      <c r="C3670" s="222"/>
      <c r="D3670" s="212" t="s">
        <v>283</v>
      </c>
      <c r="E3670" s="223" t="s">
        <v>1</v>
      </c>
      <c r="F3670" s="224" t="s">
        <v>3295</v>
      </c>
      <c r="G3670" s="222"/>
      <c r="H3670" s="225">
        <v>8.67</v>
      </c>
      <c r="I3670" s="226"/>
      <c r="J3670" s="222"/>
      <c r="K3670" s="222"/>
      <c r="L3670" s="227"/>
      <c r="M3670" s="228"/>
      <c r="N3670" s="229"/>
      <c r="O3670" s="229"/>
      <c r="P3670" s="229"/>
      <c r="Q3670" s="229"/>
      <c r="R3670" s="229"/>
      <c r="S3670" s="229"/>
      <c r="T3670" s="230"/>
      <c r="AT3670" s="231" t="s">
        <v>283</v>
      </c>
      <c r="AU3670" s="231" t="s">
        <v>84</v>
      </c>
      <c r="AV3670" s="14" t="s">
        <v>84</v>
      </c>
      <c r="AW3670" s="14" t="s">
        <v>32</v>
      </c>
      <c r="AX3670" s="14" t="s">
        <v>76</v>
      </c>
      <c r="AY3670" s="231" t="s">
        <v>272</v>
      </c>
    </row>
    <row r="3671" spans="1:65" s="14" customFormat="1" ht="11.25">
      <c r="B3671" s="221"/>
      <c r="C3671" s="222"/>
      <c r="D3671" s="212" t="s">
        <v>283</v>
      </c>
      <c r="E3671" s="223" t="s">
        <v>1</v>
      </c>
      <c r="F3671" s="224" t="s">
        <v>3296</v>
      </c>
      <c r="G3671" s="222"/>
      <c r="H3671" s="225">
        <v>6.45</v>
      </c>
      <c r="I3671" s="226"/>
      <c r="J3671" s="222"/>
      <c r="K3671" s="222"/>
      <c r="L3671" s="227"/>
      <c r="M3671" s="228"/>
      <c r="N3671" s="229"/>
      <c r="O3671" s="229"/>
      <c r="P3671" s="229"/>
      <c r="Q3671" s="229"/>
      <c r="R3671" s="229"/>
      <c r="S3671" s="229"/>
      <c r="T3671" s="230"/>
      <c r="AT3671" s="231" t="s">
        <v>283</v>
      </c>
      <c r="AU3671" s="231" t="s">
        <v>84</v>
      </c>
      <c r="AV3671" s="14" t="s">
        <v>84</v>
      </c>
      <c r="AW3671" s="14" t="s">
        <v>32</v>
      </c>
      <c r="AX3671" s="14" t="s">
        <v>76</v>
      </c>
      <c r="AY3671" s="231" t="s">
        <v>272</v>
      </c>
    </row>
    <row r="3672" spans="1:65" s="2" customFormat="1" ht="24.2" customHeight="1">
      <c r="A3672" s="34"/>
      <c r="B3672" s="35"/>
      <c r="C3672" s="192" t="s">
        <v>3297</v>
      </c>
      <c r="D3672" s="192" t="s">
        <v>274</v>
      </c>
      <c r="E3672" s="193" t="s">
        <v>3298</v>
      </c>
      <c r="F3672" s="194" t="s">
        <v>3299</v>
      </c>
      <c r="G3672" s="195" t="s">
        <v>156</v>
      </c>
      <c r="H3672" s="196">
        <v>572.17600000000004</v>
      </c>
      <c r="I3672" s="197"/>
      <c r="J3672" s="198">
        <f>ROUND(I3672*H3672,2)</f>
        <v>0</v>
      </c>
      <c r="K3672" s="194" t="s">
        <v>278</v>
      </c>
      <c r="L3672" s="39"/>
      <c r="M3672" s="199" t="s">
        <v>1</v>
      </c>
      <c r="N3672" s="200" t="s">
        <v>41</v>
      </c>
      <c r="O3672" s="71"/>
      <c r="P3672" s="201">
        <f>O3672*H3672</f>
        <v>0</v>
      </c>
      <c r="Q3672" s="201">
        <v>0</v>
      </c>
      <c r="R3672" s="201">
        <f>Q3672*H3672</f>
        <v>0</v>
      </c>
      <c r="S3672" s="201">
        <v>0</v>
      </c>
      <c r="T3672" s="202">
        <f>S3672*H3672</f>
        <v>0</v>
      </c>
      <c r="U3672" s="34"/>
      <c r="V3672" s="34"/>
      <c r="W3672" s="34"/>
      <c r="X3672" s="34"/>
      <c r="Y3672" s="34"/>
      <c r="Z3672" s="34"/>
      <c r="AA3672" s="34"/>
      <c r="AB3672" s="34"/>
      <c r="AC3672" s="34"/>
      <c r="AD3672" s="34"/>
      <c r="AE3672" s="34"/>
      <c r="AR3672" s="203" t="s">
        <v>358</v>
      </c>
      <c r="AT3672" s="203" t="s">
        <v>274</v>
      </c>
      <c r="AU3672" s="203" t="s">
        <v>84</v>
      </c>
      <c r="AY3672" s="17" t="s">
        <v>272</v>
      </c>
      <c r="BE3672" s="204">
        <f>IF(N3672="základní",J3672,0)</f>
        <v>0</v>
      </c>
      <c r="BF3672" s="204">
        <f>IF(N3672="snížená",J3672,0)</f>
        <v>0</v>
      </c>
      <c r="BG3672" s="204">
        <f>IF(N3672="zákl. přenesená",J3672,0)</f>
        <v>0</v>
      </c>
      <c r="BH3672" s="204">
        <f>IF(N3672="sníž. přenesená",J3672,0)</f>
        <v>0</v>
      </c>
      <c r="BI3672" s="204">
        <f>IF(N3672="nulová",J3672,0)</f>
        <v>0</v>
      </c>
      <c r="BJ3672" s="17" t="s">
        <v>16</v>
      </c>
      <c r="BK3672" s="204">
        <f>ROUND(I3672*H3672,2)</f>
        <v>0</v>
      </c>
      <c r="BL3672" s="17" t="s">
        <v>358</v>
      </c>
      <c r="BM3672" s="203" t="s">
        <v>3300</v>
      </c>
    </row>
    <row r="3673" spans="1:65" s="2" customFormat="1" ht="11.25">
      <c r="A3673" s="34"/>
      <c r="B3673" s="35"/>
      <c r="C3673" s="36"/>
      <c r="D3673" s="205" t="s">
        <v>281</v>
      </c>
      <c r="E3673" s="36"/>
      <c r="F3673" s="206" t="s">
        <v>3301</v>
      </c>
      <c r="G3673" s="36"/>
      <c r="H3673" s="36"/>
      <c r="I3673" s="207"/>
      <c r="J3673" s="36"/>
      <c r="K3673" s="36"/>
      <c r="L3673" s="39"/>
      <c r="M3673" s="208"/>
      <c r="N3673" s="209"/>
      <c r="O3673" s="71"/>
      <c r="P3673" s="71"/>
      <c r="Q3673" s="71"/>
      <c r="R3673" s="71"/>
      <c r="S3673" s="71"/>
      <c r="T3673" s="72"/>
      <c r="U3673" s="34"/>
      <c r="V3673" s="34"/>
      <c r="W3673" s="34"/>
      <c r="X3673" s="34"/>
      <c r="Y3673" s="34"/>
      <c r="Z3673" s="34"/>
      <c r="AA3673" s="34"/>
      <c r="AB3673" s="34"/>
      <c r="AC3673" s="34"/>
      <c r="AD3673" s="34"/>
      <c r="AE3673" s="34"/>
      <c r="AT3673" s="17" t="s">
        <v>281</v>
      </c>
      <c r="AU3673" s="17" t="s">
        <v>84</v>
      </c>
    </row>
    <row r="3674" spans="1:65" s="13" customFormat="1" ht="22.5">
      <c r="B3674" s="210"/>
      <c r="C3674" s="211"/>
      <c r="D3674" s="212" t="s">
        <v>283</v>
      </c>
      <c r="E3674" s="213" t="s">
        <v>1</v>
      </c>
      <c r="F3674" s="214" t="s">
        <v>3292</v>
      </c>
      <c r="G3674" s="211"/>
      <c r="H3674" s="213" t="s">
        <v>1</v>
      </c>
      <c r="I3674" s="215"/>
      <c r="J3674" s="211"/>
      <c r="K3674" s="211"/>
      <c r="L3674" s="216"/>
      <c r="M3674" s="217"/>
      <c r="N3674" s="218"/>
      <c r="O3674" s="218"/>
      <c r="P3674" s="218"/>
      <c r="Q3674" s="218"/>
      <c r="R3674" s="218"/>
      <c r="S3674" s="218"/>
      <c r="T3674" s="219"/>
      <c r="AT3674" s="220" t="s">
        <v>283</v>
      </c>
      <c r="AU3674" s="220" t="s">
        <v>84</v>
      </c>
      <c r="AV3674" s="13" t="s">
        <v>16</v>
      </c>
      <c r="AW3674" s="13" t="s">
        <v>32</v>
      </c>
      <c r="AX3674" s="13" t="s">
        <v>76</v>
      </c>
      <c r="AY3674" s="220" t="s">
        <v>272</v>
      </c>
    </row>
    <row r="3675" spans="1:65" s="13" customFormat="1" ht="11.25">
      <c r="B3675" s="210"/>
      <c r="C3675" s="211"/>
      <c r="D3675" s="212" t="s">
        <v>283</v>
      </c>
      <c r="E3675" s="213" t="s">
        <v>1</v>
      </c>
      <c r="F3675" s="214" t="s">
        <v>285</v>
      </c>
      <c r="G3675" s="211"/>
      <c r="H3675" s="213" t="s">
        <v>1</v>
      </c>
      <c r="I3675" s="215"/>
      <c r="J3675" s="211"/>
      <c r="K3675" s="211"/>
      <c r="L3675" s="216"/>
      <c r="M3675" s="217"/>
      <c r="N3675" s="218"/>
      <c r="O3675" s="218"/>
      <c r="P3675" s="218"/>
      <c r="Q3675" s="218"/>
      <c r="R3675" s="218"/>
      <c r="S3675" s="218"/>
      <c r="T3675" s="219"/>
      <c r="AT3675" s="220" t="s">
        <v>283</v>
      </c>
      <c r="AU3675" s="220" t="s">
        <v>84</v>
      </c>
      <c r="AV3675" s="13" t="s">
        <v>16</v>
      </c>
      <c r="AW3675" s="13" t="s">
        <v>32</v>
      </c>
      <c r="AX3675" s="13" t="s">
        <v>76</v>
      </c>
      <c r="AY3675" s="220" t="s">
        <v>272</v>
      </c>
    </row>
    <row r="3676" spans="1:65" s="13" customFormat="1" ht="11.25">
      <c r="B3676" s="210"/>
      <c r="C3676" s="211"/>
      <c r="D3676" s="212" t="s">
        <v>283</v>
      </c>
      <c r="E3676" s="213" t="s">
        <v>1</v>
      </c>
      <c r="F3676" s="214" t="s">
        <v>3302</v>
      </c>
      <c r="G3676" s="211"/>
      <c r="H3676" s="213" t="s">
        <v>1</v>
      </c>
      <c r="I3676" s="215"/>
      <c r="J3676" s="211"/>
      <c r="K3676" s="211"/>
      <c r="L3676" s="216"/>
      <c r="M3676" s="217"/>
      <c r="N3676" s="218"/>
      <c r="O3676" s="218"/>
      <c r="P3676" s="218"/>
      <c r="Q3676" s="218"/>
      <c r="R3676" s="218"/>
      <c r="S3676" s="218"/>
      <c r="T3676" s="219"/>
      <c r="AT3676" s="220" t="s">
        <v>283</v>
      </c>
      <c r="AU3676" s="220" t="s">
        <v>84</v>
      </c>
      <c r="AV3676" s="13" t="s">
        <v>16</v>
      </c>
      <c r="AW3676" s="13" t="s">
        <v>32</v>
      </c>
      <c r="AX3676" s="13" t="s">
        <v>76</v>
      </c>
      <c r="AY3676" s="220" t="s">
        <v>272</v>
      </c>
    </row>
    <row r="3677" spans="1:65" s="14" customFormat="1" ht="11.25">
      <c r="B3677" s="221"/>
      <c r="C3677" s="222"/>
      <c r="D3677" s="212" t="s">
        <v>283</v>
      </c>
      <c r="E3677" s="223" t="s">
        <v>1</v>
      </c>
      <c r="F3677" s="224" t="s">
        <v>3303</v>
      </c>
      <c r="G3677" s="222"/>
      <c r="H3677" s="225">
        <v>138.56</v>
      </c>
      <c r="I3677" s="226"/>
      <c r="J3677" s="222"/>
      <c r="K3677" s="222"/>
      <c r="L3677" s="227"/>
      <c r="M3677" s="228"/>
      <c r="N3677" s="229"/>
      <c r="O3677" s="229"/>
      <c r="P3677" s="229"/>
      <c r="Q3677" s="229"/>
      <c r="R3677" s="229"/>
      <c r="S3677" s="229"/>
      <c r="T3677" s="230"/>
      <c r="AT3677" s="231" t="s">
        <v>283</v>
      </c>
      <c r="AU3677" s="231" t="s">
        <v>84</v>
      </c>
      <c r="AV3677" s="14" t="s">
        <v>84</v>
      </c>
      <c r="AW3677" s="14" t="s">
        <v>32</v>
      </c>
      <c r="AX3677" s="14" t="s">
        <v>76</v>
      </c>
      <c r="AY3677" s="231" t="s">
        <v>272</v>
      </c>
    </row>
    <row r="3678" spans="1:65" s="13" customFormat="1" ht="11.25">
      <c r="B3678" s="210"/>
      <c r="C3678" s="211"/>
      <c r="D3678" s="212" t="s">
        <v>283</v>
      </c>
      <c r="E3678" s="213" t="s">
        <v>1</v>
      </c>
      <c r="F3678" s="214" t="s">
        <v>3304</v>
      </c>
      <c r="G3678" s="211"/>
      <c r="H3678" s="213" t="s">
        <v>1</v>
      </c>
      <c r="I3678" s="215"/>
      <c r="J3678" s="211"/>
      <c r="K3678" s="211"/>
      <c r="L3678" s="216"/>
      <c r="M3678" s="217"/>
      <c r="N3678" s="218"/>
      <c r="O3678" s="218"/>
      <c r="P3678" s="218"/>
      <c r="Q3678" s="218"/>
      <c r="R3678" s="218"/>
      <c r="S3678" s="218"/>
      <c r="T3678" s="219"/>
      <c r="AT3678" s="220" t="s">
        <v>283</v>
      </c>
      <c r="AU3678" s="220" t="s">
        <v>84</v>
      </c>
      <c r="AV3678" s="13" t="s">
        <v>16</v>
      </c>
      <c r="AW3678" s="13" t="s">
        <v>32</v>
      </c>
      <c r="AX3678" s="13" t="s">
        <v>76</v>
      </c>
      <c r="AY3678" s="220" t="s">
        <v>272</v>
      </c>
    </row>
    <row r="3679" spans="1:65" s="14" customFormat="1" ht="11.25">
      <c r="B3679" s="221"/>
      <c r="C3679" s="222"/>
      <c r="D3679" s="212" t="s">
        <v>283</v>
      </c>
      <c r="E3679" s="223" t="s">
        <v>1</v>
      </c>
      <c r="F3679" s="224" t="s">
        <v>3305</v>
      </c>
      <c r="G3679" s="222"/>
      <c r="H3679" s="225">
        <v>428.85599999999999</v>
      </c>
      <c r="I3679" s="226"/>
      <c r="J3679" s="222"/>
      <c r="K3679" s="222"/>
      <c r="L3679" s="227"/>
      <c r="M3679" s="228"/>
      <c r="N3679" s="229"/>
      <c r="O3679" s="229"/>
      <c r="P3679" s="229"/>
      <c r="Q3679" s="229"/>
      <c r="R3679" s="229"/>
      <c r="S3679" s="229"/>
      <c r="T3679" s="230"/>
      <c r="AT3679" s="231" t="s">
        <v>283</v>
      </c>
      <c r="AU3679" s="231" t="s">
        <v>84</v>
      </c>
      <c r="AV3679" s="14" t="s">
        <v>84</v>
      </c>
      <c r="AW3679" s="14" t="s">
        <v>32</v>
      </c>
      <c r="AX3679" s="14" t="s">
        <v>76</v>
      </c>
      <c r="AY3679" s="231" t="s">
        <v>272</v>
      </c>
    </row>
    <row r="3680" spans="1:65" s="13" customFormat="1" ht="11.25">
      <c r="B3680" s="210"/>
      <c r="C3680" s="211"/>
      <c r="D3680" s="212" t="s">
        <v>283</v>
      </c>
      <c r="E3680" s="213" t="s">
        <v>1</v>
      </c>
      <c r="F3680" s="214" t="s">
        <v>839</v>
      </c>
      <c r="G3680" s="211"/>
      <c r="H3680" s="213" t="s">
        <v>1</v>
      </c>
      <c r="I3680" s="215"/>
      <c r="J3680" s="211"/>
      <c r="K3680" s="211"/>
      <c r="L3680" s="216"/>
      <c r="M3680" s="217"/>
      <c r="N3680" s="218"/>
      <c r="O3680" s="218"/>
      <c r="P3680" s="218"/>
      <c r="Q3680" s="218"/>
      <c r="R3680" s="218"/>
      <c r="S3680" s="218"/>
      <c r="T3680" s="219"/>
      <c r="AT3680" s="220" t="s">
        <v>283</v>
      </c>
      <c r="AU3680" s="220" t="s">
        <v>84</v>
      </c>
      <c r="AV3680" s="13" t="s">
        <v>16</v>
      </c>
      <c r="AW3680" s="13" t="s">
        <v>32</v>
      </c>
      <c r="AX3680" s="13" t="s">
        <v>76</v>
      </c>
      <c r="AY3680" s="220" t="s">
        <v>272</v>
      </c>
    </row>
    <row r="3681" spans="1:65" s="14" customFormat="1" ht="11.25">
      <c r="B3681" s="221"/>
      <c r="C3681" s="222"/>
      <c r="D3681" s="212" t="s">
        <v>283</v>
      </c>
      <c r="E3681" s="223" t="s">
        <v>1</v>
      </c>
      <c r="F3681" s="224" t="s">
        <v>3306</v>
      </c>
      <c r="G3681" s="222"/>
      <c r="H3681" s="225">
        <v>4.76</v>
      </c>
      <c r="I3681" s="226"/>
      <c r="J3681" s="222"/>
      <c r="K3681" s="222"/>
      <c r="L3681" s="227"/>
      <c r="M3681" s="228"/>
      <c r="N3681" s="229"/>
      <c r="O3681" s="229"/>
      <c r="P3681" s="229"/>
      <c r="Q3681" s="229"/>
      <c r="R3681" s="229"/>
      <c r="S3681" s="229"/>
      <c r="T3681" s="230"/>
      <c r="AT3681" s="231" t="s">
        <v>283</v>
      </c>
      <c r="AU3681" s="231" t="s">
        <v>84</v>
      </c>
      <c r="AV3681" s="14" t="s">
        <v>84</v>
      </c>
      <c r="AW3681" s="14" t="s">
        <v>32</v>
      </c>
      <c r="AX3681" s="14" t="s">
        <v>76</v>
      </c>
      <c r="AY3681" s="231" t="s">
        <v>272</v>
      </c>
    </row>
    <row r="3682" spans="1:65" s="2" customFormat="1" ht="16.5" customHeight="1">
      <c r="A3682" s="34"/>
      <c r="B3682" s="35"/>
      <c r="C3682" s="232" t="s">
        <v>3307</v>
      </c>
      <c r="D3682" s="232" t="s">
        <v>394</v>
      </c>
      <c r="E3682" s="233" t="s">
        <v>3308</v>
      </c>
      <c r="F3682" s="234" t="s">
        <v>3138</v>
      </c>
      <c r="G3682" s="235" t="s">
        <v>380</v>
      </c>
      <c r="H3682" s="236">
        <v>0.17199999999999999</v>
      </c>
      <c r="I3682" s="237"/>
      <c r="J3682" s="238">
        <f>ROUND(I3682*H3682,2)</f>
        <v>0</v>
      </c>
      <c r="K3682" s="234" t="s">
        <v>278</v>
      </c>
      <c r="L3682" s="239"/>
      <c r="M3682" s="240" t="s">
        <v>1</v>
      </c>
      <c r="N3682" s="241" t="s">
        <v>41</v>
      </c>
      <c r="O3682" s="71"/>
      <c r="P3682" s="201">
        <f>O3682*H3682</f>
        <v>0</v>
      </c>
      <c r="Q3682" s="201">
        <v>1</v>
      </c>
      <c r="R3682" s="201">
        <f>Q3682*H3682</f>
        <v>0.17199999999999999</v>
      </c>
      <c r="S3682" s="201">
        <v>0</v>
      </c>
      <c r="T3682" s="202">
        <f>S3682*H3682</f>
        <v>0</v>
      </c>
      <c r="U3682" s="34"/>
      <c r="V3682" s="34"/>
      <c r="W3682" s="34"/>
      <c r="X3682" s="34"/>
      <c r="Y3682" s="34"/>
      <c r="Z3682" s="34"/>
      <c r="AA3682" s="34"/>
      <c r="AB3682" s="34"/>
      <c r="AC3682" s="34"/>
      <c r="AD3682" s="34"/>
      <c r="AE3682" s="34"/>
      <c r="AR3682" s="203" t="s">
        <v>483</v>
      </c>
      <c r="AT3682" s="203" t="s">
        <v>394</v>
      </c>
      <c r="AU3682" s="203" t="s">
        <v>84</v>
      </c>
      <c r="AY3682" s="17" t="s">
        <v>272</v>
      </c>
      <c r="BE3682" s="204">
        <f>IF(N3682="základní",J3682,0)</f>
        <v>0</v>
      </c>
      <c r="BF3682" s="204">
        <f>IF(N3682="snížená",J3682,0)</f>
        <v>0</v>
      </c>
      <c r="BG3682" s="204">
        <f>IF(N3682="zákl. přenesená",J3682,0)</f>
        <v>0</v>
      </c>
      <c r="BH3682" s="204">
        <f>IF(N3682="sníž. přenesená",J3682,0)</f>
        <v>0</v>
      </c>
      <c r="BI3682" s="204">
        <f>IF(N3682="nulová",J3682,0)</f>
        <v>0</v>
      </c>
      <c r="BJ3682" s="17" t="s">
        <v>16</v>
      </c>
      <c r="BK3682" s="204">
        <f>ROUND(I3682*H3682,2)</f>
        <v>0</v>
      </c>
      <c r="BL3682" s="17" t="s">
        <v>358</v>
      </c>
      <c r="BM3682" s="203" t="s">
        <v>3309</v>
      </c>
    </row>
    <row r="3683" spans="1:65" s="14" customFormat="1" ht="11.25">
      <c r="B3683" s="221"/>
      <c r="C3683" s="222"/>
      <c r="D3683" s="212" t="s">
        <v>283</v>
      </c>
      <c r="E3683" s="222"/>
      <c r="F3683" s="224" t="s">
        <v>3310</v>
      </c>
      <c r="G3683" s="222"/>
      <c r="H3683" s="225">
        <v>0.17199999999999999</v>
      </c>
      <c r="I3683" s="226"/>
      <c r="J3683" s="222"/>
      <c r="K3683" s="222"/>
      <c r="L3683" s="227"/>
      <c r="M3683" s="228"/>
      <c r="N3683" s="229"/>
      <c r="O3683" s="229"/>
      <c r="P3683" s="229"/>
      <c r="Q3683" s="229"/>
      <c r="R3683" s="229"/>
      <c r="S3683" s="229"/>
      <c r="T3683" s="230"/>
      <c r="AT3683" s="231" t="s">
        <v>283</v>
      </c>
      <c r="AU3683" s="231" t="s">
        <v>84</v>
      </c>
      <c r="AV3683" s="14" t="s">
        <v>84</v>
      </c>
      <c r="AW3683" s="14" t="s">
        <v>4</v>
      </c>
      <c r="AX3683" s="14" t="s">
        <v>16</v>
      </c>
      <c r="AY3683" s="231" t="s">
        <v>272</v>
      </c>
    </row>
    <row r="3684" spans="1:65" s="2" customFormat="1" ht="24.2" customHeight="1">
      <c r="A3684" s="34"/>
      <c r="B3684" s="35"/>
      <c r="C3684" s="192" t="s">
        <v>3311</v>
      </c>
      <c r="D3684" s="192" t="s">
        <v>274</v>
      </c>
      <c r="E3684" s="193" t="s">
        <v>3312</v>
      </c>
      <c r="F3684" s="194" t="s">
        <v>3313</v>
      </c>
      <c r="G3684" s="195" t="s">
        <v>156</v>
      </c>
      <c r="H3684" s="196">
        <v>572.17600000000004</v>
      </c>
      <c r="I3684" s="197"/>
      <c r="J3684" s="198">
        <f>ROUND(I3684*H3684,2)</f>
        <v>0</v>
      </c>
      <c r="K3684" s="194" t="s">
        <v>278</v>
      </c>
      <c r="L3684" s="39"/>
      <c r="M3684" s="199" t="s">
        <v>1</v>
      </c>
      <c r="N3684" s="200" t="s">
        <v>41</v>
      </c>
      <c r="O3684" s="71"/>
      <c r="P3684" s="201">
        <f>O3684*H3684</f>
        <v>0</v>
      </c>
      <c r="Q3684" s="201">
        <v>0</v>
      </c>
      <c r="R3684" s="201">
        <f>Q3684*H3684</f>
        <v>0</v>
      </c>
      <c r="S3684" s="201">
        <v>0</v>
      </c>
      <c r="T3684" s="202">
        <f>S3684*H3684</f>
        <v>0</v>
      </c>
      <c r="U3684" s="34"/>
      <c r="V3684" s="34"/>
      <c r="W3684" s="34"/>
      <c r="X3684" s="34"/>
      <c r="Y3684" s="34"/>
      <c r="Z3684" s="34"/>
      <c r="AA3684" s="34"/>
      <c r="AB3684" s="34"/>
      <c r="AC3684" s="34"/>
      <c r="AD3684" s="34"/>
      <c r="AE3684" s="34"/>
      <c r="AR3684" s="203" t="s">
        <v>358</v>
      </c>
      <c r="AT3684" s="203" t="s">
        <v>274</v>
      </c>
      <c r="AU3684" s="203" t="s">
        <v>84</v>
      </c>
      <c r="AY3684" s="17" t="s">
        <v>272</v>
      </c>
      <c r="BE3684" s="204">
        <f>IF(N3684="základní",J3684,0)</f>
        <v>0</v>
      </c>
      <c r="BF3684" s="204">
        <f>IF(N3684="snížená",J3684,0)</f>
        <v>0</v>
      </c>
      <c r="BG3684" s="204">
        <f>IF(N3684="zákl. přenesená",J3684,0)</f>
        <v>0</v>
      </c>
      <c r="BH3684" s="204">
        <f>IF(N3684="sníž. přenesená",J3684,0)</f>
        <v>0</v>
      </c>
      <c r="BI3684" s="204">
        <f>IF(N3684="nulová",J3684,0)</f>
        <v>0</v>
      </c>
      <c r="BJ3684" s="17" t="s">
        <v>16</v>
      </c>
      <c r="BK3684" s="204">
        <f>ROUND(I3684*H3684,2)</f>
        <v>0</v>
      </c>
      <c r="BL3684" s="17" t="s">
        <v>358</v>
      </c>
      <c r="BM3684" s="203" t="s">
        <v>3314</v>
      </c>
    </row>
    <row r="3685" spans="1:65" s="2" customFormat="1" ht="11.25">
      <c r="A3685" s="34"/>
      <c r="B3685" s="35"/>
      <c r="C3685" s="36"/>
      <c r="D3685" s="205" t="s">
        <v>281</v>
      </c>
      <c r="E3685" s="36"/>
      <c r="F3685" s="206" t="s">
        <v>3315</v>
      </c>
      <c r="G3685" s="36"/>
      <c r="H3685" s="36"/>
      <c r="I3685" s="207"/>
      <c r="J3685" s="36"/>
      <c r="K3685" s="36"/>
      <c r="L3685" s="39"/>
      <c r="M3685" s="208"/>
      <c r="N3685" s="209"/>
      <c r="O3685" s="71"/>
      <c r="P3685" s="71"/>
      <c r="Q3685" s="71"/>
      <c r="R3685" s="71"/>
      <c r="S3685" s="71"/>
      <c r="T3685" s="72"/>
      <c r="U3685" s="34"/>
      <c r="V3685" s="34"/>
      <c r="W3685" s="34"/>
      <c r="X3685" s="34"/>
      <c r="Y3685" s="34"/>
      <c r="Z3685" s="34"/>
      <c r="AA3685" s="34"/>
      <c r="AB3685" s="34"/>
      <c r="AC3685" s="34"/>
      <c r="AD3685" s="34"/>
      <c r="AE3685" s="34"/>
      <c r="AT3685" s="17" t="s">
        <v>281</v>
      </c>
      <c r="AU3685" s="17" t="s">
        <v>84</v>
      </c>
    </row>
    <row r="3686" spans="1:65" s="13" customFormat="1" ht="22.5">
      <c r="B3686" s="210"/>
      <c r="C3686" s="211"/>
      <c r="D3686" s="212" t="s">
        <v>283</v>
      </c>
      <c r="E3686" s="213" t="s">
        <v>1</v>
      </c>
      <c r="F3686" s="214" t="s">
        <v>3292</v>
      </c>
      <c r="G3686" s="211"/>
      <c r="H3686" s="213" t="s">
        <v>1</v>
      </c>
      <c r="I3686" s="215"/>
      <c r="J3686" s="211"/>
      <c r="K3686" s="211"/>
      <c r="L3686" s="216"/>
      <c r="M3686" s="217"/>
      <c r="N3686" s="218"/>
      <c r="O3686" s="218"/>
      <c r="P3686" s="218"/>
      <c r="Q3686" s="218"/>
      <c r="R3686" s="218"/>
      <c r="S3686" s="218"/>
      <c r="T3686" s="219"/>
      <c r="AT3686" s="220" t="s">
        <v>283</v>
      </c>
      <c r="AU3686" s="220" t="s">
        <v>84</v>
      </c>
      <c r="AV3686" s="13" t="s">
        <v>16</v>
      </c>
      <c r="AW3686" s="13" t="s">
        <v>32</v>
      </c>
      <c r="AX3686" s="13" t="s">
        <v>76</v>
      </c>
      <c r="AY3686" s="220" t="s">
        <v>272</v>
      </c>
    </row>
    <row r="3687" spans="1:65" s="13" customFormat="1" ht="11.25">
      <c r="B3687" s="210"/>
      <c r="C3687" s="211"/>
      <c r="D3687" s="212" t="s">
        <v>283</v>
      </c>
      <c r="E3687" s="213" t="s">
        <v>1</v>
      </c>
      <c r="F3687" s="214" t="s">
        <v>285</v>
      </c>
      <c r="G3687" s="211"/>
      <c r="H3687" s="213" t="s">
        <v>1</v>
      </c>
      <c r="I3687" s="215"/>
      <c r="J3687" s="211"/>
      <c r="K3687" s="211"/>
      <c r="L3687" s="216"/>
      <c r="M3687" s="217"/>
      <c r="N3687" s="218"/>
      <c r="O3687" s="218"/>
      <c r="P3687" s="218"/>
      <c r="Q3687" s="218"/>
      <c r="R3687" s="218"/>
      <c r="S3687" s="218"/>
      <c r="T3687" s="219"/>
      <c r="AT3687" s="220" t="s">
        <v>283</v>
      </c>
      <c r="AU3687" s="220" t="s">
        <v>84</v>
      </c>
      <c r="AV3687" s="13" t="s">
        <v>16</v>
      </c>
      <c r="AW3687" s="13" t="s">
        <v>32</v>
      </c>
      <c r="AX3687" s="13" t="s">
        <v>76</v>
      </c>
      <c r="AY3687" s="220" t="s">
        <v>272</v>
      </c>
    </row>
    <row r="3688" spans="1:65" s="13" customFormat="1" ht="11.25">
      <c r="B3688" s="210"/>
      <c r="C3688" s="211"/>
      <c r="D3688" s="212" t="s">
        <v>283</v>
      </c>
      <c r="E3688" s="213" t="s">
        <v>1</v>
      </c>
      <c r="F3688" s="214" t="s">
        <v>3316</v>
      </c>
      <c r="G3688" s="211"/>
      <c r="H3688" s="213" t="s">
        <v>1</v>
      </c>
      <c r="I3688" s="215"/>
      <c r="J3688" s="211"/>
      <c r="K3688" s="211"/>
      <c r="L3688" s="216"/>
      <c r="M3688" s="217"/>
      <c r="N3688" s="218"/>
      <c r="O3688" s="218"/>
      <c r="P3688" s="218"/>
      <c r="Q3688" s="218"/>
      <c r="R3688" s="218"/>
      <c r="S3688" s="218"/>
      <c r="T3688" s="219"/>
      <c r="AT3688" s="220" t="s">
        <v>283</v>
      </c>
      <c r="AU3688" s="220" t="s">
        <v>84</v>
      </c>
      <c r="AV3688" s="13" t="s">
        <v>16</v>
      </c>
      <c r="AW3688" s="13" t="s">
        <v>32</v>
      </c>
      <c r="AX3688" s="13" t="s">
        <v>76</v>
      </c>
      <c r="AY3688" s="220" t="s">
        <v>272</v>
      </c>
    </row>
    <row r="3689" spans="1:65" s="13" customFormat="1" ht="11.25">
      <c r="B3689" s="210"/>
      <c r="C3689" s="211"/>
      <c r="D3689" s="212" t="s">
        <v>283</v>
      </c>
      <c r="E3689" s="213" t="s">
        <v>1</v>
      </c>
      <c r="F3689" s="214" t="s">
        <v>3302</v>
      </c>
      <c r="G3689" s="211"/>
      <c r="H3689" s="213" t="s">
        <v>1</v>
      </c>
      <c r="I3689" s="215"/>
      <c r="J3689" s="211"/>
      <c r="K3689" s="211"/>
      <c r="L3689" s="216"/>
      <c r="M3689" s="217"/>
      <c r="N3689" s="218"/>
      <c r="O3689" s="218"/>
      <c r="P3689" s="218"/>
      <c r="Q3689" s="218"/>
      <c r="R3689" s="218"/>
      <c r="S3689" s="218"/>
      <c r="T3689" s="219"/>
      <c r="AT3689" s="220" t="s">
        <v>283</v>
      </c>
      <c r="AU3689" s="220" t="s">
        <v>84</v>
      </c>
      <c r="AV3689" s="13" t="s">
        <v>16</v>
      </c>
      <c r="AW3689" s="13" t="s">
        <v>32</v>
      </c>
      <c r="AX3689" s="13" t="s">
        <v>76</v>
      </c>
      <c r="AY3689" s="220" t="s">
        <v>272</v>
      </c>
    </row>
    <row r="3690" spans="1:65" s="14" customFormat="1" ht="11.25">
      <c r="B3690" s="221"/>
      <c r="C3690" s="222"/>
      <c r="D3690" s="212" t="s">
        <v>283</v>
      </c>
      <c r="E3690" s="223" t="s">
        <v>1</v>
      </c>
      <c r="F3690" s="224" t="s">
        <v>3303</v>
      </c>
      <c r="G3690" s="222"/>
      <c r="H3690" s="225">
        <v>138.56</v>
      </c>
      <c r="I3690" s="226"/>
      <c r="J3690" s="222"/>
      <c r="K3690" s="222"/>
      <c r="L3690" s="227"/>
      <c r="M3690" s="228"/>
      <c r="N3690" s="229"/>
      <c r="O3690" s="229"/>
      <c r="P3690" s="229"/>
      <c r="Q3690" s="229"/>
      <c r="R3690" s="229"/>
      <c r="S3690" s="229"/>
      <c r="T3690" s="230"/>
      <c r="AT3690" s="231" t="s">
        <v>283</v>
      </c>
      <c r="AU3690" s="231" t="s">
        <v>84</v>
      </c>
      <c r="AV3690" s="14" t="s">
        <v>84</v>
      </c>
      <c r="AW3690" s="14" t="s">
        <v>32</v>
      </c>
      <c r="AX3690" s="14" t="s">
        <v>76</v>
      </c>
      <c r="AY3690" s="231" t="s">
        <v>272</v>
      </c>
    </row>
    <row r="3691" spans="1:65" s="13" customFormat="1" ht="11.25">
      <c r="B3691" s="210"/>
      <c r="C3691" s="211"/>
      <c r="D3691" s="212" t="s">
        <v>283</v>
      </c>
      <c r="E3691" s="213" t="s">
        <v>1</v>
      </c>
      <c r="F3691" s="214" t="s">
        <v>3304</v>
      </c>
      <c r="G3691" s="211"/>
      <c r="H3691" s="213" t="s">
        <v>1</v>
      </c>
      <c r="I3691" s="215"/>
      <c r="J3691" s="211"/>
      <c r="K3691" s="211"/>
      <c r="L3691" s="216"/>
      <c r="M3691" s="217"/>
      <c r="N3691" s="218"/>
      <c r="O3691" s="218"/>
      <c r="P3691" s="218"/>
      <c r="Q3691" s="218"/>
      <c r="R3691" s="218"/>
      <c r="S3691" s="218"/>
      <c r="T3691" s="219"/>
      <c r="AT3691" s="220" t="s">
        <v>283</v>
      </c>
      <c r="AU3691" s="220" t="s">
        <v>84</v>
      </c>
      <c r="AV3691" s="13" t="s">
        <v>16</v>
      </c>
      <c r="AW3691" s="13" t="s">
        <v>32</v>
      </c>
      <c r="AX3691" s="13" t="s">
        <v>76</v>
      </c>
      <c r="AY3691" s="220" t="s">
        <v>272</v>
      </c>
    </row>
    <row r="3692" spans="1:65" s="14" customFormat="1" ht="11.25">
      <c r="B3692" s="221"/>
      <c r="C3692" s="222"/>
      <c r="D3692" s="212" t="s">
        <v>283</v>
      </c>
      <c r="E3692" s="223" t="s">
        <v>1</v>
      </c>
      <c r="F3692" s="224" t="s">
        <v>3305</v>
      </c>
      <c r="G3692" s="222"/>
      <c r="H3692" s="225">
        <v>428.85599999999999</v>
      </c>
      <c r="I3692" s="226"/>
      <c r="J3692" s="222"/>
      <c r="K3692" s="222"/>
      <c r="L3692" s="227"/>
      <c r="M3692" s="228"/>
      <c r="N3692" s="229"/>
      <c r="O3692" s="229"/>
      <c r="P3692" s="229"/>
      <c r="Q3692" s="229"/>
      <c r="R3692" s="229"/>
      <c r="S3692" s="229"/>
      <c r="T3692" s="230"/>
      <c r="AT3692" s="231" t="s">
        <v>283</v>
      </c>
      <c r="AU3692" s="231" t="s">
        <v>84</v>
      </c>
      <c r="AV3692" s="14" t="s">
        <v>84</v>
      </c>
      <c r="AW3692" s="14" t="s">
        <v>32</v>
      </c>
      <c r="AX3692" s="14" t="s">
        <v>76</v>
      </c>
      <c r="AY3692" s="231" t="s">
        <v>272</v>
      </c>
    </row>
    <row r="3693" spans="1:65" s="13" customFormat="1" ht="11.25">
      <c r="B3693" s="210"/>
      <c r="C3693" s="211"/>
      <c r="D3693" s="212" t="s">
        <v>283</v>
      </c>
      <c r="E3693" s="213" t="s">
        <v>1</v>
      </c>
      <c r="F3693" s="214" t="s">
        <v>839</v>
      </c>
      <c r="G3693" s="211"/>
      <c r="H3693" s="213" t="s">
        <v>1</v>
      </c>
      <c r="I3693" s="215"/>
      <c r="J3693" s="211"/>
      <c r="K3693" s="211"/>
      <c r="L3693" s="216"/>
      <c r="M3693" s="217"/>
      <c r="N3693" s="218"/>
      <c r="O3693" s="218"/>
      <c r="P3693" s="218"/>
      <c r="Q3693" s="218"/>
      <c r="R3693" s="218"/>
      <c r="S3693" s="218"/>
      <c r="T3693" s="219"/>
      <c r="AT3693" s="220" t="s">
        <v>283</v>
      </c>
      <c r="AU3693" s="220" t="s">
        <v>84</v>
      </c>
      <c r="AV3693" s="13" t="s">
        <v>16</v>
      </c>
      <c r="AW3693" s="13" t="s">
        <v>32</v>
      </c>
      <c r="AX3693" s="13" t="s">
        <v>76</v>
      </c>
      <c r="AY3693" s="220" t="s">
        <v>272</v>
      </c>
    </row>
    <row r="3694" spans="1:65" s="14" customFormat="1" ht="11.25">
      <c r="B3694" s="221"/>
      <c r="C3694" s="222"/>
      <c r="D3694" s="212" t="s">
        <v>283</v>
      </c>
      <c r="E3694" s="223" t="s">
        <v>1</v>
      </c>
      <c r="F3694" s="224" t="s">
        <v>3306</v>
      </c>
      <c r="G3694" s="222"/>
      <c r="H3694" s="225">
        <v>4.76</v>
      </c>
      <c r="I3694" s="226"/>
      <c r="J3694" s="222"/>
      <c r="K3694" s="222"/>
      <c r="L3694" s="227"/>
      <c r="M3694" s="228"/>
      <c r="N3694" s="229"/>
      <c r="O3694" s="229"/>
      <c r="P3694" s="229"/>
      <c r="Q3694" s="229"/>
      <c r="R3694" s="229"/>
      <c r="S3694" s="229"/>
      <c r="T3694" s="230"/>
      <c r="AT3694" s="231" t="s">
        <v>283</v>
      </c>
      <c r="AU3694" s="231" t="s">
        <v>84</v>
      </c>
      <c r="AV3694" s="14" t="s">
        <v>84</v>
      </c>
      <c r="AW3694" s="14" t="s">
        <v>32</v>
      </c>
      <c r="AX3694" s="14" t="s">
        <v>76</v>
      </c>
      <c r="AY3694" s="231" t="s">
        <v>272</v>
      </c>
    </row>
    <row r="3695" spans="1:65" s="2" customFormat="1" ht="24.2" customHeight="1">
      <c r="A3695" s="34"/>
      <c r="B3695" s="35"/>
      <c r="C3695" s="192" t="s">
        <v>3317</v>
      </c>
      <c r="D3695" s="192" t="s">
        <v>274</v>
      </c>
      <c r="E3695" s="193" t="s">
        <v>3318</v>
      </c>
      <c r="F3695" s="194" t="s">
        <v>3319</v>
      </c>
      <c r="G3695" s="195" t="s">
        <v>156</v>
      </c>
      <c r="H3695" s="196">
        <v>1144.3520000000001</v>
      </c>
      <c r="I3695" s="197"/>
      <c r="J3695" s="198">
        <f>ROUND(I3695*H3695,2)</f>
        <v>0</v>
      </c>
      <c r="K3695" s="194" t="s">
        <v>278</v>
      </c>
      <c r="L3695" s="39"/>
      <c r="M3695" s="199" t="s">
        <v>1</v>
      </c>
      <c r="N3695" s="200" t="s">
        <v>41</v>
      </c>
      <c r="O3695" s="71"/>
      <c r="P3695" s="201">
        <f>O3695*H3695</f>
        <v>0</v>
      </c>
      <c r="Q3695" s="201">
        <v>8.8000000000000003E-4</v>
      </c>
      <c r="R3695" s="201">
        <f>Q3695*H3695</f>
        <v>1.0070297600000002</v>
      </c>
      <c r="S3695" s="201">
        <v>0</v>
      </c>
      <c r="T3695" s="202">
        <f>S3695*H3695</f>
        <v>0</v>
      </c>
      <c r="U3695" s="34"/>
      <c r="V3695" s="34"/>
      <c r="W3695" s="34"/>
      <c r="X3695" s="34"/>
      <c r="Y3695" s="34"/>
      <c r="Z3695" s="34"/>
      <c r="AA3695" s="34"/>
      <c r="AB3695" s="34"/>
      <c r="AC3695" s="34"/>
      <c r="AD3695" s="34"/>
      <c r="AE3695" s="34"/>
      <c r="AR3695" s="203" t="s">
        <v>358</v>
      </c>
      <c r="AT3695" s="203" t="s">
        <v>274</v>
      </c>
      <c r="AU3695" s="203" t="s">
        <v>84</v>
      </c>
      <c r="AY3695" s="17" t="s">
        <v>272</v>
      </c>
      <c r="BE3695" s="204">
        <f>IF(N3695="základní",J3695,0)</f>
        <v>0</v>
      </c>
      <c r="BF3695" s="204">
        <f>IF(N3695="snížená",J3695,0)</f>
        <v>0</v>
      </c>
      <c r="BG3695" s="204">
        <f>IF(N3695="zákl. přenesená",J3695,0)</f>
        <v>0</v>
      </c>
      <c r="BH3695" s="204">
        <f>IF(N3695="sníž. přenesená",J3695,0)</f>
        <v>0</v>
      </c>
      <c r="BI3695" s="204">
        <f>IF(N3695="nulová",J3695,0)</f>
        <v>0</v>
      </c>
      <c r="BJ3695" s="17" t="s">
        <v>16</v>
      </c>
      <c r="BK3695" s="204">
        <f>ROUND(I3695*H3695,2)</f>
        <v>0</v>
      </c>
      <c r="BL3695" s="17" t="s">
        <v>358</v>
      </c>
      <c r="BM3695" s="203" t="s">
        <v>3320</v>
      </c>
    </row>
    <row r="3696" spans="1:65" s="2" customFormat="1" ht="11.25">
      <c r="A3696" s="34"/>
      <c r="B3696" s="35"/>
      <c r="C3696" s="36"/>
      <c r="D3696" s="205" t="s">
        <v>281</v>
      </c>
      <c r="E3696" s="36"/>
      <c r="F3696" s="206" t="s">
        <v>3321</v>
      </c>
      <c r="G3696" s="36"/>
      <c r="H3696" s="36"/>
      <c r="I3696" s="207"/>
      <c r="J3696" s="36"/>
      <c r="K3696" s="36"/>
      <c r="L3696" s="39"/>
      <c r="M3696" s="208"/>
      <c r="N3696" s="209"/>
      <c r="O3696" s="71"/>
      <c r="P3696" s="71"/>
      <c r="Q3696" s="71"/>
      <c r="R3696" s="71"/>
      <c r="S3696" s="71"/>
      <c r="T3696" s="72"/>
      <c r="U3696" s="34"/>
      <c r="V3696" s="34"/>
      <c r="W3696" s="34"/>
      <c r="X3696" s="34"/>
      <c r="Y3696" s="34"/>
      <c r="Z3696" s="34"/>
      <c r="AA3696" s="34"/>
      <c r="AB3696" s="34"/>
      <c r="AC3696" s="34"/>
      <c r="AD3696" s="34"/>
      <c r="AE3696" s="34"/>
      <c r="AT3696" s="17" t="s">
        <v>281</v>
      </c>
      <c r="AU3696" s="17" t="s">
        <v>84</v>
      </c>
    </row>
    <row r="3697" spans="1:65" s="13" customFormat="1" ht="22.5">
      <c r="B3697" s="210"/>
      <c r="C3697" s="211"/>
      <c r="D3697" s="212" t="s">
        <v>283</v>
      </c>
      <c r="E3697" s="213" t="s">
        <v>1</v>
      </c>
      <c r="F3697" s="214" t="s">
        <v>3292</v>
      </c>
      <c r="G3697" s="211"/>
      <c r="H3697" s="213" t="s">
        <v>1</v>
      </c>
      <c r="I3697" s="215"/>
      <c r="J3697" s="211"/>
      <c r="K3697" s="211"/>
      <c r="L3697" s="216"/>
      <c r="M3697" s="217"/>
      <c r="N3697" s="218"/>
      <c r="O3697" s="218"/>
      <c r="P3697" s="218"/>
      <c r="Q3697" s="218"/>
      <c r="R3697" s="218"/>
      <c r="S3697" s="218"/>
      <c r="T3697" s="219"/>
      <c r="AT3697" s="220" t="s">
        <v>283</v>
      </c>
      <c r="AU3697" s="220" t="s">
        <v>84</v>
      </c>
      <c r="AV3697" s="13" t="s">
        <v>16</v>
      </c>
      <c r="AW3697" s="13" t="s">
        <v>32</v>
      </c>
      <c r="AX3697" s="13" t="s">
        <v>76</v>
      </c>
      <c r="AY3697" s="220" t="s">
        <v>272</v>
      </c>
    </row>
    <row r="3698" spans="1:65" s="13" customFormat="1" ht="11.25">
      <c r="B3698" s="210"/>
      <c r="C3698" s="211"/>
      <c r="D3698" s="212" t="s">
        <v>283</v>
      </c>
      <c r="E3698" s="213" t="s">
        <v>1</v>
      </c>
      <c r="F3698" s="214" t="s">
        <v>285</v>
      </c>
      <c r="G3698" s="211"/>
      <c r="H3698" s="213" t="s">
        <v>1</v>
      </c>
      <c r="I3698" s="215"/>
      <c r="J3698" s="211"/>
      <c r="K3698" s="211"/>
      <c r="L3698" s="216"/>
      <c r="M3698" s="217"/>
      <c r="N3698" s="218"/>
      <c r="O3698" s="218"/>
      <c r="P3698" s="218"/>
      <c r="Q3698" s="218"/>
      <c r="R3698" s="218"/>
      <c r="S3698" s="218"/>
      <c r="T3698" s="219"/>
      <c r="AT3698" s="220" t="s">
        <v>283</v>
      </c>
      <c r="AU3698" s="220" t="s">
        <v>84</v>
      </c>
      <c r="AV3698" s="13" t="s">
        <v>16</v>
      </c>
      <c r="AW3698" s="13" t="s">
        <v>32</v>
      </c>
      <c r="AX3698" s="13" t="s">
        <v>76</v>
      </c>
      <c r="AY3698" s="220" t="s">
        <v>272</v>
      </c>
    </row>
    <row r="3699" spans="1:65" s="13" customFormat="1" ht="11.25">
      <c r="B3699" s="210"/>
      <c r="C3699" s="211"/>
      <c r="D3699" s="212" t="s">
        <v>283</v>
      </c>
      <c r="E3699" s="213" t="s">
        <v>1</v>
      </c>
      <c r="F3699" s="214" t="s">
        <v>3322</v>
      </c>
      <c r="G3699" s="211"/>
      <c r="H3699" s="213" t="s">
        <v>1</v>
      </c>
      <c r="I3699" s="215"/>
      <c r="J3699" s="211"/>
      <c r="K3699" s="211"/>
      <c r="L3699" s="216"/>
      <c r="M3699" s="217"/>
      <c r="N3699" s="218"/>
      <c r="O3699" s="218"/>
      <c r="P3699" s="218"/>
      <c r="Q3699" s="218"/>
      <c r="R3699" s="218"/>
      <c r="S3699" s="218"/>
      <c r="T3699" s="219"/>
      <c r="AT3699" s="220" t="s">
        <v>283</v>
      </c>
      <c r="AU3699" s="220" t="s">
        <v>84</v>
      </c>
      <c r="AV3699" s="13" t="s">
        <v>16</v>
      </c>
      <c r="AW3699" s="13" t="s">
        <v>32</v>
      </c>
      <c r="AX3699" s="13" t="s">
        <v>76</v>
      </c>
      <c r="AY3699" s="220" t="s">
        <v>272</v>
      </c>
    </row>
    <row r="3700" spans="1:65" s="14" customFormat="1" ht="11.25">
      <c r="B3700" s="221"/>
      <c r="C3700" s="222"/>
      <c r="D3700" s="212" t="s">
        <v>283</v>
      </c>
      <c r="E3700" s="223" t="s">
        <v>1</v>
      </c>
      <c r="F3700" s="224" t="s">
        <v>3323</v>
      </c>
      <c r="G3700" s="222"/>
      <c r="H3700" s="225">
        <v>1144.3520000000001</v>
      </c>
      <c r="I3700" s="226"/>
      <c r="J3700" s="222"/>
      <c r="K3700" s="222"/>
      <c r="L3700" s="227"/>
      <c r="M3700" s="228"/>
      <c r="N3700" s="229"/>
      <c r="O3700" s="229"/>
      <c r="P3700" s="229"/>
      <c r="Q3700" s="229"/>
      <c r="R3700" s="229"/>
      <c r="S3700" s="229"/>
      <c r="T3700" s="230"/>
      <c r="AT3700" s="231" t="s">
        <v>283</v>
      </c>
      <c r="AU3700" s="231" t="s">
        <v>84</v>
      </c>
      <c r="AV3700" s="14" t="s">
        <v>84</v>
      </c>
      <c r="AW3700" s="14" t="s">
        <v>32</v>
      </c>
      <c r="AX3700" s="14" t="s">
        <v>76</v>
      </c>
      <c r="AY3700" s="231" t="s">
        <v>272</v>
      </c>
    </row>
    <row r="3701" spans="1:65" s="2" customFormat="1" ht="37.9" customHeight="1">
      <c r="A3701" s="34"/>
      <c r="B3701" s="35"/>
      <c r="C3701" s="192" t="s">
        <v>3324</v>
      </c>
      <c r="D3701" s="192" t="s">
        <v>274</v>
      </c>
      <c r="E3701" s="193" t="s">
        <v>3325</v>
      </c>
      <c r="F3701" s="194" t="s">
        <v>3326</v>
      </c>
      <c r="G3701" s="195" t="s">
        <v>156</v>
      </c>
      <c r="H3701" s="196">
        <v>151.02500000000001</v>
      </c>
      <c r="I3701" s="197"/>
      <c r="J3701" s="198">
        <f>ROUND(I3701*H3701,2)</f>
        <v>0</v>
      </c>
      <c r="K3701" s="194" t="s">
        <v>1</v>
      </c>
      <c r="L3701" s="39"/>
      <c r="M3701" s="199" t="s">
        <v>1</v>
      </c>
      <c r="N3701" s="200" t="s">
        <v>41</v>
      </c>
      <c r="O3701" s="71"/>
      <c r="P3701" s="201">
        <f>O3701*H3701</f>
        <v>0</v>
      </c>
      <c r="Q3701" s="201">
        <v>9.3999999999999997E-4</v>
      </c>
      <c r="R3701" s="201">
        <f>Q3701*H3701</f>
        <v>0.14196349999999999</v>
      </c>
      <c r="S3701" s="201">
        <v>0</v>
      </c>
      <c r="T3701" s="202">
        <f>S3701*H3701</f>
        <v>0</v>
      </c>
      <c r="U3701" s="34"/>
      <c r="V3701" s="34"/>
      <c r="W3701" s="34"/>
      <c r="X3701" s="34"/>
      <c r="Y3701" s="34"/>
      <c r="Z3701" s="34"/>
      <c r="AA3701" s="34"/>
      <c r="AB3701" s="34"/>
      <c r="AC3701" s="34"/>
      <c r="AD3701" s="34"/>
      <c r="AE3701" s="34"/>
      <c r="AR3701" s="203" t="s">
        <v>358</v>
      </c>
      <c r="AT3701" s="203" t="s">
        <v>274</v>
      </c>
      <c r="AU3701" s="203" t="s">
        <v>84</v>
      </c>
      <c r="AY3701" s="17" t="s">
        <v>272</v>
      </c>
      <c r="BE3701" s="204">
        <f>IF(N3701="základní",J3701,0)</f>
        <v>0</v>
      </c>
      <c r="BF3701" s="204">
        <f>IF(N3701="snížená",J3701,0)</f>
        <v>0</v>
      </c>
      <c r="BG3701" s="204">
        <f>IF(N3701="zákl. přenesená",J3701,0)</f>
        <v>0</v>
      </c>
      <c r="BH3701" s="204">
        <f>IF(N3701="sníž. přenesená",J3701,0)</f>
        <v>0</v>
      </c>
      <c r="BI3701" s="204">
        <f>IF(N3701="nulová",J3701,0)</f>
        <v>0</v>
      </c>
      <c r="BJ3701" s="17" t="s">
        <v>16</v>
      </c>
      <c r="BK3701" s="204">
        <f>ROUND(I3701*H3701,2)</f>
        <v>0</v>
      </c>
      <c r="BL3701" s="17" t="s">
        <v>358</v>
      </c>
      <c r="BM3701" s="203" t="s">
        <v>3327</v>
      </c>
    </row>
    <row r="3702" spans="1:65" s="13" customFormat="1" ht="22.5">
      <c r="B3702" s="210"/>
      <c r="C3702" s="211"/>
      <c r="D3702" s="212" t="s">
        <v>283</v>
      </c>
      <c r="E3702" s="213" t="s">
        <v>1</v>
      </c>
      <c r="F3702" s="214" t="s">
        <v>3292</v>
      </c>
      <c r="G3702" s="211"/>
      <c r="H3702" s="213" t="s">
        <v>1</v>
      </c>
      <c r="I3702" s="215"/>
      <c r="J3702" s="211"/>
      <c r="K3702" s="211"/>
      <c r="L3702" s="216"/>
      <c r="M3702" s="217"/>
      <c r="N3702" s="218"/>
      <c r="O3702" s="218"/>
      <c r="P3702" s="218"/>
      <c r="Q3702" s="218"/>
      <c r="R3702" s="218"/>
      <c r="S3702" s="218"/>
      <c r="T3702" s="219"/>
      <c r="AT3702" s="220" t="s">
        <v>283</v>
      </c>
      <c r="AU3702" s="220" t="s">
        <v>84</v>
      </c>
      <c r="AV3702" s="13" t="s">
        <v>16</v>
      </c>
      <c r="AW3702" s="13" t="s">
        <v>32</v>
      </c>
      <c r="AX3702" s="13" t="s">
        <v>76</v>
      </c>
      <c r="AY3702" s="220" t="s">
        <v>272</v>
      </c>
    </row>
    <row r="3703" spans="1:65" s="13" customFormat="1" ht="11.25">
      <c r="B3703" s="210"/>
      <c r="C3703" s="211"/>
      <c r="D3703" s="212" t="s">
        <v>283</v>
      </c>
      <c r="E3703" s="213" t="s">
        <v>1</v>
      </c>
      <c r="F3703" s="214" t="s">
        <v>285</v>
      </c>
      <c r="G3703" s="211"/>
      <c r="H3703" s="213" t="s">
        <v>1</v>
      </c>
      <c r="I3703" s="215"/>
      <c r="J3703" s="211"/>
      <c r="K3703" s="211"/>
      <c r="L3703" s="216"/>
      <c r="M3703" s="217"/>
      <c r="N3703" s="218"/>
      <c r="O3703" s="218"/>
      <c r="P3703" s="218"/>
      <c r="Q3703" s="218"/>
      <c r="R3703" s="218"/>
      <c r="S3703" s="218"/>
      <c r="T3703" s="219"/>
      <c r="AT3703" s="220" t="s">
        <v>283</v>
      </c>
      <c r="AU3703" s="220" t="s">
        <v>84</v>
      </c>
      <c r="AV3703" s="13" t="s">
        <v>16</v>
      </c>
      <c r="AW3703" s="13" t="s">
        <v>32</v>
      </c>
      <c r="AX3703" s="13" t="s">
        <v>76</v>
      </c>
      <c r="AY3703" s="220" t="s">
        <v>272</v>
      </c>
    </row>
    <row r="3704" spans="1:65" s="13" customFormat="1" ht="11.25">
      <c r="B3704" s="210"/>
      <c r="C3704" s="211"/>
      <c r="D3704" s="212" t="s">
        <v>283</v>
      </c>
      <c r="E3704" s="213" t="s">
        <v>1</v>
      </c>
      <c r="F3704" s="214" t="s">
        <v>3328</v>
      </c>
      <c r="G3704" s="211"/>
      <c r="H3704" s="213" t="s">
        <v>1</v>
      </c>
      <c r="I3704" s="215"/>
      <c r="J3704" s="211"/>
      <c r="K3704" s="211"/>
      <c r="L3704" s="216"/>
      <c r="M3704" s="217"/>
      <c r="N3704" s="218"/>
      <c r="O3704" s="218"/>
      <c r="P3704" s="218"/>
      <c r="Q3704" s="218"/>
      <c r="R3704" s="218"/>
      <c r="S3704" s="218"/>
      <c r="T3704" s="219"/>
      <c r="AT3704" s="220" t="s">
        <v>283</v>
      </c>
      <c r="AU3704" s="220" t="s">
        <v>84</v>
      </c>
      <c r="AV3704" s="13" t="s">
        <v>16</v>
      </c>
      <c r="AW3704" s="13" t="s">
        <v>32</v>
      </c>
      <c r="AX3704" s="13" t="s">
        <v>76</v>
      </c>
      <c r="AY3704" s="220" t="s">
        <v>272</v>
      </c>
    </row>
    <row r="3705" spans="1:65" s="13" customFormat="1" ht="11.25">
      <c r="B3705" s="210"/>
      <c r="C3705" s="211"/>
      <c r="D3705" s="212" t="s">
        <v>283</v>
      </c>
      <c r="E3705" s="213" t="s">
        <v>1</v>
      </c>
      <c r="F3705" s="214" t="s">
        <v>3322</v>
      </c>
      <c r="G3705" s="211"/>
      <c r="H3705" s="213" t="s">
        <v>1</v>
      </c>
      <c r="I3705" s="215"/>
      <c r="J3705" s="211"/>
      <c r="K3705" s="211"/>
      <c r="L3705" s="216"/>
      <c r="M3705" s="217"/>
      <c r="N3705" s="218"/>
      <c r="O3705" s="218"/>
      <c r="P3705" s="218"/>
      <c r="Q3705" s="218"/>
      <c r="R3705" s="218"/>
      <c r="S3705" s="218"/>
      <c r="T3705" s="219"/>
      <c r="AT3705" s="220" t="s">
        <v>283</v>
      </c>
      <c r="AU3705" s="220" t="s">
        <v>84</v>
      </c>
      <c r="AV3705" s="13" t="s">
        <v>16</v>
      </c>
      <c r="AW3705" s="13" t="s">
        <v>32</v>
      </c>
      <c r="AX3705" s="13" t="s">
        <v>76</v>
      </c>
      <c r="AY3705" s="220" t="s">
        <v>272</v>
      </c>
    </row>
    <row r="3706" spans="1:65" s="13" customFormat="1" ht="11.25">
      <c r="B3706" s="210"/>
      <c r="C3706" s="211"/>
      <c r="D3706" s="212" t="s">
        <v>283</v>
      </c>
      <c r="E3706" s="213" t="s">
        <v>1</v>
      </c>
      <c r="F3706" s="214" t="s">
        <v>3329</v>
      </c>
      <c r="G3706" s="211"/>
      <c r="H3706" s="213" t="s">
        <v>1</v>
      </c>
      <c r="I3706" s="215"/>
      <c r="J3706" s="211"/>
      <c r="K3706" s="211"/>
      <c r="L3706" s="216"/>
      <c r="M3706" s="217"/>
      <c r="N3706" s="218"/>
      <c r="O3706" s="218"/>
      <c r="P3706" s="218"/>
      <c r="Q3706" s="218"/>
      <c r="R3706" s="218"/>
      <c r="S3706" s="218"/>
      <c r="T3706" s="219"/>
      <c r="AT3706" s="220" t="s">
        <v>283</v>
      </c>
      <c r="AU3706" s="220" t="s">
        <v>84</v>
      </c>
      <c r="AV3706" s="13" t="s">
        <v>16</v>
      </c>
      <c r="AW3706" s="13" t="s">
        <v>32</v>
      </c>
      <c r="AX3706" s="13" t="s">
        <v>76</v>
      </c>
      <c r="AY3706" s="220" t="s">
        <v>272</v>
      </c>
    </row>
    <row r="3707" spans="1:65" s="14" customFormat="1" ht="11.25">
      <c r="B3707" s="221"/>
      <c r="C3707" s="222"/>
      <c r="D3707" s="212" t="s">
        <v>283</v>
      </c>
      <c r="E3707" s="223" t="s">
        <v>1</v>
      </c>
      <c r="F3707" s="224" t="s">
        <v>3330</v>
      </c>
      <c r="G3707" s="222"/>
      <c r="H3707" s="225">
        <v>23.082999999999998</v>
      </c>
      <c r="I3707" s="226"/>
      <c r="J3707" s="222"/>
      <c r="K3707" s="222"/>
      <c r="L3707" s="227"/>
      <c r="M3707" s="228"/>
      <c r="N3707" s="229"/>
      <c r="O3707" s="229"/>
      <c r="P3707" s="229"/>
      <c r="Q3707" s="229"/>
      <c r="R3707" s="229"/>
      <c r="S3707" s="229"/>
      <c r="T3707" s="230"/>
      <c r="AT3707" s="231" t="s">
        <v>283</v>
      </c>
      <c r="AU3707" s="231" t="s">
        <v>84</v>
      </c>
      <c r="AV3707" s="14" t="s">
        <v>84</v>
      </c>
      <c r="AW3707" s="14" t="s">
        <v>32</v>
      </c>
      <c r="AX3707" s="14" t="s">
        <v>76</v>
      </c>
      <c r="AY3707" s="231" t="s">
        <v>272</v>
      </c>
    </row>
    <row r="3708" spans="1:65" s="14" customFormat="1" ht="22.5">
      <c r="B3708" s="221"/>
      <c r="C3708" s="222"/>
      <c r="D3708" s="212" t="s">
        <v>283</v>
      </c>
      <c r="E3708" s="223" t="s">
        <v>1</v>
      </c>
      <c r="F3708" s="224" t="s">
        <v>3331</v>
      </c>
      <c r="G3708" s="222"/>
      <c r="H3708" s="225">
        <v>103.682</v>
      </c>
      <c r="I3708" s="226"/>
      <c r="J3708" s="222"/>
      <c r="K3708" s="222"/>
      <c r="L3708" s="227"/>
      <c r="M3708" s="228"/>
      <c r="N3708" s="229"/>
      <c r="O3708" s="229"/>
      <c r="P3708" s="229"/>
      <c r="Q3708" s="229"/>
      <c r="R3708" s="229"/>
      <c r="S3708" s="229"/>
      <c r="T3708" s="230"/>
      <c r="AT3708" s="231" t="s">
        <v>283</v>
      </c>
      <c r="AU3708" s="231" t="s">
        <v>84</v>
      </c>
      <c r="AV3708" s="14" t="s">
        <v>84</v>
      </c>
      <c r="AW3708" s="14" t="s">
        <v>32</v>
      </c>
      <c r="AX3708" s="14" t="s">
        <v>76</v>
      </c>
      <c r="AY3708" s="231" t="s">
        <v>272</v>
      </c>
    </row>
    <row r="3709" spans="1:65" s="14" customFormat="1" ht="11.25">
      <c r="B3709" s="221"/>
      <c r="C3709" s="222"/>
      <c r="D3709" s="212" t="s">
        <v>283</v>
      </c>
      <c r="E3709" s="223" t="s">
        <v>1</v>
      </c>
      <c r="F3709" s="224" t="s">
        <v>3332</v>
      </c>
      <c r="G3709" s="222"/>
      <c r="H3709" s="225">
        <v>10.949</v>
      </c>
      <c r="I3709" s="226"/>
      <c r="J3709" s="222"/>
      <c r="K3709" s="222"/>
      <c r="L3709" s="227"/>
      <c r="M3709" s="228"/>
      <c r="N3709" s="229"/>
      <c r="O3709" s="229"/>
      <c r="P3709" s="229"/>
      <c r="Q3709" s="229"/>
      <c r="R3709" s="229"/>
      <c r="S3709" s="229"/>
      <c r="T3709" s="230"/>
      <c r="AT3709" s="231" t="s">
        <v>283</v>
      </c>
      <c r="AU3709" s="231" t="s">
        <v>84</v>
      </c>
      <c r="AV3709" s="14" t="s">
        <v>84</v>
      </c>
      <c r="AW3709" s="14" t="s">
        <v>32</v>
      </c>
      <c r="AX3709" s="14" t="s">
        <v>76</v>
      </c>
      <c r="AY3709" s="231" t="s">
        <v>272</v>
      </c>
    </row>
    <row r="3710" spans="1:65" s="14" customFormat="1" ht="11.25">
      <c r="B3710" s="221"/>
      <c r="C3710" s="222"/>
      <c r="D3710" s="212" t="s">
        <v>283</v>
      </c>
      <c r="E3710" s="223" t="s">
        <v>1</v>
      </c>
      <c r="F3710" s="224" t="s">
        <v>3333</v>
      </c>
      <c r="G3710" s="222"/>
      <c r="H3710" s="225">
        <v>13.311</v>
      </c>
      <c r="I3710" s="226"/>
      <c r="J3710" s="222"/>
      <c r="K3710" s="222"/>
      <c r="L3710" s="227"/>
      <c r="M3710" s="228"/>
      <c r="N3710" s="229"/>
      <c r="O3710" s="229"/>
      <c r="P3710" s="229"/>
      <c r="Q3710" s="229"/>
      <c r="R3710" s="229"/>
      <c r="S3710" s="229"/>
      <c r="T3710" s="230"/>
      <c r="AT3710" s="231" t="s">
        <v>283</v>
      </c>
      <c r="AU3710" s="231" t="s">
        <v>84</v>
      </c>
      <c r="AV3710" s="14" t="s">
        <v>84</v>
      </c>
      <c r="AW3710" s="14" t="s">
        <v>32</v>
      </c>
      <c r="AX3710" s="14" t="s">
        <v>76</v>
      </c>
      <c r="AY3710" s="231" t="s">
        <v>272</v>
      </c>
    </row>
    <row r="3711" spans="1:65" s="2" customFormat="1" ht="37.9" customHeight="1">
      <c r="A3711" s="34"/>
      <c r="B3711" s="35"/>
      <c r="C3711" s="192" t="s">
        <v>3334</v>
      </c>
      <c r="D3711" s="192" t="s">
        <v>274</v>
      </c>
      <c r="E3711" s="193" t="s">
        <v>3335</v>
      </c>
      <c r="F3711" s="194" t="s">
        <v>3336</v>
      </c>
      <c r="G3711" s="195" t="s">
        <v>156</v>
      </c>
      <c r="H3711" s="196">
        <v>151.02500000000001</v>
      </c>
      <c r="I3711" s="197"/>
      <c r="J3711" s="198">
        <f>ROUND(I3711*H3711,2)</f>
        <v>0</v>
      </c>
      <c r="K3711" s="194" t="s">
        <v>1</v>
      </c>
      <c r="L3711" s="39"/>
      <c r="M3711" s="199" t="s">
        <v>1</v>
      </c>
      <c r="N3711" s="200" t="s">
        <v>41</v>
      </c>
      <c r="O3711" s="71"/>
      <c r="P3711" s="201">
        <f>O3711*H3711</f>
        <v>0</v>
      </c>
      <c r="Q3711" s="201">
        <v>9.3999999999999997E-4</v>
      </c>
      <c r="R3711" s="201">
        <f>Q3711*H3711</f>
        <v>0.14196349999999999</v>
      </c>
      <c r="S3711" s="201">
        <v>0</v>
      </c>
      <c r="T3711" s="202">
        <f>S3711*H3711</f>
        <v>0</v>
      </c>
      <c r="U3711" s="34"/>
      <c r="V3711" s="34"/>
      <c r="W3711" s="34"/>
      <c r="X3711" s="34"/>
      <c r="Y3711" s="34"/>
      <c r="Z3711" s="34"/>
      <c r="AA3711" s="34"/>
      <c r="AB3711" s="34"/>
      <c r="AC3711" s="34"/>
      <c r="AD3711" s="34"/>
      <c r="AE3711" s="34"/>
      <c r="AR3711" s="203" t="s">
        <v>358</v>
      </c>
      <c r="AT3711" s="203" t="s">
        <v>274</v>
      </c>
      <c r="AU3711" s="203" t="s">
        <v>84</v>
      </c>
      <c r="AY3711" s="17" t="s">
        <v>272</v>
      </c>
      <c r="BE3711" s="204">
        <f>IF(N3711="základní",J3711,0)</f>
        <v>0</v>
      </c>
      <c r="BF3711" s="204">
        <f>IF(N3711="snížená",J3711,0)</f>
        <v>0</v>
      </c>
      <c r="BG3711" s="204">
        <f>IF(N3711="zákl. přenesená",J3711,0)</f>
        <v>0</v>
      </c>
      <c r="BH3711" s="204">
        <f>IF(N3711="sníž. přenesená",J3711,0)</f>
        <v>0</v>
      </c>
      <c r="BI3711" s="204">
        <f>IF(N3711="nulová",J3711,0)</f>
        <v>0</v>
      </c>
      <c r="BJ3711" s="17" t="s">
        <v>16</v>
      </c>
      <c r="BK3711" s="204">
        <f>ROUND(I3711*H3711,2)</f>
        <v>0</v>
      </c>
      <c r="BL3711" s="17" t="s">
        <v>358</v>
      </c>
      <c r="BM3711" s="203" t="s">
        <v>3337</v>
      </c>
    </row>
    <row r="3712" spans="1:65" s="13" customFormat="1" ht="22.5">
      <c r="B3712" s="210"/>
      <c r="C3712" s="211"/>
      <c r="D3712" s="212" t="s">
        <v>283</v>
      </c>
      <c r="E3712" s="213" t="s">
        <v>1</v>
      </c>
      <c r="F3712" s="214" t="s">
        <v>3292</v>
      </c>
      <c r="G3712" s="211"/>
      <c r="H3712" s="213" t="s">
        <v>1</v>
      </c>
      <c r="I3712" s="215"/>
      <c r="J3712" s="211"/>
      <c r="K3712" s="211"/>
      <c r="L3712" s="216"/>
      <c r="M3712" s="217"/>
      <c r="N3712" s="218"/>
      <c r="O3712" s="218"/>
      <c r="P3712" s="218"/>
      <c r="Q3712" s="218"/>
      <c r="R3712" s="218"/>
      <c r="S3712" s="218"/>
      <c r="T3712" s="219"/>
      <c r="AT3712" s="220" t="s">
        <v>283</v>
      </c>
      <c r="AU3712" s="220" t="s">
        <v>84</v>
      </c>
      <c r="AV3712" s="13" t="s">
        <v>16</v>
      </c>
      <c r="AW3712" s="13" t="s">
        <v>32</v>
      </c>
      <c r="AX3712" s="13" t="s">
        <v>76</v>
      </c>
      <c r="AY3712" s="220" t="s">
        <v>272</v>
      </c>
    </row>
    <row r="3713" spans="1:65" s="13" customFormat="1" ht="11.25">
      <c r="B3713" s="210"/>
      <c r="C3713" s="211"/>
      <c r="D3713" s="212" t="s">
        <v>283</v>
      </c>
      <c r="E3713" s="213" t="s">
        <v>1</v>
      </c>
      <c r="F3713" s="214" t="s">
        <v>285</v>
      </c>
      <c r="G3713" s="211"/>
      <c r="H3713" s="213" t="s">
        <v>1</v>
      </c>
      <c r="I3713" s="215"/>
      <c r="J3713" s="211"/>
      <c r="K3713" s="211"/>
      <c r="L3713" s="216"/>
      <c r="M3713" s="217"/>
      <c r="N3713" s="218"/>
      <c r="O3713" s="218"/>
      <c r="P3713" s="218"/>
      <c r="Q3713" s="218"/>
      <c r="R3713" s="218"/>
      <c r="S3713" s="218"/>
      <c r="T3713" s="219"/>
      <c r="AT3713" s="220" t="s">
        <v>283</v>
      </c>
      <c r="AU3713" s="220" t="s">
        <v>84</v>
      </c>
      <c r="AV3713" s="13" t="s">
        <v>16</v>
      </c>
      <c r="AW3713" s="13" t="s">
        <v>32</v>
      </c>
      <c r="AX3713" s="13" t="s">
        <v>76</v>
      </c>
      <c r="AY3713" s="220" t="s">
        <v>272</v>
      </c>
    </row>
    <row r="3714" spans="1:65" s="13" customFormat="1" ht="11.25">
      <c r="B3714" s="210"/>
      <c r="C3714" s="211"/>
      <c r="D3714" s="212" t="s">
        <v>283</v>
      </c>
      <c r="E3714" s="213" t="s">
        <v>1</v>
      </c>
      <c r="F3714" s="214" t="s">
        <v>3328</v>
      </c>
      <c r="G3714" s="211"/>
      <c r="H3714" s="213" t="s">
        <v>1</v>
      </c>
      <c r="I3714" s="215"/>
      <c r="J3714" s="211"/>
      <c r="K3714" s="211"/>
      <c r="L3714" s="216"/>
      <c r="M3714" s="217"/>
      <c r="N3714" s="218"/>
      <c r="O3714" s="218"/>
      <c r="P3714" s="218"/>
      <c r="Q3714" s="218"/>
      <c r="R3714" s="218"/>
      <c r="S3714" s="218"/>
      <c r="T3714" s="219"/>
      <c r="AT3714" s="220" t="s">
        <v>283</v>
      </c>
      <c r="AU3714" s="220" t="s">
        <v>84</v>
      </c>
      <c r="AV3714" s="13" t="s">
        <v>16</v>
      </c>
      <c r="AW3714" s="13" t="s">
        <v>32</v>
      </c>
      <c r="AX3714" s="13" t="s">
        <v>76</v>
      </c>
      <c r="AY3714" s="220" t="s">
        <v>272</v>
      </c>
    </row>
    <row r="3715" spans="1:65" s="13" customFormat="1" ht="11.25">
      <c r="B3715" s="210"/>
      <c r="C3715" s="211"/>
      <c r="D3715" s="212" t="s">
        <v>283</v>
      </c>
      <c r="E3715" s="213" t="s">
        <v>1</v>
      </c>
      <c r="F3715" s="214" t="s">
        <v>3338</v>
      </c>
      <c r="G3715" s="211"/>
      <c r="H3715" s="213" t="s">
        <v>1</v>
      </c>
      <c r="I3715" s="215"/>
      <c r="J3715" s="211"/>
      <c r="K3715" s="211"/>
      <c r="L3715" s="216"/>
      <c r="M3715" s="217"/>
      <c r="N3715" s="218"/>
      <c r="O3715" s="218"/>
      <c r="P3715" s="218"/>
      <c r="Q3715" s="218"/>
      <c r="R3715" s="218"/>
      <c r="S3715" s="218"/>
      <c r="T3715" s="219"/>
      <c r="AT3715" s="220" t="s">
        <v>283</v>
      </c>
      <c r="AU3715" s="220" t="s">
        <v>84</v>
      </c>
      <c r="AV3715" s="13" t="s">
        <v>16</v>
      </c>
      <c r="AW3715" s="13" t="s">
        <v>32</v>
      </c>
      <c r="AX3715" s="13" t="s">
        <v>76</v>
      </c>
      <c r="AY3715" s="220" t="s">
        <v>272</v>
      </c>
    </row>
    <row r="3716" spans="1:65" s="13" customFormat="1" ht="11.25">
      <c r="B3716" s="210"/>
      <c r="C3716" s="211"/>
      <c r="D3716" s="212" t="s">
        <v>283</v>
      </c>
      <c r="E3716" s="213" t="s">
        <v>1</v>
      </c>
      <c r="F3716" s="214" t="s">
        <v>3329</v>
      </c>
      <c r="G3716" s="211"/>
      <c r="H3716" s="213" t="s">
        <v>1</v>
      </c>
      <c r="I3716" s="215"/>
      <c r="J3716" s="211"/>
      <c r="K3716" s="211"/>
      <c r="L3716" s="216"/>
      <c r="M3716" s="217"/>
      <c r="N3716" s="218"/>
      <c r="O3716" s="218"/>
      <c r="P3716" s="218"/>
      <c r="Q3716" s="218"/>
      <c r="R3716" s="218"/>
      <c r="S3716" s="218"/>
      <c r="T3716" s="219"/>
      <c r="AT3716" s="220" t="s">
        <v>283</v>
      </c>
      <c r="AU3716" s="220" t="s">
        <v>84</v>
      </c>
      <c r="AV3716" s="13" t="s">
        <v>16</v>
      </c>
      <c r="AW3716" s="13" t="s">
        <v>32</v>
      </c>
      <c r="AX3716" s="13" t="s">
        <v>76</v>
      </c>
      <c r="AY3716" s="220" t="s">
        <v>272</v>
      </c>
    </row>
    <row r="3717" spans="1:65" s="14" customFormat="1" ht="11.25">
      <c r="B3717" s="221"/>
      <c r="C3717" s="222"/>
      <c r="D3717" s="212" t="s">
        <v>283</v>
      </c>
      <c r="E3717" s="223" t="s">
        <v>1</v>
      </c>
      <c r="F3717" s="224" t="s">
        <v>3330</v>
      </c>
      <c r="G3717" s="222"/>
      <c r="H3717" s="225">
        <v>23.082999999999998</v>
      </c>
      <c r="I3717" s="226"/>
      <c r="J3717" s="222"/>
      <c r="K3717" s="222"/>
      <c r="L3717" s="227"/>
      <c r="M3717" s="228"/>
      <c r="N3717" s="229"/>
      <c r="O3717" s="229"/>
      <c r="P3717" s="229"/>
      <c r="Q3717" s="229"/>
      <c r="R3717" s="229"/>
      <c r="S3717" s="229"/>
      <c r="T3717" s="230"/>
      <c r="AT3717" s="231" t="s">
        <v>283</v>
      </c>
      <c r="AU3717" s="231" t="s">
        <v>84</v>
      </c>
      <c r="AV3717" s="14" t="s">
        <v>84</v>
      </c>
      <c r="AW3717" s="14" t="s">
        <v>32</v>
      </c>
      <c r="AX3717" s="14" t="s">
        <v>76</v>
      </c>
      <c r="AY3717" s="231" t="s">
        <v>272</v>
      </c>
    </row>
    <row r="3718" spans="1:65" s="14" customFormat="1" ht="22.5">
      <c r="B3718" s="221"/>
      <c r="C3718" s="222"/>
      <c r="D3718" s="212" t="s">
        <v>283</v>
      </c>
      <c r="E3718" s="223" t="s">
        <v>1</v>
      </c>
      <c r="F3718" s="224" t="s">
        <v>3331</v>
      </c>
      <c r="G3718" s="222"/>
      <c r="H3718" s="225">
        <v>103.682</v>
      </c>
      <c r="I3718" s="226"/>
      <c r="J3718" s="222"/>
      <c r="K3718" s="222"/>
      <c r="L3718" s="227"/>
      <c r="M3718" s="228"/>
      <c r="N3718" s="229"/>
      <c r="O3718" s="229"/>
      <c r="P3718" s="229"/>
      <c r="Q3718" s="229"/>
      <c r="R3718" s="229"/>
      <c r="S3718" s="229"/>
      <c r="T3718" s="230"/>
      <c r="AT3718" s="231" t="s">
        <v>283</v>
      </c>
      <c r="AU3718" s="231" t="s">
        <v>84</v>
      </c>
      <c r="AV3718" s="14" t="s">
        <v>84</v>
      </c>
      <c r="AW3718" s="14" t="s">
        <v>32</v>
      </c>
      <c r="AX3718" s="14" t="s">
        <v>76</v>
      </c>
      <c r="AY3718" s="231" t="s">
        <v>272</v>
      </c>
    </row>
    <row r="3719" spans="1:65" s="14" customFormat="1" ht="11.25">
      <c r="B3719" s="221"/>
      <c r="C3719" s="222"/>
      <c r="D3719" s="212" t="s">
        <v>283</v>
      </c>
      <c r="E3719" s="223" t="s">
        <v>1</v>
      </c>
      <c r="F3719" s="224" t="s">
        <v>3332</v>
      </c>
      <c r="G3719" s="222"/>
      <c r="H3719" s="225">
        <v>10.949</v>
      </c>
      <c r="I3719" s="226"/>
      <c r="J3719" s="222"/>
      <c r="K3719" s="222"/>
      <c r="L3719" s="227"/>
      <c r="M3719" s="228"/>
      <c r="N3719" s="229"/>
      <c r="O3719" s="229"/>
      <c r="P3719" s="229"/>
      <c r="Q3719" s="229"/>
      <c r="R3719" s="229"/>
      <c r="S3719" s="229"/>
      <c r="T3719" s="230"/>
      <c r="AT3719" s="231" t="s">
        <v>283</v>
      </c>
      <c r="AU3719" s="231" t="s">
        <v>84</v>
      </c>
      <c r="AV3719" s="14" t="s">
        <v>84</v>
      </c>
      <c r="AW3719" s="14" t="s">
        <v>32</v>
      </c>
      <c r="AX3719" s="14" t="s">
        <v>76</v>
      </c>
      <c r="AY3719" s="231" t="s">
        <v>272</v>
      </c>
    </row>
    <row r="3720" spans="1:65" s="14" customFormat="1" ht="11.25">
      <c r="B3720" s="221"/>
      <c r="C3720" s="222"/>
      <c r="D3720" s="212" t="s">
        <v>283</v>
      </c>
      <c r="E3720" s="223" t="s">
        <v>1</v>
      </c>
      <c r="F3720" s="224" t="s">
        <v>3333</v>
      </c>
      <c r="G3720" s="222"/>
      <c r="H3720" s="225">
        <v>13.311</v>
      </c>
      <c r="I3720" s="226"/>
      <c r="J3720" s="222"/>
      <c r="K3720" s="222"/>
      <c r="L3720" s="227"/>
      <c r="M3720" s="228"/>
      <c r="N3720" s="229"/>
      <c r="O3720" s="229"/>
      <c r="P3720" s="229"/>
      <c r="Q3720" s="229"/>
      <c r="R3720" s="229"/>
      <c r="S3720" s="229"/>
      <c r="T3720" s="230"/>
      <c r="AT3720" s="231" t="s">
        <v>283</v>
      </c>
      <c r="AU3720" s="231" t="s">
        <v>84</v>
      </c>
      <c r="AV3720" s="14" t="s">
        <v>84</v>
      </c>
      <c r="AW3720" s="14" t="s">
        <v>32</v>
      </c>
      <c r="AX3720" s="14" t="s">
        <v>76</v>
      </c>
      <c r="AY3720" s="231" t="s">
        <v>272</v>
      </c>
    </row>
    <row r="3721" spans="1:65" s="2" customFormat="1" ht="44.25" customHeight="1">
      <c r="A3721" s="34"/>
      <c r="B3721" s="35"/>
      <c r="C3721" s="232" t="s">
        <v>3339</v>
      </c>
      <c r="D3721" s="232" t="s">
        <v>394</v>
      </c>
      <c r="E3721" s="233" t="s">
        <v>3340</v>
      </c>
      <c r="F3721" s="234" t="s">
        <v>3341</v>
      </c>
      <c r="G3721" s="235" t="s">
        <v>156</v>
      </c>
      <c r="H3721" s="236">
        <v>831.68100000000004</v>
      </c>
      <c r="I3721" s="237"/>
      <c r="J3721" s="238">
        <f>ROUND(I3721*H3721,2)</f>
        <v>0</v>
      </c>
      <c r="K3721" s="234" t="s">
        <v>1</v>
      </c>
      <c r="L3721" s="239"/>
      <c r="M3721" s="240" t="s">
        <v>1</v>
      </c>
      <c r="N3721" s="241" t="s">
        <v>41</v>
      </c>
      <c r="O3721" s="71"/>
      <c r="P3721" s="201">
        <f>O3721*H3721</f>
        <v>0</v>
      </c>
      <c r="Q3721" s="201">
        <v>0</v>
      </c>
      <c r="R3721" s="201">
        <f>Q3721*H3721</f>
        <v>0</v>
      </c>
      <c r="S3721" s="201">
        <v>0</v>
      </c>
      <c r="T3721" s="202">
        <f>S3721*H3721</f>
        <v>0</v>
      </c>
      <c r="U3721" s="34"/>
      <c r="V3721" s="34"/>
      <c r="W3721" s="34"/>
      <c r="X3721" s="34"/>
      <c r="Y3721" s="34"/>
      <c r="Z3721" s="34"/>
      <c r="AA3721" s="34"/>
      <c r="AB3721" s="34"/>
      <c r="AC3721" s="34"/>
      <c r="AD3721" s="34"/>
      <c r="AE3721" s="34"/>
      <c r="AR3721" s="203" t="s">
        <v>483</v>
      </c>
      <c r="AT3721" s="203" t="s">
        <v>394</v>
      </c>
      <c r="AU3721" s="203" t="s">
        <v>84</v>
      </c>
      <c r="AY3721" s="17" t="s">
        <v>272</v>
      </c>
      <c r="BE3721" s="204">
        <f>IF(N3721="základní",J3721,0)</f>
        <v>0</v>
      </c>
      <c r="BF3721" s="204">
        <f>IF(N3721="snížená",J3721,0)</f>
        <v>0</v>
      </c>
      <c r="BG3721" s="204">
        <f>IF(N3721="zákl. přenesená",J3721,0)</f>
        <v>0</v>
      </c>
      <c r="BH3721" s="204">
        <f>IF(N3721="sníž. přenesená",J3721,0)</f>
        <v>0</v>
      </c>
      <c r="BI3721" s="204">
        <f>IF(N3721="nulová",J3721,0)</f>
        <v>0</v>
      </c>
      <c r="BJ3721" s="17" t="s">
        <v>16</v>
      </c>
      <c r="BK3721" s="204">
        <f>ROUND(I3721*H3721,2)</f>
        <v>0</v>
      </c>
      <c r="BL3721" s="17" t="s">
        <v>358</v>
      </c>
      <c r="BM3721" s="203" t="s">
        <v>3342</v>
      </c>
    </row>
    <row r="3722" spans="1:65" s="13" customFormat="1" ht="22.5">
      <c r="B3722" s="210"/>
      <c r="C3722" s="211"/>
      <c r="D3722" s="212" t="s">
        <v>283</v>
      </c>
      <c r="E3722" s="213" t="s">
        <v>1</v>
      </c>
      <c r="F3722" s="214" t="s">
        <v>3292</v>
      </c>
      <c r="G3722" s="211"/>
      <c r="H3722" s="213" t="s">
        <v>1</v>
      </c>
      <c r="I3722" s="215"/>
      <c r="J3722" s="211"/>
      <c r="K3722" s="211"/>
      <c r="L3722" s="216"/>
      <c r="M3722" s="217"/>
      <c r="N3722" s="218"/>
      <c r="O3722" s="218"/>
      <c r="P3722" s="218"/>
      <c r="Q3722" s="218"/>
      <c r="R3722" s="218"/>
      <c r="S3722" s="218"/>
      <c r="T3722" s="219"/>
      <c r="AT3722" s="220" t="s">
        <v>283</v>
      </c>
      <c r="AU3722" s="220" t="s">
        <v>84</v>
      </c>
      <c r="AV3722" s="13" t="s">
        <v>16</v>
      </c>
      <c r="AW3722" s="13" t="s">
        <v>32</v>
      </c>
      <c r="AX3722" s="13" t="s">
        <v>76</v>
      </c>
      <c r="AY3722" s="220" t="s">
        <v>272</v>
      </c>
    </row>
    <row r="3723" spans="1:65" s="13" customFormat="1" ht="11.25">
      <c r="B3723" s="210"/>
      <c r="C3723" s="211"/>
      <c r="D3723" s="212" t="s">
        <v>283</v>
      </c>
      <c r="E3723" s="213" t="s">
        <v>1</v>
      </c>
      <c r="F3723" s="214" t="s">
        <v>285</v>
      </c>
      <c r="G3723" s="211"/>
      <c r="H3723" s="213" t="s">
        <v>1</v>
      </c>
      <c r="I3723" s="215"/>
      <c r="J3723" s="211"/>
      <c r="K3723" s="211"/>
      <c r="L3723" s="216"/>
      <c r="M3723" s="217"/>
      <c r="N3723" s="218"/>
      <c r="O3723" s="218"/>
      <c r="P3723" s="218"/>
      <c r="Q3723" s="218"/>
      <c r="R3723" s="218"/>
      <c r="S3723" s="218"/>
      <c r="T3723" s="219"/>
      <c r="AT3723" s="220" t="s">
        <v>283</v>
      </c>
      <c r="AU3723" s="220" t="s">
        <v>84</v>
      </c>
      <c r="AV3723" s="13" t="s">
        <v>16</v>
      </c>
      <c r="AW3723" s="13" t="s">
        <v>32</v>
      </c>
      <c r="AX3723" s="13" t="s">
        <v>76</v>
      </c>
      <c r="AY3723" s="220" t="s">
        <v>272</v>
      </c>
    </row>
    <row r="3724" spans="1:65" s="13" customFormat="1" ht="11.25">
      <c r="B3724" s="210"/>
      <c r="C3724" s="211"/>
      <c r="D3724" s="212" t="s">
        <v>283</v>
      </c>
      <c r="E3724" s="213" t="s">
        <v>1</v>
      </c>
      <c r="F3724" s="214" t="s">
        <v>3278</v>
      </c>
      <c r="G3724" s="211"/>
      <c r="H3724" s="213" t="s">
        <v>1</v>
      </c>
      <c r="I3724" s="215"/>
      <c r="J3724" s="211"/>
      <c r="K3724" s="211"/>
      <c r="L3724" s="216"/>
      <c r="M3724" s="217"/>
      <c r="N3724" s="218"/>
      <c r="O3724" s="218"/>
      <c r="P3724" s="218"/>
      <c r="Q3724" s="218"/>
      <c r="R3724" s="218"/>
      <c r="S3724" s="218"/>
      <c r="T3724" s="219"/>
      <c r="AT3724" s="220" t="s">
        <v>283</v>
      </c>
      <c r="AU3724" s="220" t="s">
        <v>84</v>
      </c>
      <c r="AV3724" s="13" t="s">
        <v>16</v>
      </c>
      <c r="AW3724" s="13" t="s">
        <v>32</v>
      </c>
      <c r="AX3724" s="13" t="s">
        <v>76</v>
      </c>
      <c r="AY3724" s="220" t="s">
        <v>272</v>
      </c>
    </row>
    <row r="3725" spans="1:65" s="13" customFormat="1" ht="11.25">
      <c r="B3725" s="210"/>
      <c r="C3725" s="211"/>
      <c r="D3725" s="212" t="s">
        <v>283</v>
      </c>
      <c r="E3725" s="213" t="s">
        <v>1</v>
      </c>
      <c r="F3725" s="214" t="s">
        <v>285</v>
      </c>
      <c r="G3725" s="211"/>
      <c r="H3725" s="213" t="s">
        <v>1</v>
      </c>
      <c r="I3725" s="215"/>
      <c r="J3725" s="211"/>
      <c r="K3725" s="211"/>
      <c r="L3725" s="216"/>
      <c r="M3725" s="217"/>
      <c r="N3725" s="218"/>
      <c r="O3725" s="218"/>
      <c r="P3725" s="218"/>
      <c r="Q3725" s="218"/>
      <c r="R3725" s="218"/>
      <c r="S3725" s="218"/>
      <c r="T3725" s="219"/>
      <c r="AT3725" s="220" t="s">
        <v>283</v>
      </c>
      <c r="AU3725" s="220" t="s">
        <v>84</v>
      </c>
      <c r="AV3725" s="13" t="s">
        <v>16</v>
      </c>
      <c r="AW3725" s="13" t="s">
        <v>32</v>
      </c>
      <c r="AX3725" s="13" t="s">
        <v>76</v>
      </c>
      <c r="AY3725" s="220" t="s">
        <v>272</v>
      </c>
    </row>
    <row r="3726" spans="1:65" s="13" customFormat="1" ht="11.25">
      <c r="B3726" s="210"/>
      <c r="C3726" s="211"/>
      <c r="D3726" s="212" t="s">
        <v>283</v>
      </c>
      <c r="E3726" s="213" t="s">
        <v>1</v>
      </c>
      <c r="F3726" s="214" t="s">
        <v>3322</v>
      </c>
      <c r="G3726" s="211"/>
      <c r="H3726" s="213" t="s">
        <v>1</v>
      </c>
      <c r="I3726" s="215"/>
      <c r="J3726" s="211"/>
      <c r="K3726" s="211"/>
      <c r="L3726" s="216"/>
      <c r="M3726" s="217"/>
      <c r="N3726" s="218"/>
      <c r="O3726" s="218"/>
      <c r="P3726" s="218"/>
      <c r="Q3726" s="218"/>
      <c r="R3726" s="218"/>
      <c r="S3726" s="218"/>
      <c r="T3726" s="219"/>
      <c r="AT3726" s="220" t="s">
        <v>283</v>
      </c>
      <c r="AU3726" s="220" t="s">
        <v>84</v>
      </c>
      <c r="AV3726" s="13" t="s">
        <v>16</v>
      </c>
      <c r="AW3726" s="13" t="s">
        <v>32</v>
      </c>
      <c r="AX3726" s="13" t="s">
        <v>76</v>
      </c>
      <c r="AY3726" s="220" t="s">
        <v>272</v>
      </c>
    </row>
    <row r="3727" spans="1:65" s="13" customFormat="1" ht="11.25">
      <c r="B3727" s="210"/>
      <c r="C3727" s="211"/>
      <c r="D3727" s="212" t="s">
        <v>283</v>
      </c>
      <c r="E3727" s="213" t="s">
        <v>1</v>
      </c>
      <c r="F3727" s="214" t="s">
        <v>3302</v>
      </c>
      <c r="G3727" s="211"/>
      <c r="H3727" s="213" t="s">
        <v>1</v>
      </c>
      <c r="I3727" s="215"/>
      <c r="J3727" s="211"/>
      <c r="K3727" s="211"/>
      <c r="L3727" s="216"/>
      <c r="M3727" s="217"/>
      <c r="N3727" s="218"/>
      <c r="O3727" s="218"/>
      <c r="P3727" s="218"/>
      <c r="Q3727" s="218"/>
      <c r="R3727" s="218"/>
      <c r="S3727" s="218"/>
      <c r="T3727" s="219"/>
      <c r="AT3727" s="220" t="s">
        <v>283</v>
      </c>
      <c r="AU3727" s="220" t="s">
        <v>84</v>
      </c>
      <c r="AV3727" s="13" t="s">
        <v>16</v>
      </c>
      <c r="AW3727" s="13" t="s">
        <v>32</v>
      </c>
      <c r="AX3727" s="13" t="s">
        <v>76</v>
      </c>
      <c r="AY3727" s="220" t="s">
        <v>272</v>
      </c>
    </row>
    <row r="3728" spans="1:65" s="14" customFormat="1" ht="11.25">
      <c r="B3728" s="221"/>
      <c r="C3728" s="222"/>
      <c r="D3728" s="212" t="s">
        <v>283</v>
      </c>
      <c r="E3728" s="223" t="s">
        <v>1</v>
      </c>
      <c r="F3728" s="224" t="s">
        <v>3303</v>
      </c>
      <c r="G3728" s="222"/>
      <c r="H3728" s="225">
        <v>138.56</v>
      </c>
      <c r="I3728" s="226"/>
      <c r="J3728" s="222"/>
      <c r="K3728" s="222"/>
      <c r="L3728" s="227"/>
      <c r="M3728" s="228"/>
      <c r="N3728" s="229"/>
      <c r="O3728" s="229"/>
      <c r="P3728" s="229"/>
      <c r="Q3728" s="229"/>
      <c r="R3728" s="229"/>
      <c r="S3728" s="229"/>
      <c r="T3728" s="230"/>
      <c r="AT3728" s="231" t="s">
        <v>283</v>
      </c>
      <c r="AU3728" s="231" t="s">
        <v>84</v>
      </c>
      <c r="AV3728" s="14" t="s">
        <v>84</v>
      </c>
      <c r="AW3728" s="14" t="s">
        <v>32</v>
      </c>
      <c r="AX3728" s="14" t="s">
        <v>76</v>
      </c>
      <c r="AY3728" s="231" t="s">
        <v>272</v>
      </c>
    </row>
    <row r="3729" spans="1:65" s="13" customFormat="1" ht="11.25">
      <c r="B3729" s="210"/>
      <c r="C3729" s="211"/>
      <c r="D3729" s="212" t="s">
        <v>283</v>
      </c>
      <c r="E3729" s="213" t="s">
        <v>1</v>
      </c>
      <c r="F3729" s="214" t="s">
        <v>3304</v>
      </c>
      <c r="G3729" s="211"/>
      <c r="H3729" s="213" t="s">
        <v>1</v>
      </c>
      <c r="I3729" s="215"/>
      <c r="J3729" s="211"/>
      <c r="K3729" s="211"/>
      <c r="L3729" s="216"/>
      <c r="M3729" s="217"/>
      <c r="N3729" s="218"/>
      <c r="O3729" s="218"/>
      <c r="P3729" s="218"/>
      <c r="Q3729" s="218"/>
      <c r="R3729" s="218"/>
      <c r="S3729" s="218"/>
      <c r="T3729" s="219"/>
      <c r="AT3729" s="220" t="s">
        <v>283</v>
      </c>
      <c r="AU3729" s="220" t="s">
        <v>84</v>
      </c>
      <c r="AV3729" s="13" t="s">
        <v>16</v>
      </c>
      <c r="AW3729" s="13" t="s">
        <v>32</v>
      </c>
      <c r="AX3729" s="13" t="s">
        <v>76</v>
      </c>
      <c r="AY3729" s="220" t="s">
        <v>272</v>
      </c>
    </row>
    <row r="3730" spans="1:65" s="14" customFormat="1" ht="11.25">
      <c r="B3730" s="221"/>
      <c r="C3730" s="222"/>
      <c r="D3730" s="212" t="s">
        <v>283</v>
      </c>
      <c r="E3730" s="223" t="s">
        <v>1</v>
      </c>
      <c r="F3730" s="224" t="s">
        <v>3305</v>
      </c>
      <c r="G3730" s="222"/>
      <c r="H3730" s="225">
        <v>428.85599999999999</v>
      </c>
      <c r="I3730" s="226"/>
      <c r="J3730" s="222"/>
      <c r="K3730" s="222"/>
      <c r="L3730" s="227"/>
      <c r="M3730" s="228"/>
      <c r="N3730" s="229"/>
      <c r="O3730" s="229"/>
      <c r="P3730" s="229"/>
      <c r="Q3730" s="229"/>
      <c r="R3730" s="229"/>
      <c r="S3730" s="229"/>
      <c r="T3730" s="230"/>
      <c r="AT3730" s="231" t="s">
        <v>283</v>
      </c>
      <c r="AU3730" s="231" t="s">
        <v>84</v>
      </c>
      <c r="AV3730" s="14" t="s">
        <v>84</v>
      </c>
      <c r="AW3730" s="14" t="s">
        <v>32</v>
      </c>
      <c r="AX3730" s="14" t="s">
        <v>76</v>
      </c>
      <c r="AY3730" s="231" t="s">
        <v>272</v>
      </c>
    </row>
    <row r="3731" spans="1:65" s="13" customFormat="1" ht="11.25">
      <c r="B3731" s="210"/>
      <c r="C3731" s="211"/>
      <c r="D3731" s="212" t="s">
        <v>283</v>
      </c>
      <c r="E3731" s="213" t="s">
        <v>1</v>
      </c>
      <c r="F3731" s="214" t="s">
        <v>839</v>
      </c>
      <c r="G3731" s="211"/>
      <c r="H3731" s="213" t="s">
        <v>1</v>
      </c>
      <c r="I3731" s="215"/>
      <c r="J3731" s="211"/>
      <c r="K3731" s="211"/>
      <c r="L3731" s="216"/>
      <c r="M3731" s="217"/>
      <c r="N3731" s="218"/>
      <c r="O3731" s="218"/>
      <c r="P3731" s="218"/>
      <c r="Q3731" s="218"/>
      <c r="R3731" s="218"/>
      <c r="S3731" s="218"/>
      <c r="T3731" s="219"/>
      <c r="AT3731" s="220" t="s">
        <v>283</v>
      </c>
      <c r="AU3731" s="220" t="s">
        <v>84</v>
      </c>
      <c r="AV3731" s="13" t="s">
        <v>16</v>
      </c>
      <c r="AW3731" s="13" t="s">
        <v>32</v>
      </c>
      <c r="AX3731" s="13" t="s">
        <v>76</v>
      </c>
      <c r="AY3731" s="220" t="s">
        <v>272</v>
      </c>
    </row>
    <row r="3732" spans="1:65" s="14" customFormat="1" ht="11.25">
      <c r="B3732" s="221"/>
      <c r="C3732" s="222"/>
      <c r="D3732" s="212" t="s">
        <v>283</v>
      </c>
      <c r="E3732" s="223" t="s">
        <v>1</v>
      </c>
      <c r="F3732" s="224" t="s">
        <v>3306</v>
      </c>
      <c r="G3732" s="222"/>
      <c r="H3732" s="225">
        <v>4.76</v>
      </c>
      <c r="I3732" s="226"/>
      <c r="J3732" s="222"/>
      <c r="K3732" s="222"/>
      <c r="L3732" s="227"/>
      <c r="M3732" s="228"/>
      <c r="N3732" s="229"/>
      <c r="O3732" s="229"/>
      <c r="P3732" s="229"/>
      <c r="Q3732" s="229"/>
      <c r="R3732" s="229"/>
      <c r="S3732" s="229"/>
      <c r="T3732" s="230"/>
      <c r="AT3732" s="231" t="s">
        <v>283</v>
      </c>
      <c r="AU3732" s="231" t="s">
        <v>84</v>
      </c>
      <c r="AV3732" s="14" t="s">
        <v>84</v>
      </c>
      <c r="AW3732" s="14" t="s">
        <v>32</v>
      </c>
      <c r="AX3732" s="14" t="s">
        <v>76</v>
      </c>
      <c r="AY3732" s="231" t="s">
        <v>272</v>
      </c>
    </row>
    <row r="3733" spans="1:65" s="13" customFormat="1" ht="11.25">
      <c r="B3733" s="210"/>
      <c r="C3733" s="211"/>
      <c r="D3733" s="212" t="s">
        <v>283</v>
      </c>
      <c r="E3733" s="213" t="s">
        <v>1</v>
      </c>
      <c r="F3733" s="214" t="s">
        <v>285</v>
      </c>
      <c r="G3733" s="211"/>
      <c r="H3733" s="213" t="s">
        <v>1</v>
      </c>
      <c r="I3733" s="215"/>
      <c r="J3733" s="211"/>
      <c r="K3733" s="211"/>
      <c r="L3733" s="216"/>
      <c r="M3733" s="217"/>
      <c r="N3733" s="218"/>
      <c r="O3733" s="218"/>
      <c r="P3733" s="218"/>
      <c r="Q3733" s="218"/>
      <c r="R3733" s="218"/>
      <c r="S3733" s="218"/>
      <c r="T3733" s="219"/>
      <c r="AT3733" s="220" t="s">
        <v>283</v>
      </c>
      <c r="AU3733" s="220" t="s">
        <v>84</v>
      </c>
      <c r="AV3733" s="13" t="s">
        <v>16</v>
      </c>
      <c r="AW3733" s="13" t="s">
        <v>32</v>
      </c>
      <c r="AX3733" s="13" t="s">
        <v>76</v>
      </c>
      <c r="AY3733" s="220" t="s">
        <v>272</v>
      </c>
    </row>
    <row r="3734" spans="1:65" s="13" customFormat="1" ht="11.25">
      <c r="B3734" s="210"/>
      <c r="C3734" s="211"/>
      <c r="D3734" s="212" t="s">
        <v>283</v>
      </c>
      <c r="E3734" s="213" t="s">
        <v>1</v>
      </c>
      <c r="F3734" s="214" t="s">
        <v>3343</v>
      </c>
      <c r="G3734" s="211"/>
      <c r="H3734" s="213" t="s">
        <v>1</v>
      </c>
      <c r="I3734" s="215"/>
      <c r="J3734" s="211"/>
      <c r="K3734" s="211"/>
      <c r="L3734" s="216"/>
      <c r="M3734" s="217"/>
      <c r="N3734" s="218"/>
      <c r="O3734" s="218"/>
      <c r="P3734" s="218"/>
      <c r="Q3734" s="218"/>
      <c r="R3734" s="218"/>
      <c r="S3734" s="218"/>
      <c r="T3734" s="219"/>
      <c r="AT3734" s="220" t="s">
        <v>283</v>
      </c>
      <c r="AU3734" s="220" t="s">
        <v>84</v>
      </c>
      <c r="AV3734" s="13" t="s">
        <v>16</v>
      </c>
      <c r="AW3734" s="13" t="s">
        <v>32</v>
      </c>
      <c r="AX3734" s="13" t="s">
        <v>76</v>
      </c>
      <c r="AY3734" s="220" t="s">
        <v>272</v>
      </c>
    </row>
    <row r="3735" spans="1:65" s="13" customFormat="1" ht="11.25">
      <c r="B3735" s="210"/>
      <c r="C3735" s="211"/>
      <c r="D3735" s="212" t="s">
        <v>283</v>
      </c>
      <c r="E3735" s="213" t="s">
        <v>1</v>
      </c>
      <c r="F3735" s="214" t="s">
        <v>3329</v>
      </c>
      <c r="G3735" s="211"/>
      <c r="H3735" s="213" t="s">
        <v>1</v>
      </c>
      <c r="I3735" s="215"/>
      <c r="J3735" s="211"/>
      <c r="K3735" s="211"/>
      <c r="L3735" s="216"/>
      <c r="M3735" s="217"/>
      <c r="N3735" s="218"/>
      <c r="O3735" s="218"/>
      <c r="P3735" s="218"/>
      <c r="Q3735" s="218"/>
      <c r="R3735" s="218"/>
      <c r="S3735" s="218"/>
      <c r="T3735" s="219"/>
      <c r="AT3735" s="220" t="s">
        <v>283</v>
      </c>
      <c r="AU3735" s="220" t="s">
        <v>84</v>
      </c>
      <c r="AV3735" s="13" t="s">
        <v>16</v>
      </c>
      <c r="AW3735" s="13" t="s">
        <v>32</v>
      </c>
      <c r="AX3735" s="13" t="s">
        <v>76</v>
      </c>
      <c r="AY3735" s="220" t="s">
        <v>272</v>
      </c>
    </row>
    <row r="3736" spans="1:65" s="14" customFormat="1" ht="11.25">
      <c r="B3736" s="221"/>
      <c r="C3736" s="222"/>
      <c r="D3736" s="212" t="s">
        <v>283</v>
      </c>
      <c r="E3736" s="223" t="s">
        <v>1</v>
      </c>
      <c r="F3736" s="224" t="s">
        <v>3330</v>
      </c>
      <c r="G3736" s="222"/>
      <c r="H3736" s="225">
        <v>23.082999999999998</v>
      </c>
      <c r="I3736" s="226"/>
      <c r="J3736" s="222"/>
      <c r="K3736" s="222"/>
      <c r="L3736" s="227"/>
      <c r="M3736" s="228"/>
      <c r="N3736" s="229"/>
      <c r="O3736" s="229"/>
      <c r="P3736" s="229"/>
      <c r="Q3736" s="229"/>
      <c r="R3736" s="229"/>
      <c r="S3736" s="229"/>
      <c r="T3736" s="230"/>
      <c r="AT3736" s="231" t="s">
        <v>283</v>
      </c>
      <c r="AU3736" s="231" t="s">
        <v>84</v>
      </c>
      <c r="AV3736" s="14" t="s">
        <v>84</v>
      </c>
      <c r="AW3736" s="14" t="s">
        <v>32</v>
      </c>
      <c r="AX3736" s="14" t="s">
        <v>76</v>
      </c>
      <c r="AY3736" s="231" t="s">
        <v>272</v>
      </c>
    </row>
    <row r="3737" spans="1:65" s="14" customFormat="1" ht="22.5">
      <c r="B3737" s="221"/>
      <c r="C3737" s="222"/>
      <c r="D3737" s="212" t="s">
        <v>283</v>
      </c>
      <c r="E3737" s="223" t="s">
        <v>1</v>
      </c>
      <c r="F3737" s="224" t="s">
        <v>3331</v>
      </c>
      <c r="G3737" s="222"/>
      <c r="H3737" s="225">
        <v>103.682</v>
      </c>
      <c r="I3737" s="226"/>
      <c r="J3737" s="222"/>
      <c r="K3737" s="222"/>
      <c r="L3737" s="227"/>
      <c r="M3737" s="228"/>
      <c r="N3737" s="229"/>
      <c r="O3737" s="229"/>
      <c r="P3737" s="229"/>
      <c r="Q3737" s="229"/>
      <c r="R3737" s="229"/>
      <c r="S3737" s="229"/>
      <c r="T3737" s="230"/>
      <c r="AT3737" s="231" t="s">
        <v>283</v>
      </c>
      <c r="AU3737" s="231" t="s">
        <v>84</v>
      </c>
      <c r="AV3737" s="14" t="s">
        <v>84</v>
      </c>
      <c r="AW3737" s="14" t="s">
        <v>32</v>
      </c>
      <c r="AX3737" s="14" t="s">
        <v>76</v>
      </c>
      <c r="AY3737" s="231" t="s">
        <v>272</v>
      </c>
    </row>
    <row r="3738" spans="1:65" s="14" customFormat="1" ht="11.25">
      <c r="B3738" s="221"/>
      <c r="C3738" s="222"/>
      <c r="D3738" s="212" t="s">
        <v>283</v>
      </c>
      <c r="E3738" s="223" t="s">
        <v>1</v>
      </c>
      <c r="F3738" s="224" t="s">
        <v>3332</v>
      </c>
      <c r="G3738" s="222"/>
      <c r="H3738" s="225">
        <v>10.949</v>
      </c>
      <c r="I3738" s="226"/>
      <c r="J3738" s="222"/>
      <c r="K3738" s="222"/>
      <c r="L3738" s="227"/>
      <c r="M3738" s="228"/>
      <c r="N3738" s="229"/>
      <c r="O3738" s="229"/>
      <c r="P3738" s="229"/>
      <c r="Q3738" s="229"/>
      <c r="R3738" s="229"/>
      <c r="S3738" s="229"/>
      <c r="T3738" s="230"/>
      <c r="AT3738" s="231" t="s">
        <v>283</v>
      </c>
      <c r="AU3738" s="231" t="s">
        <v>84</v>
      </c>
      <c r="AV3738" s="14" t="s">
        <v>84</v>
      </c>
      <c r="AW3738" s="14" t="s">
        <v>32</v>
      </c>
      <c r="AX3738" s="14" t="s">
        <v>76</v>
      </c>
      <c r="AY3738" s="231" t="s">
        <v>272</v>
      </c>
    </row>
    <row r="3739" spans="1:65" s="14" customFormat="1" ht="11.25">
      <c r="B3739" s="221"/>
      <c r="C3739" s="222"/>
      <c r="D3739" s="212" t="s">
        <v>283</v>
      </c>
      <c r="E3739" s="223" t="s">
        <v>1</v>
      </c>
      <c r="F3739" s="224" t="s">
        <v>3333</v>
      </c>
      <c r="G3739" s="222"/>
      <c r="H3739" s="225">
        <v>13.311</v>
      </c>
      <c r="I3739" s="226"/>
      <c r="J3739" s="222"/>
      <c r="K3739" s="222"/>
      <c r="L3739" s="227"/>
      <c r="M3739" s="228"/>
      <c r="N3739" s="229"/>
      <c r="O3739" s="229"/>
      <c r="P3739" s="229"/>
      <c r="Q3739" s="229"/>
      <c r="R3739" s="229"/>
      <c r="S3739" s="229"/>
      <c r="T3739" s="230"/>
      <c r="AT3739" s="231" t="s">
        <v>283</v>
      </c>
      <c r="AU3739" s="231" t="s">
        <v>84</v>
      </c>
      <c r="AV3739" s="14" t="s">
        <v>84</v>
      </c>
      <c r="AW3739" s="14" t="s">
        <v>32</v>
      </c>
      <c r="AX3739" s="14" t="s">
        <v>76</v>
      </c>
      <c r="AY3739" s="231" t="s">
        <v>272</v>
      </c>
    </row>
    <row r="3740" spans="1:65" s="14" customFormat="1" ht="11.25">
      <c r="B3740" s="221"/>
      <c r="C3740" s="222"/>
      <c r="D3740" s="212" t="s">
        <v>283</v>
      </c>
      <c r="E3740" s="222"/>
      <c r="F3740" s="224" t="s">
        <v>3344</v>
      </c>
      <c r="G3740" s="222"/>
      <c r="H3740" s="225">
        <v>831.68100000000004</v>
      </c>
      <c r="I3740" s="226"/>
      <c r="J3740" s="222"/>
      <c r="K3740" s="222"/>
      <c r="L3740" s="227"/>
      <c r="M3740" s="228"/>
      <c r="N3740" s="229"/>
      <c r="O3740" s="229"/>
      <c r="P3740" s="229"/>
      <c r="Q3740" s="229"/>
      <c r="R3740" s="229"/>
      <c r="S3740" s="229"/>
      <c r="T3740" s="230"/>
      <c r="AT3740" s="231" t="s">
        <v>283</v>
      </c>
      <c r="AU3740" s="231" t="s">
        <v>84</v>
      </c>
      <c r="AV3740" s="14" t="s">
        <v>84</v>
      </c>
      <c r="AW3740" s="14" t="s">
        <v>4</v>
      </c>
      <c r="AX3740" s="14" t="s">
        <v>16</v>
      </c>
      <c r="AY3740" s="231" t="s">
        <v>272</v>
      </c>
    </row>
    <row r="3741" spans="1:65" s="2" customFormat="1" ht="49.15" customHeight="1">
      <c r="A3741" s="34"/>
      <c r="B3741" s="35"/>
      <c r="C3741" s="232" t="s">
        <v>3345</v>
      </c>
      <c r="D3741" s="232" t="s">
        <v>394</v>
      </c>
      <c r="E3741" s="233" t="s">
        <v>3346</v>
      </c>
      <c r="F3741" s="234" t="s">
        <v>3347</v>
      </c>
      <c r="G3741" s="235" t="s">
        <v>156</v>
      </c>
      <c r="H3741" s="236">
        <v>572.17600000000004</v>
      </c>
      <c r="I3741" s="237"/>
      <c r="J3741" s="238">
        <f>ROUND(I3741*H3741,2)</f>
        <v>0</v>
      </c>
      <c r="K3741" s="234" t="s">
        <v>1</v>
      </c>
      <c r="L3741" s="239"/>
      <c r="M3741" s="240" t="s">
        <v>1</v>
      </c>
      <c r="N3741" s="241" t="s">
        <v>41</v>
      </c>
      <c r="O3741" s="71"/>
      <c r="P3741" s="201">
        <f>O3741*H3741</f>
        <v>0</v>
      </c>
      <c r="Q3741" s="201">
        <v>6.1000000000000004E-3</v>
      </c>
      <c r="R3741" s="201">
        <f>Q3741*H3741</f>
        <v>3.4902736000000005</v>
      </c>
      <c r="S3741" s="201">
        <v>0</v>
      </c>
      <c r="T3741" s="202">
        <f>S3741*H3741</f>
        <v>0</v>
      </c>
      <c r="U3741" s="34"/>
      <c r="V3741" s="34"/>
      <c r="W3741" s="34"/>
      <c r="X3741" s="34"/>
      <c r="Y3741" s="34"/>
      <c r="Z3741" s="34"/>
      <c r="AA3741" s="34"/>
      <c r="AB3741" s="34"/>
      <c r="AC3741" s="34"/>
      <c r="AD3741" s="34"/>
      <c r="AE3741" s="34"/>
      <c r="AR3741" s="203" t="s">
        <v>483</v>
      </c>
      <c r="AT3741" s="203" t="s">
        <v>394</v>
      </c>
      <c r="AU3741" s="203" t="s">
        <v>84</v>
      </c>
      <c r="AY3741" s="17" t="s">
        <v>272</v>
      </c>
      <c r="BE3741" s="204">
        <f>IF(N3741="základní",J3741,0)</f>
        <v>0</v>
      </c>
      <c r="BF3741" s="204">
        <f>IF(N3741="snížená",J3741,0)</f>
        <v>0</v>
      </c>
      <c r="BG3741" s="204">
        <f>IF(N3741="zákl. přenesená",J3741,0)</f>
        <v>0</v>
      </c>
      <c r="BH3741" s="204">
        <f>IF(N3741="sníž. přenesená",J3741,0)</f>
        <v>0</v>
      </c>
      <c r="BI3741" s="204">
        <f>IF(N3741="nulová",J3741,0)</f>
        <v>0</v>
      </c>
      <c r="BJ3741" s="17" t="s">
        <v>16</v>
      </c>
      <c r="BK3741" s="204">
        <f>ROUND(I3741*H3741,2)</f>
        <v>0</v>
      </c>
      <c r="BL3741" s="17" t="s">
        <v>358</v>
      </c>
      <c r="BM3741" s="203" t="s">
        <v>3348</v>
      </c>
    </row>
    <row r="3742" spans="1:65" s="13" customFormat="1" ht="22.5">
      <c r="B3742" s="210"/>
      <c r="C3742" s="211"/>
      <c r="D3742" s="212" t="s">
        <v>283</v>
      </c>
      <c r="E3742" s="213" t="s">
        <v>1</v>
      </c>
      <c r="F3742" s="214" t="s">
        <v>3292</v>
      </c>
      <c r="G3742" s="211"/>
      <c r="H3742" s="213" t="s">
        <v>1</v>
      </c>
      <c r="I3742" s="215"/>
      <c r="J3742" s="211"/>
      <c r="K3742" s="211"/>
      <c r="L3742" s="216"/>
      <c r="M3742" s="217"/>
      <c r="N3742" s="218"/>
      <c r="O3742" s="218"/>
      <c r="P3742" s="218"/>
      <c r="Q3742" s="218"/>
      <c r="R3742" s="218"/>
      <c r="S3742" s="218"/>
      <c r="T3742" s="219"/>
      <c r="AT3742" s="220" t="s">
        <v>283</v>
      </c>
      <c r="AU3742" s="220" t="s">
        <v>84</v>
      </c>
      <c r="AV3742" s="13" t="s">
        <v>16</v>
      </c>
      <c r="AW3742" s="13" t="s">
        <v>32</v>
      </c>
      <c r="AX3742" s="13" t="s">
        <v>76</v>
      </c>
      <c r="AY3742" s="220" t="s">
        <v>272</v>
      </c>
    </row>
    <row r="3743" spans="1:65" s="13" customFormat="1" ht="11.25">
      <c r="B3743" s="210"/>
      <c r="C3743" s="211"/>
      <c r="D3743" s="212" t="s">
        <v>283</v>
      </c>
      <c r="E3743" s="213" t="s">
        <v>1</v>
      </c>
      <c r="F3743" s="214" t="s">
        <v>285</v>
      </c>
      <c r="G3743" s="211"/>
      <c r="H3743" s="213" t="s">
        <v>1</v>
      </c>
      <c r="I3743" s="215"/>
      <c r="J3743" s="211"/>
      <c r="K3743" s="211"/>
      <c r="L3743" s="216"/>
      <c r="M3743" s="217"/>
      <c r="N3743" s="218"/>
      <c r="O3743" s="218"/>
      <c r="P3743" s="218"/>
      <c r="Q3743" s="218"/>
      <c r="R3743" s="218"/>
      <c r="S3743" s="218"/>
      <c r="T3743" s="219"/>
      <c r="AT3743" s="220" t="s">
        <v>283</v>
      </c>
      <c r="AU3743" s="220" t="s">
        <v>84</v>
      </c>
      <c r="AV3743" s="13" t="s">
        <v>16</v>
      </c>
      <c r="AW3743" s="13" t="s">
        <v>32</v>
      </c>
      <c r="AX3743" s="13" t="s">
        <v>76</v>
      </c>
      <c r="AY3743" s="220" t="s">
        <v>272</v>
      </c>
    </row>
    <row r="3744" spans="1:65" s="13" customFormat="1" ht="11.25">
      <c r="B3744" s="210"/>
      <c r="C3744" s="211"/>
      <c r="D3744" s="212" t="s">
        <v>283</v>
      </c>
      <c r="E3744" s="213" t="s">
        <v>1</v>
      </c>
      <c r="F3744" s="214" t="s">
        <v>3316</v>
      </c>
      <c r="G3744" s="211"/>
      <c r="H3744" s="213" t="s">
        <v>1</v>
      </c>
      <c r="I3744" s="215"/>
      <c r="J3744" s="211"/>
      <c r="K3744" s="211"/>
      <c r="L3744" s="216"/>
      <c r="M3744" s="217"/>
      <c r="N3744" s="218"/>
      <c r="O3744" s="218"/>
      <c r="P3744" s="218"/>
      <c r="Q3744" s="218"/>
      <c r="R3744" s="218"/>
      <c r="S3744" s="218"/>
      <c r="T3744" s="219"/>
      <c r="AT3744" s="220" t="s">
        <v>283</v>
      </c>
      <c r="AU3744" s="220" t="s">
        <v>84</v>
      </c>
      <c r="AV3744" s="13" t="s">
        <v>16</v>
      </c>
      <c r="AW3744" s="13" t="s">
        <v>32</v>
      </c>
      <c r="AX3744" s="13" t="s">
        <v>76</v>
      </c>
      <c r="AY3744" s="220" t="s">
        <v>272</v>
      </c>
    </row>
    <row r="3745" spans="1:65" s="13" customFormat="1" ht="11.25">
      <c r="B3745" s="210"/>
      <c r="C3745" s="211"/>
      <c r="D3745" s="212" t="s">
        <v>283</v>
      </c>
      <c r="E3745" s="213" t="s">
        <v>1</v>
      </c>
      <c r="F3745" s="214" t="s">
        <v>3302</v>
      </c>
      <c r="G3745" s="211"/>
      <c r="H3745" s="213" t="s">
        <v>1</v>
      </c>
      <c r="I3745" s="215"/>
      <c r="J3745" s="211"/>
      <c r="K3745" s="211"/>
      <c r="L3745" s="216"/>
      <c r="M3745" s="217"/>
      <c r="N3745" s="218"/>
      <c r="O3745" s="218"/>
      <c r="P3745" s="218"/>
      <c r="Q3745" s="218"/>
      <c r="R3745" s="218"/>
      <c r="S3745" s="218"/>
      <c r="T3745" s="219"/>
      <c r="AT3745" s="220" t="s">
        <v>283</v>
      </c>
      <c r="AU3745" s="220" t="s">
        <v>84</v>
      </c>
      <c r="AV3745" s="13" t="s">
        <v>16</v>
      </c>
      <c r="AW3745" s="13" t="s">
        <v>32</v>
      </c>
      <c r="AX3745" s="13" t="s">
        <v>76</v>
      </c>
      <c r="AY3745" s="220" t="s">
        <v>272</v>
      </c>
    </row>
    <row r="3746" spans="1:65" s="14" customFormat="1" ht="11.25">
      <c r="B3746" s="221"/>
      <c r="C3746" s="222"/>
      <c r="D3746" s="212" t="s">
        <v>283</v>
      </c>
      <c r="E3746" s="223" t="s">
        <v>1</v>
      </c>
      <c r="F3746" s="224" t="s">
        <v>3303</v>
      </c>
      <c r="G3746" s="222"/>
      <c r="H3746" s="225">
        <v>138.56</v>
      </c>
      <c r="I3746" s="226"/>
      <c r="J3746" s="222"/>
      <c r="K3746" s="222"/>
      <c r="L3746" s="227"/>
      <c r="M3746" s="228"/>
      <c r="N3746" s="229"/>
      <c r="O3746" s="229"/>
      <c r="P3746" s="229"/>
      <c r="Q3746" s="229"/>
      <c r="R3746" s="229"/>
      <c r="S3746" s="229"/>
      <c r="T3746" s="230"/>
      <c r="AT3746" s="231" t="s">
        <v>283</v>
      </c>
      <c r="AU3746" s="231" t="s">
        <v>84</v>
      </c>
      <c r="AV3746" s="14" t="s">
        <v>84</v>
      </c>
      <c r="AW3746" s="14" t="s">
        <v>32</v>
      </c>
      <c r="AX3746" s="14" t="s">
        <v>76</v>
      </c>
      <c r="AY3746" s="231" t="s">
        <v>272</v>
      </c>
    </row>
    <row r="3747" spans="1:65" s="13" customFormat="1" ht="11.25">
      <c r="B3747" s="210"/>
      <c r="C3747" s="211"/>
      <c r="D3747" s="212" t="s">
        <v>283</v>
      </c>
      <c r="E3747" s="213" t="s">
        <v>1</v>
      </c>
      <c r="F3747" s="214" t="s">
        <v>3304</v>
      </c>
      <c r="G3747" s="211"/>
      <c r="H3747" s="213" t="s">
        <v>1</v>
      </c>
      <c r="I3747" s="215"/>
      <c r="J3747" s="211"/>
      <c r="K3747" s="211"/>
      <c r="L3747" s="216"/>
      <c r="M3747" s="217"/>
      <c r="N3747" s="218"/>
      <c r="O3747" s="218"/>
      <c r="P3747" s="218"/>
      <c r="Q3747" s="218"/>
      <c r="R3747" s="218"/>
      <c r="S3747" s="218"/>
      <c r="T3747" s="219"/>
      <c r="AT3747" s="220" t="s">
        <v>283</v>
      </c>
      <c r="AU3747" s="220" t="s">
        <v>84</v>
      </c>
      <c r="AV3747" s="13" t="s">
        <v>16</v>
      </c>
      <c r="AW3747" s="13" t="s">
        <v>32</v>
      </c>
      <c r="AX3747" s="13" t="s">
        <v>76</v>
      </c>
      <c r="AY3747" s="220" t="s">
        <v>272</v>
      </c>
    </row>
    <row r="3748" spans="1:65" s="14" customFormat="1" ht="11.25">
      <c r="B3748" s="221"/>
      <c r="C3748" s="222"/>
      <c r="D3748" s="212" t="s">
        <v>283</v>
      </c>
      <c r="E3748" s="223" t="s">
        <v>1</v>
      </c>
      <c r="F3748" s="224" t="s">
        <v>3305</v>
      </c>
      <c r="G3748" s="222"/>
      <c r="H3748" s="225">
        <v>428.85599999999999</v>
      </c>
      <c r="I3748" s="226"/>
      <c r="J3748" s="222"/>
      <c r="K3748" s="222"/>
      <c r="L3748" s="227"/>
      <c r="M3748" s="228"/>
      <c r="N3748" s="229"/>
      <c r="O3748" s="229"/>
      <c r="P3748" s="229"/>
      <c r="Q3748" s="229"/>
      <c r="R3748" s="229"/>
      <c r="S3748" s="229"/>
      <c r="T3748" s="230"/>
      <c r="AT3748" s="231" t="s">
        <v>283</v>
      </c>
      <c r="AU3748" s="231" t="s">
        <v>84</v>
      </c>
      <c r="AV3748" s="14" t="s">
        <v>84</v>
      </c>
      <c r="AW3748" s="14" t="s">
        <v>32</v>
      </c>
      <c r="AX3748" s="14" t="s">
        <v>76</v>
      </c>
      <c r="AY3748" s="231" t="s">
        <v>272</v>
      </c>
    </row>
    <row r="3749" spans="1:65" s="13" customFormat="1" ht="11.25">
      <c r="B3749" s="210"/>
      <c r="C3749" s="211"/>
      <c r="D3749" s="212" t="s">
        <v>283</v>
      </c>
      <c r="E3749" s="213" t="s">
        <v>1</v>
      </c>
      <c r="F3749" s="214" t="s">
        <v>839</v>
      </c>
      <c r="G3749" s="211"/>
      <c r="H3749" s="213" t="s">
        <v>1</v>
      </c>
      <c r="I3749" s="215"/>
      <c r="J3749" s="211"/>
      <c r="K3749" s="211"/>
      <c r="L3749" s="216"/>
      <c r="M3749" s="217"/>
      <c r="N3749" s="218"/>
      <c r="O3749" s="218"/>
      <c r="P3749" s="218"/>
      <c r="Q3749" s="218"/>
      <c r="R3749" s="218"/>
      <c r="S3749" s="218"/>
      <c r="T3749" s="219"/>
      <c r="AT3749" s="220" t="s">
        <v>283</v>
      </c>
      <c r="AU3749" s="220" t="s">
        <v>84</v>
      </c>
      <c r="AV3749" s="13" t="s">
        <v>16</v>
      </c>
      <c r="AW3749" s="13" t="s">
        <v>32</v>
      </c>
      <c r="AX3749" s="13" t="s">
        <v>76</v>
      </c>
      <c r="AY3749" s="220" t="s">
        <v>272</v>
      </c>
    </row>
    <row r="3750" spans="1:65" s="14" customFormat="1" ht="11.25">
      <c r="B3750" s="221"/>
      <c r="C3750" s="222"/>
      <c r="D3750" s="212" t="s">
        <v>283</v>
      </c>
      <c r="E3750" s="223" t="s">
        <v>1</v>
      </c>
      <c r="F3750" s="224" t="s">
        <v>3306</v>
      </c>
      <c r="G3750" s="222"/>
      <c r="H3750" s="225">
        <v>4.76</v>
      </c>
      <c r="I3750" s="226"/>
      <c r="J3750" s="222"/>
      <c r="K3750" s="222"/>
      <c r="L3750" s="227"/>
      <c r="M3750" s="228"/>
      <c r="N3750" s="229"/>
      <c r="O3750" s="229"/>
      <c r="P3750" s="229"/>
      <c r="Q3750" s="229"/>
      <c r="R3750" s="229"/>
      <c r="S3750" s="229"/>
      <c r="T3750" s="230"/>
      <c r="AT3750" s="231" t="s">
        <v>283</v>
      </c>
      <c r="AU3750" s="231" t="s">
        <v>84</v>
      </c>
      <c r="AV3750" s="14" t="s">
        <v>84</v>
      </c>
      <c r="AW3750" s="14" t="s">
        <v>32</v>
      </c>
      <c r="AX3750" s="14" t="s">
        <v>76</v>
      </c>
      <c r="AY3750" s="231" t="s">
        <v>272</v>
      </c>
    </row>
    <row r="3751" spans="1:65" s="2" customFormat="1" ht="44.25" customHeight="1">
      <c r="A3751" s="34"/>
      <c r="B3751" s="35"/>
      <c r="C3751" s="232" t="s">
        <v>3349</v>
      </c>
      <c r="D3751" s="232" t="s">
        <v>394</v>
      </c>
      <c r="E3751" s="233" t="s">
        <v>3350</v>
      </c>
      <c r="F3751" s="234" t="s">
        <v>3351</v>
      </c>
      <c r="G3751" s="235" t="s">
        <v>156</v>
      </c>
      <c r="H3751" s="236">
        <v>433.61599999999999</v>
      </c>
      <c r="I3751" s="237"/>
      <c r="J3751" s="238">
        <f>ROUND(I3751*H3751,2)</f>
        <v>0</v>
      </c>
      <c r="K3751" s="234" t="s">
        <v>1</v>
      </c>
      <c r="L3751" s="239"/>
      <c r="M3751" s="240" t="s">
        <v>1</v>
      </c>
      <c r="N3751" s="241" t="s">
        <v>41</v>
      </c>
      <c r="O3751" s="71"/>
      <c r="P3751" s="201">
        <f>O3751*H3751</f>
        <v>0</v>
      </c>
      <c r="Q3751" s="201">
        <v>6.1000000000000004E-3</v>
      </c>
      <c r="R3751" s="201">
        <f>Q3751*H3751</f>
        <v>2.6450575999999999</v>
      </c>
      <c r="S3751" s="201">
        <v>0</v>
      </c>
      <c r="T3751" s="202">
        <f>S3751*H3751</f>
        <v>0</v>
      </c>
      <c r="U3751" s="34"/>
      <c r="V3751" s="34"/>
      <c r="W3751" s="34"/>
      <c r="X3751" s="34"/>
      <c r="Y3751" s="34"/>
      <c r="Z3751" s="34"/>
      <c r="AA3751" s="34"/>
      <c r="AB3751" s="34"/>
      <c r="AC3751" s="34"/>
      <c r="AD3751" s="34"/>
      <c r="AE3751" s="34"/>
      <c r="AR3751" s="203" t="s">
        <v>483</v>
      </c>
      <c r="AT3751" s="203" t="s">
        <v>394</v>
      </c>
      <c r="AU3751" s="203" t="s">
        <v>84</v>
      </c>
      <c r="AY3751" s="17" t="s">
        <v>272</v>
      </c>
      <c r="BE3751" s="204">
        <f>IF(N3751="základní",J3751,0)</f>
        <v>0</v>
      </c>
      <c r="BF3751" s="204">
        <f>IF(N3751="snížená",J3751,0)</f>
        <v>0</v>
      </c>
      <c r="BG3751" s="204">
        <f>IF(N3751="zákl. přenesená",J3751,0)</f>
        <v>0</v>
      </c>
      <c r="BH3751" s="204">
        <f>IF(N3751="sníž. přenesená",J3751,0)</f>
        <v>0</v>
      </c>
      <c r="BI3751" s="204">
        <f>IF(N3751="nulová",J3751,0)</f>
        <v>0</v>
      </c>
      <c r="BJ3751" s="17" t="s">
        <v>16</v>
      </c>
      <c r="BK3751" s="204">
        <f>ROUND(I3751*H3751,2)</f>
        <v>0</v>
      </c>
      <c r="BL3751" s="17" t="s">
        <v>358</v>
      </c>
      <c r="BM3751" s="203" t="s">
        <v>3352</v>
      </c>
    </row>
    <row r="3752" spans="1:65" s="13" customFormat="1" ht="22.5">
      <c r="B3752" s="210"/>
      <c r="C3752" s="211"/>
      <c r="D3752" s="212" t="s">
        <v>283</v>
      </c>
      <c r="E3752" s="213" t="s">
        <v>1</v>
      </c>
      <c r="F3752" s="214" t="s">
        <v>3292</v>
      </c>
      <c r="G3752" s="211"/>
      <c r="H3752" s="213" t="s">
        <v>1</v>
      </c>
      <c r="I3752" s="215"/>
      <c r="J3752" s="211"/>
      <c r="K3752" s="211"/>
      <c r="L3752" s="216"/>
      <c r="M3752" s="217"/>
      <c r="N3752" s="218"/>
      <c r="O3752" s="218"/>
      <c r="P3752" s="218"/>
      <c r="Q3752" s="218"/>
      <c r="R3752" s="218"/>
      <c r="S3752" s="218"/>
      <c r="T3752" s="219"/>
      <c r="AT3752" s="220" t="s">
        <v>283</v>
      </c>
      <c r="AU3752" s="220" t="s">
        <v>84</v>
      </c>
      <c r="AV3752" s="13" t="s">
        <v>16</v>
      </c>
      <c r="AW3752" s="13" t="s">
        <v>32</v>
      </c>
      <c r="AX3752" s="13" t="s">
        <v>76</v>
      </c>
      <c r="AY3752" s="220" t="s">
        <v>272</v>
      </c>
    </row>
    <row r="3753" spans="1:65" s="13" customFormat="1" ht="11.25">
      <c r="B3753" s="210"/>
      <c r="C3753" s="211"/>
      <c r="D3753" s="212" t="s">
        <v>283</v>
      </c>
      <c r="E3753" s="213" t="s">
        <v>1</v>
      </c>
      <c r="F3753" s="214" t="s">
        <v>285</v>
      </c>
      <c r="G3753" s="211"/>
      <c r="H3753" s="213" t="s">
        <v>1</v>
      </c>
      <c r="I3753" s="215"/>
      <c r="J3753" s="211"/>
      <c r="K3753" s="211"/>
      <c r="L3753" s="216"/>
      <c r="M3753" s="217"/>
      <c r="N3753" s="218"/>
      <c r="O3753" s="218"/>
      <c r="P3753" s="218"/>
      <c r="Q3753" s="218"/>
      <c r="R3753" s="218"/>
      <c r="S3753" s="218"/>
      <c r="T3753" s="219"/>
      <c r="AT3753" s="220" t="s">
        <v>283</v>
      </c>
      <c r="AU3753" s="220" t="s">
        <v>84</v>
      </c>
      <c r="AV3753" s="13" t="s">
        <v>16</v>
      </c>
      <c r="AW3753" s="13" t="s">
        <v>32</v>
      </c>
      <c r="AX3753" s="13" t="s">
        <v>76</v>
      </c>
      <c r="AY3753" s="220" t="s">
        <v>272</v>
      </c>
    </row>
    <row r="3754" spans="1:65" s="13" customFormat="1" ht="11.25">
      <c r="B3754" s="210"/>
      <c r="C3754" s="211"/>
      <c r="D3754" s="212" t="s">
        <v>283</v>
      </c>
      <c r="E3754" s="213" t="s">
        <v>1</v>
      </c>
      <c r="F3754" s="214" t="s">
        <v>3278</v>
      </c>
      <c r="G3754" s="211"/>
      <c r="H3754" s="213" t="s">
        <v>1</v>
      </c>
      <c r="I3754" s="215"/>
      <c r="J3754" s="211"/>
      <c r="K3754" s="211"/>
      <c r="L3754" s="216"/>
      <c r="M3754" s="217"/>
      <c r="N3754" s="218"/>
      <c r="O3754" s="218"/>
      <c r="P3754" s="218"/>
      <c r="Q3754" s="218"/>
      <c r="R3754" s="218"/>
      <c r="S3754" s="218"/>
      <c r="T3754" s="219"/>
      <c r="AT3754" s="220" t="s">
        <v>283</v>
      </c>
      <c r="AU3754" s="220" t="s">
        <v>84</v>
      </c>
      <c r="AV3754" s="13" t="s">
        <v>16</v>
      </c>
      <c r="AW3754" s="13" t="s">
        <v>32</v>
      </c>
      <c r="AX3754" s="13" t="s">
        <v>76</v>
      </c>
      <c r="AY3754" s="220" t="s">
        <v>272</v>
      </c>
    </row>
    <row r="3755" spans="1:65" s="13" customFormat="1" ht="11.25">
      <c r="B3755" s="210"/>
      <c r="C3755" s="211"/>
      <c r="D3755" s="212" t="s">
        <v>283</v>
      </c>
      <c r="E3755" s="213" t="s">
        <v>1</v>
      </c>
      <c r="F3755" s="214" t="s">
        <v>285</v>
      </c>
      <c r="G3755" s="211"/>
      <c r="H3755" s="213" t="s">
        <v>1</v>
      </c>
      <c r="I3755" s="215"/>
      <c r="J3755" s="211"/>
      <c r="K3755" s="211"/>
      <c r="L3755" s="216"/>
      <c r="M3755" s="217"/>
      <c r="N3755" s="218"/>
      <c r="O3755" s="218"/>
      <c r="P3755" s="218"/>
      <c r="Q3755" s="218"/>
      <c r="R3755" s="218"/>
      <c r="S3755" s="218"/>
      <c r="T3755" s="219"/>
      <c r="AT3755" s="220" t="s">
        <v>283</v>
      </c>
      <c r="AU3755" s="220" t="s">
        <v>84</v>
      </c>
      <c r="AV3755" s="13" t="s">
        <v>16</v>
      </c>
      <c r="AW3755" s="13" t="s">
        <v>32</v>
      </c>
      <c r="AX3755" s="13" t="s">
        <v>76</v>
      </c>
      <c r="AY3755" s="220" t="s">
        <v>272</v>
      </c>
    </row>
    <row r="3756" spans="1:65" s="13" customFormat="1" ht="11.25">
      <c r="B3756" s="210"/>
      <c r="C3756" s="211"/>
      <c r="D3756" s="212" t="s">
        <v>283</v>
      </c>
      <c r="E3756" s="213" t="s">
        <v>1</v>
      </c>
      <c r="F3756" s="214" t="s">
        <v>3338</v>
      </c>
      <c r="G3756" s="211"/>
      <c r="H3756" s="213" t="s">
        <v>1</v>
      </c>
      <c r="I3756" s="215"/>
      <c r="J3756" s="211"/>
      <c r="K3756" s="211"/>
      <c r="L3756" s="216"/>
      <c r="M3756" s="217"/>
      <c r="N3756" s="218"/>
      <c r="O3756" s="218"/>
      <c r="P3756" s="218"/>
      <c r="Q3756" s="218"/>
      <c r="R3756" s="218"/>
      <c r="S3756" s="218"/>
      <c r="T3756" s="219"/>
      <c r="AT3756" s="220" t="s">
        <v>283</v>
      </c>
      <c r="AU3756" s="220" t="s">
        <v>84</v>
      </c>
      <c r="AV3756" s="13" t="s">
        <v>16</v>
      </c>
      <c r="AW3756" s="13" t="s">
        <v>32</v>
      </c>
      <c r="AX3756" s="13" t="s">
        <v>76</v>
      </c>
      <c r="AY3756" s="220" t="s">
        <v>272</v>
      </c>
    </row>
    <row r="3757" spans="1:65" s="13" customFormat="1" ht="11.25">
      <c r="B3757" s="210"/>
      <c r="C3757" s="211"/>
      <c r="D3757" s="212" t="s">
        <v>283</v>
      </c>
      <c r="E3757" s="213" t="s">
        <v>1</v>
      </c>
      <c r="F3757" s="214" t="s">
        <v>3304</v>
      </c>
      <c r="G3757" s="211"/>
      <c r="H3757" s="213" t="s">
        <v>1</v>
      </c>
      <c r="I3757" s="215"/>
      <c r="J3757" s="211"/>
      <c r="K3757" s="211"/>
      <c r="L3757" s="216"/>
      <c r="M3757" s="217"/>
      <c r="N3757" s="218"/>
      <c r="O3757" s="218"/>
      <c r="P3757" s="218"/>
      <c r="Q3757" s="218"/>
      <c r="R3757" s="218"/>
      <c r="S3757" s="218"/>
      <c r="T3757" s="219"/>
      <c r="AT3757" s="220" t="s">
        <v>283</v>
      </c>
      <c r="AU3757" s="220" t="s">
        <v>84</v>
      </c>
      <c r="AV3757" s="13" t="s">
        <v>16</v>
      </c>
      <c r="AW3757" s="13" t="s">
        <v>32</v>
      </c>
      <c r="AX3757" s="13" t="s">
        <v>76</v>
      </c>
      <c r="AY3757" s="220" t="s">
        <v>272</v>
      </c>
    </row>
    <row r="3758" spans="1:65" s="14" customFormat="1" ht="11.25">
      <c r="B3758" s="221"/>
      <c r="C3758" s="222"/>
      <c r="D3758" s="212" t="s">
        <v>283</v>
      </c>
      <c r="E3758" s="223" t="s">
        <v>1</v>
      </c>
      <c r="F3758" s="224" t="s">
        <v>3305</v>
      </c>
      <c r="G3758" s="222"/>
      <c r="H3758" s="225">
        <v>428.85599999999999</v>
      </c>
      <c r="I3758" s="226"/>
      <c r="J3758" s="222"/>
      <c r="K3758" s="222"/>
      <c r="L3758" s="227"/>
      <c r="M3758" s="228"/>
      <c r="N3758" s="229"/>
      <c r="O3758" s="229"/>
      <c r="P3758" s="229"/>
      <c r="Q3758" s="229"/>
      <c r="R3758" s="229"/>
      <c r="S3758" s="229"/>
      <c r="T3758" s="230"/>
      <c r="AT3758" s="231" t="s">
        <v>283</v>
      </c>
      <c r="AU3758" s="231" t="s">
        <v>84</v>
      </c>
      <c r="AV3758" s="14" t="s">
        <v>84</v>
      </c>
      <c r="AW3758" s="14" t="s">
        <v>32</v>
      </c>
      <c r="AX3758" s="14" t="s">
        <v>76</v>
      </c>
      <c r="AY3758" s="231" t="s">
        <v>272</v>
      </c>
    </row>
    <row r="3759" spans="1:65" s="13" customFormat="1" ht="11.25">
      <c r="B3759" s="210"/>
      <c r="C3759" s="211"/>
      <c r="D3759" s="212" t="s">
        <v>283</v>
      </c>
      <c r="E3759" s="213" t="s">
        <v>1</v>
      </c>
      <c r="F3759" s="214" t="s">
        <v>839</v>
      </c>
      <c r="G3759" s="211"/>
      <c r="H3759" s="213" t="s">
        <v>1</v>
      </c>
      <c r="I3759" s="215"/>
      <c r="J3759" s="211"/>
      <c r="K3759" s="211"/>
      <c r="L3759" s="216"/>
      <c r="M3759" s="217"/>
      <c r="N3759" s="218"/>
      <c r="O3759" s="218"/>
      <c r="P3759" s="218"/>
      <c r="Q3759" s="218"/>
      <c r="R3759" s="218"/>
      <c r="S3759" s="218"/>
      <c r="T3759" s="219"/>
      <c r="AT3759" s="220" t="s">
        <v>283</v>
      </c>
      <c r="AU3759" s="220" t="s">
        <v>84</v>
      </c>
      <c r="AV3759" s="13" t="s">
        <v>16</v>
      </c>
      <c r="AW3759" s="13" t="s">
        <v>32</v>
      </c>
      <c r="AX3759" s="13" t="s">
        <v>76</v>
      </c>
      <c r="AY3759" s="220" t="s">
        <v>272</v>
      </c>
    </row>
    <row r="3760" spans="1:65" s="14" customFormat="1" ht="11.25">
      <c r="B3760" s="221"/>
      <c r="C3760" s="222"/>
      <c r="D3760" s="212" t="s">
        <v>283</v>
      </c>
      <c r="E3760" s="223" t="s">
        <v>1</v>
      </c>
      <c r="F3760" s="224" t="s">
        <v>3306</v>
      </c>
      <c r="G3760" s="222"/>
      <c r="H3760" s="225">
        <v>4.76</v>
      </c>
      <c r="I3760" s="226"/>
      <c r="J3760" s="222"/>
      <c r="K3760" s="222"/>
      <c r="L3760" s="227"/>
      <c r="M3760" s="228"/>
      <c r="N3760" s="229"/>
      <c r="O3760" s="229"/>
      <c r="P3760" s="229"/>
      <c r="Q3760" s="229"/>
      <c r="R3760" s="229"/>
      <c r="S3760" s="229"/>
      <c r="T3760" s="230"/>
      <c r="AT3760" s="231" t="s">
        <v>283</v>
      </c>
      <c r="AU3760" s="231" t="s">
        <v>84</v>
      </c>
      <c r="AV3760" s="14" t="s">
        <v>84</v>
      </c>
      <c r="AW3760" s="14" t="s">
        <v>32</v>
      </c>
      <c r="AX3760" s="14" t="s">
        <v>76</v>
      </c>
      <c r="AY3760" s="231" t="s">
        <v>272</v>
      </c>
    </row>
    <row r="3761" spans="1:65" s="2" customFormat="1" ht="37.9" customHeight="1">
      <c r="A3761" s="34"/>
      <c r="B3761" s="35"/>
      <c r="C3761" s="232" t="s">
        <v>3353</v>
      </c>
      <c r="D3761" s="232" t="s">
        <v>394</v>
      </c>
      <c r="E3761" s="233" t="s">
        <v>3354</v>
      </c>
      <c r="F3761" s="234" t="s">
        <v>3355</v>
      </c>
      <c r="G3761" s="235" t="s">
        <v>156</v>
      </c>
      <c r="H3761" s="236">
        <v>333.02300000000002</v>
      </c>
      <c r="I3761" s="237"/>
      <c r="J3761" s="238">
        <f>ROUND(I3761*H3761,2)</f>
        <v>0</v>
      </c>
      <c r="K3761" s="234" t="s">
        <v>1</v>
      </c>
      <c r="L3761" s="239"/>
      <c r="M3761" s="240" t="s">
        <v>1</v>
      </c>
      <c r="N3761" s="241" t="s">
        <v>41</v>
      </c>
      <c r="O3761" s="71"/>
      <c r="P3761" s="201">
        <f>O3761*H3761</f>
        <v>0</v>
      </c>
      <c r="Q3761" s="201">
        <v>6.1000000000000004E-3</v>
      </c>
      <c r="R3761" s="201">
        <f>Q3761*H3761</f>
        <v>2.0314403000000003</v>
      </c>
      <c r="S3761" s="201">
        <v>0</v>
      </c>
      <c r="T3761" s="202">
        <f>S3761*H3761</f>
        <v>0</v>
      </c>
      <c r="U3761" s="34"/>
      <c r="V3761" s="34"/>
      <c r="W3761" s="34"/>
      <c r="X3761" s="34"/>
      <c r="Y3761" s="34"/>
      <c r="Z3761" s="34"/>
      <c r="AA3761" s="34"/>
      <c r="AB3761" s="34"/>
      <c r="AC3761" s="34"/>
      <c r="AD3761" s="34"/>
      <c r="AE3761" s="34"/>
      <c r="AR3761" s="203" t="s">
        <v>483</v>
      </c>
      <c r="AT3761" s="203" t="s">
        <v>394</v>
      </c>
      <c r="AU3761" s="203" t="s">
        <v>84</v>
      </c>
      <c r="AY3761" s="17" t="s">
        <v>272</v>
      </c>
      <c r="BE3761" s="204">
        <f>IF(N3761="základní",J3761,0)</f>
        <v>0</v>
      </c>
      <c r="BF3761" s="204">
        <f>IF(N3761="snížená",J3761,0)</f>
        <v>0</v>
      </c>
      <c r="BG3761" s="204">
        <f>IF(N3761="zákl. přenesená",J3761,0)</f>
        <v>0</v>
      </c>
      <c r="BH3761" s="204">
        <f>IF(N3761="sníž. přenesená",J3761,0)</f>
        <v>0</v>
      </c>
      <c r="BI3761" s="204">
        <f>IF(N3761="nulová",J3761,0)</f>
        <v>0</v>
      </c>
      <c r="BJ3761" s="17" t="s">
        <v>16</v>
      </c>
      <c r="BK3761" s="204">
        <f>ROUND(I3761*H3761,2)</f>
        <v>0</v>
      </c>
      <c r="BL3761" s="17" t="s">
        <v>358</v>
      </c>
      <c r="BM3761" s="203" t="s">
        <v>3356</v>
      </c>
    </row>
    <row r="3762" spans="1:65" s="13" customFormat="1" ht="22.5">
      <c r="B3762" s="210"/>
      <c r="C3762" s="211"/>
      <c r="D3762" s="212" t="s">
        <v>283</v>
      </c>
      <c r="E3762" s="213" t="s">
        <v>1</v>
      </c>
      <c r="F3762" s="214" t="s">
        <v>3292</v>
      </c>
      <c r="G3762" s="211"/>
      <c r="H3762" s="213" t="s">
        <v>1</v>
      </c>
      <c r="I3762" s="215"/>
      <c r="J3762" s="211"/>
      <c r="K3762" s="211"/>
      <c r="L3762" s="216"/>
      <c r="M3762" s="217"/>
      <c r="N3762" s="218"/>
      <c r="O3762" s="218"/>
      <c r="P3762" s="218"/>
      <c r="Q3762" s="218"/>
      <c r="R3762" s="218"/>
      <c r="S3762" s="218"/>
      <c r="T3762" s="219"/>
      <c r="AT3762" s="220" t="s">
        <v>283</v>
      </c>
      <c r="AU3762" s="220" t="s">
        <v>84</v>
      </c>
      <c r="AV3762" s="13" t="s">
        <v>16</v>
      </c>
      <c r="AW3762" s="13" t="s">
        <v>32</v>
      </c>
      <c r="AX3762" s="13" t="s">
        <v>76</v>
      </c>
      <c r="AY3762" s="220" t="s">
        <v>272</v>
      </c>
    </row>
    <row r="3763" spans="1:65" s="13" customFormat="1" ht="11.25">
      <c r="B3763" s="210"/>
      <c r="C3763" s="211"/>
      <c r="D3763" s="212" t="s">
        <v>283</v>
      </c>
      <c r="E3763" s="213" t="s">
        <v>1</v>
      </c>
      <c r="F3763" s="214" t="s">
        <v>285</v>
      </c>
      <c r="G3763" s="211"/>
      <c r="H3763" s="213" t="s">
        <v>1</v>
      </c>
      <c r="I3763" s="215"/>
      <c r="J3763" s="211"/>
      <c r="K3763" s="211"/>
      <c r="L3763" s="216"/>
      <c r="M3763" s="217"/>
      <c r="N3763" s="218"/>
      <c r="O3763" s="218"/>
      <c r="P3763" s="218"/>
      <c r="Q3763" s="218"/>
      <c r="R3763" s="218"/>
      <c r="S3763" s="218"/>
      <c r="T3763" s="219"/>
      <c r="AT3763" s="220" t="s">
        <v>283</v>
      </c>
      <c r="AU3763" s="220" t="s">
        <v>84</v>
      </c>
      <c r="AV3763" s="13" t="s">
        <v>16</v>
      </c>
      <c r="AW3763" s="13" t="s">
        <v>32</v>
      </c>
      <c r="AX3763" s="13" t="s">
        <v>76</v>
      </c>
      <c r="AY3763" s="220" t="s">
        <v>272</v>
      </c>
    </row>
    <row r="3764" spans="1:65" s="13" customFormat="1" ht="11.25">
      <c r="B3764" s="210"/>
      <c r="C3764" s="211"/>
      <c r="D3764" s="212" t="s">
        <v>283</v>
      </c>
      <c r="E3764" s="213" t="s">
        <v>1</v>
      </c>
      <c r="F3764" s="214" t="s">
        <v>3278</v>
      </c>
      <c r="G3764" s="211"/>
      <c r="H3764" s="213" t="s">
        <v>1</v>
      </c>
      <c r="I3764" s="215"/>
      <c r="J3764" s="211"/>
      <c r="K3764" s="211"/>
      <c r="L3764" s="216"/>
      <c r="M3764" s="217"/>
      <c r="N3764" s="218"/>
      <c r="O3764" s="218"/>
      <c r="P3764" s="218"/>
      <c r="Q3764" s="218"/>
      <c r="R3764" s="218"/>
      <c r="S3764" s="218"/>
      <c r="T3764" s="219"/>
      <c r="AT3764" s="220" t="s">
        <v>283</v>
      </c>
      <c r="AU3764" s="220" t="s">
        <v>84</v>
      </c>
      <c r="AV3764" s="13" t="s">
        <v>16</v>
      </c>
      <c r="AW3764" s="13" t="s">
        <v>32</v>
      </c>
      <c r="AX3764" s="13" t="s">
        <v>76</v>
      </c>
      <c r="AY3764" s="220" t="s">
        <v>272</v>
      </c>
    </row>
    <row r="3765" spans="1:65" s="13" customFormat="1" ht="11.25">
      <c r="B3765" s="210"/>
      <c r="C3765" s="211"/>
      <c r="D3765" s="212" t="s">
        <v>283</v>
      </c>
      <c r="E3765" s="213" t="s">
        <v>1</v>
      </c>
      <c r="F3765" s="214" t="s">
        <v>285</v>
      </c>
      <c r="G3765" s="211"/>
      <c r="H3765" s="213" t="s">
        <v>1</v>
      </c>
      <c r="I3765" s="215"/>
      <c r="J3765" s="211"/>
      <c r="K3765" s="211"/>
      <c r="L3765" s="216"/>
      <c r="M3765" s="217"/>
      <c r="N3765" s="218"/>
      <c r="O3765" s="218"/>
      <c r="P3765" s="218"/>
      <c r="Q3765" s="218"/>
      <c r="R3765" s="218"/>
      <c r="S3765" s="218"/>
      <c r="T3765" s="219"/>
      <c r="AT3765" s="220" t="s">
        <v>283</v>
      </c>
      <c r="AU3765" s="220" t="s">
        <v>84</v>
      </c>
      <c r="AV3765" s="13" t="s">
        <v>16</v>
      </c>
      <c r="AW3765" s="13" t="s">
        <v>32</v>
      </c>
      <c r="AX3765" s="13" t="s">
        <v>76</v>
      </c>
      <c r="AY3765" s="220" t="s">
        <v>272</v>
      </c>
    </row>
    <row r="3766" spans="1:65" s="13" customFormat="1" ht="11.25">
      <c r="B3766" s="210"/>
      <c r="C3766" s="211"/>
      <c r="D3766" s="212" t="s">
        <v>283</v>
      </c>
      <c r="E3766" s="213" t="s">
        <v>1</v>
      </c>
      <c r="F3766" s="214" t="s">
        <v>3338</v>
      </c>
      <c r="G3766" s="211"/>
      <c r="H3766" s="213" t="s">
        <v>1</v>
      </c>
      <c r="I3766" s="215"/>
      <c r="J3766" s="211"/>
      <c r="K3766" s="211"/>
      <c r="L3766" s="216"/>
      <c r="M3766" s="217"/>
      <c r="N3766" s="218"/>
      <c r="O3766" s="218"/>
      <c r="P3766" s="218"/>
      <c r="Q3766" s="218"/>
      <c r="R3766" s="218"/>
      <c r="S3766" s="218"/>
      <c r="T3766" s="219"/>
      <c r="AT3766" s="220" t="s">
        <v>283</v>
      </c>
      <c r="AU3766" s="220" t="s">
        <v>84</v>
      </c>
      <c r="AV3766" s="13" t="s">
        <v>16</v>
      </c>
      <c r="AW3766" s="13" t="s">
        <v>32</v>
      </c>
      <c r="AX3766" s="13" t="s">
        <v>76</v>
      </c>
      <c r="AY3766" s="220" t="s">
        <v>272</v>
      </c>
    </row>
    <row r="3767" spans="1:65" s="13" customFormat="1" ht="11.25">
      <c r="B3767" s="210"/>
      <c r="C3767" s="211"/>
      <c r="D3767" s="212" t="s">
        <v>283</v>
      </c>
      <c r="E3767" s="213" t="s">
        <v>1</v>
      </c>
      <c r="F3767" s="214" t="s">
        <v>3302</v>
      </c>
      <c r="G3767" s="211"/>
      <c r="H3767" s="213" t="s">
        <v>1</v>
      </c>
      <c r="I3767" s="215"/>
      <c r="J3767" s="211"/>
      <c r="K3767" s="211"/>
      <c r="L3767" s="216"/>
      <c r="M3767" s="217"/>
      <c r="N3767" s="218"/>
      <c r="O3767" s="218"/>
      <c r="P3767" s="218"/>
      <c r="Q3767" s="218"/>
      <c r="R3767" s="218"/>
      <c r="S3767" s="218"/>
      <c r="T3767" s="219"/>
      <c r="AT3767" s="220" t="s">
        <v>283</v>
      </c>
      <c r="AU3767" s="220" t="s">
        <v>84</v>
      </c>
      <c r="AV3767" s="13" t="s">
        <v>16</v>
      </c>
      <c r="AW3767" s="13" t="s">
        <v>32</v>
      </c>
      <c r="AX3767" s="13" t="s">
        <v>76</v>
      </c>
      <c r="AY3767" s="220" t="s">
        <v>272</v>
      </c>
    </row>
    <row r="3768" spans="1:65" s="14" customFormat="1" ht="11.25">
      <c r="B3768" s="221"/>
      <c r="C3768" s="222"/>
      <c r="D3768" s="212" t="s">
        <v>283</v>
      </c>
      <c r="E3768" s="223" t="s">
        <v>1</v>
      </c>
      <c r="F3768" s="224" t="s">
        <v>3303</v>
      </c>
      <c r="G3768" s="222"/>
      <c r="H3768" s="225">
        <v>138.56</v>
      </c>
      <c r="I3768" s="226"/>
      <c r="J3768" s="222"/>
      <c r="K3768" s="222"/>
      <c r="L3768" s="227"/>
      <c r="M3768" s="228"/>
      <c r="N3768" s="229"/>
      <c r="O3768" s="229"/>
      <c r="P3768" s="229"/>
      <c r="Q3768" s="229"/>
      <c r="R3768" s="229"/>
      <c r="S3768" s="229"/>
      <c r="T3768" s="230"/>
      <c r="AT3768" s="231" t="s">
        <v>283</v>
      </c>
      <c r="AU3768" s="231" t="s">
        <v>84</v>
      </c>
      <c r="AV3768" s="14" t="s">
        <v>84</v>
      </c>
      <c r="AW3768" s="14" t="s">
        <v>32</v>
      </c>
      <c r="AX3768" s="14" t="s">
        <v>76</v>
      </c>
      <c r="AY3768" s="231" t="s">
        <v>272</v>
      </c>
    </row>
    <row r="3769" spans="1:65" s="13" customFormat="1" ht="11.25">
      <c r="B3769" s="210"/>
      <c r="C3769" s="211"/>
      <c r="D3769" s="212" t="s">
        <v>283</v>
      </c>
      <c r="E3769" s="213" t="s">
        <v>1</v>
      </c>
      <c r="F3769" s="214" t="s">
        <v>285</v>
      </c>
      <c r="G3769" s="211"/>
      <c r="H3769" s="213" t="s">
        <v>1</v>
      </c>
      <c r="I3769" s="215"/>
      <c r="J3769" s="211"/>
      <c r="K3769" s="211"/>
      <c r="L3769" s="216"/>
      <c r="M3769" s="217"/>
      <c r="N3769" s="218"/>
      <c r="O3769" s="218"/>
      <c r="P3769" s="218"/>
      <c r="Q3769" s="218"/>
      <c r="R3769" s="218"/>
      <c r="S3769" s="218"/>
      <c r="T3769" s="219"/>
      <c r="AT3769" s="220" t="s">
        <v>283</v>
      </c>
      <c r="AU3769" s="220" t="s">
        <v>84</v>
      </c>
      <c r="AV3769" s="13" t="s">
        <v>16</v>
      </c>
      <c r="AW3769" s="13" t="s">
        <v>32</v>
      </c>
      <c r="AX3769" s="13" t="s">
        <v>76</v>
      </c>
      <c r="AY3769" s="220" t="s">
        <v>272</v>
      </c>
    </row>
    <row r="3770" spans="1:65" s="13" customFormat="1" ht="11.25">
      <c r="B3770" s="210"/>
      <c r="C3770" s="211"/>
      <c r="D3770" s="212" t="s">
        <v>283</v>
      </c>
      <c r="E3770" s="213" t="s">
        <v>1</v>
      </c>
      <c r="F3770" s="214" t="s">
        <v>3343</v>
      </c>
      <c r="G3770" s="211"/>
      <c r="H3770" s="213" t="s">
        <v>1</v>
      </c>
      <c r="I3770" s="215"/>
      <c r="J3770" s="211"/>
      <c r="K3770" s="211"/>
      <c r="L3770" s="216"/>
      <c r="M3770" s="217"/>
      <c r="N3770" s="218"/>
      <c r="O3770" s="218"/>
      <c r="P3770" s="218"/>
      <c r="Q3770" s="218"/>
      <c r="R3770" s="218"/>
      <c r="S3770" s="218"/>
      <c r="T3770" s="219"/>
      <c r="AT3770" s="220" t="s">
        <v>283</v>
      </c>
      <c r="AU3770" s="220" t="s">
        <v>84</v>
      </c>
      <c r="AV3770" s="13" t="s">
        <v>16</v>
      </c>
      <c r="AW3770" s="13" t="s">
        <v>32</v>
      </c>
      <c r="AX3770" s="13" t="s">
        <v>76</v>
      </c>
      <c r="AY3770" s="220" t="s">
        <v>272</v>
      </c>
    </row>
    <row r="3771" spans="1:65" s="13" customFormat="1" ht="11.25">
      <c r="B3771" s="210"/>
      <c r="C3771" s="211"/>
      <c r="D3771" s="212" t="s">
        <v>283</v>
      </c>
      <c r="E3771" s="213" t="s">
        <v>1</v>
      </c>
      <c r="F3771" s="214" t="s">
        <v>3329</v>
      </c>
      <c r="G3771" s="211"/>
      <c r="H3771" s="213" t="s">
        <v>1</v>
      </c>
      <c r="I3771" s="215"/>
      <c r="J3771" s="211"/>
      <c r="K3771" s="211"/>
      <c r="L3771" s="216"/>
      <c r="M3771" s="217"/>
      <c r="N3771" s="218"/>
      <c r="O3771" s="218"/>
      <c r="P3771" s="218"/>
      <c r="Q3771" s="218"/>
      <c r="R3771" s="218"/>
      <c r="S3771" s="218"/>
      <c r="T3771" s="219"/>
      <c r="AT3771" s="220" t="s">
        <v>283</v>
      </c>
      <c r="AU3771" s="220" t="s">
        <v>84</v>
      </c>
      <c r="AV3771" s="13" t="s">
        <v>16</v>
      </c>
      <c r="AW3771" s="13" t="s">
        <v>32</v>
      </c>
      <c r="AX3771" s="13" t="s">
        <v>76</v>
      </c>
      <c r="AY3771" s="220" t="s">
        <v>272</v>
      </c>
    </row>
    <row r="3772" spans="1:65" s="14" customFormat="1" ht="11.25">
      <c r="B3772" s="221"/>
      <c r="C3772" s="222"/>
      <c r="D3772" s="212" t="s">
        <v>283</v>
      </c>
      <c r="E3772" s="223" t="s">
        <v>1</v>
      </c>
      <c r="F3772" s="224" t="s">
        <v>3330</v>
      </c>
      <c r="G3772" s="222"/>
      <c r="H3772" s="225">
        <v>23.082999999999998</v>
      </c>
      <c r="I3772" s="226"/>
      <c r="J3772" s="222"/>
      <c r="K3772" s="222"/>
      <c r="L3772" s="227"/>
      <c r="M3772" s="228"/>
      <c r="N3772" s="229"/>
      <c r="O3772" s="229"/>
      <c r="P3772" s="229"/>
      <c r="Q3772" s="229"/>
      <c r="R3772" s="229"/>
      <c r="S3772" s="229"/>
      <c r="T3772" s="230"/>
      <c r="AT3772" s="231" t="s">
        <v>283</v>
      </c>
      <c r="AU3772" s="231" t="s">
        <v>84</v>
      </c>
      <c r="AV3772" s="14" t="s">
        <v>84</v>
      </c>
      <c r="AW3772" s="14" t="s">
        <v>32</v>
      </c>
      <c r="AX3772" s="14" t="s">
        <v>76</v>
      </c>
      <c r="AY3772" s="231" t="s">
        <v>272</v>
      </c>
    </row>
    <row r="3773" spans="1:65" s="14" customFormat="1" ht="22.5">
      <c r="B3773" s="221"/>
      <c r="C3773" s="222"/>
      <c r="D3773" s="212" t="s">
        <v>283</v>
      </c>
      <c r="E3773" s="223" t="s">
        <v>1</v>
      </c>
      <c r="F3773" s="224" t="s">
        <v>3331</v>
      </c>
      <c r="G3773" s="222"/>
      <c r="H3773" s="225">
        <v>103.682</v>
      </c>
      <c r="I3773" s="226"/>
      <c r="J3773" s="222"/>
      <c r="K3773" s="222"/>
      <c r="L3773" s="227"/>
      <c r="M3773" s="228"/>
      <c r="N3773" s="229"/>
      <c r="O3773" s="229"/>
      <c r="P3773" s="229"/>
      <c r="Q3773" s="229"/>
      <c r="R3773" s="229"/>
      <c r="S3773" s="229"/>
      <c r="T3773" s="230"/>
      <c r="AT3773" s="231" t="s">
        <v>283</v>
      </c>
      <c r="AU3773" s="231" t="s">
        <v>84</v>
      </c>
      <c r="AV3773" s="14" t="s">
        <v>84</v>
      </c>
      <c r="AW3773" s="14" t="s">
        <v>32</v>
      </c>
      <c r="AX3773" s="14" t="s">
        <v>76</v>
      </c>
      <c r="AY3773" s="231" t="s">
        <v>272</v>
      </c>
    </row>
    <row r="3774" spans="1:65" s="14" customFormat="1" ht="11.25">
      <c r="B3774" s="221"/>
      <c r="C3774" s="222"/>
      <c r="D3774" s="212" t="s">
        <v>283</v>
      </c>
      <c r="E3774" s="223" t="s">
        <v>1</v>
      </c>
      <c r="F3774" s="224" t="s">
        <v>3332</v>
      </c>
      <c r="G3774" s="222"/>
      <c r="H3774" s="225">
        <v>10.949</v>
      </c>
      <c r="I3774" s="226"/>
      <c r="J3774" s="222"/>
      <c r="K3774" s="222"/>
      <c r="L3774" s="227"/>
      <c r="M3774" s="228"/>
      <c r="N3774" s="229"/>
      <c r="O3774" s="229"/>
      <c r="P3774" s="229"/>
      <c r="Q3774" s="229"/>
      <c r="R3774" s="229"/>
      <c r="S3774" s="229"/>
      <c r="T3774" s="230"/>
      <c r="AT3774" s="231" t="s">
        <v>283</v>
      </c>
      <c r="AU3774" s="231" t="s">
        <v>84</v>
      </c>
      <c r="AV3774" s="14" t="s">
        <v>84</v>
      </c>
      <c r="AW3774" s="14" t="s">
        <v>32</v>
      </c>
      <c r="AX3774" s="14" t="s">
        <v>76</v>
      </c>
      <c r="AY3774" s="231" t="s">
        <v>272</v>
      </c>
    </row>
    <row r="3775" spans="1:65" s="14" customFormat="1" ht="11.25">
      <c r="B3775" s="221"/>
      <c r="C3775" s="222"/>
      <c r="D3775" s="212" t="s">
        <v>283</v>
      </c>
      <c r="E3775" s="223" t="s">
        <v>1</v>
      </c>
      <c r="F3775" s="224" t="s">
        <v>3333</v>
      </c>
      <c r="G3775" s="222"/>
      <c r="H3775" s="225">
        <v>13.311</v>
      </c>
      <c r="I3775" s="226"/>
      <c r="J3775" s="222"/>
      <c r="K3775" s="222"/>
      <c r="L3775" s="227"/>
      <c r="M3775" s="228"/>
      <c r="N3775" s="229"/>
      <c r="O3775" s="229"/>
      <c r="P3775" s="229"/>
      <c r="Q3775" s="229"/>
      <c r="R3775" s="229"/>
      <c r="S3775" s="229"/>
      <c r="T3775" s="230"/>
      <c r="AT3775" s="231" t="s">
        <v>283</v>
      </c>
      <c r="AU3775" s="231" t="s">
        <v>84</v>
      </c>
      <c r="AV3775" s="14" t="s">
        <v>84</v>
      </c>
      <c r="AW3775" s="14" t="s">
        <v>32</v>
      </c>
      <c r="AX3775" s="14" t="s">
        <v>76</v>
      </c>
      <c r="AY3775" s="231" t="s">
        <v>272</v>
      </c>
    </row>
    <row r="3776" spans="1:65" s="14" customFormat="1" ht="11.25">
      <c r="B3776" s="221"/>
      <c r="C3776" s="222"/>
      <c r="D3776" s="212" t="s">
        <v>283</v>
      </c>
      <c r="E3776" s="222"/>
      <c r="F3776" s="224" t="s">
        <v>3357</v>
      </c>
      <c r="G3776" s="222"/>
      <c r="H3776" s="225">
        <v>333.02300000000002</v>
      </c>
      <c r="I3776" s="226"/>
      <c r="J3776" s="222"/>
      <c r="K3776" s="222"/>
      <c r="L3776" s="227"/>
      <c r="M3776" s="228"/>
      <c r="N3776" s="229"/>
      <c r="O3776" s="229"/>
      <c r="P3776" s="229"/>
      <c r="Q3776" s="229"/>
      <c r="R3776" s="229"/>
      <c r="S3776" s="229"/>
      <c r="T3776" s="230"/>
      <c r="AT3776" s="231" t="s">
        <v>283</v>
      </c>
      <c r="AU3776" s="231" t="s">
        <v>84</v>
      </c>
      <c r="AV3776" s="14" t="s">
        <v>84</v>
      </c>
      <c r="AW3776" s="14" t="s">
        <v>4</v>
      </c>
      <c r="AX3776" s="14" t="s">
        <v>16</v>
      </c>
      <c r="AY3776" s="231" t="s">
        <v>272</v>
      </c>
    </row>
    <row r="3777" spans="1:65" s="2" customFormat="1" ht="37.9" customHeight="1">
      <c r="A3777" s="34"/>
      <c r="B3777" s="35"/>
      <c r="C3777" s="192" t="s">
        <v>3358</v>
      </c>
      <c r="D3777" s="192" t="s">
        <v>274</v>
      </c>
      <c r="E3777" s="193" t="s">
        <v>3359</v>
      </c>
      <c r="F3777" s="194" t="s">
        <v>3360</v>
      </c>
      <c r="G3777" s="195" t="s">
        <v>185</v>
      </c>
      <c r="H3777" s="196">
        <v>264.60000000000002</v>
      </c>
      <c r="I3777" s="197"/>
      <c r="J3777" s="198">
        <f>ROUND(I3777*H3777,2)</f>
        <v>0</v>
      </c>
      <c r="K3777" s="194" t="s">
        <v>1</v>
      </c>
      <c r="L3777" s="39"/>
      <c r="M3777" s="199" t="s">
        <v>1</v>
      </c>
      <c r="N3777" s="200" t="s">
        <v>41</v>
      </c>
      <c r="O3777" s="71"/>
      <c r="P3777" s="201">
        <f>O3777*H3777</f>
        <v>0</v>
      </c>
      <c r="Q3777" s="201">
        <v>8.8000000000000003E-4</v>
      </c>
      <c r="R3777" s="201">
        <f>Q3777*H3777</f>
        <v>0.23284800000000003</v>
      </c>
      <c r="S3777" s="201">
        <v>0</v>
      </c>
      <c r="T3777" s="202">
        <f>S3777*H3777</f>
        <v>0</v>
      </c>
      <c r="U3777" s="34"/>
      <c r="V3777" s="34"/>
      <c r="W3777" s="34"/>
      <c r="X3777" s="34"/>
      <c r="Y3777" s="34"/>
      <c r="Z3777" s="34"/>
      <c r="AA3777" s="34"/>
      <c r="AB3777" s="34"/>
      <c r="AC3777" s="34"/>
      <c r="AD3777" s="34"/>
      <c r="AE3777" s="34"/>
      <c r="AR3777" s="203" t="s">
        <v>358</v>
      </c>
      <c r="AT3777" s="203" t="s">
        <v>274</v>
      </c>
      <c r="AU3777" s="203" t="s">
        <v>84</v>
      </c>
      <c r="AY3777" s="17" t="s">
        <v>272</v>
      </c>
      <c r="BE3777" s="204">
        <f>IF(N3777="základní",J3777,0)</f>
        <v>0</v>
      </c>
      <c r="BF3777" s="204">
        <f>IF(N3777="snížená",J3777,0)</f>
        <v>0</v>
      </c>
      <c r="BG3777" s="204">
        <f>IF(N3777="zákl. přenesená",J3777,0)</f>
        <v>0</v>
      </c>
      <c r="BH3777" s="204">
        <f>IF(N3777="sníž. přenesená",J3777,0)</f>
        <v>0</v>
      </c>
      <c r="BI3777" s="204">
        <f>IF(N3777="nulová",J3777,0)</f>
        <v>0</v>
      </c>
      <c r="BJ3777" s="17" t="s">
        <v>16</v>
      </c>
      <c r="BK3777" s="204">
        <f>ROUND(I3777*H3777,2)</f>
        <v>0</v>
      </c>
      <c r="BL3777" s="17" t="s">
        <v>358</v>
      </c>
      <c r="BM3777" s="203" t="s">
        <v>3361</v>
      </c>
    </row>
    <row r="3778" spans="1:65" s="13" customFormat="1" ht="11.25">
      <c r="B3778" s="210"/>
      <c r="C3778" s="211"/>
      <c r="D3778" s="212" t="s">
        <v>283</v>
      </c>
      <c r="E3778" s="213" t="s">
        <v>1</v>
      </c>
      <c r="F3778" s="214" t="s">
        <v>3362</v>
      </c>
      <c r="G3778" s="211"/>
      <c r="H3778" s="213" t="s">
        <v>1</v>
      </c>
      <c r="I3778" s="215"/>
      <c r="J3778" s="211"/>
      <c r="K3778" s="211"/>
      <c r="L3778" s="216"/>
      <c r="M3778" s="217"/>
      <c r="N3778" s="218"/>
      <c r="O3778" s="218"/>
      <c r="P3778" s="218"/>
      <c r="Q3778" s="218"/>
      <c r="R3778" s="218"/>
      <c r="S3778" s="218"/>
      <c r="T3778" s="219"/>
      <c r="AT3778" s="220" t="s">
        <v>283</v>
      </c>
      <c r="AU3778" s="220" t="s">
        <v>84</v>
      </c>
      <c r="AV3778" s="13" t="s">
        <v>16</v>
      </c>
      <c r="AW3778" s="13" t="s">
        <v>32</v>
      </c>
      <c r="AX3778" s="13" t="s">
        <v>76</v>
      </c>
      <c r="AY3778" s="220" t="s">
        <v>272</v>
      </c>
    </row>
    <row r="3779" spans="1:65" s="13" customFormat="1" ht="11.25">
      <c r="B3779" s="210"/>
      <c r="C3779" s="211"/>
      <c r="D3779" s="212" t="s">
        <v>283</v>
      </c>
      <c r="E3779" s="213" t="s">
        <v>1</v>
      </c>
      <c r="F3779" s="214" t="s">
        <v>1030</v>
      </c>
      <c r="G3779" s="211"/>
      <c r="H3779" s="213" t="s">
        <v>1</v>
      </c>
      <c r="I3779" s="215"/>
      <c r="J3779" s="211"/>
      <c r="K3779" s="211"/>
      <c r="L3779" s="216"/>
      <c r="M3779" s="217"/>
      <c r="N3779" s="218"/>
      <c r="O3779" s="218"/>
      <c r="P3779" s="218"/>
      <c r="Q3779" s="218"/>
      <c r="R3779" s="218"/>
      <c r="S3779" s="218"/>
      <c r="T3779" s="219"/>
      <c r="AT3779" s="220" t="s">
        <v>283</v>
      </c>
      <c r="AU3779" s="220" t="s">
        <v>84</v>
      </c>
      <c r="AV3779" s="13" t="s">
        <v>16</v>
      </c>
      <c r="AW3779" s="13" t="s">
        <v>32</v>
      </c>
      <c r="AX3779" s="13" t="s">
        <v>76</v>
      </c>
      <c r="AY3779" s="220" t="s">
        <v>272</v>
      </c>
    </row>
    <row r="3780" spans="1:65" s="13" customFormat="1" ht="22.5">
      <c r="B3780" s="210"/>
      <c r="C3780" s="211"/>
      <c r="D3780" s="212" t="s">
        <v>283</v>
      </c>
      <c r="E3780" s="213" t="s">
        <v>1</v>
      </c>
      <c r="F3780" s="214" t="s">
        <v>3292</v>
      </c>
      <c r="G3780" s="211"/>
      <c r="H3780" s="213" t="s">
        <v>1</v>
      </c>
      <c r="I3780" s="215"/>
      <c r="J3780" s="211"/>
      <c r="K3780" s="211"/>
      <c r="L3780" s="216"/>
      <c r="M3780" s="217"/>
      <c r="N3780" s="218"/>
      <c r="O3780" s="218"/>
      <c r="P3780" s="218"/>
      <c r="Q3780" s="218"/>
      <c r="R3780" s="218"/>
      <c r="S3780" s="218"/>
      <c r="T3780" s="219"/>
      <c r="AT3780" s="220" t="s">
        <v>283</v>
      </c>
      <c r="AU3780" s="220" t="s">
        <v>84</v>
      </c>
      <c r="AV3780" s="13" t="s">
        <v>16</v>
      </c>
      <c r="AW3780" s="13" t="s">
        <v>32</v>
      </c>
      <c r="AX3780" s="13" t="s">
        <v>76</v>
      </c>
      <c r="AY3780" s="220" t="s">
        <v>272</v>
      </c>
    </row>
    <row r="3781" spans="1:65" s="13" customFormat="1" ht="11.25">
      <c r="B3781" s="210"/>
      <c r="C3781" s="211"/>
      <c r="D3781" s="212" t="s">
        <v>283</v>
      </c>
      <c r="E3781" s="213" t="s">
        <v>1</v>
      </c>
      <c r="F3781" s="214" t="s">
        <v>285</v>
      </c>
      <c r="G3781" s="211"/>
      <c r="H3781" s="213" t="s">
        <v>1</v>
      </c>
      <c r="I3781" s="215"/>
      <c r="J3781" s="211"/>
      <c r="K3781" s="211"/>
      <c r="L3781" s="216"/>
      <c r="M3781" s="217"/>
      <c r="N3781" s="218"/>
      <c r="O3781" s="218"/>
      <c r="P3781" s="218"/>
      <c r="Q3781" s="218"/>
      <c r="R3781" s="218"/>
      <c r="S3781" s="218"/>
      <c r="T3781" s="219"/>
      <c r="AT3781" s="220" t="s">
        <v>283</v>
      </c>
      <c r="AU3781" s="220" t="s">
        <v>84</v>
      </c>
      <c r="AV3781" s="13" t="s">
        <v>16</v>
      </c>
      <c r="AW3781" s="13" t="s">
        <v>32</v>
      </c>
      <c r="AX3781" s="13" t="s">
        <v>76</v>
      </c>
      <c r="AY3781" s="220" t="s">
        <v>272</v>
      </c>
    </row>
    <row r="3782" spans="1:65" s="13" customFormat="1" ht="11.25">
      <c r="B3782" s="210"/>
      <c r="C3782" s="211"/>
      <c r="D3782" s="212" t="s">
        <v>283</v>
      </c>
      <c r="E3782" s="213" t="s">
        <v>1</v>
      </c>
      <c r="F3782" s="214" t="s">
        <v>3302</v>
      </c>
      <c r="G3782" s="211"/>
      <c r="H3782" s="213" t="s">
        <v>1</v>
      </c>
      <c r="I3782" s="215"/>
      <c r="J3782" s="211"/>
      <c r="K3782" s="211"/>
      <c r="L3782" s="216"/>
      <c r="M3782" s="217"/>
      <c r="N3782" s="218"/>
      <c r="O3782" s="218"/>
      <c r="P3782" s="218"/>
      <c r="Q3782" s="218"/>
      <c r="R3782" s="218"/>
      <c r="S3782" s="218"/>
      <c r="T3782" s="219"/>
      <c r="AT3782" s="220" t="s">
        <v>283</v>
      </c>
      <c r="AU3782" s="220" t="s">
        <v>84</v>
      </c>
      <c r="AV3782" s="13" t="s">
        <v>16</v>
      </c>
      <c r="AW3782" s="13" t="s">
        <v>32</v>
      </c>
      <c r="AX3782" s="13" t="s">
        <v>76</v>
      </c>
      <c r="AY3782" s="220" t="s">
        <v>272</v>
      </c>
    </row>
    <row r="3783" spans="1:65" s="14" customFormat="1" ht="11.25">
      <c r="B3783" s="221"/>
      <c r="C3783" s="222"/>
      <c r="D3783" s="212" t="s">
        <v>283</v>
      </c>
      <c r="E3783" s="223" t="s">
        <v>1</v>
      </c>
      <c r="F3783" s="224" t="s">
        <v>3363</v>
      </c>
      <c r="G3783" s="222"/>
      <c r="H3783" s="225">
        <v>56.3</v>
      </c>
      <c r="I3783" s="226"/>
      <c r="J3783" s="222"/>
      <c r="K3783" s="222"/>
      <c r="L3783" s="227"/>
      <c r="M3783" s="228"/>
      <c r="N3783" s="229"/>
      <c r="O3783" s="229"/>
      <c r="P3783" s="229"/>
      <c r="Q3783" s="229"/>
      <c r="R3783" s="229"/>
      <c r="S3783" s="229"/>
      <c r="T3783" s="230"/>
      <c r="AT3783" s="231" t="s">
        <v>283</v>
      </c>
      <c r="AU3783" s="231" t="s">
        <v>84</v>
      </c>
      <c r="AV3783" s="14" t="s">
        <v>84</v>
      </c>
      <c r="AW3783" s="14" t="s">
        <v>32</v>
      </c>
      <c r="AX3783" s="14" t="s">
        <v>76</v>
      </c>
      <c r="AY3783" s="231" t="s">
        <v>272</v>
      </c>
    </row>
    <row r="3784" spans="1:65" s="14" customFormat="1" ht="11.25">
      <c r="B3784" s="221"/>
      <c r="C3784" s="222"/>
      <c r="D3784" s="212" t="s">
        <v>283</v>
      </c>
      <c r="E3784" s="223" t="s">
        <v>1</v>
      </c>
      <c r="F3784" s="224" t="s">
        <v>3364</v>
      </c>
      <c r="G3784" s="222"/>
      <c r="H3784" s="225">
        <v>159.1</v>
      </c>
      <c r="I3784" s="226"/>
      <c r="J3784" s="222"/>
      <c r="K3784" s="222"/>
      <c r="L3784" s="227"/>
      <c r="M3784" s="228"/>
      <c r="N3784" s="229"/>
      <c r="O3784" s="229"/>
      <c r="P3784" s="229"/>
      <c r="Q3784" s="229"/>
      <c r="R3784" s="229"/>
      <c r="S3784" s="229"/>
      <c r="T3784" s="230"/>
      <c r="AT3784" s="231" t="s">
        <v>283</v>
      </c>
      <c r="AU3784" s="231" t="s">
        <v>84</v>
      </c>
      <c r="AV3784" s="14" t="s">
        <v>84</v>
      </c>
      <c r="AW3784" s="14" t="s">
        <v>32</v>
      </c>
      <c r="AX3784" s="14" t="s">
        <v>76</v>
      </c>
      <c r="AY3784" s="231" t="s">
        <v>272</v>
      </c>
    </row>
    <row r="3785" spans="1:65" s="14" customFormat="1" ht="11.25">
      <c r="B3785" s="221"/>
      <c r="C3785" s="222"/>
      <c r="D3785" s="212" t="s">
        <v>283</v>
      </c>
      <c r="E3785" s="223" t="s">
        <v>1</v>
      </c>
      <c r="F3785" s="224" t="s">
        <v>3365</v>
      </c>
      <c r="G3785" s="222"/>
      <c r="H3785" s="225">
        <v>17.66</v>
      </c>
      <c r="I3785" s="226"/>
      <c r="J3785" s="222"/>
      <c r="K3785" s="222"/>
      <c r="L3785" s="227"/>
      <c r="M3785" s="228"/>
      <c r="N3785" s="229"/>
      <c r="O3785" s="229"/>
      <c r="P3785" s="229"/>
      <c r="Q3785" s="229"/>
      <c r="R3785" s="229"/>
      <c r="S3785" s="229"/>
      <c r="T3785" s="230"/>
      <c r="AT3785" s="231" t="s">
        <v>283</v>
      </c>
      <c r="AU3785" s="231" t="s">
        <v>84</v>
      </c>
      <c r="AV3785" s="14" t="s">
        <v>84</v>
      </c>
      <c r="AW3785" s="14" t="s">
        <v>32</v>
      </c>
      <c r="AX3785" s="14" t="s">
        <v>76</v>
      </c>
      <c r="AY3785" s="231" t="s">
        <v>272</v>
      </c>
    </row>
    <row r="3786" spans="1:65" s="14" customFormat="1" ht="11.25">
      <c r="B3786" s="221"/>
      <c r="C3786" s="222"/>
      <c r="D3786" s="212" t="s">
        <v>283</v>
      </c>
      <c r="E3786" s="223" t="s">
        <v>1</v>
      </c>
      <c r="F3786" s="224" t="s">
        <v>3366</v>
      </c>
      <c r="G3786" s="222"/>
      <c r="H3786" s="225">
        <v>31.54</v>
      </c>
      <c r="I3786" s="226"/>
      <c r="J3786" s="222"/>
      <c r="K3786" s="222"/>
      <c r="L3786" s="227"/>
      <c r="M3786" s="228"/>
      <c r="N3786" s="229"/>
      <c r="O3786" s="229"/>
      <c r="P3786" s="229"/>
      <c r="Q3786" s="229"/>
      <c r="R3786" s="229"/>
      <c r="S3786" s="229"/>
      <c r="T3786" s="230"/>
      <c r="AT3786" s="231" t="s">
        <v>283</v>
      </c>
      <c r="AU3786" s="231" t="s">
        <v>84</v>
      </c>
      <c r="AV3786" s="14" t="s">
        <v>84</v>
      </c>
      <c r="AW3786" s="14" t="s">
        <v>32</v>
      </c>
      <c r="AX3786" s="14" t="s">
        <v>76</v>
      </c>
      <c r="AY3786" s="231" t="s">
        <v>272</v>
      </c>
    </row>
    <row r="3787" spans="1:65" s="2" customFormat="1" ht="24.2" customHeight="1">
      <c r="A3787" s="34"/>
      <c r="B3787" s="35"/>
      <c r="C3787" s="192" t="s">
        <v>3367</v>
      </c>
      <c r="D3787" s="192" t="s">
        <v>274</v>
      </c>
      <c r="E3787" s="193" t="s">
        <v>3368</v>
      </c>
      <c r="F3787" s="194" t="s">
        <v>3369</v>
      </c>
      <c r="G3787" s="195" t="s">
        <v>156</v>
      </c>
      <c r="H3787" s="196">
        <v>0</v>
      </c>
      <c r="I3787" s="197"/>
      <c r="J3787" s="198">
        <f>ROUND(I3787*H3787,2)</f>
        <v>0</v>
      </c>
      <c r="K3787" s="194" t="s">
        <v>278</v>
      </c>
      <c r="L3787" s="39"/>
      <c r="M3787" s="199" t="s">
        <v>1</v>
      </c>
      <c r="N3787" s="200" t="s">
        <v>41</v>
      </c>
      <c r="O3787" s="71"/>
      <c r="P3787" s="201">
        <f>O3787*H3787</f>
        <v>0</v>
      </c>
      <c r="Q3787" s="201">
        <v>1.9000000000000001E-4</v>
      </c>
      <c r="R3787" s="201">
        <f>Q3787*H3787</f>
        <v>0</v>
      </c>
      <c r="S3787" s="201">
        <v>0</v>
      </c>
      <c r="T3787" s="202">
        <f>S3787*H3787</f>
        <v>0</v>
      </c>
      <c r="U3787" s="34"/>
      <c r="V3787" s="34"/>
      <c r="W3787" s="34"/>
      <c r="X3787" s="34"/>
      <c r="Y3787" s="34"/>
      <c r="Z3787" s="34"/>
      <c r="AA3787" s="34"/>
      <c r="AB3787" s="34"/>
      <c r="AC3787" s="34"/>
      <c r="AD3787" s="34"/>
      <c r="AE3787" s="34"/>
      <c r="AR3787" s="203" t="s">
        <v>358</v>
      </c>
      <c r="AT3787" s="203" t="s">
        <v>274</v>
      </c>
      <c r="AU3787" s="203" t="s">
        <v>84</v>
      </c>
      <c r="AY3787" s="17" t="s">
        <v>272</v>
      </c>
      <c r="BE3787" s="204">
        <f>IF(N3787="základní",J3787,0)</f>
        <v>0</v>
      </c>
      <c r="BF3787" s="204">
        <f>IF(N3787="snížená",J3787,0)</f>
        <v>0</v>
      </c>
      <c r="BG3787" s="204">
        <f>IF(N3787="zákl. přenesená",J3787,0)</f>
        <v>0</v>
      </c>
      <c r="BH3787" s="204">
        <f>IF(N3787="sníž. přenesená",J3787,0)</f>
        <v>0</v>
      </c>
      <c r="BI3787" s="204">
        <f>IF(N3787="nulová",J3787,0)</f>
        <v>0</v>
      </c>
      <c r="BJ3787" s="17" t="s">
        <v>16</v>
      </c>
      <c r="BK3787" s="204">
        <f>ROUND(I3787*H3787,2)</f>
        <v>0</v>
      </c>
      <c r="BL3787" s="17" t="s">
        <v>358</v>
      </c>
      <c r="BM3787" s="203" t="s">
        <v>3370</v>
      </c>
    </row>
    <row r="3788" spans="1:65" s="2" customFormat="1" ht="11.25">
      <c r="A3788" s="34"/>
      <c r="B3788" s="35"/>
      <c r="C3788" s="36"/>
      <c r="D3788" s="205" t="s">
        <v>281</v>
      </c>
      <c r="E3788" s="36"/>
      <c r="F3788" s="206" t="s">
        <v>3371</v>
      </c>
      <c r="G3788" s="36"/>
      <c r="H3788" s="36"/>
      <c r="I3788" s="207"/>
      <c r="J3788" s="36"/>
      <c r="K3788" s="36"/>
      <c r="L3788" s="39"/>
      <c r="M3788" s="208"/>
      <c r="N3788" s="209"/>
      <c r="O3788" s="71"/>
      <c r="P3788" s="71"/>
      <c r="Q3788" s="71"/>
      <c r="R3788" s="71"/>
      <c r="S3788" s="71"/>
      <c r="T3788" s="72"/>
      <c r="U3788" s="34"/>
      <c r="V3788" s="34"/>
      <c r="W3788" s="34"/>
      <c r="X3788" s="34"/>
      <c r="Y3788" s="34"/>
      <c r="Z3788" s="34"/>
      <c r="AA3788" s="34"/>
      <c r="AB3788" s="34"/>
      <c r="AC3788" s="34"/>
      <c r="AD3788" s="34"/>
      <c r="AE3788" s="34"/>
      <c r="AT3788" s="17" t="s">
        <v>281</v>
      </c>
      <c r="AU3788" s="17" t="s">
        <v>84</v>
      </c>
    </row>
    <row r="3789" spans="1:65" s="2" customFormat="1" ht="24.2" customHeight="1">
      <c r="A3789" s="34"/>
      <c r="B3789" s="35"/>
      <c r="C3789" s="232" t="s">
        <v>3372</v>
      </c>
      <c r="D3789" s="232" t="s">
        <v>394</v>
      </c>
      <c r="E3789" s="233" t="s">
        <v>3373</v>
      </c>
      <c r="F3789" s="234" t="s">
        <v>3374</v>
      </c>
      <c r="G3789" s="235" t="s">
        <v>156</v>
      </c>
      <c r="H3789" s="236">
        <v>0</v>
      </c>
      <c r="I3789" s="237"/>
      <c r="J3789" s="238">
        <f>ROUND(I3789*H3789,2)</f>
        <v>0</v>
      </c>
      <c r="K3789" s="234" t="s">
        <v>1</v>
      </c>
      <c r="L3789" s="239"/>
      <c r="M3789" s="240" t="s">
        <v>1</v>
      </c>
      <c r="N3789" s="241" t="s">
        <v>41</v>
      </c>
      <c r="O3789" s="71"/>
      <c r="P3789" s="201">
        <f>O3789*H3789</f>
        <v>0</v>
      </c>
      <c r="Q3789" s="201">
        <v>2.5400000000000002E-3</v>
      </c>
      <c r="R3789" s="201">
        <f>Q3789*H3789</f>
        <v>0</v>
      </c>
      <c r="S3789" s="201">
        <v>0</v>
      </c>
      <c r="T3789" s="202">
        <f>S3789*H3789</f>
        <v>0</v>
      </c>
      <c r="U3789" s="34"/>
      <c r="V3789" s="34"/>
      <c r="W3789" s="34"/>
      <c r="X3789" s="34"/>
      <c r="Y3789" s="34"/>
      <c r="Z3789" s="34"/>
      <c r="AA3789" s="34"/>
      <c r="AB3789" s="34"/>
      <c r="AC3789" s="34"/>
      <c r="AD3789" s="34"/>
      <c r="AE3789" s="34"/>
      <c r="AR3789" s="203" t="s">
        <v>483</v>
      </c>
      <c r="AT3789" s="203" t="s">
        <v>394</v>
      </c>
      <c r="AU3789" s="203" t="s">
        <v>84</v>
      </c>
      <c r="AY3789" s="17" t="s">
        <v>272</v>
      </c>
      <c r="BE3789" s="204">
        <f>IF(N3789="základní",J3789,0)</f>
        <v>0</v>
      </c>
      <c r="BF3789" s="204">
        <f>IF(N3789="snížená",J3789,0)</f>
        <v>0</v>
      </c>
      <c r="BG3789" s="204">
        <f>IF(N3789="zákl. přenesená",J3789,0)</f>
        <v>0</v>
      </c>
      <c r="BH3789" s="204">
        <f>IF(N3789="sníž. přenesená",J3789,0)</f>
        <v>0</v>
      </c>
      <c r="BI3789" s="204">
        <f>IF(N3789="nulová",J3789,0)</f>
        <v>0</v>
      </c>
      <c r="BJ3789" s="17" t="s">
        <v>16</v>
      </c>
      <c r="BK3789" s="204">
        <f>ROUND(I3789*H3789,2)</f>
        <v>0</v>
      </c>
      <c r="BL3789" s="17" t="s">
        <v>358</v>
      </c>
      <c r="BM3789" s="203" t="s">
        <v>3375</v>
      </c>
    </row>
    <row r="3790" spans="1:65" s="13" customFormat="1" ht="22.5">
      <c r="B3790" s="210"/>
      <c r="C3790" s="211"/>
      <c r="D3790" s="212" t="s">
        <v>283</v>
      </c>
      <c r="E3790" s="213" t="s">
        <v>1</v>
      </c>
      <c r="F3790" s="214" t="s">
        <v>2219</v>
      </c>
      <c r="G3790" s="211"/>
      <c r="H3790" s="213" t="s">
        <v>1</v>
      </c>
      <c r="I3790" s="215"/>
      <c r="J3790" s="211"/>
      <c r="K3790" s="211"/>
      <c r="L3790" s="216"/>
      <c r="M3790" s="217"/>
      <c r="N3790" s="218"/>
      <c r="O3790" s="218"/>
      <c r="P3790" s="218"/>
      <c r="Q3790" s="218"/>
      <c r="R3790" s="218"/>
      <c r="S3790" s="218"/>
      <c r="T3790" s="219"/>
      <c r="AT3790" s="220" t="s">
        <v>283</v>
      </c>
      <c r="AU3790" s="220" t="s">
        <v>84</v>
      </c>
      <c r="AV3790" s="13" t="s">
        <v>16</v>
      </c>
      <c r="AW3790" s="13" t="s">
        <v>32</v>
      </c>
      <c r="AX3790" s="13" t="s">
        <v>76</v>
      </c>
      <c r="AY3790" s="220" t="s">
        <v>272</v>
      </c>
    </row>
    <row r="3791" spans="1:65" s="13" customFormat="1" ht="11.25">
      <c r="B3791" s="210"/>
      <c r="C3791" s="211"/>
      <c r="D3791" s="212" t="s">
        <v>283</v>
      </c>
      <c r="E3791" s="213" t="s">
        <v>1</v>
      </c>
      <c r="F3791" s="214" t="s">
        <v>285</v>
      </c>
      <c r="G3791" s="211"/>
      <c r="H3791" s="213" t="s">
        <v>1</v>
      </c>
      <c r="I3791" s="215"/>
      <c r="J3791" s="211"/>
      <c r="K3791" s="211"/>
      <c r="L3791" s="216"/>
      <c r="M3791" s="217"/>
      <c r="N3791" s="218"/>
      <c r="O3791" s="218"/>
      <c r="P3791" s="218"/>
      <c r="Q3791" s="218"/>
      <c r="R3791" s="218"/>
      <c r="S3791" s="218"/>
      <c r="T3791" s="219"/>
      <c r="AT3791" s="220" t="s">
        <v>283</v>
      </c>
      <c r="AU3791" s="220" t="s">
        <v>84</v>
      </c>
      <c r="AV3791" s="13" t="s">
        <v>16</v>
      </c>
      <c r="AW3791" s="13" t="s">
        <v>32</v>
      </c>
      <c r="AX3791" s="13" t="s">
        <v>76</v>
      </c>
      <c r="AY3791" s="220" t="s">
        <v>272</v>
      </c>
    </row>
    <row r="3792" spans="1:65" s="13" customFormat="1" ht="11.25">
      <c r="B3792" s="210"/>
      <c r="C3792" s="211"/>
      <c r="D3792" s="212" t="s">
        <v>283</v>
      </c>
      <c r="E3792" s="213" t="s">
        <v>1</v>
      </c>
      <c r="F3792" s="214" t="s">
        <v>2220</v>
      </c>
      <c r="G3792" s="211"/>
      <c r="H3792" s="213" t="s">
        <v>1</v>
      </c>
      <c r="I3792" s="215"/>
      <c r="J3792" s="211"/>
      <c r="K3792" s="211"/>
      <c r="L3792" s="216"/>
      <c r="M3792" s="217"/>
      <c r="N3792" s="218"/>
      <c r="O3792" s="218"/>
      <c r="P3792" s="218"/>
      <c r="Q3792" s="218"/>
      <c r="R3792" s="218"/>
      <c r="S3792" s="218"/>
      <c r="T3792" s="219"/>
      <c r="AT3792" s="220" t="s">
        <v>283</v>
      </c>
      <c r="AU3792" s="220" t="s">
        <v>84</v>
      </c>
      <c r="AV3792" s="13" t="s">
        <v>16</v>
      </c>
      <c r="AW3792" s="13" t="s">
        <v>32</v>
      </c>
      <c r="AX3792" s="13" t="s">
        <v>76</v>
      </c>
      <c r="AY3792" s="220" t="s">
        <v>272</v>
      </c>
    </row>
    <row r="3793" spans="1:65" s="14" customFormat="1" ht="11.25">
      <c r="B3793" s="221"/>
      <c r="C3793" s="222"/>
      <c r="D3793" s="212" t="s">
        <v>283</v>
      </c>
      <c r="E3793" s="223" t="s">
        <v>1</v>
      </c>
      <c r="F3793" s="224" t="s">
        <v>3376</v>
      </c>
      <c r="G3793" s="222"/>
      <c r="H3793" s="225">
        <v>6.1239999999999997</v>
      </c>
      <c r="I3793" s="226"/>
      <c r="J3793" s="222"/>
      <c r="K3793" s="222"/>
      <c r="L3793" s="227"/>
      <c r="M3793" s="228"/>
      <c r="N3793" s="229"/>
      <c r="O3793" s="229"/>
      <c r="P3793" s="229"/>
      <c r="Q3793" s="229"/>
      <c r="R3793" s="229"/>
      <c r="S3793" s="229"/>
      <c r="T3793" s="230"/>
      <c r="AT3793" s="231" t="s">
        <v>283</v>
      </c>
      <c r="AU3793" s="231" t="s">
        <v>84</v>
      </c>
      <c r="AV3793" s="14" t="s">
        <v>84</v>
      </c>
      <c r="AW3793" s="14" t="s">
        <v>32</v>
      </c>
      <c r="AX3793" s="14" t="s">
        <v>76</v>
      </c>
      <c r="AY3793" s="231" t="s">
        <v>272</v>
      </c>
    </row>
    <row r="3794" spans="1:65" s="13" customFormat="1" ht="11.25">
      <c r="B3794" s="210"/>
      <c r="C3794" s="211"/>
      <c r="D3794" s="212" t="s">
        <v>283</v>
      </c>
      <c r="E3794" s="213" t="s">
        <v>1</v>
      </c>
      <c r="F3794" s="214" t="s">
        <v>285</v>
      </c>
      <c r="G3794" s="211"/>
      <c r="H3794" s="213" t="s">
        <v>1</v>
      </c>
      <c r="I3794" s="215"/>
      <c r="J3794" s="211"/>
      <c r="K3794" s="211"/>
      <c r="L3794" s="216"/>
      <c r="M3794" s="217"/>
      <c r="N3794" s="218"/>
      <c r="O3794" s="218"/>
      <c r="P3794" s="218"/>
      <c r="Q3794" s="218"/>
      <c r="R3794" s="218"/>
      <c r="S3794" s="218"/>
      <c r="T3794" s="219"/>
      <c r="AT3794" s="220" t="s">
        <v>283</v>
      </c>
      <c r="AU3794" s="220" t="s">
        <v>84</v>
      </c>
      <c r="AV3794" s="13" t="s">
        <v>16</v>
      </c>
      <c r="AW3794" s="13" t="s">
        <v>32</v>
      </c>
      <c r="AX3794" s="13" t="s">
        <v>76</v>
      </c>
      <c r="AY3794" s="220" t="s">
        <v>272</v>
      </c>
    </row>
    <row r="3795" spans="1:65" s="13" customFormat="1" ht="11.25">
      <c r="B3795" s="210"/>
      <c r="C3795" s="211"/>
      <c r="D3795" s="212" t="s">
        <v>283</v>
      </c>
      <c r="E3795" s="213" t="s">
        <v>1</v>
      </c>
      <c r="F3795" s="214" t="s">
        <v>2227</v>
      </c>
      <c r="G3795" s="211"/>
      <c r="H3795" s="213" t="s">
        <v>1</v>
      </c>
      <c r="I3795" s="215"/>
      <c r="J3795" s="211"/>
      <c r="K3795" s="211"/>
      <c r="L3795" s="216"/>
      <c r="M3795" s="217"/>
      <c r="N3795" s="218"/>
      <c r="O3795" s="218"/>
      <c r="P3795" s="218"/>
      <c r="Q3795" s="218"/>
      <c r="R3795" s="218"/>
      <c r="S3795" s="218"/>
      <c r="T3795" s="219"/>
      <c r="AT3795" s="220" t="s">
        <v>283</v>
      </c>
      <c r="AU3795" s="220" t="s">
        <v>84</v>
      </c>
      <c r="AV3795" s="13" t="s">
        <v>16</v>
      </c>
      <c r="AW3795" s="13" t="s">
        <v>32</v>
      </c>
      <c r="AX3795" s="13" t="s">
        <v>76</v>
      </c>
      <c r="AY3795" s="220" t="s">
        <v>272</v>
      </c>
    </row>
    <row r="3796" spans="1:65" s="14" customFormat="1" ht="11.25">
      <c r="B3796" s="221"/>
      <c r="C3796" s="222"/>
      <c r="D3796" s="212" t="s">
        <v>283</v>
      </c>
      <c r="E3796" s="223" t="s">
        <v>1</v>
      </c>
      <c r="F3796" s="224" t="s">
        <v>3377</v>
      </c>
      <c r="G3796" s="222"/>
      <c r="H3796" s="225">
        <v>-6.1239999999999997</v>
      </c>
      <c r="I3796" s="226"/>
      <c r="J3796" s="222"/>
      <c r="K3796" s="222"/>
      <c r="L3796" s="227"/>
      <c r="M3796" s="228"/>
      <c r="N3796" s="229"/>
      <c r="O3796" s="229"/>
      <c r="P3796" s="229"/>
      <c r="Q3796" s="229"/>
      <c r="R3796" s="229"/>
      <c r="S3796" s="229"/>
      <c r="T3796" s="230"/>
      <c r="AT3796" s="231" t="s">
        <v>283</v>
      </c>
      <c r="AU3796" s="231" t="s">
        <v>84</v>
      </c>
      <c r="AV3796" s="14" t="s">
        <v>84</v>
      </c>
      <c r="AW3796" s="14" t="s">
        <v>32</v>
      </c>
      <c r="AX3796" s="14" t="s">
        <v>76</v>
      </c>
      <c r="AY3796" s="231" t="s">
        <v>272</v>
      </c>
    </row>
    <row r="3797" spans="1:65" s="14" customFormat="1" ht="11.25">
      <c r="B3797" s="221"/>
      <c r="C3797" s="222"/>
      <c r="D3797" s="212" t="s">
        <v>283</v>
      </c>
      <c r="E3797" s="222"/>
      <c r="F3797" s="224" t="s">
        <v>3378</v>
      </c>
      <c r="G3797" s="222"/>
      <c r="H3797" s="225">
        <v>0</v>
      </c>
      <c r="I3797" s="226"/>
      <c r="J3797" s="222"/>
      <c r="K3797" s="222"/>
      <c r="L3797" s="227"/>
      <c r="M3797" s="228"/>
      <c r="N3797" s="229"/>
      <c r="O3797" s="229"/>
      <c r="P3797" s="229"/>
      <c r="Q3797" s="229"/>
      <c r="R3797" s="229"/>
      <c r="S3797" s="229"/>
      <c r="T3797" s="230"/>
      <c r="AT3797" s="231" t="s">
        <v>283</v>
      </c>
      <c r="AU3797" s="231" t="s">
        <v>84</v>
      </c>
      <c r="AV3797" s="14" t="s">
        <v>84</v>
      </c>
      <c r="AW3797" s="14" t="s">
        <v>4</v>
      </c>
      <c r="AX3797" s="14" t="s">
        <v>16</v>
      </c>
      <c r="AY3797" s="231" t="s">
        <v>272</v>
      </c>
    </row>
    <row r="3798" spans="1:65" s="2" customFormat="1" ht="16.5" customHeight="1">
      <c r="A3798" s="34"/>
      <c r="B3798" s="35"/>
      <c r="C3798" s="232" t="s">
        <v>3379</v>
      </c>
      <c r="D3798" s="232" t="s">
        <v>394</v>
      </c>
      <c r="E3798" s="233" t="s">
        <v>3380</v>
      </c>
      <c r="F3798" s="234" t="s">
        <v>3381</v>
      </c>
      <c r="G3798" s="235" t="s">
        <v>156</v>
      </c>
      <c r="H3798" s="236">
        <v>0</v>
      </c>
      <c r="I3798" s="237"/>
      <c r="J3798" s="238">
        <f>ROUND(I3798*H3798,2)</f>
        <v>0</v>
      </c>
      <c r="K3798" s="234" t="s">
        <v>1</v>
      </c>
      <c r="L3798" s="239"/>
      <c r="M3798" s="240" t="s">
        <v>1</v>
      </c>
      <c r="N3798" s="241" t="s">
        <v>41</v>
      </c>
      <c r="O3798" s="71"/>
      <c r="P3798" s="201">
        <f>O3798*H3798</f>
        <v>0</v>
      </c>
      <c r="Q3798" s="201">
        <v>2.5400000000000002E-3</v>
      </c>
      <c r="R3798" s="201">
        <f>Q3798*H3798</f>
        <v>0</v>
      </c>
      <c r="S3798" s="201">
        <v>0</v>
      </c>
      <c r="T3798" s="202">
        <f>S3798*H3798</f>
        <v>0</v>
      </c>
      <c r="U3798" s="34"/>
      <c r="V3798" s="34"/>
      <c r="W3798" s="34"/>
      <c r="X3798" s="34"/>
      <c r="Y3798" s="34"/>
      <c r="Z3798" s="34"/>
      <c r="AA3798" s="34"/>
      <c r="AB3798" s="34"/>
      <c r="AC3798" s="34"/>
      <c r="AD3798" s="34"/>
      <c r="AE3798" s="34"/>
      <c r="AR3798" s="203" t="s">
        <v>483</v>
      </c>
      <c r="AT3798" s="203" t="s">
        <v>394</v>
      </c>
      <c r="AU3798" s="203" t="s">
        <v>84</v>
      </c>
      <c r="AY3798" s="17" t="s">
        <v>272</v>
      </c>
      <c r="BE3798" s="204">
        <f>IF(N3798="základní",J3798,0)</f>
        <v>0</v>
      </c>
      <c r="BF3798" s="204">
        <f>IF(N3798="snížená",J3798,0)</f>
        <v>0</v>
      </c>
      <c r="BG3798" s="204">
        <f>IF(N3798="zákl. přenesená",J3798,0)</f>
        <v>0</v>
      </c>
      <c r="BH3798" s="204">
        <f>IF(N3798="sníž. přenesená",J3798,0)</f>
        <v>0</v>
      </c>
      <c r="BI3798" s="204">
        <f>IF(N3798="nulová",J3798,0)</f>
        <v>0</v>
      </c>
      <c r="BJ3798" s="17" t="s">
        <v>16</v>
      </c>
      <c r="BK3798" s="204">
        <f>ROUND(I3798*H3798,2)</f>
        <v>0</v>
      </c>
      <c r="BL3798" s="17" t="s">
        <v>358</v>
      </c>
      <c r="BM3798" s="203" t="s">
        <v>3382</v>
      </c>
    </row>
    <row r="3799" spans="1:65" s="13" customFormat="1" ht="22.5">
      <c r="B3799" s="210"/>
      <c r="C3799" s="211"/>
      <c r="D3799" s="212" t="s">
        <v>283</v>
      </c>
      <c r="E3799" s="213" t="s">
        <v>1</v>
      </c>
      <c r="F3799" s="214" t="s">
        <v>2219</v>
      </c>
      <c r="G3799" s="211"/>
      <c r="H3799" s="213" t="s">
        <v>1</v>
      </c>
      <c r="I3799" s="215"/>
      <c r="J3799" s="211"/>
      <c r="K3799" s="211"/>
      <c r="L3799" s="216"/>
      <c r="M3799" s="217"/>
      <c r="N3799" s="218"/>
      <c r="O3799" s="218"/>
      <c r="P3799" s="218"/>
      <c r="Q3799" s="218"/>
      <c r="R3799" s="218"/>
      <c r="S3799" s="218"/>
      <c r="T3799" s="219"/>
      <c r="AT3799" s="220" t="s">
        <v>283</v>
      </c>
      <c r="AU3799" s="220" t="s">
        <v>84</v>
      </c>
      <c r="AV3799" s="13" t="s">
        <v>16</v>
      </c>
      <c r="AW3799" s="13" t="s">
        <v>32</v>
      </c>
      <c r="AX3799" s="13" t="s">
        <v>76</v>
      </c>
      <c r="AY3799" s="220" t="s">
        <v>272</v>
      </c>
    </row>
    <row r="3800" spans="1:65" s="13" customFormat="1" ht="11.25">
      <c r="B3800" s="210"/>
      <c r="C3800" s="211"/>
      <c r="D3800" s="212" t="s">
        <v>283</v>
      </c>
      <c r="E3800" s="213" t="s">
        <v>1</v>
      </c>
      <c r="F3800" s="214" t="s">
        <v>285</v>
      </c>
      <c r="G3800" s="211"/>
      <c r="H3800" s="213" t="s">
        <v>1</v>
      </c>
      <c r="I3800" s="215"/>
      <c r="J3800" s="211"/>
      <c r="K3800" s="211"/>
      <c r="L3800" s="216"/>
      <c r="M3800" s="217"/>
      <c r="N3800" s="218"/>
      <c r="O3800" s="218"/>
      <c r="P3800" s="218"/>
      <c r="Q3800" s="218"/>
      <c r="R3800" s="218"/>
      <c r="S3800" s="218"/>
      <c r="T3800" s="219"/>
      <c r="AT3800" s="220" t="s">
        <v>283</v>
      </c>
      <c r="AU3800" s="220" t="s">
        <v>84</v>
      </c>
      <c r="AV3800" s="13" t="s">
        <v>16</v>
      </c>
      <c r="AW3800" s="13" t="s">
        <v>32</v>
      </c>
      <c r="AX3800" s="13" t="s">
        <v>76</v>
      </c>
      <c r="AY3800" s="220" t="s">
        <v>272</v>
      </c>
    </row>
    <row r="3801" spans="1:65" s="13" customFormat="1" ht="11.25">
      <c r="B3801" s="210"/>
      <c r="C3801" s="211"/>
      <c r="D3801" s="212" t="s">
        <v>283</v>
      </c>
      <c r="E3801" s="213" t="s">
        <v>1</v>
      </c>
      <c r="F3801" s="214" t="s">
        <v>2220</v>
      </c>
      <c r="G3801" s="211"/>
      <c r="H3801" s="213" t="s">
        <v>1</v>
      </c>
      <c r="I3801" s="215"/>
      <c r="J3801" s="211"/>
      <c r="K3801" s="211"/>
      <c r="L3801" s="216"/>
      <c r="M3801" s="217"/>
      <c r="N3801" s="218"/>
      <c r="O3801" s="218"/>
      <c r="P3801" s="218"/>
      <c r="Q3801" s="218"/>
      <c r="R3801" s="218"/>
      <c r="S3801" s="218"/>
      <c r="T3801" s="219"/>
      <c r="AT3801" s="220" t="s">
        <v>283</v>
      </c>
      <c r="AU3801" s="220" t="s">
        <v>84</v>
      </c>
      <c r="AV3801" s="13" t="s">
        <v>16</v>
      </c>
      <c r="AW3801" s="13" t="s">
        <v>32</v>
      </c>
      <c r="AX3801" s="13" t="s">
        <v>76</v>
      </c>
      <c r="AY3801" s="220" t="s">
        <v>272</v>
      </c>
    </row>
    <row r="3802" spans="1:65" s="14" customFormat="1" ht="11.25">
      <c r="B3802" s="221"/>
      <c r="C3802" s="222"/>
      <c r="D3802" s="212" t="s">
        <v>283</v>
      </c>
      <c r="E3802" s="223" t="s">
        <v>1</v>
      </c>
      <c r="F3802" s="224" t="s">
        <v>3383</v>
      </c>
      <c r="G3802" s="222"/>
      <c r="H3802" s="225">
        <v>2.306</v>
      </c>
      <c r="I3802" s="226"/>
      <c r="J3802" s="222"/>
      <c r="K3802" s="222"/>
      <c r="L3802" s="227"/>
      <c r="M3802" s="228"/>
      <c r="N3802" s="229"/>
      <c r="O3802" s="229"/>
      <c r="P3802" s="229"/>
      <c r="Q3802" s="229"/>
      <c r="R3802" s="229"/>
      <c r="S3802" s="229"/>
      <c r="T3802" s="230"/>
      <c r="AT3802" s="231" t="s">
        <v>283</v>
      </c>
      <c r="AU3802" s="231" t="s">
        <v>84</v>
      </c>
      <c r="AV3802" s="14" t="s">
        <v>84</v>
      </c>
      <c r="AW3802" s="14" t="s">
        <v>32</v>
      </c>
      <c r="AX3802" s="14" t="s">
        <v>76</v>
      </c>
      <c r="AY3802" s="231" t="s">
        <v>272</v>
      </c>
    </row>
    <row r="3803" spans="1:65" s="13" customFormat="1" ht="11.25">
      <c r="B3803" s="210"/>
      <c r="C3803" s="211"/>
      <c r="D3803" s="212" t="s">
        <v>283</v>
      </c>
      <c r="E3803" s="213" t="s">
        <v>1</v>
      </c>
      <c r="F3803" s="214" t="s">
        <v>285</v>
      </c>
      <c r="G3803" s="211"/>
      <c r="H3803" s="213" t="s">
        <v>1</v>
      </c>
      <c r="I3803" s="215"/>
      <c r="J3803" s="211"/>
      <c r="K3803" s="211"/>
      <c r="L3803" s="216"/>
      <c r="M3803" s="217"/>
      <c r="N3803" s="218"/>
      <c r="O3803" s="218"/>
      <c r="P3803" s="218"/>
      <c r="Q3803" s="218"/>
      <c r="R3803" s="218"/>
      <c r="S3803" s="218"/>
      <c r="T3803" s="219"/>
      <c r="AT3803" s="220" t="s">
        <v>283</v>
      </c>
      <c r="AU3803" s="220" t="s">
        <v>84</v>
      </c>
      <c r="AV3803" s="13" t="s">
        <v>16</v>
      </c>
      <c r="AW3803" s="13" t="s">
        <v>32</v>
      </c>
      <c r="AX3803" s="13" t="s">
        <v>76</v>
      </c>
      <c r="AY3803" s="220" t="s">
        <v>272</v>
      </c>
    </row>
    <row r="3804" spans="1:65" s="13" customFormat="1" ht="11.25">
      <c r="B3804" s="210"/>
      <c r="C3804" s="211"/>
      <c r="D3804" s="212" t="s">
        <v>283</v>
      </c>
      <c r="E3804" s="213" t="s">
        <v>1</v>
      </c>
      <c r="F3804" s="214" t="s">
        <v>2227</v>
      </c>
      <c r="G3804" s="211"/>
      <c r="H3804" s="213" t="s">
        <v>1</v>
      </c>
      <c r="I3804" s="215"/>
      <c r="J3804" s="211"/>
      <c r="K3804" s="211"/>
      <c r="L3804" s="216"/>
      <c r="M3804" s="217"/>
      <c r="N3804" s="218"/>
      <c r="O3804" s="218"/>
      <c r="P3804" s="218"/>
      <c r="Q3804" s="218"/>
      <c r="R3804" s="218"/>
      <c r="S3804" s="218"/>
      <c r="T3804" s="219"/>
      <c r="AT3804" s="220" t="s">
        <v>283</v>
      </c>
      <c r="AU3804" s="220" t="s">
        <v>84</v>
      </c>
      <c r="AV3804" s="13" t="s">
        <v>16</v>
      </c>
      <c r="AW3804" s="13" t="s">
        <v>32</v>
      </c>
      <c r="AX3804" s="13" t="s">
        <v>76</v>
      </c>
      <c r="AY3804" s="220" t="s">
        <v>272</v>
      </c>
    </row>
    <row r="3805" spans="1:65" s="14" customFormat="1" ht="11.25">
      <c r="B3805" s="221"/>
      <c r="C3805" s="222"/>
      <c r="D3805" s="212" t="s">
        <v>283</v>
      </c>
      <c r="E3805" s="223" t="s">
        <v>1</v>
      </c>
      <c r="F3805" s="224" t="s">
        <v>3384</v>
      </c>
      <c r="G3805" s="222"/>
      <c r="H3805" s="225">
        <v>-2.306</v>
      </c>
      <c r="I3805" s="226"/>
      <c r="J3805" s="222"/>
      <c r="K3805" s="222"/>
      <c r="L3805" s="227"/>
      <c r="M3805" s="228"/>
      <c r="N3805" s="229"/>
      <c r="O3805" s="229"/>
      <c r="P3805" s="229"/>
      <c r="Q3805" s="229"/>
      <c r="R3805" s="229"/>
      <c r="S3805" s="229"/>
      <c r="T3805" s="230"/>
      <c r="AT3805" s="231" t="s">
        <v>283</v>
      </c>
      <c r="AU3805" s="231" t="s">
        <v>84</v>
      </c>
      <c r="AV3805" s="14" t="s">
        <v>84</v>
      </c>
      <c r="AW3805" s="14" t="s">
        <v>32</v>
      </c>
      <c r="AX3805" s="14" t="s">
        <v>76</v>
      </c>
      <c r="AY3805" s="231" t="s">
        <v>272</v>
      </c>
    </row>
    <row r="3806" spans="1:65" s="14" customFormat="1" ht="11.25">
      <c r="B3806" s="221"/>
      <c r="C3806" s="222"/>
      <c r="D3806" s="212" t="s">
        <v>283</v>
      </c>
      <c r="E3806" s="222"/>
      <c r="F3806" s="224" t="s">
        <v>3378</v>
      </c>
      <c r="G3806" s="222"/>
      <c r="H3806" s="225">
        <v>0</v>
      </c>
      <c r="I3806" s="226"/>
      <c r="J3806" s="222"/>
      <c r="K3806" s="222"/>
      <c r="L3806" s="227"/>
      <c r="M3806" s="228"/>
      <c r="N3806" s="229"/>
      <c r="O3806" s="229"/>
      <c r="P3806" s="229"/>
      <c r="Q3806" s="229"/>
      <c r="R3806" s="229"/>
      <c r="S3806" s="229"/>
      <c r="T3806" s="230"/>
      <c r="AT3806" s="231" t="s">
        <v>283</v>
      </c>
      <c r="AU3806" s="231" t="s">
        <v>84</v>
      </c>
      <c r="AV3806" s="14" t="s">
        <v>84</v>
      </c>
      <c r="AW3806" s="14" t="s">
        <v>4</v>
      </c>
      <c r="AX3806" s="14" t="s">
        <v>16</v>
      </c>
      <c r="AY3806" s="231" t="s">
        <v>272</v>
      </c>
    </row>
    <row r="3807" spans="1:65" s="2" customFormat="1" ht="33" customHeight="1">
      <c r="A3807" s="34"/>
      <c r="B3807" s="35"/>
      <c r="C3807" s="192" t="s">
        <v>3385</v>
      </c>
      <c r="D3807" s="192" t="s">
        <v>274</v>
      </c>
      <c r="E3807" s="193" t="s">
        <v>3386</v>
      </c>
      <c r="F3807" s="194" t="s">
        <v>3387</v>
      </c>
      <c r="G3807" s="195" t="s">
        <v>952</v>
      </c>
      <c r="H3807" s="196">
        <v>20</v>
      </c>
      <c r="I3807" s="197"/>
      <c r="J3807" s="198">
        <f>ROUND(I3807*H3807,2)</f>
        <v>0</v>
      </c>
      <c r="K3807" s="194" t="s">
        <v>278</v>
      </c>
      <c r="L3807" s="39"/>
      <c r="M3807" s="199" t="s">
        <v>1</v>
      </c>
      <c r="N3807" s="200" t="s">
        <v>41</v>
      </c>
      <c r="O3807" s="71"/>
      <c r="P3807" s="201">
        <f>O3807*H3807</f>
        <v>0</v>
      </c>
      <c r="Q3807" s="201">
        <v>7.4999999999999997E-3</v>
      </c>
      <c r="R3807" s="201">
        <f>Q3807*H3807</f>
        <v>0.15</v>
      </c>
      <c r="S3807" s="201">
        <v>0</v>
      </c>
      <c r="T3807" s="202">
        <f>S3807*H3807</f>
        <v>0</v>
      </c>
      <c r="U3807" s="34"/>
      <c r="V3807" s="34"/>
      <c r="W3807" s="34"/>
      <c r="X3807" s="34"/>
      <c r="Y3807" s="34"/>
      <c r="Z3807" s="34"/>
      <c r="AA3807" s="34"/>
      <c r="AB3807" s="34"/>
      <c r="AC3807" s="34"/>
      <c r="AD3807" s="34"/>
      <c r="AE3807" s="34"/>
      <c r="AR3807" s="203" t="s">
        <v>358</v>
      </c>
      <c r="AT3807" s="203" t="s">
        <v>274</v>
      </c>
      <c r="AU3807" s="203" t="s">
        <v>84</v>
      </c>
      <c r="AY3807" s="17" t="s">
        <v>272</v>
      </c>
      <c r="BE3807" s="204">
        <f>IF(N3807="základní",J3807,0)</f>
        <v>0</v>
      </c>
      <c r="BF3807" s="204">
        <f>IF(N3807="snížená",J3807,0)</f>
        <v>0</v>
      </c>
      <c r="BG3807" s="204">
        <f>IF(N3807="zákl. přenesená",J3807,0)</f>
        <v>0</v>
      </c>
      <c r="BH3807" s="204">
        <f>IF(N3807="sníž. přenesená",J3807,0)</f>
        <v>0</v>
      </c>
      <c r="BI3807" s="204">
        <f>IF(N3807="nulová",J3807,0)</f>
        <v>0</v>
      </c>
      <c r="BJ3807" s="17" t="s">
        <v>16</v>
      </c>
      <c r="BK3807" s="204">
        <f>ROUND(I3807*H3807,2)</f>
        <v>0</v>
      </c>
      <c r="BL3807" s="17" t="s">
        <v>358</v>
      </c>
      <c r="BM3807" s="203" t="s">
        <v>3388</v>
      </c>
    </row>
    <row r="3808" spans="1:65" s="2" customFormat="1" ht="11.25">
      <c r="A3808" s="34"/>
      <c r="B3808" s="35"/>
      <c r="C3808" s="36"/>
      <c r="D3808" s="205" t="s">
        <v>281</v>
      </c>
      <c r="E3808" s="36"/>
      <c r="F3808" s="206" t="s">
        <v>3389</v>
      </c>
      <c r="G3808" s="36"/>
      <c r="H3808" s="36"/>
      <c r="I3808" s="207"/>
      <c r="J3808" s="36"/>
      <c r="K3808" s="36"/>
      <c r="L3808" s="39"/>
      <c r="M3808" s="208"/>
      <c r="N3808" s="209"/>
      <c r="O3808" s="71"/>
      <c r="P3808" s="71"/>
      <c r="Q3808" s="71"/>
      <c r="R3808" s="71"/>
      <c r="S3808" s="71"/>
      <c r="T3808" s="72"/>
      <c r="U3808" s="34"/>
      <c r="V3808" s="34"/>
      <c r="W3808" s="34"/>
      <c r="X3808" s="34"/>
      <c r="Y3808" s="34"/>
      <c r="Z3808" s="34"/>
      <c r="AA3808" s="34"/>
      <c r="AB3808" s="34"/>
      <c r="AC3808" s="34"/>
      <c r="AD3808" s="34"/>
      <c r="AE3808" s="34"/>
      <c r="AT3808" s="17" t="s">
        <v>281</v>
      </c>
      <c r="AU3808" s="17" t="s">
        <v>84</v>
      </c>
    </row>
    <row r="3809" spans="1:65" s="13" customFormat="1" ht="22.5">
      <c r="B3809" s="210"/>
      <c r="C3809" s="211"/>
      <c r="D3809" s="212" t="s">
        <v>283</v>
      </c>
      <c r="E3809" s="213" t="s">
        <v>1</v>
      </c>
      <c r="F3809" s="214" t="s">
        <v>3292</v>
      </c>
      <c r="G3809" s="211"/>
      <c r="H3809" s="213" t="s">
        <v>1</v>
      </c>
      <c r="I3809" s="215"/>
      <c r="J3809" s="211"/>
      <c r="K3809" s="211"/>
      <c r="L3809" s="216"/>
      <c r="M3809" s="217"/>
      <c r="N3809" s="218"/>
      <c r="O3809" s="218"/>
      <c r="P3809" s="218"/>
      <c r="Q3809" s="218"/>
      <c r="R3809" s="218"/>
      <c r="S3809" s="218"/>
      <c r="T3809" s="219"/>
      <c r="AT3809" s="220" t="s">
        <v>283</v>
      </c>
      <c r="AU3809" s="220" t="s">
        <v>84</v>
      </c>
      <c r="AV3809" s="13" t="s">
        <v>16</v>
      </c>
      <c r="AW3809" s="13" t="s">
        <v>32</v>
      </c>
      <c r="AX3809" s="13" t="s">
        <v>76</v>
      </c>
      <c r="AY3809" s="220" t="s">
        <v>272</v>
      </c>
    </row>
    <row r="3810" spans="1:65" s="13" customFormat="1" ht="11.25">
      <c r="B3810" s="210"/>
      <c r="C3810" s="211"/>
      <c r="D3810" s="212" t="s">
        <v>283</v>
      </c>
      <c r="E3810" s="213" t="s">
        <v>1</v>
      </c>
      <c r="F3810" s="214" t="s">
        <v>285</v>
      </c>
      <c r="G3810" s="211"/>
      <c r="H3810" s="213" t="s">
        <v>1</v>
      </c>
      <c r="I3810" s="215"/>
      <c r="J3810" s="211"/>
      <c r="K3810" s="211"/>
      <c r="L3810" s="216"/>
      <c r="M3810" s="217"/>
      <c r="N3810" s="218"/>
      <c r="O3810" s="218"/>
      <c r="P3810" s="218"/>
      <c r="Q3810" s="218"/>
      <c r="R3810" s="218"/>
      <c r="S3810" s="218"/>
      <c r="T3810" s="219"/>
      <c r="AT3810" s="220" t="s">
        <v>283</v>
      </c>
      <c r="AU3810" s="220" t="s">
        <v>84</v>
      </c>
      <c r="AV3810" s="13" t="s">
        <v>16</v>
      </c>
      <c r="AW3810" s="13" t="s">
        <v>32</v>
      </c>
      <c r="AX3810" s="13" t="s">
        <v>76</v>
      </c>
      <c r="AY3810" s="220" t="s">
        <v>272</v>
      </c>
    </row>
    <row r="3811" spans="1:65" s="13" customFormat="1" ht="11.25">
      <c r="B3811" s="210"/>
      <c r="C3811" s="211"/>
      <c r="D3811" s="212" t="s">
        <v>283</v>
      </c>
      <c r="E3811" s="213" t="s">
        <v>1</v>
      </c>
      <c r="F3811" s="214" t="s">
        <v>3390</v>
      </c>
      <c r="G3811" s="211"/>
      <c r="H3811" s="213" t="s">
        <v>1</v>
      </c>
      <c r="I3811" s="215"/>
      <c r="J3811" s="211"/>
      <c r="K3811" s="211"/>
      <c r="L3811" s="216"/>
      <c r="M3811" s="217"/>
      <c r="N3811" s="218"/>
      <c r="O3811" s="218"/>
      <c r="P3811" s="218"/>
      <c r="Q3811" s="218"/>
      <c r="R3811" s="218"/>
      <c r="S3811" s="218"/>
      <c r="T3811" s="219"/>
      <c r="AT3811" s="220" t="s">
        <v>283</v>
      </c>
      <c r="AU3811" s="220" t="s">
        <v>84</v>
      </c>
      <c r="AV3811" s="13" t="s">
        <v>16</v>
      </c>
      <c r="AW3811" s="13" t="s">
        <v>32</v>
      </c>
      <c r="AX3811" s="13" t="s">
        <v>76</v>
      </c>
      <c r="AY3811" s="220" t="s">
        <v>272</v>
      </c>
    </row>
    <row r="3812" spans="1:65" s="14" customFormat="1" ht="11.25">
      <c r="B3812" s="221"/>
      <c r="C3812" s="222"/>
      <c r="D3812" s="212" t="s">
        <v>283</v>
      </c>
      <c r="E3812" s="223" t="s">
        <v>1</v>
      </c>
      <c r="F3812" s="224" t="s">
        <v>377</v>
      </c>
      <c r="G3812" s="222"/>
      <c r="H3812" s="225">
        <v>20</v>
      </c>
      <c r="I3812" s="226"/>
      <c r="J3812" s="222"/>
      <c r="K3812" s="222"/>
      <c r="L3812" s="227"/>
      <c r="M3812" s="228"/>
      <c r="N3812" s="229"/>
      <c r="O3812" s="229"/>
      <c r="P3812" s="229"/>
      <c r="Q3812" s="229"/>
      <c r="R3812" s="229"/>
      <c r="S3812" s="229"/>
      <c r="T3812" s="230"/>
      <c r="AT3812" s="231" t="s">
        <v>283</v>
      </c>
      <c r="AU3812" s="231" t="s">
        <v>84</v>
      </c>
      <c r="AV3812" s="14" t="s">
        <v>84</v>
      </c>
      <c r="AW3812" s="14" t="s">
        <v>32</v>
      </c>
      <c r="AX3812" s="14" t="s">
        <v>76</v>
      </c>
      <c r="AY3812" s="231" t="s">
        <v>272</v>
      </c>
    </row>
    <row r="3813" spans="1:65" s="2" customFormat="1" ht="33" customHeight="1">
      <c r="A3813" s="34"/>
      <c r="B3813" s="35"/>
      <c r="C3813" s="192" t="s">
        <v>3391</v>
      </c>
      <c r="D3813" s="192" t="s">
        <v>274</v>
      </c>
      <c r="E3813" s="193" t="s">
        <v>3392</v>
      </c>
      <c r="F3813" s="194" t="s">
        <v>3393</v>
      </c>
      <c r="G3813" s="195" t="s">
        <v>952</v>
      </c>
      <c r="H3813" s="196">
        <v>4</v>
      </c>
      <c r="I3813" s="197"/>
      <c r="J3813" s="198">
        <f>ROUND(I3813*H3813,2)</f>
        <v>0</v>
      </c>
      <c r="K3813" s="194" t="s">
        <v>278</v>
      </c>
      <c r="L3813" s="39"/>
      <c r="M3813" s="199" t="s">
        <v>1</v>
      </c>
      <c r="N3813" s="200" t="s">
        <v>41</v>
      </c>
      <c r="O3813" s="71"/>
      <c r="P3813" s="201">
        <f>O3813*H3813</f>
        <v>0</v>
      </c>
      <c r="Q3813" s="201">
        <v>2.2499999999999999E-2</v>
      </c>
      <c r="R3813" s="201">
        <f>Q3813*H3813</f>
        <v>0.09</v>
      </c>
      <c r="S3813" s="201">
        <v>0</v>
      </c>
      <c r="T3813" s="202">
        <f>S3813*H3813</f>
        <v>0</v>
      </c>
      <c r="U3813" s="34"/>
      <c r="V3813" s="34"/>
      <c r="W3813" s="34"/>
      <c r="X3813" s="34"/>
      <c r="Y3813" s="34"/>
      <c r="Z3813" s="34"/>
      <c r="AA3813" s="34"/>
      <c r="AB3813" s="34"/>
      <c r="AC3813" s="34"/>
      <c r="AD3813" s="34"/>
      <c r="AE3813" s="34"/>
      <c r="AR3813" s="203" t="s">
        <v>358</v>
      </c>
      <c r="AT3813" s="203" t="s">
        <v>274</v>
      </c>
      <c r="AU3813" s="203" t="s">
        <v>84</v>
      </c>
      <c r="AY3813" s="17" t="s">
        <v>272</v>
      </c>
      <c r="BE3813" s="204">
        <f>IF(N3813="základní",J3813,0)</f>
        <v>0</v>
      </c>
      <c r="BF3813" s="204">
        <f>IF(N3813="snížená",J3813,0)</f>
        <v>0</v>
      </c>
      <c r="BG3813" s="204">
        <f>IF(N3813="zákl. přenesená",J3813,0)</f>
        <v>0</v>
      </c>
      <c r="BH3813" s="204">
        <f>IF(N3813="sníž. přenesená",J3813,0)</f>
        <v>0</v>
      </c>
      <c r="BI3813" s="204">
        <f>IF(N3813="nulová",J3813,0)</f>
        <v>0</v>
      </c>
      <c r="BJ3813" s="17" t="s">
        <v>16</v>
      </c>
      <c r="BK3813" s="204">
        <f>ROUND(I3813*H3813,2)</f>
        <v>0</v>
      </c>
      <c r="BL3813" s="17" t="s">
        <v>358</v>
      </c>
      <c r="BM3813" s="203" t="s">
        <v>3394</v>
      </c>
    </row>
    <row r="3814" spans="1:65" s="2" customFormat="1" ht="11.25">
      <c r="A3814" s="34"/>
      <c r="B3814" s="35"/>
      <c r="C3814" s="36"/>
      <c r="D3814" s="205" t="s">
        <v>281</v>
      </c>
      <c r="E3814" s="36"/>
      <c r="F3814" s="206" t="s">
        <v>3395</v>
      </c>
      <c r="G3814" s="36"/>
      <c r="H3814" s="36"/>
      <c r="I3814" s="207"/>
      <c r="J3814" s="36"/>
      <c r="K3814" s="36"/>
      <c r="L3814" s="39"/>
      <c r="M3814" s="208"/>
      <c r="N3814" s="209"/>
      <c r="O3814" s="71"/>
      <c r="P3814" s="71"/>
      <c r="Q3814" s="71"/>
      <c r="R3814" s="71"/>
      <c r="S3814" s="71"/>
      <c r="T3814" s="72"/>
      <c r="U3814" s="34"/>
      <c r="V3814" s="34"/>
      <c r="W3814" s="34"/>
      <c r="X3814" s="34"/>
      <c r="Y3814" s="34"/>
      <c r="Z3814" s="34"/>
      <c r="AA3814" s="34"/>
      <c r="AB3814" s="34"/>
      <c r="AC3814" s="34"/>
      <c r="AD3814" s="34"/>
      <c r="AE3814" s="34"/>
      <c r="AT3814" s="17" t="s">
        <v>281</v>
      </c>
      <c r="AU3814" s="17" t="s">
        <v>84</v>
      </c>
    </row>
    <row r="3815" spans="1:65" s="13" customFormat="1" ht="22.5">
      <c r="B3815" s="210"/>
      <c r="C3815" s="211"/>
      <c r="D3815" s="212" t="s">
        <v>283</v>
      </c>
      <c r="E3815" s="213" t="s">
        <v>1</v>
      </c>
      <c r="F3815" s="214" t="s">
        <v>3292</v>
      </c>
      <c r="G3815" s="211"/>
      <c r="H3815" s="213" t="s">
        <v>1</v>
      </c>
      <c r="I3815" s="215"/>
      <c r="J3815" s="211"/>
      <c r="K3815" s="211"/>
      <c r="L3815" s="216"/>
      <c r="M3815" s="217"/>
      <c r="N3815" s="218"/>
      <c r="O3815" s="218"/>
      <c r="P3815" s="218"/>
      <c r="Q3815" s="218"/>
      <c r="R3815" s="218"/>
      <c r="S3815" s="218"/>
      <c r="T3815" s="219"/>
      <c r="AT3815" s="220" t="s">
        <v>283</v>
      </c>
      <c r="AU3815" s="220" t="s">
        <v>84</v>
      </c>
      <c r="AV3815" s="13" t="s">
        <v>16</v>
      </c>
      <c r="AW3815" s="13" t="s">
        <v>32</v>
      </c>
      <c r="AX3815" s="13" t="s">
        <v>76</v>
      </c>
      <c r="AY3815" s="220" t="s">
        <v>272</v>
      </c>
    </row>
    <row r="3816" spans="1:65" s="13" customFormat="1" ht="11.25">
      <c r="B3816" s="210"/>
      <c r="C3816" s="211"/>
      <c r="D3816" s="212" t="s">
        <v>283</v>
      </c>
      <c r="E3816" s="213" t="s">
        <v>1</v>
      </c>
      <c r="F3816" s="214" t="s">
        <v>285</v>
      </c>
      <c r="G3816" s="211"/>
      <c r="H3816" s="213" t="s">
        <v>1</v>
      </c>
      <c r="I3816" s="215"/>
      <c r="J3816" s="211"/>
      <c r="K3816" s="211"/>
      <c r="L3816" s="216"/>
      <c r="M3816" s="217"/>
      <c r="N3816" s="218"/>
      <c r="O3816" s="218"/>
      <c r="P3816" s="218"/>
      <c r="Q3816" s="218"/>
      <c r="R3816" s="218"/>
      <c r="S3816" s="218"/>
      <c r="T3816" s="219"/>
      <c r="AT3816" s="220" t="s">
        <v>283</v>
      </c>
      <c r="AU3816" s="220" t="s">
        <v>84</v>
      </c>
      <c r="AV3816" s="13" t="s">
        <v>16</v>
      </c>
      <c r="AW3816" s="13" t="s">
        <v>32</v>
      </c>
      <c r="AX3816" s="13" t="s">
        <v>76</v>
      </c>
      <c r="AY3816" s="220" t="s">
        <v>272</v>
      </c>
    </row>
    <row r="3817" spans="1:65" s="13" customFormat="1" ht="11.25">
      <c r="B3817" s="210"/>
      <c r="C3817" s="211"/>
      <c r="D3817" s="212" t="s">
        <v>283</v>
      </c>
      <c r="E3817" s="213" t="s">
        <v>1</v>
      </c>
      <c r="F3817" s="214" t="s">
        <v>3390</v>
      </c>
      <c r="G3817" s="211"/>
      <c r="H3817" s="213" t="s">
        <v>1</v>
      </c>
      <c r="I3817" s="215"/>
      <c r="J3817" s="211"/>
      <c r="K3817" s="211"/>
      <c r="L3817" s="216"/>
      <c r="M3817" s="217"/>
      <c r="N3817" s="218"/>
      <c r="O3817" s="218"/>
      <c r="P3817" s="218"/>
      <c r="Q3817" s="218"/>
      <c r="R3817" s="218"/>
      <c r="S3817" s="218"/>
      <c r="T3817" s="219"/>
      <c r="AT3817" s="220" t="s">
        <v>283</v>
      </c>
      <c r="AU3817" s="220" t="s">
        <v>84</v>
      </c>
      <c r="AV3817" s="13" t="s">
        <v>16</v>
      </c>
      <c r="AW3817" s="13" t="s">
        <v>32</v>
      </c>
      <c r="AX3817" s="13" t="s">
        <v>76</v>
      </c>
      <c r="AY3817" s="220" t="s">
        <v>272</v>
      </c>
    </row>
    <row r="3818" spans="1:65" s="14" customFormat="1" ht="11.25">
      <c r="B3818" s="221"/>
      <c r="C3818" s="222"/>
      <c r="D3818" s="212" t="s">
        <v>283</v>
      </c>
      <c r="E3818" s="223" t="s">
        <v>1</v>
      </c>
      <c r="F3818" s="224" t="s">
        <v>279</v>
      </c>
      <c r="G3818" s="222"/>
      <c r="H3818" s="225">
        <v>4</v>
      </c>
      <c r="I3818" s="226"/>
      <c r="J3818" s="222"/>
      <c r="K3818" s="222"/>
      <c r="L3818" s="227"/>
      <c r="M3818" s="228"/>
      <c r="N3818" s="229"/>
      <c r="O3818" s="229"/>
      <c r="P3818" s="229"/>
      <c r="Q3818" s="229"/>
      <c r="R3818" s="229"/>
      <c r="S3818" s="229"/>
      <c r="T3818" s="230"/>
      <c r="AT3818" s="231" t="s">
        <v>283</v>
      </c>
      <c r="AU3818" s="231" t="s">
        <v>84</v>
      </c>
      <c r="AV3818" s="14" t="s">
        <v>84</v>
      </c>
      <c r="AW3818" s="14" t="s">
        <v>32</v>
      </c>
      <c r="AX3818" s="14" t="s">
        <v>76</v>
      </c>
      <c r="AY3818" s="231" t="s">
        <v>272</v>
      </c>
    </row>
    <row r="3819" spans="1:65" s="2" customFormat="1" ht="33" customHeight="1">
      <c r="A3819" s="34"/>
      <c r="B3819" s="35"/>
      <c r="C3819" s="192" t="s">
        <v>3396</v>
      </c>
      <c r="D3819" s="192" t="s">
        <v>274</v>
      </c>
      <c r="E3819" s="193" t="s">
        <v>3397</v>
      </c>
      <c r="F3819" s="194" t="s">
        <v>3398</v>
      </c>
      <c r="G3819" s="195" t="s">
        <v>952</v>
      </c>
      <c r="H3819" s="196">
        <v>6</v>
      </c>
      <c r="I3819" s="197"/>
      <c r="J3819" s="198">
        <f>ROUND(I3819*H3819,2)</f>
        <v>0</v>
      </c>
      <c r="K3819" s="194" t="s">
        <v>278</v>
      </c>
      <c r="L3819" s="39"/>
      <c r="M3819" s="199" t="s">
        <v>1</v>
      </c>
      <c r="N3819" s="200" t="s">
        <v>41</v>
      </c>
      <c r="O3819" s="71"/>
      <c r="P3819" s="201">
        <f>O3819*H3819</f>
        <v>0</v>
      </c>
      <c r="Q3819" s="201">
        <v>0</v>
      </c>
      <c r="R3819" s="201">
        <f>Q3819*H3819</f>
        <v>0</v>
      </c>
      <c r="S3819" s="201">
        <v>0</v>
      </c>
      <c r="T3819" s="202">
        <f>S3819*H3819</f>
        <v>0</v>
      </c>
      <c r="U3819" s="34"/>
      <c r="V3819" s="34"/>
      <c r="W3819" s="34"/>
      <c r="X3819" s="34"/>
      <c r="Y3819" s="34"/>
      <c r="Z3819" s="34"/>
      <c r="AA3819" s="34"/>
      <c r="AB3819" s="34"/>
      <c r="AC3819" s="34"/>
      <c r="AD3819" s="34"/>
      <c r="AE3819" s="34"/>
      <c r="AR3819" s="203" t="s">
        <v>358</v>
      </c>
      <c r="AT3819" s="203" t="s">
        <v>274</v>
      </c>
      <c r="AU3819" s="203" t="s">
        <v>84</v>
      </c>
      <c r="AY3819" s="17" t="s">
        <v>272</v>
      </c>
      <c r="BE3819" s="204">
        <f>IF(N3819="základní",J3819,0)</f>
        <v>0</v>
      </c>
      <c r="BF3819" s="204">
        <f>IF(N3819="snížená",J3819,0)</f>
        <v>0</v>
      </c>
      <c r="BG3819" s="204">
        <f>IF(N3819="zákl. přenesená",J3819,0)</f>
        <v>0</v>
      </c>
      <c r="BH3819" s="204">
        <f>IF(N3819="sníž. přenesená",J3819,0)</f>
        <v>0</v>
      </c>
      <c r="BI3819" s="204">
        <f>IF(N3819="nulová",J3819,0)</f>
        <v>0</v>
      </c>
      <c r="BJ3819" s="17" t="s">
        <v>16</v>
      </c>
      <c r="BK3819" s="204">
        <f>ROUND(I3819*H3819,2)</f>
        <v>0</v>
      </c>
      <c r="BL3819" s="17" t="s">
        <v>358</v>
      </c>
      <c r="BM3819" s="203" t="s">
        <v>3399</v>
      </c>
    </row>
    <row r="3820" spans="1:65" s="2" customFormat="1" ht="11.25">
      <c r="A3820" s="34"/>
      <c r="B3820" s="35"/>
      <c r="C3820" s="36"/>
      <c r="D3820" s="205" t="s">
        <v>281</v>
      </c>
      <c r="E3820" s="36"/>
      <c r="F3820" s="206" t="s">
        <v>3400</v>
      </c>
      <c r="G3820" s="36"/>
      <c r="H3820" s="36"/>
      <c r="I3820" s="207"/>
      <c r="J3820" s="36"/>
      <c r="K3820" s="36"/>
      <c r="L3820" s="39"/>
      <c r="M3820" s="208"/>
      <c r="N3820" s="209"/>
      <c r="O3820" s="71"/>
      <c r="P3820" s="71"/>
      <c r="Q3820" s="71"/>
      <c r="R3820" s="71"/>
      <c r="S3820" s="71"/>
      <c r="T3820" s="72"/>
      <c r="U3820" s="34"/>
      <c r="V3820" s="34"/>
      <c r="W3820" s="34"/>
      <c r="X3820" s="34"/>
      <c r="Y3820" s="34"/>
      <c r="Z3820" s="34"/>
      <c r="AA3820" s="34"/>
      <c r="AB3820" s="34"/>
      <c r="AC3820" s="34"/>
      <c r="AD3820" s="34"/>
      <c r="AE3820" s="34"/>
      <c r="AT3820" s="17" t="s">
        <v>281</v>
      </c>
      <c r="AU3820" s="17" t="s">
        <v>84</v>
      </c>
    </row>
    <row r="3821" spans="1:65" s="2" customFormat="1" ht="16.5" customHeight="1">
      <c r="A3821" s="34"/>
      <c r="B3821" s="35"/>
      <c r="C3821" s="232" t="s">
        <v>3401</v>
      </c>
      <c r="D3821" s="232" t="s">
        <v>394</v>
      </c>
      <c r="E3821" s="233" t="s">
        <v>3402</v>
      </c>
      <c r="F3821" s="234" t="s">
        <v>3403</v>
      </c>
      <c r="G3821" s="235" t="s">
        <v>952</v>
      </c>
      <c r="H3821" s="236">
        <v>4</v>
      </c>
      <c r="I3821" s="237"/>
      <c r="J3821" s="238">
        <f>ROUND(I3821*H3821,2)</f>
        <v>0</v>
      </c>
      <c r="K3821" s="234" t="s">
        <v>1</v>
      </c>
      <c r="L3821" s="239"/>
      <c r="M3821" s="240" t="s">
        <v>1</v>
      </c>
      <c r="N3821" s="241" t="s">
        <v>41</v>
      </c>
      <c r="O3821" s="71"/>
      <c r="P3821" s="201">
        <f>O3821*H3821</f>
        <v>0</v>
      </c>
      <c r="Q3821" s="201">
        <v>1.4999999999999999E-4</v>
      </c>
      <c r="R3821" s="201">
        <f>Q3821*H3821</f>
        <v>5.9999999999999995E-4</v>
      </c>
      <c r="S3821" s="201">
        <v>0</v>
      </c>
      <c r="T3821" s="202">
        <f>S3821*H3821</f>
        <v>0</v>
      </c>
      <c r="U3821" s="34"/>
      <c r="V3821" s="34"/>
      <c r="W3821" s="34"/>
      <c r="X3821" s="34"/>
      <c r="Y3821" s="34"/>
      <c r="Z3821" s="34"/>
      <c r="AA3821" s="34"/>
      <c r="AB3821" s="34"/>
      <c r="AC3821" s="34"/>
      <c r="AD3821" s="34"/>
      <c r="AE3821" s="34"/>
      <c r="AR3821" s="203" t="s">
        <v>483</v>
      </c>
      <c r="AT3821" s="203" t="s">
        <v>394</v>
      </c>
      <c r="AU3821" s="203" t="s">
        <v>84</v>
      </c>
      <c r="AY3821" s="17" t="s">
        <v>272</v>
      </c>
      <c r="BE3821" s="204">
        <f>IF(N3821="základní",J3821,0)</f>
        <v>0</v>
      </c>
      <c r="BF3821" s="204">
        <f>IF(N3821="snížená",J3821,0)</f>
        <v>0</v>
      </c>
      <c r="BG3821" s="204">
        <f>IF(N3821="zákl. přenesená",J3821,0)</f>
        <v>0</v>
      </c>
      <c r="BH3821" s="204">
        <f>IF(N3821="sníž. přenesená",J3821,0)</f>
        <v>0</v>
      </c>
      <c r="BI3821" s="204">
        <f>IF(N3821="nulová",J3821,0)</f>
        <v>0</v>
      </c>
      <c r="BJ3821" s="17" t="s">
        <v>16</v>
      </c>
      <c r="BK3821" s="204">
        <f>ROUND(I3821*H3821,2)</f>
        <v>0</v>
      </c>
      <c r="BL3821" s="17" t="s">
        <v>358</v>
      </c>
      <c r="BM3821" s="203" t="s">
        <v>3404</v>
      </c>
    </row>
    <row r="3822" spans="1:65" s="13" customFormat="1" ht="22.5">
      <c r="B3822" s="210"/>
      <c r="C3822" s="211"/>
      <c r="D3822" s="212" t="s">
        <v>283</v>
      </c>
      <c r="E3822" s="213" t="s">
        <v>1</v>
      </c>
      <c r="F3822" s="214" t="s">
        <v>3292</v>
      </c>
      <c r="G3822" s="211"/>
      <c r="H3822" s="213" t="s">
        <v>1</v>
      </c>
      <c r="I3822" s="215"/>
      <c r="J3822" s="211"/>
      <c r="K3822" s="211"/>
      <c r="L3822" s="216"/>
      <c r="M3822" s="217"/>
      <c r="N3822" s="218"/>
      <c r="O3822" s="218"/>
      <c r="P3822" s="218"/>
      <c r="Q3822" s="218"/>
      <c r="R3822" s="218"/>
      <c r="S3822" s="218"/>
      <c r="T3822" s="219"/>
      <c r="AT3822" s="220" t="s">
        <v>283</v>
      </c>
      <c r="AU3822" s="220" t="s">
        <v>84</v>
      </c>
      <c r="AV3822" s="13" t="s">
        <v>16</v>
      </c>
      <c r="AW3822" s="13" t="s">
        <v>32</v>
      </c>
      <c r="AX3822" s="13" t="s">
        <v>76</v>
      </c>
      <c r="AY3822" s="220" t="s">
        <v>272</v>
      </c>
    </row>
    <row r="3823" spans="1:65" s="13" customFormat="1" ht="11.25">
      <c r="B3823" s="210"/>
      <c r="C3823" s="211"/>
      <c r="D3823" s="212" t="s">
        <v>283</v>
      </c>
      <c r="E3823" s="213" t="s">
        <v>1</v>
      </c>
      <c r="F3823" s="214" t="s">
        <v>285</v>
      </c>
      <c r="G3823" s="211"/>
      <c r="H3823" s="213" t="s">
        <v>1</v>
      </c>
      <c r="I3823" s="215"/>
      <c r="J3823" s="211"/>
      <c r="K3823" s="211"/>
      <c r="L3823" s="216"/>
      <c r="M3823" s="217"/>
      <c r="N3823" s="218"/>
      <c r="O3823" s="218"/>
      <c r="P3823" s="218"/>
      <c r="Q3823" s="218"/>
      <c r="R3823" s="218"/>
      <c r="S3823" s="218"/>
      <c r="T3823" s="219"/>
      <c r="AT3823" s="220" t="s">
        <v>283</v>
      </c>
      <c r="AU3823" s="220" t="s">
        <v>84</v>
      </c>
      <c r="AV3823" s="13" t="s">
        <v>16</v>
      </c>
      <c r="AW3823" s="13" t="s">
        <v>32</v>
      </c>
      <c r="AX3823" s="13" t="s">
        <v>76</v>
      </c>
      <c r="AY3823" s="220" t="s">
        <v>272</v>
      </c>
    </row>
    <row r="3824" spans="1:65" s="14" customFormat="1" ht="11.25">
      <c r="B3824" s="221"/>
      <c r="C3824" s="222"/>
      <c r="D3824" s="212" t="s">
        <v>283</v>
      </c>
      <c r="E3824" s="223" t="s">
        <v>1</v>
      </c>
      <c r="F3824" s="224" t="s">
        <v>279</v>
      </c>
      <c r="G3824" s="222"/>
      <c r="H3824" s="225">
        <v>4</v>
      </c>
      <c r="I3824" s="226"/>
      <c r="J3824" s="222"/>
      <c r="K3824" s="222"/>
      <c r="L3824" s="227"/>
      <c r="M3824" s="228"/>
      <c r="N3824" s="229"/>
      <c r="O3824" s="229"/>
      <c r="P3824" s="229"/>
      <c r="Q3824" s="229"/>
      <c r="R3824" s="229"/>
      <c r="S3824" s="229"/>
      <c r="T3824" s="230"/>
      <c r="AT3824" s="231" t="s">
        <v>283</v>
      </c>
      <c r="AU3824" s="231" t="s">
        <v>84</v>
      </c>
      <c r="AV3824" s="14" t="s">
        <v>84</v>
      </c>
      <c r="AW3824" s="14" t="s">
        <v>32</v>
      </c>
      <c r="AX3824" s="14" t="s">
        <v>16</v>
      </c>
      <c r="AY3824" s="231" t="s">
        <v>272</v>
      </c>
    </row>
    <row r="3825" spans="1:65" s="2" customFormat="1" ht="16.5" customHeight="1">
      <c r="A3825" s="34"/>
      <c r="B3825" s="35"/>
      <c r="C3825" s="232" t="s">
        <v>3405</v>
      </c>
      <c r="D3825" s="232" t="s">
        <v>394</v>
      </c>
      <c r="E3825" s="233" t="s">
        <v>3406</v>
      </c>
      <c r="F3825" s="234" t="s">
        <v>3407</v>
      </c>
      <c r="G3825" s="235" t="s">
        <v>952</v>
      </c>
      <c r="H3825" s="236">
        <v>2</v>
      </c>
      <c r="I3825" s="237"/>
      <c r="J3825" s="238">
        <f>ROUND(I3825*H3825,2)</f>
        <v>0</v>
      </c>
      <c r="K3825" s="234" t="s">
        <v>1</v>
      </c>
      <c r="L3825" s="239"/>
      <c r="M3825" s="240" t="s">
        <v>1</v>
      </c>
      <c r="N3825" s="241" t="s">
        <v>41</v>
      </c>
      <c r="O3825" s="71"/>
      <c r="P3825" s="201">
        <f>O3825*H3825</f>
        <v>0</v>
      </c>
      <c r="Q3825" s="201">
        <v>5.0000000000000002E-5</v>
      </c>
      <c r="R3825" s="201">
        <f>Q3825*H3825</f>
        <v>1E-4</v>
      </c>
      <c r="S3825" s="201">
        <v>0</v>
      </c>
      <c r="T3825" s="202">
        <f>S3825*H3825</f>
        <v>0</v>
      </c>
      <c r="U3825" s="34"/>
      <c r="V3825" s="34"/>
      <c r="W3825" s="34"/>
      <c r="X3825" s="34"/>
      <c r="Y3825" s="34"/>
      <c r="Z3825" s="34"/>
      <c r="AA3825" s="34"/>
      <c r="AB3825" s="34"/>
      <c r="AC3825" s="34"/>
      <c r="AD3825" s="34"/>
      <c r="AE3825" s="34"/>
      <c r="AR3825" s="203" t="s">
        <v>483</v>
      </c>
      <c r="AT3825" s="203" t="s">
        <v>394</v>
      </c>
      <c r="AU3825" s="203" t="s">
        <v>84</v>
      </c>
      <c r="AY3825" s="17" t="s">
        <v>272</v>
      </c>
      <c r="BE3825" s="204">
        <f>IF(N3825="základní",J3825,0)</f>
        <v>0</v>
      </c>
      <c r="BF3825" s="204">
        <f>IF(N3825="snížená",J3825,0)</f>
        <v>0</v>
      </c>
      <c r="BG3825" s="204">
        <f>IF(N3825="zákl. přenesená",J3825,0)</f>
        <v>0</v>
      </c>
      <c r="BH3825" s="204">
        <f>IF(N3825="sníž. přenesená",J3825,0)</f>
        <v>0</v>
      </c>
      <c r="BI3825" s="204">
        <f>IF(N3825="nulová",J3825,0)</f>
        <v>0</v>
      </c>
      <c r="BJ3825" s="17" t="s">
        <v>16</v>
      </c>
      <c r="BK3825" s="204">
        <f>ROUND(I3825*H3825,2)</f>
        <v>0</v>
      </c>
      <c r="BL3825" s="17" t="s">
        <v>358</v>
      </c>
      <c r="BM3825" s="203" t="s">
        <v>3408</v>
      </c>
    </row>
    <row r="3826" spans="1:65" s="13" customFormat="1" ht="22.5">
      <c r="B3826" s="210"/>
      <c r="C3826" s="211"/>
      <c r="D3826" s="212" t="s">
        <v>283</v>
      </c>
      <c r="E3826" s="213" t="s">
        <v>1</v>
      </c>
      <c r="F3826" s="214" t="s">
        <v>3292</v>
      </c>
      <c r="G3826" s="211"/>
      <c r="H3826" s="213" t="s">
        <v>1</v>
      </c>
      <c r="I3826" s="215"/>
      <c r="J3826" s="211"/>
      <c r="K3826" s="211"/>
      <c r="L3826" s="216"/>
      <c r="M3826" s="217"/>
      <c r="N3826" s="218"/>
      <c r="O3826" s="218"/>
      <c r="P3826" s="218"/>
      <c r="Q3826" s="218"/>
      <c r="R3826" s="218"/>
      <c r="S3826" s="218"/>
      <c r="T3826" s="219"/>
      <c r="AT3826" s="220" t="s">
        <v>283</v>
      </c>
      <c r="AU3826" s="220" t="s">
        <v>84</v>
      </c>
      <c r="AV3826" s="13" t="s">
        <v>16</v>
      </c>
      <c r="AW3826" s="13" t="s">
        <v>32</v>
      </c>
      <c r="AX3826" s="13" t="s">
        <v>76</v>
      </c>
      <c r="AY3826" s="220" t="s">
        <v>272</v>
      </c>
    </row>
    <row r="3827" spans="1:65" s="13" customFormat="1" ht="11.25">
      <c r="B3827" s="210"/>
      <c r="C3827" s="211"/>
      <c r="D3827" s="212" t="s">
        <v>283</v>
      </c>
      <c r="E3827" s="213" t="s">
        <v>1</v>
      </c>
      <c r="F3827" s="214" t="s">
        <v>285</v>
      </c>
      <c r="G3827" s="211"/>
      <c r="H3827" s="213" t="s">
        <v>1</v>
      </c>
      <c r="I3827" s="215"/>
      <c r="J3827" s="211"/>
      <c r="K3827" s="211"/>
      <c r="L3827" s="216"/>
      <c r="M3827" s="217"/>
      <c r="N3827" s="218"/>
      <c r="O3827" s="218"/>
      <c r="P3827" s="218"/>
      <c r="Q3827" s="218"/>
      <c r="R3827" s="218"/>
      <c r="S3827" s="218"/>
      <c r="T3827" s="219"/>
      <c r="AT3827" s="220" t="s">
        <v>283</v>
      </c>
      <c r="AU3827" s="220" t="s">
        <v>84</v>
      </c>
      <c r="AV3827" s="13" t="s">
        <v>16</v>
      </c>
      <c r="AW3827" s="13" t="s">
        <v>32</v>
      </c>
      <c r="AX3827" s="13" t="s">
        <v>76</v>
      </c>
      <c r="AY3827" s="220" t="s">
        <v>272</v>
      </c>
    </row>
    <row r="3828" spans="1:65" s="14" customFormat="1" ht="11.25">
      <c r="B3828" s="221"/>
      <c r="C3828" s="222"/>
      <c r="D3828" s="212" t="s">
        <v>283</v>
      </c>
      <c r="E3828" s="223" t="s">
        <v>1</v>
      </c>
      <c r="F3828" s="224" t="s">
        <v>84</v>
      </c>
      <c r="G3828" s="222"/>
      <c r="H3828" s="225">
        <v>2</v>
      </c>
      <c r="I3828" s="226"/>
      <c r="J3828" s="222"/>
      <c r="K3828" s="222"/>
      <c r="L3828" s="227"/>
      <c r="M3828" s="228"/>
      <c r="N3828" s="229"/>
      <c r="O3828" s="229"/>
      <c r="P3828" s="229"/>
      <c r="Q3828" s="229"/>
      <c r="R3828" s="229"/>
      <c r="S3828" s="229"/>
      <c r="T3828" s="230"/>
      <c r="AT3828" s="231" t="s">
        <v>283</v>
      </c>
      <c r="AU3828" s="231" t="s">
        <v>84</v>
      </c>
      <c r="AV3828" s="14" t="s">
        <v>84</v>
      </c>
      <c r="AW3828" s="14" t="s">
        <v>32</v>
      </c>
      <c r="AX3828" s="14" t="s">
        <v>76</v>
      </c>
      <c r="AY3828" s="231" t="s">
        <v>272</v>
      </c>
    </row>
    <row r="3829" spans="1:65" s="2" customFormat="1" ht="24.2" customHeight="1">
      <c r="A3829" s="34"/>
      <c r="B3829" s="35"/>
      <c r="C3829" s="192" t="s">
        <v>3409</v>
      </c>
      <c r="D3829" s="192" t="s">
        <v>274</v>
      </c>
      <c r="E3829" s="193" t="s">
        <v>3410</v>
      </c>
      <c r="F3829" s="194" t="s">
        <v>3411</v>
      </c>
      <c r="G3829" s="195" t="s">
        <v>156</v>
      </c>
      <c r="H3829" s="196">
        <v>151.02500000000001</v>
      </c>
      <c r="I3829" s="197"/>
      <c r="J3829" s="198">
        <f>ROUND(I3829*H3829,2)</f>
        <v>0</v>
      </c>
      <c r="K3829" s="194" t="s">
        <v>278</v>
      </c>
      <c r="L3829" s="39"/>
      <c r="M3829" s="199" t="s">
        <v>1</v>
      </c>
      <c r="N3829" s="200" t="s">
        <v>41</v>
      </c>
      <c r="O3829" s="71"/>
      <c r="P3829" s="201">
        <f>O3829*H3829</f>
        <v>0</v>
      </c>
      <c r="Q3829" s="201">
        <v>0</v>
      </c>
      <c r="R3829" s="201">
        <f>Q3829*H3829</f>
        <v>0</v>
      </c>
      <c r="S3829" s="201">
        <v>0</v>
      </c>
      <c r="T3829" s="202">
        <f>S3829*H3829</f>
        <v>0</v>
      </c>
      <c r="U3829" s="34"/>
      <c r="V3829" s="34"/>
      <c r="W3829" s="34"/>
      <c r="X3829" s="34"/>
      <c r="Y3829" s="34"/>
      <c r="Z3829" s="34"/>
      <c r="AA3829" s="34"/>
      <c r="AB3829" s="34"/>
      <c r="AC3829" s="34"/>
      <c r="AD3829" s="34"/>
      <c r="AE3829" s="34"/>
      <c r="AR3829" s="203" t="s">
        <v>358</v>
      </c>
      <c r="AT3829" s="203" t="s">
        <v>274</v>
      </c>
      <c r="AU3829" s="203" t="s">
        <v>84</v>
      </c>
      <c r="AY3829" s="17" t="s">
        <v>272</v>
      </c>
      <c r="BE3829" s="204">
        <f>IF(N3829="základní",J3829,0)</f>
        <v>0</v>
      </c>
      <c r="BF3829" s="204">
        <f>IF(N3829="snížená",J3829,0)</f>
        <v>0</v>
      </c>
      <c r="BG3829" s="204">
        <f>IF(N3829="zákl. přenesená",J3829,0)</f>
        <v>0</v>
      </c>
      <c r="BH3829" s="204">
        <f>IF(N3829="sníž. přenesená",J3829,0)</f>
        <v>0</v>
      </c>
      <c r="BI3829" s="204">
        <f>IF(N3829="nulová",J3829,0)</f>
        <v>0</v>
      </c>
      <c r="BJ3829" s="17" t="s">
        <v>16</v>
      </c>
      <c r="BK3829" s="204">
        <f>ROUND(I3829*H3829,2)</f>
        <v>0</v>
      </c>
      <c r="BL3829" s="17" t="s">
        <v>358</v>
      </c>
      <c r="BM3829" s="203" t="s">
        <v>3412</v>
      </c>
    </row>
    <row r="3830" spans="1:65" s="2" customFormat="1" ht="11.25">
      <c r="A3830" s="34"/>
      <c r="B3830" s="35"/>
      <c r="C3830" s="36"/>
      <c r="D3830" s="205" t="s">
        <v>281</v>
      </c>
      <c r="E3830" s="36"/>
      <c r="F3830" s="206" t="s">
        <v>3413</v>
      </c>
      <c r="G3830" s="36"/>
      <c r="H3830" s="36"/>
      <c r="I3830" s="207"/>
      <c r="J3830" s="36"/>
      <c r="K3830" s="36"/>
      <c r="L3830" s="39"/>
      <c r="M3830" s="208"/>
      <c r="N3830" s="209"/>
      <c r="O3830" s="71"/>
      <c r="P3830" s="71"/>
      <c r="Q3830" s="71"/>
      <c r="R3830" s="71"/>
      <c r="S3830" s="71"/>
      <c r="T3830" s="72"/>
      <c r="U3830" s="34"/>
      <c r="V3830" s="34"/>
      <c r="W3830" s="34"/>
      <c r="X3830" s="34"/>
      <c r="Y3830" s="34"/>
      <c r="Z3830" s="34"/>
      <c r="AA3830" s="34"/>
      <c r="AB3830" s="34"/>
      <c r="AC3830" s="34"/>
      <c r="AD3830" s="34"/>
      <c r="AE3830" s="34"/>
      <c r="AT3830" s="17" t="s">
        <v>281</v>
      </c>
      <c r="AU3830" s="17" t="s">
        <v>84</v>
      </c>
    </row>
    <row r="3831" spans="1:65" s="13" customFormat="1" ht="22.5">
      <c r="B3831" s="210"/>
      <c r="C3831" s="211"/>
      <c r="D3831" s="212" t="s">
        <v>283</v>
      </c>
      <c r="E3831" s="213" t="s">
        <v>1</v>
      </c>
      <c r="F3831" s="214" t="s">
        <v>3292</v>
      </c>
      <c r="G3831" s="211"/>
      <c r="H3831" s="213" t="s">
        <v>1</v>
      </c>
      <c r="I3831" s="215"/>
      <c r="J3831" s="211"/>
      <c r="K3831" s="211"/>
      <c r="L3831" s="216"/>
      <c r="M3831" s="217"/>
      <c r="N3831" s="218"/>
      <c r="O3831" s="218"/>
      <c r="P3831" s="218"/>
      <c r="Q3831" s="218"/>
      <c r="R3831" s="218"/>
      <c r="S3831" s="218"/>
      <c r="T3831" s="219"/>
      <c r="AT3831" s="220" t="s">
        <v>283</v>
      </c>
      <c r="AU3831" s="220" t="s">
        <v>84</v>
      </c>
      <c r="AV3831" s="13" t="s">
        <v>16</v>
      </c>
      <c r="AW3831" s="13" t="s">
        <v>32</v>
      </c>
      <c r="AX3831" s="13" t="s">
        <v>76</v>
      </c>
      <c r="AY3831" s="220" t="s">
        <v>272</v>
      </c>
    </row>
    <row r="3832" spans="1:65" s="13" customFormat="1" ht="11.25">
      <c r="B3832" s="210"/>
      <c r="C3832" s="211"/>
      <c r="D3832" s="212" t="s">
        <v>283</v>
      </c>
      <c r="E3832" s="213" t="s">
        <v>1</v>
      </c>
      <c r="F3832" s="214" t="s">
        <v>285</v>
      </c>
      <c r="G3832" s="211"/>
      <c r="H3832" s="213" t="s">
        <v>1</v>
      </c>
      <c r="I3832" s="215"/>
      <c r="J3832" s="211"/>
      <c r="K3832" s="211"/>
      <c r="L3832" s="216"/>
      <c r="M3832" s="217"/>
      <c r="N3832" s="218"/>
      <c r="O3832" s="218"/>
      <c r="P3832" s="218"/>
      <c r="Q3832" s="218"/>
      <c r="R3832" s="218"/>
      <c r="S3832" s="218"/>
      <c r="T3832" s="219"/>
      <c r="AT3832" s="220" t="s">
        <v>283</v>
      </c>
      <c r="AU3832" s="220" t="s">
        <v>84</v>
      </c>
      <c r="AV3832" s="13" t="s">
        <v>16</v>
      </c>
      <c r="AW3832" s="13" t="s">
        <v>32</v>
      </c>
      <c r="AX3832" s="13" t="s">
        <v>76</v>
      </c>
      <c r="AY3832" s="220" t="s">
        <v>272</v>
      </c>
    </row>
    <row r="3833" spans="1:65" s="13" customFormat="1" ht="11.25">
      <c r="B3833" s="210"/>
      <c r="C3833" s="211"/>
      <c r="D3833" s="212" t="s">
        <v>283</v>
      </c>
      <c r="E3833" s="213" t="s">
        <v>1</v>
      </c>
      <c r="F3833" s="214" t="s">
        <v>3328</v>
      </c>
      <c r="G3833" s="211"/>
      <c r="H3833" s="213" t="s">
        <v>1</v>
      </c>
      <c r="I3833" s="215"/>
      <c r="J3833" s="211"/>
      <c r="K3833" s="211"/>
      <c r="L3833" s="216"/>
      <c r="M3833" s="217"/>
      <c r="N3833" s="218"/>
      <c r="O3833" s="218"/>
      <c r="P3833" s="218"/>
      <c r="Q3833" s="218"/>
      <c r="R3833" s="218"/>
      <c r="S3833" s="218"/>
      <c r="T3833" s="219"/>
      <c r="AT3833" s="220" t="s">
        <v>283</v>
      </c>
      <c r="AU3833" s="220" t="s">
        <v>84</v>
      </c>
      <c r="AV3833" s="13" t="s">
        <v>16</v>
      </c>
      <c r="AW3833" s="13" t="s">
        <v>32</v>
      </c>
      <c r="AX3833" s="13" t="s">
        <v>76</v>
      </c>
      <c r="AY3833" s="220" t="s">
        <v>272</v>
      </c>
    </row>
    <row r="3834" spans="1:65" s="13" customFormat="1" ht="11.25">
      <c r="B3834" s="210"/>
      <c r="C3834" s="211"/>
      <c r="D3834" s="212" t="s">
        <v>283</v>
      </c>
      <c r="E3834" s="213" t="s">
        <v>1</v>
      </c>
      <c r="F3834" s="214" t="s">
        <v>3329</v>
      </c>
      <c r="G3834" s="211"/>
      <c r="H3834" s="213" t="s">
        <v>1</v>
      </c>
      <c r="I3834" s="215"/>
      <c r="J3834" s="211"/>
      <c r="K3834" s="211"/>
      <c r="L3834" s="216"/>
      <c r="M3834" s="217"/>
      <c r="N3834" s="218"/>
      <c r="O3834" s="218"/>
      <c r="P3834" s="218"/>
      <c r="Q3834" s="218"/>
      <c r="R3834" s="218"/>
      <c r="S3834" s="218"/>
      <c r="T3834" s="219"/>
      <c r="AT3834" s="220" t="s">
        <v>283</v>
      </c>
      <c r="AU3834" s="220" t="s">
        <v>84</v>
      </c>
      <c r="AV3834" s="13" t="s">
        <v>16</v>
      </c>
      <c r="AW3834" s="13" t="s">
        <v>32</v>
      </c>
      <c r="AX3834" s="13" t="s">
        <v>76</v>
      </c>
      <c r="AY3834" s="220" t="s">
        <v>272</v>
      </c>
    </row>
    <row r="3835" spans="1:65" s="14" customFormat="1" ht="11.25">
      <c r="B3835" s="221"/>
      <c r="C3835" s="222"/>
      <c r="D3835" s="212" t="s">
        <v>283</v>
      </c>
      <c r="E3835" s="223" t="s">
        <v>1</v>
      </c>
      <c r="F3835" s="224" t="s">
        <v>3330</v>
      </c>
      <c r="G3835" s="222"/>
      <c r="H3835" s="225">
        <v>23.082999999999998</v>
      </c>
      <c r="I3835" s="226"/>
      <c r="J3835" s="222"/>
      <c r="K3835" s="222"/>
      <c r="L3835" s="227"/>
      <c r="M3835" s="228"/>
      <c r="N3835" s="229"/>
      <c r="O3835" s="229"/>
      <c r="P3835" s="229"/>
      <c r="Q3835" s="229"/>
      <c r="R3835" s="229"/>
      <c r="S3835" s="229"/>
      <c r="T3835" s="230"/>
      <c r="AT3835" s="231" t="s">
        <v>283</v>
      </c>
      <c r="AU3835" s="231" t="s">
        <v>84</v>
      </c>
      <c r="AV3835" s="14" t="s">
        <v>84</v>
      </c>
      <c r="AW3835" s="14" t="s">
        <v>32</v>
      </c>
      <c r="AX3835" s="14" t="s">
        <v>76</v>
      </c>
      <c r="AY3835" s="231" t="s">
        <v>272</v>
      </c>
    </row>
    <row r="3836" spans="1:65" s="14" customFormat="1" ht="22.5">
      <c r="B3836" s="221"/>
      <c r="C3836" s="222"/>
      <c r="D3836" s="212" t="s">
        <v>283</v>
      </c>
      <c r="E3836" s="223" t="s">
        <v>1</v>
      </c>
      <c r="F3836" s="224" t="s">
        <v>3331</v>
      </c>
      <c r="G3836" s="222"/>
      <c r="H3836" s="225">
        <v>103.682</v>
      </c>
      <c r="I3836" s="226"/>
      <c r="J3836" s="222"/>
      <c r="K3836" s="222"/>
      <c r="L3836" s="227"/>
      <c r="M3836" s="228"/>
      <c r="N3836" s="229"/>
      <c r="O3836" s="229"/>
      <c r="P3836" s="229"/>
      <c r="Q3836" s="229"/>
      <c r="R3836" s="229"/>
      <c r="S3836" s="229"/>
      <c r="T3836" s="230"/>
      <c r="AT3836" s="231" t="s">
        <v>283</v>
      </c>
      <c r="AU3836" s="231" t="s">
        <v>84</v>
      </c>
      <c r="AV3836" s="14" t="s">
        <v>84</v>
      </c>
      <c r="AW3836" s="14" t="s">
        <v>32</v>
      </c>
      <c r="AX3836" s="14" t="s">
        <v>76</v>
      </c>
      <c r="AY3836" s="231" t="s">
        <v>272</v>
      </c>
    </row>
    <row r="3837" spans="1:65" s="14" customFormat="1" ht="11.25">
      <c r="B3837" s="221"/>
      <c r="C3837" s="222"/>
      <c r="D3837" s="212" t="s">
        <v>283</v>
      </c>
      <c r="E3837" s="223" t="s">
        <v>1</v>
      </c>
      <c r="F3837" s="224" t="s">
        <v>3332</v>
      </c>
      <c r="G3837" s="222"/>
      <c r="H3837" s="225">
        <v>10.949</v>
      </c>
      <c r="I3837" s="226"/>
      <c r="J3837" s="222"/>
      <c r="K3837" s="222"/>
      <c r="L3837" s="227"/>
      <c r="M3837" s="228"/>
      <c r="N3837" s="229"/>
      <c r="O3837" s="229"/>
      <c r="P3837" s="229"/>
      <c r="Q3837" s="229"/>
      <c r="R3837" s="229"/>
      <c r="S3837" s="229"/>
      <c r="T3837" s="230"/>
      <c r="AT3837" s="231" t="s">
        <v>283</v>
      </c>
      <c r="AU3837" s="231" t="s">
        <v>84</v>
      </c>
      <c r="AV3837" s="14" t="s">
        <v>84</v>
      </c>
      <c r="AW3837" s="14" t="s">
        <v>32</v>
      </c>
      <c r="AX3837" s="14" t="s">
        <v>76</v>
      </c>
      <c r="AY3837" s="231" t="s">
        <v>272</v>
      </c>
    </row>
    <row r="3838" spans="1:65" s="14" customFormat="1" ht="11.25">
      <c r="B3838" s="221"/>
      <c r="C3838" s="222"/>
      <c r="D3838" s="212" t="s">
        <v>283</v>
      </c>
      <c r="E3838" s="223" t="s">
        <v>1</v>
      </c>
      <c r="F3838" s="224" t="s">
        <v>3333</v>
      </c>
      <c r="G3838" s="222"/>
      <c r="H3838" s="225">
        <v>13.311</v>
      </c>
      <c r="I3838" s="226"/>
      <c r="J3838" s="222"/>
      <c r="K3838" s="222"/>
      <c r="L3838" s="227"/>
      <c r="M3838" s="228"/>
      <c r="N3838" s="229"/>
      <c r="O3838" s="229"/>
      <c r="P3838" s="229"/>
      <c r="Q3838" s="229"/>
      <c r="R3838" s="229"/>
      <c r="S3838" s="229"/>
      <c r="T3838" s="230"/>
      <c r="AT3838" s="231" t="s">
        <v>283</v>
      </c>
      <c r="AU3838" s="231" t="s">
        <v>84</v>
      </c>
      <c r="AV3838" s="14" t="s">
        <v>84</v>
      </c>
      <c r="AW3838" s="14" t="s">
        <v>32</v>
      </c>
      <c r="AX3838" s="14" t="s">
        <v>76</v>
      </c>
      <c r="AY3838" s="231" t="s">
        <v>272</v>
      </c>
    </row>
    <row r="3839" spans="1:65" s="2" customFormat="1" ht="24.2" customHeight="1">
      <c r="A3839" s="34"/>
      <c r="B3839" s="35"/>
      <c r="C3839" s="192" t="s">
        <v>3414</v>
      </c>
      <c r="D3839" s="192" t="s">
        <v>274</v>
      </c>
      <c r="E3839" s="193" t="s">
        <v>3415</v>
      </c>
      <c r="F3839" s="194" t="s">
        <v>3416</v>
      </c>
      <c r="G3839" s="195" t="s">
        <v>156</v>
      </c>
      <c r="H3839" s="196">
        <v>2.2949999999999999</v>
      </c>
      <c r="I3839" s="197"/>
      <c r="J3839" s="198">
        <f>ROUND(I3839*H3839,2)</f>
        <v>0</v>
      </c>
      <c r="K3839" s="194" t="s">
        <v>278</v>
      </c>
      <c r="L3839" s="39"/>
      <c r="M3839" s="199" t="s">
        <v>1</v>
      </c>
      <c r="N3839" s="200" t="s">
        <v>41</v>
      </c>
      <c r="O3839" s="71"/>
      <c r="P3839" s="201">
        <f>O3839*H3839</f>
        <v>0</v>
      </c>
      <c r="Q3839" s="201">
        <v>3.0000000000000001E-5</v>
      </c>
      <c r="R3839" s="201">
        <f>Q3839*H3839</f>
        <v>6.8849999999999993E-5</v>
      </c>
      <c r="S3839" s="201">
        <v>0</v>
      </c>
      <c r="T3839" s="202">
        <f>S3839*H3839</f>
        <v>0</v>
      </c>
      <c r="U3839" s="34"/>
      <c r="V3839" s="34"/>
      <c r="W3839" s="34"/>
      <c r="X3839" s="34"/>
      <c r="Y3839" s="34"/>
      <c r="Z3839" s="34"/>
      <c r="AA3839" s="34"/>
      <c r="AB3839" s="34"/>
      <c r="AC3839" s="34"/>
      <c r="AD3839" s="34"/>
      <c r="AE3839" s="34"/>
      <c r="AR3839" s="203" t="s">
        <v>358</v>
      </c>
      <c r="AT3839" s="203" t="s">
        <v>274</v>
      </c>
      <c r="AU3839" s="203" t="s">
        <v>84</v>
      </c>
      <c r="AY3839" s="17" t="s">
        <v>272</v>
      </c>
      <c r="BE3839" s="204">
        <f>IF(N3839="základní",J3839,0)</f>
        <v>0</v>
      </c>
      <c r="BF3839" s="204">
        <f>IF(N3839="snížená",J3839,0)</f>
        <v>0</v>
      </c>
      <c r="BG3839" s="204">
        <f>IF(N3839="zákl. přenesená",J3839,0)</f>
        <v>0</v>
      </c>
      <c r="BH3839" s="204">
        <f>IF(N3839="sníž. přenesená",J3839,0)</f>
        <v>0</v>
      </c>
      <c r="BI3839" s="204">
        <f>IF(N3839="nulová",J3839,0)</f>
        <v>0</v>
      </c>
      <c r="BJ3839" s="17" t="s">
        <v>16</v>
      </c>
      <c r="BK3839" s="204">
        <f>ROUND(I3839*H3839,2)</f>
        <v>0</v>
      </c>
      <c r="BL3839" s="17" t="s">
        <v>358</v>
      </c>
      <c r="BM3839" s="203" t="s">
        <v>3417</v>
      </c>
    </row>
    <row r="3840" spans="1:65" s="2" customFormat="1" ht="11.25">
      <c r="A3840" s="34"/>
      <c r="B3840" s="35"/>
      <c r="C3840" s="36"/>
      <c r="D3840" s="205" t="s">
        <v>281</v>
      </c>
      <c r="E3840" s="36"/>
      <c r="F3840" s="206" t="s">
        <v>3418</v>
      </c>
      <c r="G3840" s="36"/>
      <c r="H3840" s="36"/>
      <c r="I3840" s="207"/>
      <c r="J3840" s="36"/>
      <c r="K3840" s="36"/>
      <c r="L3840" s="39"/>
      <c r="M3840" s="208"/>
      <c r="N3840" s="209"/>
      <c r="O3840" s="71"/>
      <c r="P3840" s="71"/>
      <c r="Q3840" s="71"/>
      <c r="R3840" s="71"/>
      <c r="S3840" s="71"/>
      <c r="T3840" s="72"/>
      <c r="U3840" s="34"/>
      <c r="V3840" s="34"/>
      <c r="W3840" s="34"/>
      <c r="X3840" s="34"/>
      <c r="Y3840" s="34"/>
      <c r="Z3840" s="34"/>
      <c r="AA3840" s="34"/>
      <c r="AB3840" s="34"/>
      <c r="AC3840" s="34"/>
      <c r="AD3840" s="34"/>
      <c r="AE3840" s="34"/>
      <c r="AT3840" s="17" t="s">
        <v>281</v>
      </c>
      <c r="AU3840" s="17" t="s">
        <v>84</v>
      </c>
    </row>
    <row r="3841" spans="1:65" s="13" customFormat="1" ht="22.5">
      <c r="B3841" s="210"/>
      <c r="C3841" s="211"/>
      <c r="D3841" s="212" t="s">
        <v>283</v>
      </c>
      <c r="E3841" s="213" t="s">
        <v>1</v>
      </c>
      <c r="F3841" s="214" t="s">
        <v>2219</v>
      </c>
      <c r="G3841" s="211"/>
      <c r="H3841" s="213" t="s">
        <v>1</v>
      </c>
      <c r="I3841" s="215"/>
      <c r="J3841" s="211"/>
      <c r="K3841" s="211"/>
      <c r="L3841" s="216"/>
      <c r="M3841" s="217"/>
      <c r="N3841" s="218"/>
      <c r="O3841" s="218"/>
      <c r="P3841" s="218"/>
      <c r="Q3841" s="218"/>
      <c r="R3841" s="218"/>
      <c r="S3841" s="218"/>
      <c r="T3841" s="219"/>
      <c r="AT3841" s="220" t="s">
        <v>283</v>
      </c>
      <c r="AU3841" s="220" t="s">
        <v>84</v>
      </c>
      <c r="AV3841" s="13" t="s">
        <v>16</v>
      </c>
      <c r="AW3841" s="13" t="s">
        <v>32</v>
      </c>
      <c r="AX3841" s="13" t="s">
        <v>76</v>
      </c>
      <c r="AY3841" s="220" t="s">
        <v>272</v>
      </c>
    </row>
    <row r="3842" spans="1:65" s="13" customFormat="1" ht="11.25">
      <c r="B3842" s="210"/>
      <c r="C3842" s="211"/>
      <c r="D3842" s="212" t="s">
        <v>283</v>
      </c>
      <c r="E3842" s="213" t="s">
        <v>1</v>
      </c>
      <c r="F3842" s="214" t="s">
        <v>285</v>
      </c>
      <c r="G3842" s="211"/>
      <c r="H3842" s="213" t="s">
        <v>1</v>
      </c>
      <c r="I3842" s="215"/>
      <c r="J3842" s="211"/>
      <c r="K3842" s="211"/>
      <c r="L3842" s="216"/>
      <c r="M3842" s="217"/>
      <c r="N3842" s="218"/>
      <c r="O3842" s="218"/>
      <c r="P3842" s="218"/>
      <c r="Q3842" s="218"/>
      <c r="R3842" s="218"/>
      <c r="S3842" s="218"/>
      <c r="T3842" s="219"/>
      <c r="AT3842" s="220" t="s">
        <v>283</v>
      </c>
      <c r="AU3842" s="220" t="s">
        <v>84</v>
      </c>
      <c r="AV3842" s="13" t="s">
        <v>16</v>
      </c>
      <c r="AW3842" s="13" t="s">
        <v>32</v>
      </c>
      <c r="AX3842" s="13" t="s">
        <v>76</v>
      </c>
      <c r="AY3842" s="220" t="s">
        <v>272</v>
      </c>
    </row>
    <row r="3843" spans="1:65" s="13" customFormat="1" ht="11.25">
      <c r="B3843" s="210"/>
      <c r="C3843" s="211"/>
      <c r="D3843" s="212" t="s">
        <v>283</v>
      </c>
      <c r="E3843" s="213" t="s">
        <v>1</v>
      </c>
      <c r="F3843" s="214" t="s">
        <v>2220</v>
      </c>
      <c r="G3843" s="211"/>
      <c r="H3843" s="213" t="s">
        <v>1</v>
      </c>
      <c r="I3843" s="215"/>
      <c r="J3843" s="211"/>
      <c r="K3843" s="211"/>
      <c r="L3843" s="216"/>
      <c r="M3843" s="217"/>
      <c r="N3843" s="218"/>
      <c r="O3843" s="218"/>
      <c r="P3843" s="218"/>
      <c r="Q3843" s="218"/>
      <c r="R3843" s="218"/>
      <c r="S3843" s="218"/>
      <c r="T3843" s="219"/>
      <c r="AT3843" s="220" t="s">
        <v>283</v>
      </c>
      <c r="AU3843" s="220" t="s">
        <v>84</v>
      </c>
      <c r="AV3843" s="13" t="s">
        <v>16</v>
      </c>
      <c r="AW3843" s="13" t="s">
        <v>32</v>
      </c>
      <c r="AX3843" s="13" t="s">
        <v>76</v>
      </c>
      <c r="AY3843" s="220" t="s">
        <v>272</v>
      </c>
    </row>
    <row r="3844" spans="1:65" s="14" customFormat="1" ht="11.25">
      <c r="B3844" s="221"/>
      <c r="C3844" s="222"/>
      <c r="D3844" s="212" t="s">
        <v>283</v>
      </c>
      <c r="E3844" s="223" t="s">
        <v>1</v>
      </c>
      <c r="F3844" s="224" t="s">
        <v>3419</v>
      </c>
      <c r="G3844" s="222"/>
      <c r="H3844" s="225">
        <v>2.2949999999999999</v>
      </c>
      <c r="I3844" s="226"/>
      <c r="J3844" s="222"/>
      <c r="K3844" s="222"/>
      <c r="L3844" s="227"/>
      <c r="M3844" s="228"/>
      <c r="N3844" s="229"/>
      <c r="O3844" s="229"/>
      <c r="P3844" s="229"/>
      <c r="Q3844" s="229"/>
      <c r="R3844" s="229"/>
      <c r="S3844" s="229"/>
      <c r="T3844" s="230"/>
      <c r="AT3844" s="231" t="s">
        <v>283</v>
      </c>
      <c r="AU3844" s="231" t="s">
        <v>84</v>
      </c>
      <c r="AV3844" s="14" t="s">
        <v>84</v>
      </c>
      <c r="AW3844" s="14" t="s">
        <v>32</v>
      </c>
      <c r="AX3844" s="14" t="s">
        <v>76</v>
      </c>
      <c r="AY3844" s="231" t="s">
        <v>272</v>
      </c>
    </row>
    <row r="3845" spans="1:65" s="2" customFormat="1" ht="37.9" customHeight="1">
      <c r="A3845" s="34"/>
      <c r="B3845" s="35"/>
      <c r="C3845" s="192" t="s">
        <v>3420</v>
      </c>
      <c r="D3845" s="192" t="s">
        <v>274</v>
      </c>
      <c r="E3845" s="193" t="s">
        <v>3421</v>
      </c>
      <c r="F3845" s="194" t="s">
        <v>3422</v>
      </c>
      <c r="G3845" s="195" t="s">
        <v>156</v>
      </c>
      <c r="H3845" s="196">
        <v>78.323999999999998</v>
      </c>
      <c r="I3845" s="197"/>
      <c r="J3845" s="198">
        <f>ROUND(I3845*H3845,2)</f>
        <v>0</v>
      </c>
      <c r="K3845" s="194" t="s">
        <v>1</v>
      </c>
      <c r="L3845" s="39"/>
      <c r="M3845" s="199" t="s">
        <v>1</v>
      </c>
      <c r="N3845" s="200" t="s">
        <v>41</v>
      </c>
      <c r="O3845" s="71"/>
      <c r="P3845" s="201">
        <f>O3845*H3845</f>
        <v>0</v>
      </c>
      <c r="Q3845" s="201">
        <v>0</v>
      </c>
      <c r="R3845" s="201">
        <f>Q3845*H3845</f>
        <v>0</v>
      </c>
      <c r="S3845" s="201">
        <v>0</v>
      </c>
      <c r="T3845" s="202">
        <f>S3845*H3845</f>
        <v>0</v>
      </c>
      <c r="U3845" s="34"/>
      <c r="V3845" s="34"/>
      <c r="W3845" s="34"/>
      <c r="X3845" s="34"/>
      <c r="Y3845" s="34"/>
      <c r="Z3845" s="34"/>
      <c r="AA3845" s="34"/>
      <c r="AB3845" s="34"/>
      <c r="AC3845" s="34"/>
      <c r="AD3845" s="34"/>
      <c r="AE3845" s="34"/>
      <c r="AR3845" s="203" t="s">
        <v>358</v>
      </c>
      <c r="AT3845" s="203" t="s">
        <v>274</v>
      </c>
      <c r="AU3845" s="203" t="s">
        <v>84</v>
      </c>
      <c r="AY3845" s="17" t="s">
        <v>272</v>
      </c>
      <c r="BE3845" s="204">
        <f>IF(N3845="základní",J3845,0)</f>
        <v>0</v>
      </c>
      <c r="BF3845" s="204">
        <f>IF(N3845="snížená",J3845,0)</f>
        <v>0</v>
      </c>
      <c r="BG3845" s="204">
        <f>IF(N3845="zákl. přenesená",J3845,0)</f>
        <v>0</v>
      </c>
      <c r="BH3845" s="204">
        <f>IF(N3845="sníž. přenesená",J3845,0)</f>
        <v>0</v>
      </c>
      <c r="BI3845" s="204">
        <f>IF(N3845="nulová",J3845,0)</f>
        <v>0</v>
      </c>
      <c r="BJ3845" s="17" t="s">
        <v>16</v>
      </c>
      <c r="BK3845" s="204">
        <f>ROUND(I3845*H3845,2)</f>
        <v>0</v>
      </c>
      <c r="BL3845" s="17" t="s">
        <v>358</v>
      </c>
      <c r="BM3845" s="203" t="s">
        <v>3423</v>
      </c>
    </row>
    <row r="3846" spans="1:65" s="13" customFormat="1" ht="22.5">
      <c r="B3846" s="210"/>
      <c r="C3846" s="211"/>
      <c r="D3846" s="212" t="s">
        <v>283</v>
      </c>
      <c r="E3846" s="213" t="s">
        <v>1</v>
      </c>
      <c r="F3846" s="214" t="s">
        <v>3199</v>
      </c>
      <c r="G3846" s="211"/>
      <c r="H3846" s="213" t="s">
        <v>1</v>
      </c>
      <c r="I3846" s="215"/>
      <c r="J3846" s="211"/>
      <c r="K3846" s="211"/>
      <c r="L3846" s="216"/>
      <c r="M3846" s="217"/>
      <c r="N3846" s="218"/>
      <c r="O3846" s="218"/>
      <c r="P3846" s="218"/>
      <c r="Q3846" s="218"/>
      <c r="R3846" s="218"/>
      <c r="S3846" s="218"/>
      <c r="T3846" s="219"/>
      <c r="AT3846" s="220" t="s">
        <v>283</v>
      </c>
      <c r="AU3846" s="220" t="s">
        <v>84</v>
      </c>
      <c r="AV3846" s="13" t="s">
        <v>16</v>
      </c>
      <c r="AW3846" s="13" t="s">
        <v>32</v>
      </c>
      <c r="AX3846" s="13" t="s">
        <v>76</v>
      </c>
      <c r="AY3846" s="220" t="s">
        <v>272</v>
      </c>
    </row>
    <row r="3847" spans="1:65" s="13" customFormat="1" ht="11.25">
      <c r="B3847" s="210"/>
      <c r="C3847" s="211"/>
      <c r="D3847" s="212" t="s">
        <v>283</v>
      </c>
      <c r="E3847" s="213" t="s">
        <v>1</v>
      </c>
      <c r="F3847" s="214" t="s">
        <v>285</v>
      </c>
      <c r="G3847" s="211"/>
      <c r="H3847" s="213" t="s">
        <v>1</v>
      </c>
      <c r="I3847" s="215"/>
      <c r="J3847" s="211"/>
      <c r="K3847" s="211"/>
      <c r="L3847" s="216"/>
      <c r="M3847" s="217"/>
      <c r="N3847" s="218"/>
      <c r="O3847" s="218"/>
      <c r="P3847" s="218"/>
      <c r="Q3847" s="218"/>
      <c r="R3847" s="218"/>
      <c r="S3847" s="218"/>
      <c r="T3847" s="219"/>
      <c r="AT3847" s="220" t="s">
        <v>283</v>
      </c>
      <c r="AU3847" s="220" t="s">
        <v>84</v>
      </c>
      <c r="AV3847" s="13" t="s">
        <v>16</v>
      </c>
      <c r="AW3847" s="13" t="s">
        <v>32</v>
      </c>
      <c r="AX3847" s="13" t="s">
        <v>76</v>
      </c>
      <c r="AY3847" s="220" t="s">
        <v>272</v>
      </c>
    </row>
    <row r="3848" spans="1:65" s="13" customFormat="1" ht="11.25">
      <c r="B3848" s="210"/>
      <c r="C3848" s="211"/>
      <c r="D3848" s="212" t="s">
        <v>283</v>
      </c>
      <c r="E3848" s="213" t="s">
        <v>1</v>
      </c>
      <c r="F3848" s="214" t="s">
        <v>3204</v>
      </c>
      <c r="G3848" s="211"/>
      <c r="H3848" s="213" t="s">
        <v>1</v>
      </c>
      <c r="I3848" s="215"/>
      <c r="J3848" s="211"/>
      <c r="K3848" s="211"/>
      <c r="L3848" s="216"/>
      <c r="M3848" s="217"/>
      <c r="N3848" s="218"/>
      <c r="O3848" s="218"/>
      <c r="P3848" s="218"/>
      <c r="Q3848" s="218"/>
      <c r="R3848" s="218"/>
      <c r="S3848" s="218"/>
      <c r="T3848" s="219"/>
      <c r="AT3848" s="220" t="s">
        <v>283</v>
      </c>
      <c r="AU3848" s="220" t="s">
        <v>84</v>
      </c>
      <c r="AV3848" s="13" t="s">
        <v>16</v>
      </c>
      <c r="AW3848" s="13" t="s">
        <v>32</v>
      </c>
      <c r="AX3848" s="13" t="s">
        <v>76</v>
      </c>
      <c r="AY3848" s="220" t="s">
        <v>272</v>
      </c>
    </row>
    <row r="3849" spans="1:65" s="14" customFormat="1" ht="11.25">
      <c r="B3849" s="221"/>
      <c r="C3849" s="222"/>
      <c r="D3849" s="212" t="s">
        <v>283</v>
      </c>
      <c r="E3849" s="223" t="s">
        <v>1</v>
      </c>
      <c r="F3849" s="224" t="s">
        <v>3424</v>
      </c>
      <c r="G3849" s="222"/>
      <c r="H3849" s="225">
        <v>24.61</v>
      </c>
      <c r="I3849" s="226"/>
      <c r="J3849" s="222"/>
      <c r="K3849" s="222"/>
      <c r="L3849" s="227"/>
      <c r="M3849" s="228"/>
      <c r="N3849" s="229"/>
      <c r="O3849" s="229"/>
      <c r="P3849" s="229"/>
      <c r="Q3849" s="229"/>
      <c r="R3849" s="229"/>
      <c r="S3849" s="229"/>
      <c r="T3849" s="230"/>
      <c r="AT3849" s="231" t="s">
        <v>283</v>
      </c>
      <c r="AU3849" s="231" t="s">
        <v>84</v>
      </c>
      <c r="AV3849" s="14" t="s">
        <v>84</v>
      </c>
      <c r="AW3849" s="14" t="s">
        <v>32</v>
      </c>
      <c r="AX3849" s="14" t="s">
        <v>76</v>
      </c>
      <c r="AY3849" s="231" t="s">
        <v>272</v>
      </c>
    </row>
    <row r="3850" spans="1:65" s="14" customFormat="1" ht="11.25">
      <c r="B3850" s="221"/>
      <c r="C3850" s="222"/>
      <c r="D3850" s="212" t="s">
        <v>283</v>
      </c>
      <c r="E3850" s="223" t="s">
        <v>1</v>
      </c>
      <c r="F3850" s="224" t="s">
        <v>3425</v>
      </c>
      <c r="G3850" s="222"/>
      <c r="H3850" s="225">
        <v>53.713999999999999</v>
      </c>
      <c r="I3850" s="226"/>
      <c r="J3850" s="222"/>
      <c r="K3850" s="222"/>
      <c r="L3850" s="227"/>
      <c r="M3850" s="228"/>
      <c r="N3850" s="229"/>
      <c r="O3850" s="229"/>
      <c r="P3850" s="229"/>
      <c r="Q3850" s="229"/>
      <c r="R3850" s="229"/>
      <c r="S3850" s="229"/>
      <c r="T3850" s="230"/>
      <c r="AT3850" s="231" t="s">
        <v>283</v>
      </c>
      <c r="AU3850" s="231" t="s">
        <v>84</v>
      </c>
      <c r="AV3850" s="14" t="s">
        <v>84</v>
      </c>
      <c r="AW3850" s="14" t="s">
        <v>32</v>
      </c>
      <c r="AX3850" s="14" t="s">
        <v>76</v>
      </c>
      <c r="AY3850" s="231" t="s">
        <v>272</v>
      </c>
    </row>
    <row r="3851" spans="1:65" s="2" customFormat="1" ht="24.2" customHeight="1">
      <c r="A3851" s="34"/>
      <c r="B3851" s="35"/>
      <c r="C3851" s="192" t="s">
        <v>3426</v>
      </c>
      <c r="D3851" s="192" t="s">
        <v>274</v>
      </c>
      <c r="E3851" s="193" t="s">
        <v>3427</v>
      </c>
      <c r="F3851" s="194" t="s">
        <v>3428</v>
      </c>
      <c r="G3851" s="195" t="s">
        <v>3262</v>
      </c>
      <c r="H3851" s="242"/>
      <c r="I3851" s="197"/>
      <c r="J3851" s="198">
        <f>ROUND(I3851*H3851,2)</f>
        <v>0</v>
      </c>
      <c r="K3851" s="194" t="s">
        <v>278</v>
      </c>
      <c r="L3851" s="39"/>
      <c r="M3851" s="199" t="s">
        <v>1</v>
      </c>
      <c r="N3851" s="200" t="s">
        <v>41</v>
      </c>
      <c r="O3851" s="71"/>
      <c r="P3851" s="201">
        <f>O3851*H3851</f>
        <v>0</v>
      </c>
      <c r="Q3851" s="201">
        <v>0</v>
      </c>
      <c r="R3851" s="201">
        <f>Q3851*H3851</f>
        <v>0</v>
      </c>
      <c r="S3851" s="201">
        <v>0</v>
      </c>
      <c r="T3851" s="202">
        <f>S3851*H3851</f>
        <v>0</v>
      </c>
      <c r="U3851" s="34"/>
      <c r="V3851" s="34"/>
      <c r="W3851" s="34"/>
      <c r="X3851" s="34"/>
      <c r="Y3851" s="34"/>
      <c r="Z3851" s="34"/>
      <c r="AA3851" s="34"/>
      <c r="AB3851" s="34"/>
      <c r="AC3851" s="34"/>
      <c r="AD3851" s="34"/>
      <c r="AE3851" s="34"/>
      <c r="AR3851" s="203" t="s">
        <v>358</v>
      </c>
      <c r="AT3851" s="203" t="s">
        <v>274</v>
      </c>
      <c r="AU3851" s="203" t="s">
        <v>84</v>
      </c>
      <c r="AY3851" s="17" t="s">
        <v>272</v>
      </c>
      <c r="BE3851" s="204">
        <f>IF(N3851="základní",J3851,0)</f>
        <v>0</v>
      </c>
      <c r="BF3851" s="204">
        <f>IF(N3851="snížená",J3851,0)</f>
        <v>0</v>
      </c>
      <c r="BG3851" s="204">
        <f>IF(N3851="zákl. přenesená",J3851,0)</f>
        <v>0</v>
      </c>
      <c r="BH3851" s="204">
        <f>IF(N3851="sníž. přenesená",J3851,0)</f>
        <v>0</v>
      </c>
      <c r="BI3851" s="204">
        <f>IF(N3851="nulová",J3851,0)</f>
        <v>0</v>
      </c>
      <c r="BJ3851" s="17" t="s">
        <v>16</v>
      </c>
      <c r="BK3851" s="204">
        <f>ROUND(I3851*H3851,2)</f>
        <v>0</v>
      </c>
      <c r="BL3851" s="17" t="s">
        <v>358</v>
      </c>
      <c r="BM3851" s="203" t="s">
        <v>3429</v>
      </c>
    </row>
    <row r="3852" spans="1:65" s="2" customFormat="1" ht="11.25">
      <c r="A3852" s="34"/>
      <c r="B3852" s="35"/>
      <c r="C3852" s="36"/>
      <c r="D3852" s="205" t="s">
        <v>281</v>
      </c>
      <c r="E3852" s="36"/>
      <c r="F3852" s="206" t="s">
        <v>3430</v>
      </c>
      <c r="G3852" s="36"/>
      <c r="H3852" s="36"/>
      <c r="I3852" s="207"/>
      <c r="J3852" s="36"/>
      <c r="K3852" s="36"/>
      <c r="L3852" s="39"/>
      <c r="M3852" s="208"/>
      <c r="N3852" s="209"/>
      <c r="O3852" s="71"/>
      <c r="P3852" s="71"/>
      <c r="Q3852" s="71"/>
      <c r="R3852" s="71"/>
      <c r="S3852" s="71"/>
      <c r="T3852" s="72"/>
      <c r="U3852" s="34"/>
      <c r="V3852" s="34"/>
      <c r="W3852" s="34"/>
      <c r="X3852" s="34"/>
      <c r="Y3852" s="34"/>
      <c r="Z3852" s="34"/>
      <c r="AA3852" s="34"/>
      <c r="AB3852" s="34"/>
      <c r="AC3852" s="34"/>
      <c r="AD3852" s="34"/>
      <c r="AE3852" s="34"/>
      <c r="AT3852" s="17" t="s">
        <v>281</v>
      </c>
      <c r="AU3852" s="17" t="s">
        <v>84</v>
      </c>
    </row>
    <row r="3853" spans="1:65" s="12" customFormat="1" ht="22.9" customHeight="1">
      <c r="B3853" s="176"/>
      <c r="C3853" s="177"/>
      <c r="D3853" s="178" t="s">
        <v>75</v>
      </c>
      <c r="E3853" s="190" t="s">
        <v>3431</v>
      </c>
      <c r="F3853" s="190" t="s">
        <v>3432</v>
      </c>
      <c r="G3853" s="177"/>
      <c r="H3853" s="177"/>
      <c r="I3853" s="180"/>
      <c r="J3853" s="191">
        <f>BK3853</f>
        <v>0</v>
      </c>
      <c r="K3853" s="177"/>
      <c r="L3853" s="182"/>
      <c r="M3853" s="183"/>
      <c r="N3853" s="184"/>
      <c r="O3853" s="184"/>
      <c r="P3853" s="185">
        <f>SUM(P3854:P4451)</f>
        <v>0</v>
      </c>
      <c r="Q3853" s="184"/>
      <c r="R3853" s="185">
        <f>SUM(R3854:R4451)</f>
        <v>14.58939814</v>
      </c>
      <c r="S3853" s="184"/>
      <c r="T3853" s="186">
        <f>SUM(T3854:T4451)</f>
        <v>0</v>
      </c>
      <c r="AR3853" s="187" t="s">
        <v>84</v>
      </c>
      <c r="AT3853" s="188" t="s">
        <v>75</v>
      </c>
      <c r="AU3853" s="188" t="s">
        <v>16</v>
      </c>
      <c r="AY3853" s="187" t="s">
        <v>272</v>
      </c>
      <c r="BK3853" s="189">
        <f>SUM(BK3854:BK4451)</f>
        <v>0</v>
      </c>
    </row>
    <row r="3854" spans="1:65" s="2" customFormat="1" ht="24.2" customHeight="1">
      <c r="A3854" s="34"/>
      <c r="B3854" s="35"/>
      <c r="C3854" s="192" t="s">
        <v>3433</v>
      </c>
      <c r="D3854" s="192" t="s">
        <v>274</v>
      </c>
      <c r="E3854" s="193" t="s">
        <v>3434</v>
      </c>
      <c r="F3854" s="194" t="s">
        <v>3435</v>
      </c>
      <c r="G3854" s="195" t="s">
        <v>156</v>
      </c>
      <c r="H3854" s="196">
        <v>1708.904</v>
      </c>
      <c r="I3854" s="197"/>
      <c r="J3854" s="198">
        <f>ROUND(I3854*H3854,2)</f>
        <v>0</v>
      </c>
      <c r="K3854" s="194" t="s">
        <v>278</v>
      </c>
      <c r="L3854" s="39"/>
      <c r="M3854" s="199" t="s">
        <v>1</v>
      </c>
      <c r="N3854" s="200" t="s">
        <v>41</v>
      </c>
      <c r="O3854" s="71"/>
      <c r="P3854" s="201">
        <f>O3854*H3854</f>
        <v>0</v>
      </c>
      <c r="Q3854" s="201">
        <v>0</v>
      </c>
      <c r="R3854" s="201">
        <f>Q3854*H3854</f>
        <v>0</v>
      </c>
      <c r="S3854" s="201">
        <v>0</v>
      </c>
      <c r="T3854" s="202">
        <f>S3854*H3854</f>
        <v>0</v>
      </c>
      <c r="U3854" s="34"/>
      <c r="V3854" s="34"/>
      <c r="W3854" s="34"/>
      <c r="X3854" s="34"/>
      <c r="Y3854" s="34"/>
      <c r="Z3854" s="34"/>
      <c r="AA3854" s="34"/>
      <c r="AB3854" s="34"/>
      <c r="AC3854" s="34"/>
      <c r="AD3854" s="34"/>
      <c r="AE3854" s="34"/>
      <c r="AR3854" s="203" t="s">
        <v>358</v>
      </c>
      <c r="AT3854" s="203" t="s">
        <v>274</v>
      </c>
      <c r="AU3854" s="203" t="s">
        <v>84</v>
      </c>
      <c r="AY3854" s="17" t="s">
        <v>272</v>
      </c>
      <c r="BE3854" s="204">
        <f>IF(N3854="základní",J3854,0)</f>
        <v>0</v>
      </c>
      <c r="BF3854" s="204">
        <f>IF(N3854="snížená",J3854,0)</f>
        <v>0</v>
      </c>
      <c r="BG3854" s="204">
        <f>IF(N3854="zákl. přenesená",J3854,0)</f>
        <v>0</v>
      </c>
      <c r="BH3854" s="204">
        <f>IF(N3854="sníž. přenesená",J3854,0)</f>
        <v>0</v>
      </c>
      <c r="BI3854" s="204">
        <f>IF(N3854="nulová",J3854,0)</f>
        <v>0</v>
      </c>
      <c r="BJ3854" s="17" t="s">
        <v>16</v>
      </c>
      <c r="BK3854" s="204">
        <f>ROUND(I3854*H3854,2)</f>
        <v>0</v>
      </c>
      <c r="BL3854" s="17" t="s">
        <v>358</v>
      </c>
      <c r="BM3854" s="203" t="s">
        <v>3436</v>
      </c>
    </row>
    <row r="3855" spans="1:65" s="2" customFormat="1" ht="11.25">
      <c r="A3855" s="34"/>
      <c r="B3855" s="35"/>
      <c r="C3855" s="36"/>
      <c r="D3855" s="205" t="s">
        <v>281</v>
      </c>
      <c r="E3855" s="36"/>
      <c r="F3855" s="206" t="s">
        <v>3437</v>
      </c>
      <c r="G3855" s="36"/>
      <c r="H3855" s="36"/>
      <c r="I3855" s="207"/>
      <c r="J3855" s="36"/>
      <c r="K3855" s="36"/>
      <c r="L3855" s="39"/>
      <c r="M3855" s="208"/>
      <c r="N3855" s="209"/>
      <c r="O3855" s="71"/>
      <c r="P3855" s="71"/>
      <c r="Q3855" s="71"/>
      <c r="R3855" s="71"/>
      <c r="S3855" s="71"/>
      <c r="T3855" s="72"/>
      <c r="U3855" s="34"/>
      <c r="V3855" s="34"/>
      <c r="W3855" s="34"/>
      <c r="X3855" s="34"/>
      <c r="Y3855" s="34"/>
      <c r="Z3855" s="34"/>
      <c r="AA3855" s="34"/>
      <c r="AB3855" s="34"/>
      <c r="AC3855" s="34"/>
      <c r="AD3855" s="34"/>
      <c r="AE3855" s="34"/>
      <c r="AT3855" s="17" t="s">
        <v>281</v>
      </c>
      <c r="AU3855" s="17" t="s">
        <v>84</v>
      </c>
    </row>
    <row r="3856" spans="1:65" s="2" customFormat="1" ht="24.2" customHeight="1">
      <c r="A3856" s="34"/>
      <c r="B3856" s="35"/>
      <c r="C3856" s="232" t="s">
        <v>3438</v>
      </c>
      <c r="D3856" s="232" t="s">
        <v>394</v>
      </c>
      <c r="E3856" s="233" t="s">
        <v>3439</v>
      </c>
      <c r="F3856" s="234" t="s">
        <v>3440</v>
      </c>
      <c r="G3856" s="235" t="s">
        <v>156</v>
      </c>
      <c r="H3856" s="236">
        <v>1027.3900000000001</v>
      </c>
      <c r="I3856" s="237"/>
      <c r="J3856" s="238">
        <f>ROUND(I3856*H3856,2)</f>
        <v>0</v>
      </c>
      <c r="K3856" s="234" t="s">
        <v>1</v>
      </c>
      <c r="L3856" s="239"/>
      <c r="M3856" s="240" t="s">
        <v>1</v>
      </c>
      <c r="N3856" s="241" t="s">
        <v>41</v>
      </c>
      <c r="O3856" s="71"/>
      <c r="P3856" s="201">
        <f>O3856*H3856</f>
        <v>0</v>
      </c>
      <c r="Q3856" s="201">
        <v>0</v>
      </c>
      <c r="R3856" s="201">
        <f>Q3856*H3856</f>
        <v>0</v>
      </c>
      <c r="S3856" s="201">
        <v>0</v>
      </c>
      <c r="T3856" s="202">
        <f>S3856*H3856</f>
        <v>0</v>
      </c>
      <c r="U3856" s="34"/>
      <c r="V3856" s="34"/>
      <c r="W3856" s="34"/>
      <c r="X3856" s="34"/>
      <c r="Y3856" s="34"/>
      <c r="Z3856" s="34"/>
      <c r="AA3856" s="34"/>
      <c r="AB3856" s="34"/>
      <c r="AC3856" s="34"/>
      <c r="AD3856" s="34"/>
      <c r="AE3856" s="34"/>
      <c r="AR3856" s="203" t="s">
        <v>483</v>
      </c>
      <c r="AT3856" s="203" t="s">
        <v>394</v>
      </c>
      <c r="AU3856" s="203" t="s">
        <v>84</v>
      </c>
      <c r="AY3856" s="17" t="s">
        <v>272</v>
      </c>
      <c r="BE3856" s="204">
        <f>IF(N3856="základní",J3856,0)</f>
        <v>0</v>
      </c>
      <c r="BF3856" s="204">
        <f>IF(N3856="snížená",J3856,0)</f>
        <v>0</v>
      </c>
      <c r="BG3856" s="204">
        <f>IF(N3856="zákl. přenesená",J3856,0)</f>
        <v>0</v>
      </c>
      <c r="BH3856" s="204">
        <f>IF(N3856="sníž. přenesená",J3856,0)</f>
        <v>0</v>
      </c>
      <c r="BI3856" s="204">
        <f>IF(N3856="nulová",J3856,0)</f>
        <v>0</v>
      </c>
      <c r="BJ3856" s="17" t="s">
        <v>16</v>
      </c>
      <c r="BK3856" s="204">
        <f>ROUND(I3856*H3856,2)</f>
        <v>0</v>
      </c>
      <c r="BL3856" s="17" t="s">
        <v>358</v>
      </c>
      <c r="BM3856" s="203" t="s">
        <v>3441</v>
      </c>
    </row>
    <row r="3857" spans="2:51" s="13" customFormat="1" ht="22.5">
      <c r="B3857" s="210"/>
      <c r="C3857" s="211"/>
      <c r="D3857" s="212" t="s">
        <v>283</v>
      </c>
      <c r="E3857" s="213" t="s">
        <v>1</v>
      </c>
      <c r="F3857" s="214" t="s">
        <v>2281</v>
      </c>
      <c r="G3857" s="211"/>
      <c r="H3857" s="213" t="s">
        <v>1</v>
      </c>
      <c r="I3857" s="215"/>
      <c r="J3857" s="211"/>
      <c r="K3857" s="211"/>
      <c r="L3857" s="216"/>
      <c r="M3857" s="217"/>
      <c r="N3857" s="218"/>
      <c r="O3857" s="218"/>
      <c r="P3857" s="218"/>
      <c r="Q3857" s="218"/>
      <c r="R3857" s="218"/>
      <c r="S3857" s="218"/>
      <c r="T3857" s="219"/>
      <c r="AT3857" s="220" t="s">
        <v>283</v>
      </c>
      <c r="AU3857" s="220" t="s">
        <v>84</v>
      </c>
      <c r="AV3857" s="13" t="s">
        <v>16</v>
      </c>
      <c r="AW3857" s="13" t="s">
        <v>32</v>
      </c>
      <c r="AX3857" s="13" t="s">
        <v>76</v>
      </c>
      <c r="AY3857" s="220" t="s">
        <v>272</v>
      </c>
    </row>
    <row r="3858" spans="2:51" s="13" customFormat="1" ht="11.25">
      <c r="B3858" s="210"/>
      <c r="C3858" s="211"/>
      <c r="D3858" s="212" t="s">
        <v>283</v>
      </c>
      <c r="E3858" s="213" t="s">
        <v>1</v>
      </c>
      <c r="F3858" s="214" t="s">
        <v>285</v>
      </c>
      <c r="G3858" s="211"/>
      <c r="H3858" s="213" t="s">
        <v>1</v>
      </c>
      <c r="I3858" s="215"/>
      <c r="J3858" s="211"/>
      <c r="K3858" s="211"/>
      <c r="L3858" s="216"/>
      <c r="M3858" s="217"/>
      <c r="N3858" s="218"/>
      <c r="O3858" s="218"/>
      <c r="P3858" s="218"/>
      <c r="Q3858" s="218"/>
      <c r="R3858" s="218"/>
      <c r="S3858" s="218"/>
      <c r="T3858" s="219"/>
      <c r="AT3858" s="220" t="s">
        <v>283</v>
      </c>
      <c r="AU3858" s="220" t="s">
        <v>84</v>
      </c>
      <c r="AV3858" s="13" t="s">
        <v>16</v>
      </c>
      <c r="AW3858" s="13" t="s">
        <v>32</v>
      </c>
      <c r="AX3858" s="13" t="s">
        <v>76</v>
      </c>
      <c r="AY3858" s="220" t="s">
        <v>272</v>
      </c>
    </row>
    <row r="3859" spans="2:51" s="13" customFormat="1" ht="11.25">
      <c r="B3859" s="210"/>
      <c r="C3859" s="211"/>
      <c r="D3859" s="212" t="s">
        <v>283</v>
      </c>
      <c r="E3859" s="213" t="s">
        <v>1</v>
      </c>
      <c r="F3859" s="214" t="s">
        <v>2282</v>
      </c>
      <c r="G3859" s="211"/>
      <c r="H3859" s="213" t="s">
        <v>1</v>
      </c>
      <c r="I3859" s="215"/>
      <c r="J3859" s="211"/>
      <c r="K3859" s="211"/>
      <c r="L3859" s="216"/>
      <c r="M3859" s="217"/>
      <c r="N3859" s="218"/>
      <c r="O3859" s="218"/>
      <c r="P3859" s="218"/>
      <c r="Q3859" s="218"/>
      <c r="R3859" s="218"/>
      <c r="S3859" s="218"/>
      <c r="T3859" s="219"/>
      <c r="AT3859" s="220" t="s">
        <v>283</v>
      </c>
      <c r="AU3859" s="220" t="s">
        <v>84</v>
      </c>
      <c r="AV3859" s="13" t="s">
        <v>16</v>
      </c>
      <c r="AW3859" s="13" t="s">
        <v>32</v>
      </c>
      <c r="AX3859" s="13" t="s">
        <v>76</v>
      </c>
      <c r="AY3859" s="220" t="s">
        <v>272</v>
      </c>
    </row>
    <row r="3860" spans="2:51" s="13" customFormat="1" ht="11.25">
      <c r="B3860" s="210"/>
      <c r="C3860" s="211"/>
      <c r="D3860" s="212" t="s">
        <v>283</v>
      </c>
      <c r="E3860" s="213" t="s">
        <v>1</v>
      </c>
      <c r="F3860" s="214" t="s">
        <v>833</v>
      </c>
      <c r="G3860" s="211"/>
      <c r="H3860" s="213" t="s">
        <v>1</v>
      </c>
      <c r="I3860" s="215"/>
      <c r="J3860" s="211"/>
      <c r="K3860" s="211"/>
      <c r="L3860" s="216"/>
      <c r="M3860" s="217"/>
      <c r="N3860" s="218"/>
      <c r="O3860" s="218"/>
      <c r="P3860" s="218"/>
      <c r="Q3860" s="218"/>
      <c r="R3860" s="218"/>
      <c r="S3860" s="218"/>
      <c r="T3860" s="219"/>
      <c r="AT3860" s="220" t="s">
        <v>283</v>
      </c>
      <c r="AU3860" s="220" t="s">
        <v>84</v>
      </c>
      <c r="AV3860" s="13" t="s">
        <v>16</v>
      </c>
      <c r="AW3860" s="13" t="s">
        <v>32</v>
      </c>
      <c r="AX3860" s="13" t="s">
        <v>76</v>
      </c>
      <c r="AY3860" s="220" t="s">
        <v>272</v>
      </c>
    </row>
    <row r="3861" spans="2:51" s="14" customFormat="1" ht="11.25">
      <c r="B3861" s="221"/>
      <c r="C3861" s="222"/>
      <c r="D3861" s="212" t="s">
        <v>283</v>
      </c>
      <c r="E3861" s="223" t="s">
        <v>1</v>
      </c>
      <c r="F3861" s="224" t="s">
        <v>2283</v>
      </c>
      <c r="G3861" s="222"/>
      <c r="H3861" s="225">
        <v>3.488</v>
      </c>
      <c r="I3861" s="226"/>
      <c r="J3861" s="222"/>
      <c r="K3861" s="222"/>
      <c r="L3861" s="227"/>
      <c r="M3861" s="228"/>
      <c r="N3861" s="229"/>
      <c r="O3861" s="229"/>
      <c r="P3861" s="229"/>
      <c r="Q3861" s="229"/>
      <c r="R3861" s="229"/>
      <c r="S3861" s="229"/>
      <c r="T3861" s="230"/>
      <c r="AT3861" s="231" t="s">
        <v>283</v>
      </c>
      <c r="AU3861" s="231" t="s">
        <v>84</v>
      </c>
      <c r="AV3861" s="14" t="s">
        <v>84</v>
      </c>
      <c r="AW3861" s="14" t="s">
        <v>32</v>
      </c>
      <c r="AX3861" s="14" t="s">
        <v>76</v>
      </c>
      <c r="AY3861" s="231" t="s">
        <v>272</v>
      </c>
    </row>
    <row r="3862" spans="2:51" s="14" customFormat="1" ht="11.25">
      <c r="B3862" s="221"/>
      <c r="C3862" s="222"/>
      <c r="D3862" s="212" t="s">
        <v>283</v>
      </c>
      <c r="E3862" s="223" t="s">
        <v>1</v>
      </c>
      <c r="F3862" s="224" t="s">
        <v>2284</v>
      </c>
      <c r="G3862" s="222"/>
      <c r="H3862" s="225">
        <v>3.3879999999999999</v>
      </c>
      <c r="I3862" s="226"/>
      <c r="J3862" s="222"/>
      <c r="K3862" s="222"/>
      <c r="L3862" s="227"/>
      <c r="M3862" s="228"/>
      <c r="N3862" s="229"/>
      <c r="O3862" s="229"/>
      <c r="P3862" s="229"/>
      <c r="Q3862" s="229"/>
      <c r="R3862" s="229"/>
      <c r="S3862" s="229"/>
      <c r="T3862" s="230"/>
      <c r="AT3862" s="231" t="s">
        <v>283</v>
      </c>
      <c r="AU3862" s="231" t="s">
        <v>84</v>
      </c>
      <c r="AV3862" s="14" t="s">
        <v>84</v>
      </c>
      <c r="AW3862" s="14" t="s">
        <v>32</v>
      </c>
      <c r="AX3862" s="14" t="s">
        <v>76</v>
      </c>
      <c r="AY3862" s="231" t="s">
        <v>272</v>
      </c>
    </row>
    <row r="3863" spans="2:51" s="14" customFormat="1" ht="11.25">
      <c r="B3863" s="221"/>
      <c r="C3863" s="222"/>
      <c r="D3863" s="212" t="s">
        <v>283</v>
      </c>
      <c r="E3863" s="223" t="s">
        <v>1</v>
      </c>
      <c r="F3863" s="224" t="s">
        <v>2285</v>
      </c>
      <c r="G3863" s="222"/>
      <c r="H3863" s="225">
        <v>2.7879999999999998</v>
      </c>
      <c r="I3863" s="226"/>
      <c r="J3863" s="222"/>
      <c r="K3863" s="222"/>
      <c r="L3863" s="227"/>
      <c r="M3863" s="228"/>
      <c r="N3863" s="229"/>
      <c r="O3863" s="229"/>
      <c r="P3863" s="229"/>
      <c r="Q3863" s="229"/>
      <c r="R3863" s="229"/>
      <c r="S3863" s="229"/>
      <c r="T3863" s="230"/>
      <c r="AT3863" s="231" t="s">
        <v>283</v>
      </c>
      <c r="AU3863" s="231" t="s">
        <v>84</v>
      </c>
      <c r="AV3863" s="14" t="s">
        <v>84</v>
      </c>
      <c r="AW3863" s="14" t="s">
        <v>32</v>
      </c>
      <c r="AX3863" s="14" t="s">
        <v>76</v>
      </c>
      <c r="AY3863" s="231" t="s">
        <v>272</v>
      </c>
    </row>
    <row r="3864" spans="2:51" s="14" customFormat="1" ht="11.25">
      <c r="B3864" s="221"/>
      <c r="C3864" s="222"/>
      <c r="D3864" s="212" t="s">
        <v>283</v>
      </c>
      <c r="E3864" s="223" t="s">
        <v>1</v>
      </c>
      <c r="F3864" s="224" t="s">
        <v>2286</v>
      </c>
      <c r="G3864" s="222"/>
      <c r="H3864" s="225">
        <v>2.8</v>
      </c>
      <c r="I3864" s="226"/>
      <c r="J3864" s="222"/>
      <c r="K3864" s="222"/>
      <c r="L3864" s="227"/>
      <c r="M3864" s="228"/>
      <c r="N3864" s="229"/>
      <c r="O3864" s="229"/>
      <c r="P3864" s="229"/>
      <c r="Q3864" s="229"/>
      <c r="R3864" s="229"/>
      <c r="S3864" s="229"/>
      <c r="T3864" s="230"/>
      <c r="AT3864" s="231" t="s">
        <v>283</v>
      </c>
      <c r="AU3864" s="231" t="s">
        <v>84</v>
      </c>
      <c r="AV3864" s="14" t="s">
        <v>84</v>
      </c>
      <c r="AW3864" s="14" t="s">
        <v>32</v>
      </c>
      <c r="AX3864" s="14" t="s">
        <v>76</v>
      </c>
      <c r="AY3864" s="231" t="s">
        <v>272</v>
      </c>
    </row>
    <row r="3865" spans="2:51" s="14" customFormat="1" ht="11.25">
      <c r="B3865" s="221"/>
      <c r="C3865" s="222"/>
      <c r="D3865" s="212" t="s">
        <v>283</v>
      </c>
      <c r="E3865" s="223" t="s">
        <v>1</v>
      </c>
      <c r="F3865" s="224" t="s">
        <v>2287</v>
      </c>
      <c r="G3865" s="222"/>
      <c r="H3865" s="225">
        <v>4.4000000000000004</v>
      </c>
      <c r="I3865" s="226"/>
      <c r="J3865" s="222"/>
      <c r="K3865" s="222"/>
      <c r="L3865" s="227"/>
      <c r="M3865" s="228"/>
      <c r="N3865" s="229"/>
      <c r="O3865" s="229"/>
      <c r="P3865" s="229"/>
      <c r="Q3865" s="229"/>
      <c r="R3865" s="229"/>
      <c r="S3865" s="229"/>
      <c r="T3865" s="230"/>
      <c r="AT3865" s="231" t="s">
        <v>283</v>
      </c>
      <c r="AU3865" s="231" t="s">
        <v>84</v>
      </c>
      <c r="AV3865" s="14" t="s">
        <v>84</v>
      </c>
      <c r="AW3865" s="14" t="s">
        <v>32</v>
      </c>
      <c r="AX3865" s="14" t="s">
        <v>76</v>
      </c>
      <c r="AY3865" s="231" t="s">
        <v>272</v>
      </c>
    </row>
    <row r="3866" spans="2:51" s="14" customFormat="1" ht="11.25">
      <c r="B3866" s="221"/>
      <c r="C3866" s="222"/>
      <c r="D3866" s="212" t="s">
        <v>283</v>
      </c>
      <c r="E3866" s="223" t="s">
        <v>1</v>
      </c>
      <c r="F3866" s="224" t="s">
        <v>2288</v>
      </c>
      <c r="G3866" s="222"/>
      <c r="H3866" s="225">
        <v>6.3</v>
      </c>
      <c r="I3866" s="226"/>
      <c r="J3866" s="222"/>
      <c r="K3866" s="222"/>
      <c r="L3866" s="227"/>
      <c r="M3866" s="228"/>
      <c r="N3866" s="229"/>
      <c r="O3866" s="229"/>
      <c r="P3866" s="229"/>
      <c r="Q3866" s="229"/>
      <c r="R3866" s="229"/>
      <c r="S3866" s="229"/>
      <c r="T3866" s="230"/>
      <c r="AT3866" s="231" t="s">
        <v>283</v>
      </c>
      <c r="AU3866" s="231" t="s">
        <v>84</v>
      </c>
      <c r="AV3866" s="14" t="s">
        <v>84</v>
      </c>
      <c r="AW3866" s="14" t="s">
        <v>32</v>
      </c>
      <c r="AX3866" s="14" t="s">
        <v>76</v>
      </c>
      <c r="AY3866" s="231" t="s">
        <v>272</v>
      </c>
    </row>
    <row r="3867" spans="2:51" s="14" customFormat="1" ht="11.25">
      <c r="B3867" s="221"/>
      <c r="C3867" s="222"/>
      <c r="D3867" s="212" t="s">
        <v>283</v>
      </c>
      <c r="E3867" s="223" t="s">
        <v>1</v>
      </c>
      <c r="F3867" s="224" t="s">
        <v>2289</v>
      </c>
      <c r="G3867" s="222"/>
      <c r="H3867" s="225">
        <v>5.7</v>
      </c>
      <c r="I3867" s="226"/>
      <c r="J3867" s="222"/>
      <c r="K3867" s="222"/>
      <c r="L3867" s="227"/>
      <c r="M3867" s="228"/>
      <c r="N3867" s="229"/>
      <c r="O3867" s="229"/>
      <c r="P3867" s="229"/>
      <c r="Q3867" s="229"/>
      <c r="R3867" s="229"/>
      <c r="S3867" s="229"/>
      <c r="T3867" s="230"/>
      <c r="AT3867" s="231" t="s">
        <v>283</v>
      </c>
      <c r="AU3867" s="231" t="s">
        <v>84</v>
      </c>
      <c r="AV3867" s="14" t="s">
        <v>84</v>
      </c>
      <c r="AW3867" s="14" t="s">
        <v>32</v>
      </c>
      <c r="AX3867" s="14" t="s">
        <v>76</v>
      </c>
      <c r="AY3867" s="231" t="s">
        <v>272</v>
      </c>
    </row>
    <row r="3868" spans="2:51" s="13" customFormat="1" ht="11.25">
      <c r="B3868" s="210"/>
      <c r="C3868" s="211"/>
      <c r="D3868" s="212" t="s">
        <v>283</v>
      </c>
      <c r="E3868" s="213" t="s">
        <v>1</v>
      </c>
      <c r="F3868" s="214" t="s">
        <v>837</v>
      </c>
      <c r="G3868" s="211"/>
      <c r="H3868" s="213" t="s">
        <v>1</v>
      </c>
      <c r="I3868" s="215"/>
      <c r="J3868" s="211"/>
      <c r="K3868" s="211"/>
      <c r="L3868" s="216"/>
      <c r="M3868" s="217"/>
      <c r="N3868" s="218"/>
      <c r="O3868" s="218"/>
      <c r="P3868" s="218"/>
      <c r="Q3868" s="218"/>
      <c r="R3868" s="218"/>
      <c r="S3868" s="218"/>
      <c r="T3868" s="219"/>
      <c r="AT3868" s="220" t="s">
        <v>283</v>
      </c>
      <c r="AU3868" s="220" t="s">
        <v>84</v>
      </c>
      <c r="AV3868" s="13" t="s">
        <v>16</v>
      </c>
      <c r="AW3868" s="13" t="s">
        <v>32</v>
      </c>
      <c r="AX3868" s="13" t="s">
        <v>76</v>
      </c>
      <c r="AY3868" s="220" t="s">
        <v>272</v>
      </c>
    </row>
    <row r="3869" spans="2:51" s="14" customFormat="1" ht="11.25">
      <c r="B3869" s="221"/>
      <c r="C3869" s="222"/>
      <c r="D3869" s="212" t="s">
        <v>283</v>
      </c>
      <c r="E3869" s="223" t="s">
        <v>1</v>
      </c>
      <c r="F3869" s="224" t="s">
        <v>2290</v>
      </c>
      <c r="G3869" s="222"/>
      <c r="H3869" s="225">
        <v>2.7</v>
      </c>
      <c r="I3869" s="226"/>
      <c r="J3869" s="222"/>
      <c r="K3869" s="222"/>
      <c r="L3869" s="227"/>
      <c r="M3869" s="228"/>
      <c r="N3869" s="229"/>
      <c r="O3869" s="229"/>
      <c r="P3869" s="229"/>
      <c r="Q3869" s="229"/>
      <c r="R3869" s="229"/>
      <c r="S3869" s="229"/>
      <c r="T3869" s="230"/>
      <c r="AT3869" s="231" t="s">
        <v>283</v>
      </c>
      <c r="AU3869" s="231" t="s">
        <v>84</v>
      </c>
      <c r="AV3869" s="14" t="s">
        <v>84</v>
      </c>
      <c r="AW3869" s="14" t="s">
        <v>32</v>
      </c>
      <c r="AX3869" s="14" t="s">
        <v>76</v>
      </c>
      <c r="AY3869" s="231" t="s">
        <v>272</v>
      </c>
    </row>
    <row r="3870" spans="2:51" s="14" customFormat="1" ht="11.25">
      <c r="B3870" s="221"/>
      <c r="C3870" s="222"/>
      <c r="D3870" s="212" t="s">
        <v>283</v>
      </c>
      <c r="E3870" s="223" t="s">
        <v>1</v>
      </c>
      <c r="F3870" s="224" t="s">
        <v>2291</v>
      </c>
      <c r="G3870" s="222"/>
      <c r="H3870" s="225">
        <v>3.488</v>
      </c>
      <c r="I3870" s="226"/>
      <c r="J3870" s="222"/>
      <c r="K3870" s="222"/>
      <c r="L3870" s="227"/>
      <c r="M3870" s="228"/>
      <c r="N3870" s="229"/>
      <c r="O3870" s="229"/>
      <c r="P3870" s="229"/>
      <c r="Q3870" s="229"/>
      <c r="R3870" s="229"/>
      <c r="S3870" s="229"/>
      <c r="T3870" s="230"/>
      <c r="AT3870" s="231" t="s">
        <v>283</v>
      </c>
      <c r="AU3870" s="231" t="s">
        <v>84</v>
      </c>
      <c r="AV3870" s="14" t="s">
        <v>84</v>
      </c>
      <c r="AW3870" s="14" t="s">
        <v>32</v>
      </c>
      <c r="AX3870" s="14" t="s">
        <v>76</v>
      </c>
      <c r="AY3870" s="231" t="s">
        <v>272</v>
      </c>
    </row>
    <row r="3871" spans="2:51" s="14" customFormat="1" ht="11.25">
      <c r="B3871" s="221"/>
      <c r="C3871" s="222"/>
      <c r="D3871" s="212" t="s">
        <v>283</v>
      </c>
      <c r="E3871" s="223" t="s">
        <v>1</v>
      </c>
      <c r="F3871" s="224" t="s">
        <v>2292</v>
      </c>
      <c r="G3871" s="222"/>
      <c r="H3871" s="225">
        <v>3.5880000000000001</v>
      </c>
      <c r="I3871" s="226"/>
      <c r="J3871" s="222"/>
      <c r="K3871" s="222"/>
      <c r="L3871" s="227"/>
      <c r="M3871" s="228"/>
      <c r="N3871" s="229"/>
      <c r="O3871" s="229"/>
      <c r="P3871" s="229"/>
      <c r="Q3871" s="229"/>
      <c r="R3871" s="229"/>
      <c r="S3871" s="229"/>
      <c r="T3871" s="230"/>
      <c r="AT3871" s="231" t="s">
        <v>283</v>
      </c>
      <c r="AU3871" s="231" t="s">
        <v>84</v>
      </c>
      <c r="AV3871" s="14" t="s">
        <v>84</v>
      </c>
      <c r="AW3871" s="14" t="s">
        <v>32</v>
      </c>
      <c r="AX3871" s="14" t="s">
        <v>76</v>
      </c>
      <c r="AY3871" s="231" t="s">
        <v>272</v>
      </c>
    </row>
    <row r="3872" spans="2:51" s="14" customFormat="1" ht="11.25">
      <c r="B3872" s="221"/>
      <c r="C3872" s="222"/>
      <c r="D3872" s="212" t="s">
        <v>283</v>
      </c>
      <c r="E3872" s="223" t="s">
        <v>1</v>
      </c>
      <c r="F3872" s="224" t="s">
        <v>2293</v>
      </c>
      <c r="G3872" s="222"/>
      <c r="H3872" s="225">
        <v>4.2</v>
      </c>
      <c r="I3872" s="226"/>
      <c r="J3872" s="222"/>
      <c r="K3872" s="222"/>
      <c r="L3872" s="227"/>
      <c r="M3872" s="228"/>
      <c r="N3872" s="229"/>
      <c r="O3872" s="229"/>
      <c r="P3872" s="229"/>
      <c r="Q3872" s="229"/>
      <c r="R3872" s="229"/>
      <c r="S3872" s="229"/>
      <c r="T3872" s="230"/>
      <c r="AT3872" s="231" t="s">
        <v>283</v>
      </c>
      <c r="AU3872" s="231" t="s">
        <v>84</v>
      </c>
      <c r="AV3872" s="14" t="s">
        <v>84</v>
      </c>
      <c r="AW3872" s="14" t="s">
        <v>32</v>
      </c>
      <c r="AX3872" s="14" t="s">
        <v>76</v>
      </c>
      <c r="AY3872" s="231" t="s">
        <v>272</v>
      </c>
    </row>
    <row r="3873" spans="2:51" s="14" customFormat="1" ht="11.25">
      <c r="B3873" s="221"/>
      <c r="C3873" s="222"/>
      <c r="D3873" s="212" t="s">
        <v>283</v>
      </c>
      <c r="E3873" s="223" t="s">
        <v>1</v>
      </c>
      <c r="F3873" s="224" t="s">
        <v>2294</v>
      </c>
      <c r="G3873" s="222"/>
      <c r="H3873" s="225">
        <v>2.988</v>
      </c>
      <c r="I3873" s="226"/>
      <c r="J3873" s="222"/>
      <c r="K3873" s="222"/>
      <c r="L3873" s="227"/>
      <c r="M3873" s="228"/>
      <c r="N3873" s="229"/>
      <c r="O3873" s="229"/>
      <c r="P3873" s="229"/>
      <c r="Q3873" s="229"/>
      <c r="R3873" s="229"/>
      <c r="S3873" s="229"/>
      <c r="T3873" s="230"/>
      <c r="AT3873" s="231" t="s">
        <v>283</v>
      </c>
      <c r="AU3873" s="231" t="s">
        <v>84</v>
      </c>
      <c r="AV3873" s="14" t="s">
        <v>84</v>
      </c>
      <c r="AW3873" s="14" t="s">
        <v>32</v>
      </c>
      <c r="AX3873" s="14" t="s">
        <v>76</v>
      </c>
      <c r="AY3873" s="231" t="s">
        <v>272</v>
      </c>
    </row>
    <row r="3874" spans="2:51" s="14" customFormat="1" ht="11.25">
      <c r="B3874" s="221"/>
      <c r="C3874" s="222"/>
      <c r="D3874" s="212" t="s">
        <v>283</v>
      </c>
      <c r="E3874" s="223" t="s">
        <v>1</v>
      </c>
      <c r="F3874" s="224" t="s">
        <v>2295</v>
      </c>
      <c r="G3874" s="222"/>
      <c r="H3874" s="225">
        <v>2.4</v>
      </c>
      <c r="I3874" s="226"/>
      <c r="J3874" s="222"/>
      <c r="K3874" s="222"/>
      <c r="L3874" s="227"/>
      <c r="M3874" s="228"/>
      <c r="N3874" s="229"/>
      <c r="O3874" s="229"/>
      <c r="P3874" s="229"/>
      <c r="Q3874" s="229"/>
      <c r="R3874" s="229"/>
      <c r="S3874" s="229"/>
      <c r="T3874" s="230"/>
      <c r="AT3874" s="231" t="s">
        <v>283</v>
      </c>
      <c r="AU3874" s="231" t="s">
        <v>84</v>
      </c>
      <c r="AV3874" s="14" t="s">
        <v>84</v>
      </c>
      <c r="AW3874" s="14" t="s">
        <v>32</v>
      </c>
      <c r="AX3874" s="14" t="s">
        <v>76</v>
      </c>
      <c r="AY3874" s="231" t="s">
        <v>272</v>
      </c>
    </row>
    <row r="3875" spans="2:51" s="14" customFormat="1" ht="11.25">
      <c r="B3875" s="221"/>
      <c r="C3875" s="222"/>
      <c r="D3875" s="212" t="s">
        <v>283</v>
      </c>
      <c r="E3875" s="223" t="s">
        <v>1</v>
      </c>
      <c r="F3875" s="224" t="s">
        <v>2296</v>
      </c>
      <c r="G3875" s="222"/>
      <c r="H3875" s="225">
        <v>2.9</v>
      </c>
      <c r="I3875" s="226"/>
      <c r="J3875" s="222"/>
      <c r="K3875" s="222"/>
      <c r="L3875" s="227"/>
      <c r="M3875" s="228"/>
      <c r="N3875" s="229"/>
      <c r="O3875" s="229"/>
      <c r="P3875" s="229"/>
      <c r="Q3875" s="229"/>
      <c r="R3875" s="229"/>
      <c r="S3875" s="229"/>
      <c r="T3875" s="230"/>
      <c r="AT3875" s="231" t="s">
        <v>283</v>
      </c>
      <c r="AU3875" s="231" t="s">
        <v>84</v>
      </c>
      <c r="AV3875" s="14" t="s">
        <v>84</v>
      </c>
      <c r="AW3875" s="14" t="s">
        <v>32</v>
      </c>
      <c r="AX3875" s="14" t="s">
        <v>76</v>
      </c>
      <c r="AY3875" s="231" t="s">
        <v>272</v>
      </c>
    </row>
    <row r="3876" spans="2:51" s="13" customFormat="1" ht="11.25">
      <c r="B3876" s="210"/>
      <c r="C3876" s="211"/>
      <c r="D3876" s="212" t="s">
        <v>283</v>
      </c>
      <c r="E3876" s="213" t="s">
        <v>1</v>
      </c>
      <c r="F3876" s="214" t="s">
        <v>285</v>
      </c>
      <c r="G3876" s="211"/>
      <c r="H3876" s="213" t="s">
        <v>1</v>
      </c>
      <c r="I3876" s="215"/>
      <c r="J3876" s="211"/>
      <c r="K3876" s="211"/>
      <c r="L3876" s="216"/>
      <c r="M3876" s="217"/>
      <c r="N3876" s="218"/>
      <c r="O3876" s="218"/>
      <c r="P3876" s="218"/>
      <c r="Q3876" s="218"/>
      <c r="R3876" s="218"/>
      <c r="S3876" s="218"/>
      <c r="T3876" s="219"/>
      <c r="AT3876" s="220" t="s">
        <v>283</v>
      </c>
      <c r="AU3876" s="220" t="s">
        <v>84</v>
      </c>
      <c r="AV3876" s="13" t="s">
        <v>16</v>
      </c>
      <c r="AW3876" s="13" t="s">
        <v>32</v>
      </c>
      <c r="AX3876" s="13" t="s">
        <v>76</v>
      </c>
      <c r="AY3876" s="220" t="s">
        <v>272</v>
      </c>
    </row>
    <row r="3877" spans="2:51" s="13" customFormat="1" ht="11.25">
      <c r="B3877" s="210"/>
      <c r="C3877" s="211"/>
      <c r="D3877" s="212" t="s">
        <v>283</v>
      </c>
      <c r="E3877" s="213" t="s">
        <v>1</v>
      </c>
      <c r="F3877" s="214" t="s">
        <v>2297</v>
      </c>
      <c r="G3877" s="211"/>
      <c r="H3877" s="213" t="s">
        <v>1</v>
      </c>
      <c r="I3877" s="215"/>
      <c r="J3877" s="211"/>
      <c r="K3877" s="211"/>
      <c r="L3877" s="216"/>
      <c r="M3877" s="217"/>
      <c r="N3877" s="218"/>
      <c r="O3877" s="218"/>
      <c r="P3877" s="218"/>
      <c r="Q3877" s="218"/>
      <c r="R3877" s="218"/>
      <c r="S3877" s="218"/>
      <c r="T3877" s="219"/>
      <c r="AT3877" s="220" t="s">
        <v>283</v>
      </c>
      <c r="AU3877" s="220" t="s">
        <v>84</v>
      </c>
      <c r="AV3877" s="13" t="s">
        <v>16</v>
      </c>
      <c r="AW3877" s="13" t="s">
        <v>32</v>
      </c>
      <c r="AX3877" s="13" t="s">
        <v>76</v>
      </c>
      <c r="AY3877" s="220" t="s">
        <v>272</v>
      </c>
    </row>
    <row r="3878" spans="2:51" s="13" customFormat="1" ht="11.25">
      <c r="B3878" s="210"/>
      <c r="C3878" s="211"/>
      <c r="D3878" s="212" t="s">
        <v>283</v>
      </c>
      <c r="E3878" s="213" t="s">
        <v>1</v>
      </c>
      <c r="F3878" s="214" t="s">
        <v>833</v>
      </c>
      <c r="G3878" s="211"/>
      <c r="H3878" s="213" t="s">
        <v>1</v>
      </c>
      <c r="I3878" s="215"/>
      <c r="J3878" s="211"/>
      <c r="K3878" s="211"/>
      <c r="L3878" s="216"/>
      <c r="M3878" s="217"/>
      <c r="N3878" s="218"/>
      <c r="O3878" s="218"/>
      <c r="P3878" s="218"/>
      <c r="Q3878" s="218"/>
      <c r="R3878" s="218"/>
      <c r="S3878" s="218"/>
      <c r="T3878" s="219"/>
      <c r="AT3878" s="220" t="s">
        <v>283</v>
      </c>
      <c r="AU3878" s="220" t="s">
        <v>84</v>
      </c>
      <c r="AV3878" s="13" t="s">
        <v>16</v>
      </c>
      <c r="AW3878" s="13" t="s">
        <v>32</v>
      </c>
      <c r="AX3878" s="13" t="s">
        <v>76</v>
      </c>
      <c r="AY3878" s="220" t="s">
        <v>272</v>
      </c>
    </row>
    <row r="3879" spans="2:51" s="14" customFormat="1" ht="11.25">
      <c r="B3879" s="221"/>
      <c r="C3879" s="222"/>
      <c r="D3879" s="212" t="s">
        <v>283</v>
      </c>
      <c r="E3879" s="223" t="s">
        <v>1</v>
      </c>
      <c r="F3879" s="224" t="s">
        <v>2298</v>
      </c>
      <c r="G3879" s="222"/>
      <c r="H3879" s="225">
        <v>3.0880000000000001</v>
      </c>
      <c r="I3879" s="226"/>
      <c r="J3879" s="222"/>
      <c r="K3879" s="222"/>
      <c r="L3879" s="227"/>
      <c r="M3879" s="228"/>
      <c r="N3879" s="229"/>
      <c r="O3879" s="229"/>
      <c r="P3879" s="229"/>
      <c r="Q3879" s="229"/>
      <c r="R3879" s="229"/>
      <c r="S3879" s="229"/>
      <c r="T3879" s="230"/>
      <c r="AT3879" s="231" t="s">
        <v>283</v>
      </c>
      <c r="AU3879" s="231" t="s">
        <v>84</v>
      </c>
      <c r="AV3879" s="14" t="s">
        <v>84</v>
      </c>
      <c r="AW3879" s="14" t="s">
        <v>32</v>
      </c>
      <c r="AX3879" s="14" t="s">
        <v>76</v>
      </c>
      <c r="AY3879" s="231" t="s">
        <v>272</v>
      </c>
    </row>
    <row r="3880" spans="2:51" s="13" customFormat="1" ht="11.25">
      <c r="B3880" s="210"/>
      <c r="C3880" s="211"/>
      <c r="D3880" s="212" t="s">
        <v>283</v>
      </c>
      <c r="E3880" s="213" t="s">
        <v>1</v>
      </c>
      <c r="F3880" s="214" t="s">
        <v>837</v>
      </c>
      <c r="G3880" s="211"/>
      <c r="H3880" s="213" t="s">
        <v>1</v>
      </c>
      <c r="I3880" s="215"/>
      <c r="J3880" s="211"/>
      <c r="K3880" s="211"/>
      <c r="L3880" s="216"/>
      <c r="M3880" s="217"/>
      <c r="N3880" s="218"/>
      <c r="O3880" s="218"/>
      <c r="P3880" s="218"/>
      <c r="Q3880" s="218"/>
      <c r="R3880" s="218"/>
      <c r="S3880" s="218"/>
      <c r="T3880" s="219"/>
      <c r="AT3880" s="220" t="s">
        <v>283</v>
      </c>
      <c r="AU3880" s="220" t="s">
        <v>84</v>
      </c>
      <c r="AV3880" s="13" t="s">
        <v>16</v>
      </c>
      <c r="AW3880" s="13" t="s">
        <v>32</v>
      </c>
      <c r="AX3880" s="13" t="s">
        <v>76</v>
      </c>
      <c r="AY3880" s="220" t="s">
        <v>272</v>
      </c>
    </row>
    <row r="3881" spans="2:51" s="14" customFormat="1" ht="11.25">
      <c r="B3881" s="221"/>
      <c r="C3881" s="222"/>
      <c r="D3881" s="212" t="s">
        <v>283</v>
      </c>
      <c r="E3881" s="223" t="s">
        <v>1</v>
      </c>
      <c r="F3881" s="224" t="s">
        <v>2299</v>
      </c>
      <c r="G3881" s="222"/>
      <c r="H3881" s="225">
        <v>5.2</v>
      </c>
      <c r="I3881" s="226"/>
      <c r="J3881" s="222"/>
      <c r="K3881" s="222"/>
      <c r="L3881" s="227"/>
      <c r="M3881" s="228"/>
      <c r="N3881" s="229"/>
      <c r="O3881" s="229"/>
      <c r="P3881" s="229"/>
      <c r="Q3881" s="229"/>
      <c r="R3881" s="229"/>
      <c r="S3881" s="229"/>
      <c r="T3881" s="230"/>
      <c r="AT3881" s="231" t="s">
        <v>283</v>
      </c>
      <c r="AU3881" s="231" t="s">
        <v>84</v>
      </c>
      <c r="AV3881" s="14" t="s">
        <v>84</v>
      </c>
      <c r="AW3881" s="14" t="s">
        <v>32</v>
      </c>
      <c r="AX3881" s="14" t="s">
        <v>76</v>
      </c>
      <c r="AY3881" s="231" t="s">
        <v>272</v>
      </c>
    </row>
    <row r="3882" spans="2:51" s="14" customFormat="1" ht="11.25">
      <c r="B3882" s="221"/>
      <c r="C3882" s="222"/>
      <c r="D3882" s="212" t="s">
        <v>283</v>
      </c>
      <c r="E3882" s="223" t="s">
        <v>1</v>
      </c>
      <c r="F3882" s="224" t="s">
        <v>2300</v>
      </c>
      <c r="G3882" s="222"/>
      <c r="H3882" s="225">
        <v>9.2880000000000003</v>
      </c>
      <c r="I3882" s="226"/>
      <c r="J3882" s="222"/>
      <c r="K3882" s="222"/>
      <c r="L3882" s="227"/>
      <c r="M3882" s="228"/>
      <c r="N3882" s="229"/>
      <c r="O3882" s="229"/>
      <c r="P3882" s="229"/>
      <c r="Q3882" s="229"/>
      <c r="R3882" s="229"/>
      <c r="S3882" s="229"/>
      <c r="T3882" s="230"/>
      <c r="AT3882" s="231" t="s">
        <v>283</v>
      </c>
      <c r="AU3882" s="231" t="s">
        <v>84</v>
      </c>
      <c r="AV3882" s="14" t="s">
        <v>84</v>
      </c>
      <c r="AW3882" s="14" t="s">
        <v>32</v>
      </c>
      <c r="AX3882" s="14" t="s">
        <v>76</v>
      </c>
      <c r="AY3882" s="231" t="s">
        <v>272</v>
      </c>
    </row>
    <row r="3883" spans="2:51" s="14" customFormat="1" ht="11.25">
      <c r="B3883" s="221"/>
      <c r="C3883" s="222"/>
      <c r="D3883" s="212" t="s">
        <v>283</v>
      </c>
      <c r="E3883" s="223" t="s">
        <v>1</v>
      </c>
      <c r="F3883" s="224" t="s">
        <v>2301</v>
      </c>
      <c r="G3883" s="222"/>
      <c r="H3883" s="225">
        <v>3.7</v>
      </c>
      <c r="I3883" s="226"/>
      <c r="J3883" s="222"/>
      <c r="K3883" s="222"/>
      <c r="L3883" s="227"/>
      <c r="M3883" s="228"/>
      <c r="N3883" s="229"/>
      <c r="O3883" s="229"/>
      <c r="P3883" s="229"/>
      <c r="Q3883" s="229"/>
      <c r="R3883" s="229"/>
      <c r="S3883" s="229"/>
      <c r="T3883" s="230"/>
      <c r="AT3883" s="231" t="s">
        <v>283</v>
      </c>
      <c r="AU3883" s="231" t="s">
        <v>84</v>
      </c>
      <c r="AV3883" s="14" t="s">
        <v>84</v>
      </c>
      <c r="AW3883" s="14" t="s">
        <v>32</v>
      </c>
      <c r="AX3883" s="14" t="s">
        <v>76</v>
      </c>
      <c r="AY3883" s="231" t="s">
        <v>272</v>
      </c>
    </row>
    <row r="3884" spans="2:51" s="13" customFormat="1" ht="11.25">
      <c r="B3884" s="210"/>
      <c r="C3884" s="211"/>
      <c r="D3884" s="212" t="s">
        <v>283</v>
      </c>
      <c r="E3884" s="213" t="s">
        <v>1</v>
      </c>
      <c r="F3884" s="214" t="s">
        <v>285</v>
      </c>
      <c r="G3884" s="211"/>
      <c r="H3884" s="213" t="s">
        <v>1</v>
      </c>
      <c r="I3884" s="215"/>
      <c r="J3884" s="211"/>
      <c r="K3884" s="211"/>
      <c r="L3884" s="216"/>
      <c r="M3884" s="217"/>
      <c r="N3884" s="218"/>
      <c r="O3884" s="218"/>
      <c r="P3884" s="218"/>
      <c r="Q3884" s="218"/>
      <c r="R3884" s="218"/>
      <c r="S3884" s="218"/>
      <c r="T3884" s="219"/>
      <c r="AT3884" s="220" t="s">
        <v>283</v>
      </c>
      <c r="AU3884" s="220" t="s">
        <v>84</v>
      </c>
      <c r="AV3884" s="13" t="s">
        <v>16</v>
      </c>
      <c r="AW3884" s="13" t="s">
        <v>32</v>
      </c>
      <c r="AX3884" s="13" t="s">
        <v>76</v>
      </c>
      <c r="AY3884" s="220" t="s">
        <v>272</v>
      </c>
    </row>
    <row r="3885" spans="2:51" s="13" customFormat="1" ht="11.25">
      <c r="B3885" s="210"/>
      <c r="C3885" s="211"/>
      <c r="D3885" s="212" t="s">
        <v>283</v>
      </c>
      <c r="E3885" s="213" t="s">
        <v>1</v>
      </c>
      <c r="F3885" s="214" t="s">
        <v>2302</v>
      </c>
      <c r="G3885" s="211"/>
      <c r="H3885" s="213" t="s">
        <v>1</v>
      </c>
      <c r="I3885" s="215"/>
      <c r="J3885" s="211"/>
      <c r="K3885" s="211"/>
      <c r="L3885" s="216"/>
      <c r="M3885" s="217"/>
      <c r="N3885" s="218"/>
      <c r="O3885" s="218"/>
      <c r="P3885" s="218"/>
      <c r="Q3885" s="218"/>
      <c r="R3885" s="218"/>
      <c r="S3885" s="218"/>
      <c r="T3885" s="219"/>
      <c r="AT3885" s="220" t="s">
        <v>283</v>
      </c>
      <c r="AU3885" s="220" t="s">
        <v>84</v>
      </c>
      <c r="AV3885" s="13" t="s">
        <v>16</v>
      </c>
      <c r="AW3885" s="13" t="s">
        <v>32</v>
      </c>
      <c r="AX3885" s="13" t="s">
        <v>76</v>
      </c>
      <c r="AY3885" s="220" t="s">
        <v>272</v>
      </c>
    </row>
    <row r="3886" spans="2:51" s="13" customFormat="1" ht="11.25">
      <c r="B3886" s="210"/>
      <c r="C3886" s="211"/>
      <c r="D3886" s="212" t="s">
        <v>283</v>
      </c>
      <c r="E3886" s="213" t="s">
        <v>1</v>
      </c>
      <c r="F3886" s="214" t="s">
        <v>833</v>
      </c>
      <c r="G3886" s="211"/>
      <c r="H3886" s="213" t="s">
        <v>1</v>
      </c>
      <c r="I3886" s="215"/>
      <c r="J3886" s="211"/>
      <c r="K3886" s="211"/>
      <c r="L3886" s="216"/>
      <c r="M3886" s="217"/>
      <c r="N3886" s="218"/>
      <c r="O3886" s="218"/>
      <c r="P3886" s="218"/>
      <c r="Q3886" s="218"/>
      <c r="R3886" s="218"/>
      <c r="S3886" s="218"/>
      <c r="T3886" s="219"/>
      <c r="AT3886" s="220" t="s">
        <v>283</v>
      </c>
      <c r="AU3886" s="220" t="s">
        <v>84</v>
      </c>
      <c r="AV3886" s="13" t="s">
        <v>16</v>
      </c>
      <c r="AW3886" s="13" t="s">
        <v>32</v>
      </c>
      <c r="AX3886" s="13" t="s">
        <v>76</v>
      </c>
      <c r="AY3886" s="220" t="s">
        <v>272</v>
      </c>
    </row>
    <row r="3887" spans="2:51" s="14" customFormat="1" ht="11.25">
      <c r="B3887" s="221"/>
      <c r="C3887" s="222"/>
      <c r="D3887" s="212" t="s">
        <v>283</v>
      </c>
      <c r="E3887" s="223" t="s">
        <v>1</v>
      </c>
      <c r="F3887" s="224" t="s">
        <v>2303</v>
      </c>
      <c r="G3887" s="222"/>
      <c r="H3887" s="225">
        <v>21.562999999999999</v>
      </c>
      <c r="I3887" s="226"/>
      <c r="J3887" s="222"/>
      <c r="K3887" s="222"/>
      <c r="L3887" s="227"/>
      <c r="M3887" s="228"/>
      <c r="N3887" s="229"/>
      <c r="O3887" s="229"/>
      <c r="P3887" s="229"/>
      <c r="Q3887" s="229"/>
      <c r="R3887" s="229"/>
      <c r="S3887" s="229"/>
      <c r="T3887" s="230"/>
      <c r="AT3887" s="231" t="s">
        <v>283</v>
      </c>
      <c r="AU3887" s="231" t="s">
        <v>84</v>
      </c>
      <c r="AV3887" s="14" t="s">
        <v>84</v>
      </c>
      <c r="AW3887" s="14" t="s">
        <v>32</v>
      </c>
      <c r="AX3887" s="14" t="s">
        <v>76</v>
      </c>
      <c r="AY3887" s="231" t="s">
        <v>272</v>
      </c>
    </row>
    <row r="3888" spans="2:51" s="13" customFormat="1" ht="11.25">
      <c r="B3888" s="210"/>
      <c r="C3888" s="211"/>
      <c r="D3888" s="212" t="s">
        <v>283</v>
      </c>
      <c r="E3888" s="213" t="s">
        <v>1</v>
      </c>
      <c r="F3888" s="214" t="s">
        <v>837</v>
      </c>
      <c r="G3888" s="211"/>
      <c r="H3888" s="213" t="s">
        <v>1</v>
      </c>
      <c r="I3888" s="215"/>
      <c r="J3888" s="211"/>
      <c r="K3888" s="211"/>
      <c r="L3888" s="216"/>
      <c r="M3888" s="217"/>
      <c r="N3888" s="218"/>
      <c r="O3888" s="218"/>
      <c r="P3888" s="218"/>
      <c r="Q3888" s="218"/>
      <c r="R3888" s="218"/>
      <c r="S3888" s="218"/>
      <c r="T3888" s="219"/>
      <c r="AT3888" s="220" t="s">
        <v>283</v>
      </c>
      <c r="AU3888" s="220" t="s">
        <v>84</v>
      </c>
      <c r="AV3888" s="13" t="s">
        <v>16</v>
      </c>
      <c r="AW3888" s="13" t="s">
        <v>32</v>
      </c>
      <c r="AX3888" s="13" t="s">
        <v>76</v>
      </c>
      <c r="AY3888" s="220" t="s">
        <v>272</v>
      </c>
    </row>
    <row r="3889" spans="2:51" s="14" customFormat="1" ht="11.25">
      <c r="B3889" s="221"/>
      <c r="C3889" s="222"/>
      <c r="D3889" s="212" t="s">
        <v>283</v>
      </c>
      <c r="E3889" s="223" t="s">
        <v>1</v>
      </c>
      <c r="F3889" s="224" t="s">
        <v>2304</v>
      </c>
      <c r="G3889" s="222"/>
      <c r="H3889" s="225">
        <v>22.163</v>
      </c>
      <c r="I3889" s="226"/>
      <c r="J3889" s="222"/>
      <c r="K3889" s="222"/>
      <c r="L3889" s="227"/>
      <c r="M3889" s="228"/>
      <c r="N3889" s="229"/>
      <c r="O3889" s="229"/>
      <c r="P3889" s="229"/>
      <c r="Q3889" s="229"/>
      <c r="R3889" s="229"/>
      <c r="S3889" s="229"/>
      <c r="T3889" s="230"/>
      <c r="AT3889" s="231" t="s">
        <v>283</v>
      </c>
      <c r="AU3889" s="231" t="s">
        <v>84</v>
      </c>
      <c r="AV3889" s="14" t="s">
        <v>84</v>
      </c>
      <c r="AW3889" s="14" t="s">
        <v>32</v>
      </c>
      <c r="AX3889" s="14" t="s">
        <v>76</v>
      </c>
      <c r="AY3889" s="231" t="s">
        <v>272</v>
      </c>
    </row>
    <row r="3890" spans="2:51" s="13" customFormat="1" ht="11.25">
      <c r="B3890" s="210"/>
      <c r="C3890" s="211"/>
      <c r="D3890" s="212" t="s">
        <v>283</v>
      </c>
      <c r="E3890" s="213" t="s">
        <v>1</v>
      </c>
      <c r="F3890" s="214" t="s">
        <v>285</v>
      </c>
      <c r="G3890" s="211"/>
      <c r="H3890" s="213" t="s">
        <v>1</v>
      </c>
      <c r="I3890" s="215"/>
      <c r="J3890" s="211"/>
      <c r="K3890" s="211"/>
      <c r="L3890" s="216"/>
      <c r="M3890" s="217"/>
      <c r="N3890" s="218"/>
      <c r="O3890" s="218"/>
      <c r="P3890" s="218"/>
      <c r="Q3890" s="218"/>
      <c r="R3890" s="218"/>
      <c r="S3890" s="218"/>
      <c r="T3890" s="219"/>
      <c r="AT3890" s="220" t="s">
        <v>283</v>
      </c>
      <c r="AU3890" s="220" t="s">
        <v>84</v>
      </c>
      <c r="AV3890" s="13" t="s">
        <v>16</v>
      </c>
      <c r="AW3890" s="13" t="s">
        <v>32</v>
      </c>
      <c r="AX3890" s="13" t="s">
        <v>76</v>
      </c>
      <c r="AY3890" s="220" t="s">
        <v>272</v>
      </c>
    </row>
    <row r="3891" spans="2:51" s="13" customFormat="1" ht="11.25">
      <c r="B3891" s="210"/>
      <c r="C3891" s="211"/>
      <c r="D3891" s="212" t="s">
        <v>283</v>
      </c>
      <c r="E3891" s="213" t="s">
        <v>1</v>
      </c>
      <c r="F3891" s="214" t="s">
        <v>2369</v>
      </c>
      <c r="G3891" s="211"/>
      <c r="H3891" s="213" t="s">
        <v>1</v>
      </c>
      <c r="I3891" s="215"/>
      <c r="J3891" s="211"/>
      <c r="K3891" s="211"/>
      <c r="L3891" s="216"/>
      <c r="M3891" s="217"/>
      <c r="N3891" s="218"/>
      <c r="O3891" s="218"/>
      <c r="P3891" s="218"/>
      <c r="Q3891" s="218"/>
      <c r="R3891" s="218"/>
      <c r="S3891" s="218"/>
      <c r="T3891" s="219"/>
      <c r="AT3891" s="220" t="s">
        <v>283</v>
      </c>
      <c r="AU3891" s="220" t="s">
        <v>84</v>
      </c>
      <c r="AV3891" s="13" t="s">
        <v>16</v>
      </c>
      <c r="AW3891" s="13" t="s">
        <v>32</v>
      </c>
      <c r="AX3891" s="13" t="s">
        <v>76</v>
      </c>
      <c r="AY3891" s="220" t="s">
        <v>272</v>
      </c>
    </row>
    <row r="3892" spans="2:51" s="13" customFormat="1" ht="11.25">
      <c r="B3892" s="210"/>
      <c r="C3892" s="211"/>
      <c r="D3892" s="212" t="s">
        <v>283</v>
      </c>
      <c r="E3892" s="213" t="s">
        <v>1</v>
      </c>
      <c r="F3892" s="214" t="s">
        <v>833</v>
      </c>
      <c r="G3892" s="211"/>
      <c r="H3892" s="213" t="s">
        <v>1</v>
      </c>
      <c r="I3892" s="215"/>
      <c r="J3892" s="211"/>
      <c r="K3892" s="211"/>
      <c r="L3892" s="216"/>
      <c r="M3892" s="217"/>
      <c r="N3892" s="218"/>
      <c r="O3892" s="218"/>
      <c r="P3892" s="218"/>
      <c r="Q3892" s="218"/>
      <c r="R3892" s="218"/>
      <c r="S3892" s="218"/>
      <c r="T3892" s="219"/>
      <c r="AT3892" s="220" t="s">
        <v>283</v>
      </c>
      <c r="AU3892" s="220" t="s">
        <v>84</v>
      </c>
      <c r="AV3892" s="13" t="s">
        <v>16</v>
      </c>
      <c r="AW3892" s="13" t="s">
        <v>32</v>
      </c>
      <c r="AX3892" s="13" t="s">
        <v>76</v>
      </c>
      <c r="AY3892" s="220" t="s">
        <v>272</v>
      </c>
    </row>
    <row r="3893" spans="2:51" s="14" customFormat="1" ht="11.25">
      <c r="B3893" s="221"/>
      <c r="C3893" s="222"/>
      <c r="D3893" s="212" t="s">
        <v>283</v>
      </c>
      <c r="E3893" s="223" t="s">
        <v>1</v>
      </c>
      <c r="F3893" s="224" t="s">
        <v>2370</v>
      </c>
      <c r="G3893" s="222"/>
      <c r="H3893" s="225">
        <v>22.12</v>
      </c>
      <c r="I3893" s="226"/>
      <c r="J3893" s="222"/>
      <c r="K3893" s="222"/>
      <c r="L3893" s="227"/>
      <c r="M3893" s="228"/>
      <c r="N3893" s="229"/>
      <c r="O3893" s="229"/>
      <c r="P3893" s="229"/>
      <c r="Q3893" s="229"/>
      <c r="R3893" s="229"/>
      <c r="S3893" s="229"/>
      <c r="T3893" s="230"/>
      <c r="AT3893" s="231" t="s">
        <v>283</v>
      </c>
      <c r="AU3893" s="231" t="s">
        <v>84</v>
      </c>
      <c r="AV3893" s="14" t="s">
        <v>84</v>
      </c>
      <c r="AW3893" s="14" t="s">
        <v>32</v>
      </c>
      <c r="AX3893" s="14" t="s">
        <v>76</v>
      </c>
      <c r="AY3893" s="231" t="s">
        <v>272</v>
      </c>
    </row>
    <row r="3894" spans="2:51" s="14" customFormat="1" ht="11.25">
      <c r="B3894" s="221"/>
      <c r="C3894" s="222"/>
      <c r="D3894" s="212" t="s">
        <v>283</v>
      </c>
      <c r="E3894" s="223" t="s">
        <v>1</v>
      </c>
      <c r="F3894" s="224" t="s">
        <v>2371</v>
      </c>
      <c r="G3894" s="222"/>
      <c r="H3894" s="225">
        <v>73.605000000000004</v>
      </c>
      <c r="I3894" s="226"/>
      <c r="J3894" s="222"/>
      <c r="K3894" s="222"/>
      <c r="L3894" s="227"/>
      <c r="M3894" s="228"/>
      <c r="N3894" s="229"/>
      <c r="O3894" s="229"/>
      <c r="P3894" s="229"/>
      <c r="Q3894" s="229"/>
      <c r="R3894" s="229"/>
      <c r="S3894" s="229"/>
      <c r="T3894" s="230"/>
      <c r="AT3894" s="231" t="s">
        <v>283</v>
      </c>
      <c r="AU3894" s="231" t="s">
        <v>84</v>
      </c>
      <c r="AV3894" s="14" t="s">
        <v>84</v>
      </c>
      <c r="AW3894" s="14" t="s">
        <v>32</v>
      </c>
      <c r="AX3894" s="14" t="s">
        <v>76</v>
      </c>
      <c r="AY3894" s="231" t="s">
        <v>272</v>
      </c>
    </row>
    <row r="3895" spans="2:51" s="14" customFormat="1" ht="11.25">
      <c r="B3895" s="221"/>
      <c r="C3895" s="222"/>
      <c r="D3895" s="212" t="s">
        <v>283</v>
      </c>
      <c r="E3895" s="223" t="s">
        <v>1</v>
      </c>
      <c r="F3895" s="224" t="s">
        <v>2372</v>
      </c>
      <c r="G3895" s="222"/>
      <c r="H3895" s="225">
        <v>17.899999999999999</v>
      </c>
      <c r="I3895" s="226"/>
      <c r="J3895" s="222"/>
      <c r="K3895" s="222"/>
      <c r="L3895" s="227"/>
      <c r="M3895" s="228"/>
      <c r="N3895" s="229"/>
      <c r="O3895" s="229"/>
      <c r="P3895" s="229"/>
      <c r="Q3895" s="229"/>
      <c r="R3895" s="229"/>
      <c r="S3895" s="229"/>
      <c r="T3895" s="230"/>
      <c r="AT3895" s="231" t="s">
        <v>283</v>
      </c>
      <c r="AU3895" s="231" t="s">
        <v>84</v>
      </c>
      <c r="AV3895" s="14" t="s">
        <v>84</v>
      </c>
      <c r="AW3895" s="14" t="s">
        <v>32</v>
      </c>
      <c r="AX3895" s="14" t="s">
        <v>76</v>
      </c>
      <c r="AY3895" s="231" t="s">
        <v>272</v>
      </c>
    </row>
    <row r="3896" spans="2:51" s="14" customFormat="1" ht="11.25">
      <c r="B3896" s="221"/>
      <c r="C3896" s="222"/>
      <c r="D3896" s="212" t="s">
        <v>283</v>
      </c>
      <c r="E3896" s="223" t="s">
        <v>1</v>
      </c>
      <c r="F3896" s="224" t="s">
        <v>2373</v>
      </c>
      <c r="G3896" s="222"/>
      <c r="H3896" s="225">
        <v>31.234000000000002</v>
      </c>
      <c r="I3896" s="226"/>
      <c r="J3896" s="222"/>
      <c r="K3896" s="222"/>
      <c r="L3896" s="227"/>
      <c r="M3896" s="228"/>
      <c r="N3896" s="229"/>
      <c r="O3896" s="229"/>
      <c r="P3896" s="229"/>
      <c r="Q3896" s="229"/>
      <c r="R3896" s="229"/>
      <c r="S3896" s="229"/>
      <c r="T3896" s="230"/>
      <c r="AT3896" s="231" t="s">
        <v>283</v>
      </c>
      <c r="AU3896" s="231" t="s">
        <v>84</v>
      </c>
      <c r="AV3896" s="14" t="s">
        <v>84</v>
      </c>
      <c r="AW3896" s="14" t="s">
        <v>32</v>
      </c>
      <c r="AX3896" s="14" t="s">
        <v>76</v>
      </c>
      <c r="AY3896" s="231" t="s">
        <v>272</v>
      </c>
    </row>
    <row r="3897" spans="2:51" s="14" customFormat="1" ht="11.25">
      <c r="B3897" s="221"/>
      <c r="C3897" s="222"/>
      <c r="D3897" s="212" t="s">
        <v>283</v>
      </c>
      <c r="E3897" s="223" t="s">
        <v>1</v>
      </c>
      <c r="F3897" s="224" t="s">
        <v>2374</v>
      </c>
      <c r="G3897" s="222"/>
      <c r="H3897" s="225">
        <v>9.3000000000000007</v>
      </c>
      <c r="I3897" s="226"/>
      <c r="J3897" s="222"/>
      <c r="K3897" s="222"/>
      <c r="L3897" s="227"/>
      <c r="M3897" s="228"/>
      <c r="N3897" s="229"/>
      <c r="O3897" s="229"/>
      <c r="P3897" s="229"/>
      <c r="Q3897" s="229"/>
      <c r="R3897" s="229"/>
      <c r="S3897" s="229"/>
      <c r="T3897" s="230"/>
      <c r="AT3897" s="231" t="s">
        <v>283</v>
      </c>
      <c r="AU3897" s="231" t="s">
        <v>84</v>
      </c>
      <c r="AV3897" s="14" t="s">
        <v>84</v>
      </c>
      <c r="AW3897" s="14" t="s">
        <v>32</v>
      </c>
      <c r="AX3897" s="14" t="s">
        <v>76</v>
      </c>
      <c r="AY3897" s="231" t="s">
        <v>272</v>
      </c>
    </row>
    <row r="3898" spans="2:51" s="14" customFormat="1" ht="11.25">
      <c r="B3898" s="221"/>
      <c r="C3898" s="222"/>
      <c r="D3898" s="212" t="s">
        <v>283</v>
      </c>
      <c r="E3898" s="223" t="s">
        <v>1</v>
      </c>
      <c r="F3898" s="224" t="s">
        <v>2375</v>
      </c>
      <c r="G3898" s="222"/>
      <c r="H3898" s="225">
        <v>9.75</v>
      </c>
      <c r="I3898" s="226"/>
      <c r="J3898" s="222"/>
      <c r="K3898" s="222"/>
      <c r="L3898" s="227"/>
      <c r="M3898" s="228"/>
      <c r="N3898" s="229"/>
      <c r="O3898" s="229"/>
      <c r="P3898" s="229"/>
      <c r="Q3898" s="229"/>
      <c r="R3898" s="229"/>
      <c r="S3898" s="229"/>
      <c r="T3898" s="230"/>
      <c r="AT3898" s="231" t="s">
        <v>283</v>
      </c>
      <c r="AU3898" s="231" t="s">
        <v>84</v>
      </c>
      <c r="AV3898" s="14" t="s">
        <v>84</v>
      </c>
      <c r="AW3898" s="14" t="s">
        <v>32</v>
      </c>
      <c r="AX3898" s="14" t="s">
        <v>76</v>
      </c>
      <c r="AY3898" s="231" t="s">
        <v>272</v>
      </c>
    </row>
    <row r="3899" spans="2:51" s="14" customFormat="1" ht="11.25">
      <c r="B3899" s="221"/>
      <c r="C3899" s="222"/>
      <c r="D3899" s="212" t="s">
        <v>283</v>
      </c>
      <c r="E3899" s="223" t="s">
        <v>1</v>
      </c>
      <c r="F3899" s="224" t="s">
        <v>2376</v>
      </c>
      <c r="G3899" s="222"/>
      <c r="H3899" s="225">
        <v>2</v>
      </c>
      <c r="I3899" s="226"/>
      <c r="J3899" s="222"/>
      <c r="K3899" s="222"/>
      <c r="L3899" s="227"/>
      <c r="M3899" s="228"/>
      <c r="N3899" s="229"/>
      <c r="O3899" s="229"/>
      <c r="P3899" s="229"/>
      <c r="Q3899" s="229"/>
      <c r="R3899" s="229"/>
      <c r="S3899" s="229"/>
      <c r="T3899" s="230"/>
      <c r="AT3899" s="231" t="s">
        <v>283</v>
      </c>
      <c r="AU3899" s="231" t="s">
        <v>84</v>
      </c>
      <c r="AV3899" s="14" t="s">
        <v>84</v>
      </c>
      <c r="AW3899" s="14" t="s">
        <v>32</v>
      </c>
      <c r="AX3899" s="14" t="s">
        <v>76</v>
      </c>
      <c r="AY3899" s="231" t="s">
        <v>272</v>
      </c>
    </row>
    <row r="3900" spans="2:51" s="14" customFormat="1" ht="11.25">
      <c r="B3900" s="221"/>
      <c r="C3900" s="222"/>
      <c r="D3900" s="212" t="s">
        <v>283</v>
      </c>
      <c r="E3900" s="223" t="s">
        <v>1</v>
      </c>
      <c r="F3900" s="224" t="s">
        <v>2377</v>
      </c>
      <c r="G3900" s="222"/>
      <c r="H3900" s="225">
        <v>6.66</v>
      </c>
      <c r="I3900" s="226"/>
      <c r="J3900" s="222"/>
      <c r="K3900" s="222"/>
      <c r="L3900" s="227"/>
      <c r="M3900" s="228"/>
      <c r="N3900" s="229"/>
      <c r="O3900" s="229"/>
      <c r="P3900" s="229"/>
      <c r="Q3900" s="229"/>
      <c r="R3900" s="229"/>
      <c r="S3900" s="229"/>
      <c r="T3900" s="230"/>
      <c r="AT3900" s="231" t="s">
        <v>283</v>
      </c>
      <c r="AU3900" s="231" t="s">
        <v>84</v>
      </c>
      <c r="AV3900" s="14" t="s">
        <v>84</v>
      </c>
      <c r="AW3900" s="14" t="s">
        <v>32</v>
      </c>
      <c r="AX3900" s="14" t="s">
        <v>76</v>
      </c>
      <c r="AY3900" s="231" t="s">
        <v>272</v>
      </c>
    </row>
    <row r="3901" spans="2:51" s="14" customFormat="1" ht="11.25">
      <c r="B3901" s="221"/>
      <c r="C3901" s="222"/>
      <c r="D3901" s="212" t="s">
        <v>283</v>
      </c>
      <c r="E3901" s="223" t="s">
        <v>1</v>
      </c>
      <c r="F3901" s="224" t="s">
        <v>2378</v>
      </c>
      <c r="G3901" s="222"/>
      <c r="H3901" s="225">
        <v>54.982999999999997</v>
      </c>
      <c r="I3901" s="226"/>
      <c r="J3901" s="222"/>
      <c r="K3901" s="222"/>
      <c r="L3901" s="227"/>
      <c r="M3901" s="228"/>
      <c r="N3901" s="229"/>
      <c r="O3901" s="229"/>
      <c r="P3901" s="229"/>
      <c r="Q3901" s="229"/>
      <c r="R3901" s="229"/>
      <c r="S3901" s="229"/>
      <c r="T3901" s="230"/>
      <c r="AT3901" s="231" t="s">
        <v>283</v>
      </c>
      <c r="AU3901" s="231" t="s">
        <v>84</v>
      </c>
      <c r="AV3901" s="14" t="s">
        <v>84</v>
      </c>
      <c r="AW3901" s="14" t="s">
        <v>32</v>
      </c>
      <c r="AX3901" s="14" t="s">
        <v>76</v>
      </c>
      <c r="AY3901" s="231" t="s">
        <v>272</v>
      </c>
    </row>
    <row r="3902" spans="2:51" s="14" customFormat="1" ht="11.25">
      <c r="B3902" s="221"/>
      <c r="C3902" s="222"/>
      <c r="D3902" s="212" t="s">
        <v>283</v>
      </c>
      <c r="E3902" s="223" t="s">
        <v>1</v>
      </c>
      <c r="F3902" s="224" t="s">
        <v>2379</v>
      </c>
      <c r="G3902" s="222"/>
      <c r="H3902" s="225">
        <v>2.8</v>
      </c>
      <c r="I3902" s="226"/>
      <c r="J3902" s="222"/>
      <c r="K3902" s="222"/>
      <c r="L3902" s="227"/>
      <c r="M3902" s="228"/>
      <c r="N3902" s="229"/>
      <c r="O3902" s="229"/>
      <c r="P3902" s="229"/>
      <c r="Q3902" s="229"/>
      <c r="R3902" s="229"/>
      <c r="S3902" s="229"/>
      <c r="T3902" s="230"/>
      <c r="AT3902" s="231" t="s">
        <v>283</v>
      </c>
      <c r="AU3902" s="231" t="s">
        <v>84</v>
      </c>
      <c r="AV3902" s="14" t="s">
        <v>84</v>
      </c>
      <c r="AW3902" s="14" t="s">
        <v>32</v>
      </c>
      <c r="AX3902" s="14" t="s">
        <v>76</v>
      </c>
      <c r="AY3902" s="231" t="s">
        <v>272</v>
      </c>
    </row>
    <row r="3903" spans="2:51" s="14" customFormat="1" ht="11.25">
      <c r="B3903" s="221"/>
      <c r="C3903" s="222"/>
      <c r="D3903" s="212" t="s">
        <v>283</v>
      </c>
      <c r="E3903" s="223" t="s">
        <v>1</v>
      </c>
      <c r="F3903" s="224" t="s">
        <v>2380</v>
      </c>
      <c r="G3903" s="222"/>
      <c r="H3903" s="225">
        <v>6</v>
      </c>
      <c r="I3903" s="226"/>
      <c r="J3903" s="222"/>
      <c r="K3903" s="222"/>
      <c r="L3903" s="227"/>
      <c r="M3903" s="228"/>
      <c r="N3903" s="229"/>
      <c r="O3903" s="229"/>
      <c r="P3903" s="229"/>
      <c r="Q3903" s="229"/>
      <c r="R3903" s="229"/>
      <c r="S3903" s="229"/>
      <c r="T3903" s="230"/>
      <c r="AT3903" s="231" t="s">
        <v>283</v>
      </c>
      <c r="AU3903" s="231" t="s">
        <v>84</v>
      </c>
      <c r="AV3903" s="14" t="s">
        <v>84</v>
      </c>
      <c r="AW3903" s="14" t="s">
        <v>32</v>
      </c>
      <c r="AX3903" s="14" t="s">
        <v>76</v>
      </c>
      <c r="AY3903" s="231" t="s">
        <v>272</v>
      </c>
    </row>
    <row r="3904" spans="2:51" s="14" customFormat="1" ht="11.25">
      <c r="B3904" s="221"/>
      <c r="C3904" s="222"/>
      <c r="D3904" s="212" t="s">
        <v>283</v>
      </c>
      <c r="E3904" s="223" t="s">
        <v>1</v>
      </c>
      <c r="F3904" s="224" t="s">
        <v>2381</v>
      </c>
      <c r="G3904" s="222"/>
      <c r="H3904" s="225">
        <v>14.3</v>
      </c>
      <c r="I3904" s="226"/>
      <c r="J3904" s="222"/>
      <c r="K3904" s="222"/>
      <c r="L3904" s="227"/>
      <c r="M3904" s="228"/>
      <c r="N3904" s="229"/>
      <c r="O3904" s="229"/>
      <c r="P3904" s="229"/>
      <c r="Q3904" s="229"/>
      <c r="R3904" s="229"/>
      <c r="S3904" s="229"/>
      <c r="T3904" s="230"/>
      <c r="AT3904" s="231" t="s">
        <v>283</v>
      </c>
      <c r="AU3904" s="231" t="s">
        <v>84</v>
      </c>
      <c r="AV3904" s="14" t="s">
        <v>84</v>
      </c>
      <c r="AW3904" s="14" t="s">
        <v>32</v>
      </c>
      <c r="AX3904" s="14" t="s">
        <v>76</v>
      </c>
      <c r="AY3904" s="231" t="s">
        <v>272</v>
      </c>
    </row>
    <row r="3905" spans="2:51" s="13" customFormat="1" ht="11.25">
      <c r="B3905" s="210"/>
      <c r="C3905" s="211"/>
      <c r="D3905" s="212" t="s">
        <v>283</v>
      </c>
      <c r="E3905" s="213" t="s">
        <v>1</v>
      </c>
      <c r="F3905" s="214" t="s">
        <v>837</v>
      </c>
      <c r="G3905" s="211"/>
      <c r="H3905" s="213" t="s">
        <v>1</v>
      </c>
      <c r="I3905" s="215"/>
      <c r="J3905" s="211"/>
      <c r="K3905" s="211"/>
      <c r="L3905" s="216"/>
      <c r="M3905" s="217"/>
      <c r="N3905" s="218"/>
      <c r="O3905" s="218"/>
      <c r="P3905" s="218"/>
      <c r="Q3905" s="218"/>
      <c r="R3905" s="218"/>
      <c r="S3905" s="218"/>
      <c r="T3905" s="219"/>
      <c r="AT3905" s="220" t="s">
        <v>283</v>
      </c>
      <c r="AU3905" s="220" t="s">
        <v>84</v>
      </c>
      <c r="AV3905" s="13" t="s">
        <v>16</v>
      </c>
      <c r="AW3905" s="13" t="s">
        <v>32</v>
      </c>
      <c r="AX3905" s="13" t="s">
        <v>76</v>
      </c>
      <c r="AY3905" s="220" t="s">
        <v>272</v>
      </c>
    </row>
    <row r="3906" spans="2:51" s="14" customFormat="1" ht="11.25">
      <c r="B3906" s="221"/>
      <c r="C3906" s="222"/>
      <c r="D3906" s="212" t="s">
        <v>283</v>
      </c>
      <c r="E3906" s="223" t="s">
        <v>1</v>
      </c>
      <c r="F3906" s="224" t="s">
        <v>2382</v>
      </c>
      <c r="G3906" s="222"/>
      <c r="H3906" s="225">
        <v>7.2750000000000004</v>
      </c>
      <c r="I3906" s="226"/>
      <c r="J3906" s="222"/>
      <c r="K3906" s="222"/>
      <c r="L3906" s="227"/>
      <c r="M3906" s="228"/>
      <c r="N3906" s="229"/>
      <c r="O3906" s="229"/>
      <c r="P3906" s="229"/>
      <c r="Q3906" s="229"/>
      <c r="R3906" s="229"/>
      <c r="S3906" s="229"/>
      <c r="T3906" s="230"/>
      <c r="AT3906" s="231" t="s">
        <v>283</v>
      </c>
      <c r="AU3906" s="231" t="s">
        <v>84</v>
      </c>
      <c r="AV3906" s="14" t="s">
        <v>84</v>
      </c>
      <c r="AW3906" s="14" t="s">
        <v>32</v>
      </c>
      <c r="AX3906" s="14" t="s">
        <v>76</v>
      </c>
      <c r="AY3906" s="231" t="s">
        <v>272</v>
      </c>
    </row>
    <row r="3907" spans="2:51" s="14" customFormat="1" ht="11.25">
      <c r="B3907" s="221"/>
      <c r="C3907" s="222"/>
      <c r="D3907" s="212" t="s">
        <v>283</v>
      </c>
      <c r="E3907" s="223" t="s">
        <v>1</v>
      </c>
      <c r="F3907" s="224" t="s">
        <v>2383</v>
      </c>
      <c r="G3907" s="222"/>
      <c r="H3907" s="225">
        <v>25.05</v>
      </c>
      <c r="I3907" s="226"/>
      <c r="J3907" s="222"/>
      <c r="K3907" s="222"/>
      <c r="L3907" s="227"/>
      <c r="M3907" s="228"/>
      <c r="N3907" s="229"/>
      <c r="O3907" s="229"/>
      <c r="P3907" s="229"/>
      <c r="Q3907" s="229"/>
      <c r="R3907" s="229"/>
      <c r="S3907" s="229"/>
      <c r="T3907" s="230"/>
      <c r="AT3907" s="231" t="s">
        <v>283</v>
      </c>
      <c r="AU3907" s="231" t="s">
        <v>84</v>
      </c>
      <c r="AV3907" s="14" t="s">
        <v>84</v>
      </c>
      <c r="AW3907" s="14" t="s">
        <v>32</v>
      </c>
      <c r="AX3907" s="14" t="s">
        <v>76</v>
      </c>
      <c r="AY3907" s="231" t="s">
        <v>272</v>
      </c>
    </row>
    <row r="3908" spans="2:51" s="14" customFormat="1" ht="11.25">
      <c r="B3908" s="221"/>
      <c r="C3908" s="222"/>
      <c r="D3908" s="212" t="s">
        <v>283</v>
      </c>
      <c r="E3908" s="223" t="s">
        <v>1</v>
      </c>
      <c r="F3908" s="224" t="s">
        <v>2384</v>
      </c>
      <c r="G3908" s="222"/>
      <c r="H3908" s="225">
        <v>36.450000000000003</v>
      </c>
      <c r="I3908" s="226"/>
      <c r="J3908" s="222"/>
      <c r="K3908" s="222"/>
      <c r="L3908" s="227"/>
      <c r="M3908" s="228"/>
      <c r="N3908" s="229"/>
      <c r="O3908" s="229"/>
      <c r="P3908" s="229"/>
      <c r="Q3908" s="229"/>
      <c r="R3908" s="229"/>
      <c r="S3908" s="229"/>
      <c r="T3908" s="230"/>
      <c r="AT3908" s="231" t="s">
        <v>283</v>
      </c>
      <c r="AU3908" s="231" t="s">
        <v>84</v>
      </c>
      <c r="AV3908" s="14" t="s">
        <v>84</v>
      </c>
      <c r="AW3908" s="14" t="s">
        <v>32</v>
      </c>
      <c r="AX3908" s="14" t="s">
        <v>76</v>
      </c>
      <c r="AY3908" s="231" t="s">
        <v>272</v>
      </c>
    </row>
    <row r="3909" spans="2:51" s="14" customFormat="1" ht="11.25">
      <c r="B3909" s="221"/>
      <c r="C3909" s="222"/>
      <c r="D3909" s="212" t="s">
        <v>283</v>
      </c>
      <c r="E3909" s="223" t="s">
        <v>1</v>
      </c>
      <c r="F3909" s="224" t="s">
        <v>2385</v>
      </c>
      <c r="G3909" s="222"/>
      <c r="H3909" s="225">
        <v>22.875</v>
      </c>
      <c r="I3909" s="226"/>
      <c r="J3909" s="222"/>
      <c r="K3909" s="222"/>
      <c r="L3909" s="227"/>
      <c r="M3909" s="228"/>
      <c r="N3909" s="229"/>
      <c r="O3909" s="229"/>
      <c r="P3909" s="229"/>
      <c r="Q3909" s="229"/>
      <c r="R3909" s="229"/>
      <c r="S3909" s="229"/>
      <c r="T3909" s="230"/>
      <c r="AT3909" s="231" t="s">
        <v>283</v>
      </c>
      <c r="AU3909" s="231" t="s">
        <v>84</v>
      </c>
      <c r="AV3909" s="14" t="s">
        <v>84</v>
      </c>
      <c r="AW3909" s="14" t="s">
        <v>32</v>
      </c>
      <c r="AX3909" s="14" t="s">
        <v>76</v>
      </c>
      <c r="AY3909" s="231" t="s">
        <v>272</v>
      </c>
    </row>
    <row r="3910" spans="2:51" s="14" customFormat="1" ht="11.25">
      <c r="B3910" s="221"/>
      <c r="C3910" s="222"/>
      <c r="D3910" s="212" t="s">
        <v>283</v>
      </c>
      <c r="E3910" s="223" t="s">
        <v>1</v>
      </c>
      <c r="F3910" s="224" t="s">
        <v>2386</v>
      </c>
      <c r="G3910" s="222"/>
      <c r="H3910" s="225">
        <v>20.8</v>
      </c>
      <c r="I3910" s="226"/>
      <c r="J3910" s="222"/>
      <c r="K3910" s="222"/>
      <c r="L3910" s="227"/>
      <c r="M3910" s="228"/>
      <c r="N3910" s="229"/>
      <c r="O3910" s="229"/>
      <c r="P3910" s="229"/>
      <c r="Q3910" s="229"/>
      <c r="R3910" s="229"/>
      <c r="S3910" s="229"/>
      <c r="T3910" s="230"/>
      <c r="AT3910" s="231" t="s">
        <v>283</v>
      </c>
      <c r="AU3910" s="231" t="s">
        <v>84</v>
      </c>
      <c r="AV3910" s="14" t="s">
        <v>84</v>
      </c>
      <c r="AW3910" s="14" t="s">
        <v>32</v>
      </c>
      <c r="AX3910" s="14" t="s">
        <v>76</v>
      </c>
      <c r="AY3910" s="231" t="s">
        <v>272</v>
      </c>
    </row>
    <row r="3911" spans="2:51" s="14" customFormat="1" ht="11.25">
      <c r="B3911" s="221"/>
      <c r="C3911" s="222"/>
      <c r="D3911" s="212" t="s">
        <v>283</v>
      </c>
      <c r="E3911" s="223" t="s">
        <v>1</v>
      </c>
      <c r="F3911" s="224" t="s">
        <v>2387</v>
      </c>
      <c r="G3911" s="222"/>
      <c r="H3911" s="225">
        <v>13.625</v>
      </c>
      <c r="I3911" s="226"/>
      <c r="J3911" s="222"/>
      <c r="K3911" s="222"/>
      <c r="L3911" s="227"/>
      <c r="M3911" s="228"/>
      <c r="N3911" s="229"/>
      <c r="O3911" s="229"/>
      <c r="P3911" s="229"/>
      <c r="Q3911" s="229"/>
      <c r="R3911" s="229"/>
      <c r="S3911" s="229"/>
      <c r="T3911" s="230"/>
      <c r="AT3911" s="231" t="s">
        <v>283</v>
      </c>
      <c r="AU3911" s="231" t="s">
        <v>84</v>
      </c>
      <c r="AV3911" s="14" t="s">
        <v>84</v>
      </c>
      <c r="AW3911" s="14" t="s">
        <v>32</v>
      </c>
      <c r="AX3911" s="14" t="s">
        <v>76</v>
      </c>
      <c r="AY3911" s="231" t="s">
        <v>272</v>
      </c>
    </row>
    <row r="3912" spans="2:51" s="14" customFormat="1" ht="11.25">
      <c r="B3912" s="221"/>
      <c r="C3912" s="222"/>
      <c r="D3912" s="212" t="s">
        <v>283</v>
      </c>
      <c r="E3912" s="223" t="s">
        <v>1</v>
      </c>
      <c r="F3912" s="224" t="s">
        <v>2388</v>
      </c>
      <c r="G3912" s="222"/>
      <c r="H3912" s="225">
        <v>32.4</v>
      </c>
      <c r="I3912" s="226"/>
      <c r="J3912" s="222"/>
      <c r="K3912" s="222"/>
      <c r="L3912" s="227"/>
      <c r="M3912" s="228"/>
      <c r="N3912" s="229"/>
      <c r="O3912" s="229"/>
      <c r="P3912" s="229"/>
      <c r="Q3912" s="229"/>
      <c r="R3912" s="229"/>
      <c r="S3912" s="229"/>
      <c r="T3912" s="230"/>
      <c r="AT3912" s="231" t="s">
        <v>283</v>
      </c>
      <c r="AU3912" s="231" t="s">
        <v>84</v>
      </c>
      <c r="AV3912" s="14" t="s">
        <v>84</v>
      </c>
      <c r="AW3912" s="14" t="s">
        <v>32</v>
      </c>
      <c r="AX3912" s="14" t="s">
        <v>76</v>
      </c>
      <c r="AY3912" s="231" t="s">
        <v>272</v>
      </c>
    </row>
    <row r="3913" spans="2:51" s="14" customFormat="1" ht="22.5">
      <c r="B3913" s="221"/>
      <c r="C3913" s="222"/>
      <c r="D3913" s="212" t="s">
        <v>283</v>
      </c>
      <c r="E3913" s="223" t="s">
        <v>1</v>
      </c>
      <c r="F3913" s="224" t="s">
        <v>2389</v>
      </c>
      <c r="G3913" s="222"/>
      <c r="H3913" s="225">
        <v>41.844999999999999</v>
      </c>
      <c r="I3913" s="226"/>
      <c r="J3913" s="222"/>
      <c r="K3913" s="222"/>
      <c r="L3913" s="227"/>
      <c r="M3913" s="228"/>
      <c r="N3913" s="229"/>
      <c r="O3913" s="229"/>
      <c r="P3913" s="229"/>
      <c r="Q3913" s="229"/>
      <c r="R3913" s="229"/>
      <c r="S3913" s="229"/>
      <c r="T3913" s="230"/>
      <c r="AT3913" s="231" t="s">
        <v>283</v>
      </c>
      <c r="AU3913" s="231" t="s">
        <v>84</v>
      </c>
      <c r="AV3913" s="14" t="s">
        <v>84</v>
      </c>
      <c r="AW3913" s="14" t="s">
        <v>32</v>
      </c>
      <c r="AX3913" s="14" t="s">
        <v>76</v>
      </c>
      <c r="AY3913" s="231" t="s">
        <v>272</v>
      </c>
    </row>
    <row r="3914" spans="2:51" s="14" customFormat="1" ht="11.25">
      <c r="B3914" s="221"/>
      <c r="C3914" s="222"/>
      <c r="D3914" s="212" t="s">
        <v>283</v>
      </c>
      <c r="E3914" s="223" t="s">
        <v>1</v>
      </c>
      <c r="F3914" s="224" t="s">
        <v>2390</v>
      </c>
      <c r="G3914" s="222"/>
      <c r="H3914" s="225">
        <v>11.85</v>
      </c>
      <c r="I3914" s="226"/>
      <c r="J3914" s="222"/>
      <c r="K3914" s="222"/>
      <c r="L3914" s="227"/>
      <c r="M3914" s="228"/>
      <c r="N3914" s="229"/>
      <c r="O3914" s="229"/>
      <c r="P3914" s="229"/>
      <c r="Q3914" s="229"/>
      <c r="R3914" s="229"/>
      <c r="S3914" s="229"/>
      <c r="T3914" s="230"/>
      <c r="AT3914" s="231" t="s">
        <v>283</v>
      </c>
      <c r="AU3914" s="231" t="s">
        <v>84</v>
      </c>
      <c r="AV3914" s="14" t="s">
        <v>84</v>
      </c>
      <c r="AW3914" s="14" t="s">
        <v>32</v>
      </c>
      <c r="AX3914" s="14" t="s">
        <v>76</v>
      </c>
      <c r="AY3914" s="231" t="s">
        <v>272</v>
      </c>
    </row>
    <row r="3915" spans="2:51" s="14" customFormat="1" ht="11.25">
      <c r="B3915" s="221"/>
      <c r="C3915" s="222"/>
      <c r="D3915" s="212" t="s">
        <v>283</v>
      </c>
      <c r="E3915" s="223" t="s">
        <v>1</v>
      </c>
      <c r="F3915" s="224" t="s">
        <v>2391</v>
      </c>
      <c r="G3915" s="222"/>
      <c r="H3915" s="225">
        <v>4.3</v>
      </c>
      <c r="I3915" s="226"/>
      <c r="J3915" s="222"/>
      <c r="K3915" s="222"/>
      <c r="L3915" s="227"/>
      <c r="M3915" s="228"/>
      <c r="N3915" s="229"/>
      <c r="O3915" s="229"/>
      <c r="P3915" s="229"/>
      <c r="Q3915" s="229"/>
      <c r="R3915" s="229"/>
      <c r="S3915" s="229"/>
      <c r="T3915" s="230"/>
      <c r="AT3915" s="231" t="s">
        <v>283</v>
      </c>
      <c r="AU3915" s="231" t="s">
        <v>84</v>
      </c>
      <c r="AV3915" s="14" t="s">
        <v>84</v>
      </c>
      <c r="AW3915" s="14" t="s">
        <v>32</v>
      </c>
      <c r="AX3915" s="14" t="s">
        <v>76</v>
      </c>
      <c r="AY3915" s="231" t="s">
        <v>272</v>
      </c>
    </row>
    <row r="3916" spans="2:51" s="14" customFormat="1" ht="11.25">
      <c r="B3916" s="221"/>
      <c r="C3916" s="222"/>
      <c r="D3916" s="212" t="s">
        <v>283</v>
      </c>
      <c r="E3916" s="223" t="s">
        <v>1</v>
      </c>
      <c r="F3916" s="224" t="s">
        <v>2392</v>
      </c>
      <c r="G3916" s="222"/>
      <c r="H3916" s="225">
        <v>3.1</v>
      </c>
      <c r="I3916" s="226"/>
      <c r="J3916" s="222"/>
      <c r="K3916" s="222"/>
      <c r="L3916" s="227"/>
      <c r="M3916" s="228"/>
      <c r="N3916" s="229"/>
      <c r="O3916" s="229"/>
      <c r="P3916" s="229"/>
      <c r="Q3916" s="229"/>
      <c r="R3916" s="229"/>
      <c r="S3916" s="229"/>
      <c r="T3916" s="230"/>
      <c r="AT3916" s="231" t="s">
        <v>283</v>
      </c>
      <c r="AU3916" s="231" t="s">
        <v>84</v>
      </c>
      <c r="AV3916" s="14" t="s">
        <v>84</v>
      </c>
      <c r="AW3916" s="14" t="s">
        <v>32</v>
      </c>
      <c r="AX3916" s="14" t="s">
        <v>76</v>
      </c>
      <c r="AY3916" s="231" t="s">
        <v>272</v>
      </c>
    </row>
    <row r="3917" spans="2:51" s="14" customFormat="1" ht="22.5">
      <c r="B3917" s="221"/>
      <c r="C3917" s="222"/>
      <c r="D3917" s="212" t="s">
        <v>283</v>
      </c>
      <c r="E3917" s="223" t="s">
        <v>1</v>
      </c>
      <c r="F3917" s="224" t="s">
        <v>2393</v>
      </c>
      <c r="G3917" s="222"/>
      <c r="H3917" s="225">
        <v>42.997999999999998</v>
      </c>
      <c r="I3917" s="226"/>
      <c r="J3917" s="222"/>
      <c r="K3917" s="222"/>
      <c r="L3917" s="227"/>
      <c r="M3917" s="228"/>
      <c r="N3917" s="229"/>
      <c r="O3917" s="229"/>
      <c r="P3917" s="229"/>
      <c r="Q3917" s="229"/>
      <c r="R3917" s="229"/>
      <c r="S3917" s="229"/>
      <c r="T3917" s="230"/>
      <c r="AT3917" s="231" t="s">
        <v>283</v>
      </c>
      <c r="AU3917" s="231" t="s">
        <v>84</v>
      </c>
      <c r="AV3917" s="14" t="s">
        <v>84</v>
      </c>
      <c r="AW3917" s="14" t="s">
        <v>32</v>
      </c>
      <c r="AX3917" s="14" t="s">
        <v>76</v>
      </c>
      <c r="AY3917" s="231" t="s">
        <v>272</v>
      </c>
    </row>
    <row r="3918" spans="2:51" s="14" customFormat="1" ht="11.25">
      <c r="B3918" s="221"/>
      <c r="C3918" s="222"/>
      <c r="D3918" s="212" t="s">
        <v>283</v>
      </c>
      <c r="E3918" s="223" t="s">
        <v>1</v>
      </c>
      <c r="F3918" s="224" t="s">
        <v>2394</v>
      </c>
      <c r="G3918" s="222"/>
      <c r="H3918" s="225">
        <v>11.292999999999999</v>
      </c>
      <c r="I3918" s="226"/>
      <c r="J3918" s="222"/>
      <c r="K3918" s="222"/>
      <c r="L3918" s="227"/>
      <c r="M3918" s="228"/>
      <c r="N3918" s="229"/>
      <c r="O3918" s="229"/>
      <c r="P3918" s="229"/>
      <c r="Q3918" s="229"/>
      <c r="R3918" s="229"/>
      <c r="S3918" s="229"/>
      <c r="T3918" s="230"/>
      <c r="AT3918" s="231" t="s">
        <v>283</v>
      </c>
      <c r="AU3918" s="231" t="s">
        <v>84</v>
      </c>
      <c r="AV3918" s="14" t="s">
        <v>84</v>
      </c>
      <c r="AW3918" s="14" t="s">
        <v>32</v>
      </c>
      <c r="AX3918" s="14" t="s">
        <v>76</v>
      </c>
      <c r="AY3918" s="231" t="s">
        <v>272</v>
      </c>
    </row>
    <row r="3919" spans="2:51" s="14" customFormat="1" ht="11.25">
      <c r="B3919" s="221"/>
      <c r="C3919" s="222"/>
      <c r="D3919" s="212" t="s">
        <v>283</v>
      </c>
      <c r="E3919" s="223" t="s">
        <v>1</v>
      </c>
      <c r="F3919" s="224" t="s">
        <v>2395</v>
      </c>
      <c r="G3919" s="222"/>
      <c r="H3919" s="225">
        <v>24.425000000000001</v>
      </c>
      <c r="I3919" s="226"/>
      <c r="J3919" s="222"/>
      <c r="K3919" s="222"/>
      <c r="L3919" s="227"/>
      <c r="M3919" s="228"/>
      <c r="N3919" s="229"/>
      <c r="O3919" s="229"/>
      <c r="P3919" s="229"/>
      <c r="Q3919" s="229"/>
      <c r="R3919" s="229"/>
      <c r="S3919" s="229"/>
      <c r="T3919" s="230"/>
      <c r="AT3919" s="231" t="s">
        <v>283</v>
      </c>
      <c r="AU3919" s="231" t="s">
        <v>84</v>
      </c>
      <c r="AV3919" s="14" t="s">
        <v>84</v>
      </c>
      <c r="AW3919" s="14" t="s">
        <v>32</v>
      </c>
      <c r="AX3919" s="14" t="s">
        <v>76</v>
      </c>
      <c r="AY3919" s="231" t="s">
        <v>272</v>
      </c>
    </row>
    <row r="3920" spans="2:51" s="14" customFormat="1" ht="11.25">
      <c r="B3920" s="221"/>
      <c r="C3920" s="222"/>
      <c r="D3920" s="212" t="s">
        <v>283</v>
      </c>
      <c r="E3920" s="223" t="s">
        <v>1</v>
      </c>
      <c r="F3920" s="224" t="s">
        <v>2396</v>
      </c>
      <c r="G3920" s="222"/>
      <c r="H3920" s="225">
        <v>17.75</v>
      </c>
      <c r="I3920" s="226"/>
      <c r="J3920" s="222"/>
      <c r="K3920" s="222"/>
      <c r="L3920" s="227"/>
      <c r="M3920" s="228"/>
      <c r="N3920" s="229"/>
      <c r="O3920" s="229"/>
      <c r="P3920" s="229"/>
      <c r="Q3920" s="229"/>
      <c r="R3920" s="229"/>
      <c r="S3920" s="229"/>
      <c r="T3920" s="230"/>
      <c r="AT3920" s="231" t="s">
        <v>283</v>
      </c>
      <c r="AU3920" s="231" t="s">
        <v>84</v>
      </c>
      <c r="AV3920" s="14" t="s">
        <v>84</v>
      </c>
      <c r="AW3920" s="14" t="s">
        <v>32</v>
      </c>
      <c r="AX3920" s="14" t="s">
        <v>76</v>
      </c>
      <c r="AY3920" s="231" t="s">
        <v>272</v>
      </c>
    </row>
    <row r="3921" spans="2:51" s="14" customFormat="1" ht="11.25">
      <c r="B3921" s="221"/>
      <c r="C3921" s="222"/>
      <c r="D3921" s="212" t="s">
        <v>283</v>
      </c>
      <c r="E3921" s="223" t="s">
        <v>1</v>
      </c>
      <c r="F3921" s="224" t="s">
        <v>2397</v>
      </c>
      <c r="G3921" s="222"/>
      <c r="H3921" s="225">
        <v>16.488</v>
      </c>
      <c r="I3921" s="226"/>
      <c r="J3921" s="222"/>
      <c r="K3921" s="222"/>
      <c r="L3921" s="227"/>
      <c r="M3921" s="228"/>
      <c r="N3921" s="229"/>
      <c r="O3921" s="229"/>
      <c r="P3921" s="229"/>
      <c r="Q3921" s="229"/>
      <c r="R3921" s="229"/>
      <c r="S3921" s="229"/>
      <c r="T3921" s="230"/>
      <c r="AT3921" s="231" t="s">
        <v>283</v>
      </c>
      <c r="AU3921" s="231" t="s">
        <v>84</v>
      </c>
      <c r="AV3921" s="14" t="s">
        <v>84</v>
      </c>
      <c r="AW3921" s="14" t="s">
        <v>32</v>
      </c>
      <c r="AX3921" s="14" t="s">
        <v>76</v>
      </c>
      <c r="AY3921" s="231" t="s">
        <v>272</v>
      </c>
    </row>
    <row r="3922" spans="2:51" s="13" customFormat="1" ht="11.25">
      <c r="B3922" s="210"/>
      <c r="C3922" s="211"/>
      <c r="D3922" s="212" t="s">
        <v>283</v>
      </c>
      <c r="E3922" s="213" t="s">
        <v>1</v>
      </c>
      <c r="F3922" s="214" t="s">
        <v>285</v>
      </c>
      <c r="G3922" s="211"/>
      <c r="H3922" s="213" t="s">
        <v>1</v>
      </c>
      <c r="I3922" s="215"/>
      <c r="J3922" s="211"/>
      <c r="K3922" s="211"/>
      <c r="L3922" s="216"/>
      <c r="M3922" s="217"/>
      <c r="N3922" s="218"/>
      <c r="O3922" s="218"/>
      <c r="P3922" s="218"/>
      <c r="Q3922" s="218"/>
      <c r="R3922" s="218"/>
      <c r="S3922" s="218"/>
      <c r="T3922" s="219"/>
      <c r="AT3922" s="220" t="s">
        <v>283</v>
      </c>
      <c r="AU3922" s="220" t="s">
        <v>84</v>
      </c>
      <c r="AV3922" s="13" t="s">
        <v>16</v>
      </c>
      <c r="AW3922" s="13" t="s">
        <v>32</v>
      </c>
      <c r="AX3922" s="13" t="s">
        <v>76</v>
      </c>
      <c r="AY3922" s="220" t="s">
        <v>272</v>
      </c>
    </row>
    <row r="3923" spans="2:51" s="13" customFormat="1" ht="11.25">
      <c r="B3923" s="210"/>
      <c r="C3923" s="211"/>
      <c r="D3923" s="212" t="s">
        <v>283</v>
      </c>
      <c r="E3923" s="213" t="s">
        <v>1</v>
      </c>
      <c r="F3923" s="214" t="s">
        <v>2398</v>
      </c>
      <c r="G3923" s="211"/>
      <c r="H3923" s="213" t="s">
        <v>1</v>
      </c>
      <c r="I3923" s="215"/>
      <c r="J3923" s="211"/>
      <c r="K3923" s="211"/>
      <c r="L3923" s="216"/>
      <c r="M3923" s="217"/>
      <c r="N3923" s="218"/>
      <c r="O3923" s="218"/>
      <c r="P3923" s="218"/>
      <c r="Q3923" s="218"/>
      <c r="R3923" s="218"/>
      <c r="S3923" s="218"/>
      <c r="T3923" s="219"/>
      <c r="AT3923" s="220" t="s">
        <v>283</v>
      </c>
      <c r="AU3923" s="220" t="s">
        <v>84</v>
      </c>
      <c r="AV3923" s="13" t="s">
        <v>16</v>
      </c>
      <c r="AW3923" s="13" t="s">
        <v>32</v>
      </c>
      <c r="AX3923" s="13" t="s">
        <v>76</v>
      </c>
      <c r="AY3923" s="220" t="s">
        <v>272</v>
      </c>
    </row>
    <row r="3924" spans="2:51" s="13" customFormat="1" ht="11.25">
      <c r="B3924" s="210"/>
      <c r="C3924" s="211"/>
      <c r="D3924" s="212" t="s">
        <v>283</v>
      </c>
      <c r="E3924" s="213" t="s">
        <v>1</v>
      </c>
      <c r="F3924" s="214" t="s">
        <v>833</v>
      </c>
      <c r="G3924" s="211"/>
      <c r="H3924" s="213" t="s">
        <v>1</v>
      </c>
      <c r="I3924" s="215"/>
      <c r="J3924" s="211"/>
      <c r="K3924" s="211"/>
      <c r="L3924" s="216"/>
      <c r="M3924" s="217"/>
      <c r="N3924" s="218"/>
      <c r="O3924" s="218"/>
      <c r="P3924" s="218"/>
      <c r="Q3924" s="218"/>
      <c r="R3924" s="218"/>
      <c r="S3924" s="218"/>
      <c r="T3924" s="219"/>
      <c r="AT3924" s="220" t="s">
        <v>283</v>
      </c>
      <c r="AU3924" s="220" t="s">
        <v>84</v>
      </c>
      <c r="AV3924" s="13" t="s">
        <v>16</v>
      </c>
      <c r="AW3924" s="13" t="s">
        <v>32</v>
      </c>
      <c r="AX3924" s="13" t="s">
        <v>76</v>
      </c>
      <c r="AY3924" s="220" t="s">
        <v>272</v>
      </c>
    </row>
    <row r="3925" spans="2:51" s="14" customFormat="1" ht="11.25">
      <c r="B3925" s="221"/>
      <c r="C3925" s="222"/>
      <c r="D3925" s="212" t="s">
        <v>283</v>
      </c>
      <c r="E3925" s="223" t="s">
        <v>1</v>
      </c>
      <c r="F3925" s="224" t="s">
        <v>2399</v>
      </c>
      <c r="G3925" s="222"/>
      <c r="H3925" s="225">
        <v>19.899999999999999</v>
      </c>
      <c r="I3925" s="226"/>
      <c r="J3925" s="222"/>
      <c r="K3925" s="222"/>
      <c r="L3925" s="227"/>
      <c r="M3925" s="228"/>
      <c r="N3925" s="229"/>
      <c r="O3925" s="229"/>
      <c r="P3925" s="229"/>
      <c r="Q3925" s="229"/>
      <c r="R3925" s="229"/>
      <c r="S3925" s="229"/>
      <c r="T3925" s="230"/>
      <c r="AT3925" s="231" t="s">
        <v>283</v>
      </c>
      <c r="AU3925" s="231" t="s">
        <v>84</v>
      </c>
      <c r="AV3925" s="14" t="s">
        <v>84</v>
      </c>
      <c r="AW3925" s="14" t="s">
        <v>32</v>
      </c>
      <c r="AX3925" s="14" t="s">
        <v>76</v>
      </c>
      <c r="AY3925" s="231" t="s">
        <v>272</v>
      </c>
    </row>
    <row r="3926" spans="2:51" s="14" customFormat="1" ht="11.25">
      <c r="B3926" s="221"/>
      <c r="C3926" s="222"/>
      <c r="D3926" s="212" t="s">
        <v>283</v>
      </c>
      <c r="E3926" s="223" t="s">
        <v>1</v>
      </c>
      <c r="F3926" s="224" t="s">
        <v>2400</v>
      </c>
      <c r="G3926" s="222"/>
      <c r="H3926" s="225">
        <v>18.324999999999999</v>
      </c>
      <c r="I3926" s="226"/>
      <c r="J3926" s="222"/>
      <c r="K3926" s="222"/>
      <c r="L3926" s="227"/>
      <c r="M3926" s="228"/>
      <c r="N3926" s="229"/>
      <c r="O3926" s="229"/>
      <c r="P3926" s="229"/>
      <c r="Q3926" s="229"/>
      <c r="R3926" s="229"/>
      <c r="S3926" s="229"/>
      <c r="T3926" s="230"/>
      <c r="AT3926" s="231" t="s">
        <v>283</v>
      </c>
      <c r="AU3926" s="231" t="s">
        <v>84</v>
      </c>
      <c r="AV3926" s="14" t="s">
        <v>84</v>
      </c>
      <c r="AW3926" s="14" t="s">
        <v>32</v>
      </c>
      <c r="AX3926" s="14" t="s">
        <v>76</v>
      </c>
      <c r="AY3926" s="231" t="s">
        <v>272</v>
      </c>
    </row>
    <row r="3927" spans="2:51" s="14" customFormat="1" ht="11.25">
      <c r="B3927" s="221"/>
      <c r="C3927" s="222"/>
      <c r="D3927" s="212" t="s">
        <v>283</v>
      </c>
      <c r="E3927" s="223" t="s">
        <v>1</v>
      </c>
      <c r="F3927" s="224" t="s">
        <v>2401</v>
      </c>
      <c r="G3927" s="222"/>
      <c r="H3927" s="225">
        <v>15.7</v>
      </c>
      <c r="I3927" s="226"/>
      <c r="J3927" s="222"/>
      <c r="K3927" s="222"/>
      <c r="L3927" s="227"/>
      <c r="M3927" s="228"/>
      <c r="N3927" s="229"/>
      <c r="O3927" s="229"/>
      <c r="P3927" s="229"/>
      <c r="Q3927" s="229"/>
      <c r="R3927" s="229"/>
      <c r="S3927" s="229"/>
      <c r="T3927" s="230"/>
      <c r="AT3927" s="231" t="s">
        <v>283</v>
      </c>
      <c r="AU3927" s="231" t="s">
        <v>84</v>
      </c>
      <c r="AV3927" s="14" t="s">
        <v>84</v>
      </c>
      <c r="AW3927" s="14" t="s">
        <v>32</v>
      </c>
      <c r="AX3927" s="14" t="s">
        <v>76</v>
      </c>
      <c r="AY3927" s="231" t="s">
        <v>272</v>
      </c>
    </row>
    <row r="3928" spans="2:51" s="14" customFormat="1" ht="11.25">
      <c r="B3928" s="221"/>
      <c r="C3928" s="222"/>
      <c r="D3928" s="212" t="s">
        <v>283</v>
      </c>
      <c r="E3928" s="223" t="s">
        <v>1</v>
      </c>
      <c r="F3928" s="224" t="s">
        <v>2402</v>
      </c>
      <c r="G3928" s="222"/>
      <c r="H3928" s="225">
        <v>17.963000000000001</v>
      </c>
      <c r="I3928" s="226"/>
      <c r="J3928" s="222"/>
      <c r="K3928" s="222"/>
      <c r="L3928" s="227"/>
      <c r="M3928" s="228"/>
      <c r="N3928" s="229"/>
      <c r="O3928" s="229"/>
      <c r="P3928" s="229"/>
      <c r="Q3928" s="229"/>
      <c r="R3928" s="229"/>
      <c r="S3928" s="229"/>
      <c r="T3928" s="230"/>
      <c r="AT3928" s="231" t="s">
        <v>283</v>
      </c>
      <c r="AU3928" s="231" t="s">
        <v>84</v>
      </c>
      <c r="AV3928" s="14" t="s">
        <v>84</v>
      </c>
      <c r="AW3928" s="14" t="s">
        <v>32</v>
      </c>
      <c r="AX3928" s="14" t="s">
        <v>76</v>
      </c>
      <c r="AY3928" s="231" t="s">
        <v>272</v>
      </c>
    </row>
    <row r="3929" spans="2:51" s="14" customFormat="1" ht="11.25">
      <c r="B3929" s="221"/>
      <c r="C3929" s="222"/>
      <c r="D3929" s="212" t="s">
        <v>283</v>
      </c>
      <c r="E3929" s="223" t="s">
        <v>1</v>
      </c>
      <c r="F3929" s="224" t="s">
        <v>2403</v>
      </c>
      <c r="G3929" s="222"/>
      <c r="H3929" s="225">
        <v>18.513000000000002</v>
      </c>
      <c r="I3929" s="226"/>
      <c r="J3929" s="222"/>
      <c r="K3929" s="222"/>
      <c r="L3929" s="227"/>
      <c r="M3929" s="228"/>
      <c r="N3929" s="229"/>
      <c r="O3929" s="229"/>
      <c r="P3929" s="229"/>
      <c r="Q3929" s="229"/>
      <c r="R3929" s="229"/>
      <c r="S3929" s="229"/>
      <c r="T3929" s="230"/>
      <c r="AT3929" s="231" t="s">
        <v>283</v>
      </c>
      <c r="AU3929" s="231" t="s">
        <v>84</v>
      </c>
      <c r="AV3929" s="14" t="s">
        <v>84</v>
      </c>
      <c r="AW3929" s="14" t="s">
        <v>32</v>
      </c>
      <c r="AX3929" s="14" t="s">
        <v>76</v>
      </c>
      <c r="AY3929" s="231" t="s">
        <v>272</v>
      </c>
    </row>
    <row r="3930" spans="2:51" s="14" customFormat="1" ht="22.5">
      <c r="B3930" s="221"/>
      <c r="C3930" s="222"/>
      <c r="D3930" s="212" t="s">
        <v>283</v>
      </c>
      <c r="E3930" s="223" t="s">
        <v>1</v>
      </c>
      <c r="F3930" s="224" t="s">
        <v>2404</v>
      </c>
      <c r="G3930" s="222"/>
      <c r="H3930" s="225">
        <v>76.75</v>
      </c>
      <c r="I3930" s="226"/>
      <c r="J3930" s="222"/>
      <c r="K3930" s="222"/>
      <c r="L3930" s="227"/>
      <c r="M3930" s="228"/>
      <c r="N3930" s="229"/>
      <c r="O3930" s="229"/>
      <c r="P3930" s="229"/>
      <c r="Q3930" s="229"/>
      <c r="R3930" s="229"/>
      <c r="S3930" s="229"/>
      <c r="T3930" s="230"/>
      <c r="AT3930" s="231" t="s">
        <v>283</v>
      </c>
      <c r="AU3930" s="231" t="s">
        <v>84</v>
      </c>
      <c r="AV3930" s="14" t="s">
        <v>84</v>
      </c>
      <c r="AW3930" s="14" t="s">
        <v>32</v>
      </c>
      <c r="AX3930" s="14" t="s">
        <v>76</v>
      </c>
      <c r="AY3930" s="231" t="s">
        <v>272</v>
      </c>
    </row>
    <row r="3931" spans="2:51" s="14" customFormat="1" ht="11.25">
      <c r="B3931" s="221"/>
      <c r="C3931" s="222"/>
      <c r="D3931" s="212" t="s">
        <v>283</v>
      </c>
      <c r="E3931" s="223" t="s">
        <v>1</v>
      </c>
      <c r="F3931" s="224" t="s">
        <v>2405</v>
      </c>
      <c r="G3931" s="222"/>
      <c r="H3931" s="225">
        <v>4.4000000000000004</v>
      </c>
      <c r="I3931" s="226"/>
      <c r="J3931" s="222"/>
      <c r="K3931" s="222"/>
      <c r="L3931" s="227"/>
      <c r="M3931" s="228"/>
      <c r="N3931" s="229"/>
      <c r="O3931" s="229"/>
      <c r="P3931" s="229"/>
      <c r="Q3931" s="229"/>
      <c r="R3931" s="229"/>
      <c r="S3931" s="229"/>
      <c r="T3931" s="230"/>
      <c r="AT3931" s="231" t="s">
        <v>283</v>
      </c>
      <c r="AU3931" s="231" t="s">
        <v>84</v>
      </c>
      <c r="AV3931" s="14" t="s">
        <v>84</v>
      </c>
      <c r="AW3931" s="14" t="s">
        <v>32</v>
      </c>
      <c r="AX3931" s="14" t="s">
        <v>76</v>
      </c>
      <c r="AY3931" s="231" t="s">
        <v>272</v>
      </c>
    </row>
    <row r="3932" spans="2:51" s="14" customFormat="1" ht="11.25">
      <c r="B3932" s="221"/>
      <c r="C3932" s="222"/>
      <c r="D3932" s="212" t="s">
        <v>283</v>
      </c>
      <c r="E3932" s="223" t="s">
        <v>1</v>
      </c>
      <c r="F3932" s="224" t="s">
        <v>2406</v>
      </c>
      <c r="G3932" s="222"/>
      <c r="H3932" s="225">
        <v>29.675000000000001</v>
      </c>
      <c r="I3932" s="226"/>
      <c r="J3932" s="222"/>
      <c r="K3932" s="222"/>
      <c r="L3932" s="227"/>
      <c r="M3932" s="228"/>
      <c r="N3932" s="229"/>
      <c r="O3932" s="229"/>
      <c r="P3932" s="229"/>
      <c r="Q3932" s="229"/>
      <c r="R3932" s="229"/>
      <c r="S3932" s="229"/>
      <c r="T3932" s="230"/>
      <c r="AT3932" s="231" t="s">
        <v>283</v>
      </c>
      <c r="AU3932" s="231" t="s">
        <v>84</v>
      </c>
      <c r="AV3932" s="14" t="s">
        <v>84</v>
      </c>
      <c r="AW3932" s="14" t="s">
        <v>32</v>
      </c>
      <c r="AX3932" s="14" t="s">
        <v>76</v>
      </c>
      <c r="AY3932" s="231" t="s">
        <v>272</v>
      </c>
    </row>
    <row r="3933" spans="2:51" s="14" customFormat="1" ht="11.25">
      <c r="B3933" s="221"/>
      <c r="C3933" s="222"/>
      <c r="D3933" s="212" t="s">
        <v>283</v>
      </c>
      <c r="E3933" s="223" t="s">
        <v>1</v>
      </c>
      <c r="F3933" s="224" t="s">
        <v>2407</v>
      </c>
      <c r="G3933" s="222"/>
      <c r="H3933" s="225">
        <v>15.7</v>
      </c>
      <c r="I3933" s="226"/>
      <c r="J3933" s="222"/>
      <c r="K3933" s="222"/>
      <c r="L3933" s="227"/>
      <c r="M3933" s="228"/>
      <c r="N3933" s="229"/>
      <c r="O3933" s="229"/>
      <c r="P3933" s="229"/>
      <c r="Q3933" s="229"/>
      <c r="R3933" s="229"/>
      <c r="S3933" s="229"/>
      <c r="T3933" s="230"/>
      <c r="AT3933" s="231" t="s">
        <v>283</v>
      </c>
      <c r="AU3933" s="231" t="s">
        <v>84</v>
      </c>
      <c r="AV3933" s="14" t="s">
        <v>84</v>
      </c>
      <c r="AW3933" s="14" t="s">
        <v>32</v>
      </c>
      <c r="AX3933" s="14" t="s">
        <v>76</v>
      </c>
      <c r="AY3933" s="231" t="s">
        <v>272</v>
      </c>
    </row>
    <row r="3934" spans="2:51" s="13" customFormat="1" ht="11.25">
      <c r="B3934" s="210"/>
      <c r="C3934" s="211"/>
      <c r="D3934" s="212" t="s">
        <v>283</v>
      </c>
      <c r="E3934" s="213" t="s">
        <v>1</v>
      </c>
      <c r="F3934" s="214" t="s">
        <v>837</v>
      </c>
      <c r="G3934" s="211"/>
      <c r="H3934" s="213" t="s">
        <v>1</v>
      </c>
      <c r="I3934" s="215"/>
      <c r="J3934" s="211"/>
      <c r="K3934" s="211"/>
      <c r="L3934" s="216"/>
      <c r="M3934" s="217"/>
      <c r="N3934" s="218"/>
      <c r="O3934" s="218"/>
      <c r="P3934" s="218"/>
      <c r="Q3934" s="218"/>
      <c r="R3934" s="218"/>
      <c r="S3934" s="218"/>
      <c r="T3934" s="219"/>
      <c r="AT3934" s="220" t="s">
        <v>283</v>
      </c>
      <c r="AU3934" s="220" t="s">
        <v>84</v>
      </c>
      <c r="AV3934" s="13" t="s">
        <v>16</v>
      </c>
      <c r="AW3934" s="13" t="s">
        <v>32</v>
      </c>
      <c r="AX3934" s="13" t="s">
        <v>76</v>
      </c>
      <c r="AY3934" s="220" t="s">
        <v>272</v>
      </c>
    </row>
    <row r="3935" spans="2:51" s="14" customFormat="1" ht="11.25">
      <c r="B3935" s="221"/>
      <c r="C3935" s="222"/>
      <c r="D3935" s="212" t="s">
        <v>283</v>
      </c>
      <c r="E3935" s="223" t="s">
        <v>1</v>
      </c>
      <c r="F3935" s="224" t="s">
        <v>2408</v>
      </c>
      <c r="G3935" s="222"/>
      <c r="H3935" s="225">
        <v>21.23</v>
      </c>
      <c r="I3935" s="226"/>
      <c r="J3935" s="222"/>
      <c r="K3935" s="222"/>
      <c r="L3935" s="227"/>
      <c r="M3935" s="228"/>
      <c r="N3935" s="229"/>
      <c r="O3935" s="229"/>
      <c r="P3935" s="229"/>
      <c r="Q3935" s="229"/>
      <c r="R3935" s="229"/>
      <c r="S3935" s="229"/>
      <c r="T3935" s="230"/>
      <c r="AT3935" s="231" t="s">
        <v>283</v>
      </c>
      <c r="AU3935" s="231" t="s">
        <v>84</v>
      </c>
      <c r="AV3935" s="14" t="s">
        <v>84</v>
      </c>
      <c r="AW3935" s="14" t="s">
        <v>32</v>
      </c>
      <c r="AX3935" s="14" t="s">
        <v>76</v>
      </c>
      <c r="AY3935" s="231" t="s">
        <v>272</v>
      </c>
    </row>
    <row r="3936" spans="2:51" s="14" customFormat="1" ht="11.25">
      <c r="B3936" s="221"/>
      <c r="C3936" s="222"/>
      <c r="D3936" s="212" t="s">
        <v>283</v>
      </c>
      <c r="E3936" s="223" t="s">
        <v>1</v>
      </c>
      <c r="F3936" s="224" t="s">
        <v>2409</v>
      </c>
      <c r="G3936" s="222"/>
      <c r="H3936" s="225">
        <v>19.3</v>
      </c>
      <c r="I3936" s="226"/>
      <c r="J3936" s="222"/>
      <c r="K3936" s="222"/>
      <c r="L3936" s="227"/>
      <c r="M3936" s="228"/>
      <c r="N3936" s="229"/>
      <c r="O3936" s="229"/>
      <c r="P3936" s="229"/>
      <c r="Q3936" s="229"/>
      <c r="R3936" s="229"/>
      <c r="S3936" s="229"/>
      <c r="T3936" s="230"/>
      <c r="AT3936" s="231" t="s">
        <v>283</v>
      </c>
      <c r="AU3936" s="231" t="s">
        <v>84</v>
      </c>
      <c r="AV3936" s="14" t="s">
        <v>84</v>
      </c>
      <c r="AW3936" s="14" t="s">
        <v>32</v>
      </c>
      <c r="AX3936" s="14" t="s">
        <v>76</v>
      </c>
      <c r="AY3936" s="231" t="s">
        <v>272</v>
      </c>
    </row>
    <row r="3937" spans="1:65" s="14" customFormat="1" ht="11.25">
      <c r="B3937" s="221"/>
      <c r="C3937" s="222"/>
      <c r="D3937" s="212" t="s">
        <v>283</v>
      </c>
      <c r="E3937" s="223" t="s">
        <v>1</v>
      </c>
      <c r="F3937" s="224" t="s">
        <v>2410</v>
      </c>
      <c r="G3937" s="222"/>
      <c r="H3937" s="225">
        <v>31.83</v>
      </c>
      <c r="I3937" s="226"/>
      <c r="J3937" s="222"/>
      <c r="K3937" s="222"/>
      <c r="L3937" s="227"/>
      <c r="M3937" s="228"/>
      <c r="N3937" s="229"/>
      <c r="O3937" s="229"/>
      <c r="P3937" s="229"/>
      <c r="Q3937" s="229"/>
      <c r="R3937" s="229"/>
      <c r="S3937" s="229"/>
      <c r="T3937" s="230"/>
      <c r="AT3937" s="231" t="s">
        <v>283</v>
      </c>
      <c r="AU3937" s="231" t="s">
        <v>84</v>
      </c>
      <c r="AV3937" s="14" t="s">
        <v>84</v>
      </c>
      <c r="AW3937" s="14" t="s">
        <v>32</v>
      </c>
      <c r="AX3937" s="14" t="s">
        <v>76</v>
      </c>
      <c r="AY3937" s="231" t="s">
        <v>272</v>
      </c>
    </row>
    <row r="3938" spans="1:65" s="13" customFormat="1" ht="11.25">
      <c r="B3938" s="210"/>
      <c r="C3938" s="211"/>
      <c r="D3938" s="212" t="s">
        <v>283</v>
      </c>
      <c r="E3938" s="213" t="s">
        <v>1</v>
      </c>
      <c r="F3938" s="214" t="s">
        <v>285</v>
      </c>
      <c r="G3938" s="211"/>
      <c r="H3938" s="213" t="s">
        <v>1</v>
      </c>
      <c r="I3938" s="215"/>
      <c r="J3938" s="211"/>
      <c r="K3938" s="211"/>
      <c r="L3938" s="216"/>
      <c r="M3938" s="217"/>
      <c r="N3938" s="218"/>
      <c r="O3938" s="218"/>
      <c r="P3938" s="218"/>
      <c r="Q3938" s="218"/>
      <c r="R3938" s="218"/>
      <c r="S3938" s="218"/>
      <c r="T3938" s="219"/>
      <c r="AT3938" s="220" t="s">
        <v>283</v>
      </c>
      <c r="AU3938" s="220" t="s">
        <v>84</v>
      </c>
      <c r="AV3938" s="13" t="s">
        <v>16</v>
      </c>
      <c r="AW3938" s="13" t="s">
        <v>32</v>
      </c>
      <c r="AX3938" s="13" t="s">
        <v>76</v>
      </c>
      <c r="AY3938" s="220" t="s">
        <v>272</v>
      </c>
    </row>
    <row r="3939" spans="1:65" s="13" customFormat="1" ht="11.25">
      <c r="B3939" s="210"/>
      <c r="C3939" s="211"/>
      <c r="D3939" s="212" t="s">
        <v>283</v>
      </c>
      <c r="E3939" s="213" t="s">
        <v>1</v>
      </c>
      <c r="F3939" s="214" t="s">
        <v>2411</v>
      </c>
      <c r="G3939" s="211"/>
      <c r="H3939" s="213" t="s">
        <v>1</v>
      </c>
      <c r="I3939" s="215"/>
      <c r="J3939" s="211"/>
      <c r="K3939" s="211"/>
      <c r="L3939" s="216"/>
      <c r="M3939" s="217"/>
      <c r="N3939" s="218"/>
      <c r="O3939" s="218"/>
      <c r="P3939" s="218"/>
      <c r="Q3939" s="218"/>
      <c r="R3939" s="218"/>
      <c r="S3939" s="218"/>
      <c r="T3939" s="219"/>
      <c r="AT3939" s="220" t="s">
        <v>283</v>
      </c>
      <c r="AU3939" s="220" t="s">
        <v>84</v>
      </c>
      <c r="AV3939" s="13" t="s">
        <v>16</v>
      </c>
      <c r="AW3939" s="13" t="s">
        <v>32</v>
      </c>
      <c r="AX3939" s="13" t="s">
        <v>76</v>
      </c>
      <c r="AY3939" s="220" t="s">
        <v>272</v>
      </c>
    </row>
    <row r="3940" spans="1:65" s="13" customFormat="1" ht="11.25">
      <c r="B3940" s="210"/>
      <c r="C3940" s="211"/>
      <c r="D3940" s="212" t="s">
        <v>283</v>
      </c>
      <c r="E3940" s="213" t="s">
        <v>1</v>
      </c>
      <c r="F3940" s="214" t="s">
        <v>837</v>
      </c>
      <c r="G3940" s="211"/>
      <c r="H3940" s="213" t="s">
        <v>1</v>
      </c>
      <c r="I3940" s="215"/>
      <c r="J3940" s="211"/>
      <c r="K3940" s="211"/>
      <c r="L3940" s="216"/>
      <c r="M3940" s="217"/>
      <c r="N3940" s="218"/>
      <c r="O3940" s="218"/>
      <c r="P3940" s="218"/>
      <c r="Q3940" s="218"/>
      <c r="R3940" s="218"/>
      <c r="S3940" s="218"/>
      <c r="T3940" s="219"/>
      <c r="AT3940" s="220" t="s">
        <v>283</v>
      </c>
      <c r="AU3940" s="220" t="s">
        <v>84</v>
      </c>
      <c r="AV3940" s="13" t="s">
        <v>16</v>
      </c>
      <c r="AW3940" s="13" t="s">
        <v>32</v>
      </c>
      <c r="AX3940" s="13" t="s">
        <v>76</v>
      </c>
      <c r="AY3940" s="220" t="s">
        <v>272</v>
      </c>
    </row>
    <row r="3941" spans="1:65" s="14" customFormat="1" ht="11.25">
      <c r="B3941" s="221"/>
      <c r="C3941" s="222"/>
      <c r="D3941" s="212" t="s">
        <v>283</v>
      </c>
      <c r="E3941" s="223" t="s">
        <v>1</v>
      </c>
      <c r="F3941" s="224" t="s">
        <v>2412</v>
      </c>
      <c r="G3941" s="222"/>
      <c r="H3941" s="225">
        <v>19.805</v>
      </c>
      <c r="I3941" s="226"/>
      <c r="J3941" s="222"/>
      <c r="K3941" s="222"/>
      <c r="L3941" s="227"/>
      <c r="M3941" s="228"/>
      <c r="N3941" s="229"/>
      <c r="O3941" s="229"/>
      <c r="P3941" s="229"/>
      <c r="Q3941" s="229"/>
      <c r="R3941" s="229"/>
      <c r="S3941" s="229"/>
      <c r="T3941" s="230"/>
      <c r="AT3941" s="231" t="s">
        <v>283</v>
      </c>
      <c r="AU3941" s="231" t="s">
        <v>84</v>
      </c>
      <c r="AV3941" s="14" t="s">
        <v>84</v>
      </c>
      <c r="AW3941" s="14" t="s">
        <v>32</v>
      </c>
      <c r="AX3941" s="14" t="s">
        <v>76</v>
      </c>
      <c r="AY3941" s="231" t="s">
        <v>272</v>
      </c>
    </row>
    <row r="3942" spans="1:65" s="13" customFormat="1" ht="11.25">
      <c r="B3942" s="210"/>
      <c r="C3942" s="211"/>
      <c r="D3942" s="212" t="s">
        <v>283</v>
      </c>
      <c r="E3942" s="213" t="s">
        <v>1</v>
      </c>
      <c r="F3942" s="214" t="s">
        <v>285</v>
      </c>
      <c r="G3942" s="211"/>
      <c r="H3942" s="213" t="s">
        <v>1</v>
      </c>
      <c r="I3942" s="215"/>
      <c r="J3942" s="211"/>
      <c r="K3942" s="211"/>
      <c r="L3942" s="216"/>
      <c r="M3942" s="217"/>
      <c r="N3942" s="218"/>
      <c r="O3942" s="218"/>
      <c r="P3942" s="218"/>
      <c r="Q3942" s="218"/>
      <c r="R3942" s="218"/>
      <c r="S3942" s="218"/>
      <c r="T3942" s="219"/>
      <c r="AT3942" s="220" t="s">
        <v>283</v>
      </c>
      <c r="AU3942" s="220" t="s">
        <v>84</v>
      </c>
      <c r="AV3942" s="13" t="s">
        <v>16</v>
      </c>
      <c r="AW3942" s="13" t="s">
        <v>32</v>
      </c>
      <c r="AX3942" s="13" t="s">
        <v>76</v>
      </c>
      <c r="AY3942" s="220" t="s">
        <v>272</v>
      </c>
    </row>
    <row r="3943" spans="1:65" s="13" customFormat="1" ht="11.25">
      <c r="B3943" s="210"/>
      <c r="C3943" s="211"/>
      <c r="D3943" s="212" t="s">
        <v>283</v>
      </c>
      <c r="E3943" s="213" t="s">
        <v>1</v>
      </c>
      <c r="F3943" s="214" t="s">
        <v>2413</v>
      </c>
      <c r="G3943" s="211"/>
      <c r="H3943" s="213" t="s">
        <v>1</v>
      </c>
      <c r="I3943" s="215"/>
      <c r="J3943" s="211"/>
      <c r="K3943" s="211"/>
      <c r="L3943" s="216"/>
      <c r="M3943" s="217"/>
      <c r="N3943" s="218"/>
      <c r="O3943" s="218"/>
      <c r="P3943" s="218"/>
      <c r="Q3943" s="218"/>
      <c r="R3943" s="218"/>
      <c r="S3943" s="218"/>
      <c r="T3943" s="219"/>
      <c r="AT3943" s="220" t="s">
        <v>283</v>
      </c>
      <c r="AU3943" s="220" t="s">
        <v>84</v>
      </c>
      <c r="AV3943" s="13" t="s">
        <v>16</v>
      </c>
      <c r="AW3943" s="13" t="s">
        <v>32</v>
      </c>
      <c r="AX3943" s="13" t="s">
        <v>76</v>
      </c>
      <c r="AY3943" s="220" t="s">
        <v>272</v>
      </c>
    </row>
    <row r="3944" spans="1:65" s="13" customFormat="1" ht="11.25">
      <c r="B3944" s="210"/>
      <c r="C3944" s="211"/>
      <c r="D3944" s="212" t="s">
        <v>283</v>
      </c>
      <c r="E3944" s="213" t="s">
        <v>1</v>
      </c>
      <c r="F3944" s="214" t="s">
        <v>837</v>
      </c>
      <c r="G3944" s="211"/>
      <c r="H3944" s="213" t="s">
        <v>1</v>
      </c>
      <c r="I3944" s="215"/>
      <c r="J3944" s="211"/>
      <c r="K3944" s="211"/>
      <c r="L3944" s="216"/>
      <c r="M3944" s="217"/>
      <c r="N3944" s="218"/>
      <c r="O3944" s="218"/>
      <c r="P3944" s="218"/>
      <c r="Q3944" s="218"/>
      <c r="R3944" s="218"/>
      <c r="S3944" s="218"/>
      <c r="T3944" s="219"/>
      <c r="AT3944" s="220" t="s">
        <v>283</v>
      </c>
      <c r="AU3944" s="220" t="s">
        <v>84</v>
      </c>
      <c r="AV3944" s="13" t="s">
        <v>16</v>
      </c>
      <c r="AW3944" s="13" t="s">
        <v>32</v>
      </c>
      <c r="AX3944" s="13" t="s">
        <v>76</v>
      </c>
      <c r="AY3944" s="220" t="s">
        <v>272</v>
      </c>
    </row>
    <row r="3945" spans="1:65" s="14" customFormat="1" ht="11.25">
      <c r="B3945" s="221"/>
      <c r="C3945" s="222"/>
      <c r="D3945" s="212" t="s">
        <v>283</v>
      </c>
      <c r="E3945" s="223" t="s">
        <v>1</v>
      </c>
      <c r="F3945" s="224" t="s">
        <v>2414</v>
      </c>
      <c r="G3945" s="222"/>
      <c r="H3945" s="225">
        <v>4.5129999999999999</v>
      </c>
      <c r="I3945" s="226"/>
      <c r="J3945" s="222"/>
      <c r="K3945" s="222"/>
      <c r="L3945" s="227"/>
      <c r="M3945" s="228"/>
      <c r="N3945" s="229"/>
      <c r="O3945" s="229"/>
      <c r="P3945" s="229"/>
      <c r="Q3945" s="229"/>
      <c r="R3945" s="229"/>
      <c r="S3945" s="229"/>
      <c r="T3945" s="230"/>
      <c r="AT3945" s="231" t="s">
        <v>283</v>
      </c>
      <c r="AU3945" s="231" t="s">
        <v>84</v>
      </c>
      <c r="AV3945" s="14" t="s">
        <v>84</v>
      </c>
      <c r="AW3945" s="14" t="s">
        <v>32</v>
      </c>
      <c r="AX3945" s="14" t="s">
        <v>76</v>
      </c>
      <c r="AY3945" s="231" t="s">
        <v>272</v>
      </c>
    </row>
    <row r="3946" spans="1:65" s="13" customFormat="1" ht="11.25">
      <c r="B3946" s="210"/>
      <c r="C3946" s="211"/>
      <c r="D3946" s="212" t="s">
        <v>283</v>
      </c>
      <c r="E3946" s="213" t="s">
        <v>1</v>
      </c>
      <c r="F3946" s="214" t="s">
        <v>285</v>
      </c>
      <c r="G3946" s="211"/>
      <c r="H3946" s="213" t="s">
        <v>1</v>
      </c>
      <c r="I3946" s="215"/>
      <c r="J3946" s="211"/>
      <c r="K3946" s="211"/>
      <c r="L3946" s="216"/>
      <c r="M3946" s="217"/>
      <c r="N3946" s="218"/>
      <c r="O3946" s="218"/>
      <c r="P3946" s="218"/>
      <c r="Q3946" s="218"/>
      <c r="R3946" s="218"/>
      <c r="S3946" s="218"/>
      <c r="T3946" s="219"/>
      <c r="AT3946" s="220" t="s">
        <v>283</v>
      </c>
      <c r="AU3946" s="220" t="s">
        <v>84</v>
      </c>
      <c r="AV3946" s="13" t="s">
        <v>16</v>
      </c>
      <c r="AW3946" s="13" t="s">
        <v>32</v>
      </c>
      <c r="AX3946" s="13" t="s">
        <v>76</v>
      </c>
      <c r="AY3946" s="220" t="s">
        <v>272</v>
      </c>
    </row>
    <row r="3947" spans="1:65" s="13" customFormat="1" ht="11.25">
      <c r="B3947" s="210"/>
      <c r="C3947" s="211"/>
      <c r="D3947" s="212" t="s">
        <v>283</v>
      </c>
      <c r="E3947" s="213" t="s">
        <v>1</v>
      </c>
      <c r="F3947" s="214" t="s">
        <v>2305</v>
      </c>
      <c r="G3947" s="211"/>
      <c r="H3947" s="213" t="s">
        <v>1</v>
      </c>
      <c r="I3947" s="215"/>
      <c r="J3947" s="211"/>
      <c r="K3947" s="211"/>
      <c r="L3947" s="216"/>
      <c r="M3947" s="217"/>
      <c r="N3947" s="218"/>
      <c r="O3947" s="218"/>
      <c r="P3947" s="218"/>
      <c r="Q3947" s="218"/>
      <c r="R3947" s="218"/>
      <c r="S3947" s="218"/>
      <c r="T3947" s="219"/>
      <c r="AT3947" s="220" t="s">
        <v>283</v>
      </c>
      <c r="AU3947" s="220" t="s">
        <v>84</v>
      </c>
      <c r="AV3947" s="13" t="s">
        <v>16</v>
      </c>
      <c r="AW3947" s="13" t="s">
        <v>32</v>
      </c>
      <c r="AX3947" s="13" t="s">
        <v>76</v>
      </c>
      <c r="AY3947" s="220" t="s">
        <v>272</v>
      </c>
    </row>
    <row r="3948" spans="1:65" s="13" customFormat="1" ht="11.25">
      <c r="B3948" s="210"/>
      <c r="C3948" s="211"/>
      <c r="D3948" s="212" t="s">
        <v>283</v>
      </c>
      <c r="E3948" s="213" t="s">
        <v>1</v>
      </c>
      <c r="F3948" s="214" t="s">
        <v>833</v>
      </c>
      <c r="G3948" s="211"/>
      <c r="H3948" s="213" t="s">
        <v>1</v>
      </c>
      <c r="I3948" s="215"/>
      <c r="J3948" s="211"/>
      <c r="K3948" s="211"/>
      <c r="L3948" s="216"/>
      <c r="M3948" s="217"/>
      <c r="N3948" s="218"/>
      <c r="O3948" s="218"/>
      <c r="P3948" s="218"/>
      <c r="Q3948" s="218"/>
      <c r="R3948" s="218"/>
      <c r="S3948" s="218"/>
      <c r="T3948" s="219"/>
      <c r="AT3948" s="220" t="s">
        <v>283</v>
      </c>
      <c r="AU3948" s="220" t="s">
        <v>84</v>
      </c>
      <c r="AV3948" s="13" t="s">
        <v>16</v>
      </c>
      <c r="AW3948" s="13" t="s">
        <v>32</v>
      </c>
      <c r="AX3948" s="13" t="s">
        <v>76</v>
      </c>
      <c r="AY3948" s="220" t="s">
        <v>272</v>
      </c>
    </row>
    <row r="3949" spans="1:65" s="14" customFormat="1" ht="11.25">
      <c r="B3949" s="221"/>
      <c r="C3949" s="222"/>
      <c r="D3949" s="212" t="s">
        <v>283</v>
      </c>
      <c r="E3949" s="223" t="s">
        <v>1</v>
      </c>
      <c r="F3949" s="224" t="s">
        <v>2306</v>
      </c>
      <c r="G3949" s="222"/>
      <c r="H3949" s="225">
        <v>14.48</v>
      </c>
      <c r="I3949" s="226"/>
      <c r="J3949" s="222"/>
      <c r="K3949" s="222"/>
      <c r="L3949" s="227"/>
      <c r="M3949" s="228"/>
      <c r="N3949" s="229"/>
      <c r="O3949" s="229"/>
      <c r="P3949" s="229"/>
      <c r="Q3949" s="229"/>
      <c r="R3949" s="229"/>
      <c r="S3949" s="229"/>
      <c r="T3949" s="230"/>
      <c r="AT3949" s="231" t="s">
        <v>283</v>
      </c>
      <c r="AU3949" s="231" t="s">
        <v>84</v>
      </c>
      <c r="AV3949" s="14" t="s">
        <v>84</v>
      </c>
      <c r="AW3949" s="14" t="s">
        <v>32</v>
      </c>
      <c r="AX3949" s="14" t="s">
        <v>76</v>
      </c>
      <c r="AY3949" s="231" t="s">
        <v>272</v>
      </c>
    </row>
    <row r="3950" spans="1:65" s="2" customFormat="1" ht="24.2" customHeight="1">
      <c r="A3950" s="34"/>
      <c r="B3950" s="35"/>
      <c r="C3950" s="232" t="s">
        <v>3442</v>
      </c>
      <c r="D3950" s="232" t="s">
        <v>394</v>
      </c>
      <c r="E3950" s="233" t="s">
        <v>3443</v>
      </c>
      <c r="F3950" s="234" t="s">
        <v>3444</v>
      </c>
      <c r="G3950" s="235" t="s">
        <v>156</v>
      </c>
      <c r="H3950" s="236">
        <v>122.113</v>
      </c>
      <c r="I3950" s="237"/>
      <c r="J3950" s="238">
        <f>ROUND(I3950*H3950,2)</f>
        <v>0</v>
      </c>
      <c r="K3950" s="234" t="s">
        <v>1</v>
      </c>
      <c r="L3950" s="239"/>
      <c r="M3950" s="240" t="s">
        <v>1</v>
      </c>
      <c r="N3950" s="241" t="s">
        <v>41</v>
      </c>
      <c r="O3950" s="71"/>
      <c r="P3950" s="201">
        <f>O3950*H3950</f>
        <v>0</v>
      </c>
      <c r="Q3950" s="201">
        <v>0</v>
      </c>
      <c r="R3950" s="201">
        <f>Q3950*H3950</f>
        <v>0</v>
      </c>
      <c r="S3950" s="201">
        <v>0</v>
      </c>
      <c r="T3950" s="202">
        <f>S3950*H3950</f>
        <v>0</v>
      </c>
      <c r="U3950" s="34"/>
      <c r="V3950" s="34"/>
      <c r="W3950" s="34"/>
      <c r="X3950" s="34"/>
      <c r="Y3950" s="34"/>
      <c r="Z3950" s="34"/>
      <c r="AA3950" s="34"/>
      <c r="AB3950" s="34"/>
      <c r="AC3950" s="34"/>
      <c r="AD3950" s="34"/>
      <c r="AE3950" s="34"/>
      <c r="AR3950" s="203" t="s">
        <v>483</v>
      </c>
      <c r="AT3950" s="203" t="s">
        <v>394</v>
      </c>
      <c r="AU3950" s="203" t="s">
        <v>84</v>
      </c>
      <c r="AY3950" s="17" t="s">
        <v>272</v>
      </c>
      <c r="BE3950" s="204">
        <f>IF(N3950="základní",J3950,0)</f>
        <v>0</v>
      </c>
      <c r="BF3950" s="204">
        <f>IF(N3950="snížená",J3950,0)</f>
        <v>0</v>
      </c>
      <c r="BG3950" s="204">
        <f>IF(N3950="zákl. přenesená",J3950,0)</f>
        <v>0</v>
      </c>
      <c r="BH3950" s="204">
        <f>IF(N3950="sníž. přenesená",J3950,0)</f>
        <v>0</v>
      </c>
      <c r="BI3950" s="204">
        <f>IF(N3950="nulová",J3950,0)</f>
        <v>0</v>
      </c>
      <c r="BJ3950" s="17" t="s">
        <v>16</v>
      </c>
      <c r="BK3950" s="204">
        <f>ROUND(I3950*H3950,2)</f>
        <v>0</v>
      </c>
      <c r="BL3950" s="17" t="s">
        <v>358</v>
      </c>
      <c r="BM3950" s="203" t="s">
        <v>3445</v>
      </c>
    </row>
    <row r="3951" spans="1:65" s="13" customFormat="1" ht="22.5">
      <c r="B3951" s="210"/>
      <c r="C3951" s="211"/>
      <c r="D3951" s="212" t="s">
        <v>283</v>
      </c>
      <c r="E3951" s="213" t="s">
        <v>1</v>
      </c>
      <c r="F3951" s="214" t="s">
        <v>3446</v>
      </c>
      <c r="G3951" s="211"/>
      <c r="H3951" s="213" t="s">
        <v>1</v>
      </c>
      <c r="I3951" s="215"/>
      <c r="J3951" s="211"/>
      <c r="K3951" s="211"/>
      <c r="L3951" s="216"/>
      <c r="M3951" s="217"/>
      <c r="N3951" s="218"/>
      <c r="O3951" s="218"/>
      <c r="P3951" s="218"/>
      <c r="Q3951" s="218"/>
      <c r="R3951" s="218"/>
      <c r="S3951" s="218"/>
      <c r="T3951" s="219"/>
      <c r="AT3951" s="220" t="s">
        <v>283</v>
      </c>
      <c r="AU3951" s="220" t="s">
        <v>84</v>
      </c>
      <c r="AV3951" s="13" t="s">
        <v>16</v>
      </c>
      <c r="AW3951" s="13" t="s">
        <v>32</v>
      </c>
      <c r="AX3951" s="13" t="s">
        <v>76</v>
      </c>
      <c r="AY3951" s="220" t="s">
        <v>272</v>
      </c>
    </row>
    <row r="3952" spans="1:65" s="13" customFormat="1" ht="11.25">
      <c r="B3952" s="210"/>
      <c r="C3952" s="211"/>
      <c r="D3952" s="212" t="s">
        <v>283</v>
      </c>
      <c r="E3952" s="213" t="s">
        <v>1</v>
      </c>
      <c r="F3952" s="214" t="s">
        <v>285</v>
      </c>
      <c r="G3952" s="211"/>
      <c r="H3952" s="213" t="s">
        <v>1</v>
      </c>
      <c r="I3952" s="215"/>
      <c r="J3952" s="211"/>
      <c r="K3952" s="211"/>
      <c r="L3952" s="216"/>
      <c r="M3952" s="217"/>
      <c r="N3952" s="218"/>
      <c r="O3952" s="218"/>
      <c r="P3952" s="218"/>
      <c r="Q3952" s="218"/>
      <c r="R3952" s="218"/>
      <c r="S3952" s="218"/>
      <c r="T3952" s="219"/>
      <c r="AT3952" s="220" t="s">
        <v>283</v>
      </c>
      <c r="AU3952" s="220" t="s">
        <v>84</v>
      </c>
      <c r="AV3952" s="13" t="s">
        <v>16</v>
      </c>
      <c r="AW3952" s="13" t="s">
        <v>32</v>
      </c>
      <c r="AX3952" s="13" t="s">
        <v>76</v>
      </c>
      <c r="AY3952" s="220" t="s">
        <v>272</v>
      </c>
    </row>
    <row r="3953" spans="1:65" s="13" customFormat="1" ht="11.25">
      <c r="B3953" s="210"/>
      <c r="C3953" s="211"/>
      <c r="D3953" s="212" t="s">
        <v>283</v>
      </c>
      <c r="E3953" s="213" t="s">
        <v>1</v>
      </c>
      <c r="F3953" s="214" t="s">
        <v>2237</v>
      </c>
      <c r="G3953" s="211"/>
      <c r="H3953" s="213" t="s">
        <v>1</v>
      </c>
      <c r="I3953" s="215"/>
      <c r="J3953" s="211"/>
      <c r="K3953" s="211"/>
      <c r="L3953" s="216"/>
      <c r="M3953" s="217"/>
      <c r="N3953" s="218"/>
      <c r="O3953" s="218"/>
      <c r="P3953" s="218"/>
      <c r="Q3953" s="218"/>
      <c r="R3953" s="218"/>
      <c r="S3953" s="218"/>
      <c r="T3953" s="219"/>
      <c r="AT3953" s="220" t="s">
        <v>283</v>
      </c>
      <c r="AU3953" s="220" t="s">
        <v>84</v>
      </c>
      <c r="AV3953" s="13" t="s">
        <v>16</v>
      </c>
      <c r="AW3953" s="13" t="s">
        <v>32</v>
      </c>
      <c r="AX3953" s="13" t="s">
        <v>76</v>
      </c>
      <c r="AY3953" s="220" t="s">
        <v>272</v>
      </c>
    </row>
    <row r="3954" spans="1:65" s="13" customFormat="1" ht="11.25">
      <c r="B3954" s="210"/>
      <c r="C3954" s="211"/>
      <c r="D3954" s="212" t="s">
        <v>283</v>
      </c>
      <c r="E3954" s="213" t="s">
        <v>1</v>
      </c>
      <c r="F3954" s="214" t="s">
        <v>854</v>
      </c>
      <c r="G3954" s="211"/>
      <c r="H3954" s="213" t="s">
        <v>1</v>
      </c>
      <c r="I3954" s="215"/>
      <c r="J3954" s="211"/>
      <c r="K3954" s="211"/>
      <c r="L3954" s="216"/>
      <c r="M3954" s="217"/>
      <c r="N3954" s="218"/>
      <c r="O3954" s="218"/>
      <c r="P3954" s="218"/>
      <c r="Q3954" s="218"/>
      <c r="R3954" s="218"/>
      <c r="S3954" s="218"/>
      <c r="T3954" s="219"/>
      <c r="AT3954" s="220" t="s">
        <v>283</v>
      </c>
      <c r="AU3954" s="220" t="s">
        <v>84</v>
      </c>
      <c r="AV3954" s="13" t="s">
        <v>16</v>
      </c>
      <c r="AW3954" s="13" t="s">
        <v>32</v>
      </c>
      <c r="AX3954" s="13" t="s">
        <v>76</v>
      </c>
      <c r="AY3954" s="220" t="s">
        <v>272</v>
      </c>
    </row>
    <row r="3955" spans="1:65" s="14" customFormat="1" ht="11.25">
      <c r="B3955" s="221"/>
      <c r="C3955" s="222"/>
      <c r="D3955" s="212" t="s">
        <v>283</v>
      </c>
      <c r="E3955" s="223" t="s">
        <v>1</v>
      </c>
      <c r="F3955" s="224" t="s">
        <v>2454</v>
      </c>
      <c r="G3955" s="222"/>
      <c r="H3955" s="225">
        <v>122.113</v>
      </c>
      <c r="I3955" s="226"/>
      <c r="J3955" s="222"/>
      <c r="K3955" s="222"/>
      <c r="L3955" s="227"/>
      <c r="M3955" s="228"/>
      <c r="N3955" s="229"/>
      <c r="O3955" s="229"/>
      <c r="P3955" s="229"/>
      <c r="Q3955" s="229"/>
      <c r="R3955" s="229"/>
      <c r="S3955" s="229"/>
      <c r="T3955" s="230"/>
      <c r="AT3955" s="231" t="s">
        <v>283</v>
      </c>
      <c r="AU3955" s="231" t="s">
        <v>84</v>
      </c>
      <c r="AV3955" s="14" t="s">
        <v>84</v>
      </c>
      <c r="AW3955" s="14" t="s">
        <v>32</v>
      </c>
      <c r="AX3955" s="14" t="s">
        <v>76</v>
      </c>
      <c r="AY3955" s="231" t="s">
        <v>272</v>
      </c>
    </row>
    <row r="3956" spans="1:65" s="2" customFormat="1" ht="24.2" customHeight="1">
      <c r="A3956" s="34"/>
      <c r="B3956" s="35"/>
      <c r="C3956" s="232" t="s">
        <v>3447</v>
      </c>
      <c r="D3956" s="232" t="s">
        <v>394</v>
      </c>
      <c r="E3956" s="233" t="s">
        <v>3448</v>
      </c>
      <c r="F3956" s="234" t="s">
        <v>3449</v>
      </c>
      <c r="G3956" s="235" t="s">
        <v>156</v>
      </c>
      <c r="H3956" s="236">
        <v>52.680999999999997</v>
      </c>
      <c r="I3956" s="237"/>
      <c r="J3956" s="238">
        <f>ROUND(I3956*H3956,2)</f>
        <v>0</v>
      </c>
      <c r="K3956" s="234" t="s">
        <v>278</v>
      </c>
      <c r="L3956" s="239"/>
      <c r="M3956" s="240" t="s">
        <v>1</v>
      </c>
      <c r="N3956" s="241" t="s">
        <v>41</v>
      </c>
      <c r="O3956" s="71"/>
      <c r="P3956" s="201">
        <f>O3956*H3956</f>
        <v>0</v>
      </c>
      <c r="Q3956" s="201">
        <v>2.8999999999999998E-3</v>
      </c>
      <c r="R3956" s="201">
        <f>Q3956*H3956</f>
        <v>0.15277489999999999</v>
      </c>
      <c r="S3956" s="201">
        <v>0</v>
      </c>
      <c r="T3956" s="202">
        <f>S3956*H3956</f>
        <v>0</v>
      </c>
      <c r="U3956" s="34"/>
      <c r="V3956" s="34"/>
      <c r="W3956" s="34"/>
      <c r="X3956" s="34"/>
      <c r="Y3956" s="34"/>
      <c r="Z3956" s="34"/>
      <c r="AA3956" s="34"/>
      <c r="AB3956" s="34"/>
      <c r="AC3956" s="34"/>
      <c r="AD3956" s="34"/>
      <c r="AE3956" s="34"/>
      <c r="AR3956" s="203" t="s">
        <v>483</v>
      </c>
      <c r="AT3956" s="203" t="s">
        <v>394</v>
      </c>
      <c r="AU3956" s="203" t="s">
        <v>84</v>
      </c>
      <c r="AY3956" s="17" t="s">
        <v>272</v>
      </c>
      <c r="BE3956" s="204">
        <f>IF(N3956="základní",J3956,0)</f>
        <v>0</v>
      </c>
      <c r="BF3956" s="204">
        <f>IF(N3956="snížená",J3956,0)</f>
        <v>0</v>
      </c>
      <c r="BG3956" s="204">
        <f>IF(N3956="zákl. přenesená",J3956,0)</f>
        <v>0</v>
      </c>
      <c r="BH3956" s="204">
        <f>IF(N3956="sníž. přenesená",J3956,0)</f>
        <v>0</v>
      </c>
      <c r="BI3956" s="204">
        <f>IF(N3956="nulová",J3956,0)</f>
        <v>0</v>
      </c>
      <c r="BJ3956" s="17" t="s">
        <v>16</v>
      </c>
      <c r="BK3956" s="204">
        <f>ROUND(I3956*H3956,2)</f>
        <v>0</v>
      </c>
      <c r="BL3956" s="17" t="s">
        <v>358</v>
      </c>
      <c r="BM3956" s="203" t="s">
        <v>3450</v>
      </c>
    </row>
    <row r="3957" spans="1:65" s="13" customFormat="1" ht="22.5">
      <c r="B3957" s="210"/>
      <c r="C3957" s="211"/>
      <c r="D3957" s="212" t="s">
        <v>283</v>
      </c>
      <c r="E3957" s="213" t="s">
        <v>1</v>
      </c>
      <c r="F3957" s="214" t="s">
        <v>2311</v>
      </c>
      <c r="G3957" s="211"/>
      <c r="H3957" s="213" t="s">
        <v>1</v>
      </c>
      <c r="I3957" s="215"/>
      <c r="J3957" s="211"/>
      <c r="K3957" s="211"/>
      <c r="L3957" s="216"/>
      <c r="M3957" s="217"/>
      <c r="N3957" s="218"/>
      <c r="O3957" s="218"/>
      <c r="P3957" s="218"/>
      <c r="Q3957" s="218"/>
      <c r="R3957" s="218"/>
      <c r="S3957" s="218"/>
      <c r="T3957" s="219"/>
      <c r="AT3957" s="220" t="s">
        <v>283</v>
      </c>
      <c r="AU3957" s="220" t="s">
        <v>84</v>
      </c>
      <c r="AV3957" s="13" t="s">
        <v>16</v>
      </c>
      <c r="AW3957" s="13" t="s">
        <v>32</v>
      </c>
      <c r="AX3957" s="13" t="s">
        <v>76</v>
      </c>
      <c r="AY3957" s="220" t="s">
        <v>272</v>
      </c>
    </row>
    <row r="3958" spans="1:65" s="13" customFormat="1" ht="11.25">
      <c r="B3958" s="210"/>
      <c r="C3958" s="211"/>
      <c r="D3958" s="212" t="s">
        <v>283</v>
      </c>
      <c r="E3958" s="213" t="s">
        <v>1</v>
      </c>
      <c r="F3958" s="214" t="s">
        <v>285</v>
      </c>
      <c r="G3958" s="211"/>
      <c r="H3958" s="213" t="s">
        <v>1</v>
      </c>
      <c r="I3958" s="215"/>
      <c r="J3958" s="211"/>
      <c r="K3958" s="211"/>
      <c r="L3958" s="216"/>
      <c r="M3958" s="217"/>
      <c r="N3958" s="218"/>
      <c r="O3958" s="218"/>
      <c r="P3958" s="218"/>
      <c r="Q3958" s="218"/>
      <c r="R3958" s="218"/>
      <c r="S3958" s="218"/>
      <c r="T3958" s="219"/>
      <c r="AT3958" s="220" t="s">
        <v>283</v>
      </c>
      <c r="AU3958" s="220" t="s">
        <v>84</v>
      </c>
      <c r="AV3958" s="13" t="s">
        <v>16</v>
      </c>
      <c r="AW3958" s="13" t="s">
        <v>32</v>
      </c>
      <c r="AX3958" s="13" t="s">
        <v>76</v>
      </c>
      <c r="AY3958" s="220" t="s">
        <v>272</v>
      </c>
    </row>
    <row r="3959" spans="1:65" s="13" customFormat="1" ht="11.25">
      <c r="B3959" s="210"/>
      <c r="C3959" s="211"/>
      <c r="D3959" s="212" t="s">
        <v>283</v>
      </c>
      <c r="E3959" s="213" t="s">
        <v>1</v>
      </c>
      <c r="F3959" s="214" t="s">
        <v>2351</v>
      </c>
      <c r="G3959" s="211"/>
      <c r="H3959" s="213" t="s">
        <v>1</v>
      </c>
      <c r="I3959" s="215"/>
      <c r="J3959" s="211"/>
      <c r="K3959" s="211"/>
      <c r="L3959" s="216"/>
      <c r="M3959" s="217"/>
      <c r="N3959" s="218"/>
      <c r="O3959" s="218"/>
      <c r="P3959" s="218"/>
      <c r="Q3959" s="218"/>
      <c r="R3959" s="218"/>
      <c r="S3959" s="218"/>
      <c r="T3959" s="219"/>
      <c r="AT3959" s="220" t="s">
        <v>283</v>
      </c>
      <c r="AU3959" s="220" t="s">
        <v>84</v>
      </c>
      <c r="AV3959" s="13" t="s">
        <v>16</v>
      </c>
      <c r="AW3959" s="13" t="s">
        <v>32</v>
      </c>
      <c r="AX3959" s="13" t="s">
        <v>76</v>
      </c>
      <c r="AY3959" s="220" t="s">
        <v>272</v>
      </c>
    </row>
    <row r="3960" spans="1:65" s="13" customFormat="1" ht="11.25">
      <c r="B3960" s="210"/>
      <c r="C3960" s="211"/>
      <c r="D3960" s="212" t="s">
        <v>283</v>
      </c>
      <c r="E3960" s="213" t="s">
        <v>1</v>
      </c>
      <c r="F3960" s="214" t="s">
        <v>831</v>
      </c>
      <c r="G3960" s="211"/>
      <c r="H3960" s="213" t="s">
        <v>1</v>
      </c>
      <c r="I3960" s="215"/>
      <c r="J3960" s="211"/>
      <c r="K3960" s="211"/>
      <c r="L3960" s="216"/>
      <c r="M3960" s="217"/>
      <c r="N3960" s="218"/>
      <c r="O3960" s="218"/>
      <c r="P3960" s="218"/>
      <c r="Q3960" s="218"/>
      <c r="R3960" s="218"/>
      <c r="S3960" s="218"/>
      <c r="T3960" s="219"/>
      <c r="AT3960" s="220" t="s">
        <v>283</v>
      </c>
      <c r="AU3960" s="220" t="s">
        <v>84</v>
      </c>
      <c r="AV3960" s="13" t="s">
        <v>16</v>
      </c>
      <c r="AW3960" s="13" t="s">
        <v>32</v>
      </c>
      <c r="AX3960" s="13" t="s">
        <v>76</v>
      </c>
      <c r="AY3960" s="220" t="s">
        <v>272</v>
      </c>
    </row>
    <row r="3961" spans="1:65" s="14" customFormat="1" ht="11.25">
      <c r="B3961" s="221"/>
      <c r="C3961" s="222"/>
      <c r="D3961" s="212" t="s">
        <v>283</v>
      </c>
      <c r="E3961" s="223" t="s">
        <v>1</v>
      </c>
      <c r="F3961" s="224" t="s">
        <v>2352</v>
      </c>
      <c r="G3961" s="222"/>
      <c r="H3961" s="225">
        <v>2.72</v>
      </c>
      <c r="I3961" s="226"/>
      <c r="J3961" s="222"/>
      <c r="K3961" s="222"/>
      <c r="L3961" s="227"/>
      <c r="M3961" s="228"/>
      <c r="N3961" s="229"/>
      <c r="O3961" s="229"/>
      <c r="P3961" s="229"/>
      <c r="Q3961" s="229"/>
      <c r="R3961" s="229"/>
      <c r="S3961" s="229"/>
      <c r="T3961" s="230"/>
      <c r="AT3961" s="231" t="s">
        <v>283</v>
      </c>
      <c r="AU3961" s="231" t="s">
        <v>84</v>
      </c>
      <c r="AV3961" s="14" t="s">
        <v>84</v>
      </c>
      <c r="AW3961" s="14" t="s">
        <v>32</v>
      </c>
      <c r="AX3961" s="14" t="s">
        <v>76</v>
      </c>
      <c r="AY3961" s="231" t="s">
        <v>272</v>
      </c>
    </row>
    <row r="3962" spans="1:65" s="14" customFormat="1" ht="11.25">
      <c r="B3962" s="221"/>
      <c r="C3962" s="222"/>
      <c r="D3962" s="212" t="s">
        <v>283</v>
      </c>
      <c r="E3962" s="223" t="s">
        <v>1</v>
      </c>
      <c r="F3962" s="224" t="s">
        <v>2353</v>
      </c>
      <c r="G3962" s="222"/>
      <c r="H3962" s="225">
        <v>4.82</v>
      </c>
      <c r="I3962" s="226"/>
      <c r="J3962" s="222"/>
      <c r="K3962" s="222"/>
      <c r="L3962" s="227"/>
      <c r="M3962" s="228"/>
      <c r="N3962" s="229"/>
      <c r="O3962" s="229"/>
      <c r="P3962" s="229"/>
      <c r="Q3962" s="229"/>
      <c r="R3962" s="229"/>
      <c r="S3962" s="229"/>
      <c r="T3962" s="230"/>
      <c r="AT3962" s="231" t="s">
        <v>283</v>
      </c>
      <c r="AU3962" s="231" t="s">
        <v>84</v>
      </c>
      <c r="AV3962" s="14" t="s">
        <v>84</v>
      </c>
      <c r="AW3962" s="14" t="s">
        <v>32</v>
      </c>
      <c r="AX3962" s="14" t="s">
        <v>76</v>
      </c>
      <c r="AY3962" s="231" t="s">
        <v>272</v>
      </c>
    </row>
    <row r="3963" spans="1:65" s="13" customFormat="1" ht="11.25">
      <c r="B3963" s="210"/>
      <c r="C3963" s="211"/>
      <c r="D3963" s="212" t="s">
        <v>283</v>
      </c>
      <c r="E3963" s="213" t="s">
        <v>1</v>
      </c>
      <c r="F3963" s="214" t="s">
        <v>285</v>
      </c>
      <c r="G3963" s="211"/>
      <c r="H3963" s="213" t="s">
        <v>1</v>
      </c>
      <c r="I3963" s="215"/>
      <c r="J3963" s="211"/>
      <c r="K3963" s="211"/>
      <c r="L3963" s="216"/>
      <c r="M3963" s="217"/>
      <c r="N3963" s="218"/>
      <c r="O3963" s="218"/>
      <c r="P3963" s="218"/>
      <c r="Q3963" s="218"/>
      <c r="R3963" s="218"/>
      <c r="S3963" s="218"/>
      <c r="T3963" s="219"/>
      <c r="AT3963" s="220" t="s">
        <v>283</v>
      </c>
      <c r="AU3963" s="220" t="s">
        <v>84</v>
      </c>
      <c r="AV3963" s="13" t="s">
        <v>16</v>
      </c>
      <c r="AW3963" s="13" t="s">
        <v>32</v>
      </c>
      <c r="AX3963" s="13" t="s">
        <v>76</v>
      </c>
      <c r="AY3963" s="220" t="s">
        <v>272</v>
      </c>
    </row>
    <row r="3964" spans="1:65" s="13" customFormat="1" ht="11.25">
      <c r="B3964" s="210"/>
      <c r="C3964" s="211"/>
      <c r="D3964" s="212" t="s">
        <v>283</v>
      </c>
      <c r="E3964" s="213" t="s">
        <v>1</v>
      </c>
      <c r="F3964" s="214" t="s">
        <v>2354</v>
      </c>
      <c r="G3964" s="211"/>
      <c r="H3964" s="213" t="s">
        <v>1</v>
      </c>
      <c r="I3964" s="215"/>
      <c r="J3964" s="211"/>
      <c r="K3964" s="211"/>
      <c r="L3964" s="216"/>
      <c r="M3964" s="217"/>
      <c r="N3964" s="218"/>
      <c r="O3964" s="218"/>
      <c r="P3964" s="218"/>
      <c r="Q3964" s="218"/>
      <c r="R3964" s="218"/>
      <c r="S3964" s="218"/>
      <c r="T3964" s="219"/>
      <c r="AT3964" s="220" t="s">
        <v>283</v>
      </c>
      <c r="AU3964" s="220" t="s">
        <v>84</v>
      </c>
      <c r="AV3964" s="13" t="s">
        <v>16</v>
      </c>
      <c r="AW3964" s="13" t="s">
        <v>32</v>
      </c>
      <c r="AX3964" s="13" t="s">
        <v>76</v>
      </c>
      <c r="AY3964" s="220" t="s">
        <v>272</v>
      </c>
    </row>
    <row r="3965" spans="1:65" s="13" customFormat="1" ht="11.25">
      <c r="B3965" s="210"/>
      <c r="C3965" s="211"/>
      <c r="D3965" s="212" t="s">
        <v>283</v>
      </c>
      <c r="E3965" s="213" t="s">
        <v>1</v>
      </c>
      <c r="F3965" s="214" t="s">
        <v>831</v>
      </c>
      <c r="G3965" s="211"/>
      <c r="H3965" s="213" t="s">
        <v>1</v>
      </c>
      <c r="I3965" s="215"/>
      <c r="J3965" s="211"/>
      <c r="K3965" s="211"/>
      <c r="L3965" s="216"/>
      <c r="M3965" s="217"/>
      <c r="N3965" s="218"/>
      <c r="O3965" s="218"/>
      <c r="P3965" s="218"/>
      <c r="Q3965" s="218"/>
      <c r="R3965" s="218"/>
      <c r="S3965" s="218"/>
      <c r="T3965" s="219"/>
      <c r="AT3965" s="220" t="s">
        <v>283</v>
      </c>
      <c r="AU3965" s="220" t="s">
        <v>84</v>
      </c>
      <c r="AV3965" s="13" t="s">
        <v>16</v>
      </c>
      <c r="AW3965" s="13" t="s">
        <v>32</v>
      </c>
      <c r="AX3965" s="13" t="s">
        <v>76</v>
      </c>
      <c r="AY3965" s="220" t="s">
        <v>272</v>
      </c>
    </row>
    <row r="3966" spans="1:65" s="14" customFormat="1" ht="11.25">
      <c r="B3966" s="221"/>
      <c r="C3966" s="222"/>
      <c r="D3966" s="212" t="s">
        <v>283</v>
      </c>
      <c r="E3966" s="223" t="s">
        <v>1</v>
      </c>
      <c r="F3966" s="224" t="s">
        <v>2355</v>
      </c>
      <c r="G3966" s="222"/>
      <c r="H3966" s="225">
        <v>5</v>
      </c>
      <c r="I3966" s="226"/>
      <c r="J3966" s="222"/>
      <c r="K3966" s="222"/>
      <c r="L3966" s="227"/>
      <c r="M3966" s="228"/>
      <c r="N3966" s="229"/>
      <c r="O3966" s="229"/>
      <c r="P3966" s="229"/>
      <c r="Q3966" s="229"/>
      <c r="R3966" s="229"/>
      <c r="S3966" s="229"/>
      <c r="T3966" s="230"/>
      <c r="AT3966" s="231" t="s">
        <v>283</v>
      </c>
      <c r="AU3966" s="231" t="s">
        <v>84</v>
      </c>
      <c r="AV3966" s="14" t="s">
        <v>84</v>
      </c>
      <c r="AW3966" s="14" t="s">
        <v>32</v>
      </c>
      <c r="AX3966" s="14" t="s">
        <v>76</v>
      </c>
      <c r="AY3966" s="231" t="s">
        <v>272</v>
      </c>
    </row>
    <row r="3967" spans="1:65" s="14" customFormat="1" ht="11.25">
      <c r="B3967" s="221"/>
      <c r="C3967" s="222"/>
      <c r="D3967" s="212" t="s">
        <v>283</v>
      </c>
      <c r="E3967" s="223" t="s">
        <v>1</v>
      </c>
      <c r="F3967" s="224" t="s">
        <v>2356</v>
      </c>
      <c r="G3967" s="222"/>
      <c r="H3967" s="225">
        <v>1.288</v>
      </c>
      <c r="I3967" s="226"/>
      <c r="J3967" s="222"/>
      <c r="K3967" s="222"/>
      <c r="L3967" s="227"/>
      <c r="M3967" s="228"/>
      <c r="N3967" s="229"/>
      <c r="O3967" s="229"/>
      <c r="P3967" s="229"/>
      <c r="Q3967" s="229"/>
      <c r="R3967" s="229"/>
      <c r="S3967" s="229"/>
      <c r="T3967" s="230"/>
      <c r="AT3967" s="231" t="s">
        <v>283</v>
      </c>
      <c r="AU3967" s="231" t="s">
        <v>84</v>
      </c>
      <c r="AV3967" s="14" t="s">
        <v>84</v>
      </c>
      <c r="AW3967" s="14" t="s">
        <v>32</v>
      </c>
      <c r="AX3967" s="14" t="s">
        <v>76</v>
      </c>
      <c r="AY3967" s="231" t="s">
        <v>272</v>
      </c>
    </row>
    <row r="3968" spans="1:65" s="14" customFormat="1" ht="11.25">
      <c r="B3968" s="221"/>
      <c r="C3968" s="222"/>
      <c r="D3968" s="212" t="s">
        <v>283</v>
      </c>
      <c r="E3968" s="223" t="s">
        <v>1</v>
      </c>
      <c r="F3968" s="224" t="s">
        <v>2357</v>
      </c>
      <c r="G3968" s="222"/>
      <c r="H3968" s="225">
        <v>1.288</v>
      </c>
      <c r="I3968" s="226"/>
      <c r="J3968" s="222"/>
      <c r="K3968" s="222"/>
      <c r="L3968" s="227"/>
      <c r="M3968" s="228"/>
      <c r="N3968" s="229"/>
      <c r="O3968" s="229"/>
      <c r="P3968" s="229"/>
      <c r="Q3968" s="229"/>
      <c r="R3968" s="229"/>
      <c r="S3968" s="229"/>
      <c r="T3968" s="230"/>
      <c r="AT3968" s="231" t="s">
        <v>283</v>
      </c>
      <c r="AU3968" s="231" t="s">
        <v>84</v>
      </c>
      <c r="AV3968" s="14" t="s">
        <v>84</v>
      </c>
      <c r="AW3968" s="14" t="s">
        <v>32</v>
      </c>
      <c r="AX3968" s="14" t="s">
        <v>76</v>
      </c>
      <c r="AY3968" s="231" t="s">
        <v>272</v>
      </c>
    </row>
    <row r="3969" spans="1:65" s="14" customFormat="1" ht="11.25">
      <c r="B3969" s="221"/>
      <c r="C3969" s="222"/>
      <c r="D3969" s="212" t="s">
        <v>283</v>
      </c>
      <c r="E3969" s="223" t="s">
        <v>1</v>
      </c>
      <c r="F3969" s="224" t="s">
        <v>2358</v>
      </c>
      <c r="G3969" s="222"/>
      <c r="H3969" s="225">
        <v>2.4380000000000002</v>
      </c>
      <c r="I3969" s="226"/>
      <c r="J3969" s="222"/>
      <c r="K3969" s="222"/>
      <c r="L3969" s="227"/>
      <c r="M3969" s="228"/>
      <c r="N3969" s="229"/>
      <c r="O3969" s="229"/>
      <c r="P3969" s="229"/>
      <c r="Q3969" s="229"/>
      <c r="R3969" s="229"/>
      <c r="S3969" s="229"/>
      <c r="T3969" s="230"/>
      <c r="AT3969" s="231" t="s">
        <v>283</v>
      </c>
      <c r="AU3969" s="231" t="s">
        <v>84</v>
      </c>
      <c r="AV3969" s="14" t="s">
        <v>84</v>
      </c>
      <c r="AW3969" s="14" t="s">
        <v>32</v>
      </c>
      <c r="AX3969" s="14" t="s">
        <v>76</v>
      </c>
      <c r="AY3969" s="231" t="s">
        <v>272</v>
      </c>
    </row>
    <row r="3970" spans="1:65" s="14" customFormat="1" ht="11.25">
      <c r="B3970" s="221"/>
      <c r="C3970" s="222"/>
      <c r="D3970" s="212" t="s">
        <v>283</v>
      </c>
      <c r="E3970" s="223" t="s">
        <v>1</v>
      </c>
      <c r="F3970" s="224" t="s">
        <v>2359</v>
      </c>
      <c r="G3970" s="222"/>
      <c r="H3970" s="225">
        <v>1.6379999999999999</v>
      </c>
      <c r="I3970" s="226"/>
      <c r="J3970" s="222"/>
      <c r="K3970" s="222"/>
      <c r="L3970" s="227"/>
      <c r="M3970" s="228"/>
      <c r="N3970" s="229"/>
      <c r="O3970" s="229"/>
      <c r="P3970" s="229"/>
      <c r="Q3970" s="229"/>
      <c r="R3970" s="229"/>
      <c r="S3970" s="229"/>
      <c r="T3970" s="230"/>
      <c r="AT3970" s="231" t="s">
        <v>283</v>
      </c>
      <c r="AU3970" s="231" t="s">
        <v>84</v>
      </c>
      <c r="AV3970" s="14" t="s">
        <v>84</v>
      </c>
      <c r="AW3970" s="14" t="s">
        <v>32</v>
      </c>
      <c r="AX3970" s="14" t="s">
        <v>76</v>
      </c>
      <c r="AY3970" s="231" t="s">
        <v>272</v>
      </c>
    </row>
    <row r="3971" spans="1:65" s="14" customFormat="1" ht="11.25">
      <c r="B3971" s="221"/>
      <c r="C3971" s="222"/>
      <c r="D3971" s="212" t="s">
        <v>283</v>
      </c>
      <c r="E3971" s="223" t="s">
        <v>1</v>
      </c>
      <c r="F3971" s="224" t="s">
        <v>2360</v>
      </c>
      <c r="G3971" s="222"/>
      <c r="H3971" s="225">
        <v>1.6379999999999999</v>
      </c>
      <c r="I3971" s="226"/>
      <c r="J3971" s="222"/>
      <c r="K3971" s="222"/>
      <c r="L3971" s="227"/>
      <c r="M3971" s="228"/>
      <c r="N3971" s="229"/>
      <c r="O3971" s="229"/>
      <c r="P3971" s="229"/>
      <c r="Q3971" s="229"/>
      <c r="R3971" s="229"/>
      <c r="S3971" s="229"/>
      <c r="T3971" s="230"/>
      <c r="AT3971" s="231" t="s">
        <v>283</v>
      </c>
      <c r="AU3971" s="231" t="s">
        <v>84</v>
      </c>
      <c r="AV3971" s="14" t="s">
        <v>84</v>
      </c>
      <c r="AW3971" s="14" t="s">
        <v>32</v>
      </c>
      <c r="AX3971" s="14" t="s">
        <v>76</v>
      </c>
      <c r="AY3971" s="231" t="s">
        <v>272</v>
      </c>
    </row>
    <row r="3972" spans="1:65" s="14" customFormat="1" ht="11.25">
      <c r="B3972" s="221"/>
      <c r="C3972" s="222"/>
      <c r="D3972" s="212" t="s">
        <v>283</v>
      </c>
      <c r="E3972" s="223" t="s">
        <v>1</v>
      </c>
      <c r="F3972" s="224" t="s">
        <v>2361</v>
      </c>
      <c r="G3972" s="222"/>
      <c r="H3972" s="225">
        <v>2.8879999999999999</v>
      </c>
      <c r="I3972" s="226"/>
      <c r="J3972" s="222"/>
      <c r="K3972" s="222"/>
      <c r="L3972" s="227"/>
      <c r="M3972" s="228"/>
      <c r="N3972" s="229"/>
      <c r="O3972" s="229"/>
      <c r="P3972" s="229"/>
      <c r="Q3972" s="229"/>
      <c r="R3972" s="229"/>
      <c r="S3972" s="229"/>
      <c r="T3972" s="230"/>
      <c r="AT3972" s="231" t="s">
        <v>283</v>
      </c>
      <c r="AU3972" s="231" t="s">
        <v>84</v>
      </c>
      <c r="AV3972" s="14" t="s">
        <v>84</v>
      </c>
      <c r="AW3972" s="14" t="s">
        <v>32</v>
      </c>
      <c r="AX3972" s="14" t="s">
        <v>76</v>
      </c>
      <c r="AY3972" s="231" t="s">
        <v>272</v>
      </c>
    </row>
    <row r="3973" spans="1:65" s="14" customFormat="1" ht="11.25">
      <c r="B3973" s="221"/>
      <c r="C3973" s="222"/>
      <c r="D3973" s="212" t="s">
        <v>283</v>
      </c>
      <c r="E3973" s="223" t="s">
        <v>1</v>
      </c>
      <c r="F3973" s="224" t="s">
        <v>2362</v>
      </c>
      <c r="G3973" s="222"/>
      <c r="H3973" s="225">
        <v>4.2</v>
      </c>
      <c r="I3973" s="226"/>
      <c r="J3973" s="222"/>
      <c r="K3973" s="222"/>
      <c r="L3973" s="227"/>
      <c r="M3973" s="228"/>
      <c r="N3973" s="229"/>
      <c r="O3973" s="229"/>
      <c r="P3973" s="229"/>
      <c r="Q3973" s="229"/>
      <c r="R3973" s="229"/>
      <c r="S3973" s="229"/>
      <c r="T3973" s="230"/>
      <c r="AT3973" s="231" t="s">
        <v>283</v>
      </c>
      <c r="AU3973" s="231" t="s">
        <v>84</v>
      </c>
      <c r="AV3973" s="14" t="s">
        <v>84</v>
      </c>
      <c r="AW3973" s="14" t="s">
        <v>32</v>
      </c>
      <c r="AX3973" s="14" t="s">
        <v>76</v>
      </c>
      <c r="AY3973" s="231" t="s">
        <v>272</v>
      </c>
    </row>
    <row r="3974" spans="1:65" s="13" customFormat="1" ht="11.25">
      <c r="B3974" s="210"/>
      <c r="C3974" s="211"/>
      <c r="D3974" s="212" t="s">
        <v>283</v>
      </c>
      <c r="E3974" s="213" t="s">
        <v>1</v>
      </c>
      <c r="F3974" s="214" t="s">
        <v>285</v>
      </c>
      <c r="G3974" s="211"/>
      <c r="H3974" s="213" t="s">
        <v>1</v>
      </c>
      <c r="I3974" s="215"/>
      <c r="J3974" s="211"/>
      <c r="K3974" s="211"/>
      <c r="L3974" s="216"/>
      <c r="M3974" s="217"/>
      <c r="N3974" s="218"/>
      <c r="O3974" s="218"/>
      <c r="P3974" s="218"/>
      <c r="Q3974" s="218"/>
      <c r="R3974" s="218"/>
      <c r="S3974" s="218"/>
      <c r="T3974" s="219"/>
      <c r="AT3974" s="220" t="s">
        <v>283</v>
      </c>
      <c r="AU3974" s="220" t="s">
        <v>84</v>
      </c>
      <c r="AV3974" s="13" t="s">
        <v>16</v>
      </c>
      <c r="AW3974" s="13" t="s">
        <v>32</v>
      </c>
      <c r="AX3974" s="13" t="s">
        <v>76</v>
      </c>
      <c r="AY3974" s="220" t="s">
        <v>272</v>
      </c>
    </row>
    <row r="3975" spans="1:65" s="13" customFormat="1" ht="11.25">
      <c r="B3975" s="210"/>
      <c r="C3975" s="211"/>
      <c r="D3975" s="212" t="s">
        <v>283</v>
      </c>
      <c r="E3975" s="213" t="s">
        <v>1</v>
      </c>
      <c r="F3975" s="214" t="s">
        <v>2363</v>
      </c>
      <c r="G3975" s="211"/>
      <c r="H3975" s="213" t="s">
        <v>1</v>
      </c>
      <c r="I3975" s="215"/>
      <c r="J3975" s="211"/>
      <c r="K3975" s="211"/>
      <c r="L3975" s="216"/>
      <c r="M3975" s="217"/>
      <c r="N3975" s="218"/>
      <c r="O3975" s="218"/>
      <c r="P3975" s="218"/>
      <c r="Q3975" s="218"/>
      <c r="R3975" s="218"/>
      <c r="S3975" s="218"/>
      <c r="T3975" s="219"/>
      <c r="AT3975" s="220" t="s">
        <v>283</v>
      </c>
      <c r="AU3975" s="220" t="s">
        <v>84</v>
      </c>
      <c r="AV3975" s="13" t="s">
        <v>16</v>
      </c>
      <c r="AW3975" s="13" t="s">
        <v>32</v>
      </c>
      <c r="AX3975" s="13" t="s">
        <v>76</v>
      </c>
      <c r="AY3975" s="220" t="s">
        <v>272</v>
      </c>
    </row>
    <row r="3976" spans="1:65" s="13" customFormat="1" ht="11.25">
      <c r="B3976" s="210"/>
      <c r="C3976" s="211"/>
      <c r="D3976" s="212" t="s">
        <v>283</v>
      </c>
      <c r="E3976" s="213" t="s">
        <v>1</v>
      </c>
      <c r="F3976" s="214" t="s">
        <v>831</v>
      </c>
      <c r="G3976" s="211"/>
      <c r="H3976" s="213" t="s">
        <v>1</v>
      </c>
      <c r="I3976" s="215"/>
      <c r="J3976" s="211"/>
      <c r="K3976" s="211"/>
      <c r="L3976" s="216"/>
      <c r="M3976" s="217"/>
      <c r="N3976" s="218"/>
      <c r="O3976" s="218"/>
      <c r="P3976" s="218"/>
      <c r="Q3976" s="218"/>
      <c r="R3976" s="218"/>
      <c r="S3976" s="218"/>
      <c r="T3976" s="219"/>
      <c r="AT3976" s="220" t="s">
        <v>283</v>
      </c>
      <c r="AU3976" s="220" t="s">
        <v>84</v>
      </c>
      <c r="AV3976" s="13" t="s">
        <v>16</v>
      </c>
      <c r="AW3976" s="13" t="s">
        <v>32</v>
      </c>
      <c r="AX3976" s="13" t="s">
        <v>76</v>
      </c>
      <c r="AY3976" s="220" t="s">
        <v>272</v>
      </c>
    </row>
    <row r="3977" spans="1:65" s="14" customFormat="1" ht="11.25">
      <c r="B3977" s="221"/>
      <c r="C3977" s="222"/>
      <c r="D3977" s="212" t="s">
        <v>283</v>
      </c>
      <c r="E3977" s="223" t="s">
        <v>1</v>
      </c>
      <c r="F3977" s="224" t="s">
        <v>2364</v>
      </c>
      <c r="G3977" s="222"/>
      <c r="H3977" s="225">
        <v>24.763000000000002</v>
      </c>
      <c r="I3977" s="226"/>
      <c r="J3977" s="222"/>
      <c r="K3977" s="222"/>
      <c r="L3977" s="227"/>
      <c r="M3977" s="228"/>
      <c r="N3977" s="229"/>
      <c r="O3977" s="229"/>
      <c r="P3977" s="229"/>
      <c r="Q3977" s="229"/>
      <c r="R3977" s="229"/>
      <c r="S3977" s="229"/>
      <c r="T3977" s="230"/>
      <c r="AT3977" s="231" t="s">
        <v>283</v>
      </c>
      <c r="AU3977" s="231" t="s">
        <v>84</v>
      </c>
      <c r="AV3977" s="14" t="s">
        <v>84</v>
      </c>
      <c r="AW3977" s="14" t="s">
        <v>32</v>
      </c>
      <c r="AX3977" s="14" t="s">
        <v>76</v>
      </c>
      <c r="AY3977" s="231" t="s">
        <v>272</v>
      </c>
    </row>
    <row r="3978" spans="1:65" s="2" customFormat="1" ht="24.2" customHeight="1">
      <c r="A3978" s="34"/>
      <c r="B3978" s="35"/>
      <c r="C3978" s="232" t="s">
        <v>3451</v>
      </c>
      <c r="D3978" s="232" t="s">
        <v>394</v>
      </c>
      <c r="E3978" s="233" t="s">
        <v>3452</v>
      </c>
      <c r="F3978" s="234" t="s">
        <v>3453</v>
      </c>
      <c r="G3978" s="235" t="s">
        <v>156</v>
      </c>
      <c r="H3978" s="236">
        <v>461.92</v>
      </c>
      <c r="I3978" s="237"/>
      <c r="J3978" s="238">
        <f>ROUND(I3978*H3978,2)</f>
        <v>0</v>
      </c>
      <c r="K3978" s="234" t="s">
        <v>1</v>
      </c>
      <c r="L3978" s="239"/>
      <c r="M3978" s="240" t="s">
        <v>1</v>
      </c>
      <c r="N3978" s="241" t="s">
        <v>41</v>
      </c>
      <c r="O3978" s="71"/>
      <c r="P3978" s="201">
        <f>O3978*H3978</f>
        <v>0</v>
      </c>
      <c r="Q3978" s="201">
        <v>3.0000000000000001E-3</v>
      </c>
      <c r="R3978" s="201">
        <f>Q3978*H3978</f>
        <v>1.3857600000000001</v>
      </c>
      <c r="S3978" s="201">
        <v>0</v>
      </c>
      <c r="T3978" s="202">
        <f>S3978*H3978</f>
        <v>0</v>
      </c>
      <c r="U3978" s="34"/>
      <c r="V3978" s="34"/>
      <c r="W3978" s="34"/>
      <c r="X3978" s="34"/>
      <c r="Y3978" s="34"/>
      <c r="Z3978" s="34"/>
      <c r="AA3978" s="34"/>
      <c r="AB3978" s="34"/>
      <c r="AC3978" s="34"/>
      <c r="AD3978" s="34"/>
      <c r="AE3978" s="34"/>
      <c r="AR3978" s="203" t="s">
        <v>483</v>
      </c>
      <c r="AT3978" s="203" t="s">
        <v>394</v>
      </c>
      <c r="AU3978" s="203" t="s">
        <v>84</v>
      </c>
      <c r="AY3978" s="17" t="s">
        <v>272</v>
      </c>
      <c r="BE3978" s="204">
        <f>IF(N3978="základní",J3978,0)</f>
        <v>0</v>
      </c>
      <c r="BF3978" s="204">
        <f>IF(N3978="snížená",J3978,0)</f>
        <v>0</v>
      </c>
      <c r="BG3978" s="204">
        <f>IF(N3978="zákl. přenesená",J3978,0)</f>
        <v>0</v>
      </c>
      <c r="BH3978" s="204">
        <f>IF(N3978="sníž. přenesená",J3978,0)</f>
        <v>0</v>
      </c>
      <c r="BI3978" s="204">
        <f>IF(N3978="nulová",J3978,0)</f>
        <v>0</v>
      </c>
      <c r="BJ3978" s="17" t="s">
        <v>16</v>
      </c>
      <c r="BK3978" s="204">
        <f>ROUND(I3978*H3978,2)</f>
        <v>0</v>
      </c>
      <c r="BL3978" s="17" t="s">
        <v>358</v>
      </c>
      <c r="BM3978" s="203" t="s">
        <v>3454</v>
      </c>
    </row>
    <row r="3979" spans="1:65" s="13" customFormat="1" ht="22.5">
      <c r="B3979" s="210"/>
      <c r="C3979" s="211"/>
      <c r="D3979" s="212" t="s">
        <v>283</v>
      </c>
      <c r="E3979" s="213" t="s">
        <v>1</v>
      </c>
      <c r="F3979" s="214" t="s">
        <v>2311</v>
      </c>
      <c r="G3979" s="211"/>
      <c r="H3979" s="213" t="s">
        <v>1</v>
      </c>
      <c r="I3979" s="215"/>
      <c r="J3979" s="211"/>
      <c r="K3979" s="211"/>
      <c r="L3979" s="216"/>
      <c r="M3979" s="217"/>
      <c r="N3979" s="218"/>
      <c r="O3979" s="218"/>
      <c r="P3979" s="218"/>
      <c r="Q3979" s="218"/>
      <c r="R3979" s="218"/>
      <c r="S3979" s="218"/>
      <c r="T3979" s="219"/>
      <c r="AT3979" s="220" t="s">
        <v>283</v>
      </c>
      <c r="AU3979" s="220" t="s">
        <v>84</v>
      </c>
      <c r="AV3979" s="13" t="s">
        <v>16</v>
      </c>
      <c r="AW3979" s="13" t="s">
        <v>32</v>
      </c>
      <c r="AX3979" s="13" t="s">
        <v>76</v>
      </c>
      <c r="AY3979" s="220" t="s">
        <v>272</v>
      </c>
    </row>
    <row r="3980" spans="1:65" s="13" customFormat="1" ht="11.25">
      <c r="B3980" s="210"/>
      <c r="C3980" s="211"/>
      <c r="D3980" s="212" t="s">
        <v>283</v>
      </c>
      <c r="E3980" s="213" t="s">
        <v>1</v>
      </c>
      <c r="F3980" s="214" t="s">
        <v>285</v>
      </c>
      <c r="G3980" s="211"/>
      <c r="H3980" s="213" t="s">
        <v>1</v>
      </c>
      <c r="I3980" s="215"/>
      <c r="J3980" s="211"/>
      <c r="K3980" s="211"/>
      <c r="L3980" s="216"/>
      <c r="M3980" s="217"/>
      <c r="N3980" s="218"/>
      <c r="O3980" s="218"/>
      <c r="P3980" s="218"/>
      <c r="Q3980" s="218"/>
      <c r="R3980" s="218"/>
      <c r="S3980" s="218"/>
      <c r="T3980" s="219"/>
      <c r="AT3980" s="220" t="s">
        <v>283</v>
      </c>
      <c r="AU3980" s="220" t="s">
        <v>84</v>
      </c>
      <c r="AV3980" s="13" t="s">
        <v>16</v>
      </c>
      <c r="AW3980" s="13" t="s">
        <v>32</v>
      </c>
      <c r="AX3980" s="13" t="s">
        <v>76</v>
      </c>
      <c r="AY3980" s="220" t="s">
        <v>272</v>
      </c>
    </row>
    <row r="3981" spans="1:65" s="13" customFormat="1" ht="11.25">
      <c r="B3981" s="210"/>
      <c r="C3981" s="211"/>
      <c r="D3981" s="212" t="s">
        <v>283</v>
      </c>
      <c r="E3981" s="213" t="s">
        <v>1</v>
      </c>
      <c r="F3981" s="214" t="s">
        <v>2312</v>
      </c>
      <c r="G3981" s="211"/>
      <c r="H3981" s="213" t="s">
        <v>1</v>
      </c>
      <c r="I3981" s="215"/>
      <c r="J3981" s="211"/>
      <c r="K3981" s="211"/>
      <c r="L3981" s="216"/>
      <c r="M3981" s="217"/>
      <c r="N3981" s="218"/>
      <c r="O3981" s="218"/>
      <c r="P3981" s="218"/>
      <c r="Q3981" s="218"/>
      <c r="R3981" s="218"/>
      <c r="S3981" s="218"/>
      <c r="T3981" s="219"/>
      <c r="AT3981" s="220" t="s">
        <v>283</v>
      </c>
      <c r="AU3981" s="220" t="s">
        <v>84</v>
      </c>
      <c r="AV3981" s="13" t="s">
        <v>16</v>
      </c>
      <c r="AW3981" s="13" t="s">
        <v>32</v>
      </c>
      <c r="AX3981" s="13" t="s">
        <v>76</v>
      </c>
      <c r="AY3981" s="220" t="s">
        <v>272</v>
      </c>
    </row>
    <row r="3982" spans="1:65" s="13" customFormat="1" ht="11.25">
      <c r="B3982" s="210"/>
      <c r="C3982" s="211"/>
      <c r="D3982" s="212" t="s">
        <v>283</v>
      </c>
      <c r="E3982" s="213" t="s">
        <v>1</v>
      </c>
      <c r="F3982" s="214" t="s">
        <v>831</v>
      </c>
      <c r="G3982" s="211"/>
      <c r="H3982" s="213" t="s">
        <v>1</v>
      </c>
      <c r="I3982" s="215"/>
      <c r="J3982" s="211"/>
      <c r="K3982" s="211"/>
      <c r="L3982" s="216"/>
      <c r="M3982" s="217"/>
      <c r="N3982" s="218"/>
      <c r="O3982" s="218"/>
      <c r="P3982" s="218"/>
      <c r="Q3982" s="218"/>
      <c r="R3982" s="218"/>
      <c r="S3982" s="218"/>
      <c r="T3982" s="219"/>
      <c r="AT3982" s="220" t="s">
        <v>283</v>
      </c>
      <c r="AU3982" s="220" t="s">
        <v>84</v>
      </c>
      <c r="AV3982" s="13" t="s">
        <v>16</v>
      </c>
      <c r="AW3982" s="13" t="s">
        <v>32</v>
      </c>
      <c r="AX3982" s="13" t="s">
        <v>76</v>
      </c>
      <c r="AY3982" s="220" t="s">
        <v>272</v>
      </c>
    </row>
    <row r="3983" spans="1:65" s="14" customFormat="1" ht="11.25">
      <c r="B3983" s="221"/>
      <c r="C3983" s="222"/>
      <c r="D3983" s="212" t="s">
        <v>283</v>
      </c>
      <c r="E3983" s="223" t="s">
        <v>1</v>
      </c>
      <c r="F3983" s="224" t="s">
        <v>2313</v>
      </c>
      <c r="G3983" s="222"/>
      <c r="H3983" s="225">
        <v>7.54</v>
      </c>
      <c r="I3983" s="226"/>
      <c r="J3983" s="222"/>
      <c r="K3983" s="222"/>
      <c r="L3983" s="227"/>
      <c r="M3983" s="228"/>
      <c r="N3983" s="229"/>
      <c r="O3983" s="229"/>
      <c r="P3983" s="229"/>
      <c r="Q3983" s="229"/>
      <c r="R3983" s="229"/>
      <c r="S3983" s="229"/>
      <c r="T3983" s="230"/>
      <c r="AT3983" s="231" t="s">
        <v>283</v>
      </c>
      <c r="AU3983" s="231" t="s">
        <v>84</v>
      </c>
      <c r="AV3983" s="14" t="s">
        <v>84</v>
      </c>
      <c r="AW3983" s="14" t="s">
        <v>32</v>
      </c>
      <c r="AX3983" s="14" t="s">
        <v>76</v>
      </c>
      <c r="AY3983" s="231" t="s">
        <v>272</v>
      </c>
    </row>
    <row r="3984" spans="1:65" s="14" customFormat="1" ht="11.25">
      <c r="B3984" s="221"/>
      <c r="C3984" s="222"/>
      <c r="D3984" s="212" t="s">
        <v>283</v>
      </c>
      <c r="E3984" s="223" t="s">
        <v>1</v>
      </c>
      <c r="F3984" s="224" t="s">
        <v>2314</v>
      </c>
      <c r="G3984" s="222"/>
      <c r="H3984" s="225">
        <v>5.24</v>
      </c>
      <c r="I3984" s="226"/>
      <c r="J3984" s="222"/>
      <c r="K3984" s="222"/>
      <c r="L3984" s="227"/>
      <c r="M3984" s="228"/>
      <c r="N3984" s="229"/>
      <c r="O3984" s="229"/>
      <c r="P3984" s="229"/>
      <c r="Q3984" s="229"/>
      <c r="R3984" s="229"/>
      <c r="S3984" s="229"/>
      <c r="T3984" s="230"/>
      <c r="AT3984" s="231" t="s">
        <v>283</v>
      </c>
      <c r="AU3984" s="231" t="s">
        <v>84</v>
      </c>
      <c r="AV3984" s="14" t="s">
        <v>84</v>
      </c>
      <c r="AW3984" s="14" t="s">
        <v>32</v>
      </c>
      <c r="AX3984" s="14" t="s">
        <v>76</v>
      </c>
      <c r="AY3984" s="231" t="s">
        <v>272</v>
      </c>
    </row>
    <row r="3985" spans="2:51" s="14" customFormat="1" ht="11.25">
      <c r="B3985" s="221"/>
      <c r="C3985" s="222"/>
      <c r="D3985" s="212" t="s">
        <v>283</v>
      </c>
      <c r="E3985" s="223" t="s">
        <v>1</v>
      </c>
      <c r="F3985" s="224" t="s">
        <v>2315</v>
      </c>
      <c r="G3985" s="222"/>
      <c r="H3985" s="225">
        <v>5.18</v>
      </c>
      <c r="I3985" s="226"/>
      <c r="J3985" s="222"/>
      <c r="K3985" s="222"/>
      <c r="L3985" s="227"/>
      <c r="M3985" s="228"/>
      <c r="N3985" s="229"/>
      <c r="O3985" s="229"/>
      <c r="P3985" s="229"/>
      <c r="Q3985" s="229"/>
      <c r="R3985" s="229"/>
      <c r="S3985" s="229"/>
      <c r="T3985" s="230"/>
      <c r="AT3985" s="231" t="s">
        <v>283</v>
      </c>
      <c r="AU3985" s="231" t="s">
        <v>84</v>
      </c>
      <c r="AV3985" s="14" t="s">
        <v>84</v>
      </c>
      <c r="AW3985" s="14" t="s">
        <v>32</v>
      </c>
      <c r="AX3985" s="14" t="s">
        <v>76</v>
      </c>
      <c r="AY3985" s="231" t="s">
        <v>272</v>
      </c>
    </row>
    <row r="3986" spans="2:51" s="14" customFormat="1" ht="11.25">
      <c r="B3986" s="221"/>
      <c r="C3986" s="222"/>
      <c r="D3986" s="212" t="s">
        <v>283</v>
      </c>
      <c r="E3986" s="223" t="s">
        <v>1</v>
      </c>
      <c r="F3986" s="224" t="s">
        <v>2316</v>
      </c>
      <c r="G3986" s="222"/>
      <c r="H3986" s="225">
        <v>5.18</v>
      </c>
      <c r="I3986" s="226"/>
      <c r="J3986" s="222"/>
      <c r="K3986" s="222"/>
      <c r="L3986" s="227"/>
      <c r="M3986" s="228"/>
      <c r="N3986" s="229"/>
      <c r="O3986" s="229"/>
      <c r="P3986" s="229"/>
      <c r="Q3986" s="229"/>
      <c r="R3986" s="229"/>
      <c r="S3986" s="229"/>
      <c r="T3986" s="230"/>
      <c r="AT3986" s="231" t="s">
        <v>283</v>
      </c>
      <c r="AU3986" s="231" t="s">
        <v>84</v>
      </c>
      <c r="AV3986" s="14" t="s">
        <v>84</v>
      </c>
      <c r="AW3986" s="14" t="s">
        <v>32</v>
      </c>
      <c r="AX3986" s="14" t="s">
        <v>76</v>
      </c>
      <c r="AY3986" s="231" t="s">
        <v>272</v>
      </c>
    </row>
    <row r="3987" spans="2:51" s="14" customFormat="1" ht="11.25">
      <c r="B3987" s="221"/>
      <c r="C3987" s="222"/>
      <c r="D3987" s="212" t="s">
        <v>283</v>
      </c>
      <c r="E3987" s="223" t="s">
        <v>1</v>
      </c>
      <c r="F3987" s="224" t="s">
        <v>2317</v>
      </c>
      <c r="G3987" s="222"/>
      <c r="H3987" s="225">
        <v>12.09</v>
      </c>
      <c r="I3987" s="226"/>
      <c r="J3987" s="222"/>
      <c r="K3987" s="222"/>
      <c r="L3987" s="227"/>
      <c r="M3987" s="228"/>
      <c r="N3987" s="229"/>
      <c r="O3987" s="229"/>
      <c r="P3987" s="229"/>
      <c r="Q3987" s="229"/>
      <c r="R3987" s="229"/>
      <c r="S3987" s="229"/>
      <c r="T3987" s="230"/>
      <c r="AT3987" s="231" t="s">
        <v>283</v>
      </c>
      <c r="AU3987" s="231" t="s">
        <v>84</v>
      </c>
      <c r="AV3987" s="14" t="s">
        <v>84</v>
      </c>
      <c r="AW3987" s="14" t="s">
        <v>32</v>
      </c>
      <c r="AX3987" s="14" t="s">
        <v>76</v>
      </c>
      <c r="AY3987" s="231" t="s">
        <v>272</v>
      </c>
    </row>
    <row r="3988" spans="2:51" s="14" customFormat="1" ht="11.25">
      <c r="B3988" s="221"/>
      <c r="C3988" s="222"/>
      <c r="D3988" s="212" t="s">
        <v>283</v>
      </c>
      <c r="E3988" s="223" t="s">
        <v>1</v>
      </c>
      <c r="F3988" s="224" t="s">
        <v>2318</v>
      </c>
      <c r="G3988" s="222"/>
      <c r="H3988" s="225">
        <v>15.025</v>
      </c>
      <c r="I3988" s="226"/>
      <c r="J3988" s="222"/>
      <c r="K3988" s="222"/>
      <c r="L3988" s="227"/>
      <c r="M3988" s="228"/>
      <c r="N3988" s="229"/>
      <c r="O3988" s="229"/>
      <c r="P3988" s="229"/>
      <c r="Q3988" s="229"/>
      <c r="R3988" s="229"/>
      <c r="S3988" s="229"/>
      <c r="T3988" s="230"/>
      <c r="AT3988" s="231" t="s">
        <v>283</v>
      </c>
      <c r="AU3988" s="231" t="s">
        <v>84</v>
      </c>
      <c r="AV3988" s="14" t="s">
        <v>84</v>
      </c>
      <c r="AW3988" s="14" t="s">
        <v>32</v>
      </c>
      <c r="AX3988" s="14" t="s">
        <v>76</v>
      </c>
      <c r="AY3988" s="231" t="s">
        <v>272</v>
      </c>
    </row>
    <row r="3989" spans="2:51" s="14" customFormat="1" ht="11.25">
      <c r="B3989" s="221"/>
      <c r="C3989" s="222"/>
      <c r="D3989" s="212" t="s">
        <v>283</v>
      </c>
      <c r="E3989" s="223" t="s">
        <v>1</v>
      </c>
      <c r="F3989" s="224" t="s">
        <v>2319</v>
      </c>
      <c r="G3989" s="222"/>
      <c r="H3989" s="225">
        <v>15.1</v>
      </c>
      <c r="I3989" s="226"/>
      <c r="J3989" s="222"/>
      <c r="K3989" s="222"/>
      <c r="L3989" s="227"/>
      <c r="M3989" s="228"/>
      <c r="N3989" s="229"/>
      <c r="O3989" s="229"/>
      <c r="P3989" s="229"/>
      <c r="Q3989" s="229"/>
      <c r="R3989" s="229"/>
      <c r="S3989" s="229"/>
      <c r="T3989" s="230"/>
      <c r="AT3989" s="231" t="s">
        <v>283</v>
      </c>
      <c r="AU3989" s="231" t="s">
        <v>84</v>
      </c>
      <c r="AV3989" s="14" t="s">
        <v>84</v>
      </c>
      <c r="AW3989" s="14" t="s">
        <v>32</v>
      </c>
      <c r="AX3989" s="14" t="s">
        <v>76</v>
      </c>
      <c r="AY3989" s="231" t="s">
        <v>272</v>
      </c>
    </row>
    <row r="3990" spans="2:51" s="14" customFormat="1" ht="11.25">
      <c r="B3990" s="221"/>
      <c r="C3990" s="222"/>
      <c r="D3990" s="212" t="s">
        <v>283</v>
      </c>
      <c r="E3990" s="223" t="s">
        <v>1</v>
      </c>
      <c r="F3990" s="224" t="s">
        <v>2320</v>
      </c>
      <c r="G3990" s="222"/>
      <c r="H3990" s="225">
        <v>8.9</v>
      </c>
      <c r="I3990" s="226"/>
      <c r="J3990" s="222"/>
      <c r="K3990" s="222"/>
      <c r="L3990" s="227"/>
      <c r="M3990" s="228"/>
      <c r="N3990" s="229"/>
      <c r="O3990" s="229"/>
      <c r="P3990" s="229"/>
      <c r="Q3990" s="229"/>
      <c r="R3990" s="229"/>
      <c r="S3990" s="229"/>
      <c r="T3990" s="230"/>
      <c r="AT3990" s="231" t="s">
        <v>283</v>
      </c>
      <c r="AU3990" s="231" t="s">
        <v>84</v>
      </c>
      <c r="AV3990" s="14" t="s">
        <v>84</v>
      </c>
      <c r="AW3990" s="14" t="s">
        <v>32</v>
      </c>
      <c r="AX3990" s="14" t="s">
        <v>76</v>
      </c>
      <c r="AY3990" s="231" t="s">
        <v>272</v>
      </c>
    </row>
    <row r="3991" spans="2:51" s="14" customFormat="1" ht="11.25">
      <c r="B3991" s="221"/>
      <c r="C3991" s="222"/>
      <c r="D3991" s="212" t="s">
        <v>283</v>
      </c>
      <c r="E3991" s="223" t="s">
        <v>1</v>
      </c>
      <c r="F3991" s="224" t="s">
        <v>2321</v>
      </c>
      <c r="G3991" s="222"/>
      <c r="H3991" s="225">
        <v>89.21</v>
      </c>
      <c r="I3991" s="226"/>
      <c r="J3991" s="222"/>
      <c r="K3991" s="222"/>
      <c r="L3991" s="227"/>
      <c r="M3991" s="228"/>
      <c r="N3991" s="229"/>
      <c r="O3991" s="229"/>
      <c r="P3991" s="229"/>
      <c r="Q3991" s="229"/>
      <c r="R3991" s="229"/>
      <c r="S3991" s="229"/>
      <c r="T3991" s="230"/>
      <c r="AT3991" s="231" t="s">
        <v>283</v>
      </c>
      <c r="AU3991" s="231" t="s">
        <v>84</v>
      </c>
      <c r="AV3991" s="14" t="s">
        <v>84</v>
      </c>
      <c r="AW3991" s="14" t="s">
        <v>32</v>
      </c>
      <c r="AX3991" s="14" t="s">
        <v>76</v>
      </c>
      <c r="AY3991" s="231" t="s">
        <v>272</v>
      </c>
    </row>
    <row r="3992" spans="2:51" s="14" customFormat="1" ht="11.25">
      <c r="B3992" s="221"/>
      <c r="C3992" s="222"/>
      <c r="D3992" s="212" t="s">
        <v>283</v>
      </c>
      <c r="E3992" s="223" t="s">
        <v>1</v>
      </c>
      <c r="F3992" s="224" t="s">
        <v>2322</v>
      </c>
      <c r="G3992" s="222"/>
      <c r="H3992" s="225">
        <v>13.824999999999999</v>
      </c>
      <c r="I3992" s="226"/>
      <c r="J3992" s="222"/>
      <c r="K3992" s="222"/>
      <c r="L3992" s="227"/>
      <c r="M3992" s="228"/>
      <c r="N3992" s="229"/>
      <c r="O3992" s="229"/>
      <c r="P3992" s="229"/>
      <c r="Q3992" s="229"/>
      <c r="R3992" s="229"/>
      <c r="S3992" s="229"/>
      <c r="T3992" s="230"/>
      <c r="AT3992" s="231" t="s">
        <v>283</v>
      </c>
      <c r="AU3992" s="231" t="s">
        <v>84</v>
      </c>
      <c r="AV3992" s="14" t="s">
        <v>84</v>
      </c>
      <c r="AW3992" s="14" t="s">
        <v>32</v>
      </c>
      <c r="AX3992" s="14" t="s">
        <v>76</v>
      </c>
      <c r="AY3992" s="231" t="s">
        <v>272</v>
      </c>
    </row>
    <row r="3993" spans="2:51" s="14" customFormat="1" ht="11.25">
      <c r="B3993" s="221"/>
      <c r="C3993" s="222"/>
      <c r="D3993" s="212" t="s">
        <v>283</v>
      </c>
      <c r="E3993" s="223" t="s">
        <v>1</v>
      </c>
      <c r="F3993" s="224" t="s">
        <v>2323</v>
      </c>
      <c r="G3993" s="222"/>
      <c r="H3993" s="225">
        <v>12.375</v>
      </c>
      <c r="I3993" s="226"/>
      <c r="J3993" s="222"/>
      <c r="K3993" s="222"/>
      <c r="L3993" s="227"/>
      <c r="M3993" s="228"/>
      <c r="N3993" s="229"/>
      <c r="O3993" s="229"/>
      <c r="P3993" s="229"/>
      <c r="Q3993" s="229"/>
      <c r="R3993" s="229"/>
      <c r="S3993" s="229"/>
      <c r="T3993" s="230"/>
      <c r="AT3993" s="231" t="s">
        <v>283</v>
      </c>
      <c r="AU3993" s="231" t="s">
        <v>84</v>
      </c>
      <c r="AV3993" s="14" t="s">
        <v>84</v>
      </c>
      <c r="AW3993" s="14" t="s">
        <v>32</v>
      </c>
      <c r="AX3993" s="14" t="s">
        <v>76</v>
      </c>
      <c r="AY3993" s="231" t="s">
        <v>272</v>
      </c>
    </row>
    <row r="3994" spans="2:51" s="14" customFormat="1" ht="11.25">
      <c r="B3994" s="221"/>
      <c r="C3994" s="222"/>
      <c r="D3994" s="212" t="s">
        <v>283</v>
      </c>
      <c r="E3994" s="223" t="s">
        <v>1</v>
      </c>
      <c r="F3994" s="224" t="s">
        <v>2324</v>
      </c>
      <c r="G3994" s="222"/>
      <c r="H3994" s="225">
        <v>12.275</v>
      </c>
      <c r="I3994" s="226"/>
      <c r="J3994" s="222"/>
      <c r="K3994" s="222"/>
      <c r="L3994" s="227"/>
      <c r="M3994" s="228"/>
      <c r="N3994" s="229"/>
      <c r="O3994" s="229"/>
      <c r="P3994" s="229"/>
      <c r="Q3994" s="229"/>
      <c r="R3994" s="229"/>
      <c r="S3994" s="229"/>
      <c r="T3994" s="230"/>
      <c r="AT3994" s="231" t="s">
        <v>283</v>
      </c>
      <c r="AU3994" s="231" t="s">
        <v>84</v>
      </c>
      <c r="AV3994" s="14" t="s">
        <v>84</v>
      </c>
      <c r="AW3994" s="14" t="s">
        <v>32</v>
      </c>
      <c r="AX3994" s="14" t="s">
        <v>76</v>
      </c>
      <c r="AY3994" s="231" t="s">
        <v>272</v>
      </c>
    </row>
    <row r="3995" spans="2:51" s="14" customFormat="1" ht="11.25">
      <c r="B3995" s="221"/>
      <c r="C3995" s="222"/>
      <c r="D3995" s="212" t="s">
        <v>283</v>
      </c>
      <c r="E3995" s="223" t="s">
        <v>1</v>
      </c>
      <c r="F3995" s="224" t="s">
        <v>2325</v>
      </c>
      <c r="G3995" s="222"/>
      <c r="H3995" s="225">
        <v>12.275</v>
      </c>
      <c r="I3995" s="226"/>
      <c r="J3995" s="222"/>
      <c r="K3995" s="222"/>
      <c r="L3995" s="227"/>
      <c r="M3995" s="228"/>
      <c r="N3995" s="229"/>
      <c r="O3995" s="229"/>
      <c r="P3995" s="229"/>
      <c r="Q3995" s="229"/>
      <c r="R3995" s="229"/>
      <c r="S3995" s="229"/>
      <c r="T3995" s="230"/>
      <c r="AT3995" s="231" t="s">
        <v>283</v>
      </c>
      <c r="AU3995" s="231" t="s">
        <v>84</v>
      </c>
      <c r="AV3995" s="14" t="s">
        <v>84</v>
      </c>
      <c r="AW3995" s="14" t="s">
        <v>32</v>
      </c>
      <c r="AX3995" s="14" t="s">
        <v>76</v>
      </c>
      <c r="AY3995" s="231" t="s">
        <v>272</v>
      </c>
    </row>
    <row r="3996" spans="2:51" s="14" customFormat="1" ht="11.25">
      <c r="B3996" s="221"/>
      <c r="C3996" s="222"/>
      <c r="D3996" s="212" t="s">
        <v>283</v>
      </c>
      <c r="E3996" s="223" t="s">
        <v>1</v>
      </c>
      <c r="F3996" s="224" t="s">
        <v>2326</v>
      </c>
      <c r="G3996" s="222"/>
      <c r="H3996" s="225">
        <v>12.2</v>
      </c>
      <c r="I3996" s="226"/>
      <c r="J3996" s="222"/>
      <c r="K3996" s="222"/>
      <c r="L3996" s="227"/>
      <c r="M3996" s="228"/>
      <c r="N3996" s="229"/>
      <c r="O3996" s="229"/>
      <c r="P3996" s="229"/>
      <c r="Q3996" s="229"/>
      <c r="R3996" s="229"/>
      <c r="S3996" s="229"/>
      <c r="T3996" s="230"/>
      <c r="AT3996" s="231" t="s">
        <v>283</v>
      </c>
      <c r="AU3996" s="231" t="s">
        <v>84</v>
      </c>
      <c r="AV3996" s="14" t="s">
        <v>84</v>
      </c>
      <c r="AW3996" s="14" t="s">
        <v>32</v>
      </c>
      <c r="AX3996" s="14" t="s">
        <v>76</v>
      </c>
      <c r="AY3996" s="231" t="s">
        <v>272</v>
      </c>
    </row>
    <row r="3997" spans="2:51" s="14" customFormat="1" ht="11.25">
      <c r="B3997" s="221"/>
      <c r="C3997" s="222"/>
      <c r="D3997" s="212" t="s">
        <v>283</v>
      </c>
      <c r="E3997" s="223" t="s">
        <v>1</v>
      </c>
      <c r="F3997" s="224" t="s">
        <v>2327</v>
      </c>
      <c r="G3997" s="222"/>
      <c r="H3997" s="225">
        <v>12.125</v>
      </c>
      <c r="I3997" s="226"/>
      <c r="J3997" s="222"/>
      <c r="K3997" s="222"/>
      <c r="L3997" s="227"/>
      <c r="M3997" s="228"/>
      <c r="N3997" s="229"/>
      <c r="O3997" s="229"/>
      <c r="P3997" s="229"/>
      <c r="Q3997" s="229"/>
      <c r="R3997" s="229"/>
      <c r="S3997" s="229"/>
      <c r="T3997" s="230"/>
      <c r="AT3997" s="231" t="s">
        <v>283</v>
      </c>
      <c r="AU3997" s="231" t="s">
        <v>84</v>
      </c>
      <c r="AV3997" s="14" t="s">
        <v>84</v>
      </c>
      <c r="AW3997" s="14" t="s">
        <v>32</v>
      </c>
      <c r="AX3997" s="14" t="s">
        <v>76</v>
      </c>
      <c r="AY3997" s="231" t="s">
        <v>272</v>
      </c>
    </row>
    <row r="3998" spans="2:51" s="14" customFormat="1" ht="11.25">
      <c r="B3998" s="221"/>
      <c r="C3998" s="222"/>
      <c r="D3998" s="212" t="s">
        <v>283</v>
      </c>
      <c r="E3998" s="223" t="s">
        <v>1</v>
      </c>
      <c r="F3998" s="224" t="s">
        <v>2328</v>
      </c>
      <c r="G3998" s="222"/>
      <c r="H3998" s="225">
        <v>12.475</v>
      </c>
      <c r="I3998" s="226"/>
      <c r="J3998" s="222"/>
      <c r="K3998" s="222"/>
      <c r="L3998" s="227"/>
      <c r="M3998" s="228"/>
      <c r="N3998" s="229"/>
      <c r="O3998" s="229"/>
      <c r="P3998" s="229"/>
      <c r="Q3998" s="229"/>
      <c r="R3998" s="229"/>
      <c r="S3998" s="229"/>
      <c r="T3998" s="230"/>
      <c r="AT3998" s="231" t="s">
        <v>283</v>
      </c>
      <c r="AU3998" s="231" t="s">
        <v>84</v>
      </c>
      <c r="AV3998" s="14" t="s">
        <v>84</v>
      </c>
      <c r="AW3998" s="14" t="s">
        <v>32</v>
      </c>
      <c r="AX3998" s="14" t="s">
        <v>76</v>
      </c>
      <c r="AY3998" s="231" t="s">
        <v>272</v>
      </c>
    </row>
    <row r="3999" spans="2:51" s="14" customFormat="1" ht="11.25">
      <c r="B3999" s="221"/>
      <c r="C3999" s="222"/>
      <c r="D3999" s="212" t="s">
        <v>283</v>
      </c>
      <c r="E3999" s="223" t="s">
        <v>1</v>
      </c>
      <c r="F3999" s="224" t="s">
        <v>2329</v>
      </c>
      <c r="G3999" s="222"/>
      <c r="H3999" s="225">
        <v>12.55</v>
      </c>
      <c r="I3999" s="226"/>
      <c r="J3999" s="222"/>
      <c r="K3999" s="222"/>
      <c r="L3999" s="227"/>
      <c r="M3999" s="228"/>
      <c r="N3999" s="229"/>
      <c r="O3999" s="229"/>
      <c r="P3999" s="229"/>
      <c r="Q3999" s="229"/>
      <c r="R3999" s="229"/>
      <c r="S3999" s="229"/>
      <c r="T3999" s="230"/>
      <c r="AT3999" s="231" t="s">
        <v>283</v>
      </c>
      <c r="AU3999" s="231" t="s">
        <v>84</v>
      </c>
      <c r="AV3999" s="14" t="s">
        <v>84</v>
      </c>
      <c r="AW3999" s="14" t="s">
        <v>32</v>
      </c>
      <c r="AX3999" s="14" t="s">
        <v>76</v>
      </c>
      <c r="AY3999" s="231" t="s">
        <v>272</v>
      </c>
    </row>
    <row r="4000" spans="2:51" s="14" customFormat="1" ht="11.25">
      <c r="B4000" s="221"/>
      <c r="C4000" s="222"/>
      <c r="D4000" s="212" t="s">
        <v>283</v>
      </c>
      <c r="E4000" s="223" t="s">
        <v>1</v>
      </c>
      <c r="F4000" s="224" t="s">
        <v>2330</v>
      </c>
      <c r="G4000" s="222"/>
      <c r="H4000" s="225">
        <v>2.77</v>
      </c>
      <c r="I4000" s="226"/>
      <c r="J4000" s="222"/>
      <c r="K4000" s="222"/>
      <c r="L4000" s="227"/>
      <c r="M4000" s="228"/>
      <c r="N4000" s="229"/>
      <c r="O4000" s="229"/>
      <c r="P4000" s="229"/>
      <c r="Q4000" s="229"/>
      <c r="R4000" s="229"/>
      <c r="S4000" s="229"/>
      <c r="T4000" s="230"/>
      <c r="AT4000" s="231" t="s">
        <v>283</v>
      </c>
      <c r="AU4000" s="231" t="s">
        <v>84</v>
      </c>
      <c r="AV4000" s="14" t="s">
        <v>84</v>
      </c>
      <c r="AW4000" s="14" t="s">
        <v>32</v>
      </c>
      <c r="AX4000" s="14" t="s">
        <v>76</v>
      </c>
      <c r="AY4000" s="231" t="s">
        <v>272</v>
      </c>
    </row>
    <row r="4001" spans="2:51" s="14" customFormat="1" ht="11.25">
      <c r="B4001" s="221"/>
      <c r="C4001" s="222"/>
      <c r="D4001" s="212" t="s">
        <v>283</v>
      </c>
      <c r="E4001" s="223" t="s">
        <v>1</v>
      </c>
      <c r="F4001" s="224" t="s">
        <v>2331</v>
      </c>
      <c r="G4001" s="222"/>
      <c r="H4001" s="225">
        <v>32.03</v>
      </c>
      <c r="I4001" s="226"/>
      <c r="J4001" s="222"/>
      <c r="K4001" s="222"/>
      <c r="L4001" s="227"/>
      <c r="M4001" s="228"/>
      <c r="N4001" s="229"/>
      <c r="O4001" s="229"/>
      <c r="P4001" s="229"/>
      <c r="Q4001" s="229"/>
      <c r="R4001" s="229"/>
      <c r="S4001" s="229"/>
      <c r="T4001" s="230"/>
      <c r="AT4001" s="231" t="s">
        <v>283</v>
      </c>
      <c r="AU4001" s="231" t="s">
        <v>84</v>
      </c>
      <c r="AV4001" s="14" t="s">
        <v>84</v>
      </c>
      <c r="AW4001" s="14" t="s">
        <v>32</v>
      </c>
      <c r="AX4001" s="14" t="s">
        <v>76</v>
      </c>
      <c r="AY4001" s="231" t="s">
        <v>272</v>
      </c>
    </row>
    <row r="4002" spans="2:51" s="14" customFormat="1" ht="11.25">
      <c r="B4002" s="221"/>
      <c r="C4002" s="222"/>
      <c r="D4002" s="212" t="s">
        <v>283</v>
      </c>
      <c r="E4002" s="223" t="s">
        <v>1</v>
      </c>
      <c r="F4002" s="224" t="s">
        <v>2332</v>
      </c>
      <c r="G4002" s="222"/>
      <c r="H4002" s="225">
        <v>8.0500000000000007</v>
      </c>
      <c r="I4002" s="226"/>
      <c r="J4002" s="222"/>
      <c r="K4002" s="222"/>
      <c r="L4002" s="227"/>
      <c r="M4002" s="228"/>
      <c r="N4002" s="229"/>
      <c r="O4002" s="229"/>
      <c r="P4002" s="229"/>
      <c r="Q4002" s="229"/>
      <c r="R4002" s="229"/>
      <c r="S4002" s="229"/>
      <c r="T4002" s="230"/>
      <c r="AT4002" s="231" t="s">
        <v>283</v>
      </c>
      <c r="AU4002" s="231" t="s">
        <v>84</v>
      </c>
      <c r="AV4002" s="14" t="s">
        <v>84</v>
      </c>
      <c r="AW4002" s="14" t="s">
        <v>32</v>
      </c>
      <c r="AX4002" s="14" t="s">
        <v>76</v>
      </c>
      <c r="AY4002" s="231" t="s">
        <v>272</v>
      </c>
    </row>
    <row r="4003" spans="2:51" s="14" customFormat="1" ht="11.25">
      <c r="B4003" s="221"/>
      <c r="C4003" s="222"/>
      <c r="D4003" s="212" t="s">
        <v>283</v>
      </c>
      <c r="E4003" s="223" t="s">
        <v>1</v>
      </c>
      <c r="F4003" s="224" t="s">
        <v>2333</v>
      </c>
      <c r="G4003" s="222"/>
      <c r="H4003" s="225">
        <v>6.6</v>
      </c>
      <c r="I4003" s="226"/>
      <c r="J4003" s="222"/>
      <c r="K4003" s="222"/>
      <c r="L4003" s="227"/>
      <c r="M4003" s="228"/>
      <c r="N4003" s="229"/>
      <c r="O4003" s="229"/>
      <c r="P4003" s="229"/>
      <c r="Q4003" s="229"/>
      <c r="R4003" s="229"/>
      <c r="S4003" s="229"/>
      <c r="T4003" s="230"/>
      <c r="AT4003" s="231" t="s">
        <v>283</v>
      </c>
      <c r="AU4003" s="231" t="s">
        <v>84</v>
      </c>
      <c r="AV4003" s="14" t="s">
        <v>84</v>
      </c>
      <c r="AW4003" s="14" t="s">
        <v>32</v>
      </c>
      <c r="AX4003" s="14" t="s">
        <v>76</v>
      </c>
      <c r="AY4003" s="231" t="s">
        <v>272</v>
      </c>
    </row>
    <row r="4004" spans="2:51" s="14" customFormat="1" ht="11.25">
      <c r="B4004" s="221"/>
      <c r="C4004" s="222"/>
      <c r="D4004" s="212" t="s">
        <v>283</v>
      </c>
      <c r="E4004" s="223" t="s">
        <v>1</v>
      </c>
      <c r="F4004" s="224" t="s">
        <v>2334</v>
      </c>
      <c r="G4004" s="222"/>
      <c r="H4004" s="225">
        <v>28.69</v>
      </c>
      <c r="I4004" s="226"/>
      <c r="J4004" s="222"/>
      <c r="K4004" s="222"/>
      <c r="L4004" s="227"/>
      <c r="M4004" s="228"/>
      <c r="N4004" s="229"/>
      <c r="O4004" s="229"/>
      <c r="P4004" s="229"/>
      <c r="Q4004" s="229"/>
      <c r="R4004" s="229"/>
      <c r="S4004" s="229"/>
      <c r="T4004" s="230"/>
      <c r="AT4004" s="231" t="s">
        <v>283</v>
      </c>
      <c r="AU4004" s="231" t="s">
        <v>84</v>
      </c>
      <c r="AV4004" s="14" t="s">
        <v>84</v>
      </c>
      <c r="AW4004" s="14" t="s">
        <v>32</v>
      </c>
      <c r="AX4004" s="14" t="s">
        <v>76</v>
      </c>
      <c r="AY4004" s="231" t="s">
        <v>272</v>
      </c>
    </row>
    <row r="4005" spans="2:51" s="14" customFormat="1" ht="11.25">
      <c r="B4005" s="221"/>
      <c r="C4005" s="222"/>
      <c r="D4005" s="212" t="s">
        <v>283</v>
      </c>
      <c r="E4005" s="223" t="s">
        <v>1</v>
      </c>
      <c r="F4005" s="224" t="s">
        <v>2335</v>
      </c>
      <c r="G4005" s="222"/>
      <c r="H4005" s="225">
        <v>0.59</v>
      </c>
      <c r="I4005" s="226"/>
      <c r="J4005" s="222"/>
      <c r="K4005" s="222"/>
      <c r="L4005" s="227"/>
      <c r="M4005" s="228"/>
      <c r="N4005" s="229"/>
      <c r="O4005" s="229"/>
      <c r="P4005" s="229"/>
      <c r="Q4005" s="229"/>
      <c r="R4005" s="229"/>
      <c r="S4005" s="229"/>
      <c r="T4005" s="230"/>
      <c r="AT4005" s="231" t="s">
        <v>283</v>
      </c>
      <c r="AU4005" s="231" t="s">
        <v>84</v>
      </c>
      <c r="AV4005" s="14" t="s">
        <v>84</v>
      </c>
      <c r="AW4005" s="14" t="s">
        <v>32</v>
      </c>
      <c r="AX4005" s="14" t="s">
        <v>76</v>
      </c>
      <c r="AY4005" s="231" t="s">
        <v>272</v>
      </c>
    </row>
    <row r="4006" spans="2:51" s="13" customFormat="1" ht="11.25">
      <c r="B4006" s="210"/>
      <c r="C4006" s="211"/>
      <c r="D4006" s="212" t="s">
        <v>283</v>
      </c>
      <c r="E4006" s="213" t="s">
        <v>1</v>
      </c>
      <c r="F4006" s="214" t="s">
        <v>285</v>
      </c>
      <c r="G4006" s="211"/>
      <c r="H4006" s="213" t="s">
        <v>1</v>
      </c>
      <c r="I4006" s="215"/>
      <c r="J4006" s="211"/>
      <c r="K4006" s="211"/>
      <c r="L4006" s="216"/>
      <c r="M4006" s="217"/>
      <c r="N4006" s="218"/>
      <c r="O4006" s="218"/>
      <c r="P4006" s="218"/>
      <c r="Q4006" s="218"/>
      <c r="R4006" s="218"/>
      <c r="S4006" s="218"/>
      <c r="T4006" s="219"/>
      <c r="AT4006" s="220" t="s">
        <v>283</v>
      </c>
      <c r="AU4006" s="220" t="s">
        <v>84</v>
      </c>
      <c r="AV4006" s="13" t="s">
        <v>16</v>
      </c>
      <c r="AW4006" s="13" t="s">
        <v>32</v>
      </c>
      <c r="AX4006" s="13" t="s">
        <v>76</v>
      </c>
      <c r="AY4006" s="220" t="s">
        <v>272</v>
      </c>
    </row>
    <row r="4007" spans="2:51" s="13" customFormat="1" ht="11.25">
      <c r="B4007" s="210"/>
      <c r="C4007" s="211"/>
      <c r="D4007" s="212" t="s">
        <v>283</v>
      </c>
      <c r="E4007" s="213" t="s">
        <v>1</v>
      </c>
      <c r="F4007" s="214" t="s">
        <v>2336</v>
      </c>
      <c r="G4007" s="211"/>
      <c r="H4007" s="213" t="s">
        <v>1</v>
      </c>
      <c r="I4007" s="215"/>
      <c r="J4007" s="211"/>
      <c r="K4007" s="211"/>
      <c r="L4007" s="216"/>
      <c r="M4007" s="217"/>
      <c r="N4007" s="218"/>
      <c r="O4007" s="218"/>
      <c r="P4007" s="218"/>
      <c r="Q4007" s="218"/>
      <c r="R4007" s="218"/>
      <c r="S4007" s="218"/>
      <c r="T4007" s="219"/>
      <c r="AT4007" s="220" t="s">
        <v>283</v>
      </c>
      <c r="AU4007" s="220" t="s">
        <v>84</v>
      </c>
      <c r="AV4007" s="13" t="s">
        <v>16</v>
      </c>
      <c r="AW4007" s="13" t="s">
        <v>32</v>
      </c>
      <c r="AX4007" s="13" t="s">
        <v>76</v>
      </c>
      <c r="AY4007" s="220" t="s">
        <v>272</v>
      </c>
    </row>
    <row r="4008" spans="2:51" s="13" customFormat="1" ht="11.25">
      <c r="B4008" s="210"/>
      <c r="C4008" s="211"/>
      <c r="D4008" s="212" t="s">
        <v>283</v>
      </c>
      <c r="E4008" s="213" t="s">
        <v>1</v>
      </c>
      <c r="F4008" s="214" t="s">
        <v>831</v>
      </c>
      <c r="G4008" s="211"/>
      <c r="H4008" s="213" t="s">
        <v>1</v>
      </c>
      <c r="I4008" s="215"/>
      <c r="J4008" s="211"/>
      <c r="K4008" s="211"/>
      <c r="L4008" s="216"/>
      <c r="M4008" s="217"/>
      <c r="N4008" s="218"/>
      <c r="O4008" s="218"/>
      <c r="P4008" s="218"/>
      <c r="Q4008" s="218"/>
      <c r="R4008" s="218"/>
      <c r="S4008" s="218"/>
      <c r="T4008" s="219"/>
      <c r="AT4008" s="220" t="s">
        <v>283</v>
      </c>
      <c r="AU4008" s="220" t="s">
        <v>84</v>
      </c>
      <c r="AV4008" s="13" t="s">
        <v>16</v>
      </c>
      <c r="AW4008" s="13" t="s">
        <v>32</v>
      </c>
      <c r="AX4008" s="13" t="s">
        <v>76</v>
      </c>
      <c r="AY4008" s="220" t="s">
        <v>272</v>
      </c>
    </row>
    <row r="4009" spans="2:51" s="14" customFormat="1" ht="11.25">
      <c r="B4009" s="221"/>
      <c r="C4009" s="222"/>
      <c r="D4009" s="212" t="s">
        <v>283</v>
      </c>
      <c r="E4009" s="223" t="s">
        <v>1</v>
      </c>
      <c r="F4009" s="224" t="s">
        <v>2337</v>
      </c>
      <c r="G4009" s="222"/>
      <c r="H4009" s="225">
        <v>11.625</v>
      </c>
      <c r="I4009" s="226"/>
      <c r="J4009" s="222"/>
      <c r="K4009" s="222"/>
      <c r="L4009" s="227"/>
      <c r="M4009" s="228"/>
      <c r="N4009" s="229"/>
      <c r="O4009" s="229"/>
      <c r="P4009" s="229"/>
      <c r="Q4009" s="229"/>
      <c r="R4009" s="229"/>
      <c r="S4009" s="229"/>
      <c r="T4009" s="230"/>
      <c r="AT4009" s="231" t="s">
        <v>283</v>
      </c>
      <c r="AU4009" s="231" t="s">
        <v>84</v>
      </c>
      <c r="AV4009" s="14" t="s">
        <v>84</v>
      </c>
      <c r="AW4009" s="14" t="s">
        <v>32</v>
      </c>
      <c r="AX4009" s="14" t="s">
        <v>76</v>
      </c>
      <c r="AY4009" s="231" t="s">
        <v>272</v>
      </c>
    </row>
    <row r="4010" spans="2:51" s="14" customFormat="1" ht="11.25">
      <c r="B4010" s="221"/>
      <c r="C4010" s="222"/>
      <c r="D4010" s="212" t="s">
        <v>283</v>
      </c>
      <c r="E4010" s="223" t="s">
        <v>1</v>
      </c>
      <c r="F4010" s="224" t="s">
        <v>2338</v>
      </c>
      <c r="G4010" s="222"/>
      <c r="H4010" s="225">
        <v>33.31</v>
      </c>
      <c r="I4010" s="226"/>
      <c r="J4010" s="222"/>
      <c r="K4010" s="222"/>
      <c r="L4010" s="227"/>
      <c r="M4010" s="228"/>
      <c r="N4010" s="229"/>
      <c r="O4010" s="229"/>
      <c r="P4010" s="229"/>
      <c r="Q4010" s="229"/>
      <c r="R4010" s="229"/>
      <c r="S4010" s="229"/>
      <c r="T4010" s="230"/>
      <c r="AT4010" s="231" t="s">
        <v>283</v>
      </c>
      <c r="AU4010" s="231" t="s">
        <v>84</v>
      </c>
      <c r="AV4010" s="14" t="s">
        <v>84</v>
      </c>
      <c r="AW4010" s="14" t="s">
        <v>32</v>
      </c>
      <c r="AX4010" s="14" t="s">
        <v>76</v>
      </c>
      <c r="AY4010" s="231" t="s">
        <v>272</v>
      </c>
    </row>
    <row r="4011" spans="2:51" s="13" customFormat="1" ht="11.25">
      <c r="B4011" s="210"/>
      <c r="C4011" s="211"/>
      <c r="D4011" s="212" t="s">
        <v>283</v>
      </c>
      <c r="E4011" s="213" t="s">
        <v>1</v>
      </c>
      <c r="F4011" s="214" t="s">
        <v>285</v>
      </c>
      <c r="G4011" s="211"/>
      <c r="H4011" s="213" t="s">
        <v>1</v>
      </c>
      <c r="I4011" s="215"/>
      <c r="J4011" s="211"/>
      <c r="K4011" s="211"/>
      <c r="L4011" s="216"/>
      <c r="M4011" s="217"/>
      <c r="N4011" s="218"/>
      <c r="O4011" s="218"/>
      <c r="P4011" s="218"/>
      <c r="Q4011" s="218"/>
      <c r="R4011" s="218"/>
      <c r="S4011" s="218"/>
      <c r="T4011" s="219"/>
      <c r="AT4011" s="220" t="s">
        <v>283</v>
      </c>
      <c r="AU4011" s="220" t="s">
        <v>84</v>
      </c>
      <c r="AV4011" s="13" t="s">
        <v>16</v>
      </c>
      <c r="AW4011" s="13" t="s">
        <v>32</v>
      </c>
      <c r="AX4011" s="13" t="s">
        <v>76</v>
      </c>
      <c r="AY4011" s="220" t="s">
        <v>272</v>
      </c>
    </row>
    <row r="4012" spans="2:51" s="13" customFormat="1" ht="11.25">
      <c r="B4012" s="210"/>
      <c r="C4012" s="211"/>
      <c r="D4012" s="212" t="s">
        <v>283</v>
      </c>
      <c r="E4012" s="213" t="s">
        <v>1</v>
      </c>
      <c r="F4012" s="214" t="s">
        <v>2339</v>
      </c>
      <c r="G4012" s="211"/>
      <c r="H4012" s="213" t="s">
        <v>1</v>
      </c>
      <c r="I4012" s="215"/>
      <c r="J4012" s="211"/>
      <c r="K4012" s="211"/>
      <c r="L4012" s="216"/>
      <c r="M4012" s="217"/>
      <c r="N4012" s="218"/>
      <c r="O4012" s="218"/>
      <c r="P4012" s="218"/>
      <c r="Q4012" s="218"/>
      <c r="R4012" s="218"/>
      <c r="S4012" s="218"/>
      <c r="T4012" s="219"/>
      <c r="AT4012" s="220" t="s">
        <v>283</v>
      </c>
      <c r="AU4012" s="220" t="s">
        <v>84</v>
      </c>
      <c r="AV4012" s="13" t="s">
        <v>16</v>
      </c>
      <c r="AW4012" s="13" t="s">
        <v>32</v>
      </c>
      <c r="AX4012" s="13" t="s">
        <v>76</v>
      </c>
      <c r="AY4012" s="220" t="s">
        <v>272</v>
      </c>
    </row>
    <row r="4013" spans="2:51" s="13" customFormat="1" ht="11.25">
      <c r="B4013" s="210"/>
      <c r="C4013" s="211"/>
      <c r="D4013" s="212" t="s">
        <v>283</v>
      </c>
      <c r="E4013" s="213" t="s">
        <v>1</v>
      </c>
      <c r="F4013" s="214" t="s">
        <v>831</v>
      </c>
      <c r="G4013" s="211"/>
      <c r="H4013" s="213" t="s">
        <v>1</v>
      </c>
      <c r="I4013" s="215"/>
      <c r="J4013" s="211"/>
      <c r="K4013" s="211"/>
      <c r="L4013" s="216"/>
      <c r="M4013" s="217"/>
      <c r="N4013" s="218"/>
      <c r="O4013" s="218"/>
      <c r="P4013" s="218"/>
      <c r="Q4013" s="218"/>
      <c r="R4013" s="218"/>
      <c r="S4013" s="218"/>
      <c r="T4013" s="219"/>
      <c r="AT4013" s="220" t="s">
        <v>283</v>
      </c>
      <c r="AU4013" s="220" t="s">
        <v>84</v>
      </c>
      <c r="AV4013" s="13" t="s">
        <v>16</v>
      </c>
      <c r="AW4013" s="13" t="s">
        <v>32</v>
      </c>
      <c r="AX4013" s="13" t="s">
        <v>76</v>
      </c>
      <c r="AY4013" s="220" t="s">
        <v>272</v>
      </c>
    </row>
    <row r="4014" spans="2:51" s="14" customFormat="1" ht="11.25">
      <c r="B4014" s="221"/>
      <c r="C4014" s="222"/>
      <c r="D4014" s="212" t="s">
        <v>283</v>
      </c>
      <c r="E4014" s="223" t="s">
        <v>1</v>
      </c>
      <c r="F4014" s="224" t="s">
        <v>2340</v>
      </c>
      <c r="G4014" s="222"/>
      <c r="H4014" s="225">
        <v>13.79</v>
      </c>
      <c r="I4014" s="226"/>
      <c r="J4014" s="222"/>
      <c r="K4014" s="222"/>
      <c r="L4014" s="227"/>
      <c r="M4014" s="228"/>
      <c r="N4014" s="229"/>
      <c r="O4014" s="229"/>
      <c r="P4014" s="229"/>
      <c r="Q4014" s="229"/>
      <c r="R4014" s="229"/>
      <c r="S4014" s="229"/>
      <c r="T4014" s="230"/>
      <c r="AT4014" s="231" t="s">
        <v>283</v>
      </c>
      <c r="AU4014" s="231" t="s">
        <v>84</v>
      </c>
      <c r="AV4014" s="14" t="s">
        <v>84</v>
      </c>
      <c r="AW4014" s="14" t="s">
        <v>32</v>
      </c>
      <c r="AX4014" s="14" t="s">
        <v>76</v>
      </c>
      <c r="AY4014" s="231" t="s">
        <v>272</v>
      </c>
    </row>
    <row r="4015" spans="2:51" s="14" customFormat="1" ht="11.25">
      <c r="B4015" s="221"/>
      <c r="C4015" s="222"/>
      <c r="D4015" s="212" t="s">
        <v>283</v>
      </c>
      <c r="E4015" s="223" t="s">
        <v>1</v>
      </c>
      <c r="F4015" s="224" t="s">
        <v>2341</v>
      </c>
      <c r="G4015" s="222"/>
      <c r="H4015" s="225">
        <v>19.329999999999998</v>
      </c>
      <c r="I4015" s="226"/>
      <c r="J4015" s="222"/>
      <c r="K4015" s="222"/>
      <c r="L4015" s="227"/>
      <c r="M4015" s="228"/>
      <c r="N4015" s="229"/>
      <c r="O4015" s="229"/>
      <c r="P4015" s="229"/>
      <c r="Q4015" s="229"/>
      <c r="R4015" s="229"/>
      <c r="S4015" s="229"/>
      <c r="T4015" s="230"/>
      <c r="AT4015" s="231" t="s">
        <v>283</v>
      </c>
      <c r="AU4015" s="231" t="s">
        <v>84</v>
      </c>
      <c r="AV4015" s="14" t="s">
        <v>84</v>
      </c>
      <c r="AW4015" s="14" t="s">
        <v>32</v>
      </c>
      <c r="AX4015" s="14" t="s">
        <v>76</v>
      </c>
      <c r="AY4015" s="231" t="s">
        <v>272</v>
      </c>
    </row>
    <row r="4016" spans="2:51" s="14" customFormat="1" ht="11.25">
      <c r="B4016" s="221"/>
      <c r="C4016" s="222"/>
      <c r="D4016" s="212" t="s">
        <v>283</v>
      </c>
      <c r="E4016" s="223" t="s">
        <v>1</v>
      </c>
      <c r="F4016" s="224" t="s">
        <v>2342</v>
      </c>
      <c r="G4016" s="222"/>
      <c r="H4016" s="225">
        <v>5.34</v>
      </c>
      <c r="I4016" s="226"/>
      <c r="J4016" s="222"/>
      <c r="K4016" s="222"/>
      <c r="L4016" s="227"/>
      <c r="M4016" s="228"/>
      <c r="N4016" s="229"/>
      <c r="O4016" s="229"/>
      <c r="P4016" s="229"/>
      <c r="Q4016" s="229"/>
      <c r="R4016" s="229"/>
      <c r="S4016" s="229"/>
      <c r="T4016" s="230"/>
      <c r="AT4016" s="231" t="s">
        <v>283</v>
      </c>
      <c r="AU4016" s="231" t="s">
        <v>84</v>
      </c>
      <c r="AV4016" s="14" t="s">
        <v>84</v>
      </c>
      <c r="AW4016" s="14" t="s">
        <v>32</v>
      </c>
      <c r="AX4016" s="14" t="s">
        <v>76</v>
      </c>
      <c r="AY4016" s="231" t="s">
        <v>272</v>
      </c>
    </row>
    <row r="4017" spans="1:65" s="14" customFormat="1" ht="11.25">
      <c r="B4017" s="221"/>
      <c r="C4017" s="222"/>
      <c r="D4017" s="212" t="s">
        <v>283</v>
      </c>
      <c r="E4017" s="223" t="s">
        <v>1</v>
      </c>
      <c r="F4017" s="224" t="s">
        <v>2343</v>
      </c>
      <c r="G4017" s="222"/>
      <c r="H4017" s="225">
        <v>4.84</v>
      </c>
      <c r="I4017" s="226"/>
      <c r="J4017" s="222"/>
      <c r="K4017" s="222"/>
      <c r="L4017" s="227"/>
      <c r="M4017" s="228"/>
      <c r="N4017" s="229"/>
      <c r="O4017" s="229"/>
      <c r="P4017" s="229"/>
      <c r="Q4017" s="229"/>
      <c r="R4017" s="229"/>
      <c r="S4017" s="229"/>
      <c r="T4017" s="230"/>
      <c r="AT4017" s="231" t="s">
        <v>283</v>
      </c>
      <c r="AU4017" s="231" t="s">
        <v>84</v>
      </c>
      <c r="AV4017" s="14" t="s">
        <v>84</v>
      </c>
      <c r="AW4017" s="14" t="s">
        <v>32</v>
      </c>
      <c r="AX4017" s="14" t="s">
        <v>76</v>
      </c>
      <c r="AY4017" s="231" t="s">
        <v>272</v>
      </c>
    </row>
    <row r="4018" spans="1:65" s="14" customFormat="1" ht="11.25">
      <c r="B4018" s="221"/>
      <c r="C4018" s="222"/>
      <c r="D4018" s="212" t="s">
        <v>283</v>
      </c>
      <c r="E4018" s="223" t="s">
        <v>1</v>
      </c>
      <c r="F4018" s="224" t="s">
        <v>2344</v>
      </c>
      <c r="G4018" s="222"/>
      <c r="H4018" s="225">
        <v>4.29</v>
      </c>
      <c r="I4018" s="226"/>
      <c r="J4018" s="222"/>
      <c r="K4018" s="222"/>
      <c r="L4018" s="227"/>
      <c r="M4018" s="228"/>
      <c r="N4018" s="229"/>
      <c r="O4018" s="229"/>
      <c r="P4018" s="229"/>
      <c r="Q4018" s="229"/>
      <c r="R4018" s="229"/>
      <c r="S4018" s="229"/>
      <c r="T4018" s="230"/>
      <c r="AT4018" s="231" t="s">
        <v>283</v>
      </c>
      <c r="AU4018" s="231" t="s">
        <v>84</v>
      </c>
      <c r="AV4018" s="14" t="s">
        <v>84</v>
      </c>
      <c r="AW4018" s="14" t="s">
        <v>32</v>
      </c>
      <c r="AX4018" s="14" t="s">
        <v>76</v>
      </c>
      <c r="AY4018" s="231" t="s">
        <v>272</v>
      </c>
    </row>
    <row r="4019" spans="1:65" s="14" customFormat="1" ht="11.25">
      <c r="B4019" s="221"/>
      <c r="C4019" s="222"/>
      <c r="D4019" s="212" t="s">
        <v>283</v>
      </c>
      <c r="E4019" s="223" t="s">
        <v>1</v>
      </c>
      <c r="F4019" s="224" t="s">
        <v>2345</v>
      </c>
      <c r="G4019" s="222"/>
      <c r="H4019" s="225">
        <v>15.35</v>
      </c>
      <c r="I4019" s="226"/>
      <c r="J4019" s="222"/>
      <c r="K4019" s="222"/>
      <c r="L4019" s="227"/>
      <c r="M4019" s="228"/>
      <c r="N4019" s="229"/>
      <c r="O4019" s="229"/>
      <c r="P4019" s="229"/>
      <c r="Q4019" s="229"/>
      <c r="R4019" s="229"/>
      <c r="S4019" s="229"/>
      <c r="T4019" s="230"/>
      <c r="AT4019" s="231" t="s">
        <v>283</v>
      </c>
      <c r="AU4019" s="231" t="s">
        <v>84</v>
      </c>
      <c r="AV4019" s="14" t="s">
        <v>84</v>
      </c>
      <c r="AW4019" s="14" t="s">
        <v>32</v>
      </c>
      <c r="AX4019" s="14" t="s">
        <v>76</v>
      </c>
      <c r="AY4019" s="231" t="s">
        <v>272</v>
      </c>
    </row>
    <row r="4020" spans="1:65" s="14" customFormat="1" ht="11.25">
      <c r="B4020" s="221"/>
      <c r="C4020" s="222"/>
      <c r="D4020" s="212" t="s">
        <v>283</v>
      </c>
      <c r="E4020" s="223" t="s">
        <v>1</v>
      </c>
      <c r="F4020" s="224" t="s">
        <v>2346</v>
      </c>
      <c r="G4020" s="222"/>
      <c r="H4020" s="225">
        <v>11.75</v>
      </c>
      <c r="I4020" s="226"/>
      <c r="J4020" s="222"/>
      <c r="K4020" s="222"/>
      <c r="L4020" s="227"/>
      <c r="M4020" s="228"/>
      <c r="N4020" s="229"/>
      <c r="O4020" s="229"/>
      <c r="P4020" s="229"/>
      <c r="Q4020" s="229"/>
      <c r="R4020" s="229"/>
      <c r="S4020" s="229"/>
      <c r="T4020" s="230"/>
      <c r="AT4020" s="231" t="s">
        <v>283</v>
      </c>
      <c r="AU4020" s="231" t="s">
        <v>84</v>
      </c>
      <c r="AV4020" s="14" t="s">
        <v>84</v>
      </c>
      <c r="AW4020" s="14" t="s">
        <v>32</v>
      </c>
      <c r="AX4020" s="14" t="s">
        <v>76</v>
      </c>
      <c r="AY4020" s="231" t="s">
        <v>272</v>
      </c>
    </row>
    <row r="4021" spans="1:65" s="2" customFormat="1" ht="24.2" customHeight="1">
      <c r="A4021" s="34"/>
      <c r="B4021" s="35"/>
      <c r="C4021" s="232" t="s">
        <v>3455</v>
      </c>
      <c r="D4021" s="232" t="s">
        <v>394</v>
      </c>
      <c r="E4021" s="233" t="s">
        <v>3456</v>
      </c>
      <c r="F4021" s="234" t="s">
        <v>3457</v>
      </c>
      <c r="G4021" s="235" t="s">
        <v>156</v>
      </c>
      <c r="H4021" s="236">
        <v>45.695999999999998</v>
      </c>
      <c r="I4021" s="237"/>
      <c r="J4021" s="238">
        <f>ROUND(I4021*H4021,2)</f>
        <v>0</v>
      </c>
      <c r="K4021" s="234" t="s">
        <v>278</v>
      </c>
      <c r="L4021" s="239"/>
      <c r="M4021" s="240" t="s">
        <v>1</v>
      </c>
      <c r="N4021" s="241" t="s">
        <v>41</v>
      </c>
      <c r="O4021" s="71"/>
      <c r="P4021" s="201">
        <f>O4021*H4021</f>
        <v>0</v>
      </c>
      <c r="Q4021" s="201">
        <v>1.3599999999999999E-2</v>
      </c>
      <c r="R4021" s="201">
        <f>Q4021*H4021</f>
        <v>0.62146559999999995</v>
      </c>
      <c r="S4021" s="201">
        <v>0</v>
      </c>
      <c r="T4021" s="202">
        <f>S4021*H4021</f>
        <v>0</v>
      </c>
      <c r="U4021" s="34"/>
      <c r="V4021" s="34"/>
      <c r="W4021" s="34"/>
      <c r="X4021" s="34"/>
      <c r="Y4021" s="34"/>
      <c r="Z4021" s="34"/>
      <c r="AA4021" s="34"/>
      <c r="AB4021" s="34"/>
      <c r="AC4021" s="34"/>
      <c r="AD4021" s="34"/>
      <c r="AE4021" s="34"/>
      <c r="AR4021" s="203" t="s">
        <v>483</v>
      </c>
      <c r="AT4021" s="203" t="s">
        <v>394</v>
      </c>
      <c r="AU4021" s="203" t="s">
        <v>84</v>
      </c>
      <c r="AY4021" s="17" t="s">
        <v>272</v>
      </c>
      <c r="BE4021" s="204">
        <f>IF(N4021="základní",J4021,0)</f>
        <v>0</v>
      </c>
      <c r="BF4021" s="204">
        <f>IF(N4021="snížená",J4021,0)</f>
        <v>0</v>
      </c>
      <c r="BG4021" s="204">
        <f>IF(N4021="zákl. přenesená",J4021,0)</f>
        <v>0</v>
      </c>
      <c r="BH4021" s="204">
        <f>IF(N4021="sníž. přenesená",J4021,0)</f>
        <v>0</v>
      </c>
      <c r="BI4021" s="204">
        <f>IF(N4021="nulová",J4021,0)</f>
        <v>0</v>
      </c>
      <c r="BJ4021" s="17" t="s">
        <v>16</v>
      </c>
      <c r="BK4021" s="204">
        <f>ROUND(I4021*H4021,2)</f>
        <v>0</v>
      </c>
      <c r="BL4021" s="17" t="s">
        <v>358</v>
      </c>
      <c r="BM4021" s="203" t="s">
        <v>3458</v>
      </c>
    </row>
    <row r="4022" spans="1:65" s="13" customFormat="1" ht="22.5">
      <c r="B4022" s="210"/>
      <c r="C4022" s="211"/>
      <c r="D4022" s="212" t="s">
        <v>283</v>
      </c>
      <c r="E4022" s="213" t="s">
        <v>1</v>
      </c>
      <c r="F4022" s="214" t="s">
        <v>2479</v>
      </c>
      <c r="G4022" s="211"/>
      <c r="H4022" s="213" t="s">
        <v>1</v>
      </c>
      <c r="I4022" s="215"/>
      <c r="J4022" s="211"/>
      <c r="K4022" s="211"/>
      <c r="L4022" s="216"/>
      <c r="M4022" s="217"/>
      <c r="N4022" s="218"/>
      <c r="O4022" s="218"/>
      <c r="P4022" s="218"/>
      <c r="Q4022" s="218"/>
      <c r="R4022" s="218"/>
      <c r="S4022" s="218"/>
      <c r="T4022" s="219"/>
      <c r="AT4022" s="220" t="s">
        <v>283</v>
      </c>
      <c r="AU4022" s="220" t="s">
        <v>84</v>
      </c>
      <c r="AV4022" s="13" t="s">
        <v>16</v>
      </c>
      <c r="AW4022" s="13" t="s">
        <v>32</v>
      </c>
      <c r="AX4022" s="13" t="s">
        <v>76</v>
      </c>
      <c r="AY4022" s="220" t="s">
        <v>272</v>
      </c>
    </row>
    <row r="4023" spans="1:65" s="13" customFormat="1" ht="11.25">
      <c r="B4023" s="210"/>
      <c r="C4023" s="211"/>
      <c r="D4023" s="212" t="s">
        <v>283</v>
      </c>
      <c r="E4023" s="213" t="s">
        <v>1</v>
      </c>
      <c r="F4023" s="214" t="s">
        <v>285</v>
      </c>
      <c r="G4023" s="211"/>
      <c r="H4023" s="213" t="s">
        <v>1</v>
      </c>
      <c r="I4023" s="215"/>
      <c r="J4023" s="211"/>
      <c r="K4023" s="211"/>
      <c r="L4023" s="216"/>
      <c r="M4023" s="217"/>
      <c r="N4023" s="218"/>
      <c r="O4023" s="218"/>
      <c r="P4023" s="218"/>
      <c r="Q4023" s="218"/>
      <c r="R4023" s="218"/>
      <c r="S4023" s="218"/>
      <c r="T4023" s="219"/>
      <c r="AT4023" s="220" t="s">
        <v>283</v>
      </c>
      <c r="AU4023" s="220" t="s">
        <v>84</v>
      </c>
      <c r="AV4023" s="13" t="s">
        <v>16</v>
      </c>
      <c r="AW4023" s="13" t="s">
        <v>32</v>
      </c>
      <c r="AX4023" s="13" t="s">
        <v>76</v>
      </c>
      <c r="AY4023" s="220" t="s">
        <v>272</v>
      </c>
    </row>
    <row r="4024" spans="1:65" s="13" customFormat="1" ht="11.25">
      <c r="B4024" s="210"/>
      <c r="C4024" s="211"/>
      <c r="D4024" s="212" t="s">
        <v>283</v>
      </c>
      <c r="E4024" s="213" t="s">
        <v>1</v>
      </c>
      <c r="F4024" s="214" t="s">
        <v>1402</v>
      </c>
      <c r="G4024" s="211"/>
      <c r="H4024" s="213" t="s">
        <v>1</v>
      </c>
      <c r="I4024" s="215"/>
      <c r="J4024" s="211"/>
      <c r="K4024" s="211"/>
      <c r="L4024" s="216"/>
      <c r="M4024" s="217"/>
      <c r="N4024" s="218"/>
      <c r="O4024" s="218"/>
      <c r="P4024" s="218"/>
      <c r="Q4024" s="218"/>
      <c r="R4024" s="218"/>
      <c r="S4024" s="218"/>
      <c r="T4024" s="219"/>
      <c r="AT4024" s="220" t="s">
        <v>283</v>
      </c>
      <c r="AU4024" s="220" t="s">
        <v>84</v>
      </c>
      <c r="AV4024" s="13" t="s">
        <v>16</v>
      </c>
      <c r="AW4024" s="13" t="s">
        <v>32</v>
      </c>
      <c r="AX4024" s="13" t="s">
        <v>76</v>
      </c>
      <c r="AY4024" s="220" t="s">
        <v>272</v>
      </c>
    </row>
    <row r="4025" spans="1:65" s="14" customFormat="1" ht="11.25">
      <c r="B4025" s="221"/>
      <c r="C4025" s="222"/>
      <c r="D4025" s="212" t="s">
        <v>283</v>
      </c>
      <c r="E4025" s="223" t="s">
        <v>1</v>
      </c>
      <c r="F4025" s="224" t="s">
        <v>2481</v>
      </c>
      <c r="G4025" s="222"/>
      <c r="H4025" s="225">
        <v>44.8</v>
      </c>
      <c r="I4025" s="226"/>
      <c r="J4025" s="222"/>
      <c r="K4025" s="222"/>
      <c r="L4025" s="227"/>
      <c r="M4025" s="228"/>
      <c r="N4025" s="229"/>
      <c r="O4025" s="229"/>
      <c r="P4025" s="229"/>
      <c r="Q4025" s="229"/>
      <c r="R4025" s="229"/>
      <c r="S4025" s="229"/>
      <c r="T4025" s="230"/>
      <c r="AT4025" s="231" t="s">
        <v>283</v>
      </c>
      <c r="AU4025" s="231" t="s">
        <v>84</v>
      </c>
      <c r="AV4025" s="14" t="s">
        <v>84</v>
      </c>
      <c r="AW4025" s="14" t="s">
        <v>32</v>
      </c>
      <c r="AX4025" s="14" t="s">
        <v>76</v>
      </c>
      <c r="AY4025" s="231" t="s">
        <v>272</v>
      </c>
    </row>
    <row r="4026" spans="1:65" s="14" customFormat="1" ht="11.25">
      <c r="B4026" s="221"/>
      <c r="C4026" s="222"/>
      <c r="D4026" s="212" t="s">
        <v>283</v>
      </c>
      <c r="E4026" s="222"/>
      <c r="F4026" s="224" t="s">
        <v>3459</v>
      </c>
      <c r="G4026" s="222"/>
      <c r="H4026" s="225">
        <v>45.695999999999998</v>
      </c>
      <c r="I4026" s="226"/>
      <c r="J4026" s="222"/>
      <c r="K4026" s="222"/>
      <c r="L4026" s="227"/>
      <c r="M4026" s="228"/>
      <c r="N4026" s="229"/>
      <c r="O4026" s="229"/>
      <c r="P4026" s="229"/>
      <c r="Q4026" s="229"/>
      <c r="R4026" s="229"/>
      <c r="S4026" s="229"/>
      <c r="T4026" s="230"/>
      <c r="AT4026" s="231" t="s">
        <v>283</v>
      </c>
      <c r="AU4026" s="231" t="s">
        <v>84</v>
      </c>
      <c r="AV4026" s="14" t="s">
        <v>84</v>
      </c>
      <c r="AW4026" s="14" t="s">
        <v>4</v>
      </c>
      <c r="AX4026" s="14" t="s">
        <v>16</v>
      </c>
      <c r="AY4026" s="231" t="s">
        <v>272</v>
      </c>
    </row>
    <row r="4027" spans="1:65" s="2" customFormat="1" ht="24.2" customHeight="1">
      <c r="A4027" s="34"/>
      <c r="B4027" s="35"/>
      <c r="C4027" s="192" t="s">
        <v>3460</v>
      </c>
      <c r="D4027" s="192" t="s">
        <v>274</v>
      </c>
      <c r="E4027" s="193" t="s">
        <v>3461</v>
      </c>
      <c r="F4027" s="194" t="s">
        <v>3462</v>
      </c>
      <c r="G4027" s="195" t="s">
        <v>185</v>
      </c>
      <c r="H4027" s="196">
        <v>1824.4860000000001</v>
      </c>
      <c r="I4027" s="197"/>
      <c r="J4027" s="198">
        <f>ROUND(I4027*H4027,2)</f>
        <v>0</v>
      </c>
      <c r="K4027" s="194" t="s">
        <v>278</v>
      </c>
      <c r="L4027" s="39"/>
      <c r="M4027" s="199" t="s">
        <v>1</v>
      </c>
      <c r="N4027" s="200" t="s">
        <v>41</v>
      </c>
      <c r="O4027" s="71"/>
      <c r="P4027" s="201">
        <f>O4027*H4027</f>
        <v>0</v>
      </c>
      <c r="Q4027" s="201">
        <v>0</v>
      </c>
      <c r="R4027" s="201">
        <f>Q4027*H4027</f>
        <v>0</v>
      </c>
      <c r="S4027" s="201">
        <v>0</v>
      </c>
      <c r="T4027" s="202">
        <f>S4027*H4027</f>
        <v>0</v>
      </c>
      <c r="U4027" s="34"/>
      <c r="V4027" s="34"/>
      <c r="W4027" s="34"/>
      <c r="X4027" s="34"/>
      <c r="Y4027" s="34"/>
      <c r="Z4027" s="34"/>
      <c r="AA4027" s="34"/>
      <c r="AB4027" s="34"/>
      <c r="AC4027" s="34"/>
      <c r="AD4027" s="34"/>
      <c r="AE4027" s="34"/>
      <c r="AR4027" s="203" t="s">
        <v>358</v>
      </c>
      <c r="AT4027" s="203" t="s">
        <v>274</v>
      </c>
      <c r="AU4027" s="203" t="s">
        <v>84</v>
      </c>
      <c r="AY4027" s="17" t="s">
        <v>272</v>
      </c>
      <c r="BE4027" s="204">
        <f>IF(N4027="základní",J4027,0)</f>
        <v>0</v>
      </c>
      <c r="BF4027" s="204">
        <f>IF(N4027="snížená",J4027,0)</f>
        <v>0</v>
      </c>
      <c r="BG4027" s="204">
        <f>IF(N4027="zákl. přenesená",J4027,0)</f>
        <v>0</v>
      </c>
      <c r="BH4027" s="204">
        <f>IF(N4027="sníž. přenesená",J4027,0)</f>
        <v>0</v>
      </c>
      <c r="BI4027" s="204">
        <f>IF(N4027="nulová",J4027,0)</f>
        <v>0</v>
      </c>
      <c r="BJ4027" s="17" t="s">
        <v>16</v>
      </c>
      <c r="BK4027" s="204">
        <f>ROUND(I4027*H4027,2)</f>
        <v>0</v>
      </c>
      <c r="BL4027" s="17" t="s">
        <v>358</v>
      </c>
      <c r="BM4027" s="203" t="s">
        <v>3463</v>
      </c>
    </row>
    <row r="4028" spans="1:65" s="2" customFormat="1" ht="11.25">
      <c r="A4028" s="34"/>
      <c r="B4028" s="35"/>
      <c r="C4028" s="36"/>
      <c r="D4028" s="205" t="s">
        <v>281</v>
      </c>
      <c r="E4028" s="36"/>
      <c r="F4028" s="206" t="s">
        <v>3464</v>
      </c>
      <c r="G4028" s="36"/>
      <c r="H4028" s="36"/>
      <c r="I4028" s="207"/>
      <c r="J4028" s="36"/>
      <c r="K4028" s="36"/>
      <c r="L4028" s="39"/>
      <c r="M4028" s="208"/>
      <c r="N4028" s="209"/>
      <c r="O4028" s="71"/>
      <c r="P4028" s="71"/>
      <c r="Q4028" s="71"/>
      <c r="R4028" s="71"/>
      <c r="S4028" s="71"/>
      <c r="T4028" s="72"/>
      <c r="U4028" s="34"/>
      <c r="V4028" s="34"/>
      <c r="W4028" s="34"/>
      <c r="X4028" s="34"/>
      <c r="Y4028" s="34"/>
      <c r="Z4028" s="34"/>
      <c r="AA4028" s="34"/>
      <c r="AB4028" s="34"/>
      <c r="AC4028" s="34"/>
      <c r="AD4028" s="34"/>
      <c r="AE4028" s="34"/>
      <c r="AT4028" s="17" t="s">
        <v>281</v>
      </c>
      <c r="AU4028" s="17" t="s">
        <v>84</v>
      </c>
    </row>
    <row r="4029" spans="1:65" s="2" customFormat="1" ht="24.2" customHeight="1">
      <c r="A4029" s="34"/>
      <c r="B4029" s="35"/>
      <c r="C4029" s="232" t="s">
        <v>3465</v>
      </c>
      <c r="D4029" s="232" t="s">
        <v>394</v>
      </c>
      <c r="E4029" s="233" t="s">
        <v>3466</v>
      </c>
      <c r="F4029" s="234" t="s">
        <v>3467</v>
      </c>
      <c r="G4029" s="235" t="s">
        <v>185</v>
      </c>
      <c r="H4029" s="236">
        <v>1254.0740000000001</v>
      </c>
      <c r="I4029" s="237"/>
      <c r="J4029" s="238">
        <f>ROUND(I4029*H4029,2)</f>
        <v>0</v>
      </c>
      <c r="K4029" s="234" t="s">
        <v>1</v>
      </c>
      <c r="L4029" s="239"/>
      <c r="M4029" s="240" t="s">
        <v>1</v>
      </c>
      <c r="N4029" s="241" t="s">
        <v>41</v>
      </c>
      <c r="O4029" s="71"/>
      <c r="P4029" s="201">
        <f>O4029*H4029</f>
        <v>0</v>
      </c>
      <c r="Q4029" s="201">
        <v>0</v>
      </c>
      <c r="R4029" s="201">
        <f>Q4029*H4029</f>
        <v>0</v>
      </c>
      <c r="S4029" s="201">
        <v>0</v>
      </c>
      <c r="T4029" s="202">
        <f>S4029*H4029</f>
        <v>0</v>
      </c>
      <c r="U4029" s="34"/>
      <c r="V4029" s="34"/>
      <c r="W4029" s="34"/>
      <c r="X4029" s="34"/>
      <c r="Y4029" s="34"/>
      <c r="Z4029" s="34"/>
      <c r="AA4029" s="34"/>
      <c r="AB4029" s="34"/>
      <c r="AC4029" s="34"/>
      <c r="AD4029" s="34"/>
      <c r="AE4029" s="34"/>
      <c r="AR4029" s="203" t="s">
        <v>483</v>
      </c>
      <c r="AT4029" s="203" t="s">
        <v>394</v>
      </c>
      <c r="AU4029" s="203" t="s">
        <v>84</v>
      </c>
      <c r="AY4029" s="17" t="s">
        <v>272</v>
      </c>
      <c r="BE4029" s="204">
        <f>IF(N4029="základní",J4029,0)</f>
        <v>0</v>
      </c>
      <c r="BF4029" s="204">
        <f>IF(N4029="snížená",J4029,0)</f>
        <v>0</v>
      </c>
      <c r="BG4029" s="204">
        <f>IF(N4029="zákl. přenesená",J4029,0)</f>
        <v>0</v>
      </c>
      <c r="BH4029" s="204">
        <f>IF(N4029="sníž. přenesená",J4029,0)</f>
        <v>0</v>
      </c>
      <c r="BI4029" s="204">
        <f>IF(N4029="nulová",J4029,0)</f>
        <v>0</v>
      </c>
      <c r="BJ4029" s="17" t="s">
        <v>16</v>
      </c>
      <c r="BK4029" s="204">
        <f>ROUND(I4029*H4029,2)</f>
        <v>0</v>
      </c>
      <c r="BL4029" s="17" t="s">
        <v>358</v>
      </c>
      <c r="BM4029" s="203" t="s">
        <v>3468</v>
      </c>
    </row>
    <row r="4030" spans="1:65" s="13" customFormat="1" ht="22.5">
      <c r="B4030" s="210"/>
      <c r="C4030" s="211"/>
      <c r="D4030" s="212" t="s">
        <v>283</v>
      </c>
      <c r="E4030" s="213" t="s">
        <v>1</v>
      </c>
      <c r="F4030" s="214" t="s">
        <v>2234</v>
      </c>
      <c r="G4030" s="211"/>
      <c r="H4030" s="213" t="s">
        <v>1</v>
      </c>
      <c r="I4030" s="215"/>
      <c r="J4030" s="211"/>
      <c r="K4030" s="211"/>
      <c r="L4030" s="216"/>
      <c r="M4030" s="217"/>
      <c r="N4030" s="218"/>
      <c r="O4030" s="218"/>
      <c r="P4030" s="218"/>
      <c r="Q4030" s="218"/>
      <c r="R4030" s="218"/>
      <c r="S4030" s="218"/>
      <c r="T4030" s="219"/>
      <c r="AT4030" s="220" t="s">
        <v>283</v>
      </c>
      <c r="AU4030" s="220" t="s">
        <v>84</v>
      </c>
      <c r="AV4030" s="13" t="s">
        <v>16</v>
      </c>
      <c r="AW4030" s="13" t="s">
        <v>32</v>
      </c>
      <c r="AX4030" s="13" t="s">
        <v>76</v>
      </c>
      <c r="AY4030" s="220" t="s">
        <v>272</v>
      </c>
    </row>
    <row r="4031" spans="1:65" s="13" customFormat="1" ht="11.25">
      <c r="B4031" s="210"/>
      <c r="C4031" s="211"/>
      <c r="D4031" s="212" t="s">
        <v>283</v>
      </c>
      <c r="E4031" s="213" t="s">
        <v>1</v>
      </c>
      <c r="F4031" s="214" t="s">
        <v>285</v>
      </c>
      <c r="G4031" s="211"/>
      <c r="H4031" s="213" t="s">
        <v>1</v>
      </c>
      <c r="I4031" s="215"/>
      <c r="J4031" s="211"/>
      <c r="K4031" s="211"/>
      <c r="L4031" s="216"/>
      <c r="M4031" s="217"/>
      <c r="N4031" s="218"/>
      <c r="O4031" s="218"/>
      <c r="P4031" s="218"/>
      <c r="Q4031" s="218"/>
      <c r="R4031" s="218"/>
      <c r="S4031" s="218"/>
      <c r="T4031" s="219"/>
      <c r="AT4031" s="220" t="s">
        <v>283</v>
      </c>
      <c r="AU4031" s="220" t="s">
        <v>84</v>
      </c>
      <c r="AV4031" s="13" t="s">
        <v>16</v>
      </c>
      <c r="AW4031" s="13" t="s">
        <v>32</v>
      </c>
      <c r="AX4031" s="13" t="s">
        <v>76</v>
      </c>
      <c r="AY4031" s="220" t="s">
        <v>272</v>
      </c>
    </row>
    <row r="4032" spans="1:65" s="13" customFormat="1" ht="11.25">
      <c r="B4032" s="210"/>
      <c r="C4032" s="211"/>
      <c r="D4032" s="212" t="s">
        <v>283</v>
      </c>
      <c r="E4032" s="213" t="s">
        <v>1</v>
      </c>
      <c r="F4032" s="214" t="s">
        <v>2282</v>
      </c>
      <c r="G4032" s="211"/>
      <c r="H4032" s="213" t="s">
        <v>1</v>
      </c>
      <c r="I4032" s="215"/>
      <c r="J4032" s="211"/>
      <c r="K4032" s="211"/>
      <c r="L4032" s="216"/>
      <c r="M4032" s="217"/>
      <c r="N4032" s="218"/>
      <c r="O4032" s="218"/>
      <c r="P4032" s="218"/>
      <c r="Q4032" s="218"/>
      <c r="R4032" s="218"/>
      <c r="S4032" s="218"/>
      <c r="T4032" s="219"/>
      <c r="AT4032" s="220" t="s">
        <v>283</v>
      </c>
      <c r="AU4032" s="220" t="s">
        <v>84</v>
      </c>
      <c r="AV4032" s="13" t="s">
        <v>16</v>
      </c>
      <c r="AW4032" s="13" t="s">
        <v>32</v>
      </c>
      <c r="AX4032" s="13" t="s">
        <v>76</v>
      </c>
      <c r="AY4032" s="220" t="s">
        <v>272</v>
      </c>
    </row>
    <row r="4033" spans="2:51" s="13" customFormat="1" ht="11.25">
      <c r="B4033" s="210"/>
      <c r="C4033" s="211"/>
      <c r="D4033" s="212" t="s">
        <v>283</v>
      </c>
      <c r="E4033" s="213" t="s">
        <v>1</v>
      </c>
      <c r="F4033" s="214" t="s">
        <v>833</v>
      </c>
      <c r="G4033" s="211"/>
      <c r="H4033" s="213" t="s">
        <v>1</v>
      </c>
      <c r="I4033" s="215"/>
      <c r="J4033" s="211"/>
      <c r="K4033" s="211"/>
      <c r="L4033" s="216"/>
      <c r="M4033" s="217"/>
      <c r="N4033" s="218"/>
      <c r="O4033" s="218"/>
      <c r="P4033" s="218"/>
      <c r="Q4033" s="218"/>
      <c r="R4033" s="218"/>
      <c r="S4033" s="218"/>
      <c r="T4033" s="219"/>
      <c r="AT4033" s="220" t="s">
        <v>283</v>
      </c>
      <c r="AU4033" s="220" t="s">
        <v>84</v>
      </c>
      <c r="AV4033" s="13" t="s">
        <v>16</v>
      </c>
      <c r="AW4033" s="13" t="s">
        <v>32</v>
      </c>
      <c r="AX4033" s="13" t="s">
        <v>76</v>
      </c>
      <c r="AY4033" s="220" t="s">
        <v>272</v>
      </c>
    </row>
    <row r="4034" spans="2:51" s="14" customFormat="1" ht="11.25">
      <c r="B4034" s="221"/>
      <c r="C4034" s="222"/>
      <c r="D4034" s="212" t="s">
        <v>283</v>
      </c>
      <c r="E4034" s="223" t="s">
        <v>1</v>
      </c>
      <c r="F4034" s="224" t="s">
        <v>3469</v>
      </c>
      <c r="G4034" s="222"/>
      <c r="H4034" s="225">
        <v>10</v>
      </c>
      <c r="I4034" s="226"/>
      <c r="J4034" s="222"/>
      <c r="K4034" s="222"/>
      <c r="L4034" s="227"/>
      <c r="M4034" s="228"/>
      <c r="N4034" s="229"/>
      <c r="O4034" s="229"/>
      <c r="P4034" s="229"/>
      <c r="Q4034" s="229"/>
      <c r="R4034" s="229"/>
      <c r="S4034" s="229"/>
      <c r="T4034" s="230"/>
      <c r="AT4034" s="231" t="s">
        <v>283</v>
      </c>
      <c r="AU4034" s="231" t="s">
        <v>84</v>
      </c>
      <c r="AV4034" s="14" t="s">
        <v>84</v>
      </c>
      <c r="AW4034" s="14" t="s">
        <v>32</v>
      </c>
      <c r="AX4034" s="14" t="s">
        <v>76</v>
      </c>
      <c r="AY4034" s="231" t="s">
        <v>272</v>
      </c>
    </row>
    <row r="4035" spans="2:51" s="14" customFormat="1" ht="11.25">
      <c r="B4035" s="221"/>
      <c r="C4035" s="222"/>
      <c r="D4035" s="212" t="s">
        <v>283</v>
      </c>
      <c r="E4035" s="223" t="s">
        <v>1</v>
      </c>
      <c r="F4035" s="224" t="s">
        <v>3470</v>
      </c>
      <c r="G4035" s="222"/>
      <c r="H4035" s="225">
        <v>9.9</v>
      </c>
      <c r="I4035" s="226"/>
      <c r="J4035" s="222"/>
      <c r="K4035" s="222"/>
      <c r="L4035" s="227"/>
      <c r="M4035" s="228"/>
      <c r="N4035" s="229"/>
      <c r="O4035" s="229"/>
      <c r="P4035" s="229"/>
      <c r="Q4035" s="229"/>
      <c r="R4035" s="229"/>
      <c r="S4035" s="229"/>
      <c r="T4035" s="230"/>
      <c r="AT4035" s="231" t="s">
        <v>283</v>
      </c>
      <c r="AU4035" s="231" t="s">
        <v>84</v>
      </c>
      <c r="AV4035" s="14" t="s">
        <v>84</v>
      </c>
      <c r="AW4035" s="14" t="s">
        <v>32</v>
      </c>
      <c r="AX4035" s="14" t="s">
        <v>76</v>
      </c>
      <c r="AY4035" s="231" t="s">
        <v>272</v>
      </c>
    </row>
    <row r="4036" spans="2:51" s="14" customFormat="1" ht="11.25">
      <c r="B4036" s="221"/>
      <c r="C4036" s="222"/>
      <c r="D4036" s="212" t="s">
        <v>283</v>
      </c>
      <c r="E4036" s="223" t="s">
        <v>1</v>
      </c>
      <c r="F4036" s="224" t="s">
        <v>3471</v>
      </c>
      <c r="G4036" s="222"/>
      <c r="H4036" s="225">
        <v>6.55</v>
      </c>
      <c r="I4036" s="226"/>
      <c r="J4036" s="222"/>
      <c r="K4036" s="222"/>
      <c r="L4036" s="227"/>
      <c r="M4036" s="228"/>
      <c r="N4036" s="229"/>
      <c r="O4036" s="229"/>
      <c r="P4036" s="229"/>
      <c r="Q4036" s="229"/>
      <c r="R4036" s="229"/>
      <c r="S4036" s="229"/>
      <c r="T4036" s="230"/>
      <c r="AT4036" s="231" t="s">
        <v>283</v>
      </c>
      <c r="AU4036" s="231" t="s">
        <v>84</v>
      </c>
      <c r="AV4036" s="14" t="s">
        <v>84</v>
      </c>
      <c r="AW4036" s="14" t="s">
        <v>32</v>
      </c>
      <c r="AX4036" s="14" t="s">
        <v>76</v>
      </c>
      <c r="AY4036" s="231" t="s">
        <v>272</v>
      </c>
    </row>
    <row r="4037" spans="2:51" s="14" customFormat="1" ht="11.25">
      <c r="B4037" s="221"/>
      <c r="C4037" s="222"/>
      <c r="D4037" s="212" t="s">
        <v>283</v>
      </c>
      <c r="E4037" s="223" t="s">
        <v>1</v>
      </c>
      <c r="F4037" s="224" t="s">
        <v>3472</v>
      </c>
      <c r="G4037" s="222"/>
      <c r="H4037" s="225">
        <v>6.7</v>
      </c>
      <c r="I4037" s="226"/>
      <c r="J4037" s="222"/>
      <c r="K4037" s="222"/>
      <c r="L4037" s="227"/>
      <c r="M4037" s="228"/>
      <c r="N4037" s="229"/>
      <c r="O4037" s="229"/>
      <c r="P4037" s="229"/>
      <c r="Q4037" s="229"/>
      <c r="R4037" s="229"/>
      <c r="S4037" s="229"/>
      <c r="T4037" s="230"/>
      <c r="AT4037" s="231" t="s">
        <v>283</v>
      </c>
      <c r="AU4037" s="231" t="s">
        <v>84</v>
      </c>
      <c r="AV4037" s="14" t="s">
        <v>84</v>
      </c>
      <c r="AW4037" s="14" t="s">
        <v>32</v>
      </c>
      <c r="AX4037" s="14" t="s">
        <v>76</v>
      </c>
      <c r="AY4037" s="231" t="s">
        <v>272</v>
      </c>
    </row>
    <row r="4038" spans="2:51" s="14" customFormat="1" ht="11.25">
      <c r="B4038" s="221"/>
      <c r="C4038" s="222"/>
      <c r="D4038" s="212" t="s">
        <v>283</v>
      </c>
      <c r="E4038" s="223" t="s">
        <v>1</v>
      </c>
      <c r="F4038" s="224" t="s">
        <v>3473</v>
      </c>
      <c r="G4038" s="222"/>
      <c r="H4038" s="225">
        <v>8.3000000000000007</v>
      </c>
      <c r="I4038" s="226"/>
      <c r="J4038" s="222"/>
      <c r="K4038" s="222"/>
      <c r="L4038" s="227"/>
      <c r="M4038" s="228"/>
      <c r="N4038" s="229"/>
      <c r="O4038" s="229"/>
      <c r="P4038" s="229"/>
      <c r="Q4038" s="229"/>
      <c r="R4038" s="229"/>
      <c r="S4038" s="229"/>
      <c r="T4038" s="230"/>
      <c r="AT4038" s="231" t="s">
        <v>283</v>
      </c>
      <c r="AU4038" s="231" t="s">
        <v>84</v>
      </c>
      <c r="AV4038" s="14" t="s">
        <v>84</v>
      </c>
      <c r="AW4038" s="14" t="s">
        <v>32</v>
      </c>
      <c r="AX4038" s="14" t="s">
        <v>76</v>
      </c>
      <c r="AY4038" s="231" t="s">
        <v>272</v>
      </c>
    </row>
    <row r="4039" spans="2:51" s="14" customFormat="1" ht="11.25">
      <c r="B4039" s="221"/>
      <c r="C4039" s="222"/>
      <c r="D4039" s="212" t="s">
        <v>283</v>
      </c>
      <c r="E4039" s="223" t="s">
        <v>1</v>
      </c>
      <c r="F4039" s="224" t="s">
        <v>3474</v>
      </c>
      <c r="G4039" s="222"/>
      <c r="H4039" s="225">
        <v>11.05</v>
      </c>
      <c r="I4039" s="226"/>
      <c r="J4039" s="222"/>
      <c r="K4039" s="222"/>
      <c r="L4039" s="227"/>
      <c r="M4039" s="228"/>
      <c r="N4039" s="229"/>
      <c r="O4039" s="229"/>
      <c r="P4039" s="229"/>
      <c r="Q4039" s="229"/>
      <c r="R4039" s="229"/>
      <c r="S4039" s="229"/>
      <c r="T4039" s="230"/>
      <c r="AT4039" s="231" t="s">
        <v>283</v>
      </c>
      <c r="AU4039" s="231" t="s">
        <v>84</v>
      </c>
      <c r="AV4039" s="14" t="s">
        <v>84</v>
      </c>
      <c r="AW4039" s="14" t="s">
        <v>32</v>
      </c>
      <c r="AX4039" s="14" t="s">
        <v>76</v>
      </c>
      <c r="AY4039" s="231" t="s">
        <v>272</v>
      </c>
    </row>
    <row r="4040" spans="2:51" s="14" customFormat="1" ht="11.25">
      <c r="B4040" s="221"/>
      <c r="C4040" s="222"/>
      <c r="D4040" s="212" t="s">
        <v>283</v>
      </c>
      <c r="E4040" s="223" t="s">
        <v>1</v>
      </c>
      <c r="F4040" s="224" t="s">
        <v>3475</v>
      </c>
      <c r="G4040" s="222"/>
      <c r="H4040" s="225">
        <v>9.65</v>
      </c>
      <c r="I4040" s="226"/>
      <c r="J4040" s="222"/>
      <c r="K4040" s="222"/>
      <c r="L4040" s="227"/>
      <c r="M4040" s="228"/>
      <c r="N4040" s="229"/>
      <c r="O4040" s="229"/>
      <c r="P4040" s="229"/>
      <c r="Q4040" s="229"/>
      <c r="R4040" s="229"/>
      <c r="S4040" s="229"/>
      <c r="T4040" s="230"/>
      <c r="AT4040" s="231" t="s">
        <v>283</v>
      </c>
      <c r="AU4040" s="231" t="s">
        <v>84</v>
      </c>
      <c r="AV4040" s="14" t="s">
        <v>84</v>
      </c>
      <c r="AW4040" s="14" t="s">
        <v>32</v>
      </c>
      <c r="AX4040" s="14" t="s">
        <v>76</v>
      </c>
      <c r="AY4040" s="231" t="s">
        <v>272</v>
      </c>
    </row>
    <row r="4041" spans="2:51" s="13" customFormat="1" ht="11.25">
      <c r="B4041" s="210"/>
      <c r="C4041" s="211"/>
      <c r="D4041" s="212" t="s">
        <v>283</v>
      </c>
      <c r="E4041" s="213" t="s">
        <v>1</v>
      </c>
      <c r="F4041" s="214" t="s">
        <v>837</v>
      </c>
      <c r="G4041" s="211"/>
      <c r="H4041" s="213" t="s">
        <v>1</v>
      </c>
      <c r="I4041" s="215"/>
      <c r="J4041" s="211"/>
      <c r="K4041" s="211"/>
      <c r="L4041" s="216"/>
      <c r="M4041" s="217"/>
      <c r="N4041" s="218"/>
      <c r="O4041" s="218"/>
      <c r="P4041" s="218"/>
      <c r="Q4041" s="218"/>
      <c r="R4041" s="218"/>
      <c r="S4041" s="218"/>
      <c r="T4041" s="219"/>
      <c r="AT4041" s="220" t="s">
        <v>283</v>
      </c>
      <c r="AU4041" s="220" t="s">
        <v>84</v>
      </c>
      <c r="AV4041" s="13" t="s">
        <v>16</v>
      </c>
      <c r="AW4041" s="13" t="s">
        <v>32</v>
      </c>
      <c r="AX4041" s="13" t="s">
        <v>76</v>
      </c>
      <c r="AY4041" s="220" t="s">
        <v>272</v>
      </c>
    </row>
    <row r="4042" spans="2:51" s="14" customFormat="1" ht="11.25">
      <c r="B4042" s="221"/>
      <c r="C4042" s="222"/>
      <c r="D4042" s="212" t="s">
        <v>283</v>
      </c>
      <c r="E4042" s="223" t="s">
        <v>1</v>
      </c>
      <c r="F4042" s="224" t="s">
        <v>3476</v>
      </c>
      <c r="G4042" s="222"/>
      <c r="H4042" s="225">
        <v>6.5</v>
      </c>
      <c r="I4042" s="226"/>
      <c r="J4042" s="222"/>
      <c r="K4042" s="222"/>
      <c r="L4042" s="227"/>
      <c r="M4042" s="228"/>
      <c r="N4042" s="229"/>
      <c r="O4042" s="229"/>
      <c r="P4042" s="229"/>
      <c r="Q4042" s="229"/>
      <c r="R4042" s="229"/>
      <c r="S4042" s="229"/>
      <c r="T4042" s="230"/>
      <c r="AT4042" s="231" t="s">
        <v>283</v>
      </c>
      <c r="AU4042" s="231" t="s">
        <v>84</v>
      </c>
      <c r="AV4042" s="14" t="s">
        <v>84</v>
      </c>
      <c r="AW4042" s="14" t="s">
        <v>32</v>
      </c>
      <c r="AX4042" s="14" t="s">
        <v>76</v>
      </c>
      <c r="AY4042" s="231" t="s">
        <v>272</v>
      </c>
    </row>
    <row r="4043" spans="2:51" s="14" customFormat="1" ht="11.25">
      <c r="B4043" s="221"/>
      <c r="C4043" s="222"/>
      <c r="D4043" s="212" t="s">
        <v>283</v>
      </c>
      <c r="E4043" s="223" t="s">
        <v>1</v>
      </c>
      <c r="F4043" s="224" t="s">
        <v>3477</v>
      </c>
      <c r="G4043" s="222"/>
      <c r="H4043" s="225">
        <v>10.050000000000001</v>
      </c>
      <c r="I4043" s="226"/>
      <c r="J4043" s="222"/>
      <c r="K4043" s="222"/>
      <c r="L4043" s="227"/>
      <c r="M4043" s="228"/>
      <c r="N4043" s="229"/>
      <c r="O4043" s="229"/>
      <c r="P4043" s="229"/>
      <c r="Q4043" s="229"/>
      <c r="R4043" s="229"/>
      <c r="S4043" s="229"/>
      <c r="T4043" s="230"/>
      <c r="AT4043" s="231" t="s">
        <v>283</v>
      </c>
      <c r="AU4043" s="231" t="s">
        <v>84</v>
      </c>
      <c r="AV4043" s="14" t="s">
        <v>84</v>
      </c>
      <c r="AW4043" s="14" t="s">
        <v>32</v>
      </c>
      <c r="AX4043" s="14" t="s">
        <v>76</v>
      </c>
      <c r="AY4043" s="231" t="s">
        <v>272</v>
      </c>
    </row>
    <row r="4044" spans="2:51" s="14" customFormat="1" ht="11.25">
      <c r="B4044" s="221"/>
      <c r="C4044" s="222"/>
      <c r="D4044" s="212" t="s">
        <v>283</v>
      </c>
      <c r="E4044" s="223" t="s">
        <v>1</v>
      </c>
      <c r="F4044" s="224" t="s">
        <v>3478</v>
      </c>
      <c r="G4044" s="222"/>
      <c r="H4044" s="225">
        <v>10.15</v>
      </c>
      <c r="I4044" s="226"/>
      <c r="J4044" s="222"/>
      <c r="K4044" s="222"/>
      <c r="L4044" s="227"/>
      <c r="M4044" s="228"/>
      <c r="N4044" s="229"/>
      <c r="O4044" s="229"/>
      <c r="P4044" s="229"/>
      <c r="Q4044" s="229"/>
      <c r="R4044" s="229"/>
      <c r="S4044" s="229"/>
      <c r="T4044" s="230"/>
      <c r="AT4044" s="231" t="s">
        <v>283</v>
      </c>
      <c r="AU4044" s="231" t="s">
        <v>84</v>
      </c>
      <c r="AV4044" s="14" t="s">
        <v>84</v>
      </c>
      <c r="AW4044" s="14" t="s">
        <v>32</v>
      </c>
      <c r="AX4044" s="14" t="s">
        <v>76</v>
      </c>
      <c r="AY4044" s="231" t="s">
        <v>272</v>
      </c>
    </row>
    <row r="4045" spans="2:51" s="14" customFormat="1" ht="11.25">
      <c r="B4045" s="221"/>
      <c r="C4045" s="222"/>
      <c r="D4045" s="212" t="s">
        <v>283</v>
      </c>
      <c r="E4045" s="223" t="s">
        <v>1</v>
      </c>
      <c r="F4045" s="224" t="s">
        <v>3479</v>
      </c>
      <c r="G4045" s="222"/>
      <c r="H4045" s="225">
        <v>8.15</v>
      </c>
      <c r="I4045" s="226"/>
      <c r="J4045" s="222"/>
      <c r="K4045" s="222"/>
      <c r="L4045" s="227"/>
      <c r="M4045" s="228"/>
      <c r="N4045" s="229"/>
      <c r="O4045" s="229"/>
      <c r="P4045" s="229"/>
      <c r="Q4045" s="229"/>
      <c r="R4045" s="229"/>
      <c r="S4045" s="229"/>
      <c r="T4045" s="230"/>
      <c r="AT4045" s="231" t="s">
        <v>283</v>
      </c>
      <c r="AU4045" s="231" t="s">
        <v>84</v>
      </c>
      <c r="AV4045" s="14" t="s">
        <v>84</v>
      </c>
      <c r="AW4045" s="14" t="s">
        <v>32</v>
      </c>
      <c r="AX4045" s="14" t="s">
        <v>76</v>
      </c>
      <c r="AY4045" s="231" t="s">
        <v>272</v>
      </c>
    </row>
    <row r="4046" spans="2:51" s="14" customFormat="1" ht="11.25">
      <c r="B4046" s="221"/>
      <c r="C4046" s="222"/>
      <c r="D4046" s="212" t="s">
        <v>283</v>
      </c>
      <c r="E4046" s="223" t="s">
        <v>1</v>
      </c>
      <c r="F4046" s="224" t="s">
        <v>3480</v>
      </c>
      <c r="G4046" s="222"/>
      <c r="H4046" s="225">
        <v>9.6</v>
      </c>
      <c r="I4046" s="226"/>
      <c r="J4046" s="222"/>
      <c r="K4046" s="222"/>
      <c r="L4046" s="227"/>
      <c r="M4046" s="228"/>
      <c r="N4046" s="229"/>
      <c r="O4046" s="229"/>
      <c r="P4046" s="229"/>
      <c r="Q4046" s="229"/>
      <c r="R4046" s="229"/>
      <c r="S4046" s="229"/>
      <c r="T4046" s="230"/>
      <c r="AT4046" s="231" t="s">
        <v>283</v>
      </c>
      <c r="AU4046" s="231" t="s">
        <v>84</v>
      </c>
      <c r="AV4046" s="14" t="s">
        <v>84</v>
      </c>
      <c r="AW4046" s="14" t="s">
        <v>32</v>
      </c>
      <c r="AX4046" s="14" t="s">
        <v>76</v>
      </c>
      <c r="AY4046" s="231" t="s">
        <v>272</v>
      </c>
    </row>
    <row r="4047" spans="2:51" s="14" customFormat="1" ht="11.25">
      <c r="B4047" s="221"/>
      <c r="C4047" s="222"/>
      <c r="D4047" s="212" t="s">
        <v>283</v>
      </c>
      <c r="E4047" s="223" t="s">
        <v>1</v>
      </c>
      <c r="F4047" s="224" t="s">
        <v>3481</v>
      </c>
      <c r="G4047" s="222"/>
      <c r="H4047" s="225">
        <v>6.1</v>
      </c>
      <c r="I4047" s="226"/>
      <c r="J4047" s="222"/>
      <c r="K4047" s="222"/>
      <c r="L4047" s="227"/>
      <c r="M4047" s="228"/>
      <c r="N4047" s="229"/>
      <c r="O4047" s="229"/>
      <c r="P4047" s="229"/>
      <c r="Q4047" s="229"/>
      <c r="R4047" s="229"/>
      <c r="S4047" s="229"/>
      <c r="T4047" s="230"/>
      <c r="AT4047" s="231" t="s">
        <v>283</v>
      </c>
      <c r="AU4047" s="231" t="s">
        <v>84</v>
      </c>
      <c r="AV4047" s="14" t="s">
        <v>84</v>
      </c>
      <c r="AW4047" s="14" t="s">
        <v>32</v>
      </c>
      <c r="AX4047" s="14" t="s">
        <v>76</v>
      </c>
      <c r="AY4047" s="231" t="s">
        <v>272</v>
      </c>
    </row>
    <row r="4048" spans="2:51" s="14" customFormat="1" ht="11.25">
      <c r="B4048" s="221"/>
      <c r="C4048" s="222"/>
      <c r="D4048" s="212" t="s">
        <v>283</v>
      </c>
      <c r="E4048" s="223" t="s">
        <v>1</v>
      </c>
      <c r="F4048" s="224" t="s">
        <v>3482</v>
      </c>
      <c r="G4048" s="222"/>
      <c r="H4048" s="225">
        <v>6.85</v>
      </c>
      <c r="I4048" s="226"/>
      <c r="J4048" s="222"/>
      <c r="K4048" s="222"/>
      <c r="L4048" s="227"/>
      <c r="M4048" s="228"/>
      <c r="N4048" s="229"/>
      <c r="O4048" s="229"/>
      <c r="P4048" s="229"/>
      <c r="Q4048" s="229"/>
      <c r="R4048" s="229"/>
      <c r="S4048" s="229"/>
      <c r="T4048" s="230"/>
      <c r="AT4048" s="231" t="s">
        <v>283</v>
      </c>
      <c r="AU4048" s="231" t="s">
        <v>84</v>
      </c>
      <c r="AV4048" s="14" t="s">
        <v>84</v>
      </c>
      <c r="AW4048" s="14" t="s">
        <v>32</v>
      </c>
      <c r="AX4048" s="14" t="s">
        <v>76</v>
      </c>
      <c r="AY4048" s="231" t="s">
        <v>272</v>
      </c>
    </row>
    <row r="4049" spans="2:51" s="13" customFormat="1" ht="11.25">
      <c r="B4049" s="210"/>
      <c r="C4049" s="211"/>
      <c r="D4049" s="212" t="s">
        <v>283</v>
      </c>
      <c r="E4049" s="213" t="s">
        <v>1</v>
      </c>
      <c r="F4049" s="214" t="s">
        <v>285</v>
      </c>
      <c r="G4049" s="211"/>
      <c r="H4049" s="213" t="s">
        <v>1</v>
      </c>
      <c r="I4049" s="215"/>
      <c r="J4049" s="211"/>
      <c r="K4049" s="211"/>
      <c r="L4049" s="216"/>
      <c r="M4049" s="217"/>
      <c r="N4049" s="218"/>
      <c r="O4049" s="218"/>
      <c r="P4049" s="218"/>
      <c r="Q4049" s="218"/>
      <c r="R4049" s="218"/>
      <c r="S4049" s="218"/>
      <c r="T4049" s="219"/>
      <c r="AT4049" s="220" t="s">
        <v>283</v>
      </c>
      <c r="AU4049" s="220" t="s">
        <v>84</v>
      </c>
      <c r="AV4049" s="13" t="s">
        <v>16</v>
      </c>
      <c r="AW4049" s="13" t="s">
        <v>32</v>
      </c>
      <c r="AX4049" s="13" t="s">
        <v>76</v>
      </c>
      <c r="AY4049" s="220" t="s">
        <v>272</v>
      </c>
    </row>
    <row r="4050" spans="2:51" s="13" customFormat="1" ht="11.25">
      <c r="B4050" s="210"/>
      <c r="C4050" s="211"/>
      <c r="D4050" s="212" t="s">
        <v>283</v>
      </c>
      <c r="E4050" s="213" t="s">
        <v>1</v>
      </c>
      <c r="F4050" s="214" t="s">
        <v>2297</v>
      </c>
      <c r="G4050" s="211"/>
      <c r="H4050" s="213" t="s">
        <v>1</v>
      </c>
      <c r="I4050" s="215"/>
      <c r="J4050" s="211"/>
      <c r="K4050" s="211"/>
      <c r="L4050" s="216"/>
      <c r="M4050" s="217"/>
      <c r="N4050" s="218"/>
      <c r="O4050" s="218"/>
      <c r="P4050" s="218"/>
      <c r="Q4050" s="218"/>
      <c r="R4050" s="218"/>
      <c r="S4050" s="218"/>
      <c r="T4050" s="219"/>
      <c r="AT4050" s="220" t="s">
        <v>283</v>
      </c>
      <c r="AU4050" s="220" t="s">
        <v>84</v>
      </c>
      <c r="AV4050" s="13" t="s">
        <v>16</v>
      </c>
      <c r="AW4050" s="13" t="s">
        <v>32</v>
      </c>
      <c r="AX4050" s="13" t="s">
        <v>76</v>
      </c>
      <c r="AY4050" s="220" t="s">
        <v>272</v>
      </c>
    </row>
    <row r="4051" spans="2:51" s="13" customFormat="1" ht="11.25">
      <c r="B4051" s="210"/>
      <c r="C4051" s="211"/>
      <c r="D4051" s="212" t="s">
        <v>283</v>
      </c>
      <c r="E4051" s="213" t="s">
        <v>1</v>
      </c>
      <c r="F4051" s="214" t="s">
        <v>833</v>
      </c>
      <c r="G4051" s="211"/>
      <c r="H4051" s="213" t="s">
        <v>1</v>
      </c>
      <c r="I4051" s="215"/>
      <c r="J4051" s="211"/>
      <c r="K4051" s="211"/>
      <c r="L4051" s="216"/>
      <c r="M4051" s="217"/>
      <c r="N4051" s="218"/>
      <c r="O4051" s="218"/>
      <c r="P4051" s="218"/>
      <c r="Q4051" s="218"/>
      <c r="R4051" s="218"/>
      <c r="S4051" s="218"/>
      <c r="T4051" s="219"/>
      <c r="AT4051" s="220" t="s">
        <v>283</v>
      </c>
      <c r="AU4051" s="220" t="s">
        <v>84</v>
      </c>
      <c r="AV4051" s="13" t="s">
        <v>16</v>
      </c>
      <c r="AW4051" s="13" t="s">
        <v>32</v>
      </c>
      <c r="AX4051" s="13" t="s">
        <v>76</v>
      </c>
      <c r="AY4051" s="220" t="s">
        <v>272</v>
      </c>
    </row>
    <row r="4052" spans="2:51" s="14" customFormat="1" ht="11.25">
      <c r="B4052" s="221"/>
      <c r="C4052" s="222"/>
      <c r="D4052" s="212" t="s">
        <v>283</v>
      </c>
      <c r="E4052" s="223" t="s">
        <v>1</v>
      </c>
      <c r="F4052" s="224" t="s">
        <v>3483</v>
      </c>
      <c r="G4052" s="222"/>
      <c r="H4052" s="225">
        <v>7.15</v>
      </c>
      <c r="I4052" s="226"/>
      <c r="J4052" s="222"/>
      <c r="K4052" s="222"/>
      <c r="L4052" s="227"/>
      <c r="M4052" s="228"/>
      <c r="N4052" s="229"/>
      <c r="O4052" s="229"/>
      <c r="P4052" s="229"/>
      <c r="Q4052" s="229"/>
      <c r="R4052" s="229"/>
      <c r="S4052" s="229"/>
      <c r="T4052" s="230"/>
      <c r="AT4052" s="231" t="s">
        <v>283</v>
      </c>
      <c r="AU4052" s="231" t="s">
        <v>84</v>
      </c>
      <c r="AV4052" s="14" t="s">
        <v>84</v>
      </c>
      <c r="AW4052" s="14" t="s">
        <v>32</v>
      </c>
      <c r="AX4052" s="14" t="s">
        <v>76</v>
      </c>
      <c r="AY4052" s="231" t="s">
        <v>272</v>
      </c>
    </row>
    <row r="4053" spans="2:51" s="13" customFormat="1" ht="11.25">
      <c r="B4053" s="210"/>
      <c r="C4053" s="211"/>
      <c r="D4053" s="212" t="s">
        <v>283</v>
      </c>
      <c r="E4053" s="213" t="s">
        <v>1</v>
      </c>
      <c r="F4053" s="214" t="s">
        <v>837</v>
      </c>
      <c r="G4053" s="211"/>
      <c r="H4053" s="213" t="s">
        <v>1</v>
      </c>
      <c r="I4053" s="215"/>
      <c r="J4053" s="211"/>
      <c r="K4053" s="211"/>
      <c r="L4053" s="216"/>
      <c r="M4053" s="217"/>
      <c r="N4053" s="218"/>
      <c r="O4053" s="218"/>
      <c r="P4053" s="218"/>
      <c r="Q4053" s="218"/>
      <c r="R4053" s="218"/>
      <c r="S4053" s="218"/>
      <c r="T4053" s="219"/>
      <c r="AT4053" s="220" t="s">
        <v>283</v>
      </c>
      <c r="AU4053" s="220" t="s">
        <v>84</v>
      </c>
      <c r="AV4053" s="13" t="s">
        <v>16</v>
      </c>
      <c r="AW4053" s="13" t="s">
        <v>32</v>
      </c>
      <c r="AX4053" s="13" t="s">
        <v>76</v>
      </c>
      <c r="AY4053" s="220" t="s">
        <v>272</v>
      </c>
    </row>
    <row r="4054" spans="2:51" s="14" customFormat="1" ht="11.25">
      <c r="B4054" s="221"/>
      <c r="C4054" s="222"/>
      <c r="D4054" s="212" t="s">
        <v>283</v>
      </c>
      <c r="E4054" s="223" t="s">
        <v>1</v>
      </c>
      <c r="F4054" s="224" t="s">
        <v>3484</v>
      </c>
      <c r="G4054" s="222"/>
      <c r="H4054" s="225">
        <v>13.9</v>
      </c>
      <c r="I4054" s="226"/>
      <c r="J4054" s="222"/>
      <c r="K4054" s="222"/>
      <c r="L4054" s="227"/>
      <c r="M4054" s="228"/>
      <c r="N4054" s="229"/>
      <c r="O4054" s="229"/>
      <c r="P4054" s="229"/>
      <c r="Q4054" s="229"/>
      <c r="R4054" s="229"/>
      <c r="S4054" s="229"/>
      <c r="T4054" s="230"/>
      <c r="AT4054" s="231" t="s">
        <v>283</v>
      </c>
      <c r="AU4054" s="231" t="s">
        <v>84</v>
      </c>
      <c r="AV4054" s="14" t="s">
        <v>84</v>
      </c>
      <c r="AW4054" s="14" t="s">
        <v>32</v>
      </c>
      <c r="AX4054" s="14" t="s">
        <v>76</v>
      </c>
      <c r="AY4054" s="231" t="s">
        <v>272</v>
      </c>
    </row>
    <row r="4055" spans="2:51" s="14" customFormat="1" ht="11.25">
      <c r="B4055" s="221"/>
      <c r="C4055" s="222"/>
      <c r="D4055" s="212" t="s">
        <v>283</v>
      </c>
      <c r="E4055" s="223" t="s">
        <v>1</v>
      </c>
      <c r="F4055" s="224" t="s">
        <v>3485</v>
      </c>
      <c r="G4055" s="222"/>
      <c r="H4055" s="225">
        <v>16.239999999999998</v>
      </c>
      <c r="I4055" s="226"/>
      <c r="J4055" s="222"/>
      <c r="K4055" s="222"/>
      <c r="L4055" s="227"/>
      <c r="M4055" s="228"/>
      <c r="N4055" s="229"/>
      <c r="O4055" s="229"/>
      <c r="P4055" s="229"/>
      <c r="Q4055" s="229"/>
      <c r="R4055" s="229"/>
      <c r="S4055" s="229"/>
      <c r="T4055" s="230"/>
      <c r="AT4055" s="231" t="s">
        <v>283</v>
      </c>
      <c r="AU4055" s="231" t="s">
        <v>84</v>
      </c>
      <c r="AV4055" s="14" t="s">
        <v>84</v>
      </c>
      <c r="AW4055" s="14" t="s">
        <v>32</v>
      </c>
      <c r="AX4055" s="14" t="s">
        <v>76</v>
      </c>
      <c r="AY4055" s="231" t="s">
        <v>272</v>
      </c>
    </row>
    <row r="4056" spans="2:51" s="14" customFormat="1" ht="11.25">
      <c r="B4056" s="221"/>
      <c r="C4056" s="222"/>
      <c r="D4056" s="212" t="s">
        <v>283</v>
      </c>
      <c r="E4056" s="223" t="s">
        <v>1</v>
      </c>
      <c r="F4056" s="224" t="s">
        <v>3486</v>
      </c>
      <c r="G4056" s="222"/>
      <c r="H4056" s="225">
        <v>7.35</v>
      </c>
      <c r="I4056" s="226"/>
      <c r="J4056" s="222"/>
      <c r="K4056" s="222"/>
      <c r="L4056" s="227"/>
      <c r="M4056" s="228"/>
      <c r="N4056" s="229"/>
      <c r="O4056" s="229"/>
      <c r="P4056" s="229"/>
      <c r="Q4056" s="229"/>
      <c r="R4056" s="229"/>
      <c r="S4056" s="229"/>
      <c r="T4056" s="230"/>
      <c r="AT4056" s="231" t="s">
        <v>283</v>
      </c>
      <c r="AU4056" s="231" t="s">
        <v>84</v>
      </c>
      <c r="AV4056" s="14" t="s">
        <v>84</v>
      </c>
      <c r="AW4056" s="14" t="s">
        <v>32</v>
      </c>
      <c r="AX4056" s="14" t="s">
        <v>76</v>
      </c>
      <c r="AY4056" s="231" t="s">
        <v>272</v>
      </c>
    </row>
    <row r="4057" spans="2:51" s="13" customFormat="1" ht="11.25">
      <c r="B4057" s="210"/>
      <c r="C4057" s="211"/>
      <c r="D4057" s="212" t="s">
        <v>283</v>
      </c>
      <c r="E4057" s="213" t="s">
        <v>1</v>
      </c>
      <c r="F4057" s="214" t="s">
        <v>285</v>
      </c>
      <c r="G4057" s="211"/>
      <c r="H4057" s="213" t="s">
        <v>1</v>
      </c>
      <c r="I4057" s="215"/>
      <c r="J4057" s="211"/>
      <c r="K4057" s="211"/>
      <c r="L4057" s="216"/>
      <c r="M4057" s="217"/>
      <c r="N4057" s="218"/>
      <c r="O4057" s="218"/>
      <c r="P4057" s="218"/>
      <c r="Q4057" s="218"/>
      <c r="R4057" s="218"/>
      <c r="S4057" s="218"/>
      <c r="T4057" s="219"/>
      <c r="AT4057" s="220" t="s">
        <v>283</v>
      </c>
      <c r="AU4057" s="220" t="s">
        <v>84</v>
      </c>
      <c r="AV4057" s="13" t="s">
        <v>16</v>
      </c>
      <c r="AW4057" s="13" t="s">
        <v>32</v>
      </c>
      <c r="AX4057" s="13" t="s">
        <v>76</v>
      </c>
      <c r="AY4057" s="220" t="s">
        <v>272</v>
      </c>
    </row>
    <row r="4058" spans="2:51" s="13" customFormat="1" ht="11.25">
      <c r="B4058" s="210"/>
      <c r="C4058" s="211"/>
      <c r="D4058" s="212" t="s">
        <v>283</v>
      </c>
      <c r="E4058" s="213" t="s">
        <v>1</v>
      </c>
      <c r="F4058" s="214" t="s">
        <v>2302</v>
      </c>
      <c r="G4058" s="211"/>
      <c r="H4058" s="213" t="s">
        <v>1</v>
      </c>
      <c r="I4058" s="215"/>
      <c r="J4058" s="211"/>
      <c r="K4058" s="211"/>
      <c r="L4058" s="216"/>
      <c r="M4058" s="217"/>
      <c r="N4058" s="218"/>
      <c r="O4058" s="218"/>
      <c r="P4058" s="218"/>
      <c r="Q4058" s="218"/>
      <c r="R4058" s="218"/>
      <c r="S4058" s="218"/>
      <c r="T4058" s="219"/>
      <c r="AT4058" s="220" t="s">
        <v>283</v>
      </c>
      <c r="AU4058" s="220" t="s">
        <v>84</v>
      </c>
      <c r="AV4058" s="13" t="s">
        <v>16</v>
      </c>
      <c r="AW4058" s="13" t="s">
        <v>32</v>
      </c>
      <c r="AX4058" s="13" t="s">
        <v>76</v>
      </c>
      <c r="AY4058" s="220" t="s">
        <v>272</v>
      </c>
    </row>
    <row r="4059" spans="2:51" s="13" customFormat="1" ht="11.25">
      <c r="B4059" s="210"/>
      <c r="C4059" s="211"/>
      <c r="D4059" s="212" t="s">
        <v>283</v>
      </c>
      <c r="E4059" s="213" t="s">
        <v>1</v>
      </c>
      <c r="F4059" s="214" t="s">
        <v>833</v>
      </c>
      <c r="G4059" s="211"/>
      <c r="H4059" s="213" t="s">
        <v>1</v>
      </c>
      <c r="I4059" s="215"/>
      <c r="J4059" s="211"/>
      <c r="K4059" s="211"/>
      <c r="L4059" s="216"/>
      <c r="M4059" s="217"/>
      <c r="N4059" s="218"/>
      <c r="O4059" s="218"/>
      <c r="P4059" s="218"/>
      <c r="Q4059" s="218"/>
      <c r="R4059" s="218"/>
      <c r="S4059" s="218"/>
      <c r="T4059" s="219"/>
      <c r="AT4059" s="220" t="s">
        <v>283</v>
      </c>
      <c r="AU4059" s="220" t="s">
        <v>84</v>
      </c>
      <c r="AV4059" s="13" t="s">
        <v>16</v>
      </c>
      <c r="AW4059" s="13" t="s">
        <v>32</v>
      </c>
      <c r="AX4059" s="13" t="s">
        <v>76</v>
      </c>
      <c r="AY4059" s="220" t="s">
        <v>272</v>
      </c>
    </row>
    <row r="4060" spans="2:51" s="14" customFormat="1" ht="11.25">
      <c r="B4060" s="221"/>
      <c r="C4060" s="222"/>
      <c r="D4060" s="212" t="s">
        <v>283</v>
      </c>
      <c r="E4060" s="223" t="s">
        <v>1</v>
      </c>
      <c r="F4060" s="224" t="s">
        <v>3487</v>
      </c>
      <c r="G4060" s="222"/>
      <c r="H4060" s="225">
        <v>21.3</v>
      </c>
      <c r="I4060" s="226"/>
      <c r="J4060" s="222"/>
      <c r="K4060" s="222"/>
      <c r="L4060" s="227"/>
      <c r="M4060" s="228"/>
      <c r="N4060" s="229"/>
      <c r="O4060" s="229"/>
      <c r="P4060" s="229"/>
      <c r="Q4060" s="229"/>
      <c r="R4060" s="229"/>
      <c r="S4060" s="229"/>
      <c r="T4060" s="230"/>
      <c r="AT4060" s="231" t="s">
        <v>283</v>
      </c>
      <c r="AU4060" s="231" t="s">
        <v>84</v>
      </c>
      <c r="AV4060" s="14" t="s">
        <v>84</v>
      </c>
      <c r="AW4060" s="14" t="s">
        <v>32</v>
      </c>
      <c r="AX4060" s="14" t="s">
        <v>76</v>
      </c>
      <c r="AY4060" s="231" t="s">
        <v>272</v>
      </c>
    </row>
    <row r="4061" spans="2:51" s="13" customFormat="1" ht="11.25">
      <c r="B4061" s="210"/>
      <c r="C4061" s="211"/>
      <c r="D4061" s="212" t="s">
        <v>283</v>
      </c>
      <c r="E4061" s="213" t="s">
        <v>1</v>
      </c>
      <c r="F4061" s="214" t="s">
        <v>837</v>
      </c>
      <c r="G4061" s="211"/>
      <c r="H4061" s="213" t="s">
        <v>1</v>
      </c>
      <c r="I4061" s="215"/>
      <c r="J4061" s="211"/>
      <c r="K4061" s="211"/>
      <c r="L4061" s="216"/>
      <c r="M4061" s="217"/>
      <c r="N4061" s="218"/>
      <c r="O4061" s="218"/>
      <c r="P4061" s="218"/>
      <c r="Q4061" s="218"/>
      <c r="R4061" s="218"/>
      <c r="S4061" s="218"/>
      <c r="T4061" s="219"/>
      <c r="AT4061" s="220" t="s">
        <v>283</v>
      </c>
      <c r="AU4061" s="220" t="s">
        <v>84</v>
      </c>
      <c r="AV4061" s="13" t="s">
        <v>16</v>
      </c>
      <c r="AW4061" s="13" t="s">
        <v>32</v>
      </c>
      <c r="AX4061" s="13" t="s">
        <v>76</v>
      </c>
      <c r="AY4061" s="220" t="s">
        <v>272</v>
      </c>
    </row>
    <row r="4062" spans="2:51" s="14" customFormat="1" ht="11.25">
      <c r="B4062" s="221"/>
      <c r="C4062" s="222"/>
      <c r="D4062" s="212" t="s">
        <v>283</v>
      </c>
      <c r="E4062" s="223" t="s">
        <v>1</v>
      </c>
      <c r="F4062" s="224" t="s">
        <v>3488</v>
      </c>
      <c r="G4062" s="222"/>
      <c r="H4062" s="225">
        <v>21.85</v>
      </c>
      <c r="I4062" s="226"/>
      <c r="J4062" s="222"/>
      <c r="K4062" s="222"/>
      <c r="L4062" s="227"/>
      <c r="M4062" s="228"/>
      <c r="N4062" s="229"/>
      <c r="O4062" s="229"/>
      <c r="P4062" s="229"/>
      <c r="Q4062" s="229"/>
      <c r="R4062" s="229"/>
      <c r="S4062" s="229"/>
      <c r="T4062" s="230"/>
      <c r="AT4062" s="231" t="s">
        <v>283</v>
      </c>
      <c r="AU4062" s="231" t="s">
        <v>84</v>
      </c>
      <c r="AV4062" s="14" t="s">
        <v>84</v>
      </c>
      <c r="AW4062" s="14" t="s">
        <v>32</v>
      </c>
      <c r="AX4062" s="14" t="s">
        <v>76</v>
      </c>
      <c r="AY4062" s="231" t="s">
        <v>272</v>
      </c>
    </row>
    <row r="4063" spans="2:51" s="13" customFormat="1" ht="11.25">
      <c r="B4063" s="210"/>
      <c r="C4063" s="211"/>
      <c r="D4063" s="212" t="s">
        <v>283</v>
      </c>
      <c r="E4063" s="213" t="s">
        <v>1</v>
      </c>
      <c r="F4063" s="214" t="s">
        <v>285</v>
      </c>
      <c r="G4063" s="211"/>
      <c r="H4063" s="213" t="s">
        <v>1</v>
      </c>
      <c r="I4063" s="215"/>
      <c r="J4063" s="211"/>
      <c r="K4063" s="211"/>
      <c r="L4063" s="216"/>
      <c r="M4063" s="217"/>
      <c r="N4063" s="218"/>
      <c r="O4063" s="218"/>
      <c r="P4063" s="218"/>
      <c r="Q4063" s="218"/>
      <c r="R4063" s="218"/>
      <c r="S4063" s="218"/>
      <c r="T4063" s="219"/>
      <c r="AT4063" s="220" t="s">
        <v>283</v>
      </c>
      <c r="AU4063" s="220" t="s">
        <v>84</v>
      </c>
      <c r="AV4063" s="13" t="s">
        <v>16</v>
      </c>
      <c r="AW4063" s="13" t="s">
        <v>32</v>
      </c>
      <c r="AX4063" s="13" t="s">
        <v>76</v>
      </c>
      <c r="AY4063" s="220" t="s">
        <v>272</v>
      </c>
    </row>
    <row r="4064" spans="2:51" s="13" customFormat="1" ht="11.25">
      <c r="B4064" s="210"/>
      <c r="C4064" s="211"/>
      <c r="D4064" s="212" t="s">
        <v>283</v>
      </c>
      <c r="E4064" s="213" t="s">
        <v>1</v>
      </c>
      <c r="F4064" s="214" t="s">
        <v>2369</v>
      </c>
      <c r="G4064" s="211"/>
      <c r="H4064" s="213" t="s">
        <v>1</v>
      </c>
      <c r="I4064" s="215"/>
      <c r="J4064" s="211"/>
      <c r="K4064" s="211"/>
      <c r="L4064" s="216"/>
      <c r="M4064" s="217"/>
      <c r="N4064" s="218"/>
      <c r="O4064" s="218"/>
      <c r="P4064" s="218"/>
      <c r="Q4064" s="218"/>
      <c r="R4064" s="218"/>
      <c r="S4064" s="218"/>
      <c r="T4064" s="219"/>
      <c r="AT4064" s="220" t="s">
        <v>283</v>
      </c>
      <c r="AU4064" s="220" t="s">
        <v>84</v>
      </c>
      <c r="AV4064" s="13" t="s">
        <v>16</v>
      </c>
      <c r="AW4064" s="13" t="s">
        <v>32</v>
      </c>
      <c r="AX4064" s="13" t="s">
        <v>76</v>
      </c>
      <c r="AY4064" s="220" t="s">
        <v>272</v>
      </c>
    </row>
    <row r="4065" spans="2:51" s="13" customFormat="1" ht="11.25">
      <c r="B4065" s="210"/>
      <c r="C4065" s="211"/>
      <c r="D4065" s="212" t="s">
        <v>283</v>
      </c>
      <c r="E4065" s="213" t="s">
        <v>1</v>
      </c>
      <c r="F4065" s="214" t="s">
        <v>833</v>
      </c>
      <c r="G4065" s="211"/>
      <c r="H4065" s="213" t="s">
        <v>1</v>
      </c>
      <c r="I4065" s="215"/>
      <c r="J4065" s="211"/>
      <c r="K4065" s="211"/>
      <c r="L4065" s="216"/>
      <c r="M4065" s="217"/>
      <c r="N4065" s="218"/>
      <c r="O4065" s="218"/>
      <c r="P4065" s="218"/>
      <c r="Q4065" s="218"/>
      <c r="R4065" s="218"/>
      <c r="S4065" s="218"/>
      <c r="T4065" s="219"/>
      <c r="AT4065" s="220" t="s">
        <v>283</v>
      </c>
      <c r="AU4065" s="220" t="s">
        <v>84</v>
      </c>
      <c r="AV4065" s="13" t="s">
        <v>16</v>
      </c>
      <c r="AW4065" s="13" t="s">
        <v>32</v>
      </c>
      <c r="AX4065" s="13" t="s">
        <v>76</v>
      </c>
      <c r="AY4065" s="220" t="s">
        <v>272</v>
      </c>
    </row>
    <row r="4066" spans="2:51" s="14" customFormat="1" ht="11.25">
      <c r="B4066" s="221"/>
      <c r="C4066" s="222"/>
      <c r="D4066" s="212" t="s">
        <v>283</v>
      </c>
      <c r="E4066" s="223" t="s">
        <v>1</v>
      </c>
      <c r="F4066" s="224" t="s">
        <v>3489</v>
      </c>
      <c r="G4066" s="222"/>
      <c r="H4066" s="225">
        <v>19.2</v>
      </c>
      <c r="I4066" s="226"/>
      <c r="J4066" s="222"/>
      <c r="K4066" s="222"/>
      <c r="L4066" s="227"/>
      <c r="M4066" s="228"/>
      <c r="N4066" s="229"/>
      <c r="O4066" s="229"/>
      <c r="P4066" s="229"/>
      <c r="Q4066" s="229"/>
      <c r="R4066" s="229"/>
      <c r="S4066" s="229"/>
      <c r="T4066" s="230"/>
      <c r="AT4066" s="231" t="s">
        <v>283</v>
      </c>
      <c r="AU4066" s="231" t="s">
        <v>84</v>
      </c>
      <c r="AV4066" s="14" t="s">
        <v>84</v>
      </c>
      <c r="AW4066" s="14" t="s">
        <v>32</v>
      </c>
      <c r="AX4066" s="14" t="s">
        <v>76</v>
      </c>
      <c r="AY4066" s="231" t="s">
        <v>272</v>
      </c>
    </row>
    <row r="4067" spans="2:51" s="14" customFormat="1" ht="11.25">
      <c r="B4067" s="221"/>
      <c r="C4067" s="222"/>
      <c r="D4067" s="212" t="s">
        <v>283</v>
      </c>
      <c r="E4067" s="223" t="s">
        <v>1</v>
      </c>
      <c r="F4067" s="224" t="s">
        <v>3490</v>
      </c>
      <c r="G4067" s="222"/>
      <c r="H4067" s="225">
        <v>49.8</v>
      </c>
      <c r="I4067" s="226"/>
      <c r="J4067" s="222"/>
      <c r="K4067" s="222"/>
      <c r="L4067" s="227"/>
      <c r="M4067" s="228"/>
      <c r="N4067" s="229"/>
      <c r="O4067" s="229"/>
      <c r="P4067" s="229"/>
      <c r="Q4067" s="229"/>
      <c r="R4067" s="229"/>
      <c r="S4067" s="229"/>
      <c r="T4067" s="230"/>
      <c r="AT4067" s="231" t="s">
        <v>283</v>
      </c>
      <c r="AU4067" s="231" t="s">
        <v>84</v>
      </c>
      <c r="AV4067" s="14" t="s">
        <v>84</v>
      </c>
      <c r="AW4067" s="14" t="s">
        <v>32</v>
      </c>
      <c r="AX4067" s="14" t="s">
        <v>76</v>
      </c>
      <c r="AY4067" s="231" t="s">
        <v>272</v>
      </c>
    </row>
    <row r="4068" spans="2:51" s="14" customFormat="1" ht="11.25">
      <c r="B4068" s="221"/>
      <c r="C4068" s="222"/>
      <c r="D4068" s="212" t="s">
        <v>283</v>
      </c>
      <c r="E4068" s="223" t="s">
        <v>1</v>
      </c>
      <c r="F4068" s="224" t="s">
        <v>3491</v>
      </c>
      <c r="G4068" s="222"/>
      <c r="H4068" s="225">
        <v>18.3</v>
      </c>
      <c r="I4068" s="226"/>
      <c r="J4068" s="222"/>
      <c r="K4068" s="222"/>
      <c r="L4068" s="227"/>
      <c r="M4068" s="228"/>
      <c r="N4068" s="229"/>
      <c r="O4068" s="229"/>
      <c r="P4068" s="229"/>
      <c r="Q4068" s="229"/>
      <c r="R4068" s="229"/>
      <c r="S4068" s="229"/>
      <c r="T4068" s="230"/>
      <c r="AT4068" s="231" t="s">
        <v>283</v>
      </c>
      <c r="AU4068" s="231" t="s">
        <v>84</v>
      </c>
      <c r="AV4068" s="14" t="s">
        <v>84</v>
      </c>
      <c r="AW4068" s="14" t="s">
        <v>32</v>
      </c>
      <c r="AX4068" s="14" t="s">
        <v>76</v>
      </c>
      <c r="AY4068" s="231" t="s">
        <v>272</v>
      </c>
    </row>
    <row r="4069" spans="2:51" s="14" customFormat="1" ht="11.25">
      <c r="B4069" s="221"/>
      <c r="C4069" s="222"/>
      <c r="D4069" s="212" t="s">
        <v>283</v>
      </c>
      <c r="E4069" s="223" t="s">
        <v>1</v>
      </c>
      <c r="F4069" s="224" t="s">
        <v>3492</v>
      </c>
      <c r="G4069" s="222"/>
      <c r="H4069" s="225">
        <v>28.4</v>
      </c>
      <c r="I4069" s="226"/>
      <c r="J4069" s="222"/>
      <c r="K4069" s="222"/>
      <c r="L4069" s="227"/>
      <c r="M4069" s="228"/>
      <c r="N4069" s="229"/>
      <c r="O4069" s="229"/>
      <c r="P4069" s="229"/>
      <c r="Q4069" s="229"/>
      <c r="R4069" s="229"/>
      <c r="S4069" s="229"/>
      <c r="T4069" s="230"/>
      <c r="AT4069" s="231" t="s">
        <v>283</v>
      </c>
      <c r="AU4069" s="231" t="s">
        <v>84</v>
      </c>
      <c r="AV4069" s="14" t="s">
        <v>84</v>
      </c>
      <c r="AW4069" s="14" t="s">
        <v>32</v>
      </c>
      <c r="AX4069" s="14" t="s">
        <v>76</v>
      </c>
      <c r="AY4069" s="231" t="s">
        <v>272</v>
      </c>
    </row>
    <row r="4070" spans="2:51" s="14" customFormat="1" ht="11.25">
      <c r="B4070" s="221"/>
      <c r="C4070" s="222"/>
      <c r="D4070" s="212" t="s">
        <v>283</v>
      </c>
      <c r="E4070" s="223" t="s">
        <v>1</v>
      </c>
      <c r="F4070" s="224" t="s">
        <v>3493</v>
      </c>
      <c r="G4070" s="222"/>
      <c r="H4070" s="225">
        <v>12.65</v>
      </c>
      <c r="I4070" s="226"/>
      <c r="J4070" s="222"/>
      <c r="K4070" s="222"/>
      <c r="L4070" s="227"/>
      <c r="M4070" s="228"/>
      <c r="N4070" s="229"/>
      <c r="O4070" s="229"/>
      <c r="P4070" s="229"/>
      <c r="Q4070" s="229"/>
      <c r="R4070" s="229"/>
      <c r="S4070" s="229"/>
      <c r="T4070" s="230"/>
      <c r="AT4070" s="231" t="s">
        <v>283</v>
      </c>
      <c r="AU4070" s="231" t="s">
        <v>84</v>
      </c>
      <c r="AV4070" s="14" t="s">
        <v>84</v>
      </c>
      <c r="AW4070" s="14" t="s">
        <v>32</v>
      </c>
      <c r="AX4070" s="14" t="s">
        <v>76</v>
      </c>
      <c r="AY4070" s="231" t="s">
        <v>272</v>
      </c>
    </row>
    <row r="4071" spans="2:51" s="14" customFormat="1" ht="11.25">
      <c r="B4071" s="221"/>
      <c r="C4071" s="222"/>
      <c r="D4071" s="212" t="s">
        <v>283</v>
      </c>
      <c r="E4071" s="223" t="s">
        <v>1</v>
      </c>
      <c r="F4071" s="224" t="s">
        <v>3494</v>
      </c>
      <c r="G4071" s="222"/>
      <c r="H4071" s="225">
        <v>12.95</v>
      </c>
      <c r="I4071" s="226"/>
      <c r="J4071" s="222"/>
      <c r="K4071" s="222"/>
      <c r="L4071" s="227"/>
      <c r="M4071" s="228"/>
      <c r="N4071" s="229"/>
      <c r="O4071" s="229"/>
      <c r="P4071" s="229"/>
      <c r="Q4071" s="229"/>
      <c r="R4071" s="229"/>
      <c r="S4071" s="229"/>
      <c r="T4071" s="230"/>
      <c r="AT4071" s="231" t="s">
        <v>283</v>
      </c>
      <c r="AU4071" s="231" t="s">
        <v>84</v>
      </c>
      <c r="AV4071" s="14" t="s">
        <v>84</v>
      </c>
      <c r="AW4071" s="14" t="s">
        <v>32</v>
      </c>
      <c r="AX4071" s="14" t="s">
        <v>76</v>
      </c>
      <c r="AY4071" s="231" t="s">
        <v>272</v>
      </c>
    </row>
    <row r="4072" spans="2:51" s="14" customFormat="1" ht="11.25">
      <c r="B4072" s="221"/>
      <c r="C4072" s="222"/>
      <c r="D4072" s="212" t="s">
        <v>283</v>
      </c>
      <c r="E4072" s="223" t="s">
        <v>1</v>
      </c>
      <c r="F4072" s="224" t="s">
        <v>3495</v>
      </c>
      <c r="G4072" s="222"/>
      <c r="H4072" s="225">
        <v>5.46</v>
      </c>
      <c r="I4072" s="226"/>
      <c r="J4072" s="222"/>
      <c r="K4072" s="222"/>
      <c r="L4072" s="227"/>
      <c r="M4072" s="228"/>
      <c r="N4072" s="229"/>
      <c r="O4072" s="229"/>
      <c r="P4072" s="229"/>
      <c r="Q4072" s="229"/>
      <c r="R4072" s="229"/>
      <c r="S4072" s="229"/>
      <c r="T4072" s="230"/>
      <c r="AT4072" s="231" t="s">
        <v>283</v>
      </c>
      <c r="AU4072" s="231" t="s">
        <v>84</v>
      </c>
      <c r="AV4072" s="14" t="s">
        <v>84</v>
      </c>
      <c r="AW4072" s="14" t="s">
        <v>32</v>
      </c>
      <c r="AX4072" s="14" t="s">
        <v>76</v>
      </c>
      <c r="AY4072" s="231" t="s">
        <v>272</v>
      </c>
    </row>
    <row r="4073" spans="2:51" s="14" customFormat="1" ht="11.25">
      <c r="B4073" s="221"/>
      <c r="C4073" s="222"/>
      <c r="D4073" s="212" t="s">
        <v>283</v>
      </c>
      <c r="E4073" s="223" t="s">
        <v>1</v>
      </c>
      <c r="F4073" s="224" t="s">
        <v>3496</v>
      </c>
      <c r="G4073" s="222"/>
      <c r="H4073" s="225">
        <v>12.16</v>
      </c>
      <c r="I4073" s="226"/>
      <c r="J4073" s="222"/>
      <c r="K4073" s="222"/>
      <c r="L4073" s="227"/>
      <c r="M4073" s="228"/>
      <c r="N4073" s="229"/>
      <c r="O4073" s="229"/>
      <c r="P4073" s="229"/>
      <c r="Q4073" s="229"/>
      <c r="R4073" s="229"/>
      <c r="S4073" s="229"/>
      <c r="T4073" s="230"/>
      <c r="AT4073" s="231" t="s">
        <v>283</v>
      </c>
      <c r="AU4073" s="231" t="s">
        <v>84</v>
      </c>
      <c r="AV4073" s="14" t="s">
        <v>84</v>
      </c>
      <c r="AW4073" s="14" t="s">
        <v>32</v>
      </c>
      <c r="AX4073" s="14" t="s">
        <v>76</v>
      </c>
      <c r="AY4073" s="231" t="s">
        <v>272</v>
      </c>
    </row>
    <row r="4074" spans="2:51" s="14" customFormat="1" ht="11.25">
      <c r="B4074" s="221"/>
      <c r="C4074" s="222"/>
      <c r="D4074" s="212" t="s">
        <v>283</v>
      </c>
      <c r="E4074" s="223" t="s">
        <v>1</v>
      </c>
      <c r="F4074" s="224" t="s">
        <v>3497</v>
      </c>
      <c r="G4074" s="222"/>
      <c r="H4074" s="225">
        <v>63.05</v>
      </c>
      <c r="I4074" s="226"/>
      <c r="J4074" s="222"/>
      <c r="K4074" s="222"/>
      <c r="L4074" s="227"/>
      <c r="M4074" s="228"/>
      <c r="N4074" s="229"/>
      <c r="O4074" s="229"/>
      <c r="P4074" s="229"/>
      <c r="Q4074" s="229"/>
      <c r="R4074" s="229"/>
      <c r="S4074" s="229"/>
      <c r="T4074" s="230"/>
      <c r="AT4074" s="231" t="s">
        <v>283</v>
      </c>
      <c r="AU4074" s="231" t="s">
        <v>84</v>
      </c>
      <c r="AV4074" s="14" t="s">
        <v>84</v>
      </c>
      <c r="AW4074" s="14" t="s">
        <v>32</v>
      </c>
      <c r="AX4074" s="14" t="s">
        <v>76</v>
      </c>
      <c r="AY4074" s="231" t="s">
        <v>272</v>
      </c>
    </row>
    <row r="4075" spans="2:51" s="14" customFormat="1" ht="11.25">
      <c r="B4075" s="221"/>
      <c r="C4075" s="222"/>
      <c r="D4075" s="212" t="s">
        <v>283</v>
      </c>
      <c r="E4075" s="223" t="s">
        <v>1</v>
      </c>
      <c r="F4075" s="224" t="s">
        <v>3498</v>
      </c>
      <c r="G4075" s="222"/>
      <c r="H4075" s="225">
        <v>6.55</v>
      </c>
      <c r="I4075" s="226"/>
      <c r="J4075" s="222"/>
      <c r="K4075" s="222"/>
      <c r="L4075" s="227"/>
      <c r="M4075" s="228"/>
      <c r="N4075" s="229"/>
      <c r="O4075" s="229"/>
      <c r="P4075" s="229"/>
      <c r="Q4075" s="229"/>
      <c r="R4075" s="229"/>
      <c r="S4075" s="229"/>
      <c r="T4075" s="230"/>
      <c r="AT4075" s="231" t="s">
        <v>283</v>
      </c>
      <c r="AU4075" s="231" t="s">
        <v>84</v>
      </c>
      <c r="AV4075" s="14" t="s">
        <v>84</v>
      </c>
      <c r="AW4075" s="14" t="s">
        <v>32</v>
      </c>
      <c r="AX4075" s="14" t="s">
        <v>76</v>
      </c>
      <c r="AY4075" s="231" t="s">
        <v>272</v>
      </c>
    </row>
    <row r="4076" spans="2:51" s="14" customFormat="1" ht="11.25">
      <c r="B4076" s="221"/>
      <c r="C4076" s="222"/>
      <c r="D4076" s="212" t="s">
        <v>283</v>
      </c>
      <c r="E4076" s="223" t="s">
        <v>1</v>
      </c>
      <c r="F4076" s="224" t="s">
        <v>3499</v>
      </c>
      <c r="G4076" s="222"/>
      <c r="H4076" s="225">
        <v>10.25</v>
      </c>
      <c r="I4076" s="226"/>
      <c r="J4076" s="222"/>
      <c r="K4076" s="222"/>
      <c r="L4076" s="227"/>
      <c r="M4076" s="228"/>
      <c r="N4076" s="229"/>
      <c r="O4076" s="229"/>
      <c r="P4076" s="229"/>
      <c r="Q4076" s="229"/>
      <c r="R4076" s="229"/>
      <c r="S4076" s="229"/>
      <c r="T4076" s="230"/>
      <c r="AT4076" s="231" t="s">
        <v>283</v>
      </c>
      <c r="AU4076" s="231" t="s">
        <v>84</v>
      </c>
      <c r="AV4076" s="14" t="s">
        <v>84</v>
      </c>
      <c r="AW4076" s="14" t="s">
        <v>32</v>
      </c>
      <c r="AX4076" s="14" t="s">
        <v>76</v>
      </c>
      <c r="AY4076" s="231" t="s">
        <v>272</v>
      </c>
    </row>
    <row r="4077" spans="2:51" s="14" customFormat="1" ht="11.25">
      <c r="B4077" s="221"/>
      <c r="C4077" s="222"/>
      <c r="D4077" s="212" t="s">
        <v>283</v>
      </c>
      <c r="E4077" s="223" t="s">
        <v>1</v>
      </c>
      <c r="F4077" s="224" t="s">
        <v>3500</v>
      </c>
      <c r="G4077" s="222"/>
      <c r="H4077" s="225">
        <v>15.81</v>
      </c>
      <c r="I4077" s="226"/>
      <c r="J4077" s="222"/>
      <c r="K4077" s="222"/>
      <c r="L4077" s="227"/>
      <c r="M4077" s="228"/>
      <c r="N4077" s="229"/>
      <c r="O4077" s="229"/>
      <c r="P4077" s="229"/>
      <c r="Q4077" s="229"/>
      <c r="R4077" s="229"/>
      <c r="S4077" s="229"/>
      <c r="T4077" s="230"/>
      <c r="AT4077" s="231" t="s">
        <v>283</v>
      </c>
      <c r="AU4077" s="231" t="s">
        <v>84</v>
      </c>
      <c r="AV4077" s="14" t="s">
        <v>84</v>
      </c>
      <c r="AW4077" s="14" t="s">
        <v>32</v>
      </c>
      <c r="AX4077" s="14" t="s">
        <v>76</v>
      </c>
      <c r="AY4077" s="231" t="s">
        <v>272</v>
      </c>
    </row>
    <row r="4078" spans="2:51" s="13" customFormat="1" ht="11.25">
      <c r="B4078" s="210"/>
      <c r="C4078" s="211"/>
      <c r="D4078" s="212" t="s">
        <v>283</v>
      </c>
      <c r="E4078" s="213" t="s">
        <v>1</v>
      </c>
      <c r="F4078" s="214" t="s">
        <v>837</v>
      </c>
      <c r="G4078" s="211"/>
      <c r="H4078" s="213" t="s">
        <v>1</v>
      </c>
      <c r="I4078" s="215"/>
      <c r="J4078" s="211"/>
      <c r="K4078" s="211"/>
      <c r="L4078" s="216"/>
      <c r="M4078" s="217"/>
      <c r="N4078" s="218"/>
      <c r="O4078" s="218"/>
      <c r="P4078" s="218"/>
      <c r="Q4078" s="218"/>
      <c r="R4078" s="218"/>
      <c r="S4078" s="218"/>
      <c r="T4078" s="219"/>
      <c r="AT4078" s="220" t="s">
        <v>283</v>
      </c>
      <c r="AU4078" s="220" t="s">
        <v>84</v>
      </c>
      <c r="AV4078" s="13" t="s">
        <v>16</v>
      </c>
      <c r="AW4078" s="13" t="s">
        <v>32</v>
      </c>
      <c r="AX4078" s="13" t="s">
        <v>76</v>
      </c>
      <c r="AY4078" s="220" t="s">
        <v>272</v>
      </c>
    </row>
    <row r="4079" spans="2:51" s="14" customFormat="1" ht="11.25">
      <c r="B4079" s="221"/>
      <c r="C4079" s="222"/>
      <c r="D4079" s="212" t="s">
        <v>283</v>
      </c>
      <c r="E4079" s="223" t="s">
        <v>1</v>
      </c>
      <c r="F4079" s="224" t="s">
        <v>3501</v>
      </c>
      <c r="G4079" s="222"/>
      <c r="H4079" s="225">
        <v>11.35</v>
      </c>
      <c r="I4079" s="226"/>
      <c r="J4079" s="222"/>
      <c r="K4079" s="222"/>
      <c r="L4079" s="227"/>
      <c r="M4079" s="228"/>
      <c r="N4079" s="229"/>
      <c r="O4079" s="229"/>
      <c r="P4079" s="229"/>
      <c r="Q4079" s="229"/>
      <c r="R4079" s="229"/>
      <c r="S4079" s="229"/>
      <c r="T4079" s="230"/>
      <c r="AT4079" s="231" t="s">
        <v>283</v>
      </c>
      <c r="AU4079" s="231" t="s">
        <v>84</v>
      </c>
      <c r="AV4079" s="14" t="s">
        <v>84</v>
      </c>
      <c r="AW4079" s="14" t="s">
        <v>32</v>
      </c>
      <c r="AX4079" s="14" t="s">
        <v>76</v>
      </c>
      <c r="AY4079" s="231" t="s">
        <v>272</v>
      </c>
    </row>
    <row r="4080" spans="2:51" s="14" customFormat="1" ht="11.25">
      <c r="B4080" s="221"/>
      <c r="C4080" s="222"/>
      <c r="D4080" s="212" t="s">
        <v>283</v>
      </c>
      <c r="E4080" s="223" t="s">
        <v>1</v>
      </c>
      <c r="F4080" s="224" t="s">
        <v>3502</v>
      </c>
      <c r="G4080" s="222"/>
      <c r="H4080" s="225">
        <v>21.1</v>
      </c>
      <c r="I4080" s="226"/>
      <c r="J4080" s="222"/>
      <c r="K4080" s="222"/>
      <c r="L4080" s="227"/>
      <c r="M4080" s="228"/>
      <c r="N4080" s="229"/>
      <c r="O4080" s="229"/>
      <c r="P4080" s="229"/>
      <c r="Q4080" s="229"/>
      <c r="R4080" s="229"/>
      <c r="S4080" s="229"/>
      <c r="T4080" s="230"/>
      <c r="AT4080" s="231" t="s">
        <v>283</v>
      </c>
      <c r="AU4080" s="231" t="s">
        <v>84</v>
      </c>
      <c r="AV4080" s="14" t="s">
        <v>84</v>
      </c>
      <c r="AW4080" s="14" t="s">
        <v>32</v>
      </c>
      <c r="AX4080" s="14" t="s">
        <v>76</v>
      </c>
      <c r="AY4080" s="231" t="s">
        <v>272</v>
      </c>
    </row>
    <row r="4081" spans="2:51" s="14" customFormat="1" ht="11.25">
      <c r="B4081" s="221"/>
      <c r="C4081" s="222"/>
      <c r="D4081" s="212" t="s">
        <v>283</v>
      </c>
      <c r="E4081" s="223" t="s">
        <v>1</v>
      </c>
      <c r="F4081" s="224" t="s">
        <v>3503</v>
      </c>
      <c r="G4081" s="222"/>
      <c r="H4081" s="225">
        <v>24.5</v>
      </c>
      <c r="I4081" s="226"/>
      <c r="J4081" s="222"/>
      <c r="K4081" s="222"/>
      <c r="L4081" s="227"/>
      <c r="M4081" s="228"/>
      <c r="N4081" s="229"/>
      <c r="O4081" s="229"/>
      <c r="P4081" s="229"/>
      <c r="Q4081" s="229"/>
      <c r="R4081" s="229"/>
      <c r="S4081" s="229"/>
      <c r="T4081" s="230"/>
      <c r="AT4081" s="231" t="s">
        <v>283</v>
      </c>
      <c r="AU4081" s="231" t="s">
        <v>84</v>
      </c>
      <c r="AV4081" s="14" t="s">
        <v>84</v>
      </c>
      <c r="AW4081" s="14" t="s">
        <v>32</v>
      </c>
      <c r="AX4081" s="14" t="s">
        <v>76</v>
      </c>
      <c r="AY4081" s="231" t="s">
        <v>272</v>
      </c>
    </row>
    <row r="4082" spans="2:51" s="14" customFormat="1" ht="11.25">
      <c r="B4082" s="221"/>
      <c r="C4082" s="222"/>
      <c r="D4082" s="212" t="s">
        <v>283</v>
      </c>
      <c r="E4082" s="223" t="s">
        <v>1</v>
      </c>
      <c r="F4082" s="224" t="s">
        <v>3504</v>
      </c>
      <c r="G4082" s="222"/>
      <c r="H4082" s="225">
        <v>19.600000000000001</v>
      </c>
      <c r="I4082" s="226"/>
      <c r="J4082" s="222"/>
      <c r="K4082" s="222"/>
      <c r="L4082" s="227"/>
      <c r="M4082" s="228"/>
      <c r="N4082" s="229"/>
      <c r="O4082" s="229"/>
      <c r="P4082" s="229"/>
      <c r="Q4082" s="229"/>
      <c r="R4082" s="229"/>
      <c r="S4082" s="229"/>
      <c r="T4082" s="230"/>
      <c r="AT4082" s="231" t="s">
        <v>283</v>
      </c>
      <c r="AU4082" s="231" t="s">
        <v>84</v>
      </c>
      <c r="AV4082" s="14" t="s">
        <v>84</v>
      </c>
      <c r="AW4082" s="14" t="s">
        <v>32</v>
      </c>
      <c r="AX4082" s="14" t="s">
        <v>76</v>
      </c>
      <c r="AY4082" s="231" t="s">
        <v>272</v>
      </c>
    </row>
    <row r="4083" spans="2:51" s="14" customFormat="1" ht="11.25">
      <c r="B4083" s="221"/>
      <c r="C4083" s="222"/>
      <c r="D4083" s="212" t="s">
        <v>283</v>
      </c>
      <c r="E4083" s="223" t="s">
        <v>1</v>
      </c>
      <c r="F4083" s="224" t="s">
        <v>3505</v>
      </c>
      <c r="G4083" s="222"/>
      <c r="H4083" s="225">
        <v>18.05</v>
      </c>
      <c r="I4083" s="226"/>
      <c r="J4083" s="222"/>
      <c r="K4083" s="222"/>
      <c r="L4083" s="227"/>
      <c r="M4083" s="228"/>
      <c r="N4083" s="229"/>
      <c r="O4083" s="229"/>
      <c r="P4083" s="229"/>
      <c r="Q4083" s="229"/>
      <c r="R4083" s="229"/>
      <c r="S4083" s="229"/>
      <c r="T4083" s="230"/>
      <c r="AT4083" s="231" t="s">
        <v>283</v>
      </c>
      <c r="AU4083" s="231" t="s">
        <v>84</v>
      </c>
      <c r="AV4083" s="14" t="s">
        <v>84</v>
      </c>
      <c r="AW4083" s="14" t="s">
        <v>32</v>
      </c>
      <c r="AX4083" s="14" t="s">
        <v>76</v>
      </c>
      <c r="AY4083" s="231" t="s">
        <v>272</v>
      </c>
    </row>
    <row r="4084" spans="2:51" s="14" customFormat="1" ht="11.25">
      <c r="B4084" s="221"/>
      <c r="C4084" s="222"/>
      <c r="D4084" s="212" t="s">
        <v>283</v>
      </c>
      <c r="E4084" s="223" t="s">
        <v>1</v>
      </c>
      <c r="F4084" s="224" t="s">
        <v>3506</v>
      </c>
      <c r="G4084" s="222"/>
      <c r="H4084" s="225">
        <v>18.7</v>
      </c>
      <c r="I4084" s="226"/>
      <c r="J4084" s="222"/>
      <c r="K4084" s="222"/>
      <c r="L4084" s="227"/>
      <c r="M4084" s="228"/>
      <c r="N4084" s="229"/>
      <c r="O4084" s="229"/>
      <c r="P4084" s="229"/>
      <c r="Q4084" s="229"/>
      <c r="R4084" s="229"/>
      <c r="S4084" s="229"/>
      <c r="T4084" s="230"/>
      <c r="AT4084" s="231" t="s">
        <v>283</v>
      </c>
      <c r="AU4084" s="231" t="s">
        <v>84</v>
      </c>
      <c r="AV4084" s="14" t="s">
        <v>84</v>
      </c>
      <c r="AW4084" s="14" t="s">
        <v>32</v>
      </c>
      <c r="AX4084" s="14" t="s">
        <v>76</v>
      </c>
      <c r="AY4084" s="231" t="s">
        <v>272</v>
      </c>
    </row>
    <row r="4085" spans="2:51" s="14" customFormat="1" ht="11.25">
      <c r="B4085" s="221"/>
      <c r="C4085" s="222"/>
      <c r="D4085" s="212" t="s">
        <v>283</v>
      </c>
      <c r="E4085" s="223" t="s">
        <v>1</v>
      </c>
      <c r="F4085" s="224" t="s">
        <v>3507</v>
      </c>
      <c r="G4085" s="222"/>
      <c r="H4085" s="225">
        <v>25.2</v>
      </c>
      <c r="I4085" s="226"/>
      <c r="J4085" s="222"/>
      <c r="K4085" s="222"/>
      <c r="L4085" s="227"/>
      <c r="M4085" s="228"/>
      <c r="N4085" s="229"/>
      <c r="O4085" s="229"/>
      <c r="P4085" s="229"/>
      <c r="Q4085" s="229"/>
      <c r="R4085" s="229"/>
      <c r="S4085" s="229"/>
      <c r="T4085" s="230"/>
      <c r="AT4085" s="231" t="s">
        <v>283</v>
      </c>
      <c r="AU4085" s="231" t="s">
        <v>84</v>
      </c>
      <c r="AV4085" s="14" t="s">
        <v>84</v>
      </c>
      <c r="AW4085" s="14" t="s">
        <v>32</v>
      </c>
      <c r="AX4085" s="14" t="s">
        <v>76</v>
      </c>
      <c r="AY4085" s="231" t="s">
        <v>272</v>
      </c>
    </row>
    <row r="4086" spans="2:51" s="14" customFormat="1" ht="11.25">
      <c r="B4086" s="221"/>
      <c r="C4086" s="222"/>
      <c r="D4086" s="212" t="s">
        <v>283</v>
      </c>
      <c r="E4086" s="223" t="s">
        <v>1</v>
      </c>
      <c r="F4086" s="224" t="s">
        <v>3508</v>
      </c>
      <c r="G4086" s="222"/>
      <c r="H4086" s="225">
        <v>55.94</v>
      </c>
      <c r="I4086" s="226"/>
      <c r="J4086" s="222"/>
      <c r="K4086" s="222"/>
      <c r="L4086" s="227"/>
      <c r="M4086" s="228"/>
      <c r="N4086" s="229"/>
      <c r="O4086" s="229"/>
      <c r="P4086" s="229"/>
      <c r="Q4086" s="229"/>
      <c r="R4086" s="229"/>
      <c r="S4086" s="229"/>
      <c r="T4086" s="230"/>
      <c r="AT4086" s="231" t="s">
        <v>283</v>
      </c>
      <c r="AU4086" s="231" t="s">
        <v>84</v>
      </c>
      <c r="AV4086" s="14" t="s">
        <v>84</v>
      </c>
      <c r="AW4086" s="14" t="s">
        <v>32</v>
      </c>
      <c r="AX4086" s="14" t="s">
        <v>76</v>
      </c>
      <c r="AY4086" s="231" t="s">
        <v>272</v>
      </c>
    </row>
    <row r="4087" spans="2:51" s="14" customFormat="1" ht="11.25">
      <c r="B4087" s="221"/>
      <c r="C4087" s="222"/>
      <c r="D4087" s="212" t="s">
        <v>283</v>
      </c>
      <c r="E4087" s="223" t="s">
        <v>1</v>
      </c>
      <c r="F4087" s="224" t="s">
        <v>3509</v>
      </c>
      <c r="G4087" s="222"/>
      <c r="H4087" s="225">
        <v>15.8</v>
      </c>
      <c r="I4087" s="226"/>
      <c r="J4087" s="222"/>
      <c r="K4087" s="222"/>
      <c r="L4087" s="227"/>
      <c r="M4087" s="228"/>
      <c r="N4087" s="229"/>
      <c r="O4087" s="229"/>
      <c r="P4087" s="229"/>
      <c r="Q4087" s="229"/>
      <c r="R4087" s="229"/>
      <c r="S4087" s="229"/>
      <c r="T4087" s="230"/>
      <c r="AT4087" s="231" t="s">
        <v>283</v>
      </c>
      <c r="AU4087" s="231" t="s">
        <v>84</v>
      </c>
      <c r="AV4087" s="14" t="s">
        <v>84</v>
      </c>
      <c r="AW4087" s="14" t="s">
        <v>32</v>
      </c>
      <c r="AX4087" s="14" t="s">
        <v>76</v>
      </c>
      <c r="AY4087" s="231" t="s">
        <v>272</v>
      </c>
    </row>
    <row r="4088" spans="2:51" s="14" customFormat="1" ht="11.25">
      <c r="B4088" s="221"/>
      <c r="C4088" s="222"/>
      <c r="D4088" s="212" t="s">
        <v>283</v>
      </c>
      <c r="E4088" s="223" t="s">
        <v>1</v>
      </c>
      <c r="F4088" s="224" t="s">
        <v>3510</v>
      </c>
      <c r="G4088" s="222"/>
      <c r="H4088" s="225">
        <v>8.3000000000000007</v>
      </c>
      <c r="I4088" s="226"/>
      <c r="J4088" s="222"/>
      <c r="K4088" s="222"/>
      <c r="L4088" s="227"/>
      <c r="M4088" s="228"/>
      <c r="N4088" s="229"/>
      <c r="O4088" s="229"/>
      <c r="P4088" s="229"/>
      <c r="Q4088" s="229"/>
      <c r="R4088" s="229"/>
      <c r="S4088" s="229"/>
      <c r="T4088" s="230"/>
      <c r="AT4088" s="231" t="s">
        <v>283</v>
      </c>
      <c r="AU4088" s="231" t="s">
        <v>84</v>
      </c>
      <c r="AV4088" s="14" t="s">
        <v>84</v>
      </c>
      <c r="AW4088" s="14" t="s">
        <v>32</v>
      </c>
      <c r="AX4088" s="14" t="s">
        <v>76</v>
      </c>
      <c r="AY4088" s="231" t="s">
        <v>272</v>
      </c>
    </row>
    <row r="4089" spans="2:51" s="14" customFormat="1" ht="11.25">
      <c r="B4089" s="221"/>
      <c r="C4089" s="222"/>
      <c r="D4089" s="212" t="s">
        <v>283</v>
      </c>
      <c r="E4089" s="223" t="s">
        <v>1</v>
      </c>
      <c r="F4089" s="224" t="s">
        <v>3511</v>
      </c>
      <c r="G4089" s="222"/>
      <c r="H4089" s="225">
        <v>6.95</v>
      </c>
      <c r="I4089" s="226"/>
      <c r="J4089" s="222"/>
      <c r="K4089" s="222"/>
      <c r="L4089" s="227"/>
      <c r="M4089" s="228"/>
      <c r="N4089" s="229"/>
      <c r="O4089" s="229"/>
      <c r="P4089" s="229"/>
      <c r="Q4089" s="229"/>
      <c r="R4089" s="229"/>
      <c r="S4089" s="229"/>
      <c r="T4089" s="230"/>
      <c r="AT4089" s="231" t="s">
        <v>283</v>
      </c>
      <c r="AU4089" s="231" t="s">
        <v>84</v>
      </c>
      <c r="AV4089" s="14" t="s">
        <v>84</v>
      </c>
      <c r="AW4089" s="14" t="s">
        <v>32</v>
      </c>
      <c r="AX4089" s="14" t="s">
        <v>76</v>
      </c>
      <c r="AY4089" s="231" t="s">
        <v>272</v>
      </c>
    </row>
    <row r="4090" spans="2:51" s="14" customFormat="1" ht="11.25">
      <c r="B4090" s="221"/>
      <c r="C4090" s="222"/>
      <c r="D4090" s="212" t="s">
        <v>283</v>
      </c>
      <c r="E4090" s="223" t="s">
        <v>1</v>
      </c>
      <c r="F4090" s="224" t="s">
        <v>3512</v>
      </c>
      <c r="G4090" s="222"/>
      <c r="H4090" s="225">
        <v>43.06</v>
      </c>
      <c r="I4090" s="226"/>
      <c r="J4090" s="222"/>
      <c r="K4090" s="222"/>
      <c r="L4090" s="227"/>
      <c r="M4090" s="228"/>
      <c r="N4090" s="229"/>
      <c r="O4090" s="229"/>
      <c r="P4090" s="229"/>
      <c r="Q4090" s="229"/>
      <c r="R4090" s="229"/>
      <c r="S4090" s="229"/>
      <c r="T4090" s="230"/>
      <c r="AT4090" s="231" t="s">
        <v>283</v>
      </c>
      <c r="AU4090" s="231" t="s">
        <v>84</v>
      </c>
      <c r="AV4090" s="14" t="s">
        <v>84</v>
      </c>
      <c r="AW4090" s="14" t="s">
        <v>32</v>
      </c>
      <c r="AX4090" s="14" t="s">
        <v>76</v>
      </c>
      <c r="AY4090" s="231" t="s">
        <v>272</v>
      </c>
    </row>
    <row r="4091" spans="2:51" s="14" customFormat="1" ht="11.25">
      <c r="B4091" s="221"/>
      <c r="C4091" s="222"/>
      <c r="D4091" s="212" t="s">
        <v>283</v>
      </c>
      <c r="E4091" s="223" t="s">
        <v>1</v>
      </c>
      <c r="F4091" s="224" t="s">
        <v>3513</v>
      </c>
      <c r="G4091" s="222"/>
      <c r="H4091" s="225">
        <v>12.95</v>
      </c>
      <c r="I4091" s="226"/>
      <c r="J4091" s="222"/>
      <c r="K4091" s="222"/>
      <c r="L4091" s="227"/>
      <c r="M4091" s="228"/>
      <c r="N4091" s="229"/>
      <c r="O4091" s="229"/>
      <c r="P4091" s="229"/>
      <c r="Q4091" s="229"/>
      <c r="R4091" s="229"/>
      <c r="S4091" s="229"/>
      <c r="T4091" s="230"/>
      <c r="AT4091" s="231" t="s">
        <v>283</v>
      </c>
      <c r="AU4091" s="231" t="s">
        <v>84</v>
      </c>
      <c r="AV4091" s="14" t="s">
        <v>84</v>
      </c>
      <c r="AW4091" s="14" t="s">
        <v>32</v>
      </c>
      <c r="AX4091" s="14" t="s">
        <v>76</v>
      </c>
      <c r="AY4091" s="231" t="s">
        <v>272</v>
      </c>
    </row>
    <row r="4092" spans="2:51" s="14" customFormat="1" ht="11.25">
      <c r="B4092" s="221"/>
      <c r="C4092" s="222"/>
      <c r="D4092" s="212" t="s">
        <v>283</v>
      </c>
      <c r="E4092" s="223" t="s">
        <v>1</v>
      </c>
      <c r="F4092" s="224" t="s">
        <v>3514</v>
      </c>
      <c r="G4092" s="222"/>
      <c r="H4092" s="225">
        <v>24.5</v>
      </c>
      <c r="I4092" s="226"/>
      <c r="J4092" s="222"/>
      <c r="K4092" s="222"/>
      <c r="L4092" s="227"/>
      <c r="M4092" s="228"/>
      <c r="N4092" s="229"/>
      <c r="O4092" s="229"/>
      <c r="P4092" s="229"/>
      <c r="Q4092" s="229"/>
      <c r="R4092" s="229"/>
      <c r="S4092" s="229"/>
      <c r="T4092" s="230"/>
      <c r="AT4092" s="231" t="s">
        <v>283</v>
      </c>
      <c r="AU4092" s="231" t="s">
        <v>84</v>
      </c>
      <c r="AV4092" s="14" t="s">
        <v>84</v>
      </c>
      <c r="AW4092" s="14" t="s">
        <v>32</v>
      </c>
      <c r="AX4092" s="14" t="s">
        <v>76</v>
      </c>
      <c r="AY4092" s="231" t="s">
        <v>272</v>
      </c>
    </row>
    <row r="4093" spans="2:51" s="14" customFormat="1" ht="11.25">
      <c r="B4093" s="221"/>
      <c r="C4093" s="222"/>
      <c r="D4093" s="212" t="s">
        <v>283</v>
      </c>
      <c r="E4093" s="223" t="s">
        <v>1</v>
      </c>
      <c r="F4093" s="224" t="s">
        <v>3515</v>
      </c>
      <c r="G4093" s="222"/>
      <c r="H4093" s="225">
        <v>17.100000000000001</v>
      </c>
      <c r="I4093" s="226"/>
      <c r="J4093" s="222"/>
      <c r="K4093" s="222"/>
      <c r="L4093" s="227"/>
      <c r="M4093" s="228"/>
      <c r="N4093" s="229"/>
      <c r="O4093" s="229"/>
      <c r="P4093" s="229"/>
      <c r="Q4093" s="229"/>
      <c r="R4093" s="229"/>
      <c r="S4093" s="229"/>
      <c r="T4093" s="230"/>
      <c r="AT4093" s="231" t="s">
        <v>283</v>
      </c>
      <c r="AU4093" s="231" t="s">
        <v>84</v>
      </c>
      <c r="AV4093" s="14" t="s">
        <v>84</v>
      </c>
      <c r="AW4093" s="14" t="s">
        <v>32</v>
      </c>
      <c r="AX4093" s="14" t="s">
        <v>76</v>
      </c>
      <c r="AY4093" s="231" t="s">
        <v>272</v>
      </c>
    </row>
    <row r="4094" spans="2:51" s="14" customFormat="1" ht="11.25">
      <c r="B4094" s="221"/>
      <c r="C4094" s="222"/>
      <c r="D4094" s="212" t="s">
        <v>283</v>
      </c>
      <c r="E4094" s="223" t="s">
        <v>1</v>
      </c>
      <c r="F4094" s="224" t="s">
        <v>3516</v>
      </c>
      <c r="G4094" s="222"/>
      <c r="H4094" s="225">
        <v>19.2</v>
      </c>
      <c r="I4094" s="226"/>
      <c r="J4094" s="222"/>
      <c r="K4094" s="222"/>
      <c r="L4094" s="227"/>
      <c r="M4094" s="228"/>
      <c r="N4094" s="229"/>
      <c r="O4094" s="229"/>
      <c r="P4094" s="229"/>
      <c r="Q4094" s="229"/>
      <c r="R4094" s="229"/>
      <c r="S4094" s="229"/>
      <c r="T4094" s="230"/>
      <c r="AT4094" s="231" t="s">
        <v>283</v>
      </c>
      <c r="AU4094" s="231" t="s">
        <v>84</v>
      </c>
      <c r="AV4094" s="14" t="s">
        <v>84</v>
      </c>
      <c r="AW4094" s="14" t="s">
        <v>32</v>
      </c>
      <c r="AX4094" s="14" t="s">
        <v>76</v>
      </c>
      <c r="AY4094" s="231" t="s">
        <v>272</v>
      </c>
    </row>
    <row r="4095" spans="2:51" s="13" customFormat="1" ht="11.25">
      <c r="B4095" s="210"/>
      <c r="C4095" s="211"/>
      <c r="D4095" s="212" t="s">
        <v>283</v>
      </c>
      <c r="E4095" s="213" t="s">
        <v>1</v>
      </c>
      <c r="F4095" s="214" t="s">
        <v>285</v>
      </c>
      <c r="G4095" s="211"/>
      <c r="H4095" s="213" t="s">
        <v>1</v>
      </c>
      <c r="I4095" s="215"/>
      <c r="J4095" s="211"/>
      <c r="K4095" s="211"/>
      <c r="L4095" s="216"/>
      <c r="M4095" s="217"/>
      <c r="N4095" s="218"/>
      <c r="O4095" s="218"/>
      <c r="P4095" s="218"/>
      <c r="Q4095" s="218"/>
      <c r="R4095" s="218"/>
      <c r="S4095" s="218"/>
      <c r="T4095" s="219"/>
      <c r="AT4095" s="220" t="s">
        <v>283</v>
      </c>
      <c r="AU4095" s="220" t="s">
        <v>84</v>
      </c>
      <c r="AV4095" s="13" t="s">
        <v>16</v>
      </c>
      <c r="AW4095" s="13" t="s">
        <v>32</v>
      </c>
      <c r="AX4095" s="13" t="s">
        <v>76</v>
      </c>
      <c r="AY4095" s="220" t="s">
        <v>272</v>
      </c>
    </row>
    <row r="4096" spans="2:51" s="13" customFormat="1" ht="11.25">
      <c r="B4096" s="210"/>
      <c r="C4096" s="211"/>
      <c r="D4096" s="212" t="s">
        <v>283</v>
      </c>
      <c r="E4096" s="213" t="s">
        <v>1</v>
      </c>
      <c r="F4096" s="214" t="s">
        <v>2398</v>
      </c>
      <c r="G4096" s="211"/>
      <c r="H4096" s="213" t="s">
        <v>1</v>
      </c>
      <c r="I4096" s="215"/>
      <c r="J4096" s="211"/>
      <c r="K4096" s="211"/>
      <c r="L4096" s="216"/>
      <c r="M4096" s="217"/>
      <c r="N4096" s="218"/>
      <c r="O4096" s="218"/>
      <c r="P4096" s="218"/>
      <c r="Q4096" s="218"/>
      <c r="R4096" s="218"/>
      <c r="S4096" s="218"/>
      <c r="T4096" s="219"/>
      <c r="AT4096" s="220" t="s">
        <v>283</v>
      </c>
      <c r="AU4096" s="220" t="s">
        <v>84</v>
      </c>
      <c r="AV4096" s="13" t="s">
        <v>16</v>
      </c>
      <c r="AW4096" s="13" t="s">
        <v>32</v>
      </c>
      <c r="AX4096" s="13" t="s">
        <v>76</v>
      </c>
      <c r="AY4096" s="220" t="s">
        <v>272</v>
      </c>
    </row>
    <row r="4097" spans="2:51" s="13" customFormat="1" ht="11.25">
      <c r="B4097" s="210"/>
      <c r="C4097" s="211"/>
      <c r="D4097" s="212" t="s">
        <v>283</v>
      </c>
      <c r="E4097" s="213" t="s">
        <v>1</v>
      </c>
      <c r="F4097" s="214" t="s">
        <v>833</v>
      </c>
      <c r="G4097" s="211"/>
      <c r="H4097" s="213" t="s">
        <v>1</v>
      </c>
      <c r="I4097" s="215"/>
      <c r="J4097" s="211"/>
      <c r="K4097" s="211"/>
      <c r="L4097" s="216"/>
      <c r="M4097" s="217"/>
      <c r="N4097" s="218"/>
      <c r="O4097" s="218"/>
      <c r="P4097" s="218"/>
      <c r="Q4097" s="218"/>
      <c r="R4097" s="218"/>
      <c r="S4097" s="218"/>
      <c r="T4097" s="219"/>
      <c r="AT4097" s="220" t="s">
        <v>283</v>
      </c>
      <c r="AU4097" s="220" t="s">
        <v>84</v>
      </c>
      <c r="AV4097" s="13" t="s">
        <v>16</v>
      </c>
      <c r="AW4097" s="13" t="s">
        <v>32</v>
      </c>
      <c r="AX4097" s="13" t="s">
        <v>76</v>
      </c>
      <c r="AY4097" s="220" t="s">
        <v>272</v>
      </c>
    </row>
    <row r="4098" spans="2:51" s="14" customFormat="1" ht="11.25">
      <c r="B4098" s="221"/>
      <c r="C4098" s="222"/>
      <c r="D4098" s="212" t="s">
        <v>283</v>
      </c>
      <c r="E4098" s="223" t="s">
        <v>1</v>
      </c>
      <c r="F4098" s="224" t="s">
        <v>3517</v>
      </c>
      <c r="G4098" s="222"/>
      <c r="H4098" s="225">
        <v>18.649999999999999</v>
      </c>
      <c r="I4098" s="226"/>
      <c r="J4098" s="222"/>
      <c r="K4098" s="222"/>
      <c r="L4098" s="227"/>
      <c r="M4098" s="228"/>
      <c r="N4098" s="229"/>
      <c r="O4098" s="229"/>
      <c r="P4098" s="229"/>
      <c r="Q4098" s="229"/>
      <c r="R4098" s="229"/>
      <c r="S4098" s="229"/>
      <c r="T4098" s="230"/>
      <c r="AT4098" s="231" t="s">
        <v>283</v>
      </c>
      <c r="AU4098" s="231" t="s">
        <v>84</v>
      </c>
      <c r="AV4098" s="14" t="s">
        <v>84</v>
      </c>
      <c r="AW4098" s="14" t="s">
        <v>32</v>
      </c>
      <c r="AX4098" s="14" t="s">
        <v>76</v>
      </c>
      <c r="AY4098" s="231" t="s">
        <v>272</v>
      </c>
    </row>
    <row r="4099" spans="2:51" s="14" customFormat="1" ht="11.25">
      <c r="B4099" s="221"/>
      <c r="C4099" s="222"/>
      <c r="D4099" s="212" t="s">
        <v>283</v>
      </c>
      <c r="E4099" s="223" t="s">
        <v>1</v>
      </c>
      <c r="F4099" s="224" t="s">
        <v>3518</v>
      </c>
      <c r="G4099" s="222"/>
      <c r="H4099" s="225">
        <v>17.8</v>
      </c>
      <c r="I4099" s="226"/>
      <c r="J4099" s="222"/>
      <c r="K4099" s="222"/>
      <c r="L4099" s="227"/>
      <c r="M4099" s="228"/>
      <c r="N4099" s="229"/>
      <c r="O4099" s="229"/>
      <c r="P4099" s="229"/>
      <c r="Q4099" s="229"/>
      <c r="R4099" s="229"/>
      <c r="S4099" s="229"/>
      <c r="T4099" s="230"/>
      <c r="AT4099" s="231" t="s">
        <v>283</v>
      </c>
      <c r="AU4099" s="231" t="s">
        <v>84</v>
      </c>
      <c r="AV4099" s="14" t="s">
        <v>84</v>
      </c>
      <c r="AW4099" s="14" t="s">
        <v>32</v>
      </c>
      <c r="AX4099" s="14" t="s">
        <v>76</v>
      </c>
      <c r="AY4099" s="231" t="s">
        <v>272</v>
      </c>
    </row>
    <row r="4100" spans="2:51" s="14" customFormat="1" ht="11.25">
      <c r="B4100" s="221"/>
      <c r="C4100" s="222"/>
      <c r="D4100" s="212" t="s">
        <v>283</v>
      </c>
      <c r="E4100" s="223" t="s">
        <v>1</v>
      </c>
      <c r="F4100" s="224" t="s">
        <v>3519</v>
      </c>
      <c r="G4100" s="222"/>
      <c r="H4100" s="225">
        <v>22.04</v>
      </c>
      <c r="I4100" s="226"/>
      <c r="J4100" s="222"/>
      <c r="K4100" s="222"/>
      <c r="L4100" s="227"/>
      <c r="M4100" s="228"/>
      <c r="N4100" s="229"/>
      <c r="O4100" s="229"/>
      <c r="P4100" s="229"/>
      <c r="Q4100" s="229"/>
      <c r="R4100" s="229"/>
      <c r="S4100" s="229"/>
      <c r="T4100" s="230"/>
      <c r="AT4100" s="231" t="s">
        <v>283</v>
      </c>
      <c r="AU4100" s="231" t="s">
        <v>84</v>
      </c>
      <c r="AV4100" s="14" t="s">
        <v>84</v>
      </c>
      <c r="AW4100" s="14" t="s">
        <v>32</v>
      </c>
      <c r="AX4100" s="14" t="s">
        <v>76</v>
      </c>
      <c r="AY4100" s="231" t="s">
        <v>272</v>
      </c>
    </row>
    <row r="4101" spans="2:51" s="14" customFormat="1" ht="11.25">
      <c r="B4101" s="221"/>
      <c r="C4101" s="222"/>
      <c r="D4101" s="212" t="s">
        <v>283</v>
      </c>
      <c r="E4101" s="223" t="s">
        <v>1</v>
      </c>
      <c r="F4101" s="224" t="s">
        <v>3520</v>
      </c>
      <c r="G4101" s="222"/>
      <c r="H4101" s="225">
        <v>22.15</v>
      </c>
      <c r="I4101" s="226"/>
      <c r="J4101" s="222"/>
      <c r="K4101" s="222"/>
      <c r="L4101" s="227"/>
      <c r="M4101" s="228"/>
      <c r="N4101" s="229"/>
      <c r="O4101" s="229"/>
      <c r="P4101" s="229"/>
      <c r="Q4101" s="229"/>
      <c r="R4101" s="229"/>
      <c r="S4101" s="229"/>
      <c r="T4101" s="230"/>
      <c r="AT4101" s="231" t="s">
        <v>283</v>
      </c>
      <c r="AU4101" s="231" t="s">
        <v>84</v>
      </c>
      <c r="AV4101" s="14" t="s">
        <v>84</v>
      </c>
      <c r="AW4101" s="14" t="s">
        <v>32</v>
      </c>
      <c r="AX4101" s="14" t="s">
        <v>76</v>
      </c>
      <c r="AY4101" s="231" t="s">
        <v>272</v>
      </c>
    </row>
    <row r="4102" spans="2:51" s="14" customFormat="1" ht="11.25">
      <c r="B4102" s="221"/>
      <c r="C4102" s="222"/>
      <c r="D4102" s="212" t="s">
        <v>283</v>
      </c>
      <c r="E4102" s="223" t="s">
        <v>1</v>
      </c>
      <c r="F4102" s="224" t="s">
        <v>3521</v>
      </c>
      <c r="G4102" s="222"/>
      <c r="H4102" s="225">
        <v>17.95</v>
      </c>
      <c r="I4102" s="226"/>
      <c r="J4102" s="222"/>
      <c r="K4102" s="222"/>
      <c r="L4102" s="227"/>
      <c r="M4102" s="228"/>
      <c r="N4102" s="229"/>
      <c r="O4102" s="229"/>
      <c r="P4102" s="229"/>
      <c r="Q4102" s="229"/>
      <c r="R4102" s="229"/>
      <c r="S4102" s="229"/>
      <c r="T4102" s="230"/>
      <c r="AT4102" s="231" t="s">
        <v>283</v>
      </c>
      <c r="AU4102" s="231" t="s">
        <v>84</v>
      </c>
      <c r="AV4102" s="14" t="s">
        <v>84</v>
      </c>
      <c r="AW4102" s="14" t="s">
        <v>32</v>
      </c>
      <c r="AX4102" s="14" t="s">
        <v>76</v>
      </c>
      <c r="AY4102" s="231" t="s">
        <v>272</v>
      </c>
    </row>
    <row r="4103" spans="2:51" s="14" customFormat="1" ht="11.25">
      <c r="B4103" s="221"/>
      <c r="C4103" s="222"/>
      <c r="D4103" s="212" t="s">
        <v>283</v>
      </c>
      <c r="E4103" s="223" t="s">
        <v>1</v>
      </c>
      <c r="F4103" s="224" t="s">
        <v>3522</v>
      </c>
      <c r="G4103" s="222"/>
      <c r="H4103" s="225">
        <v>42.1</v>
      </c>
      <c r="I4103" s="226"/>
      <c r="J4103" s="222"/>
      <c r="K4103" s="222"/>
      <c r="L4103" s="227"/>
      <c r="M4103" s="228"/>
      <c r="N4103" s="229"/>
      <c r="O4103" s="229"/>
      <c r="P4103" s="229"/>
      <c r="Q4103" s="229"/>
      <c r="R4103" s="229"/>
      <c r="S4103" s="229"/>
      <c r="T4103" s="230"/>
      <c r="AT4103" s="231" t="s">
        <v>283</v>
      </c>
      <c r="AU4103" s="231" t="s">
        <v>84</v>
      </c>
      <c r="AV4103" s="14" t="s">
        <v>84</v>
      </c>
      <c r="AW4103" s="14" t="s">
        <v>32</v>
      </c>
      <c r="AX4103" s="14" t="s">
        <v>76</v>
      </c>
      <c r="AY4103" s="231" t="s">
        <v>272</v>
      </c>
    </row>
    <row r="4104" spans="2:51" s="14" customFormat="1" ht="11.25">
      <c r="B4104" s="221"/>
      <c r="C4104" s="222"/>
      <c r="D4104" s="212" t="s">
        <v>283</v>
      </c>
      <c r="E4104" s="223" t="s">
        <v>1</v>
      </c>
      <c r="F4104" s="224" t="s">
        <v>3523</v>
      </c>
      <c r="G4104" s="222"/>
      <c r="H4104" s="225">
        <v>8.35</v>
      </c>
      <c r="I4104" s="226"/>
      <c r="J4104" s="222"/>
      <c r="K4104" s="222"/>
      <c r="L4104" s="227"/>
      <c r="M4104" s="228"/>
      <c r="N4104" s="229"/>
      <c r="O4104" s="229"/>
      <c r="P4104" s="229"/>
      <c r="Q4104" s="229"/>
      <c r="R4104" s="229"/>
      <c r="S4104" s="229"/>
      <c r="T4104" s="230"/>
      <c r="AT4104" s="231" t="s">
        <v>283</v>
      </c>
      <c r="AU4104" s="231" t="s">
        <v>84</v>
      </c>
      <c r="AV4104" s="14" t="s">
        <v>84</v>
      </c>
      <c r="AW4104" s="14" t="s">
        <v>32</v>
      </c>
      <c r="AX4104" s="14" t="s">
        <v>76</v>
      </c>
      <c r="AY4104" s="231" t="s">
        <v>272</v>
      </c>
    </row>
    <row r="4105" spans="2:51" s="14" customFormat="1" ht="11.25">
      <c r="B4105" s="221"/>
      <c r="C4105" s="222"/>
      <c r="D4105" s="212" t="s">
        <v>283</v>
      </c>
      <c r="E4105" s="223" t="s">
        <v>1</v>
      </c>
      <c r="F4105" s="224" t="s">
        <v>3524</v>
      </c>
      <c r="G4105" s="222"/>
      <c r="H4105" s="225">
        <v>23</v>
      </c>
      <c r="I4105" s="226"/>
      <c r="J4105" s="222"/>
      <c r="K4105" s="222"/>
      <c r="L4105" s="227"/>
      <c r="M4105" s="228"/>
      <c r="N4105" s="229"/>
      <c r="O4105" s="229"/>
      <c r="P4105" s="229"/>
      <c r="Q4105" s="229"/>
      <c r="R4105" s="229"/>
      <c r="S4105" s="229"/>
      <c r="T4105" s="230"/>
      <c r="AT4105" s="231" t="s">
        <v>283</v>
      </c>
      <c r="AU4105" s="231" t="s">
        <v>84</v>
      </c>
      <c r="AV4105" s="14" t="s">
        <v>84</v>
      </c>
      <c r="AW4105" s="14" t="s">
        <v>32</v>
      </c>
      <c r="AX4105" s="14" t="s">
        <v>76</v>
      </c>
      <c r="AY4105" s="231" t="s">
        <v>272</v>
      </c>
    </row>
    <row r="4106" spans="2:51" s="14" customFormat="1" ht="11.25">
      <c r="B4106" s="221"/>
      <c r="C4106" s="222"/>
      <c r="D4106" s="212" t="s">
        <v>283</v>
      </c>
      <c r="E4106" s="223" t="s">
        <v>1</v>
      </c>
      <c r="F4106" s="224" t="s">
        <v>3525</v>
      </c>
      <c r="G4106" s="222"/>
      <c r="H4106" s="225">
        <v>25.986000000000001</v>
      </c>
      <c r="I4106" s="226"/>
      <c r="J4106" s="222"/>
      <c r="K4106" s="222"/>
      <c r="L4106" s="227"/>
      <c r="M4106" s="228"/>
      <c r="N4106" s="229"/>
      <c r="O4106" s="229"/>
      <c r="P4106" s="229"/>
      <c r="Q4106" s="229"/>
      <c r="R4106" s="229"/>
      <c r="S4106" s="229"/>
      <c r="T4106" s="230"/>
      <c r="AT4106" s="231" t="s">
        <v>283</v>
      </c>
      <c r="AU4106" s="231" t="s">
        <v>84</v>
      </c>
      <c r="AV4106" s="14" t="s">
        <v>84</v>
      </c>
      <c r="AW4106" s="14" t="s">
        <v>32</v>
      </c>
      <c r="AX4106" s="14" t="s">
        <v>76</v>
      </c>
      <c r="AY4106" s="231" t="s">
        <v>272</v>
      </c>
    </row>
    <row r="4107" spans="2:51" s="13" customFormat="1" ht="11.25">
      <c r="B4107" s="210"/>
      <c r="C4107" s="211"/>
      <c r="D4107" s="212" t="s">
        <v>283</v>
      </c>
      <c r="E4107" s="213" t="s">
        <v>1</v>
      </c>
      <c r="F4107" s="214" t="s">
        <v>837</v>
      </c>
      <c r="G4107" s="211"/>
      <c r="H4107" s="213" t="s">
        <v>1</v>
      </c>
      <c r="I4107" s="215"/>
      <c r="J4107" s="211"/>
      <c r="K4107" s="211"/>
      <c r="L4107" s="216"/>
      <c r="M4107" s="217"/>
      <c r="N4107" s="218"/>
      <c r="O4107" s="218"/>
      <c r="P4107" s="218"/>
      <c r="Q4107" s="218"/>
      <c r="R4107" s="218"/>
      <c r="S4107" s="218"/>
      <c r="T4107" s="219"/>
      <c r="AT4107" s="220" t="s">
        <v>283</v>
      </c>
      <c r="AU4107" s="220" t="s">
        <v>84</v>
      </c>
      <c r="AV4107" s="13" t="s">
        <v>16</v>
      </c>
      <c r="AW4107" s="13" t="s">
        <v>32</v>
      </c>
      <c r="AX4107" s="13" t="s">
        <v>76</v>
      </c>
      <c r="AY4107" s="220" t="s">
        <v>272</v>
      </c>
    </row>
    <row r="4108" spans="2:51" s="14" customFormat="1" ht="11.25">
      <c r="B4108" s="221"/>
      <c r="C4108" s="222"/>
      <c r="D4108" s="212" t="s">
        <v>283</v>
      </c>
      <c r="E4108" s="223" t="s">
        <v>1</v>
      </c>
      <c r="F4108" s="224" t="s">
        <v>3526</v>
      </c>
      <c r="G4108" s="222"/>
      <c r="H4108" s="225">
        <v>22.3</v>
      </c>
      <c r="I4108" s="226"/>
      <c r="J4108" s="222"/>
      <c r="K4108" s="222"/>
      <c r="L4108" s="227"/>
      <c r="M4108" s="228"/>
      <c r="N4108" s="229"/>
      <c r="O4108" s="229"/>
      <c r="P4108" s="229"/>
      <c r="Q4108" s="229"/>
      <c r="R4108" s="229"/>
      <c r="S4108" s="229"/>
      <c r="T4108" s="230"/>
      <c r="AT4108" s="231" t="s">
        <v>283</v>
      </c>
      <c r="AU4108" s="231" t="s">
        <v>84</v>
      </c>
      <c r="AV4108" s="14" t="s">
        <v>84</v>
      </c>
      <c r="AW4108" s="14" t="s">
        <v>32</v>
      </c>
      <c r="AX4108" s="14" t="s">
        <v>76</v>
      </c>
      <c r="AY4108" s="231" t="s">
        <v>272</v>
      </c>
    </row>
    <row r="4109" spans="2:51" s="14" customFormat="1" ht="11.25">
      <c r="B4109" s="221"/>
      <c r="C4109" s="222"/>
      <c r="D4109" s="212" t="s">
        <v>283</v>
      </c>
      <c r="E4109" s="223" t="s">
        <v>1</v>
      </c>
      <c r="F4109" s="224" t="s">
        <v>3527</v>
      </c>
      <c r="G4109" s="222"/>
      <c r="H4109" s="225">
        <v>21.7</v>
      </c>
      <c r="I4109" s="226"/>
      <c r="J4109" s="222"/>
      <c r="K4109" s="222"/>
      <c r="L4109" s="227"/>
      <c r="M4109" s="228"/>
      <c r="N4109" s="229"/>
      <c r="O4109" s="229"/>
      <c r="P4109" s="229"/>
      <c r="Q4109" s="229"/>
      <c r="R4109" s="229"/>
      <c r="S4109" s="229"/>
      <c r="T4109" s="230"/>
      <c r="AT4109" s="231" t="s">
        <v>283</v>
      </c>
      <c r="AU4109" s="231" t="s">
        <v>84</v>
      </c>
      <c r="AV4109" s="14" t="s">
        <v>84</v>
      </c>
      <c r="AW4109" s="14" t="s">
        <v>32</v>
      </c>
      <c r="AX4109" s="14" t="s">
        <v>76</v>
      </c>
      <c r="AY4109" s="231" t="s">
        <v>272</v>
      </c>
    </row>
    <row r="4110" spans="2:51" s="14" customFormat="1" ht="11.25">
      <c r="B4110" s="221"/>
      <c r="C4110" s="222"/>
      <c r="D4110" s="212" t="s">
        <v>283</v>
      </c>
      <c r="E4110" s="223" t="s">
        <v>1</v>
      </c>
      <c r="F4110" s="224" t="s">
        <v>3528</v>
      </c>
      <c r="G4110" s="222"/>
      <c r="H4110" s="225">
        <v>23.76</v>
      </c>
      <c r="I4110" s="226"/>
      <c r="J4110" s="222"/>
      <c r="K4110" s="222"/>
      <c r="L4110" s="227"/>
      <c r="M4110" s="228"/>
      <c r="N4110" s="229"/>
      <c r="O4110" s="229"/>
      <c r="P4110" s="229"/>
      <c r="Q4110" s="229"/>
      <c r="R4110" s="229"/>
      <c r="S4110" s="229"/>
      <c r="T4110" s="230"/>
      <c r="AT4110" s="231" t="s">
        <v>283</v>
      </c>
      <c r="AU4110" s="231" t="s">
        <v>84</v>
      </c>
      <c r="AV4110" s="14" t="s">
        <v>84</v>
      </c>
      <c r="AW4110" s="14" t="s">
        <v>32</v>
      </c>
      <c r="AX4110" s="14" t="s">
        <v>76</v>
      </c>
      <c r="AY4110" s="231" t="s">
        <v>272</v>
      </c>
    </row>
    <row r="4111" spans="2:51" s="13" customFormat="1" ht="11.25">
      <c r="B4111" s="210"/>
      <c r="C4111" s="211"/>
      <c r="D4111" s="212" t="s">
        <v>283</v>
      </c>
      <c r="E4111" s="213" t="s">
        <v>1</v>
      </c>
      <c r="F4111" s="214" t="s">
        <v>285</v>
      </c>
      <c r="G4111" s="211"/>
      <c r="H4111" s="213" t="s">
        <v>1</v>
      </c>
      <c r="I4111" s="215"/>
      <c r="J4111" s="211"/>
      <c r="K4111" s="211"/>
      <c r="L4111" s="216"/>
      <c r="M4111" s="217"/>
      <c r="N4111" s="218"/>
      <c r="O4111" s="218"/>
      <c r="P4111" s="218"/>
      <c r="Q4111" s="218"/>
      <c r="R4111" s="218"/>
      <c r="S4111" s="218"/>
      <c r="T4111" s="219"/>
      <c r="AT4111" s="220" t="s">
        <v>283</v>
      </c>
      <c r="AU4111" s="220" t="s">
        <v>84</v>
      </c>
      <c r="AV4111" s="13" t="s">
        <v>16</v>
      </c>
      <c r="AW4111" s="13" t="s">
        <v>32</v>
      </c>
      <c r="AX4111" s="13" t="s">
        <v>76</v>
      </c>
      <c r="AY4111" s="220" t="s">
        <v>272</v>
      </c>
    </row>
    <row r="4112" spans="2:51" s="13" customFormat="1" ht="11.25">
      <c r="B4112" s="210"/>
      <c r="C4112" s="211"/>
      <c r="D4112" s="212" t="s">
        <v>283</v>
      </c>
      <c r="E4112" s="213" t="s">
        <v>1</v>
      </c>
      <c r="F4112" s="214" t="s">
        <v>2411</v>
      </c>
      <c r="G4112" s="211"/>
      <c r="H4112" s="213" t="s">
        <v>1</v>
      </c>
      <c r="I4112" s="215"/>
      <c r="J4112" s="211"/>
      <c r="K4112" s="211"/>
      <c r="L4112" s="216"/>
      <c r="M4112" s="217"/>
      <c r="N4112" s="218"/>
      <c r="O4112" s="218"/>
      <c r="P4112" s="218"/>
      <c r="Q4112" s="218"/>
      <c r="R4112" s="218"/>
      <c r="S4112" s="218"/>
      <c r="T4112" s="219"/>
      <c r="AT4112" s="220" t="s">
        <v>283</v>
      </c>
      <c r="AU4112" s="220" t="s">
        <v>84</v>
      </c>
      <c r="AV4112" s="13" t="s">
        <v>16</v>
      </c>
      <c r="AW4112" s="13" t="s">
        <v>32</v>
      </c>
      <c r="AX4112" s="13" t="s">
        <v>76</v>
      </c>
      <c r="AY4112" s="220" t="s">
        <v>272</v>
      </c>
    </row>
    <row r="4113" spans="2:51" s="13" customFormat="1" ht="11.25">
      <c r="B4113" s="210"/>
      <c r="C4113" s="211"/>
      <c r="D4113" s="212" t="s">
        <v>283</v>
      </c>
      <c r="E4113" s="213" t="s">
        <v>1</v>
      </c>
      <c r="F4113" s="214" t="s">
        <v>837</v>
      </c>
      <c r="G4113" s="211"/>
      <c r="H4113" s="213" t="s">
        <v>1</v>
      </c>
      <c r="I4113" s="215"/>
      <c r="J4113" s="211"/>
      <c r="K4113" s="211"/>
      <c r="L4113" s="216"/>
      <c r="M4113" s="217"/>
      <c r="N4113" s="218"/>
      <c r="O4113" s="218"/>
      <c r="P4113" s="218"/>
      <c r="Q4113" s="218"/>
      <c r="R4113" s="218"/>
      <c r="S4113" s="218"/>
      <c r="T4113" s="219"/>
      <c r="AT4113" s="220" t="s">
        <v>283</v>
      </c>
      <c r="AU4113" s="220" t="s">
        <v>84</v>
      </c>
      <c r="AV4113" s="13" t="s">
        <v>16</v>
      </c>
      <c r="AW4113" s="13" t="s">
        <v>32</v>
      </c>
      <c r="AX4113" s="13" t="s">
        <v>76</v>
      </c>
      <c r="AY4113" s="220" t="s">
        <v>272</v>
      </c>
    </row>
    <row r="4114" spans="2:51" s="14" customFormat="1" ht="11.25">
      <c r="B4114" s="221"/>
      <c r="C4114" s="222"/>
      <c r="D4114" s="212" t="s">
        <v>283</v>
      </c>
      <c r="E4114" s="223" t="s">
        <v>1</v>
      </c>
      <c r="F4114" s="224" t="s">
        <v>3529</v>
      </c>
      <c r="G4114" s="222"/>
      <c r="H4114" s="225">
        <v>18.899999999999999</v>
      </c>
      <c r="I4114" s="226"/>
      <c r="J4114" s="222"/>
      <c r="K4114" s="222"/>
      <c r="L4114" s="227"/>
      <c r="M4114" s="228"/>
      <c r="N4114" s="229"/>
      <c r="O4114" s="229"/>
      <c r="P4114" s="229"/>
      <c r="Q4114" s="229"/>
      <c r="R4114" s="229"/>
      <c r="S4114" s="229"/>
      <c r="T4114" s="230"/>
      <c r="AT4114" s="231" t="s">
        <v>283</v>
      </c>
      <c r="AU4114" s="231" t="s">
        <v>84</v>
      </c>
      <c r="AV4114" s="14" t="s">
        <v>84</v>
      </c>
      <c r="AW4114" s="14" t="s">
        <v>32</v>
      </c>
      <c r="AX4114" s="14" t="s">
        <v>76</v>
      </c>
      <c r="AY4114" s="231" t="s">
        <v>272</v>
      </c>
    </row>
    <row r="4115" spans="2:51" s="13" customFormat="1" ht="11.25">
      <c r="B4115" s="210"/>
      <c r="C4115" s="211"/>
      <c r="D4115" s="212" t="s">
        <v>283</v>
      </c>
      <c r="E4115" s="213" t="s">
        <v>1</v>
      </c>
      <c r="F4115" s="214" t="s">
        <v>285</v>
      </c>
      <c r="G4115" s="211"/>
      <c r="H4115" s="213" t="s">
        <v>1</v>
      </c>
      <c r="I4115" s="215"/>
      <c r="J4115" s="211"/>
      <c r="K4115" s="211"/>
      <c r="L4115" s="216"/>
      <c r="M4115" s="217"/>
      <c r="N4115" s="218"/>
      <c r="O4115" s="218"/>
      <c r="P4115" s="218"/>
      <c r="Q4115" s="218"/>
      <c r="R4115" s="218"/>
      <c r="S4115" s="218"/>
      <c r="T4115" s="219"/>
      <c r="AT4115" s="220" t="s">
        <v>283</v>
      </c>
      <c r="AU4115" s="220" t="s">
        <v>84</v>
      </c>
      <c r="AV4115" s="13" t="s">
        <v>16</v>
      </c>
      <c r="AW4115" s="13" t="s">
        <v>32</v>
      </c>
      <c r="AX4115" s="13" t="s">
        <v>76</v>
      </c>
      <c r="AY4115" s="220" t="s">
        <v>272</v>
      </c>
    </row>
    <row r="4116" spans="2:51" s="13" customFormat="1" ht="11.25">
      <c r="B4116" s="210"/>
      <c r="C4116" s="211"/>
      <c r="D4116" s="212" t="s">
        <v>283</v>
      </c>
      <c r="E4116" s="213" t="s">
        <v>1</v>
      </c>
      <c r="F4116" s="214" t="s">
        <v>2305</v>
      </c>
      <c r="G4116" s="211"/>
      <c r="H4116" s="213" t="s">
        <v>1</v>
      </c>
      <c r="I4116" s="215"/>
      <c r="J4116" s="211"/>
      <c r="K4116" s="211"/>
      <c r="L4116" s="216"/>
      <c r="M4116" s="217"/>
      <c r="N4116" s="218"/>
      <c r="O4116" s="218"/>
      <c r="P4116" s="218"/>
      <c r="Q4116" s="218"/>
      <c r="R4116" s="218"/>
      <c r="S4116" s="218"/>
      <c r="T4116" s="219"/>
      <c r="AT4116" s="220" t="s">
        <v>283</v>
      </c>
      <c r="AU4116" s="220" t="s">
        <v>84</v>
      </c>
      <c r="AV4116" s="13" t="s">
        <v>16</v>
      </c>
      <c r="AW4116" s="13" t="s">
        <v>32</v>
      </c>
      <c r="AX4116" s="13" t="s">
        <v>76</v>
      </c>
      <c r="AY4116" s="220" t="s">
        <v>272</v>
      </c>
    </row>
    <row r="4117" spans="2:51" s="13" customFormat="1" ht="11.25">
      <c r="B4117" s="210"/>
      <c r="C4117" s="211"/>
      <c r="D4117" s="212" t="s">
        <v>283</v>
      </c>
      <c r="E4117" s="213" t="s">
        <v>1</v>
      </c>
      <c r="F4117" s="214" t="s">
        <v>833</v>
      </c>
      <c r="G4117" s="211"/>
      <c r="H4117" s="213" t="s">
        <v>1</v>
      </c>
      <c r="I4117" s="215"/>
      <c r="J4117" s="211"/>
      <c r="K4117" s="211"/>
      <c r="L4117" s="216"/>
      <c r="M4117" s="217"/>
      <c r="N4117" s="218"/>
      <c r="O4117" s="218"/>
      <c r="P4117" s="218"/>
      <c r="Q4117" s="218"/>
      <c r="R4117" s="218"/>
      <c r="S4117" s="218"/>
      <c r="T4117" s="219"/>
      <c r="AT4117" s="220" t="s">
        <v>283</v>
      </c>
      <c r="AU4117" s="220" t="s">
        <v>84</v>
      </c>
      <c r="AV4117" s="13" t="s">
        <v>16</v>
      </c>
      <c r="AW4117" s="13" t="s">
        <v>32</v>
      </c>
      <c r="AX4117" s="13" t="s">
        <v>76</v>
      </c>
      <c r="AY4117" s="220" t="s">
        <v>272</v>
      </c>
    </row>
    <row r="4118" spans="2:51" s="14" customFormat="1" ht="11.25">
      <c r="B4118" s="221"/>
      <c r="C4118" s="222"/>
      <c r="D4118" s="212" t="s">
        <v>283</v>
      </c>
      <c r="E4118" s="223" t="s">
        <v>1</v>
      </c>
      <c r="F4118" s="224" t="s">
        <v>3530</v>
      </c>
      <c r="G4118" s="222"/>
      <c r="H4118" s="225">
        <v>13.8</v>
      </c>
      <c r="I4118" s="226"/>
      <c r="J4118" s="222"/>
      <c r="K4118" s="222"/>
      <c r="L4118" s="227"/>
      <c r="M4118" s="228"/>
      <c r="N4118" s="229"/>
      <c r="O4118" s="229"/>
      <c r="P4118" s="229"/>
      <c r="Q4118" s="229"/>
      <c r="R4118" s="229"/>
      <c r="S4118" s="229"/>
      <c r="T4118" s="230"/>
      <c r="AT4118" s="231" t="s">
        <v>283</v>
      </c>
      <c r="AU4118" s="231" t="s">
        <v>84</v>
      </c>
      <c r="AV4118" s="14" t="s">
        <v>84</v>
      </c>
      <c r="AW4118" s="14" t="s">
        <v>32</v>
      </c>
      <c r="AX4118" s="14" t="s">
        <v>76</v>
      </c>
      <c r="AY4118" s="231" t="s">
        <v>272</v>
      </c>
    </row>
    <row r="4119" spans="2:51" s="13" customFormat="1" ht="11.25">
      <c r="B4119" s="210"/>
      <c r="C4119" s="211"/>
      <c r="D4119" s="212" t="s">
        <v>283</v>
      </c>
      <c r="E4119" s="213" t="s">
        <v>1</v>
      </c>
      <c r="F4119" s="214" t="s">
        <v>285</v>
      </c>
      <c r="G4119" s="211"/>
      <c r="H4119" s="213" t="s">
        <v>1</v>
      </c>
      <c r="I4119" s="215"/>
      <c r="J4119" s="211"/>
      <c r="K4119" s="211"/>
      <c r="L4119" s="216"/>
      <c r="M4119" s="217"/>
      <c r="N4119" s="218"/>
      <c r="O4119" s="218"/>
      <c r="P4119" s="218"/>
      <c r="Q4119" s="218"/>
      <c r="R4119" s="218"/>
      <c r="S4119" s="218"/>
      <c r="T4119" s="219"/>
      <c r="AT4119" s="220" t="s">
        <v>283</v>
      </c>
      <c r="AU4119" s="220" t="s">
        <v>84</v>
      </c>
      <c r="AV4119" s="13" t="s">
        <v>16</v>
      </c>
      <c r="AW4119" s="13" t="s">
        <v>32</v>
      </c>
      <c r="AX4119" s="13" t="s">
        <v>76</v>
      </c>
      <c r="AY4119" s="220" t="s">
        <v>272</v>
      </c>
    </row>
    <row r="4120" spans="2:51" s="13" customFormat="1" ht="11.25">
      <c r="B4120" s="210"/>
      <c r="C4120" s="211"/>
      <c r="D4120" s="212" t="s">
        <v>283</v>
      </c>
      <c r="E4120" s="213" t="s">
        <v>1</v>
      </c>
      <c r="F4120" s="214" t="s">
        <v>2235</v>
      </c>
      <c r="G4120" s="211"/>
      <c r="H4120" s="213" t="s">
        <v>1</v>
      </c>
      <c r="I4120" s="215"/>
      <c r="J4120" s="211"/>
      <c r="K4120" s="211"/>
      <c r="L4120" s="216"/>
      <c r="M4120" s="217"/>
      <c r="N4120" s="218"/>
      <c r="O4120" s="218"/>
      <c r="P4120" s="218"/>
      <c r="Q4120" s="218"/>
      <c r="R4120" s="218"/>
      <c r="S4120" s="218"/>
      <c r="T4120" s="219"/>
      <c r="AT4120" s="220" t="s">
        <v>283</v>
      </c>
      <c r="AU4120" s="220" t="s">
        <v>84</v>
      </c>
      <c r="AV4120" s="13" t="s">
        <v>16</v>
      </c>
      <c r="AW4120" s="13" t="s">
        <v>32</v>
      </c>
      <c r="AX4120" s="13" t="s">
        <v>76</v>
      </c>
      <c r="AY4120" s="220" t="s">
        <v>272</v>
      </c>
    </row>
    <row r="4121" spans="2:51" s="13" customFormat="1" ht="11.25">
      <c r="B4121" s="210"/>
      <c r="C4121" s="211"/>
      <c r="D4121" s="212" t="s">
        <v>283</v>
      </c>
      <c r="E4121" s="213" t="s">
        <v>1</v>
      </c>
      <c r="F4121" s="214" t="s">
        <v>833</v>
      </c>
      <c r="G4121" s="211"/>
      <c r="H4121" s="213" t="s">
        <v>1</v>
      </c>
      <c r="I4121" s="215"/>
      <c r="J4121" s="211"/>
      <c r="K4121" s="211"/>
      <c r="L4121" s="216"/>
      <c r="M4121" s="217"/>
      <c r="N4121" s="218"/>
      <c r="O4121" s="218"/>
      <c r="P4121" s="218"/>
      <c r="Q4121" s="218"/>
      <c r="R4121" s="218"/>
      <c r="S4121" s="218"/>
      <c r="T4121" s="219"/>
      <c r="AT4121" s="220" t="s">
        <v>283</v>
      </c>
      <c r="AU4121" s="220" t="s">
        <v>84</v>
      </c>
      <c r="AV4121" s="13" t="s">
        <v>16</v>
      </c>
      <c r="AW4121" s="13" t="s">
        <v>32</v>
      </c>
      <c r="AX4121" s="13" t="s">
        <v>76</v>
      </c>
      <c r="AY4121" s="220" t="s">
        <v>272</v>
      </c>
    </row>
    <row r="4122" spans="2:51" s="14" customFormat="1" ht="11.25">
      <c r="B4122" s="221"/>
      <c r="C4122" s="222"/>
      <c r="D4122" s="212" t="s">
        <v>283</v>
      </c>
      <c r="E4122" s="223" t="s">
        <v>1</v>
      </c>
      <c r="F4122" s="224" t="s">
        <v>3531</v>
      </c>
      <c r="G4122" s="222"/>
      <c r="H4122" s="225">
        <v>8.9</v>
      </c>
      <c r="I4122" s="226"/>
      <c r="J4122" s="222"/>
      <c r="K4122" s="222"/>
      <c r="L4122" s="227"/>
      <c r="M4122" s="228"/>
      <c r="N4122" s="229"/>
      <c r="O4122" s="229"/>
      <c r="P4122" s="229"/>
      <c r="Q4122" s="229"/>
      <c r="R4122" s="229"/>
      <c r="S4122" s="229"/>
      <c r="T4122" s="230"/>
      <c r="AT4122" s="231" t="s">
        <v>283</v>
      </c>
      <c r="AU4122" s="231" t="s">
        <v>84</v>
      </c>
      <c r="AV4122" s="14" t="s">
        <v>84</v>
      </c>
      <c r="AW4122" s="14" t="s">
        <v>32</v>
      </c>
      <c r="AX4122" s="14" t="s">
        <v>76</v>
      </c>
      <c r="AY4122" s="231" t="s">
        <v>272</v>
      </c>
    </row>
    <row r="4123" spans="2:51" s="13" customFormat="1" ht="11.25">
      <c r="B4123" s="210"/>
      <c r="C4123" s="211"/>
      <c r="D4123" s="212" t="s">
        <v>283</v>
      </c>
      <c r="E4123" s="213" t="s">
        <v>1</v>
      </c>
      <c r="F4123" s="214" t="s">
        <v>837</v>
      </c>
      <c r="G4123" s="211"/>
      <c r="H4123" s="213" t="s">
        <v>1</v>
      </c>
      <c r="I4123" s="215"/>
      <c r="J4123" s="211"/>
      <c r="K4123" s="211"/>
      <c r="L4123" s="216"/>
      <c r="M4123" s="217"/>
      <c r="N4123" s="218"/>
      <c r="O4123" s="218"/>
      <c r="P4123" s="218"/>
      <c r="Q4123" s="218"/>
      <c r="R4123" s="218"/>
      <c r="S4123" s="218"/>
      <c r="T4123" s="219"/>
      <c r="AT4123" s="220" t="s">
        <v>283</v>
      </c>
      <c r="AU4123" s="220" t="s">
        <v>84</v>
      </c>
      <c r="AV4123" s="13" t="s">
        <v>16</v>
      </c>
      <c r="AW4123" s="13" t="s">
        <v>32</v>
      </c>
      <c r="AX4123" s="13" t="s">
        <v>76</v>
      </c>
      <c r="AY4123" s="220" t="s">
        <v>272</v>
      </c>
    </row>
    <row r="4124" spans="2:51" s="14" customFormat="1" ht="11.25">
      <c r="B4124" s="221"/>
      <c r="C4124" s="222"/>
      <c r="D4124" s="212" t="s">
        <v>283</v>
      </c>
      <c r="E4124" s="223" t="s">
        <v>1</v>
      </c>
      <c r="F4124" s="224" t="s">
        <v>3532</v>
      </c>
      <c r="G4124" s="222"/>
      <c r="H4124" s="225">
        <v>8.35</v>
      </c>
      <c r="I4124" s="226"/>
      <c r="J4124" s="222"/>
      <c r="K4124" s="222"/>
      <c r="L4124" s="227"/>
      <c r="M4124" s="228"/>
      <c r="N4124" s="229"/>
      <c r="O4124" s="229"/>
      <c r="P4124" s="229"/>
      <c r="Q4124" s="229"/>
      <c r="R4124" s="229"/>
      <c r="S4124" s="229"/>
      <c r="T4124" s="230"/>
      <c r="AT4124" s="231" t="s">
        <v>283</v>
      </c>
      <c r="AU4124" s="231" t="s">
        <v>84</v>
      </c>
      <c r="AV4124" s="14" t="s">
        <v>84</v>
      </c>
      <c r="AW4124" s="14" t="s">
        <v>32</v>
      </c>
      <c r="AX4124" s="14" t="s">
        <v>76</v>
      </c>
      <c r="AY4124" s="231" t="s">
        <v>272</v>
      </c>
    </row>
    <row r="4125" spans="2:51" s="13" customFormat="1" ht="11.25">
      <c r="B4125" s="210"/>
      <c r="C4125" s="211"/>
      <c r="D4125" s="212" t="s">
        <v>283</v>
      </c>
      <c r="E4125" s="213" t="s">
        <v>1</v>
      </c>
      <c r="F4125" s="214" t="s">
        <v>285</v>
      </c>
      <c r="G4125" s="211"/>
      <c r="H4125" s="213" t="s">
        <v>1</v>
      </c>
      <c r="I4125" s="215"/>
      <c r="J4125" s="211"/>
      <c r="K4125" s="211"/>
      <c r="L4125" s="216"/>
      <c r="M4125" s="217"/>
      <c r="N4125" s="218"/>
      <c r="O4125" s="218"/>
      <c r="P4125" s="218"/>
      <c r="Q4125" s="218"/>
      <c r="R4125" s="218"/>
      <c r="S4125" s="218"/>
      <c r="T4125" s="219"/>
      <c r="AT4125" s="220" t="s">
        <v>283</v>
      </c>
      <c r="AU4125" s="220" t="s">
        <v>84</v>
      </c>
      <c r="AV4125" s="13" t="s">
        <v>16</v>
      </c>
      <c r="AW4125" s="13" t="s">
        <v>32</v>
      </c>
      <c r="AX4125" s="13" t="s">
        <v>76</v>
      </c>
      <c r="AY4125" s="220" t="s">
        <v>272</v>
      </c>
    </row>
    <row r="4126" spans="2:51" s="13" customFormat="1" ht="11.25">
      <c r="B4126" s="210"/>
      <c r="C4126" s="211"/>
      <c r="D4126" s="212" t="s">
        <v>283</v>
      </c>
      <c r="E4126" s="213" t="s">
        <v>1</v>
      </c>
      <c r="F4126" s="214" t="s">
        <v>2237</v>
      </c>
      <c r="G4126" s="211"/>
      <c r="H4126" s="213" t="s">
        <v>1</v>
      </c>
      <c r="I4126" s="215"/>
      <c r="J4126" s="211"/>
      <c r="K4126" s="211"/>
      <c r="L4126" s="216"/>
      <c r="M4126" s="217"/>
      <c r="N4126" s="218"/>
      <c r="O4126" s="218"/>
      <c r="P4126" s="218"/>
      <c r="Q4126" s="218"/>
      <c r="R4126" s="218"/>
      <c r="S4126" s="218"/>
      <c r="T4126" s="219"/>
      <c r="AT4126" s="220" t="s">
        <v>283</v>
      </c>
      <c r="AU4126" s="220" t="s">
        <v>84</v>
      </c>
      <c r="AV4126" s="13" t="s">
        <v>16</v>
      </c>
      <c r="AW4126" s="13" t="s">
        <v>32</v>
      </c>
      <c r="AX4126" s="13" t="s">
        <v>76</v>
      </c>
      <c r="AY4126" s="220" t="s">
        <v>272</v>
      </c>
    </row>
    <row r="4127" spans="2:51" s="13" customFormat="1" ht="11.25">
      <c r="B4127" s="210"/>
      <c r="C4127" s="211"/>
      <c r="D4127" s="212" t="s">
        <v>283</v>
      </c>
      <c r="E4127" s="213" t="s">
        <v>1</v>
      </c>
      <c r="F4127" s="214" t="s">
        <v>854</v>
      </c>
      <c r="G4127" s="211"/>
      <c r="H4127" s="213" t="s">
        <v>1</v>
      </c>
      <c r="I4127" s="215"/>
      <c r="J4127" s="211"/>
      <c r="K4127" s="211"/>
      <c r="L4127" s="216"/>
      <c r="M4127" s="217"/>
      <c r="N4127" s="218"/>
      <c r="O4127" s="218"/>
      <c r="P4127" s="218"/>
      <c r="Q4127" s="218"/>
      <c r="R4127" s="218"/>
      <c r="S4127" s="218"/>
      <c r="T4127" s="219"/>
      <c r="AT4127" s="220" t="s">
        <v>283</v>
      </c>
      <c r="AU4127" s="220" t="s">
        <v>84</v>
      </c>
      <c r="AV4127" s="13" t="s">
        <v>16</v>
      </c>
      <c r="AW4127" s="13" t="s">
        <v>32</v>
      </c>
      <c r="AX4127" s="13" t="s">
        <v>76</v>
      </c>
      <c r="AY4127" s="220" t="s">
        <v>272</v>
      </c>
    </row>
    <row r="4128" spans="2:51" s="14" customFormat="1" ht="11.25">
      <c r="B4128" s="221"/>
      <c r="C4128" s="222"/>
      <c r="D4128" s="212" t="s">
        <v>283</v>
      </c>
      <c r="E4128" s="223" t="s">
        <v>1</v>
      </c>
      <c r="F4128" s="224" t="s">
        <v>3533</v>
      </c>
      <c r="G4128" s="222"/>
      <c r="H4128" s="225">
        <v>74.400000000000006</v>
      </c>
      <c r="I4128" s="226"/>
      <c r="J4128" s="222"/>
      <c r="K4128" s="222"/>
      <c r="L4128" s="227"/>
      <c r="M4128" s="228"/>
      <c r="N4128" s="229"/>
      <c r="O4128" s="229"/>
      <c r="P4128" s="229"/>
      <c r="Q4128" s="229"/>
      <c r="R4128" s="229"/>
      <c r="S4128" s="229"/>
      <c r="T4128" s="230"/>
      <c r="AT4128" s="231" t="s">
        <v>283</v>
      </c>
      <c r="AU4128" s="231" t="s">
        <v>84</v>
      </c>
      <c r="AV4128" s="14" t="s">
        <v>84</v>
      </c>
      <c r="AW4128" s="14" t="s">
        <v>32</v>
      </c>
      <c r="AX4128" s="14" t="s">
        <v>76</v>
      </c>
      <c r="AY4128" s="231" t="s">
        <v>272</v>
      </c>
    </row>
    <row r="4129" spans="1:65" s="14" customFormat="1" ht="11.25">
      <c r="B4129" s="221"/>
      <c r="C4129" s="222"/>
      <c r="D4129" s="212" t="s">
        <v>283</v>
      </c>
      <c r="E4129" s="222"/>
      <c r="F4129" s="224" t="s">
        <v>3534</v>
      </c>
      <c r="G4129" s="222"/>
      <c r="H4129" s="225">
        <v>1254.0740000000001</v>
      </c>
      <c r="I4129" s="226"/>
      <c r="J4129" s="222"/>
      <c r="K4129" s="222"/>
      <c r="L4129" s="227"/>
      <c r="M4129" s="228"/>
      <c r="N4129" s="229"/>
      <c r="O4129" s="229"/>
      <c r="P4129" s="229"/>
      <c r="Q4129" s="229"/>
      <c r="R4129" s="229"/>
      <c r="S4129" s="229"/>
      <c r="T4129" s="230"/>
      <c r="AT4129" s="231" t="s">
        <v>283</v>
      </c>
      <c r="AU4129" s="231" t="s">
        <v>84</v>
      </c>
      <c r="AV4129" s="14" t="s">
        <v>84</v>
      </c>
      <c r="AW4129" s="14" t="s">
        <v>4</v>
      </c>
      <c r="AX4129" s="14" t="s">
        <v>16</v>
      </c>
      <c r="AY4129" s="231" t="s">
        <v>272</v>
      </c>
    </row>
    <row r="4130" spans="1:65" s="2" customFormat="1" ht="24.2" customHeight="1">
      <c r="A4130" s="34"/>
      <c r="B4130" s="35"/>
      <c r="C4130" s="232" t="s">
        <v>3535</v>
      </c>
      <c r="D4130" s="232" t="s">
        <v>394</v>
      </c>
      <c r="E4130" s="233" t="s">
        <v>3536</v>
      </c>
      <c r="F4130" s="234" t="s">
        <v>3537</v>
      </c>
      <c r="G4130" s="235" t="s">
        <v>185</v>
      </c>
      <c r="H4130" s="236">
        <v>661.63699999999994</v>
      </c>
      <c r="I4130" s="237"/>
      <c r="J4130" s="238">
        <f>ROUND(I4130*H4130,2)</f>
        <v>0</v>
      </c>
      <c r="K4130" s="234" t="s">
        <v>1</v>
      </c>
      <c r="L4130" s="239"/>
      <c r="M4130" s="240" t="s">
        <v>1</v>
      </c>
      <c r="N4130" s="241" t="s">
        <v>41</v>
      </c>
      <c r="O4130" s="71"/>
      <c r="P4130" s="201">
        <f>O4130*H4130</f>
        <v>0</v>
      </c>
      <c r="Q4130" s="201">
        <v>0</v>
      </c>
      <c r="R4130" s="201">
        <f>Q4130*H4130</f>
        <v>0</v>
      </c>
      <c r="S4130" s="201">
        <v>0</v>
      </c>
      <c r="T4130" s="202">
        <f>S4130*H4130</f>
        <v>0</v>
      </c>
      <c r="U4130" s="34"/>
      <c r="V4130" s="34"/>
      <c r="W4130" s="34"/>
      <c r="X4130" s="34"/>
      <c r="Y4130" s="34"/>
      <c r="Z4130" s="34"/>
      <c r="AA4130" s="34"/>
      <c r="AB4130" s="34"/>
      <c r="AC4130" s="34"/>
      <c r="AD4130" s="34"/>
      <c r="AE4130" s="34"/>
      <c r="AR4130" s="203" t="s">
        <v>483</v>
      </c>
      <c r="AT4130" s="203" t="s">
        <v>394</v>
      </c>
      <c r="AU4130" s="203" t="s">
        <v>84</v>
      </c>
      <c r="AY4130" s="17" t="s">
        <v>272</v>
      </c>
      <c r="BE4130" s="204">
        <f>IF(N4130="základní",J4130,0)</f>
        <v>0</v>
      </c>
      <c r="BF4130" s="204">
        <f>IF(N4130="snížená",J4130,0)</f>
        <v>0</v>
      </c>
      <c r="BG4130" s="204">
        <f>IF(N4130="zákl. přenesená",J4130,0)</f>
        <v>0</v>
      </c>
      <c r="BH4130" s="204">
        <f>IF(N4130="sníž. přenesená",J4130,0)</f>
        <v>0</v>
      </c>
      <c r="BI4130" s="204">
        <f>IF(N4130="nulová",J4130,0)</f>
        <v>0</v>
      </c>
      <c r="BJ4130" s="17" t="s">
        <v>16</v>
      </c>
      <c r="BK4130" s="204">
        <f>ROUND(I4130*H4130,2)</f>
        <v>0</v>
      </c>
      <c r="BL4130" s="17" t="s">
        <v>358</v>
      </c>
      <c r="BM4130" s="203" t="s">
        <v>3538</v>
      </c>
    </row>
    <row r="4131" spans="1:65" s="13" customFormat="1" ht="22.5">
      <c r="B4131" s="210"/>
      <c r="C4131" s="211"/>
      <c r="D4131" s="212" t="s">
        <v>283</v>
      </c>
      <c r="E4131" s="213" t="s">
        <v>1</v>
      </c>
      <c r="F4131" s="214" t="s">
        <v>2311</v>
      </c>
      <c r="G4131" s="211"/>
      <c r="H4131" s="213" t="s">
        <v>1</v>
      </c>
      <c r="I4131" s="215"/>
      <c r="J4131" s="211"/>
      <c r="K4131" s="211"/>
      <c r="L4131" s="216"/>
      <c r="M4131" s="217"/>
      <c r="N4131" s="218"/>
      <c r="O4131" s="218"/>
      <c r="P4131" s="218"/>
      <c r="Q4131" s="218"/>
      <c r="R4131" s="218"/>
      <c r="S4131" s="218"/>
      <c r="T4131" s="219"/>
      <c r="AT4131" s="220" t="s">
        <v>283</v>
      </c>
      <c r="AU4131" s="220" t="s">
        <v>84</v>
      </c>
      <c r="AV4131" s="13" t="s">
        <v>16</v>
      </c>
      <c r="AW4131" s="13" t="s">
        <v>32</v>
      </c>
      <c r="AX4131" s="13" t="s">
        <v>76</v>
      </c>
      <c r="AY4131" s="220" t="s">
        <v>272</v>
      </c>
    </row>
    <row r="4132" spans="1:65" s="13" customFormat="1" ht="11.25">
      <c r="B4132" s="210"/>
      <c r="C4132" s="211"/>
      <c r="D4132" s="212" t="s">
        <v>283</v>
      </c>
      <c r="E4132" s="213" t="s">
        <v>1</v>
      </c>
      <c r="F4132" s="214" t="s">
        <v>285</v>
      </c>
      <c r="G4132" s="211"/>
      <c r="H4132" s="213" t="s">
        <v>1</v>
      </c>
      <c r="I4132" s="215"/>
      <c r="J4132" s="211"/>
      <c r="K4132" s="211"/>
      <c r="L4132" s="216"/>
      <c r="M4132" s="217"/>
      <c r="N4132" s="218"/>
      <c r="O4132" s="218"/>
      <c r="P4132" s="218"/>
      <c r="Q4132" s="218"/>
      <c r="R4132" s="218"/>
      <c r="S4132" s="218"/>
      <c r="T4132" s="219"/>
      <c r="AT4132" s="220" t="s">
        <v>283</v>
      </c>
      <c r="AU4132" s="220" t="s">
        <v>84</v>
      </c>
      <c r="AV4132" s="13" t="s">
        <v>16</v>
      </c>
      <c r="AW4132" s="13" t="s">
        <v>32</v>
      </c>
      <c r="AX4132" s="13" t="s">
        <v>76</v>
      </c>
      <c r="AY4132" s="220" t="s">
        <v>272</v>
      </c>
    </row>
    <row r="4133" spans="1:65" s="13" customFormat="1" ht="11.25">
      <c r="B4133" s="210"/>
      <c r="C4133" s="211"/>
      <c r="D4133" s="212" t="s">
        <v>283</v>
      </c>
      <c r="E4133" s="213" t="s">
        <v>1</v>
      </c>
      <c r="F4133" s="214" t="s">
        <v>2351</v>
      </c>
      <c r="G4133" s="211"/>
      <c r="H4133" s="213" t="s">
        <v>1</v>
      </c>
      <c r="I4133" s="215"/>
      <c r="J4133" s="211"/>
      <c r="K4133" s="211"/>
      <c r="L4133" s="216"/>
      <c r="M4133" s="217"/>
      <c r="N4133" s="218"/>
      <c r="O4133" s="218"/>
      <c r="P4133" s="218"/>
      <c r="Q4133" s="218"/>
      <c r="R4133" s="218"/>
      <c r="S4133" s="218"/>
      <c r="T4133" s="219"/>
      <c r="AT4133" s="220" t="s">
        <v>283</v>
      </c>
      <c r="AU4133" s="220" t="s">
        <v>84</v>
      </c>
      <c r="AV4133" s="13" t="s">
        <v>16</v>
      </c>
      <c r="AW4133" s="13" t="s">
        <v>32</v>
      </c>
      <c r="AX4133" s="13" t="s">
        <v>76</v>
      </c>
      <c r="AY4133" s="220" t="s">
        <v>272</v>
      </c>
    </row>
    <row r="4134" spans="1:65" s="13" customFormat="1" ht="11.25">
      <c r="B4134" s="210"/>
      <c r="C4134" s="211"/>
      <c r="D4134" s="212" t="s">
        <v>283</v>
      </c>
      <c r="E4134" s="213" t="s">
        <v>1</v>
      </c>
      <c r="F4134" s="214" t="s">
        <v>831</v>
      </c>
      <c r="G4134" s="211"/>
      <c r="H4134" s="213" t="s">
        <v>1</v>
      </c>
      <c r="I4134" s="215"/>
      <c r="J4134" s="211"/>
      <c r="K4134" s="211"/>
      <c r="L4134" s="216"/>
      <c r="M4134" s="217"/>
      <c r="N4134" s="218"/>
      <c r="O4134" s="218"/>
      <c r="P4134" s="218"/>
      <c r="Q4134" s="218"/>
      <c r="R4134" s="218"/>
      <c r="S4134" s="218"/>
      <c r="T4134" s="219"/>
      <c r="AT4134" s="220" t="s">
        <v>283</v>
      </c>
      <c r="AU4134" s="220" t="s">
        <v>84</v>
      </c>
      <c r="AV4134" s="13" t="s">
        <v>16</v>
      </c>
      <c r="AW4134" s="13" t="s">
        <v>32</v>
      </c>
      <c r="AX4134" s="13" t="s">
        <v>76</v>
      </c>
      <c r="AY4134" s="220" t="s">
        <v>272</v>
      </c>
    </row>
    <row r="4135" spans="1:65" s="14" customFormat="1" ht="11.25">
      <c r="B4135" s="221"/>
      <c r="C4135" s="222"/>
      <c r="D4135" s="212" t="s">
        <v>283</v>
      </c>
      <c r="E4135" s="223" t="s">
        <v>1</v>
      </c>
      <c r="F4135" s="224" t="s">
        <v>3539</v>
      </c>
      <c r="G4135" s="222"/>
      <c r="H4135" s="225">
        <v>6.4</v>
      </c>
      <c r="I4135" s="226"/>
      <c r="J4135" s="222"/>
      <c r="K4135" s="222"/>
      <c r="L4135" s="227"/>
      <c r="M4135" s="228"/>
      <c r="N4135" s="229"/>
      <c r="O4135" s="229"/>
      <c r="P4135" s="229"/>
      <c r="Q4135" s="229"/>
      <c r="R4135" s="229"/>
      <c r="S4135" s="229"/>
      <c r="T4135" s="230"/>
      <c r="AT4135" s="231" t="s">
        <v>283</v>
      </c>
      <c r="AU4135" s="231" t="s">
        <v>84</v>
      </c>
      <c r="AV4135" s="14" t="s">
        <v>84</v>
      </c>
      <c r="AW4135" s="14" t="s">
        <v>32</v>
      </c>
      <c r="AX4135" s="14" t="s">
        <v>76</v>
      </c>
      <c r="AY4135" s="231" t="s">
        <v>272</v>
      </c>
    </row>
    <row r="4136" spans="1:65" s="14" customFormat="1" ht="11.25">
      <c r="B4136" s="221"/>
      <c r="C4136" s="222"/>
      <c r="D4136" s="212" t="s">
        <v>283</v>
      </c>
      <c r="E4136" s="223" t="s">
        <v>1</v>
      </c>
      <c r="F4136" s="224" t="s">
        <v>3540</v>
      </c>
      <c r="G4136" s="222"/>
      <c r="H4136" s="225">
        <v>9.8000000000000007</v>
      </c>
      <c r="I4136" s="226"/>
      <c r="J4136" s="222"/>
      <c r="K4136" s="222"/>
      <c r="L4136" s="227"/>
      <c r="M4136" s="228"/>
      <c r="N4136" s="229"/>
      <c r="O4136" s="229"/>
      <c r="P4136" s="229"/>
      <c r="Q4136" s="229"/>
      <c r="R4136" s="229"/>
      <c r="S4136" s="229"/>
      <c r="T4136" s="230"/>
      <c r="AT4136" s="231" t="s">
        <v>283</v>
      </c>
      <c r="AU4136" s="231" t="s">
        <v>84</v>
      </c>
      <c r="AV4136" s="14" t="s">
        <v>84</v>
      </c>
      <c r="AW4136" s="14" t="s">
        <v>32</v>
      </c>
      <c r="AX4136" s="14" t="s">
        <v>76</v>
      </c>
      <c r="AY4136" s="231" t="s">
        <v>272</v>
      </c>
    </row>
    <row r="4137" spans="1:65" s="13" customFormat="1" ht="11.25">
      <c r="B4137" s="210"/>
      <c r="C4137" s="211"/>
      <c r="D4137" s="212" t="s">
        <v>283</v>
      </c>
      <c r="E4137" s="213" t="s">
        <v>1</v>
      </c>
      <c r="F4137" s="214" t="s">
        <v>285</v>
      </c>
      <c r="G4137" s="211"/>
      <c r="H4137" s="213" t="s">
        <v>1</v>
      </c>
      <c r="I4137" s="215"/>
      <c r="J4137" s="211"/>
      <c r="K4137" s="211"/>
      <c r="L4137" s="216"/>
      <c r="M4137" s="217"/>
      <c r="N4137" s="218"/>
      <c r="O4137" s="218"/>
      <c r="P4137" s="218"/>
      <c r="Q4137" s="218"/>
      <c r="R4137" s="218"/>
      <c r="S4137" s="218"/>
      <c r="T4137" s="219"/>
      <c r="AT4137" s="220" t="s">
        <v>283</v>
      </c>
      <c r="AU4137" s="220" t="s">
        <v>84</v>
      </c>
      <c r="AV4137" s="13" t="s">
        <v>16</v>
      </c>
      <c r="AW4137" s="13" t="s">
        <v>32</v>
      </c>
      <c r="AX4137" s="13" t="s">
        <v>76</v>
      </c>
      <c r="AY4137" s="220" t="s">
        <v>272</v>
      </c>
    </row>
    <row r="4138" spans="1:65" s="13" customFormat="1" ht="11.25">
      <c r="B4138" s="210"/>
      <c r="C4138" s="211"/>
      <c r="D4138" s="212" t="s">
        <v>283</v>
      </c>
      <c r="E4138" s="213" t="s">
        <v>1</v>
      </c>
      <c r="F4138" s="214" t="s">
        <v>2354</v>
      </c>
      <c r="G4138" s="211"/>
      <c r="H4138" s="213" t="s">
        <v>1</v>
      </c>
      <c r="I4138" s="215"/>
      <c r="J4138" s="211"/>
      <c r="K4138" s="211"/>
      <c r="L4138" s="216"/>
      <c r="M4138" s="217"/>
      <c r="N4138" s="218"/>
      <c r="O4138" s="218"/>
      <c r="P4138" s="218"/>
      <c r="Q4138" s="218"/>
      <c r="R4138" s="218"/>
      <c r="S4138" s="218"/>
      <c r="T4138" s="219"/>
      <c r="AT4138" s="220" t="s">
        <v>283</v>
      </c>
      <c r="AU4138" s="220" t="s">
        <v>84</v>
      </c>
      <c r="AV4138" s="13" t="s">
        <v>16</v>
      </c>
      <c r="AW4138" s="13" t="s">
        <v>32</v>
      </c>
      <c r="AX4138" s="13" t="s">
        <v>76</v>
      </c>
      <c r="AY4138" s="220" t="s">
        <v>272</v>
      </c>
    </row>
    <row r="4139" spans="1:65" s="13" customFormat="1" ht="11.25">
      <c r="B4139" s="210"/>
      <c r="C4139" s="211"/>
      <c r="D4139" s="212" t="s">
        <v>283</v>
      </c>
      <c r="E4139" s="213" t="s">
        <v>1</v>
      </c>
      <c r="F4139" s="214" t="s">
        <v>831</v>
      </c>
      <c r="G4139" s="211"/>
      <c r="H4139" s="213" t="s">
        <v>1</v>
      </c>
      <c r="I4139" s="215"/>
      <c r="J4139" s="211"/>
      <c r="K4139" s="211"/>
      <c r="L4139" s="216"/>
      <c r="M4139" s="217"/>
      <c r="N4139" s="218"/>
      <c r="O4139" s="218"/>
      <c r="P4139" s="218"/>
      <c r="Q4139" s="218"/>
      <c r="R4139" s="218"/>
      <c r="S4139" s="218"/>
      <c r="T4139" s="219"/>
      <c r="AT4139" s="220" t="s">
        <v>283</v>
      </c>
      <c r="AU4139" s="220" t="s">
        <v>84</v>
      </c>
      <c r="AV4139" s="13" t="s">
        <v>16</v>
      </c>
      <c r="AW4139" s="13" t="s">
        <v>32</v>
      </c>
      <c r="AX4139" s="13" t="s">
        <v>76</v>
      </c>
      <c r="AY4139" s="220" t="s">
        <v>272</v>
      </c>
    </row>
    <row r="4140" spans="1:65" s="14" customFormat="1" ht="11.25">
      <c r="B4140" s="221"/>
      <c r="C4140" s="222"/>
      <c r="D4140" s="212" t="s">
        <v>283</v>
      </c>
      <c r="E4140" s="223" t="s">
        <v>1</v>
      </c>
      <c r="F4140" s="224" t="s">
        <v>3541</v>
      </c>
      <c r="G4140" s="222"/>
      <c r="H4140" s="225">
        <v>10.5</v>
      </c>
      <c r="I4140" s="226"/>
      <c r="J4140" s="222"/>
      <c r="K4140" s="222"/>
      <c r="L4140" s="227"/>
      <c r="M4140" s="228"/>
      <c r="N4140" s="229"/>
      <c r="O4140" s="229"/>
      <c r="P4140" s="229"/>
      <c r="Q4140" s="229"/>
      <c r="R4140" s="229"/>
      <c r="S4140" s="229"/>
      <c r="T4140" s="230"/>
      <c r="AT4140" s="231" t="s">
        <v>283</v>
      </c>
      <c r="AU4140" s="231" t="s">
        <v>84</v>
      </c>
      <c r="AV4140" s="14" t="s">
        <v>84</v>
      </c>
      <c r="AW4140" s="14" t="s">
        <v>32</v>
      </c>
      <c r="AX4140" s="14" t="s">
        <v>76</v>
      </c>
      <c r="AY4140" s="231" t="s">
        <v>272</v>
      </c>
    </row>
    <row r="4141" spans="1:65" s="14" customFormat="1" ht="11.25">
      <c r="B4141" s="221"/>
      <c r="C4141" s="222"/>
      <c r="D4141" s="212" t="s">
        <v>283</v>
      </c>
      <c r="E4141" s="223" t="s">
        <v>1</v>
      </c>
      <c r="F4141" s="224" t="s">
        <v>3542</v>
      </c>
      <c r="G4141" s="222"/>
      <c r="H4141" s="225">
        <v>4.4000000000000004</v>
      </c>
      <c r="I4141" s="226"/>
      <c r="J4141" s="222"/>
      <c r="K4141" s="222"/>
      <c r="L4141" s="227"/>
      <c r="M4141" s="228"/>
      <c r="N4141" s="229"/>
      <c r="O4141" s="229"/>
      <c r="P4141" s="229"/>
      <c r="Q4141" s="229"/>
      <c r="R4141" s="229"/>
      <c r="S4141" s="229"/>
      <c r="T4141" s="230"/>
      <c r="AT4141" s="231" t="s">
        <v>283</v>
      </c>
      <c r="AU4141" s="231" t="s">
        <v>84</v>
      </c>
      <c r="AV4141" s="14" t="s">
        <v>84</v>
      </c>
      <c r="AW4141" s="14" t="s">
        <v>32</v>
      </c>
      <c r="AX4141" s="14" t="s">
        <v>76</v>
      </c>
      <c r="AY4141" s="231" t="s">
        <v>272</v>
      </c>
    </row>
    <row r="4142" spans="1:65" s="14" customFormat="1" ht="11.25">
      <c r="B4142" s="221"/>
      <c r="C4142" s="222"/>
      <c r="D4142" s="212" t="s">
        <v>283</v>
      </c>
      <c r="E4142" s="223" t="s">
        <v>1</v>
      </c>
      <c r="F4142" s="224" t="s">
        <v>3543</v>
      </c>
      <c r="G4142" s="222"/>
      <c r="H4142" s="225">
        <v>4.3499999999999996</v>
      </c>
      <c r="I4142" s="226"/>
      <c r="J4142" s="222"/>
      <c r="K4142" s="222"/>
      <c r="L4142" s="227"/>
      <c r="M4142" s="228"/>
      <c r="N4142" s="229"/>
      <c r="O4142" s="229"/>
      <c r="P4142" s="229"/>
      <c r="Q4142" s="229"/>
      <c r="R4142" s="229"/>
      <c r="S4142" s="229"/>
      <c r="T4142" s="230"/>
      <c r="AT4142" s="231" t="s">
        <v>283</v>
      </c>
      <c r="AU4142" s="231" t="s">
        <v>84</v>
      </c>
      <c r="AV4142" s="14" t="s">
        <v>84</v>
      </c>
      <c r="AW4142" s="14" t="s">
        <v>32</v>
      </c>
      <c r="AX4142" s="14" t="s">
        <v>76</v>
      </c>
      <c r="AY4142" s="231" t="s">
        <v>272</v>
      </c>
    </row>
    <row r="4143" spans="1:65" s="14" customFormat="1" ht="11.25">
      <c r="B4143" s="221"/>
      <c r="C4143" s="222"/>
      <c r="D4143" s="212" t="s">
        <v>283</v>
      </c>
      <c r="E4143" s="223" t="s">
        <v>1</v>
      </c>
      <c r="F4143" s="224" t="s">
        <v>3544</v>
      </c>
      <c r="G4143" s="222"/>
      <c r="H4143" s="225">
        <v>6.11</v>
      </c>
      <c r="I4143" s="226"/>
      <c r="J4143" s="222"/>
      <c r="K4143" s="222"/>
      <c r="L4143" s="227"/>
      <c r="M4143" s="228"/>
      <c r="N4143" s="229"/>
      <c r="O4143" s="229"/>
      <c r="P4143" s="229"/>
      <c r="Q4143" s="229"/>
      <c r="R4143" s="229"/>
      <c r="S4143" s="229"/>
      <c r="T4143" s="230"/>
      <c r="AT4143" s="231" t="s">
        <v>283</v>
      </c>
      <c r="AU4143" s="231" t="s">
        <v>84</v>
      </c>
      <c r="AV4143" s="14" t="s">
        <v>84</v>
      </c>
      <c r="AW4143" s="14" t="s">
        <v>32</v>
      </c>
      <c r="AX4143" s="14" t="s">
        <v>76</v>
      </c>
      <c r="AY4143" s="231" t="s">
        <v>272</v>
      </c>
    </row>
    <row r="4144" spans="1:65" s="14" customFormat="1" ht="11.25">
      <c r="B4144" s="221"/>
      <c r="C4144" s="222"/>
      <c r="D4144" s="212" t="s">
        <v>283</v>
      </c>
      <c r="E4144" s="223" t="s">
        <v>1</v>
      </c>
      <c r="F4144" s="224" t="s">
        <v>3545</v>
      </c>
      <c r="G4144" s="222"/>
      <c r="H4144" s="225">
        <v>5.25</v>
      </c>
      <c r="I4144" s="226"/>
      <c r="J4144" s="222"/>
      <c r="K4144" s="222"/>
      <c r="L4144" s="227"/>
      <c r="M4144" s="228"/>
      <c r="N4144" s="229"/>
      <c r="O4144" s="229"/>
      <c r="P4144" s="229"/>
      <c r="Q4144" s="229"/>
      <c r="R4144" s="229"/>
      <c r="S4144" s="229"/>
      <c r="T4144" s="230"/>
      <c r="AT4144" s="231" t="s">
        <v>283</v>
      </c>
      <c r="AU4144" s="231" t="s">
        <v>84</v>
      </c>
      <c r="AV4144" s="14" t="s">
        <v>84</v>
      </c>
      <c r="AW4144" s="14" t="s">
        <v>32</v>
      </c>
      <c r="AX4144" s="14" t="s">
        <v>76</v>
      </c>
      <c r="AY4144" s="231" t="s">
        <v>272</v>
      </c>
    </row>
    <row r="4145" spans="2:51" s="14" customFormat="1" ht="11.25">
      <c r="B4145" s="221"/>
      <c r="C4145" s="222"/>
      <c r="D4145" s="212" t="s">
        <v>283</v>
      </c>
      <c r="E4145" s="223" t="s">
        <v>1</v>
      </c>
      <c r="F4145" s="224" t="s">
        <v>3546</v>
      </c>
      <c r="G4145" s="222"/>
      <c r="H4145" s="225">
        <v>5.25</v>
      </c>
      <c r="I4145" s="226"/>
      <c r="J4145" s="222"/>
      <c r="K4145" s="222"/>
      <c r="L4145" s="227"/>
      <c r="M4145" s="228"/>
      <c r="N4145" s="229"/>
      <c r="O4145" s="229"/>
      <c r="P4145" s="229"/>
      <c r="Q4145" s="229"/>
      <c r="R4145" s="229"/>
      <c r="S4145" s="229"/>
      <c r="T4145" s="230"/>
      <c r="AT4145" s="231" t="s">
        <v>283</v>
      </c>
      <c r="AU4145" s="231" t="s">
        <v>84</v>
      </c>
      <c r="AV4145" s="14" t="s">
        <v>84</v>
      </c>
      <c r="AW4145" s="14" t="s">
        <v>32</v>
      </c>
      <c r="AX4145" s="14" t="s">
        <v>76</v>
      </c>
      <c r="AY4145" s="231" t="s">
        <v>272</v>
      </c>
    </row>
    <row r="4146" spans="2:51" s="14" customFormat="1" ht="11.25">
      <c r="B4146" s="221"/>
      <c r="C4146" s="222"/>
      <c r="D4146" s="212" t="s">
        <v>283</v>
      </c>
      <c r="E4146" s="223" t="s">
        <v>1</v>
      </c>
      <c r="F4146" s="224" t="s">
        <v>3547</v>
      </c>
      <c r="G4146" s="222"/>
      <c r="H4146" s="225">
        <v>7</v>
      </c>
      <c r="I4146" s="226"/>
      <c r="J4146" s="222"/>
      <c r="K4146" s="222"/>
      <c r="L4146" s="227"/>
      <c r="M4146" s="228"/>
      <c r="N4146" s="229"/>
      <c r="O4146" s="229"/>
      <c r="P4146" s="229"/>
      <c r="Q4146" s="229"/>
      <c r="R4146" s="229"/>
      <c r="S4146" s="229"/>
      <c r="T4146" s="230"/>
      <c r="AT4146" s="231" t="s">
        <v>283</v>
      </c>
      <c r="AU4146" s="231" t="s">
        <v>84</v>
      </c>
      <c r="AV4146" s="14" t="s">
        <v>84</v>
      </c>
      <c r="AW4146" s="14" t="s">
        <v>32</v>
      </c>
      <c r="AX4146" s="14" t="s">
        <v>76</v>
      </c>
      <c r="AY4146" s="231" t="s">
        <v>272</v>
      </c>
    </row>
    <row r="4147" spans="2:51" s="14" customFormat="1" ht="11.25">
      <c r="B4147" s="221"/>
      <c r="C4147" s="222"/>
      <c r="D4147" s="212" t="s">
        <v>283</v>
      </c>
      <c r="E4147" s="223" t="s">
        <v>1</v>
      </c>
      <c r="F4147" s="224" t="s">
        <v>3548</v>
      </c>
      <c r="G4147" s="222"/>
      <c r="H4147" s="225">
        <v>8.1</v>
      </c>
      <c r="I4147" s="226"/>
      <c r="J4147" s="222"/>
      <c r="K4147" s="222"/>
      <c r="L4147" s="227"/>
      <c r="M4147" s="228"/>
      <c r="N4147" s="229"/>
      <c r="O4147" s="229"/>
      <c r="P4147" s="229"/>
      <c r="Q4147" s="229"/>
      <c r="R4147" s="229"/>
      <c r="S4147" s="229"/>
      <c r="T4147" s="230"/>
      <c r="AT4147" s="231" t="s">
        <v>283</v>
      </c>
      <c r="AU4147" s="231" t="s">
        <v>84</v>
      </c>
      <c r="AV4147" s="14" t="s">
        <v>84</v>
      </c>
      <c r="AW4147" s="14" t="s">
        <v>32</v>
      </c>
      <c r="AX4147" s="14" t="s">
        <v>76</v>
      </c>
      <c r="AY4147" s="231" t="s">
        <v>272</v>
      </c>
    </row>
    <row r="4148" spans="2:51" s="13" customFormat="1" ht="11.25">
      <c r="B4148" s="210"/>
      <c r="C4148" s="211"/>
      <c r="D4148" s="212" t="s">
        <v>283</v>
      </c>
      <c r="E4148" s="213" t="s">
        <v>1</v>
      </c>
      <c r="F4148" s="214" t="s">
        <v>285</v>
      </c>
      <c r="G4148" s="211"/>
      <c r="H4148" s="213" t="s">
        <v>1</v>
      </c>
      <c r="I4148" s="215"/>
      <c r="J4148" s="211"/>
      <c r="K4148" s="211"/>
      <c r="L4148" s="216"/>
      <c r="M4148" s="217"/>
      <c r="N4148" s="218"/>
      <c r="O4148" s="218"/>
      <c r="P4148" s="218"/>
      <c r="Q4148" s="218"/>
      <c r="R4148" s="218"/>
      <c r="S4148" s="218"/>
      <c r="T4148" s="219"/>
      <c r="AT4148" s="220" t="s">
        <v>283</v>
      </c>
      <c r="AU4148" s="220" t="s">
        <v>84</v>
      </c>
      <c r="AV4148" s="13" t="s">
        <v>16</v>
      </c>
      <c r="AW4148" s="13" t="s">
        <v>32</v>
      </c>
      <c r="AX4148" s="13" t="s">
        <v>76</v>
      </c>
      <c r="AY4148" s="220" t="s">
        <v>272</v>
      </c>
    </row>
    <row r="4149" spans="2:51" s="13" customFormat="1" ht="11.25">
      <c r="B4149" s="210"/>
      <c r="C4149" s="211"/>
      <c r="D4149" s="212" t="s">
        <v>283</v>
      </c>
      <c r="E4149" s="213" t="s">
        <v>1</v>
      </c>
      <c r="F4149" s="214" t="s">
        <v>2363</v>
      </c>
      <c r="G4149" s="211"/>
      <c r="H4149" s="213" t="s">
        <v>1</v>
      </c>
      <c r="I4149" s="215"/>
      <c r="J4149" s="211"/>
      <c r="K4149" s="211"/>
      <c r="L4149" s="216"/>
      <c r="M4149" s="217"/>
      <c r="N4149" s="218"/>
      <c r="O4149" s="218"/>
      <c r="P4149" s="218"/>
      <c r="Q4149" s="218"/>
      <c r="R4149" s="218"/>
      <c r="S4149" s="218"/>
      <c r="T4149" s="219"/>
      <c r="AT4149" s="220" t="s">
        <v>283</v>
      </c>
      <c r="AU4149" s="220" t="s">
        <v>84</v>
      </c>
      <c r="AV4149" s="13" t="s">
        <v>16</v>
      </c>
      <c r="AW4149" s="13" t="s">
        <v>32</v>
      </c>
      <c r="AX4149" s="13" t="s">
        <v>76</v>
      </c>
      <c r="AY4149" s="220" t="s">
        <v>272</v>
      </c>
    </row>
    <row r="4150" spans="2:51" s="13" customFormat="1" ht="11.25">
      <c r="B4150" s="210"/>
      <c r="C4150" s="211"/>
      <c r="D4150" s="212" t="s">
        <v>283</v>
      </c>
      <c r="E4150" s="213" t="s">
        <v>1</v>
      </c>
      <c r="F4150" s="214" t="s">
        <v>831</v>
      </c>
      <c r="G4150" s="211"/>
      <c r="H4150" s="213" t="s">
        <v>1</v>
      </c>
      <c r="I4150" s="215"/>
      <c r="J4150" s="211"/>
      <c r="K4150" s="211"/>
      <c r="L4150" s="216"/>
      <c r="M4150" s="217"/>
      <c r="N4150" s="218"/>
      <c r="O4150" s="218"/>
      <c r="P4150" s="218"/>
      <c r="Q4150" s="218"/>
      <c r="R4150" s="218"/>
      <c r="S4150" s="218"/>
      <c r="T4150" s="219"/>
      <c r="AT4150" s="220" t="s">
        <v>283</v>
      </c>
      <c r="AU4150" s="220" t="s">
        <v>84</v>
      </c>
      <c r="AV4150" s="13" t="s">
        <v>16</v>
      </c>
      <c r="AW4150" s="13" t="s">
        <v>32</v>
      </c>
      <c r="AX4150" s="13" t="s">
        <v>76</v>
      </c>
      <c r="AY4150" s="220" t="s">
        <v>272</v>
      </c>
    </row>
    <row r="4151" spans="2:51" s="14" customFormat="1" ht="11.25">
      <c r="B4151" s="221"/>
      <c r="C4151" s="222"/>
      <c r="D4151" s="212" t="s">
        <v>283</v>
      </c>
      <c r="E4151" s="223" t="s">
        <v>1</v>
      </c>
      <c r="F4151" s="224" t="s">
        <v>3549</v>
      </c>
      <c r="G4151" s="222"/>
      <c r="H4151" s="225">
        <v>26</v>
      </c>
      <c r="I4151" s="226"/>
      <c r="J4151" s="222"/>
      <c r="K4151" s="222"/>
      <c r="L4151" s="227"/>
      <c r="M4151" s="228"/>
      <c r="N4151" s="229"/>
      <c r="O4151" s="229"/>
      <c r="P4151" s="229"/>
      <c r="Q4151" s="229"/>
      <c r="R4151" s="229"/>
      <c r="S4151" s="229"/>
      <c r="T4151" s="230"/>
      <c r="AT4151" s="231" t="s">
        <v>283</v>
      </c>
      <c r="AU4151" s="231" t="s">
        <v>84</v>
      </c>
      <c r="AV4151" s="14" t="s">
        <v>84</v>
      </c>
      <c r="AW4151" s="14" t="s">
        <v>32</v>
      </c>
      <c r="AX4151" s="14" t="s">
        <v>76</v>
      </c>
      <c r="AY4151" s="231" t="s">
        <v>272</v>
      </c>
    </row>
    <row r="4152" spans="2:51" s="13" customFormat="1" ht="11.25">
      <c r="B4152" s="210"/>
      <c r="C4152" s="211"/>
      <c r="D4152" s="212" t="s">
        <v>283</v>
      </c>
      <c r="E4152" s="213" t="s">
        <v>1</v>
      </c>
      <c r="F4152" s="214" t="s">
        <v>285</v>
      </c>
      <c r="G4152" s="211"/>
      <c r="H4152" s="213" t="s">
        <v>1</v>
      </c>
      <c r="I4152" s="215"/>
      <c r="J4152" s="211"/>
      <c r="K4152" s="211"/>
      <c r="L4152" s="216"/>
      <c r="M4152" s="217"/>
      <c r="N4152" s="218"/>
      <c r="O4152" s="218"/>
      <c r="P4152" s="218"/>
      <c r="Q4152" s="218"/>
      <c r="R4152" s="218"/>
      <c r="S4152" s="218"/>
      <c r="T4152" s="219"/>
      <c r="AT4152" s="220" t="s">
        <v>283</v>
      </c>
      <c r="AU4152" s="220" t="s">
        <v>84</v>
      </c>
      <c r="AV4152" s="13" t="s">
        <v>16</v>
      </c>
      <c r="AW4152" s="13" t="s">
        <v>32</v>
      </c>
      <c r="AX4152" s="13" t="s">
        <v>76</v>
      </c>
      <c r="AY4152" s="220" t="s">
        <v>272</v>
      </c>
    </row>
    <row r="4153" spans="2:51" s="13" customFormat="1" ht="11.25">
      <c r="B4153" s="210"/>
      <c r="C4153" s="211"/>
      <c r="D4153" s="212" t="s">
        <v>283</v>
      </c>
      <c r="E4153" s="213" t="s">
        <v>1</v>
      </c>
      <c r="F4153" s="214" t="s">
        <v>2312</v>
      </c>
      <c r="G4153" s="211"/>
      <c r="H4153" s="213" t="s">
        <v>1</v>
      </c>
      <c r="I4153" s="215"/>
      <c r="J4153" s="211"/>
      <c r="K4153" s="211"/>
      <c r="L4153" s="216"/>
      <c r="M4153" s="217"/>
      <c r="N4153" s="218"/>
      <c r="O4153" s="218"/>
      <c r="P4153" s="218"/>
      <c r="Q4153" s="218"/>
      <c r="R4153" s="218"/>
      <c r="S4153" s="218"/>
      <c r="T4153" s="219"/>
      <c r="AT4153" s="220" t="s">
        <v>283</v>
      </c>
      <c r="AU4153" s="220" t="s">
        <v>84</v>
      </c>
      <c r="AV4153" s="13" t="s">
        <v>16</v>
      </c>
      <c r="AW4153" s="13" t="s">
        <v>32</v>
      </c>
      <c r="AX4153" s="13" t="s">
        <v>76</v>
      </c>
      <c r="AY4153" s="220" t="s">
        <v>272</v>
      </c>
    </row>
    <row r="4154" spans="2:51" s="13" customFormat="1" ht="11.25">
      <c r="B4154" s="210"/>
      <c r="C4154" s="211"/>
      <c r="D4154" s="212" t="s">
        <v>283</v>
      </c>
      <c r="E4154" s="213" t="s">
        <v>1</v>
      </c>
      <c r="F4154" s="214" t="s">
        <v>831</v>
      </c>
      <c r="G4154" s="211"/>
      <c r="H4154" s="213" t="s">
        <v>1</v>
      </c>
      <c r="I4154" s="215"/>
      <c r="J4154" s="211"/>
      <c r="K4154" s="211"/>
      <c r="L4154" s="216"/>
      <c r="M4154" s="217"/>
      <c r="N4154" s="218"/>
      <c r="O4154" s="218"/>
      <c r="P4154" s="218"/>
      <c r="Q4154" s="218"/>
      <c r="R4154" s="218"/>
      <c r="S4154" s="218"/>
      <c r="T4154" s="219"/>
      <c r="AT4154" s="220" t="s">
        <v>283</v>
      </c>
      <c r="AU4154" s="220" t="s">
        <v>84</v>
      </c>
      <c r="AV4154" s="13" t="s">
        <v>16</v>
      </c>
      <c r="AW4154" s="13" t="s">
        <v>32</v>
      </c>
      <c r="AX4154" s="13" t="s">
        <v>76</v>
      </c>
      <c r="AY4154" s="220" t="s">
        <v>272</v>
      </c>
    </row>
    <row r="4155" spans="2:51" s="14" customFormat="1" ht="11.25">
      <c r="B4155" s="221"/>
      <c r="C4155" s="222"/>
      <c r="D4155" s="212" t="s">
        <v>283</v>
      </c>
      <c r="E4155" s="223" t="s">
        <v>1</v>
      </c>
      <c r="F4155" s="224" t="s">
        <v>3550</v>
      </c>
      <c r="G4155" s="222"/>
      <c r="H4155" s="225">
        <v>12</v>
      </c>
      <c r="I4155" s="226"/>
      <c r="J4155" s="222"/>
      <c r="K4155" s="222"/>
      <c r="L4155" s="227"/>
      <c r="M4155" s="228"/>
      <c r="N4155" s="229"/>
      <c r="O4155" s="229"/>
      <c r="P4155" s="229"/>
      <c r="Q4155" s="229"/>
      <c r="R4155" s="229"/>
      <c r="S4155" s="229"/>
      <c r="T4155" s="230"/>
      <c r="AT4155" s="231" t="s">
        <v>283</v>
      </c>
      <c r="AU4155" s="231" t="s">
        <v>84</v>
      </c>
      <c r="AV4155" s="14" t="s">
        <v>84</v>
      </c>
      <c r="AW4155" s="14" t="s">
        <v>32</v>
      </c>
      <c r="AX4155" s="14" t="s">
        <v>76</v>
      </c>
      <c r="AY4155" s="231" t="s">
        <v>272</v>
      </c>
    </row>
    <row r="4156" spans="2:51" s="14" customFormat="1" ht="11.25">
      <c r="B4156" s="221"/>
      <c r="C4156" s="222"/>
      <c r="D4156" s="212" t="s">
        <v>283</v>
      </c>
      <c r="E4156" s="223" t="s">
        <v>1</v>
      </c>
      <c r="F4156" s="224" t="s">
        <v>3551</v>
      </c>
      <c r="G4156" s="222"/>
      <c r="H4156" s="225">
        <v>9.15</v>
      </c>
      <c r="I4156" s="226"/>
      <c r="J4156" s="222"/>
      <c r="K4156" s="222"/>
      <c r="L4156" s="227"/>
      <c r="M4156" s="228"/>
      <c r="N4156" s="229"/>
      <c r="O4156" s="229"/>
      <c r="P4156" s="229"/>
      <c r="Q4156" s="229"/>
      <c r="R4156" s="229"/>
      <c r="S4156" s="229"/>
      <c r="T4156" s="230"/>
      <c r="AT4156" s="231" t="s">
        <v>283</v>
      </c>
      <c r="AU4156" s="231" t="s">
        <v>84</v>
      </c>
      <c r="AV4156" s="14" t="s">
        <v>84</v>
      </c>
      <c r="AW4156" s="14" t="s">
        <v>32</v>
      </c>
      <c r="AX4156" s="14" t="s">
        <v>76</v>
      </c>
      <c r="AY4156" s="231" t="s">
        <v>272</v>
      </c>
    </row>
    <row r="4157" spans="2:51" s="14" customFormat="1" ht="11.25">
      <c r="B4157" s="221"/>
      <c r="C4157" s="222"/>
      <c r="D4157" s="212" t="s">
        <v>283</v>
      </c>
      <c r="E4157" s="223" t="s">
        <v>1</v>
      </c>
      <c r="F4157" s="224" t="s">
        <v>3552</v>
      </c>
      <c r="G4157" s="222"/>
      <c r="H4157" s="225">
        <v>9.1</v>
      </c>
      <c r="I4157" s="226"/>
      <c r="J4157" s="222"/>
      <c r="K4157" s="222"/>
      <c r="L4157" s="227"/>
      <c r="M4157" s="228"/>
      <c r="N4157" s="229"/>
      <c r="O4157" s="229"/>
      <c r="P4157" s="229"/>
      <c r="Q4157" s="229"/>
      <c r="R4157" s="229"/>
      <c r="S4157" s="229"/>
      <c r="T4157" s="230"/>
      <c r="AT4157" s="231" t="s">
        <v>283</v>
      </c>
      <c r="AU4157" s="231" t="s">
        <v>84</v>
      </c>
      <c r="AV4157" s="14" t="s">
        <v>84</v>
      </c>
      <c r="AW4157" s="14" t="s">
        <v>32</v>
      </c>
      <c r="AX4157" s="14" t="s">
        <v>76</v>
      </c>
      <c r="AY4157" s="231" t="s">
        <v>272</v>
      </c>
    </row>
    <row r="4158" spans="2:51" s="14" customFormat="1" ht="11.25">
      <c r="B4158" s="221"/>
      <c r="C4158" s="222"/>
      <c r="D4158" s="212" t="s">
        <v>283</v>
      </c>
      <c r="E4158" s="223" t="s">
        <v>1</v>
      </c>
      <c r="F4158" s="224" t="s">
        <v>3553</v>
      </c>
      <c r="G4158" s="222"/>
      <c r="H4158" s="225">
        <v>9.1</v>
      </c>
      <c r="I4158" s="226"/>
      <c r="J4158" s="222"/>
      <c r="K4158" s="222"/>
      <c r="L4158" s="227"/>
      <c r="M4158" s="228"/>
      <c r="N4158" s="229"/>
      <c r="O4158" s="229"/>
      <c r="P4158" s="229"/>
      <c r="Q4158" s="229"/>
      <c r="R4158" s="229"/>
      <c r="S4158" s="229"/>
      <c r="T4158" s="230"/>
      <c r="AT4158" s="231" t="s">
        <v>283</v>
      </c>
      <c r="AU4158" s="231" t="s">
        <v>84</v>
      </c>
      <c r="AV4158" s="14" t="s">
        <v>84</v>
      </c>
      <c r="AW4158" s="14" t="s">
        <v>32</v>
      </c>
      <c r="AX4158" s="14" t="s">
        <v>76</v>
      </c>
      <c r="AY4158" s="231" t="s">
        <v>272</v>
      </c>
    </row>
    <row r="4159" spans="2:51" s="14" customFormat="1" ht="11.25">
      <c r="B4159" s="221"/>
      <c r="C4159" s="222"/>
      <c r="D4159" s="212" t="s">
        <v>283</v>
      </c>
      <c r="E4159" s="223" t="s">
        <v>1</v>
      </c>
      <c r="F4159" s="224" t="s">
        <v>3554</v>
      </c>
      <c r="G4159" s="222"/>
      <c r="H4159" s="225">
        <v>13.9</v>
      </c>
      <c r="I4159" s="226"/>
      <c r="J4159" s="222"/>
      <c r="K4159" s="222"/>
      <c r="L4159" s="227"/>
      <c r="M4159" s="228"/>
      <c r="N4159" s="229"/>
      <c r="O4159" s="229"/>
      <c r="P4159" s="229"/>
      <c r="Q4159" s="229"/>
      <c r="R4159" s="229"/>
      <c r="S4159" s="229"/>
      <c r="T4159" s="230"/>
      <c r="AT4159" s="231" t="s">
        <v>283</v>
      </c>
      <c r="AU4159" s="231" t="s">
        <v>84</v>
      </c>
      <c r="AV4159" s="14" t="s">
        <v>84</v>
      </c>
      <c r="AW4159" s="14" t="s">
        <v>32</v>
      </c>
      <c r="AX4159" s="14" t="s">
        <v>76</v>
      </c>
      <c r="AY4159" s="231" t="s">
        <v>272</v>
      </c>
    </row>
    <row r="4160" spans="2:51" s="14" customFormat="1" ht="11.25">
      <c r="B4160" s="221"/>
      <c r="C4160" s="222"/>
      <c r="D4160" s="212" t="s">
        <v>283</v>
      </c>
      <c r="E4160" s="223" t="s">
        <v>1</v>
      </c>
      <c r="F4160" s="224" t="s">
        <v>3555</v>
      </c>
      <c r="G4160" s="222"/>
      <c r="H4160" s="225">
        <v>16</v>
      </c>
      <c r="I4160" s="226"/>
      <c r="J4160" s="222"/>
      <c r="K4160" s="222"/>
      <c r="L4160" s="227"/>
      <c r="M4160" s="228"/>
      <c r="N4160" s="229"/>
      <c r="O4160" s="229"/>
      <c r="P4160" s="229"/>
      <c r="Q4160" s="229"/>
      <c r="R4160" s="229"/>
      <c r="S4160" s="229"/>
      <c r="T4160" s="230"/>
      <c r="AT4160" s="231" t="s">
        <v>283</v>
      </c>
      <c r="AU4160" s="231" t="s">
        <v>84</v>
      </c>
      <c r="AV4160" s="14" t="s">
        <v>84</v>
      </c>
      <c r="AW4160" s="14" t="s">
        <v>32</v>
      </c>
      <c r="AX4160" s="14" t="s">
        <v>76</v>
      </c>
      <c r="AY4160" s="231" t="s">
        <v>272</v>
      </c>
    </row>
    <row r="4161" spans="2:51" s="14" customFormat="1" ht="11.25">
      <c r="B4161" s="221"/>
      <c r="C4161" s="222"/>
      <c r="D4161" s="212" t="s">
        <v>283</v>
      </c>
      <c r="E4161" s="223" t="s">
        <v>1</v>
      </c>
      <c r="F4161" s="224" t="s">
        <v>3556</v>
      </c>
      <c r="G4161" s="222"/>
      <c r="H4161" s="225">
        <v>16</v>
      </c>
      <c r="I4161" s="226"/>
      <c r="J4161" s="222"/>
      <c r="K4161" s="222"/>
      <c r="L4161" s="227"/>
      <c r="M4161" s="228"/>
      <c r="N4161" s="229"/>
      <c r="O4161" s="229"/>
      <c r="P4161" s="229"/>
      <c r="Q4161" s="229"/>
      <c r="R4161" s="229"/>
      <c r="S4161" s="229"/>
      <c r="T4161" s="230"/>
      <c r="AT4161" s="231" t="s">
        <v>283</v>
      </c>
      <c r="AU4161" s="231" t="s">
        <v>84</v>
      </c>
      <c r="AV4161" s="14" t="s">
        <v>84</v>
      </c>
      <c r="AW4161" s="14" t="s">
        <v>32</v>
      </c>
      <c r="AX4161" s="14" t="s">
        <v>76</v>
      </c>
      <c r="AY4161" s="231" t="s">
        <v>272</v>
      </c>
    </row>
    <row r="4162" spans="2:51" s="14" customFormat="1" ht="11.25">
      <c r="B4162" s="221"/>
      <c r="C4162" s="222"/>
      <c r="D4162" s="212" t="s">
        <v>283</v>
      </c>
      <c r="E4162" s="223" t="s">
        <v>1</v>
      </c>
      <c r="F4162" s="224" t="s">
        <v>3557</v>
      </c>
      <c r="G4162" s="222"/>
      <c r="H4162" s="225">
        <v>12.15</v>
      </c>
      <c r="I4162" s="226"/>
      <c r="J4162" s="222"/>
      <c r="K4162" s="222"/>
      <c r="L4162" s="227"/>
      <c r="M4162" s="228"/>
      <c r="N4162" s="229"/>
      <c r="O4162" s="229"/>
      <c r="P4162" s="229"/>
      <c r="Q4162" s="229"/>
      <c r="R4162" s="229"/>
      <c r="S4162" s="229"/>
      <c r="T4162" s="230"/>
      <c r="AT4162" s="231" t="s">
        <v>283</v>
      </c>
      <c r="AU4162" s="231" t="s">
        <v>84</v>
      </c>
      <c r="AV4162" s="14" t="s">
        <v>84</v>
      </c>
      <c r="AW4162" s="14" t="s">
        <v>32</v>
      </c>
      <c r="AX4162" s="14" t="s">
        <v>76</v>
      </c>
      <c r="AY4162" s="231" t="s">
        <v>272</v>
      </c>
    </row>
    <row r="4163" spans="2:51" s="14" customFormat="1" ht="11.25">
      <c r="B4163" s="221"/>
      <c r="C4163" s="222"/>
      <c r="D4163" s="212" t="s">
        <v>283</v>
      </c>
      <c r="E4163" s="223" t="s">
        <v>1</v>
      </c>
      <c r="F4163" s="224" t="s">
        <v>3558</v>
      </c>
      <c r="G4163" s="222"/>
      <c r="H4163" s="225">
        <v>91.58</v>
      </c>
      <c r="I4163" s="226"/>
      <c r="J4163" s="222"/>
      <c r="K4163" s="222"/>
      <c r="L4163" s="227"/>
      <c r="M4163" s="228"/>
      <c r="N4163" s="229"/>
      <c r="O4163" s="229"/>
      <c r="P4163" s="229"/>
      <c r="Q4163" s="229"/>
      <c r="R4163" s="229"/>
      <c r="S4163" s="229"/>
      <c r="T4163" s="230"/>
      <c r="AT4163" s="231" t="s">
        <v>283</v>
      </c>
      <c r="AU4163" s="231" t="s">
        <v>84</v>
      </c>
      <c r="AV4163" s="14" t="s">
        <v>84</v>
      </c>
      <c r="AW4163" s="14" t="s">
        <v>32</v>
      </c>
      <c r="AX4163" s="14" t="s">
        <v>76</v>
      </c>
      <c r="AY4163" s="231" t="s">
        <v>272</v>
      </c>
    </row>
    <row r="4164" spans="2:51" s="14" customFormat="1" ht="11.25">
      <c r="B4164" s="221"/>
      <c r="C4164" s="222"/>
      <c r="D4164" s="212" t="s">
        <v>283</v>
      </c>
      <c r="E4164" s="223" t="s">
        <v>1</v>
      </c>
      <c r="F4164" s="224" t="s">
        <v>3559</v>
      </c>
      <c r="G4164" s="222"/>
      <c r="H4164" s="225">
        <v>14.9</v>
      </c>
      <c r="I4164" s="226"/>
      <c r="J4164" s="222"/>
      <c r="K4164" s="222"/>
      <c r="L4164" s="227"/>
      <c r="M4164" s="228"/>
      <c r="N4164" s="229"/>
      <c r="O4164" s="229"/>
      <c r="P4164" s="229"/>
      <c r="Q4164" s="229"/>
      <c r="R4164" s="229"/>
      <c r="S4164" s="229"/>
      <c r="T4164" s="230"/>
      <c r="AT4164" s="231" t="s">
        <v>283</v>
      </c>
      <c r="AU4164" s="231" t="s">
        <v>84</v>
      </c>
      <c r="AV4164" s="14" t="s">
        <v>84</v>
      </c>
      <c r="AW4164" s="14" t="s">
        <v>32</v>
      </c>
      <c r="AX4164" s="14" t="s">
        <v>76</v>
      </c>
      <c r="AY4164" s="231" t="s">
        <v>272</v>
      </c>
    </row>
    <row r="4165" spans="2:51" s="14" customFormat="1" ht="11.25">
      <c r="B4165" s="221"/>
      <c r="C4165" s="222"/>
      <c r="D4165" s="212" t="s">
        <v>283</v>
      </c>
      <c r="E4165" s="223" t="s">
        <v>1</v>
      </c>
      <c r="F4165" s="224" t="s">
        <v>3560</v>
      </c>
      <c r="G4165" s="222"/>
      <c r="H4165" s="225">
        <v>14.65</v>
      </c>
      <c r="I4165" s="226"/>
      <c r="J4165" s="222"/>
      <c r="K4165" s="222"/>
      <c r="L4165" s="227"/>
      <c r="M4165" s="228"/>
      <c r="N4165" s="229"/>
      <c r="O4165" s="229"/>
      <c r="P4165" s="229"/>
      <c r="Q4165" s="229"/>
      <c r="R4165" s="229"/>
      <c r="S4165" s="229"/>
      <c r="T4165" s="230"/>
      <c r="AT4165" s="231" t="s">
        <v>283</v>
      </c>
      <c r="AU4165" s="231" t="s">
        <v>84</v>
      </c>
      <c r="AV4165" s="14" t="s">
        <v>84</v>
      </c>
      <c r="AW4165" s="14" t="s">
        <v>32</v>
      </c>
      <c r="AX4165" s="14" t="s">
        <v>76</v>
      </c>
      <c r="AY4165" s="231" t="s">
        <v>272</v>
      </c>
    </row>
    <row r="4166" spans="2:51" s="14" customFormat="1" ht="11.25">
      <c r="B4166" s="221"/>
      <c r="C4166" s="222"/>
      <c r="D4166" s="212" t="s">
        <v>283</v>
      </c>
      <c r="E4166" s="223" t="s">
        <v>1</v>
      </c>
      <c r="F4166" s="224" t="s">
        <v>3561</v>
      </c>
      <c r="G4166" s="222"/>
      <c r="H4166" s="225">
        <v>14.6</v>
      </c>
      <c r="I4166" s="226"/>
      <c r="J4166" s="222"/>
      <c r="K4166" s="222"/>
      <c r="L4166" s="227"/>
      <c r="M4166" s="228"/>
      <c r="N4166" s="229"/>
      <c r="O4166" s="229"/>
      <c r="P4166" s="229"/>
      <c r="Q4166" s="229"/>
      <c r="R4166" s="229"/>
      <c r="S4166" s="229"/>
      <c r="T4166" s="230"/>
      <c r="AT4166" s="231" t="s">
        <v>283</v>
      </c>
      <c r="AU4166" s="231" t="s">
        <v>84</v>
      </c>
      <c r="AV4166" s="14" t="s">
        <v>84</v>
      </c>
      <c r="AW4166" s="14" t="s">
        <v>32</v>
      </c>
      <c r="AX4166" s="14" t="s">
        <v>76</v>
      </c>
      <c r="AY4166" s="231" t="s">
        <v>272</v>
      </c>
    </row>
    <row r="4167" spans="2:51" s="14" customFormat="1" ht="11.25">
      <c r="B4167" s="221"/>
      <c r="C4167" s="222"/>
      <c r="D4167" s="212" t="s">
        <v>283</v>
      </c>
      <c r="E4167" s="223" t="s">
        <v>1</v>
      </c>
      <c r="F4167" s="224" t="s">
        <v>3562</v>
      </c>
      <c r="G4167" s="222"/>
      <c r="H4167" s="225">
        <v>14.6</v>
      </c>
      <c r="I4167" s="226"/>
      <c r="J4167" s="222"/>
      <c r="K4167" s="222"/>
      <c r="L4167" s="227"/>
      <c r="M4167" s="228"/>
      <c r="N4167" s="229"/>
      <c r="O4167" s="229"/>
      <c r="P4167" s="229"/>
      <c r="Q4167" s="229"/>
      <c r="R4167" s="229"/>
      <c r="S4167" s="229"/>
      <c r="T4167" s="230"/>
      <c r="AT4167" s="231" t="s">
        <v>283</v>
      </c>
      <c r="AU4167" s="231" t="s">
        <v>84</v>
      </c>
      <c r="AV4167" s="14" t="s">
        <v>84</v>
      </c>
      <c r="AW4167" s="14" t="s">
        <v>32</v>
      </c>
      <c r="AX4167" s="14" t="s">
        <v>76</v>
      </c>
      <c r="AY4167" s="231" t="s">
        <v>272</v>
      </c>
    </row>
    <row r="4168" spans="2:51" s="14" customFormat="1" ht="11.25">
      <c r="B4168" s="221"/>
      <c r="C4168" s="222"/>
      <c r="D4168" s="212" t="s">
        <v>283</v>
      </c>
      <c r="E4168" s="223" t="s">
        <v>1</v>
      </c>
      <c r="F4168" s="224" t="s">
        <v>3563</v>
      </c>
      <c r="G4168" s="222"/>
      <c r="H4168" s="225">
        <v>14.3</v>
      </c>
      <c r="I4168" s="226"/>
      <c r="J4168" s="222"/>
      <c r="K4168" s="222"/>
      <c r="L4168" s="227"/>
      <c r="M4168" s="228"/>
      <c r="N4168" s="229"/>
      <c r="O4168" s="229"/>
      <c r="P4168" s="229"/>
      <c r="Q4168" s="229"/>
      <c r="R4168" s="229"/>
      <c r="S4168" s="229"/>
      <c r="T4168" s="230"/>
      <c r="AT4168" s="231" t="s">
        <v>283</v>
      </c>
      <c r="AU4168" s="231" t="s">
        <v>84</v>
      </c>
      <c r="AV4168" s="14" t="s">
        <v>84</v>
      </c>
      <c r="AW4168" s="14" t="s">
        <v>32</v>
      </c>
      <c r="AX4168" s="14" t="s">
        <v>76</v>
      </c>
      <c r="AY4168" s="231" t="s">
        <v>272</v>
      </c>
    </row>
    <row r="4169" spans="2:51" s="14" customFormat="1" ht="11.25">
      <c r="B4169" s="221"/>
      <c r="C4169" s="222"/>
      <c r="D4169" s="212" t="s">
        <v>283</v>
      </c>
      <c r="E4169" s="223" t="s">
        <v>1</v>
      </c>
      <c r="F4169" s="224" t="s">
        <v>3564</v>
      </c>
      <c r="G4169" s="222"/>
      <c r="H4169" s="225">
        <v>14.7</v>
      </c>
      <c r="I4169" s="226"/>
      <c r="J4169" s="222"/>
      <c r="K4169" s="222"/>
      <c r="L4169" s="227"/>
      <c r="M4169" s="228"/>
      <c r="N4169" s="229"/>
      <c r="O4169" s="229"/>
      <c r="P4169" s="229"/>
      <c r="Q4169" s="229"/>
      <c r="R4169" s="229"/>
      <c r="S4169" s="229"/>
      <c r="T4169" s="230"/>
      <c r="AT4169" s="231" t="s">
        <v>283</v>
      </c>
      <c r="AU4169" s="231" t="s">
        <v>84</v>
      </c>
      <c r="AV4169" s="14" t="s">
        <v>84</v>
      </c>
      <c r="AW4169" s="14" t="s">
        <v>32</v>
      </c>
      <c r="AX4169" s="14" t="s">
        <v>76</v>
      </c>
      <c r="AY4169" s="231" t="s">
        <v>272</v>
      </c>
    </row>
    <row r="4170" spans="2:51" s="14" customFormat="1" ht="11.25">
      <c r="B4170" s="221"/>
      <c r="C4170" s="222"/>
      <c r="D4170" s="212" t="s">
        <v>283</v>
      </c>
      <c r="E4170" s="223" t="s">
        <v>1</v>
      </c>
      <c r="F4170" s="224" t="s">
        <v>3565</v>
      </c>
      <c r="G4170" s="222"/>
      <c r="H4170" s="225">
        <v>14.7</v>
      </c>
      <c r="I4170" s="226"/>
      <c r="J4170" s="222"/>
      <c r="K4170" s="222"/>
      <c r="L4170" s="227"/>
      <c r="M4170" s="228"/>
      <c r="N4170" s="229"/>
      <c r="O4170" s="229"/>
      <c r="P4170" s="229"/>
      <c r="Q4170" s="229"/>
      <c r="R4170" s="229"/>
      <c r="S4170" s="229"/>
      <c r="T4170" s="230"/>
      <c r="AT4170" s="231" t="s">
        <v>283</v>
      </c>
      <c r="AU4170" s="231" t="s">
        <v>84</v>
      </c>
      <c r="AV4170" s="14" t="s">
        <v>84</v>
      </c>
      <c r="AW4170" s="14" t="s">
        <v>32</v>
      </c>
      <c r="AX4170" s="14" t="s">
        <v>76</v>
      </c>
      <c r="AY4170" s="231" t="s">
        <v>272</v>
      </c>
    </row>
    <row r="4171" spans="2:51" s="14" customFormat="1" ht="11.25">
      <c r="B4171" s="221"/>
      <c r="C4171" s="222"/>
      <c r="D4171" s="212" t="s">
        <v>283</v>
      </c>
      <c r="E4171" s="223" t="s">
        <v>1</v>
      </c>
      <c r="F4171" s="224" t="s">
        <v>3566</v>
      </c>
      <c r="G4171" s="222"/>
      <c r="H4171" s="225">
        <v>14.7</v>
      </c>
      <c r="I4171" s="226"/>
      <c r="J4171" s="222"/>
      <c r="K4171" s="222"/>
      <c r="L4171" s="227"/>
      <c r="M4171" s="228"/>
      <c r="N4171" s="229"/>
      <c r="O4171" s="229"/>
      <c r="P4171" s="229"/>
      <c r="Q4171" s="229"/>
      <c r="R4171" s="229"/>
      <c r="S4171" s="229"/>
      <c r="T4171" s="230"/>
      <c r="AT4171" s="231" t="s">
        <v>283</v>
      </c>
      <c r="AU4171" s="231" t="s">
        <v>84</v>
      </c>
      <c r="AV4171" s="14" t="s">
        <v>84</v>
      </c>
      <c r="AW4171" s="14" t="s">
        <v>32</v>
      </c>
      <c r="AX4171" s="14" t="s">
        <v>76</v>
      </c>
      <c r="AY4171" s="231" t="s">
        <v>272</v>
      </c>
    </row>
    <row r="4172" spans="2:51" s="14" customFormat="1" ht="11.25">
      <c r="B4172" s="221"/>
      <c r="C4172" s="222"/>
      <c r="D4172" s="212" t="s">
        <v>283</v>
      </c>
      <c r="E4172" s="223" t="s">
        <v>1</v>
      </c>
      <c r="F4172" s="224" t="s">
        <v>3567</v>
      </c>
      <c r="G4172" s="222"/>
      <c r="H4172" s="225">
        <v>7</v>
      </c>
      <c r="I4172" s="226"/>
      <c r="J4172" s="222"/>
      <c r="K4172" s="222"/>
      <c r="L4172" s="227"/>
      <c r="M4172" s="228"/>
      <c r="N4172" s="229"/>
      <c r="O4172" s="229"/>
      <c r="P4172" s="229"/>
      <c r="Q4172" s="229"/>
      <c r="R4172" s="229"/>
      <c r="S4172" s="229"/>
      <c r="T4172" s="230"/>
      <c r="AT4172" s="231" t="s">
        <v>283</v>
      </c>
      <c r="AU4172" s="231" t="s">
        <v>84</v>
      </c>
      <c r="AV4172" s="14" t="s">
        <v>84</v>
      </c>
      <c r="AW4172" s="14" t="s">
        <v>32</v>
      </c>
      <c r="AX4172" s="14" t="s">
        <v>76</v>
      </c>
      <c r="AY4172" s="231" t="s">
        <v>272</v>
      </c>
    </row>
    <row r="4173" spans="2:51" s="14" customFormat="1" ht="11.25">
      <c r="B4173" s="221"/>
      <c r="C4173" s="222"/>
      <c r="D4173" s="212" t="s">
        <v>283</v>
      </c>
      <c r="E4173" s="223" t="s">
        <v>1</v>
      </c>
      <c r="F4173" s="224" t="s">
        <v>3568</v>
      </c>
      <c r="G4173" s="222"/>
      <c r="H4173" s="225">
        <v>29.25</v>
      </c>
      <c r="I4173" s="226"/>
      <c r="J4173" s="222"/>
      <c r="K4173" s="222"/>
      <c r="L4173" s="227"/>
      <c r="M4173" s="228"/>
      <c r="N4173" s="229"/>
      <c r="O4173" s="229"/>
      <c r="P4173" s="229"/>
      <c r="Q4173" s="229"/>
      <c r="R4173" s="229"/>
      <c r="S4173" s="229"/>
      <c r="T4173" s="230"/>
      <c r="AT4173" s="231" t="s">
        <v>283</v>
      </c>
      <c r="AU4173" s="231" t="s">
        <v>84</v>
      </c>
      <c r="AV4173" s="14" t="s">
        <v>84</v>
      </c>
      <c r="AW4173" s="14" t="s">
        <v>32</v>
      </c>
      <c r="AX4173" s="14" t="s">
        <v>76</v>
      </c>
      <c r="AY4173" s="231" t="s">
        <v>272</v>
      </c>
    </row>
    <row r="4174" spans="2:51" s="14" customFormat="1" ht="11.25">
      <c r="B4174" s="221"/>
      <c r="C4174" s="222"/>
      <c r="D4174" s="212" t="s">
        <v>283</v>
      </c>
      <c r="E4174" s="223" t="s">
        <v>1</v>
      </c>
      <c r="F4174" s="224" t="s">
        <v>3569</v>
      </c>
      <c r="G4174" s="222"/>
      <c r="H4174" s="225">
        <v>11.65</v>
      </c>
      <c r="I4174" s="226"/>
      <c r="J4174" s="222"/>
      <c r="K4174" s="222"/>
      <c r="L4174" s="227"/>
      <c r="M4174" s="228"/>
      <c r="N4174" s="229"/>
      <c r="O4174" s="229"/>
      <c r="P4174" s="229"/>
      <c r="Q4174" s="229"/>
      <c r="R4174" s="229"/>
      <c r="S4174" s="229"/>
      <c r="T4174" s="230"/>
      <c r="AT4174" s="231" t="s">
        <v>283</v>
      </c>
      <c r="AU4174" s="231" t="s">
        <v>84</v>
      </c>
      <c r="AV4174" s="14" t="s">
        <v>84</v>
      </c>
      <c r="AW4174" s="14" t="s">
        <v>32</v>
      </c>
      <c r="AX4174" s="14" t="s">
        <v>76</v>
      </c>
      <c r="AY4174" s="231" t="s">
        <v>272</v>
      </c>
    </row>
    <row r="4175" spans="2:51" s="14" customFormat="1" ht="11.25">
      <c r="B4175" s="221"/>
      <c r="C4175" s="222"/>
      <c r="D4175" s="212" t="s">
        <v>283</v>
      </c>
      <c r="E4175" s="223" t="s">
        <v>1</v>
      </c>
      <c r="F4175" s="224" t="s">
        <v>3570</v>
      </c>
      <c r="G4175" s="222"/>
      <c r="H4175" s="225">
        <v>10.3</v>
      </c>
      <c r="I4175" s="226"/>
      <c r="J4175" s="222"/>
      <c r="K4175" s="222"/>
      <c r="L4175" s="227"/>
      <c r="M4175" s="228"/>
      <c r="N4175" s="229"/>
      <c r="O4175" s="229"/>
      <c r="P4175" s="229"/>
      <c r="Q4175" s="229"/>
      <c r="R4175" s="229"/>
      <c r="S4175" s="229"/>
      <c r="T4175" s="230"/>
      <c r="AT4175" s="231" t="s">
        <v>283</v>
      </c>
      <c r="AU4175" s="231" t="s">
        <v>84</v>
      </c>
      <c r="AV4175" s="14" t="s">
        <v>84</v>
      </c>
      <c r="AW4175" s="14" t="s">
        <v>32</v>
      </c>
      <c r="AX4175" s="14" t="s">
        <v>76</v>
      </c>
      <c r="AY4175" s="231" t="s">
        <v>272</v>
      </c>
    </row>
    <row r="4176" spans="2:51" s="14" customFormat="1" ht="11.25">
      <c r="B4176" s="221"/>
      <c r="C4176" s="222"/>
      <c r="D4176" s="212" t="s">
        <v>283</v>
      </c>
      <c r="E4176" s="223" t="s">
        <v>1</v>
      </c>
      <c r="F4176" s="224" t="s">
        <v>3571</v>
      </c>
      <c r="G4176" s="222"/>
      <c r="H4176" s="225">
        <v>20.6</v>
      </c>
      <c r="I4176" s="226"/>
      <c r="J4176" s="222"/>
      <c r="K4176" s="222"/>
      <c r="L4176" s="227"/>
      <c r="M4176" s="228"/>
      <c r="N4176" s="229"/>
      <c r="O4176" s="229"/>
      <c r="P4176" s="229"/>
      <c r="Q4176" s="229"/>
      <c r="R4176" s="229"/>
      <c r="S4176" s="229"/>
      <c r="T4176" s="230"/>
      <c r="AT4176" s="231" t="s">
        <v>283</v>
      </c>
      <c r="AU4176" s="231" t="s">
        <v>84</v>
      </c>
      <c r="AV4176" s="14" t="s">
        <v>84</v>
      </c>
      <c r="AW4176" s="14" t="s">
        <v>32</v>
      </c>
      <c r="AX4176" s="14" t="s">
        <v>76</v>
      </c>
      <c r="AY4176" s="231" t="s">
        <v>272</v>
      </c>
    </row>
    <row r="4177" spans="1:65" s="14" customFormat="1" ht="11.25">
      <c r="B4177" s="221"/>
      <c r="C4177" s="222"/>
      <c r="D4177" s="212" t="s">
        <v>283</v>
      </c>
      <c r="E4177" s="223" t="s">
        <v>1</v>
      </c>
      <c r="F4177" s="224" t="s">
        <v>3572</v>
      </c>
      <c r="G4177" s="222"/>
      <c r="H4177" s="225">
        <v>19.2</v>
      </c>
      <c r="I4177" s="226"/>
      <c r="J4177" s="222"/>
      <c r="K4177" s="222"/>
      <c r="L4177" s="227"/>
      <c r="M4177" s="228"/>
      <c r="N4177" s="229"/>
      <c r="O4177" s="229"/>
      <c r="P4177" s="229"/>
      <c r="Q4177" s="229"/>
      <c r="R4177" s="229"/>
      <c r="S4177" s="229"/>
      <c r="T4177" s="230"/>
      <c r="AT4177" s="231" t="s">
        <v>283</v>
      </c>
      <c r="AU4177" s="231" t="s">
        <v>84</v>
      </c>
      <c r="AV4177" s="14" t="s">
        <v>84</v>
      </c>
      <c r="AW4177" s="14" t="s">
        <v>32</v>
      </c>
      <c r="AX4177" s="14" t="s">
        <v>76</v>
      </c>
      <c r="AY4177" s="231" t="s">
        <v>272</v>
      </c>
    </row>
    <row r="4178" spans="1:65" s="14" customFormat="1" ht="11.25">
      <c r="B4178" s="221"/>
      <c r="C4178" s="222"/>
      <c r="D4178" s="212" t="s">
        <v>283</v>
      </c>
      <c r="E4178" s="223" t="s">
        <v>1</v>
      </c>
      <c r="F4178" s="224" t="s">
        <v>3573</v>
      </c>
      <c r="G4178" s="222"/>
      <c r="H4178" s="225">
        <v>9.0500000000000007</v>
      </c>
      <c r="I4178" s="226"/>
      <c r="J4178" s="222"/>
      <c r="K4178" s="222"/>
      <c r="L4178" s="227"/>
      <c r="M4178" s="228"/>
      <c r="N4178" s="229"/>
      <c r="O4178" s="229"/>
      <c r="P4178" s="229"/>
      <c r="Q4178" s="229"/>
      <c r="R4178" s="229"/>
      <c r="S4178" s="229"/>
      <c r="T4178" s="230"/>
      <c r="AT4178" s="231" t="s">
        <v>283</v>
      </c>
      <c r="AU4178" s="231" t="s">
        <v>84</v>
      </c>
      <c r="AV4178" s="14" t="s">
        <v>84</v>
      </c>
      <c r="AW4178" s="14" t="s">
        <v>32</v>
      </c>
      <c r="AX4178" s="14" t="s">
        <v>76</v>
      </c>
      <c r="AY4178" s="231" t="s">
        <v>272</v>
      </c>
    </row>
    <row r="4179" spans="1:65" s="14" customFormat="1" ht="11.25">
      <c r="B4179" s="221"/>
      <c r="C4179" s="222"/>
      <c r="D4179" s="212" t="s">
        <v>283</v>
      </c>
      <c r="E4179" s="223" t="s">
        <v>1</v>
      </c>
      <c r="F4179" s="224" t="s">
        <v>3574</v>
      </c>
      <c r="G4179" s="222"/>
      <c r="H4179" s="225">
        <v>8.6</v>
      </c>
      <c r="I4179" s="226"/>
      <c r="J4179" s="222"/>
      <c r="K4179" s="222"/>
      <c r="L4179" s="227"/>
      <c r="M4179" s="228"/>
      <c r="N4179" s="229"/>
      <c r="O4179" s="229"/>
      <c r="P4179" s="229"/>
      <c r="Q4179" s="229"/>
      <c r="R4179" s="229"/>
      <c r="S4179" s="229"/>
      <c r="T4179" s="230"/>
      <c r="AT4179" s="231" t="s">
        <v>283</v>
      </c>
      <c r="AU4179" s="231" t="s">
        <v>84</v>
      </c>
      <c r="AV4179" s="14" t="s">
        <v>84</v>
      </c>
      <c r="AW4179" s="14" t="s">
        <v>32</v>
      </c>
      <c r="AX4179" s="14" t="s">
        <v>76</v>
      </c>
      <c r="AY4179" s="231" t="s">
        <v>272</v>
      </c>
    </row>
    <row r="4180" spans="1:65" s="14" customFormat="1" ht="11.25">
      <c r="B4180" s="221"/>
      <c r="C4180" s="222"/>
      <c r="D4180" s="212" t="s">
        <v>283</v>
      </c>
      <c r="E4180" s="223" t="s">
        <v>1</v>
      </c>
      <c r="F4180" s="224" t="s">
        <v>3575</v>
      </c>
      <c r="G4180" s="222"/>
      <c r="H4180" s="225">
        <v>8.1</v>
      </c>
      <c r="I4180" s="226"/>
      <c r="J4180" s="222"/>
      <c r="K4180" s="222"/>
      <c r="L4180" s="227"/>
      <c r="M4180" s="228"/>
      <c r="N4180" s="229"/>
      <c r="O4180" s="229"/>
      <c r="P4180" s="229"/>
      <c r="Q4180" s="229"/>
      <c r="R4180" s="229"/>
      <c r="S4180" s="229"/>
      <c r="T4180" s="230"/>
      <c r="AT4180" s="231" t="s">
        <v>283</v>
      </c>
      <c r="AU4180" s="231" t="s">
        <v>84</v>
      </c>
      <c r="AV4180" s="14" t="s">
        <v>84</v>
      </c>
      <c r="AW4180" s="14" t="s">
        <v>32</v>
      </c>
      <c r="AX4180" s="14" t="s">
        <v>76</v>
      </c>
      <c r="AY4180" s="231" t="s">
        <v>272</v>
      </c>
    </row>
    <row r="4181" spans="1:65" s="14" customFormat="1" ht="11.25">
      <c r="B4181" s="221"/>
      <c r="C4181" s="222"/>
      <c r="D4181" s="212" t="s">
        <v>283</v>
      </c>
      <c r="E4181" s="223" t="s">
        <v>1</v>
      </c>
      <c r="F4181" s="224" t="s">
        <v>3576</v>
      </c>
      <c r="G4181" s="222"/>
      <c r="H4181" s="225">
        <v>15.85</v>
      </c>
      <c r="I4181" s="226"/>
      <c r="J4181" s="222"/>
      <c r="K4181" s="222"/>
      <c r="L4181" s="227"/>
      <c r="M4181" s="228"/>
      <c r="N4181" s="229"/>
      <c r="O4181" s="229"/>
      <c r="P4181" s="229"/>
      <c r="Q4181" s="229"/>
      <c r="R4181" s="229"/>
      <c r="S4181" s="229"/>
      <c r="T4181" s="230"/>
      <c r="AT4181" s="231" t="s">
        <v>283</v>
      </c>
      <c r="AU4181" s="231" t="s">
        <v>84</v>
      </c>
      <c r="AV4181" s="14" t="s">
        <v>84</v>
      </c>
      <c r="AW4181" s="14" t="s">
        <v>32</v>
      </c>
      <c r="AX4181" s="14" t="s">
        <v>76</v>
      </c>
      <c r="AY4181" s="231" t="s">
        <v>272</v>
      </c>
    </row>
    <row r="4182" spans="1:65" s="14" customFormat="1" ht="11.25">
      <c r="B4182" s="221"/>
      <c r="C4182" s="222"/>
      <c r="D4182" s="212" t="s">
        <v>283</v>
      </c>
      <c r="E4182" s="223" t="s">
        <v>1</v>
      </c>
      <c r="F4182" s="224" t="s">
        <v>3577</v>
      </c>
      <c r="G4182" s="222"/>
      <c r="H4182" s="225">
        <v>14.2</v>
      </c>
      <c r="I4182" s="226"/>
      <c r="J4182" s="222"/>
      <c r="K4182" s="222"/>
      <c r="L4182" s="227"/>
      <c r="M4182" s="228"/>
      <c r="N4182" s="229"/>
      <c r="O4182" s="229"/>
      <c r="P4182" s="229"/>
      <c r="Q4182" s="229"/>
      <c r="R4182" s="229"/>
      <c r="S4182" s="229"/>
      <c r="T4182" s="230"/>
      <c r="AT4182" s="231" t="s">
        <v>283</v>
      </c>
      <c r="AU4182" s="231" t="s">
        <v>84</v>
      </c>
      <c r="AV4182" s="14" t="s">
        <v>84</v>
      </c>
      <c r="AW4182" s="14" t="s">
        <v>32</v>
      </c>
      <c r="AX4182" s="14" t="s">
        <v>76</v>
      </c>
      <c r="AY4182" s="231" t="s">
        <v>272</v>
      </c>
    </row>
    <row r="4183" spans="1:65" s="14" customFormat="1" ht="11.25">
      <c r="B4183" s="221"/>
      <c r="C4183" s="222"/>
      <c r="D4183" s="212" t="s">
        <v>283</v>
      </c>
      <c r="E4183" s="223" t="s">
        <v>1</v>
      </c>
      <c r="F4183" s="224" t="s">
        <v>3578</v>
      </c>
      <c r="G4183" s="222"/>
      <c r="H4183" s="225">
        <v>34.799999999999997</v>
      </c>
      <c r="I4183" s="226"/>
      <c r="J4183" s="222"/>
      <c r="K4183" s="222"/>
      <c r="L4183" s="227"/>
      <c r="M4183" s="228"/>
      <c r="N4183" s="229"/>
      <c r="O4183" s="229"/>
      <c r="P4183" s="229"/>
      <c r="Q4183" s="229"/>
      <c r="R4183" s="229"/>
      <c r="S4183" s="229"/>
      <c r="T4183" s="230"/>
      <c r="AT4183" s="231" t="s">
        <v>283</v>
      </c>
      <c r="AU4183" s="231" t="s">
        <v>84</v>
      </c>
      <c r="AV4183" s="14" t="s">
        <v>84</v>
      </c>
      <c r="AW4183" s="14" t="s">
        <v>32</v>
      </c>
      <c r="AX4183" s="14" t="s">
        <v>76</v>
      </c>
      <c r="AY4183" s="231" t="s">
        <v>272</v>
      </c>
    </row>
    <row r="4184" spans="1:65" s="14" customFormat="1" ht="11.25">
      <c r="B4184" s="221"/>
      <c r="C4184" s="222"/>
      <c r="D4184" s="212" t="s">
        <v>283</v>
      </c>
      <c r="E4184" s="223" t="s">
        <v>1</v>
      </c>
      <c r="F4184" s="224" t="s">
        <v>3579</v>
      </c>
      <c r="G4184" s="222"/>
      <c r="H4184" s="225">
        <v>2.65</v>
      </c>
      <c r="I4184" s="226"/>
      <c r="J4184" s="222"/>
      <c r="K4184" s="222"/>
      <c r="L4184" s="227"/>
      <c r="M4184" s="228"/>
      <c r="N4184" s="229"/>
      <c r="O4184" s="229"/>
      <c r="P4184" s="229"/>
      <c r="Q4184" s="229"/>
      <c r="R4184" s="229"/>
      <c r="S4184" s="229"/>
      <c r="T4184" s="230"/>
      <c r="AT4184" s="231" t="s">
        <v>283</v>
      </c>
      <c r="AU4184" s="231" t="s">
        <v>84</v>
      </c>
      <c r="AV4184" s="14" t="s">
        <v>84</v>
      </c>
      <c r="AW4184" s="14" t="s">
        <v>32</v>
      </c>
      <c r="AX4184" s="14" t="s">
        <v>76</v>
      </c>
      <c r="AY4184" s="231" t="s">
        <v>272</v>
      </c>
    </row>
    <row r="4185" spans="1:65" s="13" customFormat="1" ht="11.25">
      <c r="B4185" s="210"/>
      <c r="C4185" s="211"/>
      <c r="D4185" s="212" t="s">
        <v>283</v>
      </c>
      <c r="E4185" s="213" t="s">
        <v>1</v>
      </c>
      <c r="F4185" s="214" t="s">
        <v>285</v>
      </c>
      <c r="G4185" s="211"/>
      <c r="H4185" s="213" t="s">
        <v>1</v>
      </c>
      <c r="I4185" s="215"/>
      <c r="J4185" s="211"/>
      <c r="K4185" s="211"/>
      <c r="L4185" s="216"/>
      <c r="M4185" s="217"/>
      <c r="N4185" s="218"/>
      <c r="O4185" s="218"/>
      <c r="P4185" s="218"/>
      <c r="Q4185" s="218"/>
      <c r="R4185" s="218"/>
      <c r="S4185" s="218"/>
      <c r="T4185" s="219"/>
      <c r="AT4185" s="220" t="s">
        <v>283</v>
      </c>
      <c r="AU4185" s="220" t="s">
        <v>84</v>
      </c>
      <c r="AV4185" s="13" t="s">
        <v>16</v>
      </c>
      <c r="AW4185" s="13" t="s">
        <v>32</v>
      </c>
      <c r="AX4185" s="13" t="s">
        <v>76</v>
      </c>
      <c r="AY4185" s="220" t="s">
        <v>272</v>
      </c>
    </row>
    <row r="4186" spans="1:65" s="13" customFormat="1" ht="11.25">
      <c r="B4186" s="210"/>
      <c r="C4186" s="211"/>
      <c r="D4186" s="212" t="s">
        <v>283</v>
      </c>
      <c r="E4186" s="213" t="s">
        <v>1</v>
      </c>
      <c r="F4186" s="214" t="s">
        <v>2336</v>
      </c>
      <c r="G4186" s="211"/>
      <c r="H4186" s="213" t="s">
        <v>1</v>
      </c>
      <c r="I4186" s="215"/>
      <c r="J4186" s="211"/>
      <c r="K4186" s="211"/>
      <c r="L4186" s="216"/>
      <c r="M4186" s="217"/>
      <c r="N4186" s="218"/>
      <c r="O4186" s="218"/>
      <c r="P4186" s="218"/>
      <c r="Q4186" s="218"/>
      <c r="R4186" s="218"/>
      <c r="S4186" s="218"/>
      <c r="T4186" s="219"/>
      <c r="AT4186" s="220" t="s">
        <v>283</v>
      </c>
      <c r="AU4186" s="220" t="s">
        <v>84</v>
      </c>
      <c r="AV4186" s="13" t="s">
        <v>16</v>
      </c>
      <c r="AW4186" s="13" t="s">
        <v>32</v>
      </c>
      <c r="AX4186" s="13" t="s">
        <v>76</v>
      </c>
      <c r="AY4186" s="220" t="s">
        <v>272</v>
      </c>
    </row>
    <row r="4187" spans="1:65" s="13" customFormat="1" ht="11.25">
      <c r="B4187" s="210"/>
      <c r="C4187" s="211"/>
      <c r="D4187" s="212" t="s">
        <v>283</v>
      </c>
      <c r="E4187" s="213" t="s">
        <v>1</v>
      </c>
      <c r="F4187" s="214" t="s">
        <v>831</v>
      </c>
      <c r="G4187" s="211"/>
      <c r="H4187" s="213" t="s">
        <v>1</v>
      </c>
      <c r="I4187" s="215"/>
      <c r="J4187" s="211"/>
      <c r="K4187" s="211"/>
      <c r="L4187" s="216"/>
      <c r="M4187" s="217"/>
      <c r="N4187" s="218"/>
      <c r="O4187" s="218"/>
      <c r="P4187" s="218"/>
      <c r="Q4187" s="218"/>
      <c r="R4187" s="218"/>
      <c r="S4187" s="218"/>
      <c r="T4187" s="219"/>
      <c r="AT4187" s="220" t="s">
        <v>283</v>
      </c>
      <c r="AU4187" s="220" t="s">
        <v>84</v>
      </c>
      <c r="AV4187" s="13" t="s">
        <v>16</v>
      </c>
      <c r="AW4187" s="13" t="s">
        <v>32</v>
      </c>
      <c r="AX4187" s="13" t="s">
        <v>76</v>
      </c>
      <c r="AY4187" s="220" t="s">
        <v>272</v>
      </c>
    </row>
    <row r="4188" spans="1:65" s="14" customFormat="1" ht="11.25">
      <c r="B4188" s="221"/>
      <c r="C4188" s="222"/>
      <c r="D4188" s="212" t="s">
        <v>283</v>
      </c>
      <c r="E4188" s="223" t="s">
        <v>1</v>
      </c>
      <c r="F4188" s="224" t="s">
        <v>3580</v>
      </c>
      <c r="G4188" s="222"/>
      <c r="H4188" s="225">
        <v>14.15</v>
      </c>
      <c r="I4188" s="226"/>
      <c r="J4188" s="222"/>
      <c r="K4188" s="222"/>
      <c r="L4188" s="227"/>
      <c r="M4188" s="228"/>
      <c r="N4188" s="229"/>
      <c r="O4188" s="229"/>
      <c r="P4188" s="229"/>
      <c r="Q4188" s="229"/>
      <c r="R4188" s="229"/>
      <c r="S4188" s="229"/>
      <c r="T4188" s="230"/>
      <c r="AT4188" s="231" t="s">
        <v>283</v>
      </c>
      <c r="AU4188" s="231" t="s">
        <v>84</v>
      </c>
      <c r="AV4188" s="14" t="s">
        <v>84</v>
      </c>
      <c r="AW4188" s="14" t="s">
        <v>32</v>
      </c>
      <c r="AX4188" s="14" t="s">
        <v>76</v>
      </c>
      <c r="AY4188" s="231" t="s">
        <v>272</v>
      </c>
    </row>
    <row r="4189" spans="1:65" s="14" customFormat="1" ht="11.25">
      <c r="B4189" s="221"/>
      <c r="C4189" s="222"/>
      <c r="D4189" s="212" t="s">
        <v>283</v>
      </c>
      <c r="E4189" s="223" t="s">
        <v>1</v>
      </c>
      <c r="F4189" s="224" t="s">
        <v>3581</v>
      </c>
      <c r="G4189" s="222"/>
      <c r="H4189" s="225">
        <v>25.44</v>
      </c>
      <c r="I4189" s="226"/>
      <c r="J4189" s="222"/>
      <c r="K4189" s="222"/>
      <c r="L4189" s="227"/>
      <c r="M4189" s="228"/>
      <c r="N4189" s="229"/>
      <c r="O4189" s="229"/>
      <c r="P4189" s="229"/>
      <c r="Q4189" s="229"/>
      <c r="R4189" s="229"/>
      <c r="S4189" s="229"/>
      <c r="T4189" s="230"/>
      <c r="AT4189" s="231" t="s">
        <v>283</v>
      </c>
      <c r="AU4189" s="231" t="s">
        <v>84</v>
      </c>
      <c r="AV4189" s="14" t="s">
        <v>84</v>
      </c>
      <c r="AW4189" s="14" t="s">
        <v>32</v>
      </c>
      <c r="AX4189" s="14" t="s">
        <v>76</v>
      </c>
      <c r="AY4189" s="231" t="s">
        <v>272</v>
      </c>
    </row>
    <row r="4190" spans="1:65" s="14" customFormat="1" ht="11.25">
      <c r="B4190" s="221"/>
      <c r="C4190" s="222"/>
      <c r="D4190" s="212" t="s">
        <v>283</v>
      </c>
      <c r="E4190" s="222"/>
      <c r="F4190" s="224" t="s">
        <v>3582</v>
      </c>
      <c r="G4190" s="222"/>
      <c r="H4190" s="225">
        <v>661.63699999999994</v>
      </c>
      <c r="I4190" s="226"/>
      <c r="J4190" s="222"/>
      <c r="K4190" s="222"/>
      <c r="L4190" s="227"/>
      <c r="M4190" s="228"/>
      <c r="N4190" s="229"/>
      <c r="O4190" s="229"/>
      <c r="P4190" s="229"/>
      <c r="Q4190" s="229"/>
      <c r="R4190" s="229"/>
      <c r="S4190" s="229"/>
      <c r="T4190" s="230"/>
      <c r="AT4190" s="231" t="s">
        <v>283</v>
      </c>
      <c r="AU4190" s="231" t="s">
        <v>84</v>
      </c>
      <c r="AV4190" s="14" t="s">
        <v>84</v>
      </c>
      <c r="AW4190" s="14" t="s">
        <v>4</v>
      </c>
      <c r="AX4190" s="14" t="s">
        <v>16</v>
      </c>
      <c r="AY4190" s="231" t="s">
        <v>272</v>
      </c>
    </row>
    <row r="4191" spans="1:65" s="2" customFormat="1" ht="24.2" customHeight="1">
      <c r="A4191" s="34"/>
      <c r="B4191" s="35"/>
      <c r="C4191" s="192" t="s">
        <v>3583</v>
      </c>
      <c r="D4191" s="192" t="s">
        <v>274</v>
      </c>
      <c r="E4191" s="193" t="s">
        <v>3584</v>
      </c>
      <c r="F4191" s="194" t="s">
        <v>3585</v>
      </c>
      <c r="G4191" s="195" t="s">
        <v>156</v>
      </c>
      <c r="H4191" s="196">
        <v>693.77599999999995</v>
      </c>
      <c r="I4191" s="197"/>
      <c r="J4191" s="198">
        <f>ROUND(I4191*H4191,2)</f>
        <v>0</v>
      </c>
      <c r="K4191" s="194" t="s">
        <v>278</v>
      </c>
      <c r="L4191" s="39"/>
      <c r="M4191" s="199" t="s">
        <v>1</v>
      </c>
      <c r="N4191" s="200" t="s">
        <v>41</v>
      </c>
      <c r="O4191" s="71"/>
      <c r="P4191" s="201">
        <f>O4191*H4191</f>
        <v>0</v>
      </c>
      <c r="Q4191" s="201">
        <v>2.0400000000000001E-3</v>
      </c>
      <c r="R4191" s="201">
        <f>Q4191*H4191</f>
        <v>1.41530304</v>
      </c>
      <c r="S4191" s="201">
        <v>0</v>
      </c>
      <c r="T4191" s="202">
        <f>S4191*H4191</f>
        <v>0</v>
      </c>
      <c r="U4191" s="34"/>
      <c r="V4191" s="34"/>
      <c r="W4191" s="34"/>
      <c r="X4191" s="34"/>
      <c r="Y4191" s="34"/>
      <c r="Z4191" s="34"/>
      <c r="AA4191" s="34"/>
      <c r="AB4191" s="34"/>
      <c r="AC4191" s="34"/>
      <c r="AD4191" s="34"/>
      <c r="AE4191" s="34"/>
      <c r="AR4191" s="203" t="s">
        <v>358</v>
      </c>
      <c r="AT4191" s="203" t="s">
        <v>274</v>
      </c>
      <c r="AU4191" s="203" t="s">
        <v>84</v>
      </c>
      <c r="AY4191" s="17" t="s">
        <v>272</v>
      </c>
      <c r="BE4191" s="204">
        <f>IF(N4191="základní",J4191,0)</f>
        <v>0</v>
      </c>
      <c r="BF4191" s="204">
        <f>IF(N4191="snížená",J4191,0)</f>
        <v>0</v>
      </c>
      <c r="BG4191" s="204">
        <f>IF(N4191="zákl. přenesená",J4191,0)</f>
        <v>0</v>
      </c>
      <c r="BH4191" s="204">
        <f>IF(N4191="sníž. přenesená",J4191,0)</f>
        <v>0</v>
      </c>
      <c r="BI4191" s="204">
        <f>IF(N4191="nulová",J4191,0)</f>
        <v>0</v>
      </c>
      <c r="BJ4191" s="17" t="s">
        <v>16</v>
      </c>
      <c r="BK4191" s="204">
        <f>ROUND(I4191*H4191,2)</f>
        <v>0</v>
      </c>
      <c r="BL4191" s="17" t="s">
        <v>358</v>
      </c>
      <c r="BM4191" s="203" t="s">
        <v>3586</v>
      </c>
    </row>
    <row r="4192" spans="1:65" s="2" customFormat="1" ht="11.25">
      <c r="A4192" s="34"/>
      <c r="B4192" s="35"/>
      <c r="C4192" s="36"/>
      <c r="D4192" s="205" t="s">
        <v>281</v>
      </c>
      <c r="E4192" s="36"/>
      <c r="F4192" s="206" t="s">
        <v>3587</v>
      </c>
      <c r="G4192" s="36"/>
      <c r="H4192" s="36"/>
      <c r="I4192" s="207"/>
      <c r="J4192" s="36"/>
      <c r="K4192" s="36"/>
      <c r="L4192" s="39"/>
      <c r="M4192" s="208"/>
      <c r="N4192" s="209"/>
      <c r="O4192" s="71"/>
      <c r="P4192" s="71"/>
      <c r="Q4192" s="71"/>
      <c r="R4192" s="71"/>
      <c r="S4192" s="71"/>
      <c r="T4192" s="72"/>
      <c r="U4192" s="34"/>
      <c r="V4192" s="34"/>
      <c r="W4192" s="34"/>
      <c r="X4192" s="34"/>
      <c r="Y4192" s="34"/>
      <c r="Z4192" s="34"/>
      <c r="AA4192" s="34"/>
      <c r="AB4192" s="34"/>
      <c r="AC4192" s="34"/>
      <c r="AD4192" s="34"/>
      <c r="AE4192" s="34"/>
      <c r="AT4192" s="17" t="s">
        <v>281</v>
      </c>
      <c r="AU4192" s="17" t="s">
        <v>84</v>
      </c>
    </row>
    <row r="4193" spans="1:65" s="13" customFormat="1" ht="11.25">
      <c r="B4193" s="210"/>
      <c r="C4193" s="211"/>
      <c r="D4193" s="212" t="s">
        <v>283</v>
      </c>
      <c r="E4193" s="213" t="s">
        <v>1</v>
      </c>
      <c r="F4193" s="214" t="s">
        <v>3588</v>
      </c>
      <c r="G4193" s="211"/>
      <c r="H4193" s="213" t="s">
        <v>1</v>
      </c>
      <c r="I4193" s="215"/>
      <c r="J4193" s="211"/>
      <c r="K4193" s="211"/>
      <c r="L4193" s="216"/>
      <c r="M4193" s="217"/>
      <c r="N4193" s="218"/>
      <c r="O4193" s="218"/>
      <c r="P4193" s="218"/>
      <c r="Q4193" s="218"/>
      <c r="R4193" s="218"/>
      <c r="S4193" s="218"/>
      <c r="T4193" s="219"/>
      <c r="AT4193" s="220" t="s">
        <v>283</v>
      </c>
      <c r="AU4193" s="220" t="s">
        <v>84</v>
      </c>
      <c r="AV4193" s="13" t="s">
        <v>16</v>
      </c>
      <c r="AW4193" s="13" t="s">
        <v>32</v>
      </c>
      <c r="AX4193" s="13" t="s">
        <v>76</v>
      </c>
      <c r="AY4193" s="220" t="s">
        <v>272</v>
      </c>
    </row>
    <row r="4194" spans="1:65" s="13" customFormat="1" ht="11.25">
      <c r="B4194" s="210"/>
      <c r="C4194" s="211"/>
      <c r="D4194" s="212" t="s">
        <v>283</v>
      </c>
      <c r="E4194" s="213" t="s">
        <v>1</v>
      </c>
      <c r="F4194" s="214" t="s">
        <v>3302</v>
      </c>
      <c r="G4194" s="211"/>
      <c r="H4194" s="213" t="s">
        <v>1</v>
      </c>
      <c r="I4194" s="215"/>
      <c r="J4194" s="211"/>
      <c r="K4194" s="211"/>
      <c r="L4194" s="216"/>
      <c r="M4194" s="217"/>
      <c r="N4194" s="218"/>
      <c r="O4194" s="218"/>
      <c r="P4194" s="218"/>
      <c r="Q4194" s="218"/>
      <c r="R4194" s="218"/>
      <c r="S4194" s="218"/>
      <c r="T4194" s="219"/>
      <c r="AT4194" s="220" t="s">
        <v>283</v>
      </c>
      <c r="AU4194" s="220" t="s">
        <v>84</v>
      </c>
      <c r="AV4194" s="13" t="s">
        <v>16</v>
      </c>
      <c r="AW4194" s="13" t="s">
        <v>32</v>
      </c>
      <c r="AX4194" s="13" t="s">
        <v>76</v>
      </c>
      <c r="AY4194" s="220" t="s">
        <v>272</v>
      </c>
    </row>
    <row r="4195" spans="1:65" s="14" customFormat="1" ht="11.25">
      <c r="B4195" s="221"/>
      <c r="C4195" s="222"/>
      <c r="D4195" s="212" t="s">
        <v>283</v>
      </c>
      <c r="E4195" s="223" t="s">
        <v>1</v>
      </c>
      <c r="F4195" s="224" t="s">
        <v>3303</v>
      </c>
      <c r="G4195" s="222"/>
      <c r="H4195" s="225">
        <v>138.56</v>
      </c>
      <c r="I4195" s="226"/>
      <c r="J4195" s="222"/>
      <c r="K4195" s="222"/>
      <c r="L4195" s="227"/>
      <c r="M4195" s="228"/>
      <c r="N4195" s="229"/>
      <c r="O4195" s="229"/>
      <c r="P4195" s="229"/>
      <c r="Q4195" s="229"/>
      <c r="R4195" s="229"/>
      <c r="S4195" s="229"/>
      <c r="T4195" s="230"/>
      <c r="AT4195" s="231" t="s">
        <v>283</v>
      </c>
      <c r="AU4195" s="231" t="s">
        <v>84</v>
      </c>
      <c r="AV4195" s="14" t="s">
        <v>84</v>
      </c>
      <c r="AW4195" s="14" t="s">
        <v>32</v>
      </c>
      <c r="AX4195" s="14" t="s">
        <v>76</v>
      </c>
      <c r="AY4195" s="231" t="s">
        <v>272</v>
      </c>
    </row>
    <row r="4196" spans="1:65" s="13" customFormat="1" ht="11.25">
      <c r="B4196" s="210"/>
      <c r="C4196" s="211"/>
      <c r="D4196" s="212" t="s">
        <v>283</v>
      </c>
      <c r="E4196" s="213" t="s">
        <v>1</v>
      </c>
      <c r="F4196" s="214" t="s">
        <v>3589</v>
      </c>
      <c r="G4196" s="211"/>
      <c r="H4196" s="213" t="s">
        <v>1</v>
      </c>
      <c r="I4196" s="215"/>
      <c r="J4196" s="211"/>
      <c r="K4196" s="211"/>
      <c r="L4196" s="216"/>
      <c r="M4196" s="217"/>
      <c r="N4196" s="218"/>
      <c r="O4196" s="218"/>
      <c r="P4196" s="218"/>
      <c r="Q4196" s="218"/>
      <c r="R4196" s="218"/>
      <c r="S4196" s="218"/>
      <c r="T4196" s="219"/>
      <c r="AT4196" s="220" t="s">
        <v>283</v>
      </c>
      <c r="AU4196" s="220" t="s">
        <v>84</v>
      </c>
      <c r="AV4196" s="13" t="s">
        <v>16</v>
      </c>
      <c r="AW4196" s="13" t="s">
        <v>32</v>
      </c>
      <c r="AX4196" s="13" t="s">
        <v>76</v>
      </c>
      <c r="AY4196" s="220" t="s">
        <v>272</v>
      </c>
    </row>
    <row r="4197" spans="1:65" s="14" customFormat="1" ht="11.25">
      <c r="B4197" s="221"/>
      <c r="C4197" s="222"/>
      <c r="D4197" s="212" t="s">
        <v>283</v>
      </c>
      <c r="E4197" s="223" t="s">
        <v>1</v>
      </c>
      <c r="F4197" s="224" t="s">
        <v>3590</v>
      </c>
      <c r="G4197" s="222"/>
      <c r="H4197" s="225">
        <v>375.142</v>
      </c>
      <c r="I4197" s="226"/>
      <c r="J4197" s="222"/>
      <c r="K4197" s="222"/>
      <c r="L4197" s="227"/>
      <c r="M4197" s="228"/>
      <c r="N4197" s="229"/>
      <c r="O4197" s="229"/>
      <c r="P4197" s="229"/>
      <c r="Q4197" s="229"/>
      <c r="R4197" s="229"/>
      <c r="S4197" s="229"/>
      <c r="T4197" s="230"/>
      <c r="AT4197" s="231" t="s">
        <v>283</v>
      </c>
      <c r="AU4197" s="231" t="s">
        <v>84</v>
      </c>
      <c r="AV4197" s="14" t="s">
        <v>84</v>
      </c>
      <c r="AW4197" s="14" t="s">
        <v>32</v>
      </c>
      <c r="AX4197" s="14" t="s">
        <v>76</v>
      </c>
      <c r="AY4197" s="231" t="s">
        <v>272</v>
      </c>
    </row>
    <row r="4198" spans="1:65" s="13" customFormat="1" ht="11.25">
      <c r="B4198" s="210"/>
      <c r="C4198" s="211"/>
      <c r="D4198" s="212" t="s">
        <v>283</v>
      </c>
      <c r="E4198" s="213" t="s">
        <v>1</v>
      </c>
      <c r="F4198" s="214" t="s">
        <v>3204</v>
      </c>
      <c r="G4198" s="211"/>
      <c r="H4198" s="213" t="s">
        <v>1</v>
      </c>
      <c r="I4198" s="215"/>
      <c r="J4198" s="211"/>
      <c r="K4198" s="211"/>
      <c r="L4198" s="216"/>
      <c r="M4198" s="217"/>
      <c r="N4198" s="218"/>
      <c r="O4198" s="218"/>
      <c r="P4198" s="218"/>
      <c r="Q4198" s="218"/>
      <c r="R4198" s="218"/>
      <c r="S4198" s="218"/>
      <c r="T4198" s="219"/>
      <c r="AT4198" s="220" t="s">
        <v>283</v>
      </c>
      <c r="AU4198" s="220" t="s">
        <v>84</v>
      </c>
      <c r="AV4198" s="13" t="s">
        <v>16</v>
      </c>
      <c r="AW4198" s="13" t="s">
        <v>32</v>
      </c>
      <c r="AX4198" s="13" t="s">
        <v>76</v>
      </c>
      <c r="AY4198" s="220" t="s">
        <v>272</v>
      </c>
    </row>
    <row r="4199" spans="1:65" s="14" customFormat="1" ht="11.25">
      <c r="B4199" s="221"/>
      <c r="C4199" s="222"/>
      <c r="D4199" s="212" t="s">
        <v>283</v>
      </c>
      <c r="E4199" s="223" t="s">
        <v>1</v>
      </c>
      <c r="F4199" s="224" t="s">
        <v>3425</v>
      </c>
      <c r="G4199" s="222"/>
      <c r="H4199" s="225">
        <v>53.713999999999999</v>
      </c>
      <c r="I4199" s="226"/>
      <c r="J4199" s="222"/>
      <c r="K4199" s="222"/>
      <c r="L4199" s="227"/>
      <c r="M4199" s="228"/>
      <c r="N4199" s="229"/>
      <c r="O4199" s="229"/>
      <c r="P4199" s="229"/>
      <c r="Q4199" s="229"/>
      <c r="R4199" s="229"/>
      <c r="S4199" s="229"/>
      <c r="T4199" s="230"/>
      <c r="AT4199" s="231" t="s">
        <v>283</v>
      </c>
      <c r="AU4199" s="231" t="s">
        <v>84</v>
      </c>
      <c r="AV4199" s="14" t="s">
        <v>84</v>
      </c>
      <c r="AW4199" s="14" t="s">
        <v>32</v>
      </c>
      <c r="AX4199" s="14" t="s">
        <v>76</v>
      </c>
      <c r="AY4199" s="231" t="s">
        <v>272</v>
      </c>
    </row>
    <row r="4200" spans="1:65" s="13" customFormat="1" ht="11.25">
      <c r="B4200" s="210"/>
      <c r="C4200" s="211"/>
      <c r="D4200" s="212" t="s">
        <v>283</v>
      </c>
      <c r="E4200" s="213" t="s">
        <v>1</v>
      </c>
      <c r="F4200" s="214" t="s">
        <v>839</v>
      </c>
      <c r="G4200" s="211"/>
      <c r="H4200" s="213" t="s">
        <v>1</v>
      </c>
      <c r="I4200" s="215"/>
      <c r="J4200" s="211"/>
      <c r="K4200" s="211"/>
      <c r="L4200" s="216"/>
      <c r="M4200" s="217"/>
      <c r="N4200" s="218"/>
      <c r="O4200" s="218"/>
      <c r="P4200" s="218"/>
      <c r="Q4200" s="218"/>
      <c r="R4200" s="218"/>
      <c r="S4200" s="218"/>
      <c r="T4200" s="219"/>
      <c r="AT4200" s="220" t="s">
        <v>283</v>
      </c>
      <c r="AU4200" s="220" t="s">
        <v>84</v>
      </c>
      <c r="AV4200" s="13" t="s">
        <v>16</v>
      </c>
      <c r="AW4200" s="13" t="s">
        <v>32</v>
      </c>
      <c r="AX4200" s="13" t="s">
        <v>76</v>
      </c>
      <c r="AY4200" s="220" t="s">
        <v>272</v>
      </c>
    </row>
    <row r="4201" spans="1:65" s="14" customFormat="1" ht="11.25">
      <c r="B4201" s="221"/>
      <c r="C4201" s="222"/>
      <c r="D4201" s="212" t="s">
        <v>283</v>
      </c>
      <c r="E4201" s="223" t="s">
        <v>1</v>
      </c>
      <c r="F4201" s="224" t="s">
        <v>3306</v>
      </c>
      <c r="G4201" s="222"/>
      <c r="H4201" s="225">
        <v>4.76</v>
      </c>
      <c r="I4201" s="226"/>
      <c r="J4201" s="222"/>
      <c r="K4201" s="222"/>
      <c r="L4201" s="227"/>
      <c r="M4201" s="228"/>
      <c r="N4201" s="229"/>
      <c r="O4201" s="229"/>
      <c r="P4201" s="229"/>
      <c r="Q4201" s="229"/>
      <c r="R4201" s="229"/>
      <c r="S4201" s="229"/>
      <c r="T4201" s="230"/>
      <c r="AT4201" s="231" t="s">
        <v>283</v>
      </c>
      <c r="AU4201" s="231" t="s">
        <v>84</v>
      </c>
      <c r="AV4201" s="14" t="s">
        <v>84</v>
      </c>
      <c r="AW4201" s="14" t="s">
        <v>32</v>
      </c>
      <c r="AX4201" s="14" t="s">
        <v>76</v>
      </c>
      <c r="AY4201" s="231" t="s">
        <v>272</v>
      </c>
    </row>
    <row r="4202" spans="1:65" s="13" customFormat="1" ht="11.25">
      <c r="B4202" s="210"/>
      <c r="C4202" s="211"/>
      <c r="D4202" s="212" t="s">
        <v>283</v>
      </c>
      <c r="E4202" s="213" t="s">
        <v>1</v>
      </c>
      <c r="F4202" s="214" t="s">
        <v>285</v>
      </c>
      <c r="G4202" s="211"/>
      <c r="H4202" s="213" t="s">
        <v>1</v>
      </c>
      <c r="I4202" s="215"/>
      <c r="J4202" s="211"/>
      <c r="K4202" s="211"/>
      <c r="L4202" s="216"/>
      <c r="M4202" s="217"/>
      <c r="N4202" s="218"/>
      <c r="O4202" s="218"/>
      <c r="P4202" s="218"/>
      <c r="Q4202" s="218"/>
      <c r="R4202" s="218"/>
      <c r="S4202" s="218"/>
      <c r="T4202" s="219"/>
      <c r="AT4202" s="220" t="s">
        <v>283</v>
      </c>
      <c r="AU4202" s="220" t="s">
        <v>84</v>
      </c>
      <c r="AV4202" s="13" t="s">
        <v>16</v>
      </c>
      <c r="AW4202" s="13" t="s">
        <v>32</v>
      </c>
      <c r="AX4202" s="13" t="s">
        <v>76</v>
      </c>
      <c r="AY4202" s="220" t="s">
        <v>272</v>
      </c>
    </row>
    <row r="4203" spans="1:65" s="13" customFormat="1" ht="11.25">
      <c r="B4203" s="210"/>
      <c r="C4203" s="211"/>
      <c r="D4203" s="212" t="s">
        <v>283</v>
      </c>
      <c r="E4203" s="213" t="s">
        <v>1</v>
      </c>
      <c r="F4203" s="214" t="s">
        <v>3591</v>
      </c>
      <c r="G4203" s="211"/>
      <c r="H4203" s="213" t="s">
        <v>1</v>
      </c>
      <c r="I4203" s="215"/>
      <c r="J4203" s="211"/>
      <c r="K4203" s="211"/>
      <c r="L4203" s="216"/>
      <c r="M4203" s="217"/>
      <c r="N4203" s="218"/>
      <c r="O4203" s="218"/>
      <c r="P4203" s="218"/>
      <c r="Q4203" s="218"/>
      <c r="R4203" s="218"/>
      <c r="S4203" s="218"/>
      <c r="T4203" s="219"/>
      <c r="AT4203" s="220" t="s">
        <v>283</v>
      </c>
      <c r="AU4203" s="220" t="s">
        <v>84</v>
      </c>
      <c r="AV4203" s="13" t="s">
        <v>16</v>
      </c>
      <c r="AW4203" s="13" t="s">
        <v>32</v>
      </c>
      <c r="AX4203" s="13" t="s">
        <v>76</v>
      </c>
      <c r="AY4203" s="220" t="s">
        <v>272</v>
      </c>
    </row>
    <row r="4204" spans="1:65" s="14" customFormat="1" ht="11.25">
      <c r="B4204" s="221"/>
      <c r="C4204" s="222"/>
      <c r="D4204" s="212" t="s">
        <v>283</v>
      </c>
      <c r="E4204" s="223" t="s">
        <v>1</v>
      </c>
      <c r="F4204" s="224" t="s">
        <v>3592</v>
      </c>
      <c r="G4204" s="222"/>
      <c r="H4204" s="225">
        <v>29.5</v>
      </c>
      <c r="I4204" s="226"/>
      <c r="J4204" s="222"/>
      <c r="K4204" s="222"/>
      <c r="L4204" s="227"/>
      <c r="M4204" s="228"/>
      <c r="N4204" s="229"/>
      <c r="O4204" s="229"/>
      <c r="P4204" s="229"/>
      <c r="Q4204" s="229"/>
      <c r="R4204" s="229"/>
      <c r="S4204" s="229"/>
      <c r="T4204" s="230"/>
      <c r="AT4204" s="231" t="s">
        <v>283</v>
      </c>
      <c r="AU4204" s="231" t="s">
        <v>84</v>
      </c>
      <c r="AV4204" s="14" t="s">
        <v>84</v>
      </c>
      <c r="AW4204" s="14" t="s">
        <v>32</v>
      </c>
      <c r="AX4204" s="14" t="s">
        <v>76</v>
      </c>
      <c r="AY4204" s="231" t="s">
        <v>272</v>
      </c>
    </row>
    <row r="4205" spans="1:65" s="14" customFormat="1" ht="11.25">
      <c r="B4205" s="221"/>
      <c r="C4205" s="222"/>
      <c r="D4205" s="212" t="s">
        <v>283</v>
      </c>
      <c r="E4205" s="223" t="s">
        <v>1</v>
      </c>
      <c r="F4205" s="224" t="s">
        <v>3593</v>
      </c>
      <c r="G4205" s="222"/>
      <c r="H4205" s="225">
        <v>81.2</v>
      </c>
      <c r="I4205" s="226"/>
      <c r="J4205" s="222"/>
      <c r="K4205" s="222"/>
      <c r="L4205" s="227"/>
      <c r="M4205" s="228"/>
      <c r="N4205" s="229"/>
      <c r="O4205" s="229"/>
      <c r="P4205" s="229"/>
      <c r="Q4205" s="229"/>
      <c r="R4205" s="229"/>
      <c r="S4205" s="229"/>
      <c r="T4205" s="230"/>
      <c r="AT4205" s="231" t="s">
        <v>283</v>
      </c>
      <c r="AU4205" s="231" t="s">
        <v>84</v>
      </c>
      <c r="AV4205" s="14" t="s">
        <v>84</v>
      </c>
      <c r="AW4205" s="14" t="s">
        <v>32</v>
      </c>
      <c r="AX4205" s="14" t="s">
        <v>76</v>
      </c>
      <c r="AY4205" s="231" t="s">
        <v>272</v>
      </c>
    </row>
    <row r="4206" spans="1:65" s="14" customFormat="1" ht="11.25">
      <c r="B4206" s="221"/>
      <c r="C4206" s="222"/>
      <c r="D4206" s="212" t="s">
        <v>283</v>
      </c>
      <c r="E4206" s="223" t="s">
        <v>1</v>
      </c>
      <c r="F4206" s="224" t="s">
        <v>3594</v>
      </c>
      <c r="G4206" s="222"/>
      <c r="H4206" s="225">
        <v>10.9</v>
      </c>
      <c r="I4206" s="226"/>
      <c r="J4206" s="222"/>
      <c r="K4206" s="222"/>
      <c r="L4206" s="227"/>
      <c r="M4206" s="228"/>
      <c r="N4206" s="229"/>
      <c r="O4206" s="229"/>
      <c r="P4206" s="229"/>
      <c r="Q4206" s="229"/>
      <c r="R4206" s="229"/>
      <c r="S4206" s="229"/>
      <c r="T4206" s="230"/>
      <c r="AT4206" s="231" t="s">
        <v>283</v>
      </c>
      <c r="AU4206" s="231" t="s">
        <v>84</v>
      </c>
      <c r="AV4206" s="14" t="s">
        <v>84</v>
      </c>
      <c r="AW4206" s="14" t="s">
        <v>32</v>
      </c>
      <c r="AX4206" s="14" t="s">
        <v>76</v>
      </c>
      <c r="AY4206" s="231" t="s">
        <v>272</v>
      </c>
    </row>
    <row r="4207" spans="1:65" s="2" customFormat="1" ht="21.75" customHeight="1">
      <c r="A4207" s="34"/>
      <c r="B4207" s="35"/>
      <c r="C4207" s="232" t="s">
        <v>3595</v>
      </c>
      <c r="D4207" s="232" t="s">
        <v>394</v>
      </c>
      <c r="E4207" s="233" t="s">
        <v>3596</v>
      </c>
      <c r="F4207" s="234" t="s">
        <v>3597</v>
      </c>
      <c r="G4207" s="235" t="s">
        <v>277</v>
      </c>
      <c r="H4207" s="236">
        <v>75.097999999999999</v>
      </c>
      <c r="I4207" s="237"/>
      <c r="J4207" s="238">
        <f>ROUND(I4207*H4207,2)</f>
        <v>0</v>
      </c>
      <c r="K4207" s="234" t="s">
        <v>1</v>
      </c>
      <c r="L4207" s="239"/>
      <c r="M4207" s="240" t="s">
        <v>1</v>
      </c>
      <c r="N4207" s="241" t="s">
        <v>41</v>
      </c>
      <c r="O4207" s="71"/>
      <c r="P4207" s="201">
        <f>O4207*H4207</f>
        <v>0</v>
      </c>
      <c r="Q4207" s="201">
        <v>2.1000000000000001E-2</v>
      </c>
      <c r="R4207" s="201">
        <f>Q4207*H4207</f>
        <v>1.5770580000000001</v>
      </c>
      <c r="S4207" s="201">
        <v>0</v>
      </c>
      <c r="T4207" s="202">
        <f>S4207*H4207</f>
        <v>0</v>
      </c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R4207" s="203" t="s">
        <v>483</v>
      </c>
      <c r="AT4207" s="203" t="s">
        <v>394</v>
      </c>
      <c r="AU4207" s="203" t="s">
        <v>84</v>
      </c>
      <c r="AY4207" s="17" t="s">
        <v>272</v>
      </c>
      <c r="BE4207" s="204">
        <f>IF(N4207="základní",J4207,0)</f>
        <v>0</v>
      </c>
      <c r="BF4207" s="204">
        <f>IF(N4207="snížená",J4207,0)</f>
        <v>0</v>
      </c>
      <c r="BG4207" s="204">
        <f>IF(N4207="zákl. přenesená",J4207,0)</f>
        <v>0</v>
      </c>
      <c r="BH4207" s="204">
        <f>IF(N4207="sníž. přenesená",J4207,0)</f>
        <v>0</v>
      </c>
      <c r="BI4207" s="204">
        <f>IF(N4207="nulová",J4207,0)</f>
        <v>0</v>
      </c>
      <c r="BJ4207" s="17" t="s">
        <v>16</v>
      </c>
      <c r="BK4207" s="204">
        <f>ROUND(I4207*H4207,2)</f>
        <v>0</v>
      </c>
      <c r="BL4207" s="17" t="s">
        <v>358</v>
      </c>
      <c r="BM4207" s="203" t="s">
        <v>3598</v>
      </c>
    </row>
    <row r="4208" spans="1:65" s="13" customFormat="1" ht="11.25">
      <c r="B4208" s="210"/>
      <c r="C4208" s="211"/>
      <c r="D4208" s="212" t="s">
        <v>283</v>
      </c>
      <c r="E4208" s="213" t="s">
        <v>1</v>
      </c>
      <c r="F4208" s="214" t="s">
        <v>3278</v>
      </c>
      <c r="G4208" s="211"/>
      <c r="H4208" s="213" t="s">
        <v>1</v>
      </c>
      <c r="I4208" s="215"/>
      <c r="J4208" s="211"/>
      <c r="K4208" s="211"/>
      <c r="L4208" s="216"/>
      <c r="M4208" s="217"/>
      <c r="N4208" s="218"/>
      <c r="O4208" s="218"/>
      <c r="P4208" s="218"/>
      <c r="Q4208" s="218"/>
      <c r="R4208" s="218"/>
      <c r="S4208" s="218"/>
      <c r="T4208" s="219"/>
      <c r="AT4208" s="220" t="s">
        <v>283</v>
      </c>
      <c r="AU4208" s="220" t="s">
        <v>84</v>
      </c>
      <c r="AV4208" s="13" t="s">
        <v>16</v>
      </c>
      <c r="AW4208" s="13" t="s">
        <v>32</v>
      </c>
      <c r="AX4208" s="13" t="s">
        <v>76</v>
      </c>
      <c r="AY4208" s="220" t="s">
        <v>272</v>
      </c>
    </row>
    <row r="4209" spans="1:65" s="13" customFormat="1" ht="11.25">
      <c r="B4209" s="210"/>
      <c r="C4209" s="211"/>
      <c r="D4209" s="212" t="s">
        <v>283</v>
      </c>
      <c r="E4209" s="213" t="s">
        <v>1</v>
      </c>
      <c r="F4209" s="214" t="s">
        <v>3302</v>
      </c>
      <c r="G4209" s="211"/>
      <c r="H4209" s="213" t="s">
        <v>1</v>
      </c>
      <c r="I4209" s="215"/>
      <c r="J4209" s="211"/>
      <c r="K4209" s="211"/>
      <c r="L4209" s="216"/>
      <c r="M4209" s="217"/>
      <c r="N4209" s="218"/>
      <c r="O4209" s="218"/>
      <c r="P4209" s="218"/>
      <c r="Q4209" s="218"/>
      <c r="R4209" s="218"/>
      <c r="S4209" s="218"/>
      <c r="T4209" s="219"/>
      <c r="AT4209" s="220" t="s">
        <v>283</v>
      </c>
      <c r="AU4209" s="220" t="s">
        <v>84</v>
      </c>
      <c r="AV4209" s="13" t="s">
        <v>16</v>
      </c>
      <c r="AW4209" s="13" t="s">
        <v>32</v>
      </c>
      <c r="AX4209" s="13" t="s">
        <v>76</v>
      </c>
      <c r="AY4209" s="220" t="s">
        <v>272</v>
      </c>
    </row>
    <row r="4210" spans="1:65" s="14" customFormat="1" ht="11.25">
      <c r="B4210" s="221"/>
      <c r="C4210" s="222"/>
      <c r="D4210" s="212" t="s">
        <v>283</v>
      </c>
      <c r="E4210" s="223" t="s">
        <v>1</v>
      </c>
      <c r="F4210" s="224" t="s">
        <v>3599</v>
      </c>
      <c r="G4210" s="222"/>
      <c r="H4210" s="225">
        <v>18.186</v>
      </c>
      <c r="I4210" s="226"/>
      <c r="J4210" s="222"/>
      <c r="K4210" s="222"/>
      <c r="L4210" s="227"/>
      <c r="M4210" s="228"/>
      <c r="N4210" s="229"/>
      <c r="O4210" s="229"/>
      <c r="P4210" s="229"/>
      <c r="Q4210" s="229"/>
      <c r="R4210" s="229"/>
      <c r="S4210" s="229"/>
      <c r="T4210" s="230"/>
      <c r="AT4210" s="231" t="s">
        <v>283</v>
      </c>
      <c r="AU4210" s="231" t="s">
        <v>84</v>
      </c>
      <c r="AV4210" s="14" t="s">
        <v>84</v>
      </c>
      <c r="AW4210" s="14" t="s">
        <v>32</v>
      </c>
      <c r="AX4210" s="14" t="s">
        <v>76</v>
      </c>
      <c r="AY4210" s="231" t="s">
        <v>272</v>
      </c>
    </row>
    <row r="4211" spans="1:65" s="13" customFormat="1" ht="11.25">
      <c r="B4211" s="210"/>
      <c r="C4211" s="211"/>
      <c r="D4211" s="212" t="s">
        <v>283</v>
      </c>
      <c r="E4211" s="213" t="s">
        <v>1</v>
      </c>
      <c r="F4211" s="214" t="s">
        <v>3589</v>
      </c>
      <c r="G4211" s="211"/>
      <c r="H4211" s="213" t="s">
        <v>1</v>
      </c>
      <c r="I4211" s="215"/>
      <c r="J4211" s="211"/>
      <c r="K4211" s="211"/>
      <c r="L4211" s="216"/>
      <c r="M4211" s="217"/>
      <c r="N4211" s="218"/>
      <c r="O4211" s="218"/>
      <c r="P4211" s="218"/>
      <c r="Q4211" s="218"/>
      <c r="R4211" s="218"/>
      <c r="S4211" s="218"/>
      <c r="T4211" s="219"/>
      <c r="AT4211" s="220" t="s">
        <v>283</v>
      </c>
      <c r="AU4211" s="220" t="s">
        <v>84</v>
      </c>
      <c r="AV4211" s="13" t="s">
        <v>16</v>
      </c>
      <c r="AW4211" s="13" t="s">
        <v>32</v>
      </c>
      <c r="AX4211" s="13" t="s">
        <v>76</v>
      </c>
      <c r="AY4211" s="220" t="s">
        <v>272</v>
      </c>
    </row>
    <row r="4212" spans="1:65" s="14" customFormat="1" ht="22.5">
      <c r="B4212" s="221"/>
      <c r="C4212" s="222"/>
      <c r="D4212" s="212" t="s">
        <v>283</v>
      </c>
      <c r="E4212" s="223" t="s">
        <v>1</v>
      </c>
      <c r="F4212" s="224" t="s">
        <v>3600</v>
      </c>
      <c r="G4212" s="222"/>
      <c r="H4212" s="225">
        <v>49.237000000000002</v>
      </c>
      <c r="I4212" s="226"/>
      <c r="J4212" s="222"/>
      <c r="K4212" s="222"/>
      <c r="L4212" s="227"/>
      <c r="M4212" s="228"/>
      <c r="N4212" s="229"/>
      <c r="O4212" s="229"/>
      <c r="P4212" s="229"/>
      <c r="Q4212" s="229"/>
      <c r="R4212" s="229"/>
      <c r="S4212" s="229"/>
      <c r="T4212" s="230"/>
      <c r="AT4212" s="231" t="s">
        <v>283</v>
      </c>
      <c r="AU4212" s="231" t="s">
        <v>84</v>
      </c>
      <c r="AV4212" s="14" t="s">
        <v>84</v>
      </c>
      <c r="AW4212" s="14" t="s">
        <v>32</v>
      </c>
      <c r="AX4212" s="14" t="s">
        <v>76</v>
      </c>
      <c r="AY4212" s="231" t="s">
        <v>272</v>
      </c>
    </row>
    <row r="4213" spans="1:65" s="13" customFormat="1" ht="11.25">
      <c r="B4213" s="210"/>
      <c r="C4213" s="211"/>
      <c r="D4213" s="212" t="s">
        <v>283</v>
      </c>
      <c r="E4213" s="213" t="s">
        <v>1</v>
      </c>
      <c r="F4213" s="214" t="s">
        <v>3204</v>
      </c>
      <c r="G4213" s="211"/>
      <c r="H4213" s="213" t="s">
        <v>1</v>
      </c>
      <c r="I4213" s="215"/>
      <c r="J4213" s="211"/>
      <c r="K4213" s="211"/>
      <c r="L4213" s="216"/>
      <c r="M4213" s="217"/>
      <c r="N4213" s="218"/>
      <c r="O4213" s="218"/>
      <c r="P4213" s="218"/>
      <c r="Q4213" s="218"/>
      <c r="R4213" s="218"/>
      <c r="S4213" s="218"/>
      <c r="T4213" s="219"/>
      <c r="AT4213" s="220" t="s">
        <v>283</v>
      </c>
      <c r="AU4213" s="220" t="s">
        <v>84</v>
      </c>
      <c r="AV4213" s="13" t="s">
        <v>16</v>
      </c>
      <c r="AW4213" s="13" t="s">
        <v>32</v>
      </c>
      <c r="AX4213" s="13" t="s">
        <v>76</v>
      </c>
      <c r="AY4213" s="220" t="s">
        <v>272</v>
      </c>
    </row>
    <row r="4214" spans="1:65" s="14" customFormat="1" ht="11.25">
      <c r="B4214" s="221"/>
      <c r="C4214" s="222"/>
      <c r="D4214" s="212" t="s">
        <v>283</v>
      </c>
      <c r="E4214" s="223" t="s">
        <v>1</v>
      </c>
      <c r="F4214" s="224" t="s">
        <v>3601</v>
      </c>
      <c r="G4214" s="222"/>
      <c r="H4214" s="225">
        <v>7.05</v>
      </c>
      <c r="I4214" s="226"/>
      <c r="J4214" s="222"/>
      <c r="K4214" s="222"/>
      <c r="L4214" s="227"/>
      <c r="M4214" s="228"/>
      <c r="N4214" s="229"/>
      <c r="O4214" s="229"/>
      <c r="P4214" s="229"/>
      <c r="Q4214" s="229"/>
      <c r="R4214" s="229"/>
      <c r="S4214" s="229"/>
      <c r="T4214" s="230"/>
      <c r="AT4214" s="231" t="s">
        <v>283</v>
      </c>
      <c r="AU4214" s="231" t="s">
        <v>84</v>
      </c>
      <c r="AV4214" s="14" t="s">
        <v>84</v>
      </c>
      <c r="AW4214" s="14" t="s">
        <v>32</v>
      </c>
      <c r="AX4214" s="14" t="s">
        <v>76</v>
      </c>
      <c r="AY4214" s="231" t="s">
        <v>272</v>
      </c>
    </row>
    <row r="4215" spans="1:65" s="13" customFormat="1" ht="11.25">
      <c r="B4215" s="210"/>
      <c r="C4215" s="211"/>
      <c r="D4215" s="212" t="s">
        <v>283</v>
      </c>
      <c r="E4215" s="213" t="s">
        <v>1</v>
      </c>
      <c r="F4215" s="214" t="s">
        <v>839</v>
      </c>
      <c r="G4215" s="211"/>
      <c r="H4215" s="213" t="s">
        <v>1</v>
      </c>
      <c r="I4215" s="215"/>
      <c r="J4215" s="211"/>
      <c r="K4215" s="211"/>
      <c r="L4215" s="216"/>
      <c r="M4215" s="217"/>
      <c r="N4215" s="218"/>
      <c r="O4215" s="218"/>
      <c r="P4215" s="218"/>
      <c r="Q4215" s="218"/>
      <c r="R4215" s="218"/>
      <c r="S4215" s="218"/>
      <c r="T4215" s="219"/>
      <c r="AT4215" s="220" t="s">
        <v>283</v>
      </c>
      <c r="AU4215" s="220" t="s">
        <v>84</v>
      </c>
      <c r="AV4215" s="13" t="s">
        <v>16</v>
      </c>
      <c r="AW4215" s="13" t="s">
        <v>32</v>
      </c>
      <c r="AX4215" s="13" t="s">
        <v>76</v>
      </c>
      <c r="AY4215" s="220" t="s">
        <v>272</v>
      </c>
    </row>
    <row r="4216" spans="1:65" s="14" customFormat="1" ht="11.25">
      <c r="B4216" s="221"/>
      <c r="C4216" s="222"/>
      <c r="D4216" s="212" t="s">
        <v>283</v>
      </c>
      <c r="E4216" s="223" t="s">
        <v>1</v>
      </c>
      <c r="F4216" s="224" t="s">
        <v>3602</v>
      </c>
      <c r="G4216" s="222"/>
      <c r="H4216" s="225">
        <v>0.625</v>
      </c>
      <c r="I4216" s="226"/>
      <c r="J4216" s="222"/>
      <c r="K4216" s="222"/>
      <c r="L4216" s="227"/>
      <c r="M4216" s="228"/>
      <c r="N4216" s="229"/>
      <c r="O4216" s="229"/>
      <c r="P4216" s="229"/>
      <c r="Q4216" s="229"/>
      <c r="R4216" s="229"/>
      <c r="S4216" s="229"/>
      <c r="T4216" s="230"/>
      <c r="AT4216" s="231" t="s">
        <v>283</v>
      </c>
      <c r="AU4216" s="231" t="s">
        <v>84</v>
      </c>
      <c r="AV4216" s="14" t="s">
        <v>84</v>
      </c>
      <c r="AW4216" s="14" t="s">
        <v>32</v>
      </c>
      <c r="AX4216" s="14" t="s">
        <v>76</v>
      </c>
      <c r="AY4216" s="231" t="s">
        <v>272</v>
      </c>
    </row>
    <row r="4217" spans="1:65" s="2" customFormat="1" ht="21.75" customHeight="1">
      <c r="A4217" s="34"/>
      <c r="B4217" s="35"/>
      <c r="C4217" s="232" t="s">
        <v>3603</v>
      </c>
      <c r="D4217" s="232" t="s">
        <v>394</v>
      </c>
      <c r="E4217" s="233" t="s">
        <v>3604</v>
      </c>
      <c r="F4217" s="234" t="s">
        <v>3605</v>
      </c>
      <c r="G4217" s="235" t="s">
        <v>277</v>
      </c>
      <c r="H4217" s="236">
        <v>14.683</v>
      </c>
      <c r="I4217" s="237"/>
      <c r="J4217" s="238">
        <f>ROUND(I4217*H4217,2)</f>
        <v>0</v>
      </c>
      <c r="K4217" s="234" t="s">
        <v>1</v>
      </c>
      <c r="L4217" s="239"/>
      <c r="M4217" s="240" t="s">
        <v>1</v>
      </c>
      <c r="N4217" s="241" t="s">
        <v>41</v>
      </c>
      <c r="O4217" s="71"/>
      <c r="P4217" s="201">
        <f>O4217*H4217</f>
        <v>0</v>
      </c>
      <c r="Q4217" s="201">
        <v>2.1000000000000001E-2</v>
      </c>
      <c r="R4217" s="201">
        <f>Q4217*H4217</f>
        <v>0.30834300000000003</v>
      </c>
      <c r="S4217" s="201">
        <v>0</v>
      </c>
      <c r="T4217" s="202">
        <f>S4217*H4217</f>
        <v>0</v>
      </c>
      <c r="U4217" s="34"/>
      <c r="V4217" s="34"/>
      <c r="W4217" s="34"/>
      <c r="X4217" s="34"/>
      <c r="Y4217" s="34"/>
      <c r="Z4217" s="34"/>
      <c r="AA4217" s="34"/>
      <c r="AB4217" s="34"/>
      <c r="AC4217" s="34"/>
      <c r="AD4217" s="34"/>
      <c r="AE4217" s="34"/>
      <c r="AR4217" s="203" t="s">
        <v>483</v>
      </c>
      <c r="AT4217" s="203" t="s">
        <v>394</v>
      </c>
      <c r="AU4217" s="203" t="s">
        <v>84</v>
      </c>
      <c r="AY4217" s="17" t="s">
        <v>272</v>
      </c>
      <c r="BE4217" s="204">
        <f>IF(N4217="základní",J4217,0)</f>
        <v>0</v>
      </c>
      <c r="BF4217" s="204">
        <f>IF(N4217="snížená",J4217,0)</f>
        <v>0</v>
      </c>
      <c r="BG4217" s="204">
        <f>IF(N4217="zákl. přenesená",J4217,0)</f>
        <v>0</v>
      </c>
      <c r="BH4217" s="204">
        <f>IF(N4217="sníž. přenesená",J4217,0)</f>
        <v>0</v>
      </c>
      <c r="BI4217" s="204">
        <f>IF(N4217="nulová",J4217,0)</f>
        <v>0</v>
      </c>
      <c r="BJ4217" s="17" t="s">
        <v>16</v>
      </c>
      <c r="BK4217" s="204">
        <f>ROUND(I4217*H4217,2)</f>
        <v>0</v>
      </c>
      <c r="BL4217" s="17" t="s">
        <v>358</v>
      </c>
      <c r="BM4217" s="203" t="s">
        <v>3606</v>
      </c>
    </row>
    <row r="4218" spans="1:65" s="13" customFormat="1" ht="22.5">
      <c r="B4218" s="210"/>
      <c r="C4218" s="211"/>
      <c r="D4218" s="212" t="s">
        <v>283</v>
      </c>
      <c r="E4218" s="213" t="s">
        <v>1</v>
      </c>
      <c r="F4218" s="214" t="s">
        <v>3292</v>
      </c>
      <c r="G4218" s="211"/>
      <c r="H4218" s="213" t="s">
        <v>1</v>
      </c>
      <c r="I4218" s="215"/>
      <c r="J4218" s="211"/>
      <c r="K4218" s="211"/>
      <c r="L4218" s="216"/>
      <c r="M4218" s="217"/>
      <c r="N4218" s="218"/>
      <c r="O4218" s="218"/>
      <c r="P4218" s="218"/>
      <c r="Q4218" s="218"/>
      <c r="R4218" s="218"/>
      <c r="S4218" s="218"/>
      <c r="T4218" s="219"/>
      <c r="AT4218" s="220" t="s">
        <v>283</v>
      </c>
      <c r="AU4218" s="220" t="s">
        <v>84</v>
      </c>
      <c r="AV4218" s="13" t="s">
        <v>16</v>
      </c>
      <c r="AW4218" s="13" t="s">
        <v>32</v>
      </c>
      <c r="AX4218" s="13" t="s">
        <v>76</v>
      </c>
      <c r="AY4218" s="220" t="s">
        <v>272</v>
      </c>
    </row>
    <row r="4219" spans="1:65" s="13" customFormat="1" ht="11.25">
      <c r="B4219" s="210"/>
      <c r="C4219" s="211"/>
      <c r="D4219" s="212" t="s">
        <v>283</v>
      </c>
      <c r="E4219" s="213" t="s">
        <v>1</v>
      </c>
      <c r="F4219" s="214" t="s">
        <v>285</v>
      </c>
      <c r="G4219" s="211"/>
      <c r="H4219" s="213" t="s">
        <v>1</v>
      </c>
      <c r="I4219" s="215"/>
      <c r="J4219" s="211"/>
      <c r="K4219" s="211"/>
      <c r="L4219" s="216"/>
      <c r="M4219" s="217"/>
      <c r="N4219" s="218"/>
      <c r="O4219" s="218"/>
      <c r="P4219" s="218"/>
      <c r="Q4219" s="218"/>
      <c r="R4219" s="218"/>
      <c r="S4219" s="218"/>
      <c r="T4219" s="219"/>
      <c r="AT4219" s="220" t="s">
        <v>283</v>
      </c>
      <c r="AU4219" s="220" t="s">
        <v>84</v>
      </c>
      <c r="AV4219" s="13" t="s">
        <v>16</v>
      </c>
      <c r="AW4219" s="13" t="s">
        <v>32</v>
      </c>
      <c r="AX4219" s="13" t="s">
        <v>76</v>
      </c>
      <c r="AY4219" s="220" t="s">
        <v>272</v>
      </c>
    </row>
    <row r="4220" spans="1:65" s="13" customFormat="1" ht="11.25">
      <c r="B4220" s="210"/>
      <c r="C4220" s="211"/>
      <c r="D4220" s="212" t="s">
        <v>283</v>
      </c>
      <c r="E4220" s="213" t="s">
        <v>1</v>
      </c>
      <c r="F4220" s="214" t="s">
        <v>3278</v>
      </c>
      <c r="G4220" s="211"/>
      <c r="H4220" s="213" t="s">
        <v>1</v>
      </c>
      <c r="I4220" s="215"/>
      <c r="J4220" s="211"/>
      <c r="K4220" s="211"/>
      <c r="L4220" s="216"/>
      <c r="M4220" s="217"/>
      <c r="N4220" s="218"/>
      <c r="O4220" s="218"/>
      <c r="P4220" s="218"/>
      <c r="Q4220" s="218"/>
      <c r="R4220" s="218"/>
      <c r="S4220" s="218"/>
      <c r="T4220" s="219"/>
      <c r="AT4220" s="220" t="s">
        <v>283</v>
      </c>
      <c r="AU4220" s="220" t="s">
        <v>84</v>
      </c>
      <c r="AV4220" s="13" t="s">
        <v>16</v>
      </c>
      <c r="AW4220" s="13" t="s">
        <v>32</v>
      </c>
      <c r="AX4220" s="13" t="s">
        <v>76</v>
      </c>
      <c r="AY4220" s="220" t="s">
        <v>272</v>
      </c>
    </row>
    <row r="4221" spans="1:65" s="13" customFormat="1" ht="11.25">
      <c r="B4221" s="210"/>
      <c r="C4221" s="211"/>
      <c r="D4221" s="212" t="s">
        <v>283</v>
      </c>
      <c r="E4221" s="213" t="s">
        <v>1</v>
      </c>
      <c r="F4221" s="214" t="s">
        <v>285</v>
      </c>
      <c r="G4221" s="211"/>
      <c r="H4221" s="213" t="s">
        <v>1</v>
      </c>
      <c r="I4221" s="215"/>
      <c r="J4221" s="211"/>
      <c r="K4221" s="211"/>
      <c r="L4221" s="216"/>
      <c r="M4221" s="217"/>
      <c r="N4221" s="218"/>
      <c r="O4221" s="218"/>
      <c r="P4221" s="218"/>
      <c r="Q4221" s="218"/>
      <c r="R4221" s="218"/>
      <c r="S4221" s="218"/>
      <c r="T4221" s="219"/>
      <c r="AT4221" s="220" t="s">
        <v>283</v>
      </c>
      <c r="AU4221" s="220" t="s">
        <v>84</v>
      </c>
      <c r="AV4221" s="13" t="s">
        <v>16</v>
      </c>
      <c r="AW4221" s="13" t="s">
        <v>32</v>
      </c>
      <c r="AX4221" s="13" t="s">
        <v>76</v>
      </c>
      <c r="AY4221" s="220" t="s">
        <v>272</v>
      </c>
    </row>
    <row r="4222" spans="1:65" s="13" customFormat="1" ht="11.25">
      <c r="B4222" s="210"/>
      <c r="C4222" s="211"/>
      <c r="D4222" s="212" t="s">
        <v>283</v>
      </c>
      <c r="E4222" s="213" t="s">
        <v>1</v>
      </c>
      <c r="F4222" s="214" t="s">
        <v>3607</v>
      </c>
      <c r="G4222" s="211"/>
      <c r="H4222" s="213" t="s">
        <v>1</v>
      </c>
      <c r="I4222" s="215"/>
      <c r="J4222" s="211"/>
      <c r="K4222" s="211"/>
      <c r="L4222" s="216"/>
      <c r="M4222" s="217"/>
      <c r="N4222" s="218"/>
      <c r="O4222" s="218"/>
      <c r="P4222" s="218"/>
      <c r="Q4222" s="218"/>
      <c r="R4222" s="218"/>
      <c r="S4222" s="218"/>
      <c r="T4222" s="219"/>
      <c r="AT4222" s="220" t="s">
        <v>283</v>
      </c>
      <c r="AU4222" s="220" t="s">
        <v>84</v>
      </c>
      <c r="AV4222" s="13" t="s">
        <v>16</v>
      </c>
      <c r="AW4222" s="13" t="s">
        <v>32</v>
      </c>
      <c r="AX4222" s="13" t="s">
        <v>76</v>
      </c>
      <c r="AY4222" s="220" t="s">
        <v>272</v>
      </c>
    </row>
    <row r="4223" spans="1:65" s="14" customFormat="1" ht="11.25">
      <c r="B4223" s="221"/>
      <c r="C4223" s="222"/>
      <c r="D4223" s="212" t="s">
        <v>283</v>
      </c>
      <c r="E4223" s="223" t="s">
        <v>1</v>
      </c>
      <c r="F4223" s="224" t="s">
        <v>3608</v>
      </c>
      <c r="G4223" s="222"/>
      <c r="H4223" s="225">
        <v>3.5619999999999998</v>
      </c>
      <c r="I4223" s="226"/>
      <c r="J4223" s="222"/>
      <c r="K4223" s="222"/>
      <c r="L4223" s="227"/>
      <c r="M4223" s="228"/>
      <c r="N4223" s="229"/>
      <c r="O4223" s="229"/>
      <c r="P4223" s="229"/>
      <c r="Q4223" s="229"/>
      <c r="R4223" s="229"/>
      <c r="S4223" s="229"/>
      <c r="T4223" s="230"/>
      <c r="AT4223" s="231" t="s">
        <v>283</v>
      </c>
      <c r="AU4223" s="231" t="s">
        <v>84</v>
      </c>
      <c r="AV4223" s="14" t="s">
        <v>84</v>
      </c>
      <c r="AW4223" s="14" t="s">
        <v>32</v>
      </c>
      <c r="AX4223" s="14" t="s">
        <v>76</v>
      </c>
      <c r="AY4223" s="231" t="s">
        <v>272</v>
      </c>
    </row>
    <row r="4224" spans="1:65" s="14" customFormat="1" ht="11.25">
      <c r="B4224" s="221"/>
      <c r="C4224" s="222"/>
      <c r="D4224" s="212" t="s">
        <v>283</v>
      </c>
      <c r="E4224" s="223" t="s">
        <v>1</v>
      </c>
      <c r="F4224" s="224" t="s">
        <v>3609</v>
      </c>
      <c r="G4224" s="222"/>
      <c r="H4224" s="225">
        <v>9.8049999999999997</v>
      </c>
      <c r="I4224" s="226"/>
      <c r="J4224" s="222"/>
      <c r="K4224" s="222"/>
      <c r="L4224" s="227"/>
      <c r="M4224" s="228"/>
      <c r="N4224" s="229"/>
      <c r="O4224" s="229"/>
      <c r="P4224" s="229"/>
      <c r="Q4224" s="229"/>
      <c r="R4224" s="229"/>
      <c r="S4224" s="229"/>
      <c r="T4224" s="230"/>
      <c r="AT4224" s="231" t="s">
        <v>283</v>
      </c>
      <c r="AU4224" s="231" t="s">
        <v>84</v>
      </c>
      <c r="AV4224" s="14" t="s">
        <v>84</v>
      </c>
      <c r="AW4224" s="14" t="s">
        <v>32</v>
      </c>
      <c r="AX4224" s="14" t="s">
        <v>76</v>
      </c>
      <c r="AY4224" s="231" t="s">
        <v>272</v>
      </c>
    </row>
    <row r="4225" spans="1:65" s="14" customFormat="1" ht="11.25">
      <c r="B4225" s="221"/>
      <c r="C4225" s="222"/>
      <c r="D4225" s="212" t="s">
        <v>283</v>
      </c>
      <c r="E4225" s="223" t="s">
        <v>1</v>
      </c>
      <c r="F4225" s="224" t="s">
        <v>3610</v>
      </c>
      <c r="G4225" s="222"/>
      <c r="H4225" s="225">
        <v>1.3160000000000001</v>
      </c>
      <c r="I4225" s="226"/>
      <c r="J4225" s="222"/>
      <c r="K4225" s="222"/>
      <c r="L4225" s="227"/>
      <c r="M4225" s="228"/>
      <c r="N4225" s="229"/>
      <c r="O4225" s="229"/>
      <c r="P4225" s="229"/>
      <c r="Q4225" s="229"/>
      <c r="R4225" s="229"/>
      <c r="S4225" s="229"/>
      <c r="T4225" s="230"/>
      <c r="AT4225" s="231" t="s">
        <v>283</v>
      </c>
      <c r="AU4225" s="231" t="s">
        <v>84</v>
      </c>
      <c r="AV4225" s="14" t="s">
        <v>84</v>
      </c>
      <c r="AW4225" s="14" t="s">
        <v>32</v>
      </c>
      <c r="AX4225" s="14" t="s">
        <v>76</v>
      </c>
      <c r="AY4225" s="231" t="s">
        <v>272</v>
      </c>
    </row>
    <row r="4226" spans="1:65" s="2" customFormat="1" ht="33" customHeight="1">
      <c r="A4226" s="34"/>
      <c r="B4226" s="35"/>
      <c r="C4226" s="192" t="s">
        <v>3611</v>
      </c>
      <c r="D4226" s="192" t="s">
        <v>274</v>
      </c>
      <c r="E4226" s="193" t="s">
        <v>3612</v>
      </c>
      <c r="F4226" s="194" t="s">
        <v>3613</v>
      </c>
      <c r="G4226" s="195" t="s">
        <v>156</v>
      </c>
      <c r="H4226" s="196">
        <v>1237.1569999999999</v>
      </c>
      <c r="I4226" s="197"/>
      <c r="J4226" s="198">
        <f>ROUND(I4226*H4226,2)</f>
        <v>0</v>
      </c>
      <c r="K4226" s="194" t="s">
        <v>278</v>
      </c>
      <c r="L4226" s="39"/>
      <c r="M4226" s="199" t="s">
        <v>1</v>
      </c>
      <c r="N4226" s="200" t="s">
        <v>41</v>
      </c>
      <c r="O4226" s="71"/>
      <c r="P4226" s="201">
        <f>O4226*H4226</f>
        <v>0</v>
      </c>
      <c r="Q4226" s="201">
        <v>1.16E-3</v>
      </c>
      <c r="R4226" s="201">
        <f>Q4226*H4226</f>
        <v>1.4351021199999998</v>
      </c>
      <c r="S4226" s="201">
        <v>0</v>
      </c>
      <c r="T4226" s="202">
        <f>S4226*H4226</f>
        <v>0</v>
      </c>
      <c r="U4226" s="34"/>
      <c r="V4226" s="34"/>
      <c r="W4226" s="34"/>
      <c r="X4226" s="34"/>
      <c r="Y4226" s="34"/>
      <c r="Z4226" s="34"/>
      <c r="AA4226" s="34"/>
      <c r="AB4226" s="34"/>
      <c r="AC4226" s="34"/>
      <c r="AD4226" s="34"/>
      <c r="AE4226" s="34"/>
      <c r="AR4226" s="203" t="s">
        <v>279</v>
      </c>
      <c r="AT4226" s="203" t="s">
        <v>274</v>
      </c>
      <c r="AU4226" s="203" t="s">
        <v>84</v>
      </c>
      <c r="AY4226" s="17" t="s">
        <v>272</v>
      </c>
      <c r="BE4226" s="204">
        <f>IF(N4226="základní",J4226,0)</f>
        <v>0</v>
      </c>
      <c r="BF4226" s="204">
        <f>IF(N4226="snížená",J4226,0)</f>
        <v>0</v>
      </c>
      <c r="BG4226" s="204">
        <f>IF(N4226="zákl. přenesená",J4226,0)</f>
        <v>0</v>
      </c>
      <c r="BH4226" s="204">
        <f>IF(N4226="sníž. přenesená",J4226,0)</f>
        <v>0</v>
      </c>
      <c r="BI4226" s="204">
        <f>IF(N4226="nulová",J4226,0)</f>
        <v>0</v>
      </c>
      <c r="BJ4226" s="17" t="s">
        <v>16</v>
      </c>
      <c r="BK4226" s="204">
        <f>ROUND(I4226*H4226,2)</f>
        <v>0</v>
      </c>
      <c r="BL4226" s="17" t="s">
        <v>279</v>
      </c>
      <c r="BM4226" s="203" t="s">
        <v>3614</v>
      </c>
    </row>
    <row r="4227" spans="1:65" s="2" customFormat="1" ht="11.25">
      <c r="A4227" s="34"/>
      <c r="B4227" s="35"/>
      <c r="C4227" s="36"/>
      <c r="D4227" s="205" t="s">
        <v>281</v>
      </c>
      <c r="E4227" s="36"/>
      <c r="F4227" s="206" t="s">
        <v>3615</v>
      </c>
      <c r="G4227" s="36"/>
      <c r="H4227" s="36"/>
      <c r="I4227" s="207"/>
      <c r="J4227" s="36"/>
      <c r="K4227" s="36"/>
      <c r="L4227" s="39"/>
      <c r="M4227" s="208"/>
      <c r="N4227" s="209"/>
      <c r="O4227" s="71"/>
      <c r="P4227" s="71"/>
      <c r="Q4227" s="71"/>
      <c r="R4227" s="71"/>
      <c r="S4227" s="71"/>
      <c r="T4227" s="72"/>
      <c r="U4227" s="34"/>
      <c r="V4227" s="34"/>
      <c r="W4227" s="34"/>
      <c r="X4227" s="34"/>
      <c r="Y4227" s="34"/>
      <c r="Z4227" s="34"/>
      <c r="AA4227" s="34"/>
      <c r="AB4227" s="34"/>
      <c r="AC4227" s="34"/>
      <c r="AD4227" s="34"/>
      <c r="AE4227" s="34"/>
      <c r="AT4227" s="17" t="s">
        <v>281</v>
      </c>
      <c r="AU4227" s="17" t="s">
        <v>84</v>
      </c>
    </row>
    <row r="4228" spans="1:65" s="2" customFormat="1" ht="24.2" customHeight="1">
      <c r="A4228" s="34"/>
      <c r="B4228" s="35"/>
      <c r="C4228" s="232" t="s">
        <v>3616</v>
      </c>
      <c r="D4228" s="232" t="s">
        <v>394</v>
      </c>
      <c r="E4228" s="233" t="s">
        <v>3617</v>
      </c>
      <c r="F4228" s="234" t="s">
        <v>3618</v>
      </c>
      <c r="G4228" s="235" t="s">
        <v>156</v>
      </c>
      <c r="H4228" s="236">
        <v>287.51799999999997</v>
      </c>
      <c r="I4228" s="237"/>
      <c r="J4228" s="238">
        <f>ROUND(I4228*H4228,2)</f>
        <v>0</v>
      </c>
      <c r="K4228" s="234" t="s">
        <v>1</v>
      </c>
      <c r="L4228" s="239"/>
      <c r="M4228" s="240" t="s">
        <v>1</v>
      </c>
      <c r="N4228" s="241" t="s">
        <v>41</v>
      </c>
      <c r="O4228" s="71"/>
      <c r="P4228" s="201">
        <f>O4228*H4228</f>
        <v>0</v>
      </c>
      <c r="Q4228" s="201">
        <v>5.0000000000000001E-3</v>
      </c>
      <c r="R4228" s="201">
        <f>Q4228*H4228</f>
        <v>1.4375899999999999</v>
      </c>
      <c r="S4228" s="201">
        <v>0</v>
      </c>
      <c r="T4228" s="202">
        <f>S4228*H4228</f>
        <v>0</v>
      </c>
      <c r="U4228" s="34"/>
      <c r="V4228" s="34"/>
      <c r="W4228" s="34"/>
      <c r="X4228" s="34"/>
      <c r="Y4228" s="34"/>
      <c r="Z4228" s="34"/>
      <c r="AA4228" s="34"/>
      <c r="AB4228" s="34"/>
      <c r="AC4228" s="34"/>
      <c r="AD4228" s="34"/>
      <c r="AE4228" s="34"/>
      <c r="AR4228" s="203" t="s">
        <v>483</v>
      </c>
      <c r="AT4228" s="203" t="s">
        <v>394</v>
      </c>
      <c r="AU4228" s="203" t="s">
        <v>84</v>
      </c>
      <c r="AY4228" s="17" t="s">
        <v>272</v>
      </c>
      <c r="BE4228" s="204">
        <f>IF(N4228="základní",J4228,0)</f>
        <v>0</v>
      </c>
      <c r="BF4228" s="204">
        <f>IF(N4228="snížená",J4228,0)</f>
        <v>0</v>
      </c>
      <c r="BG4228" s="204">
        <f>IF(N4228="zákl. přenesená",J4228,0)</f>
        <v>0</v>
      </c>
      <c r="BH4228" s="204">
        <f>IF(N4228="sníž. přenesená",J4228,0)</f>
        <v>0</v>
      </c>
      <c r="BI4228" s="204">
        <f>IF(N4228="nulová",J4228,0)</f>
        <v>0</v>
      </c>
      <c r="BJ4228" s="17" t="s">
        <v>16</v>
      </c>
      <c r="BK4228" s="204">
        <f>ROUND(I4228*H4228,2)</f>
        <v>0</v>
      </c>
      <c r="BL4228" s="17" t="s">
        <v>358</v>
      </c>
      <c r="BM4228" s="203" t="s">
        <v>3619</v>
      </c>
    </row>
    <row r="4229" spans="1:65" s="13" customFormat="1" ht="22.5">
      <c r="B4229" s="210"/>
      <c r="C4229" s="211"/>
      <c r="D4229" s="212" t="s">
        <v>283</v>
      </c>
      <c r="E4229" s="213" t="s">
        <v>1</v>
      </c>
      <c r="F4229" s="214" t="s">
        <v>3292</v>
      </c>
      <c r="G4229" s="211"/>
      <c r="H4229" s="213" t="s">
        <v>1</v>
      </c>
      <c r="I4229" s="215"/>
      <c r="J4229" s="211"/>
      <c r="K4229" s="211"/>
      <c r="L4229" s="216"/>
      <c r="M4229" s="217"/>
      <c r="N4229" s="218"/>
      <c r="O4229" s="218"/>
      <c r="P4229" s="218"/>
      <c r="Q4229" s="218"/>
      <c r="R4229" s="218"/>
      <c r="S4229" s="218"/>
      <c r="T4229" s="219"/>
      <c r="AT4229" s="220" t="s">
        <v>283</v>
      </c>
      <c r="AU4229" s="220" t="s">
        <v>84</v>
      </c>
      <c r="AV4229" s="13" t="s">
        <v>16</v>
      </c>
      <c r="AW4229" s="13" t="s">
        <v>32</v>
      </c>
      <c r="AX4229" s="13" t="s">
        <v>76</v>
      </c>
      <c r="AY4229" s="220" t="s">
        <v>272</v>
      </c>
    </row>
    <row r="4230" spans="1:65" s="13" customFormat="1" ht="11.25">
      <c r="B4230" s="210"/>
      <c r="C4230" s="211"/>
      <c r="D4230" s="212" t="s">
        <v>283</v>
      </c>
      <c r="E4230" s="213" t="s">
        <v>1</v>
      </c>
      <c r="F4230" s="214" t="s">
        <v>285</v>
      </c>
      <c r="G4230" s="211"/>
      <c r="H4230" s="213" t="s">
        <v>1</v>
      </c>
      <c r="I4230" s="215"/>
      <c r="J4230" s="211"/>
      <c r="K4230" s="211"/>
      <c r="L4230" s="216"/>
      <c r="M4230" s="217"/>
      <c r="N4230" s="218"/>
      <c r="O4230" s="218"/>
      <c r="P4230" s="218"/>
      <c r="Q4230" s="218"/>
      <c r="R4230" s="218"/>
      <c r="S4230" s="218"/>
      <c r="T4230" s="219"/>
      <c r="AT4230" s="220" t="s">
        <v>283</v>
      </c>
      <c r="AU4230" s="220" t="s">
        <v>84</v>
      </c>
      <c r="AV4230" s="13" t="s">
        <v>16</v>
      </c>
      <c r="AW4230" s="13" t="s">
        <v>32</v>
      </c>
      <c r="AX4230" s="13" t="s">
        <v>76</v>
      </c>
      <c r="AY4230" s="220" t="s">
        <v>272</v>
      </c>
    </row>
    <row r="4231" spans="1:65" s="13" customFormat="1" ht="11.25">
      <c r="B4231" s="210"/>
      <c r="C4231" s="211"/>
      <c r="D4231" s="212" t="s">
        <v>283</v>
      </c>
      <c r="E4231" s="213" t="s">
        <v>1</v>
      </c>
      <c r="F4231" s="214" t="s">
        <v>3302</v>
      </c>
      <c r="G4231" s="211"/>
      <c r="H4231" s="213" t="s">
        <v>1</v>
      </c>
      <c r="I4231" s="215"/>
      <c r="J4231" s="211"/>
      <c r="K4231" s="211"/>
      <c r="L4231" s="216"/>
      <c r="M4231" s="217"/>
      <c r="N4231" s="218"/>
      <c r="O4231" s="218"/>
      <c r="P4231" s="218"/>
      <c r="Q4231" s="218"/>
      <c r="R4231" s="218"/>
      <c r="S4231" s="218"/>
      <c r="T4231" s="219"/>
      <c r="AT4231" s="220" t="s">
        <v>283</v>
      </c>
      <c r="AU4231" s="220" t="s">
        <v>84</v>
      </c>
      <c r="AV4231" s="13" t="s">
        <v>16</v>
      </c>
      <c r="AW4231" s="13" t="s">
        <v>32</v>
      </c>
      <c r="AX4231" s="13" t="s">
        <v>76</v>
      </c>
      <c r="AY4231" s="220" t="s">
        <v>272</v>
      </c>
    </row>
    <row r="4232" spans="1:65" s="14" customFormat="1" ht="11.25">
      <c r="B4232" s="221"/>
      <c r="C4232" s="222"/>
      <c r="D4232" s="212" t="s">
        <v>283</v>
      </c>
      <c r="E4232" s="223" t="s">
        <v>1</v>
      </c>
      <c r="F4232" s="224" t="s">
        <v>3620</v>
      </c>
      <c r="G4232" s="222"/>
      <c r="H4232" s="225">
        <v>277.12</v>
      </c>
      <c r="I4232" s="226"/>
      <c r="J4232" s="222"/>
      <c r="K4232" s="222"/>
      <c r="L4232" s="227"/>
      <c r="M4232" s="228"/>
      <c r="N4232" s="229"/>
      <c r="O4232" s="229"/>
      <c r="P4232" s="229"/>
      <c r="Q4232" s="229"/>
      <c r="R4232" s="229"/>
      <c r="S4232" s="229"/>
      <c r="T4232" s="230"/>
      <c r="AT4232" s="231" t="s">
        <v>283</v>
      </c>
      <c r="AU4232" s="231" t="s">
        <v>84</v>
      </c>
      <c r="AV4232" s="14" t="s">
        <v>84</v>
      </c>
      <c r="AW4232" s="14" t="s">
        <v>32</v>
      </c>
      <c r="AX4232" s="14" t="s">
        <v>76</v>
      </c>
      <c r="AY4232" s="231" t="s">
        <v>272</v>
      </c>
    </row>
    <row r="4233" spans="1:65" s="13" customFormat="1" ht="11.25">
      <c r="B4233" s="210"/>
      <c r="C4233" s="211"/>
      <c r="D4233" s="212" t="s">
        <v>283</v>
      </c>
      <c r="E4233" s="213" t="s">
        <v>1</v>
      </c>
      <c r="F4233" s="214" t="s">
        <v>839</v>
      </c>
      <c r="G4233" s="211"/>
      <c r="H4233" s="213" t="s">
        <v>1</v>
      </c>
      <c r="I4233" s="215"/>
      <c r="J4233" s="211"/>
      <c r="K4233" s="211"/>
      <c r="L4233" s="216"/>
      <c r="M4233" s="217"/>
      <c r="N4233" s="218"/>
      <c r="O4233" s="218"/>
      <c r="P4233" s="218"/>
      <c r="Q4233" s="218"/>
      <c r="R4233" s="218"/>
      <c r="S4233" s="218"/>
      <c r="T4233" s="219"/>
      <c r="AT4233" s="220" t="s">
        <v>283</v>
      </c>
      <c r="AU4233" s="220" t="s">
        <v>84</v>
      </c>
      <c r="AV4233" s="13" t="s">
        <v>16</v>
      </c>
      <c r="AW4233" s="13" t="s">
        <v>32</v>
      </c>
      <c r="AX4233" s="13" t="s">
        <v>76</v>
      </c>
      <c r="AY4233" s="220" t="s">
        <v>272</v>
      </c>
    </row>
    <row r="4234" spans="1:65" s="14" customFormat="1" ht="11.25">
      <c r="B4234" s="221"/>
      <c r="C4234" s="222"/>
      <c r="D4234" s="212" t="s">
        <v>283</v>
      </c>
      <c r="E4234" s="223" t="s">
        <v>1</v>
      </c>
      <c r="F4234" s="224" t="s">
        <v>3306</v>
      </c>
      <c r="G4234" s="222"/>
      <c r="H4234" s="225">
        <v>4.76</v>
      </c>
      <c r="I4234" s="226"/>
      <c r="J4234" s="222"/>
      <c r="K4234" s="222"/>
      <c r="L4234" s="227"/>
      <c r="M4234" s="228"/>
      <c r="N4234" s="229"/>
      <c r="O4234" s="229"/>
      <c r="P4234" s="229"/>
      <c r="Q4234" s="229"/>
      <c r="R4234" s="229"/>
      <c r="S4234" s="229"/>
      <c r="T4234" s="230"/>
      <c r="AT4234" s="231" t="s">
        <v>283</v>
      </c>
      <c r="AU4234" s="231" t="s">
        <v>84</v>
      </c>
      <c r="AV4234" s="14" t="s">
        <v>84</v>
      </c>
      <c r="AW4234" s="14" t="s">
        <v>32</v>
      </c>
      <c r="AX4234" s="14" t="s">
        <v>76</v>
      </c>
      <c r="AY4234" s="231" t="s">
        <v>272</v>
      </c>
    </row>
    <row r="4235" spans="1:65" s="14" customFormat="1" ht="11.25">
      <c r="B4235" s="221"/>
      <c r="C4235" s="222"/>
      <c r="D4235" s="212" t="s">
        <v>283</v>
      </c>
      <c r="E4235" s="222"/>
      <c r="F4235" s="224" t="s">
        <v>3621</v>
      </c>
      <c r="G4235" s="222"/>
      <c r="H4235" s="225">
        <v>287.51799999999997</v>
      </c>
      <c r="I4235" s="226"/>
      <c r="J4235" s="222"/>
      <c r="K4235" s="222"/>
      <c r="L4235" s="227"/>
      <c r="M4235" s="228"/>
      <c r="N4235" s="229"/>
      <c r="O4235" s="229"/>
      <c r="P4235" s="229"/>
      <c r="Q4235" s="229"/>
      <c r="R4235" s="229"/>
      <c r="S4235" s="229"/>
      <c r="T4235" s="230"/>
      <c r="AT4235" s="231" t="s">
        <v>283</v>
      </c>
      <c r="AU4235" s="231" t="s">
        <v>84</v>
      </c>
      <c r="AV4235" s="14" t="s">
        <v>84</v>
      </c>
      <c r="AW4235" s="14" t="s">
        <v>4</v>
      </c>
      <c r="AX4235" s="14" t="s">
        <v>16</v>
      </c>
      <c r="AY4235" s="231" t="s">
        <v>272</v>
      </c>
    </row>
    <row r="4236" spans="1:65" s="2" customFormat="1" ht="24.2" customHeight="1">
      <c r="A4236" s="34"/>
      <c r="B4236" s="35"/>
      <c r="C4236" s="232" t="s">
        <v>3622</v>
      </c>
      <c r="D4236" s="232" t="s">
        <v>394</v>
      </c>
      <c r="E4236" s="233" t="s">
        <v>3623</v>
      </c>
      <c r="F4236" s="234" t="s">
        <v>3624</v>
      </c>
      <c r="G4236" s="235" t="s">
        <v>156</v>
      </c>
      <c r="H4236" s="236">
        <v>867.23099999999999</v>
      </c>
      <c r="I4236" s="237"/>
      <c r="J4236" s="238">
        <f>ROUND(I4236*H4236,2)</f>
        <v>0</v>
      </c>
      <c r="K4236" s="234" t="s">
        <v>1</v>
      </c>
      <c r="L4236" s="239"/>
      <c r="M4236" s="240" t="s">
        <v>1</v>
      </c>
      <c r="N4236" s="241" t="s">
        <v>41</v>
      </c>
      <c r="O4236" s="71"/>
      <c r="P4236" s="201">
        <f>O4236*H4236</f>
        <v>0</v>
      </c>
      <c r="Q4236" s="201">
        <v>5.0000000000000001E-3</v>
      </c>
      <c r="R4236" s="201">
        <f>Q4236*H4236</f>
        <v>4.3361549999999998</v>
      </c>
      <c r="S4236" s="201">
        <v>0</v>
      </c>
      <c r="T4236" s="202">
        <f>S4236*H4236</f>
        <v>0</v>
      </c>
      <c r="U4236" s="34"/>
      <c r="V4236" s="34"/>
      <c r="W4236" s="34"/>
      <c r="X4236" s="34"/>
      <c r="Y4236" s="34"/>
      <c r="Z4236" s="34"/>
      <c r="AA4236" s="34"/>
      <c r="AB4236" s="34"/>
      <c r="AC4236" s="34"/>
      <c r="AD4236" s="34"/>
      <c r="AE4236" s="34"/>
      <c r="AR4236" s="203" t="s">
        <v>483</v>
      </c>
      <c r="AT4236" s="203" t="s">
        <v>394</v>
      </c>
      <c r="AU4236" s="203" t="s">
        <v>84</v>
      </c>
      <c r="AY4236" s="17" t="s">
        <v>272</v>
      </c>
      <c r="BE4236" s="204">
        <f>IF(N4236="základní",J4236,0)</f>
        <v>0</v>
      </c>
      <c r="BF4236" s="204">
        <f>IF(N4236="snížená",J4236,0)</f>
        <v>0</v>
      </c>
      <c r="BG4236" s="204">
        <f>IF(N4236="zákl. přenesená",J4236,0)</f>
        <v>0</v>
      </c>
      <c r="BH4236" s="204">
        <f>IF(N4236="sníž. přenesená",J4236,0)</f>
        <v>0</v>
      </c>
      <c r="BI4236" s="204">
        <f>IF(N4236="nulová",J4236,0)</f>
        <v>0</v>
      </c>
      <c r="BJ4236" s="17" t="s">
        <v>16</v>
      </c>
      <c r="BK4236" s="204">
        <f>ROUND(I4236*H4236,2)</f>
        <v>0</v>
      </c>
      <c r="BL4236" s="17" t="s">
        <v>358</v>
      </c>
      <c r="BM4236" s="203" t="s">
        <v>3625</v>
      </c>
    </row>
    <row r="4237" spans="1:65" s="13" customFormat="1" ht="22.5">
      <c r="B4237" s="210"/>
      <c r="C4237" s="211"/>
      <c r="D4237" s="212" t="s">
        <v>283</v>
      </c>
      <c r="E4237" s="213" t="s">
        <v>1</v>
      </c>
      <c r="F4237" s="214" t="s">
        <v>3292</v>
      </c>
      <c r="G4237" s="211"/>
      <c r="H4237" s="213" t="s">
        <v>1</v>
      </c>
      <c r="I4237" s="215"/>
      <c r="J4237" s="211"/>
      <c r="K4237" s="211"/>
      <c r="L4237" s="216"/>
      <c r="M4237" s="217"/>
      <c r="N4237" s="218"/>
      <c r="O4237" s="218"/>
      <c r="P4237" s="218"/>
      <c r="Q4237" s="218"/>
      <c r="R4237" s="218"/>
      <c r="S4237" s="218"/>
      <c r="T4237" s="219"/>
      <c r="AT4237" s="220" t="s">
        <v>283</v>
      </c>
      <c r="AU4237" s="220" t="s">
        <v>84</v>
      </c>
      <c r="AV4237" s="13" t="s">
        <v>16</v>
      </c>
      <c r="AW4237" s="13" t="s">
        <v>32</v>
      </c>
      <c r="AX4237" s="13" t="s">
        <v>76</v>
      </c>
      <c r="AY4237" s="220" t="s">
        <v>272</v>
      </c>
    </row>
    <row r="4238" spans="1:65" s="13" customFormat="1" ht="11.25">
      <c r="B4238" s="210"/>
      <c r="C4238" s="211"/>
      <c r="D4238" s="212" t="s">
        <v>283</v>
      </c>
      <c r="E4238" s="213" t="s">
        <v>1</v>
      </c>
      <c r="F4238" s="214" t="s">
        <v>285</v>
      </c>
      <c r="G4238" s="211"/>
      <c r="H4238" s="213" t="s">
        <v>1</v>
      </c>
      <c r="I4238" s="215"/>
      <c r="J4238" s="211"/>
      <c r="K4238" s="211"/>
      <c r="L4238" s="216"/>
      <c r="M4238" s="217"/>
      <c r="N4238" s="218"/>
      <c r="O4238" s="218"/>
      <c r="P4238" s="218"/>
      <c r="Q4238" s="218"/>
      <c r="R4238" s="218"/>
      <c r="S4238" s="218"/>
      <c r="T4238" s="219"/>
      <c r="AT4238" s="220" t="s">
        <v>283</v>
      </c>
      <c r="AU4238" s="220" t="s">
        <v>84</v>
      </c>
      <c r="AV4238" s="13" t="s">
        <v>16</v>
      </c>
      <c r="AW4238" s="13" t="s">
        <v>32</v>
      </c>
      <c r="AX4238" s="13" t="s">
        <v>76</v>
      </c>
      <c r="AY4238" s="220" t="s">
        <v>272</v>
      </c>
    </row>
    <row r="4239" spans="1:65" s="13" customFormat="1" ht="11.25">
      <c r="B4239" s="210"/>
      <c r="C4239" s="211"/>
      <c r="D4239" s="212" t="s">
        <v>283</v>
      </c>
      <c r="E4239" s="213" t="s">
        <v>1</v>
      </c>
      <c r="F4239" s="214" t="s">
        <v>3304</v>
      </c>
      <c r="G4239" s="211"/>
      <c r="H4239" s="213" t="s">
        <v>1</v>
      </c>
      <c r="I4239" s="215"/>
      <c r="J4239" s="211"/>
      <c r="K4239" s="211"/>
      <c r="L4239" s="216"/>
      <c r="M4239" s="217"/>
      <c r="N4239" s="218"/>
      <c r="O4239" s="218"/>
      <c r="P4239" s="218"/>
      <c r="Q4239" s="218"/>
      <c r="R4239" s="218"/>
      <c r="S4239" s="218"/>
      <c r="T4239" s="219"/>
      <c r="AT4239" s="220" t="s">
        <v>283</v>
      </c>
      <c r="AU4239" s="220" t="s">
        <v>84</v>
      </c>
      <c r="AV4239" s="13" t="s">
        <v>16</v>
      </c>
      <c r="AW4239" s="13" t="s">
        <v>32</v>
      </c>
      <c r="AX4239" s="13" t="s">
        <v>76</v>
      </c>
      <c r="AY4239" s="220" t="s">
        <v>272</v>
      </c>
    </row>
    <row r="4240" spans="1:65" s="14" customFormat="1" ht="22.5">
      <c r="B4240" s="221"/>
      <c r="C4240" s="222"/>
      <c r="D4240" s="212" t="s">
        <v>283</v>
      </c>
      <c r="E4240" s="223" t="s">
        <v>1</v>
      </c>
      <c r="F4240" s="224" t="s">
        <v>3626</v>
      </c>
      <c r="G4240" s="222"/>
      <c r="H4240" s="225">
        <v>857.71100000000001</v>
      </c>
      <c r="I4240" s="226"/>
      <c r="J4240" s="222"/>
      <c r="K4240" s="222"/>
      <c r="L4240" s="227"/>
      <c r="M4240" s="228"/>
      <c r="N4240" s="229"/>
      <c r="O4240" s="229"/>
      <c r="P4240" s="229"/>
      <c r="Q4240" s="229"/>
      <c r="R4240" s="229"/>
      <c r="S4240" s="229"/>
      <c r="T4240" s="230"/>
      <c r="AT4240" s="231" t="s">
        <v>283</v>
      </c>
      <c r="AU4240" s="231" t="s">
        <v>84</v>
      </c>
      <c r="AV4240" s="14" t="s">
        <v>84</v>
      </c>
      <c r="AW4240" s="14" t="s">
        <v>32</v>
      </c>
      <c r="AX4240" s="14" t="s">
        <v>76</v>
      </c>
      <c r="AY4240" s="231" t="s">
        <v>272</v>
      </c>
    </row>
    <row r="4241" spans="1:65" s="13" customFormat="1" ht="11.25">
      <c r="B4241" s="210"/>
      <c r="C4241" s="211"/>
      <c r="D4241" s="212" t="s">
        <v>283</v>
      </c>
      <c r="E4241" s="213" t="s">
        <v>1</v>
      </c>
      <c r="F4241" s="214" t="s">
        <v>839</v>
      </c>
      <c r="G4241" s="211"/>
      <c r="H4241" s="213" t="s">
        <v>1</v>
      </c>
      <c r="I4241" s="215"/>
      <c r="J4241" s="211"/>
      <c r="K4241" s="211"/>
      <c r="L4241" s="216"/>
      <c r="M4241" s="217"/>
      <c r="N4241" s="218"/>
      <c r="O4241" s="218"/>
      <c r="P4241" s="218"/>
      <c r="Q4241" s="218"/>
      <c r="R4241" s="218"/>
      <c r="S4241" s="218"/>
      <c r="T4241" s="219"/>
      <c r="AT4241" s="220" t="s">
        <v>283</v>
      </c>
      <c r="AU4241" s="220" t="s">
        <v>84</v>
      </c>
      <c r="AV4241" s="13" t="s">
        <v>16</v>
      </c>
      <c r="AW4241" s="13" t="s">
        <v>32</v>
      </c>
      <c r="AX4241" s="13" t="s">
        <v>76</v>
      </c>
      <c r="AY4241" s="220" t="s">
        <v>272</v>
      </c>
    </row>
    <row r="4242" spans="1:65" s="14" customFormat="1" ht="11.25">
      <c r="B4242" s="221"/>
      <c r="C4242" s="222"/>
      <c r="D4242" s="212" t="s">
        <v>283</v>
      </c>
      <c r="E4242" s="223" t="s">
        <v>1</v>
      </c>
      <c r="F4242" s="224" t="s">
        <v>3627</v>
      </c>
      <c r="G4242" s="222"/>
      <c r="H4242" s="225">
        <v>9.52</v>
      </c>
      <c r="I4242" s="226"/>
      <c r="J4242" s="222"/>
      <c r="K4242" s="222"/>
      <c r="L4242" s="227"/>
      <c r="M4242" s="228"/>
      <c r="N4242" s="229"/>
      <c r="O4242" s="229"/>
      <c r="P4242" s="229"/>
      <c r="Q4242" s="229"/>
      <c r="R4242" s="229"/>
      <c r="S4242" s="229"/>
      <c r="T4242" s="230"/>
      <c r="AT4242" s="231" t="s">
        <v>283</v>
      </c>
      <c r="AU4242" s="231" t="s">
        <v>84</v>
      </c>
      <c r="AV4242" s="14" t="s">
        <v>84</v>
      </c>
      <c r="AW4242" s="14" t="s">
        <v>32</v>
      </c>
      <c r="AX4242" s="14" t="s">
        <v>76</v>
      </c>
      <c r="AY4242" s="231" t="s">
        <v>272</v>
      </c>
    </row>
    <row r="4243" spans="1:65" s="2" customFormat="1" ht="21.75" customHeight="1">
      <c r="A4243" s="34"/>
      <c r="B4243" s="35"/>
      <c r="C4243" s="232" t="s">
        <v>3628</v>
      </c>
      <c r="D4243" s="232" t="s">
        <v>394</v>
      </c>
      <c r="E4243" s="233" t="s">
        <v>3629</v>
      </c>
      <c r="F4243" s="234" t="s">
        <v>3630</v>
      </c>
      <c r="G4243" s="235" t="s">
        <v>156</v>
      </c>
      <c r="H4243" s="236">
        <v>88.046000000000006</v>
      </c>
      <c r="I4243" s="237"/>
      <c r="J4243" s="238">
        <f>ROUND(I4243*H4243,2)</f>
        <v>0</v>
      </c>
      <c r="K4243" s="234" t="s">
        <v>1</v>
      </c>
      <c r="L4243" s="239"/>
      <c r="M4243" s="240" t="s">
        <v>1</v>
      </c>
      <c r="N4243" s="241" t="s">
        <v>41</v>
      </c>
      <c r="O4243" s="71"/>
      <c r="P4243" s="201">
        <f>O4243*H4243</f>
        <v>0</v>
      </c>
      <c r="Q4243" s="201">
        <v>2.3999999999999998E-3</v>
      </c>
      <c r="R4243" s="201">
        <f>Q4243*H4243</f>
        <v>0.21131040000000001</v>
      </c>
      <c r="S4243" s="201">
        <v>0</v>
      </c>
      <c r="T4243" s="202">
        <f>S4243*H4243</f>
        <v>0</v>
      </c>
      <c r="U4243" s="34"/>
      <c r="V4243" s="34"/>
      <c r="W4243" s="34"/>
      <c r="X4243" s="34"/>
      <c r="Y4243" s="34"/>
      <c r="Z4243" s="34"/>
      <c r="AA4243" s="34"/>
      <c r="AB4243" s="34"/>
      <c r="AC4243" s="34"/>
      <c r="AD4243" s="34"/>
      <c r="AE4243" s="34"/>
      <c r="AR4243" s="203" t="s">
        <v>483</v>
      </c>
      <c r="AT4243" s="203" t="s">
        <v>394</v>
      </c>
      <c r="AU4243" s="203" t="s">
        <v>84</v>
      </c>
      <c r="AY4243" s="17" t="s">
        <v>272</v>
      </c>
      <c r="BE4243" s="204">
        <f>IF(N4243="základní",J4243,0)</f>
        <v>0</v>
      </c>
      <c r="BF4243" s="204">
        <f>IF(N4243="snížená",J4243,0)</f>
        <v>0</v>
      </c>
      <c r="BG4243" s="204">
        <f>IF(N4243="zákl. přenesená",J4243,0)</f>
        <v>0</v>
      </c>
      <c r="BH4243" s="204">
        <f>IF(N4243="sníž. přenesená",J4243,0)</f>
        <v>0</v>
      </c>
      <c r="BI4243" s="204">
        <f>IF(N4243="nulová",J4243,0)</f>
        <v>0</v>
      </c>
      <c r="BJ4243" s="17" t="s">
        <v>16</v>
      </c>
      <c r="BK4243" s="204">
        <f>ROUND(I4243*H4243,2)</f>
        <v>0</v>
      </c>
      <c r="BL4243" s="17" t="s">
        <v>358</v>
      </c>
      <c r="BM4243" s="203" t="s">
        <v>3631</v>
      </c>
    </row>
    <row r="4244" spans="1:65" s="13" customFormat="1" ht="22.5">
      <c r="B4244" s="210"/>
      <c r="C4244" s="211"/>
      <c r="D4244" s="212" t="s">
        <v>283</v>
      </c>
      <c r="E4244" s="213" t="s">
        <v>1</v>
      </c>
      <c r="F4244" s="214" t="s">
        <v>3292</v>
      </c>
      <c r="G4244" s="211"/>
      <c r="H4244" s="213" t="s">
        <v>1</v>
      </c>
      <c r="I4244" s="215"/>
      <c r="J4244" s="211"/>
      <c r="K4244" s="211"/>
      <c r="L4244" s="216"/>
      <c r="M4244" s="217"/>
      <c r="N4244" s="218"/>
      <c r="O4244" s="218"/>
      <c r="P4244" s="218"/>
      <c r="Q4244" s="218"/>
      <c r="R4244" s="218"/>
      <c r="S4244" s="218"/>
      <c r="T4244" s="219"/>
      <c r="AT4244" s="220" t="s">
        <v>283</v>
      </c>
      <c r="AU4244" s="220" t="s">
        <v>84</v>
      </c>
      <c r="AV4244" s="13" t="s">
        <v>16</v>
      </c>
      <c r="AW4244" s="13" t="s">
        <v>32</v>
      </c>
      <c r="AX4244" s="13" t="s">
        <v>76</v>
      </c>
      <c r="AY4244" s="220" t="s">
        <v>272</v>
      </c>
    </row>
    <row r="4245" spans="1:65" s="13" customFormat="1" ht="11.25">
      <c r="B4245" s="210"/>
      <c r="C4245" s="211"/>
      <c r="D4245" s="212" t="s">
        <v>283</v>
      </c>
      <c r="E4245" s="213" t="s">
        <v>1</v>
      </c>
      <c r="F4245" s="214" t="s">
        <v>285</v>
      </c>
      <c r="G4245" s="211"/>
      <c r="H4245" s="213" t="s">
        <v>1</v>
      </c>
      <c r="I4245" s="215"/>
      <c r="J4245" s="211"/>
      <c r="K4245" s="211"/>
      <c r="L4245" s="216"/>
      <c r="M4245" s="217"/>
      <c r="N4245" s="218"/>
      <c r="O4245" s="218"/>
      <c r="P4245" s="218"/>
      <c r="Q4245" s="218"/>
      <c r="R4245" s="218"/>
      <c r="S4245" s="218"/>
      <c r="T4245" s="219"/>
      <c r="AT4245" s="220" t="s">
        <v>283</v>
      </c>
      <c r="AU4245" s="220" t="s">
        <v>84</v>
      </c>
      <c r="AV4245" s="13" t="s">
        <v>16</v>
      </c>
      <c r="AW4245" s="13" t="s">
        <v>32</v>
      </c>
      <c r="AX4245" s="13" t="s">
        <v>76</v>
      </c>
      <c r="AY4245" s="220" t="s">
        <v>272</v>
      </c>
    </row>
    <row r="4246" spans="1:65" s="13" customFormat="1" ht="11.25">
      <c r="B4246" s="210"/>
      <c r="C4246" s="211"/>
      <c r="D4246" s="212" t="s">
        <v>283</v>
      </c>
      <c r="E4246" s="213" t="s">
        <v>1</v>
      </c>
      <c r="F4246" s="214" t="s">
        <v>3632</v>
      </c>
      <c r="G4246" s="211"/>
      <c r="H4246" s="213" t="s">
        <v>1</v>
      </c>
      <c r="I4246" s="215"/>
      <c r="J4246" s="211"/>
      <c r="K4246" s="211"/>
      <c r="L4246" s="216"/>
      <c r="M4246" s="217"/>
      <c r="N4246" s="218"/>
      <c r="O4246" s="218"/>
      <c r="P4246" s="218"/>
      <c r="Q4246" s="218"/>
      <c r="R4246" s="218"/>
      <c r="S4246" s="218"/>
      <c r="T4246" s="219"/>
      <c r="AT4246" s="220" t="s">
        <v>283</v>
      </c>
      <c r="AU4246" s="220" t="s">
        <v>84</v>
      </c>
      <c r="AV4246" s="13" t="s">
        <v>16</v>
      </c>
      <c r="AW4246" s="13" t="s">
        <v>32</v>
      </c>
      <c r="AX4246" s="13" t="s">
        <v>76</v>
      </c>
      <c r="AY4246" s="220" t="s">
        <v>272</v>
      </c>
    </row>
    <row r="4247" spans="1:65" s="13" customFormat="1" ht="11.25">
      <c r="B4247" s="210"/>
      <c r="C4247" s="211"/>
      <c r="D4247" s="212" t="s">
        <v>283</v>
      </c>
      <c r="E4247" s="213" t="s">
        <v>1</v>
      </c>
      <c r="F4247" s="214" t="s">
        <v>3329</v>
      </c>
      <c r="G4247" s="211"/>
      <c r="H4247" s="213" t="s">
        <v>1</v>
      </c>
      <c r="I4247" s="215"/>
      <c r="J4247" s="211"/>
      <c r="K4247" s="211"/>
      <c r="L4247" s="216"/>
      <c r="M4247" s="217"/>
      <c r="N4247" s="218"/>
      <c r="O4247" s="218"/>
      <c r="P4247" s="218"/>
      <c r="Q4247" s="218"/>
      <c r="R4247" s="218"/>
      <c r="S4247" s="218"/>
      <c r="T4247" s="219"/>
      <c r="AT4247" s="220" t="s">
        <v>283</v>
      </c>
      <c r="AU4247" s="220" t="s">
        <v>84</v>
      </c>
      <c r="AV4247" s="13" t="s">
        <v>16</v>
      </c>
      <c r="AW4247" s="13" t="s">
        <v>32</v>
      </c>
      <c r="AX4247" s="13" t="s">
        <v>76</v>
      </c>
      <c r="AY4247" s="220" t="s">
        <v>272</v>
      </c>
    </row>
    <row r="4248" spans="1:65" s="14" customFormat="1" ht="11.25">
      <c r="B4248" s="221"/>
      <c r="C4248" s="222"/>
      <c r="D4248" s="212" t="s">
        <v>283</v>
      </c>
      <c r="E4248" s="223" t="s">
        <v>1</v>
      </c>
      <c r="F4248" s="224" t="s">
        <v>3633</v>
      </c>
      <c r="G4248" s="222"/>
      <c r="H4248" s="225">
        <v>28.65</v>
      </c>
      <c r="I4248" s="226"/>
      <c r="J4248" s="222"/>
      <c r="K4248" s="222"/>
      <c r="L4248" s="227"/>
      <c r="M4248" s="228"/>
      <c r="N4248" s="229"/>
      <c r="O4248" s="229"/>
      <c r="P4248" s="229"/>
      <c r="Q4248" s="229"/>
      <c r="R4248" s="229"/>
      <c r="S4248" s="229"/>
      <c r="T4248" s="230"/>
      <c r="AT4248" s="231" t="s">
        <v>283</v>
      </c>
      <c r="AU4248" s="231" t="s">
        <v>84</v>
      </c>
      <c r="AV4248" s="14" t="s">
        <v>84</v>
      </c>
      <c r="AW4248" s="14" t="s">
        <v>32</v>
      </c>
      <c r="AX4248" s="14" t="s">
        <v>76</v>
      </c>
      <c r="AY4248" s="231" t="s">
        <v>272</v>
      </c>
    </row>
    <row r="4249" spans="1:65" s="14" customFormat="1" ht="11.25">
      <c r="B4249" s="221"/>
      <c r="C4249" s="222"/>
      <c r="D4249" s="212" t="s">
        <v>283</v>
      </c>
      <c r="E4249" s="223" t="s">
        <v>1</v>
      </c>
      <c r="F4249" s="224" t="s">
        <v>3634</v>
      </c>
      <c r="G4249" s="222"/>
      <c r="H4249" s="225">
        <v>50.9</v>
      </c>
      <c r="I4249" s="226"/>
      <c r="J4249" s="222"/>
      <c r="K4249" s="222"/>
      <c r="L4249" s="227"/>
      <c r="M4249" s="228"/>
      <c r="N4249" s="229"/>
      <c r="O4249" s="229"/>
      <c r="P4249" s="229"/>
      <c r="Q4249" s="229"/>
      <c r="R4249" s="229"/>
      <c r="S4249" s="229"/>
      <c r="T4249" s="230"/>
      <c r="AT4249" s="231" t="s">
        <v>283</v>
      </c>
      <c r="AU4249" s="231" t="s">
        <v>84</v>
      </c>
      <c r="AV4249" s="14" t="s">
        <v>84</v>
      </c>
      <c r="AW4249" s="14" t="s">
        <v>32</v>
      </c>
      <c r="AX4249" s="14" t="s">
        <v>76</v>
      </c>
      <c r="AY4249" s="231" t="s">
        <v>272</v>
      </c>
    </row>
    <row r="4250" spans="1:65" s="14" customFormat="1" ht="11.25">
      <c r="B4250" s="221"/>
      <c r="C4250" s="222"/>
      <c r="D4250" s="212" t="s">
        <v>283</v>
      </c>
      <c r="E4250" s="223" t="s">
        <v>1</v>
      </c>
      <c r="F4250" s="224" t="s">
        <v>3635</v>
      </c>
      <c r="G4250" s="222"/>
      <c r="H4250" s="225">
        <v>8.4960000000000004</v>
      </c>
      <c r="I4250" s="226"/>
      <c r="J4250" s="222"/>
      <c r="K4250" s="222"/>
      <c r="L4250" s="227"/>
      <c r="M4250" s="228"/>
      <c r="N4250" s="229"/>
      <c r="O4250" s="229"/>
      <c r="P4250" s="229"/>
      <c r="Q4250" s="229"/>
      <c r="R4250" s="229"/>
      <c r="S4250" s="229"/>
      <c r="T4250" s="230"/>
      <c r="AT4250" s="231" t="s">
        <v>283</v>
      </c>
      <c r="AU4250" s="231" t="s">
        <v>84</v>
      </c>
      <c r="AV4250" s="14" t="s">
        <v>84</v>
      </c>
      <c r="AW4250" s="14" t="s">
        <v>32</v>
      </c>
      <c r="AX4250" s="14" t="s">
        <v>76</v>
      </c>
      <c r="AY4250" s="231" t="s">
        <v>272</v>
      </c>
    </row>
    <row r="4251" spans="1:65" s="2" customFormat="1" ht="24.2" customHeight="1">
      <c r="A4251" s="34"/>
      <c r="B4251" s="35"/>
      <c r="C4251" s="192" t="s">
        <v>3636</v>
      </c>
      <c r="D4251" s="192" t="s">
        <v>274</v>
      </c>
      <c r="E4251" s="193" t="s">
        <v>3637</v>
      </c>
      <c r="F4251" s="194" t="s">
        <v>3638</v>
      </c>
      <c r="G4251" s="195" t="s">
        <v>156</v>
      </c>
      <c r="H4251" s="196">
        <v>70.5</v>
      </c>
      <c r="I4251" s="197"/>
      <c r="J4251" s="198">
        <f>ROUND(I4251*H4251,2)</f>
        <v>0</v>
      </c>
      <c r="K4251" s="194" t="s">
        <v>278</v>
      </c>
      <c r="L4251" s="39"/>
      <c r="M4251" s="199" t="s">
        <v>1</v>
      </c>
      <c r="N4251" s="200" t="s">
        <v>41</v>
      </c>
      <c r="O4251" s="71"/>
      <c r="P4251" s="201">
        <f>O4251*H4251</f>
        <v>0</v>
      </c>
      <c r="Q4251" s="201">
        <v>0</v>
      </c>
      <c r="R4251" s="201">
        <f>Q4251*H4251</f>
        <v>0</v>
      </c>
      <c r="S4251" s="201">
        <v>0</v>
      </c>
      <c r="T4251" s="202">
        <f>S4251*H4251</f>
        <v>0</v>
      </c>
      <c r="U4251" s="34"/>
      <c r="V4251" s="34"/>
      <c r="W4251" s="34"/>
      <c r="X4251" s="34"/>
      <c r="Y4251" s="34"/>
      <c r="Z4251" s="34"/>
      <c r="AA4251" s="34"/>
      <c r="AB4251" s="34"/>
      <c r="AC4251" s="34"/>
      <c r="AD4251" s="34"/>
      <c r="AE4251" s="34"/>
      <c r="AR4251" s="203" t="s">
        <v>358</v>
      </c>
      <c r="AT4251" s="203" t="s">
        <v>274</v>
      </c>
      <c r="AU4251" s="203" t="s">
        <v>84</v>
      </c>
      <c r="AY4251" s="17" t="s">
        <v>272</v>
      </c>
      <c r="BE4251" s="204">
        <f>IF(N4251="základní",J4251,0)</f>
        <v>0</v>
      </c>
      <c r="BF4251" s="204">
        <f>IF(N4251="snížená",J4251,0)</f>
        <v>0</v>
      </c>
      <c r="BG4251" s="204">
        <f>IF(N4251="zákl. přenesená",J4251,0)</f>
        <v>0</v>
      </c>
      <c r="BH4251" s="204">
        <f>IF(N4251="sníž. přenesená",J4251,0)</f>
        <v>0</v>
      </c>
      <c r="BI4251" s="204">
        <f>IF(N4251="nulová",J4251,0)</f>
        <v>0</v>
      </c>
      <c r="BJ4251" s="17" t="s">
        <v>16</v>
      </c>
      <c r="BK4251" s="204">
        <f>ROUND(I4251*H4251,2)</f>
        <v>0</v>
      </c>
      <c r="BL4251" s="17" t="s">
        <v>358</v>
      </c>
      <c r="BM4251" s="203" t="s">
        <v>3639</v>
      </c>
    </row>
    <row r="4252" spans="1:65" s="2" customFormat="1" ht="11.25">
      <c r="A4252" s="34"/>
      <c r="B4252" s="35"/>
      <c r="C4252" s="36"/>
      <c r="D4252" s="205" t="s">
        <v>281</v>
      </c>
      <c r="E4252" s="36"/>
      <c r="F4252" s="206" t="s">
        <v>3640</v>
      </c>
      <c r="G4252" s="36"/>
      <c r="H4252" s="36"/>
      <c r="I4252" s="207"/>
      <c r="J4252" s="36"/>
      <c r="K4252" s="36"/>
      <c r="L4252" s="39"/>
      <c r="M4252" s="208"/>
      <c r="N4252" s="209"/>
      <c r="O4252" s="71"/>
      <c r="P4252" s="71"/>
      <c r="Q4252" s="71"/>
      <c r="R4252" s="71"/>
      <c r="S4252" s="71"/>
      <c r="T4252" s="72"/>
      <c r="U4252" s="34"/>
      <c r="V4252" s="34"/>
      <c r="W4252" s="34"/>
      <c r="X4252" s="34"/>
      <c r="Y4252" s="34"/>
      <c r="Z4252" s="34"/>
      <c r="AA4252" s="34"/>
      <c r="AB4252" s="34"/>
      <c r="AC4252" s="34"/>
      <c r="AD4252" s="34"/>
      <c r="AE4252" s="34"/>
      <c r="AT4252" s="17" t="s">
        <v>281</v>
      </c>
      <c r="AU4252" s="17" t="s">
        <v>84</v>
      </c>
    </row>
    <row r="4253" spans="1:65" s="2" customFormat="1" ht="24.2" customHeight="1">
      <c r="A4253" s="34"/>
      <c r="B4253" s="35"/>
      <c r="C4253" s="232" t="s">
        <v>3641</v>
      </c>
      <c r="D4253" s="232" t="s">
        <v>394</v>
      </c>
      <c r="E4253" s="233" t="s">
        <v>3642</v>
      </c>
      <c r="F4253" s="234" t="s">
        <v>3643</v>
      </c>
      <c r="G4253" s="235" t="s">
        <v>156</v>
      </c>
      <c r="H4253" s="236">
        <v>84.6</v>
      </c>
      <c r="I4253" s="237"/>
      <c r="J4253" s="238">
        <f>ROUND(I4253*H4253,2)</f>
        <v>0</v>
      </c>
      <c r="K4253" s="234" t="s">
        <v>1</v>
      </c>
      <c r="L4253" s="239"/>
      <c r="M4253" s="240" t="s">
        <v>1</v>
      </c>
      <c r="N4253" s="241" t="s">
        <v>41</v>
      </c>
      <c r="O4253" s="71"/>
      <c r="P4253" s="201">
        <f>O4253*H4253</f>
        <v>0</v>
      </c>
      <c r="Q4253" s="201">
        <v>6.9999999999999999E-4</v>
      </c>
      <c r="R4253" s="201">
        <f>Q4253*H4253</f>
        <v>5.9219999999999995E-2</v>
      </c>
      <c r="S4253" s="201">
        <v>0</v>
      </c>
      <c r="T4253" s="202">
        <f>S4253*H4253</f>
        <v>0</v>
      </c>
      <c r="U4253" s="34"/>
      <c r="V4253" s="34"/>
      <c r="W4253" s="34"/>
      <c r="X4253" s="34"/>
      <c r="Y4253" s="34"/>
      <c r="Z4253" s="34"/>
      <c r="AA4253" s="34"/>
      <c r="AB4253" s="34"/>
      <c r="AC4253" s="34"/>
      <c r="AD4253" s="34"/>
      <c r="AE4253" s="34"/>
      <c r="AR4253" s="203" t="s">
        <v>483</v>
      </c>
      <c r="AT4253" s="203" t="s">
        <v>394</v>
      </c>
      <c r="AU4253" s="203" t="s">
        <v>84</v>
      </c>
      <c r="AY4253" s="17" t="s">
        <v>272</v>
      </c>
      <c r="BE4253" s="204">
        <f>IF(N4253="základní",J4253,0)</f>
        <v>0</v>
      </c>
      <c r="BF4253" s="204">
        <f>IF(N4253="snížená",J4253,0)</f>
        <v>0</v>
      </c>
      <c r="BG4253" s="204">
        <f>IF(N4253="zákl. přenesená",J4253,0)</f>
        <v>0</v>
      </c>
      <c r="BH4253" s="204">
        <f>IF(N4253="sníž. přenesená",J4253,0)</f>
        <v>0</v>
      </c>
      <c r="BI4253" s="204">
        <f>IF(N4253="nulová",J4253,0)</f>
        <v>0</v>
      </c>
      <c r="BJ4253" s="17" t="s">
        <v>16</v>
      </c>
      <c r="BK4253" s="204">
        <f>ROUND(I4253*H4253,2)</f>
        <v>0</v>
      </c>
      <c r="BL4253" s="17" t="s">
        <v>358</v>
      </c>
      <c r="BM4253" s="203" t="s">
        <v>3644</v>
      </c>
    </row>
    <row r="4254" spans="1:65" s="13" customFormat="1" ht="22.5">
      <c r="B4254" s="210"/>
      <c r="C4254" s="211"/>
      <c r="D4254" s="212" t="s">
        <v>283</v>
      </c>
      <c r="E4254" s="213" t="s">
        <v>1</v>
      </c>
      <c r="F4254" s="214" t="s">
        <v>3292</v>
      </c>
      <c r="G4254" s="211"/>
      <c r="H4254" s="213" t="s">
        <v>1</v>
      </c>
      <c r="I4254" s="215"/>
      <c r="J4254" s="211"/>
      <c r="K4254" s="211"/>
      <c r="L4254" s="216"/>
      <c r="M4254" s="217"/>
      <c r="N4254" s="218"/>
      <c r="O4254" s="218"/>
      <c r="P4254" s="218"/>
      <c r="Q4254" s="218"/>
      <c r="R4254" s="218"/>
      <c r="S4254" s="218"/>
      <c r="T4254" s="219"/>
      <c r="AT4254" s="220" t="s">
        <v>283</v>
      </c>
      <c r="AU4254" s="220" t="s">
        <v>84</v>
      </c>
      <c r="AV4254" s="13" t="s">
        <v>16</v>
      </c>
      <c r="AW4254" s="13" t="s">
        <v>32</v>
      </c>
      <c r="AX4254" s="13" t="s">
        <v>76</v>
      </c>
      <c r="AY4254" s="220" t="s">
        <v>272</v>
      </c>
    </row>
    <row r="4255" spans="1:65" s="13" customFormat="1" ht="11.25">
      <c r="B4255" s="210"/>
      <c r="C4255" s="211"/>
      <c r="D4255" s="212" t="s">
        <v>283</v>
      </c>
      <c r="E4255" s="213" t="s">
        <v>1</v>
      </c>
      <c r="F4255" s="214" t="s">
        <v>285</v>
      </c>
      <c r="G4255" s="211"/>
      <c r="H4255" s="213" t="s">
        <v>1</v>
      </c>
      <c r="I4255" s="215"/>
      <c r="J4255" s="211"/>
      <c r="K4255" s="211"/>
      <c r="L4255" s="216"/>
      <c r="M4255" s="217"/>
      <c r="N4255" s="218"/>
      <c r="O4255" s="218"/>
      <c r="P4255" s="218"/>
      <c r="Q4255" s="218"/>
      <c r="R4255" s="218"/>
      <c r="S4255" s="218"/>
      <c r="T4255" s="219"/>
      <c r="AT4255" s="220" t="s">
        <v>283</v>
      </c>
      <c r="AU4255" s="220" t="s">
        <v>84</v>
      </c>
      <c r="AV4255" s="13" t="s">
        <v>16</v>
      </c>
      <c r="AW4255" s="13" t="s">
        <v>32</v>
      </c>
      <c r="AX4255" s="13" t="s">
        <v>76</v>
      </c>
      <c r="AY4255" s="220" t="s">
        <v>272</v>
      </c>
    </row>
    <row r="4256" spans="1:65" s="13" customFormat="1" ht="11.25">
      <c r="B4256" s="210"/>
      <c r="C4256" s="211"/>
      <c r="D4256" s="212" t="s">
        <v>283</v>
      </c>
      <c r="E4256" s="213" t="s">
        <v>1</v>
      </c>
      <c r="F4256" s="214" t="s">
        <v>1247</v>
      </c>
      <c r="G4256" s="211"/>
      <c r="H4256" s="213" t="s">
        <v>1</v>
      </c>
      <c r="I4256" s="215"/>
      <c r="J4256" s="211"/>
      <c r="K4256" s="211"/>
      <c r="L4256" s="216"/>
      <c r="M4256" s="217"/>
      <c r="N4256" s="218"/>
      <c r="O4256" s="218"/>
      <c r="P4256" s="218"/>
      <c r="Q4256" s="218"/>
      <c r="R4256" s="218"/>
      <c r="S4256" s="218"/>
      <c r="T4256" s="219"/>
      <c r="AT4256" s="220" t="s">
        <v>283</v>
      </c>
      <c r="AU4256" s="220" t="s">
        <v>84</v>
      </c>
      <c r="AV4256" s="13" t="s">
        <v>16</v>
      </c>
      <c r="AW4256" s="13" t="s">
        <v>32</v>
      </c>
      <c r="AX4256" s="13" t="s">
        <v>76</v>
      </c>
      <c r="AY4256" s="220" t="s">
        <v>272</v>
      </c>
    </row>
    <row r="4257" spans="1:65" s="14" customFormat="1" ht="11.25">
      <c r="B4257" s="221"/>
      <c r="C4257" s="222"/>
      <c r="D4257" s="212" t="s">
        <v>283</v>
      </c>
      <c r="E4257" s="223" t="s">
        <v>1</v>
      </c>
      <c r="F4257" s="224" t="s">
        <v>3645</v>
      </c>
      <c r="G4257" s="222"/>
      <c r="H4257" s="225">
        <v>63</v>
      </c>
      <c r="I4257" s="226"/>
      <c r="J4257" s="222"/>
      <c r="K4257" s="222"/>
      <c r="L4257" s="227"/>
      <c r="M4257" s="228"/>
      <c r="N4257" s="229"/>
      <c r="O4257" s="229"/>
      <c r="P4257" s="229"/>
      <c r="Q4257" s="229"/>
      <c r="R4257" s="229"/>
      <c r="S4257" s="229"/>
      <c r="T4257" s="230"/>
      <c r="AT4257" s="231" t="s">
        <v>283</v>
      </c>
      <c r="AU4257" s="231" t="s">
        <v>84</v>
      </c>
      <c r="AV4257" s="14" t="s">
        <v>84</v>
      </c>
      <c r="AW4257" s="14" t="s">
        <v>32</v>
      </c>
      <c r="AX4257" s="14" t="s">
        <v>76</v>
      </c>
      <c r="AY4257" s="231" t="s">
        <v>272</v>
      </c>
    </row>
    <row r="4258" spans="1:65" s="14" customFormat="1" ht="11.25">
      <c r="B4258" s="221"/>
      <c r="C4258" s="222"/>
      <c r="D4258" s="212" t="s">
        <v>283</v>
      </c>
      <c r="E4258" s="223" t="s">
        <v>1</v>
      </c>
      <c r="F4258" s="224" t="s">
        <v>3646</v>
      </c>
      <c r="G4258" s="222"/>
      <c r="H4258" s="225">
        <v>7.5</v>
      </c>
      <c r="I4258" s="226"/>
      <c r="J4258" s="222"/>
      <c r="K4258" s="222"/>
      <c r="L4258" s="227"/>
      <c r="M4258" s="228"/>
      <c r="N4258" s="229"/>
      <c r="O4258" s="229"/>
      <c r="P4258" s="229"/>
      <c r="Q4258" s="229"/>
      <c r="R4258" s="229"/>
      <c r="S4258" s="229"/>
      <c r="T4258" s="230"/>
      <c r="AT4258" s="231" t="s">
        <v>283</v>
      </c>
      <c r="AU4258" s="231" t="s">
        <v>84</v>
      </c>
      <c r="AV4258" s="14" t="s">
        <v>84</v>
      </c>
      <c r="AW4258" s="14" t="s">
        <v>32</v>
      </c>
      <c r="AX4258" s="14" t="s">
        <v>76</v>
      </c>
      <c r="AY4258" s="231" t="s">
        <v>272</v>
      </c>
    </row>
    <row r="4259" spans="1:65" s="14" customFormat="1" ht="11.25">
      <c r="B4259" s="221"/>
      <c r="C4259" s="222"/>
      <c r="D4259" s="212" t="s">
        <v>283</v>
      </c>
      <c r="E4259" s="222"/>
      <c r="F4259" s="224" t="s">
        <v>3647</v>
      </c>
      <c r="G4259" s="222"/>
      <c r="H4259" s="225">
        <v>84.6</v>
      </c>
      <c r="I4259" s="226"/>
      <c r="J4259" s="222"/>
      <c r="K4259" s="222"/>
      <c r="L4259" s="227"/>
      <c r="M4259" s="228"/>
      <c r="N4259" s="229"/>
      <c r="O4259" s="229"/>
      <c r="P4259" s="229"/>
      <c r="Q4259" s="229"/>
      <c r="R4259" s="229"/>
      <c r="S4259" s="229"/>
      <c r="T4259" s="230"/>
      <c r="AT4259" s="231" t="s">
        <v>283</v>
      </c>
      <c r="AU4259" s="231" t="s">
        <v>84</v>
      </c>
      <c r="AV4259" s="14" t="s">
        <v>84</v>
      </c>
      <c r="AW4259" s="14" t="s">
        <v>4</v>
      </c>
      <c r="AX4259" s="14" t="s">
        <v>16</v>
      </c>
      <c r="AY4259" s="231" t="s">
        <v>272</v>
      </c>
    </row>
    <row r="4260" spans="1:65" s="2" customFormat="1" ht="24.2" customHeight="1">
      <c r="A4260" s="34"/>
      <c r="B4260" s="35"/>
      <c r="C4260" s="192" t="s">
        <v>3648</v>
      </c>
      <c r="D4260" s="192" t="s">
        <v>274</v>
      </c>
      <c r="E4260" s="193" t="s">
        <v>3649</v>
      </c>
      <c r="F4260" s="194" t="s">
        <v>3650</v>
      </c>
      <c r="G4260" s="195" t="s">
        <v>156</v>
      </c>
      <c r="H4260" s="196">
        <v>97.48</v>
      </c>
      <c r="I4260" s="197"/>
      <c r="J4260" s="198">
        <f>ROUND(I4260*H4260,2)</f>
        <v>0</v>
      </c>
      <c r="K4260" s="194" t="s">
        <v>278</v>
      </c>
      <c r="L4260" s="39"/>
      <c r="M4260" s="199" t="s">
        <v>1</v>
      </c>
      <c r="N4260" s="200" t="s">
        <v>41</v>
      </c>
      <c r="O4260" s="71"/>
      <c r="P4260" s="201">
        <f>O4260*H4260</f>
        <v>0</v>
      </c>
      <c r="Q4260" s="201">
        <v>6.0000000000000001E-3</v>
      </c>
      <c r="R4260" s="201">
        <f>Q4260*H4260</f>
        <v>0.58488000000000007</v>
      </c>
      <c r="S4260" s="201">
        <v>0</v>
      </c>
      <c r="T4260" s="202">
        <f>S4260*H4260</f>
        <v>0</v>
      </c>
      <c r="U4260" s="34"/>
      <c r="V4260" s="34"/>
      <c r="W4260" s="34"/>
      <c r="X4260" s="34"/>
      <c r="Y4260" s="34"/>
      <c r="Z4260" s="34"/>
      <c r="AA4260" s="34"/>
      <c r="AB4260" s="34"/>
      <c r="AC4260" s="34"/>
      <c r="AD4260" s="34"/>
      <c r="AE4260" s="34"/>
      <c r="AR4260" s="203" t="s">
        <v>358</v>
      </c>
      <c r="AT4260" s="203" t="s">
        <v>274</v>
      </c>
      <c r="AU4260" s="203" t="s">
        <v>84</v>
      </c>
      <c r="AY4260" s="17" t="s">
        <v>272</v>
      </c>
      <c r="BE4260" s="204">
        <f>IF(N4260="základní",J4260,0)</f>
        <v>0</v>
      </c>
      <c r="BF4260" s="204">
        <f>IF(N4260="snížená",J4260,0)</f>
        <v>0</v>
      </c>
      <c r="BG4260" s="204">
        <f>IF(N4260="zákl. přenesená",J4260,0)</f>
        <v>0</v>
      </c>
      <c r="BH4260" s="204">
        <f>IF(N4260="sníž. přenesená",J4260,0)</f>
        <v>0</v>
      </c>
      <c r="BI4260" s="204">
        <f>IF(N4260="nulová",J4260,0)</f>
        <v>0</v>
      </c>
      <c r="BJ4260" s="17" t="s">
        <v>16</v>
      </c>
      <c r="BK4260" s="204">
        <f>ROUND(I4260*H4260,2)</f>
        <v>0</v>
      </c>
      <c r="BL4260" s="17" t="s">
        <v>358</v>
      </c>
      <c r="BM4260" s="203" t="s">
        <v>3651</v>
      </c>
    </row>
    <row r="4261" spans="1:65" s="2" customFormat="1" ht="11.25">
      <c r="A4261" s="34"/>
      <c r="B4261" s="35"/>
      <c r="C4261" s="36"/>
      <c r="D4261" s="205" t="s">
        <v>281</v>
      </c>
      <c r="E4261" s="36"/>
      <c r="F4261" s="206" t="s">
        <v>3652</v>
      </c>
      <c r="G4261" s="36"/>
      <c r="H4261" s="36"/>
      <c r="I4261" s="207"/>
      <c r="J4261" s="36"/>
      <c r="K4261" s="36"/>
      <c r="L4261" s="39"/>
      <c r="M4261" s="208"/>
      <c r="N4261" s="209"/>
      <c r="O4261" s="71"/>
      <c r="P4261" s="71"/>
      <c r="Q4261" s="71"/>
      <c r="R4261" s="71"/>
      <c r="S4261" s="71"/>
      <c r="T4261" s="72"/>
      <c r="U4261" s="34"/>
      <c r="V4261" s="34"/>
      <c r="W4261" s="34"/>
      <c r="X4261" s="34"/>
      <c r="Y4261" s="34"/>
      <c r="Z4261" s="34"/>
      <c r="AA4261" s="34"/>
      <c r="AB4261" s="34"/>
      <c r="AC4261" s="34"/>
      <c r="AD4261" s="34"/>
      <c r="AE4261" s="34"/>
      <c r="AT4261" s="17" t="s">
        <v>281</v>
      </c>
      <c r="AU4261" s="17" t="s">
        <v>84</v>
      </c>
    </row>
    <row r="4262" spans="1:65" s="13" customFormat="1" ht="22.5">
      <c r="B4262" s="210"/>
      <c r="C4262" s="211"/>
      <c r="D4262" s="212" t="s">
        <v>283</v>
      </c>
      <c r="E4262" s="213" t="s">
        <v>1</v>
      </c>
      <c r="F4262" s="214" t="s">
        <v>3292</v>
      </c>
      <c r="G4262" s="211"/>
      <c r="H4262" s="213" t="s">
        <v>1</v>
      </c>
      <c r="I4262" s="215"/>
      <c r="J4262" s="211"/>
      <c r="K4262" s="211"/>
      <c r="L4262" s="216"/>
      <c r="M4262" s="217"/>
      <c r="N4262" s="218"/>
      <c r="O4262" s="218"/>
      <c r="P4262" s="218"/>
      <c r="Q4262" s="218"/>
      <c r="R4262" s="218"/>
      <c r="S4262" s="218"/>
      <c r="T4262" s="219"/>
      <c r="AT4262" s="220" t="s">
        <v>283</v>
      </c>
      <c r="AU4262" s="220" t="s">
        <v>84</v>
      </c>
      <c r="AV4262" s="13" t="s">
        <v>16</v>
      </c>
      <c r="AW4262" s="13" t="s">
        <v>32</v>
      </c>
      <c r="AX4262" s="13" t="s">
        <v>76</v>
      </c>
      <c r="AY4262" s="220" t="s">
        <v>272</v>
      </c>
    </row>
    <row r="4263" spans="1:65" s="13" customFormat="1" ht="11.25">
      <c r="B4263" s="210"/>
      <c r="C4263" s="211"/>
      <c r="D4263" s="212" t="s">
        <v>283</v>
      </c>
      <c r="E4263" s="213" t="s">
        <v>1</v>
      </c>
      <c r="F4263" s="214" t="s">
        <v>285</v>
      </c>
      <c r="G4263" s="211"/>
      <c r="H4263" s="213" t="s">
        <v>1</v>
      </c>
      <c r="I4263" s="215"/>
      <c r="J4263" s="211"/>
      <c r="K4263" s="211"/>
      <c r="L4263" s="216"/>
      <c r="M4263" s="217"/>
      <c r="N4263" s="218"/>
      <c r="O4263" s="218"/>
      <c r="P4263" s="218"/>
      <c r="Q4263" s="218"/>
      <c r="R4263" s="218"/>
      <c r="S4263" s="218"/>
      <c r="T4263" s="219"/>
      <c r="AT4263" s="220" t="s">
        <v>283</v>
      </c>
      <c r="AU4263" s="220" t="s">
        <v>84</v>
      </c>
      <c r="AV4263" s="13" t="s">
        <v>16</v>
      </c>
      <c r="AW4263" s="13" t="s">
        <v>32</v>
      </c>
      <c r="AX4263" s="13" t="s">
        <v>76</v>
      </c>
      <c r="AY4263" s="220" t="s">
        <v>272</v>
      </c>
    </row>
    <row r="4264" spans="1:65" s="13" customFormat="1" ht="11.25">
      <c r="B4264" s="210"/>
      <c r="C4264" s="211"/>
      <c r="D4264" s="212" t="s">
        <v>283</v>
      </c>
      <c r="E4264" s="213" t="s">
        <v>1</v>
      </c>
      <c r="F4264" s="214" t="s">
        <v>3328</v>
      </c>
      <c r="G4264" s="211"/>
      <c r="H4264" s="213" t="s">
        <v>1</v>
      </c>
      <c r="I4264" s="215"/>
      <c r="J4264" s="211"/>
      <c r="K4264" s="211"/>
      <c r="L4264" s="216"/>
      <c r="M4264" s="217"/>
      <c r="N4264" s="218"/>
      <c r="O4264" s="218"/>
      <c r="P4264" s="218"/>
      <c r="Q4264" s="218"/>
      <c r="R4264" s="218"/>
      <c r="S4264" s="218"/>
      <c r="T4264" s="219"/>
      <c r="AT4264" s="220" t="s">
        <v>283</v>
      </c>
      <c r="AU4264" s="220" t="s">
        <v>84</v>
      </c>
      <c r="AV4264" s="13" t="s">
        <v>16</v>
      </c>
      <c r="AW4264" s="13" t="s">
        <v>32</v>
      </c>
      <c r="AX4264" s="13" t="s">
        <v>76</v>
      </c>
      <c r="AY4264" s="220" t="s">
        <v>272</v>
      </c>
    </row>
    <row r="4265" spans="1:65" s="13" customFormat="1" ht="11.25">
      <c r="B4265" s="210"/>
      <c r="C4265" s="211"/>
      <c r="D4265" s="212" t="s">
        <v>283</v>
      </c>
      <c r="E4265" s="213" t="s">
        <v>1</v>
      </c>
      <c r="F4265" s="214" t="s">
        <v>3329</v>
      </c>
      <c r="G4265" s="211"/>
      <c r="H4265" s="213" t="s">
        <v>1</v>
      </c>
      <c r="I4265" s="215"/>
      <c r="J4265" s="211"/>
      <c r="K4265" s="211"/>
      <c r="L4265" s="216"/>
      <c r="M4265" s="217"/>
      <c r="N4265" s="218"/>
      <c r="O4265" s="218"/>
      <c r="P4265" s="218"/>
      <c r="Q4265" s="218"/>
      <c r="R4265" s="218"/>
      <c r="S4265" s="218"/>
      <c r="T4265" s="219"/>
      <c r="AT4265" s="220" t="s">
        <v>283</v>
      </c>
      <c r="AU4265" s="220" t="s">
        <v>84</v>
      </c>
      <c r="AV4265" s="13" t="s">
        <v>16</v>
      </c>
      <c r="AW4265" s="13" t="s">
        <v>32</v>
      </c>
      <c r="AX4265" s="13" t="s">
        <v>76</v>
      </c>
      <c r="AY4265" s="220" t="s">
        <v>272</v>
      </c>
    </row>
    <row r="4266" spans="1:65" s="14" customFormat="1" ht="11.25">
      <c r="B4266" s="221"/>
      <c r="C4266" s="222"/>
      <c r="D4266" s="212" t="s">
        <v>283</v>
      </c>
      <c r="E4266" s="223" t="s">
        <v>1</v>
      </c>
      <c r="F4266" s="224" t="s">
        <v>3330</v>
      </c>
      <c r="G4266" s="222"/>
      <c r="H4266" s="225">
        <v>23.082999999999998</v>
      </c>
      <c r="I4266" s="226"/>
      <c r="J4266" s="222"/>
      <c r="K4266" s="222"/>
      <c r="L4266" s="227"/>
      <c r="M4266" s="228"/>
      <c r="N4266" s="229"/>
      <c r="O4266" s="229"/>
      <c r="P4266" s="229"/>
      <c r="Q4266" s="229"/>
      <c r="R4266" s="229"/>
      <c r="S4266" s="229"/>
      <c r="T4266" s="230"/>
      <c r="AT4266" s="231" t="s">
        <v>283</v>
      </c>
      <c r="AU4266" s="231" t="s">
        <v>84</v>
      </c>
      <c r="AV4266" s="14" t="s">
        <v>84</v>
      </c>
      <c r="AW4266" s="14" t="s">
        <v>32</v>
      </c>
      <c r="AX4266" s="14" t="s">
        <v>76</v>
      </c>
      <c r="AY4266" s="231" t="s">
        <v>272</v>
      </c>
    </row>
    <row r="4267" spans="1:65" s="14" customFormat="1" ht="11.25">
      <c r="B4267" s="221"/>
      <c r="C4267" s="222"/>
      <c r="D4267" s="212" t="s">
        <v>283</v>
      </c>
      <c r="E4267" s="223" t="s">
        <v>1</v>
      </c>
      <c r="F4267" s="224" t="s">
        <v>3653</v>
      </c>
      <c r="G4267" s="222"/>
      <c r="H4267" s="225">
        <v>67.536000000000001</v>
      </c>
      <c r="I4267" s="226"/>
      <c r="J4267" s="222"/>
      <c r="K4267" s="222"/>
      <c r="L4267" s="227"/>
      <c r="M4267" s="228"/>
      <c r="N4267" s="229"/>
      <c r="O4267" s="229"/>
      <c r="P4267" s="229"/>
      <c r="Q4267" s="229"/>
      <c r="R4267" s="229"/>
      <c r="S4267" s="229"/>
      <c r="T4267" s="230"/>
      <c r="AT4267" s="231" t="s">
        <v>283</v>
      </c>
      <c r="AU4267" s="231" t="s">
        <v>84</v>
      </c>
      <c r="AV4267" s="14" t="s">
        <v>84</v>
      </c>
      <c r="AW4267" s="14" t="s">
        <v>32</v>
      </c>
      <c r="AX4267" s="14" t="s">
        <v>76</v>
      </c>
      <c r="AY4267" s="231" t="s">
        <v>272</v>
      </c>
    </row>
    <row r="4268" spans="1:65" s="14" customFormat="1" ht="11.25">
      <c r="B4268" s="221"/>
      <c r="C4268" s="222"/>
      <c r="D4268" s="212" t="s">
        <v>283</v>
      </c>
      <c r="E4268" s="223" t="s">
        <v>1</v>
      </c>
      <c r="F4268" s="224" t="s">
        <v>3654</v>
      </c>
      <c r="G4268" s="222"/>
      <c r="H4268" s="225">
        <v>6.8609999999999998</v>
      </c>
      <c r="I4268" s="226"/>
      <c r="J4268" s="222"/>
      <c r="K4268" s="222"/>
      <c r="L4268" s="227"/>
      <c r="M4268" s="228"/>
      <c r="N4268" s="229"/>
      <c r="O4268" s="229"/>
      <c r="P4268" s="229"/>
      <c r="Q4268" s="229"/>
      <c r="R4268" s="229"/>
      <c r="S4268" s="229"/>
      <c r="T4268" s="230"/>
      <c r="AT4268" s="231" t="s">
        <v>283</v>
      </c>
      <c r="AU4268" s="231" t="s">
        <v>84</v>
      </c>
      <c r="AV4268" s="14" t="s">
        <v>84</v>
      </c>
      <c r="AW4268" s="14" t="s">
        <v>32</v>
      </c>
      <c r="AX4268" s="14" t="s">
        <v>76</v>
      </c>
      <c r="AY4268" s="231" t="s">
        <v>272</v>
      </c>
    </row>
    <row r="4269" spans="1:65" s="2" customFormat="1" ht="24.2" customHeight="1">
      <c r="A4269" s="34"/>
      <c r="B4269" s="35"/>
      <c r="C4269" s="232" t="s">
        <v>3655</v>
      </c>
      <c r="D4269" s="232" t="s">
        <v>394</v>
      </c>
      <c r="E4269" s="233" t="s">
        <v>3656</v>
      </c>
      <c r="F4269" s="234" t="s">
        <v>3657</v>
      </c>
      <c r="G4269" s="235" t="s">
        <v>156</v>
      </c>
      <c r="H4269" s="236">
        <v>99.43</v>
      </c>
      <c r="I4269" s="237"/>
      <c r="J4269" s="238">
        <f>ROUND(I4269*H4269,2)</f>
        <v>0</v>
      </c>
      <c r="K4269" s="234" t="s">
        <v>1</v>
      </c>
      <c r="L4269" s="239"/>
      <c r="M4269" s="240" t="s">
        <v>1</v>
      </c>
      <c r="N4269" s="241" t="s">
        <v>41</v>
      </c>
      <c r="O4269" s="71"/>
      <c r="P4269" s="201">
        <f>O4269*H4269</f>
        <v>0</v>
      </c>
      <c r="Q4269" s="201">
        <v>5.0000000000000001E-3</v>
      </c>
      <c r="R4269" s="201">
        <f>Q4269*H4269</f>
        <v>0.49715000000000004</v>
      </c>
      <c r="S4269" s="201">
        <v>0</v>
      </c>
      <c r="T4269" s="202">
        <f>S4269*H4269</f>
        <v>0</v>
      </c>
      <c r="U4269" s="34"/>
      <c r="V4269" s="34"/>
      <c r="W4269" s="34"/>
      <c r="X4269" s="34"/>
      <c r="Y4269" s="34"/>
      <c r="Z4269" s="34"/>
      <c r="AA4269" s="34"/>
      <c r="AB4269" s="34"/>
      <c r="AC4269" s="34"/>
      <c r="AD4269" s="34"/>
      <c r="AE4269" s="34"/>
      <c r="AR4269" s="203" t="s">
        <v>483</v>
      </c>
      <c r="AT4269" s="203" t="s">
        <v>394</v>
      </c>
      <c r="AU4269" s="203" t="s">
        <v>84</v>
      </c>
      <c r="AY4269" s="17" t="s">
        <v>272</v>
      </c>
      <c r="BE4269" s="204">
        <f>IF(N4269="základní",J4269,0)</f>
        <v>0</v>
      </c>
      <c r="BF4269" s="204">
        <f>IF(N4269="snížená",J4269,0)</f>
        <v>0</v>
      </c>
      <c r="BG4269" s="204">
        <f>IF(N4269="zákl. přenesená",J4269,0)</f>
        <v>0</v>
      </c>
      <c r="BH4269" s="204">
        <f>IF(N4269="sníž. přenesená",J4269,0)</f>
        <v>0</v>
      </c>
      <c r="BI4269" s="204">
        <f>IF(N4269="nulová",J4269,0)</f>
        <v>0</v>
      </c>
      <c r="BJ4269" s="17" t="s">
        <v>16</v>
      </c>
      <c r="BK4269" s="204">
        <f>ROUND(I4269*H4269,2)</f>
        <v>0</v>
      </c>
      <c r="BL4269" s="17" t="s">
        <v>358</v>
      </c>
      <c r="BM4269" s="203" t="s">
        <v>3658</v>
      </c>
    </row>
    <row r="4270" spans="1:65" s="14" customFormat="1" ht="11.25">
      <c r="B4270" s="221"/>
      <c r="C4270" s="222"/>
      <c r="D4270" s="212" t="s">
        <v>283</v>
      </c>
      <c r="E4270" s="222"/>
      <c r="F4270" s="224" t="s">
        <v>3659</v>
      </c>
      <c r="G4270" s="222"/>
      <c r="H4270" s="225">
        <v>99.43</v>
      </c>
      <c r="I4270" s="226"/>
      <c r="J4270" s="222"/>
      <c r="K4270" s="222"/>
      <c r="L4270" s="227"/>
      <c r="M4270" s="228"/>
      <c r="N4270" s="229"/>
      <c r="O4270" s="229"/>
      <c r="P4270" s="229"/>
      <c r="Q4270" s="229"/>
      <c r="R4270" s="229"/>
      <c r="S4270" s="229"/>
      <c r="T4270" s="230"/>
      <c r="AT4270" s="231" t="s">
        <v>283</v>
      </c>
      <c r="AU4270" s="231" t="s">
        <v>84</v>
      </c>
      <c r="AV4270" s="14" t="s">
        <v>84</v>
      </c>
      <c r="AW4270" s="14" t="s">
        <v>4</v>
      </c>
      <c r="AX4270" s="14" t="s">
        <v>16</v>
      </c>
      <c r="AY4270" s="231" t="s">
        <v>272</v>
      </c>
    </row>
    <row r="4271" spans="1:65" s="2" customFormat="1" ht="24.2" customHeight="1">
      <c r="A4271" s="34"/>
      <c r="B4271" s="35"/>
      <c r="C4271" s="192" t="s">
        <v>3660</v>
      </c>
      <c r="D4271" s="192" t="s">
        <v>274</v>
      </c>
      <c r="E4271" s="193" t="s">
        <v>3661</v>
      </c>
      <c r="F4271" s="194" t="s">
        <v>3662</v>
      </c>
      <c r="G4271" s="195" t="s">
        <v>185</v>
      </c>
      <c r="H4271" s="196">
        <v>231.33600000000001</v>
      </c>
      <c r="I4271" s="197"/>
      <c r="J4271" s="198">
        <f>ROUND(I4271*H4271,2)</f>
        <v>0</v>
      </c>
      <c r="K4271" s="194" t="s">
        <v>278</v>
      </c>
      <c r="L4271" s="39"/>
      <c r="M4271" s="199" t="s">
        <v>1</v>
      </c>
      <c r="N4271" s="200" t="s">
        <v>41</v>
      </c>
      <c r="O4271" s="71"/>
      <c r="P4271" s="201">
        <f>O4271*H4271</f>
        <v>0</v>
      </c>
      <c r="Q4271" s="201">
        <v>0</v>
      </c>
      <c r="R4271" s="201">
        <f>Q4271*H4271</f>
        <v>0</v>
      </c>
      <c r="S4271" s="201">
        <v>0</v>
      </c>
      <c r="T4271" s="202">
        <f>S4271*H4271</f>
        <v>0</v>
      </c>
      <c r="U4271" s="34"/>
      <c r="V4271" s="34"/>
      <c r="W4271" s="34"/>
      <c r="X4271" s="34"/>
      <c r="Y4271" s="34"/>
      <c r="Z4271" s="34"/>
      <c r="AA4271" s="34"/>
      <c r="AB4271" s="34"/>
      <c r="AC4271" s="34"/>
      <c r="AD4271" s="34"/>
      <c r="AE4271" s="34"/>
      <c r="AR4271" s="203" t="s">
        <v>358</v>
      </c>
      <c r="AT4271" s="203" t="s">
        <v>274</v>
      </c>
      <c r="AU4271" s="203" t="s">
        <v>84</v>
      </c>
      <c r="AY4271" s="17" t="s">
        <v>272</v>
      </c>
      <c r="BE4271" s="204">
        <f>IF(N4271="základní",J4271,0)</f>
        <v>0</v>
      </c>
      <c r="BF4271" s="204">
        <f>IF(N4271="snížená",J4271,0)</f>
        <v>0</v>
      </c>
      <c r="BG4271" s="204">
        <f>IF(N4271="zákl. přenesená",J4271,0)</f>
        <v>0</v>
      </c>
      <c r="BH4271" s="204">
        <f>IF(N4271="sníž. přenesená",J4271,0)</f>
        <v>0</v>
      </c>
      <c r="BI4271" s="204">
        <f>IF(N4271="nulová",J4271,0)</f>
        <v>0</v>
      </c>
      <c r="BJ4271" s="17" t="s">
        <v>16</v>
      </c>
      <c r="BK4271" s="204">
        <f>ROUND(I4271*H4271,2)</f>
        <v>0</v>
      </c>
      <c r="BL4271" s="17" t="s">
        <v>358</v>
      </c>
      <c r="BM4271" s="203" t="s">
        <v>3663</v>
      </c>
    </row>
    <row r="4272" spans="1:65" s="2" customFormat="1" ht="11.25">
      <c r="A4272" s="34"/>
      <c r="B4272" s="35"/>
      <c r="C4272" s="36"/>
      <c r="D4272" s="205" t="s">
        <v>281</v>
      </c>
      <c r="E4272" s="36"/>
      <c r="F4272" s="206" t="s">
        <v>3664</v>
      </c>
      <c r="G4272" s="36"/>
      <c r="H4272" s="36"/>
      <c r="I4272" s="207"/>
      <c r="J4272" s="36"/>
      <c r="K4272" s="36"/>
      <c r="L4272" s="39"/>
      <c r="M4272" s="208"/>
      <c r="N4272" s="209"/>
      <c r="O4272" s="71"/>
      <c r="P4272" s="71"/>
      <c r="Q4272" s="71"/>
      <c r="R4272" s="71"/>
      <c r="S4272" s="71"/>
      <c r="T4272" s="72"/>
      <c r="U4272" s="34"/>
      <c r="V4272" s="34"/>
      <c r="W4272" s="34"/>
      <c r="X4272" s="34"/>
      <c r="Y4272" s="34"/>
      <c r="Z4272" s="34"/>
      <c r="AA4272" s="34"/>
      <c r="AB4272" s="34"/>
      <c r="AC4272" s="34"/>
      <c r="AD4272" s="34"/>
      <c r="AE4272" s="34"/>
      <c r="AT4272" s="17" t="s">
        <v>281</v>
      </c>
      <c r="AU4272" s="17" t="s">
        <v>84</v>
      </c>
    </row>
    <row r="4273" spans="1:65" s="13" customFormat="1" ht="11.25">
      <c r="B4273" s="210"/>
      <c r="C4273" s="211"/>
      <c r="D4273" s="212" t="s">
        <v>283</v>
      </c>
      <c r="E4273" s="213" t="s">
        <v>1</v>
      </c>
      <c r="F4273" s="214" t="s">
        <v>3665</v>
      </c>
      <c r="G4273" s="211"/>
      <c r="H4273" s="213" t="s">
        <v>1</v>
      </c>
      <c r="I4273" s="215"/>
      <c r="J4273" s="211"/>
      <c r="K4273" s="211"/>
      <c r="L4273" s="216"/>
      <c r="M4273" s="217"/>
      <c r="N4273" s="218"/>
      <c r="O4273" s="218"/>
      <c r="P4273" s="218"/>
      <c r="Q4273" s="218"/>
      <c r="R4273" s="218"/>
      <c r="S4273" s="218"/>
      <c r="T4273" s="219"/>
      <c r="AT4273" s="220" t="s">
        <v>283</v>
      </c>
      <c r="AU4273" s="220" t="s">
        <v>84</v>
      </c>
      <c r="AV4273" s="13" t="s">
        <v>16</v>
      </c>
      <c r="AW4273" s="13" t="s">
        <v>32</v>
      </c>
      <c r="AX4273" s="13" t="s">
        <v>76</v>
      </c>
      <c r="AY4273" s="220" t="s">
        <v>272</v>
      </c>
    </row>
    <row r="4274" spans="1:65" s="13" customFormat="1" ht="11.25">
      <c r="B4274" s="210"/>
      <c r="C4274" s="211"/>
      <c r="D4274" s="212" t="s">
        <v>283</v>
      </c>
      <c r="E4274" s="213" t="s">
        <v>1</v>
      </c>
      <c r="F4274" s="214" t="s">
        <v>285</v>
      </c>
      <c r="G4274" s="211"/>
      <c r="H4274" s="213" t="s">
        <v>1</v>
      </c>
      <c r="I4274" s="215"/>
      <c r="J4274" s="211"/>
      <c r="K4274" s="211"/>
      <c r="L4274" s="216"/>
      <c r="M4274" s="217"/>
      <c r="N4274" s="218"/>
      <c r="O4274" s="218"/>
      <c r="P4274" s="218"/>
      <c r="Q4274" s="218"/>
      <c r="R4274" s="218"/>
      <c r="S4274" s="218"/>
      <c r="T4274" s="219"/>
      <c r="AT4274" s="220" t="s">
        <v>283</v>
      </c>
      <c r="AU4274" s="220" t="s">
        <v>84</v>
      </c>
      <c r="AV4274" s="13" t="s">
        <v>16</v>
      </c>
      <c r="AW4274" s="13" t="s">
        <v>32</v>
      </c>
      <c r="AX4274" s="13" t="s">
        <v>76</v>
      </c>
      <c r="AY4274" s="220" t="s">
        <v>272</v>
      </c>
    </row>
    <row r="4275" spans="1:65" s="13" customFormat="1" ht="22.5">
      <c r="B4275" s="210"/>
      <c r="C4275" s="211"/>
      <c r="D4275" s="212" t="s">
        <v>283</v>
      </c>
      <c r="E4275" s="213" t="s">
        <v>1</v>
      </c>
      <c r="F4275" s="214" t="s">
        <v>3292</v>
      </c>
      <c r="G4275" s="211"/>
      <c r="H4275" s="213" t="s">
        <v>1</v>
      </c>
      <c r="I4275" s="215"/>
      <c r="J4275" s="211"/>
      <c r="K4275" s="211"/>
      <c r="L4275" s="216"/>
      <c r="M4275" s="217"/>
      <c r="N4275" s="218"/>
      <c r="O4275" s="218"/>
      <c r="P4275" s="218"/>
      <c r="Q4275" s="218"/>
      <c r="R4275" s="218"/>
      <c r="S4275" s="218"/>
      <c r="T4275" s="219"/>
      <c r="AT4275" s="220" t="s">
        <v>283</v>
      </c>
      <c r="AU4275" s="220" t="s">
        <v>84</v>
      </c>
      <c r="AV4275" s="13" t="s">
        <v>16</v>
      </c>
      <c r="AW4275" s="13" t="s">
        <v>32</v>
      </c>
      <c r="AX4275" s="13" t="s">
        <v>76</v>
      </c>
      <c r="AY4275" s="220" t="s">
        <v>272</v>
      </c>
    </row>
    <row r="4276" spans="1:65" s="13" customFormat="1" ht="11.25">
      <c r="B4276" s="210"/>
      <c r="C4276" s="211"/>
      <c r="D4276" s="212" t="s">
        <v>283</v>
      </c>
      <c r="E4276" s="213" t="s">
        <v>1</v>
      </c>
      <c r="F4276" s="214" t="s">
        <v>285</v>
      </c>
      <c r="G4276" s="211"/>
      <c r="H4276" s="213" t="s">
        <v>1</v>
      </c>
      <c r="I4276" s="215"/>
      <c r="J4276" s="211"/>
      <c r="K4276" s="211"/>
      <c r="L4276" s="216"/>
      <c r="M4276" s="217"/>
      <c r="N4276" s="218"/>
      <c r="O4276" s="218"/>
      <c r="P4276" s="218"/>
      <c r="Q4276" s="218"/>
      <c r="R4276" s="218"/>
      <c r="S4276" s="218"/>
      <c r="T4276" s="219"/>
      <c r="AT4276" s="220" t="s">
        <v>283</v>
      </c>
      <c r="AU4276" s="220" t="s">
        <v>84</v>
      </c>
      <c r="AV4276" s="13" t="s">
        <v>16</v>
      </c>
      <c r="AW4276" s="13" t="s">
        <v>32</v>
      </c>
      <c r="AX4276" s="13" t="s">
        <v>76</v>
      </c>
      <c r="AY4276" s="220" t="s">
        <v>272</v>
      </c>
    </row>
    <row r="4277" spans="1:65" s="13" customFormat="1" ht="11.25">
      <c r="B4277" s="210"/>
      <c r="C4277" s="211"/>
      <c r="D4277" s="212" t="s">
        <v>283</v>
      </c>
      <c r="E4277" s="213" t="s">
        <v>1</v>
      </c>
      <c r="F4277" s="214" t="s">
        <v>3329</v>
      </c>
      <c r="G4277" s="211"/>
      <c r="H4277" s="213" t="s">
        <v>1</v>
      </c>
      <c r="I4277" s="215"/>
      <c r="J4277" s="211"/>
      <c r="K4277" s="211"/>
      <c r="L4277" s="216"/>
      <c r="M4277" s="217"/>
      <c r="N4277" s="218"/>
      <c r="O4277" s="218"/>
      <c r="P4277" s="218"/>
      <c r="Q4277" s="218"/>
      <c r="R4277" s="218"/>
      <c r="S4277" s="218"/>
      <c r="T4277" s="219"/>
      <c r="AT4277" s="220" t="s">
        <v>283</v>
      </c>
      <c r="AU4277" s="220" t="s">
        <v>84</v>
      </c>
      <c r="AV4277" s="13" t="s">
        <v>16</v>
      </c>
      <c r="AW4277" s="13" t="s">
        <v>32</v>
      </c>
      <c r="AX4277" s="13" t="s">
        <v>76</v>
      </c>
      <c r="AY4277" s="220" t="s">
        <v>272</v>
      </c>
    </row>
    <row r="4278" spans="1:65" s="14" customFormat="1" ht="11.25">
      <c r="B4278" s="221"/>
      <c r="C4278" s="222"/>
      <c r="D4278" s="212" t="s">
        <v>283</v>
      </c>
      <c r="E4278" s="223" t="s">
        <v>1</v>
      </c>
      <c r="F4278" s="224" t="s">
        <v>3363</v>
      </c>
      <c r="G4278" s="222"/>
      <c r="H4278" s="225">
        <v>56.3</v>
      </c>
      <c r="I4278" s="226"/>
      <c r="J4278" s="222"/>
      <c r="K4278" s="222"/>
      <c r="L4278" s="227"/>
      <c r="M4278" s="228"/>
      <c r="N4278" s="229"/>
      <c r="O4278" s="229"/>
      <c r="P4278" s="229"/>
      <c r="Q4278" s="229"/>
      <c r="R4278" s="229"/>
      <c r="S4278" s="229"/>
      <c r="T4278" s="230"/>
      <c r="AT4278" s="231" t="s">
        <v>283</v>
      </c>
      <c r="AU4278" s="231" t="s">
        <v>84</v>
      </c>
      <c r="AV4278" s="14" t="s">
        <v>84</v>
      </c>
      <c r="AW4278" s="14" t="s">
        <v>32</v>
      </c>
      <c r="AX4278" s="14" t="s">
        <v>76</v>
      </c>
      <c r="AY4278" s="231" t="s">
        <v>272</v>
      </c>
    </row>
    <row r="4279" spans="1:65" s="14" customFormat="1" ht="11.25">
      <c r="B4279" s="221"/>
      <c r="C4279" s="222"/>
      <c r="D4279" s="212" t="s">
        <v>283</v>
      </c>
      <c r="E4279" s="223" t="s">
        <v>1</v>
      </c>
      <c r="F4279" s="224" t="s">
        <v>3666</v>
      </c>
      <c r="G4279" s="222"/>
      <c r="H4279" s="225">
        <v>125.836</v>
      </c>
      <c r="I4279" s="226"/>
      <c r="J4279" s="222"/>
      <c r="K4279" s="222"/>
      <c r="L4279" s="227"/>
      <c r="M4279" s="228"/>
      <c r="N4279" s="229"/>
      <c r="O4279" s="229"/>
      <c r="P4279" s="229"/>
      <c r="Q4279" s="229"/>
      <c r="R4279" s="229"/>
      <c r="S4279" s="229"/>
      <c r="T4279" s="230"/>
      <c r="AT4279" s="231" t="s">
        <v>283</v>
      </c>
      <c r="AU4279" s="231" t="s">
        <v>84</v>
      </c>
      <c r="AV4279" s="14" t="s">
        <v>84</v>
      </c>
      <c r="AW4279" s="14" t="s">
        <v>32</v>
      </c>
      <c r="AX4279" s="14" t="s">
        <v>76</v>
      </c>
      <c r="AY4279" s="231" t="s">
        <v>272</v>
      </c>
    </row>
    <row r="4280" spans="1:65" s="14" customFormat="1" ht="11.25">
      <c r="B4280" s="221"/>
      <c r="C4280" s="222"/>
      <c r="D4280" s="212" t="s">
        <v>283</v>
      </c>
      <c r="E4280" s="223" t="s">
        <v>1</v>
      </c>
      <c r="F4280" s="224" t="s">
        <v>3365</v>
      </c>
      <c r="G4280" s="222"/>
      <c r="H4280" s="225">
        <v>17.66</v>
      </c>
      <c r="I4280" s="226"/>
      <c r="J4280" s="222"/>
      <c r="K4280" s="222"/>
      <c r="L4280" s="227"/>
      <c r="M4280" s="228"/>
      <c r="N4280" s="229"/>
      <c r="O4280" s="229"/>
      <c r="P4280" s="229"/>
      <c r="Q4280" s="229"/>
      <c r="R4280" s="229"/>
      <c r="S4280" s="229"/>
      <c r="T4280" s="230"/>
      <c r="AT4280" s="231" t="s">
        <v>283</v>
      </c>
      <c r="AU4280" s="231" t="s">
        <v>84</v>
      </c>
      <c r="AV4280" s="14" t="s">
        <v>84</v>
      </c>
      <c r="AW4280" s="14" t="s">
        <v>32</v>
      </c>
      <c r="AX4280" s="14" t="s">
        <v>76</v>
      </c>
      <c r="AY4280" s="231" t="s">
        <v>272</v>
      </c>
    </row>
    <row r="4281" spans="1:65" s="14" customFormat="1" ht="11.25">
      <c r="B4281" s="221"/>
      <c r="C4281" s="222"/>
      <c r="D4281" s="212" t="s">
        <v>283</v>
      </c>
      <c r="E4281" s="223" t="s">
        <v>1</v>
      </c>
      <c r="F4281" s="224" t="s">
        <v>3366</v>
      </c>
      <c r="G4281" s="222"/>
      <c r="H4281" s="225">
        <v>31.54</v>
      </c>
      <c r="I4281" s="226"/>
      <c r="J4281" s="222"/>
      <c r="K4281" s="222"/>
      <c r="L4281" s="227"/>
      <c r="M4281" s="228"/>
      <c r="N4281" s="229"/>
      <c r="O4281" s="229"/>
      <c r="P4281" s="229"/>
      <c r="Q4281" s="229"/>
      <c r="R4281" s="229"/>
      <c r="S4281" s="229"/>
      <c r="T4281" s="230"/>
      <c r="AT4281" s="231" t="s">
        <v>283</v>
      </c>
      <c r="AU4281" s="231" t="s">
        <v>84</v>
      </c>
      <c r="AV4281" s="14" t="s">
        <v>84</v>
      </c>
      <c r="AW4281" s="14" t="s">
        <v>32</v>
      </c>
      <c r="AX4281" s="14" t="s">
        <v>76</v>
      </c>
      <c r="AY4281" s="231" t="s">
        <v>272</v>
      </c>
    </row>
    <row r="4282" spans="1:65" s="2" customFormat="1" ht="21.75" customHeight="1">
      <c r="A4282" s="34"/>
      <c r="B4282" s="35"/>
      <c r="C4282" s="232" t="s">
        <v>3667</v>
      </c>
      <c r="D4282" s="232" t="s">
        <v>394</v>
      </c>
      <c r="E4282" s="233" t="s">
        <v>3668</v>
      </c>
      <c r="F4282" s="234" t="s">
        <v>3669</v>
      </c>
      <c r="G4282" s="235" t="s">
        <v>185</v>
      </c>
      <c r="H4282" s="236">
        <v>231.33600000000001</v>
      </c>
      <c r="I4282" s="237"/>
      <c r="J4282" s="238">
        <f>ROUND(I4282*H4282,2)</f>
        <v>0</v>
      </c>
      <c r="K4282" s="234" t="s">
        <v>1</v>
      </c>
      <c r="L4282" s="239"/>
      <c r="M4282" s="240" t="s">
        <v>1</v>
      </c>
      <c r="N4282" s="241" t="s">
        <v>41</v>
      </c>
      <c r="O4282" s="71"/>
      <c r="P4282" s="201">
        <f>O4282*H4282</f>
        <v>0</v>
      </c>
      <c r="Q4282" s="201">
        <v>1.5E-3</v>
      </c>
      <c r="R4282" s="201">
        <f>Q4282*H4282</f>
        <v>0.34700400000000003</v>
      </c>
      <c r="S4282" s="201">
        <v>0</v>
      </c>
      <c r="T4282" s="202">
        <f>S4282*H4282</f>
        <v>0</v>
      </c>
      <c r="U4282" s="34"/>
      <c r="V4282" s="34"/>
      <c r="W4282" s="34"/>
      <c r="X4282" s="34"/>
      <c r="Y4282" s="34"/>
      <c r="Z4282" s="34"/>
      <c r="AA4282" s="34"/>
      <c r="AB4282" s="34"/>
      <c r="AC4282" s="34"/>
      <c r="AD4282" s="34"/>
      <c r="AE4282" s="34"/>
      <c r="AR4282" s="203" t="s">
        <v>483</v>
      </c>
      <c r="AT4282" s="203" t="s">
        <v>394</v>
      </c>
      <c r="AU4282" s="203" t="s">
        <v>84</v>
      </c>
      <c r="AY4282" s="17" t="s">
        <v>272</v>
      </c>
      <c r="BE4282" s="204">
        <f>IF(N4282="základní",J4282,0)</f>
        <v>0</v>
      </c>
      <c r="BF4282" s="204">
        <f>IF(N4282="snížená",J4282,0)</f>
        <v>0</v>
      </c>
      <c r="BG4282" s="204">
        <f>IF(N4282="zákl. přenesená",J4282,0)</f>
        <v>0</v>
      </c>
      <c r="BH4282" s="204">
        <f>IF(N4282="sníž. přenesená",J4282,0)</f>
        <v>0</v>
      </c>
      <c r="BI4282" s="204">
        <f>IF(N4282="nulová",J4282,0)</f>
        <v>0</v>
      </c>
      <c r="BJ4282" s="17" t="s">
        <v>16</v>
      </c>
      <c r="BK4282" s="204">
        <f>ROUND(I4282*H4282,2)</f>
        <v>0</v>
      </c>
      <c r="BL4282" s="17" t="s">
        <v>358</v>
      </c>
      <c r="BM4282" s="203" t="s">
        <v>3670</v>
      </c>
    </row>
    <row r="4283" spans="1:65" s="2" customFormat="1" ht="24.2" customHeight="1">
      <c r="A4283" s="34"/>
      <c r="B4283" s="35"/>
      <c r="C4283" s="192" t="s">
        <v>3671</v>
      </c>
      <c r="D4283" s="192" t="s">
        <v>274</v>
      </c>
      <c r="E4283" s="193" t="s">
        <v>3672</v>
      </c>
      <c r="F4283" s="194" t="s">
        <v>3673</v>
      </c>
      <c r="G4283" s="195" t="s">
        <v>156</v>
      </c>
      <c r="H4283" s="196">
        <v>1668.8040000000001</v>
      </c>
      <c r="I4283" s="197"/>
      <c r="J4283" s="198">
        <f>ROUND(I4283*H4283,2)</f>
        <v>0</v>
      </c>
      <c r="K4283" s="194" t="s">
        <v>278</v>
      </c>
      <c r="L4283" s="39"/>
      <c r="M4283" s="199" t="s">
        <v>1</v>
      </c>
      <c r="N4283" s="200" t="s">
        <v>41</v>
      </c>
      <c r="O4283" s="71"/>
      <c r="P4283" s="201">
        <f>O4283*H4283</f>
        <v>0</v>
      </c>
      <c r="Q4283" s="201">
        <v>0</v>
      </c>
      <c r="R4283" s="201">
        <f>Q4283*H4283</f>
        <v>0</v>
      </c>
      <c r="S4283" s="201">
        <v>0</v>
      </c>
      <c r="T4283" s="202">
        <f>S4283*H4283</f>
        <v>0</v>
      </c>
      <c r="U4283" s="34"/>
      <c r="V4283" s="34"/>
      <c r="W4283" s="34"/>
      <c r="X4283" s="34"/>
      <c r="Y4283" s="34"/>
      <c r="Z4283" s="34"/>
      <c r="AA4283" s="34"/>
      <c r="AB4283" s="34"/>
      <c r="AC4283" s="34"/>
      <c r="AD4283" s="34"/>
      <c r="AE4283" s="34"/>
      <c r="AR4283" s="203" t="s">
        <v>358</v>
      </c>
      <c r="AT4283" s="203" t="s">
        <v>274</v>
      </c>
      <c r="AU4283" s="203" t="s">
        <v>84</v>
      </c>
      <c r="AY4283" s="17" t="s">
        <v>272</v>
      </c>
      <c r="BE4283" s="204">
        <f>IF(N4283="základní",J4283,0)</f>
        <v>0</v>
      </c>
      <c r="BF4283" s="204">
        <f>IF(N4283="snížená",J4283,0)</f>
        <v>0</v>
      </c>
      <c r="BG4283" s="204">
        <f>IF(N4283="zákl. přenesená",J4283,0)</f>
        <v>0</v>
      </c>
      <c r="BH4283" s="204">
        <f>IF(N4283="sníž. přenesená",J4283,0)</f>
        <v>0</v>
      </c>
      <c r="BI4283" s="204">
        <f>IF(N4283="nulová",J4283,0)</f>
        <v>0</v>
      </c>
      <c r="BJ4283" s="17" t="s">
        <v>16</v>
      </c>
      <c r="BK4283" s="204">
        <f>ROUND(I4283*H4283,2)</f>
        <v>0</v>
      </c>
      <c r="BL4283" s="17" t="s">
        <v>358</v>
      </c>
      <c r="BM4283" s="203" t="s">
        <v>3674</v>
      </c>
    </row>
    <row r="4284" spans="1:65" s="2" customFormat="1" ht="11.25">
      <c r="A4284" s="34"/>
      <c r="B4284" s="35"/>
      <c r="C4284" s="36"/>
      <c r="D4284" s="205" t="s">
        <v>281</v>
      </c>
      <c r="E4284" s="36"/>
      <c r="F4284" s="206" t="s">
        <v>3675</v>
      </c>
      <c r="G4284" s="36"/>
      <c r="H4284" s="36"/>
      <c r="I4284" s="207"/>
      <c r="J4284" s="36"/>
      <c r="K4284" s="36"/>
      <c r="L4284" s="39"/>
      <c r="M4284" s="208"/>
      <c r="N4284" s="209"/>
      <c r="O4284" s="71"/>
      <c r="P4284" s="71"/>
      <c r="Q4284" s="71"/>
      <c r="R4284" s="71"/>
      <c r="S4284" s="71"/>
      <c r="T4284" s="72"/>
      <c r="U4284" s="34"/>
      <c r="V4284" s="34"/>
      <c r="W4284" s="34"/>
      <c r="X4284" s="34"/>
      <c r="Y4284" s="34"/>
      <c r="Z4284" s="34"/>
      <c r="AA4284" s="34"/>
      <c r="AB4284" s="34"/>
      <c r="AC4284" s="34"/>
      <c r="AD4284" s="34"/>
      <c r="AE4284" s="34"/>
      <c r="AT4284" s="17" t="s">
        <v>281</v>
      </c>
      <c r="AU4284" s="17" t="s">
        <v>84</v>
      </c>
    </row>
    <row r="4285" spans="1:65" s="13" customFormat="1" ht="22.5">
      <c r="B4285" s="210"/>
      <c r="C4285" s="211"/>
      <c r="D4285" s="212" t="s">
        <v>283</v>
      </c>
      <c r="E4285" s="213" t="s">
        <v>1</v>
      </c>
      <c r="F4285" s="214" t="s">
        <v>2272</v>
      </c>
      <c r="G4285" s="211"/>
      <c r="H4285" s="213" t="s">
        <v>1</v>
      </c>
      <c r="I4285" s="215"/>
      <c r="J4285" s="211"/>
      <c r="K4285" s="211"/>
      <c r="L4285" s="216"/>
      <c r="M4285" s="217"/>
      <c r="N4285" s="218"/>
      <c r="O4285" s="218"/>
      <c r="P4285" s="218"/>
      <c r="Q4285" s="218"/>
      <c r="R4285" s="218"/>
      <c r="S4285" s="218"/>
      <c r="T4285" s="219"/>
      <c r="AT4285" s="220" t="s">
        <v>283</v>
      </c>
      <c r="AU4285" s="220" t="s">
        <v>84</v>
      </c>
      <c r="AV4285" s="13" t="s">
        <v>16</v>
      </c>
      <c r="AW4285" s="13" t="s">
        <v>32</v>
      </c>
      <c r="AX4285" s="13" t="s">
        <v>76</v>
      </c>
      <c r="AY4285" s="220" t="s">
        <v>272</v>
      </c>
    </row>
    <row r="4286" spans="1:65" s="13" customFormat="1" ht="11.25">
      <c r="B4286" s="210"/>
      <c r="C4286" s="211"/>
      <c r="D4286" s="212" t="s">
        <v>283</v>
      </c>
      <c r="E4286" s="213" t="s">
        <v>1</v>
      </c>
      <c r="F4286" s="214" t="s">
        <v>3676</v>
      </c>
      <c r="G4286" s="211"/>
      <c r="H4286" s="213" t="s">
        <v>1</v>
      </c>
      <c r="I4286" s="215"/>
      <c r="J4286" s="211"/>
      <c r="K4286" s="211"/>
      <c r="L4286" s="216"/>
      <c r="M4286" s="217"/>
      <c r="N4286" s="218"/>
      <c r="O4286" s="218"/>
      <c r="P4286" s="218"/>
      <c r="Q4286" s="218"/>
      <c r="R4286" s="218"/>
      <c r="S4286" s="218"/>
      <c r="T4286" s="219"/>
      <c r="AT4286" s="220" t="s">
        <v>283</v>
      </c>
      <c r="AU4286" s="220" t="s">
        <v>84</v>
      </c>
      <c r="AV4286" s="13" t="s">
        <v>16</v>
      </c>
      <c r="AW4286" s="13" t="s">
        <v>32</v>
      </c>
      <c r="AX4286" s="13" t="s">
        <v>76</v>
      </c>
      <c r="AY4286" s="220" t="s">
        <v>272</v>
      </c>
    </row>
    <row r="4287" spans="1:65" s="13" customFormat="1" ht="11.25">
      <c r="B4287" s="210"/>
      <c r="C4287" s="211"/>
      <c r="D4287" s="212" t="s">
        <v>283</v>
      </c>
      <c r="E4287" s="213" t="s">
        <v>1</v>
      </c>
      <c r="F4287" s="214" t="s">
        <v>285</v>
      </c>
      <c r="G4287" s="211"/>
      <c r="H4287" s="213" t="s">
        <v>1</v>
      </c>
      <c r="I4287" s="215"/>
      <c r="J4287" s="211"/>
      <c r="K4287" s="211"/>
      <c r="L4287" s="216"/>
      <c r="M4287" s="217"/>
      <c r="N4287" s="218"/>
      <c r="O4287" s="218"/>
      <c r="P4287" s="218"/>
      <c r="Q4287" s="218"/>
      <c r="R4287" s="218"/>
      <c r="S4287" s="218"/>
      <c r="T4287" s="219"/>
      <c r="AT4287" s="220" t="s">
        <v>283</v>
      </c>
      <c r="AU4287" s="220" t="s">
        <v>84</v>
      </c>
      <c r="AV4287" s="13" t="s">
        <v>16</v>
      </c>
      <c r="AW4287" s="13" t="s">
        <v>32</v>
      </c>
      <c r="AX4287" s="13" t="s">
        <v>76</v>
      </c>
      <c r="AY4287" s="220" t="s">
        <v>272</v>
      </c>
    </row>
    <row r="4288" spans="1:65" s="13" customFormat="1" ht="11.25">
      <c r="B4288" s="210"/>
      <c r="C4288" s="211"/>
      <c r="D4288" s="212" t="s">
        <v>283</v>
      </c>
      <c r="E4288" s="213" t="s">
        <v>1</v>
      </c>
      <c r="F4288" s="214" t="s">
        <v>2351</v>
      </c>
      <c r="G4288" s="211"/>
      <c r="H4288" s="213" t="s">
        <v>1</v>
      </c>
      <c r="I4288" s="215"/>
      <c r="J4288" s="211"/>
      <c r="K4288" s="211"/>
      <c r="L4288" s="216"/>
      <c r="M4288" s="217"/>
      <c r="N4288" s="218"/>
      <c r="O4288" s="218"/>
      <c r="P4288" s="218"/>
      <c r="Q4288" s="218"/>
      <c r="R4288" s="218"/>
      <c r="S4288" s="218"/>
      <c r="T4288" s="219"/>
      <c r="AT4288" s="220" t="s">
        <v>283</v>
      </c>
      <c r="AU4288" s="220" t="s">
        <v>84</v>
      </c>
      <c r="AV4288" s="13" t="s">
        <v>16</v>
      </c>
      <c r="AW4288" s="13" t="s">
        <v>32</v>
      </c>
      <c r="AX4288" s="13" t="s">
        <v>76</v>
      </c>
      <c r="AY4288" s="220" t="s">
        <v>272</v>
      </c>
    </row>
    <row r="4289" spans="2:51" s="13" customFormat="1" ht="11.25">
      <c r="B4289" s="210"/>
      <c r="C4289" s="211"/>
      <c r="D4289" s="212" t="s">
        <v>283</v>
      </c>
      <c r="E4289" s="213" t="s">
        <v>1</v>
      </c>
      <c r="F4289" s="214" t="s">
        <v>831</v>
      </c>
      <c r="G4289" s="211"/>
      <c r="H4289" s="213" t="s">
        <v>1</v>
      </c>
      <c r="I4289" s="215"/>
      <c r="J4289" s="211"/>
      <c r="K4289" s="211"/>
      <c r="L4289" s="216"/>
      <c r="M4289" s="217"/>
      <c r="N4289" s="218"/>
      <c r="O4289" s="218"/>
      <c r="P4289" s="218"/>
      <c r="Q4289" s="218"/>
      <c r="R4289" s="218"/>
      <c r="S4289" s="218"/>
      <c r="T4289" s="219"/>
      <c r="AT4289" s="220" t="s">
        <v>283</v>
      </c>
      <c r="AU4289" s="220" t="s">
        <v>84</v>
      </c>
      <c r="AV4289" s="13" t="s">
        <v>16</v>
      </c>
      <c r="AW4289" s="13" t="s">
        <v>32</v>
      </c>
      <c r="AX4289" s="13" t="s">
        <v>76</v>
      </c>
      <c r="AY4289" s="220" t="s">
        <v>272</v>
      </c>
    </row>
    <row r="4290" spans="2:51" s="14" customFormat="1" ht="11.25">
      <c r="B4290" s="221"/>
      <c r="C4290" s="222"/>
      <c r="D4290" s="212" t="s">
        <v>283</v>
      </c>
      <c r="E4290" s="223" t="s">
        <v>1</v>
      </c>
      <c r="F4290" s="224" t="s">
        <v>2352</v>
      </c>
      <c r="G4290" s="222"/>
      <c r="H4290" s="225">
        <v>2.72</v>
      </c>
      <c r="I4290" s="226"/>
      <c r="J4290" s="222"/>
      <c r="K4290" s="222"/>
      <c r="L4290" s="227"/>
      <c r="M4290" s="228"/>
      <c r="N4290" s="229"/>
      <c r="O4290" s="229"/>
      <c r="P4290" s="229"/>
      <c r="Q4290" s="229"/>
      <c r="R4290" s="229"/>
      <c r="S4290" s="229"/>
      <c r="T4290" s="230"/>
      <c r="AT4290" s="231" t="s">
        <v>283</v>
      </c>
      <c r="AU4290" s="231" t="s">
        <v>84</v>
      </c>
      <c r="AV4290" s="14" t="s">
        <v>84</v>
      </c>
      <c r="AW4290" s="14" t="s">
        <v>32</v>
      </c>
      <c r="AX4290" s="14" t="s">
        <v>76</v>
      </c>
      <c r="AY4290" s="231" t="s">
        <v>272</v>
      </c>
    </row>
    <row r="4291" spans="2:51" s="14" customFormat="1" ht="11.25">
      <c r="B4291" s="221"/>
      <c r="C4291" s="222"/>
      <c r="D4291" s="212" t="s">
        <v>283</v>
      </c>
      <c r="E4291" s="223" t="s">
        <v>1</v>
      </c>
      <c r="F4291" s="224" t="s">
        <v>2353</v>
      </c>
      <c r="G4291" s="222"/>
      <c r="H4291" s="225">
        <v>4.82</v>
      </c>
      <c r="I4291" s="226"/>
      <c r="J4291" s="222"/>
      <c r="K4291" s="222"/>
      <c r="L4291" s="227"/>
      <c r="M4291" s="228"/>
      <c r="N4291" s="229"/>
      <c r="O4291" s="229"/>
      <c r="P4291" s="229"/>
      <c r="Q4291" s="229"/>
      <c r="R4291" s="229"/>
      <c r="S4291" s="229"/>
      <c r="T4291" s="230"/>
      <c r="AT4291" s="231" t="s">
        <v>283</v>
      </c>
      <c r="AU4291" s="231" t="s">
        <v>84</v>
      </c>
      <c r="AV4291" s="14" t="s">
        <v>84</v>
      </c>
      <c r="AW4291" s="14" t="s">
        <v>32</v>
      </c>
      <c r="AX4291" s="14" t="s">
        <v>76</v>
      </c>
      <c r="AY4291" s="231" t="s">
        <v>272</v>
      </c>
    </row>
    <row r="4292" spans="2:51" s="13" customFormat="1" ht="11.25">
      <c r="B4292" s="210"/>
      <c r="C4292" s="211"/>
      <c r="D4292" s="212" t="s">
        <v>283</v>
      </c>
      <c r="E4292" s="213" t="s">
        <v>1</v>
      </c>
      <c r="F4292" s="214" t="s">
        <v>285</v>
      </c>
      <c r="G4292" s="211"/>
      <c r="H4292" s="213" t="s">
        <v>1</v>
      </c>
      <c r="I4292" s="215"/>
      <c r="J4292" s="211"/>
      <c r="K4292" s="211"/>
      <c r="L4292" s="216"/>
      <c r="M4292" s="217"/>
      <c r="N4292" s="218"/>
      <c r="O4292" s="218"/>
      <c r="P4292" s="218"/>
      <c r="Q4292" s="218"/>
      <c r="R4292" s="218"/>
      <c r="S4292" s="218"/>
      <c r="T4292" s="219"/>
      <c r="AT4292" s="220" t="s">
        <v>283</v>
      </c>
      <c r="AU4292" s="220" t="s">
        <v>84</v>
      </c>
      <c r="AV4292" s="13" t="s">
        <v>16</v>
      </c>
      <c r="AW4292" s="13" t="s">
        <v>32</v>
      </c>
      <c r="AX4292" s="13" t="s">
        <v>76</v>
      </c>
      <c r="AY4292" s="220" t="s">
        <v>272</v>
      </c>
    </row>
    <row r="4293" spans="2:51" s="13" customFormat="1" ht="11.25">
      <c r="B4293" s="210"/>
      <c r="C4293" s="211"/>
      <c r="D4293" s="212" t="s">
        <v>283</v>
      </c>
      <c r="E4293" s="213" t="s">
        <v>1</v>
      </c>
      <c r="F4293" s="214" t="s">
        <v>2354</v>
      </c>
      <c r="G4293" s="211"/>
      <c r="H4293" s="213" t="s">
        <v>1</v>
      </c>
      <c r="I4293" s="215"/>
      <c r="J4293" s="211"/>
      <c r="K4293" s="211"/>
      <c r="L4293" s="216"/>
      <c r="M4293" s="217"/>
      <c r="N4293" s="218"/>
      <c r="O4293" s="218"/>
      <c r="P4293" s="218"/>
      <c r="Q4293" s="218"/>
      <c r="R4293" s="218"/>
      <c r="S4293" s="218"/>
      <c r="T4293" s="219"/>
      <c r="AT4293" s="220" t="s">
        <v>283</v>
      </c>
      <c r="AU4293" s="220" t="s">
        <v>84</v>
      </c>
      <c r="AV4293" s="13" t="s">
        <v>16</v>
      </c>
      <c r="AW4293" s="13" t="s">
        <v>32</v>
      </c>
      <c r="AX4293" s="13" t="s">
        <v>76</v>
      </c>
      <c r="AY4293" s="220" t="s">
        <v>272</v>
      </c>
    </row>
    <row r="4294" spans="2:51" s="13" customFormat="1" ht="11.25">
      <c r="B4294" s="210"/>
      <c r="C4294" s="211"/>
      <c r="D4294" s="212" t="s">
        <v>283</v>
      </c>
      <c r="E4294" s="213" t="s">
        <v>1</v>
      </c>
      <c r="F4294" s="214" t="s">
        <v>831</v>
      </c>
      <c r="G4294" s="211"/>
      <c r="H4294" s="213" t="s">
        <v>1</v>
      </c>
      <c r="I4294" s="215"/>
      <c r="J4294" s="211"/>
      <c r="K4294" s="211"/>
      <c r="L4294" s="216"/>
      <c r="M4294" s="217"/>
      <c r="N4294" s="218"/>
      <c r="O4294" s="218"/>
      <c r="P4294" s="218"/>
      <c r="Q4294" s="218"/>
      <c r="R4294" s="218"/>
      <c r="S4294" s="218"/>
      <c r="T4294" s="219"/>
      <c r="AT4294" s="220" t="s">
        <v>283</v>
      </c>
      <c r="AU4294" s="220" t="s">
        <v>84</v>
      </c>
      <c r="AV4294" s="13" t="s">
        <v>16</v>
      </c>
      <c r="AW4294" s="13" t="s">
        <v>32</v>
      </c>
      <c r="AX4294" s="13" t="s">
        <v>76</v>
      </c>
      <c r="AY4294" s="220" t="s">
        <v>272</v>
      </c>
    </row>
    <row r="4295" spans="2:51" s="14" customFormat="1" ht="11.25">
      <c r="B4295" s="221"/>
      <c r="C4295" s="222"/>
      <c r="D4295" s="212" t="s">
        <v>283</v>
      </c>
      <c r="E4295" s="223" t="s">
        <v>1</v>
      </c>
      <c r="F4295" s="224" t="s">
        <v>2355</v>
      </c>
      <c r="G4295" s="222"/>
      <c r="H4295" s="225">
        <v>5</v>
      </c>
      <c r="I4295" s="226"/>
      <c r="J4295" s="222"/>
      <c r="K4295" s="222"/>
      <c r="L4295" s="227"/>
      <c r="M4295" s="228"/>
      <c r="N4295" s="229"/>
      <c r="O4295" s="229"/>
      <c r="P4295" s="229"/>
      <c r="Q4295" s="229"/>
      <c r="R4295" s="229"/>
      <c r="S4295" s="229"/>
      <c r="T4295" s="230"/>
      <c r="AT4295" s="231" t="s">
        <v>283</v>
      </c>
      <c r="AU4295" s="231" t="s">
        <v>84</v>
      </c>
      <c r="AV4295" s="14" t="s">
        <v>84</v>
      </c>
      <c r="AW4295" s="14" t="s">
        <v>32</v>
      </c>
      <c r="AX4295" s="14" t="s">
        <v>76</v>
      </c>
      <c r="AY4295" s="231" t="s">
        <v>272</v>
      </c>
    </row>
    <row r="4296" spans="2:51" s="14" customFormat="1" ht="11.25">
      <c r="B4296" s="221"/>
      <c r="C4296" s="222"/>
      <c r="D4296" s="212" t="s">
        <v>283</v>
      </c>
      <c r="E4296" s="223" t="s">
        <v>1</v>
      </c>
      <c r="F4296" s="224" t="s">
        <v>2356</v>
      </c>
      <c r="G4296" s="222"/>
      <c r="H4296" s="225">
        <v>1.288</v>
      </c>
      <c r="I4296" s="226"/>
      <c r="J4296" s="222"/>
      <c r="K4296" s="222"/>
      <c r="L4296" s="227"/>
      <c r="M4296" s="228"/>
      <c r="N4296" s="229"/>
      <c r="O4296" s="229"/>
      <c r="P4296" s="229"/>
      <c r="Q4296" s="229"/>
      <c r="R4296" s="229"/>
      <c r="S4296" s="229"/>
      <c r="T4296" s="230"/>
      <c r="AT4296" s="231" t="s">
        <v>283</v>
      </c>
      <c r="AU4296" s="231" t="s">
        <v>84</v>
      </c>
      <c r="AV4296" s="14" t="s">
        <v>84</v>
      </c>
      <c r="AW4296" s="14" t="s">
        <v>32</v>
      </c>
      <c r="AX4296" s="14" t="s">
        <v>76</v>
      </c>
      <c r="AY4296" s="231" t="s">
        <v>272</v>
      </c>
    </row>
    <row r="4297" spans="2:51" s="14" customFormat="1" ht="11.25">
      <c r="B4297" s="221"/>
      <c r="C4297" s="222"/>
      <c r="D4297" s="212" t="s">
        <v>283</v>
      </c>
      <c r="E4297" s="223" t="s">
        <v>1</v>
      </c>
      <c r="F4297" s="224" t="s">
        <v>2357</v>
      </c>
      <c r="G4297" s="222"/>
      <c r="H4297" s="225">
        <v>1.288</v>
      </c>
      <c r="I4297" s="226"/>
      <c r="J4297" s="222"/>
      <c r="K4297" s="222"/>
      <c r="L4297" s="227"/>
      <c r="M4297" s="228"/>
      <c r="N4297" s="229"/>
      <c r="O4297" s="229"/>
      <c r="P4297" s="229"/>
      <c r="Q4297" s="229"/>
      <c r="R4297" s="229"/>
      <c r="S4297" s="229"/>
      <c r="T4297" s="230"/>
      <c r="AT4297" s="231" t="s">
        <v>283</v>
      </c>
      <c r="AU4297" s="231" t="s">
        <v>84</v>
      </c>
      <c r="AV4297" s="14" t="s">
        <v>84</v>
      </c>
      <c r="AW4297" s="14" t="s">
        <v>32</v>
      </c>
      <c r="AX4297" s="14" t="s">
        <v>76</v>
      </c>
      <c r="AY4297" s="231" t="s">
        <v>272</v>
      </c>
    </row>
    <row r="4298" spans="2:51" s="14" customFormat="1" ht="11.25">
      <c r="B4298" s="221"/>
      <c r="C4298" s="222"/>
      <c r="D4298" s="212" t="s">
        <v>283</v>
      </c>
      <c r="E4298" s="223" t="s">
        <v>1</v>
      </c>
      <c r="F4298" s="224" t="s">
        <v>2358</v>
      </c>
      <c r="G4298" s="222"/>
      <c r="H4298" s="225">
        <v>2.4380000000000002</v>
      </c>
      <c r="I4298" s="226"/>
      <c r="J4298" s="222"/>
      <c r="K4298" s="222"/>
      <c r="L4298" s="227"/>
      <c r="M4298" s="228"/>
      <c r="N4298" s="229"/>
      <c r="O4298" s="229"/>
      <c r="P4298" s="229"/>
      <c r="Q4298" s="229"/>
      <c r="R4298" s="229"/>
      <c r="S4298" s="229"/>
      <c r="T4298" s="230"/>
      <c r="AT4298" s="231" t="s">
        <v>283</v>
      </c>
      <c r="AU4298" s="231" t="s">
        <v>84</v>
      </c>
      <c r="AV4298" s="14" t="s">
        <v>84</v>
      </c>
      <c r="AW4298" s="14" t="s">
        <v>32</v>
      </c>
      <c r="AX4298" s="14" t="s">
        <v>76</v>
      </c>
      <c r="AY4298" s="231" t="s">
        <v>272</v>
      </c>
    </row>
    <row r="4299" spans="2:51" s="14" customFormat="1" ht="11.25">
      <c r="B4299" s="221"/>
      <c r="C4299" s="222"/>
      <c r="D4299" s="212" t="s">
        <v>283</v>
      </c>
      <c r="E4299" s="223" t="s">
        <v>1</v>
      </c>
      <c r="F4299" s="224" t="s">
        <v>2359</v>
      </c>
      <c r="G4299" s="222"/>
      <c r="H4299" s="225">
        <v>1.6379999999999999</v>
      </c>
      <c r="I4299" s="226"/>
      <c r="J4299" s="222"/>
      <c r="K4299" s="222"/>
      <c r="L4299" s="227"/>
      <c r="M4299" s="228"/>
      <c r="N4299" s="229"/>
      <c r="O4299" s="229"/>
      <c r="P4299" s="229"/>
      <c r="Q4299" s="229"/>
      <c r="R4299" s="229"/>
      <c r="S4299" s="229"/>
      <c r="T4299" s="230"/>
      <c r="AT4299" s="231" t="s">
        <v>283</v>
      </c>
      <c r="AU4299" s="231" t="s">
        <v>84</v>
      </c>
      <c r="AV4299" s="14" t="s">
        <v>84</v>
      </c>
      <c r="AW4299" s="14" t="s">
        <v>32</v>
      </c>
      <c r="AX4299" s="14" t="s">
        <v>76</v>
      </c>
      <c r="AY4299" s="231" t="s">
        <v>272</v>
      </c>
    </row>
    <row r="4300" spans="2:51" s="14" customFormat="1" ht="11.25">
      <c r="B4300" s="221"/>
      <c r="C4300" s="222"/>
      <c r="D4300" s="212" t="s">
        <v>283</v>
      </c>
      <c r="E4300" s="223" t="s">
        <v>1</v>
      </c>
      <c r="F4300" s="224" t="s">
        <v>2360</v>
      </c>
      <c r="G4300" s="222"/>
      <c r="H4300" s="225">
        <v>1.6379999999999999</v>
      </c>
      <c r="I4300" s="226"/>
      <c r="J4300" s="222"/>
      <c r="K4300" s="222"/>
      <c r="L4300" s="227"/>
      <c r="M4300" s="228"/>
      <c r="N4300" s="229"/>
      <c r="O4300" s="229"/>
      <c r="P4300" s="229"/>
      <c r="Q4300" s="229"/>
      <c r="R4300" s="229"/>
      <c r="S4300" s="229"/>
      <c r="T4300" s="230"/>
      <c r="AT4300" s="231" t="s">
        <v>283</v>
      </c>
      <c r="AU4300" s="231" t="s">
        <v>84</v>
      </c>
      <c r="AV4300" s="14" t="s">
        <v>84</v>
      </c>
      <c r="AW4300" s="14" t="s">
        <v>32</v>
      </c>
      <c r="AX4300" s="14" t="s">
        <v>76</v>
      </c>
      <c r="AY4300" s="231" t="s">
        <v>272</v>
      </c>
    </row>
    <row r="4301" spans="2:51" s="14" customFormat="1" ht="11.25">
      <c r="B4301" s="221"/>
      <c r="C4301" s="222"/>
      <c r="D4301" s="212" t="s">
        <v>283</v>
      </c>
      <c r="E4301" s="223" t="s">
        <v>1</v>
      </c>
      <c r="F4301" s="224" t="s">
        <v>2361</v>
      </c>
      <c r="G4301" s="222"/>
      <c r="H4301" s="225">
        <v>2.8879999999999999</v>
      </c>
      <c r="I4301" s="226"/>
      <c r="J4301" s="222"/>
      <c r="K4301" s="222"/>
      <c r="L4301" s="227"/>
      <c r="M4301" s="228"/>
      <c r="N4301" s="229"/>
      <c r="O4301" s="229"/>
      <c r="P4301" s="229"/>
      <c r="Q4301" s="229"/>
      <c r="R4301" s="229"/>
      <c r="S4301" s="229"/>
      <c r="T4301" s="230"/>
      <c r="AT4301" s="231" t="s">
        <v>283</v>
      </c>
      <c r="AU4301" s="231" t="s">
        <v>84</v>
      </c>
      <c r="AV4301" s="14" t="s">
        <v>84</v>
      </c>
      <c r="AW4301" s="14" t="s">
        <v>32</v>
      </c>
      <c r="AX4301" s="14" t="s">
        <v>76</v>
      </c>
      <c r="AY4301" s="231" t="s">
        <v>272</v>
      </c>
    </row>
    <row r="4302" spans="2:51" s="14" customFormat="1" ht="11.25">
      <c r="B4302" s="221"/>
      <c r="C4302" s="222"/>
      <c r="D4302" s="212" t="s">
        <v>283</v>
      </c>
      <c r="E4302" s="223" t="s">
        <v>1</v>
      </c>
      <c r="F4302" s="224" t="s">
        <v>2362</v>
      </c>
      <c r="G4302" s="222"/>
      <c r="H4302" s="225">
        <v>4.2</v>
      </c>
      <c r="I4302" s="226"/>
      <c r="J4302" s="222"/>
      <c r="K4302" s="222"/>
      <c r="L4302" s="227"/>
      <c r="M4302" s="228"/>
      <c r="N4302" s="229"/>
      <c r="O4302" s="229"/>
      <c r="P4302" s="229"/>
      <c r="Q4302" s="229"/>
      <c r="R4302" s="229"/>
      <c r="S4302" s="229"/>
      <c r="T4302" s="230"/>
      <c r="AT4302" s="231" t="s">
        <v>283</v>
      </c>
      <c r="AU4302" s="231" t="s">
        <v>84</v>
      </c>
      <c r="AV4302" s="14" t="s">
        <v>84</v>
      </c>
      <c r="AW4302" s="14" t="s">
        <v>32</v>
      </c>
      <c r="AX4302" s="14" t="s">
        <v>76</v>
      </c>
      <c r="AY4302" s="231" t="s">
        <v>272</v>
      </c>
    </row>
    <row r="4303" spans="2:51" s="13" customFormat="1" ht="11.25">
      <c r="B4303" s="210"/>
      <c r="C4303" s="211"/>
      <c r="D4303" s="212" t="s">
        <v>283</v>
      </c>
      <c r="E4303" s="213" t="s">
        <v>1</v>
      </c>
      <c r="F4303" s="214" t="s">
        <v>285</v>
      </c>
      <c r="G4303" s="211"/>
      <c r="H4303" s="213" t="s">
        <v>1</v>
      </c>
      <c r="I4303" s="215"/>
      <c r="J4303" s="211"/>
      <c r="K4303" s="211"/>
      <c r="L4303" s="216"/>
      <c r="M4303" s="217"/>
      <c r="N4303" s="218"/>
      <c r="O4303" s="218"/>
      <c r="P4303" s="218"/>
      <c r="Q4303" s="218"/>
      <c r="R4303" s="218"/>
      <c r="S4303" s="218"/>
      <c r="T4303" s="219"/>
      <c r="AT4303" s="220" t="s">
        <v>283</v>
      </c>
      <c r="AU4303" s="220" t="s">
        <v>84</v>
      </c>
      <c r="AV4303" s="13" t="s">
        <v>16</v>
      </c>
      <c r="AW4303" s="13" t="s">
        <v>32</v>
      </c>
      <c r="AX4303" s="13" t="s">
        <v>76</v>
      </c>
      <c r="AY4303" s="220" t="s">
        <v>272</v>
      </c>
    </row>
    <row r="4304" spans="2:51" s="13" customFormat="1" ht="11.25">
      <c r="B4304" s="210"/>
      <c r="C4304" s="211"/>
      <c r="D4304" s="212" t="s">
        <v>283</v>
      </c>
      <c r="E4304" s="213" t="s">
        <v>1</v>
      </c>
      <c r="F4304" s="214" t="s">
        <v>2363</v>
      </c>
      <c r="G4304" s="211"/>
      <c r="H4304" s="213" t="s">
        <v>1</v>
      </c>
      <c r="I4304" s="215"/>
      <c r="J4304" s="211"/>
      <c r="K4304" s="211"/>
      <c r="L4304" s="216"/>
      <c r="M4304" s="217"/>
      <c r="N4304" s="218"/>
      <c r="O4304" s="218"/>
      <c r="P4304" s="218"/>
      <c r="Q4304" s="218"/>
      <c r="R4304" s="218"/>
      <c r="S4304" s="218"/>
      <c r="T4304" s="219"/>
      <c r="AT4304" s="220" t="s">
        <v>283</v>
      </c>
      <c r="AU4304" s="220" t="s">
        <v>84</v>
      </c>
      <c r="AV4304" s="13" t="s">
        <v>16</v>
      </c>
      <c r="AW4304" s="13" t="s">
        <v>32</v>
      </c>
      <c r="AX4304" s="13" t="s">
        <v>76</v>
      </c>
      <c r="AY4304" s="220" t="s">
        <v>272</v>
      </c>
    </row>
    <row r="4305" spans="2:51" s="13" customFormat="1" ht="11.25">
      <c r="B4305" s="210"/>
      <c r="C4305" s="211"/>
      <c r="D4305" s="212" t="s">
        <v>283</v>
      </c>
      <c r="E4305" s="213" t="s">
        <v>1</v>
      </c>
      <c r="F4305" s="214" t="s">
        <v>831</v>
      </c>
      <c r="G4305" s="211"/>
      <c r="H4305" s="213" t="s">
        <v>1</v>
      </c>
      <c r="I4305" s="215"/>
      <c r="J4305" s="211"/>
      <c r="K4305" s="211"/>
      <c r="L4305" s="216"/>
      <c r="M4305" s="217"/>
      <c r="N4305" s="218"/>
      <c r="O4305" s="218"/>
      <c r="P4305" s="218"/>
      <c r="Q4305" s="218"/>
      <c r="R4305" s="218"/>
      <c r="S4305" s="218"/>
      <c r="T4305" s="219"/>
      <c r="AT4305" s="220" t="s">
        <v>283</v>
      </c>
      <c r="AU4305" s="220" t="s">
        <v>84</v>
      </c>
      <c r="AV4305" s="13" t="s">
        <v>16</v>
      </c>
      <c r="AW4305" s="13" t="s">
        <v>32</v>
      </c>
      <c r="AX4305" s="13" t="s">
        <v>76</v>
      </c>
      <c r="AY4305" s="220" t="s">
        <v>272</v>
      </c>
    </row>
    <row r="4306" spans="2:51" s="14" customFormat="1" ht="11.25">
      <c r="B4306" s="221"/>
      <c r="C4306" s="222"/>
      <c r="D4306" s="212" t="s">
        <v>283</v>
      </c>
      <c r="E4306" s="223" t="s">
        <v>1</v>
      </c>
      <c r="F4306" s="224" t="s">
        <v>2364</v>
      </c>
      <c r="G4306" s="222"/>
      <c r="H4306" s="225">
        <v>24.763000000000002</v>
      </c>
      <c r="I4306" s="226"/>
      <c r="J4306" s="222"/>
      <c r="K4306" s="222"/>
      <c r="L4306" s="227"/>
      <c r="M4306" s="228"/>
      <c r="N4306" s="229"/>
      <c r="O4306" s="229"/>
      <c r="P4306" s="229"/>
      <c r="Q4306" s="229"/>
      <c r="R4306" s="229"/>
      <c r="S4306" s="229"/>
      <c r="T4306" s="230"/>
      <c r="AT4306" s="231" t="s">
        <v>283</v>
      </c>
      <c r="AU4306" s="231" t="s">
        <v>84</v>
      </c>
      <c r="AV4306" s="14" t="s">
        <v>84</v>
      </c>
      <c r="AW4306" s="14" t="s">
        <v>32</v>
      </c>
      <c r="AX4306" s="14" t="s">
        <v>76</v>
      </c>
      <c r="AY4306" s="231" t="s">
        <v>272</v>
      </c>
    </row>
    <row r="4307" spans="2:51" s="13" customFormat="1" ht="11.25">
      <c r="B4307" s="210"/>
      <c r="C4307" s="211"/>
      <c r="D4307" s="212" t="s">
        <v>283</v>
      </c>
      <c r="E4307" s="213" t="s">
        <v>1</v>
      </c>
      <c r="F4307" s="214" t="s">
        <v>285</v>
      </c>
      <c r="G4307" s="211"/>
      <c r="H4307" s="213" t="s">
        <v>1</v>
      </c>
      <c r="I4307" s="215"/>
      <c r="J4307" s="211"/>
      <c r="K4307" s="211"/>
      <c r="L4307" s="216"/>
      <c r="M4307" s="217"/>
      <c r="N4307" s="218"/>
      <c r="O4307" s="218"/>
      <c r="P4307" s="218"/>
      <c r="Q4307" s="218"/>
      <c r="R4307" s="218"/>
      <c r="S4307" s="218"/>
      <c r="T4307" s="219"/>
      <c r="AT4307" s="220" t="s">
        <v>283</v>
      </c>
      <c r="AU4307" s="220" t="s">
        <v>84</v>
      </c>
      <c r="AV4307" s="13" t="s">
        <v>16</v>
      </c>
      <c r="AW4307" s="13" t="s">
        <v>32</v>
      </c>
      <c r="AX4307" s="13" t="s">
        <v>76</v>
      </c>
      <c r="AY4307" s="220" t="s">
        <v>272</v>
      </c>
    </row>
    <row r="4308" spans="2:51" s="13" customFormat="1" ht="11.25">
      <c r="B4308" s="210"/>
      <c r="C4308" s="211"/>
      <c r="D4308" s="212" t="s">
        <v>283</v>
      </c>
      <c r="E4308" s="213" t="s">
        <v>1</v>
      </c>
      <c r="F4308" s="214" t="s">
        <v>2282</v>
      </c>
      <c r="G4308" s="211"/>
      <c r="H4308" s="213" t="s">
        <v>1</v>
      </c>
      <c r="I4308" s="215"/>
      <c r="J4308" s="211"/>
      <c r="K4308" s="211"/>
      <c r="L4308" s="216"/>
      <c r="M4308" s="217"/>
      <c r="N4308" s="218"/>
      <c r="O4308" s="218"/>
      <c r="P4308" s="218"/>
      <c r="Q4308" s="218"/>
      <c r="R4308" s="218"/>
      <c r="S4308" s="218"/>
      <c r="T4308" s="219"/>
      <c r="AT4308" s="220" t="s">
        <v>283</v>
      </c>
      <c r="AU4308" s="220" t="s">
        <v>84</v>
      </c>
      <c r="AV4308" s="13" t="s">
        <v>16</v>
      </c>
      <c r="AW4308" s="13" t="s">
        <v>32</v>
      </c>
      <c r="AX4308" s="13" t="s">
        <v>76</v>
      </c>
      <c r="AY4308" s="220" t="s">
        <v>272</v>
      </c>
    </row>
    <row r="4309" spans="2:51" s="13" customFormat="1" ht="11.25">
      <c r="B4309" s="210"/>
      <c r="C4309" s="211"/>
      <c r="D4309" s="212" t="s">
        <v>283</v>
      </c>
      <c r="E4309" s="213" t="s">
        <v>1</v>
      </c>
      <c r="F4309" s="214" t="s">
        <v>833</v>
      </c>
      <c r="G4309" s="211"/>
      <c r="H4309" s="213" t="s">
        <v>1</v>
      </c>
      <c r="I4309" s="215"/>
      <c r="J4309" s="211"/>
      <c r="K4309" s="211"/>
      <c r="L4309" s="216"/>
      <c r="M4309" s="217"/>
      <c r="N4309" s="218"/>
      <c r="O4309" s="218"/>
      <c r="P4309" s="218"/>
      <c r="Q4309" s="218"/>
      <c r="R4309" s="218"/>
      <c r="S4309" s="218"/>
      <c r="T4309" s="219"/>
      <c r="AT4309" s="220" t="s">
        <v>283</v>
      </c>
      <c r="AU4309" s="220" t="s">
        <v>84</v>
      </c>
      <c r="AV4309" s="13" t="s">
        <v>16</v>
      </c>
      <c r="AW4309" s="13" t="s">
        <v>32</v>
      </c>
      <c r="AX4309" s="13" t="s">
        <v>76</v>
      </c>
      <c r="AY4309" s="220" t="s">
        <v>272</v>
      </c>
    </row>
    <row r="4310" spans="2:51" s="14" customFormat="1" ht="11.25">
      <c r="B4310" s="221"/>
      <c r="C4310" s="222"/>
      <c r="D4310" s="212" t="s">
        <v>283</v>
      </c>
      <c r="E4310" s="223" t="s">
        <v>1</v>
      </c>
      <c r="F4310" s="224" t="s">
        <v>2283</v>
      </c>
      <c r="G4310" s="222"/>
      <c r="H4310" s="225">
        <v>3.488</v>
      </c>
      <c r="I4310" s="226"/>
      <c r="J4310" s="222"/>
      <c r="K4310" s="222"/>
      <c r="L4310" s="227"/>
      <c r="M4310" s="228"/>
      <c r="N4310" s="229"/>
      <c r="O4310" s="229"/>
      <c r="P4310" s="229"/>
      <c r="Q4310" s="229"/>
      <c r="R4310" s="229"/>
      <c r="S4310" s="229"/>
      <c r="T4310" s="230"/>
      <c r="AT4310" s="231" t="s">
        <v>283</v>
      </c>
      <c r="AU4310" s="231" t="s">
        <v>84</v>
      </c>
      <c r="AV4310" s="14" t="s">
        <v>84</v>
      </c>
      <c r="AW4310" s="14" t="s">
        <v>32</v>
      </c>
      <c r="AX4310" s="14" t="s">
        <v>76</v>
      </c>
      <c r="AY4310" s="231" t="s">
        <v>272</v>
      </c>
    </row>
    <row r="4311" spans="2:51" s="14" customFormat="1" ht="11.25">
      <c r="B4311" s="221"/>
      <c r="C4311" s="222"/>
      <c r="D4311" s="212" t="s">
        <v>283</v>
      </c>
      <c r="E4311" s="223" t="s">
        <v>1</v>
      </c>
      <c r="F4311" s="224" t="s">
        <v>2284</v>
      </c>
      <c r="G4311" s="222"/>
      <c r="H4311" s="225">
        <v>3.3879999999999999</v>
      </c>
      <c r="I4311" s="226"/>
      <c r="J4311" s="222"/>
      <c r="K4311" s="222"/>
      <c r="L4311" s="227"/>
      <c r="M4311" s="228"/>
      <c r="N4311" s="229"/>
      <c r="O4311" s="229"/>
      <c r="P4311" s="229"/>
      <c r="Q4311" s="229"/>
      <c r="R4311" s="229"/>
      <c r="S4311" s="229"/>
      <c r="T4311" s="230"/>
      <c r="AT4311" s="231" t="s">
        <v>283</v>
      </c>
      <c r="AU4311" s="231" t="s">
        <v>84</v>
      </c>
      <c r="AV4311" s="14" t="s">
        <v>84</v>
      </c>
      <c r="AW4311" s="14" t="s">
        <v>32</v>
      </c>
      <c r="AX4311" s="14" t="s">
        <v>76</v>
      </c>
      <c r="AY4311" s="231" t="s">
        <v>272</v>
      </c>
    </row>
    <row r="4312" spans="2:51" s="14" customFormat="1" ht="11.25">
      <c r="B4312" s="221"/>
      <c r="C4312" s="222"/>
      <c r="D4312" s="212" t="s">
        <v>283</v>
      </c>
      <c r="E4312" s="223" t="s">
        <v>1</v>
      </c>
      <c r="F4312" s="224" t="s">
        <v>2285</v>
      </c>
      <c r="G4312" s="222"/>
      <c r="H4312" s="225">
        <v>2.7879999999999998</v>
      </c>
      <c r="I4312" s="226"/>
      <c r="J4312" s="222"/>
      <c r="K4312" s="222"/>
      <c r="L4312" s="227"/>
      <c r="M4312" s="228"/>
      <c r="N4312" s="229"/>
      <c r="O4312" s="229"/>
      <c r="P4312" s="229"/>
      <c r="Q4312" s="229"/>
      <c r="R4312" s="229"/>
      <c r="S4312" s="229"/>
      <c r="T4312" s="230"/>
      <c r="AT4312" s="231" t="s">
        <v>283</v>
      </c>
      <c r="AU4312" s="231" t="s">
        <v>84</v>
      </c>
      <c r="AV4312" s="14" t="s">
        <v>84</v>
      </c>
      <c r="AW4312" s="14" t="s">
        <v>32</v>
      </c>
      <c r="AX4312" s="14" t="s">
        <v>76</v>
      </c>
      <c r="AY4312" s="231" t="s">
        <v>272</v>
      </c>
    </row>
    <row r="4313" spans="2:51" s="14" customFormat="1" ht="11.25">
      <c r="B4313" s="221"/>
      <c r="C4313" s="222"/>
      <c r="D4313" s="212" t="s">
        <v>283</v>
      </c>
      <c r="E4313" s="223" t="s">
        <v>1</v>
      </c>
      <c r="F4313" s="224" t="s">
        <v>2286</v>
      </c>
      <c r="G4313" s="222"/>
      <c r="H4313" s="225">
        <v>2.8</v>
      </c>
      <c r="I4313" s="226"/>
      <c r="J4313" s="222"/>
      <c r="K4313" s="222"/>
      <c r="L4313" s="227"/>
      <c r="M4313" s="228"/>
      <c r="N4313" s="229"/>
      <c r="O4313" s="229"/>
      <c r="P4313" s="229"/>
      <c r="Q4313" s="229"/>
      <c r="R4313" s="229"/>
      <c r="S4313" s="229"/>
      <c r="T4313" s="230"/>
      <c r="AT4313" s="231" t="s">
        <v>283</v>
      </c>
      <c r="AU4313" s="231" t="s">
        <v>84</v>
      </c>
      <c r="AV4313" s="14" t="s">
        <v>84</v>
      </c>
      <c r="AW4313" s="14" t="s">
        <v>32</v>
      </c>
      <c r="AX4313" s="14" t="s">
        <v>76</v>
      </c>
      <c r="AY4313" s="231" t="s">
        <v>272</v>
      </c>
    </row>
    <row r="4314" spans="2:51" s="14" customFormat="1" ht="11.25">
      <c r="B4314" s="221"/>
      <c r="C4314" s="222"/>
      <c r="D4314" s="212" t="s">
        <v>283</v>
      </c>
      <c r="E4314" s="223" t="s">
        <v>1</v>
      </c>
      <c r="F4314" s="224" t="s">
        <v>2287</v>
      </c>
      <c r="G4314" s="222"/>
      <c r="H4314" s="225">
        <v>4.4000000000000004</v>
      </c>
      <c r="I4314" s="226"/>
      <c r="J4314" s="222"/>
      <c r="K4314" s="222"/>
      <c r="L4314" s="227"/>
      <c r="M4314" s="228"/>
      <c r="N4314" s="229"/>
      <c r="O4314" s="229"/>
      <c r="P4314" s="229"/>
      <c r="Q4314" s="229"/>
      <c r="R4314" s="229"/>
      <c r="S4314" s="229"/>
      <c r="T4314" s="230"/>
      <c r="AT4314" s="231" t="s">
        <v>283</v>
      </c>
      <c r="AU4314" s="231" t="s">
        <v>84</v>
      </c>
      <c r="AV4314" s="14" t="s">
        <v>84</v>
      </c>
      <c r="AW4314" s="14" t="s">
        <v>32</v>
      </c>
      <c r="AX4314" s="14" t="s">
        <v>76</v>
      </c>
      <c r="AY4314" s="231" t="s">
        <v>272</v>
      </c>
    </row>
    <row r="4315" spans="2:51" s="14" customFormat="1" ht="11.25">
      <c r="B4315" s="221"/>
      <c r="C4315" s="222"/>
      <c r="D4315" s="212" t="s">
        <v>283</v>
      </c>
      <c r="E4315" s="223" t="s">
        <v>1</v>
      </c>
      <c r="F4315" s="224" t="s">
        <v>2288</v>
      </c>
      <c r="G4315" s="222"/>
      <c r="H4315" s="225">
        <v>6.3</v>
      </c>
      <c r="I4315" s="226"/>
      <c r="J4315" s="222"/>
      <c r="K4315" s="222"/>
      <c r="L4315" s="227"/>
      <c r="M4315" s="228"/>
      <c r="N4315" s="229"/>
      <c r="O4315" s="229"/>
      <c r="P4315" s="229"/>
      <c r="Q4315" s="229"/>
      <c r="R4315" s="229"/>
      <c r="S4315" s="229"/>
      <c r="T4315" s="230"/>
      <c r="AT4315" s="231" t="s">
        <v>283</v>
      </c>
      <c r="AU4315" s="231" t="s">
        <v>84</v>
      </c>
      <c r="AV4315" s="14" t="s">
        <v>84</v>
      </c>
      <c r="AW4315" s="14" t="s">
        <v>32</v>
      </c>
      <c r="AX4315" s="14" t="s">
        <v>76</v>
      </c>
      <c r="AY4315" s="231" t="s">
        <v>272</v>
      </c>
    </row>
    <row r="4316" spans="2:51" s="14" customFormat="1" ht="11.25">
      <c r="B4316" s="221"/>
      <c r="C4316" s="222"/>
      <c r="D4316" s="212" t="s">
        <v>283</v>
      </c>
      <c r="E4316" s="223" t="s">
        <v>1</v>
      </c>
      <c r="F4316" s="224" t="s">
        <v>2289</v>
      </c>
      <c r="G4316" s="222"/>
      <c r="H4316" s="225">
        <v>5.7</v>
      </c>
      <c r="I4316" s="226"/>
      <c r="J4316" s="222"/>
      <c r="K4316" s="222"/>
      <c r="L4316" s="227"/>
      <c r="M4316" s="228"/>
      <c r="N4316" s="229"/>
      <c r="O4316" s="229"/>
      <c r="P4316" s="229"/>
      <c r="Q4316" s="229"/>
      <c r="R4316" s="229"/>
      <c r="S4316" s="229"/>
      <c r="T4316" s="230"/>
      <c r="AT4316" s="231" t="s">
        <v>283</v>
      </c>
      <c r="AU4316" s="231" t="s">
        <v>84</v>
      </c>
      <c r="AV4316" s="14" t="s">
        <v>84</v>
      </c>
      <c r="AW4316" s="14" t="s">
        <v>32</v>
      </c>
      <c r="AX4316" s="14" t="s">
        <v>76</v>
      </c>
      <c r="AY4316" s="231" t="s">
        <v>272</v>
      </c>
    </row>
    <row r="4317" spans="2:51" s="13" customFormat="1" ht="11.25">
      <c r="B4317" s="210"/>
      <c r="C4317" s="211"/>
      <c r="D4317" s="212" t="s">
        <v>283</v>
      </c>
      <c r="E4317" s="213" t="s">
        <v>1</v>
      </c>
      <c r="F4317" s="214" t="s">
        <v>837</v>
      </c>
      <c r="G4317" s="211"/>
      <c r="H4317" s="213" t="s">
        <v>1</v>
      </c>
      <c r="I4317" s="215"/>
      <c r="J4317" s="211"/>
      <c r="K4317" s="211"/>
      <c r="L4317" s="216"/>
      <c r="M4317" s="217"/>
      <c r="N4317" s="218"/>
      <c r="O4317" s="218"/>
      <c r="P4317" s="218"/>
      <c r="Q4317" s="218"/>
      <c r="R4317" s="218"/>
      <c r="S4317" s="218"/>
      <c r="T4317" s="219"/>
      <c r="AT4317" s="220" t="s">
        <v>283</v>
      </c>
      <c r="AU4317" s="220" t="s">
        <v>84</v>
      </c>
      <c r="AV4317" s="13" t="s">
        <v>16</v>
      </c>
      <c r="AW4317" s="13" t="s">
        <v>32</v>
      </c>
      <c r="AX4317" s="13" t="s">
        <v>76</v>
      </c>
      <c r="AY4317" s="220" t="s">
        <v>272</v>
      </c>
    </row>
    <row r="4318" spans="2:51" s="14" customFormat="1" ht="11.25">
      <c r="B4318" s="221"/>
      <c r="C4318" s="222"/>
      <c r="D4318" s="212" t="s">
        <v>283</v>
      </c>
      <c r="E4318" s="223" t="s">
        <v>1</v>
      </c>
      <c r="F4318" s="224" t="s">
        <v>2290</v>
      </c>
      <c r="G4318" s="222"/>
      <c r="H4318" s="225">
        <v>2.7</v>
      </c>
      <c r="I4318" s="226"/>
      <c r="J4318" s="222"/>
      <c r="K4318" s="222"/>
      <c r="L4318" s="227"/>
      <c r="M4318" s="228"/>
      <c r="N4318" s="229"/>
      <c r="O4318" s="229"/>
      <c r="P4318" s="229"/>
      <c r="Q4318" s="229"/>
      <c r="R4318" s="229"/>
      <c r="S4318" s="229"/>
      <c r="T4318" s="230"/>
      <c r="AT4318" s="231" t="s">
        <v>283</v>
      </c>
      <c r="AU4318" s="231" t="s">
        <v>84</v>
      </c>
      <c r="AV4318" s="14" t="s">
        <v>84</v>
      </c>
      <c r="AW4318" s="14" t="s">
        <v>32</v>
      </c>
      <c r="AX4318" s="14" t="s">
        <v>76</v>
      </c>
      <c r="AY4318" s="231" t="s">
        <v>272</v>
      </c>
    </row>
    <row r="4319" spans="2:51" s="14" customFormat="1" ht="11.25">
      <c r="B4319" s="221"/>
      <c r="C4319" s="222"/>
      <c r="D4319" s="212" t="s">
        <v>283</v>
      </c>
      <c r="E4319" s="223" t="s">
        <v>1</v>
      </c>
      <c r="F4319" s="224" t="s">
        <v>2291</v>
      </c>
      <c r="G4319" s="222"/>
      <c r="H4319" s="225">
        <v>3.488</v>
      </c>
      <c r="I4319" s="226"/>
      <c r="J4319" s="222"/>
      <c r="K4319" s="222"/>
      <c r="L4319" s="227"/>
      <c r="M4319" s="228"/>
      <c r="N4319" s="229"/>
      <c r="O4319" s="229"/>
      <c r="P4319" s="229"/>
      <c r="Q4319" s="229"/>
      <c r="R4319" s="229"/>
      <c r="S4319" s="229"/>
      <c r="T4319" s="230"/>
      <c r="AT4319" s="231" t="s">
        <v>283</v>
      </c>
      <c r="AU4319" s="231" t="s">
        <v>84</v>
      </c>
      <c r="AV4319" s="14" t="s">
        <v>84</v>
      </c>
      <c r="AW4319" s="14" t="s">
        <v>32</v>
      </c>
      <c r="AX4319" s="14" t="s">
        <v>76</v>
      </c>
      <c r="AY4319" s="231" t="s">
        <v>272</v>
      </c>
    </row>
    <row r="4320" spans="2:51" s="14" customFormat="1" ht="11.25">
      <c r="B4320" s="221"/>
      <c r="C4320" s="222"/>
      <c r="D4320" s="212" t="s">
        <v>283</v>
      </c>
      <c r="E4320" s="223" t="s">
        <v>1</v>
      </c>
      <c r="F4320" s="224" t="s">
        <v>2292</v>
      </c>
      <c r="G4320" s="222"/>
      <c r="H4320" s="225">
        <v>3.5880000000000001</v>
      </c>
      <c r="I4320" s="226"/>
      <c r="J4320" s="222"/>
      <c r="K4320" s="222"/>
      <c r="L4320" s="227"/>
      <c r="M4320" s="228"/>
      <c r="N4320" s="229"/>
      <c r="O4320" s="229"/>
      <c r="P4320" s="229"/>
      <c r="Q4320" s="229"/>
      <c r="R4320" s="229"/>
      <c r="S4320" s="229"/>
      <c r="T4320" s="230"/>
      <c r="AT4320" s="231" t="s">
        <v>283</v>
      </c>
      <c r="AU4320" s="231" t="s">
        <v>84</v>
      </c>
      <c r="AV4320" s="14" t="s">
        <v>84</v>
      </c>
      <c r="AW4320" s="14" t="s">
        <v>32</v>
      </c>
      <c r="AX4320" s="14" t="s">
        <v>76</v>
      </c>
      <c r="AY4320" s="231" t="s">
        <v>272</v>
      </c>
    </row>
    <row r="4321" spans="2:51" s="14" customFormat="1" ht="11.25">
      <c r="B4321" s="221"/>
      <c r="C4321" s="222"/>
      <c r="D4321" s="212" t="s">
        <v>283</v>
      </c>
      <c r="E4321" s="223" t="s">
        <v>1</v>
      </c>
      <c r="F4321" s="224" t="s">
        <v>2293</v>
      </c>
      <c r="G4321" s="222"/>
      <c r="H4321" s="225">
        <v>4.2</v>
      </c>
      <c r="I4321" s="226"/>
      <c r="J4321" s="222"/>
      <c r="K4321" s="222"/>
      <c r="L4321" s="227"/>
      <c r="M4321" s="228"/>
      <c r="N4321" s="229"/>
      <c r="O4321" s="229"/>
      <c r="P4321" s="229"/>
      <c r="Q4321" s="229"/>
      <c r="R4321" s="229"/>
      <c r="S4321" s="229"/>
      <c r="T4321" s="230"/>
      <c r="AT4321" s="231" t="s">
        <v>283</v>
      </c>
      <c r="AU4321" s="231" t="s">
        <v>84</v>
      </c>
      <c r="AV4321" s="14" t="s">
        <v>84</v>
      </c>
      <c r="AW4321" s="14" t="s">
        <v>32</v>
      </c>
      <c r="AX4321" s="14" t="s">
        <v>76</v>
      </c>
      <c r="AY4321" s="231" t="s">
        <v>272</v>
      </c>
    </row>
    <row r="4322" spans="2:51" s="14" customFormat="1" ht="11.25">
      <c r="B4322" s="221"/>
      <c r="C4322" s="222"/>
      <c r="D4322" s="212" t="s">
        <v>283</v>
      </c>
      <c r="E4322" s="223" t="s">
        <v>1</v>
      </c>
      <c r="F4322" s="224" t="s">
        <v>2294</v>
      </c>
      <c r="G4322" s="222"/>
      <c r="H4322" s="225">
        <v>2.988</v>
      </c>
      <c r="I4322" s="226"/>
      <c r="J4322" s="222"/>
      <c r="K4322" s="222"/>
      <c r="L4322" s="227"/>
      <c r="M4322" s="228"/>
      <c r="N4322" s="229"/>
      <c r="O4322" s="229"/>
      <c r="P4322" s="229"/>
      <c r="Q4322" s="229"/>
      <c r="R4322" s="229"/>
      <c r="S4322" s="229"/>
      <c r="T4322" s="230"/>
      <c r="AT4322" s="231" t="s">
        <v>283</v>
      </c>
      <c r="AU4322" s="231" t="s">
        <v>84</v>
      </c>
      <c r="AV4322" s="14" t="s">
        <v>84</v>
      </c>
      <c r="AW4322" s="14" t="s">
        <v>32</v>
      </c>
      <c r="AX4322" s="14" t="s">
        <v>76</v>
      </c>
      <c r="AY4322" s="231" t="s">
        <v>272</v>
      </c>
    </row>
    <row r="4323" spans="2:51" s="14" customFormat="1" ht="11.25">
      <c r="B4323" s="221"/>
      <c r="C4323" s="222"/>
      <c r="D4323" s="212" t="s">
        <v>283</v>
      </c>
      <c r="E4323" s="223" t="s">
        <v>1</v>
      </c>
      <c r="F4323" s="224" t="s">
        <v>2295</v>
      </c>
      <c r="G4323" s="222"/>
      <c r="H4323" s="225">
        <v>2.4</v>
      </c>
      <c r="I4323" s="226"/>
      <c r="J4323" s="222"/>
      <c r="K4323" s="222"/>
      <c r="L4323" s="227"/>
      <c r="M4323" s="228"/>
      <c r="N4323" s="229"/>
      <c r="O4323" s="229"/>
      <c r="P4323" s="229"/>
      <c r="Q4323" s="229"/>
      <c r="R4323" s="229"/>
      <c r="S4323" s="229"/>
      <c r="T4323" s="230"/>
      <c r="AT4323" s="231" t="s">
        <v>283</v>
      </c>
      <c r="AU4323" s="231" t="s">
        <v>84</v>
      </c>
      <c r="AV4323" s="14" t="s">
        <v>84</v>
      </c>
      <c r="AW4323" s="14" t="s">
        <v>32</v>
      </c>
      <c r="AX4323" s="14" t="s">
        <v>76</v>
      </c>
      <c r="AY4323" s="231" t="s">
        <v>272</v>
      </c>
    </row>
    <row r="4324" spans="2:51" s="14" customFormat="1" ht="11.25">
      <c r="B4324" s="221"/>
      <c r="C4324" s="222"/>
      <c r="D4324" s="212" t="s">
        <v>283</v>
      </c>
      <c r="E4324" s="223" t="s">
        <v>1</v>
      </c>
      <c r="F4324" s="224" t="s">
        <v>2296</v>
      </c>
      <c r="G4324" s="222"/>
      <c r="H4324" s="225">
        <v>2.9</v>
      </c>
      <c r="I4324" s="226"/>
      <c r="J4324" s="222"/>
      <c r="K4324" s="222"/>
      <c r="L4324" s="227"/>
      <c r="M4324" s="228"/>
      <c r="N4324" s="229"/>
      <c r="O4324" s="229"/>
      <c r="P4324" s="229"/>
      <c r="Q4324" s="229"/>
      <c r="R4324" s="229"/>
      <c r="S4324" s="229"/>
      <c r="T4324" s="230"/>
      <c r="AT4324" s="231" t="s">
        <v>283</v>
      </c>
      <c r="AU4324" s="231" t="s">
        <v>84</v>
      </c>
      <c r="AV4324" s="14" t="s">
        <v>84</v>
      </c>
      <c r="AW4324" s="14" t="s">
        <v>32</v>
      </c>
      <c r="AX4324" s="14" t="s">
        <v>76</v>
      </c>
      <c r="AY4324" s="231" t="s">
        <v>272</v>
      </c>
    </row>
    <row r="4325" spans="2:51" s="13" customFormat="1" ht="11.25">
      <c r="B4325" s="210"/>
      <c r="C4325" s="211"/>
      <c r="D4325" s="212" t="s">
        <v>283</v>
      </c>
      <c r="E4325" s="213" t="s">
        <v>1</v>
      </c>
      <c r="F4325" s="214" t="s">
        <v>285</v>
      </c>
      <c r="G4325" s="211"/>
      <c r="H4325" s="213" t="s">
        <v>1</v>
      </c>
      <c r="I4325" s="215"/>
      <c r="J4325" s="211"/>
      <c r="K4325" s="211"/>
      <c r="L4325" s="216"/>
      <c r="M4325" s="217"/>
      <c r="N4325" s="218"/>
      <c r="O4325" s="218"/>
      <c r="P4325" s="218"/>
      <c r="Q4325" s="218"/>
      <c r="R4325" s="218"/>
      <c r="S4325" s="218"/>
      <c r="T4325" s="219"/>
      <c r="AT4325" s="220" t="s">
        <v>283</v>
      </c>
      <c r="AU4325" s="220" t="s">
        <v>84</v>
      </c>
      <c r="AV4325" s="13" t="s">
        <v>16</v>
      </c>
      <c r="AW4325" s="13" t="s">
        <v>32</v>
      </c>
      <c r="AX4325" s="13" t="s">
        <v>76</v>
      </c>
      <c r="AY4325" s="220" t="s">
        <v>272</v>
      </c>
    </row>
    <row r="4326" spans="2:51" s="13" customFormat="1" ht="11.25">
      <c r="B4326" s="210"/>
      <c r="C4326" s="211"/>
      <c r="D4326" s="212" t="s">
        <v>283</v>
      </c>
      <c r="E4326" s="213" t="s">
        <v>1</v>
      </c>
      <c r="F4326" s="214" t="s">
        <v>2297</v>
      </c>
      <c r="G4326" s="211"/>
      <c r="H4326" s="213" t="s">
        <v>1</v>
      </c>
      <c r="I4326" s="215"/>
      <c r="J4326" s="211"/>
      <c r="K4326" s="211"/>
      <c r="L4326" s="216"/>
      <c r="M4326" s="217"/>
      <c r="N4326" s="218"/>
      <c r="O4326" s="218"/>
      <c r="P4326" s="218"/>
      <c r="Q4326" s="218"/>
      <c r="R4326" s="218"/>
      <c r="S4326" s="218"/>
      <c r="T4326" s="219"/>
      <c r="AT4326" s="220" t="s">
        <v>283</v>
      </c>
      <c r="AU4326" s="220" t="s">
        <v>84</v>
      </c>
      <c r="AV4326" s="13" t="s">
        <v>16</v>
      </c>
      <c r="AW4326" s="13" t="s">
        <v>32</v>
      </c>
      <c r="AX4326" s="13" t="s">
        <v>76</v>
      </c>
      <c r="AY4326" s="220" t="s">
        <v>272</v>
      </c>
    </row>
    <row r="4327" spans="2:51" s="13" customFormat="1" ht="11.25">
      <c r="B4327" s="210"/>
      <c r="C4327" s="211"/>
      <c r="D4327" s="212" t="s">
        <v>283</v>
      </c>
      <c r="E4327" s="213" t="s">
        <v>1</v>
      </c>
      <c r="F4327" s="214" t="s">
        <v>833</v>
      </c>
      <c r="G4327" s="211"/>
      <c r="H4327" s="213" t="s">
        <v>1</v>
      </c>
      <c r="I4327" s="215"/>
      <c r="J4327" s="211"/>
      <c r="K4327" s="211"/>
      <c r="L4327" s="216"/>
      <c r="M4327" s="217"/>
      <c r="N4327" s="218"/>
      <c r="O4327" s="218"/>
      <c r="P4327" s="218"/>
      <c r="Q4327" s="218"/>
      <c r="R4327" s="218"/>
      <c r="S4327" s="218"/>
      <c r="T4327" s="219"/>
      <c r="AT4327" s="220" t="s">
        <v>283</v>
      </c>
      <c r="AU4327" s="220" t="s">
        <v>84</v>
      </c>
      <c r="AV4327" s="13" t="s">
        <v>16</v>
      </c>
      <c r="AW4327" s="13" t="s">
        <v>32</v>
      </c>
      <c r="AX4327" s="13" t="s">
        <v>76</v>
      </c>
      <c r="AY4327" s="220" t="s">
        <v>272</v>
      </c>
    </row>
    <row r="4328" spans="2:51" s="14" customFormat="1" ht="11.25">
      <c r="B4328" s="221"/>
      <c r="C4328" s="222"/>
      <c r="D4328" s="212" t="s">
        <v>283</v>
      </c>
      <c r="E4328" s="223" t="s">
        <v>1</v>
      </c>
      <c r="F4328" s="224" t="s">
        <v>2298</v>
      </c>
      <c r="G4328" s="222"/>
      <c r="H4328" s="225">
        <v>3.0880000000000001</v>
      </c>
      <c r="I4328" s="226"/>
      <c r="J4328" s="222"/>
      <c r="K4328" s="222"/>
      <c r="L4328" s="227"/>
      <c r="M4328" s="228"/>
      <c r="N4328" s="229"/>
      <c r="O4328" s="229"/>
      <c r="P4328" s="229"/>
      <c r="Q4328" s="229"/>
      <c r="R4328" s="229"/>
      <c r="S4328" s="229"/>
      <c r="T4328" s="230"/>
      <c r="AT4328" s="231" t="s">
        <v>283</v>
      </c>
      <c r="AU4328" s="231" t="s">
        <v>84</v>
      </c>
      <c r="AV4328" s="14" t="s">
        <v>84</v>
      </c>
      <c r="AW4328" s="14" t="s">
        <v>32</v>
      </c>
      <c r="AX4328" s="14" t="s">
        <v>76</v>
      </c>
      <c r="AY4328" s="231" t="s">
        <v>272</v>
      </c>
    </row>
    <row r="4329" spans="2:51" s="13" customFormat="1" ht="11.25">
      <c r="B4329" s="210"/>
      <c r="C4329" s="211"/>
      <c r="D4329" s="212" t="s">
        <v>283</v>
      </c>
      <c r="E4329" s="213" t="s">
        <v>1</v>
      </c>
      <c r="F4329" s="214" t="s">
        <v>837</v>
      </c>
      <c r="G4329" s="211"/>
      <c r="H4329" s="213" t="s">
        <v>1</v>
      </c>
      <c r="I4329" s="215"/>
      <c r="J4329" s="211"/>
      <c r="K4329" s="211"/>
      <c r="L4329" s="216"/>
      <c r="M4329" s="217"/>
      <c r="N4329" s="218"/>
      <c r="O4329" s="218"/>
      <c r="P4329" s="218"/>
      <c r="Q4329" s="218"/>
      <c r="R4329" s="218"/>
      <c r="S4329" s="218"/>
      <c r="T4329" s="219"/>
      <c r="AT4329" s="220" t="s">
        <v>283</v>
      </c>
      <c r="AU4329" s="220" t="s">
        <v>84</v>
      </c>
      <c r="AV4329" s="13" t="s">
        <v>16</v>
      </c>
      <c r="AW4329" s="13" t="s">
        <v>32</v>
      </c>
      <c r="AX4329" s="13" t="s">
        <v>76</v>
      </c>
      <c r="AY4329" s="220" t="s">
        <v>272</v>
      </c>
    </row>
    <row r="4330" spans="2:51" s="14" customFormat="1" ht="11.25">
      <c r="B4330" s="221"/>
      <c r="C4330" s="222"/>
      <c r="D4330" s="212" t="s">
        <v>283</v>
      </c>
      <c r="E4330" s="223" t="s">
        <v>1</v>
      </c>
      <c r="F4330" s="224" t="s">
        <v>2299</v>
      </c>
      <c r="G4330" s="222"/>
      <c r="H4330" s="225">
        <v>5.2</v>
      </c>
      <c r="I4330" s="226"/>
      <c r="J4330" s="222"/>
      <c r="K4330" s="222"/>
      <c r="L4330" s="227"/>
      <c r="M4330" s="228"/>
      <c r="N4330" s="229"/>
      <c r="O4330" s="229"/>
      <c r="P4330" s="229"/>
      <c r="Q4330" s="229"/>
      <c r="R4330" s="229"/>
      <c r="S4330" s="229"/>
      <c r="T4330" s="230"/>
      <c r="AT4330" s="231" t="s">
        <v>283</v>
      </c>
      <c r="AU4330" s="231" t="s">
        <v>84</v>
      </c>
      <c r="AV4330" s="14" t="s">
        <v>84</v>
      </c>
      <c r="AW4330" s="14" t="s">
        <v>32</v>
      </c>
      <c r="AX4330" s="14" t="s">
        <v>76</v>
      </c>
      <c r="AY4330" s="231" t="s">
        <v>272</v>
      </c>
    </row>
    <row r="4331" spans="2:51" s="14" customFormat="1" ht="11.25">
      <c r="B4331" s="221"/>
      <c r="C4331" s="222"/>
      <c r="D4331" s="212" t="s">
        <v>283</v>
      </c>
      <c r="E4331" s="223" t="s">
        <v>1</v>
      </c>
      <c r="F4331" s="224" t="s">
        <v>2300</v>
      </c>
      <c r="G4331" s="222"/>
      <c r="H4331" s="225">
        <v>9.2880000000000003</v>
      </c>
      <c r="I4331" s="226"/>
      <c r="J4331" s="222"/>
      <c r="K4331" s="222"/>
      <c r="L4331" s="227"/>
      <c r="M4331" s="228"/>
      <c r="N4331" s="229"/>
      <c r="O4331" s="229"/>
      <c r="P4331" s="229"/>
      <c r="Q4331" s="229"/>
      <c r="R4331" s="229"/>
      <c r="S4331" s="229"/>
      <c r="T4331" s="230"/>
      <c r="AT4331" s="231" t="s">
        <v>283</v>
      </c>
      <c r="AU4331" s="231" t="s">
        <v>84</v>
      </c>
      <c r="AV4331" s="14" t="s">
        <v>84</v>
      </c>
      <c r="AW4331" s="14" t="s">
        <v>32</v>
      </c>
      <c r="AX4331" s="14" t="s">
        <v>76</v>
      </c>
      <c r="AY4331" s="231" t="s">
        <v>272</v>
      </c>
    </row>
    <row r="4332" spans="2:51" s="14" customFormat="1" ht="11.25">
      <c r="B4332" s="221"/>
      <c r="C4332" s="222"/>
      <c r="D4332" s="212" t="s">
        <v>283</v>
      </c>
      <c r="E4332" s="223" t="s">
        <v>1</v>
      </c>
      <c r="F4332" s="224" t="s">
        <v>2301</v>
      </c>
      <c r="G4332" s="222"/>
      <c r="H4332" s="225">
        <v>3.7</v>
      </c>
      <c r="I4332" s="226"/>
      <c r="J4332" s="222"/>
      <c r="K4332" s="222"/>
      <c r="L4332" s="227"/>
      <c r="M4332" s="228"/>
      <c r="N4332" s="229"/>
      <c r="O4332" s="229"/>
      <c r="P4332" s="229"/>
      <c r="Q4332" s="229"/>
      <c r="R4332" s="229"/>
      <c r="S4332" s="229"/>
      <c r="T4332" s="230"/>
      <c r="AT4332" s="231" t="s">
        <v>283</v>
      </c>
      <c r="AU4332" s="231" t="s">
        <v>84</v>
      </c>
      <c r="AV4332" s="14" t="s">
        <v>84</v>
      </c>
      <c r="AW4332" s="14" t="s">
        <v>32</v>
      </c>
      <c r="AX4332" s="14" t="s">
        <v>76</v>
      </c>
      <c r="AY4332" s="231" t="s">
        <v>272</v>
      </c>
    </row>
    <row r="4333" spans="2:51" s="13" customFormat="1" ht="11.25">
      <c r="B4333" s="210"/>
      <c r="C4333" s="211"/>
      <c r="D4333" s="212" t="s">
        <v>283</v>
      </c>
      <c r="E4333" s="213" t="s">
        <v>1</v>
      </c>
      <c r="F4333" s="214" t="s">
        <v>285</v>
      </c>
      <c r="G4333" s="211"/>
      <c r="H4333" s="213" t="s">
        <v>1</v>
      </c>
      <c r="I4333" s="215"/>
      <c r="J4333" s="211"/>
      <c r="K4333" s="211"/>
      <c r="L4333" s="216"/>
      <c r="M4333" s="217"/>
      <c r="N4333" s="218"/>
      <c r="O4333" s="218"/>
      <c r="P4333" s="218"/>
      <c r="Q4333" s="218"/>
      <c r="R4333" s="218"/>
      <c r="S4333" s="218"/>
      <c r="T4333" s="219"/>
      <c r="AT4333" s="220" t="s">
        <v>283</v>
      </c>
      <c r="AU4333" s="220" t="s">
        <v>84</v>
      </c>
      <c r="AV4333" s="13" t="s">
        <v>16</v>
      </c>
      <c r="AW4333" s="13" t="s">
        <v>32</v>
      </c>
      <c r="AX4333" s="13" t="s">
        <v>76</v>
      </c>
      <c r="AY4333" s="220" t="s">
        <v>272</v>
      </c>
    </row>
    <row r="4334" spans="2:51" s="13" customFormat="1" ht="11.25">
      <c r="B4334" s="210"/>
      <c r="C4334" s="211"/>
      <c r="D4334" s="212" t="s">
        <v>283</v>
      </c>
      <c r="E4334" s="213" t="s">
        <v>1</v>
      </c>
      <c r="F4334" s="214" t="s">
        <v>2302</v>
      </c>
      <c r="G4334" s="211"/>
      <c r="H4334" s="213" t="s">
        <v>1</v>
      </c>
      <c r="I4334" s="215"/>
      <c r="J4334" s="211"/>
      <c r="K4334" s="211"/>
      <c r="L4334" s="216"/>
      <c r="M4334" s="217"/>
      <c r="N4334" s="218"/>
      <c r="O4334" s="218"/>
      <c r="P4334" s="218"/>
      <c r="Q4334" s="218"/>
      <c r="R4334" s="218"/>
      <c r="S4334" s="218"/>
      <c r="T4334" s="219"/>
      <c r="AT4334" s="220" t="s">
        <v>283</v>
      </c>
      <c r="AU4334" s="220" t="s">
        <v>84</v>
      </c>
      <c r="AV4334" s="13" t="s">
        <v>16</v>
      </c>
      <c r="AW4334" s="13" t="s">
        <v>32</v>
      </c>
      <c r="AX4334" s="13" t="s">
        <v>76</v>
      </c>
      <c r="AY4334" s="220" t="s">
        <v>272</v>
      </c>
    </row>
    <row r="4335" spans="2:51" s="13" customFormat="1" ht="11.25">
      <c r="B4335" s="210"/>
      <c r="C4335" s="211"/>
      <c r="D4335" s="212" t="s">
        <v>283</v>
      </c>
      <c r="E4335" s="213" t="s">
        <v>1</v>
      </c>
      <c r="F4335" s="214" t="s">
        <v>833</v>
      </c>
      <c r="G4335" s="211"/>
      <c r="H4335" s="213" t="s">
        <v>1</v>
      </c>
      <c r="I4335" s="215"/>
      <c r="J4335" s="211"/>
      <c r="K4335" s="211"/>
      <c r="L4335" s="216"/>
      <c r="M4335" s="217"/>
      <c r="N4335" s="218"/>
      <c r="O4335" s="218"/>
      <c r="P4335" s="218"/>
      <c r="Q4335" s="218"/>
      <c r="R4335" s="218"/>
      <c r="S4335" s="218"/>
      <c r="T4335" s="219"/>
      <c r="AT4335" s="220" t="s">
        <v>283</v>
      </c>
      <c r="AU4335" s="220" t="s">
        <v>84</v>
      </c>
      <c r="AV4335" s="13" t="s">
        <v>16</v>
      </c>
      <c r="AW4335" s="13" t="s">
        <v>32</v>
      </c>
      <c r="AX4335" s="13" t="s">
        <v>76</v>
      </c>
      <c r="AY4335" s="220" t="s">
        <v>272</v>
      </c>
    </row>
    <row r="4336" spans="2:51" s="14" customFormat="1" ht="11.25">
      <c r="B4336" s="221"/>
      <c r="C4336" s="222"/>
      <c r="D4336" s="212" t="s">
        <v>283</v>
      </c>
      <c r="E4336" s="223" t="s">
        <v>1</v>
      </c>
      <c r="F4336" s="224" t="s">
        <v>2303</v>
      </c>
      <c r="G4336" s="222"/>
      <c r="H4336" s="225">
        <v>21.562999999999999</v>
      </c>
      <c r="I4336" s="226"/>
      <c r="J4336" s="222"/>
      <c r="K4336" s="222"/>
      <c r="L4336" s="227"/>
      <c r="M4336" s="228"/>
      <c r="N4336" s="229"/>
      <c r="O4336" s="229"/>
      <c r="P4336" s="229"/>
      <c r="Q4336" s="229"/>
      <c r="R4336" s="229"/>
      <c r="S4336" s="229"/>
      <c r="T4336" s="230"/>
      <c r="AT4336" s="231" t="s">
        <v>283</v>
      </c>
      <c r="AU4336" s="231" t="s">
        <v>84</v>
      </c>
      <c r="AV4336" s="14" t="s">
        <v>84</v>
      </c>
      <c r="AW4336" s="14" t="s">
        <v>32</v>
      </c>
      <c r="AX4336" s="14" t="s">
        <v>76</v>
      </c>
      <c r="AY4336" s="231" t="s">
        <v>272</v>
      </c>
    </row>
    <row r="4337" spans="2:51" s="13" customFormat="1" ht="11.25">
      <c r="B4337" s="210"/>
      <c r="C4337" s="211"/>
      <c r="D4337" s="212" t="s">
        <v>283</v>
      </c>
      <c r="E4337" s="213" t="s">
        <v>1</v>
      </c>
      <c r="F4337" s="214" t="s">
        <v>837</v>
      </c>
      <c r="G4337" s="211"/>
      <c r="H4337" s="213" t="s">
        <v>1</v>
      </c>
      <c r="I4337" s="215"/>
      <c r="J4337" s="211"/>
      <c r="K4337" s="211"/>
      <c r="L4337" s="216"/>
      <c r="M4337" s="217"/>
      <c r="N4337" s="218"/>
      <c r="O4337" s="218"/>
      <c r="P4337" s="218"/>
      <c r="Q4337" s="218"/>
      <c r="R4337" s="218"/>
      <c r="S4337" s="218"/>
      <c r="T4337" s="219"/>
      <c r="AT4337" s="220" t="s">
        <v>283</v>
      </c>
      <c r="AU4337" s="220" t="s">
        <v>84</v>
      </c>
      <c r="AV4337" s="13" t="s">
        <v>16</v>
      </c>
      <c r="AW4337" s="13" t="s">
        <v>32</v>
      </c>
      <c r="AX4337" s="13" t="s">
        <v>76</v>
      </c>
      <c r="AY4337" s="220" t="s">
        <v>272</v>
      </c>
    </row>
    <row r="4338" spans="2:51" s="14" customFormat="1" ht="11.25">
      <c r="B4338" s="221"/>
      <c r="C4338" s="222"/>
      <c r="D4338" s="212" t="s">
        <v>283</v>
      </c>
      <c r="E4338" s="223" t="s">
        <v>1</v>
      </c>
      <c r="F4338" s="224" t="s">
        <v>2304</v>
      </c>
      <c r="G4338" s="222"/>
      <c r="H4338" s="225">
        <v>22.163</v>
      </c>
      <c r="I4338" s="226"/>
      <c r="J4338" s="222"/>
      <c r="K4338" s="222"/>
      <c r="L4338" s="227"/>
      <c r="M4338" s="228"/>
      <c r="N4338" s="229"/>
      <c r="O4338" s="229"/>
      <c r="P4338" s="229"/>
      <c r="Q4338" s="229"/>
      <c r="R4338" s="229"/>
      <c r="S4338" s="229"/>
      <c r="T4338" s="230"/>
      <c r="AT4338" s="231" t="s">
        <v>283</v>
      </c>
      <c r="AU4338" s="231" t="s">
        <v>84</v>
      </c>
      <c r="AV4338" s="14" t="s">
        <v>84</v>
      </c>
      <c r="AW4338" s="14" t="s">
        <v>32</v>
      </c>
      <c r="AX4338" s="14" t="s">
        <v>76</v>
      </c>
      <c r="AY4338" s="231" t="s">
        <v>272</v>
      </c>
    </row>
    <row r="4339" spans="2:51" s="13" customFormat="1" ht="11.25">
      <c r="B4339" s="210"/>
      <c r="C4339" s="211"/>
      <c r="D4339" s="212" t="s">
        <v>283</v>
      </c>
      <c r="E4339" s="213" t="s">
        <v>1</v>
      </c>
      <c r="F4339" s="214" t="s">
        <v>285</v>
      </c>
      <c r="G4339" s="211"/>
      <c r="H4339" s="213" t="s">
        <v>1</v>
      </c>
      <c r="I4339" s="215"/>
      <c r="J4339" s="211"/>
      <c r="K4339" s="211"/>
      <c r="L4339" s="216"/>
      <c r="M4339" s="217"/>
      <c r="N4339" s="218"/>
      <c r="O4339" s="218"/>
      <c r="P4339" s="218"/>
      <c r="Q4339" s="218"/>
      <c r="R4339" s="218"/>
      <c r="S4339" s="218"/>
      <c r="T4339" s="219"/>
      <c r="AT4339" s="220" t="s">
        <v>283</v>
      </c>
      <c r="AU4339" s="220" t="s">
        <v>84</v>
      </c>
      <c r="AV4339" s="13" t="s">
        <v>16</v>
      </c>
      <c r="AW4339" s="13" t="s">
        <v>32</v>
      </c>
      <c r="AX4339" s="13" t="s">
        <v>76</v>
      </c>
      <c r="AY4339" s="220" t="s">
        <v>272</v>
      </c>
    </row>
    <row r="4340" spans="2:51" s="13" customFormat="1" ht="11.25">
      <c r="B4340" s="210"/>
      <c r="C4340" s="211"/>
      <c r="D4340" s="212" t="s">
        <v>283</v>
      </c>
      <c r="E4340" s="213" t="s">
        <v>1</v>
      </c>
      <c r="F4340" s="214" t="s">
        <v>2312</v>
      </c>
      <c r="G4340" s="211"/>
      <c r="H4340" s="213" t="s">
        <v>1</v>
      </c>
      <c r="I4340" s="215"/>
      <c r="J4340" s="211"/>
      <c r="K4340" s="211"/>
      <c r="L4340" s="216"/>
      <c r="M4340" s="217"/>
      <c r="N4340" s="218"/>
      <c r="O4340" s="218"/>
      <c r="P4340" s="218"/>
      <c r="Q4340" s="218"/>
      <c r="R4340" s="218"/>
      <c r="S4340" s="218"/>
      <c r="T4340" s="219"/>
      <c r="AT4340" s="220" t="s">
        <v>283</v>
      </c>
      <c r="AU4340" s="220" t="s">
        <v>84</v>
      </c>
      <c r="AV4340" s="13" t="s">
        <v>16</v>
      </c>
      <c r="AW4340" s="13" t="s">
        <v>32</v>
      </c>
      <c r="AX4340" s="13" t="s">
        <v>76</v>
      </c>
      <c r="AY4340" s="220" t="s">
        <v>272</v>
      </c>
    </row>
    <row r="4341" spans="2:51" s="13" customFormat="1" ht="11.25">
      <c r="B4341" s="210"/>
      <c r="C4341" s="211"/>
      <c r="D4341" s="212" t="s">
        <v>283</v>
      </c>
      <c r="E4341" s="213" t="s">
        <v>1</v>
      </c>
      <c r="F4341" s="214" t="s">
        <v>831</v>
      </c>
      <c r="G4341" s="211"/>
      <c r="H4341" s="213" t="s">
        <v>1</v>
      </c>
      <c r="I4341" s="215"/>
      <c r="J4341" s="211"/>
      <c r="K4341" s="211"/>
      <c r="L4341" s="216"/>
      <c r="M4341" s="217"/>
      <c r="N4341" s="218"/>
      <c r="O4341" s="218"/>
      <c r="P4341" s="218"/>
      <c r="Q4341" s="218"/>
      <c r="R4341" s="218"/>
      <c r="S4341" s="218"/>
      <c r="T4341" s="219"/>
      <c r="AT4341" s="220" t="s">
        <v>283</v>
      </c>
      <c r="AU4341" s="220" t="s">
        <v>84</v>
      </c>
      <c r="AV4341" s="13" t="s">
        <v>16</v>
      </c>
      <c r="AW4341" s="13" t="s">
        <v>32</v>
      </c>
      <c r="AX4341" s="13" t="s">
        <v>76</v>
      </c>
      <c r="AY4341" s="220" t="s">
        <v>272</v>
      </c>
    </row>
    <row r="4342" spans="2:51" s="14" customFormat="1" ht="11.25">
      <c r="B4342" s="221"/>
      <c r="C4342" s="222"/>
      <c r="D4342" s="212" t="s">
        <v>283</v>
      </c>
      <c r="E4342" s="223" t="s">
        <v>1</v>
      </c>
      <c r="F4342" s="224" t="s">
        <v>2313</v>
      </c>
      <c r="G4342" s="222"/>
      <c r="H4342" s="225">
        <v>7.54</v>
      </c>
      <c r="I4342" s="226"/>
      <c r="J4342" s="222"/>
      <c r="K4342" s="222"/>
      <c r="L4342" s="227"/>
      <c r="M4342" s="228"/>
      <c r="N4342" s="229"/>
      <c r="O4342" s="229"/>
      <c r="P4342" s="229"/>
      <c r="Q4342" s="229"/>
      <c r="R4342" s="229"/>
      <c r="S4342" s="229"/>
      <c r="T4342" s="230"/>
      <c r="AT4342" s="231" t="s">
        <v>283</v>
      </c>
      <c r="AU4342" s="231" t="s">
        <v>84</v>
      </c>
      <c r="AV4342" s="14" t="s">
        <v>84</v>
      </c>
      <c r="AW4342" s="14" t="s">
        <v>32</v>
      </c>
      <c r="AX4342" s="14" t="s">
        <v>76</v>
      </c>
      <c r="AY4342" s="231" t="s">
        <v>272</v>
      </c>
    </row>
    <row r="4343" spans="2:51" s="14" customFormat="1" ht="11.25">
      <c r="B4343" s="221"/>
      <c r="C4343" s="222"/>
      <c r="D4343" s="212" t="s">
        <v>283</v>
      </c>
      <c r="E4343" s="223" t="s">
        <v>1</v>
      </c>
      <c r="F4343" s="224" t="s">
        <v>2314</v>
      </c>
      <c r="G4343" s="222"/>
      <c r="H4343" s="225">
        <v>5.24</v>
      </c>
      <c r="I4343" s="226"/>
      <c r="J4343" s="222"/>
      <c r="K4343" s="222"/>
      <c r="L4343" s="227"/>
      <c r="M4343" s="228"/>
      <c r="N4343" s="229"/>
      <c r="O4343" s="229"/>
      <c r="P4343" s="229"/>
      <c r="Q4343" s="229"/>
      <c r="R4343" s="229"/>
      <c r="S4343" s="229"/>
      <c r="T4343" s="230"/>
      <c r="AT4343" s="231" t="s">
        <v>283</v>
      </c>
      <c r="AU4343" s="231" t="s">
        <v>84</v>
      </c>
      <c r="AV4343" s="14" t="s">
        <v>84</v>
      </c>
      <c r="AW4343" s="14" t="s">
        <v>32</v>
      </c>
      <c r="AX4343" s="14" t="s">
        <v>76</v>
      </c>
      <c r="AY4343" s="231" t="s">
        <v>272</v>
      </c>
    </row>
    <row r="4344" spans="2:51" s="14" customFormat="1" ht="11.25">
      <c r="B4344" s="221"/>
      <c r="C4344" s="222"/>
      <c r="D4344" s="212" t="s">
        <v>283</v>
      </c>
      <c r="E4344" s="223" t="s">
        <v>1</v>
      </c>
      <c r="F4344" s="224" t="s">
        <v>2315</v>
      </c>
      <c r="G4344" s="222"/>
      <c r="H4344" s="225">
        <v>5.18</v>
      </c>
      <c r="I4344" s="226"/>
      <c r="J4344" s="222"/>
      <c r="K4344" s="222"/>
      <c r="L4344" s="227"/>
      <c r="M4344" s="228"/>
      <c r="N4344" s="229"/>
      <c r="O4344" s="229"/>
      <c r="P4344" s="229"/>
      <c r="Q4344" s="229"/>
      <c r="R4344" s="229"/>
      <c r="S4344" s="229"/>
      <c r="T4344" s="230"/>
      <c r="AT4344" s="231" t="s">
        <v>283</v>
      </c>
      <c r="AU4344" s="231" t="s">
        <v>84</v>
      </c>
      <c r="AV4344" s="14" t="s">
        <v>84</v>
      </c>
      <c r="AW4344" s="14" t="s">
        <v>32</v>
      </c>
      <c r="AX4344" s="14" t="s">
        <v>76</v>
      </c>
      <c r="AY4344" s="231" t="s">
        <v>272</v>
      </c>
    </row>
    <row r="4345" spans="2:51" s="14" customFormat="1" ht="11.25">
      <c r="B4345" s="221"/>
      <c r="C4345" s="222"/>
      <c r="D4345" s="212" t="s">
        <v>283</v>
      </c>
      <c r="E4345" s="223" t="s">
        <v>1</v>
      </c>
      <c r="F4345" s="224" t="s">
        <v>2316</v>
      </c>
      <c r="G4345" s="222"/>
      <c r="H4345" s="225">
        <v>5.18</v>
      </c>
      <c r="I4345" s="226"/>
      <c r="J4345" s="222"/>
      <c r="K4345" s="222"/>
      <c r="L4345" s="227"/>
      <c r="M4345" s="228"/>
      <c r="N4345" s="229"/>
      <c r="O4345" s="229"/>
      <c r="P4345" s="229"/>
      <c r="Q4345" s="229"/>
      <c r="R4345" s="229"/>
      <c r="S4345" s="229"/>
      <c r="T4345" s="230"/>
      <c r="AT4345" s="231" t="s">
        <v>283</v>
      </c>
      <c r="AU4345" s="231" t="s">
        <v>84</v>
      </c>
      <c r="AV4345" s="14" t="s">
        <v>84</v>
      </c>
      <c r="AW4345" s="14" t="s">
        <v>32</v>
      </c>
      <c r="AX4345" s="14" t="s">
        <v>76</v>
      </c>
      <c r="AY4345" s="231" t="s">
        <v>272</v>
      </c>
    </row>
    <row r="4346" spans="2:51" s="14" customFormat="1" ht="11.25">
      <c r="B4346" s="221"/>
      <c r="C4346" s="222"/>
      <c r="D4346" s="212" t="s">
        <v>283</v>
      </c>
      <c r="E4346" s="223" t="s">
        <v>1</v>
      </c>
      <c r="F4346" s="224" t="s">
        <v>2317</v>
      </c>
      <c r="G4346" s="222"/>
      <c r="H4346" s="225">
        <v>12.09</v>
      </c>
      <c r="I4346" s="226"/>
      <c r="J4346" s="222"/>
      <c r="K4346" s="222"/>
      <c r="L4346" s="227"/>
      <c r="M4346" s="228"/>
      <c r="N4346" s="229"/>
      <c r="O4346" s="229"/>
      <c r="P4346" s="229"/>
      <c r="Q4346" s="229"/>
      <c r="R4346" s="229"/>
      <c r="S4346" s="229"/>
      <c r="T4346" s="230"/>
      <c r="AT4346" s="231" t="s">
        <v>283</v>
      </c>
      <c r="AU4346" s="231" t="s">
        <v>84</v>
      </c>
      <c r="AV4346" s="14" t="s">
        <v>84</v>
      </c>
      <c r="AW4346" s="14" t="s">
        <v>32</v>
      </c>
      <c r="AX4346" s="14" t="s">
        <v>76</v>
      </c>
      <c r="AY4346" s="231" t="s">
        <v>272</v>
      </c>
    </row>
    <row r="4347" spans="2:51" s="14" customFormat="1" ht="11.25">
      <c r="B4347" s="221"/>
      <c r="C4347" s="222"/>
      <c r="D4347" s="212" t="s">
        <v>283</v>
      </c>
      <c r="E4347" s="223" t="s">
        <v>1</v>
      </c>
      <c r="F4347" s="224" t="s">
        <v>2318</v>
      </c>
      <c r="G4347" s="222"/>
      <c r="H4347" s="225">
        <v>15.025</v>
      </c>
      <c r="I4347" s="226"/>
      <c r="J4347" s="222"/>
      <c r="K4347" s="222"/>
      <c r="L4347" s="227"/>
      <c r="M4347" s="228"/>
      <c r="N4347" s="229"/>
      <c r="O4347" s="229"/>
      <c r="P4347" s="229"/>
      <c r="Q4347" s="229"/>
      <c r="R4347" s="229"/>
      <c r="S4347" s="229"/>
      <c r="T4347" s="230"/>
      <c r="AT4347" s="231" t="s">
        <v>283</v>
      </c>
      <c r="AU4347" s="231" t="s">
        <v>84</v>
      </c>
      <c r="AV4347" s="14" t="s">
        <v>84</v>
      </c>
      <c r="AW4347" s="14" t="s">
        <v>32</v>
      </c>
      <c r="AX4347" s="14" t="s">
        <v>76</v>
      </c>
      <c r="AY4347" s="231" t="s">
        <v>272</v>
      </c>
    </row>
    <row r="4348" spans="2:51" s="14" customFormat="1" ht="11.25">
      <c r="B4348" s="221"/>
      <c r="C4348" s="222"/>
      <c r="D4348" s="212" t="s">
        <v>283</v>
      </c>
      <c r="E4348" s="223" t="s">
        <v>1</v>
      </c>
      <c r="F4348" s="224" t="s">
        <v>2319</v>
      </c>
      <c r="G4348" s="222"/>
      <c r="H4348" s="225">
        <v>15.1</v>
      </c>
      <c r="I4348" s="226"/>
      <c r="J4348" s="222"/>
      <c r="K4348" s="222"/>
      <c r="L4348" s="227"/>
      <c r="M4348" s="228"/>
      <c r="N4348" s="229"/>
      <c r="O4348" s="229"/>
      <c r="P4348" s="229"/>
      <c r="Q4348" s="229"/>
      <c r="R4348" s="229"/>
      <c r="S4348" s="229"/>
      <c r="T4348" s="230"/>
      <c r="AT4348" s="231" t="s">
        <v>283</v>
      </c>
      <c r="AU4348" s="231" t="s">
        <v>84</v>
      </c>
      <c r="AV4348" s="14" t="s">
        <v>84</v>
      </c>
      <c r="AW4348" s="14" t="s">
        <v>32</v>
      </c>
      <c r="AX4348" s="14" t="s">
        <v>76</v>
      </c>
      <c r="AY4348" s="231" t="s">
        <v>272</v>
      </c>
    </row>
    <row r="4349" spans="2:51" s="14" customFormat="1" ht="11.25">
      <c r="B4349" s="221"/>
      <c r="C4349" s="222"/>
      <c r="D4349" s="212" t="s">
        <v>283</v>
      </c>
      <c r="E4349" s="223" t="s">
        <v>1</v>
      </c>
      <c r="F4349" s="224" t="s">
        <v>2320</v>
      </c>
      <c r="G4349" s="222"/>
      <c r="H4349" s="225">
        <v>8.9</v>
      </c>
      <c r="I4349" s="226"/>
      <c r="J4349" s="222"/>
      <c r="K4349" s="222"/>
      <c r="L4349" s="227"/>
      <c r="M4349" s="228"/>
      <c r="N4349" s="229"/>
      <c r="O4349" s="229"/>
      <c r="P4349" s="229"/>
      <c r="Q4349" s="229"/>
      <c r="R4349" s="229"/>
      <c r="S4349" s="229"/>
      <c r="T4349" s="230"/>
      <c r="AT4349" s="231" t="s">
        <v>283</v>
      </c>
      <c r="AU4349" s="231" t="s">
        <v>84</v>
      </c>
      <c r="AV4349" s="14" t="s">
        <v>84</v>
      </c>
      <c r="AW4349" s="14" t="s">
        <v>32</v>
      </c>
      <c r="AX4349" s="14" t="s">
        <v>76</v>
      </c>
      <c r="AY4349" s="231" t="s">
        <v>272</v>
      </c>
    </row>
    <row r="4350" spans="2:51" s="14" customFormat="1" ht="11.25">
      <c r="B4350" s="221"/>
      <c r="C4350" s="222"/>
      <c r="D4350" s="212" t="s">
        <v>283</v>
      </c>
      <c r="E4350" s="223" t="s">
        <v>1</v>
      </c>
      <c r="F4350" s="224" t="s">
        <v>2321</v>
      </c>
      <c r="G4350" s="222"/>
      <c r="H4350" s="225">
        <v>89.21</v>
      </c>
      <c r="I4350" s="226"/>
      <c r="J4350" s="222"/>
      <c r="K4350" s="222"/>
      <c r="L4350" s="227"/>
      <c r="M4350" s="228"/>
      <c r="N4350" s="229"/>
      <c r="O4350" s="229"/>
      <c r="P4350" s="229"/>
      <c r="Q4350" s="229"/>
      <c r="R4350" s="229"/>
      <c r="S4350" s="229"/>
      <c r="T4350" s="230"/>
      <c r="AT4350" s="231" t="s">
        <v>283</v>
      </c>
      <c r="AU4350" s="231" t="s">
        <v>84</v>
      </c>
      <c r="AV4350" s="14" t="s">
        <v>84</v>
      </c>
      <c r="AW4350" s="14" t="s">
        <v>32</v>
      </c>
      <c r="AX4350" s="14" t="s">
        <v>76</v>
      </c>
      <c r="AY4350" s="231" t="s">
        <v>272</v>
      </c>
    </row>
    <row r="4351" spans="2:51" s="14" customFormat="1" ht="11.25">
      <c r="B4351" s="221"/>
      <c r="C4351" s="222"/>
      <c r="D4351" s="212" t="s">
        <v>283</v>
      </c>
      <c r="E4351" s="223" t="s">
        <v>1</v>
      </c>
      <c r="F4351" s="224" t="s">
        <v>2322</v>
      </c>
      <c r="G4351" s="222"/>
      <c r="H4351" s="225">
        <v>13.824999999999999</v>
      </c>
      <c r="I4351" s="226"/>
      <c r="J4351" s="222"/>
      <c r="K4351" s="222"/>
      <c r="L4351" s="227"/>
      <c r="M4351" s="228"/>
      <c r="N4351" s="229"/>
      <c r="O4351" s="229"/>
      <c r="P4351" s="229"/>
      <c r="Q4351" s="229"/>
      <c r="R4351" s="229"/>
      <c r="S4351" s="229"/>
      <c r="T4351" s="230"/>
      <c r="AT4351" s="231" t="s">
        <v>283</v>
      </c>
      <c r="AU4351" s="231" t="s">
        <v>84</v>
      </c>
      <c r="AV4351" s="14" t="s">
        <v>84</v>
      </c>
      <c r="AW4351" s="14" t="s">
        <v>32</v>
      </c>
      <c r="AX4351" s="14" t="s">
        <v>76</v>
      </c>
      <c r="AY4351" s="231" t="s">
        <v>272</v>
      </c>
    </row>
    <row r="4352" spans="2:51" s="14" customFormat="1" ht="11.25">
      <c r="B4352" s="221"/>
      <c r="C4352" s="222"/>
      <c r="D4352" s="212" t="s">
        <v>283</v>
      </c>
      <c r="E4352" s="223" t="s">
        <v>1</v>
      </c>
      <c r="F4352" s="224" t="s">
        <v>2323</v>
      </c>
      <c r="G4352" s="222"/>
      <c r="H4352" s="225">
        <v>12.375</v>
      </c>
      <c r="I4352" s="226"/>
      <c r="J4352" s="222"/>
      <c r="K4352" s="222"/>
      <c r="L4352" s="227"/>
      <c r="M4352" s="228"/>
      <c r="N4352" s="229"/>
      <c r="O4352" s="229"/>
      <c r="P4352" s="229"/>
      <c r="Q4352" s="229"/>
      <c r="R4352" s="229"/>
      <c r="S4352" s="229"/>
      <c r="T4352" s="230"/>
      <c r="AT4352" s="231" t="s">
        <v>283</v>
      </c>
      <c r="AU4352" s="231" t="s">
        <v>84</v>
      </c>
      <c r="AV4352" s="14" t="s">
        <v>84</v>
      </c>
      <c r="AW4352" s="14" t="s">
        <v>32</v>
      </c>
      <c r="AX4352" s="14" t="s">
        <v>76</v>
      </c>
      <c r="AY4352" s="231" t="s">
        <v>272</v>
      </c>
    </row>
    <row r="4353" spans="2:51" s="14" customFormat="1" ht="11.25">
      <c r="B4353" s="221"/>
      <c r="C4353" s="222"/>
      <c r="D4353" s="212" t="s">
        <v>283</v>
      </c>
      <c r="E4353" s="223" t="s">
        <v>1</v>
      </c>
      <c r="F4353" s="224" t="s">
        <v>2324</v>
      </c>
      <c r="G4353" s="222"/>
      <c r="H4353" s="225">
        <v>12.275</v>
      </c>
      <c r="I4353" s="226"/>
      <c r="J4353" s="222"/>
      <c r="K4353" s="222"/>
      <c r="L4353" s="227"/>
      <c r="M4353" s="228"/>
      <c r="N4353" s="229"/>
      <c r="O4353" s="229"/>
      <c r="P4353" s="229"/>
      <c r="Q4353" s="229"/>
      <c r="R4353" s="229"/>
      <c r="S4353" s="229"/>
      <c r="T4353" s="230"/>
      <c r="AT4353" s="231" t="s">
        <v>283</v>
      </c>
      <c r="AU4353" s="231" t="s">
        <v>84</v>
      </c>
      <c r="AV4353" s="14" t="s">
        <v>84</v>
      </c>
      <c r="AW4353" s="14" t="s">
        <v>32</v>
      </c>
      <c r="AX4353" s="14" t="s">
        <v>76</v>
      </c>
      <c r="AY4353" s="231" t="s">
        <v>272</v>
      </c>
    </row>
    <row r="4354" spans="2:51" s="14" customFormat="1" ht="11.25">
      <c r="B4354" s="221"/>
      <c r="C4354" s="222"/>
      <c r="D4354" s="212" t="s">
        <v>283</v>
      </c>
      <c r="E4354" s="223" t="s">
        <v>1</v>
      </c>
      <c r="F4354" s="224" t="s">
        <v>2325</v>
      </c>
      <c r="G4354" s="222"/>
      <c r="H4354" s="225">
        <v>12.275</v>
      </c>
      <c r="I4354" s="226"/>
      <c r="J4354" s="222"/>
      <c r="K4354" s="222"/>
      <c r="L4354" s="227"/>
      <c r="M4354" s="228"/>
      <c r="N4354" s="229"/>
      <c r="O4354" s="229"/>
      <c r="P4354" s="229"/>
      <c r="Q4354" s="229"/>
      <c r="R4354" s="229"/>
      <c r="S4354" s="229"/>
      <c r="T4354" s="230"/>
      <c r="AT4354" s="231" t="s">
        <v>283</v>
      </c>
      <c r="AU4354" s="231" t="s">
        <v>84</v>
      </c>
      <c r="AV4354" s="14" t="s">
        <v>84</v>
      </c>
      <c r="AW4354" s="14" t="s">
        <v>32</v>
      </c>
      <c r="AX4354" s="14" t="s">
        <v>76</v>
      </c>
      <c r="AY4354" s="231" t="s">
        <v>272</v>
      </c>
    </row>
    <row r="4355" spans="2:51" s="14" customFormat="1" ht="11.25">
      <c r="B4355" s="221"/>
      <c r="C4355" s="222"/>
      <c r="D4355" s="212" t="s">
        <v>283</v>
      </c>
      <c r="E4355" s="223" t="s">
        <v>1</v>
      </c>
      <c r="F4355" s="224" t="s">
        <v>2326</v>
      </c>
      <c r="G4355" s="222"/>
      <c r="H4355" s="225">
        <v>12.2</v>
      </c>
      <c r="I4355" s="226"/>
      <c r="J4355" s="222"/>
      <c r="K4355" s="222"/>
      <c r="L4355" s="227"/>
      <c r="M4355" s="228"/>
      <c r="N4355" s="229"/>
      <c r="O4355" s="229"/>
      <c r="P4355" s="229"/>
      <c r="Q4355" s="229"/>
      <c r="R4355" s="229"/>
      <c r="S4355" s="229"/>
      <c r="T4355" s="230"/>
      <c r="AT4355" s="231" t="s">
        <v>283</v>
      </c>
      <c r="AU4355" s="231" t="s">
        <v>84</v>
      </c>
      <c r="AV4355" s="14" t="s">
        <v>84</v>
      </c>
      <c r="AW4355" s="14" t="s">
        <v>32</v>
      </c>
      <c r="AX4355" s="14" t="s">
        <v>76</v>
      </c>
      <c r="AY4355" s="231" t="s">
        <v>272</v>
      </c>
    </row>
    <row r="4356" spans="2:51" s="14" customFormat="1" ht="11.25">
      <c r="B4356" s="221"/>
      <c r="C4356" s="222"/>
      <c r="D4356" s="212" t="s">
        <v>283</v>
      </c>
      <c r="E4356" s="223" t="s">
        <v>1</v>
      </c>
      <c r="F4356" s="224" t="s">
        <v>2327</v>
      </c>
      <c r="G4356" s="222"/>
      <c r="H4356" s="225">
        <v>12.125</v>
      </c>
      <c r="I4356" s="226"/>
      <c r="J4356" s="222"/>
      <c r="K4356" s="222"/>
      <c r="L4356" s="227"/>
      <c r="M4356" s="228"/>
      <c r="N4356" s="229"/>
      <c r="O4356" s="229"/>
      <c r="P4356" s="229"/>
      <c r="Q4356" s="229"/>
      <c r="R4356" s="229"/>
      <c r="S4356" s="229"/>
      <c r="T4356" s="230"/>
      <c r="AT4356" s="231" t="s">
        <v>283</v>
      </c>
      <c r="AU4356" s="231" t="s">
        <v>84</v>
      </c>
      <c r="AV4356" s="14" t="s">
        <v>84</v>
      </c>
      <c r="AW4356" s="14" t="s">
        <v>32</v>
      </c>
      <c r="AX4356" s="14" t="s">
        <v>76</v>
      </c>
      <c r="AY4356" s="231" t="s">
        <v>272</v>
      </c>
    </row>
    <row r="4357" spans="2:51" s="14" customFormat="1" ht="11.25">
      <c r="B4357" s="221"/>
      <c r="C4357" s="222"/>
      <c r="D4357" s="212" t="s">
        <v>283</v>
      </c>
      <c r="E4357" s="223" t="s">
        <v>1</v>
      </c>
      <c r="F4357" s="224" t="s">
        <v>2328</v>
      </c>
      <c r="G4357" s="222"/>
      <c r="H4357" s="225">
        <v>12.475</v>
      </c>
      <c r="I4357" s="226"/>
      <c r="J4357" s="222"/>
      <c r="K4357" s="222"/>
      <c r="L4357" s="227"/>
      <c r="M4357" s="228"/>
      <c r="N4357" s="229"/>
      <c r="O4357" s="229"/>
      <c r="P4357" s="229"/>
      <c r="Q4357" s="229"/>
      <c r="R4357" s="229"/>
      <c r="S4357" s="229"/>
      <c r="T4357" s="230"/>
      <c r="AT4357" s="231" t="s">
        <v>283</v>
      </c>
      <c r="AU4357" s="231" t="s">
        <v>84</v>
      </c>
      <c r="AV4357" s="14" t="s">
        <v>84</v>
      </c>
      <c r="AW4357" s="14" t="s">
        <v>32</v>
      </c>
      <c r="AX4357" s="14" t="s">
        <v>76</v>
      </c>
      <c r="AY4357" s="231" t="s">
        <v>272</v>
      </c>
    </row>
    <row r="4358" spans="2:51" s="14" customFormat="1" ht="11.25">
      <c r="B4358" s="221"/>
      <c r="C4358" s="222"/>
      <c r="D4358" s="212" t="s">
        <v>283</v>
      </c>
      <c r="E4358" s="223" t="s">
        <v>1</v>
      </c>
      <c r="F4358" s="224" t="s">
        <v>2329</v>
      </c>
      <c r="G4358" s="222"/>
      <c r="H4358" s="225">
        <v>12.55</v>
      </c>
      <c r="I4358" s="226"/>
      <c r="J4358" s="222"/>
      <c r="K4358" s="222"/>
      <c r="L4358" s="227"/>
      <c r="M4358" s="228"/>
      <c r="N4358" s="229"/>
      <c r="O4358" s="229"/>
      <c r="P4358" s="229"/>
      <c r="Q4358" s="229"/>
      <c r="R4358" s="229"/>
      <c r="S4358" s="229"/>
      <c r="T4358" s="230"/>
      <c r="AT4358" s="231" t="s">
        <v>283</v>
      </c>
      <c r="AU4358" s="231" t="s">
        <v>84</v>
      </c>
      <c r="AV4358" s="14" t="s">
        <v>84</v>
      </c>
      <c r="AW4358" s="14" t="s">
        <v>32</v>
      </c>
      <c r="AX4358" s="14" t="s">
        <v>76</v>
      </c>
      <c r="AY4358" s="231" t="s">
        <v>272</v>
      </c>
    </row>
    <row r="4359" spans="2:51" s="14" customFormat="1" ht="11.25">
      <c r="B4359" s="221"/>
      <c r="C4359" s="222"/>
      <c r="D4359" s="212" t="s">
        <v>283</v>
      </c>
      <c r="E4359" s="223" t="s">
        <v>1</v>
      </c>
      <c r="F4359" s="224" t="s">
        <v>2330</v>
      </c>
      <c r="G4359" s="222"/>
      <c r="H4359" s="225">
        <v>2.77</v>
      </c>
      <c r="I4359" s="226"/>
      <c r="J4359" s="222"/>
      <c r="K4359" s="222"/>
      <c r="L4359" s="227"/>
      <c r="M4359" s="228"/>
      <c r="N4359" s="229"/>
      <c r="O4359" s="229"/>
      <c r="P4359" s="229"/>
      <c r="Q4359" s="229"/>
      <c r="R4359" s="229"/>
      <c r="S4359" s="229"/>
      <c r="T4359" s="230"/>
      <c r="AT4359" s="231" t="s">
        <v>283</v>
      </c>
      <c r="AU4359" s="231" t="s">
        <v>84</v>
      </c>
      <c r="AV4359" s="14" t="s">
        <v>84</v>
      </c>
      <c r="AW4359" s="14" t="s">
        <v>32</v>
      </c>
      <c r="AX4359" s="14" t="s">
        <v>76</v>
      </c>
      <c r="AY4359" s="231" t="s">
        <v>272</v>
      </c>
    </row>
    <row r="4360" spans="2:51" s="14" customFormat="1" ht="11.25">
      <c r="B4360" s="221"/>
      <c r="C4360" s="222"/>
      <c r="D4360" s="212" t="s">
        <v>283</v>
      </c>
      <c r="E4360" s="223" t="s">
        <v>1</v>
      </c>
      <c r="F4360" s="224" t="s">
        <v>2331</v>
      </c>
      <c r="G4360" s="222"/>
      <c r="H4360" s="225">
        <v>32.03</v>
      </c>
      <c r="I4360" s="226"/>
      <c r="J4360" s="222"/>
      <c r="K4360" s="222"/>
      <c r="L4360" s="227"/>
      <c r="M4360" s="228"/>
      <c r="N4360" s="229"/>
      <c r="O4360" s="229"/>
      <c r="P4360" s="229"/>
      <c r="Q4360" s="229"/>
      <c r="R4360" s="229"/>
      <c r="S4360" s="229"/>
      <c r="T4360" s="230"/>
      <c r="AT4360" s="231" t="s">
        <v>283</v>
      </c>
      <c r="AU4360" s="231" t="s">
        <v>84</v>
      </c>
      <c r="AV4360" s="14" t="s">
        <v>84</v>
      </c>
      <c r="AW4360" s="14" t="s">
        <v>32</v>
      </c>
      <c r="AX4360" s="14" t="s">
        <v>76</v>
      </c>
      <c r="AY4360" s="231" t="s">
        <v>272</v>
      </c>
    </row>
    <row r="4361" spans="2:51" s="14" customFormat="1" ht="11.25">
      <c r="B4361" s="221"/>
      <c r="C4361" s="222"/>
      <c r="D4361" s="212" t="s">
        <v>283</v>
      </c>
      <c r="E4361" s="223" t="s">
        <v>1</v>
      </c>
      <c r="F4361" s="224" t="s">
        <v>2332</v>
      </c>
      <c r="G4361" s="222"/>
      <c r="H4361" s="225">
        <v>8.0500000000000007</v>
      </c>
      <c r="I4361" s="226"/>
      <c r="J4361" s="222"/>
      <c r="K4361" s="222"/>
      <c r="L4361" s="227"/>
      <c r="M4361" s="228"/>
      <c r="N4361" s="229"/>
      <c r="O4361" s="229"/>
      <c r="P4361" s="229"/>
      <c r="Q4361" s="229"/>
      <c r="R4361" s="229"/>
      <c r="S4361" s="229"/>
      <c r="T4361" s="230"/>
      <c r="AT4361" s="231" t="s">
        <v>283</v>
      </c>
      <c r="AU4361" s="231" t="s">
        <v>84</v>
      </c>
      <c r="AV4361" s="14" t="s">
        <v>84</v>
      </c>
      <c r="AW4361" s="14" t="s">
        <v>32</v>
      </c>
      <c r="AX4361" s="14" t="s">
        <v>76</v>
      </c>
      <c r="AY4361" s="231" t="s">
        <v>272</v>
      </c>
    </row>
    <row r="4362" spans="2:51" s="14" customFormat="1" ht="11.25">
      <c r="B4362" s="221"/>
      <c r="C4362" s="222"/>
      <c r="D4362" s="212" t="s">
        <v>283</v>
      </c>
      <c r="E4362" s="223" t="s">
        <v>1</v>
      </c>
      <c r="F4362" s="224" t="s">
        <v>2333</v>
      </c>
      <c r="G4362" s="222"/>
      <c r="H4362" s="225">
        <v>6.6</v>
      </c>
      <c r="I4362" s="226"/>
      <c r="J4362" s="222"/>
      <c r="K4362" s="222"/>
      <c r="L4362" s="227"/>
      <c r="M4362" s="228"/>
      <c r="N4362" s="229"/>
      <c r="O4362" s="229"/>
      <c r="P4362" s="229"/>
      <c r="Q4362" s="229"/>
      <c r="R4362" s="229"/>
      <c r="S4362" s="229"/>
      <c r="T4362" s="230"/>
      <c r="AT4362" s="231" t="s">
        <v>283</v>
      </c>
      <c r="AU4362" s="231" t="s">
        <v>84</v>
      </c>
      <c r="AV4362" s="14" t="s">
        <v>84</v>
      </c>
      <c r="AW4362" s="14" t="s">
        <v>32</v>
      </c>
      <c r="AX4362" s="14" t="s">
        <v>76</v>
      </c>
      <c r="AY4362" s="231" t="s">
        <v>272</v>
      </c>
    </row>
    <row r="4363" spans="2:51" s="14" customFormat="1" ht="11.25">
      <c r="B4363" s="221"/>
      <c r="C4363" s="222"/>
      <c r="D4363" s="212" t="s">
        <v>283</v>
      </c>
      <c r="E4363" s="223" t="s">
        <v>1</v>
      </c>
      <c r="F4363" s="224" t="s">
        <v>2334</v>
      </c>
      <c r="G4363" s="222"/>
      <c r="H4363" s="225">
        <v>28.69</v>
      </c>
      <c r="I4363" s="226"/>
      <c r="J4363" s="222"/>
      <c r="K4363" s="222"/>
      <c r="L4363" s="227"/>
      <c r="M4363" s="228"/>
      <c r="N4363" s="229"/>
      <c r="O4363" s="229"/>
      <c r="P4363" s="229"/>
      <c r="Q4363" s="229"/>
      <c r="R4363" s="229"/>
      <c r="S4363" s="229"/>
      <c r="T4363" s="230"/>
      <c r="AT4363" s="231" t="s">
        <v>283</v>
      </c>
      <c r="AU4363" s="231" t="s">
        <v>84</v>
      </c>
      <c r="AV4363" s="14" t="s">
        <v>84</v>
      </c>
      <c r="AW4363" s="14" t="s">
        <v>32</v>
      </c>
      <c r="AX4363" s="14" t="s">
        <v>76</v>
      </c>
      <c r="AY4363" s="231" t="s">
        <v>272</v>
      </c>
    </row>
    <row r="4364" spans="2:51" s="14" customFormat="1" ht="11.25">
      <c r="B4364" s="221"/>
      <c r="C4364" s="222"/>
      <c r="D4364" s="212" t="s">
        <v>283</v>
      </c>
      <c r="E4364" s="223" t="s">
        <v>1</v>
      </c>
      <c r="F4364" s="224" t="s">
        <v>2335</v>
      </c>
      <c r="G4364" s="222"/>
      <c r="H4364" s="225">
        <v>0.59</v>
      </c>
      <c r="I4364" s="226"/>
      <c r="J4364" s="222"/>
      <c r="K4364" s="222"/>
      <c r="L4364" s="227"/>
      <c r="M4364" s="228"/>
      <c r="N4364" s="229"/>
      <c r="O4364" s="229"/>
      <c r="P4364" s="229"/>
      <c r="Q4364" s="229"/>
      <c r="R4364" s="229"/>
      <c r="S4364" s="229"/>
      <c r="T4364" s="230"/>
      <c r="AT4364" s="231" t="s">
        <v>283</v>
      </c>
      <c r="AU4364" s="231" t="s">
        <v>84</v>
      </c>
      <c r="AV4364" s="14" t="s">
        <v>84</v>
      </c>
      <c r="AW4364" s="14" t="s">
        <v>32</v>
      </c>
      <c r="AX4364" s="14" t="s">
        <v>76</v>
      </c>
      <c r="AY4364" s="231" t="s">
        <v>272</v>
      </c>
    </row>
    <row r="4365" spans="2:51" s="13" customFormat="1" ht="11.25">
      <c r="B4365" s="210"/>
      <c r="C4365" s="211"/>
      <c r="D4365" s="212" t="s">
        <v>283</v>
      </c>
      <c r="E4365" s="213" t="s">
        <v>1</v>
      </c>
      <c r="F4365" s="214" t="s">
        <v>285</v>
      </c>
      <c r="G4365" s="211"/>
      <c r="H4365" s="213" t="s">
        <v>1</v>
      </c>
      <c r="I4365" s="215"/>
      <c r="J4365" s="211"/>
      <c r="K4365" s="211"/>
      <c r="L4365" s="216"/>
      <c r="M4365" s="217"/>
      <c r="N4365" s="218"/>
      <c r="O4365" s="218"/>
      <c r="P4365" s="218"/>
      <c r="Q4365" s="218"/>
      <c r="R4365" s="218"/>
      <c r="S4365" s="218"/>
      <c r="T4365" s="219"/>
      <c r="AT4365" s="220" t="s">
        <v>283</v>
      </c>
      <c r="AU4365" s="220" t="s">
        <v>84</v>
      </c>
      <c r="AV4365" s="13" t="s">
        <v>16</v>
      </c>
      <c r="AW4365" s="13" t="s">
        <v>32</v>
      </c>
      <c r="AX4365" s="13" t="s">
        <v>76</v>
      </c>
      <c r="AY4365" s="220" t="s">
        <v>272</v>
      </c>
    </row>
    <row r="4366" spans="2:51" s="13" customFormat="1" ht="11.25">
      <c r="B4366" s="210"/>
      <c r="C4366" s="211"/>
      <c r="D4366" s="212" t="s">
        <v>283</v>
      </c>
      <c r="E4366" s="213" t="s">
        <v>1</v>
      </c>
      <c r="F4366" s="214" t="s">
        <v>2336</v>
      </c>
      <c r="G4366" s="211"/>
      <c r="H4366" s="213" t="s">
        <v>1</v>
      </c>
      <c r="I4366" s="215"/>
      <c r="J4366" s="211"/>
      <c r="K4366" s="211"/>
      <c r="L4366" s="216"/>
      <c r="M4366" s="217"/>
      <c r="N4366" s="218"/>
      <c r="O4366" s="218"/>
      <c r="P4366" s="218"/>
      <c r="Q4366" s="218"/>
      <c r="R4366" s="218"/>
      <c r="S4366" s="218"/>
      <c r="T4366" s="219"/>
      <c r="AT4366" s="220" t="s">
        <v>283</v>
      </c>
      <c r="AU4366" s="220" t="s">
        <v>84</v>
      </c>
      <c r="AV4366" s="13" t="s">
        <v>16</v>
      </c>
      <c r="AW4366" s="13" t="s">
        <v>32</v>
      </c>
      <c r="AX4366" s="13" t="s">
        <v>76</v>
      </c>
      <c r="AY4366" s="220" t="s">
        <v>272</v>
      </c>
    </row>
    <row r="4367" spans="2:51" s="13" customFormat="1" ht="11.25">
      <c r="B4367" s="210"/>
      <c r="C4367" s="211"/>
      <c r="D4367" s="212" t="s">
        <v>283</v>
      </c>
      <c r="E4367" s="213" t="s">
        <v>1</v>
      </c>
      <c r="F4367" s="214" t="s">
        <v>831</v>
      </c>
      <c r="G4367" s="211"/>
      <c r="H4367" s="213" t="s">
        <v>1</v>
      </c>
      <c r="I4367" s="215"/>
      <c r="J4367" s="211"/>
      <c r="K4367" s="211"/>
      <c r="L4367" s="216"/>
      <c r="M4367" s="217"/>
      <c r="N4367" s="218"/>
      <c r="O4367" s="218"/>
      <c r="P4367" s="218"/>
      <c r="Q4367" s="218"/>
      <c r="R4367" s="218"/>
      <c r="S4367" s="218"/>
      <c r="T4367" s="219"/>
      <c r="AT4367" s="220" t="s">
        <v>283</v>
      </c>
      <c r="AU4367" s="220" t="s">
        <v>84</v>
      </c>
      <c r="AV4367" s="13" t="s">
        <v>16</v>
      </c>
      <c r="AW4367" s="13" t="s">
        <v>32</v>
      </c>
      <c r="AX4367" s="13" t="s">
        <v>76</v>
      </c>
      <c r="AY4367" s="220" t="s">
        <v>272</v>
      </c>
    </row>
    <row r="4368" spans="2:51" s="14" customFormat="1" ht="11.25">
      <c r="B4368" s="221"/>
      <c r="C4368" s="222"/>
      <c r="D4368" s="212" t="s">
        <v>283</v>
      </c>
      <c r="E4368" s="223" t="s">
        <v>1</v>
      </c>
      <c r="F4368" s="224" t="s">
        <v>2337</v>
      </c>
      <c r="G4368" s="222"/>
      <c r="H4368" s="225">
        <v>11.625</v>
      </c>
      <c r="I4368" s="226"/>
      <c r="J4368" s="222"/>
      <c r="K4368" s="222"/>
      <c r="L4368" s="227"/>
      <c r="M4368" s="228"/>
      <c r="N4368" s="229"/>
      <c r="O4368" s="229"/>
      <c r="P4368" s="229"/>
      <c r="Q4368" s="229"/>
      <c r="R4368" s="229"/>
      <c r="S4368" s="229"/>
      <c r="T4368" s="230"/>
      <c r="AT4368" s="231" t="s">
        <v>283</v>
      </c>
      <c r="AU4368" s="231" t="s">
        <v>84</v>
      </c>
      <c r="AV4368" s="14" t="s">
        <v>84</v>
      </c>
      <c r="AW4368" s="14" t="s">
        <v>32</v>
      </c>
      <c r="AX4368" s="14" t="s">
        <v>76</v>
      </c>
      <c r="AY4368" s="231" t="s">
        <v>272</v>
      </c>
    </row>
    <row r="4369" spans="2:51" s="14" customFormat="1" ht="11.25">
      <c r="B4369" s="221"/>
      <c r="C4369" s="222"/>
      <c r="D4369" s="212" t="s">
        <v>283</v>
      </c>
      <c r="E4369" s="223" t="s">
        <v>1</v>
      </c>
      <c r="F4369" s="224" t="s">
        <v>2338</v>
      </c>
      <c r="G4369" s="222"/>
      <c r="H4369" s="225">
        <v>33.31</v>
      </c>
      <c r="I4369" s="226"/>
      <c r="J4369" s="222"/>
      <c r="K4369" s="222"/>
      <c r="L4369" s="227"/>
      <c r="M4369" s="228"/>
      <c r="N4369" s="229"/>
      <c r="O4369" s="229"/>
      <c r="P4369" s="229"/>
      <c r="Q4369" s="229"/>
      <c r="R4369" s="229"/>
      <c r="S4369" s="229"/>
      <c r="T4369" s="230"/>
      <c r="AT4369" s="231" t="s">
        <v>283</v>
      </c>
      <c r="AU4369" s="231" t="s">
        <v>84</v>
      </c>
      <c r="AV4369" s="14" t="s">
        <v>84</v>
      </c>
      <c r="AW4369" s="14" t="s">
        <v>32</v>
      </c>
      <c r="AX4369" s="14" t="s">
        <v>76</v>
      </c>
      <c r="AY4369" s="231" t="s">
        <v>272</v>
      </c>
    </row>
    <row r="4370" spans="2:51" s="13" customFormat="1" ht="11.25">
      <c r="B4370" s="210"/>
      <c r="C4370" s="211"/>
      <c r="D4370" s="212" t="s">
        <v>283</v>
      </c>
      <c r="E4370" s="213" t="s">
        <v>1</v>
      </c>
      <c r="F4370" s="214" t="s">
        <v>285</v>
      </c>
      <c r="G4370" s="211"/>
      <c r="H4370" s="213" t="s">
        <v>1</v>
      </c>
      <c r="I4370" s="215"/>
      <c r="J4370" s="211"/>
      <c r="K4370" s="211"/>
      <c r="L4370" s="216"/>
      <c r="M4370" s="217"/>
      <c r="N4370" s="218"/>
      <c r="O4370" s="218"/>
      <c r="P4370" s="218"/>
      <c r="Q4370" s="218"/>
      <c r="R4370" s="218"/>
      <c r="S4370" s="218"/>
      <c r="T4370" s="219"/>
      <c r="AT4370" s="220" t="s">
        <v>283</v>
      </c>
      <c r="AU4370" s="220" t="s">
        <v>84</v>
      </c>
      <c r="AV4370" s="13" t="s">
        <v>16</v>
      </c>
      <c r="AW4370" s="13" t="s">
        <v>32</v>
      </c>
      <c r="AX4370" s="13" t="s">
        <v>76</v>
      </c>
      <c r="AY4370" s="220" t="s">
        <v>272</v>
      </c>
    </row>
    <row r="4371" spans="2:51" s="13" customFormat="1" ht="11.25">
      <c r="B4371" s="210"/>
      <c r="C4371" s="211"/>
      <c r="D4371" s="212" t="s">
        <v>283</v>
      </c>
      <c r="E4371" s="213" t="s">
        <v>1</v>
      </c>
      <c r="F4371" s="214" t="s">
        <v>2339</v>
      </c>
      <c r="G4371" s="211"/>
      <c r="H4371" s="213" t="s">
        <v>1</v>
      </c>
      <c r="I4371" s="215"/>
      <c r="J4371" s="211"/>
      <c r="K4371" s="211"/>
      <c r="L4371" s="216"/>
      <c r="M4371" s="217"/>
      <c r="N4371" s="218"/>
      <c r="O4371" s="218"/>
      <c r="P4371" s="218"/>
      <c r="Q4371" s="218"/>
      <c r="R4371" s="218"/>
      <c r="S4371" s="218"/>
      <c r="T4371" s="219"/>
      <c r="AT4371" s="220" t="s">
        <v>283</v>
      </c>
      <c r="AU4371" s="220" t="s">
        <v>84</v>
      </c>
      <c r="AV4371" s="13" t="s">
        <v>16</v>
      </c>
      <c r="AW4371" s="13" t="s">
        <v>32</v>
      </c>
      <c r="AX4371" s="13" t="s">
        <v>76</v>
      </c>
      <c r="AY4371" s="220" t="s">
        <v>272</v>
      </c>
    </row>
    <row r="4372" spans="2:51" s="13" customFormat="1" ht="11.25">
      <c r="B4372" s="210"/>
      <c r="C4372" s="211"/>
      <c r="D4372" s="212" t="s">
        <v>283</v>
      </c>
      <c r="E4372" s="213" t="s">
        <v>1</v>
      </c>
      <c r="F4372" s="214" t="s">
        <v>831</v>
      </c>
      <c r="G4372" s="211"/>
      <c r="H4372" s="213" t="s">
        <v>1</v>
      </c>
      <c r="I4372" s="215"/>
      <c r="J4372" s="211"/>
      <c r="K4372" s="211"/>
      <c r="L4372" s="216"/>
      <c r="M4372" s="217"/>
      <c r="N4372" s="218"/>
      <c r="O4372" s="218"/>
      <c r="P4372" s="218"/>
      <c r="Q4372" s="218"/>
      <c r="R4372" s="218"/>
      <c r="S4372" s="218"/>
      <c r="T4372" s="219"/>
      <c r="AT4372" s="220" t="s">
        <v>283</v>
      </c>
      <c r="AU4372" s="220" t="s">
        <v>84</v>
      </c>
      <c r="AV4372" s="13" t="s">
        <v>16</v>
      </c>
      <c r="AW4372" s="13" t="s">
        <v>32</v>
      </c>
      <c r="AX4372" s="13" t="s">
        <v>76</v>
      </c>
      <c r="AY4372" s="220" t="s">
        <v>272</v>
      </c>
    </row>
    <row r="4373" spans="2:51" s="14" customFormat="1" ht="11.25">
      <c r="B4373" s="221"/>
      <c r="C4373" s="222"/>
      <c r="D4373" s="212" t="s">
        <v>283</v>
      </c>
      <c r="E4373" s="223" t="s">
        <v>1</v>
      </c>
      <c r="F4373" s="224" t="s">
        <v>2340</v>
      </c>
      <c r="G4373" s="222"/>
      <c r="H4373" s="225">
        <v>13.79</v>
      </c>
      <c r="I4373" s="226"/>
      <c r="J4373" s="222"/>
      <c r="K4373" s="222"/>
      <c r="L4373" s="227"/>
      <c r="M4373" s="228"/>
      <c r="N4373" s="229"/>
      <c r="O4373" s="229"/>
      <c r="P4373" s="229"/>
      <c r="Q4373" s="229"/>
      <c r="R4373" s="229"/>
      <c r="S4373" s="229"/>
      <c r="T4373" s="230"/>
      <c r="AT4373" s="231" t="s">
        <v>283</v>
      </c>
      <c r="AU4373" s="231" t="s">
        <v>84</v>
      </c>
      <c r="AV4373" s="14" t="s">
        <v>84</v>
      </c>
      <c r="AW4373" s="14" t="s">
        <v>32</v>
      </c>
      <c r="AX4373" s="14" t="s">
        <v>76</v>
      </c>
      <c r="AY4373" s="231" t="s">
        <v>272</v>
      </c>
    </row>
    <row r="4374" spans="2:51" s="14" customFormat="1" ht="11.25">
      <c r="B4374" s="221"/>
      <c r="C4374" s="222"/>
      <c r="D4374" s="212" t="s">
        <v>283</v>
      </c>
      <c r="E4374" s="223" t="s">
        <v>1</v>
      </c>
      <c r="F4374" s="224" t="s">
        <v>2341</v>
      </c>
      <c r="G4374" s="222"/>
      <c r="H4374" s="225">
        <v>19.329999999999998</v>
      </c>
      <c r="I4374" s="226"/>
      <c r="J4374" s="222"/>
      <c r="K4374" s="222"/>
      <c r="L4374" s="227"/>
      <c r="M4374" s="228"/>
      <c r="N4374" s="229"/>
      <c r="O4374" s="229"/>
      <c r="P4374" s="229"/>
      <c r="Q4374" s="229"/>
      <c r="R4374" s="229"/>
      <c r="S4374" s="229"/>
      <c r="T4374" s="230"/>
      <c r="AT4374" s="231" t="s">
        <v>283</v>
      </c>
      <c r="AU4374" s="231" t="s">
        <v>84</v>
      </c>
      <c r="AV4374" s="14" t="s">
        <v>84</v>
      </c>
      <c r="AW4374" s="14" t="s">
        <v>32</v>
      </c>
      <c r="AX4374" s="14" t="s">
        <v>76</v>
      </c>
      <c r="AY4374" s="231" t="s">
        <v>272</v>
      </c>
    </row>
    <row r="4375" spans="2:51" s="14" customFormat="1" ht="11.25">
      <c r="B4375" s="221"/>
      <c r="C4375" s="222"/>
      <c r="D4375" s="212" t="s">
        <v>283</v>
      </c>
      <c r="E4375" s="223" t="s">
        <v>1</v>
      </c>
      <c r="F4375" s="224" t="s">
        <v>2342</v>
      </c>
      <c r="G4375" s="222"/>
      <c r="H4375" s="225">
        <v>5.34</v>
      </c>
      <c r="I4375" s="226"/>
      <c r="J4375" s="222"/>
      <c r="K4375" s="222"/>
      <c r="L4375" s="227"/>
      <c r="M4375" s="228"/>
      <c r="N4375" s="229"/>
      <c r="O4375" s="229"/>
      <c r="P4375" s="229"/>
      <c r="Q4375" s="229"/>
      <c r="R4375" s="229"/>
      <c r="S4375" s="229"/>
      <c r="T4375" s="230"/>
      <c r="AT4375" s="231" t="s">
        <v>283</v>
      </c>
      <c r="AU4375" s="231" t="s">
        <v>84</v>
      </c>
      <c r="AV4375" s="14" t="s">
        <v>84</v>
      </c>
      <c r="AW4375" s="14" t="s">
        <v>32</v>
      </c>
      <c r="AX4375" s="14" t="s">
        <v>76</v>
      </c>
      <c r="AY4375" s="231" t="s">
        <v>272</v>
      </c>
    </row>
    <row r="4376" spans="2:51" s="14" customFormat="1" ht="11.25">
      <c r="B4376" s="221"/>
      <c r="C4376" s="222"/>
      <c r="D4376" s="212" t="s">
        <v>283</v>
      </c>
      <c r="E4376" s="223" t="s">
        <v>1</v>
      </c>
      <c r="F4376" s="224" t="s">
        <v>2343</v>
      </c>
      <c r="G4376" s="222"/>
      <c r="H4376" s="225">
        <v>4.84</v>
      </c>
      <c r="I4376" s="226"/>
      <c r="J4376" s="222"/>
      <c r="K4376" s="222"/>
      <c r="L4376" s="227"/>
      <c r="M4376" s="228"/>
      <c r="N4376" s="229"/>
      <c r="O4376" s="229"/>
      <c r="P4376" s="229"/>
      <c r="Q4376" s="229"/>
      <c r="R4376" s="229"/>
      <c r="S4376" s="229"/>
      <c r="T4376" s="230"/>
      <c r="AT4376" s="231" t="s">
        <v>283</v>
      </c>
      <c r="AU4376" s="231" t="s">
        <v>84</v>
      </c>
      <c r="AV4376" s="14" t="s">
        <v>84</v>
      </c>
      <c r="AW4376" s="14" t="s">
        <v>32</v>
      </c>
      <c r="AX4376" s="14" t="s">
        <v>76</v>
      </c>
      <c r="AY4376" s="231" t="s">
        <v>272</v>
      </c>
    </row>
    <row r="4377" spans="2:51" s="14" customFormat="1" ht="11.25">
      <c r="B4377" s="221"/>
      <c r="C4377" s="222"/>
      <c r="D4377" s="212" t="s">
        <v>283</v>
      </c>
      <c r="E4377" s="223" t="s">
        <v>1</v>
      </c>
      <c r="F4377" s="224" t="s">
        <v>2344</v>
      </c>
      <c r="G4377" s="222"/>
      <c r="H4377" s="225">
        <v>4.29</v>
      </c>
      <c r="I4377" s="226"/>
      <c r="J4377" s="222"/>
      <c r="K4377" s="222"/>
      <c r="L4377" s="227"/>
      <c r="M4377" s="228"/>
      <c r="N4377" s="229"/>
      <c r="O4377" s="229"/>
      <c r="P4377" s="229"/>
      <c r="Q4377" s="229"/>
      <c r="R4377" s="229"/>
      <c r="S4377" s="229"/>
      <c r="T4377" s="230"/>
      <c r="AT4377" s="231" t="s">
        <v>283</v>
      </c>
      <c r="AU4377" s="231" t="s">
        <v>84</v>
      </c>
      <c r="AV4377" s="14" t="s">
        <v>84</v>
      </c>
      <c r="AW4377" s="14" t="s">
        <v>32</v>
      </c>
      <c r="AX4377" s="14" t="s">
        <v>76</v>
      </c>
      <c r="AY4377" s="231" t="s">
        <v>272</v>
      </c>
    </row>
    <row r="4378" spans="2:51" s="14" customFormat="1" ht="11.25">
      <c r="B4378" s="221"/>
      <c r="C4378" s="222"/>
      <c r="D4378" s="212" t="s">
        <v>283</v>
      </c>
      <c r="E4378" s="223" t="s">
        <v>1</v>
      </c>
      <c r="F4378" s="224" t="s">
        <v>2345</v>
      </c>
      <c r="G4378" s="222"/>
      <c r="H4378" s="225">
        <v>15.35</v>
      </c>
      <c r="I4378" s="226"/>
      <c r="J4378" s="222"/>
      <c r="K4378" s="222"/>
      <c r="L4378" s="227"/>
      <c r="M4378" s="228"/>
      <c r="N4378" s="229"/>
      <c r="O4378" s="229"/>
      <c r="P4378" s="229"/>
      <c r="Q4378" s="229"/>
      <c r="R4378" s="229"/>
      <c r="S4378" s="229"/>
      <c r="T4378" s="230"/>
      <c r="AT4378" s="231" t="s">
        <v>283</v>
      </c>
      <c r="AU4378" s="231" t="s">
        <v>84</v>
      </c>
      <c r="AV4378" s="14" t="s">
        <v>84</v>
      </c>
      <c r="AW4378" s="14" t="s">
        <v>32</v>
      </c>
      <c r="AX4378" s="14" t="s">
        <v>76</v>
      </c>
      <c r="AY4378" s="231" t="s">
        <v>272</v>
      </c>
    </row>
    <row r="4379" spans="2:51" s="14" customFormat="1" ht="11.25">
      <c r="B4379" s="221"/>
      <c r="C4379" s="222"/>
      <c r="D4379" s="212" t="s">
        <v>283</v>
      </c>
      <c r="E4379" s="223" t="s">
        <v>1</v>
      </c>
      <c r="F4379" s="224" t="s">
        <v>2346</v>
      </c>
      <c r="G4379" s="222"/>
      <c r="H4379" s="225">
        <v>11.75</v>
      </c>
      <c r="I4379" s="226"/>
      <c r="J4379" s="222"/>
      <c r="K4379" s="222"/>
      <c r="L4379" s="227"/>
      <c r="M4379" s="228"/>
      <c r="N4379" s="229"/>
      <c r="O4379" s="229"/>
      <c r="P4379" s="229"/>
      <c r="Q4379" s="229"/>
      <c r="R4379" s="229"/>
      <c r="S4379" s="229"/>
      <c r="T4379" s="230"/>
      <c r="AT4379" s="231" t="s">
        <v>283</v>
      </c>
      <c r="AU4379" s="231" t="s">
        <v>84</v>
      </c>
      <c r="AV4379" s="14" t="s">
        <v>84</v>
      </c>
      <c r="AW4379" s="14" t="s">
        <v>32</v>
      </c>
      <c r="AX4379" s="14" t="s">
        <v>76</v>
      </c>
      <c r="AY4379" s="231" t="s">
        <v>272</v>
      </c>
    </row>
    <row r="4380" spans="2:51" s="13" customFormat="1" ht="11.25">
      <c r="B4380" s="210"/>
      <c r="C4380" s="211"/>
      <c r="D4380" s="212" t="s">
        <v>283</v>
      </c>
      <c r="E4380" s="213" t="s">
        <v>1</v>
      </c>
      <c r="F4380" s="214" t="s">
        <v>285</v>
      </c>
      <c r="G4380" s="211"/>
      <c r="H4380" s="213" t="s">
        <v>1</v>
      </c>
      <c r="I4380" s="215"/>
      <c r="J4380" s="211"/>
      <c r="K4380" s="211"/>
      <c r="L4380" s="216"/>
      <c r="M4380" s="217"/>
      <c r="N4380" s="218"/>
      <c r="O4380" s="218"/>
      <c r="P4380" s="218"/>
      <c r="Q4380" s="218"/>
      <c r="R4380" s="218"/>
      <c r="S4380" s="218"/>
      <c r="T4380" s="219"/>
      <c r="AT4380" s="220" t="s">
        <v>283</v>
      </c>
      <c r="AU4380" s="220" t="s">
        <v>84</v>
      </c>
      <c r="AV4380" s="13" t="s">
        <v>16</v>
      </c>
      <c r="AW4380" s="13" t="s">
        <v>32</v>
      </c>
      <c r="AX4380" s="13" t="s">
        <v>76</v>
      </c>
      <c r="AY4380" s="220" t="s">
        <v>272</v>
      </c>
    </row>
    <row r="4381" spans="2:51" s="13" customFormat="1" ht="11.25">
      <c r="B4381" s="210"/>
      <c r="C4381" s="211"/>
      <c r="D4381" s="212" t="s">
        <v>283</v>
      </c>
      <c r="E4381" s="213" t="s">
        <v>1</v>
      </c>
      <c r="F4381" s="214" t="s">
        <v>2369</v>
      </c>
      <c r="G4381" s="211"/>
      <c r="H4381" s="213" t="s">
        <v>1</v>
      </c>
      <c r="I4381" s="215"/>
      <c r="J4381" s="211"/>
      <c r="K4381" s="211"/>
      <c r="L4381" s="216"/>
      <c r="M4381" s="217"/>
      <c r="N4381" s="218"/>
      <c r="O4381" s="218"/>
      <c r="P4381" s="218"/>
      <c r="Q4381" s="218"/>
      <c r="R4381" s="218"/>
      <c r="S4381" s="218"/>
      <c r="T4381" s="219"/>
      <c r="AT4381" s="220" t="s">
        <v>283</v>
      </c>
      <c r="AU4381" s="220" t="s">
        <v>84</v>
      </c>
      <c r="AV4381" s="13" t="s">
        <v>16</v>
      </c>
      <c r="AW4381" s="13" t="s">
        <v>32</v>
      </c>
      <c r="AX4381" s="13" t="s">
        <v>76</v>
      </c>
      <c r="AY4381" s="220" t="s">
        <v>272</v>
      </c>
    </row>
    <row r="4382" spans="2:51" s="13" customFormat="1" ht="11.25">
      <c r="B4382" s="210"/>
      <c r="C4382" s="211"/>
      <c r="D4382" s="212" t="s">
        <v>283</v>
      </c>
      <c r="E4382" s="213" t="s">
        <v>1</v>
      </c>
      <c r="F4382" s="214" t="s">
        <v>833</v>
      </c>
      <c r="G4382" s="211"/>
      <c r="H4382" s="213" t="s">
        <v>1</v>
      </c>
      <c r="I4382" s="215"/>
      <c r="J4382" s="211"/>
      <c r="K4382" s="211"/>
      <c r="L4382" s="216"/>
      <c r="M4382" s="217"/>
      <c r="N4382" s="218"/>
      <c r="O4382" s="218"/>
      <c r="P4382" s="218"/>
      <c r="Q4382" s="218"/>
      <c r="R4382" s="218"/>
      <c r="S4382" s="218"/>
      <c r="T4382" s="219"/>
      <c r="AT4382" s="220" t="s">
        <v>283</v>
      </c>
      <c r="AU4382" s="220" t="s">
        <v>84</v>
      </c>
      <c r="AV4382" s="13" t="s">
        <v>16</v>
      </c>
      <c r="AW4382" s="13" t="s">
        <v>32</v>
      </c>
      <c r="AX4382" s="13" t="s">
        <v>76</v>
      </c>
      <c r="AY4382" s="220" t="s">
        <v>272</v>
      </c>
    </row>
    <row r="4383" spans="2:51" s="14" customFormat="1" ht="11.25">
      <c r="B4383" s="221"/>
      <c r="C4383" s="222"/>
      <c r="D4383" s="212" t="s">
        <v>283</v>
      </c>
      <c r="E4383" s="223" t="s">
        <v>1</v>
      </c>
      <c r="F4383" s="224" t="s">
        <v>2370</v>
      </c>
      <c r="G4383" s="222"/>
      <c r="H4383" s="225">
        <v>22.12</v>
      </c>
      <c r="I4383" s="226"/>
      <c r="J4383" s="222"/>
      <c r="K4383" s="222"/>
      <c r="L4383" s="227"/>
      <c r="M4383" s="228"/>
      <c r="N4383" s="229"/>
      <c r="O4383" s="229"/>
      <c r="P4383" s="229"/>
      <c r="Q4383" s="229"/>
      <c r="R4383" s="229"/>
      <c r="S4383" s="229"/>
      <c r="T4383" s="230"/>
      <c r="AT4383" s="231" t="s">
        <v>283</v>
      </c>
      <c r="AU4383" s="231" t="s">
        <v>84</v>
      </c>
      <c r="AV4383" s="14" t="s">
        <v>84</v>
      </c>
      <c r="AW4383" s="14" t="s">
        <v>32</v>
      </c>
      <c r="AX4383" s="14" t="s">
        <v>76</v>
      </c>
      <c r="AY4383" s="231" t="s">
        <v>272</v>
      </c>
    </row>
    <row r="4384" spans="2:51" s="14" customFormat="1" ht="11.25">
      <c r="B4384" s="221"/>
      <c r="C4384" s="222"/>
      <c r="D4384" s="212" t="s">
        <v>283</v>
      </c>
      <c r="E4384" s="223" t="s">
        <v>1</v>
      </c>
      <c r="F4384" s="224" t="s">
        <v>2371</v>
      </c>
      <c r="G4384" s="222"/>
      <c r="H4384" s="225">
        <v>73.605000000000004</v>
      </c>
      <c r="I4384" s="226"/>
      <c r="J4384" s="222"/>
      <c r="K4384" s="222"/>
      <c r="L4384" s="227"/>
      <c r="M4384" s="228"/>
      <c r="N4384" s="229"/>
      <c r="O4384" s="229"/>
      <c r="P4384" s="229"/>
      <c r="Q4384" s="229"/>
      <c r="R4384" s="229"/>
      <c r="S4384" s="229"/>
      <c r="T4384" s="230"/>
      <c r="AT4384" s="231" t="s">
        <v>283</v>
      </c>
      <c r="AU4384" s="231" t="s">
        <v>84</v>
      </c>
      <c r="AV4384" s="14" t="s">
        <v>84</v>
      </c>
      <c r="AW4384" s="14" t="s">
        <v>32</v>
      </c>
      <c r="AX4384" s="14" t="s">
        <v>76</v>
      </c>
      <c r="AY4384" s="231" t="s">
        <v>272</v>
      </c>
    </row>
    <row r="4385" spans="2:51" s="14" customFormat="1" ht="11.25">
      <c r="B4385" s="221"/>
      <c r="C4385" s="222"/>
      <c r="D4385" s="212" t="s">
        <v>283</v>
      </c>
      <c r="E4385" s="223" t="s">
        <v>1</v>
      </c>
      <c r="F4385" s="224" t="s">
        <v>2372</v>
      </c>
      <c r="G4385" s="222"/>
      <c r="H4385" s="225">
        <v>17.899999999999999</v>
      </c>
      <c r="I4385" s="226"/>
      <c r="J4385" s="222"/>
      <c r="K4385" s="222"/>
      <c r="L4385" s="227"/>
      <c r="M4385" s="228"/>
      <c r="N4385" s="229"/>
      <c r="O4385" s="229"/>
      <c r="P4385" s="229"/>
      <c r="Q4385" s="229"/>
      <c r="R4385" s="229"/>
      <c r="S4385" s="229"/>
      <c r="T4385" s="230"/>
      <c r="AT4385" s="231" t="s">
        <v>283</v>
      </c>
      <c r="AU4385" s="231" t="s">
        <v>84</v>
      </c>
      <c r="AV4385" s="14" t="s">
        <v>84</v>
      </c>
      <c r="AW4385" s="14" t="s">
        <v>32</v>
      </c>
      <c r="AX4385" s="14" t="s">
        <v>76</v>
      </c>
      <c r="AY4385" s="231" t="s">
        <v>272</v>
      </c>
    </row>
    <row r="4386" spans="2:51" s="14" customFormat="1" ht="11.25">
      <c r="B4386" s="221"/>
      <c r="C4386" s="222"/>
      <c r="D4386" s="212" t="s">
        <v>283</v>
      </c>
      <c r="E4386" s="223" t="s">
        <v>1</v>
      </c>
      <c r="F4386" s="224" t="s">
        <v>2373</v>
      </c>
      <c r="G4386" s="222"/>
      <c r="H4386" s="225">
        <v>31.234000000000002</v>
      </c>
      <c r="I4386" s="226"/>
      <c r="J4386" s="222"/>
      <c r="K4386" s="222"/>
      <c r="L4386" s="227"/>
      <c r="M4386" s="228"/>
      <c r="N4386" s="229"/>
      <c r="O4386" s="229"/>
      <c r="P4386" s="229"/>
      <c r="Q4386" s="229"/>
      <c r="R4386" s="229"/>
      <c r="S4386" s="229"/>
      <c r="T4386" s="230"/>
      <c r="AT4386" s="231" t="s">
        <v>283</v>
      </c>
      <c r="AU4386" s="231" t="s">
        <v>84</v>
      </c>
      <c r="AV4386" s="14" t="s">
        <v>84</v>
      </c>
      <c r="AW4386" s="14" t="s">
        <v>32</v>
      </c>
      <c r="AX4386" s="14" t="s">
        <v>76</v>
      </c>
      <c r="AY4386" s="231" t="s">
        <v>272</v>
      </c>
    </row>
    <row r="4387" spans="2:51" s="14" customFormat="1" ht="11.25">
      <c r="B4387" s="221"/>
      <c r="C4387" s="222"/>
      <c r="D4387" s="212" t="s">
        <v>283</v>
      </c>
      <c r="E4387" s="223" t="s">
        <v>1</v>
      </c>
      <c r="F4387" s="224" t="s">
        <v>2374</v>
      </c>
      <c r="G4387" s="222"/>
      <c r="H4387" s="225">
        <v>9.3000000000000007</v>
      </c>
      <c r="I4387" s="226"/>
      <c r="J4387" s="222"/>
      <c r="K4387" s="222"/>
      <c r="L4387" s="227"/>
      <c r="M4387" s="228"/>
      <c r="N4387" s="229"/>
      <c r="O4387" s="229"/>
      <c r="P4387" s="229"/>
      <c r="Q4387" s="229"/>
      <c r="R4387" s="229"/>
      <c r="S4387" s="229"/>
      <c r="T4387" s="230"/>
      <c r="AT4387" s="231" t="s">
        <v>283</v>
      </c>
      <c r="AU4387" s="231" t="s">
        <v>84</v>
      </c>
      <c r="AV4387" s="14" t="s">
        <v>84</v>
      </c>
      <c r="AW4387" s="14" t="s">
        <v>32</v>
      </c>
      <c r="AX4387" s="14" t="s">
        <v>76</v>
      </c>
      <c r="AY4387" s="231" t="s">
        <v>272</v>
      </c>
    </row>
    <row r="4388" spans="2:51" s="14" customFormat="1" ht="11.25">
      <c r="B4388" s="221"/>
      <c r="C4388" s="222"/>
      <c r="D4388" s="212" t="s">
        <v>283</v>
      </c>
      <c r="E4388" s="223" t="s">
        <v>1</v>
      </c>
      <c r="F4388" s="224" t="s">
        <v>2375</v>
      </c>
      <c r="G4388" s="222"/>
      <c r="H4388" s="225">
        <v>9.75</v>
      </c>
      <c r="I4388" s="226"/>
      <c r="J4388" s="222"/>
      <c r="K4388" s="222"/>
      <c r="L4388" s="227"/>
      <c r="M4388" s="228"/>
      <c r="N4388" s="229"/>
      <c r="O4388" s="229"/>
      <c r="P4388" s="229"/>
      <c r="Q4388" s="229"/>
      <c r="R4388" s="229"/>
      <c r="S4388" s="229"/>
      <c r="T4388" s="230"/>
      <c r="AT4388" s="231" t="s">
        <v>283</v>
      </c>
      <c r="AU4388" s="231" t="s">
        <v>84</v>
      </c>
      <c r="AV4388" s="14" t="s">
        <v>84</v>
      </c>
      <c r="AW4388" s="14" t="s">
        <v>32</v>
      </c>
      <c r="AX4388" s="14" t="s">
        <v>76</v>
      </c>
      <c r="AY4388" s="231" t="s">
        <v>272</v>
      </c>
    </row>
    <row r="4389" spans="2:51" s="14" customFormat="1" ht="11.25">
      <c r="B4389" s="221"/>
      <c r="C4389" s="222"/>
      <c r="D4389" s="212" t="s">
        <v>283</v>
      </c>
      <c r="E4389" s="223" t="s">
        <v>1</v>
      </c>
      <c r="F4389" s="224" t="s">
        <v>2376</v>
      </c>
      <c r="G4389" s="222"/>
      <c r="H4389" s="225">
        <v>2</v>
      </c>
      <c r="I4389" s="226"/>
      <c r="J4389" s="222"/>
      <c r="K4389" s="222"/>
      <c r="L4389" s="227"/>
      <c r="M4389" s="228"/>
      <c r="N4389" s="229"/>
      <c r="O4389" s="229"/>
      <c r="P4389" s="229"/>
      <c r="Q4389" s="229"/>
      <c r="R4389" s="229"/>
      <c r="S4389" s="229"/>
      <c r="T4389" s="230"/>
      <c r="AT4389" s="231" t="s">
        <v>283</v>
      </c>
      <c r="AU4389" s="231" t="s">
        <v>84</v>
      </c>
      <c r="AV4389" s="14" t="s">
        <v>84</v>
      </c>
      <c r="AW4389" s="14" t="s">
        <v>32</v>
      </c>
      <c r="AX4389" s="14" t="s">
        <v>76</v>
      </c>
      <c r="AY4389" s="231" t="s">
        <v>272</v>
      </c>
    </row>
    <row r="4390" spans="2:51" s="14" customFormat="1" ht="11.25">
      <c r="B4390" s="221"/>
      <c r="C4390" s="222"/>
      <c r="D4390" s="212" t="s">
        <v>283</v>
      </c>
      <c r="E4390" s="223" t="s">
        <v>1</v>
      </c>
      <c r="F4390" s="224" t="s">
        <v>2377</v>
      </c>
      <c r="G4390" s="222"/>
      <c r="H4390" s="225">
        <v>6.66</v>
      </c>
      <c r="I4390" s="226"/>
      <c r="J4390" s="222"/>
      <c r="K4390" s="222"/>
      <c r="L4390" s="227"/>
      <c r="M4390" s="228"/>
      <c r="N4390" s="229"/>
      <c r="O4390" s="229"/>
      <c r="P4390" s="229"/>
      <c r="Q4390" s="229"/>
      <c r="R4390" s="229"/>
      <c r="S4390" s="229"/>
      <c r="T4390" s="230"/>
      <c r="AT4390" s="231" t="s">
        <v>283</v>
      </c>
      <c r="AU4390" s="231" t="s">
        <v>84</v>
      </c>
      <c r="AV4390" s="14" t="s">
        <v>84</v>
      </c>
      <c r="AW4390" s="14" t="s">
        <v>32</v>
      </c>
      <c r="AX4390" s="14" t="s">
        <v>76</v>
      </c>
      <c r="AY4390" s="231" t="s">
        <v>272</v>
      </c>
    </row>
    <row r="4391" spans="2:51" s="14" customFormat="1" ht="11.25">
      <c r="B4391" s="221"/>
      <c r="C4391" s="222"/>
      <c r="D4391" s="212" t="s">
        <v>283</v>
      </c>
      <c r="E4391" s="223" t="s">
        <v>1</v>
      </c>
      <c r="F4391" s="224" t="s">
        <v>2378</v>
      </c>
      <c r="G4391" s="222"/>
      <c r="H4391" s="225">
        <v>54.982999999999997</v>
      </c>
      <c r="I4391" s="226"/>
      <c r="J4391" s="222"/>
      <c r="K4391" s="222"/>
      <c r="L4391" s="227"/>
      <c r="M4391" s="228"/>
      <c r="N4391" s="229"/>
      <c r="O4391" s="229"/>
      <c r="P4391" s="229"/>
      <c r="Q4391" s="229"/>
      <c r="R4391" s="229"/>
      <c r="S4391" s="229"/>
      <c r="T4391" s="230"/>
      <c r="AT4391" s="231" t="s">
        <v>283</v>
      </c>
      <c r="AU4391" s="231" t="s">
        <v>84</v>
      </c>
      <c r="AV4391" s="14" t="s">
        <v>84</v>
      </c>
      <c r="AW4391" s="14" t="s">
        <v>32</v>
      </c>
      <c r="AX4391" s="14" t="s">
        <v>76</v>
      </c>
      <c r="AY4391" s="231" t="s">
        <v>272</v>
      </c>
    </row>
    <row r="4392" spans="2:51" s="14" customFormat="1" ht="11.25">
      <c r="B4392" s="221"/>
      <c r="C4392" s="222"/>
      <c r="D4392" s="212" t="s">
        <v>283</v>
      </c>
      <c r="E4392" s="223" t="s">
        <v>1</v>
      </c>
      <c r="F4392" s="224" t="s">
        <v>2379</v>
      </c>
      <c r="G4392" s="222"/>
      <c r="H4392" s="225">
        <v>2.8</v>
      </c>
      <c r="I4392" s="226"/>
      <c r="J4392" s="222"/>
      <c r="K4392" s="222"/>
      <c r="L4392" s="227"/>
      <c r="M4392" s="228"/>
      <c r="N4392" s="229"/>
      <c r="O4392" s="229"/>
      <c r="P4392" s="229"/>
      <c r="Q4392" s="229"/>
      <c r="R4392" s="229"/>
      <c r="S4392" s="229"/>
      <c r="T4392" s="230"/>
      <c r="AT4392" s="231" t="s">
        <v>283</v>
      </c>
      <c r="AU4392" s="231" t="s">
        <v>84</v>
      </c>
      <c r="AV4392" s="14" t="s">
        <v>84</v>
      </c>
      <c r="AW4392" s="14" t="s">
        <v>32</v>
      </c>
      <c r="AX4392" s="14" t="s">
        <v>76</v>
      </c>
      <c r="AY4392" s="231" t="s">
        <v>272</v>
      </c>
    </row>
    <row r="4393" spans="2:51" s="14" customFormat="1" ht="11.25">
      <c r="B4393" s="221"/>
      <c r="C4393" s="222"/>
      <c r="D4393" s="212" t="s">
        <v>283</v>
      </c>
      <c r="E4393" s="223" t="s">
        <v>1</v>
      </c>
      <c r="F4393" s="224" t="s">
        <v>2380</v>
      </c>
      <c r="G4393" s="222"/>
      <c r="H4393" s="225">
        <v>6</v>
      </c>
      <c r="I4393" s="226"/>
      <c r="J4393" s="222"/>
      <c r="K4393" s="222"/>
      <c r="L4393" s="227"/>
      <c r="M4393" s="228"/>
      <c r="N4393" s="229"/>
      <c r="O4393" s="229"/>
      <c r="P4393" s="229"/>
      <c r="Q4393" s="229"/>
      <c r="R4393" s="229"/>
      <c r="S4393" s="229"/>
      <c r="T4393" s="230"/>
      <c r="AT4393" s="231" t="s">
        <v>283</v>
      </c>
      <c r="AU4393" s="231" t="s">
        <v>84</v>
      </c>
      <c r="AV4393" s="14" t="s">
        <v>84</v>
      </c>
      <c r="AW4393" s="14" t="s">
        <v>32</v>
      </c>
      <c r="AX4393" s="14" t="s">
        <v>76</v>
      </c>
      <c r="AY4393" s="231" t="s">
        <v>272</v>
      </c>
    </row>
    <row r="4394" spans="2:51" s="14" customFormat="1" ht="11.25">
      <c r="B4394" s="221"/>
      <c r="C4394" s="222"/>
      <c r="D4394" s="212" t="s">
        <v>283</v>
      </c>
      <c r="E4394" s="223" t="s">
        <v>1</v>
      </c>
      <c r="F4394" s="224" t="s">
        <v>2381</v>
      </c>
      <c r="G4394" s="222"/>
      <c r="H4394" s="225">
        <v>14.3</v>
      </c>
      <c r="I4394" s="226"/>
      <c r="J4394" s="222"/>
      <c r="K4394" s="222"/>
      <c r="L4394" s="227"/>
      <c r="M4394" s="228"/>
      <c r="N4394" s="229"/>
      <c r="O4394" s="229"/>
      <c r="P4394" s="229"/>
      <c r="Q4394" s="229"/>
      <c r="R4394" s="229"/>
      <c r="S4394" s="229"/>
      <c r="T4394" s="230"/>
      <c r="AT4394" s="231" t="s">
        <v>283</v>
      </c>
      <c r="AU4394" s="231" t="s">
        <v>84</v>
      </c>
      <c r="AV4394" s="14" t="s">
        <v>84</v>
      </c>
      <c r="AW4394" s="14" t="s">
        <v>32</v>
      </c>
      <c r="AX4394" s="14" t="s">
        <v>76</v>
      </c>
      <c r="AY4394" s="231" t="s">
        <v>272</v>
      </c>
    </row>
    <row r="4395" spans="2:51" s="13" customFormat="1" ht="11.25">
      <c r="B4395" s="210"/>
      <c r="C4395" s="211"/>
      <c r="D4395" s="212" t="s">
        <v>283</v>
      </c>
      <c r="E4395" s="213" t="s">
        <v>1</v>
      </c>
      <c r="F4395" s="214" t="s">
        <v>837</v>
      </c>
      <c r="G4395" s="211"/>
      <c r="H4395" s="213" t="s">
        <v>1</v>
      </c>
      <c r="I4395" s="215"/>
      <c r="J4395" s="211"/>
      <c r="K4395" s="211"/>
      <c r="L4395" s="216"/>
      <c r="M4395" s="217"/>
      <c r="N4395" s="218"/>
      <c r="O4395" s="218"/>
      <c r="P4395" s="218"/>
      <c r="Q4395" s="218"/>
      <c r="R4395" s="218"/>
      <c r="S4395" s="218"/>
      <c r="T4395" s="219"/>
      <c r="AT4395" s="220" t="s">
        <v>283</v>
      </c>
      <c r="AU4395" s="220" t="s">
        <v>84</v>
      </c>
      <c r="AV4395" s="13" t="s">
        <v>16</v>
      </c>
      <c r="AW4395" s="13" t="s">
        <v>32</v>
      </c>
      <c r="AX4395" s="13" t="s">
        <v>76</v>
      </c>
      <c r="AY4395" s="220" t="s">
        <v>272</v>
      </c>
    </row>
    <row r="4396" spans="2:51" s="14" customFormat="1" ht="11.25">
      <c r="B4396" s="221"/>
      <c r="C4396" s="222"/>
      <c r="D4396" s="212" t="s">
        <v>283</v>
      </c>
      <c r="E4396" s="223" t="s">
        <v>1</v>
      </c>
      <c r="F4396" s="224" t="s">
        <v>2382</v>
      </c>
      <c r="G4396" s="222"/>
      <c r="H4396" s="225">
        <v>7.2750000000000004</v>
      </c>
      <c r="I4396" s="226"/>
      <c r="J4396" s="222"/>
      <c r="K4396" s="222"/>
      <c r="L4396" s="227"/>
      <c r="M4396" s="228"/>
      <c r="N4396" s="229"/>
      <c r="O4396" s="229"/>
      <c r="P4396" s="229"/>
      <c r="Q4396" s="229"/>
      <c r="R4396" s="229"/>
      <c r="S4396" s="229"/>
      <c r="T4396" s="230"/>
      <c r="AT4396" s="231" t="s">
        <v>283</v>
      </c>
      <c r="AU4396" s="231" t="s">
        <v>84</v>
      </c>
      <c r="AV4396" s="14" t="s">
        <v>84</v>
      </c>
      <c r="AW4396" s="14" t="s">
        <v>32</v>
      </c>
      <c r="AX4396" s="14" t="s">
        <v>76</v>
      </c>
      <c r="AY4396" s="231" t="s">
        <v>272</v>
      </c>
    </row>
    <row r="4397" spans="2:51" s="14" customFormat="1" ht="11.25">
      <c r="B4397" s="221"/>
      <c r="C4397" s="222"/>
      <c r="D4397" s="212" t="s">
        <v>283</v>
      </c>
      <c r="E4397" s="223" t="s">
        <v>1</v>
      </c>
      <c r="F4397" s="224" t="s">
        <v>2383</v>
      </c>
      <c r="G4397" s="222"/>
      <c r="H4397" s="225">
        <v>25.05</v>
      </c>
      <c r="I4397" s="226"/>
      <c r="J4397" s="222"/>
      <c r="K4397" s="222"/>
      <c r="L4397" s="227"/>
      <c r="M4397" s="228"/>
      <c r="N4397" s="229"/>
      <c r="O4397" s="229"/>
      <c r="P4397" s="229"/>
      <c r="Q4397" s="229"/>
      <c r="R4397" s="229"/>
      <c r="S4397" s="229"/>
      <c r="T4397" s="230"/>
      <c r="AT4397" s="231" t="s">
        <v>283</v>
      </c>
      <c r="AU4397" s="231" t="s">
        <v>84</v>
      </c>
      <c r="AV4397" s="14" t="s">
        <v>84</v>
      </c>
      <c r="AW4397" s="14" t="s">
        <v>32</v>
      </c>
      <c r="AX4397" s="14" t="s">
        <v>76</v>
      </c>
      <c r="AY4397" s="231" t="s">
        <v>272</v>
      </c>
    </row>
    <row r="4398" spans="2:51" s="14" customFormat="1" ht="11.25">
      <c r="B4398" s="221"/>
      <c r="C4398" s="222"/>
      <c r="D4398" s="212" t="s">
        <v>283</v>
      </c>
      <c r="E4398" s="223" t="s">
        <v>1</v>
      </c>
      <c r="F4398" s="224" t="s">
        <v>2384</v>
      </c>
      <c r="G4398" s="222"/>
      <c r="H4398" s="225">
        <v>36.450000000000003</v>
      </c>
      <c r="I4398" s="226"/>
      <c r="J4398" s="222"/>
      <c r="K4398" s="222"/>
      <c r="L4398" s="227"/>
      <c r="M4398" s="228"/>
      <c r="N4398" s="229"/>
      <c r="O4398" s="229"/>
      <c r="P4398" s="229"/>
      <c r="Q4398" s="229"/>
      <c r="R4398" s="229"/>
      <c r="S4398" s="229"/>
      <c r="T4398" s="230"/>
      <c r="AT4398" s="231" t="s">
        <v>283</v>
      </c>
      <c r="AU4398" s="231" t="s">
        <v>84</v>
      </c>
      <c r="AV4398" s="14" t="s">
        <v>84</v>
      </c>
      <c r="AW4398" s="14" t="s">
        <v>32</v>
      </c>
      <c r="AX4398" s="14" t="s">
        <v>76</v>
      </c>
      <c r="AY4398" s="231" t="s">
        <v>272</v>
      </c>
    </row>
    <row r="4399" spans="2:51" s="14" customFormat="1" ht="11.25">
      <c r="B4399" s="221"/>
      <c r="C4399" s="222"/>
      <c r="D4399" s="212" t="s">
        <v>283</v>
      </c>
      <c r="E4399" s="223" t="s">
        <v>1</v>
      </c>
      <c r="F4399" s="224" t="s">
        <v>2385</v>
      </c>
      <c r="G4399" s="222"/>
      <c r="H4399" s="225">
        <v>22.875</v>
      </c>
      <c r="I4399" s="226"/>
      <c r="J4399" s="222"/>
      <c r="K4399" s="222"/>
      <c r="L4399" s="227"/>
      <c r="M4399" s="228"/>
      <c r="N4399" s="229"/>
      <c r="O4399" s="229"/>
      <c r="P4399" s="229"/>
      <c r="Q4399" s="229"/>
      <c r="R4399" s="229"/>
      <c r="S4399" s="229"/>
      <c r="T4399" s="230"/>
      <c r="AT4399" s="231" t="s">
        <v>283</v>
      </c>
      <c r="AU4399" s="231" t="s">
        <v>84</v>
      </c>
      <c r="AV4399" s="14" t="s">
        <v>84</v>
      </c>
      <c r="AW4399" s="14" t="s">
        <v>32</v>
      </c>
      <c r="AX4399" s="14" t="s">
        <v>76</v>
      </c>
      <c r="AY4399" s="231" t="s">
        <v>272</v>
      </c>
    </row>
    <row r="4400" spans="2:51" s="14" customFormat="1" ht="11.25">
      <c r="B4400" s="221"/>
      <c r="C4400" s="222"/>
      <c r="D4400" s="212" t="s">
        <v>283</v>
      </c>
      <c r="E4400" s="223" t="s">
        <v>1</v>
      </c>
      <c r="F4400" s="224" t="s">
        <v>2386</v>
      </c>
      <c r="G4400" s="222"/>
      <c r="H4400" s="225">
        <v>20.8</v>
      </c>
      <c r="I4400" s="226"/>
      <c r="J4400" s="222"/>
      <c r="K4400" s="222"/>
      <c r="L4400" s="227"/>
      <c r="M4400" s="228"/>
      <c r="N4400" s="229"/>
      <c r="O4400" s="229"/>
      <c r="P4400" s="229"/>
      <c r="Q4400" s="229"/>
      <c r="R4400" s="229"/>
      <c r="S4400" s="229"/>
      <c r="T4400" s="230"/>
      <c r="AT4400" s="231" t="s">
        <v>283</v>
      </c>
      <c r="AU4400" s="231" t="s">
        <v>84</v>
      </c>
      <c r="AV4400" s="14" t="s">
        <v>84</v>
      </c>
      <c r="AW4400" s="14" t="s">
        <v>32</v>
      </c>
      <c r="AX4400" s="14" t="s">
        <v>76</v>
      </c>
      <c r="AY4400" s="231" t="s">
        <v>272</v>
      </c>
    </row>
    <row r="4401" spans="2:51" s="14" customFormat="1" ht="11.25">
      <c r="B4401" s="221"/>
      <c r="C4401" s="222"/>
      <c r="D4401" s="212" t="s">
        <v>283</v>
      </c>
      <c r="E4401" s="223" t="s">
        <v>1</v>
      </c>
      <c r="F4401" s="224" t="s">
        <v>2387</v>
      </c>
      <c r="G4401" s="222"/>
      <c r="H4401" s="225">
        <v>13.625</v>
      </c>
      <c r="I4401" s="226"/>
      <c r="J4401" s="222"/>
      <c r="K4401" s="222"/>
      <c r="L4401" s="227"/>
      <c r="M4401" s="228"/>
      <c r="N4401" s="229"/>
      <c r="O4401" s="229"/>
      <c r="P4401" s="229"/>
      <c r="Q4401" s="229"/>
      <c r="R4401" s="229"/>
      <c r="S4401" s="229"/>
      <c r="T4401" s="230"/>
      <c r="AT4401" s="231" t="s">
        <v>283</v>
      </c>
      <c r="AU4401" s="231" t="s">
        <v>84</v>
      </c>
      <c r="AV4401" s="14" t="s">
        <v>84</v>
      </c>
      <c r="AW4401" s="14" t="s">
        <v>32</v>
      </c>
      <c r="AX4401" s="14" t="s">
        <v>76</v>
      </c>
      <c r="AY4401" s="231" t="s">
        <v>272</v>
      </c>
    </row>
    <row r="4402" spans="2:51" s="14" customFormat="1" ht="11.25">
      <c r="B4402" s="221"/>
      <c r="C4402" s="222"/>
      <c r="D4402" s="212" t="s">
        <v>283</v>
      </c>
      <c r="E4402" s="223" t="s">
        <v>1</v>
      </c>
      <c r="F4402" s="224" t="s">
        <v>2388</v>
      </c>
      <c r="G4402" s="222"/>
      <c r="H4402" s="225">
        <v>32.4</v>
      </c>
      <c r="I4402" s="226"/>
      <c r="J4402" s="222"/>
      <c r="K4402" s="222"/>
      <c r="L4402" s="227"/>
      <c r="M4402" s="228"/>
      <c r="N4402" s="229"/>
      <c r="O4402" s="229"/>
      <c r="P4402" s="229"/>
      <c r="Q4402" s="229"/>
      <c r="R4402" s="229"/>
      <c r="S4402" s="229"/>
      <c r="T4402" s="230"/>
      <c r="AT4402" s="231" t="s">
        <v>283</v>
      </c>
      <c r="AU4402" s="231" t="s">
        <v>84</v>
      </c>
      <c r="AV4402" s="14" t="s">
        <v>84</v>
      </c>
      <c r="AW4402" s="14" t="s">
        <v>32</v>
      </c>
      <c r="AX4402" s="14" t="s">
        <v>76</v>
      </c>
      <c r="AY4402" s="231" t="s">
        <v>272</v>
      </c>
    </row>
    <row r="4403" spans="2:51" s="14" customFormat="1" ht="22.5">
      <c r="B4403" s="221"/>
      <c r="C4403" s="222"/>
      <c r="D4403" s="212" t="s">
        <v>283</v>
      </c>
      <c r="E4403" s="223" t="s">
        <v>1</v>
      </c>
      <c r="F4403" s="224" t="s">
        <v>2389</v>
      </c>
      <c r="G4403" s="222"/>
      <c r="H4403" s="225">
        <v>41.844999999999999</v>
      </c>
      <c r="I4403" s="226"/>
      <c r="J4403" s="222"/>
      <c r="K4403" s="222"/>
      <c r="L4403" s="227"/>
      <c r="M4403" s="228"/>
      <c r="N4403" s="229"/>
      <c r="O4403" s="229"/>
      <c r="P4403" s="229"/>
      <c r="Q4403" s="229"/>
      <c r="R4403" s="229"/>
      <c r="S4403" s="229"/>
      <c r="T4403" s="230"/>
      <c r="AT4403" s="231" t="s">
        <v>283</v>
      </c>
      <c r="AU4403" s="231" t="s">
        <v>84</v>
      </c>
      <c r="AV4403" s="14" t="s">
        <v>84</v>
      </c>
      <c r="AW4403" s="14" t="s">
        <v>32</v>
      </c>
      <c r="AX4403" s="14" t="s">
        <v>76</v>
      </c>
      <c r="AY4403" s="231" t="s">
        <v>272</v>
      </c>
    </row>
    <row r="4404" spans="2:51" s="14" customFormat="1" ht="11.25">
      <c r="B4404" s="221"/>
      <c r="C4404" s="222"/>
      <c r="D4404" s="212" t="s">
        <v>283</v>
      </c>
      <c r="E4404" s="223" t="s">
        <v>1</v>
      </c>
      <c r="F4404" s="224" t="s">
        <v>2390</v>
      </c>
      <c r="G4404" s="222"/>
      <c r="H4404" s="225">
        <v>11.85</v>
      </c>
      <c r="I4404" s="226"/>
      <c r="J4404" s="222"/>
      <c r="K4404" s="222"/>
      <c r="L4404" s="227"/>
      <c r="M4404" s="228"/>
      <c r="N4404" s="229"/>
      <c r="O4404" s="229"/>
      <c r="P4404" s="229"/>
      <c r="Q4404" s="229"/>
      <c r="R4404" s="229"/>
      <c r="S4404" s="229"/>
      <c r="T4404" s="230"/>
      <c r="AT4404" s="231" t="s">
        <v>283</v>
      </c>
      <c r="AU4404" s="231" t="s">
        <v>84</v>
      </c>
      <c r="AV4404" s="14" t="s">
        <v>84</v>
      </c>
      <c r="AW4404" s="14" t="s">
        <v>32</v>
      </c>
      <c r="AX4404" s="14" t="s">
        <v>76</v>
      </c>
      <c r="AY4404" s="231" t="s">
        <v>272</v>
      </c>
    </row>
    <row r="4405" spans="2:51" s="14" customFormat="1" ht="11.25">
      <c r="B4405" s="221"/>
      <c r="C4405" s="222"/>
      <c r="D4405" s="212" t="s">
        <v>283</v>
      </c>
      <c r="E4405" s="223" t="s">
        <v>1</v>
      </c>
      <c r="F4405" s="224" t="s">
        <v>2391</v>
      </c>
      <c r="G4405" s="222"/>
      <c r="H4405" s="225">
        <v>4.3</v>
      </c>
      <c r="I4405" s="226"/>
      <c r="J4405" s="222"/>
      <c r="K4405" s="222"/>
      <c r="L4405" s="227"/>
      <c r="M4405" s="228"/>
      <c r="N4405" s="229"/>
      <c r="O4405" s="229"/>
      <c r="P4405" s="229"/>
      <c r="Q4405" s="229"/>
      <c r="R4405" s="229"/>
      <c r="S4405" s="229"/>
      <c r="T4405" s="230"/>
      <c r="AT4405" s="231" t="s">
        <v>283</v>
      </c>
      <c r="AU4405" s="231" t="s">
        <v>84</v>
      </c>
      <c r="AV4405" s="14" t="s">
        <v>84</v>
      </c>
      <c r="AW4405" s="14" t="s">
        <v>32</v>
      </c>
      <c r="AX4405" s="14" t="s">
        <v>76</v>
      </c>
      <c r="AY4405" s="231" t="s">
        <v>272</v>
      </c>
    </row>
    <row r="4406" spans="2:51" s="14" customFormat="1" ht="11.25">
      <c r="B4406" s="221"/>
      <c r="C4406" s="222"/>
      <c r="D4406" s="212" t="s">
        <v>283</v>
      </c>
      <c r="E4406" s="223" t="s">
        <v>1</v>
      </c>
      <c r="F4406" s="224" t="s">
        <v>2392</v>
      </c>
      <c r="G4406" s="222"/>
      <c r="H4406" s="225">
        <v>3.1</v>
      </c>
      <c r="I4406" s="226"/>
      <c r="J4406" s="222"/>
      <c r="K4406" s="222"/>
      <c r="L4406" s="227"/>
      <c r="M4406" s="228"/>
      <c r="N4406" s="229"/>
      <c r="O4406" s="229"/>
      <c r="P4406" s="229"/>
      <c r="Q4406" s="229"/>
      <c r="R4406" s="229"/>
      <c r="S4406" s="229"/>
      <c r="T4406" s="230"/>
      <c r="AT4406" s="231" t="s">
        <v>283</v>
      </c>
      <c r="AU4406" s="231" t="s">
        <v>84</v>
      </c>
      <c r="AV4406" s="14" t="s">
        <v>84</v>
      </c>
      <c r="AW4406" s="14" t="s">
        <v>32</v>
      </c>
      <c r="AX4406" s="14" t="s">
        <v>76</v>
      </c>
      <c r="AY4406" s="231" t="s">
        <v>272</v>
      </c>
    </row>
    <row r="4407" spans="2:51" s="14" customFormat="1" ht="22.5">
      <c r="B4407" s="221"/>
      <c r="C4407" s="222"/>
      <c r="D4407" s="212" t="s">
        <v>283</v>
      </c>
      <c r="E4407" s="223" t="s">
        <v>1</v>
      </c>
      <c r="F4407" s="224" t="s">
        <v>2393</v>
      </c>
      <c r="G4407" s="222"/>
      <c r="H4407" s="225">
        <v>42.997999999999998</v>
      </c>
      <c r="I4407" s="226"/>
      <c r="J4407" s="222"/>
      <c r="K4407" s="222"/>
      <c r="L4407" s="227"/>
      <c r="M4407" s="228"/>
      <c r="N4407" s="229"/>
      <c r="O4407" s="229"/>
      <c r="P4407" s="229"/>
      <c r="Q4407" s="229"/>
      <c r="R4407" s="229"/>
      <c r="S4407" s="229"/>
      <c r="T4407" s="230"/>
      <c r="AT4407" s="231" t="s">
        <v>283</v>
      </c>
      <c r="AU4407" s="231" t="s">
        <v>84</v>
      </c>
      <c r="AV4407" s="14" t="s">
        <v>84</v>
      </c>
      <c r="AW4407" s="14" t="s">
        <v>32</v>
      </c>
      <c r="AX4407" s="14" t="s">
        <v>76</v>
      </c>
      <c r="AY4407" s="231" t="s">
        <v>272</v>
      </c>
    </row>
    <row r="4408" spans="2:51" s="14" customFormat="1" ht="11.25">
      <c r="B4408" s="221"/>
      <c r="C4408" s="222"/>
      <c r="D4408" s="212" t="s">
        <v>283</v>
      </c>
      <c r="E4408" s="223" t="s">
        <v>1</v>
      </c>
      <c r="F4408" s="224" t="s">
        <v>2394</v>
      </c>
      <c r="G4408" s="222"/>
      <c r="H4408" s="225">
        <v>11.292999999999999</v>
      </c>
      <c r="I4408" s="226"/>
      <c r="J4408" s="222"/>
      <c r="K4408" s="222"/>
      <c r="L4408" s="227"/>
      <c r="M4408" s="228"/>
      <c r="N4408" s="229"/>
      <c r="O4408" s="229"/>
      <c r="P4408" s="229"/>
      <c r="Q4408" s="229"/>
      <c r="R4408" s="229"/>
      <c r="S4408" s="229"/>
      <c r="T4408" s="230"/>
      <c r="AT4408" s="231" t="s">
        <v>283</v>
      </c>
      <c r="AU4408" s="231" t="s">
        <v>84</v>
      </c>
      <c r="AV4408" s="14" t="s">
        <v>84</v>
      </c>
      <c r="AW4408" s="14" t="s">
        <v>32</v>
      </c>
      <c r="AX4408" s="14" t="s">
        <v>76</v>
      </c>
      <c r="AY4408" s="231" t="s">
        <v>272</v>
      </c>
    </row>
    <row r="4409" spans="2:51" s="14" customFormat="1" ht="11.25">
      <c r="B4409" s="221"/>
      <c r="C4409" s="222"/>
      <c r="D4409" s="212" t="s">
        <v>283</v>
      </c>
      <c r="E4409" s="223" t="s">
        <v>1</v>
      </c>
      <c r="F4409" s="224" t="s">
        <v>2395</v>
      </c>
      <c r="G4409" s="222"/>
      <c r="H4409" s="225">
        <v>24.425000000000001</v>
      </c>
      <c r="I4409" s="226"/>
      <c r="J4409" s="222"/>
      <c r="K4409" s="222"/>
      <c r="L4409" s="227"/>
      <c r="M4409" s="228"/>
      <c r="N4409" s="229"/>
      <c r="O4409" s="229"/>
      <c r="P4409" s="229"/>
      <c r="Q4409" s="229"/>
      <c r="R4409" s="229"/>
      <c r="S4409" s="229"/>
      <c r="T4409" s="230"/>
      <c r="AT4409" s="231" t="s">
        <v>283</v>
      </c>
      <c r="AU4409" s="231" t="s">
        <v>84</v>
      </c>
      <c r="AV4409" s="14" t="s">
        <v>84</v>
      </c>
      <c r="AW4409" s="14" t="s">
        <v>32</v>
      </c>
      <c r="AX4409" s="14" t="s">
        <v>76</v>
      </c>
      <c r="AY4409" s="231" t="s">
        <v>272</v>
      </c>
    </row>
    <row r="4410" spans="2:51" s="14" customFormat="1" ht="11.25">
      <c r="B4410" s="221"/>
      <c r="C4410" s="222"/>
      <c r="D4410" s="212" t="s">
        <v>283</v>
      </c>
      <c r="E4410" s="223" t="s">
        <v>1</v>
      </c>
      <c r="F4410" s="224" t="s">
        <v>2396</v>
      </c>
      <c r="G4410" s="222"/>
      <c r="H4410" s="225">
        <v>17.75</v>
      </c>
      <c r="I4410" s="226"/>
      <c r="J4410" s="222"/>
      <c r="K4410" s="222"/>
      <c r="L4410" s="227"/>
      <c r="M4410" s="228"/>
      <c r="N4410" s="229"/>
      <c r="O4410" s="229"/>
      <c r="P4410" s="229"/>
      <c r="Q4410" s="229"/>
      <c r="R4410" s="229"/>
      <c r="S4410" s="229"/>
      <c r="T4410" s="230"/>
      <c r="AT4410" s="231" t="s">
        <v>283</v>
      </c>
      <c r="AU4410" s="231" t="s">
        <v>84</v>
      </c>
      <c r="AV4410" s="14" t="s">
        <v>84</v>
      </c>
      <c r="AW4410" s="14" t="s">
        <v>32</v>
      </c>
      <c r="AX4410" s="14" t="s">
        <v>76</v>
      </c>
      <c r="AY4410" s="231" t="s">
        <v>272</v>
      </c>
    </row>
    <row r="4411" spans="2:51" s="14" customFormat="1" ht="11.25">
      <c r="B4411" s="221"/>
      <c r="C4411" s="222"/>
      <c r="D4411" s="212" t="s">
        <v>283</v>
      </c>
      <c r="E4411" s="223" t="s">
        <v>1</v>
      </c>
      <c r="F4411" s="224" t="s">
        <v>2397</v>
      </c>
      <c r="G4411" s="222"/>
      <c r="H4411" s="225">
        <v>16.488</v>
      </c>
      <c r="I4411" s="226"/>
      <c r="J4411" s="222"/>
      <c r="K4411" s="222"/>
      <c r="L4411" s="227"/>
      <c r="M4411" s="228"/>
      <c r="N4411" s="229"/>
      <c r="O4411" s="229"/>
      <c r="P4411" s="229"/>
      <c r="Q4411" s="229"/>
      <c r="R4411" s="229"/>
      <c r="S4411" s="229"/>
      <c r="T4411" s="230"/>
      <c r="AT4411" s="231" t="s">
        <v>283</v>
      </c>
      <c r="AU4411" s="231" t="s">
        <v>84</v>
      </c>
      <c r="AV4411" s="14" t="s">
        <v>84</v>
      </c>
      <c r="AW4411" s="14" t="s">
        <v>32</v>
      </c>
      <c r="AX4411" s="14" t="s">
        <v>76</v>
      </c>
      <c r="AY4411" s="231" t="s">
        <v>272</v>
      </c>
    </row>
    <row r="4412" spans="2:51" s="13" customFormat="1" ht="11.25">
      <c r="B4412" s="210"/>
      <c r="C4412" s="211"/>
      <c r="D4412" s="212" t="s">
        <v>283</v>
      </c>
      <c r="E4412" s="213" t="s">
        <v>1</v>
      </c>
      <c r="F4412" s="214" t="s">
        <v>285</v>
      </c>
      <c r="G4412" s="211"/>
      <c r="H4412" s="213" t="s">
        <v>1</v>
      </c>
      <c r="I4412" s="215"/>
      <c r="J4412" s="211"/>
      <c r="K4412" s="211"/>
      <c r="L4412" s="216"/>
      <c r="M4412" s="217"/>
      <c r="N4412" s="218"/>
      <c r="O4412" s="218"/>
      <c r="P4412" s="218"/>
      <c r="Q4412" s="218"/>
      <c r="R4412" s="218"/>
      <c r="S4412" s="218"/>
      <c r="T4412" s="219"/>
      <c r="AT4412" s="220" t="s">
        <v>283</v>
      </c>
      <c r="AU4412" s="220" t="s">
        <v>84</v>
      </c>
      <c r="AV4412" s="13" t="s">
        <v>16</v>
      </c>
      <c r="AW4412" s="13" t="s">
        <v>32</v>
      </c>
      <c r="AX4412" s="13" t="s">
        <v>76</v>
      </c>
      <c r="AY4412" s="220" t="s">
        <v>272</v>
      </c>
    </row>
    <row r="4413" spans="2:51" s="13" customFormat="1" ht="11.25">
      <c r="B4413" s="210"/>
      <c r="C4413" s="211"/>
      <c r="D4413" s="212" t="s">
        <v>283</v>
      </c>
      <c r="E4413" s="213" t="s">
        <v>1</v>
      </c>
      <c r="F4413" s="214" t="s">
        <v>2398</v>
      </c>
      <c r="G4413" s="211"/>
      <c r="H4413" s="213" t="s">
        <v>1</v>
      </c>
      <c r="I4413" s="215"/>
      <c r="J4413" s="211"/>
      <c r="K4413" s="211"/>
      <c r="L4413" s="216"/>
      <c r="M4413" s="217"/>
      <c r="N4413" s="218"/>
      <c r="O4413" s="218"/>
      <c r="P4413" s="218"/>
      <c r="Q4413" s="218"/>
      <c r="R4413" s="218"/>
      <c r="S4413" s="218"/>
      <c r="T4413" s="219"/>
      <c r="AT4413" s="220" t="s">
        <v>283</v>
      </c>
      <c r="AU4413" s="220" t="s">
        <v>84</v>
      </c>
      <c r="AV4413" s="13" t="s">
        <v>16</v>
      </c>
      <c r="AW4413" s="13" t="s">
        <v>32</v>
      </c>
      <c r="AX4413" s="13" t="s">
        <v>76</v>
      </c>
      <c r="AY4413" s="220" t="s">
        <v>272</v>
      </c>
    </row>
    <row r="4414" spans="2:51" s="13" customFormat="1" ht="11.25">
      <c r="B4414" s="210"/>
      <c r="C4414" s="211"/>
      <c r="D4414" s="212" t="s">
        <v>283</v>
      </c>
      <c r="E4414" s="213" t="s">
        <v>1</v>
      </c>
      <c r="F4414" s="214" t="s">
        <v>833</v>
      </c>
      <c r="G4414" s="211"/>
      <c r="H4414" s="213" t="s">
        <v>1</v>
      </c>
      <c r="I4414" s="215"/>
      <c r="J4414" s="211"/>
      <c r="K4414" s="211"/>
      <c r="L4414" s="216"/>
      <c r="M4414" s="217"/>
      <c r="N4414" s="218"/>
      <c r="O4414" s="218"/>
      <c r="P4414" s="218"/>
      <c r="Q4414" s="218"/>
      <c r="R4414" s="218"/>
      <c r="S4414" s="218"/>
      <c r="T4414" s="219"/>
      <c r="AT4414" s="220" t="s">
        <v>283</v>
      </c>
      <c r="AU4414" s="220" t="s">
        <v>84</v>
      </c>
      <c r="AV4414" s="13" t="s">
        <v>16</v>
      </c>
      <c r="AW4414" s="13" t="s">
        <v>32</v>
      </c>
      <c r="AX4414" s="13" t="s">
        <v>76</v>
      </c>
      <c r="AY4414" s="220" t="s">
        <v>272</v>
      </c>
    </row>
    <row r="4415" spans="2:51" s="14" customFormat="1" ht="11.25">
      <c r="B4415" s="221"/>
      <c r="C4415" s="222"/>
      <c r="D4415" s="212" t="s">
        <v>283</v>
      </c>
      <c r="E4415" s="223" t="s">
        <v>1</v>
      </c>
      <c r="F4415" s="224" t="s">
        <v>2399</v>
      </c>
      <c r="G4415" s="222"/>
      <c r="H4415" s="225">
        <v>19.899999999999999</v>
      </c>
      <c r="I4415" s="226"/>
      <c r="J4415" s="222"/>
      <c r="K4415" s="222"/>
      <c r="L4415" s="227"/>
      <c r="M4415" s="228"/>
      <c r="N4415" s="229"/>
      <c r="O4415" s="229"/>
      <c r="P4415" s="229"/>
      <c r="Q4415" s="229"/>
      <c r="R4415" s="229"/>
      <c r="S4415" s="229"/>
      <c r="T4415" s="230"/>
      <c r="AT4415" s="231" t="s">
        <v>283</v>
      </c>
      <c r="AU4415" s="231" t="s">
        <v>84</v>
      </c>
      <c r="AV4415" s="14" t="s">
        <v>84</v>
      </c>
      <c r="AW4415" s="14" t="s">
        <v>32</v>
      </c>
      <c r="AX4415" s="14" t="s">
        <v>76</v>
      </c>
      <c r="AY4415" s="231" t="s">
        <v>272</v>
      </c>
    </row>
    <row r="4416" spans="2:51" s="14" customFormat="1" ht="11.25">
      <c r="B4416" s="221"/>
      <c r="C4416" s="222"/>
      <c r="D4416" s="212" t="s">
        <v>283</v>
      </c>
      <c r="E4416" s="223" t="s">
        <v>1</v>
      </c>
      <c r="F4416" s="224" t="s">
        <v>2400</v>
      </c>
      <c r="G4416" s="222"/>
      <c r="H4416" s="225">
        <v>18.324999999999999</v>
      </c>
      <c r="I4416" s="226"/>
      <c r="J4416" s="222"/>
      <c r="K4416" s="222"/>
      <c r="L4416" s="227"/>
      <c r="M4416" s="228"/>
      <c r="N4416" s="229"/>
      <c r="O4416" s="229"/>
      <c r="P4416" s="229"/>
      <c r="Q4416" s="229"/>
      <c r="R4416" s="229"/>
      <c r="S4416" s="229"/>
      <c r="T4416" s="230"/>
      <c r="AT4416" s="231" t="s">
        <v>283</v>
      </c>
      <c r="AU4416" s="231" t="s">
        <v>84</v>
      </c>
      <c r="AV4416" s="14" t="s">
        <v>84</v>
      </c>
      <c r="AW4416" s="14" t="s">
        <v>32</v>
      </c>
      <c r="AX4416" s="14" t="s">
        <v>76</v>
      </c>
      <c r="AY4416" s="231" t="s">
        <v>272</v>
      </c>
    </row>
    <row r="4417" spans="2:51" s="14" customFormat="1" ht="11.25">
      <c r="B4417" s="221"/>
      <c r="C4417" s="222"/>
      <c r="D4417" s="212" t="s">
        <v>283</v>
      </c>
      <c r="E4417" s="223" t="s">
        <v>1</v>
      </c>
      <c r="F4417" s="224" t="s">
        <v>2401</v>
      </c>
      <c r="G4417" s="222"/>
      <c r="H4417" s="225">
        <v>15.7</v>
      </c>
      <c r="I4417" s="226"/>
      <c r="J4417" s="222"/>
      <c r="K4417" s="222"/>
      <c r="L4417" s="227"/>
      <c r="M4417" s="228"/>
      <c r="N4417" s="229"/>
      <c r="O4417" s="229"/>
      <c r="P4417" s="229"/>
      <c r="Q4417" s="229"/>
      <c r="R4417" s="229"/>
      <c r="S4417" s="229"/>
      <c r="T4417" s="230"/>
      <c r="AT4417" s="231" t="s">
        <v>283</v>
      </c>
      <c r="AU4417" s="231" t="s">
        <v>84</v>
      </c>
      <c r="AV4417" s="14" t="s">
        <v>84</v>
      </c>
      <c r="AW4417" s="14" t="s">
        <v>32</v>
      </c>
      <c r="AX4417" s="14" t="s">
        <v>76</v>
      </c>
      <c r="AY4417" s="231" t="s">
        <v>272</v>
      </c>
    </row>
    <row r="4418" spans="2:51" s="14" customFormat="1" ht="11.25">
      <c r="B4418" s="221"/>
      <c r="C4418" s="222"/>
      <c r="D4418" s="212" t="s">
        <v>283</v>
      </c>
      <c r="E4418" s="223" t="s">
        <v>1</v>
      </c>
      <c r="F4418" s="224" t="s">
        <v>2402</v>
      </c>
      <c r="G4418" s="222"/>
      <c r="H4418" s="225">
        <v>17.963000000000001</v>
      </c>
      <c r="I4418" s="226"/>
      <c r="J4418" s="222"/>
      <c r="K4418" s="222"/>
      <c r="L4418" s="227"/>
      <c r="M4418" s="228"/>
      <c r="N4418" s="229"/>
      <c r="O4418" s="229"/>
      <c r="P4418" s="229"/>
      <c r="Q4418" s="229"/>
      <c r="R4418" s="229"/>
      <c r="S4418" s="229"/>
      <c r="T4418" s="230"/>
      <c r="AT4418" s="231" t="s">
        <v>283</v>
      </c>
      <c r="AU4418" s="231" t="s">
        <v>84</v>
      </c>
      <c r="AV4418" s="14" t="s">
        <v>84</v>
      </c>
      <c r="AW4418" s="14" t="s">
        <v>32</v>
      </c>
      <c r="AX4418" s="14" t="s">
        <v>76</v>
      </c>
      <c r="AY4418" s="231" t="s">
        <v>272</v>
      </c>
    </row>
    <row r="4419" spans="2:51" s="14" customFormat="1" ht="11.25">
      <c r="B4419" s="221"/>
      <c r="C4419" s="222"/>
      <c r="D4419" s="212" t="s">
        <v>283</v>
      </c>
      <c r="E4419" s="223" t="s">
        <v>1</v>
      </c>
      <c r="F4419" s="224" t="s">
        <v>2403</v>
      </c>
      <c r="G4419" s="222"/>
      <c r="H4419" s="225">
        <v>18.513000000000002</v>
      </c>
      <c r="I4419" s="226"/>
      <c r="J4419" s="222"/>
      <c r="K4419" s="222"/>
      <c r="L4419" s="227"/>
      <c r="M4419" s="228"/>
      <c r="N4419" s="229"/>
      <c r="O4419" s="229"/>
      <c r="P4419" s="229"/>
      <c r="Q4419" s="229"/>
      <c r="R4419" s="229"/>
      <c r="S4419" s="229"/>
      <c r="T4419" s="230"/>
      <c r="AT4419" s="231" t="s">
        <v>283</v>
      </c>
      <c r="AU4419" s="231" t="s">
        <v>84</v>
      </c>
      <c r="AV4419" s="14" t="s">
        <v>84</v>
      </c>
      <c r="AW4419" s="14" t="s">
        <v>32</v>
      </c>
      <c r="AX4419" s="14" t="s">
        <v>76</v>
      </c>
      <c r="AY4419" s="231" t="s">
        <v>272</v>
      </c>
    </row>
    <row r="4420" spans="2:51" s="14" customFormat="1" ht="22.5">
      <c r="B4420" s="221"/>
      <c r="C4420" s="222"/>
      <c r="D4420" s="212" t="s">
        <v>283</v>
      </c>
      <c r="E4420" s="223" t="s">
        <v>1</v>
      </c>
      <c r="F4420" s="224" t="s">
        <v>2404</v>
      </c>
      <c r="G4420" s="222"/>
      <c r="H4420" s="225">
        <v>76.75</v>
      </c>
      <c r="I4420" s="226"/>
      <c r="J4420" s="222"/>
      <c r="K4420" s="222"/>
      <c r="L4420" s="227"/>
      <c r="M4420" s="228"/>
      <c r="N4420" s="229"/>
      <c r="O4420" s="229"/>
      <c r="P4420" s="229"/>
      <c r="Q4420" s="229"/>
      <c r="R4420" s="229"/>
      <c r="S4420" s="229"/>
      <c r="T4420" s="230"/>
      <c r="AT4420" s="231" t="s">
        <v>283</v>
      </c>
      <c r="AU4420" s="231" t="s">
        <v>84</v>
      </c>
      <c r="AV4420" s="14" t="s">
        <v>84</v>
      </c>
      <c r="AW4420" s="14" t="s">
        <v>32</v>
      </c>
      <c r="AX4420" s="14" t="s">
        <v>76</v>
      </c>
      <c r="AY4420" s="231" t="s">
        <v>272</v>
      </c>
    </row>
    <row r="4421" spans="2:51" s="14" customFormat="1" ht="11.25">
      <c r="B4421" s="221"/>
      <c r="C4421" s="222"/>
      <c r="D4421" s="212" t="s">
        <v>283</v>
      </c>
      <c r="E4421" s="223" t="s">
        <v>1</v>
      </c>
      <c r="F4421" s="224" t="s">
        <v>2405</v>
      </c>
      <c r="G4421" s="222"/>
      <c r="H4421" s="225">
        <v>4.4000000000000004</v>
      </c>
      <c r="I4421" s="226"/>
      <c r="J4421" s="222"/>
      <c r="K4421" s="222"/>
      <c r="L4421" s="227"/>
      <c r="M4421" s="228"/>
      <c r="N4421" s="229"/>
      <c r="O4421" s="229"/>
      <c r="P4421" s="229"/>
      <c r="Q4421" s="229"/>
      <c r="R4421" s="229"/>
      <c r="S4421" s="229"/>
      <c r="T4421" s="230"/>
      <c r="AT4421" s="231" t="s">
        <v>283</v>
      </c>
      <c r="AU4421" s="231" t="s">
        <v>84</v>
      </c>
      <c r="AV4421" s="14" t="s">
        <v>84</v>
      </c>
      <c r="AW4421" s="14" t="s">
        <v>32</v>
      </c>
      <c r="AX4421" s="14" t="s">
        <v>76</v>
      </c>
      <c r="AY4421" s="231" t="s">
        <v>272</v>
      </c>
    </row>
    <row r="4422" spans="2:51" s="14" customFormat="1" ht="11.25">
      <c r="B4422" s="221"/>
      <c r="C4422" s="222"/>
      <c r="D4422" s="212" t="s">
        <v>283</v>
      </c>
      <c r="E4422" s="223" t="s">
        <v>1</v>
      </c>
      <c r="F4422" s="224" t="s">
        <v>2406</v>
      </c>
      <c r="G4422" s="222"/>
      <c r="H4422" s="225">
        <v>29.675000000000001</v>
      </c>
      <c r="I4422" s="226"/>
      <c r="J4422" s="222"/>
      <c r="K4422" s="222"/>
      <c r="L4422" s="227"/>
      <c r="M4422" s="228"/>
      <c r="N4422" s="229"/>
      <c r="O4422" s="229"/>
      <c r="P4422" s="229"/>
      <c r="Q4422" s="229"/>
      <c r="R4422" s="229"/>
      <c r="S4422" s="229"/>
      <c r="T4422" s="230"/>
      <c r="AT4422" s="231" t="s">
        <v>283</v>
      </c>
      <c r="AU4422" s="231" t="s">
        <v>84</v>
      </c>
      <c r="AV4422" s="14" t="s">
        <v>84</v>
      </c>
      <c r="AW4422" s="14" t="s">
        <v>32</v>
      </c>
      <c r="AX4422" s="14" t="s">
        <v>76</v>
      </c>
      <c r="AY4422" s="231" t="s">
        <v>272</v>
      </c>
    </row>
    <row r="4423" spans="2:51" s="14" customFormat="1" ht="11.25">
      <c r="B4423" s="221"/>
      <c r="C4423" s="222"/>
      <c r="D4423" s="212" t="s">
        <v>283</v>
      </c>
      <c r="E4423" s="223" t="s">
        <v>1</v>
      </c>
      <c r="F4423" s="224" t="s">
        <v>2407</v>
      </c>
      <c r="G4423" s="222"/>
      <c r="H4423" s="225">
        <v>15.7</v>
      </c>
      <c r="I4423" s="226"/>
      <c r="J4423" s="222"/>
      <c r="K4423" s="222"/>
      <c r="L4423" s="227"/>
      <c r="M4423" s="228"/>
      <c r="N4423" s="229"/>
      <c r="O4423" s="229"/>
      <c r="P4423" s="229"/>
      <c r="Q4423" s="229"/>
      <c r="R4423" s="229"/>
      <c r="S4423" s="229"/>
      <c r="T4423" s="230"/>
      <c r="AT4423" s="231" t="s">
        <v>283</v>
      </c>
      <c r="AU4423" s="231" t="s">
        <v>84</v>
      </c>
      <c r="AV4423" s="14" t="s">
        <v>84</v>
      </c>
      <c r="AW4423" s="14" t="s">
        <v>32</v>
      </c>
      <c r="AX4423" s="14" t="s">
        <v>76</v>
      </c>
      <c r="AY4423" s="231" t="s">
        <v>272</v>
      </c>
    </row>
    <row r="4424" spans="2:51" s="13" customFormat="1" ht="11.25">
      <c r="B4424" s="210"/>
      <c r="C4424" s="211"/>
      <c r="D4424" s="212" t="s">
        <v>283</v>
      </c>
      <c r="E4424" s="213" t="s">
        <v>1</v>
      </c>
      <c r="F4424" s="214" t="s">
        <v>837</v>
      </c>
      <c r="G4424" s="211"/>
      <c r="H4424" s="213" t="s">
        <v>1</v>
      </c>
      <c r="I4424" s="215"/>
      <c r="J4424" s="211"/>
      <c r="K4424" s="211"/>
      <c r="L4424" s="216"/>
      <c r="M4424" s="217"/>
      <c r="N4424" s="218"/>
      <c r="O4424" s="218"/>
      <c r="P4424" s="218"/>
      <c r="Q4424" s="218"/>
      <c r="R4424" s="218"/>
      <c r="S4424" s="218"/>
      <c r="T4424" s="219"/>
      <c r="AT4424" s="220" t="s">
        <v>283</v>
      </c>
      <c r="AU4424" s="220" t="s">
        <v>84</v>
      </c>
      <c r="AV4424" s="13" t="s">
        <v>16</v>
      </c>
      <c r="AW4424" s="13" t="s">
        <v>32</v>
      </c>
      <c r="AX4424" s="13" t="s">
        <v>76</v>
      </c>
      <c r="AY4424" s="220" t="s">
        <v>272</v>
      </c>
    </row>
    <row r="4425" spans="2:51" s="14" customFormat="1" ht="11.25">
      <c r="B4425" s="221"/>
      <c r="C4425" s="222"/>
      <c r="D4425" s="212" t="s">
        <v>283</v>
      </c>
      <c r="E4425" s="223" t="s">
        <v>1</v>
      </c>
      <c r="F4425" s="224" t="s">
        <v>2408</v>
      </c>
      <c r="G4425" s="222"/>
      <c r="H4425" s="225">
        <v>21.23</v>
      </c>
      <c r="I4425" s="226"/>
      <c r="J4425" s="222"/>
      <c r="K4425" s="222"/>
      <c r="L4425" s="227"/>
      <c r="M4425" s="228"/>
      <c r="N4425" s="229"/>
      <c r="O4425" s="229"/>
      <c r="P4425" s="229"/>
      <c r="Q4425" s="229"/>
      <c r="R4425" s="229"/>
      <c r="S4425" s="229"/>
      <c r="T4425" s="230"/>
      <c r="AT4425" s="231" t="s">
        <v>283</v>
      </c>
      <c r="AU4425" s="231" t="s">
        <v>84</v>
      </c>
      <c r="AV4425" s="14" t="s">
        <v>84</v>
      </c>
      <c r="AW4425" s="14" t="s">
        <v>32</v>
      </c>
      <c r="AX4425" s="14" t="s">
        <v>76</v>
      </c>
      <c r="AY4425" s="231" t="s">
        <v>272</v>
      </c>
    </row>
    <row r="4426" spans="2:51" s="14" customFormat="1" ht="11.25">
      <c r="B4426" s="221"/>
      <c r="C4426" s="222"/>
      <c r="D4426" s="212" t="s">
        <v>283</v>
      </c>
      <c r="E4426" s="223" t="s">
        <v>1</v>
      </c>
      <c r="F4426" s="224" t="s">
        <v>2409</v>
      </c>
      <c r="G4426" s="222"/>
      <c r="H4426" s="225">
        <v>19.3</v>
      </c>
      <c r="I4426" s="226"/>
      <c r="J4426" s="222"/>
      <c r="K4426" s="222"/>
      <c r="L4426" s="227"/>
      <c r="M4426" s="228"/>
      <c r="N4426" s="229"/>
      <c r="O4426" s="229"/>
      <c r="P4426" s="229"/>
      <c r="Q4426" s="229"/>
      <c r="R4426" s="229"/>
      <c r="S4426" s="229"/>
      <c r="T4426" s="230"/>
      <c r="AT4426" s="231" t="s">
        <v>283</v>
      </c>
      <c r="AU4426" s="231" t="s">
        <v>84</v>
      </c>
      <c r="AV4426" s="14" t="s">
        <v>84</v>
      </c>
      <c r="AW4426" s="14" t="s">
        <v>32</v>
      </c>
      <c r="AX4426" s="14" t="s">
        <v>76</v>
      </c>
      <c r="AY4426" s="231" t="s">
        <v>272</v>
      </c>
    </row>
    <row r="4427" spans="2:51" s="14" customFormat="1" ht="11.25">
      <c r="B4427" s="221"/>
      <c r="C4427" s="222"/>
      <c r="D4427" s="212" t="s">
        <v>283</v>
      </c>
      <c r="E4427" s="223" t="s">
        <v>1</v>
      </c>
      <c r="F4427" s="224" t="s">
        <v>2410</v>
      </c>
      <c r="G4427" s="222"/>
      <c r="H4427" s="225">
        <v>31.83</v>
      </c>
      <c r="I4427" s="226"/>
      <c r="J4427" s="222"/>
      <c r="K4427" s="222"/>
      <c r="L4427" s="227"/>
      <c r="M4427" s="228"/>
      <c r="N4427" s="229"/>
      <c r="O4427" s="229"/>
      <c r="P4427" s="229"/>
      <c r="Q4427" s="229"/>
      <c r="R4427" s="229"/>
      <c r="S4427" s="229"/>
      <c r="T4427" s="230"/>
      <c r="AT4427" s="231" t="s">
        <v>283</v>
      </c>
      <c r="AU4427" s="231" t="s">
        <v>84</v>
      </c>
      <c r="AV4427" s="14" t="s">
        <v>84</v>
      </c>
      <c r="AW4427" s="14" t="s">
        <v>32</v>
      </c>
      <c r="AX4427" s="14" t="s">
        <v>76</v>
      </c>
      <c r="AY4427" s="231" t="s">
        <v>272</v>
      </c>
    </row>
    <row r="4428" spans="2:51" s="13" customFormat="1" ht="11.25">
      <c r="B4428" s="210"/>
      <c r="C4428" s="211"/>
      <c r="D4428" s="212" t="s">
        <v>283</v>
      </c>
      <c r="E4428" s="213" t="s">
        <v>1</v>
      </c>
      <c r="F4428" s="214" t="s">
        <v>285</v>
      </c>
      <c r="G4428" s="211"/>
      <c r="H4428" s="213" t="s">
        <v>1</v>
      </c>
      <c r="I4428" s="215"/>
      <c r="J4428" s="211"/>
      <c r="K4428" s="211"/>
      <c r="L4428" s="216"/>
      <c r="M4428" s="217"/>
      <c r="N4428" s="218"/>
      <c r="O4428" s="218"/>
      <c r="P4428" s="218"/>
      <c r="Q4428" s="218"/>
      <c r="R4428" s="218"/>
      <c r="S4428" s="218"/>
      <c r="T4428" s="219"/>
      <c r="AT4428" s="220" t="s">
        <v>283</v>
      </c>
      <c r="AU4428" s="220" t="s">
        <v>84</v>
      </c>
      <c r="AV4428" s="13" t="s">
        <v>16</v>
      </c>
      <c r="AW4428" s="13" t="s">
        <v>32</v>
      </c>
      <c r="AX4428" s="13" t="s">
        <v>76</v>
      </c>
      <c r="AY4428" s="220" t="s">
        <v>272</v>
      </c>
    </row>
    <row r="4429" spans="2:51" s="13" customFormat="1" ht="11.25">
      <c r="B4429" s="210"/>
      <c r="C4429" s="211"/>
      <c r="D4429" s="212" t="s">
        <v>283</v>
      </c>
      <c r="E4429" s="213" t="s">
        <v>1</v>
      </c>
      <c r="F4429" s="214" t="s">
        <v>2411</v>
      </c>
      <c r="G4429" s="211"/>
      <c r="H4429" s="213" t="s">
        <v>1</v>
      </c>
      <c r="I4429" s="215"/>
      <c r="J4429" s="211"/>
      <c r="K4429" s="211"/>
      <c r="L4429" s="216"/>
      <c r="M4429" s="217"/>
      <c r="N4429" s="218"/>
      <c r="O4429" s="218"/>
      <c r="P4429" s="218"/>
      <c r="Q4429" s="218"/>
      <c r="R4429" s="218"/>
      <c r="S4429" s="218"/>
      <c r="T4429" s="219"/>
      <c r="AT4429" s="220" t="s">
        <v>283</v>
      </c>
      <c r="AU4429" s="220" t="s">
        <v>84</v>
      </c>
      <c r="AV4429" s="13" t="s">
        <v>16</v>
      </c>
      <c r="AW4429" s="13" t="s">
        <v>32</v>
      </c>
      <c r="AX4429" s="13" t="s">
        <v>76</v>
      </c>
      <c r="AY4429" s="220" t="s">
        <v>272</v>
      </c>
    </row>
    <row r="4430" spans="2:51" s="13" customFormat="1" ht="11.25">
      <c r="B4430" s="210"/>
      <c r="C4430" s="211"/>
      <c r="D4430" s="212" t="s">
        <v>283</v>
      </c>
      <c r="E4430" s="213" t="s">
        <v>1</v>
      </c>
      <c r="F4430" s="214" t="s">
        <v>837</v>
      </c>
      <c r="G4430" s="211"/>
      <c r="H4430" s="213" t="s">
        <v>1</v>
      </c>
      <c r="I4430" s="215"/>
      <c r="J4430" s="211"/>
      <c r="K4430" s="211"/>
      <c r="L4430" s="216"/>
      <c r="M4430" s="217"/>
      <c r="N4430" s="218"/>
      <c r="O4430" s="218"/>
      <c r="P4430" s="218"/>
      <c r="Q4430" s="218"/>
      <c r="R4430" s="218"/>
      <c r="S4430" s="218"/>
      <c r="T4430" s="219"/>
      <c r="AT4430" s="220" t="s">
        <v>283</v>
      </c>
      <c r="AU4430" s="220" t="s">
        <v>84</v>
      </c>
      <c r="AV4430" s="13" t="s">
        <v>16</v>
      </c>
      <c r="AW4430" s="13" t="s">
        <v>32</v>
      </c>
      <c r="AX4430" s="13" t="s">
        <v>76</v>
      </c>
      <c r="AY4430" s="220" t="s">
        <v>272</v>
      </c>
    </row>
    <row r="4431" spans="2:51" s="14" customFormat="1" ht="11.25">
      <c r="B4431" s="221"/>
      <c r="C4431" s="222"/>
      <c r="D4431" s="212" t="s">
        <v>283</v>
      </c>
      <c r="E4431" s="223" t="s">
        <v>1</v>
      </c>
      <c r="F4431" s="224" t="s">
        <v>2412</v>
      </c>
      <c r="G4431" s="222"/>
      <c r="H4431" s="225">
        <v>19.805</v>
      </c>
      <c r="I4431" s="226"/>
      <c r="J4431" s="222"/>
      <c r="K4431" s="222"/>
      <c r="L4431" s="227"/>
      <c r="M4431" s="228"/>
      <c r="N4431" s="229"/>
      <c r="O4431" s="229"/>
      <c r="P4431" s="229"/>
      <c r="Q4431" s="229"/>
      <c r="R4431" s="229"/>
      <c r="S4431" s="229"/>
      <c r="T4431" s="230"/>
      <c r="AT4431" s="231" t="s">
        <v>283</v>
      </c>
      <c r="AU4431" s="231" t="s">
        <v>84</v>
      </c>
      <c r="AV4431" s="14" t="s">
        <v>84</v>
      </c>
      <c r="AW4431" s="14" t="s">
        <v>32</v>
      </c>
      <c r="AX4431" s="14" t="s">
        <v>76</v>
      </c>
      <c r="AY4431" s="231" t="s">
        <v>272</v>
      </c>
    </row>
    <row r="4432" spans="2:51" s="13" customFormat="1" ht="11.25">
      <c r="B4432" s="210"/>
      <c r="C4432" s="211"/>
      <c r="D4432" s="212" t="s">
        <v>283</v>
      </c>
      <c r="E4432" s="213" t="s">
        <v>1</v>
      </c>
      <c r="F4432" s="214" t="s">
        <v>285</v>
      </c>
      <c r="G4432" s="211"/>
      <c r="H4432" s="213" t="s">
        <v>1</v>
      </c>
      <c r="I4432" s="215"/>
      <c r="J4432" s="211"/>
      <c r="K4432" s="211"/>
      <c r="L4432" s="216"/>
      <c r="M4432" s="217"/>
      <c r="N4432" s="218"/>
      <c r="O4432" s="218"/>
      <c r="P4432" s="218"/>
      <c r="Q4432" s="218"/>
      <c r="R4432" s="218"/>
      <c r="S4432" s="218"/>
      <c r="T4432" s="219"/>
      <c r="AT4432" s="220" t="s">
        <v>283</v>
      </c>
      <c r="AU4432" s="220" t="s">
        <v>84</v>
      </c>
      <c r="AV4432" s="13" t="s">
        <v>16</v>
      </c>
      <c r="AW4432" s="13" t="s">
        <v>32</v>
      </c>
      <c r="AX4432" s="13" t="s">
        <v>76</v>
      </c>
      <c r="AY4432" s="220" t="s">
        <v>272</v>
      </c>
    </row>
    <row r="4433" spans="1:65" s="13" customFormat="1" ht="11.25">
      <c r="B4433" s="210"/>
      <c r="C4433" s="211"/>
      <c r="D4433" s="212" t="s">
        <v>283</v>
      </c>
      <c r="E4433" s="213" t="s">
        <v>1</v>
      </c>
      <c r="F4433" s="214" t="s">
        <v>2413</v>
      </c>
      <c r="G4433" s="211"/>
      <c r="H4433" s="213" t="s">
        <v>1</v>
      </c>
      <c r="I4433" s="215"/>
      <c r="J4433" s="211"/>
      <c r="K4433" s="211"/>
      <c r="L4433" s="216"/>
      <c r="M4433" s="217"/>
      <c r="N4433" s="218"/>
      <c r="O4433" s="218"/>
      <c r="P4433" s="218"/>
      <c r="Q4433" s="218"/>
      <c r="R4433" s="218"/>
      <c r="S4433" s="218"/>
      <c r="T4433" s="219"/>
      <c r="AT4433" s="220" t="s">
        <v>283</v>
      </c>
      <c r="AU4433" s="220" t="s">
        <v>84</v>
      </c>
      <c r="AV4433" s="13" t="s">
        <v>16</v>
      </c>
      <c r="AW4433" s="13" t="s">
        <v>32</v>
      </c>
      <c r="AX4433" s="13" t="s">
        <v>76</v>
      </c>
      <c r="AY4433" s="220" t="s">
        <v>272</v>
      </c>
    </row>
    <row r="4434" spans="1:65" s="13" customFormat="1" ht="11.25">
      <c r="B4434" s="210"/>
      <c r="C4434" s="211"/>
      <c r="D4434" s="212" t="s">
        <v>283</v>
      </c>
      <c r="E4434" s="213" t="s">
        <v>1</v>
      </c>
      <c r="F4434" s="214" t="s">
        <v>837</v>
      </c>
      <c r="G4434" s="211"/>
      <c r="H4434" s="213" t="s">
        <v>1</v>
      </c>
      <c r="I4434" s="215"/>
      <c r="J4434" s="211"/>
      <c r="K4434" s="211"/>
      <c r="L4434" s="216"/>
      <c r="M4434" s="217"/>
      <c r="N4434" s="218"/>
      <c r="O4434" s="218"/>
      <c r="P4434" s="218"/>
      <c r="Q4434" s="218"/>
      <c r="R4434" s="218"/>
      <c r="S4434" s="218"/>
      <c r="T4434" s="219"/>
      <c r="AT4434" s="220" t="s">
        <v>283</v>
      </c>
      <c r="AU4434" s="220" t="s">
        <v>84</v>
      </c>
      <c r="AV4434" s="13" t="s">
        <v>16</v>
      </c>
      <c r="AW4434" s="13" t="s">
        <v>32</v>
      </c>
      <c r="AX4434" s="13" t="s">
        <v>76</v>
      </c>
      <c r="AY4434" s="220" t="s">
        <v>272</v>
      </c>
    </row>
    <row r="4435" spans="1:65" s="14" customFormat="1" ht="11.25">
      <c r="B4435" s="221"/>
      <c r="C4435" s="222"/>
      <c r="D4435" s="212" t="s">
        <v>283</v>
      </c>
      <c r="E4435" s="223" t="s">
        <v>1</v>
      </c>
      <c r="F4435" s="224" t="s">
        <v>2414</v>
      </c>
      <c r="G4435" s="222"/>
      <c r="H4435" s="225">
        <v>4.5129999999999999</v>
      </c>
      <c r="I4435" s="226"/>
      <c r="J4435" s="222"/>
      <c r="K4435" s="222"/>
      <c r="L4435" s="227"/>
      <c r="M4435" s="228"/>
      <c r="N4435" s="229"/>
      <c r="O4435" s="229"/>
      <c r="P4435" s="229"/>
      <c r="Q4435" s="229"/>
      <c r="R4435" s="229"/>
      <c r="S4435" s="229"/>
      <c r="T4435" s="230"/>
      <c r="AT4435" s="231" t="s">
        <v>283</v>
      </c>
      <c r="AU4435" s="231" t="s">
        <v>84</v>
      </c>
      <c r="AV4435" s="14" t="s">
        <v>84</v>
      </c>
      <c r="AW4435" s="14" t="s">
        <v>32</v>
      </c>
      <c r="AX4435" s="14" t="s">
        <v>76</v>
      </c>
      <c r="AY4435" s="231" t="s">
        <v>272</v>
      </c>
    </row>
    <row r="4436" spans="1:65" s="13" customFormat="1" ht="11.25">
      <c r="B4436" s="210"/>
      <c r="C4436" s="211"/>
      <c r="D4436" s="212" t="s">
        <v>283</v>
      </c>
      <c r="E4436" s="213" t="s">
        <v>1</v>
      </c>
      <c r="F4436" s="214" t="s">
        <v>285</v>
      </c>
      <c r="G4436" s="211"/>
      <c r="H4436" s="213" t="s">
        <v>1</v>
      </c>
      <c r="I4436" s="215"/>
      <c r="J4436" s="211"/>
      <c r="K4436" s="211"/>
      <c r="L4436" s="216"/>
      <c r="M4436" s="217"/>
      <c r="N4436" s="218"/>
      <c r="O4436" s="218"/>
      <c r="P4436" s="218"/>
      <c r="Q4436" s="218"/>
      <c r="R4436" s="218"/>
      <c r="S4436" s="218"/>
      <c r="T4436" s="219"/>
      <c r="AT4436" s="220" t="s">
        <v>283</v>
      </c>
      <c r="AU4436" s="220" t="s">
        <v>84</v>
      </c>
      <c r="AV4436" s="13" t="s">
        <v>16</v>
      </c>
      <c r="AW4436" s="13" t="s">
        <v>32</v>
      </c>
      <c r="AX4436" s="13" t="s">
        <v>76</v>
      </c>
      <c r="AY4436" s="220" t="s">
        <v>272</v>
      </c>
    </row>
    <row r="4437" spans="1:65" s="13" customFormat="1" ht="11.25">
      <c r="B4437" s="210"/>
      <c r="C4437" s="211"/>
      <c r="D4437" s="212" t="s">
        <v>283</v>
      </c>
      <c r="E4437" s="213" t="s">
        <v>1</v>
      </c>
      <c r="F4437" s="214" t="s">
        <v>2305</v>
      </c>
      <c r="G4437" s="211"/>
      <c r="H4437" s="213" t="s">
        <v>1</v>
      </c>
      <c r="I4437" s="215"/>
      <c r="J4437" s="211"/>
      <c r="K4437" s="211"/>
      <c r="L4437" s="216"/>
      <c r="M4437" s="217"/>
      <c r="N4437" s="218"/>
      <c r="O4437" s="218"/>
      <c r="P4437" s="218"/>
      <c r="Q4437" s="218"/>
      <c r="R4437" s="218"/>
      <c r="S4437" s="218"/>
      <c r="T4437" s="219"/>
      <c r="AT4437" s="220" t="s">
        <v>283</v>
      </c>
      <c r="AU4437" s="220" t="s">
        <v>84</v>
      </c>
      <c r="AV4437" s="13" t="s">
        <v>16</v>
      </c>
      <c r="AW4437" s="13" t="s">
        <v>32</v>
      </c>
      <c r="AX4437" s="13" t="s">
        <v>76</v>
      </c>
      <c r="AY4437" s="220" t="s">
        <v>272</v>
      </c>
    </row>
    <row r="4438" spans="1:65" s="13" customFormat="1" ht="11.25">
      <c r="B4438" s="210"/>
      <c r="C4438" s="211"/>
      <c r="D4438" s="212" t="s">
        <v>283</v>
      </c>
      <c r="E4438" s="213" t="s">
        <v>1</v>
      </c>
      <c r="F4438" s="214" t="s">
        <v>833</v>
      </c>
      <c r="G4438" s="211"/>
      <c r="H4438" s="213" t="s">
        <v>1</v>
      </c>
      <c r="I4438" s="215"/>
      <c r="J4438" s="211"/>
      <c r="K4438" s="211"/>
      <c r="L4438" s="216"/>
      <c r="M4438" s="217"/>
      <c r="N4438" s="218"/>
      <c r="O4438" s="218"/>
      <c r="P4438" s="218"/>
      <c r="Q4438" s="218"/>
      <c r="R4438" s="218"/>
      <c r="S4438" s="218"/>
      <c r="T4438" s="219"/>
      <c r="AT4438" s="220" t="s">
        <v>283</v>
      </c>
      <c r="AU4438" s="220" t="s">
        <v>84</v>
      </c>
      <c r="AV4438" s="13" t="s">
        <v>16</v>
      </c>
      <c r="AW4438" s="13" t="s">
        <v>32</v>
      </c>
      <c r="AX4438" s="13" t="s">
        <v>76</v>
      </c>
      <c r="AY4438" s="220" t="s">
        <v>272</v>
      </c>
    </row>
    <row r="4439" spans="1:65" s="14" customFormat="1" ht="11.25">
      <c r="B4439" s="221"/>
      <c r="C4439" s="222"/>
      <c r="D4439" s="212" t="s">
        <v>283</v>
      </c>
      <c r="E4439" s="223" t="s">
        <v>1</v>
      </c>
      <c r="F4439" s="224" t="s">
        <v>2306</v>
      </c>
      <c r="G4439" s="222"/>
      <c r="H4439" s="225">
        <v>14.48</v>
      </c>
      <c r="I4439" s="226"/>
      <c r="J4439" s="222"/>
      <c r="K4439" s="222"/>
      <c r="L4439" s="227"/>
      <c r="M4439" s="228"/>
      <c r="N4439" s="229"/>
      <c r="O4439" s="229"/>
      <c r="P4439" s="229"/>
      <c r="Q4439" s="229"/>
      <c r="R4439" s="229"/>
      <c r="S4439" s="229"/>
      <c r="T4439" s="230"/>
      <c r="AT4439" s="231" t="s">
        <v>283</v>
      </c>
      <c r="AU4439" s="231" t="s">
        <v>84</v>
      </c>
      <c r="AV4439" s="14" t="s">
        <v>84</v>
      </c>
      <c r="AW4439" s="14" t="s">
        <v>32</v>
      </c>
      <c r="AX4439" s="14" t="s">
        <v>76</v>
      </c>
      <c r="AY4439" s="231" t="s">
        <v>272</v>
      </c>
    </row>
    <row r="4440" spans="1:65" s="13" customFormat="1" ht="11.25">
      <c r="B4440" s="210"/>
      <c r="C4440" s="211"/>
      <c r="D4440" s="212" t="s">
        <v>283</v>
      </c>
      <c r="E4440" s="213" t="s">
        <v>1</v>
      </c>
      <c r="F4440" s="214" t="s">
        <v>285</v>
      </c>
      <c r="G4440" s="211"/>
      <c r="H4440" s="213" t="s">
        <v>1</v>
      </c>
      <c r="I4440" s="215"/>
      <c r="J4440" s="211"/>
      <c r="K4440" s="211"/>
      <c r="L4440" s="216"/>
      <c r="M4440" s="217"/>
      <c r="N4440" s="218"/>
      <c r="O4440" s="218"/>
      <c r="P4440" s="218"/>
      <c r="Q4440" s="218"/>
      <c r="R4440" s="218"/>
      <c r="S4440" s="218"/>
      <c r="T4440" s="219"/>
      <c r="AT4440" s="220" t="s">
        <v>283</v>
      </c>
      <c r="AU4440" s="220" t="s">
        <v>84</v>
      </c>
      <c r="AV4440" s="13" t="s">
        <v>16</v>
      </c>
      <c r="AW4440" s="13" t="s">
        <v>32</v>
      </c>
      <c r="AX4440" s="13" t="s">
        <v>76</v>
      </c>
      <c r="AY4440" s="220" t="s">
        <v>272</v>
      </c>
    </row>
    <row r="4441" spans="1:65" s="13" customFormat="1" ht="11.25">
      <c r="B4441" s="210"/>
      <c r="C4441" s="211"/>
      <c r="D4441" s="212" t="s">
        <v>283</v>
      </c>
      <c r="E4441" s="213" t="s">
        <v>1</v>
      </c>
      <c r="F4441" s="214" t="s">
        <v>2235</v>
      </c>
      <c r="G4441" s="211"/>
      <c r="H4441" s="213" t="s">
        <v>1</v>
      </c>
      <c r="I4441" s="215"/>
      <c r="J4441" s="211"/>
      <c r="K4441" s="211"/>
      <c r="L4441" s="216"/>
      <c r="M4441" s="217"/>
      <c r="N4441" s="218"/>
      <c r="O4441" s="218"/>
      <c r="P4441" s="218"/>
      <c r="Q4441" s="218"/>
      <c r="R4441" s="218"/>
      <c r="S4441" s="218"/>
      <c r="T4441" s="219"/>
      <c r="AT4441" s="220" t="s">
        <v>283</v>
      </c>
      <c r="AU4441" s="220" t="s">
        <v>84</v>
      </c>
      <c r="AV4441" s="13" t="s">
        <v>16</v>
      </c>
      <c r="AW4441" s="13" t="s">
        <v>32</v>
      </c>
      <c r="AX4441" s="13" t="s">
        <v>76</v>
      </c>
      <c r="AY4441" s="220" t="s">
        <v>272</v>
      </c>
    </row>
    <row r="4442" spans="1:65" s="13" customFormat="1" ht="11.25">
      <c r="B4442" s="210"/>
      <c r="C4442" s="211"/>
      <c r="D4442" s="212" t="s">
        <v>283</v>
      </c>
      <c r="E4442" s="213" t="s">
        <v>1</v>
      </c>
      <c r="F4442" s="214" t="s">
        <v>833</v>
      </c>
      <c r="G4442" s="211"/>
      <c r="H4442" s="213" t="s">
        <v>1</v>
      </c>
      <c r="I4442" s="215"/>
      <c r="J4442" s="211"/>
      <c r="K4442" s="211"/>
      <c r="L4442" s="216"/>
      <c r="M4442" s="217"/>
      <c r="N4442" s="218"/>
      <c r="O4442" s="218"/>
      <c r="P4442" s="218"/>
      <c r="Q4442" s="218"/>
      <c r="R4442" s="218"/>
      <c r="S4442" s="218"/>
      <c r="T4442" s="219"/>
      <c r="AT4442" s="220" t="s">
        <v>283</v>
      </c>
      <c r="AU4442" s="220" t="s">
        <v>84</v>
      </c>
      <c r="AV4442" s="13" t="s">
        <v>16</v>
      </c>
      <c r="AW4442" s="13" t="s">
        <v>32</v>
      </c>
      <c r="AX4442" s="13" t="s">
        <v>76</v>
      </c>
      <c r="AY4442" s="220" t="s">
        <v>272</v>
      </c>
    </row>
    <row r="4443" spans="1:65" s="14" customFormat="1" ht="11.25">
      <c r="B4443" s="221"/>
      <c r="C4443" s="222"/>
      <c r="D4443" s="212" t="s">
        <v>283</v>
      </c>
      <c r="E4443" s="223" t="s">
        <v>1</v>
      </c>
      <c r="F4443" s="224" t="s">
        <v>2453</v>
      </c>
      <c r="G4443" s="222"/>
      <c r="H4443" s="225">
        <v>4.7</v>
      </c>
      <c r="I4443" s="226"/>
      <c r="J4443" s="222"/>
      <c r="K4443" s="222"/>
      <c r="L4443" s="227"/>
      <c r="M4443" s="228"/>
      <c r="N4443" s="229"/>
      <c r="O4443" s="229"/>
      <c r="P4443" s="229"/>
      <c r="Q4443" s="229"/>
      <c r="R4443" s="229"/>
      <c r="S4443" s="229"/>
      <c r="T4443" s="230"/>
      <c r="AT4443" s="231" t="s">
        <v>283</v>
      </c>
      <c r="AU4443" s="231" t="s">
        <v>84</v>
      </c>
      <c r="AV4443" s="14" t="s">
        <v>84</v>
      </c>
      <c r="AW4443" s="14" t="s">
        <v>32</v>
      </c>
      <c r="AX4443" s="14" t="s">
        <v>76</v>
      </c>
      <c r="AY4443" s="231" t="s">
        <v>272</v>
      </c>
    </row>
    <row r="4444" spans="1:65" s="13" customFormat="1" ht="11.25">
      <c r="B4444" s="210"/>
      <c r="C4444" s="211"/>
      <c r="D4444" s="212" t="s">
        <v>283</v>
      </c>
      <c r="E4444" s="213" t="s">
        <v>1</v>
      </c>
      <c r="F4444" s="214" t="s">
        <v>285</v>
      </c>
      <c r="G4444" s="211"/>
      <c r="H4444" s="213" t="s">
        <v>1</v>
      </c>
      <c r="I4444" s="215"/>
      <c r="J4444" s="211"/>
      <c r="K4444" s="211"/>
      <c r="L4444" s="216"/>
      <c r="M4444" s="217"/>
      <c r="N4444" s="218"/>
      <c r="O4444" s="218"/>
      <c r="P4444" s="218"/>
      <c r="Q4444" s="218"/>
      <c r="R4444" s="218"/>
      <c r="S4444" s="218"/>
      <c r="T4444" s="219"/>
      <c r="AT4444" s="220" t="s">
        <v>283</v>
      </c>
      <c r="AU4444" s="220" t="s">
        <v>84</v>
      </c>
      <c r="AV4444" s="13" t="s">
        <v>16</v>
      </c>
      <c r="AW4444" s="13" t="s">
        <v>32</v>
      </c>
      <c r="AX4444" s="13" t="s">
        <v>76</v>
      </c>
      <c r="AY4444" s="220" t="s">
        <v>272</v>
      </c>
    </row>
    <row r="4445" spans="1:65" s="13" customFormat="1" ht="11.25">
      <c r="B4445" s="210"/>
      <c r="C4445" s="211"/>
      <c r="D4445" s="212" t="s">
        <v>283</v>
      </c>
      <c r="E4445" s="213" t="s">
        <v>1</v>
      </c>
      <c r="F4445" s="214" t="s">
        <v>2237</v>
      </c>
      <c r="G4445" s="211"/>
      <c r="H4445" s="213" t="s">
        <v>1</v>
      </c>
      <c r="I4445" s="215"/>
      <c r="J4445" s="211"/>
      <c r="K4445" s="211"/>
      <c r="L4445" s="216"/>
      <c r="M4445" s="217"/>
      <c r="N4445" s="218"/>
      <c r="O4445" s="218"/>
      <c r="P4445" s="218"/>
      <c r="Q4445" s="218"/>
      <c r="R4445" s="218"/>
      <c r="S4445" s="218"/>
      <c r="T4445" s="219"/>
      <c r="AT4445" s="220" t="s">
        <v>283</v>
      </c>
      <c r="AU4445" s="220" t="s">
        <v>84</v>
      </c>
      <c r="AV4445" s="13" t="s">
        <v>16</v>
      </c>
      <c r="AW4445" s="13" t="s">
        <v>32</v>
      </c>
      <c r="AX4445" s="13" t="s">
        <v>76</v>
      </c>
      <c r="AY4445" s="220" t="s">
        <v>272</v>
      </c>
    </row>
    <row r="4446" spans="1:65" s="13" customFormat="1" ht="11.25">
      <c r="B4446" s="210"/>
      <c r="C4446" s="211"/>
      <c r="D4446" s="212" t="s">
        <v>283</v>
      </c>
      <c r="E4446" s="213" t="s">
        <v>1</v>
      </c>
      <c r="F4446" s="214" t="s">
        <v>854</v>
      </c>
      <c r="G4446" s="211"/>
      <c r="H4446" s="213" t="s">
        <v>1</v>
      </c>
      <c r="I4446" s="215"/>
      <c r="J4446" s="211"/>
      <c r="K4446" s="211"/>
      <c r="L4446" s="216"/>
      <c r="M4446" s="217"/>
      <c r="N4446" s="218"/>
      <c r="O4446" s="218"/>
      <c r="P4446" s="218"/>
      <c r="Q4446" s="218"/>
      <c r="R4446" s="218"/>
      <c r="S4446" s="218"/>
      <c r="T4446" s="219"/>
      <c r="AT4446" s="220" t="s">
        <v>283</v>
      </c>
      <c r="AU4446" s="220" t="s">
        <v>84</v>
      </c>
      <c r="AV4446" s="13" t="s">
        <v>16</v>
      </c>
      <c r="AW4446" s="13" t="s">
        <v>32</v>
      </c>
      <c r="AX4446" s="13" t="s">
        <v>76</v>
      </c>
      <c r="AY4446" s="220" t="s">
        <v>272</v>
      </c>
    </row>
    <row r="4447" spans="1:65" s="14" customFormat="1" ht="11.25">
      <c r="B4447" s="221"/>
      <c r="C4447" s="222"/>
      <c r="D4447" s="212" t="s">
        <v>283</v>
      </c>
      <c r="E4447" s="223" t="s">
        <v>1</v>
      </c>
      <c r="F4447" s="224" t="s">
        <v>2454</v>
      </c>
      <c r="G4447" s="222"/>
      <c r="H4447" s="225">
        <v>122.113</v>
      </c>
      <c r="I4447" s="226"/>
      <c r="J4447" s="222"/>
      <c r="K4447" s="222"/>
      <c r="L4447" s="227"/>
      <c r="M4447" s="228"/>
      <c r="N4447" s="229"/>
      <c r="O4447" s="229"/>
      <c r="P4447" s="229"/>
      <c r="Q4447" s="229"/>
      <c r="R4447" s="229"/>
      <c r="S4447" s="229"/>
      <c r="T4447" s="230"/>
      <c r="AT4447" s="231" t="s">
        <v>283</v>
      </c>
      <c r="AU4447" s="231" t="s">
        <v>84</v>
      </c>
      <c r="AV4447" s="14" t="s">
        <v>84</v>
      </c>
      <c r="AW4447" s="14" t="s">
        <v>32</v>
      </c>
      <c r="AX4447" s="14" t="s">
        <v>76</v>
      </c>
      <c r="AY4447" s="231" t="s">
        <v>272</v>
      </c>
    </row>
    <row r="4448" spans="1:65" s="2" customFormat="1" ht="16.5" customHeight="1">
      <c r="A4448" s="34"/>
      <c r="B4448" s="35"/>
      <c r="C4448" s="232" t="s">
        <v>3677</v>
      </c>
      <c r="D4448" s="232" t="s">
        <v>394</v>
      </c>
      <c r="E4448" s="233" t="s">
        <v>3678</v>
      </c>
      <c r="F4448" s="234" t="s">
        <v>3679</v>
      </c>
      <c r="G4448" s="235" t="s">
        <v>156</v>
      </c>
      <c r="H4448" s="236">
        <v>1835.684</v>
      </c>
      <c r="I4448" s="237"/>
      <c r="J4448" s="238">
        <f>ROUND(I4448*H4448,2)</f>
        <v>0</v>
      </c>
      <c r="K4448" s="234" t="s">
        <v>278</v>
      </c>
      <c r="L4448" s="239"/>
      <c r="M4448" s="240" t="s">
        <v>1</v>
      </c>
      <c r="N4448" s="241" t="s">
        <v>41</v>
      </c>
      <c r="O4448" s="71"/>
      <c r="P4448" s="201">
        <f>O4448*H4448</f>
        <v>0</v>
      </c>
      <c r="Q4448" s="201">
        <v>1.2E-4</v>
      </c>
      <c r="R4448" s="201">
        <f>Q4448*H4448</f>
        <v>0.22028207999999999</v>
      </c>
      <c r="S4448" s="201">
        <v>0</v>
      </c>
      <c r="T4448" s="202">
        <f>S4448*H4448</f>
        <v>0</v>
      </c>
      <c r="U4448" s="34"/>
      <c r="V4448" s="34"/>
      <c r="W4448" s="34"/>
      <c r="X4448" s="34"/>
      <c r="Y4448" s="34"/>
      <c r="Z4448" s="34"/>
      <c r="AA4448" s="34"/>
      <c r="AB4448" s="34"/>
      <c r="AC4448" s="34"/>
      <c r="AD4448" s="34"/>
      <c r="AE4448" s="34"/>
      <c r="AR4448" s="203" t="s">
        <v>483</v>
      </c>
      <c r="AT4448" s="203" t="s">
        <v>394</v>
      </c>
      <c r="AU4448" s="203" t="s">
        <v>84</v>
      </c>
      <c r="AY4448" s="17" t="s">
        <v>272</v>
      </c>
      <c r="BE4448" s="204">
        <f>IF(N4448="základní",J4448,0)</f>
        <v>0</v>
      </c>
      <c r="BF4448" s="204">
        <f>IF(N4448="snížená",J4448,0)</f>
        <v>0</v>
      </c>
      <c r="BG4448" s="204">
        <f>IF(N4448="zákl. přenesená",J4448,0)</f>
        <v>0</v>
      </c>
      <c r="BH4448" s="204">
        <f>IF(N4448="sníž. přenesená",J4448,0)</f>
        <v>0</v>
      </c>
      <c r="BI4448" s="204">
        <f>IF(N4448="nulová",J4448,0)</f>
        <v>0</v>
      </c>
      <c r="BJ4448" s="17" t="s">
        <v>16</v>
      </c>
      <c r="BK4448" s="204">
        <f>ROUND(I4448*H4448,2)</f>
        <v>0</v>
      </c>
      <c r="BL4448" s="17" t="s">
        <v>358</v>
      </c>
      <c r="BM4448" s="203" t="s">
        <v>3680</v>
      </c>
    </row>
    <row r="4449" spans="1:65" s="14" customFormat="1" ht="11.25">
      <c r="B4449" s="221"/>
      <c r="C4449" s="222"/>
      <c r="D4449" s="212" t="s">
        <v>283</v>
      </c>
      <c r="E4449" s="222"/>
      <c r="F4449" s="224" t="s">
        <v>3681</v>
      </c>
      <c r="G4449" s="222"/>
      <c r="H4449" s="225">
        <v>1835.684</v>
      </c>
      <c r="I4449" s="226"/>
      <c r="J4449" s="222"/>
      <c r="K4449" s="222"/>
      <c r="L4449" s="227"/>
      <c r="M4449" s="228"/>
      <c r="N4449" s="229"/>
      <c r="O4449" s="229"/>
      <c r="P4449" s="229"/>
      <c r="Q4449" s="229"/>
      <c r="R4449" s="229"/>
      <c r="S4449" s="229"/>
      <c r="T4449" s="230"/>
      <c r="AT4449" s="231" t="s">
        <v>283</v>
      </c>
      <c r="AU4449" s="231" t="s">
        <v>84</v>
      </c>
      <c r="AV4449" s="14" t="s">
        <v>84</v>
      </c>
      <c r="AW4449" s="14" t="s">
        <v>4</v>
      </c>
      <c r="AX4449" s="14" t="s">
        <v>16</v>
      </c>
      <c r="AY4449" s="231" t="s">
        <v>272</v>
      </c>
    </row>
    <row r="4450" spans="1:65" s="2" customFormat="1" ht="24.2" customHeight="1">
      <c r="A4450" s="34"/>
      <c r="B4450" s="35"/>
      <c r="C4450" s="192" t="s">
        <v>3682</v>
      </c>
      <c r="D4450" s="192" t="s">
        <v>274</v>
      </c>
      <c r="E4450" s="193" t="s">
        <v>3683</v>
      </c>
      <c r="F4450" s="194" t="s">
        <v>3684</v>
      </c>
      <c r="G4450" s="195" t="s">
        <v>3262</v>
      </c>
      <c r="H4450" s="242"/>
      <c r="I4450" s="197"/>
      <c r="J4450" s="198">
        <f>ROUND(I4450*H4450,2)</f>
        <v>0</v>
      </c>
      <c r="K4450" s="194" t="s">
        <v>278</v>
      </c>
      <c r="L4450" s="39"/>
      <c r="M4450" s="199" t="s">
        <v>1</v>
      </c>
      <c r="N4450" s="200" t="s">
        <v>41</v>
      </c>
      <c r="O4450" s="71"/>
      <c r="P4450" s="201">
        <f>O4450*H4450</f>
        <v>0</v>
      </c>
      <c r="Q4450" s="201">
        <v>0</v>
      </c>
      <c r="R4450" s="201">
        <f>Q4450*H4450</f>
        <v>0</v>
      </c>
      <c r="S4450" s="201">
        <v>0</v>
      </c>
      <c r="T4450" s="202">
        <f>S4450*H4450</f>
        <v>0</v>
      </c>
      <c r="U4450" s="34"/>
      <c r="V4450" s="34"/>
      <c r="W4450" s="34"/>
      <c r="X4450" s="34"/>
      <c r="Y4450" s="34"/>
      <c r="Z4450" s="34"/>
      <c r="AA4450" s="34"/>
      <c r="AB4450" s="34"/>
      <c r="AC4450" s="34"/>
      <c r="AD4450" s="34"/>
      <c r="AE4450" s="34"/>
      <c r="AR4450" s="203" t="s">
        <v>358</v>
      </c>
      <c r="AT4450" s="203" t="s">
        <v>274</v>
      </c>
      <c r="AU4450" s="203" t="s">
        <v>84</v>
      </c>
      <c r="AY4450" s="17" t="s">
        <v>272</v>
      </c>
      <c r="BE4450" s="204">
        <f>IF(N4450="základní",J4450,0)</f>
        <v>0</v>
      </c>
      <c r="BF4450" s="204">
        <f>IF(N4450="snížená",J4450,0)</f>
        <v>0</v>
      </c>
      <c r="BG4450" s="204">
        <f>IF(N4450="zákl. přenesená",J4450,0)</f>
        <v>0</v>
      </c>
      <c r="BH4450" s="204">
        <f>IF(N4450="sníž. přenesená",J4450,0)</f>
        <v>0</v>
      </c>
      <c r="BI4450" s="204">
        <f>IF(N4450="nulová",J4450,0)</f>
        <v>0</v>
      </c>
      <c r="BJ4450" s="17" t="s">
        <v>16</v>
      </c>
      <c r="BK4450" s="204">
        <f>ROUND(I4450*H4450,2)</f>
        <v>0</v>
      </c>
      <c r="BL4450" s="17" t="s">
        <v>358</v>
      </c>
      <c r="BM4450" s="203" t="s">
        <v>3685</v>
      </c>
    </row>
    <row r="4451" spans="1:65" s="2" customFormat="1" ht="11.25">
      <c r="A4451" s="34"/>
      <c r="B4451" s="35"/>
      <c r="C4451" s="36"/>
      <c r="D4451" s="205" t="s">
        <v>281</v>
      </c>
      <c r="E4451" s="36"/>
      <c r="F4451" s="206" t="s">
        <v>3686</v>
      </c>
      <c r="G4451" s="36"/>
      <c r="H4451" s="36"/>
      <c r="I4451" s="207"/>
      <c r="J4451" s="36"/>
      <c r="K4451" s="36"/>
      <c r="L4451" s="39"/>
      <c r="M4451" s="208"/>
      <c r="N4451" s="209"/>
      <c r="O4451" s="71"/>
      <c r="P4451" s="71"/>
      <c r="Q4451" s="71"/>
      <c r="R4451" s="71"/>
      <c r="S4451" s="71"/>
      <c r="T4451" s="72"/>
      <c r="U4451" s="34"/>
      <c r="V4451" s="34"/>
      <c r="W4451" s="34"/>
      <c r="X4451" s="34"/>
      <c r="Y4451" s="34"/>
      <c r="Z4451" s="34"/>
      <c r="AA4451" s="34"/>
      <c r="AB4451" s="34"/>
      <c r="AC4451" s="34"/>
      <c r="AD4451" s="34"/>
      <c r="AE4451" s="34"/>
      <c r="AT4451" s="17" t="s">
        <v>281</v>
      </c>
      <c r="AU4451" s="17" t="s">
        <v>84</v>
      </c>
    </row>
    <row r="4452" spans="1:65" s="12" customFormat="1" ht="22.9" customHeight="1">
      <c r="B4452" s="176"/>
      <c r="C4452" s="177"/>
      <c r="D4452" s="178" t="s">
        <v>75</v>
      </c>
      <c r="E4452" s="190" t="s">
        <v>3687</v>
      </c>
      <c r="F4452" s="190" t="s">
        <v>3688</v>
      </c>
      <c r="G4452" s="177"/>
      <c r="H4452" s="177"/>
      <c r="I4452" s="180"/>
      <c r="J4452" s="191">
        <f>BK4452</f>
        <v>0</v>
      </c>
      <c r="K4452" s="177"/>
      <c r="L4452" s="182"/>
      <c r="M4452" s="183"/>
      <c r="N4452" s="184"/>
      <c r="O4452" s="184"/>
      <c r="P4452" s="185">
        <f>SUM(P4453:P4476)</f>
        <v>0</v>
      </c>
      <c r="Q4452" s="184"/>
      <c r="R4452" s="185">
        <f>SUM(R4453:R4476)</f>
        <v>0.76563523</v>
      </c>
      <c r="S4452" s="184"/>
      <c r="T4452" s="186">
        <f>SUM(T4453:T4476)</f>
        <v>0</v>
      </c>
      <c r="AR4452" s="187" t="s">
        <v>84</v>
      </c>
      <c r="AT4452" s="188" t="s">
        <v>75</v>
      </c>
      <c r="AU4452" s="188" t="s">
        <v>16</v>
      </c>
      <c r="AY4452" s="187" t="s">
        <v>272</v>
      </c>
      <c r="BK4452" s="189">
        <f>SUM(BK4453:BK4476)</f>
        <v>0</v>
      </c>
    </row>
    <row r="4453" spans="1:65" s="2" customFormat="1" ht="24.2" customHeight="1">
      <c r="A4453" s="34"/>
      <c r="B4453" s="35"/>
      <c r="C4453" s="192" t="s">
        <v>3689</v>
      </c>
      <c r="D4453" s="192" t="s">
        <v>274</v>
      </c>
      <c r="E4453" s="193" t="s">
        <v>3690</v>
      </c>
      <c r="F4453" s="194" t="s">
        <v>3691</v>
      </c>
      <c r="G4453" s="195" t="s">
        <v>156</v>
      </c>
      <c r="H4453" s="196">
        <v>148.715</v>
      </c>
      <c r="I4453" s="197"/>
      <c r="J4453" s="198">
        <f>ROUND(I4453*H4453,2)</f>
        <v>0</v>
      </c>
      <c r="K4453" s="194" t="s">
        <v>278</v>
      </c>
      <c r="L4453" s="39"/>
      <c r="M4453" s="199" t="s">
        <v>1</v>
      </c>
      <c r="N4453" s="200" t="s">
        <v>41</v>
      </c>
      <c r="O4453" s="71"/>
      <c r="P4453" s="201">
        <f>O4453*H4453</f>
        <v>0</v>
      </c>
      <c r="Q4453" s="201">
        <v>8.0999999999999996E-4</v>
      </c>
      <c r="R4453" s="201">
        <f>Q4453*H4453</f>
        <v>0.12045915</v>
      </c>
      <c r="S4453" s="201">
        <v>0</v>
      </c>
      <c r="T4453" s="202">
        <f>S4453*H4453</f>
        <v>0</v>
      </c>
      <c r="U4453" s="34"/>
      <c r="V4453" s="34"/>
      <c r="W4453" s="34"/>
      <c r="X4453" s="34"/>
      <c r="Y4453" s="34"/>
      <c r="Z4453" s="34"/>
      <c r="AA4453" s="34"/>
      <c r="AB4453" s="34"/>
      <c r="AC4453" s="34"/>
      <c r="AD4453" s="34"/>
      <c r="AE4453" s="34"/>
      <c r="AR4453" s="203" t="s">
        <v>358</v>
      </c>
      <c r="AT4453" s="203" t="s">
        <v>274</v>
      </c>
      <c r="AU4453" s="203" t="s">
        <v>84</v>
      </c>
      <c r="AY4453" s="17" t="s">
        <v>272</v>
      </c>
      <c r="BE4453" s="204">
        <f>IF(N4453="základní",J4453,0)</f>
        <v>0</v>
      </c>
      <c r="BF4453" s="204">
        <f>IF(N4453="snížená",J4453,0)</f>
        <v>0</v>
      </c>
      <c r="BG4453" s="204">
        <f>IF(N4453="zákl. přenesená",J4453,0)</f>
        <v>0</v>
      </c>
      <c r="BH4453" s="204">
        <f>IF(N4453="sníž. přenesená",J4453,0)</f>
        <v>0</v>
      </c>
      <c r="BI4453" s="204">
        <f>IF(N4453="nulová",J4453,0)</f>
        <v>0</v>
      </c>
      <c r="BJ4453" s="17" t="s">
        <v>16</v>
      </c>
      <c r="BK4453" s="204">
        <f>ROUND(I4453*H4453,2)</f>
        <v>0</v>
      </c>
      <c r="BL4453" s="17" t="s">
        <v>358</v>
      </c>
      <c r="BM4453" s="203" t="s">
        <v>3692</v>
      </c>
    </row>
    <row r="4454" spans="1:65" s="2" customFormat="1" ht="11.25">
      <c r="A4454" s="34"/>
      <c r="B4454" s="35"/>
      <c r="C4454" s="36"/>
      <c r="D4454" s="205" t="s">
        <v>281</v>
      </c>
      <c r="E4454" s="36"/>
      <c r="F4454" s="206" t="s">
        <v>3693</v>
      </c>
      <c r="G4454" s="36"/>
      <c r="H4454" s="36"/>
      <c r="I4454" s="207"/>
      <c r="J4454" s="36"/>
      <c r="K4454" s="36"/>
      <c r="L4454" s="39"/>
      <c r="M4454" s="208"/>
      <c r="N4454" s="209"/>
      <c r="O4454" s="71"/>
      <c r="P4454" s="71"/>
      <c r="Q4454" s="71"/>
      <c r="R4454" s="71"/>
      <c r="S4454" s="71"/>
      <c r="T4454" s="72"/>
      <c r="U4454" s="34"/>
      <c r="V4454" s="34"/>
      <c r="W4454" s="34"/>
      <c r="X4454" s="34"/>
      <c r="Y4454" s="34"/>
      <c r="Z4454" s="34"/>
      <c r="AA4454" s="34"/>
      <c r="AB4454" s="34"/>
      <c r="AC4454" s="34"/>
      <c r="AD4454" s="34"/>
      <c r="AE4454" s="34"/>
      <c r="AT4454" s="17" t="s">
        <v>281</v>
      </c>
      <c r="AU4454" s="17" t="s">
        <v>84</v>
      </c>
    </row>
    <row r="4455" spans="1:65" s="13" customFormat="1" ht="11.25">
      <c r="B4455" s="210"/>
      <c r="C4455" s="211"/>
      <c r="D4455" s="212" t="s">
        <v>283</v>
      </c>
      <c r="E4455" s="213" t="s">
        <v>1</v>
      </c>
      <c r="F4455" s="214" t="s">
        <v>3694</v>
      </c>
      <c r="G4455" s="211"/>
      <c r="H4455" s="213" t="s">
        <v>1</v>
      </c>
      <c r="I4455" s="215"/>
      <c r="J4455" s="211"/>
      <c r="K4455" s="211"/>
      <c r="L4455" s="216"/>
      <c r="M4455" s="217"/>
      <c r="N4455" s="218"/>
      <c r="O4455" s="218"/>
      <c r="P4455" s="218"/>
      <c r="Q4455" s="218"/>
      <c r="R4455" s="218"/>
      <c r="S4455" s="218"/>
      <c r="T4455" s="219"/>
      <c r="AT4455" s="220" t="s">
        <v>283</v>
      </c>
      <c r="AU4455" s="220" t="s">
        <v>84</v>
      </c>
      <c r="AV4455" s="13" t="s">
        <v>16</v>
      </c>
      <c r="AW4455" s="13" t="s">
        <v>32</v>
      </c>
      <c r="AX4455" s="13" t="s">
        <v>76</v>
      </c>
      <c r="AY4455" s="220" t="s">
        <v>272</v>
      </c>
    </row>
    <row r="4456" spans="1:65" s="13" customFormat="1" ht="11.25">
      <c r="B4456" s="210"/>
      <c r="C4456" s="211"/>
      <c r="D4456" s="212" t="s">
        <v>283</v>
      </c>
      <c r="E4456" s="213" t="s">
        <v>1</v>
      </c>
      <c r="F4456" s="214" t="s">
        <v>285</v>
      </c>
      <c r="G4456" s="211"/>
      <c r="H4456" s="213" t="s">
        <v>1</v>
      </c>
      <c r="I4456" s="215"/>
      <c r="J4456" s="211"/>
      <c r="K4456" s="211"/>
      <c r="L4456" s="216"/>
      <c r="M4456" s="217"/>
      <c r="N4456" s="218"/>
      <c r="O4456" s="218"/>
      <c r="P4456" s="218"/>
      <c r="Q4456" s="218"/>
      <c r="R4456" s="218"/>
      <c r="S4456" s="218"/>
      <c r="T4456" s="219"/>
      <c r="AT4456" s="220" t="s">
        <v>283</v>
      </c>
      <c r="AU4456" s="220" t="s">
        <v>84</v>
      </c>
      <c r="AV4456" s="13" t="s">
        <v>16</v>
      </c>
      <c r="AW4456" s="13" t="s">
        <v>32</v>
      </c>
      <c r="AX4456" s="13" t="s">
        <v>76</v>
      </c>
      <c r="AY4456" s="220" t="s">
        <v>272</v>
      </c>
    </row>
    <row r="4457" spans="1:65" s="13" customFormat="1" ht="22.5">
      <c r="B4457" s="210"/>
      <c r="C4457" s="211"/>
      <c r="D4457" s="212" t="s">
        <v>283</v>
      </c>
      <c r="E4457" s="213" t="s">
        <v>1</v>
      </c>
      <c r="F4457" s="214" t="s">
        <v>3695</v>
      </c>
      <c r="G4457" s="211"/>
      <c r="H4457" s="213" t="s">
        <v>1</v>
      </c>
      <c r="I4457" s="215"/>
      <c r="J4457" s="211"/>
      <c r="K4457" s="211"/>
      <c r="L4457" s="216"/>
      <c r="M4457" s="217"/>
      <c r="N4457" s="218"/>
      <c r="O4457" s="218"/>
      <c r="P4457" s="218"/>
      <c r="Q4457" s="218"/>
      <c r="R4457" s="218"/>
      <c r="S4457" s="218"/>
      <c r="T4457" s="219"/>
      <c r="AT4457" s="220" t="s">
        <v>283</v>
      </c>
      <c r="AU4457" s="220" t="s">
        <v>84</v>
      </c>
      <c r="AV4457" s="13" t="s">
        <v>16</v>
      </c>
      <c r="AW4457" s="13" t="s">
        <v>32</v>
      </c>
      <c r="AX4457" s="13" t="s">
        <v>76</v>
      </c>
      <c r="AY4457" s="220" t="s">
        <v>272</v>
      </c>
    </row>
    <row r="4458" spans="1:65" s="13" customFormat="1" ht="11.25">
      <c r="B4458" s="210"/>
      <c r="C4458" s="211"/>
      <c r="D4458" s="212" t="s">
        <v>283</v>
      </c>
      <c r="E4458" s="213" t="s">
        <v>1</v>
      </c>
      <c r="F4458" s="214" t="s">
        <v>285</v>
      </c>
      <c r="G4458" s="211"/>
      <c r="H4458" s="213" t="s">
        <v>1</v>
      </c>
      <c r="I4458" s="215"/>
      <c r="J4458" s="211"/>
      <c r="K4458" s="211"/>
      <c r="L4458" s="216"/>
      <c r="M4458" s="217"/>
      <c r="N4458" s="218"/>
      <c r="O4458" s="218"/>
      <c r="P4458" s="218"/>
      <c r="Q4458" s="218"/>
      <c r="R4458" s="218"/>
      <c r="S4458" s="218"/>
      <c r="T4458" s="219"/>
      <c r="AT4458" s="220" t="s">
        <v>283</v>
      </c>
      <c r="AU4458" s="220" t="s">
        <v>84</v>
      </c>
      <c r="AV4458" s="13" t="s">
        <v>16</v>
      </c>
      <c r="AW4458" s="13" t="s">
        <v>32</v>
      </c>
      <c r="AX4458" s="13" t="s">
        <v>76</v>
      </c>
      <c r="AY4458" s="220" t="s">
        <v>272</v>
      </c>
    </row>
    <row r="4459" spans="1:65" s="13" customFormat="1" ht="11.25">
      <c r="B4459" s="210"/>
      <c r="C4459" s="211"/>
      <c r="D4459" s="212" t="s">
        <v>283</v>
      </c>
      <c r="E4459" s="213" t="s">
        <v>1</v>
      </c>
      <c r="F4459" s="214" t="s">
        <v>854</v>
      </c>
      <c r="G4459" s="211"/>
      <c r="H4459" s="213" t="s">
        <v>1</v>
      </c>
      <c r="I4459" s="215"/>
      <c r="J4459" s="211"/>
      <c r="K4459" s="211"/>
      <c r="L4459" s="216"/>
      <c r="M4459" s="217"/>
      <c r="N4459" s="218"/>
      <c r="O4459" s="218"/>
      <c r="P4459" s="218"/>
      <c r="Q4459" s="218"/>
      <c r="R4459" s="218"/>
      <c r="S4459" s="218"/>
      <c r="T4459" s="219"/>
      <c r="AT4459" s="220" t="s">
        <v>283</v>
      </c>
      <c r="AU4459" s="220" t="s">
        <v>84</v>
      </c>
      <c r="AV4459" s="13" t="s">
        <v>16</v>
      </c>
      <c r="AW4459" s="13" t="s">
        <v>32</v>
      </c>
      <c r="AX4459" s="13" t="s">
        <v>76</v>
      </c>
      <c r="AY4459" s="220" t="s">
        <v>272</v>
      </c>
    </row>
    <row r="4460" spans="1:65" s="14" customFormat="1" ht="11.25">
      <c r="B4460" s="221"/>
      <c r="C4460" s="222"/>
      <c r="D4460" s="212" t="s">
        <v>283</v>
      </c>
      <c r="E4460" s="223" t="s">
        <v>1</v>
      </c>
      <c r="F4460" s="224" t="s">
        <v>3696</v>
      </c>
      <c r="G4460" s="222"/>
      <c r="H4460" s="225">
        <v>148.715</v>
      </c>
      <c r="I4460" s="226"/>
      <c r="J4460" s="222"/>
      <c r="K4460" s="222"/>
      <c r="L4460" s="227"/>
      <c r="M4460" s="228"/>
      <c r="N4460" s="229"/>
      <c r="O4460" s="229"/>
      <c r="P4460" s="229"/>
      <c r="Q4460" s="229"/>
      <c r="R4460" s="229"/>
      <c r="S4460" s="229"/>
      <c r="T4460" s="230"/>
      <c r="AT4460" s="231" t="s">
        <v>283</v>
      </c>
      <c r="AU4460" s="231" t="s">
        <v>84</v>
      </c>
      <c r="AV4460" s="14" t="s">
        <v>84</v>
      </c>
      <c r="AW4460" s="14" t="s">
        <v>32</v>
      </c>
      <c r="AX4460" s="14" t="s">
        <v>76</v>
      </c>
      <c r="AY4460" s="231" t="s">
        <v>272</v>
      </c>
    </row>
    <row r="4461" spans="1:65" s="2" customFormat="1" ht="24.2" customHeight="1">
      <c r="A4461" s="34"/>
      <c r="B4461" s="35"/>
      <c r="C4461" s="232" t="s">
        <v>3697</v>
      </c>
      <c r="D4461" s="232" t="s">
        <v>394</v>
      </c>
      <c r="E4461" s="233" t="s">
        <v>3698</v>
      </c>
      <c r="F4461" s="234" t="s">
        <v>3699</v>
      </c>
      <c r="G4461" s="235" t="s">
        <v>156</v>
      </c>
      <c r="H4461" s="236">
        <v>156.15100000000001</v>
      </c>
      <c r="I4461" s="237"/>
      <c r="J4461" s="238">
        <f>ROUND(I4461*H4461,2)</f>
        <v>0</v>
      </c>
      <c r="K4461" s="234" t="s">
        <v>1</v>
      </c>
      <c r="L4461" s="239"/>
      <c r="M4461" s="240" t="s">
        <v>1</v>
      </c>
      <c r="N4461" s="241" t="s">
        <v>41</v>
      </c>
      <c r="O4461" s="71"/>
      <c r="P4461" s="201">
        <f>O4461*H4461</f>
        <v>0</v>
      </c>
      <c r="Q4461" s="201">
        <v>1.48E-3</v>
      </c>
      <c r="R4461" s="201">
        <f>Q4461*H4461</f>
        <v>0.23110348</v>
      </c>
      <c r="S4461" s="201">
        <v>0</v>
      </c>
      <c r="T4461" s="202">
        <f>S4461*H4461</f>
        <v>0</v>
      </c>
      <c r="U4461" s="34"/>
      <c r="V4461" s="34"/>
      <c r="W4461" s="34"/>
      <c r="X4461" s="34"/>
      <c r="Y4461" s="34"/>
      <c r="Z4461" s="34"/>
      <c r="AA4461" s="34"/>
      <c r="AB4461" s="34"/>
      <c r="AC4461" s="34"/>
      <c r="AD4461" s="34"/>
      <c r="AE4461" s="34"/>
      <c r="AR4461" s="203" t="s">
        <v>483</v>
      </c>
      <c r="AT4461" s="203" t="s">
        <v>394</v>
      </c>
      <c r="AU4461" s="203" t="s">
        <v>84</v>
      </c>
      <c r="AY4461" s="17" t="s">
        <v>272</v>
      </c>
      <c r="BE4461" s="204">
        <f>IF(N4461="základní",J4461,0)</f>
        <v>0</v>
      </c>
      <c r="BF4461" s="204">
        <f>IF(N4461="snížená",J4461,0)</f>
        <v>0</v>
      </c>
      <c r="BG4461" s="204">
        <f>IF(N4461="zákl. přenesená",J4461,0)</f>
        <v>0</v>
      </c>
      <c r="BH4461" s="204">
        <f>IF(N4461="sníž. přenesená",J4461,0)</f>
        <v>0</v>
      </c>
      <c r="BI4461" s="204">
        <f>IF(N4461="nulová",J4461,0)</f>
        <v>0</v>
      </c>
      <c r="BJ4461" s="17" t="s">
        <v>16</v>
      </c>
      <c r="BK4461" s="204">
        <f>ROUND(I4461*H4461,2)</f>
        <v>0</v>
      </c>
      <c r="BL4461" s="17" t="s">
        <v>358</v>
      </c>
      <c r="BM4461" s="203" t="s">
        <v>3700</v>
      </c>
    </row>
    <row r="4462" spans="1:65" s="14" customFormat="1" ht="11.25">
      <c r="B4462" s="221"/>
      <c r="C4462" s="222"/>
      <c r="D4462" s="212" t="s">
        <v>283</v>
      </c>
      <c r="E4462" s="222"/>
      <c r="F4462" s="224" t="s">
        <v>3701</v>
      </c>
      <c r="G4462" s="222"/>
      <c r="H4462" s="225">
        <v>156.15100000000001</v>
      </c>
      <c r="I4462" s="226"/>
      <c r="J4462" s="222"/>
      <c r="K4462" s="222"/>
      <c r="L4462" s="227"/>
      <c r="M4462" s="228"/>
      <c r="N4462" s="229"/>
      <c r="O4462" s="229"/>
      <c r="P4462" s="229"/>
      <c r="Q4462" s="229"/>
      <c r="R4462" s="229"/>
      <c r="S4462" s="229"/>
      <c r="T4462" s="230"/>
      <c r="AT4462" s="231" t="s">
        <v>283</v>
      </c>
      <c r="AU4462" s="231" t="s">
        <v>84</v>
      </c>
      <c r="AV4462" s="14" t="s">
        <v>84</v>
      </c>
      <c r="AW4462" s="14" t="s">
        <v>4</v>
      </c>
      <c r="AX4462" s="14" t="s">
        <v>16</v>
      </c>
      <c r="AY4462" s="231" t="s">
        <v>272</v>
      </c>
    </row>
    <row r="4463" spans="1:65" s="2" customFormat="1" ht="16.5" customHeight="1">
      <c r="A4463" s="34"/>
      <c r="B4463" s="35"/>
      <c r="C4463" s="192" t="s">
        <v>3702</v>
      </c>
      <c r="D4463" s="192" t="s">
        <v>274</v>
      </c>
      <c r="E4463" s="193" t="s">
        <v>3703</v>
      </c>
      <c r="F4463" s="194" t="s">
        <v>3704</v>
      </c>
      <c r="G4463" s="195" t="s">
        <v>185</v>
      </c>
      <c r="H4463" s="196">
        <v>48.9</v>
      </c>
      <c r="I4463" s="197"/>
      <c r="J4463" s="198">
        <f>ROUND(I4463*H4463,2)</f>
        <v>0</v>
      </c>
      <c r="K4463" s="194" t="s">
        <v>278</v>
      </c>
      <c r="L4463" s="39"/>
      <c r="M4463" s="199" t="s">
        <v>1</v>
      </c>
      <c r="N4463" s="200" t="s">
        <v>41</v>
      </c>
      <c r="O4463" s="71"/>
      <c r="P4463" s="201">
        <f>O4463*H4463</f>
        <v>0</v>
      </c>
      <c r="Q4463" s="201">
        <v>1.3999999999999999E-4</v>
      </c>
      <c r="R4463" s="201">
        <f>Q4463*H4463</f>
        <v>6.8459999999999988E-3</v>
      </c>
      <c r="S4463" s="201">
        <v>0</v>
      </c>
      <c r="T4463" s="202">
        <f>S4463*H4463</f>
        <v>0</v>
      </c>
      <c r="U4463" s="34"/>
      <c r="V4463" s="34"/>
      <c r="W4463" s="34"/>
      <c r="X4463" s="34"/>
      <c r="Y4463" s="34"/>
      <c r="Z4463" s="34"/>
      <c r="AA4463" s="34"/>
      <c r="AB4463" s="34"/>
      <c r="AC4463" s="34"/>
      <c r="AD4463" s="34"/>
      <c r="AE4463" s="34"/>
      <c r="AR4463" s="203" t="s">
        <v>358</v>
      </c>
      <c r="AT4463" s="203" t="s">
        <v>274</v>
      </c>
      <c r="AU4463" s="203" t="s">
        <v>84</v>
      </c>
      <c r="AY4463" s="17" t="s">
        <v>272</v>
      </c>
      <c r="BE4463" s="204">
        <f>IF(N4463="základní",J4463,0)</f>
        <v>0</v>
      </c>
      <c r="BF4463" s="204">
        <f>IF(N4463="snížená",J4463,0)</f>
        <v>0</v>
      </c>
      <c r="BG4463" s="204">
        <f>IF(N4463="zákl. přenesená",J4463,0)</f>
        <v>0</v>
      </c>
      <c r="BH4463" s="204">
        <f>IF(N4463="sníž. přenesená",J4463,0)</f>
        <v>0</v>
      </c>
      <c r="BI4463" s="204">
        <f>IF(N4463="nulová",J4463,0)</f>
        <v>0</v>
      </c>
      <c r="BJ4463" s="17" t="s">
        <v>16</v>
      </c>
      <c r="BK4463" s="204">
        <f>ROUND(I4463*H4463,2)</f>
        <v>0</v>
      </c>
      <c r="BL4463" s="17" t="s">
        <v>358</v>
      </c>
      <c r="BM4463" s="203" t="s">
        <v>3705</v>
      </c>
    </row>
    <row r="4464" spans="1:65" s="2" customFormat="1" ht="11.25">
      <c r="A4464" s="34"/>
      <c r="B4464" s="35"/>
      <c r="C4464" s="36"/>
      <c r="D4464" s="205" t="s">
        <v>281</v>
      </c>
      <c r="E4464" s="36"/>
      <c r="F4464" s="206" t="s">
        <v>3706</v>
      </c>
      <c r="G4464" s="36"/>
      <c r="H4464" s="36"/>
      <c r="I4464" s="207"/>
      <c r="J4464" s="36"/>
      <c r="K4464" s="36"/>
      <c r="L4464" s="39"/>
      <c r="M4464" s="208"/>
      <c r="N4464" s="209"/>
      <c r="O4464" s="71"/>
      <c r="P4464" s="71"/>
      <c r="Q4464" s="71"/>
      <c r="R4464" s="71"/>
      <c r="S4464" s="71"/>
      <c r="T4464" s="72"/>
      <c r="U4464" s="34"/>
      <c r="V4464" s="34"/>
      <c r="W4464" s="34"/>
      <c r="X4464" s="34"/>
      <c r="Y4464" s="34"/>
      <c r="Z4464" s="34"/>
      <c r="AA4464" s="34"/>
      <c r="AB4464" s="34"/>
      <c r="AC4464" s="34"/>
      <c r="AD4464" s="34"/>
      <c r="AE4464" s="34"/>
      <c r="AT4464" s="17" t="s">
        <v>281</v>
      </c>
      <c r="AU4464" s="17" t="s">
        <v>84</v>
      </c>
    </row>
    <row r="4465" spans="1:65" s="13" customFormat="1" ht="22.5">
      <c r="B4465" s="210"/>
      <c r="C4465" s="211"/>
      <c r="D4465" s="212" t="s">
        <v>283</v>
      </c>
      <c r="E4465" s="213" t="s">
        <v>1</v>
      </c>
      <c r="F4465" s="214" t="s">
        <v>3707</v>
      </c>
      <c r="G4465" s="211"/>
      <c r="H4465" s="213" t="s">
        <v>1</v>
      </c>
      <c r="I4465" s="215"/>
      <c r="J4465" s="211"/>
      <c r="K4465" s="211"/>
      <c r="L4465" s="216"/>
      <c r="M4465" s="217"/>
      <c r="N4465" s="218"/>
      <c r="O4465" s="218"/>
      <c r="P4465" s="218"/>
      <c r="Q4465" s="218"/>
      <c r="R4465" s="218"/>
      <c r="S4465" s="218"/>
      <c r="T4465" s="219"/>
      <c r="AT4465" s="220" t="s">
        <v>283</v>
      </c>
      <c r="AU4465" s="220" t="s">
        <v>84</v>
      </c>
      <c r="AV4465" s="13" t="s">
        <v>16</v>
      </c>
      <c r="AW4465" s="13" t="s">
        <v>32</v>
      </c>
      <c r="AX4465" s="13" t="s">
        <v>76</v>
      </c>
      <c r="AY4465" s="220" t="s">
        <v>272</v>
      </c>
    </row>
    <row r="4466" spans="1:65" s="13" customFormat="1" ht="11.25">
      <c r="B4466" s="210"/>
      <c r="C4466" s="211"/>
      <c r="D4466" s="212" t="s">
        <v>283</v>
      </c>
      <c r="E4466" s="213" t="s">
        <v>1</v>
      </c>
      <c r="F4466" s="214" t="s">
        <v>285</v>
      </c>
      <c r="G4466" s="211"/>
      <c r="H4466" s="213" t="s">
        <v>1</v>
      </c>
      <c r="I4466" s="215"/>
      <c r="J4466" s="211"/>
      <c r="K4466" s="211"/>
      <c r="L4466" s="216"/>
      <c r="M4466" s="217"/>
      <c r="N4466" s="218"/>
      <c r="O4466" s="218"/>
      <c r="P4466" s="218"/>
      <c r="Q4466" s="218"/>
      <c r="R4466" s="218"/>
      <c r="S4466" s="218"/>
      <c r="T4466" s="219"/>
      <c r="AT4466" s="220" t="s">
        <v>283</v>
      </c>
      <c r="AU4466" s="220" t="s">
        <v>84</v>
      </c>
      <c r="AV4466" s="13" t="s">
        <v>16</v>
      </c>
      <c r="AW4466" s="13" t="s">
        <v>32</v>
      </c>
      <c r="AX4466" s="13" t="s">
        <v>76</v>
      </c>
      <c r="AY4466" s="220" t="s">
        <v>272</v>
      </c>
    </row>
    <row r="4467" spans="1:65" s="13" customFormat="1" ht="11.25">
      <c r="B4467" s="210"/>
      <c r="C4467" s="211"/>
      <c r="D4467" s="212" t="s">
        <v>283</v>
      </c>
      <c r="E4467" s="213" t="s">
        <v>1</v>
      </c>
      <c r="F4467" s="214" t="s">
        <v>854</v>
      </c>
      <c r="G4467" s="211"/>
      <c r="H4467" s="213" t="s">
        <v>1</v>
      </c>
      <c r="I4467" s="215"/>
      <c r="J4467" s="211"/>
      <c r="K4467" s="211"/>
      <c r="L4467" s="216"/>
      <c r="M4467" s="217"/>
      <c r="N4467" s="218"/>
      <c r="O4467" s="218"/>
      <c r="P4467" s="218"/>
      <c r="Q4467" s="218"/>
      <c r="R4467" s="218"/>
      <c r="S4467" s="218"/>
      <c r="T4467" s="219"/>
      <c r="AT4467" s="220" t="s">
        <v>283</v>
      </c>
      <c r="AU4467" s="220" t="s">
        <v>84</v>
      </c>
      <c r="AV4467" s="13" t="s">
        <v>16</v>
      </c>
      <c r="AW4467" s="13" t="s">
        <v>32</v>
      </c>
      <c r="AX4467" s="13" t="s">
        <v>76</v>
      </c>
      <c r="AY4467" s="220" t="s">
        <v>272</v>
      </c>
    </row>
    <row r="4468" spans="1:65" s="14" customFormat="1" ht="11.25">
      <c r="B4468" s="221"/>
      <c r="C4468" s="222"/>
      <c r="D4468" s="212" t="s">
        <v>283</v>
      </c>
      <c r="E4468" s="223" t="s">
        <v>1</v>
      </c>
      <c r="F4468" s="224" t="s">
        <v>3708</v>
      </c>
      <c r="G4468" s="222"/>
      <c r="H4468" s="225">
        <v>48.9</v>
      </c>
      <c r="I4468" s="226"/>
      <c r="J4468" s="222"/>
      <c r="K4468" s="222"/>
      <c r="L4468" s="227"/>
      <c r="M4468" s="228"/>
      <c r="N4468" s="229"/>
      <c r="O4468" s="229"/>
      <c r="P4468" s="229"/>
      <c r="Q4468" s="229"/>
      <c r="R4468" s="229"/>
      <c r="S4468" s="229"/>
      <c r="T4468" s="230"/>
      <c r="AT4468" s="231" t="s">
        <v>283</v>
      </c>
      <c r="AU4468" s="231" t="s">
        <v>84</v>
      </c>
      <c r="AV4468" s="14" t="s">
        <v>84</v>
      </c>
      <c r="AW4468" s="14" t="s">
        <v>32</v>
      </c>
      <c r="AX4468" s="14" t="s">
        <v>16</v>
      </c>
      <c r="AY4468" s="231" t="s">
        <v>272</v>
      </c>
    </row>
    <row r="4469" spans="1:65" s="2" customFormat="1" ht="24.2" customHeight="1">
      <c r="A4469" s="34"/>
      <c r="B4469" s="35"/>
      <c r="C4469" s="192" t="s">
        <v>3709</v>
      </c>
      <c r="D4469" s="192" t="s">
        <v>274</v>
      </c>
      <c r="E4469" s="193" t="s">
        <v>3710</v>
      </c>
      <c r="F4469" s="194" t="s">
        <v>3711</v>
      </c>
      <c r="G4469" s="195" t="s">
        <v>156</v>
      </c>
      <c r="H4469" s="196">
        <v>23.58</v>
      </c>
      <c r="I4469" s="197"/>
      <c r="J4469" s="198">
        <f>ROUND(I4469*H4469,2)</f>
        <v>0</v>
      </c>
      <c r="K4469" s="194" t="s">
        <v>278</v>
      </c>
      <c r="L4469" s="39"/>
      <c r="M4469" s="199" t="s">
        <v>1</v>
      </c>
      <c r="N4469" s="200" t="s">
        <v>41</v>
      </c>
      <c r="O4469" s="71"/>
      <c r="P4469" s="201">
        <f>O4469*H4469</f>
        <v>0</v>
      </c>
      <c r="Q4469" s="201">
        <v>1.0200000000000001E-3</v>
      </c>
      <c r="R4469" s="201">
        <f>Q4469*H4469</f>
        <v>2.4051599999999999E-2</v>
      </c>
      <c r="S4469" s="201">
        <v>0</v>
      </c>
      <c r="T4469" s="202">
        <f>S4469*H4469</f>
        <v>0</v>
      </c>
      <c r="U4469" s="34"/>
      <c r="V4469" s="34"/>
      <c r="W4469" s="34"/>
      <c r="X4469" s="34"/>
      <c r="Y4469" s="34"/>
      <c r="Z4469" s="34"/>
      <c r="AA4469" s="34"/>
      <c r="AB4469" s="34"/>
      <c r="AC4469" s="34"/>
      <c r="AD4469" s="34"/>
      <c r="AE4469" s="34"/>
      <c r="AR4469" s="203" t="s">
        <v>358</v>
      </c>
      <c r="AT4469" s="203" t="s">
        <v>274</v>
      </c>
      <c r="AU4469" s="203" t="s">
        <v>84</v>
      </c>
      <c r="AY4469" s="17" t="s">
        <v>272</v>
      </c>
      <c r="BE4469" s="204">
        <f>IF(N4469="základní",J4469,0)</f>
        <v>0</v>
      </c>
      <c r="BF4469" s="204">
        <f>IF(N4469="snížená",J4469,0)</f>
        <v>0</v>
      </c>
      <c r="BG4469" s="204">
        <f>IF(N4469="zákl. přenesená",J4469,0)</f>
        <v>0</v>
      </c>
      <c r="BH4469" s="204">
        <f>IF(N4469="sníž. přenesená",J4469,0)</f>
        <v>0</v>
      </c>
      <c r="BI4469" s="204">
        <f>IF(N4469="nulová",J4469,0)</f>
        <v>0</v>
      </c>
      <c r="BJ4469" s="17" t="s">
        <v>16</v>
      </c>
      <c r="BK4469" s="204">
        <f>ROUND(I4469*H4469,2)</f>
        <v>0</v>
      </c>
      <c r="BL4469" s="17" t="s">
        <v>358</v>
      </c>
      <c r="BM4469" s="203" t="s">
        <v>3712</v>
      </c>
    </row>
    <row r="4470" spans="1:65" s="2" customFormat="1" ht="11.25">
      <c r="A4470" s="34"/>
      <c r="B4470" s="35"/>
      <c r="C4470" s="36"/>
      <c r="D4470" s="205" t="s">
        <v>281</v>
      </c>
      <c r="E4470" s="36"/>
      <c r="F4470" s="206" t="s">
        <v>3713</v>
      </c>
      <c r="G4470" s="36"/>
      <c r="H4470" s="36"/>
      <c r="I4470" s="207"/>
      <c r="J4470" s="36"/>
      <c r="K4470" s="36"/>
      <c r="L4470" s="39"/>
      <c r="M4470" s="208"/>
      <c r="N4470" s="209"/>
      <c r="O4470" s="71"/>
      <c r="P4470" s="71"/>
      <c r="Q4470" s="71"/>
      <c r="R4470" s="71"/>
      <c r="S4470" s="71"/>
      <c r="T4470" s="72"/>
      <c r="U4470" s="34"/>
      <c r="V4470" s="34"/>
      <c r="W4470" s="34"/>
      <c r="X4470" s="34"/>
      <c r="Y4470" s="34"/>
      <c r="Z4470" s="34"/>
      <c r="AA4470" s="34"/>
      <c r="AB4470" s="34"/>
      <c r="AC4470" s="34"/>
      <c r="AD4470" s="34"/>
      <c r="AE4470" s="34"/>
      <c r="AT4470" s="17" t="s">
        <v>281</v>
      </c>
      <c r="AU4470" s="17" t="s">
        <v>84</v>
      </c>
    </row>
    <row r="4471" spans="1:65" s="13" customFormat="1" ht="11.25">
      <c r="B4471" s="210"/>
      <c r="C4471" s="211"/>
      <c r="D4471" s="212" t="s">
        <v>283</v>
      </c>
      <c r="E4471" s="213" t="s">
        <v>1</v>
      </c>
      <c r="F4471" s="214" t="s">
        <v>2237</v>
      </c>
      <c r="G4471" s="211"/>
      <c r="H4471" s="213" t="s">
        <v>1</v>
      </c>
      <c r="I4471" s="215"/>
      <c r="J4471" s="211"/>
      <c r="K4471" s="211"/>
      <c r="L4471" s="216"/>
      <c r="M4471" s="217"/>
      <c r="N4471" s="218"/>
      <c r="O4471" s="218"/>
      <c r="P4471" s="218"/>
      <c r="Q4471" s="218"/>
      <c r="R4471" s="218"/>
      <c r="S4471" s="218"/>
      <c r="T4471" s="219"/>
      <c r="AT4471" s="220" t="s">
        <v>283</v>
      </c>
      <c r="AU4471" s="220" t="s">
        <v>84</v>
      </c>
      <c r="AV4471" s="13" t="s">
        <v>16</v>
      </c>
      <c r="AW4471" s="13" t="s">
        <v>32</v>
      </c>
      <c r="AX4471" s="13" t="s">
        <v>76</v>
      </c>
      <c r="AY4471" s="220" t="s">
        <v>272</v>
      </c>
    </row>
    <row r="4472" spans="1:65" s="13" customFormat="1" ht="11.25">
      <c r="B4472" s="210"/>
      <c r="C4472" s="211"/>
      <c r="D4472" s="212" t="s">
        <v>283</v>
      </c>
      <c r="E4472" s="213" t="s">
        <v>1</v>
      </c>
      <c r="F4472" s="214" t="s">
        <v>854</v>
      </c>
      <c r="G4472" s="211"/>
      <c r="H4472" s="213" t="s">
        <v>1</v>
      </c>
      <c r="I4472" s="215"/>
      <c r="J4472" s="211"/>
      <c r="K4472" s="211"/>
      <c r="L4472" s="216"/>
      <c r="M4472" s="217"/>
      <c r="N4472" s="218"/>
      <c r="O4472" s="218"/>
      <c r="P4472" s="218"/>
      <c r="Q4472" s="218"/>
      <c r="R4472" s="218"/>
      <c r="S4472" s="218"/>
      <c r="T4472" s="219"/>
      <c r="AT4472" s="220" t="s">
        <v>283</v>
      </c>
      <c r="AU4472" s="220" t="s">
        <v>84</v>
      </c>
      <c r="AV4472" s="13" t="s">
        <v>16</v>
      </c>
      <c r="AW4472" s="13" t="s">
        <v>32</v>
      </c>
      <c r="AX4472" s="13" t="s">
        <v>76</v>
      </c>
      <c r="AY4472" s="220" t="s">
        <v>272</v>
      </c>
    </row>
    <row r="4473" spans="1:65" s="14" customFormat="1" ht="11.25">
      <c r="B4473" s="221"/>
      <c r="C4473" s="222"/>
      <c r="D4473" s="212" t="s">
        <v>283</v>
      </c>
      <c r="E4473" s="223" t="s">
        <v>1</v>
      </c>
      <c r="F4473" s="224" t="s">
        <v>3714</v>
      </c>
      <c r="G4473" s="222"/>
      <c r="H4473" s="225">
        <v>23.58</v>
      </c>
      <c r="I4473" s="226"/>
      <c r="J4473" s="222"/>
      <c r="K4473" s="222"/>
      <c r="L4473" s="227"/>
      <c r="M4473" s="228"/>
      <c r="N4473" s="229"/>
      <c r="O4473" s="229"/>
      <c r="P4473" s="229"/>
      <c r="Q4473" s="229"/>
      <c r="R4473" s="229"/>
      <c r="S4473" s="229"/>
      <c r="T4473" s="230"/>
      <c r="AT4473" s="231" t="s">
        <v>283</v>
      </c>
      <c r="AU4473" s="231" t="s">
        <v>84</v>
      </c>
      <c r="AV4473" s="14" t="s">
        <v>84</v>
      </c>
      <c r="AW4473" s="14" t="s">
        <v>32</v>
      </c>
      <c r="AX4473" s="14" t="s">
        <v>76</v>
      </c>
      <c r="AY4473" s="231" t="s">
        <v>272</v>
      </c>
    </row>
    <row r="4474" spans="1:65" s="2" customFormat="1" ht="24.2" customHeight="1">
      <c r="A4474" s="34"/>
      <c r="B4474" s="35"/>
      <c r="C4474" s="232" t="s">
        <v>3715</v>
      </c>
      <c r="D4474" s="232" t="s">
        <v>394</v>
      </c>
      <c r="E4474" s="233" t="s">
        <v>3716</v>
      </c>
      <c r="F4474" s="234" t="s">
        <v>3717</v>
      </c>
      <c r="G4474" s="235" t="s">
        <v>156</v>
      </c>
      <c r="H4474" s="236">
        <v>23.58</v>
      </c>
      <c r="I4474" s="237"/>
      <c r="J4474" s="238">
        <f>ROUND(I4474*H4474,2)</f>
        <v>0</v>
      </c>
      <c r="K4474" s="234" t="s">
        <v>1</v>
      </c>
      <c r="L4474" s="239"/>
      <c r="M4474" s="240" t="s">
        <v>1</v>
      </c>
      <c r="N4474" s="241" t="s">
        <v>41</v>
      </c>
      <c r="O4474" s="71"/>
      <c r="P4474" s="201">
        <f>O4474*H4474</f>
        <v>0</v>
      </c>
      <c r="Q4474" s="201">
        <v>1.6250000000000001E-2</v>
      </c>
      <c r="R4474" s="201">
        <f>Q4474*H4474</f>
        <v>0.38317499999999999</v>
      </c>
      <c r="S4474" s="201">
        <v>0</v>
      </c>
      <c r="T4474" s="202">
        <f>S4474*H4474</f>
        <v>0</v>
      </c>
      <c r="U4474" s="34"/>
      <c r="V4474" s="34"/>
      <c r="W4474" s="34"/>
      <c r="X4474" s="34"/>
      <c r="Y4474" s="34"/>
      <c r="Z4474" s="34"/>
      <c r="AA4474" s="34"/>
      <c r="AB4474" s="34"/>
      <c r="AC4474" s="34"/>
      <c r="AD4474" s="34"/>
      <c r="AE4474" s="34"/>
      <c r="AR4474" s="203" t="s">
        <v>483</v>
      </c>
      <c r="AT4474" s="203" t="s">
        <v>394</v>
      </c>
      <c r="AU4474" s="203" t="s">
        <v>84</v>
      </c>
      <c r="AY4474" s="17" t="s">
        <v>272</v>
      </c>
      <c r="BE4474" s="204">
        <f>IF(N4474="základní",J4474,0)</f>
        <v>0</v>
      </c>
      <c r="BF4474" s="204">
        <f>IF(N4474="snížená",J4474,0)</f>
        <v>0</v>
      </c>
      <c r="BG4474" s="204">
        <f>IF(N4474="zákl. přenesená",J4474,0)</f>
        <v>0</v>
      </c>
      <c r="BH4474" s="204">
        <f>IF(N4474="sníž. přenesená",J4474,0)</f>
        <v>0</v>
      </c>
      <c r="BI4474" s="204">
        <f>IF(N4474="nulová",J4474,0)</f>
        <v>0</v>
      </c>
      <c r="BJ4474" s="17" t="s">
        <v>16</v>
      </c>
      <c r="BK4474" s="204">
        <f>ROUND(I4474*H4474,2)</f>
        <v>0</v>
      </c>
      <c r="BL4474" s="17" t="s">
        <v>358</v>
      </c>
      <c r="BM4474" s="203" t="s">
        <v>3718</v>
      </c>
    </row>
    <row r="4475" spans="1:65" s="2" customFormat="1" ht="24.2" customHeight="1">
      <c r="A4475" s="34"/>
      <c r="B4475" s="35"/>
      <c r="C4475" s="192" t="s">
        <v>3719</v>
      </c>
      <c r="D4475" s="192" t="s">
        <v>274</v>
      </c>
      <c r="E4475" s="193" t="s">
        <v>3720</v>
      </c>
      <c r="F4475" s="194" t="s">
        <v>3721</v>
      </c>
      <c r="G4475" s="195" t="s">
        <v>3262</v>
      </c>
      <c r="H4475" s="242"/>
      <c r="I4475" s="197"/>
      <c r="J4475" s="198">
        <f>ROUND(I4475*H4475,2)</f>
        <v>0</v>
      </c>
      <c r="K4475" s="194" t="s">
        <v>278</v>
      </c>
      <c r="L4475" s="39"/>
      <c r="M4475" s="199" t="s">
        <v>1</v>
      </c>
      <c r="N4475" s="200" t="s">
        <v>41</v>
      </c>
      <c r="O4475" s="71"/>
      <c r="P4475" s="201">
        <f>O4475*H4475</f>
        <v>0</v>
      </c>
      <c r="Q4475" s="201">
        <v>0</v>
      </c>
      <c r="R4475" s="201">
        <f>Q4475*H4475</f>
        <v>0</v>
      </c>
      <c r="S4475" s="201">
        <v>0</v>
      </c>
      <c r="T4475" s="202">
        <f>S4475*H4475</f>
        <v>0</v>
      </c>
      <c r="U4475" s="34"/>
      <c r="V4475" s="34"/>
      <c r="W4475" s="34"/>
      <c r="X4475" s="34"/>
      <c r="Y4475" s="34"/>
      <c r="Z4475" s="34"/>
      <c r="AA4475" s="34"/>
      <c r="AB4475" s="34"/>
      <c r="AC4475" s="34"/>
      <c r="AD4475" s="34"/>
      <c r="AE4475" s="34"/>
      <c r="AR4475" s="203" t="s">
        <v>358</v>
      </c>
      <c r="AT4475" s="203" t="s">
        <v>274</v>
      </c>
      <c r="AU4475" s="203" t="s">
        <v>84</v>
      </c>
      <c r="AY4475" s="17" t="s">
        <v>272</v>
      </c>
      <c r="BE4475" s="204">
        <f>IF(N4475="základní",J4475,0)</f>
        <v>0</v>
      </c>
      <c r="BF4475" s="204">
        <f>IF(N4475="snížená",J4475,0)</f>
        <v>0</v>
      </c>
      <c r="BG4475" s="204">
        <f>IF(N4475="zákl. přenesená",J4475,0)</f>
        <v>0</v>
      </c>
      <c r="BH4475" s="204">
        <f>IF(N4475="sníž. přenesená",J4475,0)</f>
        <v>0</v>
      </c>
      <c r="BI4475" s="204">
        <f>IF(N4475="nulová",J4475,0)</f>
        <v>0</v>
      </c>
      <c r="BJ4475" s="17" t="s">
        <v>16</v>
      </c>
      <c r="BK4475" s="204">
        <f>ROUND(I4475*H4475,2)</f>
        <v>0</v>
      </c>
      <c r="BL4475" s="17" t="s">
        <v>358</v>
      </c>
      <c r="BM4475" s="203" t="s">
        <v>3722</v>
      </c>
    </row>
    <row r="4476" spans="1:65" s="2" customFormat="1" ht="11.25">
      <c r="A4476" s="34"/>
      <c r="B4476" s="35"/>
      <c r="C4476" s="36"/>
      <c r="D4476" s="205" t="s">
        <v>281</v>
      </c>
      <c r="E4476" s="36"/>
      <c r="F4476" s="206" t="s">
        <v>3723</v>
      </c>
      <c r="G4476" s="36"/>
      <c r="H4476" s="36"/>
      <c r="I4476" s="207"/>
      <c r="J4476" s="36"/>
      <c r="K4476" s="36"/>
      <c r="L4476" s="39"/>
      <c r="M4476" s="208"/>
      <c r="N4476" s="209"/>
      <c r="O4476" s="71"/>
      <c r="P4476" s="71"/>
      <c r="Q4476" s="71"/>
      <c r="R4476" s="71"/>
      <c r="S4476" s="71"/>
      <c r="T4476" s="72"/>
      <c r="U4476" s="34"/>
      <c r="V4476" s="34"/>
      <c r="W4476" s="34"/>
      <c r="X4476" s="34"/>
      <c r="Y4476" s="34"/>
      <c r="Z4476" s="34"/>
      <c r="AA4476" s="34"/>
      <c r="AB4476" s="34"/>
      <c r="AC4476" s="34"/>
      <c r="AD4476" s="34"/>
      <c r="AE4476" s="34"/>
      <c r="AT4476" s="17" t="s">
        <v>281</v>
      </c>
      <c r="AU4476" s="17" t="s">
        <v>84</v>
      </c>
    </row>
    <row r="4477" spans="1:65" s="12" customFormat="1" ht="22.9" customHeight="1">
      <c r="B4477" s="176"/>
      <c r="C4477" s="177"/>
      <c r="D4477" s="178" t="s">
        <v>75</v>
      </c>
      <c r="E4477" s="190" t="s">
        <v>3636</v>
      </c>
      <c r="F4477" s="190" t="s">
        <v>3724</v>
      </c>
      <c r="G4477" s="177"/>
      <c r="H4477" s="177"/>
      <c r="I4477" s="180"/>
      <c r="J4477" s="191">
        <f>BK4477</f>
        <v>0</v>
      </c>
      <c r="K4477" s="177"/>
      <c r="L4477" s="182"/>
      <c r="M4477" s="183"/>
      <c r="N4477" s="184"/>
      <c r="O4477" s="184"/>
      <c r="P4477" s="185">
        <f>SUM(P4478:P4513)</f>
        <v>0</v>
      </c>
      <c r="Q4477" s="184"/>
      <c r="R4477" s="185">
        <f>SUM(R4478:R4513)</f>
        <v>4.4847088800000012</v>
      </c>
      <c r="S4477" s="184"/>
      <c r="T4477" s="186">
        <f>SUM(T4478:T4513)</f>
        <v>0</v>
      </c>
      <c r="AR4477" s="187" t="s">
        <v>84</v>
      </c>
      <c r="AT4477" s="188" t="s">
        <v>75</v>
      </c>
      <c r="AU4477" s="188" t="s">
        <v>16</v>
      </c>
      <c r="AY4477" s="187" t="s">
        <v>272</v>
      </c>
      <c r="BK4477" s="189">
        <f>SUM(BK4478:BK4513)</f>
        <v>0</v>
      </c>
    </row>
    <row r="4478" spans="1:65" s="2" customFormat="1" ht="33" customHeight="1">
      <c r="A4478" s="34"/>
      <c r="B4478" s="35"/>
      <c r="C4478" s="192" t="s">
        <v>3725</v>
      </c>
      <c r="D4478" s="192" t="s">
        <v>274</v>
      </c>
      <c r="E4478" s="193" t="s">
        <v>3726</v>
      </c>
      <c r="F4478" s="194" t="s">
        <v>3727</v>
      </c>
      <c r="G4478" s="195" t="s">
        <v>156</v>
      </c>
      <c r="H4478" s="196">
        <v>96.546000000000006</v>
      </c>
      <c r="I4478" s="197"/>
      <c r="J4478" s="198">
        <f>ROUND(I4478*H4478,2)</f>
        <v>0</v>
      </c>
      <c r="K4478" s="194" t="s">
        <v>278</v>
      </c>
      <c r="L4478" s="39"/>
      <c r="M4478" s="199" t="s">
        <v>1</v>
      </c>
      <c r="N4478" s="200" t="s">
        <v>41</v>
      </c>
      <c r="O4478" s="71"/>
      <c r="P4478" s="201">
        <f>O4478*H4478</f>
        <v>0</v>
      </c>
      <c r="Q4478" s="201">
        <v>1.6250000000000001E-2</v>
      </c>
      <c r="R4478" s="201">
        <f>Q4478*H4478</f>
        <v>1.5688725000000001</v>
      </c>
      <c r="S4478" s="201">
        <v>0</v>
      </c>
      <c r="T4478" s="202">
        <f>S4478*H4478</f>
        <v>0</v>
      </c>
      <c r="U4478" s="34"/>
      <c r="V4478" s="34"/>
      <c r="W4478" s="34"/>
      <c r="X4478" s="34"/>
      <c r="Y4478" s="34"/>
      <c r="Z4478" s="34"/>
      <c r="AA4478" s="34"/>
      <c r="AB4478" s="34"/>
      <c r="AC4478" s="34"/>
      <c r="AD4478" s="34"/>
      <c r="AE4478" s="34"/>
      <c r="AR4478" s="203" t="s">
        <v>358</v>
      </c>
      <c r="AT4478" s="203" t="s">
        <v>274</v>
      </c>
      <c r="AU4478" s="203" t="s">
        <v>84</v>
      </c>
      <c r="AY4478" s="17" t="s">
        <v>272</v>
      </c>
      <c r="BE4478" s="204">
        <f>IF(N4478="základní",J4478,0)</f>
        <v>0</v>
      </c>
      <c r="BF4478" s="204">
        <f>IF(N4478="snížená",J4478,0)</f>
        <v>0</v>
      </c>
      <c r="BG4478" s="204">
        <f>IF(N4478="zákl. přenesená",J4478,0)</f>
        <v>0</v>
      </c>
      <c r="BH4478" s="204">
        <f>IF(N4478="sníž. přenesená",J4478,0)</f>
        <v>0</v>
      </c>
      <c r="BI4478" s="204">
        <f>IF(N4478="nulová",J4478,0)</f>
        <v>0</v>
      </c>
      <c r="BJ4478" s="17" t="s">
        <v>16</v>
      </c>
      <c r="BK4478" s="204">
        <f>ROUND(I4478*H4478,2)</f>
        <v>0</v>
      </c>
      <c r="BL4478" s="17" t="s">
        <v>358</v>
      </c>
      <c r="BM4478" s="203" t="s">
        <v>3728</v>
      </c>
    </row>
    <row r="4479" spans="1:65" s="2" customFormat="1" ht="11.25">
      <c r="A4479" s="34"/>
      <c r="B4479" s="35"/>
      <c r="C4479" s="36"/>
      <c r="D4479" s="205" t="s">
        <v>281</v>
      </c>
      <c r="E4479" s="36"/>
      <c r="F4479" s="206" t="s">
        <v>3729</v>
      </c>
      <c r="G4479" s="36"/>
      <c r="H4479" s="36"/>
      <c r="I4479" s="207"/>
      <c r="J4479" s="36"/>
      <c r="K4479" s="36"/>
      <c r="L4479" s="39"/>
      <c r="M4479" s="208"/>
      <c r="N4479" s="209"/>
      <c r="O4479" s="71"/>
      <c r="P4479" s="71"/>
      <c r="Q4479" s="71"/>
      <c r="R4479" s="71"/>
      <c r="S4479" s="71"/>
      <c r="T4479" s="72"/>
      <c r="U4479" s="34"/>
      <c r="V4479" s="34"/>
      <c r="W4479" s="34"/>
      <c r="X4479" s="34"/>
      <c r="Y4479" s="34"/>
      <c r="Z4479" s="34"/>
      <c r="AA4479" s="34"/>
      <c r="AB4479" s="34"/>
      <c r="AC4479" s="34"/>
      <c r="AD4479" s="34"/>
      <c r="AE4479" s="34"/>
      <c r="AT4479" s="17" t="s">
        <v>281</v>
      </c>
      <c r="AU4479" s="17" t="s">
        <v>84</v>
      </c>
    </row>
    <row r="4480" spans="1:65" s="13" customFormat="1" ht="22.5">
      <c r="B4480" s="210"/>
      <c r="C4480" s="211"/>
      <c r="D4480" s="212" t="s">
        <v>283</v>
      </c>
      <c r="E4480" s="213" t="s">
        <v>1</v>
      </c>
      <c r="F4480" s="214" t="s">
        <v>3292</v>
      </c>
      <c r="G4480" s="211"/>
      <c r="H4480" s="213" t="s">
        <v>1</v>
      </c>
      <c r="I4480" s="215"/>
      <c r="J4480" s="211"/>
      <c r="K4480" s="211"/>
      <c r="L4480" s="216"/>
      <c r="M4480" s="217"/>
      <c r="N4480" s="218"/>
      <c r="O4480" s="218"/>
      <c r="P4480" s="218"/>
      <c r="Q4480" s="218"/>
      <c r="R4480" s="218"/>
      <c r="S4480" s="218"/>
      <c r="T4480" s="219"/>
      <c r="AT4480" s="220" t="s">
        <v>283</v>
      </c>
      <c r="AU4480" s="220" t="s">
        <v>84</v>
      </c>
      <c r="AV4480" s="13" t="s">
        <v>16</v>
      </c>
      <c r="AW4480" s="13" t="s">
        <v>32</v>
      </c>
      <c r="AX4480" s="13" t="s">
        <v>76</v>
      </c>
      <c r="AY4480" s="220" t="s">
        <v>272</v>
      </c>
    </row>
    <row r="4481" spans="1:65" s="13" customFormat="1" ht="11.25">
      <c r="B4481" s="210"/>
      <c r="C4481" s="211"/>
      <c r="D4481" s="212" t="s">
        <v>283</v>
      </c>
      <c r="E4481" s="213" t="s">
        <v>1</v>
      </c>
      <c r="F4481" s="214" t="s">
        <v>285</v>
      </c>
      <c r="G4481" s="211"/>
      <c r="H4481" s="213" t="s">
        <v>1</v>
      </c>
      <c r="I4481" s="215"/>
      <c r="J4481" s="211"/>
      <c r="K4481" s="211"/>
      <c r="L4481" s="216"/>
      <c r="M4481" s="217"/>
      <c r="N4481" s="218"/>
      <c r="O4481" s="218"/>
      <c r="P4481" s="218"/>
      <c r="Q4481" s="218"/>
      <c r="R4481" s="218"/>
      <c r="S4481" s="218"/>
      <c r="T4481" s="219"/>
      <c r="AT4481" s="220" t="s">
        <v>283</v>
      </c>
      <c r="AU4481" s="220" t="s">
        <v>84</v>
      </c>
      <c r="AV4481" s="13" t="s">
        <v>16</v>
      </c>
      <c r="AW4481" s="13" t="s">
        <v>32</v>
      </c>
      <c r="AX4481" s="13" t="s">
        <v>76</v>
      </c>
      <c r="AY4481" s="220" t="s">
        <v>272</v>
      </c>
    </row>
    <row r="4482" spans="1:65" s="13" customFormat="1" ht="11.25">
      <c r="B4482" s="210"/>
      <c r="C4482" s="211"/>
      <c r="D4482" s="212" t="s">
        <v>283</v>
      </c>
      <c r="E4482" s="213" t="s">
        <v>1</v>
      </c>
      <c r="F4482" s="214" t="s">
        <v>3343</v>
      </c>
      <c r="G4482" s="211"/>
      <c r="H4482" s="213" t="s">
        <v>1</v>
      </c>
      <c r="I4482" s="215"/>
      <c r="J4482" s="211"/>
      <c r="K4482" s="211"/>
      <c r="L4482" s="216"/>
      <c r="M4482" s="217"/>
      <c r="N4482" s="218"/>
      <c r="O4482" s="218"/>
      <c r="P4482" s="218"/>
      <c r="Q4482" s="218"/>
      <c r="R4482" s="218"/>
      <c r="S4482" s="218"/>
      <c r="T4482" s="219"/>
      <c r="AT4482" s="220" t="s">
        <v>283</v>
      </c>
      <c r="AU4482" s="220" t="s">
        <v>84</v>
      </c>
      <c r="AV4482" s="13" t="s">
        <v>16</v>
      </c>
      <c r="AW4482" s="13" t="s">
        <v>32</v>
      </c>
      <c r="AX4482" s="13" t="s">
        <v>76</v>
      </c>
      <c r="AY4482" s="220" t="s">
        <v>272</v>
      </c>
    </row>
    <row r="4483" spans="1:65" s="13" customFormat="1" ht="11.25">
      <c r="B4483" s="210"/>
      <c r="C4483" s="211"/>
      <c r="D4483" s="212" t="s">
        <v>283</v>
      </c>
      <c r="E4483" s="213" t="s">
        <v>1</v>
      </c>
      <c r="F4483" s="214" t="s">
        <v>3329</v>
      </c>
      <c r="G4483" s="211"/>
      <c r="H4483" s="213" t="s">
        <v>1</v>
      </c>
      <c r="I4483" s="215"/>
      <c r="J4483" s="211"/>
      <c r="K4483" s="211"/>
      <c r="L4483" s="216"/>
      <c r="M4483" s="217"/>
      <c r="N4483" s="218"/>
      <c r="O4483" s="218"/>
      <c r="P4483" s="218"/>
      <c r="Q4483" s="218"/>
      <c r="R4483" s="218"/>
      <c r="S4483" s="218"/>
      <c r="T4483" s="219"/>
      <c r="AT4483" s="220" t="s">
        <v>283</v>
      </c>
      <c r="AU4483" s="220" t="s">
        <v>84</v>
      </c>
      <c r="AV4483" s="13" t="s">
        <v>16</v>
      </c>
      <c r="AW4483" s="13" t="s">
        <v>32</v>
      </c>
      <c r="AX4483" s="13" t="s">
        <v>76</v>
      </c>
      <c r="AY4483" s="220" t="s">
        <v>272</v>
      </c>
    </row>
    <row r="4484" spans="1:65" s="14" customFormat="1" ht="11.25">
      <c r="B4484" s="221"/>
      <c r="C4484" s="222"/>
      <c r="D4484" s="212" t="s">
        <v>283</v>
      </c>
      <c r="E4484" s="223" t="s">
        <v>1</v>
      </c>
      <c r="F4484" s="224" t="s">
        <v>3633</v>
      </c>
      <c r="G4484" s="222"/>
      <c r="H4484" s="225">
        <v>28.65</v>
      </c>
      <c r="I4484" s="226"/>
      <c r="J4484" s="222"/>
      <c r="K4484" s="222"/>
      <c r="L4484" s="227"/>
      <c r="M4484" s="228"/>
      <c r="N4484" s="229"/>
      <c r="O4484" s="229"/>
      <c r="P4484" s="229"/>
      <c r="Q4484" s="229"/>
      <c r="R4484" s="229"/>
      <c r="S4484" s="229"/>
      <c r="T4484" s="230"/>
      <c r="AT4484" s="231" t="s">
        <v>283</v>
      </c>
      <c r="AU4484" s="231" t="s">
        <v>84</v>
      </c>
      <c r="AV4484" s="14" t="s">
        <v>84</v>
      </c>
      <c r="AW4484" s="14" t="s">
        <v>32</v>
      </c>
      <c r="AX4484" s="14" t="s">
        <v>76</v>
      </c>
      <c r="AY4484" s="231" t="s">
        <v>272</v>
      </c>
    </row>
    <row r="4485" spans="1:65" s="14" customFormat="1" ht="11.25">
      <c r="B4485" s="221"/>
      <c r="C4485" s="222"/>
      <c r="D4485" s="212" t="s">
        <v>283</v>
      </c>
      <c r="E4485" s="223" t="s">
        <v>1</v>
      </c>
      <c r="F4485" s="224" t="s">
        <v>3634</v>
      </c>
      <c r="G4485" s="222"/>
      <c r="H4485" s="225">
        <v>50.9</v>
      </c>
      <c r="I4485" s="226"/>
      <c r="J4485" s="222"/>
      <c r="K4485" s="222"/>
      <c r="L4485" s="227"/>
      <c r="M4485" s="228"/>
      <c r="N4485" s="229"/>
      <c r="O4485" s="229"/>
      <c r="P4485" s="229"/>
      <c r="Q4485" s="229"/>
      <c r="R4485" s="229"/>
      <c r="S4485" s="229"/>
      <c r="T4485" s="230"/>
      <c r="AT4485" s="231" t="s">
        <v>283</v>
      </c>
      <c r="AU4485" s="231" t="s">
        <v>84</v>
      </c>
      <c r="AV4485" s="14" t="s">
        <v>84</v>
      </c>
      <c r="AW4485" s="14" t="s">
        <v>32</v>
      </c>
      <c r="AX4485" s="14" t="s">
        <v>76</v>
      </c>
      <c r="AY4485" s="231" t="s">
        <v>272</v>
      </c>
    </row>
    <row r="4486" spans="1:65" s="14" customFormat="1" ht="11.25">
      <c r="B4486" s="221"/>
      <c r="C4486" s="222"/>
      <c r="D4486" s="212" t="s">
        <v>283</v>
      </c>
      <c r="E4486" s="223" t="s">
        <v>1</v>
      </c>
      <c r="F4486" s="224" t="s">
        <v>3635</v>
      </c>
      <c r="G4486" s="222"/>
      <c r="H4486" s="225">
        <v>8.4960000000000004</v>
      </c>
      <c r="I4486" s="226"/>
      <c r="J4486" s="222"/>
      <c r="K4486" s="222"/>
      <c r="L4486" s="227"/>
      <c r="M4486" s="228"/>
      <c r="N4486" s="229"/>
      <c r="O4486" s="229"/>
      <c r="P4486" s="229"/>
      <c r="Q4486" s="229"/>
      <c r="R4486" s="229"/>
      <c r="S4486" s="229"/>
      <c r="T4486" s="230"/>
      <c r="AT4486" s="231" t="s">
        <v>283</v>
      </c>
      <c r="AU4486" s="231" t="s">
        <v>84</v>
      </c>
      <c r="AV4486" s="14" t="s">
        <v>84</v>
      </c>
      <c r="AW4486" s="14" t="s">
        <v>32</v>
      </c>
      <c r="AX4486" s="14" t="s">
        <v>76</v>
      </c>
      <c r="AY4486" s="231" t="s">
        <v>272</v>
      </c>
    </row>
    <row r="4487" spans="1:65" s="13" customFormat="1" ht="11.25">
      <c r="B4487" s="210"/>
      <c r="C4487" s="211"/>
      <c r="D4487" s="212" t="s">
        <v>283</v>
      </c>
      <c r="E4487" s="213" t="s">
        <v>1</v>
      </c>
      <c r="F4487" s="214" t="s">
        <v>839</v>
      </c>
      <c r="G4487" s="211"/>
      <c r="H4487" s="213" t="s">
        <v>1</v>
      </c>
      <c r="I4487" s="215"/>
      <c r="J4487" s="211"/>
      <c r="K4487" s="211"/>
      <c r="L4487" s="216"/>
      <c r="M4487" s="217"/>
      <c r="N4487" s="218"/>
      <c r="O4487" s="218"/>
      <c r="P4487" s="218"/>
      <c r="Q4487" s="218"/>
      <c r="R4487" s="218"/>
      <c r="S4487" s="218"/>
      <c r="T4487" s="219"/>
      <c r="AT4487" s="220" t="s">
        <v>283</v>
      </c>
      <c r="AU4487" s="220" t="s">
        <v>84</v>
      </c>
      <c r="AV4487" s="13" t="s">
        <v>16</v>
      </c>
      <c r="AW4487" s="13" t="s">
        <v>32</v>
      </c>
      <c r="AX4487" s="13" t="s">
        <v>76</v>
      </c>
      <c r="AY4487" s="220" t="s">
        <v>272</v>
      </c>
    </row>
    <row r="4488" spans="1:65" s="14" customFormat="1" ht="11.25">
      <c r="B4488" s="221"/>
      <c r="C4488" s="222"/>
      <c r="D4488" s="212" t="s">
        <v>283</v>
      </c>
      <c r="E4488" s="223" t="s">
        <v>1</v>
      </c>
      <c r="F4488" s="224" t="s">
        <v>3730</v>
      </c>
      <c r="G4488" s="222"/>
      <c r="H4488" s="225">
        <v>8.5</v>
      </c>
      <c r="I4488" s="226"/>
      <c r="J4488" s="222"/>
      <c r="K4488" s="222"/>
      <c r="L4488" s="227"/>
      <c r="M4488" s="228"/>
      <c r="N4488" s="229"/>
      <c r="O4488" s="229"/>
      <c r="P4488" s="229"/>
      <c r="Q4488" s="229"/>
      <c r="R4488" s="229"/>
      <c r="S4488" s="229"/>
      <c r="T4488" s="230"/>
      <c r="AT4488" s="231" t="s">
        <v>283</v>
      </c>
      <c r="AU4488" s="231" t="s">
        <v>84</v>
      </c>
      <c r="AV4488" s="14" t="s">
        <v>84</v>
      </c>
      <c r="AW4488" s="14" t="s">
        <v>32</v>
      </c>
      <c r="AX4488" s="14" t="s">
        <v>76</v>
      </c>
      <c r="AY4488" s="231" t="s">
        <v>272</v>
      </c>
    </row>
    <row r="4489" spans="1:65" s="2" customFormat="1" ht="24.2" customHeight="1">
      <c r="A4489" s="34"/>
      <c r="B4489" s="35"/>
      <c r="C4489" s="192" t="s">
        <v>3731</v>
      </c>
      <c r="D4489" s="192" t="s">
        <v>274</v>
      </c>
      <c r="E4489" s="193" t="s">
        <v>3732</v>
      </c>
      <c r="F4489" s="194" t="s">
        <v>3733</v>
      </c>
      <c r="G4489" s="195" t="s">
        <v>185</v>
      </c>
      <c r="H4489" s="196">
        <v>17</v>
      </c>
      <c r="I4489" s="197"/>
      <c r="J4489" s="198">
        <f>ROUND(I4489*H4489,2)</f>
        <v>0</v>
      </c>
      <c r="K4489" s="194" t="s">
        <v>278</v>
      </c>
      <c r="L4489" s="39"/>
      <c r="M4489" s="199" t="s">
        <v>1</v>
      </c>
      <c r="N4489" s="200" t="s">
        <v>41</v>
      </c>
      <c r="O4489" s="71"/>
      <c r="P4489" s="201">
        <f>O4489*H4489</f>
        <v>0</v>
      </c>
      <c r="Q4489" s="201">
        <v>0</v>
      </c>
      <c r="R4489" s="201">
        <f>Q4489*H4489</f>
        <v>0</v>
      </c>
      <c r="S4489" s="201">
        <v>0</v>
      </c>
      <c r="T4489" s="202">
        <f>S4489*H4489</f>
        <v>0</v>
      </c>
      <c r="U4489" s="34"/>
      <c r="V4489" s="34"/>
      <c r="W4489" s="34"/>
      <c r="X4489" s="34"/>
      <c r="Y4489" s="34"/>
      <c r="Z4489" s="34"/>
      <c r="AA4489" s="34"/>
      <c r="AB4489" s="34"/>
      <c r="AC4489" s="34"/>
      <c r="AD4489" s="34"/>
      <c r="AE4489" s="34"/>
      <c r="AR4489" s="203" t="s">
        <v>358</v>
      </c>
      <c r="AT4489" s="203" t="s">
        <v>274</v>
      </c>
      <c r="AU4489" s="203" t="s">
        <v>84</v>
      </c>
      <c r="AY4489" s="17" t="s">
        <v>272</v>
      </c>
      <c r="BE4489" s="204">
        <f>IF(N4489="základní",J4489,0)</f>
        <v>0</v>
      </c>
      <c r="BF4489" s="204">
        <f>IF(N4489="snížená",J4489,0)</f>
        <v>0</v>
      </c>
      <c r="BG4489" s="204">
        <f>IF(N4489="zákl. přenesená",J4489,0)</f>
        <v>0</v>
      </c>
      <c r="BH4489" s="204">
        <f>IF(N4489="sníž. přenesená",J4489,0)</f>
        <v>0</v>
      </c>
      <c r="BI4489" s="204">
        <f>IF(N4489="nulová",J4489,0)</f>
        <v>0</v>
      </c>
      <c r="BJ4489" s="17" t="s">
        <v>16</v>
      </c>
      <c r="BK4489" s="204">
        <f>ROUND(I4489*H4489,2)</f>
        <v>0</v>
      </c>
      <c r="BL4489" s="17" t="s">
        <v>358</v>
      </c>
      <c r="BM4489" s="203" t="s">
        <v>3734</v>
      </c>
    </row>
    <row r="4490" spans="1:65" s="2" customFormat="1" ht="11.25">
      <c r="A4490" s="34"/>
      <c r="B4490" s="35"/>
      <c r="C4490" s="36"/>
      <c r="D4490" s="205" t="s">
        <v>281</v>
      </c>
      <c r="E4490" s="36"/>
      <c r="F4490" s="206" t="s">
        <v>3735</v>
      </c>
      <c r="G4490" s="36"/>
      <c r="H4490" s="36"/>
      <c r="I4490" s="207"/>
      <c r="J4490" s="36"/>
      <c r="K4490" s="36"/>
      <c r="L4490" s="39"/>
      <c r="M4490" s="208"/>
      <c r="N4490" s="209"/>
      <c r="O4490" s="71"/>
      <c r="P4490" s="71"/>
      <c r="Q4490" s="71"/>
      <c r="R4490" s="71"/>
      <c r="S4490" s="71"/>
      <c r="T4490" s="72"/>
      <c r="U4490" s="34"/>
      <c r="V4490" s="34"/>
      <c r="W4490" s="34"/>
      <c r="X4490" s="34"/>
      <c r="Y4490" s="34"/>
      <c r="Z4490" s="34"/>
      <c r="AA4490" s="34"/>
      <c r="AB4490" s="34"/>
      <c r="AC4490" s="34"/>
      <c r="AD4490" s="34"/>
      <c r="AE4490" s="34"/>
      <c r="AT4490" s="17" t="s">
        <v>281</v>
      </c>
      <c r="AU4490" s="17" t="s">
        <v>84</v>
      </c>
    </row>
    <row r="4491" spans="1:65" s="13" customFormat="1" ht="22.5">
      <c r="B4491" s="210"/>
      <c r="C4491" s="211"/>
      <c r="D4491" s="212" t="s">
        <v>283</v>
      </c>
      <c r="E4491" s="213" t="s">
        <v>1</v>
      </c>
      <c r="F4491" s="214" t="s">
        <v>3292</v>
      </c>
      <c r="G4491" s="211"/>
      <c r="H4491" s="213" t="s">
        <v>1</v>
      </c>
      <c r="I4491" s="215"/>
      <c r="J4491" s="211"/>
      <c r="K4491" s="211"/>
      <c r="L4491" s="216"/>
      <c r="M4491" s="217"/>
      <c r="N4491" s="218"/>
      <c r="O4491" s="218"/>
      <c r="P4491" s="218"/>
      <c r="Q4491" s="218"/>
      <c r="R4491" s="218"/>
      <c r="S4491" s="218"/>
      <c r="T4491" s="219"/>
      <c r="AT4491" s="220" t="s">
        <v>283</v>
      </c>
      <c r="AU4491" s="220" t="s">
        <v>84</v>
      </c>
      <c r="AV4491" s="13" t="s">
        <v>16</v>
      </c>
      <c r="AW4491" s="13" t="s">
        <v>32</v>
      </c>
      <c r="AX4491" s="13" t="s">
        <v>76</v>
      </c>
      <c r="AY4491" s="220" t="s">
        <v>272</v>
      </c>
    </row>
    <row r="4492" spans="1:65" s="13" customFormat="1" ht="11.25">
      <c r="B4492" s="210"/>
      <c r="C4492" s="211"/>
      <c r="D4492" s="212" t="s">
        <v>283</v>
      </c>
      <c r="E4492" s="213" t="s">
        <v>1</v>
      </c>
      <c r="F4492" s="214" t="s">
        <v>285</v>
      </c>
      <c r="G4492" s="211"/>
      <c r="H4492" s="213" t="s">
        <v>1</v>
      </c>
      <c r="I4492" s="215"/>
      <c r="J4492" s="211"/>
      <c r="K4492" s="211"/>
      <c r="L4492" s="216"/>
      <c r="M4492" s="217"/>
      <c r="N4492" s="218"/>
      <c r="O4492" s="218"/>
      <c r="P4492" s="218"/>
      <c r="Q4492" s="218"/>
      <c r="R4492" s="218"/>
      <c r="S4492" s="218"/>
      <c r="T4492" s="219"/>
      <c r="AT4492" s="220" t="s">
        <v>283</v>
      </c>
      <c r="AU4492" s="220" t="s">
        <v>84</v>
      </c>
      <c r="AV4492" s="13" t="s">
        <v>16</v>
      </c>
      <c r="AW4492" s="13" t="s">
        <v>32</v>
      </c>
      <c r="AX4492" s="13" t="s">
        <v>76</v>
      </c>
      <c r="AY4492" s="220" t="s">
        <v>272</v>
      </c>
    </row>
    <row r="4493" spans="1:65" s="13" customFormat="1" ht="11.25">
      <c r="B4493" s="210"/>
      <c r="C4493" s="211"/>
      <c r="D4493" s="212" t="s">
        <v>283</v>
      </c>
      <c r="E4493" s="213" t="s">
        <v>1</v>
      </c>
      <c r="F4493" s="214" t="s">
        <v>839</v>
      </c>
      <c r="G4493" s="211"/>
      <c r="H4493" s="213" t="s">
        <v>1</v>
      </c>
      <c r="I4493" s="215"/>
      <c r="J4493" s="211"/>
      <c r="K4493" s="211"/>
      <c r="L4493" s="216"/>
      <c r="M4493" s="217"/>
      <c r="N4493" s="218"/>
      <c r="O4493" s="218"/>
      <c r="P4493" s="218"/>
      <c r="Q4493" s="218"/>
      <c r="R4493" s="218"/>
      <c r="S4493" s="218"/>
      <c r="T4493" s="219"/>
      <c r="AT4493" s="220" t="s">
        <v>283</v>
      </c>
      <c r="AU4493" s="220" t="s">
        <v>84</v>
      </c>
      <c r="AV4493" s="13" t="s">
        <v>16</v>
      </c>
      <c r="AW4493" s="13" t="s">
        <v>32</v>
      </c>
      <c r="AX4493" s="13" t="s">
        <v>76</v>
      </c>
      <c r="AY4493" s="220" t="s">
        <v>272</v>
      </c>
    </row>
    <row r="4494" spans="1:65" s="14" customFormat="1" ht="11.25">
      <c r="B4494" s="221"/>
      <c r="C4494" s="222"/>
      <c r="D4494" s="212" t="s">
        <v>283</v>
      </c>
      <c r="E4494" s="223" t="s">
        <v>1</v>
      </c>
      <c r="F4494" s="224" t="s">
        <v>3736</v>
      </c>
      <c r="G4494" s="222"/>
      <c r="H4494" s="225">
        <v>17</v>
      </c>
      <c r="I4494" s="226"/>
      <c r="J4494" s="222"/>
      <c r="K4494" s="222"/>
      <c r="L4494" s="227"/>
      <c r="M4494" s="228"/>
      <c r="N4494" s="229"/>
      <c r="O4494" s="229"/>
      <c r="P4494" s="229"/>
      <c r="Q4494" s="229"/>
      <c r="R4494" s="229"/>
      <c r="S4494" s="229"/>
      <c r="T4494" s="230"/>
      <c r="AT4494" s="231" t="s">
        <v>283</v>
      </c>
      <c r="AU4494" s="231" t="s">
        <v>84</v>
      </c>
      <c r="AV4494" s="14" t="s">
        <v>84</v>
      </c>
      <c r="AW4494" s="14" t="s">
        <v>32</v>
      </c>
      <c r="AX4494" s="14" t="s">
        <v>16</v>
      </c>
      <c r="AY4494" s="231" t="s">
        <v>272</v>
      </c>
    </row>
    <row r="4495" spans="1:65" s="2" customFormat="1" ht="21.75" customHeight="1">
      <c r="A4495" s="34"/>
      <c r="B4495" s="35"/>
      <c r="C4495" s="232" t="s">
        <v>3737</v>
      </c>
      <c r="D4495" s="232" t="s">
        <v>394</v>
      </c>
      <c r="E4495" s="233" t="s">
        <v>3738</v>
      </c>
      <c r="F4495" s="234" t="s">
        <v>3739</v>
      </c>
      <c r="G4495" s="235" t="s">
        <v>277</v>
      </c>
      <c r="H4495" s="236">
        <v>9.4E-2</v>
      </c>
      <c r="I4495" s="237"/>
      <c r="J4495" s="238">
        <f>ROUND(I4495*H4495,2)</f>
        <v>0</v>
      </c>
      <c r="K4495" s="234" t="s">
        <v>278</v>
      </c>
      <c r="L4495" s="239"/>
      <c r="M4495" s="240" t="s">
        <v>1</v>
      </c>
      <c r="N4495" s="241" t="s">
        <v>41</v>
      </c>
      <c r="O4495" s="71"/>
      <c r="P4495" s="201">
        <f>O4495*H4495</f>
        <v>0</v>
      </c>
      <c r="Q4495" s="201">
        <v>0.55000000000000004</v>
      </c>
      <c r="R4495" s="201">
        <f>Q4495*H4495</f>
        <v>5.1700000000000003E-2</v>
      </c>
      <c r="S4495" s="201">
        <v>0</v>
      </c>
      <c r="T4495" s="202">
        <f>S4495*H4495</f>
        <v>0</v>
      </c>
      <c r="U4495" s="34"/>
      <c r="V4495" s="34"/>
      <c r="W4495" s="34"/>
      <c r="X4495" s="34"/>
      <c r="Y4495" s="34"/>
      <c r="Z4495" s="34"/>
      <c r="AA4495" s="34"/>
      <c r="AB4495" s="34"/>
      <c r="AC4495" s="34"/>
      <c r="AD4495" s="34"/>
      <c r="AE4495" s="34"/>
      <c r="AR4495" s="203" t="s">
        <v>483</v>
      </c>
      <c r="AT4495" s="203" t="s">
        <v>394</v>
      </c>
      <c r="AU4495" s="203" t="s">
        <v>84</v>
      </c>
      <c r="AY4495" s="17" t="s">
        <v>272</v>
      </c>
      <c r="BE4495" s="204">
        <f>IF(N4495="základní",J4495,0)</f>
        <v>0</v>
      </c>
      <c r="BF4495" s="204">
        <f>IF(N4495="snížená",J4495,0)</f>
        <v>0</v>
      </c>
      <c r="BG4495" s="204">
        <f>IF(N4495="zákl. přenesená",J4495,0)</f>
        <v>0</v>
      </c>
      <c r="BH4495" s="204">
        <f>IF(N4495="sníž. přenesená",J4495,0)</f>
        <v>0</v>
      </c>
      <c r="BI4495" s="204">
        <f>IF(N4495="nulová",J4495,0)</f>
        <v>0</v>
      </c>
      <c r="BJ4495" s="17" t="s">
        <v>16</v>
      </c>
      <c r="BK4495" s="204">
        <f>ROUND(I4495*H4495,2)</f>
        <v>0</v>
      </c>
      <c r="BL4495" s="17" t="s">
        <v>358</v>
      </c>
      <c r="BM4495" s="203" t="s">
        <v>3740</v>
      </c>
    </row>
    <row r="4496" spans="1:65" s="13" customFormat="1" ht="22.5">
      <c r="B4496" s="210"/>
      <c r="C4496" s="211"/>
      <c r="D4496" s="212" t="s">
        <v>283</v>
      </c>
      <c r="E4496" s="213" t="s">
        <v>1</v>
      </c>
      <c r="F4496" s="214" t="s">
        <v>3292</v>
      </c>
      <c r="G4496" s="211"/>
      <c r="H4496" s="213" t="s">
        <v>1</v>
      </c>
      <c r="I4496" s="215"/>
      <c r="J4496" s="211"/>
      <c r="K4496" s="211"/>
      <c r="L4496" s="216"/>
      <c r="M4496" s="217"/>
      <c r="N4496" s="218"/>
      <c r="O4496" s="218"/>
      <c r="P4496" s="218"/>
      <c r="Q4496" s="218"/>
      <c r="R4496" s="218"/>
      <c r="S4496" s="218"/>
      <c r="T4496" s="219"/>
      <c r="AT4496" s="220" t="s">
        <v>283</v>
      </c>
      <c r="AU4496" s="220" t="s">
        <v>84</v>
      </c>
      <c r="AV4496" s="13" t="s">
        <v>16</v>
      </c>
      <c r="AW4496" s="13" t="s">
        <v>32</v>
      </c>
      <c r="AX4496" s="13" t="s">
        <v>76</v>
      </c>
      <c r="AY4496" s="220" t="s">
        <v>272</v>
      </c>
    </row>
    <row r="4497" spans="1:65" s="13" customFormat="1" ht="11.25">
      <c r="B4497" s="210"/>
      <c r="C4497" s="211"/>
      <c r="D4497" s="212" t="s">
        <v>283</v>
      </c>
      <c r="E4497" s="213" t="s">
        <v>1</v>
      </c>
      <c r="F4497" s="214" t="s">
        <v>285</v>
      </c>
      <c r="G4497" s="211"/>
      <c r="H4497" s="213" t="s">
        <v>1</v>
      </c>
      <c r="I4497" s="215"/>
      <c r="J4497" s="211"/>
      <c r="K4497" s="211"/>
      <c r="L4497" s="216"/>
      <c r="M4497" s="217"/>
      <c r="N4497" s="218"/>
      <c r="O4497" s="218"/>
      <c r="P4497" s="218"/>
      <c r="Q4497" s="218"/>
      <c r="R4497" s="218"/>
      <c r="S4497" s="218"/>
      <c r="T4497" s="219"/>
      <c r="AT4497" s="220" t="s">
        <v>283</v>
      </c>
      <c r="AU4497" s="220" t="s">
        <v>84</v>
      </c>
      <c r="AV4497" s="13" t="s">
        <v>16</v>
      </c>
      <c r="AW4497" s="13" t="s">
        <v>32</v>
      </c>
      <c r="AX4497" s="13" t="s">
        <v>76</v>
      </c>
      <c r="AY4497" s="220" t="s">
        <v>272</v>
      </c>
    </row>
    <row r="4498" spans="1:65" s="13" customFormat="1" ht="11.25">
      <c r="B4498" s="210"/>
      <c r="C4498" s="211"/>
      <c r="D4498" s="212" t="s">
        <v>283</v>
      </c>
      <c r="E4498" s="213" t="s">
        <v>1</v>
      </c>
      <c r="F4498" s="214" t="s">
        <v>839</v>
      </c>
      <c r="G4498" s="211"/>
      <c r="H4498" s="213" t="s">
        <v>1</v>
      </c>
      <c r="I4498" s="215"/>
      <c r="J4498" s="211"/>
      <c r="K4498" s="211"/>
      <c r="L4498" s="216"/>
      <c r="M4498" s="217"/>
      <c r="N4498" s="218"/>
      <c r="O4498" s="218"/>
      <c r="P4498" s="218"/>
      <c r="Q4498" s="218"/>
      <c r="R4498" s="218"/>
      <c r="S4498" s="218"/>
      <c r="T4498" s="219"/>
      <c r="AT4498" s="220" t="s">
        <v>283</v>
      </c>
      <c r="AU4498" s="220" t="s">
        <v>84</v>
      </c>
      <c r="AV4498" s="13" t="s">
        <v>16</v>
      </c>
      <c r="AW4498" s="13" t="s">
        <v>32</v>
      </c>
      <c r="AX4498" s="13" t="s">
        <v>76</v>
      </c>
      <c r="AY4498" s="220" t="s">
        <v>272</v>
      </c>
    </row>
    <row r="4499" spans="1:65" s="14" customFormat="1" ht="11.25">
      <c r="B4499" s="221"/>
      <c r="C4499" s="222"/>
      <c r="D4499" s="212" t="s">
        <v>283</v>
      </c>
      <c r="E4499" s="223" t="s">
        <v>1</v>
      </c>
      <c r="F4499" s="224" t="s">
        <v>3741</v>
      </c>
      <c r="G4499" s="222"/>
      <c r="H4499" s="225">
        <v>5.0999999999999997E-2</v>
      </c>
      <c r="I4499" s="226"/>
      <c r="J4499" s="222"/>
      <c r="K4499" s="222"/>
      <c r="L4499" s="227"/>
      <c r="M4499" s="228"/>
      <c r="N4499" s="229"/>
      <c r="O4499" s="229"/>
      <c r="P4499" s="229"/>
      <c r="Q4499" s="229"/>
      <c r="R4499" s="229"/>
      <c r="S4499" s="229"/>
      <c r="T4499" s="230"/>
      <c r="AT4499" s="231" t="s">
        <v>283</v>
      </c>
      <c r="AU4499" s="231" t="s">
        <v>84</v>
      </c>
      <c r="AV4499" s="14" t="s">
        <v>84</v>
      </c>
      <c r="AW4499" s="14" t="s">
        <v>32</v>
      </c>
      <c r="AX4499" s="14" t="s">
        <v>76</v>
      </c>
      <c r="AY4499" s="231" t="s">
        <v>272</v>
      </c>
    </row>
    <row r="4500" spans="1:65" s="14" customFormat="1" ht="11.25">
      <c r="B4500" s="221"/>
      <c r="C4500" s="222"/>
      <c r="D4500" s="212" t="s">
        <v>283</v>
      </c>
      <c r="E4500" s="223" t="s">
        <v>1</v>
      </c>
      <c r="F4500" s="224" t="s">
        <v>3742</v>
      </c>
      <c r="G4500" s="222"/>
      <c r="H4500" s="225">
        <v>4.2999999999999997E-2</v>
      </c>
      <c r="I4500" s="226"/>
      <c r="J4500" s="222"/>
      <c r="K4500" s="222"/>
      <c r="L4500" s="227"/>
      <c r="M4500" s="228"/>
      <c r="N4500" s="229"/>
      <c r="O4500" s="229"/>
      <c r="P4500" s="229"/>
      <c r="Q4500" s="229"/>
      <c r="R4500" s="229"/>
      <c r="S4500" s="229"/>
      <c r="T4500" s="230"/>
      <c r="AT4500" s="231" t="s">
        <v>283</v>
      </c>
      <c r="AU4500" s="231" t="s">
        <v>84</v>
      </c>
      <c r="AV4500" s="14" t="s">
        <v>84</v>
      </c>
      <c r="AW4500" s="14" t="s">
        <v>32</v>
      </c>
      <c r="AX4500" s="14" t="s">
        <v>76</v>
      </c>
      <c r="AY4500" s="231" t="s">
        <v>272</v>
      </c>
    </row>
    <row r="4501" spans="1:65" s="2" customFormat="1" ht="24.2" customHeight="1">
      <c r="A4501" s="34"/>
      <c r="B4501" s="35"/>
      <c r="C4501" s="192" t="s">
        <v>3743</v>
      </c>
      <c r="D4501" s="192" t="s">
        <v>274</v>
      </c>
      <c r="E4501" s="193" t="s">
        <v>3744</v>
      </c>
      <c r="F4501" s="194" t="s">
        <v>3745</v>
      </c>
      <c r="G4501" s="195" t="s">
        <v>156</v>
      </c>
      <c r="H4501" s="196">
        <v>88.046000000000006</v>
      </c>
      <c r="I4501" s="197"/>
      <c r="J4501" s="198">
        <f>ROUND(I4501*H4501,2)</f>
        <v>0</v>
      </c>
      <c r="K4501" s="194" t="s">
        <v>1</v>
      </c>
      <c r="L4501" s="39"/>
      <c r="M4501" s="199" t="s">
        <v>1</v>
      </c>
      <c r="N4501" s="200" t="s">
        <v>41</v>
      </c>
      <c r="O4501" s="71"/>
      <c r="P4501" s="201">
        <f>O4501*H4501</f>
        <v>0</v>
      </c>
      <c r="Q4501" s="201">
        <v>3.2530000000000003E-2</v>
      </c>
      <c r="R4501" s="201">
        <f>Q4501*H4501</f>
        <v>2.8641363800000006</v>
      </c>
      <c r="S4501" s="201">
        <v>0</v>
      </c>
      <c r="T4501" s="202">
        <f>S4501*H4501</f>
        <v>0</v>
      </c>
      <c r="U4501" s="34"/>
      <c r="V4501" s="34"/>
      <c r="W4501" s="34"/>
      <c r="X4501" s="34"/>
      <c r="Y4501" s="34"/>
      <c r="Z4501" s="34"/>
      <c r="AA4501" s="34"/>
      <c r="AB4501" s="34"/>
      <c r="AC4501" s="34"/>
      <c r="AD4501" s="34"/>
      <c r="AE4501" s="34"/>
      <c r="AR4501" s="203" t="s">
        <v>358</v>
      </c>
      <c r="AT4501" s="203" t="s">
        <v>274</v>
      </c>
      <c r="AU4501" s="203" t="s">
        <v>84</v>
      </c>
      <c r="AY4501" s="17" t="s">
        <v>272</v>
      </c>
      <c r="BE4501" s="204">
        <f>IF(N4501="základní",J4501,0)</f>
        <v>0</v>
      </c>
      <c r="BF4501" s="204">
        <f>IF(N4501="snížená",J4501,0)</f>
        <v>0</v>
      </c>
      <c r="BG4501" s="204">
        <f>IF(N4501="zákl. přenesená",J4501,0)</f>
        <v>0</v>
      </c>
      <c r="BH4501" s="204">
        <f>IF(N4501="sníž. přenesená",J4501,0)</f>
        <v>0</v>
      </c>
      <c r="BI4501" s="204">
        <f>IF(N4501="nulová",J4501,0)</f>
        <v>0</v>
      </c>
      <c r="BJ4501" s="17" t="s">
        <v>16</v>
      </c>
      <c r="BK4501" s="204">
        <f>ROUND(I4501*H4501,2)</f>
        <v>0</v>
      </c>
      <c r="BL4501" s="17" t="s">
        <v>358</v>
      </c>
      <c r="BM4501" s="203" t="s">
        <v>3746</v>
      </c>
    </row>
    <row r="4502" spans="1:65" s="13" customFormat="1" ht="22.5">
      <c r="B4502" s="210"/>
      <c r="C4502" s="211"/>
      <c r="D4502" s="212" t="s">
        <v>283</v>
      </c>
      <c r="E4502" s="213" t="s">
        <v>1</v>
      </c>
      <c r="F4502" s="214" t="s">
        <v>3292</v>
      </c>
      <c r="G4502" s="211"/>
      <c r="H4502" s="213" t="s">
        <v>1</v>
      </c>
      <c r="I4502" s="215"/>
      <c r="J4502" s="211"/>
      <c r="K4502" s="211"/>
      <c r="L4502" s="216"/>
      <c r="M4502" s="217"/>
      <c r="N4502" s="218"/>
      <c r="O4502" s="218"/>
      <c r="P4502" s="218"/>
      <c r="Q4502" s="218"/>
      <c r="R4502" s="218"/>
      <c r="S4502" s="218"/>
      <c r="T4502" s="219"/>
      <c r="AT4502" s="220" t="s">
        <v>283</v>
      </c>
      <c r="AU4502" s="220" t="s">
        <v>84</v>
      </c>
      <c r="AV4502" s="13" t="s">
        <v>16</v>
      </c>
      <c r="AW4502" s="13" t="s">
        <v>32</v>
      </c>
      <c r="AX4502" s="13" t="s">
        <v>76</v>
      </c>
      <c r="AY4502" s="220" t="s">
        <v>272</v>
      </c>
    </row>
    <row r="4503" spans="1:65" s="13" customFormat="1" ht="11.25">
      <c r="B4503" s="210"/>
      <c r="C4503" s="211"/>
      <c r="D4503" s="212" t="s">
        <v>283</v>
      </c>
      <c r="E4503" s="213" t="s">
        <v>1</v>
      </c>
      <c r="F4503" s="214" t="s">
        <v>285</v>
      </c>
      <c r="G4503" s="211"/>
      <c r="H4503" s="213" t="s">
        <v>1</v>
      </c>
      <c r="I4503" s="215"/>
      <c r="J4503" s="211"/>
      <c r="K4503" s="211"/>
      <c r="L4503" s="216"/>
      <c r="M4503" s="217"/>
      <c r="N4503" s="218"/>
      <c r="O4503" s="218"/>
      <c r="P4503" s="218"/>
      <c r="Q4503" s="218"/>
      <c r="R4503" s="218"/>
      <c r="S4503" s="218"/>
      <c r="T4503" s="219"/>
      <c r="AT4503" s="220" t="s">
        <v>283</v>
      </c>
      <c r="AU4503" s="220" t="s">
        <v>84</v>
      </c>
      <c r="AV4503" s="13" t="s">
        <v>16</v>
      </c>
      <c r="AW4503" s="13" t="s">
        <v>32</v>
      </c>
      <c r="AX4503" s="13" t="s">
        <v>76</v>
      </c>
      <c r="AY4503" s="220" t="s">
        <v>272</v>
      </c>
    </row>
    <row r="4504" spans="1:65" s="13" customFormat="1" ht="11.25">
      <c r="B4504" s="210"/>
      <c r="C4504" s="211"/>
      <c r="D4504" s="212" t="s">
        <v>283</v>
      </c>
      <c r="E4504" s="213" t="s">
        <v>1</v>
      </c>
      <c r="F4504" s="214" t="s">
        <v>1067</v>
      </c>
      <c r="G4504" s="211"/>
      <c r="H4504" s="213" t="s">
        <v>1</v>
      </c>
      <c r="I4504" s="215"/>
      <c r="J4504" s="211"/>
      <c r="K4504" s="211"/>
      <c r="L4504" s="216"/>
      <c r="M4504" s="217"/>
      <c r="N4504" s="218"/>
      <c r="O4504" s="218"/>
      <c r="P4504" s="218"/>
      <c r="Q4504" s="218"/>
      <c r="R4504" s="218"/>
      <c r="S4504" s="218"/>
      <c r="T4504" s="219"/>
      <c r="AT4504" s="220" t="s">
        <v>283</v>
      </c>
      <c r="AU4504" s="220" t="s">
        <v>84</v>
      </c>
      <c r="AV4504" s="13" t="s">
        <v>16</v>
      </c>
      <c r="AW4504" s="13" t="s">
        <v>32</v>
      </c>
      <c r="AX4504" s="13" t="s">
        <v>76</v>
      </c>
      <c r="AY4504" s="220" t="s">
        <v>272</v>
      </c>
    </row>
    <row r="4505" spans="1:65" s="13" customFormat="1" ht="11.25">
      <c r="B4505" s="210"/>
      <c r="C4505" s="211"/>
      <c r="D4505" s="212" t="s">
        <v>283</v>
      </c>
      <c r="E4505" s="213" t="s">
        <v>1</v>
      </c>
      <c r="F4505" s="214" t="s">
        <v>3747</v>
      </c>
      <c r="G4505" s="211"/>
      <c r="H4505" s="213" t="s">
        <v>1</v>
      </c>
      <c r="I4505" s="215"/>
      <c r="J4505" s="211"/>
      <c r="K4505" s="211"/>
      <c r="L4505" s="216"/>
      <c r="M4505" s="217"/>
      <c r="N4505" s="218"/>
      <c r="O4505" s="218"/>
      <c r="P4505" s="218"/>
      <c r="Q4505" s="218"/>
      <c r="R4505" s="218"/>
      <c r="S4505" s="218"/>
      <c r="T4505" s="219"/>
      <c r="AT4505" s="220" t="s">
        <v>283</v>
      </c>
      <c r="AU4505" s="220" t="s">
        <v>84</v>
      </c>
      <c r="AV4505" s="13" t="s">
        <v>16</v>
      </c>
      <c r="AW4505" s="13" t="s">
        <v>32</v>
      </c>
      <c r="AX4505" s="13" t="s">
        <v>76</v>
      </c>
      <c r="AY4505" s="220" t="s">
        <v>272</v>
      </c>
    </row>
    <row r="4506" spans="1:65" s="13" customFormat="1" ht="11.25">
      <c r="B4506" s="210"/>
      <c r="C4506" s="211"/>
      <c r="D4506" s="212" t="s">
        <v>283</v>
      </c>
      <c r="E4506" s="213" t="s">
        <v>1</v>
      </c>
      <c r="F4506" s="214" t="s">
        <v>285</v>
      </c>
      <c r="G4506" s="211"/>
      <c r="H4506" s="213" t="s">
        <v>1</v>
      </c>
      <c r="I4506" s="215"/>
      <c r="J4506" s="211"/>
      <c r="K4506" s="211"/>
      <c r="L4506" s="216"/>
      <c r="M4506" s="217"/>
      <c r="N4506" s="218"/>
      <c r="O4506" s="218"/>
      <c r="P4506" s="218"/>
      <c r="Q4506" s="218"/>
      <c r="R4506" s="218"/>
      <c r="S4506" s="218"/>
      <c r="T4506" s="219"/>
      <c r="AT4506" s="220" t="s">
        <v>283</v>
      </c>
      <c r="AU4506" s="220" t="s">
        <v>84</v>
      </c>
      <c r="AV4506" s="13" t="s">
        <v>16</v>
      </c>
      <c r="AW4506" s="13" t="s">
        <v>32</v>
      </c>
      <c r="AX4506" s="13" t="s">
        <v>76</v>
      </c>
      <c r="AY4506" s="220" t="s">
        <v>272</v>
      </c>
    </row>
    <row r="4507" spans="1:65" s="13" customFormat="1" ht="11.25">
      <c r="B4507" s="210"/>
      <c r="C4507" s="211"/>
      <c r="D4507" s="212" t="s">
        <v>283</v>
      </c>
      <c r="E4507" s="213" t="s">
        <v>1</v>
      </c>
      <c r="F4507" s="214" t="s">
        <v>3343</v>
      </c>
      <c r="G4507" s="211"/>
      <c r="H4507" s="213" t="s">
        <v>1</v>
      </c>
      <c r="I4507" s="215"/>
      <c r="J4507" s="211"/>
      <c r="K4507" s="211"/>
      <c r="L4507" s="216"/>
      <c r="M4507" s="217"/>
      <c r="N4507" s="218"/>
      <c r="O4507" s="218"/>
      <c r="P4507" s="218"/>
      <c r="Q4507" s="218"/>
      <c r="R4507" s="218"/>
      <c r="S4507" s="218"/>
      <c r="T4507" s="219"/>
      <c r="AT4507" s="220" t="s">
        <v>283</v>
      </c>
      <c r="AU4507" s="220" t="s">
        <v>84</v>
      </c>
      <c r="AV4507" s="13" t="s">
        <v>16</v>
      </c>
      <c r="AW4507" s="13" t="s">
        <v>32</v>
      </c>
      <c r="AX4507" s="13" t="s">
        <v>76</v>
      </c>
      <c r="AY4507" s="220" t="s">
        <v>272</v>
      </c>
    </row>
    <row r="4508" spans="1:65" s="13" customFormat="1" ht="11.25">
      <c r="B4508" s="210"/>
      <c r="C4508" s="211"/>
      <c r="D4508" s="212" t="s">
        <v>283</v>
      </c>
      <c r="E4508" s="213" t="s">
        <v>1</v>
      </c>
      <c r="F4508" s="214" t="s">
        <v>3329</v>
      </c>
      <c r="G4508" s="211"/>
      <c r="H4508" s="213" t="s">
        <v>1</v>
      </c>
      <c r="I4508" s="215"/>
      <c r="J4508" s="211"/>
      <c r="K4508" s="211"/>
      <c r="L4508" s="216"/>
      <c r="M4508" s="217"/>
      <c r="N4508" s="218"/>
      <c r="O4508" s="218"/>
      <c r="P4508" s="218"/>
      <c r="Q4508" s="218"/>
      <c r="R4508" s="218"/>
      <c r="S4508" s="218"/>
      <c r="T4508" s="219"/>
      <c r="AT4508" s="220" t="s">
        <v>283</v>
      </c>
      <c r="AU4508" s="220" t="s">
        <v>84</v>
      </c>
      <c r="AV4508" s="13" t="s">
        <v>16</v>
      </c>
      <c r="AW4508" s="13" t="s">
        <v>32</v>
      </c>
      <c r="AX4508" s="13" t="s">
        <v>76</v>
      </c>
      <c r="AY4508" s="220" t="s">
        <v>272</v>
      </c>
    </row>
    <row r="4509" spans="1:65" s="14" customFormat="1" ht="11.25">
      <c r="B4509" s="221"/>
      <c r="C4509" s="222"/>
      <c r="D4509" s="212" t="s">
        <v>283</v>
      </c>
      <c r="E4509" s="223" t="s">
        <v>1</v>
      </c>
      <c r="F4509" s="224" t="s">
        <v>3633</v>
      </c>
      <c r="G4509" s="222"/>
      <c r="H4509" s="225">
        <v>28.65</v>
      </c>
      <c r="I4509" s="226"/>
      <c r="J4509" s="222"/>
      <c r="K4509" s="222"/>
      <c r="L4509" s="227"/>
      <c r="M4509" s="228"/>
      <c r="N4509" s="229"/>
      <c r="O4509" s="229"/>
      <c r="P4509" s="229"/>
      <c r="Q4509" s="229"/>
      <c r="R4509" s="229"/>
      <c r="S4509" s="229"/>
      <c r="T4509" s="230"/>
      <c r="AT4509" s="231" t="s">
        <v>283</v>
      </c>
      <c r="AU4509" s="231" t="s">
        <v>84</v>
      </c>
      <c r="AV4509" s="14" t="s">
        <v>84</v>
      </c>
      <c r="AW4509" s="14" t="s">
        <v>32</v>
      </c>
      <c r="AX4509" s="14" t="s">
        <v>76</v>
      </c>
      <c r="AY4509" s="231" t="s">
        <v>272</v>
      </c>
    </row>
    <row r="4510" spans="1:65" s="14" customFormat="1" ht="11.25">
      <c r="B4510" s="221"/>
      <c r="C4510" s="222"/>
      <c r="D4510" s="212" t="s">
        <v>283</v>
      </c>
      <c r="E4510" s="223" t="s">
        <v>1</v>
      </c>
      <c r="F4510" s="224" t="s">
        <v>3634</v>
      </c>
      <c r="G4510" s="222"/>
      <c r="H4510" s="225">
        <v>50.9</v>
      </c>
      <c r="I4510" s="226"/>
      <c r="J4510" s="222"/>
      <c r="K4510" s="222"/>
      <c r="L4510" s="227"/>
      <c r="M4510" s="228"/>
      <c r="N4510" s="229"/>
      <c r="O4510" s="229"/>
      <c r="P4510" s="229"/>
      <c r="Q4510" s="229"/>
      <c r="R4510" s="229"/>
      <c r="S4510" s="229"/>
      <c r="T4510" s="230"/>
      <c r="AT4510" s="231" t="s">
        <v>283</v>
      </c>
      <c r="AU4510" s="231" t="s">
        <v>84</v>
      </c>
      <c r="AV4510" s="14" t="s">
        <v>84</v>
      </c>
      <c r="AW4510" s="14" t="s">
        <v>32</v>
      </c>
      <c r="AX4510" s="14" t="s">
        <v>76</v>
      </c>
      <c r="AY4510" s="231" t="s">
        <v>272</v>
      </c>
    </row>
    <row r="4511" spans="1:65" s="14" customFormat="1" ht="11.25">
      <c r="B4511" s="221"/>
      <c r="C4511" s="222"/>
      <c r="D4511" s="212" t="s">
        <v>283</v>
      </c>
      <c r="E4511" s="223" t="s">
        <v>1</v>
      </c>
      <c r="F4511" s="224" t="s">
        <v>3635</v>
      </c>
      <c r="G4511" s="222"/>
      <c r="H4511" s="225">
        <v>8.4960000000000004</v>
      </c>
      <c r="I4511" s="226"/>
      <c r="J4511" s="222"/>
      <c r="K4511" s="222"/>
      <c r="L4511" s="227"/>
      <c r="M4511" s="228"/>
      <c r="N4511" s="229"/>
      <c r="O4511" s="229"/>
      <c r="P4511" s="229"/>
      <c r="Q4511" s="229"/>
      <c r="R4511" s="229"/>
      <c r="S4511" s="229"/>
      <c r="T4511" s="230"/>
      <c r="AT4511" s="231" t="s">
        <v>283</v>
      </c>
      <c r="AU4511" s="231" t="s">
        <v>84</v>
      </c>
      <c r="AV4511" s="14" t="s">
        <v>84</v>
      </c>
      <c r="AW4511" s="14" t="s">
        <v>32</v>
      </c>
      <c r="AX4511" s="14" t="s">
        <v>76</v>
      </c>
      <c r="AY4511" s="231" t="s">
        <v>272</v>
      </c>
    </row>
    <row r="4512" spans="1:65" s="2" customFormat="1" ht="24.2" customHeight="1">
      <c r="A4512" s="34"/>
      <c r="B4512" s="35"/>
      <c r="C4512" s="192" t="s">
        <v>3748</v>
      </c>
      <c r="D4512" s="192" t="s">
        <v>274</v>
      </c>
      <c r="E4512" s="193" t="s">
        <v>3749</v>
      </c>
      <c r="F4512" s="194" t="s">
        <v>3750</v>
      </c>
      <c r="G4512" s="195" t="s">
        <v>3262</v>
      </c>
      <c r="H4512" s="242"/>
      <c r="I4512" s="197"/>
      <c r="J4512" s="198">
        <f>ROUND(I4512*H4512,2)</f>
        <v>0</v>
      </c>
      <c r="K4512" s="194" t="s">
        <v>278</v>
      </c>
      <c r="L4512" s="39"/>
      <c r="M4512" s="199" t="s">
        <v>1</v>
      </c>
      <c r="N4512" s="200" t="s">
        <v>41</v>
      </c>
      <c r="O4512" s="71"/>
      <c r="P4512" s="201">
        <f>O4512*H4512</f>
        <v>0</v>
      </c>
      <c r="Q4512" s="201">
        <v>0</v>
      </c>
      <c r="R4512" s="201">
        <f>Q4512*H4512</f>
        <v>0</v>
      </c>
      <c r="S4512" s="201">
        <v>0</v>
      </c>
      <c r="T4512" s="202">
        <f>S4512*H4512</f>
        <v>0</v>
      </c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R4512" s="203" t="s">
        <v>358</v>
      </c>
      <c r="AT4512" s="203" t="s">
        <v>274</v>
      </c>
      <c r="AU4512" s="203" t="s">
        <v>84</v>
      </c>
      <c r="AY4512" s="17" t="s">
        <v>272</v>
      </c>
      <c r="BE4512" s="204">
        <f>IF(N4512="základní",J4512,0)</f>
        <v>0</v>
      </c>
      <c r="BF4512" s="204">
        <f>IF(N4512="snížená",J4512,0)</f>
        <v>0</v>
      </c>
      <c r="BG4512" s="204">
        <f>IF(N4512="zákl. přenesená",J4512,0)</f>
        <v>0</v>
      </c>
      <c r="BH4512" s="204">
        <f>IF(N4512="sníž. přenesená",J4512,0)</f>
        <v>0</v>
      </c>
      <c r="BI4512" s="204">
        <f>IF(N4512="nulová",J4512,0)</f>
        <v>0</v>
      </c>
      <c r="BJ4512" s="17" t="s">
        <v>16</v>
      </c>
      <c r="BK4512" s="204">
        <f>ROUND(I4512*H4512,2)</f>
        <v>0</v>
      </c>
      <c r="BL4512" s="17" t="s">
        <v>358</v>
      </c>
      <c r="BM4512" s="203" t="s">
        <v>3751</v>
      </c>
    </row>
    <row r="4513" spans="1:65" s="2" customFormat="1" ht="11.25">
      <c r="A4513" s="34"/>
      <c r="B4513" s="35"/>
      <c r="C4513" s="36"/>
      <c r="D4513" s="205" t="s">
        <v>281</v>
      </c>
      <c r="E4513" s="36"/>
      <c r="F4513" s="206" t="s">
        <v>3752</v>
      </c>
      <c r="G4513" s="36"/>
      <c r="H4513" s="36"/>
      <c r="I4513" s="207"/>
      <c r="J4513" s="36"/>
      <c r="K4513" s="36"/>
      <c r="L4513" s="39"/>
      <c r="M4513" s="208"/>
      <c r="N4513" s="209"/>
      <c r="O4513" s="71"/>
      <c r="P4513" s="71"/>
      <c r="Q4513" s="71"/>
      <c r="R4513" s="71"/>
      <c r="S4513" s="71"/>
      <c r="T4513" s="72"/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T4513" s="17" t="s">
        <v>281</v>
      </c>
      <c r="AU4513" s="17" t="s">
        <v>84</v>
      </c>
    </row>
    <row r="4514" spans="1:65" s="12" customFormat="1" ht="22.9" customHeight="1">
      <c r="B4514" s="176"/>
      <c r="C4514" s="177"/>
      <c r="D4514" s="178" t="s">
        <v>75</v>
      </c>
      <c r="E4514" s="190" t="s">
        <v>3641</v>
      </c>
      <c r="F4514" s="190" t="s">
        <v>3753</v>
      </c>
      <c r="G4514" s="177"/>
      <c r="H4514" s="177"/>
      <c r="I4514" s="180"/>
      <c r="J4514" s="191">
        <f>BK4514</f>
        <v>0</v>
      </c>
      <c r="K4514" s="177"/>
      <c r="L4514" s="182"/>
      <c r="M4514" s="183"/>
      <c r="N4514" s="184"/>
      <c r="O4514" s="184"/>
      <c r="P4514" s="185">
        <f>SUM(P4515:P4916)</f>
        <v>0</v>
      </c>
      <c r="Q4514" s="184"/>
      <c r="R4514" s="185">
        <f>SUM(R4515:R4916)</f>
        <v>5.9154724999999999</v>
      </c>
      <c r="S4514" s="184"/>
      <c r="T4514" s="186">
        <f>SUM(T4515:T4916)</f>
        <v>0</v>
      </c>
      <c r="AR4514" s="187" t="s">
        <v>84</v>
      </c>
      <c r="AT4514" s="188" t="s">
        <v>75</v>
      </c>
      <c r="AU4514" s="188" t="s">
        <v>16</v>
      </c>
      <c r="AY4514" s="187" t="s">
        <v>272</v>
      </c>
      <c r="BK4514" s="189">
        <f>SUM(BK4515:BK4916)</f>
        <v>0</v>
      </c>
    </row>
    <row r="4515" spans="1:65" s="2" customFormat="1" ht="24.2" customHeight="1">
      <c r="A4515" s="34"/>
      <c r="B4515" s="35"/>
      <c r="C4515" s="192" t="s">
        <v>3754</v>
      </c>
      <c r="D4515" s="192" t="s">
        <v>274</v>
      </c>
      <c r="E4515" s="193" t="s">
        <v>3755</v>
      </c>
      <c r="F4515" s="194" t="s">
        <v>3756</v>
      </c>
      <c r="G4515" s="195" t="s">
        <v>156</v>
      </c>
      <c r="H4515" s="196">
        <v>57.3</v>
      </c>
      <c r="I4515" s="197"/>
      <c r="J4515" s="198">
        <f>ROUND(I4515*H4515,2)</f>
        <v>0</v>
      </c>
      <c r="K4515" s="194" t="s">
        <v>278</v>
      </c>
      <c r="L4515" s="39"/>
      <c r="M4515" s="199" t="s">
        <v>1</v>
      </c>
      <c r="N4515" s="200" t="s">
        <v>41</v>
      </c>
      <c r="O4515" s="71"/>
      <c r="P4515" s="201">
        <f>O4515*H4515</f>
        <v>0</v>
      </c>
      <c r="Q4515" s="201">
        <v>1.217E-2</v>
      </c>
      <c r="R4515" s="201">
        <f>Q4515*H4515</f>
        <v>0.69734099999999999</v>
      </c>
      <c r="S4515" s="201">
        <v>0</v>
      </c>
      <c r="T4515" s="202">
        <f>S4515*H4515</f>
        <v>0</v>
      </c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R4515" s="203" t="s">
        <v>358</v>
      </c>
      <c r="AT4515" s="203" t="s">
        <v>274</v>
      </c>
      <c r="AU4515" s="203" t="s">
        <v>84</v>
      </c>
      <c r="AY4515" s="17" t="s">
        <v>272</v>
      </c>
      <c r="BE4515" s="204">
        <f>IF(N4515="základní",J4515,0)</f>
        <v>0</v>
      </c>
      <c r="BF4515" s="204">
        <f>IF(N4515="snížená",J4515,0)</f>
        <v>0</v>
      </c>
      <c r="BG4515" s="204">
        <f>IF(N4515="zákl. přenesená",J4515,0)</f>
        <v>0</v>
      </c>
      <c r="BH4515" s="204">
        <f>IF(N4515="sníž. přenesená",J4515,0)</f>
        <v>0</v>
      </c>
      <c r="BI4515" s="204">
        <f>IF(N4515="nulová",J4515,0)</f>
        <v>0</v>
      </c>
      <c r="BJ4515" s="17" t="s">
        <v>16</v>
      </c>
      <c r="BK4515" s="204">
        <f>ROUND(I4515*H4515,2)</f>
        <v>0</v>
      </c>
      <c r="BL4515" s="17" t="s">
        <v>358</v>
      </c>
      <c r="BM4515" s="203" t="s">
        <v>3757</v>
      </c>
    </row>
    <row r="4516" spans="1:65" s="2" customFormat="1" ht="11.25">
      <c r="A4516" s="34"/>
      <c r="B4516" s="35"/>
      <c r="C4516" s="36"/>
      <c r="D4516" s="205" t="s">
        <v>281</v>
      </c>
      <c r="E4516" s="36"/>
      <c r="F4516" s="206" t="s">
        <v>3758</v>
      </c>
      <c r="G4516" s="36"/>
      <c r="H4516" s="36"/>
      <c r="I4516" s="207"/>
      <c r="J4516" s="36"/>
      <c r="K4516" s="36"/>
      <c r="L4516" s="39"/>
      <c r="M4516" s="208"/>
      <c r="N4516" s="209"/>
      <c r="O4516" s="71"/>
      <c r="P4516" s="71"/>
      <c r="Q4516" s="71"/>
      <c r="R4516" s="71"/>
      <c r="S4516" s="71"/>
      <c r="T4516" s="72"/>
      <c r="U4516" s="34"/>
      <c r="V4516" s="34"/>
      <c r="W4516" s="34"/>
      <c r="X4516" s="34"/>
      <c r="Y4516" s="34"/>
      <c r="Z4516" s="34"/>
      <c r="AA4516" s="34"/>
      <c r="AB4516" s="34"/>
      <c r="AC4516" s="34"/>
      <c r="AD4516" s="34"/>
      <c r="AE4516" s="34"/>
      <c r="AT4516" s="17" t="s">
        <v>281</v>
      </c>
      <c r="AU4516" s="17" t="s">
        <v>84</v>
      </c>
    </row>
    <row r="4517" spans="1:65" s="13" customFormat="1" ht="22.5">
      <c r="B4517" s="210"/>
      <c r="C4517" s="211"/>
      <c r="D4517" s="212" t="s">
        <v>283</v>
      </c>
      <c r="E4517" s="213" t="s">
        <v>1</v>
      </c>
      <c r="F4517" s="214" t="s">
        <v>3759</v>
      </c>
      <c r="G4517" s="211"/>
      <c r="H4517" s="213" t="s">
        <v>1</v>
      </c>
      <c r="I4517" s="215"/>
      <c r="J4517" s="211"/>
      <c r="K4517" s="211"/>
      <c r="L4517" s="216"/>
      <c r="M4517" s="217"/>
      <c r="N4517" s="218"/>
      <c r="O4517" s="218"/>
      <c r="P4517" s="218"/>
      <c r="Q4517" s="218"/>
      <c r="R4517" s="218"/>
      <c r="S4517" s="218"/>
      <c r="T4517" s="219"/>
      <c r="AT4517" s="220" t="s">
        <v>283</v>
      </c>
      <c r="AU4517" s="220" t="s">
        <v>84</v>
      </c>
      <c r="AV4517" s="13" t="s">
        <v>16</v>
      </c>
      <c r="AW4517" s="13" t="s">
        <v>32</v>
      </c>
      <c r="AX4517" s="13" t="s">
        <v>76</v>
      </c>
      <c r="AY4517" s="220" t="s">
        <v>272</v>
      </c>
    </row>
    <row r="4518" spans="1:65" s="13" customFormat="1" ht="11.25">
      <c r="B4518" s="210"/>
      <c r="C4518" s="211"/>
      <c r="D4518" s="212" t="s">
        <v>283</v>
      </c>
      <c r="E4518" s="213" t="s">
        <v>1</v>
      </c>
      <c r="F4518" s="214" t="s">
        <v>3760</v>
      </c>
      <c r="G4518" s="211"/>
      <c r="H4518" s="213" t="s">
        <v>1</v>
      </c>
      <c r="I4518" s="215"/>
      <c r="J4518" s="211"/>
      <c r="K4518" s="211"/>
      <c r="L4518" s="216"/>
      <c r="M4518" s="217"/>
      <c r="N4518" s="218"/>
      <c r="O4518" s="218"/>
      <c r="P4518" s="218"/>
      <c r="Q4518" s="218"/>
      <c r="R4518" s="218"/>
      <c r="S4518" s="218"/>
      <c r="T4518" s="219"/>
      <c r="AT4518" s="220" t="s">
        <v>283</v>
      </c>
      <c r="AU4518" s="220" t="s">
        <v>84</v>
      </c>
      <c r="AV4518" s="13" t="s">
        <v>16</v>
      </c>
      <c r="AW4518" s="13" t="s">
        <v>32</v>
      </c>
      <c r="AX4518" s="13" t="s">
        <v>76</v>
      </c>
      <c r="AY4518" s="220" t="s">
        <v>272</v>
      </c>
    </row>
    <row r="4519" spans="1:65" s="13" customFormat="1" ht="11.25">
      <c r="B4519" s="210"/>
      <c r="C4519" s="211"/>
      <c r="D4519" s="212" t="s">
        <v>283</v>
      </c>
      <c r="E4519" s="213" t="s">
        <v>1</v>
      </c>
      <c r="F4519" s="214" t="s">
        <v>1030</v>
      </c>
      <c r="G4519" s="211"/>
      <c r="H4519" s="213" t="s">
        <v>1</v>
      </c>
      <c r="I4519" s="215"/>
      <c r="J4519" s="211"/>
      <c r="K4519" s="211"/>
      <c r="L4519" s="216"/>
      <c r="M4519" s="217"/>
      <c r="N4519" s="218"/>
      <c r="O4519" s="218"/>
      <c r="P4519" s="218"/>
      <c r="Q4519" s="218"/>
      <c r="R4519" s="218"/>
      <c r="S4519" s="218"/>
      <c r="T4519" s="219"/>
      <c r="AT4519" s="220" t="s">
        <v>283</v>
      </c>
      <c r="AU4519" s="220" t="s">
        <v>84</v>
      </c>
      <c r="AV4519" s="13" t="s">
        <v>16</v>
      </c>
      <c r="AW4519" s="13" t="s">
        <v>32</v>
      </c>
      <c r="AX4519" s="13" t="s">
        <v>76</v>
      </c>
      <c r="AY4519" s="220" t="s">
        <v>272</v>
      </c>
    </row>
    <row r="4520" spans="1:65" s="13" customFormat="1" ht="11.25">
      <c r="B4520" s="210"/>
      <c r="C4520" s="211"/>
      <c r="D4520" s="212" t="s">
        <v>283</v>
      </c>
      <c r="E4520" s="213" t="s">
        <v>1</v>
      </c>
      <c r="F4520" s="214" t="s">
        <v>833</v>
      </c>
      <c r="G4520" s="211"/>
      <c r="H4520" s="213" t="s">
        <v>1</v>
      </c>
      <c r="I4520" s="215"/>
      <c r="J4520" s="211"/>
      <c r="K4520" s="211"/>
      <c r="L4520" s="216"/>
      <c r="M4520" s="217"/>
      <c r="N4520" s="218"/>
      <c r="O4520" s="218"/>
      <c r="P4520" s="218"/>
      <c r="Q4520" s="218"/>
      <c r="R4520" s="218"/>
      <c r="S4520" s="218"/>
      <c r="T4520" s="219"/>
      <c r="AT4520" s="220" t="s">
        <v>283</v>
      </c>
      <c r="AU4520" s="220" t="s">
        <v>84</v>
      </c>
      <c r="AV4520" s="13" t="s">
        <v>16</v>
      </c>
      <c r="AW4520" s="13" t="s">
        <v>32</v>
      </c>
      <c r="AX4520" s="13" t="s">
        <v>76</v>
      </c>
      <c r="AY4520" s="220" t="s">
        <v>272</v>
      </c>
    </row>
    <row r="4521" spans="1:65" s="14" customFormat="1" ht="11.25">
      <c r="B4521" s="221"/>
      <c r="C4521" s="222"/>
      <c r="D4521" s="212" t="s">
        <v>283</v>
      </c>
      <c r="E4521" s="223" t="s">
        <v>1</v>
      </c>
      <c r="F4521" s="224" t="s">
        <v>3761</v>
      </c>
      <c r="G4521" s="222"/>
      <c r="H4521" s="225">
        <v>1.9</v>
      </c>
      <c r="I4521" s="226"/>
      <c r="J4521" s="222"/>
      <c r="K4521" s="222"/>
      <c r="L4521" s="227"/>
      <c r="M4521" s="228"/>
      <c r="N4521" s="229"/>
      <c r="O4521" s="229"/>
      <c r="P4521" s="229"/>
      <c r="Q4521" s="229"/>
      <c r="R4521" s="229"/>
      <c r="S4521" s="229"/>
      <c r="T4521" s="230"/>
      <c r="AT4521" s="231" t="s">
        <v>283</v>
      </c>
      <c r="AU4521" s="231" t="s">
        <v>84</v>
      </c>
      <c r="AV4521" s="14" t="s">
        <v>84</v>
      </c>
      <c r="AW4521" s="14" t="s">
        <v>32</v>
      </c>
      <c r="AX4521" s="14" t="s">
        <v>76</v>
      </c>
      <c r="AY4521" s="231" t="s">
        <v>272</v>
      </c>
    </row>
    <row r="4522" spans="1:65" s="14" customFormat="1" ht="11.25">
      <c r="B4522" s="221"/>
      <c r="C4522" s="222"/>
      <c r="D4522" s="212" t="s">
        <v>283</v>
      </c>
      <c r="E4522" s="223" t="s">
        <v>1</v>
      </c>
      <c r="F4522" s="224" t="s">
        <v>3762</v>
      </c>
      <c r="G4522" s="222"/>
      <c r="H4522" s="225">
        <v>2.7</v>
      </c>
      <c r="I4522" s="226"/>
      <c r="J4522" s="222"/>
      <c r="K4522" s="222"/>
      <c r="L4522" s="227"/>
      <c r="M4522" s="228"/>
      <c r="N4522" s="229"/>
      <c r="O4522" s="229"/>
      <c r="P4522" s="229"/>
      <c r="Q4522" s="229"/>
      <c r="R4522" s="229"/>
      <c r="S4522" s="229"/>
      <c r="T4522" s="230"/>
      <c r="AT4522" s="231" t="s">
        <v>283</v>
      </c>
      <c r="AU4522" s="231" t="s">
        <v>84</v>
      </c>
      <c r="AV4522" s="14" t="s">
        <v>84</v>
      </c>
      <c r="AW4522" s="14" t="s">
        <v>32</v>
      </c>
      <c r="AX4522" s="14" t="s">
        <v>76</v>
      </c>
      <c r="AY4522" s="231" t="s">
        <v>272</v>
      </c>
    </row>
    <row r="4523" spans="1:65" s="14" customFormat="1" ht="11.25">
      <c r="B4523" s="221"/>
      <c r="C4523" s="222"/>
      <c r="D4523" s="212" t="s">
        <v>283</v>
      </c>
      <c r="E4523" s="223" t="s">
        <v>1</v>
      </c>
      <c r="F4523" s="224" t="s">
        <v>3763</v>
      </c>
      <c r="G4523" s="222"/>
      <c r="H4523" s="225">
        <v>3.4</v>
      </c>
      <c r="I4523" s="226"/>
      <c r="J4523" s="222"/>
      <c r="K4523" s="222"/>
      <c r="L4523" s="227"/>
      <c r="M4523" s="228"/>
      <c r="N4523" s="229"/>
      <c r="O4523" s="229"/>
      <c r="P4523" s="229"/>
      <c r="Q4523" s="229"/>
      <c r="R4523" s="229"/>
      <c r="S4523" s="229"/>
      <c r="T4523" s="230"/>
      <c r="AT4523" s="231" t="s">
        <v>283</v>
      </c>
      <c r="AU4523" s="231" t="s">
        <v>84</v>
      </c>
      <c r="AV4523" s="14" t="s">
        <v>84</v>
      </c>
      <c r="AW4523" s="14" t="s">
        <v>32</v>
      </c>
      <c r="AX4523" s="14" t="s">
        <v>76</v>
      </c>
      <c r="AY4523" s="231" t="s">
        <v>272</v>
      </c>
    </row>
    <row r="4524" spans="1:65" s="14" customFormat="1" ht="11.25">
      <c r="B4524" s="221"/>
      <c r="C4524" s="222"/>
      <c r="D4524" s="212" t="s">
        <v>283</v>
      </c>
      <c r="E4524" s="223" t="s">
        <v>1</v>
      </c>
      <c r="F4524" s="224" t="s">
        <v>3764</v>
      </c>
      <c r="G4524" s="222"/>
      <c r="H4524" s="225">
        <v>3.3</v>
      </c>
      <c r="I4524" s="226"/>
      <c r="J4524" s="222"/>
      <c r="K4524" s="222"/>
      <c r="L4524" s="227"/>
      <c r="M4524" s="228"/>
      <c r="N4524" s="229"/>
      <c r="O4524" s="229"/>
      <c r="P4524" s="229"/>
      <c r="Q4524" s="229"/>
      <c r="R4524" s="229"/>
      <c r="S4524" s="229"/>
      <c r="T4524" s="230"/>
      <c r="AT4524" s="231" t="s">
        <v>283</v>
      </c>
      <c r="AU4524" s="231" t="s">
        <v>84</v>
      </c>
      <c r="AV4524" s="14" t="s">
        <v>84</v>
      </c>
      <c r="AW4524" s="14" t="s">
        <v>32</v>
      </c>
      <c r="AX4524" s="14" t="s">
        <v>76</v>
      </c>
      <c r="AY4524" s="231" t="s">
        <v>272</v>
      </c>
    </row>
    <row r="4525" spans="1:65" s="14" customFormat="1" ht="11.25">
      <c r="B4525" s="221"/>
      <c r="C4525" s="222"/>
      <c r="D4525" s="212" t="s">
        <v>283</v>
      </c>
      <c r="E4525" s="223" t="s">
        <v>1</v>
      </c>
      <c r="F4525" s="224" t="s">
        <v>3765</v>
      </c>
      <c r="G4525" s="222"/>
      <c r="H4525" s="225">
        <v>2.7</v>
      </c>
      <c r="I4525" s="226"/>
      <c r="J4525" s="222"/>
      <c r="K4525" s="222"/>
      <c r="L4525" s="227"/>
      <c r="M4525" s="228"/>
      <c r="N4525" s="229"/>
      <c r="O4525" s="229"/>
      <c r="P4525" s="229"/>
      <c r="Q4525" s="229"/>
      <c r="R4525" s="229"/>
      <c r="S4525" s="229"/>
      <c r="T4525" s="230"/>
      <c r="AT4525" s="231" t="s">
        <v>283</v>
      </c>
      <c r="AU4525" s="231" t="s">
        <v>84</v>
      </c>
      <c r="AV4525" s="14" t="s">
        <v>84</v>
      </c>
      <c r="AW4525" s="14" t="s">
        <v>32</v>
      </c>
      <c r="AX4525" s="14" t="s">
        <v>76</v>
      </c>
      <c r="AY4525" s="231" t="s">
        <v>272</v>
      </c>
    </row>
    <row r="4526" spans="1:65" s="14" customFormat="1" ht="11.25">
      <c r="B4526" s="221"/>
      <c r="C4526" s="222"/>
      <c r="D4526" s="212" t="s">
        <v>283</v>
      </c>
      <c r="E4526" s="223" t="s">
        <v>1</v>
      </c>
      <c r="F4526" s="224" t="s">
        <v>2286</v>
      </c>
      <c r="G4526" s="222"/>
      <c r="H4526" s="225">
        <v>2.8</v>
      </c>
      <c r="I4526" s="226"/>
      <c r="J4526" s="222"/>
      <c r="K4526" s="222"/>
      <c r="L4526" s="227"/>
      <c r="M4526" s="228"/>
      <c r="N4526" s="229"/>
      <c r="O4526" s="229"/>
      <c r="P4526" s="229"/>
      <c r="Q4526" s="229"/>
      <c r="R4526" s="229"/>
      <c r="S4526" s="229"/>
      <c r="T4526" s="230"/>
      <c r="AT4526" s="231" t="s">
        <v>283</v>
      </c>
      <c r="AU4526" s="231" t="s">
        <v>84</v>
      </c>
      <c r="AV4526" s="14" t="s">
        <v>84</v>
      </c>
      <c r="AW4526" s="14" t="s">
        <v>32</v>
      </c>
      <c r="AX4526" s="14" t="s">
        <v>76</v>
      </c>
      <c r="AY4526" s="231" t="s">
        <v>272</v>
      </c>
    </row>
    <row r="4527" spans="1:65" s="14" customFormat="1" ht="11.25">
      <c r="B4527" s="221"/>
      <c r="C4527" s="222"/>
      <c r="D4527" s="212" t="s">
        <v>283</v>
      </c>
      <c r="E4527" s="223" t="s">
        <v>1</v>
      </c>
      <c r="F4527" s="224" t="s">
        <v>3766</v>
      </c>
      <c r="G4527" s="222"/>
      <c r="H4527" s="225">
        <v>4.3</v>
      </c>
      <c r="I4527" s="226"/>
      <c r="J4527" s="222"/>
      <c r="K4527" s="222"/>
      <c r="L4527" s="227"/>
      <c r="M4527" s="228"/>
      <c r="N4527" s="229"/>
      <c r="O4527" s="229"/>
      <c r="P4527" s="229"/>
      <c r="Q4527" s="229"/>
      <c r="R4527" s="229"/>
      <c r="S4527" s="229"/>
      <c r="T4527" s="230"/>
      <c r="AT4527" s="231" t="s">
        <v>283</v>
      </c>
      <c r="AU4527" s="231" t="s">
        <v>84</v>
      </c>
      <c r="AV4527" s="14" t="s">
        <v>84</v>
      </c>
      <c r="AW4527" s="14" t="s">
        <v>32</v>
      </c>
      <c r="AX4527" s="14" t="s">
        <v>76</v>
      </c>
      <c r="AY4527" s="231" t="s">
        <v>272</v>
      </c>
    </row>
    <row r="4528" spans="1:65" s="14" customFormat="1" ht="11.25">
      <c r="B4528" s="221"/>
      <c r="C4528" s="222"/>
      <c r="D4528" s="212" t="s">
        <v>283</v>
      </c>
      <c r="E4528" s="223" t="s">
        <v>1</v>
      </c>
      <c r="F4528" s="224" t="s">
        <v>3767</v>
      </c>
      <c r="G4528" s="222"/>
      <c r="H4528" s="225">
        <v>6.2</v>
      </c>
      <c r="I4528" s="226"/>
      <c r="J4528" s="222"/>
      <c r="K4528" s="222"/>
      <c r="L4528" s="227"/>
      <c r="M4528" s="228"/>
      <c r="N4528" s="229"/>
      <c r="O4528" s="229"/>
      <c r="P4528" s="229"/>
      <c r="Q4528" s="229"/>
      <c r="R4528" s="229"/>
      <c r="S4528" s="229"/>
      <c r="T4528" s="230"/>
      <c r="AT4528" s="231" t="s">
        <v>283</v>
      </c>
      <c r="AU4528" s="231" t="s">
        <v>84</v>
      </c>
      <c r="AV4528" s="14" t="s">
        <v>84</v>
      </c>
      <c r="AW4528" s="14" t="s">
        <v>32</v>
      </c>
      <c r="AX4528" s="14" t="s">
        <v>76</v>
      </c>
      <c r="AY4528" s="231" t="s">
        <v>272</v>
      </c>
    </row>
    <row r="4529" spans="1:65" s="14" customFormat="1" ht="11.25">
      <c r="B4529" s="221"/>
      <c r="C4529" s="222"/>
      <c r="D4529" s="212" t="s">
        <v>283</v>
      </c>
      <c r="E4529" s="223" t="s">
        <v>1</v>
      </c>
      <c r="F4529" s="224" t="s">
        <v>3768</v>
      </c>
      <c r="G4529" s="222"/>
      <c r="H4529" s="225">
        <v>5.6</v>
      </c>
      <c r="I4529" s="226"/>
      <c r="J4529" s="222"/>
      <c r="K4529" s="222"/>
      <c r="L4529" s="227"/>
      <c r="M4529" s="228"/>
      <c r="N4529" s="229"/>
      <c r="O4529" s="229"/>
      <c r="P4529" s="229"/>
      <c r="Q4529" s="229"/>
      <c r="R4529" s="229"/>
      <c r="S4529" s="229"/>
      <c r="T4529" s="230"/>
      <c r="AT4529" s="231" t="s">
        <v>283</v>
      </c>
      <c r="AU4529" s="231" t="s">
        <v>84</v>
      </c>
      <c r="AV4529" s="14" t="s">
        <v>84</v>
      </c>
      <c r="AW4529" s="14" t="s">
        <v>32</v>
      </c>
      <c r="AX4529" s="14" t="s">
        <v>76</v>
      </c>
      <c r="AY4529" s="231" t="s">
        <v>272</v>
      </c>
    </row>
    <row r="4530" spans="1:65" s="13" customFormat="1" ht="11.25">
      <c r="B4530" s="210"/>
      <c r="C4530" s="211"/>
      <c r="D4530" s="212" t="s">
        <v>283</v>
      </c>
      <c r="E4530" s="213" t="s">
        <v>1</v>
      </c>
      <c r="F4530" s="214" t="s">
        <v>837</v>
      </c>
      <c r="G4530" s="211"/>
      <c r="H4530" s="213" t="s">
        <v>1</v>
      </c>
      <c r="I4530" s="215"/>
      <c r="J4530" s="211"/>
      <c r="K4530" s="211"/>
      <c r="L4530" s="216"/>
      <c r="M4530" s="217"/>
      <c r="N4530" s="218"/>
      <c r="O4530" s="218"/>
      <c r="P4530" s="218"/>
      <c r="Q4530" s="218"/>
      <c r="R4530" s="218"/>
      <c r="S4530" s="218"/>
      <c r="T4530" s="219"/>
      <c r="AT4530" s="220" t="s">
        <v>283</v>
      </c>
      <c r="AU4530" s="220" t="s">
        <v>84</v>
      </c>
      <c r="AV4530" s="13" t="s">
        <v>16</v>
      </c>
      <c r="AW4530" s="13" t="s">
        <v>32</v>
      </c>
      <c r="AX4530" s="13" t="s">
        <v>76</v>
      </c>
      <c r="AY4530" s="220" t="s">
        <v>272</v>
      </c>
    </row>
    <row r="4531" spans="1:65" s="14" customFormat="1" ht="11.25">
      <c r="B4531" s="221"/>
      <c r="C4531" s="222"/>
      <c r="D4531" s="212" t="s">
        <v>283</v>
      </c>
      <c r="E4531" s="223" t="s">
        <v>1</v>
      </c>
      <c r="F4531" s="224" t="s">
        <v>2290</v>
      </c>
      <c r="G4531" s="222"/>
      <c r="H4531" s="225">
        <v>2.7</v>
      </c>
      <c r="I4531" s="226"/>
      <c r="J4531" s="222"/>
      <c r="K4531" s="222"/>
      <c r="L4531" s="227"/>
      <c r="M4531" s="228"/>
      <c r="N4531" s="229"/>
      <c r="O4531" s="229"/>
      <c r="P4531" s="229"/>
      <c r="Q4531" s="229"/>
      <c r="R4531" s="229"/>
      <c r="S4531" s="229"/>
      <c r="T4531" s="230"/>
      <c r="AT4531" s="231" t="s">
        <v>283</v>
      </c>
      <c r="AU4531" s="231" t="s">
        <v>84</v>
      </c>
      <c r="AV4531" s="14" t="s">
        <v>84</v>
      </c>
      <c r="AW4531" s="14" t="s">
        <v>32</v>
      </c>
      <c r="AX4531" s="14" t="s">
        <v>76</v>
      </c>
      <c r="AY4531" s="231" t="s">
        <v>272</v>
      </c>
    </row>
    <row r="4532" spans="1:65" s="14" customFormat="1" ht="11.25">
      <c r="B4532" s="221"/>
      <c r="C4532" s="222"/>
      <c r="D4532" s="212" t="s">
        <v>283</v>
      </c>
      <c r="E4532" s="223" t="s">
        <v>1</v>
      </c>
      <c r="F4532" s="224" t="s">
        <v>3769</v>
      </c>
      <c r="G4532" s="222"/>
      <c r="H4532" s="225">
        <v>3.4</v>
      </c>
      <c r="I4532" s="226"/>
      <c r="J4532" s="222"/>
      <c r="K4532" s="222"/>
      <c r="L4532" s="227"/>
      <c r="M4532" s="228"/>
      <c r="N4532" s="229"/>
      <c r="O4532" s="229"/>
      <c r="P4532" s="229"/>
      <c r="Q4532" s="229"/>
      <c r="R4532" s="229"/>
      <c r="S4532" s="229"/>
      <c r="T4532" s="230"/>
      <c r="AT4532" s="231" t="s">
        <v>283</v>
      </c>
      <c r="AU4532" s="231" t="s">
        <v>84</v>
      </c>
      <c r="AV4532" s="14" t="s">
        <v>84</v>
      </c>
      <c r="AW4532" s="14" t="s">
        <v>32</v>
      </c>
      <c r="AX4532" s="14" t="s">
        <v>76</v>
      </c>
      <c r="AY4532" s="231" t="s">
        <v>272</v>
      </c>
    </row>
    <row r="4533" spans="1:65" s="14" customFormat="1" ht="11.25">
      <c r="B4533" s="221"/>
      <c r="C4533" s="222"/>
      <c r="D4533" s="212" t="s">
        <v>283</v>
      </c>
      <c r="E4533" s="223" t="s">
        <v>1</v>
      </c>
      <c r="F4533" s="224" t="s">
        <v>3770</v>
      </c>
      <c r="G4533" s="222"/>
      <c r="H4533" s="225">
        <v>3.5</v>
      </c>
      <c r="I4533" s="226"/>
      <c r="J4533" s="222"/>
      <c r="K4533" s="222"/>
      <c r="L4533" s="227"/>
      <c r="M4533" s="228"/>
      <c r="N4533" s="229"/>
      <c r="O4533" s="229"/>
      <c r="P4533" s="229"/>
      <c r="Q4533" s="229"/>
      <c r="R4533" s="229"/>
      <c r="S4533" s="229"/>
      <c r="T4533" s="230"/>
      <c r="AT4533" s="231" t="s">
        <v>283</v>
      </c>
      <c r="AU4533" s="231" t="s">
        <v>84</v>
      </c>
      <c r="AV4533" s="14" t="s">
        <v>84</v>
      </c>
      <c r="AW4533" s="14" t="s">
        <v>32</v>
      </c>
      <c r="AX4533" s="14" t="s">
        <v>76</v>
      </c>
      <c r="AY4533" s="231" t="s">
        <v>272</v>
      </c>
    </row>
    <row r="4534" spans="1:65" s="14" customFormat="1" ht="11.25">
      <c r="B4534" s="221"/>
      <c r="C4534" s="222"/>
      <c r="D4534" s="212" t="s">
        <v>283</v>
      </c>
      <c r="E4534" s="223" t="s">
        <v>1</v>
      </c>
      <c r="F4534" s="224" t="s">
        <v>3771</v>
      </c>
      <c r="G4534" s="222"/>
      <c r="H4534" s="225">
        <v>3</v>
      </c>
      <c r="I4534" s="226"/>
      <c r="J4534" s="222"/>
      <c r="K4534" s="222"/>
      <c r="L4534" s="227"/>
      <c r="M4534" s="228"/>
      <c r="N4534" s="229"/>
      <c r="O4534" s="229"/>
      <c r="P4534" s="229"/>
      <c r="Q4534" s="229"/>
      <c r="R4534" s="229"/>
      <c r="S4534" s="229"/>
      <c r="T4534" s="230"/>
      <c r="AT4534" s="231" t="s">
        <v>283</v>
      </c>
      <c r="AU4534" s="231" t="s">
        <v>84</v>
      </c>
      <c r="AV4534" s="14" t="s">
        <v>84</v>
      </c>
      <c r="AW4534" s="14" t="s">
        <v>32</v>
      </c>
      <c r="AX4534" s="14" t="s">
        <v>76</v>
      </c>
      <c r="AY4534" s="231" t="s">
        <v>272</v>
      </c>
    </row>
    <row r="4535" spans="1:65" s="14" customFormat="1" ht="11.25">
      <c r="B4535" s="221"/>
      <c r="C4535" s="222"/>
      <c r="D4535" s="212" t="s">
        <v>283</v>
      </c>
      <c r="E4535" s="223" t="s">
        <v>1</v>
      </c>
      <c r="F4535" s="224" t="s">
        <v>3772</v>
      </c>
      <c r="G4535" s="222"/>
      <c r="H4535" s="225">
        <v>2.9</v>
      </c>
      <c r="I4535" s="226"/>
      <c r="J4535" s="222"/>
      <c r="K4535" s="222"/>
      <c r="L4535" s="227"/>
      <c r="M4535" s="228"/>
      <c r="N4535" s="229"/>
      <c r="O4535" s="229"/>
      <c r="P4535" s="229"/>
      <c r="Q4535" s="229"/>
      <c r="R4535" s="229"/>
      <c r="S4535" s="229"/>
      <c r="T4535" s="230"/>
      <c r="AT4535" s="231" t="s">
        <v>283</v>
      </c>
      <c r="AU4535" s="231" t="s">
        <v>84</v>
      </c>
      <c r="AV4535" s="14" t="s">
        <v>84</v>
      </c>
      <c r="AW4535" s="14" t="s">
        <v>32</v>
      </c>
      <c r="AX4535" s="14" t="s">
        <v>76</v>
      </c>
      <c r="AY4535" s="231" t="s">
        <v>272</v>
      </c>
    </row>
    <row r="4536" spans="1:65" s="14" customFormat="1" ht="11.25">
      <c r="B4536" s="221"/>
      <c r="C4536" s="222"/>
      <c r="D4536" s="212" t="s">
        <v>283</v>
      </c>
      <c r="E4536" s="223" t="s">
        <v>1</v>
      </c>
      <c r="F4536" s="224" t="s">
        <v>3773</v>
      </c>
      <c r="G4536" s="222"/>
      <c r="H4536" s="225">
        <v>2.2999999999999998</v>
      </c>
      <c r="I4536" s="226"/>
      <c r="J4536" s="222"/>
      <c r="K4536" s="222"/>
      <c r="L4536" s="227"/>
      <c r="M4536" s="228"/>
      <c r="N4536" s="229"/>
      <c r="O4536" s="229"/>
      <c r="P4536" s="229"/>
      <c r="Q4536" s="229"/>
      <c r="R4536" s="229"/>
      <c r="S4536" s="229"/>
      <c r="T4536" s="230"/>
      <c r="AT4536" s="231" t="s">
        <v>283</v>
      </c>
      <c r="AU4536" s="231" t="s">
        <v>84</v>
      </c>
      <c r="AV4536" s="14" t="s">
        <v>84</v>
      </c>
      <c r="AW4536" s="14" t="s">
        <v>32</v>
      </c>
      <c r="AX4536" s="14" t="s">
        <v>76</v>
      </c>
      <c r="AY4536" s="231" t="s">
        <v>272</v>
      </c>
    </row>
    <row r="4537" spans="1:65" s="14" customFormat="1" ht="11.25">
      <c r="B4537" s="221"/>
      <c r="C4537" s="222"/>
      <c r="D4537" s="212" t="s">
        <v>283</v>
      </c>
      <c r="E4537" s="223" t="s">
        <v>1</v>
      </c>
      <c r="F4537" s="224" t="s">
        <v>2296</v>
      </c>
      <c r="G4537" s="222"/>
      <c r="H4537" s="225">
        <v>2.9</v>
      </c>
      <c r="I4537" s="226"/>
      <c r="J4537" s="222"/>
      <c r="K4537" s="222"/>
      <c r="L4537" s="227"/>
      <c r="M4537" s="228"/>
      <c r="N4537" s="229"/>
      <c r="O4537" s="229"/>
      <c r="P4537" s="229"/>
      <c r="Q4537" s="229"/>
      <c r="R4537" s="229"/>
      <c r="S4537" s="229"/>
      <c r="T4537" s="230"/>
      <c r="AT4537" s="231" t="s">
        <v>283</v>
      </c>
      <c r="AU4537" s="231" t="s">
        <v>84</v>
      </c>
      <c r="AV4537" s="14" t="s">
        <v>84</v>
      </c>
      <c r="AW4537" s="14" t="s">
        <v>32</v>
      </c>
      <c r="AX4537" s="14" t="s">
        <v>76</v>
      </c>
      <c r="AY4537" s="231" t="s">
        <v>272</v>
      </c>
    </row>
    <row r="4538" spans="1:65" s="14" customFormat="1" ht="11.25">
      <c r="B4538" s="221"/>
      <c r="C4538" s="222"/>
      <c r="D4538" s="212" t="s">
        <v>283</v>
      </c>
      <c r="E4538" s="223" t="s">
        <v>1</v>
      </c>
      <c r="F4538" s="224" t="s">
        <v>2301</v>
      </c>
      <c r="G4538" s="222"/>
      <c r="H4538" s="225">
        <v>3.7</v>
      </c>
      <c r="I4538" s="226"/>
      <c r="J4538" s="222"/>
      <c r="K4538" s="222"/>
      <c r="L4538" s="227"/>
      <c r="M4538" s="228"/>
      <c r="N4538" s="229"/>
      <c r="O4538" s="229"/>
      <c r="P4538" s="229"/>
      <c r="Q4538" s="229"/>
      <c r="R4538" s="229"/>
      <c r="S4538" s="229"/>
      <c r="T4538" s="230"/>
      <c r="AT4538" s="231" t="s">
        <v>283</v>
      </c>
      <c r="AU4538" s="231" t="s">
        <v>84</v>
      </c>
      <c r="AV4538" s="14" t="s">
        <v>84</v>
      </c>
      <c r="AW4538" s="14" t="s">
        <v>32</v>
      </c>
      <c r="AX4538" s="14" t="s">
        <v>76</v>
      </c>
      <c r="AY4538" s="231" t="s">
        <v>272</v>
      </c>
    </row>
    <row r="4539" spans="1:65" s="2" customFormat="1" ht="24.2" customHeight="1">
      <c r="A4539" s="34"/>
      <c r="B4539" s="35"/>
      <c r="C4539" s="192" t="s">
        <v>3774</v>
      </c>
      <c r="D4539" s="192" t="s">
        <v>274</v>
      </c>
      <c r="E4539" s="193" t="s">
        <v>3775</v>
      </c>
      <c r="F4539" s="194" t="s">
        <v>3776</v>
      </c>
      <c r="G4539" s="195" t="s">
        <v>156</v>
      </c>
      <c r="H4539" s="196">
        <v>8.1</v>
      </c>
      <c r="I4539" s="197"/>
      <c r="J4539" s="198">
        <f>ROUND(I4539*H4539,2)</f>
        <v>0</v>
      </c>
      <c r="K4539" s="194" t="s">
        <v>278</v>
      </c>
      <c r="L4539" s="39"/>
      <c r="M4539" s="199" t="s">
        <v>1</v>
      </c>
      <c r="N4539" s="200" t="s">
        <v>41</v>
      </c>
      <c r="O4539" s="71"/>
      <c r="P4539" s="201">
        <f>O4539*H4539</f>
        <v>0</v>
      </c>
      <c r="Q4539" s="201">
        <v>1.18E-2</v>
      </c>
      <c r="R4539" s="201">
        <f>Q4539*H4539</f>
        <v>9.5579999999999998E-2</v>
      </c>
      <c r="S4539" s="201">
        <v>0</v>
      </c>
      <c r="T4539" s="202">
        <f>S4539*H4539</f>
        <v>0</v>
      </c>
      <c r="U4539" s="34"/>
      <c r="V4539" s="34"/>
      <c r="W4539" s="34"/>
      <c r="X4539" s="34"/>
      <c r="Y4539" s="34"/>
      <c r="Z4539" s="34"/>
      <c r="AA4539" s="34"/>
      <c r="AB4539" s="34"/>
      <c r="AC4539" s="34"/>
      <c r="AD4539" s="34"/>
      <c r="AE4539" s="34"/>
      <c r="AR4539" s="203" t="s">
        <v>358</v>
      </c>
      <c r="AT4539" s="203" t="s">
        <v>274</v>
      </c>
      <c r="AU4539" s="203" t="s">
        <v>84</v>
      </c>
      <c r="AY4539" s="17" t="s">
        <v>272</v>
      </c>
      <c r="BE4539" s="204">
        <f>IF(N4539="základní",J4539,0)</f>
        <v>0</v>
      </c>
      <c r="BF4539" s="204">
        <f>IF(N4539="snížená",J4539,0)</f>
        <v>0</v>
      </c>
      <c r="BG4539" s="204">
        <f>IF(N4539="zákl. přenesená",J4539,0)</f>
        <v>0</v>
      </c>
      <c r="BH4539" s="204">
        <f>IF(N4539="sníž. přenesená",J4539,0)</f>
        <v>0</v>
      </c>
      <c r="BI4539" s="204">
        <f>IF(N4539="nulová",J4539,0)</f>
        <v>0</v>
      </c>
      <c r="BJ4539" s="17" t="s">
        <v>16</v>
      </c>
      <c r="BK4539" s="204">
        <f>ROUND(I4539*H4539,2)</f>
        <v>0</v>
      </c>
      <c r="BL4539" s="17" t="s">
        <v>358</v>
      </c>
      <c r="BM4539" s="203" t="s">
        <v>3777</v>
      </c>
    </row>
    <row r="4540" spans="1:65" s="2" customFormat="1" ht="11.25">
      <c r="A4540" s="34"/>
      <c r="B4540" s="35"/>
      <c r="C4540" s="36"/>
      <c r="D4540" s="205" t="s">
        <v>281</v>
      </c>
      <c r="E4540" s="36"/>
      <c r="F4540" s="206" t="s">
        <v>3778</v>
      </c>
      <c r="G4540" s="36"/>
      <c r="H4540" s="36"/>
      <c r="I4540" s="207"/>
      <c r="J4540" s="36"/>
      <c r="K4540" s="36"/>
      <c r="L4540" s="39"/>
      <c r="M4540" s="208"/>
      <c r="N4540" s="209"/>
      <c r="O4540" s="71"/>
      <c r="P4540" s="71"/>
      <c r="Q4540" s="71"/>
      <c r="R4540" s="71"/>
      <c r="S4540" s="71"/>
      <c r="T4540" s="72"/>
      <c r="U4540" s="34"/>
      <c r="V4540" s="34"/>
      <c r="W4540" s="34"/>
      <c r="X4540" s="34"/>
      <c r="Y4540" s="34"/>
      <c r="Z4540" s="34"/>
      <c r="AA4540" s="34"/>
      <c r="AB4540" s="34"/>
      <c r="AC4540" s="34"/>
      <c r="AD4540" s="34"/>
      <c r="AE4540" s="34"/>
      <c r="AT4540" s="17" t="s">
        <v>281</v>
      </c>
      <c r="AU4540" s="17" t="s">
        <v>84</v>
      </c>
    </row>
    <row r="4541" spans="1:65" s="13" customFormat="1" ht="22.5">
      <c r="B4541" s="210"/>
      <c r="C4541" s="211"/>
      <c r="D4541" s="212" t="s">
        <v>283</v>
      </c>
      <c r="E4541" s="213" t="s">
        <v>1</v>
      </c>
      <c r="F4541" s="214" t="s">
        <v>3759</v>
      </c>
      <c r="G4541" s="211"/>
      <c r="H4541" s="213" t="s">
        <v>1</v>
      </c>
      <c r="I4541" s="215"/>
      <c r="J4541" s="211"/>
      <c r="K4541" s="211"/>
      <c r="L4541" s="216"/>
      <c r="M4541" s="217"/>
      <c r="N4541" s="218"/>
      <c r="O4541" s="218"/>
      <c r="P4541" s="218"/>
      <c r="Q4541" s="218"/>
      <c r="R4541" s="218"/>
      <c r="S4541" s="218"/>
      <c r="T4541" s="219"/>
      <c r="AT4541" s="220" t="s">
        <v>283</v>
      </c>
      <c r="AU4541" s="220" t="s">
        <v>84</v>
      </c>
      <c r="AV4541" s="13" t="s">
        <v>16</v>
      </c>
      <c r="AW4541" s="13" t="s">
        <v>32</v>
      </c>
      <c r="AX4541" s="13" t="s">
        <v>76</v>
      </c>
      <c r="AY4541" s="220" t="s">
        <v>272</v>
      </c>
    </row>
    <row r="4542" spans="1:65" s="13" customFormat="1" ht="11.25">
      <c r="B4542" s="210"/>
      <c r="C4542" s="211"/>
      <c r="D4542" s="212" t="s">
        <v>283</v>
      </c>
      <c r="E4542" s="213" t="s">
        <v>1</v>
      </c>
      <c r="F4542" s="214" t="s">
        <v>3760</v>
      </c>
      <c r="G4542" s="211"/>
      <c r="H4542" s="213" t="s">
        <v>1</v>
      </c>
      <c r="I4542" s="215"/>
      <c r="J4542" s="211"/>
      <c r="K4542" s="211"/>
      <c r="L4542" s="216"/>
      <c r="M4542" s="217"/>
      <c r="N4542" s="218"/>
      <c r="O4542" s="218"/>
      <c r="P4542" s="218"/>
      <c r="Q4542" s="218"/>
      <c r="R4542" s="218"/>
      <c r="S4542" s="218"/>
      <c r="T4542" s="219"/>
      <c r="AT4542" s="220" t="s">
        <v>283</v>
      </c>
      <c r="AU4542" s="220" t="s">
        <v>84</v>
      </c>
      <c r="AV4542" s="13" t="s">
        <v>16</v>
      </c>
      <c r="AW4542" s="13" t="s">
        <v>32</v>
      </c>
      <c r="AX4542" s="13" t="s">
        <v>76</v>
      </c>
      <c r="AY4542" s="220" t="s">
        <v>272</v>
      </c>
    </row>
    <row r="4543" spans="1:65" s="13" customFormat="1" ht="11.25">
      <c r="B4543" s="210"/>
      <c r="C4543" s="211"/>
      <c r="D4543" s="212" t="s">
        <v>283</v>
      </c>
      <c r="E4543" s="213" t="s">
        <v>1</v>
      </c>
      <c r="F4543" s="214" t="s">
        <v>1030</v>
      </c>
      <c r="G4543" s="211"/>
      <c r="H4543" s="213" t="s">
        <v>1</v>
      </c>
      <c r="I4543" s="215"/>
      <c r="J4543" s="211"/>
      <c r="K4543" s="211"/>
      <c r="L4543" s="216"/>
      <c r="M4543" s="217"/>
      <c r="N4543" s="218"/>
      <c r="O4543" s="218"/>
      <c r="P4543" s="218"/>
      <c r="Q4543" s="218"/>
      <c r="R4543" s="218"/>
      <c r="S4543" s="218"/>
      <c r="T4543" s="219"/>
      <c r="AT4543" s="220" t="s">
        <v>283</v>
      </c>
      <c r="AU4543" s="220" t="s">
        <v>84</v>
      </c>
      <c r="AV4543" s="13" t="s">
        <v>16</v>
      </c>
      <c r="AW4543" s="13" t="s">
        <v>32</v>
      </c>
      <c r="AX4543" s="13" t="s">
        <v>76</v>
      </c>
      <c r="AY4543" s="220" t="s">
        <v>272</v>
      </c>
    </row>
    <row r="4544" spans="1:65" s="13" customFormat="1" ht="11.25">
      <c r="B4544" s="210"/>
      <c r="C4544" s="211"/>
      <c r="D4544" s="212" t="s">
        <v>283</v>
      </c>
      <c r="E4544" s="213" t="s">
        <v>1</v>
      </c>
      <c r="F4544" s="214" t="s">
        <v>833</v>
      </c>
      <c r="G4544" s="211"/>
      <c r="H4544" s="213" t="s">
        <v>1</v>
      </c>
      <c r="I4544" s="215"/>
      <c r="J4544" s="211"/>
      <c r="K4544" s="211"/>
      <c r="L4544" s="216"/>
      <c r="M4544" s="217"/>
      <c r="N4544" s="218"/>
      <c r="O4544" s="218"/>
      <c r="P4544" s="218"/>
      <c r="Q4544" s="218"/>
      <c r="R4544" s="218"/>
      <c r="S4544" s="218"/>
      <c r="T4544" s="219"/>
      <c r="AT4544" s="220" t="s">
        <v>283</v>
      </c>
      <c r="AU4544" s="220" t="s">
        <v>84</v>
      </c>
      <c r="AV4544" s="13" t="s">
        <v>16</v>
      </c>
      <c r="AW4544" s="13" t="s">
        <v>32</v>
      </c>
      <c r="AX4544" s="13" t="s">
        <v>76</v>
      </c>
      <c r="AY4544" s="220" t="s">
        <v>272</v>
      </c>
    </row>
    <row r="4545" spans="1:65" s="14" customFormat="1" ht="11.25">
      <c r="B4545" s="221"/>
      <c r="C4545" s="222"/>
      <c r="D4545" s="212" t="s">
        <v>283</v>
      </c>
      <c r="E4545" s="223" t="s">
        <v>1</v>
      </c>
      <c r="F4545" s="224" t="s">
        <v>3779</v>
      </c>
      <c r="G4545" s="222"/>
      <c r="H4545" s="225">
        <v>3</v>
      </c>
      <c r="I4545" s="226"/>
      <c r="J4545" s="222"/>
      <c r="K4545" s="222"/>
      <c r="L4545" s="227"/>
      <c r="M4545" s="228"/>
      <c r="N4545" s="229"/>
      <c r="O4545" s="229"/>
      <c r="P4545" s="229"/>
      <c r="Q4545" s="229"/>
      <c r="R4545" s="229"/>
      <c r="S4545" s="229"/>
      <c r="T4545" s="230"/>
      <c r="AT4545" s="231" t="s">
        <v>283</v>
      </c>
      <c r="AU4545" s="231" t="s">
        <v>84</v>
      </c>
      <c r="AV4545" s="14" t="s">
        <v>84</v>
      </c>
      <c r="AW4545" s="14" t="s">
        <v>32</v>
      </c>
      <c r="AX4545" s="14" t="s">
        <v>76</v>
      </c>
      <c r="AY4545" s="231" t="s">
        <v>272</v>
      </c>
    </row>
    <row r="4546" spans="1:65" s="13" customFormat="1" ht="11.25">
      <c r="B4546" s="210"/>
      <c r="C4546" s="211"/>
      <c r="D4546" s="212" t="s">
        <v>283</v>
      </c>
      <c r="E4546" s="213" t="s">
        <v>1</v>
      </c>
      <c r="F4546" s="214" t="s">
        <v>837</v>
      </c>
      <c r="G4546" s="211"/>
      <c r="H4546" s="213" t="s">
        <v>1</v>
      </c>
      <c r="I4546" s="215"/>
      <c r="J4546" s="211"/>
      <c r="K4546" s="211"/>
      <c r="L4546" s="216"/>
      <c r="M4546" s="217"/>
      <c r="N4546" s="218"/>
      <c r="O4546" s="218"/>
      <c r="P4546" s="218"/>
      <c r="Q4546" s="218"/>
      <c r="R4546" s="218"/>
      <c r="S4546" s="218"/>
      <c r="T4546" s="219"/>
      <c r="AT4546" s="220" t="s">
        <v>283</v>
      </c>
      <c r="AU4546" s="220" t="s">
        <v>84</v>
      </c>
      <c r="AV4546" s="13" t="s">
        <v>16</v>
      </c>
      <c r="AW4546" s="13" t="s">
        <v>32</v>
      </c>
      <c r="AX4546" s="13" t="s">
        <v>76</v>
      </c>
      <c r="AY4546" s="220" t="s">
        <v>272</v>
      </c>
    </row>
    <row r="4547" spans="1:65" s="14" customFormat="1" ht="11.25">
      <c r="B4547" s="221"/>
      <c r="C4547" s="222"/>
      <c r="D4547" s="212" t="s">
        <v>283</v>
      </c>
      <c r="E4547" s="223" t="s">
        <v>1</v>
      </c>
      <c r="F4547" s="224" t="s">
        <v>3780</v>
      </c>
      <c r="G4547" s="222"/>
      <c r="H4547" s="225">
        <v>5.0999999999999996</v>
      </c>
      <c r="I4547" s="226"/>
      <c r="J4547" s="222"/>
      <c r="K4547" s="222"/>
      <c r="L4547" s="227"/>
      <c r="M4547" s="228"/>
      <c r="N4547" s="229"/>
      <c r="O4547" s="229"/>
      <c r="P4547" s="229"/>
      <c r="Q4547" s="229"/>
      <c r="R4547" s="229"/>
      <c r="S4547" s="229"/>
      <c r="T4547" s="230"/>
      <c r="AT4547" s="231" t="s">
        <v>283</v>
      </c>
      <c r="AU4547" s="231" t="s">
        <v>84</v>
      </c>
      <c r="AV4547" s="14" t="s">
        <v>84</v>
      </c>
      <c r="AW4547" s="14" t="s">
        <v>32</v>
      </c>
      <c r="AX4547" s="14" t="s">
        <v>76</v>
      </c>
      <c r="AY4547" s="231" t="s">
        <v>272</v>
      </c>
    </row>
    <row r="4548" spans="1:65" s="2" customFormat="1" ht="37.9" customHeight="1">
      <c r="A4548" s="34"/>
      <c r="B4548" s="35"/>
      <c r="C4548" s="192" t="s">
        <v>3781</v>
      </c>
      <c r="D4548" s="192" t="s">
        <v>274</v>
      </c>
      <c r="E4548" s="193" t="s">
        <v>3782</v>
      </c>
      <c r="F4548" s="194" t="s">
        <v>3783</v>
      </c>
      <c r="G4548" s="195" t="s">
        <v>156</v>
      </c>
      <c r="H4548" s="196">
        <v>15.3</v>
      </c>
      <c r="I4548" s="197"/>
      <c r="J4548" s="198">
        <f>ROUND(I4548*H4548,2)</f>
        <v>0</v>
      </c>
      <c r="K4548" s="194" t="s">
        <v>278</v>
      </c>
      <c r="L4548" s="39"/>
      <c r="M4548" s="199" t="s">
        <v>1</v>
      </c>
      <c r="N4548" s="200" t="s">
        <v>41</v>
      </c>
      <c r="O4548" s="71"/>
      <c r="P4548" s="201">
        <f>O4548*H4548</f>
        <v>0</v>
      </c>
      <c r="Q4548" s="201">
        <v>2.8629999999999999E-2</v>
      </c>
      <c r="R4548" s="201">
        <f>Q4548*H4548</f>
        <v>0.43803900000000001</v>
      </c>
      <c r="S4548" s="201">
        <v>0</v>
      </c>
      <c r="T4548" s="202">
        <f>S4548*H4548</f>
        <v>0</v>
      </c>
      <c r="U4548" s="34"/>
      <c r="V4548" s="34"/>
      <c r="W4548" s="34"/>
      <c r="X4548" s="34"/>
      <c r="Y4548" s="34"/>
      <c r="Z4548" s="34"/>
      <c r="AA4548" s="34"/>
      <c r="AB4548" s="34"/>
      <c r="AC4548" s="34"/>
      <c r="AD4548" s="34"/>
      <c r="AE4548" s="34"/>
      <c r="AR4548" s="203" t="s">
        <v>358</v>
      </c>
      <c r="AT4548" s="203" t="s">
        <v>274</v>
      </c>
      <c r="AU4548" s="203" t="s">
        <v>84</v>
      </c>
      <c r="AY4548" s="17" t="s">
        <v>272</v>
      </c>
      <c r="BE4548" s="204">
        <f>IF(N4548="základní",J4548,0)</f>
        <v>0</v>
      </c>
      <c r="BF4548" s="204">
        <f>IF(N4548="snížená",J4548,0)</f>
        <v>0</v>
      </c>
      <c r="BG4548" s="204">
        <f>IF(N4548="zákl. přenesená",J4548,0)</f>
        <v>0</v>
      </c>
      <c r="BH4548" s="204">
        <f>IF(N4548="sníž. přenesená",J4548,0)</f>
        <v>0</v>
      </c>
      <c r="BI4548" s="204">
        <f>IF(N4548="nulová",J4548,0)</f>
        <v>0</v>
      </c>
      <c r="BJ4548" s="17" t="s">
        <v>16</v>
      </c>
      <c r="BK4548" s="204">
        <f>ROUND(I4548*H4548,2)</f>
        <v>0</v>
      </c>
      <c r="BL4548" s="17" t="s">
        <v>358</v>
      </c>
      <c r="BM4548" s="203" t="s">
        <v>3784</v>
      </c>
    </row>
    <row r="4549" spans="1:65" s="2" customFormat="1" ht="11.25">
      <c r="A4549" s="34"/>
      <c r="B4549" s="35"/>
      <c r="C4549" s="36"/>
      <c r="D4549" s="205" t="s">
        <v>281</v>
      </c>
      <c r="E4549" s="36"/>
      <c r="F4549" s="206" t="s">
        <v>3785</v>
      </c>
      <c r="G4549" s="36"/>
      <c r="H4549" s="36"/>
      <c r="I4549" s="207"/>
      <c r="J4549" s="36"/>
      <c r="K4549" s="36"/>
      <c r="L4549" s="39"/>
      <c r="M4549" s="208"/>
      <c r="N4549" s="209"/>
      <c r="O4549" s="71"/>
      <c r="P4549" s="71"/>
      <c r="Q4549" s="71"/>
      <c r="R4549" s="71"/>
      <c r="S4549" s="71"/>
      <c r="T4549" s="72"/>
      <c r="U4549" s="34"/>
      <c r="V4549" s="34"/>
      <c r="W4549" s="34"/>
      <c r="X4549" s="34"/>
      <c r="Y4549" s="34"/>
      <c r="Z4549" s="34"/>
      <c r="AA4549" s="34"/>
      <c r="AB4549" s="34"/>
      <c r="AC4549" s="34"/>
      <c r="AD4549" s="34"/>
      <c r="AE4549" s="34"/>
      <c r="AT4549" s="17" t="s">
        <v>281</v>
      </c>
      <c r="AU4549" s="17" t="s">
        <v>84</v>
      </c>
    </row>
    <row r="4550" spans="1:65" s="13" customFormat="1" ht="22.5">
      <c r="B4550" s="210"/>
      <c r="C4550" s="211"/>
      <c r="D4550" s="212" t="s">
        <v>283</v>
      </c>
      <c r="E4550" s="213" t="s">
        <v>1</v>
      </c>
      <c r="F4550" s="214" t="s">
        <v>3759</v>
      </c>
      <c r="G4550" s="211"/>
      <c r="H4550" s="213" t="s">
        <v>1</v>
      </c>
      <c r="I4550" s="215"/>
      <c r="J4550" s="211"/>
      <c r="K4550" s="211"/>
      <c r="L4550" s="216"/>
      <c r="M4550" s="217"/>
      <c r="N4550" s="218"/>
      <c r="O4550" s="218"/>
      <c r="P4550" s="218"/>
      <c r="Q4550" s="218"/>
      <c r="R4550" s="218"/>
      <c r="S4550" s="218"/>
      <c r="T4550" s="219"/>
      <c r="AT4550" s="220" t="s">
        <v>283</v>
      </c>
      <c r="AU4550" s="220" t="s">
        <v>84</v>
      </c>
      <c r="AV4550" s="13" t="s">
        <v>16</v>
      </c>
      <c r="AW4550" s="13" t="s">
        <v>32</v>
      </c>
      <c r="AX4550" s="13" t="s">
        <v>76</v>
      </c>
      <c r="AY4550" s="220" t="s">
        <v>272</v>
      </c>
    </row>
    <row r="4551" spans="1:65" s="13" customFormat="1" ht="11.25">
      <c r="B4551" s="210"/>
      <c r="C4551" s="211"/>
      <c r="D4551" s="212" t="s">
        <v>283</v>
      </c>
      <c r="E4551" s="213" t="s">
        <v>1</v>
      </c>
      <c r="F4551" s="214" t="s">
        <v>3760</v>
      </c>
      <c r="G4551" s="211"/>
      <c r="H4551" s="213" t="s">
        <v>1</v>
      </c>
      <c r="I4551" s="215"/>
      <c r="J4551" s="211"/>
      <c r="K4551" s="211"/>
      <c r="L4551" s="216"/>
      <c r="M4551" s="217"/>
      <c r="N4551" s="218"/>
      <c r="O4551" s="218"/>
      <c r="P4551" s="218"/>
      <c r="Q4551" s="218"/>
      <c r="R4551" s="218"/>
      <c r="S4551" s="218"/>
      <c r="T4551" s="219"/>
      <c r="AT4551" s="220" t="s">
        <v>283</v>
      </c>
      <c r="AU4551" s="220" t="s">
        <v>84</v>
      </c>
      <c r="AV4551" s="13" t="s">
        <v>16</v>
      </c>
      <c r="AW4551" s="13" t="s">
        <v>32</v>
      </c>
      <c r="AX4551" s="13" t="s">
        <v>76</v>
      </c>
      <c r="AY4551" s="220" t="s">
        <v>272</v>
      </c>
    </row>
    <row r="4552" spans="1:65" s="13" customFormat="1" ht="11.25">
      <c r="B4552" s="210"/>
      <c r="C4552" s="211"/>
      <c r="D4552" s="212" t="s">
        <v>283</v>
      </c>
      <c r="E4552" s="213" t="s">
        <v>1</v>
      </c>
      <c r="F4552" s="214" t="s">
        <v>1030</v>
      </c>
      <c r="G4552" s="211"/>
      <c r="H4552" s="213" t="s">
        <v>1</v>
      </c>
      <c r="I4552" s="215"/>
      <c r="J4552" s="211"/>
      <c r="K4552" s="211"/>
      <c r="L4552" s="216"/>
      <c r="M4552" s="217"/>
      <c r="N4552" s="218"/>
      <c r="O4552" s="218"/>
      <c r="P4552" s="218"/>
      <c r="Q4552" s="218"/>
      <c r="R4552" s="218"/>
      <c r="S4552" s="218"/>
      <c r="T4552" s="219"/>
      <c r="AT4552" s="220" t="s">
        <v>283</v>
      </c>
      <c r="AU4552" s="220" t="s">
        <v>84</v>
      </c>
      <c r="AV4552" s="13" t="s">
        <v>16</v>
      </c>
      <c r="AW4552" s="13" t="s">
        <v>32</v>
      </c>
      <c r="AX4552" s="13" t="s">
        <v>76</v>
      </c>
      <c r="AY4552" s="220" t="s">
        <v>272</v>
      </c>
    </row>
    <row r="4553" spans="1:65" s="13" customFormat="1" ht="11.25">
      <c r="B4553" s="210"/>
      <c r="C4553" s="211"/>
      <c r="D4553" s="212" t="s">
        <v>283</v>
      </c>
      <c r="E4553" s="213" t="s">
        <v>1</v>
      </c>
      <c r="F4553" s="214" t="s">
        <v>854</v>
      </c>
      <c r="G4553" s="211"/>
      <c r="H4553" s="213" t="s">
        <v>1</v>
      </c>
      <c r="I4553" s="215"/>
      <c r="J4553" s="211"/>
      <c r="K4553" s="211"/>
      <c r="L4553" s="216"/>
      <c r="M4553" s="217"/>
      <c r="N4553" s="218"/>
      <c r="O4553" s="218"/>
      <c r="P4553" s="218"/>
      <c r="Q4553" s="218"/>
      <c r="R4553" s="218"/>
      <c r="S4553" s="218"/>
      <c r="T4553" s="219"/>
      <c r="AT4553" s="220" t="s">
        <v>283</v>
      </c>
      <c r="AU4553" s="220" t="s">
        <v>84</v>
      </c>
      <c r="AV4553" s="13" t="s">
        <v>16</v>
      </c>
      <c r="AW4553" s="13" t="s">
        <v>32</v>
      </c>
      <c r="AX4553" s="13" t="s">
        <v>76</v>
      </c>
      <c r="AY4553" s="220" t="s">
        <v>272</v>
      </c>
    </row>
    <row r="4554" spans="1:65" s="14" customFormat="1" ht="11.25">
      <c r="B4554" s="221"/>
      <c r="C4554" s="222"/>
      <c r="D4554" s="212" t="s">
        <v>283</v>
      </c>
      <c r="E4554" s="223" t="s">
        <v>1</v>
      </c>
      <c r="F4554" s="224" t="s">
        <v>3786</v>
      </c>
      <c r="G4554" s="222"/>
      <c r="H4554" s="225">
        <v>15.3</v>
      </c>
      <c r="I4554" s="226"/>
      <c r="J4554" s="222"/>
      <c r="K4554" s="222"/>
      <c r="L4554" s="227"/>
      <c r="M4554" s="228"/>
      <c r="N4554" s="229"/>
      <c r="O4554" s="229"/>
      <c r="P4554" s="229"/>
      <c r="Q4554" s="229"/>
      <c r="R4554" s="229"/>
      <c r="S4554" s="229"/>
      <c r="T4554" s="230"/>
      <c r="AT4554" s="231" t="s">
        <v>283</v>
      </c>
      <c r="AU4554" s="231" t="s">
        <v>84</v>
      </c>
      <c r="AV4554" s="14" t="s">
        <v>84</v>
      </c>
      <c r="AW4554" s="14" t="s">
        <v>32</v>
      </c>
      <c r="AX4554" s="14" t="s">
        <v>76</v>
      </c>
      <c r="AY4554" s="231" t="s">
        <v>272</v>
      </c>
    </row>
    <row r="4555" spans="1:65" s="2" customFormat="1" ht="16.5" customHeight="1">
      <c r="A4555" s="34"/>
      <c r="B4555" s="35"/>
      <c r="C4555" s="192" t="s">
        <v>3787</v>
      </c>
      <c r="D4555" s="192" t="s">
        <v>274</v>
      </c>
      <c r="E4555" s="193" t="s">
        <v>3788</v>
      </c>
      <c r="F4555" s="194" t="s">
        <v>3789</v>
      </c>
      <c r="G4555" s="195" t="s">
        <v>156</v>
      </c>
      <c r="H4555" s="196">
        <v>80.7</v>
      </c>
      <c r="I4555" s="197"/>
      <c r="J4555" s="198">
        <f>ROUND(I4555*H4555,2)</f>
        <v>0</v>
      </c>
      <c r="K4555" s="194" t="s">
        <v>278</v>
      </c>
      <c r="L4555" s="39"/>
      <c r="M4555" s="199" t="s">
        <v>1</v>
      </c>
      <c r="N4555" s="200" t="s">
        <v>41</v>
      </c>
      <c r="O4555" s="71"/>
      <c r="P4555" s="201">
        <f>O4555*H4555</f>
        <v>0</v>
      </c>
      <c r="Q4555" s="201">
        <v>1E-4</v>
      </c>
      <c r="R4555" s="201">
        <f>Q4555*H4555</f>
        <v>8.0700000000000008E-3</v>
      </c>
      <c r="S4555" s="201">
        <v>0</v>
      </c>
      <c r="T4555" s="202">
        <f>S4555*H4555</f>
        <v>0</v>
      </c>
      <c r="U4555" s="34"/>
      <c r="V4555" s="34"/>
      <c r="W4555" s="34"/>
      <c r="X4555" s="34"/>
      <c r="Y4555" s="34"/>
      <c r="Z4555" s="34"/>
      <c r="AA4555" s="34"/>
      <c r="AB4555" s="34"/>
      <c r="AC4555" s="34"/>
      <c r="AD4555" s="34"/>
      <c r="AE4555" s="34"/>
      <c r="AR4555" s="203" t="s">
        <v>358</v>
      </c>
      <c r="AT4555" s="203" t="s">
        <v>274</v>
      </c>
      <c r="AU4555" s="203" t="s">
        <v>84</v>
      </c>
      <c r="AY4555" s="17" t="s">
        <v>272</v>
      </c>
      <c r="BE4555" s="204">
        <f>IF(N4555="základní",J4555,0)</f>
        <v>0</v>
      </c>
      <c r="BF4555" s="204">
        <f>IF(N4555="snížená",J4555,0)</f>
        <v>0</v>
      </c>
      <c r="BG4555" s="204">
        <f>IF(N4555="zákl. přenesená",J4555,0)</f>
        <v>0</v>
      </c>
      <c r="BH4555" s="204">
        <f>IF(N4555="sníž. přenesená",J4555,0)</f>
        <v>0</v>
      </c>
      <c r="BI4555" s="204">
        <f>IF(N4555="nulová",J4555,0)</f>
        <v>0</v>
      </c>
      <c r="BJ4555" s="17" t="s">
        <v>16</v>
      </c>
      <c r="BK4555" s="204">
        <f>ROUND(I4555*H4555,2)</f>
        <v>0</v>
      </c>
      <c r="BL4555" s="17" t="s">
        <v>358</v>
      </c>
      <c r="BM4555" s="203" t="s">
        <v>3790</v>
      </c>
    </row>
    <row r="4556" spans="1:65" s="2" customFormat="1" ht="11.25">
      <c r="A4556" s="34"/>
      <c r="B4556" s="35"/>
      <c r="C4556" s="36"/>
      <c r="D4556" s="205" t="s">
        <v>281</v>
      </c>
      <c r="E4556" s="36"/>
      <c r="F4556" s="206" t="s">
        <v>3791</v>
      </c>
      <c r="G4556" s="36"/>
      <c r="H4556" s="36"/>
      <c r="I4556" s="207"/>
      <c r="J4556" s="36"/>
      <c r="K4556" s="36"/>
      <c r="L4556" s="39"/>
      <c r="M4556" s="208"/>
      <c r="N4556" s="209"/>
      <c r="O4556" s="71"/>
      <c r="P4556" s="71"/>
      <c r="Q4556" s="71"/>
      <c r="R4556" s="71"/>
      <c r="S4556" s="71"/>
      <c r="T4556" s="72"/>
      <c r="U4556" s="34"/>
      <c r="V4556" s="34"/>
      <c r="W4556" s="34"/>
      <c r="X4556" s="34"/>
      <c r="Y4556" s="34"/>
      <c r="Z4556" s="34"/>
      <c r="AA4556" s="34"/>
      <c r="AB4556" s="34"/>
      <c r="AC4556" s="34"/>
      <c r="AD4556" s="34"/>
      <c r="AE4556" s="34"/>
      <c r="AT4556" s="17" t="s">
        <v>281</v>
      </c>
      <c r="AU4556" s="17" t="s">
        <v>84</v>
      </c>
    </row>
    <row r="4557" spans="1:65" s="2" customFormat="1" ht="21.75" customHeight="1">
      <c r="A4557" s="34"/>
      <c r="B4557" s="35"/>
      <c r="C4557" s="192" t="s">
        <v>3792</v>
      </c>
      <c r="D4557" s="192" t="s">
        <v>274</v>
      </c>
      <c r="E4557" s="193" t="s">
        <v>3793</v>
      </c>
      <c r="F4557" s="194" t="s">
        <v>3794</v>
      </c>
      <c r="G4557" s="195" t="s">
        <v>156</v>
      </c>
      <c r="H4557" s="196">
        <v>20.9</v>
      </c>
      <c r="I4557" s="197"/>
      <c r="J4557" s="198">
        <f>ROUND(I4557*H4557,2)</f>
        <v>0</v>
      </c>
      <c r="K4557" s="194" t="s">
        <v>278</v>
      </c>
      <c r="L4557" s="39"/>
      <c r="M4557" s="199" t="s">
        <v>1</v>
      </c>
      <c r="N4557" s="200" t="s">
        <v>41</v>
      </c>
      <c r="O4557" s="71"/>
      <c r="P4557" s="201">
        <f>O4557*H4557</f>
        <v>0</v>
      </c>
      <c r="Q4557" s="201">
        <v>0</v>
      </c>
      <c r="R4557" s="201">
        <f>Q4557*H4557</f>
        <v>0</v>
      </c>
      <c r="S4557" s="201">
        <v>0</v>
      </c>
      <c r="T4557" s="202">
        <f>S4557*H4557</f>
        <v>0</v>
      </c>
      <c r="U4557" s="34"/>
      <c r="V4557" s="34"/>
      <c r="W4557" s="34"/>
      <c r="X4557" s="34"/>
      <c r="Y4557" s="34"/>
      <c r="Z4557" s="34"/>
      <c r="AA4557" s="34"/>
      <c r="AB4557" s="34"/>
      <c r="AC4557" s="34"/>
      <c r="AD4557" s="34"/>
      <c r="AE4557" s="34"/>
      <c r="AR4557" s="203" t="s">
        <v>358</v>
      </c>
      <c r="AT4557" s="203" t="s">
        <v>274</v>
      </c>
      <c r="AU4557" s="203" t="s">
        <v>84</v>
      </c>
      <c r="AY4557" s="17" t="s">
        <v>272</v>
      </c>
      <c r="BE4557" s="204">
        <f>IF(N4557="základní",J4557,0)</f>
        <v>0</v>
      </c>
      <c r="BF4557" s="204">
        <f>IF(N4557="snížená",J4557,0)</f>
        <v>0</v>
      </c>
      <c r="BG4557" s="204">
        <f>IF(N4557="zákl. přenesená",J4557,0)</f>
        <v>0</v>
      </c>
      <c r="BH4557" s="204">
        <f>IF(N4557="sníž. přenesená",J4557,0)</f>
        <v>0</v>
      </c>
      <c r="BI4557" s="204">
        <f>IF(N4557="nulová",J4557,0)</f>
        <v>0</v>
      </c>
      <c r="BJ4557" s="17" t="s">
        <v>16</v>
      </c>
      <c r="BK4557" s="204">
        <f>ROUND(I4557*H4557,2)</f>
        <v>0</v>
      </c>
      <c r="BL4557" s="17" t="s">
        <v>358</v>
      </c>
      <c r="BM4557" s="203" t="s">
        <v>3795</v>
      </c>
    </row>
    <row r="4558" spans="1:65" s="2" customFormat="1" ht="11.25">
      <c r="A4558" s="34"/>
      <c r="B4558" s="35"/>
      <c r="C4558" s="36"/>
      <c r="D4558" s="205" t="s">
        <v>281</v>
      </c>
      <c r="E4558" s="36"/>
      <c r="F4558" s="206" t="s">
        <v>3796</v>
      </c>
      <c r="G4558" s="36"/>
      <c r="H4558" s="36"/>
      <c r="I4558" s="207"/>
      <c r="J4558" s="36"/>
      <c r="K4558" s="36"/>
      <c r="L4558" s="39"/>
      <c r="M4558" s="208"/>
      <c r="N4558" s="209"/>
      <c r="O4558" s="71"/>
      <c r="P4558" s="71"/>
      <c r="Q4558" s="71"/>
      <c r="R4558" s="71"/>
      <c r="S4558" s="71"/>
      <c r="T4558" s="72"/>
      <c r="U4558" s="34"/>
      <c r="V4558" s="34"/>
      <c r="W4558" s="34"/>
      <c r="X4558" s="34"/>
      <c r="Y4558" s="34"/>
      <c r="Z4558" s="34"/>
      <c r="AA4558" s="34"/>
      <c r="AB4558" s="34"/>
      <c r="AC4558" s="34"/>
      <c r="AD4558" s="34"/>
      <c r="AE4558" s="34"/>
      <c r="AT4558" s="17" t="s">
        <v>281</v>
      </c>
      <c r="AU4558" s="17" t="s">
        <v>84</v>
      </c>
    </row>
    <row r="4559" spans="1:65" s="13" customFormat="1" ht="11.25">
      <c r="B4559" s="210"/>
      <c r="C4559" s="211"/>
      <c r="D4559" s="212" t="s">
        <v>283</v>
      </c>
      <c r="E4559" s="213" t="s">
        <v>1</v>
      </c>
      <c r="F4559" s="214" t="s">
        <v>3797</v>
      </c>
      <c r="G4559" s="211"/>
      <c r="H4559" s="213" t="s">
        <v>1</v>
      </c>
      <c r="I4559" s="215"/>
      <c r="J4559" s="211"/>
      <c r="K4559" s="211"/>
      <c r="L4559" s="216"/>
      <c r="M4559" s="217"/>
      <c r="N4559" s="218"/>
      <c r="O4559" s="218"/>
      <c r="P4559" s="218"/>
      <c r="Q4559" s="218"/>
      <c r="R4559" s="218"/>
      <c r="S4559" s="218"/>
      <c r="T4559" s="219"/>
      <c r="AT4559" s="220" t="s">
        <v>283</v>
      </c>
      <c r="AU4559" s="220" t="s">
        <v>84</v>
      </c>
      <c r="AV4559" s="13" t="s">
        <v>16</v>
      </c>
      <c r="AW4559" s="13" t="s">
        <v>32</v>
      </c>
      <c r="AX4559" s="13" t="s">
        <v>76</v>
      </c>
      <c r="AY4559" s="220" t="s">
        <v>272</v>
      </c>
    </row>
    <row r="4560" spans="1:65" s="13" customFormat="1" ht="11.25">
      <c r="B4560" s="210"/>
      <c r="C4560" s="211"/>
      <c r="D4560" s="212" t="s">
        <v>283</v>
      </c>
      <c r="E4560" s="213" t="s">
        <v>1</v>
      </c>
      <c r="F4560" s="214" t="s">
        <v>1030</v>
      </c>
      <c r="G4560" s="211"/>
      <c r="H4560" s="213" t="s">
        <v>1</v>
      </c>
      <c r="I4560" s="215"/>
      <c r="J4560" s="211"/>
      <c r="K4560" s="211"/>
      <c r="L4560" s="216"/>
      <c r="M4560" s="217"/>
      <c r="N4560" s="218"/>
      <c r="O4560" s="218"/>
      <c r="P4560" s="218"/>
      <c r="Q4560" s="218"/>
      <c r="R4560" s="218"/>
      <c r="S4560" s="218"/>
      <c r="T4560" s="219"/>
      <c r="AT4560" s="220" t="s">
        <v>283</v>
      </c>
      <c r="AU4560" s="220" t="s">
        <v>84</v>
      </c>
      <c r="AV4560" s="13" t="s">
        <v>16</v>
      </c>
      <c r="AW4560" s="13" t="s">
        <v>32</v>
      </c>
      <c r="AX4560" s="13" t="s">
        <v>76</v>
      </c>
      <c r="AY4560" s="220" t="s">
        <v>272</v>
      </c>
    </row>
    <row r="4561" spans="1:65" s="13" customFormat="1" ht="11.25">
      <c r="B4561" s="210"/>
      <c r="C4561" s="211"/>
      <c r="D4561" s="212" t="s">
        <v>283</v>
      </c>
      <c r="E4561" s="213" t="s">
        <v>1</v>
      </c>
      <c r="F4561" s="214" t="s">
        <v>833</v>
      </c>
      <c r="G4561" s="211"/>
      <c r="H4561" s="213" t="s">
        <v>1</v>
      </c>
      <c r="I4561" s="215"/>
      <c r="J4561" s="211"/>
      <c r="K4561" s="211"/>
      <c r="L4561" s="216"/>
      <c r="M4561" s="217"/>
      <c r="N4561" s="218"/>
      <c r="O4561" s="218"/>
      <c r="P4561" s="218"/>
      <c r="Q4561" s="218"/>
      <c r="R4561" s="218"/>
      <c r="S4561" s="218"/>
      <c r="T4561" s="219"/>
      <c r="AT4561" s="220" t="s">
        <v>283</v>
      </c>
      <c r="AU4561" s="220" t="s">
        <v>84</v>
      </c>
      <c r="AV4561" s="13" t="s">
        <v>16</v>
      </c>
      <c r="AW4561" s="13" t="s">
        <v>32</v>
      </c>
      <c r="AX4561" s="13" t="s">
        <v>76</v>
      </c>
      <c r="AY4561" s="220" t="s">
        <v>272</v>
      </c>
    </row>
    <row r="4562" spans="1:65" s="14" customFormat="1" ht="11.25">
      <c r="B4562" s="221"/>
      <c r="C4562" s="222"/>
      <c r="D4562" s="212" t="s">
        <v>283</v>
      </c>
      <c r="E4562" s="223" t="s">
        <v>1</v>
      </c>
      <c r="F4562" s="224" t="s">
        <v>3761</v>
      </c>
      <c r="G4562" s="222"/>
      <c r="H4562" s="225">
        <v>1.9</v>
      </c>
      <c r="I4562" s="226"/>
      <c r="J4562" s="222"/>
      <c r="K4562" s="222"/>
      <c r="L4562" s="227"/>
      <c r="M4562" s="228"/>
      <c r="N4562" s="229"/>
      <c r="O4562" s="229"/>
      <c r="P4562" s="229"/>
      <c r="Q4562" s="229"/>
      <c r="R4562" s="229"/>
      <c r="S4562" s="229"/>
      <c r="T4562" s="230"/>
      <c r="AT4562" s="231" t="s">
        <v>283</v>
      </c>
      <c r="AU4562" s="231" t="s">
        <v>84</v>
      </c>
      <c r="AV4562" s="14" t="s">
        <v>84</v>
      </c>
      <c r="AW4562" s="14" t="s">
        <v>32</v>
      </c>
      <c r="AX4562" s="14" t="s">
        <v>76</v>
      </c>
      <c r="AY4562" s="231" t="s">
        <v>272</v>
      </c>
    </row>
    <row r="4563" spans="1:65" s="14" customFormat="1" ht="11.25">
      <c r="B4563" s="221"/>
      <c r="C4563" s="222"/>
      <c r="D4563" s="212" t="s">
        <v>283</v>
      </c>
      <c r="E4563" s="223" t="s">
        <v>1</v>
      </c>
      <c r="F4563" s="224" t="s">
        <v>3762</v>
      </c>
      <c r="G4563" s="222"/>
      <c r="H4563" s="225">
        <v>2.7</v>
      </c>
      <c r="I4563" s="226"/>
      <c r="J4563" s="222"/>
      <c r="K4563" s="222"/>
      <c r="L4563" s="227"/>
      <c r="M4563" s="228"/>
      <c r="N4563" s="229"/>
      <c r="O4563" s="229"/>
      <c r="P4563" s="229"/>
      <c r="Q4563" s="229"/>
      <c r="R4563" s="229"/>
      <c r="S4563" s="229"/>
      <c r="T4563" s="230"/>
      <c r="AT4563" s="231" t="s">
        <v>283</v>
      </c>
      <c r="AU4563" s="231" t="s">
        <v>84</v>
      </c>
      <c r="AV4563" s="14" t="s">
        <v>84</v>
      </c>
      <c r="AW4563" s="14" t="s">
        <v>32</v>
      </c>
      <c r="AX4563" s="14" t="s">
        <v>76</v>
      </c>
      <c r="AY4563" s="231" t="s">
        <v>272</v>
      </c>
    </row>
    <row r="4564" spans="1:65" s="14" customFormat="1" ht="11.25">
      <c r="B4564" s="221"/>
      <c r="C4564" s="222"/>
      <c r="D4564" s="212" t="s">
        <v>283</v>
      </c>
      <c r="E4564" s="223" t="s">
        <v>1</v>
      </c>
      <c r="F4564" s="224" t="s">
        <v>3765</v>
      </c>
      <c r="G4564" s="222"/>
      <c r="H4564" s="225">
        <v>2.7</v>
      </c>
      <c r="I4564" s="226"/>
      <c r="J4564" s="222"/>
      <c r="K4564" s="222"/>
      <c r="L4564" s="227"/>
      <c r="M4564" s="228"/>
      <c r="N4564" s="229"/>
      <c r="O4564" s="229"/>
      <c r="P4564" s="229"/>
      <c r="Q4564" s="229"/>
      <c r="R4564" s="229"/>
      <c r="S4564" s="229"/>
      <c r="T4564" s="230"/>
      <c r="AT4564" s="231" t="s">
        <v>283</v>
      </c>
      <c r="AU4564" s="231" t="s">
        <v>84</v>
      </c>
      <c r="AV4564" s="14" t="s">
        <v>84</v>
      </c>
      <c r="AW4564" s="14" t="s">
        <v>32</v>
      </c>
      <c r="AX4564" s="14" t="s">
        <v>76</v>
      </c>
      <c r="AY4564" s="231" t="s">
        <v>272</v>
      </c>
    </row>
    <row r="4565" spans="1:65" s="14" customFormat="1" ht="11.25">
      <c r="B4565" s="221"/>
      <c r="C4565" s="222"/>
      <c r="D4565" s="212" t="s">
        <v>283</v>
      </c>
      <c r="E4565" s="223" t="s">
        <v>1</v>
      </c>
      <c r="F4565" s="224" t="s">
        <v>2286</v>
      </c>
      <c r="G4565" s="222"/>
      <c r="H4565" s="225">
        <v>2.8</v>
      </c>
      <c r="I4565" s="226"/>
      <c r="J4565" s="222"/>
      <c r="K4565" s="222"/>
      <c r="L4565" s="227"/>
      <c r="M4565" s="228"/>
      <c r="N4565" s="229"/>
      <c r="O4565" s="229"/>
      <c r="P4565" s="229"/>
      <c r="Q4565" s="229"/>
      <c r="R4565" s="229"/>
      <c r="S4565" s="229"/>
      <c r="T4565" s="230"/>
      <c r="AT4565" s="231" t="s">
        <v>283</v>
      </c>
      <c r="AU4565" s="231" t="s">
        <v>84</v>
      </c>
      <c r="AV4565" s="14" t="s">
        <v>84</v>
      </c>
      <c r="AW4565" s="14" t="s">
        <v>32</v>
      </c>
      <c r="AX4565" s="14" t="s">
        <v>76</v>
      </c>
      <c r="AY4565" s="231" t="s">
        <v>272</v>
      </c>
    </row>
    <row r="4566" spans="1:65" s="13" customFormat="1" ht="11.25">
      <c r="B4566" s="210"/>
      <c r="C4566" s="211"/>
      <c r="D4566" s="212" t="s">
        <v>283</v>
      </c>
      <c r="E4566" s="213" t="s">
        <v>1</v>
      </c>
      <c r="F4566" s="214" t="s">
        <v>837</v>
      </c>
      <c r="G4566" s="211"/>
      <c r="H4566" s="213" t="s">
        <v>1</v>
      </c>
      <c r="I4566" s="215"/>
      <c r="J4566" s="211"/>
      <c r="K4566" s="211"/>
      <c r="L4566" s="216"/>
      <c r="M4566" s="217"/>
      <c r="N4566" s="218"/>
      <c r="O4566" s="218"/>
      <c r="P4566" s="218"/>
      <c r="Q4566" s="218"/>
      <c r="R4566" s="218"/>
      <c r="S4566" s="218"/>
      <c r="T4566" s="219"/>
      <c r="AT4566" s="220" t="s">
        <v>283</v>
      </c>
      <c r="AU4566" s="220" t="s">
        <v>84</v>
      </c>
      <c r="AV4566" s="13" t="s">
        <v>16</v>
      </c>
      <c r="AW4566" s="13" t="s">
        <v>32</v>
      </c>
      <c r="AX4566" s="13" t="s">
        <v>76</v>
      </c>
      <c r="AY4566" s="220" t="s">
        <v>272</v>
      </c>
    </row>
    <row r="4567" spans="1:65" s="14" customFormat="1" ht="11.25">
      <c r="B4567" s="221"/>
      <c r="C4567" s="222"/>
      <c r="D4567" s="212" t="s">
        <v>283</v>
      </c>
      <c r="E4567" s="223" t="s">
        <v>1</v>
      </c>
      <c r="F4567" s="224" t="s">
        <v>2290</v>
      </c>
      <c r="G4567" s="222"/>
      <c r="H4567" s="225">
        <v>2.7</v>
      </c>
      <c r="I4567" s="226"/>
      <c r="J4567" s="222"/>
      <c r="K4567" s="222"/>
      <c r="L4567" s="227"/>
      <c r="M4567" s="228"/>
      <c r="N4567" s="229"/>
      <c r="O4567" s="229"/>
      <c r="P4567" s="229"/>
      <c r="Q4567" s="229"/>
      <c r="R4567" s="229"/>
      <c r="S4567" s="229"/>
      <c r="T4567" s="230"/>
      <c r="AT4567" s="231" t="s">
        <v>283</v>
      </c>
      <c r="AU4567" s="231" t="s">
        <v>84</v>
      </c>
      <c r="AV4567" s="14" t="s">
        <v>84</v>
      </c>
      <c r="AW4567" s="14" t="s">
        <v>32</v>
      </c>
      <c r="AX4567" s="14" t="s">
        <v>76</v>
      </c>
      <c r="AY4567" s="231" t="s">
        <v>272</v>
      </c>
    </row>
    <row r="4568" spans="1:65" s="14" customFormat="1" ht="11.25">
      <c r="B4568" s="221"/>
      <c r="C4568" s="222"/>
      <c r="D4568" s="212" t="s">
        <v>283</v>
      </c>
      <c r="E4568" s="223" t="s">
        <v>1</v>
      </c>
      <c r="F4568" s="224" t="s">
        <v>3772</v>
      </c>
      <c r="G4568" s="222"/>
      <c r="H4568" s="225">
        <v>2.9</v>
      </c>
      <c r="I4568" s="226"/>
      <c r="J4568" s="222"/>
      <c r="K4568" s="222"/>
      <c r="L4568" s="227"/>
      <c r="M4568" s="228"/>
      <c r="N4568" s="229"/>
      <c r="O4568" s="229"/>
      <c r="P4568" s="229"/>
      <c r="Q4568" s="229"/>
      <c r="R4568" s="229"/>
      <c r="S4568" s="229"/>
      <c r="T4568" s="230"/>
      <c r="AT4568" s="231" t="s">
        <v>283</v>
      </c>
      <c r="AU4568" s="231" t="s">
        <v>84</v>
      </c>
      <c r="AV4568" s="14" t="s">
        <v>84</v>
      </c>
      <c r="AW4568" s="14" t="s">
        <v>32</v>
      </c>
      <c r="AX4568" s="14" t="s">
        <v>76</v>
      </c>
      <c r="AY4568" s="231" t="s">
        <v>272</v>
      </c>
    </row>
    <row r="4569" spans="1:65" s="14" customFormat="1" ht="11.25">
      <c r="B4569" s="221"/>
      <c r="C4569" s="222"/>
      <c r="D4569" s="212" t="s">
        <v>283</v>
      </c>
      <c r="E4569" s="223" t="s">
        <v>1</v>
      </c>
      <c r="F4569" s="224" t="s">
        <v>3773</v>
      </c>
      <c r="G4569" s="222"/>
      <c r="H4569" s="225">
        <v>2.2999999999999998</v>
      </c>
      <c r="I4569" s="226"/>
      <c r="J4569" s="222"/>
      <c r="K4569" s="222"/>
      <c r="L4569" s="227"/>
      <c r="M4569" s="228"/>
      <c r="N4569" s="229"/>
      <c r="O4569" s="229"/>
      <c r="P4569" s="229"/>
      <c r="Q4569" s="229"/>
      <c r="R4569" s="229"/>
      <c r="S4569" s="229"/>
      <c r="T4569" s="230"/>
      <c r="AT4569" s="231" t="s">
        <v>283</v>
      </c>
      <c r="AU4569" s="231" t="s">
        <v>84</v>
      </c>
      <c r="AV4569" s="14" t="s">
        <v>84</v>
      </c>
      <c r="AW4569" s="14" t="s">
        <v>32</v>
      </c>
      <c r="AX4569" s="14" t="s">
        <v>76</v>
      </c>
      <c r="AY4569" s="231" t="s">
        <v>272</v>
      </c>
    </row>
    <row r="4570" spans="1:65" s="14" customFormat="1" ht="11.25">
      <c r="B4570" s="221"/>
      <c r="C4570" s="222"/>
      <c r="D4570" s="212" t="s">
        <v>283</v>
      </c>
      <c r="E4570" s="223" t="s">
        <v>1</v>
      </c>
      <c r="F4570" s="224" t="s">
        <v>2296</v>
      </c>
      <c r="G4570" s="222"/>
      <c r="H4570" s="225">
        <v>2.9</v>
      </c>
      <c r="I4570" s="226"/>
      <c r="J4570" s="222"/>
      <c r="K4570" s="222"/>
      <c r="L4570" s="227"/>
      <c r="M4570" s="228"/>
      <c r="N4570" s="229"/>
      <c r="O4570" s="229"/>
      <c r="P4570" s="229"/>
      <c r="Q4570" s="229"/>
      <c r="R4570" s="229"/>
      <c r="S4570" s="229"/>
      <c r="T4570" s="230"/>
      <c r="AT4570" s="231" t="s">
        <v>283</v>
      </c>
      <c r="AU4570" s="231" t="s">
        <v>84</v>
      </c>
      <c r="AV4570" s="14" t="s">
        <v>84</v>
      </c>
      <c r="AW4570" s="14" t="s">
        <v>32</v>
      </c>
      <c r="AX4570" s="14" t="s">
        <v>76</v>
      </c>
      <c r="AY4570" s="231" t="s">
        <v>272</v>
      </c>
    </row>
    <row r="4571" spans="1:65" s="2" customFormat="1" ht="24.2" customHeight="1">
      <c r="A4571" s="34"/>
      <c r="B4571" s="35"/>
      <c r="C4571" s="192" t="s">
        <v>3798</v>
      </c>
      <c r="D4571" s="192" t="s">
        <v>274</v>
      </c>
      <c r="E4571" s="193" t="s">
        <v>3799</v>
      </c>
      <c r="F4571" s="194" t="s">
        <v>3800</v>
      </c>
      <c r="G4571" s="195" t="s">
        <v>156</v>
      </c>
      <c r="H4571" s="196">
        <v>65.400000000000006</v>
      </c>
      <c r="I4571" s="197"/>
      <c r="J4571" s="198">
        <f>ROUND(I4571*H4571,2)</f>
        <v>0</v>
      </c>
      <c r="K4571" s="194" t="s">
        <v>278</v>
      </c>
      <c r="L4571" s="39"/>
      <c r="M4571" s="199" t="s">
        <v>1</v>
      </c>
      <c r="N4571" s="200" t="s">
        <v>41</v>
      </c>
      <c r="O4571" s="71"/>
      <c r="P4571" s="201">
        <f>O4571*H4571</f>
        <v>0</v>
      </c>
      <c r="Q4571" s="201">
        <v>1.4999999999999999E-4</v>
      </c>
      <c r="R4571" s="201">
        <f>Q4571*H4571</f>
        <v>9.8099999999999993E-3</v>
      </c>
      <c r="S4571" s="201">
        <v>0</v>
      </c>
      <c r="T4571" s="202">
        <f>S4571*H4571</f>
        <v>0</v>
      </c>
      <c r="U4571" s="34"/>
      <c r="V4571" s="34"/>
      <c r="W4571" s="34"/>
      <c r="X4571" s="34"/>
      <c r="Y4571" s="34"/>
      <c r="Z4571" s="34"/>
      <c r="AA4571" s="34"/>
      <c r="AB4571" s="34"/>
      <c r="AC4571" s="34"/>
      <c r="AD4571" s="34"/>
      <c r="AE4571" s="34"/>
      <c r="AR4571" s="203" t="s">
        <v>358</v>
      </c>
      <c r="AT4571" s="203" t="s">
        <v>274</v>
      </c>
      <c r="AU4571" s="203" t="s">
        <v>84</v>
      </c>
      <c r="AY4571" s="17" t="s">
        <v>272</v>
      </c>
      <c r="BE4571" s="204">
        <f>IF(N4571="základní",J4571,0)</f>
        <v>0</v>
      </c>
      <c r="BF4571" s="204">
        <f>IF(N4571="snížená",J4571,0)</f>
        <v>0</v>
      </c>
      <c r="BG4571" s="204">
        <f>IF(N4571="zákl. přenesená",J4571,0)</f>
        <v>0</v>
      </c>
      <c r="BH4571" s="204">
        <f>IF(N4571="sníž. přenesená",J4571,0)</f>
        <v>0</v>
      </c>
      <c r="BI4571" s="204">
        <f>IF(N4571="nulová",J4571,0)</f>
        <v>0</v>
      </c>
      <c r="BJ4571" s="17" t="s">
        <v>16</v>
      </c>
      <c r="BK4571" s="204">
        <f>ROUND(I4571*H4571,2)</f>
        <v>0</v>
      </c>
      <c r="BL4571" s="17" t="s">
        <v>358</v>
      </c>
      <c r="BM4571" s="203" t="s">
        <v>3801</v>
      </c>
    </row>
    <row r="4572" spans="1:65" s="2" customFormat="1" ht="11.25">
      <c r="A4572" s="34"/>
      <c r="B4572" s="35"/>
      <c r="C4572" s="36"/>
      <c r="D4572" s="205" t="s">
        <v>281</v>
      </c>
      <c r="E4572" s="36"/>
      <c r="F4572" s="206" t="s">
        <v>3802</v>
      </c>
      <c r="G4572" s="36"/>
      <c r="H4572" s="36"/>
      <c r="I4572" s="207"/>
      <c r="J4572" s="36"/>
      <c r="K4572" s="36"/>
      <c r="L4572" s="39"/>
      <c r="M4572" s="208"/>
      <c r="N4572" s="209"/>
      <c r="O4572" s="71"/>
      <c r="P4572" s="71"/>
      <c r="Q4572" s="71"/>
      <c r="R4572" s="71"/>
      <c r="S4572" s="71"/>
      <c r="T4572" s="72"/>
      <c r="U4572" s="34"/>
      <c r="V4572" s="34"/>
      <c r="W4572" s="34"/>
      <c r="X4572" s="34"/>
      <c r="Y4572" s="34"/>
      <c r="Z4572" s="34"/>
      <c r="AA4572" s="34"/>
      <c r="AB4572" s="34"/>
      <c r="AC4572" s="34"/>
      <c r="AD4572" s="34"/>
      <c r="AE4572" s="34"/>
      <c r="AT4572" s="17" t="s">
        <v>281</v>
      </c>
      <c r="AU4572" s="17" t="s">
        <v>84</v>
      </c>
    </row>
    <row r="4573" spans="1:65" s="13" customFormat="1" ht="22.5">
      <c r="B4573" s="210"/>
      <c r="C4573" s="211"/>
      <c r="D4573" s="212" t="s">
        <v>283</v>
      </c>
      <c r="E4573" s="213" t="s">
        <v>1</v>
      </c>
      <c r="F4573" s="214" t="s">
        <v>3803</v>
      </c>
      <c r="G4573" s="211"/>
      <c r="H4573" s="213" t="s">
        <v>1</v>
      </c>
      <c r="I4573" s="215"/>
      <c r="J4573" s="211"/>
      <c r="K4573" s="211"/>
      <c r="L4573" s="216"/>
      <c r="M4573" s="217"/>
      <c r="N4573" s="218"/>
      <c r="O4573" s="218"/>
      <c r="P4573" s="218"/>
      <c r="Q4573" s="218"/>
      <c r="R4573" s="218"/>
      <c r="S4573" s="218"/>
      <c r="T4573" s="219"/>
      <c r="AT4573" s="220" t="s">
        <v>283</v>
      </c>
      <c r="AU4573" s="220" t="s">
        <v>84</v>
      </c>
      <c r="AV4573" s="13" t="s">
        <v>16</v>
      </c>
      <c r="AW4573" s="13" t="s">
        <v>32</v>
      </c>
      <c r="AX4573" s="13" t="s">
        <v>76</v>
      </c>
      <c r="AY4573" s="220" t="s">
        <v>272</v>
      </c>
    </row>
    <row r="4574" spans="1:65" s="13" customFormat="1" ht="11.25">
      <c r="B4574" s="210"/>
      <c r="C4574" s="211"/>
      <c r="D4574" s="212" t="s">
        <v>283</v>
      </c>
      <c r="E4574" s="213" t="s">
        <v>1</v>
      </c>
      <c r="F4574" s="214" t="s">
        <v>1030</v>
      </c>
      <c r="G4574" s="211"/>
      <c r="H4574" s="213" t="s">
        <v>1</v>
      </c>
      <c r="I4574" s="215"/>
      <c r="J4574" s="211"/>
      <c r="K4574" s="211"/>
      <c r="L4574" s="216"/>
      <c r="M4574" s="217"/>
      <c r="N4574" s="218"/>
      <c r="O4574" s="218"/>
      <c r="P4574" s="218"/>
      <c r="Q4574" s="218"/>
      <c r="R4574" s="218"/>
      <c r="S4574" s="218"/>
      <c r="T4574" s="219"/>
      <c r="AT4574" s="220" t="s">
        <v>283</v>
      </c>
      <c r="AU4574" s="220" t="s">
        <v>84</v>
      </c>
      <c r="AV4574" s="13" t="s">
        <v>16</v>
      </c>
      <c r="AW4574" s="13" t="s">
        <v>32</v>
      </c>
      <c r="AX4574" s="13" t="s">
        <v>76</v>
      </c>
      <c r="AY4574" s="220" t="s">
        <v>272</v>
      </c>
    </row>
    <row r="4575" spans="1:65" s="13" customFormat="1" ht="11.25">
      <c r="B4575" s="210"/>
      <c r="C4575" s="211"/>
      <c r="D4575" s="212" t="s">
        <v>283</v>
      </c>
      <c r="E4575" s="213" t="s">
        <v>1</v>
      </c>
      <c r="F4575" s="214" t="s">
        <v>833</v>
      </c>
      <c r="G4575" s="211"/>
      <c r="H4575" s="213" t="s">
        <v>1</v>
      </c>
      <c r="I4575" s="215"/>
      <c r="J4575" s="211"/>
      <c r="K4575" s="211"/>
      <c r="L4575" s="216"/>
      <c r="M4575" s="217"/>
      <c r="N4575" s="218"/>
      <c r="O4575" s="218"/>
      <c r="P4575" s="218"/>
      <c r="Q4575" s="218"/>
      <c r="R4575" s="218"/>
      <c r="S4575" s="218"/>
      <c r="T4575" s="219"/>
      <c r="AT4575" s="220" t="s">
        <v>283</v>
      </c>
      <c r="AU4575" s="220" t="s">
        <v>84</v>
      </c>
      <c r="AV4575" s="13" t="s">
        <v>16</v>
      </c>
      <c r="AW4575" s="13" t="s">
        <v>32</v>
      </c>
      <c r="AX4575" s="13" t="s">
        <v>76</v>
      </c>
      <c r="AY4575" s="220" t="s">
        <v>272</v>
      </c>
    </row>
    <row r="4576" spans="1:65" s="14" customFormat="1" ht="11.25">
      <c r="B4576" s="221"/>
      <c r="C4576" s="222"/>
      <c r="D4576" s="212" t="s">
        <v>283</v>
      </c>
      <c r="E4576" s="223" t="s">
        <v>1</v>
      </c>
      <c r="F4576" s="224" t="s">
        <v>3761</v>
      </c>
      <c r="G4576" s="222"/>
      <c r="H4576" s="225">
        <v>1.9</v>
      </c>
      <c r="I4576" s="226"/>
      <c r="J4576" s="222"/>
      <c r="K4576" s="222"/>
      <c r="L4576" s="227"/>
      <c r="M4576" s="228"/>
      <c r="N4576" s="229"/>
      <c r="O4576" s="229"/>
      <c r="P4576" s="229"/>
      <c r="Q4576" s="229"/>
      <c r="R4576" s="229"/>
      <c r="S4576" s="229"/>
      <c r="T4576" s="230"/>
      <c r="AT4576" s="231" t="s">
        <v>283</v>
      </c>
      <c r="AU4576" s="231" t="s">
        <v>84</v>
      </c>
      <c r="AV4576" s="14" t="s">
        <v>84</v>
      </c>
      <c r="AW4576" s="14" t="s">
        <v>32</v>
      </c>
      <c r="AX4576" s="14" t="s">
        <v>76</v>
      </c>
      <c r="AY4576" s="231" t="s">
        <v>272</v>
      </c>
    </row>
    <row r="4577" spans="2:51" s="14" customFormat="1" ht="11.25">
      <c r="B4577" s="221"/>
      <c r="C4577" s="222"/>
      <c r="D4577" s="212" t="s">
        <v>283</v>
      </c>
      <c r="E4577" s="223" t="s">
        <v>1</v>
      </c>
      <c r="F4577" s="224" t="s">
        <v>3762</v>
      </c>
      <c r="G4577" s="222"/>
      <c r="H4577" s="225">
        <v>2.7</v>
      </c>
      <c r="I4577" s="226"/>
      <c r="J4577" s="222"/>
      <c r="K4577" s="222"/>
      <c r="L4577" s="227"/>
      <c r="M4577" s="228"/>
      <c r="N4577" s="229"/>
      <c r="O4577" s="229"/>
      <c r="P4577" s="229"/>
      <c r="Q4577" s="229"/>
      <c r="R4577" s="229"/>
      <c r="S4577" s="229"/>
      <c r="T4577" s="230"/>
      <c r="AT4577" s="231" t="s">
        <v>283</v>
      </c>
      <c r="AU4577" s="231" t="s">
        <v>84</v>
      </c>
      <c r="AV4577" s="14" t="s">
        <v>84</v>
      </c>
      <c r="AW4577" s="14" t="s">
        <v>32</v>
      </c>
      <c r="AX4577" s="14" t="s">
        <v>76</v>
      </c>
      <c r="AY4577" s="231" t="s">
        <v>272</v>
      </c>
    </row>
    <row r="4578" spans="2:51" s="14" customFormat="1" ht="11.25">
      <c r="B4578" s="221"/>
      <c r="C4578" s="222"/>
      <c r="D4578" s="212" t="s">
        <v>283</v>
      </c>
      <c r="E4578" s="223" t="s">
        <v>1</v>
      </c>
      <c r="F4578" s="224" t="s">
        <v>3779</v>
      </c>
      <c r="G4578" s="222"/>
      <c r="H4578" s="225">
        <v>3</v>
      </c>
      <c r="I4578" s="226"/>
      <c r="J4578" s="222"/>
      <c r="K4578" s="222"/>
      <c r="L4578" s="227"/>
      <c r="M4578" s="228"/>
      <c r="N4578" s="229"/>
      <c r="O4578" s="229"/>
      <c r="P4578" s="229"/>
      <c r="Q4578" s="229"/>
      <c r="R4578" s="229"/>
      <c r="S4578" s="229"/>
      <c r="T4578" s="230"/>
      <c r="AT4578" s="231" t="s">
        <v>283</v>
      </c>
      <c r="AU4578" s="231" t="s">
        <v>84</v>
      </c>
      <c r="AV4578" s="14" t="s">
        <v>84</v>
      </c>
      <c r="AW4578" s="14" t="s">
        <v>32</v>
      </c>
      <c r="AX4578" s="14" t="s">
        <v>76</v>
      </c>
      <c r="AY4578" s="231" t="s">
        <v>272</v>
      </c>
    </row>
    <row r="4579" spans="2:51" s="14" customFormat="1" ht="11.25">
      <c r="B4579" s="221"/>
      <c r="C4579" s="222"/>
      <c r="D4579" s="212" t="s">
        <v>283</v>
      </c>
      <c r="E4579" s="223" t="s">
        <v>1</v>
      </c>
      <c r="F4579" s="224" t="s">
        <v>3763</v>
      </c>
      <c r="G4579" s="222"/>
      <c r="H4579" s="225">
        <v>3.4</v>
      </c>
      <c r="I4579" s="226"/>
      <c r="J4579" s="222"/>
      <c r="K4579" s="222"/>
      <c r="L4579" s="227"/>
      <c r="M4579" s="228"/>
      <c r="N4579" s="229"/>
      <c r="O4579" s="229"/>
      <c r="P4579" s="229"/>
      <c r="Q4579" s="229"/>
      <c r="R4579" s="229"/>
      <c r="S4579" s="229"/>
      <c r="T4579" s="230"/>
      <c r="AT4579" s="231" t="s">
        <v>283</v>
      </c>
      <c r="AU4579" s="231" t="s">
        <v>84</v>
      </c>
      <c r="AV4579" s="14" t="s">
        <v>84</v>
      </c>
      <c r="AW4579" s="14" t="s">
        <v>32</v>
      </c>
      <c r="AX4579" s="14" t="s">
        <v>76</v>
      </c>
      <c r="AY4579" s="231" t="s">
        <v>272</v>
      </c>
    </row>
    <row r="4580" spans="2:51" s="14" customFormat="1" ht="11.25">
      <c r="B4580" s="221"/>
      <c r="C4580" s="222"/>
      <c r="D4580" s="212" t="s">
        <v>283</v>
      </c>
      <c r="E4580" s="223" t="s">
        <v>1</v>
      </c>
      <c r="F4580" s="224" t="s">
        <v>3764</v>
      </c>
      <c r="G4580" s="222"/>
      <c r="H4580" s="225">
        <v>3.3</v>
      </c>
      <c r="I4580" s="226"/>
      <c r="J4580" s="222"/>
      <c r="K4580" s="222"/>
      <c r="L4580" s="227"/>
      <c r="M4580" s="228"/>
      <c r="N4580" s="229"/>
      <c r="O4580" s="229"/>
      <c r="P4580" s="229"/>
      <c r="Q4580" s="229"/>
      <c r="R4580" s="229"/>
      <c r="S4580" s="229"/>
      <c r="T4580" s="230"/>
      <c r="AT4580" s="231" t="s">
        <v>283</v>
      </c>
      <c r="AU4580" s="231" t="s">
        <v>84</v>
      </c>
      <c r="AV4580" s="14" t="s">
        <v>84</v>
      </c>
      <c r="AW4580" s="14" t="s">
        <v>32</v>
      </c>
      <c r="AX4580" s="14" t="s">
        <v>76</v>
      </c>
      <c r="AY4580" s="231" t="s">
        <v>272</v>
      </c>
    </row>
    <row r="4581" spans="2:51" s="14" customFormat="1" ht="11.25">
      <c r="B4581" s="221"/>
      <c r="C4581" s="222"/>
      <c r="D4581" s="212" t="s">
        <v>283</v>
      </c>
      <c r="E4581" s="223" t="s">
        <v>1</v>
      </c>
      <c r="F4581" s="224" t="s">
        <v>3765</v>
      </c>
      <c r="G4581" s="222"/>
      <c r="H4581" s="225">
        <v>2.7</v>
      </c>
      <c r="I4581" s="226"/>
      <c r="J4581" s="222"/>
      <c r="K4581" s="222"/>
      <c r="L4581" s="227"/>
      <c r="M4581" s="228"/>
      <c r="N4581" s="229"/>
      <c r="O4581" s="229"/>
      <c r="P4581" s="229"/>
      <c r="Q4581" s="229"/>
      <c r="R4581" s="229"/>
      <c r="S4581" s="229"/>
      <c r="T4581" s="230"/>
      <c r="AT4581" s="231" t="s">
        <v>283</v>
      </c>
      <c r="AU4581" s="231" t="s">
        <v>84</v>
      </c>
      <c r="AV4581" s="14" t="s">
        <v>84</v>
      </c>
      <c r="AW4581" s="14" t="s">
        <v>32</v>
      </c>
      <c r="AX4581" s="14" t="s">
        <v>76</v>
      </c>
      <c r="AY4581" s="231" t="s">
        <v>272</v>
      </c>
    </row>
    <row r="4582" spans="2:51" s="14" customFormat="1" ht="11.25">
      <c r="B4582" s="221"/>
      <c r="C4582" s="222"/>
      <c r="D4582" s="212" t="s">
        <v>283</v>
      </c>
      <c r="E4582" s="223" t="s">
        <v>1</v>
      </c>
      <c r="F4582" s="224" t="s">
        <v>2286</v>
      </c>
      <c r="G4582" s="222"/>
      <c r="H4582" s="225">
        <v>2.8</v>
      </c>
      <c r="I4582" s="226"/>
      <c r="J4582" s="222"/>
      <c r="K4582" s="222"/>
      <c r="L4582" s="227"/>
      <c r="M4582" s="228"/>
      <c r="N4582" s="229"/>
      <c r="O4582" s="229"/>
      <c r="P4582" s="229"/>
      <c r="Q4582" s="229"/>
      <c r="R4582" s="229"/>
      <c r="S4582" s="229"/>
      <c r="T4582" s="230"/>
      <c r="AT4582" s="231" t="s">
        <v>283</v>
      </c>
      <c r="AU4582" s="231" t="s">
        <v>84</v>
      </c>
      <c r="AV4582" s="14" t="s">
        <v>84</v>
      </c>
      <c r="AW4582" s="14" t="s">
        <v>32</v>
      </c>
      <c r="AX4582" s="14" t="s">
        <v>76</v>
      </c>
      <c r="AY4582" s="231" t="s">
        <v>272</v>
      </c>
    </row>
    <row r="4583" spans="2:51" s="14" customFormat="1" ht="11.25">
      <c r="B4583" s="221"/>
      <c r="C4583" s="222"/>
      <c r="D4583" s="212" t="s">
        <v>283</v>
      </c>
      <c r="E4583" s="223" t="s">
        <v>1</v>
      </c>
      <c r="F4583" s="224" t="s">
        <v>3766</v>
      </c>
      <c r="G4583" s="222"/>
      <c r="H4583" s="225">
        <v>4.3</v>
      </c>
      <c r="I4583" s="226"/>
      <c r="J4583" s="222"/>
      <c r="K4583" s="222"/>
      <c r="L4583" s="227"/>
      <c r="M4583" s="228"/>
      <c r="N4583" s="229"/>
      <c r="O4583" s="229"/>
      <c r="P4583" s="229"/>
      <c r="Q4583" s="229"/>
      <c r="R4583" s="229"/>
      <c r="S4583" s="229"/>
      <c r="T4583" s="230"/>
      <c r="AT4583" s="231" t="s">
        <v>283</v>
      </c>
      <c r="AU4583" s="231" t="s">
        <v>84</v>
      </c>
      <c r="AV4583" s="14" t="s">
        <v>84</v>
      </c>
      <c r="AW4583" s="14" t="s">
        <v>32</v>
      </c>
      <c r="AX4583" s="14" t="s">
        <v>76</v>
      </c>
      <c r="AY4583" s="231" t="s">
        <v>272</v>
      </c>
    </row>
    <row r="4584" spans="2:51" s="14" customFormat="1" ht="11.25">
      <c r="B4584" s="221"/>
      <c r="C4584" s="222"/>
      <c r="D4584" s="212" t="s">
        <v>283</v>
      </c>
      <c r="E4584" s="223" t="s">
        <v>1</v>
      </c>
      <c r="F4584" s="224" t="s">
        <v>3767</v>
      </c>
      <c r="G4584" s="222"/>
      <c r="H4584" s="225">
        <v>6.2</v>
      </c>
      <c r="I4584" s="226"/>
      <c r="J4584" s="222"/>
      <c r="K4584" s="222"/>
      <c r="L4584" s="227"/>
      <c r="M4584" s="228"/>
      <c r="N4584" s="229"/>
      <c r="O4584" s="229"/>
      <c r="P4584" s="229"/>
      <c r="Q4584" s="229"/>
      <c r="R4584" s="229"/>
      <c r="S4584" s="229"/>
      <c r="T4584" s="230"/>
      <c r="AT4584" s="231" t="s">
        <v>283</v>
      </c>
      <c r="AU4584" s="231" t="s">
        <v>84</v>
      </c>
      <c r="AV4584" s="14" t="s">
        <v>84</v>
      </c>
      <c r="AW4584" s="14" t="s">
        <v>32</v>
      </c>
      <c r="AX4584" s="14" t="s">
        <v>76</v>
      </c>
      <c r="AY4584" s="231" t="s">
        <v>272</v>
      </c>
    </row>
    <row r="4585" spans="2:51" s="14" customFormat="1" ht="11.25">
      <c r="B4585" s="221"/>
      <c r="C4585" s="222"/>
      <c r="D4585" s="212" t="s">
        <v>283</v>
      </c>
      <c r="E4585" s="223" t="s">
        <v>1</v>
      </c>
      <c r="F4585" s="224" t="s">
        <v>3768</v>
      </c>
      <c r="G4585" s="222"/>
      <c r="H4585" s="225">
        <v>5.6</v>
      </c>
      <c r="I4585" s="226"/>
      <c r="J4585" s="222"/>
      <c r="K4585" s="222"/>
      <c r="L4585" s="227"/>
      <c r="M4585" s="228"/>
      <c r="N4585" s="229"/>
      <c r="O4585" s="229"/>
      <c r="P4585" s="229"/>
      <c r="Q4585" s="229"/>
      <c r="R4585" s="229"/>
      <c r="S4585" s="229"/>
      <c r="T4585" s="230"/>
      <c r="AT4585" s="231" t="s">
        <v>283</v>
      </c>
      <c r="AU4585" s="231" t="s">
        <v>84</v>
      </c>
      <c r="AV4585" s="14" t="s">
        <v>84</v>
      </c>
      <c r="AW4585" s="14" t="s">
        <v>32</v>
      </c>
      <c r="AX4585" s="14" t="s">
        <v>76</v>
      </c>
      <c r="AY4585" s="231" t="s">
        <v>272</v>
      </c>
    </row>
    <row r="4586" spans="2:51" s="13" customFormat="1" ht="11.25">
      <c r="B4586" s="210"/>
      <c r="C4586" s="211"/>
      <c r="D4586" s="212" t="s">
        <v>283</v>
      </c>
      <c r="E4586" s="213" t="s">
        <v>1</v>
      </c>
      <c r="F4586" s="214" t="s">
        <v>837</v>
      </c>
      <c r="G4586" s="211"/>
      <c r="H4586" s="213" t="s">
        <v>1</v>
      </c>
      <c r="I4586" s="215"/>
      <c r="J4586" s="211"/>
      <c r="K4586" s="211"/>
      <c r="L4586" s="216"/>
      <c r="M4586" s="217"/>
      <c r="N4586" s="218"/>
      <c r="O4586" s="218"/>
      <c r="P4586" s="218"/>
      <c r="Q4586" s="218"/>
      <c r="R4586" s="218"/>
      <c r="S4586" s="218"/>
      <c r="T4586" s="219"/>
      <c r="AT4586" s="220" t="s">
        <v>283</v>
      </c>
      <c r="AU4586" s="220" t="s">
        <v>84</v>
      </c>
      <c r="AV4586" s="13" t="s">
        <v>16</v>
      </c>
      <c r="AW4586" s="13" t="s">
        <v>32</v>
      </c>
      <c r="AX4586" s="13" t="s">
        <v>76</v>
      </c>
      <c r="AY4586" s="220" t="s">
        <v>272</v>
      </c>
    </row>
    <row r="4587" spans="2:51" s="14" customFormat="1" ht="11.25">
      <c r="B4587" s="221"/>
      <c r="C4587" s="222"/>
      <c r="D4587" s="212" t="s">
        <v>283</v>
      </c>
      <c r="E4587" s="223" t="s">
        <v>1</v>
      </c>
      <c r="F4587" s="224" t="s">
        <v>3780</v>
      </c>
      <c r="G4587" s="222"/>
      <c r="H4587" s="225">
        <v>5.0999999999999996</v>
      </c>
      <c r="I4587" s="226"/>
      <c r="J4587" s="222"/>
      <c r="K4587" s="222"/>
      <c r="L4587" s="227"/>
      <c r="M4587" s="228"/>
      <c r="N4587" s="229"/>
      <c r="O4587" s="229"/>
      <c r="P4587" s="229"/>
      <c r="Q4587" s="229"/>
      <c r="R4587" s="229"/>
      <c r="S4587" s="229"/>
      <c r="T4587" s="230"/>
      <c r="AT4587" s="231" t="s">
        <v>283</v>
      </c>
      <c r="AU4587" s="231" t="s">
        <v>84</v>
      </c>
      <c r="AV4587" s="14" t="s">
        <v>84</v>
      </c>
      <c r="AW4587" s="14" t="s">
        <v>32</v>
      </c>
      <c r="AX4587" s="14" t="s">
        <v>76</v>
      </c>
      <c r="AY4587" s="231" t="s">
        <v>272</v>
      </c>
    </row>
    <row r="4588" spans="2:51" s="14" customFormat="1" ht="11.25">
      <c r="B4588" s="221"/>
      <c r="C4588" s="222"/>
      <c r="D4588" s="212" t="s">
        <v>283</v>
      </c>
      <c r="E4588" s="223" t="s">
        <v>1</v>
      </c>
      <c r="F4588" s="224" t="s">
        <v>2290</v>
      </c>
      <c r="G4588" s="222"/>
      <c r="H4588" s="225">
        <v>2.7</v>
      </c>
      <c r="I4588" s="226"/>
      <c r="J4588" s="222"/>
      <c r="K4588" s="222"/>
      <c r="L4588" s="227"/>
      <c r="M4588" s="228"/>
      <c r="N4588" s="229"/>
      <c r="O4588" s="229"/>
      <c r="P4588" s="229"/>
      <c r="Q4588" s="229"/>
      <c r="R4588" s="229"/>
      <c r="S4588" s="229"/>
      <c r="T4588" s="230"/>
      <c r="AT4588" s="231" t="s">
        <v>283</v>
      </c>
      <c r="AU4588" s="231" t="s">
        <v>84</v>
      </c>
      <c r="AV4588" s="14" t="s">
        <v>84</v>
      </c>
      <c r="AW4588" s="14" t="s">
        <v>32</v>
      </c>
      <c r="AX4588" s="14" t="s">
        <v>76</v>
      </c>
      <c r="AY4588" s="231" t="s">
        <v>272</v>
      </c>
    </row>
    <row r="4589" spans="2:51" s="14" customFormat="1" ht="11.25">
      <c r="B4589" s="221"/>
      <c r="C4589" s="222"/>
      <c r="D4589" s="212" t="s">
        <v>283</v>
      </c>
      <c r="E4589" s="223" t="s">
        <v>1</v>
      </c>
      <c r="F4589" s="224" t="s">
        <v>3769</v>
      </c>
      <c r="G4589" s="222"/>
      <c r="H4589" s="225">
        <v>3.4</v>
      </c>
      <c r="I4589" s="226"/>
      <c r="J4589" s="222"/>
      <c r="K4589" s="222"/>
      <c r="L4589" s="227"/>
      <c r="M4589" s="228"/>
      <c r="N4589" s="229"/>
      <c r="O4589" s="229"/>
      <c r="P4589" s="229"/>
      <c r="Q4589" s="229"/>
      <c r="R4589" s="229"/>
      <c r="S4589" s="229"/>
      <c r="T4589" s="230"/>
      <c r="AT4589" s="231" t="s">
        <v>283</v>
      </c>
      <c r="AU4589" s="231" t="s">
        <v>84</v>
      </c>
      <c r="AV4589" s="14" t="s">
        <v>84</v>
      </c>
      <c r="AW4589" s="14" t="s">
        <v>32</v>
      </c>
      <c r="AX4589" s="14" t="s">
        <v>76</v>
      </c>
      <c r="AY4589" s="231" t="s">
        <v>272</v>
      </c>
    </row>
    <row r="4590" spans="2:51" s="14" customFormat="1" ht="11.25">
      <c r="B4590" s="221"/>
      <c r="C4590" s="222"/>
      <c r="D4590" s="212" t="s">
        <v>283</v>
      </c>
      <c r="E4590" s="223" t="s">
        <v>1</v>
      </c>
      <c r="F4590" s="224" t="s">
        <v>3770</v>
      </c>
      <c r="G4590" s="222"/>
      <c r="H4590" s="225">
        <v>3.5</v>
      </c>
      <c r="I4590" s="226"/>
      <c r="J4590" s="222"/>
      <c r="K4590" s="222"/>
      <c r="L4590" s="227"/>
      <c r="M4590" s="228"/>
      <c r="N4590" s="229"/>
      <c r="O4590" s="229"/>
      <c r="P4590" s="229"/>
      <c r="Q4590" s="229"/>
      <c r="R4590" s="229"/>
      <c r="S4590" s="229"/>
      <c r="T4590" s="230"/>
      <c r="AT4590" s="231" t="s">
        <v>283</v>
      </c>
      <c r="AU4590" s="231" t="s">
        <v>84</v>
      </c>
      <c r="AV4590" s="14" t="s">
        <v>84</v>
      </c>
      <c r="AW4590" s="14" t="s">
        <v>32</v>
      </c>
      <c r="AX4590" s="14" t="s">
        <v>76</v>
      </c>
      <c r="AY4590" s="231" t="s">
        <v>272</v>
      </c>
    </row>
    <row r="4591" spans="2:51" s="14" customFormat="1" ht="11.25">
      <c r="B4591" s="221"/>
      <c r="C4591" s="222"/>
      <c r="D4591" s="212" t="s">
        <v>283</v>
      </c>
      <c r="E4591" s="223" t="s">
        <v>1</v>
      </c>
      <c r="F4591" s="224" t="s">
        <v>3771</v>
      </c>
      <c r="G4591" s="222"/>
      <c r="H4591" s="225">
        <v>3</v>
      </c>
      <c r="I4591" s="226"/>
      <c r="J4591" s="222"/>
      <c r="K4591" s="222"/>
      <c r="L4591" s="227"/>
      <c r="M4591" s="228"/>
      <c r="N4591" s="229"/>
      <c r="O4591" s="229"/>
      <c r="P4591" s="229"/>
      <c r="Q4591" s="229"/>
      <c r="R4591" s="229"/>
      <c r="S4591" s="229"/>
      <c r="T4591" s="230"/>
      <c r="AT4591" s="231" t="s">
        <v>283</v>
      </c>
      <c r="AU4591" s="231" t="s">
        <v>84</v>
      </c>
      <c r="AV4591" s="14" t="s">
        <v>84</v>
      </c>
      <c r="AW4591" s="14" t="s">
        <v>32</v>
      </c>
      <c r="AX4591" s="14" t="s">
        <v>76</v>
      </c>
      <c r="AY4591" s="231" t="s">
        <v>272</v>
      </c>
    </row>
    <row r="4592" spans="2:51" s="14" customFormat="1" ht="11.25">
      <c r="B4592" s="221"/>
      <c r="C4592" s="222"/>
      <c r="D4592" s="212" t="s">
        <v>283</v>
      </c>
      <c r="E4592" s="223" t="s">
        <v>1</v>
      </c>
      <c r="F4592" s="224" t="s">
        <v>3772</v>
      </c>
      <c r="G4592" s="222"/>
      <c r="H4592" s="225">
        <v>2.9</v>
      </c>
      <c r="I4592" s="226"/>
      <c r="J4592" s="222"/>
      <c r="K4592" s="222"/>
      <c r="L4592" s="227"/>
      <c r="M4592" s="228"/>
      <c r="N4592" s="229"/>
      <c r="O4592" s="229"/>
      <c r="P4592" s="229"/>
      <c r="Q4592" s="229"/>
      <c r="R4592" s="229"/>
      <c r="S4592" s="229"/>
      <c r="T4592" s="230"/>
      <c r="AT4592" s="231" t="s">
        <v>283</v>
      </c>
      <c r="AU4592" s="231" t="s">
        <v>84</v>
      </c>
      <c r="AV4592" s="14" t="s">
        <v>84</v>
      </c>
      <c r="AW4592" s="14" t="s">
        <v>32</v>
      </c>
      <c r="AX4592" s="14" t="s">
        <v>76</v>
      </c>
      <c r="AY4592" s="231" t="s">
        <v>272</v>
      </c>
    </row>
    <row r="4593" spans="1:65" s="14" customFormat="1" ht="11.25">
      <c r="B4593" s="221"/>
      <c r="C4593" s="222"/>
      <c r="D4593" s="212" t="s">
        <v>283</v>
      </c>
      <c r="E4593" s="223" t="s">
        <v>1</v>
      </c>
      <c r="F4593" s="224" t="s">
        <v>3773</v>
      </c>
      <c r="G4593" s="222"/>
      <c r="H4593" s="225">
        <v>2.2999999999999998</v>
      </c>
      <c r="I4593" s="226"/>
      <c r="J4593" s="222"/>
      <c r="K4593" s="222"/>
      <c r="L4593" s="227"/>
      <c r="M4593" s="228"/>
      <c r="N4593" s="229"/>
      <c r="O4593" s="229"/>
      <c r="P4593" s="229"/>
      <c r="Q4593" s="229"/>
      <c r="R4593" s="229"/>
      <c r="S4593" s="229"/>
      <c r="T4593" s="230"/>
      <c r="AT4593" s="231" t="s">
        <v>283</v>
      </c>
      <c r="AU4593" s="231" t="s">
        <v>84</v>
      </c>
      <c r="AV4593" s="14" t="s">
        <v>84</v>
      </c>
      <c r="AW4593" s="14" t="s">
        <v>32</v>
      </c>
      <c r="AX4593" s="14" t="s">
        <v>76</v>
      </c>
      <c r="AY4593" s="231" t="s">
        <v>272</v>
      </c>
    </row>
    <row r="4594" spans="1:65" s="14" customFormat="1" ht="11.25">
      <c r="B4594" s="221"/>
      <c r="C4594" s="222"/>
      <c r="D4594" s="212" t="s">
        <v>283</v>
      </c>
      <c r="E4594" s="223" t="s">
        <v>1</v>
      </c>
      <c r="F4594" s="224" t="s">
        <v>2296</v>
      </c>
      <c r="G4594" s="222"/>
      <c r="H4594" s="225">
        <v>2.9</v>
      </c>
      <c r="I4594" s="226"/>
      <c r="J4594" s="222"/>
      <c r="K4594" s="222"/>
      <c r="L4594" s="227"/>
      <c r="M4594" s="228"/>
      <c r="N4594" s="229"/>
      <c r="O4594" s="229"/>
      <c r="P4594" s="229"/>
      <c r="Q4594" s="229"/>
      <c r="R4594" s="229"/>
      <c r="S4594" s="229"/>
      <c r="T4594" s="230"/>
      <c r="AT4594" s="231" t="s">
        <v>283</v>
      </c>
      <c r="AU4594" s="231" t="s">
        <v>84</v>
      </c>
      <c r="AV4594" s="14" t="s">
        <v>84</v>
      </c>
      <c r="AW4594" s="14" t="s">
        <v>32</v>
      </c>
      <c r="AX4594" s="14" t="s">
        <v>76</v>
      </c>
      <c r="AY4594" s="231" t="s">
        <v>272</v>
      </c>
    </row>
    <row r="4595" spans="1:65" s="14" customFormat="1" ht="11.25">
      <c r="B4595" s="221"/>
      <c r="C4595" s="222"/>
      <c r="D4595" s="212" t="s">
        <v>283</v>
      </c>
      <c r="E4595" s="223" t="s">
        <v>1</v>
      </c>
      <c r="F4595" s="224" t="s">
        <v>2301</v>
      </c>
      <c r="G4595" s="222"/>
      <c r="H4595" s="225">
        <v>3.7</v>
      </c>
      <c r="I4595" s="226"/>
      <c r="J4595" s="222"/>
      <c r="K4595" s="222"/>
      <c r="L4595" s="227"/>
      <c r="M4595" s="228"/>
      <c r="N4595" s="229"/>
      <c r="O4595" s="229"/>
      <c r="P4595" s="229"/>
      <c r="Q4595" s="229"/>
      <c r="R4595" s="229"/>
      <c r="S4595" s="229"/>
      <c r="T4595" s="230"/>
      <c r="AT4595" s="231" t="s">
        <v>283</v>
      </c>
      <c r="AU4595" s="231" t="s">
        <v>84</v>
      </c>
      <c r="AV4595" s="14" t="s">
        <v>84</v>
      </c>
      <c r="AW4595" s="14" t="s">
        <v>32</v>
      </c>
      <c r="AX4595" s="14" t="s">
        <v>76</v>
      </c>
      <c r="AY4595" s="231" t="s">
        <v>272</v>
      </c>
    </row>
    <row r="4596" spans="1:65" s="2" customFormat="1" ht="21.75" customHeight="1">
      <c r="A4596" s="34"/>
      <c r="B4596" s="35"/>
      <c r="C4596" s="192" t="s">
        <v>3804</v>
      </c>
      <c r="D4596" s="192" t="s">
        <v>274</v>
      </c>
      <c r="E4596" s="193" t="s">
        <v>3805</v>
      </c>
      <c r="F4596" s="194" t="s">
        <v>3806</v>
      </c>
      <c r="G4596" s="195" t="s">
        <v>156</v>
      </c>
      <c r="H4596" s="196">
        <v>65.400000000000006</v>
      </c>
      <c r="I4596" s="197"/>
      <c r="J4596" s="198">
        <f>ROUND(I4596*H4596,2)</f>
        <v>0</v>
      </c>
      <c r="K4596" s="194" t="s">
        <v>278</v>
      </c>
      <c r="L4596" s="39"/>
      <c r="M4596" s="199" t="s">
        <v>1</v>
      </c>
      <c r="N4596" s="200" t="s">
        <v>41</v>
      </c>
      <c r="O4596" s="71"/>
      <c r="P4596" s="201">
        <f>O4596*H4596</f>
        <v>0</v>
      </c>
      <c r="Q4596" s="201">
        <v>1.6000000000000001E-3</v>
      </c>
      <c r="R4596" s="201">
        <f>Q4596*H4596</f>
        <v>0.10464000000000001</v>
      </c>
      <c r="S4596" s="201">
        <v>0</v>
      </c>
      <c r="T4596" s="202">
        <f>S4596*H4596</f>
        <v>0</v>
      </c>
      <c r="U4596" s="34"/>
      <c r="V4596" s="34"/>
      <c r="W4596" s="34"/>
      <c r="X4596" s="34"/>
      <c r="Y4596" s="34"/>
      <c r="Z4596" s="34"/>
      <c r="AA4596" s="34"/>
      <c r="AB4596" s="34"/>
      <c r="AC4596" s="34"/>
      <c r="AD4596" s="34"/>
      <c r="AE4596" s="34"/>
      <c r="AR4596" s="203" t="s">
        <v>358</v>
      </c>
      <c r="AT4596" s="203" t="s">
        <v>274</v>
      </c>
      <c r="AU4596" s="203" t="s">
        <v>84</v>
      </c>
      <c r="AY4596" s="17" t="s">
        <v>272</v>
      </c>
      <c r="BE4596" s="204">
        <f>IF(N4596="základní",J4596,0)</f>
        <v>0</v>
      </c>
      <c r="BF4596" s="204">
        <f>IF(N4596="snížená",J4596,0)</f>
        <v>0</v>
      </c>
      <c r="BG4596" s="204">
        <f>IF(N4596="zákl. přenesená",J4596,0)</f>
        <v>0</v>
      </c>
      <c r="BH4596" s="204">
        <f>IF(N4596="sníž. přenesená",J4596,0)</f>
        <v>0</v>
      </c>
      <c r="BI4596" s="204">
        <f>IF(N4596="nulová",J4596,0)</f>
        <v>0</v>
      </c>
      <c r="BJ4596" s="17" t="s">
        <v>16</v>
      </c>
      <c r="BK4596" s="204">
        <f>ROUND(I4596*H4596,2)</f>
        <v>0</v>
      </c>
      <c r="BL4596" s="17" t="s">
        <v>358</v>
      </c>
      <c r="BM4596" s="203" t="s">
        <v>3807</v>
      </c>
    </row>
    <row r="4597" spans="1:65" s="2" customFormat="1" ht="11.25">
      <c r="A4597" s="34"/>
      <c r="B4597" s="35"/>
      <c r="C4597" s="36"/>
      <c r="D4597" s="205" t="s">
        <v>281</v>
      </c>
      <c r="E4597" s="36"/>
      <c r="F4597" s="206" t="s">
        <v>3808</v>
      </c>
      <c r="G4597" s="36"/>
      <c r="H4597" s="36"/>
      <c r="I4597" s="207"/>
      <c r="J4597" s="36"/>
      <c r="K4597" s="36"/>
      <c r="L4597" s="39"/>
      <c r="M4597" s="208"/>
      <c r="N4597" s="209"/>
      <c r="O4597" s="71"/>
      <c r="P4597" s="71"/>
      <c r="Q4597" s="71"/>
      <c r="R4597" s="71"/>
      <c r="S4597" s="71"/>
      <c r="T4597" s="72"/>
      <c r="U4597" s="34"/>
      <c r="V4597" s="34"/>
      <c r="W4597" s="34"/>
      <c r="X4597" s="34"/>
      <c r="Y4597" s="34"/>
      <c r="Z4597" s="34"/>
      <c r="AA4597" s="34"/>
      <c r="AB4597" s="34"/>
      <c r="AC4597" s="34"/>
      <c r="AD4597" s="34"/>
      <c r="AE4597" s="34"/>
      <c r="AT4597" s="17" t="s">
        <v>281</v>
      </c>
      <c r="AU4597" s="17" t="s">
        <v>84</v>
      </c>
    </row>
    <row r="4598" spans="1:65" s="13" customFormat="1" ht="11.25">
      <c r="B4598" s="210"/>
      <c r="C4598" s="211"/>
      <c r="D4598" s="212" t="s">
        <v>283</v>
      </c>
      <c r="E4598" s="213" t="s">
        <v>1</v>
      </c>
      <c r="F4598" s="214" t="s">
        <v>833</v>
      </c>
      <c r="G4598" s="211"/>
      <c r="H4598" s="213" t="s">
        <v>1</v>
      </c>
      <c r="I4598" s="215"/>
      <c r="J4598" s="211"/>
      <c r="K4598" s="211"/>
      <c r="L4598" s="216"/>
      <c r="M4598" s="217"/>
      <c r="N4598" s="218"/>
      <c r="O4598" s="218"/>
      <c r="P4598" s="218"/>
      <c r="Q4598" s="218"/>
      <c r="R4598" s="218"/>
      <c r="S4598" s="218"/>
      <c r="T4598" s="219"/>
      <c r="AT4598" s="220" t="s">
        <v>283</v>
      </c>
      <c r="AU4598" s="220" t="s">
        <v>84</v>
      </c>
      <c r="AV4598" s="13" t="s">
        <v>16</v>
      </c>
      <c r="AW4598" s="13" t="s">
        <v>32</v>
      </c>
      <c r="AX4598" s="13" t="s">
        <v>76</v>
      </c>
      <c r="AY4598" s="220" t="s">
        <v>272</v>
      </c>
    </row>
    <row r="4599" spans="1:65" s="14" customFormat="1" ht="11.25">
      <c r="B4599" s="221"/>
      <c r="C4599" s="222"/>
      <c r="D4599" s="212" t="s">
        <v>283</v>
      </c>
      <c r="E4599" s="223" t="s">
        <v>1</v>
      </c>
      <c r="F4599" s="224" t="s">
        <v>3761</v>
      </c>
      <c r="G4599" s="222"/>
      <c r="H4599" s="225">
        <v>1.9</v>
      </c>
      <c r="I4599" s="226"/>
      <c r="J4599" s="222"/>
      <c r="K4599" s="222"/>
      <c r="L4599" s="227"/>
      <c r="M4599" s="228"/>
      <c r="N4599" s="229"/>
      <c r="O4599" s="229"/>
      <c r="P4599" s="229"/>
      <c r="Q4599" s="229"/>
      <c r="R4599" s="229"/>
      <c r="S4599" s="229"/>
      <c r="T4599" s="230"/>
      <c r="AT4599" s="231" t="s">
        <v>283</v>
      </c>
      <c r="AU4599" s="231" t="s">
        <v>84</v>
      </c>
      <c r="AV4599" s="14" t="s">
        <v>84</v>
      </c>
      <c r="AW4599" s="14" t="s">
        <v>32</v>
      </c>
      <c r="AX4599" s="14" t="s">
        <v>76</v>
      </c>
      <c r="AY4599" s="231" t="s">
        <v>272</v>
      </c>
    </row>
    <row r="4600" spans="1:65" s="14" customFormat="1" ht="11.25">
      <c r="B4600" s="221"/>
      <c r="C4600" s="222"/>
      <c r="D4600" s="212" t="s">
        <v>283</v>
      </c>
      <c r="E4600" s="223" t="s">
        <v>1</v>
      </c>
      <c r="F4600" s="224" t="s">
        <v>3762</v>
      </c>
      <c r="G4600" s="222"/>
      <c r="H4600" s="225">
        <v>2.7</v>
      </c>
      <c r="I4600" s="226"/>
      <c r="J4600" s="222"/>
      <c r="K4600" s="222"/>
      <c r="L4600" s="227"/>
      <c r="M4600" s="228"/>
      <c r="N4600" s="229"/>
      <c r="O4600" s="229"/>
      <c r="P4600" s="229"/>
      <c r="Q4600" s="229"/>
      <c r="R4600" s="229"/>
      <c r="S4600" s="229"/>
      <c r="T4600" s="230"/>
      <c r="AT4600" s="231" t="s">
        <v>283</v>
      </c>
      <c r="AU4600" s="231" t="s">
        <v>84</v>
      </c>
      <c r="AV4600" s="14" t="s">
        <v>84</v>
      </c>
      <c r="AW4600" s="14" t="s">
        <v>32</v>
      </c>
      <c r="AX4600" s="14" t="s">
        <v>76</v>
      </c>
      <c r="AY4600" s="231" t="s">
        <v>272</v>
      </c>
    </row>
    <row r="4601" spans="1:65" s="14" customFormat="1" ht="11.25">
      <c r="B4601" s="221"/>
      <c r="C4601" s="222"/>
      <c r="D4601" s="212" t="s">
        <v>283</v>
      </c>
      <c r="E4601" s="223" t="s">
        <v>1</v>
      </c>
      <c r="F4601" s="224" t="s">
        <v>3779</v>
      </c>
      <c r="G4601" s="222"/>
      <c r="H4601" s="225">
        <v>3</v>
      </c>
      <c r="I4601" s="226"/>
      <c r="J4601" s="222"/>
      <c r="K4601" s="222"/>
      <c r="L4601" s="227"/>
      <c r="M4601" s="228"/>
      <c r="N4601" s="229"/>
      <c r="O4601" s="229"/>
      <c r="P4601" s="229"/>
      <c r="Q4601" s="229"/>
      <c r="R4601" s="229"/>
      <c r="S4601" s="229"/>
      <c r="T4601" s="230"/>
      <c r="AT4601" s="231" t="s">
        <v>283</v>
      </c>
      <c r="AU4601" s="231" t="s">
        <v>84</v>
      </c>
      <c r="AV4601" s="14" t="s">
        <v>84</v>
      </c>
      <c r="AW4601" s="14" t="s">
        <v>32</v>
      </c>
      <c r="AX4601" s="14" t="s">
        <v>76</v>
      </c>
      <c r="AY4601" s="231" t="s">
        <v>272</v>
      </c>
    </row>
    <row r="4602" spans="1:65" s="14" customFormat="1" ht="11.25">
      <c r="B4602" s="221"/>
      <c r="C4602" s="222"/>
      <c r="D4602" s="212" t="s">
        <v>283</v>
      </c>
      <c r="E4602" s="223" t="s">
        <v>1</v>
      </c>
      <c r="F4602" s="224" t="s">
        <v>3763</v>
      </c>
      <c r="G4602" s="222"/>
      <c r="H4602" s="225">
        <v>3.4</v>
      </c>
      <c r="I4602" s="226"/>
      <c r="J4602" s="222"/>
      <c r="K4602" s="222"/>
      <c r="L4602" s="227"/>
      <c r="M4602" s="228"/>
      <c r="N4602" s="229"/>
      <c r="O4602" s="229"/>
      <c r="P4602" s="229"/>
      <c r="Q4602" s="229"/>
      <c r="R4602" s="229"/>
      <c r="S4602" s="229"/>
      <c r="T4602" s="230"/>
      <c r="AT4602" s="231" t="s">
        <v>283</v>
      </c>
      <c r="AU4602" s="231" t="s">
        <v>84</v>
      </c>
      <c r="AV4602" s="14" t="s">
        <v>84</v>
      </c>
      <c r="AW4602" s="14" t="s">
        <v>32</v>
      </c>
      <c r="AX4602" s="14" t="s">
        <v>76</v>
      </c>
      <c r="AY4602" s="231" t="s">
        <v>272</v>
      </c>
    </row>
    <row r="4603" spans="1:65" s="14" customFormat="1" ht="11.25">
      <c r="B4603" s="221"/>
      <c r="C4603" s="222"/>
      <c r="D4603" s="212" t="s">
        <v>283</v>
      </c>
      <c r="E4603" s="223" t="s">
        <v>1</v>
      </c>
      <c r="F4603" s="224" t="s">
        <v>3764</v>
      </c>
      <c r="G4603" s="222"/>
      <c r="H4603" s="225">
        <v>3.3</v>
      </c>
      <c r="I4603" s="226"/>
      <c r="J4603" s="222"/>
      <c r="K4603" s="222"/>
      <c r="L4603" s="227"/>
      <c r="M4603" s="228"/>
      <c r="N4603" s="229"/>
      <c r="O4603" s="229"/>
      <c r="P4603" s="229"/>
      <c r="Q4603" s="229"/>
      <c r="R4603" s="229"/>
      <c r="S4603" s="229"/>
      <c r="T4603" s="230"/>
      <c r="AT4603" s="231" t="s">
        <v>283</v>
      </c>
      <c r="AU4603" s="231" t="s">
        <v>84</v>
      </c>
      <c r="AV4603" s="14" t="s">
        <v>84</v>
      </c>
      <c r="AW4603" s="14" t="s">
        <v>32</v>
      </c>
      <c r="AX4603" s="14" t="s">
        <v>76</v>
      </c>
      <c r="AY4603" s="231" t="s">
        <v>272</v>
      </c>
    </row>
    <row r="4604" spans="1:65" s="14" customFormat="1" ht="11.25">
      <c r="B4604" s="221"/>
      <c r="C4604" s="222"/>
      <c r="D4604" s="212" t="s">
        <v>283</v>
      </c>
      <c r="E4604" s="223" t="s">
        <v>1</v>
      </c>
      <c r="F4604" s="224" t="s">
        <v>3765</v>
      </c>
      <c r="G4604" s="222"/>
      <c r="H4604" s="225">
        <v>2.7</v>
      </c>
      <c r="I4604" s="226"/>
      <c r="J4604" s="222"/>
      <c r="K4604" s="222"/>
      <c r="L4604" s="227"/>
      <c r="M4604" s="228"/>
      <c r="N4604" s="229"/>
      <c r="O4604" s="229"/>
      <c r="P4604" s="229"/>
      <c r="Q4604" s="229"/>
      <c r="R4604" s="229"/>
      <c r="S4604" s="229"/>
      <c r="T4604" s="230"/>
      <c r="AT4604" s="231" t="s">
        <v>283</v>
      </c>
      <c r="AU4604" s="231" t="s">
        <v>84</v>
      </c>
      <c r="AV4604" s="14" t="s">
        <v>84</v>
      </c>
      <c r="AW4604" s="14" t="s">
        <v>32</v>
      </c>
      <c r="AX4604" s="14" t="s">
        <v>76</v>
      </c>
      <c r="AY4604" s="231" t="s">
        <v>272</v>
      </c>
    </row>
    <row r="4605" spans="1:65" s="14" customFormat="1" ht="11.25">
      <c r="B4605" s="221"/>
      <c r="C4605" s="222"/>
      <c r="D4605" s="212" t="s">
        <v>283</v>
      </c>
      <c r="E4605" s="223" t="s">
        <v>1</v>
      </c>
      <c r="F4605" s="224" t="s">
        <v>2286</v>
      </c>
      <c r="G4605" s="222"/>
      <c r="H4605" s="225">
        <v>2.8</v>
      </c>
      <c r="I4605" s="226"/>
      <c r="J4605" s="222"/>
      <c r="K4605" s="222"/>
      <c r="L4605" s="227"/>
      <c r="M4605" s="228"/>
      <c r="N4605" s="229"/>
      <c r="O4605" s="229"/>
      <c r="P4605" s="229"/>
      <c r="Q4605" s="229"/>
      <c r="R4605" s="229"/>
      <c r="S4605" s="229"/>
      <c r="T4605" s="230"/>
      <c r="AT4605" s="231" t="s">
        <v>283</v>
      </c>
      <c r="AU4605" s="231" t="s">
        <v>84</v>
      </c>
      <c r="AV4605" s="14" t="s">
        <v>84</v>
      </c>
      <c r="AW4605" s="14" t="s">
        <v>32</v>
      </c>
      <c r="AX4605" s="14" t="s">
        <v>76</v>
      </c>
      <c r="AY4605" s="231" t="s">
        <v>272</v>
      </c>
    </row>
    <row r="4606" spans="1:65" s="14" customFormat="1" ht="11.25">
      <c r="B4606" s="221"/>
      <c r="C4606" s="222"/>
      <c r="D4606" s="212" t="s">
        <v>283</v>
      </c>
      <c r="E4606" s="223" t="s">
        <v>1</v>
      </c>
      <c r="F4606" s="224" t="s">
        <v>3766</v>
      </c>
      <c r="G4606" s="222"/>
      <c r="H4606" s="225">
        <v>4.3</v>
      </c>
      <c r="I4606" s="226"/>
      <c r="J4606" s="222"/>
      <c r="K4606" s="222"/>
      <c r="L4606" s="227"/>
      <c r="M4606" s="228"/>
      <c r="N4606" s="229"/>
      <c r="O4606" s="229"/>
      <c r="P4606" s="229"/>
      <c r="Q4606" s="229"/>
      <c r="R4606" s="229"/>
      <c r="S4606" s="229"/>
      <c r="T4606" s="230"/>
      <c r="AT4606" s="231" t="s">
        <v>283</v>
      </c>
      <c r="AU4606" s="231" t="s">
        <v>84</v>
      </c>
      <c r="AV4606" s="14" t="s">
        <v>84</v>
      </c>
      <c r="AW4606" s="14" t="s">
        <v>32</v>
      </c>
      <c r="AX4606" s="14" t="s">
        <v>76</v>
      </c>
      <c r="AY4606" s="231" t="s">
        <v>272</v>
      </c>
    </row>
    <row r="4607" spans="1:65" s="14" customFormat="1" ht="11.25">
      <c r="B4607" s="221"/>
      <c r="C4607" s="222"/>
      <c r="D4607" s="212" t="s">
        <v>283</v>
      </c>
      <c r="E4607" s="223" t="s">
        <v>1</v>
      </c>
      <c r="F4607" s="224" t="s">
        <v>3767</v>
      </c>
      <c r="G4607" s="222"/>
      <c r="H4607" s="225">
        <v>6.2</v>
      </c>
      <c r="I4607" s="226"/>
      <c r="J4607" s="222"/>
      <c r="K4607" s="222"/>
      <c r="L4607" s="227"/>
      <c r="M4607" s="228"/>
      <c r="N4607" s="229"/>
      <c r="O4607" s="229"/>
      <c r="P4607" s="229"/>
      <c r="Q4607" s="229"/>
      <c r="R4607" s="229"/>
      <c r="S4607" s="229"/>
      <c r="T4607" s="230"/>
      <c r="AT4607" s="231" t="s">
        <v>283</v>
      </c>
      <c r="AU4607" s="231" t="s">
        <v>84</v>
      </c>
      <c r="AV4607" s="14" t="s">
        <v>84</v>
      </c>
      <c r="AW4607" s="14" t="s">
        <v>32</v>
      </c>
      <c r="AX4607" s="14" t="s">
        <v>76</v>
      </c>
      <c r="AY4607" s="231" t="s">
        <v>272</v>
      </c>
    </row>
    <row r="4608" spans="1:65" s="14" customFormat="1" ht="11.25">
      <c r="B4608" s="221"/>
      <c r="C4608" s="222"/>
      <c r="D4608" s="212" t="s">
        <v>283</v>
      </c>
      <c r="E4608" s="223" t="s">
        <v>1</v>
      </c>
      <c r="F4608" s="224" t="s">
        <v>3768</v>
      </c>
      <c r="G4608" s="222"/>
      <c r="H4608" s="225">
        <v>5.6</v>
      </c>
      <c r="I4608" s="226"/>
      <c r="J4608" s="222"/>
      <c r="K4608" s="222"/>
      <c r="L4608" s="227"/>
      <c r="M4608" s="228"/>
      <c r="N4608" s="229"/>
      <c r="O4608" s="229"/>
      <c r="P4608" s="229"/>
      <c r="Q4608" s="229"/>
      <c r="R4608" s="229"/>
      <c r="S4608" s="229"/>
      <c r="T4608" s="230"/>
      <c r="AT4608" s="231" t="s">
        <v>283</v>
      </c>
      <c r="AU4608" s="231" t="s">
        <v>84</v>
      </c>
      <c r="AV4608" s="14" t="s">
        <v>84</v>
      </c>
      <c r="AW4608" s="14" t="s">
        <v>32</v>
      </c>
      <c r="AX4608" s="14" t="s">
        <v>76</v>
      </c>
      <c r="AY4608" s="231" t="s">
        <v>272</v>
      </c>
    </row>
    <row r="4609" spans="1:65" s="13" customFormat="1" ht="11.25">
      <c r="B4609" s="210"/>
      <c r="C4609" s="211"/>
      <c r="D4609" s="212" t="s">
        <v>283</v>
      </c>
      <c r="E4609" s="213" t="s">
        <v>1</v>
      </c>
      <c r="F4609" s="214" t="s">
        <v>837</v>
      </c>
      <c r="G4609" s="211"/>
      <c r="H4609" s="213" t="s">
        <v>1</v>
      </c>
      <c r="I4609" s="215"/>
      <c r="J4609" s="211"/>
      <c r="K4609" s="211"/>
      <c r="L4609" s="216"/>
      <c r="M4609" s="217"/>
      <c r="N4609" s="218"/>
      <c r="O4609" s="218"/>
      <c r="P4609" s="218"/>
      <c r="Q4609" s="218"/>
      <c r="R4609" s="218"/>
      <c r="S4609" s="218"/>
      <c r="T4609" s="219"/>
      <c r="AT4609" s="220" t="s">
        <v>283</v>
      </c>
      <c r="AU4609" s="220" t="s">
        <v>84</v>
      </c>
      <c r="AV4609" s="13" t="s">
        <v>16</v>
      </c>
      <c r="AW4609" s="13" t="s">
        <v>32</v>
      </c>
      <c r="AX4609" s="13" t="s">
        <v>76</v>
      </c>
      <c r="AY4609" s="220" t="s">
        <v>272</v>
      </c>
    </row>
    <row r="4610" spans="1:65" s="14" customFormat="1" ht="11.25">
      <c r="B4610" s="221"/>
      <c r="C4610" s="222"/>
      <c r="D4610" s="212" t="s">
        <v>283</v>
      </c>
      <c r="E4610" s="223" t="s">
        <v>1</v>
      </c>
      <c r="F4610" s="224" t="s">
        <v>3780</v>
      </c>
      <c r="G4610" s="222"/>
      <c r="H4610" s="225">
        <v>5.0999999999999996</v>
      </c>
      <c r="I4610" s="226"/>
      <c r="J4610" s="222"/>
      <c r="K4610" s="222"/>
      <c r="L4610" s="227"/>
      <c r="M4610" s="228"/>
      <c r="N4610" s="229"/>
      <c r="O4610" s="229"/>
      <c r="P4610" s="229"/>
      <c r="Q4610" s="229"/>
      <c r="R4610" s="229"/>
      <c r="S4610" s="229"/>
      <c r="T4610" s="230"/>
      <c r="AT4610" s="231" t="s">
        <v>283</v>
      </c>
      <c r="AU4610" s="231" t="s">
        <v>84</v>
      </c>
      <c r="AV4610" s="14" t="s">
        <v>84</v>
      </c>
      <c r="AW4610" s="14" t="s">
        <v>32</v>
      </c>
      <c r="AX4610" s="14" t="s">
        <v>76</v>
      </c>
      <c r="AY4610" s="231" t="s">
        <v>272</v>
      </c>
    </row>
    <row r="4611" spans="1:65" s="14" customFormat="1" ht="11.25">
      <c r="B4611" s="221"/>
      <c r="C4611" s="222"/>
      <c r="D4611" s="212" t="s">
        <v>283</v>
      </c>
      <c r="E4611" s="223" t="s">
        <v>1</v>
      </c>
      <c r="F4611" s="224" t="s">
        <v>2290</v>
      </c>
      <c r="G4611" s="222"/>
      <c r="H4611" s="225">
        <v>2.7</v>
      </c>
      <c r="I4611" s="226"/>
      <c r="J4611" s="222"/>
      <c r="K4611" s="222"/>
      <c r="L4611" s="227"/>
      <c r="M4611" s="228"/>
      <c r="N4611" s="229"/>
      <c r="O4611" s="229"/>
      <c r="P4611" s="229"/>
      <c r="Q4611" s="229"/>
      <c r="R4611" s="229"/>
      <c r="S4611" s="229"/>
      <c r="T4611" s="230"/>
      <c r="AT4611" s="231" t="s">
        <v>283</v>
      </c>
      <c r="AU4611" s="231" t="s">
        <v>84</v>
      </c>
      <c r="AV4611" s="14" t="s">
        <v>84</v>
      </c>
      <c r="AW4611" s="14" t="s">
        <v>32</v>
      </c>
      <c r="AX4611" s="14" t="s">
        <v>76</v>
      </c>
      <c r="AY4611" s="231" t="s">
        <v>272</v>
      </c>
    </row>
    <row r="4612" spans="1:65" s="14" customFormat="1" ht="11.25">
      <c r="B4612" s="221"/>
      <c r="C4612" s="222"/>
      <c r="D4612" s="212" t="s">
        <v>283</v>
      </c>
      <c r="E4612" s="223" t="s">
        <v>1</v>
      </c>
      <c r="F4612" s="224" t="s">
        <v>3769</v>
      </c>
      <c r="G4612" s="222"/>
      <c r="H4612" s="225">
        <v>3.4</v>
      </c>
      <c r="I4612" s="226"/>
      <c r="J4612" s="222"/>
      <c r="K4612" s="222"/>
      <c r="L4612" s="227"/>
      <c r="M4612" s="228"/>
      <c r="N4612" s="229"/>
      <c r="O4612" s="229"/>
      <c r="P4612" s="229"/>
      <c r="Q4612" s="229"/>
      <c r="R4612" s="229"/>
      <c r="S4612" s="229"/>
      <c r="T4612" s="230"/>
      <c r="AT4612" s="231" t="s">
        <v>283</v>
      </c>
      <c r="AU4612" s="231" t="s">
        <v>84</v>
      </c>
      <c r="AV4612" s="14" t="s">
        <v>84</v>
      </c>
      <c r="AW4612" s="14" t="s">
        <v>32</v>
      </c>
      <c r="AX4612" s="14" t="s">
        <v>76</v>
      </c>
      <c r="AY4612" s="231" t="s">
        <v>272</v>
      </c>
    </row>
    <row r="4613" spans="1:65" s="14" customFormat="1" ht="11.25">
      <c r="B4613" s="221"/>
      <c r="C4613" s="222"/>
      <c r="D4613" s="212" t="s">
        <v>283</v>
      </c>
      <c r="E4613" s="223" t="s">
        <v>1</v>
      </c>
      <c r="F4613" s="224" t="s">
        <v>3770</v>
      </c>
      <c r="G4613" s="222"/>
      <c r="H4613" s="225">
        <v>3.5</v>
      </c>
      <c r="I4613" s="226"/>
      <c r="J4613" s="222"/>
      <c r="K4613" s="222"/>
      <c r="L4613" s="227"/>
      <c r="M4613" s="228"/>
      <c r="N4613" s="229"/>
      <c r="O4613" s="229"/>
      <c r="P4613" s="229"/>
      <c r="Q4613" s="229"/>
      <c r="R4613" s="229"/>
      <c r="S4613" s="229"/>
      <c r="T4613" s="230"/>
      <c r="AT4613" s="231" t="s">
        <v>283</v>
      </c>
      <c r="AU4613" s="231" t="s">
        <v>84</v>
      </c>
      <c r="AV4613" s="14" t="s">
        <v>84</v>
      </c>
      <c r="AW4613" s="14" t="s">
        <v>32</v>
      </c>
      <c r="AX4613" s="14" t="s">
        <v>76</v>
      </c>
      <c r="AY4613" s="231" t="s">
        <v>272</v>
      </c>
    </row>
    <row r="4614" spans="1:65" s="14" customFormat="1" ht="11.25">
      <c r="B4614" s="221"/>
      <c r="C4614" s="222"/>
      <c r="D4614" s="212" t="s">
        <v>283</v>
      </c>
      <c r="E4614" s="223" t="s">
        <v>1</v>
      </c>
      <c r="F4614" s="224" t="s">
        <v>3771</v>
      </c>
      <c r="G4614" s="222"/>
      <c r="H4614" s="225">
        <v>3</v>
      </c>
      <c r="I4614" s="226"/>
      <c r="J4614" s="222"/>
      <c r="K4614" s="222"/>
      <c r="L4614" s="227"/>
      <c r="M4614" s="228"/>
      <c r="N4614" s="229"/>
      <c r="O4614" s="229"/>
      <c r="P4614" s="229"/>
      <c r="Q4614" s="229"/>
      <c r="R4614" s="229"/>
      <c r="S4614" s="229"/>
      <c r="T4614" s="230"/>
      <c r="AT4614" s="231" t="s">
        <v>283</v>
      </c>
      <c r="AU4614" s="231" t="s">
        <v>84</v>
      </c>
      <c r="AV4614" s="14" t="s">
        <v>84</v>
      </c>
      <c r="AW4614" s="14" t="s">
        <v>32</v>
      </c>
      <c r="AX4614" s="14" t="s">
        <v>76</v>
      </c>
      <c r="AY4614" s="231" t="s">
        <v>272</v>
      </c>
    </row>
    <row r="4615" spans="1:65" s="14" customFormat="1" ht="11.25">
      <c r="B4615" s="221"/>
      <c r="C4615" s="222"/>
      <c r="D4615" s="212" t="s">
        <v>283</v>
      </c>
      <c r="E4615" s="223" t="s">
        <v>1</v>
      </c>
      <c r="F4615" s="224" t="s">
        <v>3772</v>
      </c>
      <c r="G4615" s="222"/>
      <c r="H4615" s="225">
        <v>2.9</v>
      </c>
      <c r="I4615" s="226"/>
      <c r="J4615" s="222"/>
      <c r="K4615" s="222"/>
      <c r="L4615" s="227"/>
      <c r="M4615" s="228"/>
      <c r="N4615" s="229"/>
      <c r="O4615" s="229"/>
      <c r="P4615" s="229"/>
      <c r="Q4615" s="229"/>
      <c r="R4615" s="229"/>
      <c r="S4615" s="229"/>
      <c r="T4615" s="230"/>
      <c r="AT4615" s="231" t="s">
        <v>283</v>
      </c>
      <c r="AU4615" s="231" t="s">
        <v>84</v>
      </c>
      <c r="AV4615" s="14" t="s">
        <v>84</v>
      </c>
      <c r="AW4615" s="14" t="s">
        <v>32</v>
      </c>
      <c r="AX4615" s="14" t="s">
        <v>76</v>
      </c>
      <c r="AY4615" s="231" t="s">
        <v>272</v>
      </c>
    </row>
    <row r="4616" spans="1:65" s="14" customFormat="1" ht="11.25">
      <c r="B4616" s="221"/>
      <c r="C4616" s="222"/>
      <c r="D4616" s="212" t="s">
        <v>283</v>
      </c>
      <c r="E4616" s="223" t="s">
        <v>1</v>
      </c>
      <c r="F4616" s="224" t="s">
        <v>3773</v>
      </c>
      <c r="G4616" s="222"/>
      <c r="H4616" s="225">
        <v>2.2999999999999998</v>
      </c>
      <c r="I4616" s="226"/>
      <c r="J4616" s="222"/>
      <c r="K4616" s="222"/>
      <c r="L4616" s="227"/>
      <c r="M4616" s="228"/>
      <c r="N4616" s="229"/>
      <c r="O4616" s="229"/>
      <c r="P4616" s="229"/>
      <c r="Q4616" s="229"/>
      <c r="R4616" s="229"/>
      <c r="S4616" s="229"/>
      <c r="T4616" s="230"/>
      <c r="AT4616" s="231" t="s">
        <v>283</v>
      </c>
      <c r="AU4616" s="231" t="s">
        <v>84</v>
      </c>
      <c r="AV4616" s="14" t="s">
        <v>84</v>
      </c>
      <c r="AW4616" s="14" t="s">
        <v>32</v>
      </c>
      <c r="AX4616" s="14" t="s">
        <v>76</v>
      </c>
      <c r="AY4616" s="231" t="s">
        <v>272</v>
      </c>
    </row>
    <row r="4617" spans="1:65" s="14" customFormat="1" ht="11.25">
      <c r="B4617" s="221"/>
      <c r="C4617" s="222"/>
      <c r="D4617" s="212" t="s">
        <v>283</v>
      </c>
      <c r="E4617" s="223" t="s">
        <v>1</v>
      </c>
      <c r="F4617" s="224" t="s">
        <v>2296</v>
      </c>
      <c r="G4617" s="222"/>
      <c r="H4617" s="225">
        <v>2.9</v>
      </c>
      <c r="I4617" s="226"/>
      <c r="J4617" s="222"/>
      <c r="K4617" s="222"/>
      <c r="L4617" s="227"/>
      <c r="M4617" s="228"/>
      <c r="N4617" s="229"/>
      <c r="O4617" s="229"/>
      <c r="P4617" s="229"/>
      <c r="Q4617" s="229"/>
      <c r="R4617" s="229"/>
      <c r="S4617" s="229"/>
      <c r="T4617" s="230"/>
      <c r="AT4617" s="231" t="s">
        <v>283</v>
      </c>
      <c r="AU4617" s="231" t="s">
        <v>84</v>
      </c>
      <c r="AV4617" s="14" t="s">
        <v>84</v>
      </c>
      <c r="AW4617" s="14" t="s">
        <v>32</v>
      </c>
      <c r="AX4617" s="14" t="s">
        <v>76</v>
      </c>
      <c r="AY4617" s="231" t="s">
        <v>272</v>
      </c>
    </row>
    <row r="4618" spans="1:65" s="14" customFormat="1" ht="11.25">
      <c r="B4618" s="221"/>
      <c r="C4618" s="222"/>
      <c r="D4618" s="212" t="s">
        <v>283</v>
      </c>
      <c r="E4618" s="223" t="s">
        <v>1</v>
      </c>
      <c r="F4618" s="224" t="s">
        <v>2301</v>
      </c>
      <c r="G4618" s="222"/>
      <c r="H4618" s="225">
        <v>3.7</v>
      </c>
      <c r="I4618" s="226"/>
      <c r="J4618" s="222"/>
      <c r="K4618" s="222"/>
      <c r="L4618" s="227"/>
      <c r="M4618" s="228"/>
      <c r="N4618" s="229"/>
      <c r="O4618" s="229"/>
      <c r="P4618" s="229"/>
      <c r="Q4618" s="229"/>
      <c r="R4618" s="229"/>
      <c r="S4618" s="229"/>
      <c r="T4618" s="230"/>
      <c r="AT4618" s="231" t="s">
        <v>283</v>
      </c>
      <c r="AU4618" s="231" t="s">
        <v>84</v>
      </c>
      <c r="AV4618" s="14" t="s">
        <v>84</v>
      </c>
      <c r="AW4618" s="14" t="s">
        <v>32</v>
      </c>
      <c r="AX4618" s="14" t="s">
        <v>76</v>
      </c>
      <c r="AY4618" s="231" t="s">
        <v>272</v>
      </c>
    </row>
    <row r="4619" spans="1:65" s="2" customFormat="1" ht="33" customHeight="1">
      <c r="A4619" s="34"/>
      <c r="B4619" s="35"/>
      <c r="C4619" s="192" t="s">
        <v>3809</v>
      </c>
      <c r="D4619" s="192" t="s">
        <v>274</v>
      </c>
      <c r="E4619" s="193" t="s">
        <v>3810</v>
      </c>
      <c r="F4619" s="194" t="s">
        <v>3811</v>
      </c>
      <c r="G4619" s="195" t="s">
        <v>156</v>
      </c>
      <c r="H4619" s="196">
        <v>351.25</v>
      </c>
      <c r="I4619" s="197"/>
      <c r="J4619" s="198">
        <f>ROUND(I4619*H4619,2)</f>
        <v>0</v>
      </c>
      <c r="K4619" s="194" t="s">
        <v>278</v>
      </c>
      <c r="L4619" s="39"/>
      <c r="M4619" s="199" t="s">
        <v>1</v>
      </c>
      <c r="N4619" s="200" t="s">
        <v>41</v>
      </c>
      <c r="O4619" s="71"/>
      <c r="P4619" s="201">
        <f>O4619*H4619</f>
        <v>0</v>
      </c>
      <c r="Q4619" s="201">
        <v>1.17E-3</v>
      </c>
      <c r="R4619" s="201">
        <f>Q4619*H4619</f>
        <v>0.41096250000000001</v>
      </c>
      <c r="S4619" s="201">
        <v>0</v>
      </c>
      <c r="T4619" s="202">
        <f>S4619*H4619</f>
        <v>0</v>
      </c>
      <c r="U4619" s="34"/>
      <c r="V4619" s="34"/>
      <c r="W4619" s="34"/>
      <c r="X4619" s="34"/>
      <c r="Y4619" s="34"/>
      <c r="Z4619" s="34"/>
      <c r="AA4619" s="34"/>
      <c r="AB4619" s="34"/>
      <c r="AC4619" s="34"/>
      <c r="AD4619" s="34"/>
      <c r="AE4619" s="34"/>
      <c r="AR4619" s="203" t="s">
        <v>358</v>
      </c>
      <c r="AT4619" s="203" t="s">
        <v>274</v>
      </c>
      <c r="AU4619" s="203" t="s">
        <v>84</v>
      </c>
      <c r="AY4619" s="17" t="s">
        <v>272</v>
      </c>
      <c r="BE4619" s="204">
        <f>IF(N4619="základní",J4619,0)</f>
        <v>0</v>
      </c>
      <c r="BF4619" s="204">
        <f>IF(N4619="snížená",J4619,0)</f>
        <v>0</v>
      </c>
      <c r="BG4619" s="204">
        <f>IF(N4619="zákl. přenesená",J4619,0)</f>
        <v>0</v>
      </c>
      <c r="BH4619" s="204">
        <f>IF(N4619="sníž. přenesená",J4619,0)</f>
        <v>0</v>
      </c>
      <c r="BI4619" s="204">
        <f>IF(N4619="nulová",J4619,0)</f>
        <v>0</v>
      </c>
      <c r="BJ4619" s="17" t="s">
        <v>16</v>
      </c>
      <c r="BK4619" s="204">
        <f>ROUND(I4619*H4619,2)</f>
        <v>0</v>
      </c>
      <c r="BL4619" s="17" t="s">
        <v>358</v>
      </c>
      <c r="BM4619" s="203" t="s">
        <v>3812</v>
      </c>
    </row>
    <row r="4620" spans="1:65" s="2" customFormat="1" ht="11.25">
      <c r="A4620" s="34"/>
      <c r="B4620" s="35"/>
      <c r="C4620" s="36"/>
      <c r="D4620" s="205" t="s">
        <v>281</v>
      </c>
      <c r="E4620" s="36"/>
      <c r="F4620" s="206" t="s">
        <v>3813</v>
      </c>
      <c r="G4620" s="36"/>
      <c r="H4620" s="36"/>
      <c r="I4620" s="207"/>
      <c r="J4620" s="36"/>
      <c r="K4620" s="36"/>
      <c r="L4620" s="39"/>
      <c r="M4620" s="208"/>
      <c r="N4620" s="209"/>
      <c r="O4620" s="71"/>
      <c r="P4620" s="71"/>
      <c r="Q4620" s="71"/>
      <c r="R4620" s="71"/>
      <c r="S4620" s="71"/>
      <c r="T4620" s="72"/>
      <c r="U4620" s="34"/>
      <c r="V4620" s="34"/>
      <c r="W4620" s="34"/>
      <c r="X4620" s="34"/>
      <c r="Y4620" s="34"/>
      <c r="Z4620" s="34"/>
      <c r="AA4620" s="34"/>
      <c r="AB4620" s="34"/>
      <c r="AC4620" s="34"/>
      <c r="AD4620" s="34"/>
      <c r="AE4620" s="34"/>
      <c r="AT4620" s="17" t="s">
        <v>281</v>
      </c>
      <c r="AU4620" s="17" t="s">
        <v>84</v>
      </c>
    </row>
    <row r="4621" spans="1:65" s="2" customFormat="1" ht="44.25" customHeight="1">
      <c r="A4621" s="34"/>
      <c r="B4621" s="35"/>
      <c r="C4621" s="232" t="s">
        <v>3814</v>
      </c>
      <c r="D4621" s="232" t="s">
        <v>394</v>
      </c>
      <c r="E4621" s="233" t="s">
        <v>3815</v>
      </c>
      <c r="F4621" s="234" t="s">
        <v>3816</v>
      </c>
      <c r="G4621" s="235" t="s">
        <v>156</v>
      </c>
      <c r="H4621" s="236">
        <v>228.2</v>
      </c>
      <c r="I4621" s="237"/>
      <c r="J4621" s="238">
        <f>ROUND(I4621*H4621,2)</f>
        <v>0</v>
      </c>
      <c r="K4621" s="234" t="s">
        <v>1</v>
      </c>
      <c r="L4621" s="239"/>
      <c r="M4621" s="240" t="s">
        <v>1</v>
      </c>
      <c r="N4621" s="241" t="s">
        <v>41</v>
      </c>
      <c r="O4621" s="71"/>
      <c r="P4621" s="201">
        <f>O4621*H4621</f>
        <v>0</v>
      </c>
      <c r="Q4621" s="201">
        <v>1.65E-3</v>
      </c>
      <c r="R4621" s="201">
        <f>Q4621*H4621</f>
        <v>0.37652999999999998</v>
      </c>
      <c r="S4621" s="201">
        <v>0</v>
      </c>
      <c r="T4621" s="202">
        <f>S4621*H4621</f>
        <v>0</v>
      </c>
      <c r="U4621" s="34"/>
      <c r="V4621" s="34"/>
      <c r="W4621" s="34"/>
      <c r="X4621" s="34"/>
      <c r="Y4621" s="34"/>
      <c r="Z4621" s="34"/>
      <c r="AA4621" s="34"/>
      <c r="AB4621" s="34"/>
      <c r="AC4621" s="34"/>
      <c r="AD4621" s="34"/>
      <c r="AE4621" s="34"/>
      <c r="AR4621" s="203" t="s">
        <v>483</v>
      </c>
      <c r="AT4621" s="203" t="s">
        <v>394</v>
      </c>
      <c r="AU4621" s="203" t="s">
        <v>84</v>
      </c>
      <c r="AY4621" s="17" t="s">
        <v>272</v>
      </c>
      <c r="BE4621" s="204">
        <f>IF(N4621="základní",J4621,0)</f>
        <v>0</v>
      </c>
      <c r="BF4621" s="204">
        <f>IF(N4621="snížená",J4621,0)</f>
        <v>0</v>
      </c>
      <c r="BG4621" s="204">
        <f>IF(N4621="zákl. přenesená",J4621,0)</f>
        <v>0</v>
      </c>
      <c r="BH4621" s="204">
        <f>IF(N4621="sníž. přenesená",J4621,0)</f>
        <v>0</v>
      </c>
      <c r="BI4621" s="204">
        <f>IF(N4621="nulová",J4621,0)</f>
        <v>0</v>
      </c>
      <c r="BJ4621" s="17" t="s">
        <v>16</v>
      </c>
      <c r="BK4621" s="204">
        <f>ROUND(I4621*H4621,2)</f>
        <v>0</v>
      </c>
      <c r="BL4621" s="17" t="s">
        <v>358</v>
      </c>
      <c r="BM4621" s="203" t="s">
        <v>3817</v>
      </c>
    </row>
    <row r="4622" spans="1:65" s="13" customFormat="1" ht="22.5">
      <c r="B4622" s="210"/>
      <c r="C4622" s="211"/>
      <c r="D4622" s="212" t="s">
        <v>283</v>
      </c>
      <c r="E4622" s="213" t="s">
        <v>1</v>
      </c>
      <c r="F4622" s="214" t="s">
        <v>3818</v>
      </c>
      <c r="G4622" s="211"/>
      <c r="H4622" s="213" t="s">
        <v>1</v>
      </c>
      <c r="I4622" s="215"/>
      <c r="J4622" s="211"/>
      <c r="K4622" s="211"/>
      <c r="L4622" s="216"/>
      <c r="M4622" s="217"/>
      <c r="N4622" s="218"/>
      <c r="O4622" s="218"/>
      <c r="P4622" s="218"/>
      <c r="Q4622" s="218"/>
      <c r="R4622" s="218"/>
      <c r="S4622" s="218"/>
      <c r="T4622" s="219"/>
      <c r="AT4622" s="220" t="s">
        <v>283</v>
      </c>
      <c r="AU4622" s="220" t="s">
        <v>84</v>
      </c>
      <c r="AV4622" s="13" t="s">
        <v>16</v>
      </c>
      <c r="AW4622" s="13" t="s">
        <v>32</v>
      </c>
      <c r="AX4622" s="13" t="s">
        <v>76</v>
      </c>
      <c r="AY4622" s="220" t="s">
        <v>272</v>
      </c>
    </row>
    <row r="4623" spans="1:65" s="13" customFormat="1" ht="11.25">
      <c r="B4623" s="210"/>
      <c r="C4623" s="211"/>
      <c r="D4623" s="212" t="s">
        <v>283</v>
      </c>
      <c r="E4623" s="213" t="s">
        <v>1</v>
      </c>
      <c r="F4623" s="214" t="s">
        <v>3760</v>
      </c>
      <c r="G4623" s="211"/>
      <c r="H4623" s="213" t="s">
        <v>1</v>
      </c>
      <c r="I4623" s="215"/>
      <c r="J4623" s="211"/>
      <c r="K4623" s="211"/>
      <c r="L4623" s="216"/>
      <c r="M4623" s="217"/>
      <c r="N4623" s="218"/>
      <c r="O4623" s="218"/>
      <c r="P4623" s="218"/>
      <c r="Q4623" s="218"/>
      <c r="R4623" s="218"/>
      <c r="S4623" s="218"/>
      <c r="T4623" s="219"/>
      <c r="AT4623" s="220" t="s">
        <v>283</v>
      </c>
      <c r="AU4623" s="220" t="s">
        <v>84</v>
      </c>
      <c r="AV4623" s="13" t="s">
        <v>16</v>
      </c>
      <c r="AW4623" s="13" t="s">
        <v>32</v>
      </c>
      <c r="AX4623" s="13" t="s">
        <v>76</v>
      </c>
      <c r="AY4623" s="220" t="s">
        <v>272</v>
      </c>
    </row>
    <row r="4624" spans="1:65" s="13" customFormat="1" ht="11.25">
      <c r="B4624" s="210"/>
      <c r="C4624" s="211"/>
      <c r="D4624" s="212" t="s">
        <v>283</v>
      </c>
      <c r="E4624" s="213" t="s">
        <v>1</v>
      </c>
      <c r="F4624" s="214" t="s">
        <v>1030</v>
      </c>
      <c r="G4624" s="211"/>
      <c r="H4624" s="213" t="s">
        <v>1</v>
      </c>
      <c r="I4624" s="215"/>
      <c r="J4624" s="211"/>
      <c r="K4624" s="211"/>
      <c r="L4624" s="216"/>
      <c r="M4624" s="217"/>
      <c r="N4624" s="218"/>
      <c r="O4624" s="218"/>
      <c r="P4624" s="218"/>
      <c r="Q4624" s="218"/>
      <c r="R4624" s="218"/>
      <c r="S4624" s="218"/>
      <c r="T4624" s="219"/>
      <c r="AT4624" s="220" t="s">
        <v>283</v>
      </c>
      <c r="AU4624" s="220" t="s">
        <v>84</v>
      </c>
      <c r="AV4624" s="13" t="s">
        <v>16</v>
      </c>
      <c r="AW4624" s="13" t="s">
        <v>32</v>
      </c>
      <c r="AX4624" s="13" t="s">
        <v>76</v>
      </c>
      <c r="AY4624" s="220" t="s">
        <v>272</v>
      </c>
    </row>
    <row r="4625" spans="2:51" s="13" customFormat="1" ht="11.25">
      <c r="B4625" s="210"/>
      <c r="C4625" s="211"/>
      <c r="D4625" s="212" t="s">
        <v>283</v>
      </c>
      <c r="E4625" s="213" t="s">
        <v>1</v>
      </c>
      <c r="F4625" s="214" t="s">
        <v>831</v>
      </c>
      <c r="G4625" s="211"/>
      <c r="H4625" s="213" t="s">
        <v>1</v>
      </c>
      <c r="I4625" s="215"/>
      <c r="J4625" s="211"/>
      <c r="K4625" s="211"/>
      <c r="L4625" s="216"/>
      <c r="M4625" s="217"/>
      <c r="N4625" s="218"/>
      <c r="O4625" s="218"/>
      <c r="P4625" s="218"/>
      <c r="Q4625" s="218"/>
      <c r="R4625" s="218"/>
      <c r="S4625" s="218"/>
      <c r="T4625" s="219"/>
      <c r="AT4625" s="220" t="s">
        <v>283</v>
      </c>
      <c r="AU4625" s="220" t="s">
        <v>84</v>
      </c>
      <c r="AV4625" s="13" t="s">
        <v>16</v>
      </c>
      <c r="AW4625" s="13" t="s">
        <v>32</v>
      </c>
      <c r="AX4625" s="13" t="s">
        <v>76</v>
      </c>
      <c r="AY4625" s="220" t="s">
        <v>272</v>
      </c>
    </row>
    <row r="4626" spans="2:51" s="14" customFormat="1" ht="11.25">
      <c r="B4626" s="221"/>
      <c r="C4626" s="222"/>
      <c r="D4626" s="212" t="s">
        <v>283</v>
      </c>
      <c r="E4626" s="223" t="s">
        <v>1</v>
      </c>
      <c r="F4626" s="224" t="s">
        <v>2355</v>
      </c>
      <c r="G4626" s="222"/>
      <c r="H4626" s="225">
        <v>5</v>
      </c>
      <c r="I4626" s="226"/>
      <c r="J4626" s="222"/>
      <c r="K4626" s="222"/>
      <c r="L4626" s="227"/>
      <c r="M4626" s="228"/>
      <c r="N4626" s="229"/>
      <c r="O4626" s="229"/>
      <c r="P4626" s="229"/>
      <c r="Q4626" s="229"/>
      <c r="R4626" s="229"/>
      <c r="S4626" s="229"/>
      <c r="T4626" s="230"/>
      <c r="AT4626" s="231" t="s">
        <v>283</v>
      </c>
      <c r="AU4626" s="231" t="s">
        <v>84</v>
      </c>
      <c r="AV4626" s="14" t="s">
        <v>84</v>
      </c>
      <c r="AW4626" s="14" t="s">
        <v>32</v>
      </c>
      <c r="AX4626" s="14" t="s">
        <v>76</v>
      </c>
      <c r="AY4626" s="231" t="s">
        <v>272</v>
      </c>
    </row>
    <row r="4627" spans="2:51" s="14" customFormat="1" ht="11.25">
      <c r="B4627" s="221"/>
      <c r="C4627" s="222"/>
      <c r="D4627" s="212" t="s">
        <v>283</v>
      </c>
      <c r="E4627" s="223" t="s">
        <v>1</v>
      </c>
      <c r="F4627" s="224" t="s">
        <v>3819</v>
      </c>
      <c r="G4627" s="222"/>
      <c r="H4627" s="225">
        <v>2.6</v>
      </c>
      <c r="I4627" s="226"/>
      <c r="J4627" s="222"/>
      <c r="K4627" s="222"/>
      <c r="L4627" s="227"/>
      <c r="M4627" s="228"/>
      <c r="N4627" s="229"/>
      <c r="O4627" s="229"/>
      <c r="P4627" s="229"/>
      <c r="Q4627" s="229"/>
      <c r="R4627" s="229"/>
      <c r="S4627" s="229"/>
      <c r="T4627" s="230"/>
      <c r="AT4627" s="231" t="s">
        <v>283</v>
      </c>
      <c r="AU4627" s="231" t="s">
        <v>84</v>
      </c>
      <c r="AV4627" s="14" t="s">
        <v>84</v>
      </c>
      <c r="AW4627" s="14" t="s">
        <v>32</v>
      </c>
      <c r="AX4627" s="14" t="s">
        <v>76</v>
      </c>
      <c r="AY4627" s="231" t="s">
        <v>272</v>
      </c>
    </row>
    <row r="4628" spans="2:51" s="14" customFormat="1" ht="11.25">
      <c r="B4628" s="221"/>
      <c r="C4628" s="222"/>
      <c r="D4628" s="212" t="s">
        <v>283</v>
      </c>
      <c r="E4628" s="223" t="s">
        <v>1</v>
      </c>
      <c r="F4628" s="224" t="s">
        <v>3820</v>
      </c>
      <c r="G4628" s="222"/>
      <c r="H4628" s="225">
        <v>4.0999999999999996</v>
      </c>
      <c r="I4628" s="226"/>
      <c r="J4628" s="222"/>
      <c r="K4628" s="222"/>
      <c r="L4628" s="227"/>
      <c r="M4628" s="228"/>
      <c r="N4628" s="229"/>
      <c r="O4628" s="229"/>
      <c r="P4628" s="229"/>
      <c r="Q4628" s="229"/>
      <c r="R4628" s="229"/>
      <c r="S4628" s="229"/>
      <c r="T4628" s="230"/>
      <c r="AT4628" s="231" t="s">
        <v>283</v>
      </c>
      <c r="AU4628" s="231" t="s">
        <v>84</v>
      </c>
      <c r="AV4628" s="14" t="s">
        <v>84</v>
      </c>
      <c r="AW4628" s="14" t="s">
        <v>32</v>
      </c>
      <c r="AX4628" s="14" t="s">
        <v>76</v>
      </c>
      <c r="AY4628" s="231" t="s">
        <v>272</v>
      </c>
    </row>
    <row r="4629" spans="2:51" s="14" customFormat="1" ht="11.25">
      <c r="B4629" s="221"/>
      <c r="C4629" s="222"/>
      <c r="D4629" s="212" t="s">
        <v>283</v>
      </c>
      <c r="E4629" s="223" t="s">
        <v>1</v>
      </c>
      <c r="F4629" s="224" t="s">
        <v>1798</v>
      </c>
      <c r="G4629" s="222"/>
      <c r="H4629" s="225">
        <v>24.4</v>
      </c>
      <c r="I4629" s="226"/>
      <c r="J4629" s="222"/>
      <c r="K4629" s="222"/>
      <c r="L4629" s="227"/>
      <c r="M4629" s="228"/>
      <c r="N4629" s="229"/>
      <c r="O4629" s="229"/>
      <c r="P4629" s="229"/>
      <c r="Q4629" s="229"/>
      <c r="R4629" s="229"/>
      <c r="S4629" s="229"/>
      <c r="T4629" s="230"/>
      <c r="AT4629" s="231" t="s">
        <v>283</v>
      </c>
      <c r="AU4629" s="231" t="s">
        <v>84</v>
      </c>
      <c r="AV4629" s="14" t="s">
        <v>84</v>
      </c>
      <c r="AW4629" s="14" t="s">
        <v>32</v>
      </c>
      <c r="AX4629" s="14" t="s">
        <v>76</v>
      </c>
      <c r="AY4629" s="231" t="s">
        <v>272</v>
      </c>
    </row>
    <row r="4630" spans="2:51" s="13" customFormat="1" ht="11.25">
      <c r="B4630" s="210"/>
      <c r="C4630" s="211"/>
      <c r="D4630" s="212" t="s">
        <v>283</v>
      </c>
      <c r="E4630" s="213" t="s">
        <v>1</v>
      </c>
      <c r="F4630" s="214" t="s">
        <v>285</v>
      </c>
      <c r="G4630" s="211"/>
      <c r="H4630" s="213" t="s">
        <v>1</v>
      </c>
      <c r="I4630" s="215"/>
      <c r="J4630" s="211"/>
      <c r="K4630" s="211"/>
      <c r="L4630" s="216"/>
      <c r="M4630" s="217"/>
      <c r="N4630" s="218"/>
      <c r="O4630" s="218"/>
      <c r="P4630" s="218"/>
      <c r="Q4630" s="218"/>
      <c r="R4630" s="218"/>
      <c r="S4630" s="218"/>
      <c r="T4630" s="219"/>
      <c r="AT4630" s="220" t="s">
        <v>283</v>
      </c>
      <c r="AU4630" s="220" t="s">
        <v>84</v>
      </c>
      <c r="AV4630" s="13" t="s">
        <v>16</v>
      </c>
      <c r="AW4630" s="13" t="s">
        <v>32</v>
      </c>
      <c r="AX4630" s="13" t="s">
        <v>76</v>
      </c>
      <c r="AY4630" s="220" t="s">
        <v>272</v>
      </c>
    </row>
    <row r="4631" spans="2:51" s="13" customFormat="1" ht="11.25">
      <c r="B4631" s="210"/>
      <c r="C4631" s="211"/>
      <c r="D4631" s="212" t="s">
        <v>283</v>
      </c>
      <c r="E4631" s="213" t="s">
        <v>1</v>
      </c>
      <c r="F4631" s="214" t="s">
        <v>833</v>
      </c>
      <c r="G4631" s="211"/>
      <c r="H4631" s="213" t="s">
        <v>1</v>
      </c>
      <c r="I4631" s="215"/>
      <c r="J4631" s="211"/>
      <c r="K4631" s="211"/>
      <c r="L4631" s="216"/>
      <c r="M4631" s="217"/>
      <c r="N4631" s="218"/>
      <c r="O4631" s="218"/>
      <c r="P4631" s="218"/>
      <c r="Q4631" s="218"/>
      <c r="R4631" s="218"/>
      <c r="S4631" s="218"/>
      <c r="T4631" s="219"/>
      <c r="AT4631" s="220" t="s">
        <v>283</v>
      </c>
      <c r="AU4631" s="220" t="s">
        <v>84</v>
      </c>
      <c r="AV4631" s="13" t="s">
        <v>16</v>
      </c>
      <c r="AW4631" s="13" t="s">
        <v>32</v>
      </c>
      <c r="AX4631" s="13" t="s">
        <v>76</v>
      </c>
      <c r="AY4631" s="220" t="s">
        <v>272</v>
      </c>
    </row>
    <row r="4632" spans="2:51" s="14" customFormat="1" ht="11.25">
      <c r="B4632" s="221"/>
      <c r="C4632" s="222"/>
      <c r="D4632" s="212" t="s">
        <v>283</v>
      </c>
      <c r="E4632" s="223" t="s">
        <v>1</v>
      </c>
      <c r="F4632" s="224" t="s">
        <v>2374</v>
      </c>
      <c r="G4632" s="222"/>
      <c r="H4632" s="225">
        <v>9.3000000000000007</v>
      </c>
      <c r="I4632" s="226"/>
      <c r="J4632" s="222"/>
      <c r="K4632" s="222"/>
      <c r="L4632" s="227"/>
      <c r="M4632" s="228"/>
      <c r="N4632" s="229"/>
      <c r="O4632" s="229"/>
      <c r="P4632" s="229"/>
      <c r="Q4632" s="229"/>
      <c r="R4632" s="229"/>
      <c r="S4632" s="229"/>
      <c r="T4632" s="230"/>
      <c r="AT4632" s="231" t="s">
        <v>283</v>
      </c>
      <c r="AU4632" s="231" t="s">
        <v>84</v>
      </c>
      <c r="AV4632" s="14" t="s">
        <v>84</v>
      </c>
      <c r="AW4632" s="14" t="s">
        <v>32</v>
      </c>
      <c r="AX4632" s="14" t="s">
        <v>76</v>
      </c>
      <c r="AY4632" s="231" t="s">
        <v>272</v>
      </c>
    </row>
    <row r="4633" spans="2:51" s="14" customFormat="1" ht="11.25">
      <c r="B4633" s="221"/>
      <c r="C4633" s="222"/>
      <c r="D4633" s="212" t="s">
        <v>283</v>
      </c>
      <c r="E4633" s="223" t="s">
        <v>1</v>
      </c>
      <c r="F4633" s="224" t="s">
        <v>2380</v>
      </c>
      <c r="G4633" s="222"/>
      <c r="H4633" s="225">
        <v>6</v>
      </c>
      <c r="I4633" s="226"/>
      <c r="J4633" s="222"/>
      <c r="K4633" s="222"/>
      <c r="L4633" s="227"/>
      <c r="M4633" s="228"/>
      <c r="N4633" s="229"/>
      <c r="O4633" s="229"/>
      <c r="P4633" s="229"/>
      <c r="Q4633" s="229"/>
      <c r="R4633" s="229"/>
      <c r="S4633" s="229"/>
      <c r="T4633" s="230"/>
      <c r="AT4633" s="231" t="s">
        <v>283</v>
      </c>
      <c r="AU4633" s="231" t="s">
        <v>84</v>
      </c>
      <c r="AV4633" s="14" t="s">
        <v>84</v>
      </c>
      <c r="AW4633" s="14" t="s">
        <v>32</v>
      </c>
      <c r="AX4633" s="14" t="s">
        <v>76</v>
      </c>
      <c r="AY4633" s="231" t="s">
        <v>272</v>
      </c>
    </row>
    <row r="4634" spans="2:51" s="14" customFormat="1" ht="11.25">
      <c r="B4634" s="221"/>
      <c r="C4634" s="222"/>
      <c r="D4634" s="212" t="s">
        <v>283</v>
      </c>
      <c r="E4634" s="223" t="s">
        <v>1</v>
      </c>
      <c r="F4634" s="224" t="s">
        <v>1799</v>
      </c>
      <c r="G4634" s="222"/>
      <c r="H4634" s="225">
        <v>21.2</v>
      </c>
      <c r="I4634" s="226"/>
      <c r="J4634" s="222"/>
      <c r="K4634" s="222"/>
      <c r="L4634" s="227"/>
      <c r="M4634" s="228"/>
      <c r="N4634" s="229"/>
      <c r="O4634" s="229"/>
      <c r="P4634" s="229"/>
      <c r="Q4634" s="229"/>
      <c r="R4634" s="229"/>
      <c r="S4634" s="229"/>
      <c r="T4634" s="230"/>
      <c r="AT4634" s="231" t="s">
        <v>283</v>
      </c>
      <c r="AU4634" s="231" t="s">
        <v>84</v>
      </c>
      <c r="AV4634" s="14" t="s">
        <v>84</v>
      </c>
      <c r="AW4634" s="14" t="s">
        <v>32</v>
      </c>
      <c r="AX4634" s="14" t="s">
        <v>76</v>
      </c>
      <c r="AY4634" s="231" t="s">
        <v>272</v>
      </c>
    </row>
    <row r="4635" spans="2:51" s="14" customFormat="1" ht="11.25">
      <c r="B4635" s="221"/>
      <c r="C4635" s="222"/>
      <c r="D4635" s="212" t="s">
        <v>283</v>
      </c>
      <c r="E4635" s="223" t="s">
        <v>1</v>
      </c>
      <c r="F4635" s="224" t="s">
        <v>3821</v>
      </c>
      <c r="G4635" s="222"/>
      <c r="H4635" s="225">
        <v>37.799999999999997</v>
      </c>
      <c r="I4635" s="226"/>
      <c r="J4635" s="222"/>
      <c r="K4635" s="222"/>
      <c r="L4635" s="227"/>
      <c r="M4635" s="228"/>
      <c r="N4635" s="229"/>
      <c r="O4635" s="229"/>
      <c r="P4635" s="229"/>
      <c r="Q4635" s="229"/>
      <c r="R4635" s="229"/>
      <c r="S4635" s="229"/>
      <c r="T4635" s="230"/>
      <c r="AT4635" s="231" t="s">
        <v>283</v>
      </c>
      <c r="AU4635" s="231" t="s">
        <v>84</v>
      </c>
      <c r="AV4635" s="14" t="s">
        <v>84</v>
      </c>
      <c r="AW4635" s="14" t="s">
        <v>32</v>
      </c>
      <c r="AX4635" s="14" t="s">
        <v>76</v>
      </c>
      <c r="AY4635" s="231" t="s">
        <v>272</v>
      </c>
    </row>
    <row r="4636" spans="2:51" s="13" customFormat="1" ht="11.25">
      <c r="B4636" s="210"/>
      <c r="C4636" s="211"/>
      <c r="D4636" s="212" t="s">
        <v>283</v>
      </c>
      <c r="E4636" s="213" t="s">
        <v>1</v>
      </c>
      <c r="F4636" s="214" t="s">
        <v>285</v>
      </c>
      <c r="G4636" s="211"/>
      <c r="H4636" s="213" t="s">
        <v>1</v>
      </c>
      <c r="I4636" s="215"/>
      <c r="J4636" s="211"/>
      <c r="K4636" s="211"/>
      <c r="L4636" s="216"/>
      <c r="M4636" s="217"/>
      <c r="N4636" s="218"/>
      <c r="O4636" s="218"/>
      <c r="P4636" s="218"/>
      <c r="Q4636" s="218"/>
      <c r="R4636" s="218"/>
      <c r="S4636" s="218"/>
      <c r="T4636" s="219"/>
      <c r="AT4636" s="220" t="s">
        <v>283</v>
      </c>
      <c r="AU4636" s="220" t="s">
        <v>84</v>
      </c>
      <c r="AV4636" s="13" t="s">
        <v>16</v>
      </c>
      <c r="AW4636" s="13" t="s">
        <v>32</v>
      </c>
      <c r="AX4636" s="13" t="s">
        <v>76</v>
      </c>
      <c r="AY4636" s="220" t="s">
        <v>272</v>
      </c>
    </row>
    <row r="4637" spans="2:51" s="13" customFormat="1" ht="11.25">
      <c r="B4637" s="210"/>
      <c r="C4637" s="211"/>
      <c r="D4637" s="212" t="s">
        <v>283</v>
      </c>
      <c r="E4637" s="213" t="s">
        <v>1</v>
      </c>
      <c r="F4637" s="214" t="s">
        <v>837</v>
      </c>
      <c r="G4637" s="211"/>
      <c r="H4637" s="213" t="s">
        <v>1</v>
      </c>
      <c r="I4637" s="215"/>
      <c r="J4637" s="211"/>
      <c r="K4637" s="211"/>
      <c r="L4637" s="216"/>
      <c r="M4637" s="217"/>
      <c r="N4637" s="218"/>
      <c r="O4637" s="218"/>
      <c r="P4637" s="218"/>
      <c r="Q4637" s="218"/>
      <c r="R4637" s="218"/>
      <c r="S4637" s="218"/>
      <c r="T4637" s="219"/>
      <c r="AT4637" s="220" t="s">
        <v>283</v>
      </c>
      <c r="AU4637" s="220" t="s">
        <v>84</v>
      </c>
      <c r="AV4637" s="13" t="s">
        <v>16</v>
      </c>
      <c r="AW4637" s="13" t="s">
        <v>32</v>
      </c>
      <c r="AX4637" s="13" t="s">
        <v>76</v>
      </c>
      <c r="AY4637" s="220" t="s">
        <v>272</v>
      </c>
    </row>
    <row r="4638" spans="2:51" s="14" customFormat="1" ht="11.25">
      <c r="B4638" s="221"/>
      <c r="C4638" s="222"/>
      <c r="D4638" s="212" t="s">
        <v>283</v>
      </c>
      <c r="E4638" s="223" t="s">
        <v>1</v>
      </c>
      <c r="F4638" s="224" t="s">
        <v>3822</v>
      </c>
      <c r="G4638" s="222"/>
      <c r="H4638" s="225">
        <v>6.8</v>
      </c>
      <c r="I4638" s="226"/>
      <c r="J4638" s="222"/>
      <c r="K4638" s="222"/>
      <c r="L4638" s="227"/>
      <c r="M4638" s="228"/>
      <c r="N4638" s="229"/>
      <c r="O4638" s="229"/>
      <c r="P4638" s="229"/>
      <c r="Q4638" s="229"/>
      <c r="R4638" s="229"/>
      <c r="S4638" s="229"/>
      <c r="T4638" s="230"/>
      <c r="AT4638" s="231" t="s">
        <v>283</v>
      </c>
      <c r="AU4638" s="231" t="s">
        <v>84</v>
      </c>
      <c r="AV4638" s="14" t="s">
        <v>84</v>
      </c>
      <c r="AW4638" s="14" t="s">
        <v>32</v>
      </c>
      <c r="AX4638" s="14" t="s">
        <v>76</v>
      </c>
      <c r="AY4638" s="231" t="s">
        <v>272</v>
      </c>
    </row>
    <row r="4639" spans="2:51" s="14" customFormat="1" ht="11.25">
      <c r="B4639" s="221"/>
      <c r="C4639" s="222"/>
      <c r="D4639" s="212" t="s">
        <v>283</v>
      </c>
      <c r="E4639" s="223" t="s">
        <v>1</v>
      </c>
      <c r="F4639" s="224" t="s">
        <v>3823</v>
      </c>
      <c r="G4639" s="222"/>
      <c r="H4639" s="225">
        <v>36.299999999999997</v>
      </c>
      <c r="I4639" s="226"/>
      <c r="J4639" s="222"/>
      <c r="K4639" s="222"/>
      <c r="L4639" s="227"/>
      <c r="M4639" s="228"/>
      <c r="N4639" s="229"/>
      <c r="O4639" s="229"/>
      <c r="P4639" s="229"/>
      <c r="Q4639" s="229"/>
      <c r="R4639" s="229"/>
      <c r="S4639" s="229"/>
      <c r="T4639" s="230"/>
      <c r="AT4639" s="231" t="s">
        <v>283</v>
      </c>
      <c r="AU4639" s="231" t="s">
        <v>84</v>
      </c>
      <c r="AV4639" s="14" t="s">
        <v>84</v>
      </c>
      <c r="AW4639" s="14" t="s">
        <v>32</v>
      </c>
      <c r="AX4639" s="14" t="s">
        <v>76</v>
      </c>
      <c r="AY4639" s="231" t="s">
        <v>272</v>
      </c>
    </row>
    <row r="4640" spans="2:51" s="14" customFormat="1" ht="11.25">
      <c r="B4640" s="221"/>
      <c r="C4640" s="222"/>
      <c r="D4640" s="212" t="s">
        <v>283</v>
      </c>
      <c r="E4640" s="223" t="s">
        <v>1</v>
      </c>
      <c r="F4640" s="224" t="s">
        <v>2386</v>
      </c>
      <c r="G4640" s="222"/>
      <c r="H4640" s="225">
        <v>20.8</v>
      </c>
      <c r="I4640" s="226"/>
      <c r="J4640" s="222"/>
      <c r="K4640" s="222"/>
      <c r="L4640" s="227"/>
      <c r="M4640" s="228"/>
      <c r="N4640" s="229"/>
      <c r="O4640" s="229"/>
      <c r="P4640" s="229"/>
      <c r="Q4640" s="229"/>
      <c r="R4640" s="229"/>
      <c r="S4640" s="229"/>
      <c r="T4640" s="230"/>
      <c r="AT4640" s="231" t="s">
        <v>283</v>
      </c>
      <c r="AU4640" s="231" t="s">
        <v>84</v>
      </c>
      <c r="AV4640" s="14" t="s">
        <v>84</v>
      </c>
      <c r="AW4640" s="14" t="s">
        <v>32</v>
      </c>
      <c r="AX4640" s="14" t="s">
        <v>76</v>
      </c>
      <c r="AY4640" s="231" t="s">
        <v>272</v>
      </c>
    </row>
    <row r="4641" spans="1:65" s="14" customFormat="1" ht="11.25">
      <c r="B4641" s="221"/>
      <c r="C4641" s="222"/>
      <c r="D4641" s="212" t="s">
        <v>283</v>
      </c>
      <c r="E4641" s="223" t="s">
        <v>1</v>
      </c>
      <c r="F4641" s="224" t="s">
        <v>3824</v>
      </c>
      <c r="G4641" s="222"/>
      <c r="H4641" s="225">
        <v>9.1</v>
      </c>
      <c r="I4641" s="226"/>
      <c r="J4641" s="222"/>
      <c r="K4641" s="222"/>
      <c r="L4641" s="227"/>
      <c r="M4641" s="228"/>
      <c r="N4641" s="229"/>
      <c r="O4641" s="229"/>
      <c r="P4641" s="229"/>
      <c r="Q4641" s="229"/>
      <c r="R4641" s="229"/>
      <c r="S4641" s="229"/>
      <c r="T4641" s="230"/>
      <c r="AT4641" s="231" t="s">
        <v>283</v>
      </c>
      <c r="AU4641" s="231" t="s">
        <v>84</v>
      </c>
      <c r="AV4641" s="14" t="s">
        <v>84</v>
      </c>
      <c r="AW4641" s="14" t="s">
        <v>32</v>
      </c>
      <c r="AX4641" s="14" t="s">
        <v>76</v>
      </c>
      <c r="AY4641" s="231" t="s">
        <v>272</v>
      </c>
    </row>
    <row r="4642" spans="1:65" s="14" customFormat="1" ht="11.25">
      <c r="B4642" s="221"/>
      <c r="C4642" s="222"/>
      <c r="D4642" s="212" t="s">
        <v>283</v>
      </c>
      <c r="E4642" s="223" t="s">
        <v>1</v>
      </c>
      <c r="F4642" s="224" t="s">
        <v>3825</v>
      </c>
      <c r="G4642" s="222"/>
      <c r="H4642" s="225">
        <v>4.2</v>
      </c>
      <c r="I4642" s="226"/>
      <c r="J4642" s="222"/>
      <c r="K4642" s="222"/>
      <c r="L4642" s="227"/>
      <c r="M4642" s="228"/>
      <c r="N4642" s="229"/>
      <c r="O4642" s="229"/>
      <c r="P4642" s="229"/>
      <c r="Q4642" s="229"/>
      <c r="R4642" s="229"/>
      <c r="S4642" s="229"/>
      <c r="T4642" s="230"/>
      <c r="AT4642" s="231" t="s">
        <v>283</v>
      </c>
      <c r="AU4642" s="231" t="s">
        <v>84</v>
      </c>
      <c r="AV4642" s="14" t="s">
        <v>84</v>
      </c>
      <c r="AW4642" s="14" t="s">
        <v>32</v>
      </c>
      <c r="AX4642" s="14" t="s">
        <v>76</v>
      </c>
      <c r="AY4642" s="231" t="s">
        <v>272</v>
      </c>
    </row>
    <row r="4643" spans="1:65" s="14" customFormat="1" ht="11.25">
      <c r="B4643" s="221"/>
      <c r="C4643" s="222"/>
      <c r="D4643" s="212" t="s">
        <v>283</v>
      </c>
      <c r="E4643" s="223" t="s">
        <v>1</v>
      </c>
      <c r="F4643" s="224" t="s">
        <v>3826</v>
      </c>
      <c r="G4643" s="222"/>
      <c r="H4643" s="225">
        <v>4.0999999999999996</v>
      </c>
      <c r="I4643" s="226"/>
      <c r="J4643" s="222"/>
      <c r="K4643" s="222"/>
      <c r="L4643" s="227"/>
      <c r="M4643" s="228"/>
      <c r="N4643" s="229"/>
      <c r="O4643" s="229"/>
      <c r="P4643" s="229"/>
      <c r="Q4643" s="229"/>
      <c r="R4643" s="229"/>
      <c r="S4643" s="229"/>
      <c r="T4643" s="230"/>
      <c r="AT4643" s="231" t="s">
        <v>283</v>
      </c>
      <c r="AU4643" s="231" t="s">
        <v>84</v>
      </c>
      <c r="AV4643" s="14" t="s">
        <v>84</v>
      </c>
      <c r="AW4643" s="14" t="s">
        <v>32</v>
      </c>
      <c r="AX4643" s="14" t="s">
        <v>76</v>
      </c>
      <c r="AY4643" s="231" t="s">
        <v>272</v>
      </c>
    </row>
    <row r="4644" spans="1:65" s="14" customFormat="1" ht="11.25">
      <c r="B4644" s="221"/>
      <c r="C4644" s="222"/>
      <c r="D4644" s="212" t="s">
        <v>283</v>
      </c>
      <c r="E4644" s="223" t="s">
        <v>1</v>
      </c>
      <c r="F4644" s="224" t="s">
        <v>1800</v>
      </c>
      <c r="G4644" s="222"/>
      <c r="H4644" s="225">
        <v>21.2</v>
      </c>
      <c r="I4644" s="226"/>
      <c r="J4644" s="222"/>
      <c r="K4644" s="222"/>
      <c r="L4644" s="227"/>
      <c r="M4644" s="228"/>
      <c r="N4644" s="229"/>
      <c r="O4644" s="229"/>
      <c r="P4644" s="229"/>
      <c r="Q4644" s="229"/>
      <c r="R4644" s="229"/>
      <c r="S4644" s="229"/>
      <c r="T4644" s="230"/>
      <c r="AT4644" s="231" t="s">
        <v>283</v>
      </c>
      <c r="AU4644" s="231" t="s">
        <v>84</v>
      </c>
      <c r="AV4644" s="14" t="s">
        <v>84</v>
      </c>
      <c r="AW4644" s="14" t="s">
        <v>32</v>
      </c>
      <c r="AX4644" s="14" t="s">
        <v>76</v>
      </c>
      <c r="AY4644" s="231" t="s">
        <v>272</v>
      </c>
    </row>
    <row r="4645" spans="1:65" s="13" customFormat="1" ht="11.25">
      <c r="B4645" s="210"/>
      <c r="C4645" s="211"/>
      <c r="D4645" s="212" t="s">
        <v>283</v>
      </c>
      <c r="E4645" s="213" t="s">
        <v>1</v>
      </c>
      <c r="F4645" s="214" t="s">
        <v>285</v>
      </c>
      <c r="G4645" s="211"/>
      <c r="H4645" s="213" t="s">
        <v>1</v>
      </c>
      <c r="I4645" s="215"/>
      <c r="J4645" s="211"/>
      <c r="K4645" s="211"/>
      <c r="L4645" s="216"/>
      <c r="M4645" s="217"/>
      <c r="N4645" s="218"/>
      <c r="O4645" s="218"/>
      <c r="P4645" s="218"/>
      <c r="Q4645" s="218"/>
      <c r="R4645" s="218"/>
      <c r="S4645" s="218"/>
      <c r="T4645" s="219"/>
      <c r="AT4645" s="220" t="s">
        <v>283</v>
      </c>
      <c r="AU4645" s="220" t="s">
        <v>84</v>
      </c>
      <c r="AV4645" s="13" t="s">
        <v>16</v>
      </c>
      <c r="AW4645" s="13" t="s">
        <v>32</v>
      </c>
      <c r="AX4645" s="13" t="s">
        <v>76</v>
      </c>
      <c r="AY4645" s="220" t="s">
        <v>272</v>
      </c>
    </row>
    <row r="4646" spans="1:65" s="13" customFormat="1" ht="11.25">
      <c r="B4646" s="210"/>
      <c r="C4646" s="211"/>
      <c r="D4646" s="212" t="s">
        <v>283</v>
      </c>
      <c r="E4646" s="213" t="s">
        <v>1</v>
      </c>
      <c r="F4646" s="214" t="s">
        <v>854</v>
      </c>
      <c r="G4646" s="211"/>
      <c r="H4646" s="213" t="s">
        <v>1</v>
      </c>
      <c r="I4646" s="215"/>
      <c r="J4646" s="211"/>
      <c r="K4646" s="211"/>
      <c r="L4646" s="216"/>
      <c r="M4646" s="217"/>
      <c r="N4646" s="218"/>
      <c r="O4646" s="218"/>
      <c r="P4646" s="218"/>
      <c r="Q4646" s="218"/>
      <c r="R4646" s="218"/>
      <c r="S4646" s="218"/>
      <c r="T4646" s="219"/>
      <c r="AT4646" s="220" t="s">
        <v>283</v>
      </c>
      <c r="AU4646" s="220" t="s">
        <v>84</v>
      </c>
      <c r="AV4646" s="13" t="s">
        <v>16</v>
      </c>
      <c r="AW4646" s="13" t="s">
        <v>32</v>
      </c>
      <c r="AX4646" s="13" t="s">
        <v>76</v>
      </c>
      <c r="AY4646" s="220" t="s">
        <v>272</v>
      </c>
    </row>
    <row r="4647" spans="1:65" s="14" customFormat="1" ht="11.25">
      <c r="B4647" s="221"/>
      <c r="C4647" s="222"/>
      <c r="D4647" s="212" t="s">
        <v>283</v>
      </c>
      <c r="E4647" s="223" t="s">
        <v>1</v>
      </c>
      <c r="F4647" s="224" t="s">
        <v>3786</v>
      </c>
      <c r="G4647" s="222"/>
      <c r="H4647" s="225">
        <v>15.3</v>
      </c>
      <c r="I4647" s="226"/>
      <c r="J4647" s="222"/>
      <c r="K4647" s="222"/>
      <c r="L4647" s="227"/>
      <c r="M4647" s="228"/>
      <c r="N4647" s="229"/>
      <c r="O4647" s="229"/>
      <c r="P4647" s="229"/>
      <c r="Q4647" s="229"/>
      <c r="R4647" s="229"/>
      <c r="S4647" s="229"/>
      <c r="T4647" s="230"/>
      <c r="AT4647" s="231" t="s">
        <v>283</v>
      </c>
      <c r="AU4647" s="231" t="s">
        <v>84</v>
      </c>
      <c r="AV4647" s="14" t="s">
        <v>84</v>
      </c>
      <c r="AW4647" s="14" t="s">
        <v>32</v>
      </c>
      <c r="AX4647" s="14" t="s">
        <v>76</v>
      </c>
      <c r="AY4647" s="231" t="s">
        <v>272</v>
      </c>
    </row>
    <row r="4648" spans="1:65" s="2" customFormat="1" ht="49.15" customHeight="1">
      <c r="A4648" s="34"/>
      <c r="B4648" s="35"/>
      <c r="C4648" s="232" t="s">
        <v>3827</v>
      </c>
      <c r="D4648" s="232" t="s">
        <v>394</v>
      </c>
      <c r="E4648" s="233" t="s">
        <v>3828</v>
      </c>
      <c r="F4648" s="234" t="s">
        <v>3829</v>
      </c>
      <c r="G4648" s="235" t="s">
        <v>156</v>
      </c>
      <c r="H4648" s="236">
        <v>23.8</v>
      </c>
      <c r="I4648" s="237"/>
      <c r="J4648" s="238">
        <f>ROUND(I4648*H4648,2)</f>
        <v>0</v>
      </c>
      <c r="K4648" s="234" t="s">
        <v>1</v>
      </c>
      <c r="L4648" s="239"/>
      <c r="M4648" s="240" t="s">
        <v>1</v>
      </c>
      <c r="N4648" s="241" t="s">
        <v>41</v>
      </c>
      <c r="O4648" s="71"/>
      <c r="P4648" s="201">
        <f>O4648*H4648</f>
        <v>0</v>
      </c>
      <c r="Q4648" s="201">
        <v>1.32E-3</v>
      </c>
      <c r="R4648" s="201">
        <f>Q4648*H4648</f>
        <v>3.1415999999999999E-2</v>
      </c>
      <c r="S4648" s="201">
        <v>0</v>
      </c>
      <c r="T4648" s="202">
        <f>S4648*H4648</f>
        <v>0</v>
      </c>
      <c r="U4648" s="34"/>
      <c r="V4648" s="34"/>
      <c r="W4648" s="34"/>
      <c r="X4648" s="34"/>
      <c r="Y4648" s="34"/>
      <c r="Z4648" s="34"/>
      <c r="AA4648" s="34"/>
      <c r="AB4648" s="34"/>
      <c r="AC4648" s="34"/>
      <c r="AD4648" s="34"/>
      <c r="AE4648" s="34"/>
      <c r="AR4648" s="203" t="s">
        <v>483</v>
      </c>
      <c r="AT4648" s="203" t="s">
        <v>394</v>
      </c>
      <c r="AU4648" s="203" t="s">
        <v>84</v>
      </c>
      <c r="AY4648" s="17" t="s">
        <v>272</v>
      </c>
      <c r="BE4648" s="204">
        <f>IF(N4648="základní",J4648,0)</f>
        <v>0</v>
      </c>
      <c r="BF4648" s="204">
        <f>IF(N4648="snížená",J4648,0)</f>
        <v>0</v>
      </c>
      <c r="BG4648" s="204">
        <f>IF(N4648="zákl. přenesená",J4648,0)</f>
        <v>0</v>
      </c>
      <c r="BH4648" s="204">
        <f>IF(N4648="sníž. přenesená",J4648,0)</f>
        <v>0</v>
      </c>
      <c r="BI4648" s="204">
        <f>IF(N4648="nulová",J4648,0)</f>
        <v>0</v>
      </c>
      <c r="BJ4648" s="17" t="s">
        <v>16</v>
      </c>
      <c r="BK4648" s="204">
        <f>ROUND(I4648*H4648,2)</f>
        <v>0</v>
      </c>
      <c r="BL4648" s="17" t="s">
        <v>358</v>
      </c>
      <c r="BM4648" s="203" t="s">
        <v>3830</v>
      </c>
    </row>
    <row r="4649" spans="1:65" s="13" customFormat="1" ht="22.5">
      <c r="B4649" s="210"/>
      <c r="C4649" s="211"/>
      <c r="D4649" s="212" t="s">
        <v>283</v>
      </c>
      <c r="E4649" s="213" t="s">
        <v>1</v>
      </c>
      <c r="F4649" s="214" t="s">
        <v>3831</v>
      </c>
      <c r="G4649" s="211"/>
      <c r="H4649" s="213" t="s">
        <v>1</v>
      </c>
      <c r="I4649" s="215"/>
      <c r="J4649" s="211"/>
      <c r="K4649" s="211"/>
      <c r="L4649" s="216"/>
      <c r="M4649" s="217"/>
      <c r="N4649" s="218"/>
      <c r="O4649" s="218"/>
      <c r="P4649" s="218"/>
      <c r="Q4649" s="218"/>
      <c r="R4649" s="218"/>
      <c r="S4649" s="218"/>
      <c r="T4649" s="219"/>
      <c r="AT4649" s="220" t="s">
        <v>283</v>
      </c>
      <c r="AU4649" s="220" t="s">
        <v>84</v>
      </c>
      <c r="AV4649" s="13" t="s">
        <v>16</v>
      </c>
      <c r="AW4649" s="13" t="s">
        <v>32</v>
      </c>
      <c r="AX4649" s="13" t="s">
        <v>76</v>
      </c>
      <c r="AY4649" s="220" t="s">
        <v>272</v>
      </c>
    </row>
    <row r="4650" spans="1:65" s="13" customFormat="1" ht="11.25">
      <c r="B4650" s="210"/>
      <c r="C4650" s="211"/>
      <c r="D4650" s="212" t="s">
        <v>283</v>
      </c>
      <c r="E4650" s="213" t="s">
        <v>1</v>
      </c>
      <c r="F4650" s="214" t="s">
        <v>3760</v>
      </c>
      <c r="G4650" s="211"/>
      <c r="H4650" s="213" t="s">
        <v>1</v>
      </c>
      <c r="I4650" s="215"/>
      <c r="J4650" s="211"/>
      <c r="K4650" s="211"/>
      <c r="L4650" s="216"/>
      <c r="M4650" s="217"/>
      <c r="N4650" s="218"/>
      <c r="O4650" s="218"/>
      <c r="P4650" s="218"/>
      <c r="Q4650" s="218"/>
      <c r="R4650" s="218"/>
      <c r="S4650" s="218"/>
      <c r="T4650" s="219"/>
      <c r="AT4650" s="220" t="s">
        <v>283</v>
      </c>
      <c r="AU4650" s="220" t="s">
        <v>84</v>
      </c>
      <c r="AV4650" s="13" t="s">
        <v>16</v>
      </c>
      <c r="AW4650" s="13" t="s">
        <v>32</v>
      </c>
      <c r="AX4650" s="13" t="s">
        <v>76</v>
      </c>
      <c r="AY4650" s="220" t="s">
        <v>272</v>
      </c>
    </row>
    <row r="4651" spans="1:65" s="13" customFormat="1" ht="11.25">
      <c r="B4651" s="210"/>
      <c r="C4651" s="211"/>
      <c r="D4651" s="212" t="s">
        <v>283</v>
      </c>
      <c r="E4651" s="213" t="s">
        <v>1</v>
      </c>
      <c r="F4651" s="214" t="s">
        <v>1030</v>
      </c>
      <c r="G4651" s="211"/>
      <c r="H4651" s="213" t="s">
        <v>1</v>
      </c>
      <c r="I4651" s="215"/>
      <c r="J4651" s="211"/>
      <c r="K4651" s="211"/>
      <c r="L4651" s="216"/>
      <c r="M4651" s="217"/>
      <c r="N4651" s="218"/>
      <c r="O4651" s="218"/>
      <c r="P4651" s="218"/>
      <c r="Q4651" s="218"/>
      <c r="R4651" s="218"/>
      <c r="S4651" s="218"/>
      <c r="T4651" s="219"/>
      <c r="AT4651" s="220" t="s">
        <v>283</v>
      </c>
      <c r="AU4651" s="220" t="s">
        <v>84</v>
      </c>
      <c r="AV4651" s="13" t="s">
        <v>16</v>
      </c>
      <c r="AW4651" s="13" t="s">
        <v>32</v>
      </c>
      <c r="AX4651" s="13" t="s">
        <v>76</v>
      </c>
      <c r="AY4651" s="220" t="s">
        <v>272</v>
      </c>
    </row>
    <row r="4652" spans="1:65" s="13" customFormat="1" ht="11.25">
      <c r="B4652" s="210"/>
      <c r="C4652" s="211"/>
      <c r="D4652" s="212" t="s">
        <v>283</v>
      </c>
      <c r="E4652" s="213" t="s">
        <v>1</v>
      </c>
      <c r="F4652" s="214" t="s">
        <v>837</v>
      </c>
      <c r="G4652" s="211"/>
      <c r="H4652" s="213" t="s">
        <v>1</v>
      </c>
      <c r="I4652" s="215"/>
      <c r="J4652" s="211"/>
      <c r="K4652" s="211"/>
      <c r="L4652" s="216"/>
      <c r="M4652" s="217"/>
      <c r="N4652" s="218"/>
      <c r="O4652" s="218"/>
      <c r="P4652" s="218"/>
      <c r="Q4652" s="218"/>
      <c r="R4652" s="218"/>
      <c r="S4652" s="218"/>
      <c r="T4652" s="219"/>
      <c r="AT4652" s="220" t="s">
        <v>283</v>
      </c>
      <c r="AU4652" s="220" t="s">
        <v>84</v>
      </c>
      <c r="AV4652" s="13" t="s">
        <v>16</v>
      </c>
      <c r="AW4652" s="13" t="s">
        <v>32</v>
      </c>
      <c r="AX4652" s="13" t="s">
        <v>76</v>
      </c>
      <c r="AY4652" s="220" t="s">
        <v>272</v>
      </c>
    </row>
    <row r="4653" spans="1:65" s="14" customFormat="1" ht="11.25">
      <c r="B4653" s="221"/>
      <c r="C4653" s="222"/>
      <c r="D4653" s="212" t="s">
        <v>283</v>
      </c>
      <c r="E4653" s="223" t="s">
        <v>1</v>
      </c>
      <c r="F4653" s="224" t="s">
        <v>3832</v>
      </c>
      <c r="G4653" s="222"/>
      <c r="H4653" s="225">
        <v>23.8</v>
      </c>
      <c r="I4653" s="226"/>
      <c r="J4653" s="222"/>
      <c r="K4653" s="222"/>
      <c r="L4653" s="227"/>
      <c r="M4653" s="228"/>
      <c r="N4653" s="229"/>
      <c r="O4653" s="229"/>
      <c r="P4653" s="229"/>
      <c r="Q4653" s="229"/>
      <c r="R4653" s="229"/>
      <c r="S4653" s="229"/>
      <c r="T4653" s="230"/>
      <c r="AT4653" s="231" t="s">
        <v>283</v>
      </c>
      <c r="AU4653" s="231" t="s">
        <v>84</v>
      </c>
      <c r="AV4653" s="14" t="s">
        <v>84</v>
      </c>
      <c r="AW4653" s="14" t="s">
        <v>32</v>
      </c>
      <c r="AX4653" s="14" t="s">
        <v>76</v>
      </c>
      <c r="AY4653" s="231" t="s">
        <v>272</v>
      </c>
    </row>
    <row r="4654" spans="1:65" s="2" customFormat="1" ht="49.15" customHeight="1">
      <c r="A4654" s="34"/>
      <c r="B4654" s="35"/>
      <c r="C4654" s="232" t="s">
        <v>3833</v>
      </c>
      <c r="D4654" s="232" t="s">
        <v>394</v>
      </c>
      <c r="E4654" s="233" t="s">
        <v>3834</v>
      </c>
      <c r="F4654" s="234" t="s">
        <v>3835</v>
      </c>
      <c r="G4654" s="235" t="s">
        <v>156</v>
      </c>
      <c r="H4654" s="236">
        <v>99.25</v>
      </c>
      <c r="I4654" s="237"/>
      <c r="J4654" s="238">
        <f>ROUND(I4654*H4654,2)</f>
        <v>0</v>
      </c>
      <c r="K4654" s="234" t="s">
        <v>1</v>
      </c>
      <c r="L4654" s="239"/>
      <c r="M4654" s="240" t="s">
        <v>1</v>
      </c>
      <c r="N4654" s="241" t="s">
        <v>41</v>
      </c>
      <c r="O4654" s="71"/>
      <c r="P4654" s="201">
        <f>O4654*H4654</f>
        <v>0</v>
      </c>
      <c r="Q4654" s="201">
        <v>1.32E-3</v>
      </c>
      <c r="R4654" s="201">
        <f>Q4654*H4654</f>
        <v>0.13100999999999999</v>
      </c>
      <c r="S4654" s="201">
        <v>0</v>
      </c>
      <c r="T4654" s="202">
        <f>S4654*H4654</f>
        <v>0</v>
      </c>
      <c r="U4654" s="34"/>
      <c r="V4654" s="34"/>
      <c r="W4654" s="34"/>
      <c r="X4654" s="34"/>
      <c r="Y4654" s="34"/>
      <c r="Z4654" s="34"/>
      <c r="AA4654" s="34"/>
      <c r="AB4654" s="34"/>
      <c r="AC4654" s="34"/>
      <c r="AD4654" s="34"/>
      <c r="AE4654" s="34"/>
      <c r="AR4654" s="203" t="s">
        <v>483</v>
      </c>
      <c r="AT4654" s="203" t="s">
        <v>394</v>
      </c>
      <c r="AU4654" s="203" t="s">
        <v>84</v>
      </c>
      <c r="AY4654" s="17" t="s">
        <v>272</v>
      </c>
      <c r="BE4654" s="204">
        <f>IF(N4654="základní",J4654,0)</f>
        <v>0</v>
      </c>
      <c r="BF4654" s="204">
        <f>IF(N4654="snížená",J4654,0)</f>
        <v>0</v>
      </c>
      <c r="BG4654" s="204">
        <f>IF(N4654="zákl. přenesená",J4654,0)</f>
        <v>0</v>
      </c>
      <c r="BH4654" s="204">
        <f>IF(N4654="sníž. přenesená",J4654,0)</f>
        <v>0</v>
      </c>
      <c r="BI4654" s="204">
        <f>IF(N4654="nulová",J4654,0)</f>
        <v>0</v>
      </c>
      <c r="BJ4654" s="17" t="s">
        <v>16</v>
      </c>
      <c r="BK4654" s="204">
        <f>ROUND(I4654*H4654,2)</f>
        <v>0</v>
      </c>
      <c r="BL4654" s="17" t="s">
        <v>358</v>
      </c>
      <c r="BM4654" s="203" t="s">
        <v>3836</v>
      </c>
    </row>
    <row r="4655" spans="1:65" s="13" customFormat="1" ht="22.5">
      <c r="B4655" s="210"/>
      <c r="C4655" s="211"/>
      <c r="D4655" s="212" t="s">
        <v>283</v>
      </c>
      <c r="E4655" s="213" t="s">
        <v>1</v>
      </c>
      <c r="F4655" s="214" t="s">
        <v>3831</v>
      </c>
      <c r="G4655" s="211"/>
      <c r="H4655" s="213" t="s">
        <v>1</v>
      </c>
      <c r="I4655" s="215"/>
      <c r="J4655" s="211"/>
      <c r="K4655" s="211"/>
      <c r="L4655" s="216"/>
      <c r="M4655" s="217"/>
      <c r="N4655" s="218"/>
      <c r="O4655" s="218"/>
      <c r="P4655" s="218"/>
      <c r="Q4655" s="218"/>
      <c r="R4655" s="218"/>
      <c r="S4655" s="218"/>
      <c r="T4655" s="219"/>
      <c r="AT4655" s="220" t="s">
        <v>283</v>
      </c>
      <c r="AU4655" s="220" t="s">
        <v>84</v>
      </c>
      <c r="AV4655" s="13" t="s">
        <v>16</v>
      </c>
      <c r="AW4655" s="13" t="s">
        <v>32</v>
      </c>
      <c r="AX4655" s="13" t="s">
        <v>76</v>
      </c>
      <c r="AY4655" s="220" t="s">
        <v>272</v>
      </c>
    </row>
    <row r="4656" spans="1:65" s="13" customFormat="1" ht="11.25">
      <c r="B4656" s="210"/>
      <c r="C4656" s="211"/>
      <c r="D4656" s="212" t="s">
        <v>283</v>
      </c>
      <c r="E4656" s="213" t="s">
        <v>1</v>
      </c>
      <c r="F4656" s="214" t="s">
        <v>3760</v>
      </c>
      <c r="G4656" s="211"/>
      <c r="H4656" s="213" t="s">
        <v>1</v>
      </c>
      <c r="I4656" s="215"/>
      <c r="J4656" s="211"/>
      <c r="K4656" s="211"/>
      <c r="L4656" s="216"/>
      <c r="M4656" s="217"/>
      <c r="N4656" s="218"/>
      <c r="O4656" s="218"/>
      <c r="P4656" s="218"/>
      <c r="Q4656" s="218"/>
      <c r="R4656" s="218"/>
      <c r="S4656" s="218"/>
      <c r="T4656" s="219"/>
      <c r="AT4656" s="220" t="s">
        <v>283</v>
      </c>
      <c r="AU4656" s="220" t="s">
        <v>84</v>
      </c>
      <c r="AV4656" s="13" t="s">
        <v>16</v>
      </c>
      <c r="AW4656" s="13" t="s">
        <v>32</v>
      </c>
      <c r="AX4656" s="13" t="s">
        <v>76</v>
      </c>
      <c r="AY4656" s="220" t="s">
        <v>272</v>
      </c>
    </row>
    <row r="4657" spans="1:65" s="13" customFormat="1" ht="11.25">
      <c r="B4657" s="210"/>
      <c r="C4657" s="211"/>
      <c r="D4657" s="212" t="s">
        <v>283</v>
      </c>
      <c r="E4657" s="213" t="s">
        <v>1</v>
      </c>
      <c r="F4657" s="214" t="s">
        <v>1030</v>
      </c>
      <c r="G4657" s="211"/>
      <c r="H4657" s="213" t="s">
        <v>1</v>
      </c>
      <c r="I4657" s="215"/>
      <c r="J4657" s="211"/>
      <c r="K4657" s="211"/>
      <c r="L4657" s="216"/>
      <c r="M4657" s="217"/>
      <c r="N4657" s="218"/>
      <c r="O4657" s="218"/>
      <c r="P4657" s="218"/>
      <c r="Q4657" s="218"/>
      <c r="R4657" s="218"/>
      <c r="S4657" s="218"/>
      <c r="T4657" s="219"/>
      <c r="AT4657" s="220" t="s">
        <v>283</v>
      </c>
      <c r="AU4657" s="220" t="s">
        <v>84</v>
      </c>
      <c r="AV4657" s="13" t="s">
        <v>16</v>
      </c>
      <c r="AW4657" s="13" t="s">
        <v>32</v>
      </c>
      <c r="AX4657" s="13" t="s">
        <v>76</v>
      </c>
      <c r="AY4657" s="220" t="s">
        <v>272</v>
      </c>
    </row>
    <row r="4658" spans="1:65" s="13" customFormat="1" ht="11.25">
      <c r="B4658" s="210"/>
      <c r="C4658" s="211"/>
      <c r="D4658" s="212" t="s">
        <v>283</v>
      </c>
      <c r="E4658" s="213" t="s">
        <v>1</v>
      </c>
      <c r="F4658" s="214" t="s">
        <v>831</v>
      </c>
      <c r="G4658" s="211"/>
      <c r="H4658" s="213" t="s">
        <v>1</v>
      </c>
      <c r="I4658" s="215"/>
      <c r="J4658" s="211"/>
      <c r="K4658" s="211"/>
      <c r="L4658" s="216"/>
      <c r="M4658" s="217"/>
      <c r="N4658" s="218"/>
      <c r="O4658" s="218"/>
      <c r="P4658" s="218"/>
      <c r="Q4658" s="218"/>
      <c r="R4658" s="218"/>
      <c r="S4658" s="218"/>
      <c r="T4658" s="219"/>
      <c r="AT4658" s="220" t="s">
        <v>283</v>
      </c>
      <c r="AU4658" s="220" t="s">
        <v>84</v>
      </c>
      <c r="AV4658" s="13" t="s">
        <v>16</v>
      </c>
      <c r="AW4658" s="13" t="s">
        <v>32</v>
      </c>
      <c r="AX4658" s="13" t="s">
        <v>76</v>
      </c>
      <c r="AY4658" s="220" t="s">
        <v>272</v>
      </c>
    </row>
    <row r="4659" spans="1:65" s="14" customFormat="1" ht="11.25">
      <c r="B4659" s="221"/>
      <c r="C4659" s="222"/>
      <c r="D4659" s="212" t="s">
        <v>283</v>
      </c>
      <c r="E4659" s="223" t="s">
        <v>1</v>
      </c>
      <c r="F4659" s="224" t="s">
        <v>3837</v>
      </c>
      <c r="G4659" s="222"/>
      <c r="H4659" s="225">
        <v>1.2</v>
      </c>
      <c r="I4659" s="226"/>
      <c r="J4659" s="222"/>
      <c r="K4659" s="222"/>
      <c r="L4659" s="227"/>
      <c r="M4659" s="228"/>
      <c r="N4659" s="229"/>
      <c r="O4659" s="229"/>
      <c r="P4659" s="229"/>
      <c r="Q4659" s="229"/>
      <c r="R4659" s="229"/>
      <c r="S4659" s="229"/>
      <c r="T4659" s="230"/>
      <c r="AT4659" s="231" t="s">
        <v>283</v>
      </c>
      <c r="AU4659" s="231" t="s">
        <v>84</v>
      </c>
      <c r="AV4659" s="14" t="s">
        <v>84</v>
      </c>
      <c r="AW4659" s="14" t="s">
        <v>32</v>
      </c>
      <c r="AX4659" s="14" t="s">
        <v>76</v>
      </c>
      <c r="AY4659" s="231" t="s">
        <v>272</v>
      </c>
    </row>
    <row r="4660" spans="1:65" s="14" customFormat="1" ht="11.25">
      <c r="B4660" s="221"/>
      <c r="C4660" s="222"/>
      <c r="D4660" s="212" t="s">
        <v>283</v>
      </c>
      <c r="E4660" s="223" t="s">
        <v>1</v>
      </c>
      <c r="F4660" s="224" t="s">
        <v>3838</v>
      </c>
      <c r="G4660" s="222"/>
      <c r="H4660" s="225">
        <v>1.2</v>
      </c>
      <c r="I4660" s="226"/>
      <c r="J4660" s="222"/>
      <c r="K4660" s="222"/>
      <c r="L4660" s="227"/>
      <c r="M4660" s="228"/>
      <c r="N4660" s="229"/>
      <c r="O4660" s="229"/>
      <c r="P4660" s="229"/>
      <c r="Q4660" s="229"/>
      <c r="R4660" s="229"/>
      <c r="S4660" s="229"/>
      <c r="T4660" s="230"/>
      <c r="AT4660" s="231" t="s">
        <v>283</v>
      </c>
      <c r="AU4660" s="231" t="s">
        <v>84</v>
      </c>
      <c r="AV4660" s="14" t="s">
        <v>84</v>
      </c>
      <c r="AW4660" s="14" t="s">
        <v>32</v>
      </c>
      <c r="AX4660" s="14" t="s">
        <v>76</v>
      </c>
      <c r="AY4660" s="231" t="s">
        <v>272</v>
      </c>
    </row>
    <row r="4661" spans="1:65" s="14" customFormat="1" ht="11.25">
      <c r="B4661" s="221"/>
      <c r="C4661" s="222"/>
      <c r="D4661" s="212" t="s">
        <v>283</v>
      </c>
      <c r="E4661" s="223" t="s">
        <v>1</v>
      </c>
      <c r="F4661" s="224" t="s">
        <v>3839</v>
      </c>
      <c r="G4661" s="222"/>
      <c r="H4661" s="225">
        <v>32.85</v>
      </c>
      <c r="I4661" s="226"/>
      <c r="J4661" s="222"/>
      <c r="K4661" s="222"/>
      <c r="L4661" s="227"/>
      <c r="M4661" s="228"/>
      <c r="N4661" s="229"/>
      <c r="O4661" s="229"/>
      <c r="P4661" s="229"/>
      <c r="Q4661" s="229"/>
      <c r="R4661" s="229"/>
      <c r="S4661" s="229"/>
      <c r="T4661" s="230"/>
      <c r="AT4661" s="231" t="s">
        <v>283</v>
      </c>
      <c r="AU4661" s="231" t="s">
        <v>84</v>
      </c>
      <c r="AV4661" s="14" t="s">
        <v>84</v>
      </c>
      <c r="AW4661" s="14" t="s">
        <v>32</v>
      </c>
      <c r="AX4661" s="14" t="s">
        <v>76</v>
      </c>
      <c r="AY4661" s="231" t="s">
        <v>272</v>
      </c>
    </row>
    <row r="4662" spans="1:65" s="14" customFormat="1" ht="11.25">
      <c r="B4662" s="221"/>
      <c r="C4662" s="222"/>
      <c r="D4662" s="212" t="s">
        <v>283</v>
      </c>
      <c r="E4662" s="223" t="s">
        <v>1</v>
      </c>
      <c r="F4662" s="224" t="s">
        <v>3840</v>
      </c>
      <c r="G4662" s="222"/>
      <c r="H4662" s="225">
        <v>2.35</v>
      </c>
      <c r="I4662" s="226"/>
      <c r="J4662" s="222"/>
      <c r="K4662" s="222"/>
      <c r="L4662" s="227"/>
      <c r="M4662" s="228"/>
      <c r="N4662" s="229"/>
      <c r="O4662" s="229"/>
      <c r="P4662" s="229"/>
      <c r="Q4662" s="229"/>
      <c r="R4662" s="229"/>
      <c r="S4662" s="229"/>
      <c r="T4662" s="230"/>
      <c r="AT4662" s="231" t="s">
        <v>283</v>
      </c>
      <c r="AU4662" s="231" t="s">
        <v>84</v>
      </c>
      <c r="AV4662" s="14" t="s">
        <v>84</v>
      </c>
      <c r="AW4662" s="14" t="s">
        <v>32</v>
      </c>
      <c r="AX4662" s="14" t="s">
        <v>76</v>
      </c>
      <c r="AY4662" s="231" t="s">
        <v>272</v>
      </c>
    </row>
    <row r="4663" spans="1:65" s="14" customFormat="1" ht="11.25">
      <c r="B4663" s="221"/>
      <c r="C4663" s="222"/>
      <c r="D4663" s="212" t="s">
        <v>283</v>
      </c>
      <c r="E4663" s="223" t="s">
        <v>1</v>
      </c>
      <c r="F4663" s="224" t="s">
        <v>3841</v>
      </c>
      <c r="G4663" s="222"/>
      <c r="H4663" s="225">
        <v>1.55</v>
      </c>
      <c r="I4663" s="226"/>
      <c r="J4663" s="222"/>
      <c r="K4663" s="222"/>
      <c r="L4663" s="227"/>
      <c r="M4663" s="228"/>
      <c r="N4663" s="229"/>
      <c r="O4663" s="229"/>
      <c r="P4663" s="229"/>
      <c r="Q4663" s="229"/>
      <c r="R4663" s="229"/>
      <c r="S4663" s="229"/>
      <c r="T4663" s="230"/>
      <c r="AT4663" s="231" t="s">
        <v>283</v>
      </c>
      <c r="AU4663" s="231" t="s">
        <v>84</v>
      </c>
      <c r="AV4663" s="14" t="s">
        <v>84</v>
      </c>
      <c r="AW4663" s="14" t="s">
        <v>32</v>
      </c>
      <c r="AX4663" s="14" t="s">
        <v>76</v>
      </c>
      <c r="AY4663" s="231" t="s">
        <v>272</v>
      </c>
    </row>
    <row r="4664" spans="1:65" s="14" customFormat="1" ht="11.25">
      <c r="B4664" s="221"/>
      <c r="C4664" s="222"/>
      <c r="D4664" s="212" t="s">
        <v>283</v>
      </c>
      <c r="E4664" s="223" t="s">
        <v>1</v>
      </c>
      <c r="F4664" s="224" t="s">
        <v>3842</v>
      </c>
      <c r="G4664" s="222"/>
      <c r="H4664" s="225">
        <v>1.55</v>
      </c>
      <c r="I4664" s="226"/>
      <c r="J4664" s="222"/>
      <c r="K4664" s="222"/>
      <c r="L4664" s="227"/>
      <c r="M4664" s="228"/>
      <c r="N4664" s="229"/>
      <c r="O4664" s="229"/>
      <c r="P4664" s="229"/>
      <c r="Q4664" s="229"/>
      <c r="R4664" s="229"/>
      <c r="S4664" s="229"/>
      <c r="T4664" s="230"/>
      <c r="AT4664" s="231" t="s">
        <v>283</v>
      </c>
      <c r="AU4664" s="231" t="s">
        <v>84</v>
      </c>
      <c r="AV4664" s="14" t="s">
        <v>84</v>
      </c>
      <c r="AW4664" s="14" t="s">
        <v>32</v>
      </c>
      <c r="AX4664" s="14" t="s">
        <v>76</v>
      </c>
      <c r="AY4664" s="231" t="s">
        <v>272</v>
      </c>
    </row>
    <row r="4665" spans="1:65" s="14" customFormat="1" ht="11.25">
      <c r="B4665" s="221"/>
      <c r="C4665" s="222"/>
      <c r="D4665" s="212" t="s">
        <v>283</v>
      </c>
      <c r="E4665" s="223" t="s">
        <v>1</v>
      </c>
      <c r="F4665" s="224" t="s">
        <v>3843</v>
      </c>
      <c r="G4665" s="222"/>
      <c r="H4665" s="225">
        <v>2.8</v>
      </c>
      <c r="I4665" s="226"/>
      <c r="J4665" s="222"/>
      <c r="K4665" s="222"/>
      <c r="L4665" s="227"/>
      <c r="M4665" s="228"/>
      <c r="N4665" s="229"/>
      <c r="O4665" s="229"/>
      <c r="P4665" s="229"/>
      <c r="Q4665" s="229"/>
      <c r="R4665" s="229"/>
      <c r="S4665" s="229"/>
      <c r="T4665" s="230"/>
      <c r="AT4665" s="231" t="s">
        <v>283</v>
      </c>
      <c r="AU4665" s="231" t="s">
        <v>84</v>
      </c>
      <c r="AV4665" s="14" t="s">
        <v>84</v>
      </c>
      <c r="AW4665" s="14" t="s">
        <v>32</v>
      </c>
      <c r="AX4665" s="14" t="s">
        <v>76</v>
      </c>
      <c r="AY4665" s="231" t="s">
        <v>272</v>
      </c>
    </row>
    <row r="4666" spans="1:65" s="14" customFormat="1" ht="11.25">
      <c r="B4666" s="221"/>
      <c r="C4666" s="222"/>
      <c r="D4666" s="212" t="s">
        <v>283</v>
      </c>
      <c r="E4666" s="223" t="s">
        <v>1</v>
      </c>
      <c r="F4666" s="224" t="s">
        <v>3844</v>
      </c>
      <c r="G4666" s="222"/>
      <c r="H4666" s="225">
        <v>2.65</v>
      </c>
      <c r="I4666" s="226"/>
      <c r="J4666" s="222"/>
      <c r="K4666" s="222"/>
      <c r="L4666" s="227"/>
      <c r="M4666" s="228"/>
      <c r="N4666" s="229"/>
      <c r="O4666" s="229"/>
      <c r="P4666" s="229"/>
      <c r="Q4666" s="229"/>
      <c r="R4666" s="229"/>
      <c r="S4666" s="229"/>
      <c r="T4666" s="230"/>
      <c r="AT4666" s="231" t="s">
        <v>283</v>
      </c>
      <c r="AU4666" s="231" t="s">
        <v>84</v>
      </c>
      <c r="AV4666" s="14" t="s">
        <v>84</v>
      </c>
      <c r="AW4666" s="14" t="s">
        <v>32</v>
      </c>
      <c r="AX4666" s="14" t="s">
        <v>76</v>
      </c>
      <c r="AY4666" s="231" t="s">
        <v>272</v>
      </c>
    </row>
    <row r="4667" spans="1:65" s="13" customFormat="1" ht="11.25">
      <c r="B4667" s="210"/>
      <c r="C4667" s="211"/>
      <c r="D4667" s="212" t="s">
        <v>283</v>
      </c>
      <c r="E4667" s="213" t="s">
        <v>1</v>
      </c>
      <c r="F4667" s="214" t="s">
        <v>285</v>
      </c>
      <c r="G4667" s="211"/>
      <c r="H4667" s="213" t="s">
        <v>1</v>
      </c>
      <c r="I4667" s="215"/>
      <c r="J4667" s="211"/>
      <c r="K4667" s="211"/>
      <c r="L4667" s="216"/>
      <c r="M4667" s="217"/>
      <c r="N4667" s="218"/>
      <c r="O4667" s="218"/>
      <c r="P4667" s="218"/>
      <c r="Q4667" s="218"/>
      <c r="R4667" s="218"/>
      <c r="S4667" s="218"/>
      <c r="T4667" s="219"/>
      <c r="AT4667" s="220" t="s">
        <v>283</v>
      </c>
      <c r="AU4667" s="220" t="s">
        <v>84</v>
      </c>
      <c r="AV4667" s="13" t="s">
        <v>16</v>
      </c>
      <c r="AW4667" s="13" t="s">
        <v>32</v>
      </c>
      <c r="AX4667" s="13" t="s">
        <v>76</v>
      </c>
      <c r="AY4667" s="220" t="s">
        <v>272</v>
      </c>
    </row>
    <row r="4668" spans="1:65" s="13" customFormat="1" ht="11.25">
      <c r="B4668" s="210"/>
      <c r="C4668" s="211"/>
      <c r="D4668" s="212" t="s">
        <v>283</v>
      </c>
      <c r="E4668" s="213" t="s">
        <v>1</v>
      </c>
      <c r="F4668" s="214" t="s">
        <v>837</v>
      </c>
      <c r="G4668" s="211"/>
      <c r="H4668" s="213" t="s">
        <v>1</v>
      </c>
      <c r="I4668" s="215"/>
      <c r="J4668" s="211"/>
      <c r="K4668" s="211"/>
      <c r="L4668" s="216"/>
      <c r="M4668" s="217"/>
      <c r="N4668" s="218"/>
      <c r="O4668" s="218"/>
      <c r="P4668" s="218"/>
      <c r="Q4668" s="218"/>
      <c r="R4668" s="218"/>
      <c r="S4668" s="218"/>
      <c r="T4668" s="219"/>
      <c r="AT4668" s="220" t="s">
        <v>283</v>
      </c>
      <c r="AU4668" s="220" t="s">
        <v>84</v>
      </c>
      <c r="AV4668" s="13" t="s">
        <v>16</v>
      </c>
      <c r="AW4668" s="13" t="s">
        <v>32</v>
      </c>
      <c r="AX4668" s="13" t="s">
        <v>76</v>
      </c>
      <c r="AY4668" s="220" t="s">
        <v>272</v>
      </c>
    </row>
    <row r="4669" spans="1:65" s="14" customFormat="1" ht="11.25">
      <c r="B4669" s="221"/>
      <c r="C4669" s="222"/>
      <c r="D4669" s="212" t="s">
        <v>283</v>
      </c>
      <c r="E4669" s="223" t="s">
        <v>1</v>
      </c>
      <c r="F4669" s="224" t="s">
        <v>3845</v>
      </c>
      <c r="G4669" s="222"/>
      <c r="H4669" s="225">
        <v>17.600000000000001</v>
      </c>
      <c r="I4669" s="226"/>
      <c r="J4669" s="222"/>
      <c r="K4669" s="222"/>
      <c r="L4669" s="227"/>
      <c r="M4669" s="228"/>
      <c r="N4669" s="229"/>
      <c r="O4669" s="229"/>
      <c r="P4669" s="229"/>
      <c r="Q4669" s="229"/>
      <c r="R4669" s="229"/>
      <c r="S4669" s="229"/>
      <c r="T4669" s="230"/>
      <c r="AT4669" s="231" t="s">
        <v>283</v>
      </c>
      <c r="AU4669" s="231" t="s">
        <v>84</v>
      </c>
      <c r="AV4669" s="14" t="s">
        <v>84</v>
      </c>
      <c r="AW4669" s="14" t="s">
        <v>32</v>
      </c>
      <c r="AX4669" s="14" t="s">
        <v>76</v>
      </c>
      <c r="AY4669" s="231" t="s">
        <v>272</v>
      </c>
    </row>
    <row r="4670" spans="1:65" s="14" customFormat="1" ht="11.25">
      <c r="B4670" s="221"/>
      <c r="C4670" s="222"/>
      <c r="D4670" s="212" t="s">
        <v>283</v>
      </c>
      <c r="E4670" s="223" t="s">
        <v>1</v>
      </c>
      <c r="F4670" s="224" t="s">
        <v>3846</v>
      </c>
      <c r="G4670" s="222"/>
      <c r="H4670" s="225">
        <v>16.100000000000001</v>
      </c>
      <c r="I4670" s="226"/>
      <c r="J4670" s="222"/>
      <c r="K4670" s="222"/>
      <c r="L4670" s="227"/>
      <c r="M4670" s="228"/>
      <c r="N4670" s="229"/>
      <c r="O4670" s="229"/>
      <c r="P4670" s="229"/>
      <c r="Q4670" s="229"/>
      <c r="R4670" s="229"/>
      <c r="S4670" s="229"/>
      <c r="T4670" s="230"/>
      <c r="AT4670" s="231" t="s">
        <v>283</v>
      </c>
      <c r="AU4670" s="231" t="s">
        <v>84</v>
      </c>
      <c r="AV4670" s="14" t="s">
        <v>84</v>
      </c>
      <c r="AW4670" s="14" t="s">
        <v>32</v>
      </c>
      <c r="AX4670" s="14" t="s">
        <v>76</v>
      </c>
      <c r="AY4670" s="231" t="s">
        <v>272</v>
      </c>
    </row>
    <row r="4671" spans="1:65" s="14" customFormat="1" ht="11.25">
      <c r="B4671" s="221"/>
      <c r="C4671" s="222"/>
      <c r="D4671" s="212" t="s">
        <v>283</v>
      </c>
      <c r="E4671" s="223" t="s">
        <v>1</v>
      </c>
      <c r="F4671" s="224" t="s">
        <v>3847</v>
      </c>
      <c r="G4671" s="222"/>
      <c r="H4671" s="225">
        <v>19.399999999999999</v>
      </c>
      <c r="I4671" s="226"/>
      <c r="J4671" s="222"/>
      <c r="K4671" s="222"/>
      <c r="L4671" s="227"/>
      <c r="M4671" s="228"/>
      <c r="N4671" s="229"/>
      <c r="O4671" s="229"/>
      <c r="P4671" s="229"/>
      <c r="Q4671" s="229"/>
      <c r="R4671" s="229"/>
      <c r="S4671" s="229"/>
      <c r="T4671" s="230"/>
      <c r="AT4671" s="231" t="s">
        <v>283</v>
      </c>
      <c r="AU4671" s="231" t="s">
        <v>84</v>
      </c>
      <c r="AV4671" s="14" t="s">
        <v>84</v>
      </c>
      <c r="AW4671" s="14" t="s">
        <v>32</v>
      </c>
      <c r="AX4671" s="14" t="s">
        <v>76</v>
      </c>
      <c r="AY4671" s="231" t="s">
        <v>272</v>
      </c>
    </row>
    <row r="4672" spans="1:65" s="2" customFormat="1" ht="33" customHeight="1">
      <c r="A4672" s="34"/>
      <c r="B4672" s="35"/>
      <c r="C4672" s="192" t="s">
        <v>3848</v>
      </c>
      <c r="D4672" s="192" t="s">
        <v>274</v>
      </c>
      <c r="E4672" s="193" t="s">
        <v>3849</v>
      </c>
      <c r="F4672" s="194" t="s">
        <v>3850</v>
      </c>
      <c r="G4672" s="195" t="s">
        <v>156</v>
      </c>
      <c r="H4672" s="196">
        <v>680.4</v>
      </c>
      <c r="I4672" s="197"/>
      <c r="J4672" s="198">
        <f>ROUND(I4672*H4672,2)</f>
        <v>0</v>
      </c>
      <c r="K4672" s="194" t="s">
        <v>278</v>
      </c>
      <c r="L4672" s="39"/>
      <c r="M4672" s="199" t="s">
        <v>1</v>
      </c>
      <c r="N4672" s="200" t="s">
        <v>41</v>
      </c>
      <c r="O4672" s="71"/>
      <c r="P4672" s="201">
        <f>O4672*H4672</f>
        <v>0</v>
      </c>
      <c r="Q4672" s="201">
        <v>1.17E-3</v>
      </c>
      <c r="R4672" s="201">
        <f>Q4672*H4672</f>
        <v>0.796068</v>
      </c>
      <c r="S4672" s="201">
        <v>0</v>
      </c>
      <c r="T4672" s="202">
        <f>S4672*H4672</f>
        <v>0</v>
      </c>
      <c r="U4672" s="34"/>
      <c r="V4672" s="34"/>
      <c r="W4672" s="34"/>
      <c r="X4672" s="34"/>
      <c r="Y4672" s="34"/>
      <c r="Z4672" s="34"/>
      <c r="AA4672" s="34"/>
      <c r="AB4672" s="34"/>
      <c r="AC4672" s="34"/>
      <c r="AD4672" s="34"/>
      <c r="AE4672" s="34"/>
      <c r="AR4672" s="203" t="s">
        <v>358</v>
      </c>
      <c r="AT4672" s="203" t="s">
        <v>274</v>
      </c>
      <c r="AU4672" s="203" t="s">
        <v>84</v>
      </c>
      <c r="AY4672" s="17" t="s">
        <v>272</v>
      </c>
      <c r="BE4672" s="204">
        <f>IF(N4672="základní",J4672,0)</f>
        <v>0</v>
      </c>
      <c r="BF4672" s="204">
        <f>IF(N4672="snížená",J4672,0)</f>
        <v>0</v>
      </c>
      <c r="BG4672" s="204">
        <f>IF(N4672="zákl. přenesená",J4672,0)</f>
        <v>0</v>
      </c>
      <c r="BH4672" s="204">
        <f>IF(N4672="sníž. přenesená",J4672,0)</f>
        <v>0</v>
      </c>
      <c r="BI4672" s="204">
        <f>IF(N4672="nulová",J4672,0)</f>
        <v>0</v>
      </c>
      <c r="BJ4672" s="17" t="s">
        <v>16</v>
      </c>
      <c r="BK4672" s="204">
        <f>ROUND(I4672*H4672,2)</f>
        <v>0</v>
      </c>
      <c r="BL4672" s="17" t="s">
        <v>358</v>
      </c>
      <c r="BM4672" s="203" t="s">
        <v>3851</v>
      </c>
    </row>
    <row r="4673" spans="1:65" s="2" customFormat="1" ht="11.25">
      <c r="A4673" s="34"/>
      <c r="B4673" s="35"/>
      <c r="C4673" s="36"/>
      <c r="D4673" s="205" t="s">
        <v>281</v>
      </c>
      <c r="E4673" s="36"/>
      <c r="F4673" s="206" t="s">
        <v>3852</v>
      </c>
      <c r="G4673" s="36"/>
      <c r="H4673" s="36"/>
      <c r="I4673" s="207"/>
      <c r="J4673" s="36"/>
      <c r="K4673" s="36"/>
      <c r="L4673" s="39"/>
      <c r="M4673" s="208"/>
      <c r="N4673" s="209"/>
      <c r="O4673" s="71"/>
      <c r="P4673" s="71"/>
      <c r="Q4673" s="71"/>
      <c r="R4673" s="71"/>
      <c r="S4673" s="71"/>
      <c r="T4673" s="72"/>
      <c r="U4673" s="34"/>
      <c r="V4673" s="34"/>
      <c r="W4673" s="34"/>
      <c r="X4673" s="34"/>
      <c r="Y4673" s="34"/>
      <c r="Z4673" s="34"/>
      <c r="AA4673" s="34"/>
      <c r="AB4673" s="34"/>
      <c r="AC4673" s="34"/>
      <c r="AD4673" s="34"/>
      <c r="AE4673" s="34"/>
      <c r="AT4673" s="17" t="s">
        <v>281</v>
      </c>
      <c r="AU4673" s="17" t="s">
        <v>84</v>
      </c>
    </row>
    <row r="4674" spans="1:65" s="2" customFormat="1" ht="49.15" customHeight="1">
      <c r="A4674" s="34"/>
      <c r="B4674" s="35"/>
      <c r="C4674" s="232" t="s">
        <v>3853</v>
      </c>
      <c r="D4674" s="232" t="s">
        <v>394</v>
      </c>
      <c r="E4674" s="233" t="s">
        <v>3854</v>
      </c>
      <c r="F4674" s="234" t="s">
        <v>3855</v>
      </c>
      <c r="G4674" s="235" t="s">
        <v>156</v>
      </c>
      <c r="H4674" s="236">
        <v>190.4</v>
      </c>
      <c r="I4674" s="237"/>
      <c r="J4674" s="238">
        <f>ROUND(I4674*H4674,2)</f>
        <v>0</v>
      </c>
      <c r="K4674" s="234" t="s">
        <v>1</v>
      </c>
      <c r="L4674" s="239"/>
      <c r="M4674" s="240" t="s">
        <v>1</v>
      </c>
      <c r="N4674" s="241" t="s">
        <v>41</v>
      </c>
      <c r="O4674" s="71"/>
      <c r="P4674" s="201">
        <f>O4674*H4674</f>
        <v>0</v>
      </c>
      <c r="Q4674" s="201">
        <v>2.8800000000000002E-3</v>
      </c>
      <c r="R4674" s="201">
        <f>Q4674*H4674</f>
        <v>0.54835200000000006</v>
      </c>
      <c r="S4674" s="201">
        <v>0</v>
      </c>
      <c r="T4674" s="202">
        <f>S4674*H4674</f>
        <v>0</v>
      </c>
      <c r="U4674" s="34"/>
      <c r="V4674" s="34"/>
      <c r="W4674" s="34"/>
      <c r="X4674" s="34"/>
      <c r="Y4674" s="34"/>
      <c r="Z4674" s="34"/>
      <c r="AA4674" s="34"/>
      <c r="AB4674" s="34"/>
      <c r="AC4674" s="34"/>
      <c r="AD4674" s="34"/>
      <c r="AE4674" s="34"/>
      <c r="AR4674" s="203" t="s">
        <v>483</v>
      </c>
      <c r="AT4674" s="203" t="s">
        <v>394</v>
      </c>
      <c r="AU4674" s="203" t="s">
        <v>84</v>
      </c>
      <c r="AY4674" s="17" t="s">
        <v>272</v>
      </c>
      <c r="BE4674" s="204">
        <f>IF(N4674="základní",J4674,0)</f>
        <v>0</v>
      </c>
      <c r="BF4674" s="204">
        <f>IF(N4674="snížená",J4674,0)</f>
        <v>0</v>
      </c>
      <c r="BG4674" s="204">
        <f>IF(N4674="zákl. přenesená",J4674,0)</f>
        <v>0</v>
      </c>
      <c r="BH4674" s="204">
        <f>IF(N4674="sníž. přenesená",J4674,0)</f>
        <v>0</v>
      </c>
      <c r="BI4674" s="204">
        <f>IF(N4674="nulová",J4674,0)</f>
        <v>0</v>
      </c>
      <c r="BJ4674" s="17" t="s">
        <v>16</v>
      </c>
      <c r="BK4674" s="204">
        <f>ROUND(I4674*H4674,2)</f>
        <v>0</v>
      </c>
      <c r="BL4674" s="17" t="s">
        <v>358</v>
      </c>
      <c r="BM4674" s="203" t="s">
        <v>3856</v>
      </c>
    </row>
    <row r="4675" spans="1:65" s="13" customFormat="1" ht="22.5">
      <c r="B4675" s="210"/>
      <c r="C4675" s="211"/>
      <c r="D4675" s="212" t="s">
        <v>283</v>
      </c>
      <c r="E4675" s="213" t="s">
        <v>1</v>
      </c>
      <c r="F4675" s="214" t="s">
        <v>3759</v>
      </c>
      <c r="G4675" s="211"/>
      <c r="H4675" s="213" t="s">
        <v>1</v>
      </c>
      <c r="I4675" s="215"/>
      <c r="J4675" s="211"/>
      <c r="K4675" s="211"/>
      <c r="L4675" s="216"/>
      <c r="M4675" s="217"/>
      <c r="N4675" s="218"/>
      <c r="O4675" s="218"/>
      <c r="P4675" s="218"/>
      <c r="Q4675" s="218"/>
      <c r="R4675" s="218"/>
      <c r="S4675" s="218"/>
      <c r="T4675" s="219"/>
      <c r="AT4675" s="220" t="s">
        <v>283</v>
      </c>
      <c r="AU4675" s="220" t="s">
        <v>84</v>
      </c>
      <c r="AV4675" s="13" t="s">
        <v>16</v>
      </c>
      <c r="AW4675" s="13" t="s">
        <v>32</v>
      </c>
      <c r="AX4675" s="13" t="s">
        <v>76</v>
      </c>
      <c r="AY4675" s="220" t="s">
        <v>272</v>
      </c>
    </row>
    <row r="4676" spans="1:65" s="13" customFormat="1" ht="11.25">
      <c r="B4676" s="210"/>
      <c r="C4676" s="211"/>
      <c r="D4676" s="212" t="s">
        <v>283</v>
      </c>
      <c r="E4676" s="213" t="s">
        <v>1</v>
      </c>
      <c r="F4676" s="214" t="s">
        <v>3857</v>
      </c>
      <c r="G4676" s="211"/>
      <c r="H4676" s="213" t="s">
        <v>1</v>
      </c>
      <c r="I4676" s="215"/>
      <c r="J4676" s="211"/>
      <c r="K4676" s="211"/>
      <c r="L4676" s="216"/>
      <c r="M4676" s="217"/>
      <c r="N4676" s="218"/>
      <c r="O4676" s="218"/>
      <c r="P4676" s="218"/>
      <c r="Q4676" s="218"/>
      <c r="R4676" s="218"/>
      <c r="S4676" s="218"/>
      <c r="T4676" s="219"/>
      <c r="AT4676" s="220" t="s">
        <v>283</v>
      </c>
      <c r="AU4676" s="220" t="s">
        <v>84</v>
      </c>
      <c r="AV4676" s="13" t="s">
        <v>16</v>
      </c>
      <c r="AW4676" s="13" t="s">
        <v>32</v>
      </c>
      <c r="AX4676" s="13" t="s">
        <v>76</v>
      </c>
      <c r="AY4676" s="220" t="s">
        <v>272</v>
      </c>
    </row>
    <row r="4677" spans="1:65" s="13" customFormat="1" ht="11.25">
      <c r="B4677" s="210"/>
      <c r="C4677" s="211"/>
      <c r="D4677" s="212" t="s">
        <v>283</v>
      </c>
      <c r="E4677" s="213" t="s">
        <v>1</v>
      </c>
      <c r="F4677" s="214" t="s">
        <v>1030</v>
      </c>
      <c r="G4677" s="211"/>
      <c r="H4677" s="213" t="s">
        <v>1</v>
      </c>
      <c r="I4677" s="215"/>
      <c r="J4677" s="211"/>
      <c r="K4677" s="211"/>
      <c r="L4677" s="216"/>
      <c r="M4677" s="217"/>
      <c r="N4677" s="218"/>
      <c r="O4677" s="218"/>
      <c r="P4677" s="218"/>
      <c r="Q4677" s="218"/>
      <c r="R4677" s="218"/>
      <c r="S4677" s="218"/>
      <c r="T4677" s="219"/>
      <c r="AT4677" s="220" t="s">
        <v>283</v>
      </c>
      <c r="AU4677" s="220" t="s">
        <v>84</v>
      </c>
      <c r="AV4677" s="13" t="s">
        <v>16</v>
      </c>
      <c r="AW4677" s="13" t="s">
        <v>32</v>
      </c>
      <c r="AX4677" s="13" t="s">
        <v>76</v>
      </c>
      <c r="AY4677" s="220" t="s">
        <v>272</v>
      </c>
    </row>
    <row r="4678" spans="1:65" s="13" customFormat="1" ht="11.25">
      <c r="B4678" s="210"/>
      <c r="C4678" s="211"/>
      <c r="D4678" s="212" t="s">
        <v>283</v>
      </c>
      <c r="E4678" s="213" t="s">
        <v>1</v>
      </c>
      <c r="F4678" s="214" t="s">
        <v>831</v>
      </c>
      <c r="G4678" s="211"/>
      <c r="H4678" s="213" t="s">
        <v>1</v>
      </c>
      <c r="I4678" s="215"/>
      <c r="J4678" s="211"/>
      <c r="K4678" s="211"/>
      <c r="L4678" s="216"/>
      <c r="M4678" s="217"/>
      <c r="N4678" s="218"/>
      <c r="O4678" s="218"/>
      <c r="P4678" s="218"/>
      <c r="Q4678" s="218"/>
      <c r="R4678" s="218"/>
      <c r="S4678" s="218"/>
      <c r="T4678" s="219"/>
      <c r="AT4678" s="220" t="s">
        <v>283</v>
      </c>
      <c r="AU4678" s="220" t="s">
        <v>84</v>
      </c>
      <c r="AV4678" s="13" t="s">
        <v>16</v>
      </c>
      <c r="AW4678" s="13" t="s">
        <v>32</v>
      </c>
      <c r="AX4678" s="13" t="s">
        <v>76</v>
      </c>
      <c r="AY4678" s="220" t="s">
        <v>272</v>
      </c>
    </row>
    <row r="4679" spans="1:65" s="14" customFormat="1" ht="11.25">
      <c r="B4679" s="221"/>
      <c r="C4679" s="222"/>
      <c r="D4679" s="212" t="s">
        <v>283</v>
      </c>
      <c r="E4679" s="223" t="s">
        <v>1</v>
      </c>
      <c r="F4679" s="224" t="s">
        <v>3858</v>
      </c>
      <c r="G4679" s="222"/>
      <c r="H4679" s="225">
        <v>14.8</v>
      </c>
      <c r="I4679" s="226"/>
      <c r="J4679" s="222"/>
      <c r="K4679" s="222"/>
      <c r="L4679" s="227"/>
      <c r="M4679" s="228"/>
      <c r="N4679" s="229"/>
      <c r="O4679" s="229"/>
      <c r="P4679" s="229"/>
      <c r="Q4679" s="229"/>
      <c r="R4679" s="229"/>
      <c r="S4679" s="229"/>
      <c r="T4679" s="230"/>
      <c r="AT4679" s="231" t="s">
        <v>283</v>
      </c>
      <c r="AU4679" s="231" t="s">
        <v>84</v>
      </c>
      <c r="AV4679" s="14" t="s">
        <v>84</v>
      </c>
      <c r="AW4679" s="14" t="s">
        <v>32</v>
      </c>
      <c r="AX4679" s="14" t="s">
        <v>76</v>
      </c>
      <c r="AY4679" s="231" t="s">
        <v>272</v>
      </c>
    </row>
    <row r="4680" spans="1:65" s="14" customFormat="1" ht="11.25">
      <c r="B4680" s="221"/>
      <c r="C4680" s="222"/>
      <c r="D4680" s="212" t="s">
        <v>283</v>
      </c>
      <c r="E4680" s="223" t="s">
        <v>1</v>
      </c>
      <c r="F4680" s="224" t="s">
        <v>3859</v>
      </c>
      <c r="G4680" s="222"/>
      <c r="H4680" s="225">
        <v>14.8</v>
      </c>
      <c r="I4680" s="226"/>
      <c r="J4680" s="222"/>
      <c r="K4680" s="222"/>
      <c r="L4680" s="227"/>
      <c r="M4680" s="228"/>
      <c r="N4680" s="229"/>
      <c r="O4680" s="229"/>
      <c r="P4680" s="229"/>
      <c r="Q4680" s="229"/>
      <c r="R4680" s="229"/>
      <c r="S4680" s="229"/>
      <c r="T4680" s="230"/>
      <c r="AT4680" s="231" t="s">
        <v>283</v>
      </c>
      <c r="AU4680" s="231" t="s">
        <v>84</v>
      </c>
      <c r="AV4680" s="14" t="s">
        <v>84</v>
      </c>
      <c r="AW4680" s="14" t="s">
        <v>32</v>
      </c>
      <c r="AX4680" s="14" t="s">
        <v>76</v>
      </c>
      <c r="AY4680" s="231" t="s">
        <v>272</v>
      </c>
    </row>
    <row r="4681" spans="1:65" s="14" customFormat="1" ht="11.25">
      <c r="B4681" s="221"/>
      <c r="C4681" s="222"/>
      <c r="D4681" s="212" t="s">
        <v>283</v>
      </c>
      <c r="E4681" s="223" t="s">
        <v>1</v>
      </c>
      <c r="F4681" s="224" t="s">
        <v>3860</v>
      </c>
      <c r="G4681" s="222"/>
      <c r="H4681" s="225">
        <v>13.6</v>
      </c>
      <c r="I4681" s="226"/>
      <c r="J4681" s="222"/>
      <c r="K4681" s="222"/>
      <c r="L4681" s="227"/>
      <c r="M4681" s="228"/>
      <c r="N4681" s="229"/>
      <c r="O4681" s="229"/>
      <c r="P4681" s="229"/>
      <c r="Q4681" s="229"/>
      <c r="R4681" s="229"/>
      <c r="S4681" s="229"/>
      <c r="T4681" s="230"/>
      <c r="AT4681" s="231" t="s">
        <v>283</v>
      </c>
      <c r="AU4681" s="231" t="s">
        <v>84</v>
      </c>
      <c r="AV4681" s="14" t="s">
        <v>84</v>
      </c>
      <c r="AW4681" s="14" t="s">
        <v>32</v>
      </c>
      <c r="AX4681" s="14" t="s">
        <v>76</v>
      </c>
      <c r="AY4681" s="231" t="s">
        <v>272</v>
      </c>
    </row>
    <row r="4682" spans="1:65" s="14" customFormat="1" ht="11.25">
      <c r="B4682" s="221"/>
      <c r="C4682" s="222"/>
      <c r="D4682" s="212" t="s">
        <v>283</v>
      </c>
      <c r="E4682" s="223" t="s">
        <v>1</v>
      </c>
      <c r="F4682" s="224" t="s">
        <v>3861</v>
      </c>
      <c r="G4682" s="222"/>
      <c r="H4682" s="225">
        <v>12.15</v>
      </c>
      <c r="I4682" s="226"/>
      <c r="J4682" s="222"/>
      <c r="K4682" s="222"/>
      <c r="L4682" s="227"/>
      <c r="M4682" s="228"/>
      <c r="N4682" s="229"/>
      <c r="O4682" s="229"/>
      <c r="P4682" s="229"/>
      <c r="Q4682" s="229"/>
      <c r="R4682" s="229"/>
      <c r="S4682" s="229"/>
      <c r="T4682" s="230"/>
      <c r="AT4682" s="231" t="s">
        <v>283</v>
      </c>
      <c r="AU4682" s="231" t="s">
        <v>84</v>
      </c>
      <c r="AV4682" s="14" t="s">
        <v>84</v>
      </c>
      <c r="AW4682" s="14" t="s">
        <v>32</v>
      </c>
      <c r="AX4682" s="14" t="s">
        <v>76</v>
      </c>
      <c r="AY4682" s="231" t="s">
        <v>272</v>
      </c>
    </row>
    <row r="4683" spans="1:65" s="14" customFormat="1" ht="11.25">
      <c r="B4683" s="221"/>
      <c r="C4683" s="222"/>
      <c r="D4683" s="212" t="s">
        <v>283</v>
      </c>
      <c r="E4683" s="223" t="s">
        <v>1</v>
      </c>
      <c r="F4683" s="224" t="s">
        <v>3862</v>
      </c>
      <c r="G4683" s="222"/>
      <c r="H4683" s="225">
        <v>12.05</v>
      </c>
      <c r="I4683" s="226"/>
      <c r="J4683" s="222"/>
      <c r="K4683" s="222"/>
      <c r="L4683" s="227"/>
      <c r="M4683" s="228"/>
      <c r="N4683" s="229"/>
      <c r="O4683" s="229"/>
      <c r="P4683" s="229"/>
      <c r="Q4683" s="229"/>
      <c r="R4683" s="229"/>
      <c r="S4683" s="229"/>
      <c r="T4683" s="230"/>
      <c r="AT4683" s="231" t="s">
        <v>283</v>
      </c>
      <c r="AU4683" s="231" t="s">
        <v>84</v>
      </c>
      <c r="AV4683" s="14" t="s">
        <v>84</v>
      </c>
      <c r="AW4683" s="14" t="s">
        <v>32</v>
      </c>
      <c r="AX4683" s="14" t="s">
        <v>76</v>
      </c>
      <c r="AY4683" s="231" t="s">
        <v>272</v>
      </c>
    </row>
    <row r="4684" spans="1:65" s="14" customFormat="1" ht="11.25">
      <c r="B4684" s="221"/>
      <c r="C4684" s="222"/>
      <c r="D4684" s="212" t="s">
        <v>283</v>
      </c>
      <c r="E4684" s="223" t="s">
        <v>1</v>
      </c>
      <c r="F4684" s="224" t="s">
        <v>3863</v>
      </c>
      <c r="G4684" s="222"/>
      <c r="H4684" s="225">
        <v>12.05</v>
      </c>
      <c r="I4684" s="226"/>
      <c r="J4684" s="222"/>
      <c r="K4684" s="222"/>
      <c r="L4684" s="227"/>
      <c r="M4684" s="228"/>
      <c r="N4684" s="229"/>
      <c r="O4684" s="229"/>
      <c r="P4684" s="229"/>
      <c r="Q4684" s="229"/>
      <c r="R4684" s="229"/>
      <c r="S4684" s="229"/>
      <c r="T4684" s="230"/>
      <c r="AT4684" s="231" t="s">
        <v>283</v>
      </c>
      <c r="AU4684" s="231" t="s">
        <v>84</v>
      </c>
      <c r="AV4684" s="14" t="s">
        <v>84</v>
      </c>
      <c r="AW4684" s="14" t="s">
        <v>32</v>
      </c>
      <c r="AX4684" s="14" t="s">
        <v>76</v>
      </c>
      <c r="AY4684" s="231" t="s">
        <v>272</v>
      </c>
    </row>
    <row r="4685" spans="1:65" s="14" customFormat="1" ht="11.25">
      <c r="B4685" s="221"/>
      <c r="C4685" s="222"/>
      <c r="D4685" s="212" t="s">
        <v>283</v>
      </c>
      <c r="E4685" s="223" t="s">
        <v>1</v>
      </c>
      <c r="F4685" s="224" t="s">
        <v>3864</v>
      </c>
      <c r="G4685" s="222"/>
      <c r="H4685" s="225">
        <v>12.05</v>
      </c>
      <c r="I4685" s="226"/>
      <c r="J4685" s="222"/>
      <c r="K4685" s="222"/>
      <c r="L4685" s="227"/>
      <c r="M4685" s="228"/>
      <c r="N4685" s="229"/>
      <c r="O4685" s="229"/>
      <c r="P4685" s="229"/>
      <c r="Q4685" s="229"/>
      <c r="R4685" s="229"/>
      <c r="S4685" s="229"/>
      <c r="T4685" s="230"/>
      <c r="AT4685" s="231" t="s">
        <v>283</v>
      </c>
      <c r="AU4685" s="231" t="s">
        <v>84</v>
      </c>
      <c r="AV4685" s="14" t="s">
        <v>84</v>
      </c>
      <c r="AW4685" s="14" t="s">
        <v>32</v>
      </c>
      <c r="AX4685" s="14" t="s">
        <v>76</v>
      </c>
      <c r="AY4685" s="231" t="s">
        <v>272</v>
      </c>
    </row>
    <row r="4686" spans="1:65" s="14" customFormat="1" ht="11.25">
      <c r="B4686" s="221"/>
      <c r="C4686" s="222"/>
      <c r="D4686" s="212" t="s">
        <v>283</v>
      </c>
      <c r="E4686" s="223" t="s">
        <v>1</v>
      </c>
      <c r="F4686" s="224" t="s">
        <v>3865</v>
      </c>
      <c r="G4686" s="222"/>
      <c r="H4686" s="225">
        <v>11.9</v>
      </c>
      <c r="I4686" s="226"/>
      <c r="J4686" s="222"/>
      <c r="K4686" s="222"/>
      <c r="L4686" s="227"/>
      <c r="M4686" s="228"/>
      <c r="N4686" s="229"/>
      <c r="O4686" s="229"/>
      <c r="P4686" s="229"/>
      <c r="Q4686" s="229"/>
      <c r="R4686" s="229"/>
      <c r="S4686" s="229"/>
      <c r="T4686" s="230"/>
      <c r="AT4686" s="231" t="s">
        <v>283</v>
      </c>
      <c r="AU4686" s="231" t="s">
        <v>84</v>
      </c>
      <c r="AV4686" s="14" t="s">
        <v>84</v>
      </c>
      <c r="AW4686" s="14" t="s">
        <v>32</v>
      </c>
      <c r="AX4686" s="14" t="s">
        <v>76</v>
      </c>
      <c r="AY4686" s="231" t="s">
        <v>272</v>
      </c>
    </row>
    <row r="4687" spans="1:65" s="14" customFormat="1" ht="11.25">
      <c r="B4687" s="221"/>
      <c r="C4687" s="222"/>
      <c r="D4687" s="212" t="s">
        <v>283</v>
      </c>
      <c r="E4687" s="223" t="s">
        <v>1</v>
      </c>
      <c r="F4687" s="224" t="s">
        <v>3866</v>
      </c>
      <c r="G4687" s="222"/>
      <c r="H4687" s="225">
        <v>12.25</v>
      </c>
      <c r="I4687" s="226"/>
      <c r="J4687" s="222"/>
      <c r="K4687" s="222"/>
      <c r="L4687" s="227"/>
      <c r="M4687" s="228"/>
      <c r="N4687" s="229"/>
      <c r="O4687" s="229"/>
      <c r="P4687" s="229"/>
      <c r="Q4687" s="229"/>
      <c r="R4687" s="229"/>
      <c r="S4687" s="229"/>
      <c r="T4687" s="230"/>
      <c r="AT4687" s="231" t="s">
        <v>283</v>
      </c>
      <c r="AU4687" s="231" t="s">
        <v>84</v>
      </c>
      <c r="AV4687" s="14" t="s">
        <v>84</v>
      </c>
      <c r="AW4687" s="14" t="s">
        <v>32</v>
      </c>
      <c r="AX4687" s="14" t="s">
        <v>76</v>
      </c>
      <c r="AY4687" s="231" t="s">
        <v>272</v>
      </c>
    </row>
    <row r="4688" spans="1:65" s="14" customFormat="1" ht="11.25">
      <c r="B4688" s="221"/>
      <c r="C4688" s="222"/>
      <c r="D4688" s="212" t="s">
        <v>283</v>
      </c>
      <c r="E4688" s="223" t="s">
        <v>1</v>
      </c>
      <c r="F4688" s="224" t="s">
        <v>3867</v>
      </c>
      <c r="G4688" s="222"/>
      <c r="H4688" s="225">
        <v>12.25</v>
      </c>
      <c r="I4688" s="226"/>
      <c r="J4688" s="222"/>
      <c r="K4688" s="222"/>
      <c r="L4688" s="227"/>
      <c r="M4688" s="228"/>
      <c r="N4688" s="229"/>
      <c r="O4688" s="229"/>
      <c r="P4688" s="229"/>
      <c r="Q4688" s="229"/>
      <c r="R4688" s="229"/>
      <c r="S4688" s="229"/>
      <c r="T4688" s="230"/>
      <c r="AT4688" s="231" t="s">
        <v>283</v>
      </c>
      <c r="AU4688" s="231" t="s">
        <v>84</v>
      </c>
      <c r="AV4688" s="14" t="s">
        <v>84</v>
      </c>
      <c r="AW4688" s="14" t="s">
        <v>32</v>
      </c>
      <c r="AX4688" s="14" t="s">
        <v>76</v>
      </c>
      <c r="AY4688" s="231" t="s">
        <v>272</v>
      </c>
    </row>
    <row r="4689" spans="1:65" s="13" customFormat="1" ht="11.25">
      <c r="B4689" s="210"/>
      <c r="C4689" s="211"/>
      <c r="D4689" s="212" t="s">
        <v>283</v>
      </c>
      <c r="E4689" s="213" t="s">
        <v>1</v>
      </c>
      <c r="F4689" s="214" t="s">
        <v>285</v>
      </c>
      <c r="G4689" s="211"/>
      <c r="H4689" s="213" t="s">
        <v>1</v>
      </c>
      <c r="I4689" s="215"/>
      <c r="J4689" s="211"/>
      <c r="K4689" s="211"/>
      <c r="L4689" s="216"/>
      <c r="M4689" s="217"/>
      <c r="N4689" s="218"/>
      <c r="O4689" s="218"/>
      <c r="P4689" s="218"/>
      <c r="Q4689" s="218"/>
      <c r="R4689" s="218"/>
      <c r="S4689" s="218"/>
      <c r="T4689" s="219"/>
      <c r="AT4689" s="220" t="s">
        <v>283</v>
      </c>
      <c r="AU4689" s="220" t="s">
        <v>84</v>
      </c>
      <c r="AV4689" s="13" t="s">
        <v>16</v>
      </c>
      <c r="AW4689" s="13" t="s">
        <v>32</v>
      </c>
      <c r="AX4689" s="13" t="s">
        <v>76</v>
      </c>
      <c r="AY4689" s="220" t="s">
        <v>272</v>
      </c>
    </row>
    <row r="4690" spans="1:65" s="13" customFormat="1" ht="11.25">
      <c r="B4690" s="210"/>
      <c r="C4690" s="211"/>
      <c r="D4690" s="212" t="s">
        <v>283</v>
      </c>
      <c r="E4690" s="213" t="s">
        <v>1</v>
      </c>
      <c r="F4690" s="214" t="s">
        <v>837</v>
      </c>
      <c r="G4690" s="211"/>
      <c r="H4690" s="213" t="s">
        <v>1</v>
      </c>
      <c r="I4690" s="215"/>
      <c r="J4690" s="211"/>
      <c r="K4690" s="211"/>
      <c r="L4690" s="216"/>
      <c r="M4690" s="217"/>
      <c r="N4690" s="218"/>
      <c r="O4690" s="218"/>
      <c r="P4690" s="218"/>
      <c r="Q4690" s="218"/>
      <c r="R4690" s="218"/>
      <c r="S4690" s="218"/>
      <c r="T4690" s="219"/>
      <c r="AT4690" s="220" t="s">
        <v>283</v>
      </c>
      <c r="AU4690" s="220" t="s">
        <v>84</v>
      </c>
      <c r="AV4690" s="13" t="s">
        <v>16</v>
      </c>
      <c r="AW4690" s="13" t="s">
        <v>32</v>
      </c>
      <c r="AX4690" s="13" t="s">
        <v>76</v>
      </c>
      <c r="AY4690" s="220" t="s">
        <v>272</v>
      </c>
    </row>
    <row r="4691" spans="1:65" s="14" customFormat="1" ht="11.25">
      <c r="B4691" s="221"/>
      <c r="C4691" s="222"/>
      <c r="D4691" s="212" t="s">
        <v>283</v>
      </c>
      <c r="E4691" s="223" t="s">
        <v>1</v>
      </c>
      <c r="F4691" s="224" t="s">
        <v>3868</v>
      </c>
      <c r="G4691" s="222"/>
      <c r="H4691" s="225">
        <v>22.6</v>
      </c>
      <c r="I4691" s="226"/>
      <c r="J4691" s="222"/>
      <c r="K4691" s="222"/>
      <c r="L4691" s="227"/>
      <c r="M4691" s="228"/>
      <c r="N4691" s="229"/>
      <c r="O4691" s="229"/>
      <c r="P4691" s="229"/>
      <c r="Q4691" s="229"/>
      <c r="R4691" s="229"/>
      <c r="S4691" s="229"/>
      <c r="T4691" s="230"/>
      <c r="AT4691" s="231" t="s">
        <v>283</v>
      </c>
      <c r="AU4691" s="231" t="s">
        <v>84</v>
      </c>
      <c r="AV4691" s="14" t="s">
        <v>84</v>
      </c>
      <c r="AW4691" s="14" t="s">
        <v>32</v>
      </c>
      <c r="AX4691" s="14" t="s">
        <v>76</v>
      </c>
      <c r="AY4691" s="231" t="s">
        <v>272</v>
      </c>
    </row>
    <row r="4692" spans="1:65" s="14" customFormat="1" ht="11.25">
      <c r="B4692" s="221"/>
      <c r="C4692" s="222"/>
      <c r="D4692" s="212" t="s">
        <v>283</v>
      </c>
      <c r="E4692" s="223" t="s">
        <v>1</v>
      </c>
      <c r="F4692" s="224" t="s">
        <v>3869</v>
      </c>
      <c r="G4692" s="222"/>
      <c r="H4692" s="225">
        <v>20.9</v>
      </c>
      <c r="I4692" s="226"/>
      <c r="J4692" s="222"/>
      <c r="K4692" s="222"/>
      <c r="L4692" s="227"/>
      <c r="M4692" s="228"/>
      <c r="N4692" s="229"/>
      <c r="O4692" s="229"/>
      <c r="P4692" s="229"/>
      <c r="Q4692" s="229"/>
      <c r="R4692" s="229"/>
      <c r="S4692" s="229"/>
      <c r="T4692" s="230"/>
      <c r="AT4692" s="231" t="s">
        <v>283</v>
      </c>
      <c r="AU4692" s="231" t="s">
        <v>84</v>
      </c>
      <c r="AV4692" s="14" t="s">
        <v>84</v>
      </c>
      <c r="AW4692" s="14" t="s">
        <v>32</v>
      </c>
      <c r="AX4692" s="14" t="s">
        <v>76</v>
      </c>
      <c r="AY4692" s="231" t="s">
        <v>272</v>
      </c>
    </row>
    <row r="4693" spans="1:65" s="14" customFormat="1" ht="11.25">
      <c r="B4693" s="221"/>
      <c r="C4693" s="222"/>
      <c r="D4693" s="212" t="s">
        <v>283</v>
      </c>
      <c r="E4693" s="223" t="s">
        <v>1</v>
      </c>
      <c r="F4693" s="224" t="s">
        <v>3870</v>
      </c>
      <c r="G4693" s="222"/>
      <c r="H4693" s="225">
        <v>19</v>
      </c>
      <c r="I4693" s="226"/>
      <c r="J4693" s="222"/>
      <c r="K4693" s="222"/>
      <c r="L4693" s="227"/>
      <c r="M4693" s="228"/>
      <c r="N4693" s="229"/>
      <c r="O4693" s="229"/>
      <c r="P4693" s="229"/>
      <c r="Q4693" s="229"/>
      <c r="R4693" s="229"/>
      <c r="S4693" s="229"/>
      <c r="T4693" s="230"/>
      <c r="AT4693" s="231" t="s">
        <v>283</v>
      </c>
      <c r="AU4693" s="231" t="s">
        <v>84</v>
      </c>
      <c r="AV4693" s="14" t="s">
        <v>84</v>
      </c>
      <c r="AW4693" s="14" t="s">
        <v>32</v>
      </c>
      <c r="AX4693" s="14" t="s">
        <v>76</v>
      </c>
      <c r="AY4693" s="231" t="s">
        <v>272</v>
      </c>
    </row>
    <row r="4694" spans="1:65" s="2" customFormat="1" ht="44.25" customHeight="1">
      <c r="A4694" s="34"/>
      <c r="B4694" s="35"/>
      <c r="C4694" s="232" t="s">
        <v>3871</v>
      </c>
      <c r="D4694" s="232" t="s">
        <v>394</v>
      </c>
      <c r="E4694" s="233" t="s">
        <v>3872</v>
      </c>
      <c r="F4694" s="234" t="s">
        <v>3873</v>
      </c>
      <c r="G4694" s="235" t="s">
        <v>156</v>
      </c>
      <c r="H4694" s="236">
        <v>490</v>
      </c>
      <c r="I4694" s="237"/>
      <c r="J4694" s="238">
        <f>ROUND(I4694*H4694,2)</f>
        <v>0</v>
      </c>
      <c r="K4694" s="234" t="s">
        <v>1</v>
      </c>
      <c r="L4694" s="239"/>
      <c r="M4694" s="240" t="s">
        <v>1</v>
      </c>
      <c r="N4694" s="241" t="s">
        <v>41</v>
      </c>
      <c r="O4694" s="71"/>
      <c r="P4694" s="201">
        <f>O4694*H4694</f>
        <v>0</v>
      </c>
      <c r="Q4694" s="201">
        <v>2.8800000000000002E-3</v>
      </c>
      <c r="R4694" s="201">
        <f>Q4694*H4694</f>
        <v>1.4112</v>
      </c>
      <c r="S4694" s="201">
        <v>0</v>
      </c>
      <c r="T4694" s="202">
        <f>S4694*H4694</f>
        <v>0</v>
      </c>
      <c r="U4694" s="34"/>
      <c r="V4694" s="34"/>
      <c r="W4694" s="34"/>
      <c r="X4694" s="34"/>
      <c r="Y4694" s="34"/>
      <c r="Z4694" s="34"/>
      <c r="AA4694" s="34"/>
      <c r="AB4694" s="34"/>
      <c r="AC4694" s="34"/>
      <c r="AD4694" s="34"/>
      <c r="AE4694" s="34"/>
      <c r="AR4694" s="203" t="s">
        <v>483</v>
      </c>
      <c r="AT4694" s="203" t="s">
        <v>394</v>
      </c>
      <c r="AU4694" s="203" t="s">
        <v>84</v>
      </c>
      <c r="AY4694" s="17" t="s">
        <v>272</v>
      </c>
      <c r="BE4694" s="204">
        <f>IF(N4694="základní",J4694,0)</f>
        <v>0</v>
      </c>
      <c r="BF4694" s="204">
        <f>IF(N4694="snížená",J4694,0)</f>
        <v>0</v>
      </c>
      <c r="BG4694" s="204">
        <f>IF(N4694="zákl. přenesená",J4694,0)</f>
        <v>0</v>
      </c>
      <c r="BH4694" s="204">
        <f>IF(N4694="sníž. přenesená",J4694,0)</f>
        <v>0</v>
      </c>
      <c r="BI4694" s="204">
        <f>IF(N4694="nulová",J4694,0)</f>
        <v>0</v>
      </c>
      <c r="BJ4694" s="17" t="s">
        <v>16</v>
      </c>
      <c r="BK4694" s="204">
        <f>ROUND(I4694*H4694,2)</f>
        <v>0</v>
      </c>
      <c r="BL4694" s="17" t="s">
        <v>358</v>
      </c>
      <c r="BM4694" s="203" t="s">
        <v>3874</v>
      </c>
    </row>
    <row r="4695" spans="1:65" s="13" customFormat="1" ht="22.5">
      <c r="B4695" s="210"/>
      <c r="C4695" s="211"/>
      <c r="D4695" s="212" t="s">
        <v>283</v>
      </c>
      <c r="E4695" s="213" t="s">
        <v>1</v>
      </c>
      <c r="F4695" s="214" t="s">
        <v>3759</v>
      </c>
      <c r="G4695" s="211"/>
      <c r="H4695" s="213" t="s">
        <v>1</v>
      </c>
      <c r="I4695" s="215"/>
      <c r="J4695" s="211"/>
      <c r="K4695" s="211"/>
      <c r="L4695" s="216"/>
      <c r="M4695" s="217"/>
      <c r="N4695" s="218"/>
      <c r="O4695" s="218"/>
      <c r="P4695" s="218"/>
      <c r="Q4695" s="218"/>
      <c r="R4695" s="218"/>
      <c r="S4695" s="218"/>
      <c r="T4695" s="219"/>
      <c r="AT4695" s="220" t="s">
        <v>283</v>
      </c>
      <c r="AU4695" s="220" t="s">
        <v>84</v>
      </c>
      <c r="AV4695" s="13" t="s">
        <v>16</v>
      </c>
      <c r="AW4695" s="13" t="s">
        <v>32</v>
      </c>
      <c r="AX4695" s="13" t="s">
        <v>76</v>
      </c>
      <c r="AY4695" s="220" t="s">
        <v>272</v>
      </c>
    </row>
    <row r="4696" spans="1:65" s="13" customFormat="1" ht="11.25">
      <c r="B4696" s="210"/>
      <c r="C4696" s="211"/>
      <c r="D4696" s="212" t="s">
        <v>283</v>
      </c>
      <c r="E4696" s="213" t="s">
        <v>1</v>
      </c>
      <c r="F4696" s="214" t="s">
        <v>3857</v>
      </c>
      <c r="G4696" s="211"/>
      <c r="H4696" s="213" t="s">
        <v>1</v>
      </c>
      <c r="I4696" s="215"/>
      <c r="J4696" s="211"/>
      <c r="K4696" s="211"/>
      <c r="L4696" s="216"/>
      <c r="M4696" s="217"/>
      <c r="N4696" s="218"/>
      <c r="O4696" s="218"/>
      <c r="P4696" s="218"/>
      <c r="Q4696" s="218"/>
      <c r="R4696" s="218"/>
      <c r="S4696" s="218"/>
      <c r="T4696" s="219"/>
      <c r="AT4696" s="220" t="s">
        <v>283</v>
      </c>
      <c r="AU4696" s="220" t="s">
        <v>84</v>
      </c>
      <c r="AV4696" s="13" t="s">
        <v>16</v>
      </c>
      <c r="AW4696" s="13" t="s">
        <v>32</v>
      </c>
      <c r="AX4696" s="13" t="s">
        <v>76</v>
      </c>
      <c r="AY4696" s="220" t="s">
        <v>272</v>
      </c>
    </row>
    <row r="4697" spans="1:65" s="13" customFormat="1" ht="11.25">
      <c r="B4697" s="210"/>
      <c r="C4697" s="211"/>
      <c r="D4697" s="212" t="s">
        <v>283</v>
      </c>
      <c r="E4697" s="213" t="s">
        <v>1</v>
      </c>
      <c r="F4697" s="214" t="s">
        <v>1030</v>
      </c>
      <c r="G4697" s="211"/>
      <c r="H4697" s="213" t="s">
        <v>1</v>
      </c>
      <c r="I4697" s="215"/>
      <c r="J4697" s="211"/>
      <c r="K4697" s="211"/>
      <c r="L4697" s="216"/>
      <c r="M4697" s="217"/>
      <c r="N4697" s="218"/>
      <c r="O4697" s="218"/>
      <c r="P4697" s="218"/>
      <c r="Q4697" s="218"/>
      <c r="R4697" s="218"/>
      <c r="S4697" s="218"/>
      <c r="T4697" s="219"/>
      <c r="AT4697" s="220" t="s">
        <v>283</v>
      </c>
      <c r="AU4697" s="220" t="s">
        <v>84</v>
      </c>
      <c r="AV4697" s="13" t="s">
        <v>16</v>
      </c>
      <c r="AW4697" s="13" t="s">
        <v>32</v>
      </c>
      <c r="AX4697" s="13" t="s">
        <v>76</v>
      </c>
      <c r="AY4697" s="220" t="s">
        <v>272</v>
      </c>
    </row>
    <row r="4698" spans="1:65" s="13" customFormat="1" ht="11.25">
      <c r="B4698" s="210"/>
      <c r="C4698" s="211"/>
      <c r="D4698" s="212" t="s">
        <v>283</v>
      </c>
      <c r="E4698" s="213" t="s">
        <v>1</v>
      </c>
      <c r="F4698" s="214" t="s">
        <v>831</v>
      </c>
      <c r="G4698" s="211"/>
      <c r="H4698" s="213" t="s">
        <v>1</v>
      </c>
      <c r="I4698" s="215"/>
      <c r="J4698" s="211"/>
      <c r="K4698" s="211"/>
      <c r="L4698" s="216"/>
      <c r="M4698" s="217"/>
      <c r="N4698" s="218"/>
      <c r="O4698" s="218"/>
      <c r="P4698" s="218"/>
      <c r="Q4698" s="218"/>
      <c r="R4698" s="218"/>
      <c r="S4698" s="218"/>
      <c r="T4698" s="219"/>
      <c r="AT4698" s="220" t="s">
        <v>283</v>
      </c>
      <c r="AU4698" s="220" t="s">
        <v>84</v>
      </c>
      <c r="AV4698" s="13" t="s">
        <v>16</v>
      </c>
      <c r="AW4698" s="13" t="s">
        <v>32</v>
      </c>
      <c r="AX4698" s="13" t="s">
        <v>76</v>
      </c>
      <c r="AY4698" s="220" t="s">
        <v>272</v>
      </c>
    </row>
    <row r="4699" spans="1:65" s="14" customFormat="1" ht="11.25">
      <c r="B4699" s="221"/>
      <c r="C4699" s="222"/>
      <c r="D4699" s="212" t="s">
        <v>283</v>
      </c>
      <c r="E4699" s="223" t="s">
        <v>1</v>
      </c>
      <c r="F4699" s="224" t="s">
        <v>3875</v>
      </c>
      <c r="G4699" s="222"/>
      <c r="H4699" s="225">
        <v>7.45</v>
      </c>
      <c r="I4699" s="226"/>
      <c r="J4699" s="222"/>
      <c r="K4699" s="222"/>
      <c r="L4699" s="227"/>
      <c r="M4699" s="228"/>
      <c r="N4699" s="229"/>
      <c r="O4699" s="229"/>
      <c r="P4699" s="229"/>
      <c r="Q4699" s="229"/>
      <c r="R4699" s="229"/>
      <c r="S4699" s="229"/>
      <c r="T4699" s="230"/>
      <c r="AT4699" s="231" t="s">
        <v>283</v>
      </c>
      <c r="AU4699" s="231" t="s">
        <v>84</v>
      </c>
      <c r="AV4699" s="14" t="s">
        <v>84</v>
      </c>
      <c r="AW4699" s="14" t="s">
        <v>32</v>
      </c>
      <c r="AX4699" s="14" t="s">
        <v>76</v>
      </c>
      <c r="AY4699" s="231" t="s">
        <v>272</v>
      </c>
    </row>
    <row r="4700" spans="1:65" s="14" customFormat="1" ht="11.25">
      <c r="B4700" s="221"/>
      <c r="C4700" s="222"/>
      <c r="D4700" s="212" t="s">
        <v>283</v>
      </c>
      <c r="E4700" s="223" t="s">
        <v>1</v>
      </c>
      <c r="F4700" s="224" t="s">
        <v>3876</v>
      </c>
      <c r="G4700" s="222"/>
      <c r="H4700" s="225">
        <v>5.15</v>
      </c>
      <c r="I4700" s="226"/>
      <c r="J4700" s="222"/>
      <c r="K4700" s="222"/>
      <c r="L4700" s="227"/>
      <c r="M4700" s="228"/>
      <c r="N4700" s="229"/>
      <c r="O4700" s="229"/>
      <c r="P4700" s="229"/>
      <c r="Q4700" s="229"/>
      <c r="R4700" s="229"/>
      <c r="S4700" s="229"/>
      <c r="T4700" s="230"/>
      <c r="AT4700" s="231" t="s">
        <v>283</v>
      </c>
      <c r="AU4700" s="231" t="s">
        <v>84</v>
      </c>
      <c r="AV4700" s="14" t="s">
        <v>84</v>
      </c>
      <c r="AW4700" s="14" t="s">
        <v>32</v>
      </c>
      <c r="AX4700" s="14" t="s">
        <v>76</v>
      </c>
      <c r="AY4700" s="231" t="s">
        <v>272</v>
      </c>
    </row>
    <row r="4701" spans="1:65" s="14" customFormat="1" ht="11.25">
      <c r="B4701" s="221"/>
      <c r="C4701" s="222"/>
      <c r="D4701" s="212" t="s">
        <v>283</v>
      </c>
      <c r="E4701" s="223" t="s">
        <v>1</v>
      </c>
      <c r="F4701" s="224" t="s">
        <v>3877</v>
      </c>
      <c r="G4701" s="222"/>
      <c r="H4701" s="225">
        <v>5.0999999999999996</v>
      </c>
      <c r="I4701" s="226"/>
      <c r="J4701" s="222"/>
      <c r="K4701" s="222"/>
      <c r="L4701" s="227"/>
      <c r="M4701" s="228"/>
      <c r="N4701" s="229"/>
      <c r="O4701" s="229"/>
      <c r="P4701" s="229"/>
      <c r="Q4701" s="229"/>
      <c r="R4701" s="229"/>
      <c r="S4701" s="229"/>
      <c r="T4701" s="230"/>
      <c r="AT4701" s="231" t="s">
        <v>283</v>
      </c>
      <c r="AU4701" s="231" t="s">
        <v>84</v>
      </c>
      <c r="AV4701" s="14" t="s">
        <v>84</v>
      </c>
      <c r="AW4701" s="14" t="s">
        <v>32</v>
      </c>
      <c r="AX4701" s="14" t="s">
        <v>76</v>
      </c>
      <c r="AY4701" s="231" t="s">
        <v>272</v>
      </c>
    </row>
    <row r="4702" spans="1:65" s="14" customFormat="1" ht="11.25">
      <c r="B4702" s="221"/>
      <c r="C4702" s="222"/>
      <c r="D4702" s="212" t="s">
        <v>283</v>
      </c>
      <c r="E4702" s="223" t="s">
        <v>1</v>
      </c>
      <c r="F4702" s="224" t="s">
        <v>3878</v>
      </c>
      <c r="G4702" s="222"/>
      <c r="H4702" s="225">
        <v>5.0999999999999996</v>
      </c>
      <c r="I4702" s="226"/>
      <c r="J4702" s="222"/>
      <c r="K4702" s="222"/>
      <c r="L4702" s="227"/>
      <c r="M4702" s="228"/>
      <c r="N4702" s="229"/>
      <c r="O4702" s="229"/>
      <c r="P4702" s="229"/>
      <c r="Q4702" s="229"/>
      <c r="R4702" s="229"/>
      <c r="S4702" s="229"/>
      <c r="T4702" s="230"/>
      <c r="AT4702" s="231" t="s">
        <v>283</v>
      </c>
      <c r="AU4702" s="231" t="s">
        <v>84</v>
      </c>
      <c r="AV4702" s="14" t="s">
        <v>84</v>
      </c>
      <c r="AW4702" s="14" t="s">
        <v>32</v>
      </c>
      <c r="AX4702" s="14" t="s">
        <v>76</v>
      </c>
      <c r="AY4702" s="231" t="s">
        <v>272</v>
      </c>
    </row>
    <row r="4703" spans="1:65" s="14" customFormat="1" ht="11.25">
      <c r="B4703" s="221"/>
      <c r="C4703" s="222"/>
      <c r="D4703" s="212" t="s">
        <v>283</v>
      </c>
      <c r="E4703" s="223" t="s">
        <v>1</v>
      </c>
      <c r="F4703" s="224" t="s">
        <v>3879</v>
      </c>
      <c r="G4703" s="222"/>
      <c r="H4703" s="225">
        <v>12</v>
      </c>
      <c r="I4703" s="226"/>
      <c r="J4703" s="222"/>
      <c r="K4703" s="222"/>
      <c r="L4703" s="227"/>
      <c r="M4703" s="228"/>
      <c r="N4703" s="229"/>
      <c r="O4703" s="229"/>
      <c r="P4703" s="229"/>
      <c r="Q4703" s="229"/>
      <c r="R4703" s="229"/>
      <c r="S4703" s="229"/>
      <c r="T4703" s="230"/>
      <c r="AT4703" s="231" t="s">
        <v>283</v>
      </c>
      <c r="AU4703" s="231" t="s">
        <v>84</v>
      </c>
      <c r="AV4703" s="14" t="s">
        <v>84</v>
      </c>
      <c r="AW4703" s="14" t="s">
        <v>32</v>
      </c>
      <c r="AX4703" s="14" t="s">
        <v>76</v>
      </c>
      <c r="AY4703" s="231" t="s">
        <v>272</v>
      </c>
    </row>
    <row r="4704" spans="1:65" s="14" customFormat="1" ht="11.25">
      <c r="B4704" s="221"/>
      <c r="C4704" s="222"/>
      <c r="D4704" s="212" t="s">
        <v>283</v>
      </c>
      <c r="E4704" s="223" t="s">
        <v>1</v>
      </c>
      <c r="F4704" s="224" t="s">
        <v>3880</v>
      </c>
      <c r="G4704" s="222"/>
      <c r="H4704" s="225">
        <v>11.4</v>
      </c>
      <c r="I4704" s="226"/>
      <c r="J4704" s="222"/>
      <c r="K4704" s="222"/>
      <c r="L4704" s="227"/>
      <c r="M4704" s="228"/>
      <c r="N4704" s="229"/>
      <c r="O4704" s="229"/>
      <c r="P4704" s="229"/>
      <c r="Q4704" s="229"/>
      <c r="R4704" s="229"/>
      <c r="S4704" s="229"/>
      <c r="T4704" s="230"/>
      <c r="AT4704" s="231" t="s">
        <v>283</v>
      </c>
      <c r="AU4704" s="231" t="s">
        <v>84</v>
      </c>
      <c r="AV4704" s="14" t="s">
        <v>84</v>
      </c>
      <c r="AW4704" s="14" t="s">
        <v>32</v>
      </c>
      <c r="AX4704" s="14" t="s">
        <v>76</v>
      </c>
      <c r="AY4704" s="231" t="s">
        <v>272</v>
      </c>
    </row>
    <row r="4705" spans="2:51" s="14" customFormat="1" ht="11.25">
      <c r="B4705" s="221"/>
      <c r="C4705" s="222"/>
      <c r="D4705" s="212" t="s">
        <v>283</v>
      </c>
      <c r="E4705" s="223" t="s">
        <v>1</v>
      </c>
      <c r="F4705" s="224" t="s">
        <v>3881</v>
      </c>
      <c r="G4705" s="222"/>
      <c r="H4705" s="225">
        <v>8.75</v>
      </c>
      <c r="I4705" s="226"/>
      <c r="J4705" s="222"/>
      <c r="K4705" s="222"/>
      <c r="L4705" s="227"/>
      <c r="M4705" s="228"/>
      <c r="N4705" s="229"/>
      <c r="O4705" s="229"/>
      <c r="P4705" s="229"/>
      <c r="Q4705" s="229"/>
      <c r="R4705" s="229"/>
      <c r="S4705" s="229"/>
      <c r="T4705" s="230"/>
      <c r="AT4705" s="231" t="s">
        <v>283</v>
      </c>
      <c r="AU4705" s="231" t="s">
        <v>84</v>
      </c>
      <c r="AV4705" s="14" t="s">
        <v>84</v>
      </c>
      <c r="AW4705" s="14" t="s">
        <v>32</v>
      </c>
      <c r="AX4705" s="14" t="s">
        <v>76</v>
      </c>
      <c r="AY4705" s="231" t="s">
        <v>272</v>
      </c>
    </row>
    <row r="4706" spans="2:51" s="14" customFormat="1" ht="11.25">
      <c r="B4706" s="221"/>
      <c r="C4706" s="222"/>
      <c r="D4706" s="212" t="s">
        <v>283</v>
      </c>
      <c r="E4706" s="223" t="s">
        <v>1</v>
      </c>
      <c r="F4706" s="224" t="s">
        <v>3882</v>
      </c>
      <c r="G4706" s="222"/>
      <c r="H4706" s="225">
        <v>67.099999999999994</v>
      </c>
      <c r="I4706" s="226"/>
      <c r="J4706" s="222"/>
      <c r="K4706" s="222"/>
      <c r="L4706" s="227"/>
      <c r="M4706" s="228"/>
      <c r="N4706" s="229"/>
      <c r="O4706" s="229"/>
      <c r="P4706" s="229"/>
      <c r="Q4706" s="229"/>
      <c r="R4706" s="229"/>
      <c r="S4706" s="229"/>
      <c r="T4706" s="230"/>
      <c r="AT4706" s="231" t="s">
        <v>283</v>
      </c>
      <c r="AU4706" s="231" t="s">
        <v>84</v>
      </c>
      <c r="AV4706" s="14" t="s">
        <v>84</v>
      </c>
      <c r="AW4706" s="14" t="s">
        <v>32</v>
      </c>
      <c r="AX4706" s="14" t="s">
        <v>76</v>
      </c>
      <c r="AY4706" s="231" t="s">
        <v>272</v>
      </c>
    </row>
    <row r="4707" spans="2:51" s="14" customFormat="1" ht="11.25">
      <c r="B4707" s="221"/>
      <c r="C4707" s="222"/>
      <c r="D4707" s="212" t="s">
        <v>283</v>
      </c>
      <c r="E4707" s="223" t="s">
        <v>1</v>
      </c>
      <c r="F4707" s="224" t="s">
        <v>3883</v>
      </c>
      <c r="G4707" s="222"/>
      <c r="H4707" s="225">
        <v>30.85</v>
      </c>
      <c r="I4707" s="226"/>
      <c r="J4707" s="222"/>
      <c r="K4707" s="222"/>
      <c r="L4707" s="227"/>
      <c r="M4707" s="228"/>
      <c r="N4707" s="229"/>
      <c r="O4707" s="229"/>
      <c r="P4707" s="229"/>
      <c r="Q4707" s="229"/>
      <c r="R4707" s="229"/>
      <c r="S4707" s="229"/>
      <c r="T4707" s="230"/>
      <c r="AT4707" s="231" t="s">
        <v>283</v>
      </c>
      <c r="AU4707" s="231" t="s">
        <v>84</v>
      </c>
      <c r="AV4707" s="14" t="s">
        <v>84</v>
      </c>
      <c r="AW4707" s="14" t="s">
        <v>32</v>
      </c>
      <c r="AX4707" s="14" t="s">
        <v>76</v>
      </c>
      <c r="AY4707" s="231" t="s">
        <v>272</v>
      </c>
    </row>
    <row r="4708" spans="2:51" s="14" customFormat="1" ht="11.25">
      <c r="B4708" s="221"/>
      <c r="C4708" s="222"/>
      <c r="D4708" s="212" t="s">
        <v>283</v>
      </c>
      <c r="E4708" s="223" t="s">
        <v>1</v>
      </c>
      <c r="F4708" s="224" t="s">
        <v>3884</v>
      </c>
      <c r="G4708" s="222"/>
      <c r="H4708" s="225">
        <v>7.9</v>
      </c>
      <c r="I4708" s="226"/>
      <c r="J4708" s="222"/>
      <c r="K4708" s="222"/>
      <c r="L4708" s="227"/>
      <c r="M4708" s="228"/>
      <c r="N4708" s="229"/>
      <c r="O4708" s="229"/>
      <c r="P4708" s="229"/>
      <c r="Q4708" s="229"/>
      <c r="R4708" s="229"/>
      <c r="S4708" s="229"/>
      <c r="T4708" s="230"/>
      <c r="AT4708" s="231" t="s">
        <v>283</v>
      </c>
      <c r="AU4708" s="231" t="s">
        <v>84</v>
      </c>
      <c r="AV4708" s="14" t="s">
        <v>84</v>
      </c>
      <c r="AW4708" s="14" t="s">
        <v>32</v>
      </c>
      <c r="AX4708" s="14" t="s">
        <v>76</v>
      </c>
      <c r="AY4708" s="231" t="s">
        <v>272</v>
      </c>
    </row>
    <row r="4709" spans="2:51" s="14" customFormat="1" ht="11.25">
      <c r="B4709" s="221"/>
      <c r="C4709" s="222"/>
      <c r="D4709" s="212" t="s">
        <v>283</v>
      </c>
      <c r="E4709" s="223" t="s">
        <v>1</v>
      </c>
      <c r="F4709" s="224" t="s">
        <v>2333</v>
      </c>
      <c r="G4709" s="222"/>
      <c r="H4709" s="225">
        <v>6.6</v>
      </c>
      <c r="I4709" s="226"/>
      <c r="J4709" s="222"/>
      <c r="K4709" s="222"/>
      <c r="L4709" s="227"/>
      <c r="M4709" s="228"/>
      <c r="N4709" s="229"/>
      <c r="O4709" s="229"/>
      <c r="P4709" s="229"/>
      <c r="Q4709" s="229"/>
      <c r="R4709" s="229"/>
      <c r="S4709" s="229"/>
      <c r="T4709" s="230"/>
      <c r="AT4709" s="231" t="s">
        <v>283</v>
      </c>
      <c r="AU4709" s="231" t="s">
        <v>84</v>
      </c>
      <c r="AV4709" s="14" t="s">
        <v>84</v>
      </c>
      <c r="AW4709" s="14" t="s">
        <v>32</v>
      </c>
      <c r="AX4709" s="14" t="s">
        <v>76</v>
      </c>
      <c r="AY4709" s="231" t="s">
        <v>272</v>
      </c>
    </row>
    <row r="4710" spans="2:51" s="13" customFormat="1" ht="11.25">
      <c r="B4710" s="210"/>
      <c r="C4710" s="211"/>
      <c r="D4710" s="212" t="s">
        <v>283</v>
      </c>
      <c r="E4710" s="213" t="s">
        <v>1</v>
      </c>
      <c r="F4710" s="214" t="s">
        <v>285</v>
      </c>
      <c r="G4710" s="211"/>
      <c r="H4710" s="213" t="s">
        <v>1</v>
      </c>
      <c r="I4710" s="215"/>
      <c r="J4710" s="211"/>
      <c r="K4710" s="211"/>
      <c r="L4710" s="216"/>
      <c r="M4710" s="217"/>
      <c r="N4710" s="218"/>
      <c r="O4710" s="218"/>
      <c r="P4710" s="218"/>
      <c r="Q4710" s="218"/>
      <c r="R4710" s="218"/>
      <c r="S4710" s="218"/>
      <c r="T4710" s="219"/>
      <c r="AT4710" s="220" t="s">
        <v>283</v>
      </c>
      <c r="AU4710" s="220" t="s">
        <v>84</v>
      </c>
      <c r="AV4710" s="13" t="s">
        <v>16</v>
      </c>
      <c r="AW4710" s="13" t="s">
        <v>32</v>
      </c>
      <c r="AX4710" s="13" t="s">
        <v>76</v>
      </c>
      <c r="AY4710" s="220" t="s">
        <v>272</v>
      </c>
    </row>
    <row r="4711" spans="2:51" s="13" customFormat="1" ht="11.25">
      <c r="B4711" s="210"/>
      <c r="C4711" s="211"/>
      <c r="D4711" s="212" t="s">
        <v>283</v>
      </c>
      <c r="E4711" s="213" t="s">
        <v>1</v>
      </c>
      <c r="F4711" s="214" t="s">
        <v>833</v>
      </c>
      <c r="G4711" s="211"/>
      <c r="H4711" s="213" t="s">
        <v>1</v>
      </c>
      <c r="I4711" s="215"/>
      <c r="J4711" s="211"/>
      <c r="K4711" s="211"/>
      <c r="L4711" s="216"/>
      <c r="M4711" s="217"/>
      <c r="N4711" s="218"/>
      <c r="O4711" s="218"/>
      <c r="P4711" s="218"/>
      <c r="Q4711" s="218"/>
      <c r="R4711" s="218"/>
      <c r="S4711" s="218"/>
      <c r="T4711" s="219"/>
      <c r="AT4711" s="220" t="s">
        <v>283</v>
      </c>
      <c r="AU4711" s="220" t="s">
        <v>84</v>
      </c>
      <c r="AV4711" s="13" t="s">
        <v>16</v>
      </c>
      <c r="AW4711" s="13" t="s">
        <v>32</v>
      </c>
      <c r="AX4711" s="13" t="s">
        <v>76</v>
      </c>
      <c r="AY4711" s="220" t="s">
        <v>272</v>
      </c>
    </row>
    <row r="4712" spans="2:51" s="14" customFormat="1" ht="11.25">
      <c r="B4712" s="221"/>
      <c r="C4712" s="222"/>
      <c r="D4712" s="212" t="s">
        <v>283</v>
      </c>
      <c r="E4712" s="223" t="s">
        <v>1</v>
      </c>
      <c r="F4712" s="224" t="s">
        <v>3885</v>
      </c>
      <c r="G4712" s="222"/>
      <c r="H4712" s="225">
        <v>21.7</v>
      </c>
      <c r="I4712" s="226"/>
      <c r="J4712" s="222"/>
      <c r="K4712" s="222"/>
      <c r="L4712" s="227"/>
      <c r="M4712" s="228"/>
      <c r="N4712" s="229"/>
      <c r="O4712" s="229"/>
      <c r="P4712" s="229"/>
      <c r="Q4712" s="229"/>
      <c r="R4712" s="229"/>
      <c r="S4712" s="229"/>
      <c r="T4712" s="230"/>
      <c r="AT4712" s="231" t="s">
        <v>283</v>
      </c>
      <c r="AU4712" s="231" t="s">
        <v>84</v>
      </c>
      <c r="AV4712" s="14" t="s">
        <v>84</v>
      </c>
      <c r="AW4712" s="14" t="s">
        <v>32</v>
      </c>
      <c r="AX4712" s="14" t="s">
        <v>76</v>
      </c>
      <c r="AY4712" s="231" t="s">
        <v>272</v>
      </c>
    </row>
    <row r="4713" spans="2:51" s="14" customFormat="1" ht="11.25">
      <c r="B4713" s="221"/>
      <c r="C4713" s="222"/>
      <c r="D4713" s="212" t="s">
        <v>283</v>
      </c>
      <c r="E4713" s="223" t="s">
        <v>1</v>
      </c>
      <c r="F4713" s="224" t="s">
        <v>3886</v>
      </c>
      <c r="G4713" s="222"/>
      <c r="H4713" s="225">
        <v>19.100000000000001</v>
      </c>
      <c r="I4713" s="226"/>
      <c r="J4713" s="222"/>
      <c r="K4713" s="222"/>
      <c r="L4713" s="227"/>
      <c r="M4713" s="228"/>
      <c r="N4713" s="229"/>
      <c r="O4713" s="229"/>
      <c r="P4713" s="229"/>
      <c r="Q4713" s="229"/>
      <c r="R4713" s="229"/>
      <c r="S4713" s="229"/>
      <c r="T4713" s="230"/>
      <c r="AT4713" s="231" t="s">
        <v>283</v>
      </c>
      <c r="AU4713" s="231" t="s">
        <v>84</v>
      </c>
      <c r="AV4713" s="14" t="s">
        <v>84</v>
      </c>
      <c r="AW4713" s="14" t="s">
        <v>32</v>
      </c>
      <c r="AX4713" s="14" t="s">
        <v>76</v>
      </c>
      <c r="AY4713" s="231" t="s">
        <v>272</v>
      </c>
    </row>
    <row r="4714" spans="2:51" s="14" customFormat="1" ht="11.25">
      <c r="B4714" s="221"/>
      <c r="C4714" s="222"/>
      <c r="D4714" s="212" t="s">
        <v>283</v>
      </c>
      <c r="E4714" s="223" t="s">
        <v>1</v>
      </c>
      <c r="F4714" s="224" t="s">
        <v>3887</v>
      </c>
      <c r="G4714" s="222"/>
      <c r="H4714" s="225">
        <v>29.5</v>
      </c>
      <c r="I4714" s="226"/>
      <c r="J4714" s="222"/>
      <c r="K4714" s="222"/>
      <c r="L4714" s="227"/>
      <c r="M4714" s="228"/>
      <c r="N4714" s="229"/>
      <c r="O4714" s="229"/>
      <c r="P4714" s="229"/>
      <c r="Q4714" s="229"/>
      <c r="R4714" s="229"/>
      <c r="S4714" s="229"/>
      <c r="T4714" s="230"/>
      <c r="AT4714" s="231" t="s">
        <v>283</v>
      </c>
      <c r="AU4714" s="231" t="s">
        <v>84</v>
      </c>
      <c r="AV4714" s="14" t="s">
        <v>84</v>
      </c>
      <c r="AW4714" s="14" t="s">
        <v>32</v>
      </c>
      <c r="AX4714" s="14" t="s">
        <v>76</v>
      </c>
      <c r="AY4714" s="231" t="s">
        <v>272</v>
      </c>
    </row>
    <row r="4715" spans="2:51" s="14" customFormat="1" ht="11.25">
      <c r="B4715" s="221"/>
      <c r="C4715" s="222"/>
      <c r="D4715" s="212" t="s">
        <v>283</v>
      </c>
      <c r="E4715" s="223" t="s">
        <v>1</v>
      </c>
      <c r="F4715" s="224" t="s">
        <v>3888</v>
      </c>
      <c r="G4715" s="222"/>
      <c r="H4715" s="225">
        <v>9.6</v>
      </c>
      <c r="I4715" s="226"/>
      <c r="J4715" s="222"/>
      <c r="K4715" s="222"/>
      <c r="L4715" s="227"/>
      <c r="M4715" s="228"/>
      <c r="N4715" s="229"/>
      <c r="O4715" s="229"/>
      <c r="P4715" s="229"/>
      <c r="Q4715" s="229"/>
      <c r="R4715" s="229"/>
      <c r="S4715" s="229"/>
      <c r="T4715" s="230"/>
      <c r="AT4715" s="231" t="s">
        <v>283</v>
      </c>
      <c r="AU4715" s="231" t="s">
        <v>84</v>
      </c>
      <c r="AV4715" s="14" t="s">
        <v>84</v>
      </c>
      <c r="AW4715" s="14" t="s">
        <v>32</v>
      </c>
      <c r="AX4715" s="14" t="s">
        <v>76</v>
      </c>
      <c r="AY4715" s="231" t="s">
        <v>272</v>
      </c>
    </row>
    <row r="4716" spans="2:51" s="14" customFormat="1" ht="11.25">
      <c r="B4716" s="221"/>
      <c r="C4716" s="222"/>
      <c r="D4716" s="212" t="s">
        <v>283</v>
      </c>
      <c r="E4716" s="223" t="s">
        <v>1</v>
      </c>
      <c r="F4716" s="224" t="s">
        <v>3889</v>
      </c>
      <c r="G4716" s="222"/>
      <c r="H4716" s="225">
        <v>53.9</v>
      </c>
      <c r="I4716" s="226"/>
      <c r="J4716" s="222"/>
      <c r="K4716" s="222"/>
      <c r="L4716" s="227"/>
      <c r="M4716" s="228"/>
      <c r="N4716" s="229"/>
      <c r="O4716" s="229"/>
      <c r="P4716" s="229"/>
      <c r="Q4716" s="229"/>
      <c r="R4716" s="229"/>
      <c r="S4716" s="229"/>
      <c r="T4716" s="230"/>
      <c r="AT4716" s="231" t="s">
        <v>283</v>
      </c>
      <c r="AU4716" s="231" t="s">
        <v>84</v>
      </c>
      <c r="AV4716" s="14" t="s">
        <v>84</v>
      </c>
      <c r="AW4716" s="14" t="s">
        <v>32</v>
      </c>
      <c r="AX4716" s="14" t="s">
        <v>76</v>
      </c>
      <c r="AY4716" s="231" t="s">
        <v>272</v>
      </c>
    </row>
    <row r="4717" spans="2:51" s="14" customFormat="1" ht="11.25">
      <c r="B4717" s="221"/>
      <c r="C4717" s="222"/>
      <c r="D4717" s="212" t="s">
        <v>283</v>
      </c>
      <c r="E4717" s="223" t="s">
        <v>1</v>
      </c>
      <c r="F4717" s="224" t="s">
        <v>3890</v>
      </c>
      <c r="G4717" s="222"/>
      <c r="H4717" s="225">
        <v>14</v>
      </c>
      <c r="I4717" s="226"/>
      <c r="J4717" s="222"/>
      <c r="K4717" s="222"/>
      <c r="L4717" s="227"/>
      <c r="M4717" s="228"/>
      <c r="N4717" s="229"/>
      <c r="O4717" s="229"/>
      <c r="P4717" s="229"/>
      <c r="Q4717" s="229"/>
      <c r="R4717" s="229"/>
      <c r="S4717" s="229"/>
      <c r="T4717" s="230"/>
      <c r="AT4717" s="231" t="s">
        <v>283</v>
      </c>
      <c r="AU4717" s="231" t="s">
        <v>84</v>
      </c>
      <c r="AV4717" s="14" t="s">
        <v>84</v>
      </c>
      <c r="AW4717" s="14" t="s">
        <v>32</v>
      </c>
      <c r="AX4717" s="14" t="s">
        <v>76</v>
      </c>
      <c r="AY4717" s="231" t="s">
        <v>272</v>
      </c>
    </row>
    <row r="4718" spans="2:51" s="13" customFormat="1" ht="11.25">
      <c r="B4718" s="210"/>
      <c r="C4718" s="211"/>
      <c r="D4718" s="212" t="s">
        <v>283</v>
      </c>
      <c r="E4718" s="213" t="s">
        <v>1</v>
      </c>
      <c r="F4718" s="214" t="s">
        <v>285</v>
      </c>
      <c r="G4718" s="211"/>
      <c r="H4718" s="213" t="s">
        <v>1</v>
      </c>
      <c r="I4718" s="215"/>
      <c r="J4718" s="211"/>
      <c r="K4718" s="211"/>
      <c r="L4718" s="216"/>
      <c r="M4718" s="217"/>
      <c r="N4718" s="218"/>
      <c r="O4718" s="218"/>
      <c r="P4718" s="218"/>
      <c r="Q4718" s="218"/>
      <c r="R4718" s="218"/>
      <c r="S4718" s="218"/>
      <c r="T4718" s="219"/>
      <c r="AT4718" s="220" t="s">
        <v>283</v>
      </c>
      <c r="AU4718" s="220" t="s">
        <v>84</v>
      </c>
      <c r="AV4718" s="13" t="s">
        <v>16</v>
      </c>
      <c r="AW4718" s="13" t="s">
        <v>32</v>
      </c>
      <c r="AX4718" s="13" t="s">
        <v>76</v>
      </c>
      <c r="AY4718" s="220" t="s">
        <v>272</v>
      </c>
    </row>
    <row r="4719" spans="2:51" s="13" customFormat="1" ht="11.25">
      <c r="B4719" s="210"/>
      <c r="C4719" s="211"/>
      <c r="D4719" s="212" t="s">
        <v>283</v>
      </c>
      <c r="E4719" s="213" t="s">
        <v>1</v>
      </c>
      <c r="F4719" s="214" t="s">
        <v>837</v>
      </c>
      <c r="G4719" s="211"/>
      <c r="H4719" s="213" t="s">
        <v>1</v>
      </c>
      <c r="I4719" s="215"/>
      <c r="J4719" s="211"/>
      <c r="K4719" s="211"/>
      <c r="L4719" s="216"/>
      <c r="M4719" s="217"/>
      <c r="N4719" s="218"/>
      <c r="O4719" s="218"/>
      <c r="P4719" s="218"/>
      <c r="Q4719" s="218"/>
      <c r="R4719" s="218"/>
      <c r="S4719" s="218"/>
      <c r="T4719" s="219"/>
      <c r="AT4719" s="220" t="s">
        <v>283</v>
      </c>
      <c r="AU4719" s="220" t="s">
        <v>84</v>
      </c>
      <c r="AV4719" s="13" t="s">
        <v>16</v>
      </c>
      <c r="AW4719" s="13" t="s">
        <v>32</v>
      </c>
      <c r="AX4719" s="13" t="s">
        <v>76</v>
      </c>
      <c r="AY4719" s="220" t="s">
        <v>272</v>
      </c>
    </row>
    <row r="4720" spans="2:51" s="14" customFormat="1" ht="11.25">
      <c r="B4720" s="221"/>
      <c r="C4720" s="222"/>
      <c r="D4720" s="212" t="s">
        <v>283</v>
      </c>
      <c r="E4720" s="223" t="s">
        <v>1</v>
      </c>
      <c r="F4720" s="224" t="s">
        <v>3891</v>
      </c>
      <c r="G4720" s="222"/>
      <c r="H4720" s="225">
        <v>24.9</v>
      </c>
      <c r="I4720" s="226"/>
      <c r="J4720" s="222"/>
      <c r="K4720" s="222"/>
      <c r="L4720" s="227"/>
      <c r="M4720" s="228"/>
      <c r="N4720" s="229"/>
      <c r="O4720" s="229"/>
      <c r="P4720" s="229"/>
      <c r="Q4720" s="229"/>
      <c r="R4720" s="229"/>
      <c r="S4720" s="229"/>
      <c r="T4720" s="230"/>
      <c r="AT4720" s="231" t="s">
        <v>283</v>
      </c>
      <c r="AU4720" s="231" t="s">
        <v>84</v>
      </c>
      <c r="AV4720" s="14" t="s">
        <v>84</v>
      </c>
      <c r="AW4720" s="14" t="s">
        <v>32</v>
      </c>
      <c r="AX4720" s="14" t="s">
        <v>76</v>
      </c>
      <c r="AY4720" s="231" t="s">
        <v>272</v>
      </c>
    </row>
    <row r="4721" spans="1:65" s="14" customFormat="1" ht="11.25">
      <c r="B4721" s="221"/>
      <c r="C4721" s="222"/>
      <c r="D4721" s="212" t="s">
        <v>283</v>
      </c>
      <c r="E4721" s="223" t="s">
        <v>1</v>
      </c>
      <c r="F4721" s="224" t="s">
        <v>3892</v>
      </c>
      <c r="G4721" s="222"/>
      <c r="H4721" s="225">
        <v>13.4</v>
      </c>
      <c r="I4721" s="226"/>
      <c r="J4721" s="222"/>
      <c r="K4721" s="222"/>
      <c r="L4721" s="227"/>
      <c r="M4721" s="228"/>
      <c r="N4721" s="229"/>
      <c r="O4721" s="229"/>
      <c r="P4721" s="229"/>
      <c r="Q4721" s="229"/>
      <c r="R4721" s="229"/>
      <c r="S4721" s="229"/>
      <c r="T4721" s="230"/>
      <c r="AT4721" s="231" t="s">
        <v>283</v>
      </c>
      <c r="AU4721" s="231" t="s">
        <v>84</v>
      </c>
      <c r="AV4721" s="14" t="s">
        <v>84</v>
      </c>
      <c r="AW4721" s="14" t="s">
        <v>32</v>
      </c>
      <c r="AX4721" s="14" t="s">
        <v>76</v>
      </c>
      <c r="AY4721" s="231" t="s">
        <v>272</v>
      </c>
    </row>
    <row r="4722" spans="1:65" s="14" customFormat="1" ht="11.25">
      <c r="B4722" s="221"/>
      <c r="C4722" s="222"/>
      <c r="D4722" s="212" t="s">
        <v>283</v>
      </c>
      <c r="E4722" s="223" t="s">
        <v>1</v>
      </c>
      <c r="F4722" s="224" t="s">
        <v>3893</v>
      </c>
      <c r="G4722" s="222"/>
      <c r="H4722" s="225">
        <v>32.1</v>
      </c>
      <c r="I4722" s="226"/>
      <c r="J4722" s="222"/>
      <c r="K4722" s="222"/>
      <c r="L4722" s="227"/>
      <c r="M4722" s="228"/>
      <c r="N4722" s="229"/>
      <c r="O4722" s="229"/>
      <c r="P4722" s="229"/>
      <c r="Q4722" s="229"/>
      <c r="R4722" s="229"/>
      <c r="S4722" s="229"/>
      <c r="T4722" s="230"/>
      <c r="AT4722" s="231" t="s">
        <v>283</v>
      </c>
      <c r="AU4722" s="231" t="s">
        <v>84</v>
      </c>
      <c r="AV4722" s="14" t="s">
        <v>84</v>
      </c>
      <c r="AW4722" s="14" t="s">
        <v>32</v>
      </c>
      <c r="AX4722" s="14" t="s">
        <v>76</v>
      </c>
      <c r="AY4722" s="231" t="s">
        <v>272</v>
      </c>
    </row>
    <row r="4723" spans="1:65" s="14" customFormat="1" ht="11.25">
      <c r="B4723" s="221"/>
      <c r="C4723" s="222"/>
      <c r="D4723" s="212" t="s">
        <v>283</v>
      </c>
      <c r="E4723" s="223" t="s">
        <v>1</v>
      </c>
      <c r="F4723" s="224" t="s">
        <v>3894</v>
      </c>
      <c r="G4723" s="222"/>
      <c r="H4723" s="225">
        <v>40.700000000000003</v>
      </c>
      <c r="I4723" s="226"/>
      <c r="J4723" s="222"/>
      <c r="K4723" s="222"/>
      <c r="L4723" s="227"/>
      <c r="M4723" s="228"/>
      <c r="N4723" s="229"/>
      <c r="O4723" s="229"/>
      <c r="P4723" s="229"/>
      <c r="Q4723" s="229"/>
      <c r="R4723" s="229"/>
      <c r="S4723" s="229"/>
      <c r="T4723" s="230"/>
      <c r="AT4723" s="231" t="s">
        <v>283</v>
      </c>
      <c r="AU4723" s="231" t="s">
        <v>84</v>
      </c>
      <c r="AV4723" s="14" t="s">
        <v>84</v>
      </c>
      <c r="AW4723" s="14" t="s">
        <v>32</v>
      </c>
      <c r="AX4723" s="14" t="s">
        <v>76</v>
      </c>
      <c r="AY4723" s="231" t="s">
        <v>272</v>
      </c>
    </row>
    <row r="4724" spans="1:65" s="14" customFormat="1" ht="11.25">
      <c r="B4724" s="221"/>
      <c r="C4724" s="222"/>
      <c r="D4724" s="212" t="s">
        <v>283</v>
      </c>
      <c r="E4724" s="223" t="s">
        <v>1</v>
      </c>
      <c r="F4724" s="224" t="s">
        <v>3895</v>
      </c>
      <c r="G4724" s="222"/>
      <c r="H4724" s="225">
        <v>11.7</v>
      </c>
      <c r="I4724" s="226"/>
      <c r="J4724" s="222"/>
      <c r="K4724" s="222"/>
      <c r="L4724" s="227"/>
      <c r="M4724" s="228"/>
      <c r="N4724" s="229"/>
      <c r="O4724" s="229"/>
      <c r="P4724" s="229"/>
      <c r="Q4724" s="229"/>
      <c r="R4724" s="229"/>
      <c r="S4724" s="229"/>
      <c r="T4724" s="230"/>
      <c r="AT4724" s="231" t="s">
        <v>283</v>
      </c>
      <c r="AU4724" s="231" t="s">
        <v>84</v>
      </c>
      <c r="AV4724" s="14" t="s">
        <v>84</v>
      </c>
      <c r="AW4724" s="14" t="s">
        <v>32</v>
      </c>
      <c r="AX4724" s="14" t="s">
        <v>76</v>
      </c>
      <c r="AY4724" s="231" t="s">
        <v>272</v>
      </c>
    </row>
    <row r="4725" spans="1:65" s="14" customFormat="1" ht="11.25">
      <c r="B4725" s="221"/>
      <c r="C4725" s="222"/>
      <c r="D4725" s="212" t="s">
        <v>283</v>
      </c>
      <c r="E4725" s="223" t="s">
        <v>1</v>
      </c>
      <c r="F4725" s="224" t="s">
        <v>3896</v>
      </c>
      <c r="G4725" s="222"/>
      <c r="H4725" s="225">
        <v>41.3</v>
      </c>
      <c r="I4725" s="226"/>
      <c r="J4725" s="222"/>
      <c r="K4725" s="222"/>
      <c r="L4725" s="227"/>
      <c r="M4725" s="228"/>
      <c r="N4725" s="229"/>
      <c r="O4725" s="229"/>
      <c r="P4725" s="229"/>
      <c r="Q4725" s="229"/>
      <c r="R4725" s="229"/>
      <c r="S4725" s="229"/>
      <c r="T4725" s="230"/>
      <c r="AT4725" s="231" t="s">
        <v>283</v>
      </c>
      <c r="AU4725" s="231" t="s">
        <v>84</v>
      </c>
      <c r="AV4725" s="14" t="s">
        <v>84</v>
      </c>
      <c r="AW4725" s="14" t="s">
        <v>32</v>
      </c>
      <c r="AX4725" s="14" t="s">
        <v>76</v>
      </c>
      <c r="AY4725" s="231" t="s">
        <v>272</v>
      </c>
    </row>
    <row r="4726" spans="1:65" s="14" customFormat="1" ht="11.25">
      <c r="B4726" s="221"/>
      <c r="C4726" s="222"/>
      <c r="D4726" s="212" t="s">
        <v>283</v>
      </c>
      <c r="E4726" s="223" t="s">
        <v>1</v>
      </c>
      <c r="F4726" s="224" t="s">
        <v>3897</v>
      </c>
      <c r="G4726" s="222"/>
      <c r="H4726" s="225">
        <v>10.7</v>
      </c>
      <c r="I4726" s="226"/>
      <c r="J4726" s="222"/>
      <c r="K4726" s="222"/>
      <c r="L4726" s="227"/>
      <c r="M4726" s="228"/>
      <c r="N4726" s="229"/>
      <c r="O4726" s="229"/>
      <c r="P4726" s="229"/>
      <c r="Q4726" s="229"/>
      <c r="R4726" s="229"/>
      <c r="S4726" s="229"/>
      <c r="T4726" s="230"/>
      <c r="AT4726" s="231" t="s">
        <v>283</v>
      </c>
      <c r="AU4726" s="231" t="s">
        <v>84</v>
      </c>
      <c r="AV4726" s="14" t="s">
        <v>84</v>
      </c>
      <c r="AW4726" s="14" t="s">
        <v>32</v>
      </c>
      <c r="AX4726" s="14" t="s">
        <v>76</v>
      </c>
      <c r="AY4726" s="231" t="s">
        <v>272</v>
      </c>
    </row>
    <row r="4727" spans="1:65" s="2" customFormat="1" ht="24.2" customHeight="1">
      <c r="A4727" s="34"/>
      <c r="B4727" s="35"/>
      <c r="C4727" s="192" t="s">
        <v>3898</v>
      </c>
      <c r="D4727" s="192" t="s">
        <v>274</v>
      </c>
      <c r="E4727" s="193" t="s">
        <v>3899</v>
      </c>
      <c r="F4727" s="194" t="s">
        <v>3900</v>
      </c>
      <c r="G4727" s="195" t="s">
        <v>156</v>
      </c>
      <c r="H4727" s="196">
        <v>214.2</v>
      </c>
      <c r="I4727" s="197"/>
      <c r="J4727" s="198">
        <f>ROUND(I4727*H4727,2)</f>
        <v>0</v>
      </c>
      <c r="K4727" s="194" t="s">
        <v>278</v>
      </c>
      <c r="L4727" s="39"/>
      <c r="M4727" s="199" t="s">
        <v>1</v>
      </c>
      <c r="N4727" s="200" t="s">
        <v>41</v>
      </c>
      <c r="O4727" s="71"/>
      <c r="P4727" s="201">
        <f>O4727*H4727</f>
        <v>0</v>
      </c>
      <c r="Q4727" s="201">
        <v>1.32E-3</v>
      </c>
      <c r="R4727" s="201">
        <f>Q4727*H4727</f>
        <v>0.282744</v>
      </c>
      <c r="S4727" s="201">
        <v>0</v>
      </c>
      <c r="T4727" s="202">
        <f>S4727*H4727</f>
        <v>0</v>
      </c>
      <c r="U4727" s="34"/>
      <c r="V4727" s="34"/>
      <c r="W4727" s="34"/>
      <c r="X4727" s="34"/>
      <c r="Y4727" s="34"/>
      <c r="Z4727" s="34"/>
      <c r="AA4727" s="34"/>
      <c r="AB4727" s="34"/>
      <c r="AC4727" s="34"/>
      <c r="AD4727" s="34"/>
      <c r="AE4727" s="34"/>
      <c r="AR4727" s="203" t="s">
        <v>358</v>
      </c>
      <c r="AT4727" s="203" t="s">
        <v>274</v>
      </c>
      <c r="AU4727" s="203" t="s">
        <v>84</v>
      </c>
      <c r="AY4727" s="17" t="s">
        <v>272</v>
      </c>
      <c r="BE4727" s="204">
        <f>IF(N4727="základní",J4727,0)</f>
        <v>0</v>
      </c>
      <c r="BF4727" s="204">
        <f>IF(N4727="snížená",J4727,0)</f>
        <v>0</v>
      </c>
      <c r="BG4727" s="204">
        <f>IF(N4727="zákl. přenesená",J4727,0)</f>
        <v>0</v>
      </c>
      <c r="BH4727" s="204">
        <f>IF(N4727="sníž. přenesená",J4727,0)</f>
        <v>0</v>
      </c>
      <c r="BI4727" s="204">
        <f>IF(N4727="nulová",J4727,0)</f>
        <v>0</v>
      </c>
      <c r="BJ4727" s="17" t="s">
        <v>16</v>
      </c>
      <c r="BK4727" s="204">
        <f>ROUND(I4727*H4727,2)</f>
        <v>0</v>
      </c>
      <c r="BL4727" s="17" t="s">
        <v>358</v>
      </c>
      <c r="BM4727" s="203" t="s">
        <v>3901</v>
      </c>
    </row>
    <row r="4728" spans="1:65" s="2" customFormat="1" ht="11.25">
      <c r="A4728" s="34"/>
      <c r="B4728" s="35"/>
      <c r="C4728" s="36"/>
      <c r="D4728" s="205" t="s">
        <v>281</v>
      </c>
      <c r="E4728" s="36"/>
      <c r="F4728" s="206" t="s">
        <v>3902</v>
      </c>
      <c r="G4728" s="36"/>
      <c r="H4728" s="36"/>
      <c r="I4728" s="207"/>
      <c r="J4728" s="36"/>
      <c r="K4728" s="36"/>
      <c r="L4728" s="39"/>
      <c r="M4728" s="208"/>
      <c r="N4728" s="209"/>
      <c r="O4728" s="71"/>
      <c r="P4728" s="71"/>
      <c r="Q4728" s="71"/>
      <c r="R4728" s="71"/>
      <c r="S4728" s="71"/>
      <c r="T4728" s="72"/>
      <c r="U4728" s="34"/>
      <c r="V4728" s="34"/>
      <c r="W4728" s="34"/>
      <c r="X4728" s="34"/>
      <c r="Y4728" s="34"/>
      <c r="Z4728" s="34"/>
      <c r="AA4728" s="34"/>
      <c r="AB4728" s="34"/>
      <c r="AC4728" s="34"/>
      <c r="AD4728" s="34"/>
      <c r="AE4728" s="34"/>
      <c r="AT4728" s="17" t="s">
        <v>281</v>
      </c>
      <c r="AU4728" s="17" t="s">
        <v>84</v>
      </c>
    </row>
    <row r="4729" spans="1:65" s="2" customFormat="1" ht="55.5" customHeight="1">
      <c r="A4729" s="34"/>
      <c r="B4729" s="35"/>
      <c r="C4729" s="232" t="s">
        <v>3903</v>
      </c>
      <c r="D4729" s="232" t="s">
        <v>394</v>
      </c>
      <c r="E4729" s="233" t="s">
        <v>3904</v>
      </c>
      <c r="F4729" s="234" t="s">
        <v>3905</v>
      </c>
      <c r="G4729" s="235" t="s">
        <v>156</v>
      </c>
      <c r="H4729" s="236">
        <v>214.2</v>
      </c>
      <c r="I4729" s="237"/>
      <c r="J4729" s="238">
        <f>ROUND(I4729*H4729,2)</f>
        <v>0</v>
      </c>
      <c r="K4729" s="234" t="s">
        <v>1</v>
      </c>
      <c r="L4729" s="239"/>
      <c r="M4729" s="240" t="s">
        <v>1</v>
      </c>
      <c r="N4729" s="241" t="s">
        <v>41</v>
      </c>
      <c r="O4729" s="71"/>
      <c r="P4729" s="201">
        <f>O4729*H4729</f>
        <v>0</v>
      </c>
      <c r="Q4729" s="201">
        <v>1.32E-3</v>
      </c>
      <c r="R4729" s="201">
        <f>Q4729*H4729</f>
        <v>0.282744</v>
      </c>
      <c r="S4729" s="201">
        <v>0</v>
      </c>
      <c r="T4729" s="202">
        <f>S4729*H4729</f>
        <v>0</v>
      </c>
      <c r="U4729" s="34"/>
      <c r="V4729" s="34"/>
      <c r="W4729" s="34"/>
      <c r="X4729" s="34"/>
      <c r="Y4729" s="34"/>
      <c r="Z4729" s="34"/>
      <c r="AA4729" s="34"/>
      <c r="AB4729" s="34"/>
      <c r="AC4729" s="34"/>
      <c r="AD4729" s="34"/>
      <c r="AE4729" s="34"/>
      <c r="AR4729" s="203" t="s">
        <v>483</v>
      </c>
      <c r="AT4729" s="203" t="s">
        <v>394</v>
      </c>
      <c r="AU4729" s="203" t="s">
        <v>84</v>
      </c>
      <c r="AY4729" s="17" t="s">
        <v>272</v>
      </c>
      <c r="BE4729" s="204">
        <f>IF(N4729="základní",J4729,0)</f>
        <v>0</v>
      </c>
      <c r="BF4729" s="204">
        <f>IF(N4729="snížená",J4729,0)</f>
        <v>0</v>
      </c>
      <c r="BG4729" s="204">
        <f>IF(N4729="zákl. přenesená",J4729,0)</f>
        <v>0</v>
      </c>
      <c r="BH4729" s="204">
        <f>IF(N4729="sníž. přenesená",J4729,0)</f>
        <v>0</v>
      </c>
      <c r="BI4729" s="204">
        <f>IF(N4729="nulová",J4729,0)</f>
        <v>0</v>
      </c>
      <c r="BJ4729" s="17" t="s">
        <v>16</v>
      </c>
      <c r="BK4729" s="204">
        <f>ROUND(I4729*H4729,2)</f>
        <v>0</v>
      </c>
      <c r="BL4729" s="17" t="s">
        <v>358</v>
      </c>
      <c r="BM4729" s="203" t="s">
        <v>3906</v>
      </c>
    </row>
    <row r="4730" spans="1:65" s="13" customFormat="1" ht="22.5">
      <c r="B4730" s="210"/>
      <c r="C4730" s="211"/>
      <c r="D4730" s="212" t="s">
        <v>283</v>
      </c>
      <c r="E4730" s="213" t="s">
        <v>1</v>
      </c>
      <c r="F4730" s="214" t="s">
        <v>3759</v>
      </c>
      <c r="G4730" s="211"/>
      <c r="H4730" s="213" t="s">
        <v>1</v>
      </c>
      <c r="I4730" s="215"/>
      <c r="J4730" s="211"/>
      <c r="K4730" s="211"/>
      <c r="L4730" s="216"/>
      <c r="M4730" s="217"/>
      <c r="N4730" s="218"/>
      <c r="O4730" s="218"/>
      <c r="P4730" s="218"/>
      <c r="Q4730" s="218"/>
      <c r="R4730" s="218"/>
      <c r="S4730" s="218"/>
      <c r="T4730" s="219"/>
      <c r="AT4730" s="220" t="s">
        <v>283</v>
      </c>
      <c r="AU4730" s="220" t="s">
        <v>84</v>
      </c>
      <c r="AV4730" s="13" t="s">
        <v>16</v>
      </c>
      <c r="AW4730" s="13" t="s">
        <v>32</v>
      </c>
      <c r="AX4730" s="13" t="s">
        <v>76</v>
      </c>
      <c r="AY4730" s="220" t="s">
        <v>272</v>
      </c>
    </row>
    <row r="4731" spans="1:65" s="13" customFormat="1" ht="11.25">
      <c r="B4731" s="210"/>
      <c r="C4731" s="211"/>
      <c r="D4731" s="212" t="s">
        <v>283</v>
      </c>
      <c r="E4731" s="213" t="s">
        <v>1</v>
      </c>
      <c r="F4731" s="214" t="s">
        <v>3760</v>
      </c>
      <c r="G4731" s="211"/>
      <c r="H4731" s="213" t="s">
        <v>1</v>
      </c>
      <c r="I4731" s="215"/>
      <c r="J4731" s="211"/>
      <c r="K4731" s="211"/>
      <c r="L4731" s="216"/>
      <c r="M4731" s="217"/>
      <c r="N4731" s="218"/>
      <c r="O4731" s="218"/>
      <c r="P4731" s="218"/>
      <c r="Q4731" s="218"/>
      <c r="R4731" s="218"/>
      <c r="S4731" s="218"/>
      <c r="T4731" s="219"/>
      <c r="AT4731" s="220" t="s">
        <v>283</v>
      </c>
      <c r="AU4731" s="220" t="s">
        <v>84</v>
      </c>
      <c r="AV4731" s="13" t="s">
        <v>16</v>
      </c>
      <c r="AW4731" s="13" t="s">
        <v>32</v>
      </c>
      <c r="AX4731" s="13" t="s">
        <v>76</v>
      </c>
      <c r="AY4731" s="220" t="s">
        <v>272</v>
      </c>
    </row>
    <row r="4732" spans="1:65" s="13" customFormat="1" ht="11.25">
      <c r="B4732" s="210"/>
      <c r="C4732" s="211"/>
      <c r="D4732" s="212" t="s">
        <v>283</v>
      </c>
      <c r="E4732" s="213" t="s">
        <v>1</v>
      </c>
      <c r="F4732" s="214" t="s">
        <v>1030</v>
      </c>
      <c r="G4732" s="211"/>
      <c r="H4732" s="213" t="s">
        <v>1</v>
      </c>
      <c r="I4732" s="215"/>
      <c r="J4732" s="211"/>
      <c r="K4732" s="211"/>
      <c r="L4732" s="216"/>
      <c r="M4732" s="217"/>
      <c r="N4732" s="218"/>
      <c r="O4732" s="218"/>
      <c r="P4732" s="218"/>
      <c r="Q4732" s="218"/>
      <c r="R4732" s="218"/>
      <c r="S4732" s="218"/>
      <c r="T4732" s="219"/>
      <c r="AT4732" s="220" t="s">
        <v>283</v>
      </c>
      <c r="AU4732" s="220" t="s">
        <v>84</v>
      </c>
      <c r="AV4732" s="13" t="s">
        <v>16</v>
      </c>
      <c r="AW4732" s="13" t="s">
        <v>32</v>
      </c>
      <c r="AX4732" s="13" t="s">
        <v>76</v>
      </c>
      <c r="AY4732" s="220" t="s">
        <v>272</v>
      </c>
    </row>
    <row r="4733" spans="1:65" s="13" customFormat="1" ht="11.25">
      <c r="B4733" s="210"/>
      <c r="C4733" s="211"/>
      <c r="D4733" s="212" t="s">
        <v>283</v>
      </c>
      <c r="E4733" s="213" t="s">
        <v>1</v>
      </c>
      <c r="F4733" s="214" t="s">
        <v>831</v>
      </c>
      <c r="G4733" s="211"/>
      <c r="H4733" s="213" t="s">
        <v>1</v>
      </c>
      <c r="I4733" s="215"/>
      <c r="J4733" s="211"/>
      <c r="K4733" s="211"/>
      <c r="L4733" s="216"/>
      <c r="M4733" s="217"/>
      <c r="N4733" s="218"/>
      <c r="O4733" s="218"/>
      <c r="P4733" s="218"/>
      <c r="Q4733" s="218"/>
      <c r="R4733" s="218"/>
      <c r="S4733" s="218"/>
      <c r="T4733" s="219"/>
      <c r="AT4733" s="220" t="s">
        <v>283</v>
      </c>
      <c r="AU4733" s="220" t="s">
        <v>84</v>
      </c>
      <c r="AV4733" s="13" t="s">
        <v>16</v>
      </c>
      <c r="AW4733" s="13" t="s">
        <v>32</v>
      </c>
      <c r="AX4733" s="13" t="s">
        <v>76</v>
      </c>
      <c r="AY4733" s="220" t="s">
        <v>272</v>
      </c>
    </row>
    <row r="4734" spans="1:65" s="14" customFormat="1" ht="11.25">
      <c r="B4734" s="221"/>
      <c r="C4734" s="222"/>
      <c r="D4734" s="212" t="s">
        <v>283</v>
      </c>
      <c r="E4734" s="223" t="s">
        <v>1</v>
      </c>
      <c r="F4734" s="224" t="s">
        <v>3907</v>
      </c>
      <c r="G4734" s="222"/>
      <c r="H4734" s="225">
        <v>19.5</v>
      </c>
      <c r="I4734" s="226"/>
      <c r="J4734" s="222"/>
      <c r="K4734" s="222"/>
      <c r="L4734" s="227"/>
      <c r="M4734" s="228"/>
      <c r="N4734" s="229"/>
      <c r="O4734" s="229"/>
      <c r="P4734" s="229"/>
      <c r="Q4734" s="229"/>
      <c r="R4734" s="229"/>
      <c r="S4734" s="229"/>
      <c r="T4734" s="230"/>
      <c r="AT4734" s="231" t="s">
        <v>283</v>
      </c>
      <c r="AU4734" s="231" t="s">
        <v>84</v>
      </c>
      <c r="AV4734" s="14" t="s">
        <v>84</v>
      </c>
      <c r="AW4734" s="14" t="s">
        <v>32</v>
      </c>
      <c r="AX4734" s="14" t="s">
        <v>76</v>
      </c>
      <c r="AY4734" s="231" t="s">
        <v>272</v>
      </c>
    </row>
    <row r="4735" spans="1:65" s="13" customFormat="1" ht="11.25">
      <c r="B4735" s="210"/>
      <c r="C4735" s="211"/>
      <c r="D4735" s="212" t="s">
        <v>283</v>
      </c>
      <c r="E4735" s="213" t="s">
        <v>1</v>
      </c>
      <c r="F4735" s="214" t="s">
        <v>833</v>
      </c>
      <c r="G4735" s="211"/>
      <c r="H4735" s="213" t="s">
        <v>1</v>
      </c>
      <c r="I4735" s="215"/>
      <c r="J4735" s="211"/>
      <c r="K4735" s="211"/>
      <c r="L4735" s="216"/>
      <c r="M4735" s="217"/>
      <c r="N4735" s="218"/>
      <c r="O4735" s="218"/>
      <c r="P4735" s="218"/>
      <c r="Q4735" s="218"/>
      <c r="R4735" s="218"/>
      <c r="S4735" s="218"/>
      <c r="T4735" s="219"/>
      <c r="AT4735" s="220" t="s">
        <v>283</v>
      </c>
      <c r="AU4735" s="220" t="s">
        <v>84</v>
      </c>
      <c r="AV4735" s="13" t="s">
        <v>16</v>
      </c>
      <c r="AW4735" s="13" t="s">
        <v>32</v>
      </c>
      <c r="AX4735" s="13" t="s">
        <v>76</v>
      </c>
      <c r="AY4735" s="220" t="s">
        <v>272</v>
      </c>
    </row>
    <row r="4736" spans="1:65" s="14" customFormat="1" ht="11.25">
      <c r="B4736" s="221"/>
      <c r="C4736" s="222"/>
      <c r="D4736" s="212" t="s">
        <v>283</v>
      </c>
      <c r="E4736" s="223" t="s">
        <v>1</v>
      </c>
      <c r="F4736" s="224" t="s">
        <v>3908</v>
      </c>
      <c r="G4736" s="222"/>
      <c r="H4736" s="225">
        <v>72.8</v>
      </c>
      <c r="I4736" s="226"/>
      <c r="J4736" s="222"/>
      <c r="K4736" s="222"/>
      <c r="L4736" s="227"/>
      <c r="M4736" s="228"/>
      <c r="N4736" s="229"/>
      <c r="O4736" s="229"/>
      <c r="P4736" s="229"/>
      <c r="Q4736" s="229"/>
      <c r="R4736" s="229"/>
      <c r="S4736" s="229"/>
      <c r="T4736" s="230"/>
      <c r="AT4736" s="231" t="s">
        <v>283</v>
      </c>
      <c r="AU4736" s="231" t="s">
        <v>84</v>
      </c>
      <c r="AV4736" s="14" t="s">
        <v>84</v>
      </c>
      <c r="AW4736" s="14" t="s">
        <v>32</v>
      </c>
      <c r="AX4736" s="14" t="s">
        <v>76</v>
      </c>
      <c r="AY4736" s="231" t="s">
        <v>272</v>
      </c>
    </row>
    <row r="4737" spans="1:65" s="14" customFormat="1" ht="11.25">
      <c r="B4737" s="221"/>
      <c r="C4737" s="222"/>
      <c r="D4737" s="212" t="s">
        <v>283</v>
      </c>
      <c r="E4737" s="223" t="s">
        <v>1</v>
      </c>
      <c r="F4737" s="224" t="s">
        <v>3909</v>
      </c>
      <c r="G4737" s="222"/>
      <c r="H4737" s="225">
        <v>10.7</v>
      </c>
      <c r="I4737" s="226"/>
      <c r="J4737" s="222"/>
      <c r="K4737" s="222"/>
      <c r="L4737" s="227"/>
      <c r="M4737" s="228"/>
      <c r="N4737" s="229"/>
      <c r="O4737" s="229"/>
      <c r="P4737" s="229"/>
      <c r="Q4737" s="229"/>
      <c r="R4737" s="229"/>
      <c r="S4737" s="229"/>
      <c r="T4737" s="230"/>
      <c r="AT4737" s="231" t="s">
        <v>283</v>
      </c>
      <c r="AU4737" s="231" t="s">
        <v>84</v>
      </c>
      <c r="AV4737" s="14" t="s">
        <v>84</v>
      </c>
      <c r="AW4737" s="14" t="s">
        <v>32</v>
      </c>
      <c r="AX4737" s="14" t="s">
        <v>76</v>
      </c>
      <c r="AY4737" s="231" t="s">
        <v>272</v>
      </c>
    </row>
    <row r="4738" spans="1:65" s="14" customFormat="1" ht="11.25">
      <c r="B4738" s="221"/>
      <c r="C4738" s="222"/>
      <c r="D4738" s="212" t="s">
        <v>283</v>
      </c>
      <c r="E4738" s="223" t="s">
        <v>1</v>
      </c>
      <c r="F4738" s="224" t="s">
        <v>3910</v>
      </c>
      <c r="G4738" s="222"/>
      <c r="H4738" s="225">
        <v>75.599999999999994</v>
      </c>
      <c r="I4738" s="226"/>
      <c r="J4738" s="222"/>
      <c r="K4738" s="222"/>
      <c r="L4738" s="227"/>
      <c r="M4738" s="228"/>
      <c r="N4738" s="229"/>
      <c r="O4738" s="229"/>
      <c r="P4738" s="229"/>
      <c r="Q4738" s="229"/>
      <c r="R4738" s="229"/>
      <c r="S4738" s="229"/>
      <c r="T4738" s="230"/>
      <c r="AT4738" s="231" t="s">
        <v>283</v>
      </c>
      <c r="AU4738" s="231" t="s">
        <v>84</v>
      </c>
      <c r="AV4738" s="14" t="s">
        <v>84</v>
      </c>
      <c r="AW4738" s="14" t="s">
        <v>32</v>
      </c>
      <c r="AX4738" s="14" t="s">
        <v>76</v>
      </c>
      <c r="AY4738" s="231" t="s">
        <v>272</v>
      </c>
    </row>
    <row r="4739" spans="1:65" s="14" customFormat="1" ht="11.25">
      <c r="B4739" s="221"/>
      <c r="C4739" s="222"/>
      <c r="D4739" s="212" t="s">
        <v>283</v>
      </c>
      <c r="E4739" s="223" t="s">
        <v>1</v>
      </c>
      <c r="F4739" s="224" t="s">
        <v>2405</v>
      </c>
      <c r="G4739" s="222"/>
      <c r="H4739" s="225">
        <v>4.4000000000000004</v>
      </c>
      <c r="I4739" s="226"/>
      <c r="J4739" s="222"/>
      <c r="K4739" s="222"/>
      <c r="L4739" s="227"/>
      <c r="M4739" s="228"/>
      <c r="N4739" s="229"/>
      <c r="O4739" s="229"/>
      <c r="P4739" s="229"/>
      <c r="Q4739" s="229"/>
      <c r="R4739" s="229"/>
      <c r="S4739" s="229"/>
      <c r="T4739" s="230"/>
      <c r="AT4739" s="231" t="s">
        <v>283</v>
      </c>
      <c r="AU4739" s="231" t="s">
        <v>84</v>
      </c>
      <c r="AV4739" s="14" t="s">
        <v>84</v>
      </c>
      <c r="AW4739" s="14" t="s">
        <v>32</v>
      </c>
      <c r="AX4739" s="14" t="s">
        <v>76</v>
      </c>
      <c r="AY4739" s="231" t="s">
        <v>272</v>
      </c>
    </row>
    <row r="4740" spans="1:65" s="13" customFormat="1" ht="11.25">
      <c r="B4740" s="210"/>
      <c r="C4740" s="211"/>
      <c r="D4740" s="212" t="s">
        <v>283</v>
      </c>
      <c r="E4740" s="213" t="s">
        <v>1</v>
      </c>
      <c r="F4740" s="214" t="s">
        <v>837</v>
      </c>
      <c r="G4740" s="211"/>
      <c r="H4740" s="213" t="s">
        <v>1</v>
      </c>
      <c r="I4740" s="215"/>
      <c r="J4740" s="211"/>
      <c r="K4740" s="211"/>
      <c r="L4740" s="216"/>
      <c r="M4740" s="217"/>
      <c r="N4740" s="218"/>
      <c r="O4740" s="218"/>
      <c r="P4740" s="218"/>
      <c r="Q4740" s="218"/>
      <c r="R4740" s="218"/>
      <c r="S4740" s="218"/>
      <c r="T4740" s="219"/>
      <c r="AT4740" s="220" t="s">
        <v>283</v>
      </c>
      <c r="AU4740" s="220" t="s">
        <v>84</v>
      </c>
      <c r="AV4740" s="13" t="s">
        <v>16</v>
      </c>
      <c r="AW4740" s="13" t="s">
        <v>32</v>
      </c>
      <c r="AX4740" s="13" t="s">
        <v>76</v>
      </c>
      <c r="AY4740" s="220" t="s">
        <v>272</v>
      </c>
    </row>
    <row r="4741" spans="1:65" s="14" customFormat="1" ht="11.25">
      <c r="B4741" s="221"/>
      <c r="C4741" s="222"/>
      <c r="D4741" s="212" t="s">
        <v>283</v>
      </c>
      <c r="E4741" s="223" t="s">
        <v>1</v>
      </c>
      <c r="F4741" s="224" t="s">
        <v>3911</v>
      </c>
      <c r="G4741" s="222"/>
      <c r="H4741" s="225">
        <v>31.2</v>
      </c>
      <c r="I4741" s="226"/>
      <c r="J4741" s="222"/>
      <c r="K4741" s="222"/>
      <c r="L4741" s="227"/>
      <c r="M4741" s="228"/>
      <c r="N4741" s="229"/>
      <c r="O4741" s="229"/>
      <c r="P4741" s="229"/>
      <c r="Q4741" s="229"/>
      <c r="R4741" s="229"/>
      <c r="S4741" s="229"/>
      <c r="T4741" s="230"/>
      <c r="AT4741" s="231" t="s">
        <v>283</v>
      </c>
      <c r="AU4741" s="231" t="s">
        <v>84</v>
      </c>
      <c r="AV4741" s="14" t="s">
        <v>84</v>
      </c>
      <c r="AW4741" s="14" t="s">
        <v>32</v>
      </c>
      <c r="AX4741" s="14" t="s">
        <v>76</v>
      </c>
      <c r="AY4741" s="231" t="s">
        <v>272</v>
      </c>
    </row>
    <row r="4742" spans="1:65" s="2" customFormat="1" ht="33" customHeight="1">
      <c r="A4742" s="34"/>
      <c r="B4742" s="35"/>
      <c r="C4742" s="192" t="s">
        <v>3912</v>
      </c>
      <c r="D4742" s="192" t="s">
        <v>274</v>
      </c>
      <c r="E4742" s="193" t="s">
        <v>3913</v>
      </c>
      <c r="F4742" s="194" t="s">
        <v>3914</v>
      </c>
      <c r="G4742" s="195" t="s">
        <v>156</v>
      </c>
      <c r="H4742" s="196">
        <v>132.9</v>
      </c>
      <c r="I4742" s="197"/>
      <c r="J4742" s="198">
        <f>ROUND(I4742*H4742,2)</f>
        <v>0</v>
      </c>
      <c r="K4742" s="194" t="s">
        <v>1</v>
      </c>
      <c r="L4742" s="39"/>
      <c r="M4742" s="199" t="s">
        <v>1</v>
      </c>
      <c r="N4742" s="200" t="s">
        <v>41</v>
      </c>
      <c r="O4742" s="71"/>
      <c r="P4742" s="201">
        <f>O4742*H4742</f>
        <v>0</v>
      </c>
      <c r="Q4742" s="201">
        <v>1.2999999999999999E-3</v>
      </c>
      <c r="R4742" s="201">
        <f>Q4742*H4742</f>
        <v>0.17277000000000001</v>
      </c>
      <c r="S4742" s="201">
        <v>0</v>
      </c>
      <c r="T4742" s="202">
        <f>S4742*H4742</f>
        <v>0</v>
      </c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R4742" s="203" t="s">
        <v>358</v>
      </c>
      <c r="AT4742" s="203" t="s">
        <v>274</v>
      </c>
      <c r="AU4742" s="203" t="s">
        <v>84</v>
      </c>
      <c r="AY4742" s="17" t="s">
        <v>272</v>
      </c>
      <c r="BE4742" s="204">
        <f>IF(N4742="základní",J4742,0)</f>
        <v>0</v>
      </c>
      <c r="BF4742" s="204">
        <f>IF(N4742="snížená",J4742,0)</f>
        <v>0</v>
      </c>
      <c r="BG4742" s="204">
        <f>IF(N4742="zákl. přenesená",J4742,0)</f>
        <v>0</v>
      </c>
      <c r="BH4742" s="204">
        <f>IF(N4742="sníž. přenesená",J4742,0)</f>
        <v>0</v>
      </c>
      <c r="BI4742" s="204">
        <f>IF(N4742="nulová",J4742,0)</f>
        <v>0</v>
      </c>
      <c r="BJ4742" s="17" t="s">
        <v>16</v>
      </c>
      <c r="BK4742" s="204">
        <f>ROUND(I4742*H4742,2)</f>
        <v>0</v>
      </c>
      <c r="BL4742" s="17" t="s">
        <v>358</v>
      </c>
      <c r="BM4742" s="203" t="s">
        <v>3915</v>
      </c>
    </row>
    <row r="4743" spans="1:65" s="2" customFormat="1" ht="44.25" customHeight="1">
      <c r="A4743" s="34"/>
      <c r="B4743" s="35"/>
      <c r="C4743" s="232" t="s">
        <v>3916</v>
      </c>
      <c r="D4743" s="232" t="s">
        <v>394</v>
      </c>
      <c r="E4743" s="233" t="s">
        <v>3917</v>
      </c>
      <c r="F4743" s="234" t="s">
        <v>3918</v>
      </c>
      <c r="G4743" s="235" t="s">
        <v>156</v>
      </c>
      <c r="H4743" s="236">
        <v>132.9</v>
      </c>
      <c r="I4743" s="237"/>
      <c r="J4743" s="238">
        <f>ROUND(I4743*H4743,2)</f>
        <v>0</v>
      </c>
      <c r="K4743" s="234" t="s">
        <v>1</v>
      </c>
      <c r="L4743" s="239"/>
      <c r="M4743" s="240" t="s">
        <v>1</v>
      </c>
      <c r="N4743" s="241" t="s">
        <v>41</v>
      </c>
      <c r="O4743" s="71"/>
      <c r="P4743" s="201">
        <f>O4743*H4743</f>
        <v>0</v>
      </c>
      <c r="Q4743" s="201">
        <v>0</v>
      </c>
      <c r="R4743" s="201">
        <f>Q4743*H4743</f>
        <v>0</v>
      </c>
      <c r="S4743" s="201">
        <v>0</v>
      </c>
      <c r="T4743" s="202">
        <f>S4743*H4743</f>
        <v>0</v>
      </c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R4743" s="203" t="s">
        <v>483</v>
      </c>
      <c r="AT4743" s="203" t="s">
        <v>394</v>
      </c>
      <c r="AU4743" s="203" t="s">
        <v>84</v>
      </c>
      <c r="AY4743" s="17" t="s">
        <v>272</v>
      </c>
      <c r="BE4743" s="204">
        <f>IF(N4743="základní",J4743,0)</f>
        <v>0</v>
      </c>
      <c r="BF4743" s="204">
        <f>IF(N4743="snížená",J4743,0)</f>
        <v>0</v>
      </c>
      <c r="BG4743" s="204">
        <f>IF(N4743="zákl. přenesená",J4743,0)</f>
        <v>0</v>
      </c>
      <c r="BH4743" s="204">
        <f>IF(N4743="sníž. přenesená",J4743,0)</f>
        <v>0</v>
      </c>
      <c r="BI4743" s="204">
        <f>IF(N4743="nulová",J4743,0)</f>
        <v>0</v>
      </c>
      <c r="BJ4743" s="17" t="s">
        <v>16</v>
      </c>
      <c r="BK4743" s="204">
        <f>ROUND(I4743*H4743,2)</f>
        <v>0</v>
      </c>
      <c r="BL4743" s="17" t="s">
        <v>358</v>
      </c>
      <c r="BM4743" s="203" t="s">
        <v>3919</v>
      </c>
    </row>
    <row r="4744" spans="1:65" s="13" customFormat="1" ht="22.5">
      <c r="B4744" s="210"/>
      <c r="C4744" s="211"/>
      <c r="D4744" s="212" t="s">
        <v>283</v>
      </c>
      <c r="E4744" s="213" t="s">
        <v>1</v>
      </c>
      <c r="F4744" s="214" t="s">
        <v>3759</v>
      </c>
      <c r="G4744" s="211"/>
      <c r="H4744" s="213" t="s">
        <v>1</v>
      </c>
      <c r="I4744" s="215"/>
      <c r="J4744" s="211"/>
      <c r="K4744" s="211"/>
      <c r="L4744" s="216"/>
      <c r="M4744" s="217"/>
      <c r="N4744" s="218"/>
      <c r="O4744" s="218"/>
      <c r="P4744" s="218"/>
      <c r="Q4744" s="218"/>
      <c r="R4744" s="218"/>
      <c r="S4744" s="218"/>
      <c r="T4744" s="219"/>
      <c r="AT4744" s="220" t="s">
        <v>283</v>
      </c>
      <c r="AU4744" s="220" t="s">
        <v>84</v>
      </c>
      <c r="AV4744" s="13" t="s">
        <v>16</v>
      </c>
      <c r="AW4744" s="13" t="s">
        <v>32</v>
      </c>
      <c r="AX4744" s="13" t="s">
        <v>76</v>
      </c>
      <c r="AY4744" s="220" t="s">
        <v>272</v>
      </c>
    </row>
    <row r="4745" spans="1:65" s="13" customFormat="1" ht="11.25">
      <c r="B4745" s="210"/>
      <c r="C4745" s="211"/>
      <c r="D4745" s="212" t="s">
        <v>283</v>
      </c>
      <c r="E4745" s="213" t="s">
        <v>1</v>
      </c>
      <c r="F4745" s="214" t="s">
        <v>3760</v>
      </c>
      <c r="G4745" s="211"/>
      <c r="H4745" s="213" t="s">
        <v>1</v>
      </c>
      <c r="I4745" s="215"/>
      <c r="J4745" s="211"/>
      <c r="K4745" s="211"/>
      <c r="L4745" s="216"/>
      <c r="M4745" s="217"/>
      <c r="N4745" s="218"/>
      <c r="O4745" s="218"/>
      <c r="P4745" s="218"/>
      <c r="Q4745" s="218"/>
      <c r="R4745" s="218"/>
      <c r="S4745" s="218"/>
      <c r="T4745" s="219"/>
      <c r="AT4745" s="220" t="s">
        <v>283</v>
      </c>
      <c r="AU4745" s="220" t="s">
        <v>84</v>
      </c>
      <c r="AV4745" s="13" t="s">
        <v>16</v>
      </c>
      <c r="AW4745" s="13" t="s">
        <v>32</v>
      </c>
      <c r="AX4745" s="13" t="s">
        <v>76</v>
      </c>
      <c r="AY4745" s="220" t="s">
        <v>272</v>
      </c>
    </row>
    <row r="4746" spans="1:65" s="13" customFormat="1" ht="11.25">
      <c r="B4746" s="210"/>
      <c r="C4746" s="211"/>
      <c r="D4746" s="212" t="s">
        <v>283</v>
      </c>
      <c r="E4746" s="213" t="s">
        <v>1</v>
      </c>
      <c r="F4746" s="214" t="s">
        <v>1030</v>
      </c>
      <c r="G4746" s="211"/>
      <c r="H4746" s="213" t="s">
        <v>1</v>
      </c>
      <c r="I4746" s="215"/>
      <c r="J4746" s="211"/>
      <c r="K4746" s="211"/>
      <c r="L4746" s="216"/>
      <c r="M4746" s="217"/>
      <c r="N4746" s="218"/>
      <c r="O4746" s="218"/>
      <c r="P4746" s="218"/>
      <c r="Q4746" s="218"/>
      <c r="R4746" s="218"/>
      <c r="S4746" s="218"/>
      <c r="T4746" s="219"/>
      <c r="AT4746" s="220" t="s">
        <v>283</v>
      </c>
      <c r="AU4746" s="220" t="s">
        <v>84</v>
      </c>
      <c r="AV4746" s="13" t="s">
        <v>16</v>
      </c>
      <c r="AW4746" s="13" t="s">
        <v>32</v>
      </c>
      <c r="AX4746" s="13" t="s">
        <v>76</v>
      </c>
      <c r="AY4746" s="220" t="s">
        <v>272</v>
      </c>
    </row>
    <row r="4747" spans="1:65" s="13" customFormat="1" ht="11.25">
      <c r="B4747" s="210"/>
      <c r="C4747" s="211"/>
      <c r="D4747" s="212" t="s">
        <v>283</v>
      </c>
      <c r="E4747" s="213" t="s">
        <v>1</v>
      </c>
      <c r="F4747" s="214" t="s">
        <v>833</v>
      </c>
      <c r="G4747" s="211"/>
      <c r="H4747" s="213" t="s">
        <v>1</v>
      </c>
      <c r="I4747" s="215"/>
      <c r="J4747" s="211"/>
      <c r="K4747" s="211"/>
      <c r="L4747" s="216"/>
      <c r="M4747" s="217"/>
      <c r="N4747" s="218"/>
      <c r="O4747" s="218"/>
      <c r="P4747" s="218"/>
      <c r="Q4747" s="218"/>
      <c r="R4747" s="218"/>
      <c r="S4747" s="218"/>
      <c r="T4747" s="219"/>
      <c r="AT4747" s="220" t="s">
        <v>283</v>
      </c>
      <c r="AU4747" s="220" t="s">
        <v>84</v>
      </c>
      <c r="AV4747" s="13" t="s">
        <v>16</v>
      </c>
      <c r="AW4747" s="13" t="s">
        <v>32</v>
      </c>
      <c r="AX4747" s="13" t="s">
        <v>76</v>
      </c>
      <c r="AY4747" s="220" t="s">
        <v>272</v>
      </c>
    </row>
    <row r="4748" spans="1:65" s="14" customFormat="1" ht="11.25">
      <c r="B4748" s="221"/>
      <c r="C4748" s="222"/>
      <c r="D4748" s="212" t="s">
        <v>283</v>
      </c>
      <c r="E4748" s="223" t="s">
        <v>1</v>
      </c>
      <c r="F4748" s="224" t="s">
        <v>3920</v>
      </c>
      <c r="G4748" s="222"/>
      <c r="H4748" s="225">
        <v>19.100000000000001</v>
      </c>
      <c r="I4748" s="226"/>
      <c r="J4748" s="222"/>
      <c r="K4748" s="222"/>
      <c r="L4748" s="227"/>
      <c r="M4748" s="228"/>
      <c r="N4748" s="229"/>
      <c r="O4748" s="229"/>
      <c r="P4748" s="229"/>
      <c r="Q4748" s="229"/>
      <c r="R4748" s="229"/>
      <c r="S4748" s="229"/>
      <c r="T4748" s="230"/>
      <c r="AT4748" s="231" t="s">
        <v>283</v>
      </c>
      <c r="AU4748" s="231" t="s">
        <v>84</v>
      </c>
      <c r="AV4748" s="14" t="s">
        <v>84</v>
      </c>
      <c r="AW4748" s="14" t="s">
        <v>32</v>
      </c>
      <c r="AX4748" s="14" t="s">
        <v>76</v>
      </c>
      <c r="AY4748" s="231" t="s">
        <v>272</v>
      </c>
    </row>
    <row r="4749" spans="1:65" s="14" customFormat="1" ht="11.25">
      <c r="B4749" s="221"/>
      <c r="C4749" s="222"/>
      <c r="D4749" s="212" t="s">
        <v>283</v>
      </c>
      <c r="E4749" s="223" t="s">
        <v>1</v>
      </c>
      <c r="F4749" s="224" t="s">
        <v>3921</v>
      </c>
      <c r="G4749" s="222"/>
      <c r="H4749" s="225">
        <v>18.100000000000001</v>
      </c>
      <c r="I4749" s="226"/>
      <c r="J4749" s="222"/>
      <c r="K4749" s="222"/>
      <c r="L4749" s="227"/>
      <c r="M4749" s="228"/>
      <c r="N4749" s="229"/>
      <c r="O4749" s="229"/>
      <c r="P4749" s="229"/>
      <c r="Q4749" s="229"/>
      <c r="R4749" s="229"/>
      <c r="S4749" s="229"/>
      <c r="T4749" s="230"/>
      <c r="AT4749" s="231" t="s">
        <v>283</v>
      </c>
      <c r="AU4749" s="231" t="s">
        <v>84</v>
      </c>
      <c r="AV4749" s="14" t="s">
        <v>84</v>
      </c>
      <c r="AW4749" s="14" t="s">
        <v>32</v>
      </c>
      <c r="AX4749" s="14" t="s">
        <v>76</v>
      </c>
      <c r="AY4749" s="231" t="s">
        <v>272</v>
      </c>
    </row>
    <row r="4750" spans="1:65" s="14" customFormat="1" ht="11.25">
      <c r="B4750" s="221"/>
      <c r="C4750" s="222"/>
      <c r="D4750" s="212" t="s">
        <v>283</v>
      </c>
      <c r="E4750" s="223" t="s">
        <v>1</v>
      </c>
      <c r="F4750" s="224" t="s">
        <v>2401</v>
      </c>
      <c r="G4750" s="222"/>
      <c r="H4750" s="225">
        <v>15.7</v>
      </c>
      <c r="I4750" s="226"/>
      <c r="J4750" s="222"/>
      <c r="K4750" s="222"/>
      <c r="L4750" s="227"/>
      <c r="M4750" s="228"/>
      <c r="N4750" s="229"/>
      <c r="O4750" s="229"/>
      <c r="P4750" s="229"/>
      <c r="Q4750" s="229"/>
      <c r="R4750" s="229"/>
      <c r="S4750" s="229"/>
      <c r="T4750" s="230"/>
      <c r="AT4750" s="231" t="s">
        <v>283</v>
      </c>
      <c r="AU4750" s="231" t="s">
        <v>84</v>
      </c>
      <c r="AV4750" s="14" t="s">
        <v>84</v>
      </c>
      <c r="AW4750" s="14" t="s">
        <v>32</v>
      </c>
      <c r="AX4750" s="14" t="s">
        <v>76</v>
      </c>
      <c r="AY4750" s="231" t="s">
        <v>272</v>
      </c>
    </row>
    <row r="4751" spans="1:65" s="14" customFormat="1" ht="11.25">
      <c r="B4751" s="221"/>
      <c r="C4751" s="222"/>
      <c r="D4751" s="212" t="s">
        <v>283</v>
      </c>
      <c r="E4751" s="223" t="s">
        <v>1</v>
      </c>
      <c r="F4751" s="224" t="s">
        <v>3922</v>
      </c>
      <c r="G4751" s="222"/>
      <c r="H4751" s="225">
        <v>17.600000000000001</v>
      </c>
      <c r="I4751" s="226"/>
      <c r="J4751" s="222"/>
      <c r="K4751" s="222"/>
      <c r="L4751" s="227"/>
      <c r="M4751" s="228"/>
      <c r="N4751" s="229"/>
      <c r="O4751" s="229"/>
      <c r="P4751" s="229"/>
      <c r="Q4751" s="229"/>
      <c r="R4751" s="229"/>
      <c r="S4751" s="229"/>
      <c r="T4751" s="230"/>
      <c r="AT4751" s="231" t="s">
        <v>283</v>
      </c>
      <c r="AU4751" s="231" t="s">
        <v>84</v>
      </c>
      <c r="AV4751" s="14" t="s">
        <v>84</v>
      </c>
      <c r="AW4751" s="14" t="s">
        <v>32</v>
      </c>
      <c r="AX4751" s="14" t="s">
        <v>76</v>
      </c>
      <c r="AY4751" s="231" t="s">
        <v>272</v>
      </c>
    </row>
    <row r="4752" spans="1:65" s="14" customFormat="1" ht="11.25">
      <c r="B4752" s="221"/>
      <c r="C4752" s="222"/>
      <c r="D4752" s="212" t="s">
        <v>283</v>
      </c>
      <c r="E4752" s="223" t="s">
        <v>1</v>
      </c>
      <c r="F4752" s="224" t="s">
        <v>3923</v>
      </c>
      <c r="G4752" s="222"/>
      <c r="H4752" s="225">
        <v>18.100000000000001</v>
      </c>
      <c r="I4752" s="226"/>
      <c r="J4752" s="222"/>
      <c r="K4752" s="222"/>
      <c r="L4752" s="227"/>
      <c r="M4752" s="228"/>
      <c r="N4752" s="229"/>
      <c r="O4752" s="229"/>
      <c r="P4752" s="229"/>
      <c r="Q4752" s="229"/>
      <c r="R4752" s="229"/>
      <c r="S4752" s="229"/>
      <c r="T4752" s="230"/>
      <c r="AT4752" s="231" t="s">
        <v>283</v>
      </c>
      <c r="AU4752" s="231" t="s">
        <v>84</v>
      </c>
      <c r="AV4752" s="14" t="s">
        <v>84</v>
      </c>
      <c r="AW4752" s="14" t="s">
        <v>32</v>
      </c>
      <c r="AX4752" s="14" t="s">
        <v>76</v>
      </c>
      <c r="AY4752" s="231" t="s">
        <v>272</v>
      </c>
    </row>
    <row r="4753" spans="1:65" s="14" customFormat="1" ht="11.25">
      <c r="B4753" s="221"/>
      <c r="C4753" s="222"/>
      <c r="D4753" s="212" t="s">
        <v>283</v>
      </c>
      <c r="E4753" s="223" t="s">
        <v>1</v>
      </c>
      <c r="F4753" s="224" t="s">
        <v>3924</v>
      </c>
      <c r="G4753" s="222"/>
      <c r="H4753" s="225">
        <v>29.3</v>
      </c>
      <c r="I4753" s="226"/>
      <c r="J4753" s="222"/>
      <c r="K4753" s="222"/>
      <c r="L4753" s="227"/>
      <c r="M4753" s="228"/>
      <c r="N4753" s="229"/>
      <c r="O4753" s="229"/>
      <c r="P4753" s="229"/>
      <c r="Q4753" s="229"/>
      <c r="R4753" s="229"/>
      <c r="S4753" s="229"/>
      <c r="T4753" s="230"/>
      <c r="AT4753" s="231" t="s">
        <v>283</v>
      </c>
      <c r="AU4753" s="231" t="s">
        <v>84</v>
      </c>
      <c r="AV4753" s="14" t="s">
        <v>84</v>
      </c>
      <c r="AW4753" s="14" t="s">
        <v>32</v>
      </c>
      <c r="AX4753" s="14" t="s">
        <v>76</v>
      </c>
      <c r="AY4753" s="231" t="s">
        <v>272</v>
      </c>
    </row>
    <row r="4754" spans="1:65" s="14" customFormat="1" ht="11.25">
      <c r="B4754" s="221"/>
      <c r="C4754" s="222"/>
      <c r="D4754" s="212" t="s">
        <v>283</v>
      </c>
      <c r="E4754" s="223" t="s">
        <v>1</v>
      </c>
      <c r="F4754" s="224" t="s">
        <v>3925</v>
      </c>
      <c r="G4754" s="222"/>
      <c r="H4754" s="225">
        <v>15</v>
      </c>
      <c r="I4754" s="226"/>
      <c r="J4754" s="222"/>
      <c r="K4754" s="222"/>
      <c r="L4754" s="227"/>
      <c r="M4754" s="228"/>
      <c r="N4754" s="229"/>
      <c r="O4754" s="229"/>
      <c r="P4754" s="229"/>
      <c r="Q4754" s="229"/>
      <c r="R4754" s="229"/>
      <c r="S4754" s="229"/>
      <c r="T4754" s="230"/>
      <c r="AT4754" s="231" t="s">
        <v>283</v>
      </c>
      <c r="AU4754" s="231" t="s">
        <v>84</v>
      </c>
      <c r="AV4754" s="14" t="s">
        <v>84</v>
      </c>
      <c r="AW4754" s="14" t="s">
        <v>32</v>
      </c>
      <c r="AX4754" s="14" t="s">
        <v>76</v>
      </c>
      <c r="AY4754" s="231" t="s">
        <v>272</v>
      </c>
    </row>
    <row r="4755" spans="1:65" s="2" customFormat="1" ht="44.25" customHeight="1">
      <c r="A4755" s="34"/>
      <c r="B4755" s="35"/>
      <c r="C4755" s="232" t="s">
        <v>3926</v>
      </c>
      <c r="D4755" s="232" t="s">
        <v>394</v>
      </c>
      <c r="E4755" s="233" t="s">
        <v>3927</v>
      </c>
      <c r="F4755" s="234" t="s">
        <v>3928</v>
      </c>
      <c r="G4755" s="235" t="s">
        <v>156</v>
      </c>
      <c r="H4755" s="236">
        <v>101.95</v>
      </c>
      <c r="I4755" s="237"/>
      <c r="J4755" s="238">
        <f>ROUND(I4755*H4755,2)</f>
        <v>0</v>
      </c>
      <c r="K4755" s="234" t="s">
        <v>1</v>
      </c>
      <c r="L4755" s="239"/>
      <c r="M4755" s="240" t="s">
        <v>1</v>
      </c>
      <c r="N4755" s="241" t="s">
        <v>41</v>
      </c>
      <c r="O4755" s="71"/>
      <c r="P4755" s="201">
        <f>O4755*H4755</f>
        <v>0</v>
      </c>
      <c r="Q4755" s="201">
        <v>0</v>
      </c>
      <c r="R4755" s="201">
        <f>Q4755*H4755</f>
        <v>0</v>
      </c>
      <c r="S4755" s="201">
        <v>0</v>
      </c>
      <c r="T4755" s="202">
        <f>S4755*H4755</f>
        <v>0</v>
      </c>
      <c r="U4755" s="34"/>
      <c r="V4755" s="34"/>
      <c r="W4755" s="34"/>
      <c r="X4755" s="34"/>
      <c r="Y4755" s="34"/>
      <c r="Z4755" s="34"/>
      <c r="AA4755" s="34"/>
      <c r="AB4755" s="34"/>
      <c r="AC4755" s="34"/>
      <c r="AD4755" s="34"/>
      <c r="AE4755" s="34"/>
      <c r="AR4755" s="203" t="s">
        <v>483</v>
      </c>
      <c r="AT4755" s="203" t="s">
        <v>394</v>
      </c>
      <c r="AU4755" s="203" t="s">
        <v>84</v>
      </c>
      <c r="AY4755" s="17" t="s">
        <v>272</v>
      </c>
      <c r="BE4755" s="204">
        <f>IF(N4755="základní",J4755,0)</f>
        <v>0</v>
      </c>
      <c r="BF4755" s="204">
        <f>IF(N4755="snížená",J4755,0)</f>
        <v>0</v>
      </c>
      <c r="BG4755" s="204">
        <f>IF(N4755="zákl. přenesená",J4755,0)</f>
        <v>0</v>
      </c>
      <c r="BH4755" s="204">
        <f>IF(N4755="sníž. přenesená",J4755,0)</f>
        <v>0</v>
      </c>
      <c r="BI4755" s="204">
        <f>IF(N4755="nulová",J4755,0)</f>
        <v>0</v>
      </c>
      <c r="BJ4755" s="17" t="s">
        <v>16</v>
      </c>
      <c r="BK4755" s="204">
        <f>ROUND(I4755*H4755,2)</f>
        <v>0</v>
      </c>
      <c r="BL4755" s="17" t="s">
        <v>358</v>
      </c>
      <c r="BM4755" s="203" t="s">
        <v>3929</v>
      </c>
    </row>
    <row r="4756" spans="1:65" s="13" customFormat="1" ht="22.5">
      <c r="B4756" s="210"/>
      <c r="C4756" s="211"/>
      <c r="D4756" s="212" t="s">
        <v>283</v>
      </c>
      <c r="E4756" s="213" t="s">
        <v>1</v>
      </c>
      <c r="F4756" s="214" t="s">
        <v>3759</v>
      </c>
      <c r="G4756" s="211"/>
      <c r="H4756" s="213" t="s">
        <v>1</v>
      </c>
      <c r="I4756" s="215"/>
      <c r="J4756" s="211"/>
      <c r="K4756" s="211"/>
      <c r="L4756" s="216"/>
      <c r="M4756" s="217"/>
      <c r="N4756" s="218"/>
      <c r="O4756" s="218"/>
      <c r="P4756" s="218"/>
      <c r="Q4756" s="218"/>
      <c r="R4756" s="218"/>
      <c r="S4756" s="218"/>
      <c r="T4756" s="219"/>
      <c r="AT4756" s="220" t="s">
        <v>283</v>
      </c>
      <c r="AU4756" s="220" t="s">
        <v>84</v>
      </c>
      <c r="AV4756" s="13" t="s">
        <v>16</v>
      </c>
      <c r="AW4756" s="13" t="s">
        <v>32</v>
      </c>
      <c r="AX4756" s="13" t="s">
        <v>76</v>
      </c>
      <c r="AY4756" s="220" t="s">
        <v>272</v>
      </c>
    </row>
    <row r="4757" spans="1:65" s="13" customFormat="1" ht="11.25">
      <c r="B4757" s="210"/>
      <c r="C4757" s="211"/>
      <c r="D4757" s="212" t="s">
        <v>283</v>
      </c>
      <c r="E4757" s="213" t="s">
        <v>1</v>
      </c>
      <c r="F4757" s="214" t="s">
        <v>3760</v>
      </c>
      <c r="G4757" s="211"/>
      <c r="H4757" s="213" t="s">
        <v>1</v>
      </c>
      <c r="I4757" s="215"/>
      <c r="J4757" s="211"/>
      <c r="K4757" s="211"/>
      <c r="L4757" s="216"/>
      <c r="M4757" s="217"/>
      <c r="N4757" s="218"/>
      <c r="O4757" s="218"/>
      <c r="P4757" s="218"/>
      <c r="Q4757" s="218"/>
      <c r="R4757" s="218"/>
      <c r="S4757" s="218"/>
      <c r="T4757" s="219"/>
      <c r="AT4757" s="220" t="s">
        <v>283</v>
      </c>
      <c r="AU4757" s="220" t="s">
        <v>84</v>
      </c>
      <c r="AV4757" s="13" t="s">
        <v>16</v>
      </c>
      <c r="AW4757" s="13" t="s">
        <v>32</v>
      </c>
      <c r="AX4757" s="13" t="s">
        <v>76</v>
      </c>
      <c r="AY4757" s="220" t="s">
        <v>272</v>
      </c>
    </row>
    <row r="4758" spans="1:65" s="13" customFormat="1" ht="11.25">
      <c r="B4758" s="210"/>
      <c r="C4758" s="211"/>
      <c r="D4758" s="212" t="s">
        <v>283</v>
      </c>
      <c r="E4758" s="213" t="s">
        <v>1</v>
      </c>
      <c r="F4758" s="214" t="s">
        <v>1030</v>
      </c>
      <c r="G4758" s="211"/>
      <c r="H4758" s="213" t="s">
        <v>1</v>
      </c>
      <c r="I4758" s="215"/>
      <c r="J4758" s="211"/>
      <c r="K4758" s="211"/>
      <c r="L4758" s="216"/>
      <c r="M4758" s="217"/>
      <c r="N4758" s="218"/>
      <c r="O4758" s="218"/>
      <c r="P4758" s="218"/>
      <c r="Q4758" s="218"/>
      <c r="R4758" s="218"/>
      <c r="S4758" s="218"/>
      <c r="T4758" s="219"/>
      <c r="AT4758" s="220" t="s">
        <v>283</v>
      </c>
      <c r="AU4758" s="220" t="s">
        <v>84</v>
      </c>
      <c r="AV4758" s="13" t="s">
        <v>16</v>
      </c>
      <c r="AW4758" s="13" t="s">
        <v>32</v>
      </c>
      <c r="AX4758" s="13" t="s">
        <v>76</v>
      </c>
      <c r="AY4758" s="220" t="s">
        <v>272</v>
      </c>
    </row>
    <row r="4759" spans="1:65" s="13" customFormat="1" ht="11.25">
      <c r="B4759" s="210"/>
      <c r="C4759" s="211"/>
      <c r="D4759" s="212" t="s">
        <v>283</v>
      </c>
      <c r="E4759" s="213" t="s">
        <v>1</v>
      </c>
      <c r="F4759" s="214" t="s">
        <v>831</v>
      </c>
      <c r="G4759" s="211"/>
      <c r="H4759" s="213" t="s">
        <v>1</v>
      </c>
      <c r="I4759" s="215"/>
      <c r="J4759" s="211"/>
      <c r="K4759" s="211"/>
      <c r="L4759" s="216"/>
      <c r="M4759" s="217"/>
      <c r="N4759" s="218"/>
      <c r="O4759" s="218"/>
      <c r="P4759" s="218"/>
      <c r="Q4759" s="218"/>
      <c r="R4759" s="218"/>
      <c r="S4759" s="218"/>
      <c r="T4759" s="219"/>
      <c r="AT4759" s="220" t="s">
        <v>283</v>
      </c>
      <c r="AU4759" s="220" t="s">
        <v>84</v>
      </c>
      <c r="AV4759" s="13" t="s">
        <v>16</v>
      </c>
      <c r="AW4759" s="13" t="s">
        <v>32</v>
      </c>
      <c r="AX4759" s="13" t="s">
        <v>76</v>
      </c>
      <c r="AY4759" s="220" t="s">
        <v>272</v>
      </c>
    </row>
    <row r="4760" spans="1:65" s="14" customFormat="1" ht="11.25">
      <c r="B4760" s="221"/>
      <c r="C4760" s="222"/>
      <c r="D4760" s="212" t="s">
        <v>283</v>
      </c>
      <c r="E4760" s="223" t="s">
        <v>1</v>
      </c>
      <c r="F4760" s="224" t="s">
        <v>3930</v>
      </c>
      <c r="G4760" s="222"/>
      <c r="H4760" s="225">
        <v>13.7</v>
      </c>
      <c r="I4760" s="226"/>
      <c r="J4760" s="222"/>
      <c r="K4760" s="222"/>
      <c r="L4760" s="227"/>
      <c r="M4760" s="228"/>
      <c r="N4760" s="229"/>
      <c r="O4760" s="229"/>
      <c r="P4760" s="229"/>
      <c r="Q4760" s="229"/>
      <c r="R4760" s="229"/>
      <c r="S4760" s="229"/>
      <c r="T4760" s="230"/>
      <c r="AT4760" s="231" t="s">
        <v>283</v>
      </c>
      <c r="AU4760" s="231" t="s">
        <v>84</v>
      </c>
      <c r="AV4760" s="14" t="s">
        <v>84</v>
      </c>
      <c r="AW4760" s="14" t="s">
        <v>32</v>
      </c>
      <c r="AX4760" s="14" t="s">
        <v>76</v>
      </c>
      <c r="AY4760" s="231" t="s">
        <v>272</v>
      </c>
    </row>
    <row r="4761" spans="1:65" s="14" customFormat="1" ht="11.25">
      <c r="B4761" s="221"/>
      <c r="C4761" s="222"/>
      <c r="D4761" s="212" t="s">
        <v>283</v>
      </c>
      <c r="E4761" s="223" t="s">
        <v>1</v>
      </c>
      <c r="F4761" s="224" t="s">
        <v>3931</v>
      </c>
      <c r="G4761" s="222"/>
      <c r="H4761" s="225">
        <v>18.850000000000001</v>
      </c>
      <c r="I4761" s="226"/>
      <c r="J4761" s="222"/>
      <c r="K4761" s="222"/>
      <c r="L4761" s="227"/>
      <c r="M4761" s="228"/>
      <c r="N4761" s="229"/>
      <c r="O4761" s="229"/>
      <c r="P4761" s="229"/>
      <c r="Q4761" s="229"/>
      <c r="R4761" s="229"/>
      <c r="S4761" s="229"/>
      <c r="T4761" s="230"/>
      <c r="AT4761" s="231" t="s">
        <v>283</v>
      </c>
      <c r="AU4761" s="231" t="s">
        <v>84</v>
      </c>
      <c r="AV4761" s="14" t="s">
        <v>84</v>
      </c>
      <c r="AW4761" s="14" t="s">
        <v>32</v>
      </c>
      <c r="AX4761" s="14" t="s">
        <v>76</v>
      </c>
      <c r="AY4761" s="231" t="s">
        <v>272</v>
      </c>
    </row>
    <row r="4762" spans="1:65" s="14" customFormat="1" ht="11.25">
      <c r="B4762" s="221"/>
      <c r="C4762" s="222"/>
      <c r="D4762" s="212" t="s">
        <v>283</v>
      </c>
      <c r="E4762" s="223" t="s">
        <v>1</v>
      </c>
      <c r="F4762" s="224" t="s">
        <v>3932</v>
      </c>
      <c r="G4762" s="222"/>
      <c r="H4762" s="225">
        <v>5.25</v>
      </c>
      <c r="I4762" s="226"/>
      <c r="J4762" s="222"/>
      <c r="K4762" s="222"/>
      <c r="L4762" s="227"/>
      <c r="M4762" s="228"/>
      <c r="N4762" s="229"/>
      <c r="O4762" s="229"/>
      <c r="P4762" s="229"/>
      <c r="Q4762" s="229"/>
      <c r="R4762" s="229"/>
      <c r="S4762" s="229"/>
      <c r="T4762" s="230"/>
      <c r="AT4762" s="231" t="s">
        <v>283</v>
      </c>
      <c r="AU4762" s="231" t="s">
        <v>84</v>
      </c>
      <c r="AV4762" s="14" t="s">
        <v>84</v>
      </c>
      <c r="AW4762" s="14" t="s">
        <v>32</v>
      </c>
      <c r="AX4762" s="14" t="s">
        <v>76</v>
      </c>
      <c r="AY4762" s="231" t="s">
        <v>272</v>
      </c>
    </row>
    <row r="4763" spans="1:65" s="14" customFormat="1" ht="11.25">
      <c r="B4763" s="221"/>
      <c r="C4763" s="222"/>
      <c r="D4763" s="212" t="s">
        <v>283</v>
      </c>
      <c r="E4763" s="223" t="s">
        <v>1</v>
      </c>
      <c r="F4763" s="224" t="s">
        <v>3933</v>
      </c>
      <c r="G4763" s="222"/>
      <c r="H4763" s="225">
        <v>4.75</v>
      </c>
      <c r="I4763" s="226"/>
      <c r="J4763" s="222"/>
      <c r="K4763" s="222"/>
      <c r="L4763" s="227"/>
      <c r="M4763" s="228"/>
      <c r="N4763" s="229"/>
      <c r="O4763" s="229"/>
      <c r="P4763" s="229"/>
      <c r="Q4763" s="229"/>
      <c r="R4763" s="229"/>
      <c r="S4763" s="229"/>
      <c r="T4763" s="230"/>
      <c r="AT4763" s="231" t="s">
        <v>283</v>
      </c>
      <c r="AU4763" s="231" t="s">
        <v>84</v>
      </c>
      <c r="AV4763" s="14" t="s">
        <v>84</v>
      </c>
      <c r="AW4763" s="14" t="s">
        <v>32</v>
      </c>
      <c r="AX4763" s="14" t="s">
        <v>76</v>
      </c>
      <c r="AY4763" s="231" t="s">
        <v>272</v>
      </c>
    </row>
    <row r="4764" spans="1:65" s="14" customFormat="1" ht="11.25">
      <c r="B4764" s="221"/>
      <c r="C4764" s="222"/>
      <c r="D4764" s="212" t="s">
        <v>283</v>
      </c>
      <c r="E4764" s="223" t="s">
        <v>1</v>
      </c>
      <c r="F4764" s="224" t="s">
        <v>3934</v>
      </c>
      <c r="G4764" s="222"/>
      <c r="H4764" s="225">
        <v>4.2</v>
      </c>
      <c r="I4764" s="226"/>
      <c r="J4764" s="222"/>
      <c r="K4764" s="222"/>
      <c r="L4764" s="227"/>
      <c r="M4764" s="228"/>
      <c r="N4764" s="229"/>
      <c r="O4764" s="229"/>
      <c r="P4764" s="229"/>
      <c r="Q4764" s="229"/>
      <c r="R4764" s="229"/>
      <c r="S4764" s="229"/>
      <c r="T4764" s="230"/>
      <c r="AT4764" s="231" t="s">
        <v>283</v>
      </c>
      <c r="AU4764" s="231" t="s">
        <v>84</v>
      </c>
      <c r="AV4764" s="14" t="s">
        <v>84</v>
      </c>
      <c r="AW4764" s="14" t="s">
        <v>32</v>
      </c>
      <c r="AX4764" s="14" t="s">
        <v>76</v>
      </c>
      <c r="AY4764" s="231" t="s">
        <v>272</v>
      </c>
    </row>
    <row r="4765" spans="1:65" s="14" customFormat="1" ht="11.25">
      <c r="B4765" s="221"/>
      <c r="C4765" s="222"/>
      <c r="D4765" s="212" t="s">
        <v>283</v>
      </c>
      <c r="E4765" s="223" t="s">
        <v>1</v>
      </c>
      <c r="F4765" s="224" t="s">
        <v>2345</v>
      </c>
      <c r="G4765" s="222"/>
      <c r="H4765" s="225">
        <v>15.35</v>
      </c>
      <c r="I4765" s="226"/>
      <c r="J4765" s="222"/>
      <c r="K4765" s="222"/>
      <c r="L4765" s="227"/>
      <c r="M4765" s="228"/>
      <c r="N4765" s="229"/>
      <c r="O4765" s="229"/>
      <c r="P4765" s="229"/>
      <c r="Q4765" s="229"/>
      <c r="R4765" s="229"/>
      <c r="S4765" s="229"/>
      <c r="T4765" s="230"/>
      <c r="AT4765" s="231" t="s">
        <v>283</v>
      </c>
      <c r="AU4765" s="231" t="s">
        <v>84</v>
      </c>
      <c r="AV4765" s="14" t="s">
        <v>84</v>
      </c>
      <c r="AW4765" s="14" t="s">
        <v>32</v>
      </c>
      <c r="AX4765" s="14" t="s">
        <v>76</v>
      </c>
      <c r="AY4765" s="231" t="s">
        <v>272</v>
      </c>
    </row>
    <row r="4766" spans="1:65" s="14" customFormat="1" ht="11.25">
      <c r="B4766" s="221"/>
      <c r="C4766" s="222"/>
      <c r="D4766" s="212" t="s">
        <v>283</v>
      </c>
      <c r="E4766" s="223" t="s">
        <v>1</v>
      </c>
      <c r="F4766" s="224" t="s">
        <v>2346</v>
      </c>
      <c r="G4766" s="222"/>
      <c r="H4766" s="225">
        <v>11.75</v>
      </c>
      <c r="I4766" s="226"/>
      <c r="J4766" s="222"/>
      <c r="K4766" s="222"/>
      <c r="L4766" s="227"/>
      <c r="M4766" s="228"/>
      <c r="N4766" s="229"/>
      <c r="O4766" s="229"/>
      <c r="P4766" s="229"/>
      <c r="Q4766" s="229"/>
      <c r="R4766" s="229"/>
      <c r="S4766" s="229"/>
      <c r="T4766" s="230"/>
      <c r="AT4766" s="231" t="s">
        <v>283</v>
      </c>
      <c r="AU4766" s="231" t="s">
        <v>84</v>
      </c>
      <c r="AV4766" s="14" t="s">
        <v>84</v>
      </c>
      <c r="AW4766" s="14" t="s">
        <v>32</v>
      </c>
      <c r="AX4766" s="14" t="s">
        <v>76</v>
      </c>
      <c r="AY4766" s="231" t="s">
        <v>272</v>
      </c>
    </row>
    <row r="4767" spans="1:65" s="14" customFormat="1" ht="11.25">
      <c r="B4767" s="221"/>
      <c r="C4767" s="222"/>
      <c r="D4767" s="212" t="s">
        <v>283</v>
      </c>
      <c r="E4767" s="223" t="s">
        <v>1</v>
      </c>
      <c r="F4767" s="224" t="s">
        <v>3935</v>
      </c>
      <c r="G4767" s="222"/>
      <c r="H4767" s="225">
        <v>28.1</v>
      </c>
      <c r="I4767" s="226"/>
      <c r="J4767" s="222"/>
      <c r="K4767" s="222"/>
      <c r="L4767" s="227"/>
      <c r="M4767" s="228"/>
      <c r="N4767" s="229"/>
      <c r="O4767" s="229"/>
      <c r="P4767" s="229"/>
      <c r="Q4767" s="229"/>
      <c r="R4767" s="229"/>
      <c r="S4767" s="229"/>
      <c r="T4767" s="230"/>
      <c r="AT4767" s="231" t="s">
        <v>283</v>
      </c>
      <c r="AU4767" s="231" t="s">
        <v>84</v>
      </c>
      <c r="AV4767" s="14" t="s">
        <v>84</v>
      </c>
      <c r="AW4767" s="14" t="s">
        <v>32</v>
      </c>
      <c r="AX4767" s="14" t="s">
        <v>76</v>
      </c>
      <c r="AY4767" s="231" t="s">
        <v>272</v>
      </c>
    </row>
    <row r="4768" spans="1:65" s="2" customFormat="1" ht="16.5" customHeight="1">
      <c r="A4768" s="34"/>
      <c r="B4768" s="35"/>
      <c r="C4768" s="192" t="s">
        <v>3936</v>
      </c>
      <c r="D4768" s="192" t="s">
        <v>274</v>
      </c>
      <c r="E4768" s="193" t="s">
        <v>3937</v>
      </c>
      <c r="F4768" s="194" t="s">
        <v>3938</v>
      </c>
      <c r="G4768" s="195" t="s">
        <v>156</v>
      </c>
      <c r="H4768" s="196">
        <v>101.95</v>
      </c>
      <c r="I4768" s="197"/>
      <c r="J4768" s="198">
        <f>ROUND(I4768*H4768,2)</f>
        <v>0</v>
      </c>
      <c r="K4768" s="194" t="s">
        <v>1</v>
      </c>
      <c r="L4768" s="39"/>
      <c r="M4768" s="199" t="s">
        <v>1</v>
      </c>
      <c r="N4768" s="200" t="s">
        <v>41</v>
      </c>
      <c r="O4768" s="71"/>
      <c r="P4768" s="201">
        <f>O4768*H4768</f>
        <v>0</v>
      </c>
      <c r="Q4768" s="201">
        <v>4.0000000000000003E-5</v>
      </c>
      <c r="R4768" s="201">
        <f>Q4768*H4768</f>
        <v>4.078E-3</v>
      </c>
      <c r="S4768" s="201">
        <v>0</v>
      </c>
      <c r="T4768" s="202">
        <f>S4768*H4768</f>
        <v>0</v>
      </c>
      <c r="U4768" s="34"/>
      <c r="V4768" s="34"/>
      <c r="W4768" s="34"/>
      <c r="X4768" s="34"/>
      <c r="Y4768" s="34"/>
      <c r="Z4768" s="34"/>
      <c r="AA4768" s="34"/>
      <c r="AB4768" s="34"/>
      <c r="AC4768" s="34"/>
      <c r="AD4768" s="34"/>
      <c r="AE4768" s="34"/>
      <c r="AR4768" s="203" t="s">
        <v>358</v>
      </c>
      <c r="AT4768" s="203" t="s">
        <v>274</v>
      </c>
      <c r="AU4768" s="203" t="s">
        <v>84</v>
      </c>
      <c r="AY4768" s="17" t="s">
        <v>272</v>
      </c>
      <c r="BE4768" s="204">
        <f>IF(N4768="základní",J4768,0)</f>
        <v>0</v>
      </c>
      <c r="BF4768" s="204">
        <f>IF(N4768="snížená",J4768,0)</f>
        <v>0</v>
      </c>
      <c r="BG4768" s="204">
        <f>IF(N4768="zákl. přenesená",J4768,0)</f>
        <v>0</v>
      </c>
      <c r="BH4768" s="204">
        <f>IF(N4768="sníž. přenesená",J4768,0)</f>
        <v>0</v>
      </c>
      <c r="BI4768" s="204">
        <f>IF(N4768="nulová",J4768,0)</f>
        <v>0</v>
      </c>
      <c r="BJ4768" s="17" t="s">
        <v>16</v>
      </c>
      <c r="BK4768" s="204">
        <f>ROUND(I4768*H4768,2)</f>
        <v>0</v>
      </c>
      <c r="BL4768" s="17" t="s">
        <v>358</v>
      </c>
      <c r="BM4768" s="203" t="s">
        <v>3939</v>
      </c>
    </row>
    <row r="4769" spans="1:65" s="13" customFormat="1" ht="22.5">
      <c r="B4769" s="210"/>
      <c r="C4769" s="211"/>
      <c r="D4769" s="212" t="s">
        <v>283</v>
      </c>
      <c r="E4769" s="213" t="s">
        <v>1</v>
      </c>
      <c r="F4769" s="214" t="s">
        <v>3759</v>
      </c>
      <c r="G4769" s="211"/>
      <c r="H4769" s="213" t="s">
        <v>1</v>
      </c>
      <c r="I4769" s="215"/>
      <c r="J4769" s="211"/>
      <c r="K4769" s="211"/>
      <c r="L4769" s="216"/>
      <c r="M4769" s="217"/>
      <c r="N4769" s="218"/>
      <c r="O4769" s="218"/>
      <c r="P4769" s="218"/>
      <c r="Q4769" s="218"/>
      <c r="R4769" s="218"/>
      <c r="S4769" s="218"/>
      <c r="T4769" s="219"/>
      <c r="AT4769" s="220" t="s">
        <v>283</v>
      </c>
      <c r="AU4769" s="220" t="s">
        <v>84</v>
      </c>
      <c r="AV4769" s="13" t="s">
        <v>16</v>
      </c>
      <c r="AW4769" s="13" t="s">
        <v>32</v>
      </c>
      <c r="AX4769" s="13" t="s">
        <v>76</v>
      </c>
      <c r="AY4769" s="220" t="s">
        <v>272</v>
      </c>
    </row>
    <row r="4770" spans="1:65" s="13" customFormat="1" ht="11.25">
      <c r="B4770" s="210"/>
      <c r="C4770" s="211"/>
      <c r="D4770" s="212" t="s">
        <v>283</v>
      </c>
      <c r="E4770" s="213" t="s">
        <v>1</v>
      </c>
      <c r="F4770" s="214" t="s">
        <v>285</v>
      </c>
      <c r="G4770" s="211"/>
      <c r="H4770" s="213" t="s">
        <v>1</v>
      </c>
      <c r="I4770" s="215"/>
      <c r="J4770" s="211"/>
      <c r="K4770" s="211"/>
      <c r="L4770" s="216"/>
      <c r="M4770" s="217"/>
      <c r="N4770" s="218"/>
      <c r="O4770" s="218"/>
      <c r="P4770" s="218"/>
      <c r="Q4770" s="218"/>
      <c r="R4770" s="218"/>
      <c r="S4770" s="218"/>
      <c r="T4770" s="219"/>
      <c r="AT4770" s="220" t="s">
        <v>283</v>
      </c>
      <c r="AU4770" s="220" t="s">
        <v>84</v>
      </c>
      <c r="AV4770" s="13" t="s">
        <v>16</v>
      </c>
      <c r="AW4770" s="13" t="s">
        <v>32</v>
      </c>
      <c r="AX4770" s="13" t="s">
        <v>76</v>
      </c>
      <c r="AY4770" s="220" t="s">
        <v>272</v>
      </c>
    </row>
    <row r="4771" spans="1:65" s="13" customFormat="1" ht="11.25">
      <c r="B4771" s="210"/>
      <c r="C4771" s="211"/>
      <c r="D4771" s="212" t="s">
        <v>283</v>
      </c>
      <c r="E4771" s="213" t="s">
        <v>1</v>
      </c>
      <c r="F4771" s="214" t="s">
        <v>831</v>
      </c>
      <c r="G4771" s="211"/>
      <c r="H4771" s="213" t="s">
        <v>1</v>
      </c>
      <c r="I4771" s="215"/>
      <c r="J4771" s="211"/>
      <c r="K4771" s="211"/>
      <c r="L4771" s="216"/>
      <c r="M4771" s="217"/>
      <c r="N4771" s="218"/>
      <c r="O4771" s="218"/>
      <c r="P4771" s="218"/>
      <c r="Q4771" s="218"/>
      <c r="R4771" s="218"/>
      <c r="S4771" s="218"/>
      <c r="T4771" s="219"/>
      <c r="AT4771" s="220" t="s">
        <v>283</v>
      </c>
      <c r="AU4771" s="220" t="s">
        <v>84</v>
      </c>
      <c r="AV4771" s="13" t="s">
        <v>16</v>
      </c>
      <c r="AW4771" s="13" t="s">
        <v>32</v>
      </c>
      <c r="AX4771" s="13" t="s">
        <v>76</v>
      </c>
      <c r="AY4771" s="220" t="s">
        <v>272</v>
      </c>
    </row>
    <row r="4772" spans="1:65" s="14" customFormat="1" ht="11.25">
      <c r="B4772" s="221"/>
      <c r="C4772" s="222"/>
      <c r="D4772" s="212" t="s">
        <v>283</v>
      </c>
      <c r="E4772" s="223" t="s">
        <v>1</v>
      </c>
      <c r="F4772" s="224" t="s">
        <v>3930</v>
      </c>
      <c r="G4772" s="222"/>
      <c r="H4772" s="225">
        <v>13.7</v>
      </c>
      <c r="I4772" s="226"/>
      <c r="J4772" s="222"/>
      <c r="K4772" s="222"/>
      <c r="L4772" s="227"/>
      <c r="M4772" s="228"/>
      <c r="N4772" s="229"/>
      <c r="O4772" s="229"/>
      <c r="P4772" s="229"/>
      <c r="Q4772" s="229"/>
      <c r="R4772" s="229"/>
      <c r="S4772" s="229"/>
      <c r="T4772" s="230"/>
      <c r="AT4772" s="231" t="s">
        <v>283</v>
      </c>
      <c r="AU4772" s="231" t="s">
        <v>84</v>
      </c>
      <c r="AV4772" s="14" t="s">
        <v>84</v>
      </c>
      <c r="AW4772" s="14" t="s">
        <v>32</v>
      </c>
      <c r="AX4772" s="14" t="s">
        <v>76</v>
      </c>
      <c r="AY4772" s="231" t="s">
        <v>272</v>
      </c>
    </row>
    <row r="4773" spans="1:65" s="14" customFormat="1" ht="11.25">
      <c r="B4773" s="221"/>
      <c r="C4773" s="222"/>
      <c r="D4773" s="212" t="s">
        <v>283</v>
      </c>
      <c r="E4773" s="223" t="s">
        <v>1</v>
      </c>
      <c r="F4773" s="224" t="s">
        <v>3931</v>
      </c>
      <c r="G4773" s="222"/>
      <c r="H4773" s="225">
        <v>18.850000000000001</v>
      </c>
      <c r="I4773" s="226"/>
      <c r="J4773" s="222"/>
      <c r="K4773" s="222"/>
      <c r="L4773" s="227"/>
      <c r="M4773" s="228"/>
      <c r="N4773" s="229"/>
      <c r="O4773" s="229"/>
      <c r="P4773" s="229"/>
      <c r="Q4773" s="229"/>
      <c r="R4773" s="229"/>
      <c r="S4773" s="229"/>
      <c r="T4773" s="230"/>
      <c r="AT4773" s="231" t="s">
        <v>283</v>
      </c>
      <c r="AU4773" s="231" t="s">
        <v>84</v>
      </c>
      <c r="AV4773" s="14" t="s">
        <v>84</v>
      </c>
      <c r="AW4773" s="14" t="s">
        <v>32</v>
      </c>
      <c r="AX4773" s="14" t="s">
        <v>76</v>
      </c>
      <c r="AY4773" s="231" t="s">
        <v>272</v>
      </c>
    </row>
    <row r="4774" spans="1:65" s="14" customFormat="1" ht="11.25">
      <c r="B4774" s="221"/>
      <c r="C4774" s="222"/>
      <c r="D4774" s="212" t="s">
        <v>283</v>
      </c>
      <c r="E4774" s="223" t="s">
        <v>1</v>
      </c>
      <c r="F4774" s="224" t="s">
        <v>3932</v>
      </c>
      <c r="G4774" s="222"/>
      <c r="H4774" s="225">
        <v>5.25</v>
      </c>
      <c r="I4774" s="226"/>
      <c r="J4774" s="222"/>
      <c r="K4774" s="222"/>
      <c r="L4774" s="227"/>
      <c r="M4774" s="228"/>
      <c r="N4774" s="229"/>
      <c r="O4774" s="229"/>
      <c r="P4774" s="229"/>
      <c r="Q4774" s="229"/>
      <c r="R4774" s="229"/>
      <c r="S4774" s="229"/>
      <c r="T4774" s="230"/>
      <c r="AT4774" s="231" t="s">
        <v>283</v>
      </c>
      <c r="AU4774" s="231" t="s">
        <v>84</v>
      </c>
      <c r="AV4774" s="14" t="s">
        <v>84</v>
      </c>
      <c r="AW4774" s="14" t="s">
        <v>32</v>
      </c>
      <c r="AX4774" s="14" t="s">
        <v>76</v>
      </c>
      <c r="AY4774" s="231" t="s">
        <v>272</v>
      </c>
    </row>
    <row r="4775" spans="1:65" s="14" customFormat="1" ht="11.25">
      <c r="B4775" s="221"/>
      <c r="C4775" s="222"/>
      <c r="D4775" s="212" t="s">
        <v>283</v>
      </c>
      <c r="E4775" s="223" t="s">
        <v>1</v>
      </c>
      <c r="F4775" s="224" t="s">
        <v>3933</v>
      </c>
      <c r="G4775" s="222"/>
      <c r="H4775" s="225">
        <v>4.75</v>
      </c>
      <c r="I4775" s="226"/>
      <c r="J4775" s="222"/>
      <c r="K4775" s="222"/>
      <c r="L4775" s="227"/>
      <c r="M4775" s="228"/>
      <c r="N4775" s="229"/>
      <c r="O4775" s="229"/>
      <c r="P4775" s="229"/>
      <c r="Q4775" s="229"/>
      <c r="R4775" s="229"/>
      <c r="S4775" s="229"/>
      <c r="T4775" s="230"/>
      <c r="AT4775" s="231" t="s">
        <v>283</v>
      </c>
      <c r="AU4775" s="231" t="s">
        <v>84</v>
      </c>
      <c r="AV4775" s="14" t="s">
        <v>84</v>
      </c>
      <c r="AW4775" s="14" t="s">
        <v>32</v>
      </c>
      <c r="AX4775" s="14" t="s">
        <v>76</v>
      </c>
      <c r="AY4775" s="231" t="s">
        <v>272</v>
      </c>
    </row>
    <row r="4776" spans="1:65" s="14" customFormat="1" ht="11.25">
      <c r="B4776" s="221"/>
      <c r="C4776" s="222"/>
      <c r="D4776" s="212" t="s">
        <v>283</v>
      </c>
      <c r="E4776" s="223" t="s">
        <v>1</v>
      </c>
      <c r="F4776" s="224" t="s">
        <v>3934</v>
      </c>
      <c r="G4776" s="222"/>
      <c r="H4776" s="225">
        <v>4.2</v>
      </c>
      <c r="I4776" s="226"/>
      <c r="J4776" s="222"/>
      <c r="K4776" s="222"/>
      <c r="L4776" s="227"/>
      <c r="M4776" s="228"/>
      <c r="N4776" s="229"/>
      <c r="O4776" s="229"/>
      <c r="P4776" s="229"/>
      <c r="Q4776" s="229"/>
      <c r="R4776" s="229"/>
      <c r="S4776" s="229"/>
      <c r="T4776" s="230"/>
      <c r="AT4776" s="231" t="s">
        <v>283</v>
      </c>
      <c r="AU4776" s="231" t="s">
        <v>84</v>
      </c>
      <c r="AV4776" s="14" t="s">
        <v>84</v>
      </c>
      <c r="AW4776" s="14" t="s">
        <v>32</v>
      </c>
      <c r="AX4776" s="14" t="s">
        <v>76</v>
      </c>
      <c r="AY4776" s="231" t="s">
        <v>272</v>
      </c>
    </row>
    <row r="4777" spans="1:65" s="14" customFormat="1" ht="11.25">
      <c r="B4777" s="221"/>
      <c r="C4777" s="222"/>
      <c r="D4777" s="212" t="s">
        <v>283</v>
      </c>
      <c r="E4777" s="223" t="s">
        <v>1</v>
      </c>
      <c r="F4777" s="224" t="s">
        <v>2345</v>
      </c>
      <c r="G4777" s="222"/>
      <c r="H4777" s="225">
        <v>15.35</v>
      </c>
      <c r="I4777" s="226"/>
      <c r="J4777" s="222"/>
      <c r="K4777" s="222"/>
      <c r="L4777" s="227"/>
      <c r="M4777" s="228"/>
      <c r="N4777" s="229"/>
      <c r="O4777" s="229"/>
      <c r="P4777" s="229"/>
      <c r="Q4777" s="229"/>
      <c r="R4777" s="229"/>
      <c r="S4777" s="229"/>
      <c r="T4777" s="230"/>
      <c r="AT4777" s="231" t="s">
        <v>283</v>
      </c>
      <c r="AU4777" s="231" t="s">
        <v>84</v>
      </c>
      <c r="AV4777" s="14" t="s">
        <v>84</v>
      </c>
      <c r="AW4777" s="14" t="s">
        <v>32</v>
      </c>
      <c r="AX4777" s="14" t="s">
        <v>76</v>
      </c>
      <c r="AY4777" s="231" t="s">
        <v>272</v>
      </c>
    </row>
    <row r="4778" spans="1:65" s="14" customFormat="1" ht="11.25">
      <c r="B4778" s="221"/>
      <c r="C4778" s="222"/>
      <c r="D4778" s="212" t="s">
        <v>283</v>
      </c>
      <c r="E4778" s="223" t="s">
        <v>1</v>
      </c>
      <c r="F4778" s="224" t="s">
        <v>2346</v>
      </c>
      <c r="G4778" s="222"/>
      <c r="H4778" s="225">
        <v>11.75</v>
      </c>
      <c r="I4778" s="226"/>
      <c r="J4778" s="222"/>
      <c r="K4778" s="222"/>
      <c r="L4778" s="227"/>
      <c r="M4778" s="228"/>
      <c r="N4778" s="229"/>
      <c r="O4778" s="229"/>
      <c r="P4778" s="229"/>
      <c r="Q4778" s="229"/>
      <c r="R4778" s="229"/>
      <c r="S4778" s="229"/>
      <c r="T4778" s="230"/>
      <c r="AT4778" s="231" t="s">
        <v>283</v>
      </c>
      <c r="AU4778" s="231" t="s">
        <v>84</v>
      </c>
      <c r="AV4778" s="14" t="s">
        <v>84</v>
      </c>
      <c r="AW4778" s="14" t="s">
        <v>32</v>
      </c>
      <c r="AX4778" s="14" t="s">
        <v>76</v>
      </c>
      <c r="AY4778" s="231" t="s">
        <v>272</v>
      </c>
    </row>
    <row r="4779" spans="1:65" s="14" customFormat="1" ht="11.25">
      <c r="B4779" s="221"/>
      <c r="C4779" s="222"/>
      <c r="D4779" s="212" t="s">
        <v>283</v>
      </c>
      <c r="E4779" s="223" t="s">
        <v>1</v>
      </c>
      <c r="F4779" s="224" t="s">
        <v>3935</v>
      </c>
      <c r="G4779" s="222"/>
      <c r="H4779" s="225">
        <v>28.1</v>
      </c>
      <c r="I4779" s="226"/>
      <c r="J4779" s="222"/>
      <c r="K4779" s="222"/>
      <c r="L4779" s="227"/>
      <c r="M4779" s="228"/>
      <c r="N4779" s="229"/>
      <c r="O4779" s="229"/>
      <c r="P4779" s="229"/>
      <c r="Q4779" s="229"/>
      <c r="R4779" s="229"/>
      <c r="S4779" s="229"/>
      <c r="T4779" s="230"/>
      <c r="AT4779" s="231" t="s">
        <v>283</v>
      </c>
      <c r="AU4779" s="231" t="s">
        <v>84</v>
      </c>
      <c r="AV4779" s="14" t="s">
        <v>84</v>
      </c>
      <c r="AW4779" s="14" t="s">
        <v>32</v>
      </c>
      <c r="AX4779" s="14" t="s">
        <v>76</v>
      </c>
      <c r="AY4779" s="231" t="s">
        <v>272</v>
      </c>
    </row>
    <row r="4780" spans="1:65" s="2" customFormat="1" ht="33" customHeight="1">
      <c r="A4780" s="34"/>
      <c r="B4780" s="35"/>
      <c r="C4780" s="192" t="s">
        <v>3940</v>
      </c>
      <c r="D4780" s="192" t="s">
        <v>274</v>
      </c>
      <c r="E4780" s="193" t="s">
        <v>3941</v>
      </c>
      <c r="F4780" s="194" t="s">
        <v>3942</v>
      </c>
      <c r="G4780" s="195" t="s">
        <v>156</v>
      </c>
      <c r="H4780" s="196">
        <v>981.7</v>
      </c>
      <c r="I4780" s="197"/>
      <c r="J4780" s="198">
        <f>ROUND(I4780*H4780,2)</f>
        <v>0</v>
      </c>
      <c r="K4780" s="194" t="s">
        <v>278</v>
      </c>
      <c r="L4780" s="39"/>
      <c r="M4780" s="199" t="s">
        <v>1</v>
      </c>
      <c r="N4780" s="200" t="s">
        <v>41</v>
      </c>
      <c r="O4780" s="71"/>
      <c r="P4780" s="201">
        <f>O4780*H4780</f>
        <v>0</v>
      </c>
      <c r="Q4780" s="201">
        <v>4.0000000000000003E-5</v>
      </c>
      <c r="R4780" s="201">
        <f>Q4780*H4780</f>
        <v>3.9268000000000004E-2</v>
      </c>
      <c r="S4780" s="201">
        <v>0</v>
      </c>
      <c r="T4780" s="202">
        <f>S4780*H4780</f>
        <v>0</v>
      </c>
      <c r="U4780" s="34"/>
      <c r="V4780" s="34"/>
      <c r="W4780" s="34"/>
      <c r="X4780" s="34"/>
      <c r="Y4780" s="34"/>
      <c r="Z4780" s="34"/>
      <c r="AA4780" s="34"/>
      <c r="AB4780" s="34"/>
      <c r="AC4780" s="34"/>
      <c r="AD4780" s="34"/>
      <c r="AE4780" s="34"/>
      <c r="AR4780" s="203" t="s">
        <v>358</v>
      </c>
      <c r="AT4780" s="203" t="s">
        <v>274</v>
      </c>
      <c r="AU4780" s="203" t="s">
        <v>84</v>
      </c>
      <c r="AY4780" s="17" t="s">
        <v>272</v>
      </c>
      <c r="BE4780" s="204">
        <f>IF(N4780="základní",J4780,0)</f>
        <v>0</v>
      </c>
      <c r="BF4780" s="204">
        <f>IF(N4780="snížená",J4780,0)</f>
        <v>0</v>
      </c>
      <c r="BG4780" s="204">
        <f>IF(N4780="zákl. přenesená",J4780,0)</f>
        <v>0</v>
      </c>
      <c r="BH4780" s="204">
        <f>IF(N4780="sníž. přenesená",J4780,0)</f>
        <v>0</v>
      </c>
      <c r="BI4780" s="204">
        <f>IF(N4780="nulová",J4780,0)</f>
        <v>0</v>
      </c>
      <c r="BJ4780" s="17" t="s">
        <v>16</v>
      </c>
      <c r="BK4780" s="204">
        <f>ROUND(I4780*H4780,2)</f>
        <v>0</v>
      </c>
      <c r="BL4780" s="17" t="s">
        <v>358</v>
      </c>
      <c r="BM4780" s="203" t="s">
        <v>3943</v>
      </c>
    </row>
    <row r="4781" spans="1:65" s="2" customFormat="1" ht="11.25">
      <c r="A4781" s="34"/>
      <c r="B4781" s="35"/>
      <c r="C4781" s="36"/>
      <c r="D4781" s="205" t="s">
        <v>281</v>
      </c>
      <c r="E4781" s="36"/>
      <c r="F4781" s="206" t="s">
        <v>3944</v>
      </c>
      <c r="G4781" s="36"/>
      <c r="H4781" s="36"/>
      <c r="I4781" s="207"/>
      <c r="J4781" s="36"/>
      <c r="K4781" s="36"/>
      <c r="L4781" s="39"/>
      <c r="M4781" s="208"/>
      <c r="N4781" s="209"/>
      <c r="O4781" s="71"/>
      <c r="P4781" s="71"/>
      <c r="Q4781" s="71"/>
      <c r="R4781" s="71"/>
      <c r="S4781" s="71"/>
      <c r="T4781" s="72"/>
      <c r="U4781" s="34"/>
      <c r="V4781" s="34"/>
      <c r="W4781" s="34"/>
      <c r="X4781" s="34"/>
      <c r="Y4781" s="34"/>
      <c r="Z4781" s="34"/>
      <c r="AA4781" s="34"/>
      <c r="AB4781" s="34"/>
      <c r="AC4781" s="34"/>
      <c r="AD4781" s="34"/>
      <c r="AE4781" s="34"/>
      <c r="AT4781" s="17" t="s">
        <v>281</v>
      </c>
      <c r="AU4781" s="17" t="s">
        <v>84</v>
      </c>
    </row>
    <row r="4782" spans="1:65" s="13" customFormat="1" ht="22.5">
      <c r="B4782" s="210"/>
      <c r="C4782" s="211"/>
      <c r="D4782" s="212" t="s">
        <v>283</v>
      </c>
      <c r="E4782" s="213" t="s">
        <v>1</v>
      </c>
      <c r="F4782" s="214" t="s">
        <v>3945</v>
      </c>
      <c r="G4782" s="211"/>
      <c r="H4782" s="213" t="s">
        <v>1</v>
      </c>
      <c r="I4782" s="215"/>
      <c r="J4782" s="211"/>
      <c r="K4782" s="211"/>
      <c r="L4782" s="216"/>
      <c r="M4782" s="217"/>
      <c r="N4782" s="218"/>
      <c r="O4782" s="218"/>
      <c r="P4782" s="218"/>
      <c r="Q4782" s="218"/>
      <c r="R4782" s="218"/>
      <c r="S4782" s="218"/>
      <c r="T4782" s="219"/>
      <c r="AT4782" s="220" t="s">
        <v>283</v>
      </c>
      <c r="AU4782" s="220" t="s">
        <v>84</v>
      </c>
      <c r="AV4782" s="13" t="s">
        <v>16</v>
      </c>
      <c r="AW4782" s="13" t="s">
        <v>32</v>
      </c>
      <c r="AX4782" s="13" t="s">
        <v>76</v>
      </c>
      <c r="AY4782" s="220" t="s">
        <v>272</v>
      </c>
    </row>
    <row r="4783" spans="1:65" s="13" customFormat="1" ht="11.25">
      <c r="B4783" s="210"/>
      <c r="C4783" s="211"/>
      <c r="D4783" s="212" t="s">
        <v>283</v>
      </c>
      <c r="E4783" s="213" t="s">
        <v>1</v>
      </c>
      <c r="F4783" s="214" t="s">
        <v>285</v>
      </c>
      <c r="G4783" s="211"/>
      <c r="H4783" s="213" t="s">
        <v>1</v>
      </c>
      <c r="I4783" s="215"/>
      <c r="J4783" s="211"/>
      <c r="K4783" s="211"/>
      <c r="L4783" s="216"/>
      <c r="M4783" s="217"/>
      <c r="N4783" s="218"/>
      <c r="O4783" s="218"/>
      <c r="P4783" s="218"/>
      <c r="Q4783" s="218"/>
      <c r="R4783" s="218"/>
      <c r="S4783" s="218"/>
      <c r="T4783" s="219"/>
      <c r="AT4783" s="220" t="s">
        <v>283</v>
      </c>
      <c r="AU4783" s="220" t="s">
        <v>84</v>
      </c>
      <c r="AV4783" s="13" t="s">
        <v>16</v>
      </c>
      <c r="AW4783" s="13" t="s">
        <v>32</v>
      </c>
      <c r="AX4783" s="13" t="s">
        <v>76</v>
      </c>
      <c r="AY4783" s="220" t="s">
        <v>272</v>
      </c>
    </row>
    <row r="4784" spans="1:65" s="13" customFormat="1" ht="11.25">
      <c r="B4784" s="210"/>
      <c r="C4784" s="211"/>
      <c r="D4784" s="212" t="s">
        <v>283</v>
      </c>
      <c r="E4784" s="213" t="s">
        <v>1</v>
      </c>
      <c r="F4784" s="214" t="s">
        <v>3946</v>
      </c>
      <c r="G4784" s="211"/>
      <c r="H4784" s="213" t="s">
        <v>1</v>
      </c>
      <c r="I4784" s="215"/>
      <c r="J4784" s="211"/>
      <c r="K4784" s="211"/>
      <c r="L4784" s="216"/>
      <c r="M4784" s="217"/>
      <c r="N4784" s="218"/>
      <c r="O4784" s="218"/>
      <c r="P4784" s="218"/>
      <c r="Q4784" s="218"/>
      <c r="R4784" s="218"/>
      <c r="S4784" s="218"/>
      <c r="T4784" s="219"/>
      <c r="AT4784" s="220" t="s">
        <v>283</v>
      </c>
      <c r="AU4784" s="220" t="s">
        <v>84</v>
      </c>
      <c r="AV4784" s="13" t="s">
        <v>16</v>
      </c>
      <c r="AW4784" s="13" t="s">
        <v>32</v>
      </c>
      <c r="AX4784" s="13" t="s">
        <v>76</v>
      </c>
      <c r="AY4784" s="220" t="s">
        <v>272</v>
      </c>
    </row>
    <row r="4785" spans="2:51" s="13" customFormat="1" ht="11.25">
      <c r="B4785" s="210"/>
      <c r="C4785" s="211"/>
      <c r="D4785" s="212" t="s">
        <v>283</v>
      </c>
      <c r="E4785" s="213" t="s">
        <v>1</v>
      </c>
      <c r="F4785" s="214" t="s">
        <v>837</v>
      </c>
      <c r="G4785" s="211"/>
      <c r="H4785" s="213" t="s">
        <v>1</v>
      </c>
      <c r="I4785" s="215"/>
      <c r="J4785" s="211"/>
      <c r="K4785" s="211"/>
      <c r="L4785" s="216"/>
      <c r="M4785" s="217"/>
      <c r="N4785" s="218"/>
      <c r="O4785" s="218"/>
      <c r="P4785" s="218"/>
      <c r="Q4785" s="218"/>
      <c r="R4785" s="218"/>
      <c r="S4785" s="218"/>
      <c r="T4785" s="219"/>
      <c r="AT4785" s="220" t="s">
        <v>283</v>
      </c>
      <c r="AU4785" s="220" t="s">
        <v>84</v>
      </c>
      <c r="AV4785" s="13" t="s">
        <v>16</v>
      </c>
      <c r="AW4785" s="13" t="s">
        <v>32</v>
      </c>
      <c r="AX4785" s="13" t="s">
        <v>76</v>
      </c>
      <c r="AY4785" s="220" t="s">
        <v>272</v>
      </c>
    </row>
    <row r="4786" spans="2:51" s="14" customFormat="1" ht="11.25">
      <c r="B4786" s="221"/>
      <c r="C4786" s="222"/>
      <c r="D4786" s="212" t="s">
        <v>283</v>
      </c>
      <c r="E4786" s="223" t="s">
        <v>1</v>
      </c>
      <c r="F4786" s="224" t="s">
        <v>3869</v>
      </c>
      <c r="G4786" s="222"/>
      <c r="H4786" s="225">
        <v>20.9</v>
      </c>
      <c r="I4786" s="226"/>
      <c r="J4786" s="222"/>
      <c r="K4786" s="222"/>
      <c r="L4786" s="227"/>
      <c r="M4786" s="228"/>
      <c r="N4786" s="229"/>
      <c r="O4786" s="229"/>
      <c r="P4786" s="229"/>
      <c r="Q4786" s="229"/>
      <c r="R4786" s="229"/>
      <c r="S4786" s="229"/>
      <c r="T4786" s="230"/>
      <c r="AT4786" s="231" t="s">
        <v>283</v>
      </c>
      <c r="AU4786" s="231" t="s">
        <v>84</v>
      </c>
      <c r="AV4786" s="14" t="s">
        <v>84</v>
      </c>
      <c r="AW4786" s="14" t="s">
        <v>32</v>
      </c>
      <c r="AX4786" s="14" t="s">
        <v>76</v>
      </c>
      <c r="AY4786" s="231" t="s">
        <v>272</v>
      </c>
    </row>
    <row r="4787" spans="2:51" s="14" customFormat="1" ht="11.25">
      <c r="B4787" s="221"/>
      <c r="C4787" s="222"/>
      <c r="D4787" s="212" t="s">
        <v>283</v>
      </c>
      <c r="E4787" s="223" t="s">
        <v>1</v>
      </c>
      <c r="F4787" s="224" t="s">
        <v>3870</v>
      </c>
      <c r="G4787" s="222"/>
      <c r="H4787" s="225">
        <v>19</v>
      </c>
      <c r="I4787" s="226"/>
      <c r="J4787" s="222"/>
      <c r="K4787" s="222"/>
      <c r="L4787" s="227"/>
      <c r="M4787" s="228"/>
      <c r="N4787" s="229"/>
      <c r="O4787" s="229"/>
      <c r="P4787" s="229"/>
      <c r="Q4787" s="229"/>
      <c r="R4787" s="229"/>
      <c r="S4787" s="229"/>
      <c r="T4787" s="230"/>
      <c r="AT4787" s="231" t="s">
        <v>283</v>
      </c>
      <c r="AU4787" s="231" t="s">
        <v>84</v>
      </c>
      <c r="AV4787" s="14" t="s">
        <v>84</v>
      </c>
      <c r="AW4787" s="14" t="s">
        <v>32</v>
      </c>
      <c r="AX4787" s="14" t="s">
        <v>76</v>
      </c>
      <c r="AY4787" s="231" t="s">
        <v>272</v>
      </c>
    </row>
    <row r="4788" spans="2:51" s="13" customFormat="1" ht="11.25">
      <c r="B4788" s="210"/>
      <c r="C4788" s="211"/>
      <c r="D4788" s="212" t="s">
        <v>283</v>
      </c>
      <c r="E4788" s="213" t="s">
        <v>1</v>
      </c>
      <c r="F4788" s="214" t="s">
        <v>285</v>
      </c>
      <c r="G4788" s="211"/>
      <c r="H4788" s="213" t="s">
        <v>1</v>
      </c>
      <c r="I4788" s="215"/>
      <c r="J4788" s="211"/>
      <c r="K4788" s="211"/>
      <c r="L4788" s="216"/>
      <c r="M4788" s="217"/>
      <c r="N4788" s="218"/>
      <c r="O4788" s="218"/>
      <c r="P4788" s="218"/>
      <c r="Q4788" s="218"/>
      <c r="R4788" s="218"/>
      <c r="S4788" s="218"/>
      <c r="T4788" s="219"/>
      <c r="AT4788" s="220" t="s">
        <v>283</v>
      </c>
      <c r="AU4788" s="220" t="s">
        <v>84</v>
      </c>
      <c r="AV4788" s="13" t="s">
        <v>16</v>
      </c>
      <c r="AW4788" s="13" t="s">
        <v>32</v>
      </c>
      <c r="AX4788" s="13" t="s">
        <v>76</v>
      </c>
      <c r="AY4788" s="220" t="s">
        <v>272</v>
      </c>
    </row>
    <row r="4789" spans="2:51" s="13" customFormat="1" ht="11.25">
      <c r="B4789" s="210"/>
      <c r="C4789" s="211"/>
      <c r="D4789" s="212" t="s">
        <v>283</v>
      </c>
      <c r="E4789" s="213" t="s">
        <v>1</v>
      </c>
      <c r="F4789" s="214" t="s">
        <v>3947</v>
      </c>
      <c r="G4789" s="211"/>
      <c r="H4789" s="213" t="s">
        <v>1</v>
      </c>
      <c r="I4789" s="215"/>
      <c r="J4789" s="211"/>
      <c r="K4789" s="211"/>
      <c r="L4789" s="216"/>
      <c r="M4789" s="217"/>
      <c r="N4789" s="218"/>
      <c r="O4789" s="218"/>
      <c r="P4789" s="218"/>
      <c r="Q4789" s="218"/>
      <c r="R4789" s="218"/>
      <c r="S4789" s="218"/>
      <c r="T4789" s="219"/>
      <c r="AT4789" s="220" t="s">
        <v>283</v>
      </c>
      <c r="AU4789" s="220" t="s">
        <v>84</v>
      </c>
      <c r="AV4789" s="13" t="s">
        <v>16</v>
      </c>
      <c r="AW4789" s="13" t="s">
        <v>32</v>
      </c>
      <c r="AX4789" s="13" t="s">
        <v>76</v>
      </c>
      <c r="AY4789" s="220" t="s">
        <v>272</v>
      </c>
    </row>
    <row r="4790" spans="2:51" s="13" customFormat="1" ht="11.25">
      <c r="B4790" s="210"/>
      <c r="C4790" s="211"/>
      <c r="D4790" s="212" t="s">
        <v>283</v>
      </c>
      <c r="E4790" s="213" t="s">
        <v>1</v>
      </c>
      <c r="F4790" s="214" t="s">
        <v>833</v>
      </c>
      <c r="G4790" s="211"/>
      <c r="H4790" s="213" t="s">
        <v>1</v>
      </c>
      <c r="I4790" s="215"/>
      <c r="J4790" s="211"/>
      <c r="K4790" s="211"/>
      <c r="L4790" s="216"/>
      <c r="M4790" s="217"/>
      <c r="N4790" s="218"/>
      <c r="O4790" s="218"/>
      <c r="P4790" s="218"/>
      <c r="Q4790" s="218"/>
      <c r="R4790" s="218"/>
      <c r="S4790" s="218"/>
      <c r="T4790" s="219"/>
      <c r="AT4790" s="220" t="s">
        <v>283</v>
      </c>
      <c r="AU4790" s="220" t="s">
        <v>84</v>
      </c>
      <c r="AV4790" s="13" t="s">
        <v>16</v>
      </c>
      <c r="AW4790" s="13" t="s">
        <v>32</v>
      </c>
      <c r="AX4790" s="13" t="s">
        <v>76</v>
      </c>
      <c r="AY4790" s="220" t="s">
        <v>272</v>
      </c>
    </row>
    <row r="4791" spans="2:51" s="14" customFormat="1" ht="11.25">
      <c r="B4791" s="221"/>
      <c r="C4791" s="222"/>
      <c r="D4791" s="212" t="s">
        <v>283</v>
      </c>
      <c r="E4791" s="223" t="s">
        <v>1</v>
      </c>
      <c r="F4791" s="224" t="s">
        <v>3885</v>
      </c>
      <c r="G4791" s="222"/>
      <c r="H4791" s="225">
        <v>21.7</v>
      </c>
      <c r="I4791" s="226"/>
      <c r="J4791" s="222"/>
      <c r="K4791" s="222"/>
      <c r="L4791" s="227"/>
      <c r="M4791" s="228"/>
      <c r="N4791" s="229"/>
      <c r="O4791" s="229"/>
      <c r="P4791" s="229"/>
      <c r="Q4791" s="229"/>
      <c r="R4791" s="229"/>
      <c r="S4791" s="229"/>
      <c r="T4791" s="230"/>
      <c r="AT4791" s="231" t="s">
        <v>283</v>
      </c>
      <c r="AU4791" s="231" t="s">
        <v>84</v>
      </c>
      <c r="AV4791" s="14" t="s">
        <v>84</v>
      </c>
      <c r="AW4791" s="14" t="s">
        <v>32</v>
      </c>
      <c r="AX4791" s="14" t="s">
        <v>76</v>
      </c>
      <c r="AY4791" s="231" t="s">
        <v>272</v>
      </c>
    </row>
    <row r="4792" spans="2:51" s="14" customFormat="1" ht="11.25">
      <c r="B4792" s="221"/>
      <c r="C4792" s="222"/>
      <c r="D4792" s="212" t="s">
        <v>283</v>
      </c>
      <c r="E4792" s="223" t="s">
        <v>1</v>
      </c>
      <c r="F4792" s="224" t="s">
        <v>3886</v>
      </c>
      <c r="G4792" s="222"/>
      <c r="H4792" s="225">
        <v>19.100000000000001</v>
      </c>
      <c r="I4792" s="226"/>
      <c r="J4792" s="222"/>
      <c r="K4792" s="222"/>
      <c r="L4792" s="227"/>
      <c r="M4792" s="228"/>
      <c r="N4792" s="229"/>
      <c r="O4792" s="229"/>
      <c r="P4792" s="229"/>
      <c r="Q4792" s="229"/>
      <c r="R4792" s="229"/>
      <c r="S4792" s="229"/>
      <c r="T4792" s="230"/>
      <c r="AT4792" s="231" t="s">
        <v>283</v>
      </c>
      <c r="AU4792" s="231" t="s">
        <v>84</v>
      </c>
      <c r="AV4792" s="14" t="s">
        <v>84</v>
      </c>
      <c r="AW4792" s="14" t="s">
        <v>32</v>
      </c>
      <c r="AX4792" s="14" t="s">
        <v>76</v>
      </c>
      <c r="AY4792" s="231" t="s">
        <v>272</v>
      </c>
    </row>
    <row r="4793" spans="2:51" s="14" customFormat="1" ht="11.25">
      <c r="B4793" s="221"/>
      <c r="C4793" s="222"/>
      <c r="D4793" s="212" t="s">
        <v>283</v>
      </c>
      <c r="E4793" s="223" t="s">
        <v>1</v>
      </c>
      <c r="F4793" s="224" t="s">
        <v>3887</v>
      </c>
      <c r="G4793" s="222"/>
      <c r="H4793" s="225">
        <v>29.5</v>
      </c>
      <c r="I4793" s="226"/>
      <c r="J4793" s="222"/>
      <c r="K4793" s="222"/>
      <c r="L4793" s="227"/>
      <c r="M4793" s="228"/>
      <c r="N4793" s="229"/>
      <c r="O4793" s="229"/>
      <c r="P4793" s="229"/>
      <c r="Q4793" s="229"/>
      <c r="R4793" s="229"/>
      <c r="S4793" s="229"/>
      <c r="T4793" s="230"/>
      <c r="AT4793" s="231" t="s">
        <v>283</v>
      </c>
      <c r="AU4793" s="231" t="s">
        <v>84</v>
      </c>
      <c r="AV4793" s="14" t="s">
        <v>84</v>
      </c>
      <c r="AW4793" s="14" t="s">
        <v>32</v>
      </c>
      <c r="AX4793" s="14" t="s">
        <v>76</v>
      </c>
      <c r="AY4793" s="231" t="s">
        <v>272</v>
      </c>
    </row>
    <row r="4794" spans="2:51" s="14" customFormat="1" ht="11.25">
      <c r="B4794" s="221"/>
      <c r="C4794" s="222"/>
      <c r="D4794" s="212" t="s">
        <v>283</v>
      </c>
      <c r="E4794" s="223" t="s">
        <v>1</v>
      </c>
      <c r="F4794" s="224" t="s">
        <v>3888</v>
      </c>
      <c r="G4794" s="222"/>
      <c r="H4794" s="225">
        <v>9.6</v>
      </c>
      <c r="I4794" s="226"/>
      <c r="J4794" s="222"/>
      <c r="K4794" s="222"/>
      <c r="L4794" s="227"/>
      <c r="M4794" s="228"/>
      <c r="N4794" s="229"/>
      <c r="O4794" s="229"/>
      <c r="P4794" s="229"/>
      <c r="Q4794" s="229"/>
      <c r="R4794" s="229"/>
      <c r="S4794" s="229"/>
      <c r="T4794" s="230"/>
      <c r="AT4794" s="231" t="s">
        <v>283</v>
      </c>
      <c r="AU4794" s="231" t="s">
        <v>84</v>
      </c>
      <c r="AV4794" s="14" t="s">
        <v>84</v>
      </c>
      <c r="AW4794" s="14" t="s">
        <v>32</v>
      </c>
      <c r="AX4794" s="14" t="s">
        <v>76</v>
      </c>
      <c r="AY4794" s="231" t="s">
        <v>272</v>
      </c>
    </row>
    <row r="4795" spans="2:51" s="14" customFormat="1" ht="11.25">
      <c r="B4795" s="221"/>
      <c r="C4795" s="222"/>
      <c r="D4795" s="212" t="s">
        <v>283</v>
      </c>
      <c r="E4795" s="223" t="s">
        <v>1</v>
      </c>
      <c r="F4795" s="224" t="s">
        <v>3889</v>
      </c>
      <c r="G4795" s="222"/>
      <c r="H4795" s="225">
        <v>53.9</v>
      </c>
      <c r="I4795" s="226"/>
      <c r="J4795" s="222"/>
      <c r="K4795" s="222"/>
      <c r="L4795" s="227"/>
      <c r="M4795" s="228"/>
      <c r="N4795" s="229"/>
      <c r="O4795" s="229"/>
      <c r="P4795" s="229"/>
      <c r="Q4795" s="229"/>
      <c r="R4795" s="229"/>
      <c r="S4795" s="229"/>
      <c r="T4795" s="230"/>
      <c r="AT4795" s="231" t="s">
        <v>283</v>
      </c>
      <c r="AU4795" s="231" t="s">
        <v>84</v>
      </c>
      <c r="AV4795" s="14" t="s">
        <v>84</v>
      </c>
      <c r="AW4795" s="14" t="s">
        <v>32</v>
      </c>
      <c r="AX4795" s="14" t="s">
        <v>76</v>
      </c>
      <c r="AY4795" s="231" t="s">
        <v>272</v>
      </c>
    </row>
    <row r="4796" spans="2:51" s="14" customFormat="1" ht="11.25">
      <c r="B4796" s="221"/>
      <c r="C4796" s="222"/>
      <c r="D4796" s="212" t="s">
        <v>283</v>
      </c>
      <c r="E4796" s="223" t="s">
        <v>1</v>
      </c>
      <c r="F4796" s="224" t="s">
        <v>3890</v>
      </c>
      <c r="G4796" s="222"/>
      <c r="H4796" s="225">
        <v>14</v>
      </c>
      <c r="I4796" s="226"/>
      <c r="J4796" s="222"/>
      <c r="K4796" s="222"/>
      <c r="L4796" s="227"/>
      <c r="M4796" s="228"/>
      <c r="N4796" s="229"/>
      <c r="O4796" s="229"/>
      <c r="P4796" s="229"/>
      <c r="Q4796" s="229"/>
      <c r="R4796" s="229"/>
      <c r="S4796" s="229"/>
      <c r="T4796" s="230"/>
      <c r="AT4796" s="231" t="s">
        <v>283</v>
      </c>
      <c r="AU4796" s="231" t="s">
        <v>84</v>
      </c>
      <c r="AV4796" s="14" t="s">
        <v>84</v>
      </c>
      <c r="AW4796" s="14" t="s">
        <v>32</v>
      </c>
      <c r="AX4796" s="14" t="s">
        <v>76</v>
      </c>
      <c r="AY4796" s="231" t="s">
        <v>272</v>
      </c>
    </row>
    <row r="4797" spans="2:51" s="13" customFormat="1" ht="11.25">
      <c r="B4797" s="210"/>
      <c r="C4797" s="211"/>
      <c r="D4797" s="212" t="s">
        <v>283</v>
      </c>
      <c r="E4797" s="213" t="s">
        <v>1</v>
      </c>
      <c r="F4797" s="214" t="s">
        <v>837</v>
      </c>
      <c r="G4797" s="211"/>
      <c r="H4797" s="213" t="s">
        <v>1</v>
      </c>
      <c r="I4797" s="215"/>
      <c r="J4797" s="211"/>
      <c r="K4797" s="211"/>
      <c r="L4797" s="216"/>
      <c r="M4797" s="217"/>
      <c r="N4797" s="218"/>
      <c r="O4797" s="218"/>
      <c r="P4797" s="218"/>
      <c r="Q4797" s="218"/>
      <c r="R4797" s="218"/>
      <c r="S4797" s="218"/>
      <c r="T4797" s="219"/>
      <c r="AT4797" s="220" t="s">
        <v>283</v>
      </c>
      <c r="AU4797" s="220" t="s">
        <v>84</v>
      </c>
      <c r="AV4797" s="13" t="s">
        <v>16</v>
      </c>
      <c r="AW4797" s="13" t="s">
        <v>32</v>
      </c>
      <c r="AX4797" s="13" t="s">
        <v>76</v>
      </c>
      <c r="AY4797" s="220" t="s">
        <v>272</v>
      </c>
    </row>
    <row r="4798" spans="2:51" s="14" customFormat="1" ht="11.25">
      <c r="B4798" s="221"/>
      <c r="C4798" s="222"/>
      <c r="D4798" s="212" t="s">
        <v>283</v>
      </c>
      <c r="E4798" s="223" t="s">
        <v>1</v>
      </c>
      <c r="F4798" s="224" t="s">
        <v>3892</v>
      </c>
      <c r="G4798" s="222"/>
      <c r="H4798" s="225">
        <v>13.4</v>
      </c>
      <c r="I4798" s="226"/>
      <c r="J4798" s="222"/>
      <c r="K4798" s="222"/>
      <c r="L4798" s="227"/>
      <c r="M4798" s="228"/>
      <c r="N4798" s="229"/>
      <c r="O4798" s="229"/>
      <c r="P4798" s="229"/>
      <c r="Q4798" s="229"/>
      <c r="R4798" s="229"/>
      <c r="S4798" s="229"/>
      <c r="T4798" s="230"/>
      <c r="AT4798" s="231" t="s">
        <v>283</v>
      </c>
      <c r="AU4798" s="231" t="s">
        <v>84</v>
      </c>
      <c r="AV4798" s="14" t="s">
        <v>84</v>
      </c>
      <c r="AW4798" s="14" t="s">
        <v>32</v>
      </c>
      <c r="AX4798" s="14" t="s">
        <v>76</v>
      </c>
      <c r="AY4798" s="231" t="s">
        <v>272</v>
      </c>
    </row>
    <row r="4799" spans="2:51" s="14" customFormat="1" ht="11.25">
      <c r="B4799" s="221"/>
      <c r="C4799" s="222"/>
      <c r="D4799" s="212" t="s">
        <v>283</v>
      </c>
      <c r="E4799" s="223" t="s">
        <v>1</v>
      </c>
      <c r="F4799" s="224" t="s">
        <v>3893</v>
      </c>
      <c r="G4799" s="222"/>
      <c r="H4799" s="225">
        <v>32.1</v>
      </c>
      <c r="I4799" s="226"/>
      <c r="J4799" s="222"/>
      <c r="K4799" s="222"/>
      <c r="L4799" s="227"/>
      <c r="M4799" s="228"/>
      <c r="N4799" s="229"/>
      <c r="O4799" s="229"/>
      <c r="P4799" s="229"/>
      <c r="Q4799" s="229"/>
      <c r="R4799" s="229"/>
      <c r="S4799" s="229"/>
      <c r="T4799" s="230"/>
      <c r="AT4799" s="231" t="s">
        <v>283</v>
      </c>
      <c r="AU4799" s="231" t="s">
        <v>84</v>
      </c>
      <c r="AV4799" s="14" t="s">
        <v>84</v>
      </c>
      <c r="AW4799" s="14" t="s">
        <v>32</v>
      </c>
      <c r="AX4799" s="14" t="s">
        <v>76</v>
      </c>
      <c r="AY4799" s="231" t="s">
        <v>272</v>
      </c>
    </row>
    <row r="4800" spans="2:51" s="14" customFormat="1" ht="11.25">
      <c r="B4800" s="221"/>
      <c r="C4800" s="222"/>
      <c r="D4800" s="212" t="s">
        <v>283</v>
      </c>
      <c r="E4800" s="223" t="s">
        <v>1</v>
      </c>
      <c r="F4800" s="224" t="s">
        <v>3894</v>
      </c>
      <c r="G4800" s="222"/>
      <c r="H4800" s="225">
        <v>40.700000000000003</v>
      </c>
      <c r="I4800" s="226"/>
      <c r="J4800" s="222"/>
      <c r="K4800" s="222"/>
      <c r="L4800" s="227"/>
      <c r="M4800" s="228"/>
      <c r="N4800" s="229"/>
      <c r="O4800" s="229"/>
      <c r="P4800" s="229"/>
      <c r="Q4800" s="229"/>
      <c r="R4800" s="229"/>
      <c r="S4800" s="229"/>
      <c r="T4800" s="230"/>
      <c r="AT4800" s="231" t="s">
        <v>283</v>
      </c>
      <c r="AU4800" s="231" t="s">
        <v>84</v>
      </c>
      <c r="AV4800" s="14" t="s">
        <v>84</v>
      </c>
      <c r="AW4800" s="14" t="s">
        <v>32</v>
      </c>
      <c r="AX4800" s="14" t="s">
        <v>76</v>
      </c>
      <c r="AY4800" s="231" t="s">
        <v>272</v>
      </c>
    </row>
    <row r="4801" spans="2:51" s="14" customFormat="1" ht="11.25">
      <c r="B4801" s="221"/>
      <c r="C4801" s="222"/>
      <c r="D4801" s="212" t="s">
        <v>283</v>
      </c>
      <c r="E4801" s="223" t="s">
        <v>1</v>
      </c>
      <c r="F4801" s="224" t="s">
        <v>3895</v>
      </c>
      <c r="G4801" s="222"/>
      <c r="H4801" s="225">
        <v>11.7</v>
      </c>
      <c r="I4801" s="226"/>
      <c r="J4801" s="222"/>
      <c r="K4801" s="222"/>
      <c r="L4801" s="227"/>
      <c r="M4801" s="228"/>
      <c r="N4801" s="229"/>
      <c r="O4801" s="229"/>
      <c r="P4801" s="229"/>
      <c r="Q4801" s="229"/>
      <c r="R4801" s="229"/>
      <c r="S4801" s="229"/>
      <c r="T4801" s="230"/>
      <c r="AT4801" s="231" t="s">
        <v>283</v>
      </c>
      <c r="AU4801" s="231" t="s">
        <v>84</v>
      </c>
      <c r="AV4801" s="14" t="s">
        <v>84</v>
      </c>
      <c r="AW4801" s="14" t="s">
        <v>32</v>
      </c>
      <c r="AX4801" s="14" t="s">
        <v>76</v>
      </c>
      <c r="AY4801" s="231" t="s">
        <v>272</v>
      </c>
    </row>
    <row r="4802" spans="2:51" s="14" customFormat="1" ht="11.25">
      <c r="B4802" s="221"/>
      <c r="C4802" s="222"/>
      <c r="D4802" s="212" t="s">
        <v>283</v>
      </c>
      <c r="E4802" s="223" t="s">
        <v>1</v>
      </c>
      <c r="F4802" s="224" t="s">
        <v>3896</v>
      </c>
      <c r="G4802" s="222"/>
      <c r="H4802" s="225">
        <v>41.3</v>
      </c>
      <c r="I4802" s="226"/>
      <c r="J4802" s="222"/>
      <c r="K4802" s="222"/>
      <c r="L4802" s="227"/>
      <c r="M4802" s="228"/>
      <c r="N4802" s="229"/>
      <c r="O4802" s="229"/>
      <c r="P4802" s="229"/>
      <c r="Q4802" s="229"/>
      <c r="R4802" s="229"/>
      <c r="S4802" s="229"/>
      <c r="T4802" s="230"/>
      <c r="AT4802" s="231" t="s">
        <v>283</v>
      </c>
      <c r="AU4802" s="231" t="s">
        <v>84</v>
      </c>
      <c r="AV4802" s="14" t="s">
        <v>84</v>
      </c>
      <c r="AW4802" s="14" t="s">
        <v>32</v>
      </c>
      <c r="AX4802" s="14" t="s">
        <v>76</v>
      </c>
      <c r="AY4802" s="231" t="s">
        <v>272</v>
      </c>
    </row>
    <row r="4803" spans="2:51" s="14" customFormat="1" ht="11.25">
      <c r="B4803" s="221"/>
      <c r="C4803" s="222"/>
      <c r="D4803" s="212" t="s">
        <v>283</v>
      </c>
      <c r="E4803" s="223" t="s">
        <v>1</v>
      </c>
      <c r="F4803" s="224" t="s">
        <v>3897</v>
      </c>
      <c r="G4803" s="222"/>
      <c r="H4803" s="225">
        <v>10.7</v>
      </c>
      <c r="I4803" s="226"/>
      <c r="J4803" s="222"/>
      <c r="K4803" s="222"/>
      <c r="L4803" s="227"/>
      <c r="M4803" s="228"/>
      <c r="N4803" s="229"/>
      <c r="O4803" s="229"/>
      <c r="P4803" s="229"/>
      <c r="Q4803" s="229"/>
      <c r="R4803" s="229"/>
      <c r="S4803" s="229"/>
      <c r="T4803" s="230"/>
      <c r="AT4803" s="231" t="s">
        <v>283</v>
      </c>
      <c r="AU4803" s="231" t="s">
        <v>84</v>
      </c>
      <c r="AV4803" s="14" t="s">
        <v>84</v>
      </c>
      <c r="AW4803" s="14" t="s">
        <v>32</v>
      </c>
      <c r="AX4803" s="14" t="s">
        <v>76</v>
      </c>
      <c r="AY4803" s="231" t="s">
        <v>272</v>
      </c>
    </row>
    <row r="4804" spans="2:51" s="13" customFormat="1" ht="11.25">
      <c r="B4804" s="210"/>
      <c r="C4804" s="211"/>
      <c r="D4804" s="212" t="s">
        <v>283</v>
      </c>
      <c r="E4804" s="213" t="s">
        <v>1</v>
      </c>
      <c r="F4804" s="214" t="s">
        <v>285</v>
      </c>
      <c r="G4804" s="211"/>
      <c r="H4804" s="213" t="s">
        <v>1</v>
      </c>
      <c r="I4804" s="215"/>
      <c r="J4804" s="211"/>
      <c r="K4804" s="211"/>
      <c r="L4804" s="216"/>
      <c r="M4804" s="217"/>
      <c r="N4804" s="218"/>
      <c r="O4804" s="218"/>
      <c r="P4804" s="218"/>
      <c r="Q4804" s="218"/>
      <c r="R4804" s="218"/>
      <c r="S4804" s="218"/>
      <c r="T4804" s="219"/>
      <c r="AT4804" s="220" t="s">
        <v>283</v>
      </c>
      <c r="AU4804" s="220" t="s">
        <v>84</v>
      </c>
      <c r="AV4804" s="13" t="s">
        <v>16</v>
      </c>
      <c r="AW4804" s="13" t="s">
        <v>32</v>
      </c>
      <c r="AX4804" s="13" t="s">
        <v>76</v>
      </c>
      <c r="AY4804" s="220" t="s">
        <v>272</v>
      </c>
    </row>
    <row r="4805" spans="2:51" s="13" customFormat="1" ht="11.25">
      <c r="B4805" s="210"/>
      <c r="C4805" s="211"/>
      <c r="D4805" s="212" t="s">
        <v>283</v>
      </c>
      <c r="E4805" s="213" t="s">
        <v>1</v>
      </c>
      <c r="F4805" s="214" t="s">
        <v>3948</v>
      </c>
      <c r="G4805" s="211"/>
      <c r="H4805" s="213" t="s">
        <v>1</v>
      </c>
      <c r="I4805" s="215"/>
      <c r="J4805" s="211"/>
      <c r="K4805" s="211"/>
      <c r="L4805" s="216"/>
      <c r="M4805" s="217"/>
      <c r="N4805" s="218"/>
      <c r="O4805" s="218"/>
      <c r="P4805" s="218"/>
      <c r="Q4805" s="218"/>
      <c r="R4805" s="218"/>
      <c r="S4805" s="218"/>
      <c r="T4805" s="219"/>
      <c r="AT4805" s="220" t="s">
        <v>283</v>
      </c>
      <c r="AU4805" s="220" t="s">
        <v>84</v>
      </c>
      <c r="AV4805" s="13" t="s">
        <v>16</v>
      </c>
      <c r="AW4805" s="13" t="s">
        <v>32</v>
      </c>
      <c r="AX4805" s="13" t="s">
        <v>76</v>
      </c>
      <c r="AY4805" s="220" t="s">
        <v>272</v>
      </c>
    </row>
    <row r="4806" spans="2:51" s="13" customFormat="1" ht="11.25">
      <c r="B4806" s="210"/>
      <c r="C4806" s="211"/>
      <c r="D4806" s="212" t="s">
        <v>283</v>
      </c>
      <c r="E4806" s="213" t="s">
        <v>1</v>
      </c>
      <c r="F4806" s="214" t="s">
        <v>833</v>
      </c>
      <c r="G4806" s="211"/>
      <c r="H4806" s="213" t="s">
        <v>1</v>
      </c>
      <c r="I4806" s="215"/>
      <c r="J4806" s="211"/>
      <c r="K4806" s="211"/>
      <c r="L4806" s="216"/>
      <c r="M4806" s="217"/>
      <c r="N4806" s="218"/>
      <c r="O4806" s="218"/>
      <c r="P4806" s="218"/>
      <c r="Q4806" s="218"/>
      <c r="R4806" s="218"/>
      <c r="S4806" s="218"/>
      <c r="T4806" s="219"/>
      <c r="AT4806" s="220" t="s">
        <v>283</v>
      </c>
      <c r="AU4806" s="220" t="s">
        <v>84</v>
      </c>
      <c r="AV4806" s="13" t="s">
        <v>16</v>
      </c>
      <c r="AW4806" s="13" t="s">
        <v>32</v>
      </c>
      <c r="AX4806" s="13" t="s">
        <v>76</v>
      </c>
      <c r="AY4806" s="220" t="s">
        <v>272</v>
      </c>
    </row>
    <row r="4807" spans="2:51" s="14" customFormat="1" ht="11.25">
      <c r="B4807" s="221"/>
      <c r="C4807" s="222"/>
      <c r="D4807" s="212" t="s">
        <v>283</v>
      </c>
      <c r="E4807" s="223" t="s">
        <v>1</v>
      </c>
      <c r="F4807" s="224" t="s">
        <v>2374</v>
      </c>
      <c r="G4807" s="222"/>
      <c r="H4807" s="225">
        <v>9.3000000000000007</v>
      </c>
      <c r="I4807" s="226"/>
      <c r="J4807" s="222"/>
      <c r="K4807" s="222"/>
      <c r="L4807" s="227"/>
      <c r="M4807" s="228"/>
      <c r="N4807" s="229"/>
      <c r="O4807" s="229"/>
      <c r="P4807" s="229"/>
      <c r="Q4807" s="229"/>
      <c r="R4807" s="229"/>
      <c r="S4807" s="229"/>
      <c r="T4807" s="230"/>
      <c r="AT4807" s="231" t="s">
        <v>283</v>
      </c>
      <c r="AU4807" s="231" t="s">
        <v>84</v>
      </c>
      <c r="AV4807" s="14" t="s">
        <v>84</v>
      </c>
      <c r="AW4807" s="14" t="s">
        <v>32</v>
      </c>
      <c r="AX4807" s="14" t="s">
        <v>76</v>
      </c>
      <c r="AY4807" s="231" t="s">
        <v>272</v>
      </c>
    </row>
    <row r="4808" spans="2:51" s="14" customFormat="1" ht="11.25">
      <c r="B4808" s="221"/>
      <c r="C4808" s="222"/>
      <c r="D4808" s="212" t="s">
        <v>283</v>
      </c>
      <c r="E4808" s="223" t="s">
        <v>1</v>
      </c>
      <c r="F4808" s="224" t="s">
        <v>2380</v>
      </c>
      <c r="G4808" s="222"/>
      <c r="H4808" s="225">
        <v>6</v>
      </c>
      <c r="I4808" s="226"/>
      <c r="J4808" s="222"/>
      <c r="K4808" s="222"/>
      <c r="L4808" s="227"/>
      <c r="M4808" s="228"/>
      <c r="N4808" s="229"/>
      <c r="O4808" s="229"/>
      <c r="P4808" s="229"/>
      <c r="Q4808" s="229"/>
      <c r="R4808" s="229"/>
      <c r="S4808" s="229"/>
      <c r="T4808" s="230"/>
      <c r="AT4808" s="231" t="s">
        <v>283</v>
      </c>
      <c r="AU4808" s="231" t="s">
        <v>84</v>
      </c>
      <c r="AV4808" s="14" t="s">
        <v>84</v>
      </c>
      <c r="AW4808" s="14" t="s">
        <v>32</v>
      </c>
      <c r="AX4808" s="14" t="s">
        <v>76</v>
      </c>
      <c r="AY4808" s="231" t="s">
        <v>272</v>
      </c>
    </row>
    <row r="4809" spans="2:51" s="14" customFormat="1" ht="11.25">
      <c r="B4809" s="221"/>
      <c r="C4809" s="222"/>
      <c r="D4809" s="212" t="s">
        <v>283</v>
      </c>
      <c r="E4809" s="223" t="s">
        <v>1</v>
      </c>
      <c r="F4809" s="224" t="s">
        <v>1799</v>
      </c>
      <c r="G4809" s="222"/>
      <c r="H4809" s="225">
        <v>21.2</v>
      </c>
      <c r="I4809" s="226"/>
      <c r="J4809" s="222"/>
      <c r="K4809" s="222"/>
      <c r="L4809" s="227"/>
      <c r="M4809" s="228"/>
      <c r="N4809" s="229"/>
      <c r="O4809" s="229"/>
      <c r="P4809" s="229"/>
      <c r="Q4809" s="229"/>
      <c r="R4809" s="229"/>
      <c r="S4809" s="229"/>
      <c r="T4809" s="230"/>
      <c r="AT4809" s="231" t="s">
        <v>283</v>
      </c>
      <c r="AU4809" s="231" t="s">
        <v>84</v>
      </c>
      <c r="AV4809" s="14" t="s">
        <v>84</v>
      </c>
      <c r="AW4809" s="14" t="s">
        <v>32</v>
      </c>
      <c r="AX4809" s="14" t="s">
        <v>76</v>
      </c>
      <c r="AY4809" s="231" t="s">
        <v>272</v>
      </c>
    </row>
    <row r="4810" spans="2:51" s="14" customFormat="1" ht="11.25">
      <c r="B4810" s="221"/>
      <c r="C4810" s="222"/>
      <c r="D4810" s="212" t="s">
        <v>283</v>
      </c>
      <c r="E4810" s="223" t="s">
        <v>1</v>
      </c>
      <c r="F4810" s="224" t="s">
        <v>3821</v>
      </c>
      <c r="G4810" s="222"/>
      <c r="H4810" s="225">
        <v>37.799999999999997</v>
      </c>
      <c r="I4810" s="226"/>
      <c r="J4810" s="222"/>
      <c r="K4810" s="222"/>
      <c r="L4810" s="227"/>
      <c r="M4810" s="228"/>
      <c r="N4810" s="229"/>
      <c r="O4810" s="229"/>
      <c r="P4810" s="229"/>
      <c r="Q4810" s="229"/>
      <c r="R4810" s="229"/>
      <c r="S4810" s="229"/>
      <c r="T4810" s="230"/>
      <c r="AT4810" s="231" t="s">
        <v>283</v>
      </c>
      <c r="AU4810" s="231" t="s">
        <v>84</v>
      </c>
      <c r="AV4810" s="14" t="s">
        <v>84</v>
      </c>
      <c r="AW4810" s="14" t="s">
        <v>32</v>
      </c>
      <c r="AX4810" s="14" t="s">
        <v>76</v>
      </c>
      <c r="AY4810" s="231" t="s">
        <v>272</v>
      </c>
    </row>
    <row r="4811" spans="2:51" s="13" customFormat="1" ht="11.25">
      <c r="B4811" s="210"/>
      <c r="C4811" s="211"/>
      <c r="D4811" s="212" t="s">
        <v>283</v>
      </c>
      <c r="E4811" s="213" t="s">
        <v>1</v>
      </c>
      <c r="F4811" s="214" t="s">
        <v>837</v>
      </c>
      <c r="G4811" s="211"/>
      <c r="H4811" s="213" t="s">
        <v>1</v>
      </c>
      <c r="I4811" s="215"/>
      <c r="J4811" s="211"/>
      <c r="K4811" s="211"/>
      <c r="L4811" s="216"/>
      <c r="M4811" s="217"/>
      <c r="N4811" s="218"/>
      <c r="O4811" s="218"/>
      <c r="P4811" s="218"/>
      <c r="Q4811" s="218"/>
      <c r="R4811" s="218"/>
      <c r="S4811" s="218"/>
      <c r="T4811" s="219"/>
      <c r="AT4811" s="220" t="s">
        <v>283</v>
      </c>
      <c r="AU4811" s="220" t="s">
        <v>84</v>
      </c>
      <c r="AV4811" s="13" t="s">
        <v>16</v>
      </c>
      <c r="AW4811" s="13" t="s">
        <v>32</v>
      </c>
      <c r="AX4811" s="13" t="s">
        <v>76</v>
      </c>
      <c r="AY4811" s="220" t="s">
        <v>272</v>
      </c>
    </row>
    <row r="4812" spans="2:51" s="14" customFormat="1" ht="11.25">
      <c r="B4812" s="221"/>
      <c r="C4812" s="222"/>
      <c r="D4812" s="212" t="s">
        <v>283</v>
      </c>
      <c r="E4812" s="223" t="s">
        <v>1</v>
      </c>
      <c r="F4812" s="224" t="s">
        <v>3822</v>
      </c>
      <c r="G4812" s="222"/>
      <c r="H4812" s="225">
        <v>6.8</v>
      </c>
      <c r="I4812" s="226"/>
      <c r="J4812" s="222"/>
      <c r="K4812" s="222"/>
      <c r="L4812" s="227"/>
      <c r="M4812" s="228"/>
      <c r="N4812" s="229"/>
      <c r="O4812" s="229"/>
      <c r="P4812" s="229"/>
      <c r="Q4812" s="229"/>
      <c r="R4812" s="229"/>
      <c r="S4812" s="229"/>
      <c r="T4812" s="230"/>
      <c r="AT4812" s="231" t="s">
        <v>283</v>
      </c>
      <c r="AU4812" s="231" t="s">
        <v>84</v>
      </c>
      <c r="AV4812" s="14" t="s">
        <v>84</v>
      </c>
      <c r="AW4812" s="14" t="s">
        <v>32</v>
      </c>
      <c r="AX4812" s="14" t="s">
        <v>76</v>
      </c>
      <c r="AY4812" s="231" t="s">
        <v>272</v>
      </c>
    </row>
    <row r="4813" spans="2:51" s="14" customFormat="1" ht="11.25">
      <c r="B4813" s="221"/>
      <c r="C4813" s="222"/>
      <c r="D4813" s="212" t="s">
        <v>283</v>
      </c>
      <c r="E4813" s="223" t="s">
        <v>1</v>
      </c>
      <c r="F4813" s="224" t="s">
        <v>3891</v>
      </c>
      <c r="G4813" s="222"/>
      <c r="H4813" s="225">
        <v>24.9</v>
      </c>
      <c r="I4813" s="226"/>
      <c r="J4813" s="222"/>
      <c r="K4813" s="222"/>
      <c r="L4813" s="227"/>
      <c r="M4813" s="228"/>
      <c r="N4813" s="229"/>
      <c r="O4813" s="229"/>
      <c r="P4813" s="229"/>
      <c r="Q4813" s="229"/>
      <c r="R4813" s="229"/>
      <c r="S4813" s="229"/>
      <c r="T4813" s="230"/>
      <c r="AT4813" s="231" t="s">
        <v>283</v>
      </c>
      <c r="AU4813" s="231" t="s">
        <v>84</v>
      </c>
      <c r="AV4813" s="14" t="s">
        <v>84</v>
      </c>
      <c r="AW4813" s="14" t="s">
        <v>32</v>
      </c>
      <c r="AX4813" s="14" t="s">
        <v>76</v>
      </c>
      <c r="AY4813" s="231" t="s">
        <v>272</v>
      </c>
    </row>
    <row r="4814" spans="2:51" s="14" customFormat="1" ht="11.25">
      <c r="B4814" s="221"/>
      <c r="C4814" s="222"/>
      <c r="D4814" s="212" t="s">
        <v>283</v>
      </c>
      <c r="E4814" s="223" t="s">
        <v>1</v>
      </c>
      <c r="F4814" s="224" t="s">
        <v>3823</v>
      </c>
      <c r="G4814" s="222"/>
      <c r="H4814" s="225">
        <v>36.299999999999997</v>
      </c>
      <c r="I4814" s="226"/>
      <c r="J4814" s="222"/>
      <c r="K4814" s="222"/>
      <c r="L4814" s="227"/>
      <c r="M4814" s="228"/>
      <c r="N4814" s="229"/>
      <c r="O4814" s="229"/>
      <c r="P4814" s="229"/>
      <c r="Q4814" s="229"/>
      <c r="R4814" s="229"/>
      <c r="S4814" s="229"/>
      <c r="T4814" s="230"/>
      <c r="AT4814" s="231" t="s">
        <v>283</v>
      </c>
      <c r="AU4814" s="231" t="s">
        <v>84</v>
      </c>
      <c r="AV4814" s="14" t="s">
        <v>84</v>
      </c>
      <c r="AW4814" s="14" t="s">
        <v>32</v>
      </c>
      <c r="AX4814" s="14" t="s">
        <v>76</v>
      </c>
      <c r="AY4814" s="231" t="s">
        <v>272</v>
      </c>
    </row>
    <row r="4815" spans="2:51" s="14" customFormat="1" ht="11.25">
      <c r="B4815" s="221"/>
      <c r="C4815" s="222"/>
      <c r="D4815" s="212" t="s">
        <v>283</v>
      </c>
      <c r="E4815" s="223" t="s">
        <v>1</v>
      </c>
      <c r="F4815" s="224" t="s">
        <v>3868</v>
      </c>
      <c r="G4815" s="222"/>
      <c r="H4815" s="225">
        <v>22.6</v>
      </c>
      <c r="I4815" s="226"/>
      <c r="J4815" s="222"/>
      <c r="K4815" s="222"/>
      <c r="L4815" s="227"/>
      <c r="M4815" s="228"/>
      <c r="N4815" s="229"/>
      <c r="O4815" s="229"/>
      <c r="P4815" s="229"/>
      <c r="Q4815" s="229"/>
      <c r="R4815" s="229"/>
      <c r="S4815" s="229"/>
      <c r="T4815" s="230"/>
      <c r="AT4815" s="231" t="s">
        <v>283</v>
      </c>
      <c r="AU4815" s="231" t="s">
        <v>84</v>
      </c>
      <c r="AV4815" s="14" t="s">
        <v>84</v>
      </c>
      <c r="AW4815" s="14" t="s">
        <v>32</v>
      </c>
      <c r="AX4815" s="14" t="s">
        <v>76</v>
      </c>
      <c r="AY4815" s="231" t="s">
        <v>272</v>
      </c>
    </row>
    <row r="4816" spans="2:51" s="14" customFormat="1" ht="11.25">
      <c r="B4816" s="221"/>
      <c r="C4816" s="222"/>
      <c r="D4816" s="212" t="s">
        <v>283</v>
      </c>
      <c r="E4816" s="223" t="s">
        <v>1</v>
      </c>
      <c r="F4816" s="224" t="s">
        <v>2386</v>
      </c>
      <c r="G4816" s="222"/>
      <c r="H4816" s="225">
        <v>20.8</v>
      </c>
      <c r="I4816" s="226"/>
      <c r="J4816" s="222"/>
      <c r="K4816" s="222"/>
      <c r="L4816" s="227"/>
      <c r="M4816" s="228"/>
      <c r="N4816" s="229"/>
      <c r="O4816" s="229"/>
      <c r="P4816" s="229"/>
      <c r="Q4816" s="229"/>
      <c r="R4816" s="229"/>
      <c r="S4816" s="229"/>
      <c r="T4816" s="230"/>
      <c r="AT4816" s="231" t="s">
        <v>283</v>
      </c>
      <c r="AU4816" s="231" t="s">
        <v>84</v>
      </c>
      <c r="AV4816" s="14" t="s">
        <v>84</v>
      </c>
      <c r="AW4816" s="14" t="s">
        <v>32</v>
      </c>
      <c r="AX4816" s="14" t="s">
        <v>76</v>
      </c>
      <c r="AY4816" s="231" t="s">
        <v>272</v>
      </c>
    </row>
    <row r="4817" spans="2:51" s="14" customFormat="1" ht="11.25">
      <c r="B4817" s="221"/>
      <c r="C4817" s="222"/>
      <c r="D4817" s="212" t="s">
        <v>283</v>
      </c>
      <c r="E4817" s="223" t="s">
        <v>1</v>
      </c>
      <c r="F4817" s="224" t="s">
        <v>3824</v>
      </c>
      <c r="G4817" s="222"/>
      <c r="H4817" s="225">
        <v>9.1</v>
      </c>
      <c r="I4817" s="226"/>
      <c r="J4817" s="222"/>
      <c r="K4817" s="222"/>
      <c r="L4817" s="227"/>
      <c r="M4817" s="228"/>
      <c r="N4817" s="229"/>
      <c r="O4817" s="229"/>
      <c r="P4817" s="229"/>
      <c r="Q4817" s="229"/>
      <c r="R4817" s="229"/>
      <c r="S4817" s="229"/>
      <c r="T4817" s="230"/>
      <c r="AT4817" s="231" t="s">
        <v>283</v>
      </c>
      <c r="AU4817" s="231" t="s">
        <v>84</v>
      </c>
      <c r="AV4817" s="14" t="s">
        <v>84</v>
      </c>
      <c r="AW4817" s="14" t="s">
        <v>32</v>
      </c>
      <c r="AX4817" s="14" t="s">
        <v>76</v>
      </c>
      <c r="AY4817" s="231" t="s">
        <v>272</v>
      </c>
    </row>
    <row r="4818" spans="2:51" s="14" customFormat="1" ht="11.25">
      <c r="B4818" s="221"/>
      <c r="C4818" s="222"/>
      <c r="D4818" s="212" t="s">
        <v>283</v>
      </c>
      <c r="E4818" s="223" t="s">
        <v>1</v>
      </c>
      <c r="F4818" s="224" t="s">
        <v>3825</v>
      </c>
      <c r="G4818" s="222"/>
      <c r="H4818" s="225">
        <v>4.2</v>
      </c>
      <c r="I4818" s="226"/>
      <c r="J4818" s="222"/>
      <c r="K4818" s="222"/>
      <c r="L4818" s="227"/>
      <c r="M4818" s="228"/>
      <c r="N4818" s="229"/>
      <c r="O4818" s="229"/>
      <c r="P4818" s="229"/>
      <c r="Q4818" s="229"/>
      <c r="R4818" s="229"/>
      <c r="S4818" s="229"/>
      <c r="T4818" s="230"/>
      <c r="AT4818" s="231" t="s">
        <v>283</v>
      </c>
      <c r="AU4818" s="231" t="s">
        <v>84</v>
      </c>
      <c r="AV4818" s="14" t="s">
        <v>84</v>
      </c>
      <c r="AW4818" s="14" t="s">
        <v>32</v>
      </c>
      <c r="AX4818" s="14" t="s">
        <v>76</v>
      </c>
      <c r="AY4818" s="231" t="s">
        <v>272</v>
      </c>
    </row>
    <row r="4819" spans="2:51" s="14" customFormat="1" ht="11.25">
      <c r="B4819" s="221"/>
      <c r="C4819" s="222"/>
      <c r="D4819" s="212" t="s">
        <v>283</v>
      </c>
      <c r="E4819" s="223" t="s">
        <v>1</v>
      </c>
      <c r="F4819" s="224" t="s">
        <v>3826</v>
      </c>
      <c r="G4819" s="222"/>
      <c r="H4819" s="225">
        <v>4.0999999999999996</v>
      </c>
      <c r="I4819" s="226"/>
      <c r="J4819" s="222"/>
      <c r="K4819" s="222"/>
      <c r="L4819" s="227"/>
      <c r="M4819" s="228"/>
      <c r="N4819" s="229"/>
      <c r="O4819" s="229"/>
      <c r="P4819" s="229"/>
      <c r="Q4819" s="229"/>
      <c r="R4819" s="229"/>
      <c r="S4819" s="229"/>
      <c r="T4819" s="230"/>
      <c r="AT4819" s="231" t="s">
        <v>283</v>
      </c>
      <c r="AU4819" s="231" t="s">
        <v>84</v>
      </c>
      <c r="AV4819" s="14" t="s">
        <v>84</v>
      </c>
      <c r="AW4819" s="14" t="s">
        <v>32</v>
      </c>
      <c r="AX4819" s="14" t="s">
        <v>76</v>
      </c>
      <c r="AY4819" s="231" t="s">
        <v>272</v>
      </c>
    </row>
    <row r="4820" spans="2:51" s="14" customFormat="1" ht="11.25">
      <c r="B4820" s="221"/>
      <c r="C4820" s="222"/>
      <c r="D4820" s="212" t="s">
        <v>283</v>
      </c>
      <c r="E4820" s="223" t="s">
        <v>1</v>
      </c>
      <c r="F4820" s="224" t="s">
        <v>1800</v>
      </c>
      <c r="G4820" s="222"/>
      <c r="H4820" s="225">
        <v>21.2</v>
      </c>
      <c r="I4820" s="226"/>
      <c r="J4820" s="222"/>
      <c r="K4820" s="222"/>
      <c r="L4820" s="227"/>
      <c r="M4820" s="228"/>
      <c r="N4820" s="229"/>
      <c r="O4820" s="229"/>
      <c r="P4820" s="229"/>
      <c r="Q4820" s="229"/>
      <c r="R4820" s="229"/>
      <c r="S4820" s="229"/>
      <c r="T4820" s="230"/>
      <c r="AT4820" s="231" t="s">
        <v>283</v>
      </c>
      <c r="AU4820" s="231" t="s">
        <v>84</v>
      </c>
      <c r="AV4820" s="14" t="s">
        <v>84</v>
      </c>
      <c r="AW4820" s="14" t="s">
        <v>32</v>
      </c>
      <c r="AX4820" s="14" t="s">
        <v>76</v>
      </c>
      <c r="AY4820" s="231" t="s">
        <v>272</v>
      </c>
    </row>
    <row r="4821" spans="2:51" s="13" customFormat="1" ht="11.25">
      <c r="B4821" s="210"/>
      <c r="C4821" s="211"/>
      <c r="D4821" s="212" t="s">
        <v>283</v>
      </c>
      <c r="E4821" s="213" t="s">
        <v>1</v>
      </c>
      <c r="F4821" s="214" t="s">
        <v>854</v>
      </c>
      <c r="G4821" s="211"/>
      <c r="H4821" s="213" t="s">
        <v>1</v>
      </c>
      <c r="I4821" s="215"/>
      <c r="J4821" s="211"/>
      <c r="K4821" s="211"/>
      <c r="L4821" s="216"/>
      <c r="M4821" s="217"/>
      <c r="N4821" s="218"/>
      <c r="O4821" s="218"/>
      <c r="P4821" s="218"/>
      <c r="Q4821" s="218"/>
      <c r="R4821" s="218"/>
      <c r="S4821" s="218"/>
      <c r="T4821" s="219"/>
      <c r="AT4821" s="220" t="s">
        <v>283</v>
      </c>
      <c r="AU4821" s="220" t="s">
        <v>84</v>
      </c>
      <c r="AV4821" s="13" t="s">
        <v>16</v>
      </c>
      <c r="AW4821" s="13" t="s">
        <v>32</v>
      </c>
      <c r="AX4821" s="13" t="s">
        <v>76</v>
      </c>
      <c r="AY4821" s="220" t="s">
        <v>272</v>
      </c>
    </row>
    <row r="4822" spans="2:51" s="14" customFormat="1" ht="11.25">
      <c r="B4822" s="221"/>
      <c r="C4822" s="222"/>
      <c r="D4822" s="212" t="s">
        <v>283</v>
      </c>
      <c r="E4822" s="223" t="s">
        <v>1</v>
      </c>
      <c r="F4822" s="224" t="s">
        <v>3786</v>
      </c>
      <c r="G4822" s="222"/>
      <c r="H4822" s="225">
        <v>15.3</v>
      </c>
      <c r="I4822" s="226"/>
      <c r="J4822" s="222"/>
      <c r="K4822" s="222"/>
      <c r="L4822" s="227"/>
      <c r="M4822" s="228"/>
      <c r="N4822" s="229"/>
      <c r="O4822" s="229"/>
      <c r="P4822" s="229"/>
      <c r="Q4822" s="229"/>
      <c r="R4822" s="229"/>
      <c r="S4822" s="229"/>
      <c r="T4822" s="230"/>
      <c r="AT4822" s="231" t="s">
        <v>283</v>
      </c>
      <c r="AU4822" s="231" t="s">
        <v>84</v>
      </c>
      <c r="AV4822" s="14" t="s">
        <v>84</v>
      </c>
      <c r="AW4822" s="14" t="s">
        <v>32</v>
      </c>
      <c r="AX4822" s="14" t="s">
        <v>76</v>
      </c>
      <c r="AY4822" s="231" t="s">
        <v>272</v>
      </c>
    </row>
    <row r="4823" spans="2:51" s="13" customFormat="1" ht="11.25">
      <c r="B4823" s="210"/>
      <c r="C4823" s="211"/>
      <c r="D4823" s="212" t="s">
        <v>283</v>
      </c>
      <c r="E4823" s="213" t="s">
        <v>1</v>
      </c>
      <c r="F4823" s="214" t="s">
        <v>285</v>
      </c>
      <c r="G4823" s="211"/>
      <c r="H4823" s="213" t="s">
        <v>1</v>
      </c>
      <c r="I4823" s="215"/>
      <c r="J4823" s="211"/>
      <c r="K4823" s="211"/>
      <c r="L4823" s="216"/>
      <c r="M4823" s="217"/>
      <c r="N4823" s="218"/>
      <c r="O4823" s="218"/>
      <c r="P4823" s="218"/>
      <c r="Q4823" s="218"/>
      <c r="R4823" s="218"/>
      <c r="S4823" s="218"/>
      <c r="T4823" s="219"/>
      <c r="AT4823" s="220" t="s">
        <v>283</v>
      </c>
      <c r="AU4823" s="220" t="s">
        <v>84</v>
      </c>
      <c r="AV4823" s="13" t="s">
        <v>16</v>
      </c>
      <c r="AW4823" s="13" t="s">
        <v>32</v>
      </c>
      <c r="AX4823" s="13" t="s">
        <v>76</v>
      </c>
      <c r="AY4823" s="220" t="s">
        <v>272</v>
      </c>
    </row>
    <row r="4824" spans="2:51" s="13" customFormat="1" ht="11.25">
      <c r="B4824" s="210"/>
      <c r="C4824" s="211"/>
      <c r="D4824" s="212" t="s">
        <v>283</v>
      </c>
      <c r="E4824" s="213" t="s">
        <v>1</v>
      </c>
      <c r="F4824" s="214" t="s">
        <v>3949</v>
      </c>
      <c r="G4824" s="211"/>
      <c r="H4824" s="213" t="s">
        <v>1</v>
      </c>
      <c r="I4824" s="215"/>
      <c r="J4824" s="211"/>
      <c r="K4824" s="211"/>
      <c r="L4824" s="216"/>
      <c r="M4824" s="217"/>
      <c r="N4824" s="218"/>
      <c r="O4824" s="218"/>
      <c r="P4824" s="218"/>
      <c r="Q4824" s="218"/>
      <c r="R4824" s="218"/>
      <c r="S4824" s="218"/>
      <c r="T4824" s="219"/>
      <c r="AT4824" s="220" t="s">
        <v>283</v>
      </c>
      <c r="AU4824" s="220" t="s">
        <v>84</v>
      </c>
      <c r="AV4824" s="13" t="s">
        <v>16</v>
      </c>
      <c r="AW4824" s="13" t="s">
        <v>32</v>
      </c>
      <c r="AX4824" s="13" t="s">
        <v>76</v>
      </c>
      <c r="AY4824" s="220" t="s">
        <v>272</v>
      </c>
    </row>
    <row r="4825" spans="2:51" s="13" customFormat="1" ht="11.25">
      <c r="B4825" s="210"/>
      <c r="C4825" s="211"/>
      <c r="D4825" s="212" t="s">
        <v>283</v>
      </c>
      <c r="E4825" s="213" t="s">
        <v>1</v>
      </c>
      <c r="F4825" s="214" t="s">
        <v>837</v>
      </c>
      <c r="G4825" s="211"/>
      <c r="H4825" s="213" t="s">
        <v>1</v>
      </c>
      <c r="I4825" s="215"/>
      <c r="J4825" s="211"/>
      <c r="K4825" s="211"/>
      <c r="L4825" s="216"/>
      <c r="M4825" s="217"/>
      <c r="N4825" s="218"/>
      <c r="O4825" s="218"/>
      <c r="P4825" s="218"/>
      <c r="Q4825" s="218"/>
      <c r="R4825" s="218"/>
      <c r="S4825" s="218"/>
      <c r="T4825" s="219"/>
      <c r="AT4825" s="220" t="s">
        <v>283</v>
      </c>
      <c r="AU4825" s="220" t="s">
        <v>84</v>
      </c>
      <c r="AV4825" s="13" t="s">
        <v>16</v>
      </c>
      <c r="AW4825" s="13" t="s">
        <v>32</v>
      </c>
      <c r="AX4825" s="13" t="s">
        <v>76</v>
      </c>
      <c r="AY4825" s="220" t="s">
        <v>272</v>
      </c>
    </row>
    <row r="4826" spans="2:51" s="14" customFormat="1" ht="11.25">
      <c r="B4826" s="221"/>
      <c r="C4826" s="222"/>
      <c r="D4826" s="212" t="s">
        <v>283</v>
      </c>
      <c r="E4826" s="223" t="s">
        <v>1</v>
      </c>
      <c r="F4826" s="224" t="s">
        <v>3832</v>
      </c>
      <c r="G4826" s="222"/>
      <c r="H4826" s="225">
        <v>23.8</v>
      </c>
      <c r="I4826" s="226"/>
      <c r="J4826" s="222"/>
      <c r="K4826" s="222"/>
      <c r="L4826" s="227"/>
      <c r="M4826" s="228"/>
      <c r="N4826" s="229"/>
      <c r="O4826" s="229"/>
      <c r="P4826" s="229"/>
      <c r="Q4826" s="229"/>
      <c r="R4826" s="229"/>
      <c r="S4826" s="229"/>
      <c r="T4826" s="230"/>
      <c r="AT4826" s="231" t="s">
        <v>283</v>
      </c>
      <c r="AU4826" s="231" t="s">
        <v>84</v>
      </c>
      <c r="AV4826" s="14" t="s">
        <v>84</v>
      </c>
      <c r="AW4826" s="14" t="s">
        <v>32</v>
      </c>
      <c r="AX4826" s="14" t="s">
        <v>76</v>
      </c>
      <c r="AY4826" s="231" t="s">
        <v>272</v>
      </c>
    </row>
    <row r="4827" spans="2:51" s="13" customFormat="1" ht="11.25">
      <c r="B4827" s="210"/>
      <c r="C4827" s="211"/>
      <c r="D4827" s="212" t="s">
        <v>283</v>
      </c>
      <c r="E4827" s="213" t="s">
        <v>1</v>
      </c>
      <c r="F4827" s="214" t="s">
        <v>285</v>
      </c>
      <c r="G4827" s="211"/>
      <c r="H4827" s="213" t="s">
        <v>1</v>
      </c>
      <c r="I4827" s="215"/>
      <c r="J4827" s="211"/>
      <c r="K4827" s="211"/>
      <c r="L4827" s="216"/>
      <c r="M4827" s="217"/>
      <c r="N4827" s="218"/>
      <c r="O4827" s="218"/>
      <c r="P4827" s="218"/>
      <c r="Q4827" s="218"/>
      <c r="R4827" s="218"/>
      <c r="S4827" s="218"/>
      <c r="T4827" s="219"/>
      <c r="AT4827" s="220" t="s">
        <v>283</v>
      </c>
      <c r="AU4827" s="220" t="s">
        <v>84</v>
      </c>
      <c r="AV4827" s="13" t="s">
        <v>16</v>
      </c>
      <c r="AW4827" s="13" t="s">
        <v>32</v>
      </c>
      <c r="AX4827" s="13" t="s">
        <v>76</v>
      </c>
      <c r="AY4827" s="220" t="s">
        <v>272</v>
      </c>
    </row>
    <row r="4828" spans="2:51" s="13" customFormat="1" ht="11.25">
      <c r="B4828" s="210"/>
      <c r="C4828" s="211"/>
      <c r="D4828" s="212" t="s">
        <v>283</v>
      </c>
      <c r="E4828" s="213" t="s">
        <v>1</v>
      </c>
      <c r="F4828" s="214" t="s">
        <v>3950</v>
      </c>
      <c r="G4828" s="211"/>
      <c r="H4828" s="213" t="s">
        <v>1</v>
      </c>
      <c r="I4828" s="215"/>
      <c r="J4828" s="211"/>
      <c r="K4828" s="211"/>
      <c r="L4828" s="216"/>
      <c r="M4828" s="217"/>
      <c r="N4828" s="218"/>
      <c r="O4828" s="218"/>
      <c r="P4828" s="218"/>
      <c r="Q4828" s="218"/>
      <c r="R4828" s="218"/>
      <c r="S4828" s="218"/>
      <c r="T4828" s="219"/>
      <c r="AT4828" s="220" t="s">
        <v>283</v>
      </c>
      <c r="AU4828" s="220" t="s">
        <v>84</v>
      </c>
      <c r="AV4828" s="13" t="s">
        <v>16</v>
      </c>
      <c r="AW4828" s="13" t="s">
        <v>32</v>
      </c>
      <c r="AX4828" s="13" t="s">
        <v>76</v>
      </c>
      <c r="AY4828" s="220" t="s">
        <v>272</v>
      </c>
    </row>
    <row r="4829" spans="2:51" s="13" customFormat="1" ht="11.25">
      <c r="B4829" s="210"/>
      <c r="C4829" s="211"/>
      <c r="D4829" s="212" t="s">
        <v>283</v>
      </c>
      <c r="E4829" s="213" t="s">
        <v>1</v>
      </c>
      <c r="F4829" s="214" t="s">
        <v>833</v>
      </c>
      <c r="G4829" s="211"/>
      <c r="H4829" s="213" t="s">
        <v>1</v>
      </c>
      <c r="I4829" s="215"/>
      <c r="J4829" s="211"/>
      <c r="K4829" s="211"/>
      <c r="L4829" s="216"/>
      <c r="M4829" s="217"/>
      <c r="N4829" s="218"/>
      <c r="O4829" s="218"/>
      <c r="P4829" s="218"/>
      <c r="Q4829" s="218"/>
      <c r="R4829" s="218"/>
      <c r="S4829" s="218"/>
      <c r="T4829" s="219"/>
      <c r="AT4829" s="220" t="s">
        <v>283</v>
      </c>
      <c r="AU4829" s="220" t="s">
        <v>84</v>
      </c>
      <c r="AV4829" s="13" t="s">
        <v>16</v>
      </c>
      <c r="AW4829" s="13" t="s">
        <v>32</v>
      </c>
      <c r="AX4829" s="13" t="s">
        <v>76</v>
      </c>
      <c r="AY4829" s="220" t="s">
        <v>272</v>
      </c>
    </row>
    <row r="4830" spans="2:51" s="14" customFormat="1" ht="11.25">
      <c r="B4830" s="221"/>
      <c r="C4830" s="222"/>
      <c r="D4830" s="212" t="s">
        <v>283</v>
      </c>
      <c r="E4830" s="223" t="s">
        <v>1</v>
      </c>
      <c r="F4830" s="224" t="s">
        <v>3920</v>
      </c>
      <c r="G4830" s="222"/>
      <c r="H4830" s="225">
        <v>19.100000000000001</v>
      </c>
      <c r="I4830" s="226"/>
      <c r="J4830" s="222"/>
      <c r="K4830" s="222"/>
      <c r="L4830" s="227"/>
      <c r="M4830" s="228"/>
      <c r="N4830" s="229"/>
      <c r="O4830" s="229"/>
      <c r="P4830" s="229"/>
      <c r="Q4830" s="229"/>
      <c r="R4830" s="229"/>
      <c r="S4830" s="229"/>
      <c r="T4830" s="230"/>
      <c r="AT4830" s="231" t="s">
        <v>283</v>
      </c>
      <c r="AU4830" s="231" t="s">
        <v>84</v>
      </c>
      <c r="AV4830" s="14" t="s">
        <v>84</v>
      </c>
      <c r="AW4830" s="14" t="s">
        <v>32</v>
      </c>
      <c r="AX4830" s="14" t="s">
        <v>76</v>
      </c>
      <c r="AY4830" s="231" t="s">
        <v>272</v>
      </c>
    </row>
    <row r="4831" spans="2:51" s="14" customFormat="1" ht="11.25">
      <c r="B4831" s="221"/>
      <c r="C4831" s="222"/>
      <c r="D4831" s="212" t="s">
        <v>283</v>
      </c>
      <c r="E4831" s="223" t="s">
        <v>1</v>
      </c>
      <c r="F4831" s="224" t="s">
        <v>3921</v>
      </c>
      <c r="G4831" s="222"/>
      <c r="H4831" s="225">
        <v>18.100000000000001</v>
      </c>
      <c r="I4831" s="226"/>
      <c r="J4831" s="222"/>
      <c r="K4831" s="222"/>
      <c r="L4831" s="227"/>
      <c r="M4831" s="228"/>
      <c r="N4831" s="229"/>
      <c r="O4831" s="229"/>
      <c r="P4831" s="229"/>
      <c r="Q4831" s="229"/>
      <c r="R4831" s="229"/>
      <c r="S4831" s="229"/>
      <c r="T4831" s="230"/>
      <c r="AT4831" s="231" t="s">
        <v>283</v>
      </c>
      <c r="AU4831" s="231" t="s">
        <v>84</v>
      </c>
      <c r="AV4831" s="14" t="s">
        <v>84</v>
      </c>
      <c r="AW4831" s="14" t="s">
        <v>32</v>
      </c>
      <c r="AX4831" s="14" t="s">
        <v>76</v>
      </c>
      <c r="AY4831" s="231" t="s">
        <v>272</v>
      </c>
    </row>
    <row r="4832" spans="2:51" s="14" customFormat="1" ht="11.25">
      <c r="B4832" s="221"/>
      <c r="C4832" s="222"/>
      <c r="D4832" s="212" t="s">
        <v>283</v>
      </c>
      <c r="E4832" s="223" t="s">
        <v>1</v>
      </c>
      <c r="F4832" s="224" t="s">
        <v>2401</v>
      </c>
      <c r="G4832" s="222"/>
      <c r="H4832" s="225">
        <v>15.7</v>
      </c>
      <c r="I4832" s="226"/>
      <c r="J4832" s="222"/>
      <c r="K4832" s="222"/>
      <c r="L4832" s="227"/>
      <c r="M4832" s="228"/>
      <c r="N4832" s="229"/>
      <c r="O4832" s="229"/>
      <c r="P4832" s="229"/>
      <c r="Q4832" s="229"/>
      <c r="R4832" s="229"/>
      <c r="S4832" s="229"/>
      <c r="T4832" s="230"/>
      <c r="AT4832" s="231" t="s">
        <v>283</v>
      </c>
      <c r="AU4832" s="231" t="s">
        <v>84</v>
      </c>
      <c r="AV4832" s="14" t="s">
        <v>84</v>
      </c>
      <c r="AW4832" s="14" t="s">
        <v>32</v>
      </c>
      <c r="AX4832" s="14" t="s">
        <v>76</v>
      </c>
      <c r="AY4832" s="231" t="s">
        <v>272</v>
      </c>
    </row>
    <row r="4833" spans="2:51" s="14" customFormat="1" ht="11.25">
      <c r="B4833" s="221"/>
      <c r="C4833" s="222"/>
      <c r="D4833" s="212" t="s">
        <v>283</v>
      </c>
      <c r="E4833" s="223" t="s">
        <v>1</v>
      </c>
      <c r="F4833" s="224" t="s">
        <v>3922</v>
      </c>
      <c r="G4833" s="222"/>
      <c r="H4833" s="225">
        <v>17.600000000000001</v>
      </c>
      <c r="I4833" s="226"/>
      <c r="J4833" s="222"/>
      <c r="K4833" s="222"/>
      <c r="L4833" s="227"/>
      <c r="M4833" s="228"/>
      <c r="N4833" s="229"/>
      <c r="O4833" s="229"/>
      <c r="P4833" s="229"/>
      <c r="Q4833" s="229"/>
      <c r="R4833" s="229"/>
      <c r="S4833" s="229"/>
      <c r="T4833" s="230"/>
      <c r="AT4833" s="231" t="s">
        <v>283</v>
      </c>
      <c r="AU4833" s="231" t="s">
        <v>84</v>
      </c>
      <c r="AV4833" s="14" t="s">
        <v>84</v>
      </c>
      <c r="AW4833" s="14" t="s">
        <v>32</v>
      </c>
      <c r="AX4833" s="14" t="s">
        <v>76</v>
      </c>
      <c r="AY4833" s="231" t="s">
        <v>272</v>
      </c>
    </row>
    <row r="4834" spans="2:51" s="14" customFormat="1" ht="11.25">
      <c r="B4834" s="221"/>
      <c r="C4834" s="222"/>
      <c r="D4834" s="212" t="s">
        <v>283</v>
      </c>
      <c r="E4834" s="223" t="s">
        <v>1</v>
      </c>
      <c r="F4834" s="224" t="s">
        <v>3923</v>
      </c>
      <c r="G4834" s="222"/>
      <c r="H4834" s="225">
        <v>18.100000000000001</v>
      </c>
      <c r="I4834" s="226"/>
      <c r="J4834" s="222"/>
      <c r="K4834" s="222"/>
      <c r="L4834" s="227"/>
      <c r="M4834" s="228"/>
      <c r="N4834" s="229"/>
      <c r="O4834" s="229"/>
      <c r="P4834" s="229"/>
      <c r="Q4834" s="229"/>
      <c r="R4834" s="229"/>
      <c r="S4834" s="229"/>
      <c r="T4834" s="230"/>
      <c r="AT4834" s="231" t="s">
        <v>283</v>
      </c>
      <c r="AU4834" s="231" t="s">
        <v>84</v>
      </c>
      <c r="AV4834" s="14" t="s">
        <v>84</v>
      </c>
      <c r="AW4834" s="14" t="s">
        <v>32</v>
      </c>
      <c r="AX4834" s="14" t="s">
        <v>76</v>
      </c>
      <c r="AY4834" s="231" t="s">
        <v>272</v>
      </c>
    </row>
    <row r="4835" spans="2:51" s="14" customFormat="1" ht="11.25">
      <c r="B4835" s="221"/>
      <c r="C4835" s="222"/>
      <c r="D4835" s="212" t="s">
        <v>283</v>
      </c>
      <c r="E4835" s="223" t="s">
        <v>1</v>
      </c>
      <c r="F4835" s="224" t="s">
        <v>3924</v>
      </c>
      <c r="G4835" s="222"/>
      <c r="H4835" s="225">
        <v>29.3</v>
      </c>
      <c r="I4835" s="226"/>
      <c r="J4835" s="222"/>
      <c r="K4835" s="222"/>
      <c r="L4835" s="227"/>
      <c r="M4835" s="228"/>
      <c r="N4835" s="229"/>
      <c r="O4835" s="229"/>
      <c r="P4835" s="229"/>
      <c r="Q4835" s="229"/>
      <c r="R4835" s="229"/>
      <c r="S4835" s="229"/>
      <c r="T4835" s="230"/>
      <c r="AT4835" s="231" t="s">
        <v>283</v>
      </c>
      <c r="AU4835" s="231" t="s">
        <v>84</v>
      </c>
      <c r="AV4835" s="14" t="s">
        <v>84</v>
      </c>
      <c r="AW4835" s="14" t="s">
        <v>32</v>
      </c>
      <c r="AX4835" s="14" t="s">
        <v>76</v>
      </c>
      <c r="AY4835" s="231" t="s">
        <v>272</v>
      </c>
    </row>
    <row r="4836" spans="2:51" s="14" customFormat="1" ht="11.25">
      <c r="B4836" s="221"/>
      <c r="C4836" s="222"/>
      <c r="D4836" s="212" t="s">
        <v>283</v>
      </c>
      <c r="E4836" s="223" t="s">
        <v>1</v>
      </c>
      <c r="F4836" s="224" t="s">
        <v>3925</v>
      </c>
      <c r="G4836" s="222"/>
      <c r="H4836" s="225">
        <v>15</v>
      </c>
      <c r="I4836" s="226"/>
      <c r="J4836" s="222"/>
      <c r="K4836" s="222"/>
      <c r="L4836" s="227"/>
      <c r="M4836" s="228"/>
      <c r="N4836" s="229"/>
      <c r="O4836" s="229"/>
      <c r="P4836" s="229"/>
      <c r="Q4836" s="229"/>
      <c r="R4836" s="229"/>
      <c r="S4836" s="229"/>
      <c r="T4836" s="230"/>
      <c r="AT4836" s="231" t="s">
        <v>283</v>
      </c>
      <c r="AU4836" s="231" t="s">
        <v>84</v>
      </c>
      <c r="AV4836" s="14" t="s">
        <v>84</v>
      </c>
      <c r="AW4836" s="14" t="s">
        <v>32</v>
      </c>
      <c r="AX4836" s="14" t="s">
        <v>76</v>
      </c>
      <c r="AY4836" s="231" t="s">
        <v>272</v>
      </c>
    </row>
    <row r="4837" spans="2:51" s="13" customFormat="1" ht="11.25">
      <c r="B4837" s="210"/>
      <c r="C4837" s="211"/>
      <c r="D4837" s="212" t="s">
        <v>283</v>
      </c>
      <c r="E4837" s="213" t="s">
        <v>1</v>
      </c>
      <c r="F4837" s="214" t="s">
        <v>285</v>
      </c>
      <c r="G4837" s="211"/>
      <c r="H4837" s="213" t="s">
        <v>1</v>
      </c>
      <c r="I4837" s="215"/>
      <c r="J4837" s="211"/>
      <c r="K4837" s="211"/>
      <c r="L4837" s="216"/>
      <c r="M4837" s="217"/>
      <c r="N4837" s="218"/>
      <c r="O4837" s="218"/>
      <c r="P4837" s="218"/>
      <c r="Q4837" s="218"/>
      <c r="R4837" s="218"/>
      <c r="S4837" s="218"/>
      <c r="T4837" s="219"/>
      <c r="AT4837" s="220" t="s">
        <v>283</v>
      </c>
      <c r="AU4837" s="220" t="s">
        <v>84</v>
      </c>
      <c r="AV4837" s="13" t="s">
        <v>16</v>
      </c>
      <c r="AW4837" s="13" t="s">
        <v>32</v>
      </c>
      <c r="AX4837" s="13" t="s">
        <v>76</v>
      </c>
      <c r="AY4837" s="220" t="s">
        <v>272</v>
      </c>
    </row>
    <row r="4838" spans="2:51" s="13" customFormat="1" ht="11.25">
      <c r="B4838" s="210"/>
      <c r="C4838" s="211"/>
      <c r="D4838" s="212" t="s">
        <v>283</v>
      </c>
      <c r="E4838" s="213" t="s">
        <v>1</v>
      </c>
      <c r="F4838" s="214" t="s">
        <v>3951</v>
      </c>
      <c r="G4838" s="211"/>
      <c r="H4838" s="213" t="s">
        <v>1</v>
      </c>
      <c r="I4838" s="215"/>
      <c r="J4838" s="211"/>
      <c r="K4838" s="211"/>
      <c r="L4838" s="216"/>
      <c r="M4838" s="217"/>
      <c r="N4838" s="218"/>
      <c r="O4838" s="218"/>
      <c r="P4838" s="218"/>
      <c r="Q4838" s="218"/>
      <c r="R4838" s="218"/>
      <c r="S4838" s="218"/>
      <c r="T4838" s="219"/>
      <c r="AT4838" s="220" t="s">
        <v>283</v>
      </c>
      <c r="AU4838" s="220" t="s">
        <v>84</v>
      </c>
      <c r="AV4838" s="13" t="s">
        <v>16</v>
      </c>
      <c r="AW4838" s="13" t="s">
        <v>32</v>
      </c>
      <c r="AX4838" s="13" t="s">
        <v>76</v>
      </c>
      <c r="AY4838" s="220" t="s">
        <v>272</v>
      </c>
    </row>
    <row r="4839" spans="2:51" s="13" customFormat="1" ht="11.25">
      <c r="B4839" s="210"/>
      <c r="C4839" s="211"/>
      <c r="D4839" s="212" t="s">
        <v>283</v>
      </c>
      <c r="E4839" s="213" t="s">
        <v>1</v>
      </c>
      <c r="F4839" s="214" t="s">
        <v>837</v>
      </c>
      <c r="G4839" s="211"/>
      <c r="H4839" s="213" t="s">
        <v>1</v>
      </c>
      <c r="I4839" s="215"/>
      <c r="J4839" s="211"/>
      <c r="K4839" s="211"/>
      <c r="L4839" s="216"/>
      <c r="M4839" s="217"/>
      <c r="N4839" s="218"/>
      <c r="O4839" s="218"/>
      <c r="P4839" s="218"/>
      <c r="Q4839" s="218"/>
      <c r="R4839" s="218"/>
      <c r="S4839" s="218"/>
      <c r="T4839" s="219"/>
      <c r="AT4839" s="220" t="s">
        <v>283</v>
      </c>
      <c r="AU4839" s="220" t="s">
        <v>84</v>
      </c>
      <c r="AV4839" s="13" t="s">
        <v>16</v>
      </c>
      <c r="AW4839" s="13" t="s">
        <v>32</v>
      </c>
      <c r="AX4839" s="13" t="s">
        <v>76</v>
      </c>
      <c r="AY4839" s="220" t="s">
        <v>272</v>
      </c>
    </row>
    <row r="4840" spans="2:51" s="14" customFormat="1" ht="11.25">
      <c r="B4840" s="221"/>
      <c r="C4840" s="222"/>
      <c r="D4840" s="212" t="s">
        <v>283</v>
      </c>
      <c r="E4840" s="223" t="s">
        <v>1</v>
      </c>
      <c r="F4840" s="224" t="s">
        <v>3845</v>
      </c>
      <c r="G4840" s="222"/>
      <c r="H4840" s="225">
        <v>17.600000000000001</v>
      </c>
      <c r="I4840" s="226"/>
      <c r="J4840" s="222"/>
      <c r="K4840" s="222"/>
      <c r="L4840" s="227"/>
      <c r="M4840" s="228"/>
      <c r="N4840" s="229"/>
      <c r="O4840" s="229"/>
      <c r="P4840" s="229"/>
      <c r="Q4840" s="229"/>
      <c r="R4840" s="229"/>
      <c r="S4840" s="229"/>
      <c r="T4840" s="230"/>
      <c r="AT4840" s="231" t="s">
        <v>283</v>
      </c>
      <c r="AU4840" s="231" t="s">
        <v>84</v>
      </c>
      <c r="AV4840" s="14" t="s">
        <v>84</v>
      </c>
      <c r="AW4840" s="14" t="s">
        <v>32</v>
      </c>
      <c r="AX4840" s="14" t="s">
        <v>76</v>
      </c>
      <c r="AY4840" s="231" t="s">
        <v>272</v>
      </c>
    </row>
    <row r="4841" spans="2:51" s="14" customFormat="1" ht="11.25">
      <c r="B4841" s="221"/>
      <c r="C4841" s="222"/>
      <c r="D4841" s="212" t="s">
        <v>283</v>
      </c>
      <c r="E4841" s="223" t="s">
        <v>1</v>
      </c>
      <c r="F4841" s="224" t="s">
        <v>3846</v>
      </c>
      <c r="G4841" s="222"/>
      <c r="H4841" s="225">
        <v>16.100000000000001</v>
      </c>
      <c r="I4841" s="226"/>
      <c r="J4841" s="222"/>
      <c r="K4841" s="222"/>
      <c r="L4841" s="227"/>
      <c r="M4841" s="228"/>
      <c r="N4841" s="229"/>
      <c r="O4841" s="229"/>
      <c r="P4841" s="229"/>
      <c r="Q4841" s="229"/>
      <c r="R4841" s="229"/>
      <c r="S4841" s="229"/>
      <c r="T4841" s="230"/>
      <c r="AT4841" s="231" t="s">
        <v>283</v>
      </c>
      <c r="AU4841" s="231" t="s">
        <v>84</v>
      </c>
      <c r="AV4841" s="14" t="s">
        <v>84</v>
      </c>
      <c r="AW4841" s="14" t="s">
        <v>32</v>
      </c>
      <c r="AX4841" s="14" t="s">
        <v>76</v>
      </c>
      <c r="AY4841" s="231" t="s">
        <v>272</v>
      </c>
    </row>
    <row r="4842" spans="2:51" s="14" customFormat="1" ht="11.25">
      <c r="B4842" s="221"/>
      <c r="C4842" s="222"/>
      <c r="D4842" s="212" t="s">
        <v>283</v>
      </c>
      <c r="E4842" s="223" t="s">
        <v>1</v>
      </c>
      <c r="F4842" s="224" t="s">
        <v>3847</v>
      </c>
      <c r="G4842" s="222"/>
      <c r="H4842" s="225">
        <v>19.399999999999999</v>
      </c>
      <c r="I4842" s="226"/>
      <c r="J4842" s="222"/>
      <c r="K4842" s="222"/>
      <c r="L4842" s="227"/>
      <c r="M4842" s="228"/>
      <c r="N4842" s="229"/>
      <c r="O4842" s="229"/>
      <c r="P4842" s="229"/>
      <c r="Q4842" s="229"/>
      <c r="R4842" s="229"/>
      <c r="S4842" s="229"/>
      <c r="T4842" s="230"/>
      <c r="AT4842" s="231" t="s">
        <v>283</v>
      </c>
      <c r="AU4842" s="231" t="s">
        <v>84</v>
      </c>
      <c r="AV4842" s="14" t="s">
        <v>84</v>
      </c>
      <c r="AW4842" s="14" t="s">
        <v>32</v>
      </c>
      <c r="AX4842" s="14" t="s">
        <v>76</v>
      </c>
      <c r="AY4842" s="231" t="s">
        <v>272</v>
      </c>
    </row>
    <row r="4843" spans="2:51" s="13" customFormat="1" ht="11.25">
      <c r="B4843" s="210"/>
      <c r="C4843" s="211"/>
      <c r="D4843" s="212" t="s">
        <v>283</v>
      </c>
      <c r="E4843" s="213" t="s">
        <v>1</v>
      </c>
      <c r="F4843" s="214" t="s">
        <v>285</v>
      </c>
      <c r="G4843" s="211"/>
      <c r="H4843" s="213" t="s">
        <v>1</v>
      </c>
      <c r="I4843" s="215"/>
      <c r="J4843" s="211"/>
      <c r="K4843" s="211"/>
      <c r="L4843" s="216"/>
      <c r="M4843" s="217"/>
      <c r="N4843" s="218"/>
      <c r="O4843" s="218"/>
      <c r="P4843" s="218"/>
      <c r="Q4843" s="218"/>
      <c r="R4843" s="218"/>
      <c r="S4843" s="218"/>
      <c r="T4843" s="219"/>
      <c r="AT4843" s="220" t="s">
        <v>283</v>
      </c>
      <c r="AU4843" s="220" t="s">
        <v>84</v>
      </c>
      <c r="AV4843" s="13" t="s">
        <v>16</v>
      </c>
      <c r="AW4843" s="13" t="s">
        <v>32</v>
      </c>
      <c r="AX4843" s="13" t="s">
        <v>76</v>
      </c>
      <c r="AY4843" s="220" t="s">
        <v>272</v>
      </c>
    </row>
    <row r="4844" spans="2:51" s="13" customFormat="1" ht="11.25">
      <c r="B4844" s="210"/>
      <c r="C4844" s="211"/>
      <c r="D4844" s="212" t="s">
        <v>283</v>
      </c>
      <c r="E4844" s="213" t="s">
        <v>1</v>
      </c>
      <c r="F4844" s="214" t="s">
        <v>3952</v>
      </c>
      <c r="G4844" s="211"/>
      <c r="H4844" s="213" t="s">
        <v>1</v>
      </c>
      <c r="I4844" s="215"/>
      <c r="J4844" s="211"/>
      <c r="K4844" s="211"/>
      <c r="L4844" s="216"/>
      <c r="M4844" s="217"/>
      <c r="N4844" s="218"/>
      <c r="O4844" s="218"/>
      <c r="P4844" s="218"/>
      <c r="Q4844" s="218"/>
      <c r="R4844" s="218"/>
      <c r="S4844" s="218"/>
      <c r="T4844" s="219"/>
      <c r="AT4844" s="220" t="s">
        <v>283</v>
      </c>
      <c r="AU4844" s="220" t="s">
        <v>84</v>
      </c>
      <c r="AV4844" s="13" t="s">
        <v>16</v>
      </c>
      <c r="AW4844" s="13" t="s">
        <v>32</v>
      </c>
      <c r="AX4844" s="13" t="s">
        <v>76</v>
      </c>
      <c r="AY4844" s="220" t="s">
        <v>272</v>
      </c>
    </row>
    <row r="4845" spans="2:51" s="13" customFormat="1" ht="11.25">
      <c r="B4845" s="210"/>
      <c r="C4845" s="211"/>
      <c r="D4845" s="212" t="s">
        <v>283</v>
      </c>
      <c r="E4845" s="213" t="s">
        <v>1</v>
      </c>
      <c r="F4845" s="214" t="s">
        <v>833</v>
      </c>
      <c r="G4845" s="211"/>
      <c r="H4845" s="213" t="s">
        <v>1</v>
      </c>
      <c r="I4845" s="215"/>
      <c r="J4845" s="211"/>
      <c r="K4845" s="211"/>
      <c r="L4845" s="216"/>
      <c r="M4845" s="217"/>
      <c r="N4845" s="218"/>
      <c r="O4845" s="218"/>
      <c r="P4845" s="218"/>
      <c r="Q4845" s="218"/>
      <c r="R4845" s="218"/>
      <c r="S4845" s="218"/>
      <c r="T4845" s="219"/>
      <c r="AT4845" s="220" t="s">
        <v>283</v>
      </c>
      <c r="AU4845" s="220" t="s">
        <v>84</v>
      </c>
      <c r="AV4845" s="13" t="s">
        <v>16</v>
      </c>
      <c r="AW4845" s="13" t="s">
        <v>32</v>
      </c>
      <c r="AX4845" s="13" t="s">
        <v>76</v>
      </c>
      <c r="AY4845" s="220" t="s">
        <v>272</v>
      </c>
    </row>
    <row r="4846" spans="2:51" s="14" customFormat="1" ht="11.25">
      <c r="B4846" s="221"/>
      <c r="C4846" s="222"/>
      <c r="D4846" s="212" t="s">
        <v>283</v>
      </c>
      <c r="E4846" s="223" t="s">
        <v>1</v>
      </c>
      <c r="F4846" s="224" t="s">
        <v>3908</v>
      </c>
      <c r="G4846" s="222"/>
      <c r="H4846" s="225">
        <v>72.8</v>
      </c>
      <c r="I4846" s="226"/>
      <c r="J4846" s="222"/>
      <c r="K4846" s="222"/>
      <c r="L4846" s="227"/>
      <c r="M4846" s="228"/>
      <c r="N4846" s="229"/>
      <c r="O4846" s="229"/>
      <c r="P4846" s="229"/>
      <c r="Q4846" s="229"/>
      <c r="R4846" s="229"/>
      <c r="S4846" s="229"/>
      <c r="T4846" s="230"/>
      <c r="AT4846" s="231" t="s">
        <v>283</v>
      </c>
      <c r="AU4846" s="231" t="s">
        <v>84</v>
      </c>
      <c r="AV4846" s="14" t="s">
        <v>84</v>
      </c>
      <c r="AW4846" s="14" t="s">
        <v>32</v>
      </c>
      <c r="AX4846" s="14" t="s">
        <v>76</v>
      </c>
      <c r="AY4846" s="231" t="s">
        <v>272</v>
      </c>
    </row>
    <row r="4847" spans="2:51" s="14" customFormat="1" ht="11.25">
      <c r="B4847" s="221"/>
      <c r="C4847" s="222"/>
      <c r="D4847" s="212" t="s">
        <v>283</v>
      </c>
      <c r="E4847" s="223" t="s">
        <v>1</v>
      </c>
      <c r="F4847" s="224" t="s">
        <v>3909</v>
      </c>
      <c r="G4847" s="222"/>
      <c r="H4847" s="225">
        <v>10.7</v>
      </c>
      <c r="I4847" s="226"/>
      <c r="J4847" s="222"/>
      <c r="K4847" s="222"/>
      <c r="L4847" s="227"/>
      <c r="M4847" s="228"/>
      <c r="N4847" s="229"/>
      <c r="O4847" s="229"/>
      <c r="P4847" s="229"/>
      <c r="Q4847" s="229"/>
      <c r="R4847" s="229"/>
      <c r="S4847" s="229"/>
      <c r="T4847" s="230"/>
      <c r="AT4847" s="231" t="s">
        <v>283</v>
      </c>
      <c r="AU4847" s="231" t="s">
        <v>84</v>
      </c>
      <c r="AV4847" s="14" t="s">
        <v>84</v>
      </c>
      <c r="AW4847" s="14" t="s">
        <v>32</v>
      </c>
      <c r="AX4847" s="14" t="s">
        <v>76</v>
      </c>
      <c r="AY4847" s="231" t="s">
        <v>272</v>
      </c>
    </row>
    <row r="4848" spans="2:51" s="14" customFormat="1" ht="11.25">
      <c r="B4848" s="221"/>
      <c r="C4848" s="222"/>
      <c r="D4848" s="212" t="s">
        <v>283</v>
      </c>
      <c r="E4848" s="223" t="s">
        <v>1</v>
      </c>
      <c r="F4848" s="224" t="s">
        <v>3910</v>
      </c>
      <c r="G4848" s="222"/>
      <c r="H4848" s="225">
        <v>75.599999999999994</v>
      </c>
      <c r="I4848" s="226"/>
      <c r="J4848" s="222"/>
      <c r="K4848" s="222"/>
      <c r="L4848" s="227"/>
      <c r="M4848" s="228"/>
      <c r="N4848" s="229"/>
      <c r="O4848" s="229"/>
      <c r="P4848" s="229"/>
      <c r="Q4848" s="229"/>
      <c r="R4848" s="229"/>
      <c r="S4848" s="229"/>
      <c r="T4848" s="230"/>
      <c r="AT4848" s="231" t="s">
        <v>283</v>
      </c>
      <c r="AU4848" s="231" t="s">
        <v>84</v>
      </c>
      <c r="AV4848" s="14" t="s">
        <v>84</v>
      </c>
      <c r="AW4848" s="14" t="s">
        <v>32</v>
      </c>
      <c r="AX4848" s="14" t="s">
        <v>76</v>
      </c>
      <c r="AY4848" s="231" t="s">
        <v>272</v>
      </c>
    </row>
    <row r="4849" spans="1:65" s="14" customFormat="1" ht="11.25">
      <c r="B4849" s="221"/>
      <c r="C4849" s="222"/>
      <c r="D4849" s="212" t="s">
        <v>283</v>
      </c>
      <c r="E4849" s="223" t="s">
        <v>1</v>
      </c>
      <c r="F4849" s="224" t="s">
        <v>2405</v>
      </c>
      <c r="G4849" s="222"/>
      <c r="H4849" s="225">
        <v>4.4000000000000004</v>
      </c>
      <c r="I4849" s="226"/>
      <c r="J4849" s="222"/>
      <c r="K4849" s="222"/>
      <c r="L4849" s="227"/>
      <c r="M4849" s="228"/>
      <c r="N4849" s="229"/>
      <c r="O4849" s="229"/>
      <c r="P4849" s="229"/>
      <c r="Q4849" s="229"/>
      <c r="R4849" s="229"/>
      <c r="S4849" s="229"/>
      <c r="T4849" s="230"/>
      <c r="AT4849" s="231" t="s">
        <v>283</v>
      </c>
      <c r="AU4849" s="231" t="s">
        <v>84</v>
      </c>
      <c r="AV4849" s="14" t="s">
        <v>84</v>
      </c>
      <c r="AW4849" s="14" t="s">
        <v>32</v>
      </c>
      <c r="AX4849" s="14" t="s">
        <v>76</v>
      </c>
      <c r="AY4849" s="231" t="s">
        <v>272</v>
      </c>
    </row>
    <row r="4850" spans="1:65" s="13" customFormat="1" ht="11.25">
      <c r="B4850" s="210"/>
      <c r="C4850" s="211"/>
      <c r="D4850" s="212" t="s">
        <v>283</v>
      </c>
      <c r="E4850" s="213" t="s">
        <v>1</v>
      </c>
      <c r="F4850" s="214" t="s">
        <v>837</v>
      </c>
      <c r="G4850" s="211"/>
      <c r="H4850" s="213" t="s">
        <v>1</v>
      </c>
      <c r="I4850" s="215"/>
      <c r="J4850" s="211"/>
      <c r="K4850" s="211"/>
      <c r="L4850" s="216"/>
      <c r="M4850" s="217"/>
      <c r="N4850" s="218"/>
      <c r="O4850" s="218"/>
      <c r="P4850" s="218"/>
      <c r="Q4850" s="218"/>
      <c r="R4850" s="218"/>
      <c r="S4850" s="218"/>
      <c r="T4850" s="219"/>
      <c r="AT4850" s="220" t="s">
        <v>283</v>
      </c>
      <c r="AU4850" s="220" t="s">
        <v>84</v>
      </c>
      <c r="AV4850" s="13" t="s">
        <v>16</v>
      </c>
      <c r="AW4850" s="13" t="s">
        <v>32</v>
      </c>
      <c r="AX4850" s="13" t="s">
        <v>76</v>
      </c>
      <c r="AY4850" s="220" t="s">
        <v>272</v>
      </c>
    </row>
    <row r="4851" spans="1:65" s="14" customFormat="1" ht="11.25">
      <c r="B4851" s="221"/>
      <c r="C4851" s="222"/>
      <c r="D4851" s="212" t="s">
        <v>283</v>
      </c>
      <c r="E4851" s="223" t="s">
        <v>1</v>
      </c>
      <c r="F4851" s="224" t="s">
        <v>3911</v>
      </c>
      <c r="G4851" s="222"/>
      <c r="H4851" s="225">
        <v>31.2</v>
      </c>
      <c r="I4851" s="226"/>
      <c r="J4851" s="222"/>
      <c r="K4851" s="222"/>
      <c r="L4851" s="227"/>
      <c r="M4851" s="228"/>
      <c r="N4851" s="229"/>
      <c r="O4851" s="229"/>
      <c r="P4851" s="229"/>
      <c r="Q4851" s="229"/>
      <c r="R4851" s="229"/>
      <c r="S4851" s="229"/>
      <c r="T4851" s="230"/>
      <c r="AT4851" s="231" t="s">
        <v>283</v>
      </c>
      <c r="AU4851" s="231" t="s">
        <v>84</v>
      </c>
      <c r="AV4851" s="14" t="s">
        <v>84</v>
      </c>
      <c r="AW4851" s="14" t="s">
        <v>32</v>
      </c>
      <c r="AX4851" s="14" t="s">
        <v>76</v>
      </c>
      <c r="AY4851" s="231" t="s">
        <v>272</v>
      </c>
    </row>
    <row r="4852" spans="1:65" s="2" customFormat="1" ht="33" customHeight="1">
      <c r="A4852" s="34"/>
      <c r="B4852" s="35"/>
      <c r="C4852" s="192" t="s">
        <v>3953</v>
      </c>
      <c r="D4852" s="192" t="s">
        <v>274</v>
      </c>
      <c r="E4852" s="193" t="s">
        <v>3954</v>
      </c>
      <c r="F4852" s="194" t="s">
        <v>3955</v>
      </c>
      <c r="G4852" s="195" t="s">
        <v>156</v>
      </c>
      <c r="H4852" s="196">
        <v>499</v>
      </c>
      <c r="I4852" s="197"/>
      <c r="J4852" s="198">
        <f>ROUND(I4852*H4852,2)</f>
        <v>0</v>
      </c>
      <c r="K4852" s="194" t="s">
        <v>278</v>
      </c>
      <c r="L4852" s="39"/>
      <c r="M4852" s="199" t="s">
        <v>1</v>
      </c>
      <c r="N4852" s="200" t="s">
        <v>41</v>
      </c>
      <c r="O4852" s="71"/>
      <c r="P4852" s="201">
        <f>O4852*H4852</f>
        <v>0</v>
      </c>
      <c r="Q4852" s="201">
        <v>1.4999999999999999E-4</v>
      </c>
      <c r="R4852" s="201">
        <f>Q4852*H4852</f>
        <v>7.485E-2</v>
      </c>
      <c r="S4852" s="201">
        <v>0</v>
      </c>
      <c r="T4852" s="202">
        <f>S4852*H4852</f>
        <v>0</v>
      </c>
      <c r="U4852" s="34"/>
      <c r="V4852" s="34"/>
      <c r="W4852" s="34"/>
      <c r="X4852" s="34"/>
      <c r="Y4852" s="34"/>
      <c r="Z4852" s="34"/>
      <c r="AA4852" s="34"/>
      <c r="AB4852" s="34"/>
      <c r="AC4852" s="34"/>
      <c r="AD4852" s="34"/>
      <c r="AE4852" s="34"/>
      <c r="AR4852" s="203" t="s">
        <v>358</v>
      </c>
      <c r="AT4852" s="203" t="s">
        <v>274</v>
      </c>
      <c r="AU4852" s="203" t="s">
        <v>84</v>
      </c>
      <c r="AY4852" s="17" t="s">
        <v>272</v>
      </c>
      <c r="BE4852" s="204">
        <f>IF(N4852="základní",J4852,0)</f>
        <v>0</v>
      </c>
      <c r="BF4852" s="204">
        <f>IF(N4852="snížená",J4852,0)</f>
        <v>0</v>
      </c>
      <c r="BG4852" s="204">
        <f>IF(N4852="zákl. přenesená",J4852,0)</f>
        <v>0</v>
      </c>
      <c r="BH4852" s="204">
        <f>IF(N4852="sníž. přenesená",J4852,0)</f>
        <v>0</v>
      </c>
      <c r="BI4852" s="204">
        <f>IF(N4852="nulová",J4852,0)</f>
        <v>0</v>
      </c>
      <c r="BJ4852" s="17" t="s">
        <v>16</v>
      </c>
      <c r="BK4852" s="204">
        <f>ROUND(I4852*H4852,2)</f>
        <v>0</v>
      </c>
      <c r="BL4852" s="17" t="s">
        <v>358</v>
      </c>
      <c r="BM4852" s="203" t="s">
        <v>3956</v>
      </c>
    </row>
    <row r="4853" spans="1:65" s="2" customFormat="1" ht="11.25">
      <c r="A4853" s="34"/>
      <c r="B4853" s="35"/>
      <c r="C4853" s="36"/>
      <c r="D4853" s="205" t="s">
        <v>281</v>
      </c>
      <c r="E4853" s="36"/>
      <c r="F4853" s="206" t="s">
        <v>3957</v>
      </c>
      <c r="G4853" s="36"/>
      <c r="H4853" s="36"/>
      <c r="I4853" s="207"/>
      <c r="J4853" s="36"/>
      <c r="K4853" s="36"/>
      <c r="L4853" s="39"/>
      <c r="M4853" s="208"/>
      <c r="N4853" s="209"/>
      <c r="O4853" s="71"/>
      <c r="P4853" s="71"/>
      <c r="Q4853" s="71"/>
      <c r="R4853" s="71"/>
      <c r="S4853" s="71"/>
      <c r="T4853" s="72"/>
      <c r="U4853" s="34"/>
      <c r="V4853" s="34"/>
      <c r="W4853" s="34"/>
      <c r="X4853" s="34"/>
      <c r="Y4853" s="34"/>
      <c r="Z4853" s="34"/>
      <c r="AA4853" s="34"/>
      <c r="AB4853" s="34"/>
      <c r="AC4853" s="34"/>
      <c r="AD4853" s="34"/>
      <c r="AE4853" s="34"/>
      <c r="AT4853" s="17" t="s">
        <v>281</v>
      </c>
      <c r="AU4853" s="17" t="s">
        <v>84</v>
      </c>
    </row>
    <row r="4854" spans="1:65" s="13" customFormat="1" ht="22.5">
      <c r="B4854" s="210"/>
      <c r="C4854" s="211"/>
      <c r="D4854" s="212" t="s">
        <v>283</v>
      </c>
      <c r="E4854" s="213" t="s">
        <v>1</v>
      </c>
      <c r="F4854" s="214" t="s">
        <v>3803</v>
      </c>
      <c r="G4854" s="211"/>
      <c r="H4854" s="213" t="s">
        <v>1</v>
      </c>
      <c r="I4854" s="215"/>
      <c r="J4854" s="211"/>
      <c r="K4854" s="211"/>
      <c r="L4854" s="216"/>
      <c r="M4854" s="217"/>
      <c r="N4854" s="218"/>
      <c r="O4854" s="218"/>
      <c r="P4854" s="218"/>
      <c r="Q4854" s="218"/>
      <c r="R4854" s="218"/>
      <c r="S4854" s="218"/>
      <c r="T4854" s="219"/>
      <c r="AT4854" s="220" t="s">
        <v>283</v>
      </c>
      <c r="AU4854" s="220" t="s">
        <v>84</v>
      </c>
      <c r="AV4854" s="13" t="s">
        <v>16</v>
      </c>
      <c r="AW4854" s="13" t="s">
        <v>32</v>
      </c>
      <c r="AX4854" s="13" t="s">
        <v>76</v>
      </c>
      <c r="AY4854" s="220" t="s">
        <v>272</v>
      </c>
    </row>
    <row r="4855" spans="1:65" s="13" customFormat="1" ht="11.25">
      <c r="B4855" s="210"/>
      <c r="C4855" s="211"/>
      <c r="D4855" s="212" t="s">
        <v>283</v>
      </c>
      <c r="E4855" s="213" t="s">
        <v>1</v>
      </c>
      <c r="F4855" s="214" t="s">
        <v>285</v>
      </c>
      <c r="G4855" s="211"/>
      <c r="H4855" s="213" t="s">
        <v>1</v>
      </c>
      <c r="I4855" s="215"/>
      <c r="J4855" s="211"/>
      <c r="K4855" s="211"/>
      <c r="L4855" s="216"/>
      <c r="M4855" s="217"/>
      <c r="N4855" s="218"/>
      <c r="O4855" s="218"/>
      <c r="P4855" s="218"/>
      <c r="Q4855" s="218"/>
      <c r="R4855" s="218"/>
      <c r="S4855" s="218"/>
      <c r="T4855" s="219"/>
      <c r="AT4855" s="220" t="s">
        <v>283</v>
      </c>
      <c r="AU4855" s="220" t="s">
        <v>84</v>
      </c>
      <c r="AV4855" s="13" t="s">
        <v>16</v>
      </c>
      <c r="AW4855" s="13" t="s">
        <v>32</v>
      </c>
      <c r="AX4855" s="13" t="s">
        <v>76</v>
      </c>
      <c r="AY4855" s="220" t="s">
        <v>272</v>
      </c>
    </row>
    <row r="4856" spans="1:65" s="13" customFormat="1" ht="11.25">
      <c r="B4856" s="210"/>
      <c r="C4856" s="211"/>
      <c r="D4856" s="212" t="s">
        <v>283</v>
      </c>
      <c r="E4856" s="213" t="s">
        <v>1</v>
      </c>
      <c r="F4856" s="214" t="s">
        <v>3946</v>
      </c>
      <c r="G4856" s="211"/>
      <c r="H4856" s="213" t="s">
        <v>1</v>
      </c>
      <c r="I4856" s="215"/>
      <c r="J4856" s="211"/>
      <c r="K4856" s="211"/>
      <c r="L4856" s="216"/>
      <c r="M4856" s="217"/>
      <c r="N4856" s="218"/>
      <c r="O4856" s="218"/>
      <c r="P4856" s="218"/>
      <c r="Q4856" s="218"/>
      <c r="R4856" s="218"/>
      <c r="S4856" s="218"/>
      <c r="T4856" s="219"/>
      <c r="AT4856" s="220" t="s">
        <v>283</v>
      </c>
      <c r="AU4856" s="220" t="s">
        <v>84</v>
      </c>
      <c r="AV4856" s="13" t="s">
        <v>16</v>
      </c>
      <c r="AW4856" s="13" t="s">
        <v>32</v>
      </c>
      <c r="AX4856" s="13" t="s">
        <v>76</v>
      </c>
      <c r="AY4856" s="220" t="s">
        <v>272</v>
      </c>
    </row>
    <row r="4857" spans="1:65" s="13" customFormat="1" ht="11.25">
      <c r="B4857" s="210"/>
      <c r="C4857" s="211"/>
      <c r="D4857" s="212" t="s">
        <v>283</v>
      </c>
      <c r="E4857" s="213" t="s">
        <v>1</v>
      </c>
      <c r="F4857" s="214" t="s">
        <v>831</v>
      </c>
      <c r="G4857" s="211"/>
      <c r="H4857" s="213" t="s">
        <v>1</v>
      </c>
      <c r="I4857" s="215"/>
      <c r="J4857" s="211"/>
      <c r="K4857" s="211"/>
      <c r="L4857" s="216"/>
      <c r="M4857" s="217"/>
      <c r="N4857" s="218"/>
      <c r="O4857" s="218"/>
      <c r="P4857" s="218"/>
      <c r="Q4857" s="218"/>
      <c r="R4857" s="218"/>
      <c r="S4857" s="218"/>
      <c r="T4857" s="219"/>
      <c r="AT4857" s="220" t="s">
        <v>283</v>
      </c>
      <c r="AU4857" s="220" t="s">
        <v>84</v>
      </c>
      <c r="AV4857" s="13" t="s">
        <v>16</v>
      </c>
      <c r="AW4857" s="13" t="s">
        <v>32</v>
      </c>
      <c r="AX4857" s="13" t="s">
        <v>76</v>
      </c>
      <c r="AY4857" s="220" t="s">
        <v>272</v>
      </c>
    </row>
    <row r="4858" spans="1:65" s="14" customFormat="1" ht="11.25">
      <c r="B4858" s="221"/>
      <c r="C4858" s="222"/>
      <c r="D4858" s="212" t="s">
        <v>283</v>
      </c>
      <c r="E4858" s="223" t="s">
        <v>1</v>
      </c>
      <c r="F4858" s="224" t="s">
        <v>3858</v>
      </c>
      <c r="G4858" s="222"/>
      <c r="H4858" s="225">
        <v>14.8</v>
      </c>
      <c r="I4858" s="226"/>
      <c r="J4858" s="222"/>
      <c r="K4858" s="222"/>
      <c r="L4858" s="227"/>
      <c r="M4858" s="228"/>
      <c r="N4858" s="229"/>
      <c r="O4858" s="229"/>
      <c r="P4858" s="229"/>
      <c r="Q4858" s="229"/>
      <c r="R4858" s="229"/>
      <c r="S4858" s="229"/>
      <c r="T4858" s="230"/>
      <c r="AT4858" s="231" t="s">
        <v>283</v>
      </c>
      <c r="AU4858" s="231" t="s">
        <v>84</v>
      </c>
      <c r="AV4858" s="14" t="s">
        <v>84</v>
      </c>
      <c r="AW4858" s="14" t="s">
        <v>32</v>
      </c>
      <c r="AX4858" s="14" t="s">
        <v>76</v>
      </c>
      <c r="AY4858" s="231" t="s">
        <v>272</v>
      </c>
    </row>
    <row r="4859" spans="1:65" s="14" customFormat="1" ht="11.25">
      <c r="B4859" s="221"/>
      <c r="C4859" s="222"/>
      <c r="D4859" s="212" t="s">
        <v>283</v>
      </c>
      <c r="E4859" s="223" t="s">
        <v>1</v>
      </c>
      <c r="F4859" s="224" t="s">
        <v>3859</v>
      </c>
      <c r="G4859" s="222"/>
      <c r="H4859" s="225">
        <v>14.8</v>
      </c>
      <c r="I4859" s="226"/>
      <c r="J4859" s="222"/>
      <c r="K4859" s="222"/>
      <c r="L4859" s="227"/>
      <c r="M4859" s="228"/>
      <c r="N4859" s="229"/>
      <c r="O4859" s="229"/>
      <c r="P4859" s="229"/>
      <c r="Q4859" s="229"/>
      <c r="R4859" s="229"/>
      <c r="S4859" s="229"/>
      <c r="T4859" s="230"/>
      <c r="AT4859" s="231" t="s">
        <v>283</v>
      </c>
      <c r="AU4859" s="231" t="s">
        <v>84</v>
      </c>
      <c r="AV4859" s="14" t="s">
        <v>84</v>
      </c>
      <c r="AW4859" s="14" t="s">
        <v>32</v>
      </c>
      <c r="AX4859" s="14" t="s">
        <v>76</v>
      </c>
      <c r="AY4859" s="231" t="s">
        <v>272</v>
      </c>
    </row>
    <row r="4860" spans="1:65" s="14" customFormat="1" ht="11.25">
      <c r="B4860" s="221"/>
      <c r="C4860" s="222"/>
      <c r="D4860" s="212" t="s">
        <v>283</v>
      </c>
      <c r="E4860" s="223" t="s">
        <v>1</v>
      </c>
      <c r="F4860" s="224" t="s">
        <v>3860</v>
      </c>
      <c r="G4860" s="222"/>
      <c r="H4860" s="225">
        <v>13.6</v>
      </c>
      <c r="I4860" s="226"/>
      <c r="J4860" s="222"/>
      <c r="K4860" s="222"/>
      <c r="L4860" s="227"/>
      <c r="M4860" s="228"/>
      <c r="N4860" s="229"/>
      <c r="O4860" s="229"/>
      <c r="P4860" s="229"/>
      <c r="Q4860" s="229"/>
      <c r="R4860" s="229"/>
      <c r="S4860" s="229"/>
      <c r="T4860" s="230"/>
      <c r="AT4860" s="231" t="s">
        <v>283</v>
      </c>
      <c r="AU4860" s="231" t="s">
        <v>84</v>
      </c>
      <c r="AV4860" s="14" t="s">
        <v>84</v>
      </c>
      <c r="AW4860" s="14" t="s">
        <v>32</v>
      </c>
      <c r="AX4860" s="14" t="s">
        <v>76</v>
      </c>
      <c r="AY4860" s="231" t="s">
        <v>272</v>
      </c>
    </row>
    <row r="4861" spans="1:65" s="14" customFormat="1" ht="11.25">
      <c r="B4861" s="221"/>
      <c r="C4861" s="222"/>
      <c r="D4861" s="212" t="s">
        <v>283</v>
      </c>
      <c r="E4861" s="223" t="s">
        <v>1</v>
      </c>
      <c r="F4861" s="224" t="s">
        <v>3861</v>
      </c>
      <c r="G4861" s="222"/>
      <c r="H4861" s="225">
        <v>12.15</v>
      </c>
      <c r="I4861" s="226"/>
      <c r="J4861" s="222"/>
      <c r="K4861" s="222"/>
      <c r="L4861" s="227"/>
      <c r="M4861" s="228"/>
      <c r="N4861" s="229"/>
      <c r="O4861" s="229"/>
      <c r="P4861" s="229"/>
      <c r="Q4861" s="229"/>
      <c r="R4861" s="229"/>
      <c r="S4861" s="229"/>
      <c r="T4861" s="230"/>
      <c r="AT4861" s="231" t="s">
        <v>283</v>
      </c>
      <c r="AU4861" s="231" t="s">
        <v>84</v>
      </c>
      <c r="AV4861" s="14" t="s">
        <v>84</v>
      </c>
      <c r="AW4861" s="14" t="s">
        <v>32</v>
      </c>
      <c r="AX4861" s="14" t="s">
        <v>76</v>
      </c>
      <c r="AY4861" s="231" t="s">
        <v>272</v>
      </c>
    </row>
    <row r="4862" spans="1:65" s="14" customFormat="1" ht="11.25">
      <c r="B4862" s="221"/>
      <c r="C4862" s="222"/>
      <c r="D4862" s="212" t="s">
        <v>283</v>
      </c>
      <c r="E4862" s="223" t="s">
        <v>1</v>
      </c>
      <c r="F4862" s="224" t="s">
        <v>3862</v>
      </c>
      <c r="G4862" s="222"/>
      <c r="H4862" s="225">
        <v>12.05</v>
      </c>
      <c r="I4862" s="226"/>
      <c r="J4862" s="222"/>
      <c r="K4862" s="222"/>
      <c r="L4862" s="227"/>
      <c r="M4862" s="228"/>
      <c r="N4862" s="229"/>
      <c r="O4862" s="229"/>
      <c r="P4862" s="229"/>
      <c r="Q4862" s="229"/>
      <c r="R4862" s="229"/>
      <c r="S4862" s="229"/>
      <c r="T4862" s="230"/>
      <c r="AT4862" s="231" t="s">
        <v>283</v>
      </c>
      <c r="AU4862" s="231" t="s">
        <v>84</v>
      </c>
      <c r="AV4862" s="14" t="s">
        <v>84</v>
      </c>
      <c r="AW4862" s="14" t="s">
        <v>32</v>
      </c>
      <c r="AX4862" s="14" t="s">
        <v>76</v>
      </c>
      <c r="AY4862" s="231" t="s">
        <v>272</v>
      </c>
    </row>
    <row r="4863" spans="1:65" s="14" customFormat="1" ht="11.25">
      <c r="B4863" s="221"/>
      <c r="C4863" s="222"/>
      <c r="D4863" s="212" t="s">
        <v>283</v>
      </c>
      <c r="E4863" s="223" t="s">
        <v>1</v>
      </c>
      <c r="F4863" s="224" t="s">
        <v>3863</v>
      </c>
      <c r="G4863" s="222"/>
      <c r="H4863" s="225">
        <v>12.05</v>
      </c>
      <c r="I4863" s="226"/>
      <c r="J4863" s="222"/>
      <c r="K4863" s="222"/>
      <c r="L4863" s="227"/>
      <c r="M4863" s="228"/>
      <c r="N4863" s="229"/>
      <c r="O4863" s="229"/>
      <c r="P4863" s="229"/>
      <c r="Q4863" s="229"/>
      <c r="R4863" s="229"/>
      <c r="S4863" s="229"/>
      <c r="T4863" s="230"/>
      <c r="AT4863" s="231" t="s">
        <v>283</v>
      </c>
      <c r="AU4863" s="231" t="s">
        <v>84</v>
      </c>
      <c r="AV4863" s="14" t="s">
        <v>84</v>
      </c>
      <c r="AW4863" s="14" t="s">
        <v>32</v>
      </c>
      <c r="AX4863" s="14" t="s">
        <v>76</v>
      </c>
      <c r="AY4863" s="231" t="s">
        <v>272</v>
      </c>
    </row>
    <row r="4864" spans="1:65" s="14" customFormat="1" ht="11.25">
      <c r="B4864" s="221"/>
      <c r="C4864" s="222"/>
      <c r="D4864" s="212" t="s">
        <v>283</v>
      </c>
      <c r="E4864" s="223" t="s">
        <v>1</v>
      </c>
      <c r="F4864" s="224" t="s">
        <v>3864</v>
      </c>
      <c r="G4864" s="222"/>
      <c r="H4864" s="225">
        <v>12.05</v>
      </c>
      <c r="I4864" s="226"/>
      <c r="J4864" s="222"/>
      <c r="K4864" s="222"/>
      <c r="L4864" s="227"/>
      <c r="M4864" s="228"/>
      <c r="N4864" s="229"/>
      <c r="O4864" s="229"/>
      <c r="P4864" s="229"/>
      <c r="Q4864" s="229"/>
      <c r="R4864" s="229"/>
      <c r="S4864" s="229"/>
      <c r="T4864" s="230"/>
      <c r="AT4864" s="231" t="s">
        <v>283</v>
      </c>
      <c r="AU4864" s="231" t="s">
        <v>84</v>
      </c>
      <c r="AV4864" s="14" t="s">
        <v>84</v>
      </c>
      <c r="AW4864" s="14" t="s">
        <v>32</v>
      </c>
      <c r="AX4864" s="14" t="s">
        <v>76</v>
      </c>
      <c r="AY4864" s="231" t="s">
        <v>272</v>
      </c>
    </row>
    <row r="4865" spans="2:51" s="14" customFormat="1" ht="11.25">
      <c r="B4865" s="221"/>
      <c r="C4865" s="222"/>
      <c r="D4865" s="212" t="s">
        <v>283</v>
      </c>
      <c r="E4865" s="223" t="s">
        <v>1</v>
      </c>
      <c r="F4865" s="224" t="s">
        <v>3865</v>
      </c>
      <c r="G4865" s="222"/>
      <c r="H4865" s="225">
        <v>11.9</v>
      </c>
      <c r="I4865" s="226"/>
      <c r="J4865" s="222"/>
      <c r="K4865" s="222"/>
      <c r="L4865" s="227"/>
      <c r="M4865" s="228"/>
      <c r="N4865" s="229"/>
      <c r="O4865" s="229"/>
      <c r="P4865" s="229"/>
      <c r="Q4865" s="229"/>
      <c r="R4865" s="229"/>
      <c r="S4865" s="229"/>
      <c r="T4865" s="230"/>
      <c r="AT4865" s="231" t="s">
        <v>283</v>
      </c>
      <c r="AU4865" s="231" t="s">
        <v>84</v>
      </c>
      <c r="AV4865" s="14" t="s">
        <v>84</v>
      </c>
      <c r="AW4865" s="14" t="s">
        <v>32</v>
      </c>
      <c r="AX4865" s="14" t="s">
        <v>76</v>
      </c>
      <c r="AY4865" s="231" t="s">
        <v>272</v>
      </c>
    </row>
    <row r="4866" spans="2:51" s="14" customFormat="1" ht="11.25">
      <c r="B4866" s="221"/>
      <c r="C4866" s="222"/>
      <c r="D4866" s="212" t="s">
        <v>283</v>
      </c>
      <c r="E4866" s="223" t="s">
        <v>1</v>
      </c>
      <c r="F4866" s="224" t="s">
        <v>3866</v>
      </c>
      <c r="G4866" s="222"/>
      <c r="H4866" s="225">
        <v>12.25</v>
      </c>
      <c r="I4866" s="226"/>
      <c r="J4866" s="222"/>
      <c r="K4866" s="222"/>
      <c r="L4866" s="227"/>
      <c r="M4866" s="228"/>
      <c r="N4866" s="229"/>
      <c r="O4866" s="229"/>
      <c r="P4866" s="229"/>
      <c r="Q4866" s="229"/>
      <c r="R4866" s="229"/>
      <c r="S4866" s="229"/>
      <c r="T4866" s="230"/>
      <c r="AT4866" s="231" t="s">
        <v>283</v>
      </c>
      <c r="AU4866" s="231" t="s">
        <v>84</v>
      </c>
      <c r="AV4866" s="14" t="s">
        <v>84</v>
      </c>
      <c r="AW4866" s="14" t="s">
        <v>32</v>
      </c>
      <c r="AX4866" s="14" t="s">
        <v>76</v>
      </c>
      <c r="AY4866" s="231" t="s">
        <v>272</v>
      </c>
    </row>
    <row r="4867" spans="2:51" s="14" customFormat="1" ht="11.25">
      <c r="B4867" s="221"/>
      <c r="C4867" s="222"/>
      <c r="D4867" s="212" t="s">
        <v>283</v>
      </c>
      <c r="E4867" s="223" t="s">
        <v>1</v>
      </c>
      <c r="F4867" s="224" t="s">
        <v>3867</v>
      </c>
      <c r="G4867" s="222"/>
      <c r="H4867" s="225">
        <v>12.25</v>
      </c>
      <c r="I4867" s="226"/>
      <c r="J4867" s="222"/>
      <c r="K4867" s="222"/>
      <c r="L4867" s="227"/>
      <c r="M4867" s="228"/>
      <c r="N4867" s="229"/>
      <c r="O4867" s="229"/>
      <c r="P4867" s="229"/>
      <c r="Q4867" s="229"/>
      <c r="R4867" s="229"/>
      <c r="S4867" s="229"/>
      <c r="T4867" s="230"/>
      <c r="AT4867" s="231" t="s">
        <v>283</v>
      </c>
      <c r="AU4867" s="231" t="s">
        <v>84</v>
      </c>
      <c r="AV4867" s="14" t="s">
        <v>84</v>
      </c>
      <c r="AW4867" s="14" t="s">
        <v>32</v>
      </c>
      <c r="AX4867" s="14" t="s">
        <v>76</v>
      </c>
      <c r="AY4867" s="231" t="s">
        <v>272</v>
      </c>
    </row>
    <row r="4868" spans="2:51" s="13" customFormat="1" ht="11.25">
      <c r="B4868" s="210"/>
      <c r="C4868" s="211"/>
      <c r="D4868" s="212" t="s">
        <v>283</v>
      </c>
      <c r="E4868" s="213" t="s">
        <v>1</v>
      </c>
      <c r="F4868" s="214" t="s">
        <v>285</v>
      </c>
      <c r="G4868" s="211"/>
      <c r="H4868" s="213" t="s">
        <v>1</v>
      </c>
      <c r="I4868" s="215"/>
      <c r="J4868" s="211"/>
      <c r="K4868" s="211"/>
      <c r="L4868" s="216"/>
      <c r="M4868" s="217"/>
      <c r="N4868" s="218"/>
      <c r="O4868" s="218"/>
      <c r="P4868" s="218"/>
      <c r="Q4868" s="218"/>
      <c r="R4868" s="218"/>
      <c r="S4868" s="218"/>
      <c r="T4868" s="219"/>
      <c r="AT4868" s="220" t="s">
        <v>283</v>
      </c>
      <c r="AU4868" s="220" t="s">
        <v>84</v>
      </c>
      <c r="AV4868" s="13" t="s">
        <v>16</v>
      </c>
      <c r="AW4868" s="13" t="s">
        <v>32</v>
      </c>
      <c r="AX4868" s="13" t="s">
        <v>76</v>
      </c>
      <c r="AY4868" s="220" t="s">
        <v>272</v>
      </c>
    </row>
    <row r="4869" spans="2:51" s="13" customFormat="1" ht="11.25">
      <c r="B4869" s="210"/>
      <c r="C4869" s="211"/>
      <c r="D4869" s="212" t="s">
        <v>283</v>
      </c>
      <c r="E4869" s="213" t="s">
        <v>1</v>
      </c>
      <c r="F4869" s="214" t="s">
        <v>3947</v>
      </c>
      <c r="G4869" s="211"/>
      <c r="H4869" s="213" t="s">
        <v>1</v>
      </c>
      <c r="I4869" s="215"/>
      <c r="J4869" s="211"/>
      <c r="K4869" s="211"/>
      <c r="L4869" s="216"/>
      <c r="M4869" s="217"/>
      <c r="N4869" s="218"/>
      <c r="O4869" s="218"/>
      <c r="P4869" s="218"/>
      <c r="Q4869" s="218"/>
      <c r="R4869" s="218"/>
      <c r="S4869" s="218"/>
      <c r="T4869" s="219"/>
      <c r="AT4869" s="220" t="s">
        <v>283</v>
      </c>
      <c r="AU4869" s="220" t="s">
        <v>84</v>
      </c>
      <c r="AV4869" s="13" t="s">
        <v>16</v>
      </c>
      <c r="AW4869" s="13" t="s">
        <v>32</v>
      </c>
      <c r="AX4869" s="13" t="s">
        <v>76</v>
      </c>
      <c r="AY4869" s="220" t="s">
        <v>272</v>
      </c>
    </row>
    <row r="4870" spans="2:51" s="13" customFormat="1" ht="11.25">
      <c r="B4870" s="210"/>
      <c r="C4870" s="211"/>
      <c r="D4870" s="212" t="s">
        <v>283</v>
      </c>
      <c r="E4870" s="213" t="s">
        <v>1</v>
      </c>
      <c r="F4870" s="214" t="s">
        <v>831</v>
      </c>
      <c r="G4870" s="211"/>
      <c r="H4870" s="213" t="s">
        <v>1</v>
      </c>
      <c r="I4870" s="215"/>
      <c r="J4870" s="211"/>
      <c r="K4870" s="211"/>
      <c r="L4870" s="216"/>
      <c r="M4870" s="217"/>
      <c r="N4870" s="218"/>
      <c r="O4870" s="218"/>
      <c r="P4870" s="218"/>
      <c r="Q4870" s="218"/>
      <c r="R4870" s="218"/>
      <c r="S4870" s="218"/>
      <c r="T4870" s="219"/>
      <c r="AT4870" s="220" t="s">
        <v>283</v>
      </c>
      <c r="AU4870" s="220" t="s">
        <v>84</v>
      </c>
      <c r="AV4870" s="13" t="s">
        <v>16</v>
      </c>
      <c r="AW4870" s="13" t="s">
        <v>32</v>
      </c>
      <c r="AX4870" s="13" t="s">
        <v>76</v>
      </c>
      <c r="AY4870" s="220" t="s">
        <v>272</v>
      </c>
    </row>
    <row r="4871" spans="2:51" s="14" customFormat="1" ht="11.25">
      <c r="B4871" s="221"/>
      <c r="C4871" s="222"/>
      <c r="D4871" s="212" t="s">
        <v>283</v>
      </c>
      <c r="E4871" s="223" t="s">
        <v>1</v>
      </c>
      <c r="F4871" s="224" t="s">
        <v>3875</v>
      </c>
      <c r="G4871" s="222"/>
      <c r="H4871" s="225">
        <v>7.45</v>
      </c>
      <c r="I4871" s="226"/>
      <c r="J4871" s="222"/>
      <c r="K4871" s="222"/>
      <c r="L4871" s="227"/>
      <c r="M4871" s="228"/>
      <c r="N4871" s="229"/>
      <c r="O4871" s="229"/>
      <c r="P4871" s="229"/>
      <c r="Q4871" s="229"/>
      <c r="R4871" s="229"/>
      <c r="S4871" s="229"/>
      <c r="T4871" s="230"/>
      <c r="AT4871" s="231" t="s">
        <v>283</v>
      </c>
      <c r="AU4871" s="231" t="s">
        <v>84</v>
      </c>
      <c r="AV4871" s="14" t="s">
        <v>84</v>
      </c>
      <c r="AW4871" s="14" t="s">
        <v>32</v>
      </c>
      <c r="AX4871" s="14" t="s">
        <v>76</v>
      </c>
      <c r="AY4871" s="231" t="s">
        <v>272</v>
      </c>
    </row>
    <row r="4872" spans="2:51" s="14" customFormat="1" ht="11.25">
      <c r="B4872" s="221"/>
      <c r="C4872" s="222"/>
      <c r="D4872" s="212" t="s">
        <v>283</v>
      </c>
      <c r="E4872" s="223" t="s">
        <v>1</v>
      </c>
      <c r="F4872" s="224" t="s">
        <v>3876</v>
      </c>
      <c r="G4872" s="222"/>
      <c r="H4872" s="225">
        <v>5.15</v>
      </c>
      <c r="I4872" s="226"/>
      <c r="J4872" s="222"/>
      <c r="K4872" s="222"/>
      <c r="L4872" s="227"/>
      <c r="M4872" s="228"/>
      <c r="N4872" s="229"/>
      <c r="O4872" s="229"/>
      <c r="P4872" s="229"/>
      <c r="Q4872" s="229"/>
      <c r="R4872" s="229"/>
      <c r="S4872" s="229"/>
      <c r="T4872" s="230"/>
      <c r="AT4872" s="231" t="s">
        <v>283</v>
      </c>
      <c r="AU4872" s="231" t="s">
        <v>84</v>
      </c>
      <c r="AV4872" s="14" t="s">
        <v>84</v>
      </c>
      <c r="AW4872" s="14" t="s">
        <v>32</v>
      </c>
      <c r="AX4872" s="14" t="s">
        <v>76</v>
      </c>
      <c r="AY4872" s="231" t="s">
        <v>272</v>
      </c>
    </row>
    <row r="4873" spans="2:51" s="14" customFormat="1" ht="11.25">
      <c r="B4873" s="221"/>
      <c r="C4873" s="222"/>
      <c r="D4873" s="212" t="s">
        <v>283</v>
      </c>
      <c r="E4873" s="223" t="s">
        <v>1</v>
      </c>
      <c r="F4873" s="224" t="s">
        <v>3877</v>
      </c>
      <c r="G4873" s="222"/>
      <c r="H4873" s="225">
        <v>5.0999999999999996</v>
      </c>
      <c r="I4873" s="226"/>
      <c r="J4873" s="222"/>
      <c r="K4873" s="222"/>
      <c r="L4873" s="227"/>
      <c r="M4873" s="228"/>
      <c r="N4873" s="229"/>
      <c r="O4873" s="229"/>
      <c r="P4873" s="229"/>
      <c r="Q4873" s="229"/>
      <c r="R4873" s="229"/>
      <c r="S4873" s="229"/>
      <c r="T4873" s="230"/>
      <c r="AT4873" s="231" t="s">
        <v>283</v>
      </c>
      <c r="AU4873" s="231" t="s">
        <v>84</v>
      </c>
      <c r="AV4873" s="14" t="s">
        <v>84</v>
      </c>
      <c r="AW4873" s="14" t="s">
        <v>32</v>
      </c>
      <c r="AX4873" s="14" t="s">
        <v>76</v>
      </c>
      <c r="AY4873" s="231" t="s">
        <v>272</v>
      </c>
    </row>
    <row r="4874" spans="2:51" s="14" customFormat="1" ht="11.25">
      <c r="B4874" s="221"/>
      <c r="C4874" s="222"/>
      <c r="D4874" s="212" t="s">
        <v>283</v>
      </c>
      <c r="E4874" s="223" t="s">
        <v>1</v>
      </c>
      <c r="F4874" s="224" t="s">
        <v>3878</v>
      </c>
      <c r="G4874" s="222"/>
      <c r="H4874" s="225">
        <v>5.0999999999999996</v>
      </c>
      <c r="I4874" s="226"/>
      <c r="J4874" s="222"/>
      <c r="K4874" s="222"/>
      <c r="L4874" s="227"/>
      <c r="M4874" s="228"/>
      <c r="N4874" s="229"/>
      <c r="O4874" s="229"/>
      <c r="P4874" s="229"/>
      <c r="Q4874" s="229"/>
      <c r="R4874" s="229"/>
      <c r="S4874" s="229"/>
      <c r="T4874" s="230"/>
      <c r="AT4874" s="231" t="s">
        <v>283</v>
      </c>
      <c r="AU4874" s="231" t="s">
        <v>84</v>
      </c>
      <c r="AV4874" s="14" t="s">
        <v>84</v>
      </c>
      <c r="AW4874" s="14" t="s">
        <v>32</v>
      </c>
      <c r="AX4874" s="14" t="s">
        <v>76</v>
      </c>
      <c r="AY4874" s="231" t="s">
        <v>272</v>
      </c>
    </row>
    <row r="4875" spans="2:51" s="14" customFormat="1" ht="11.25">
      <c r="B4875" s="221"/>
      <c r="C4875" s="222"/>
      <c r="D4875" s="212" t="s">
        <v>283</v>
      </c>
      <c r="E4875" s="223" t="s">
        <v>1</v>
      </c>
      <c r="F4875" s="224" t="s">
        <v>3879</v>
      </c>
      <c r="G4875" s="222"/>
      <c r="H4875" s="225">
        <v>12</v>
      </c>
      <c r="I4875" s="226"/>
      <c r="J4875" s="222"/>
      <c r="K4875" s="222"/>
      <c r="L4875" s="227"/>
      <c r="M4875" s="228"/>
      <c r="N4875" s="229"/>
      <c r="O4875" s="229"/>
      <c r="P4875" s="229"/>
      <c r="Q4875" s="229"/>
      <c r="R4875" s="229"/>
      <c r="S4875" s="229"/>
      <c r="T4875" s="230"/>
      <c r="AT4875" s="231" t="s">
        <v>283</v>
      </c>
      <c r="AU4875" s="231" t="s">
        <v>84</v>
      </c>
      <c r="AV4875" s="14" t="s">
        <v>84</v>
      </c>
      <c r="AW4875" s="14" t="s">
        <v>32</v>
      </c>
      <c r="AX4875" s="14" t="s">
        <v>76</v>
      </c>
      <c r="AY4875" s="231" t="s">
        <v>272</v>
      </c>
    </row>
    <row r="4876" spans="2:51" s="14" customFormat="1" ht="11.25">
      <c r="B4876" s="221"/>
      <c r="C4876" s="222"/>
      <c r="D4876" s="212" t="s">
        <v>283</v>
      </c>
      <c r="E4876" s="223" t="s">
        <v>1</v>
      </c>
      <c r="F4876" s="224" t="s">
        <v>3880</v>
      </c>
      <c r="G4876" s="222"/>
      <c r="H4876" s="225">
        <v>11.4</v>
      </c>
      <c r="I4876" s="226"/>
      <c r="J4876" s="222"/>
      <c r="K4876" s="222"/>
      <c r="L4876" s="227"/>
      <c r="M4876" s="228"/>
      <c r="N4876" s="229"/>
      <c r="O4876" s="229"/>
      <c r="P4876" s="229"/>
      <c r="Q4876" s="229"/>
      <c r="R4876" s="229"/>
      <c r="S4876" s="229"/>
      <c r="T4876" s="230"/>
      <c r="AT4876" s="231" t="s">
        <v>283</v>
      </c>
      <c r="AU4876" s="231" t="s">
        <v>84</v>
      </c>
      <c r="AV4876" s="14" t="s">
        <v>84</v>
      </c>
      <c r="AW4876" s="14" t="s">
        <v>32</v>
      </c>
      <c r="AX4876" s="14" t="s">
        <v>76</v>
      </c>
      <c r="AY4876" s="231" t="s">
        <v>272</v>
      </c>
    </row>
    <row r="4877" spans="2:51" s="14" customFormat="1" ht="11.25">
      <c r="B4877" s="221"/>
      <c r="C4877" s="222"/>
      <c r="D4877" s="212" t="s">
        <v>283</v>
      </c>
      <c r="E4877" s="223" t="s">
        <v>1</v>
      </c>
      <c r="F4877" s="224" t="s">
        <v>3881</v>
      </c>
      <c r="G4877" s="222"/>
      <c r="H4877" s="225">
        <v>8.75</v>
      </c>
      <c r="I4877" s="226"/>
      <c r="J4877" s="222"/>
      <c r="K4877" s="222"/>
      <c r="L4877" s="227"/>
      <c r="M4877" s="228"/>
      <c r="N4877" s="229"/>
      <c r="O4877" s="229"/>
      <c r="P4877" s="229"/>
      <c r="Q4877" s="229"/>
      <c r="R4877" s="229"/>
      <c r="S4877" s="229"/>
      <c r="T4877" s="230"/>
      <c r="AT4877" s="231" t="s">
        <v>283</v>
      </c>
      <c r="AU4877" s="231" t="s">
        <v>84</v>
      </c>
      <c r="AV4877" s="14" t="s">
        <v>84</v>
      </c>
      <c r="AW4877" s="14" t="s">
        <v>32</v>
      </c>
      <c r="AX4877" s="14" t="s">
        <v>76</v>
      </c>
      <c r="AY4877" s="231" t="s">
        <v>272</v>
      </c>
    </row>
    <row r="4878" spans="2:51" s="14" customFormat="1" ht="11.25">
      <c r="B4878" s="221"/>
      <c r="C4878" s="222"/>
      <c r="D4878" s="212" t="s">
        <v>283</v>
      </c>
      <c r="E4878" s="223" t="s">
        <v>1</v>
      </c>
      <c r="F4878" s="224" t="s">
        <v>3882</v>
      </c>
      <c r="G4878" s="222"/>
      <c r="H4878" s="225">
        <v>67.099999999999994</v>
      </c>
      <c r="I4878" s="226"/>
      <c r="J4878" s="222"/>
      <c r="K4878" s="222"/>
      <c r="L4878" s="227"/>
      <c r="M4878" s="228"/>
      <c r="N4878" s="229"/>
      <c r="O4878" s="229"/>
      <c r="P4878" s="229"/>
      <c r="Q4878" s="229"/>
      <c r="R4878" s="229"/>
      <c r="S4878" s="229"/>
      <c r="T4878" s="230"/>
      <c r="AT4878" s="231" t="s">
        <v>283</v>
      </c>
      <c r="AU4878" s="231" t="s">
        <v>84</v>
      </c>
      <c r="AV4878" s="14" t="s">
        <v>84</v>
      </c>
      <c r="AW4878" s="14" t="s">
        <v>32</v>
      </c>
      <c r="AX4878" s="14" t="s">
        <v>76</v>
      </c>
      <c r="AY4878" s="231" t="s">
        <v>272</v>
      </c>
    </row>
    <row r="4879" spans="2:51" s="14" customFormat="1" ht="11.25">
      <c r="B4879" s="221"/>
      <c r="C4879" s="222"/>
      <c r="D4879" s="212" t="s">
        <v>283</v>
      </c>
      <c r="E4879" s="223" t="s">
        <v>1</v>
      </c>
      <c r="F4879" s="224" t="s">
        <v>3883</v>
      </c>
      <c r="G4879" s="222"/>
      <c r="H4879" s="225">
        <v>30.85</v>
      </c>
      <c r="I4879" s="226"/>
      <c r="J4879" s="222"/>
      <c r="K4879" s="222"/>
      <c r="L4879" s="227"/>
      <c r="M4879" s="228"/>
      <c r="N4879" s="229"/>
      <c r="O4879" s="229"/>
      <c r="P4879" s="229"/>
      <c r="Q4879" s="229"/>
      <c r="R4879" s="229"/>
      <c r="S4879" s="229"/>
      <c r="T4879" s="230"/>
      <c r="AT4879" s="231" t="s">
        <v>283</v>
      </c>
      <c r="AU4879" s="231" t="s">
        <v>84</v>
      </c>
      <c r="AV4879" s="14" t="s">
        <v>84</v>
      </c>
      <c r="AW4879" s="14" t="s">
        <v>32</v>
      </c>
      <c r="AX4879" s="14" t="s">
        <v>76</v>
      </c>
      <c r="AY4879" s="231" t="s">
        <v>272</v>
      </c>
    </row>
    <row r="4880" spans="2:51" s="14" customFormat="1" ht="11.25">
      <c r="B4880" s="221"/>
      <c r="C4880" s="222"/>
      <c r="D4880" s="212" t="s">
        <v>283</v>
      </c>
      <c r="E4880" s="223" t="s">
        <v>1</v>
      </c>
      <c r="F4880" s="224" t="s">
        <v>3884</v>
      </c>
      <c r="G4880" s="222"/>
      <c r="H4880" s="225">
        <v>7.9</v>
      </c>
      <c r="I4880" s="226"/>
      <c r="J4880" s="222"/>
      <c r="K4880" s="222"/>
      <c r="L4880" s="227"/>
      <c r="M4880" s="228"/>
      <c r="N4880" s="229"/>
      <c r="O4880" s="229"/>
      <c r="P4880" s="229"/>
      <c r="Q4880" s="229"/>
      <c r="R4880" s="229"/>
      <c r="S4880" s="229"/>
      <c r="T4880" s="230"/>
      <c r="AT4880" s="231" t="s">
        <v>283</v>
      </c>
      <c r="AU4880" s="231" t="s">
        <v>84</v>
      </c>
      <c r="AV4880" s="14" t="s">
        <v>84</v>
      </c>
      <c r="AW4880" s="14" t="s">
        <v>32</v>
      </c>
      <c r="AX4880" s="14" t="s">
        <v>76</v>
      </c>
      <c r="AY4880" s="231" t="s">
        <v>272</v>
      </c>
    </row>
    <row r="4881" spans="2:51" s="14" customFormat="1" ht="11.25">
      <c r="B4881" s="221"/>
      <c r="C4881" s="222"/>
      <c r="D4881" s="212" t="s">
        <v>283</v>
      </c>
      <c r="E4881" s="223" t="s">
        <v>1</v>
      </c>
      <c r="F4881" s="224" t="s">
        <v>2333</v>
      </c>
      <c r="G4881" s="222"/>
      <c r="H4881" s="225">
        <v>6.6</v>
      </c>
      <c r="I4881" s="226"/>
      <c r="J4881" s="222"/>
      <c r="K4881" s="222"/>
      <c r="L4881" s="227"/>
      <c r="M4881" s="228"/>
      <c r="N4881" s="229"/>
      <c r="O4881" s="229"/>
      <c r="P4881" s="229"/>
      <c r="Q4881" s="229"/>
      <c r="R4881" s="229"/>
      <c r="S4881" s="229"/>
      <c r="T4881" s="230"/>
      <c r="AT4881" s="231" t="s">
        <v>283</v>
      </c>
      <c r="AU4881" s="231" t="s">
        <v>84</v>
      </c>
      <c r="AV4881" s="14" t="s">
        <v>84</v>
      </c>
      <c r="AW4881" s="14" t="s">
        <v>32</v>
      </c>
      <c r="AX4881" s="14" t="s">
        <v>76</v>
      </c>
      <c r="AY4881" s="231" t="s">
        <v>272</v>
      </c>
    </row>
    <row r="4882" spans="2:51" s="13" customFormat="1" ht="11.25">
      <c r="B4882" s="210"/>
      <c r="C4882" s="211"/>
      <c r="D4882" s="212" t="s">
        <v>283</v>
      </c>
      <c r="E4882" s="213" t="s">
        <v>1</v>
      </c>
      <c r="F4882" s="214" t="s">
        <v>285</v>
      </c>
      <c r="G4882" s="211"/>
      <c r="H4882" s="213" t="s">
        <v>1</v>
      </c>
      <c r="I4882" s="215"/>
      <c r="J4882" s="211"/>
      <c r="K4882" s="211"/>
      <c r="L4882" s="216"/>
      <c r="M4882" s="217"/>
      <c r="N4882" s="218"/>
      <c r="O4882" s="218"/>
      <c r="P4882" s="218"/>
      <c r="Q4882" s="218"/>
      <c r="R4882" s="218"/>
      <c r="S4882" s="218"/>
      <c r="T4882" s="219"/>
      <c r="AT4882" s="220" t="s">
        <v>283</v>
      </c>
      <c r="AU4882" s="220" t="s">
        <v>84</v>
      </c>
      <c r="AV4882" s="13" t="s">
        <v>16</v>
      </c>
      <c r="AW4882" s="13" t="s">
        <v>32</v>
      </c>
      <c r="AX4882" s="13" t="s">
        <v>76</v>
      </c>
      <c r="AY4882" s="220" t="s">
        <v>272</v>
      </c>
    </row>
    <row r="4883" spans="2:51" s="13" customFormat="1" ht="11.25">
      <c r="B4883" s="210"/>
      <c r="C4883" s="211"/>
      <c r="D4883" s="212" t="s">
        <v>283</v>
      </c>
      <c r="E4883" s="213" t="s">
        <v>1</v>
      </c>
      <c r="F4883" s="214" t="s">
        <v>3948</v>
      </c>
      <c r="G4883" s="211"/>
      <c r="H4883" s="213" t="s">
        <v>1</v>
      </c>
      <c r="I4883" s="215"/>
      <c r="J4883" s="211"/>
      <c r="K4883" s="211"/>
      <c r="L4883" s="216"/>
      <c r="M4883" s="217"/>
      <c r="N4883" s="218"/>
      <c r="O4883" s="218"/>
      <c r="P4883" s="218"/>
      <c r="Q4883" s="218"/>
      <c r="R4883" s="218"/>
      <c r="S4883" s="218"/>
      <c r="T4883" s="219"/>
      <c r="AT4883" s="220" t="s">
        <v>283</v>
      </c>
      <c r="AU4883" s="220" t="s">
        <v>84</v>
      </c>
      <c r="AV4883" s="13" t="s">
        <v>16</v>
      </c>
      <c r="AW4883" s="13" t="s">
        <v>32</v>
      </c>
      <c r="AX4883" s="13" t="s">
        <v>76</v>
      </c>
      <c r="AY4883" s="220" t="s">
        <v>272</v>
      </c>
    </row>
    <row r="4884" spans="2:51" s="13" customFormat="1" ht="11.25">
      <c r="B4884" s="210"/>
      <c r="C4884" s="211"/>
      <c r="D4884" s="212" t="s">
        <v>283</v>
      </c>
      <c r="E4884" s="213" t="s">
        <v>1</v>
      </c>
      <c r="F4884" s="214" t="s">
        <v>831</v>
      </c>
      <c r="G4884" s="211"/>
      <c r="H4884" s="213" t="s">
        <v>1</v>
      </c>
      <c r="I4884" s="215"/>
      <c r="J4884" s="211"/>
      <c r="K4884" s="211"/>
      <c r="L4884" s="216"/>
      <c r="M4884" s="217"/>
      <c r="N4884" s="218"/>
      <c r="O4884" s="218"/>
      <c r="P4884" s="218"/>
      <c r="Q4884" s="218"/>
      <c r="R4884" s="218"/>
      <c r="S4884" s="218"/>
      <c r="T4884" s="219"/>
      <c r="AT4884" s="220" t="s">
        <v>283</v>
      </c>
      <c r="AU4884" s="220" t="s">
        <v>84</v>
      </c>
      <c r="AV4884" s="13" t="s">
        <v>16</v>
      </c>
      <c r="AW4884" s="13" t="s">
        <v>32</v>
      </c>
      <c r="AX4884" s="13" t="s">
        <v>76</v>
      </c>
      <c r="AY4884" s="220" t="s">
        <v>272</v>
      </c>
    </row>
    <row r="4885" spans="2:51" s="14" customFormat="1" ht="11.25">
      <c r="B4885" s="221"/>
      <c r="C4885" s="222"/>
      <c r="D4885" s="212" t="s">
        <v>283</v>
      </c>
      <c r="E4885" s="223" t="s">
        <v>1</v>
      </c>
      <c r="F4885" s="224" t="s">
        <v>2355</v>
      </c>
      <c r="G4885" s="222"/>
      <c r="H4885" s="225">
        <v>5</v>
      </c>
      <c r="I4885" s="226"/>
      <c r="J4885" s="222"/>
      <c r="K4885" s="222"/>
      <c r="L4885" s="227"/>
      <c r="M4885" s="228"/>
      <c r="N4885" s="229"/>
      <c r="O4885" s="229"/>
      <c r="P4885" s="229"/>
      <c r="Q4885" s="229"/>
      <c r="R4885" s="229"/>
      <c r="S4885" s="229"/>
      <c r="T4885" s="230"/>
      <c r="AT4885" s="231" t="s">
        <v>283</v>
      </c>
      <c r="AU4885" s="231" t="s">
        <v>84</v>
      </c>
      <c r="AV4885" s="14" t="s">
        <v>84</v>
      </c>
      <c r="AW4885" s="14" t="s">
        <v>32</v>
      </c>
      <c r="AX4885" s="14" t="s">
        <v>76</v>
      </c>
      <c r="AY4885" s="231" t="s">
        <v>272</v>
      </c>
    </row>
    <row r="4886" spans="2:51" s="14" customFormat="1" ht="11.25">
      <c r="B4886" s="221"/>
      <c r="C4886" s="222"/>
      <c r="D4886" s="212" t="s">
        <v>283</v>
      </c>
      <c r="E4886" s="223" t="s">
        <v>1</v>
      </c>
      <c r="F4886" s="224" t="s">
        <v>3819</v>
      </c>
      <c r="G4886" s="222"/>
      <c r="H4886" s="225">
        <v>2.6</v>
      </c>
      <c r="I4886" s="226"/>
      <c r="J4886" s="222"/>
      <c r="K4886" s="222"/>
      <c r="L4886" s="227"/>
      <c r="M4886" s="228"/>
      <c r="N4886" s="229"/>
      <c r="O4886" s="229"/>
      <c r="P4886" s="229"/>
      <c r="Q4886" s="229"/>
      <c r="R4886" s="229"/>
      <c r="S4886" s="229"/>
      <c r="T4886" s="230"/>
      <c r="AT4886" s="231" t="s">
        <v>283</v>
      </c>
      <c r="AU4886" s="231" t="s">
        <v>84</v>
      </c>
      <c r="AV4886" s="14" t="s">
        <v>84</v>
      </c>
      <c r="AW4886" s="14" t="s">
        <v>32</v>
      </c>
      <c r="AX4886" s="14" t="s">
        <v>76</v>
      </c>
      <c r="AY4886" s="231" t="s">
        <v>272</v>
      </c>
    </row>
    <row r="4887" spans="2:51" s="14" customFormat="1" ht="11.25">
      <c r="B4887" s="221"/>
      <c r="C4887" s="222"/>
      <c r="D4887" s="212" t="s">
        <v>283</v>
      </c>
      <c r="E4887" s="223" t="s">
        <v>1</v>
      </c>
      <c r="F4887" s="224" t="s">
        <v>3820</v>
      </c>
      <c r="G4887" s="222"/>
      <c r="H4887" s="225">
        <v>4.0999999999999996</v>
      </c>
      <c r="I4887" s="226"/>
      <c r="J4887" s="222"/>
      <c r="K4887" s="222"/>
      <c r="L4887" s="227"/>
      <c r="M4887" s="228"/>
      <c r="N4887" s="229"/>
      <c r="O4887" s="229"/>
      <c r="P4887" s="229"/>
      <c r="Q4887" s="229"/>
      <c r="R4887" s="229"/>
      <c r="S4887" s="229"/>
      <c r="T4887" s="230"/>
      <c r="AT4887" s="231" t="s">
        <v>283</v>
      </c>
      <c r="AU4887" s="231" t="s">
        <v>84</v>
      </c>
      <c r="AV4887" s="14" t="s">
        <v>84</v>
      </c>
      <c r="AW4887" s="14" t="s">
        <v>32</v>
      </c>
      <c r="AX4887" s="14" t="s">
        <v>76</v>
      </c>
      <c r="AY4887" s="231" t="s">
        <v>272</v>
      </c>
    </row>
    <row r="4888" spans="2:51" s="14" customFormat="1" ht="11.25">
      <c r="B4888" s="221"/>
      <c r="C4888" s="222"/>
      <c r="D4888" s="212" t="s">
        <v>283</v>
      </c>
      <c r="E4888" s="223" t="s">
        <v>1</v>
      </c>
      <c r="F4888" s="224" t="s">
        <v>1798</v>
      </c>
      <c r="G4888" s="222"/>
      <c r="H4888" s="225">
        <v>24.4</v>
      </c>
      <c r="I4888" s="226"/>
      <c r="J4888" s="222"/>
      <c r="K4888" s="222"/>
      <c r="L4888" s="227"/>
      <c r="M4888" s="228"/>
      <c r="N4888" s="229"/>
      <c r="O4888" s="229"/>
      <c r="P4888" s="229"/>
      <c r="Q4888" s="229"/>
      <c r="R4888" s="229"/>
      <c r="S4888" s="229"/>
      <c r="T4888" s="230"/>
      <c r="AT4888" s="231" t="s">
        <v>283</v>
      </c>
      <c r="AU4888" s="231" t="s">
        <v>84</v>
      </c>
      <c r="AV4888" s="14" t="s">
        <v>84</v>
      </c>
      <c r="AW4888" s="14" t="s">
        <v>32</v>
      </c>
      <c r="AX4888" s="14" t="s">
        <v>76</v>
      </c>
      <c r="AY4888" s="231" t="s">
        <v>272</v>
      </c>
    </row>
    <row r="4889" spans="2:51" s="13" customFormat="1" ht="11.25">
      <c r="B4889" s="210"/>
      <c r="C4889" s="211"/>
      <c r="D4889" s="212" t="s">
        <v>283</v>
      </c>
      <c r="E4889" s="213" t="s">
        <v>1</v>
      </c>
      <c r="F4889" s="214" t="s">
        <v>285</v>
      </c>
      <c r="G4889" s="211"/>
      <c r="H4889" s="213" t="s">
        <v>1</v>
      </c>
      <c r="I4889" s="215"/>
      <c r="J4889" s="211"/>
      <c r="K4889" s="211"/>
      <c r="L4889" s="216"/>
      <c r="M4889" s="217"/>
      <c r="N4889" s="218"/>
      <c r="O4889" s="218"/>
      <c r="P4889" s="218"/>
      <c r="Q4889" s="218"/>
      <c r="R4889" s="218"/>
      <c r="S4889" s="218"/>
      <c r="T4889" s="219"/>
      <c r="AT4889" s="220" t="s">
        <v>283</v>
      </c>
      <c r="AU4889" s="220" t="s">
        <v>84</v>
      </c>
      <c r="AV4889" s="13" t="s">
        <v>16</v>
      </c>
      <c r="AW4889" s="13" t="s">
        <v>32</v>
      </c>
      <c r="AX4889" s="13" t="s">
        <v>76</v>
      </c>
      <c r="AY4889" s="220" t="s">
        <v>272</v>
      </c>
    </row>
    <row r="4890" spans="2:51" s="13" customFormat="1" ht="11.25">
      <c r="B4890" s="210"/>
      <c r="C4890" s="211"/>
      <c r="D4890" s="212" t="s">
        <v>283</v>
      </c>
      <c r="E4890" s="213" t="s">
        <v>1</v>
      </c>
      <c r="F4890" s="214" t="s">
        <v>3951</v>
      </c>
      <c r="G4890" s="211"/>
      <c r="H4890" s="213" t="s">
        <v>1</v>
      </c>
      <c r="I4890" s="215"/>
      <c r="J4890" s="211"/>
      <c r="K4890" s="211"/>
      <c r="L4890" s="216"/>
      <c r="M4890" s="217"/>
      <c r="N4890" s="218"/>
      <c r="O4890" s="218"/>
      <c r="P4890" s="218"/>
      <c r="Q4890" s="218"/>
      <c r="R4890" s="218"/>
      <c r="S4890" s="218"/>
      <c r="T4890" s="219"/>
      <c r="AT4890" s="220" t="s">
        <v>283</v>
      </c>
      <c r="AU4890" s="220" t="s">
        <v>84</v>
      </c>
      <c r="AV4890" s="13" t="s">
        <v>16</v>
      </c>
      <c r="AW4890" s="13" t="s">
        <v>32</v>
      </c>
      <c r="AX4890" s="13" t="s">
        <v>76</v>
      </c>
      <c r="AY4890" s="220" t="s">
        <v>272</v>
      </c>
    </row>
    <row r="4891" spans="2:51" s="13" customFormat="1" ht="11.25">
      <c r="B4891" s="210"/>
      <c r="C4891" s="211"/>
      <c r="D4891" s="212" t="s">
        <v>283</v>
      </c>
      <c r="E4891" s="213" t="s">
        <v>1</v>
      </c>
      <c r="F4891" s="214" t="s">
        <v>831</v>
      </c>
      <c r="G4891" s="211"/>
      <c r="H4891" s="213" t="s">
        <v>1</v>
      </c>
      <c r="I4891" s="215"/>
      <c r="J4891" s="211"/>
      <c r="K4891" s="211"/>
      <c r="L4891" s="216"/>
      <c r="M4891" s="217"/>
      <c r="N4891" s="218"/>
      <c r="O4891" s="218"/>
      <c r="P4891" s="218"/>
      <c r="Q4891" s="218"/>
      <c r="R4891" s="218"/>
      <c r="S4891" s="218"/>
      <c r="T4891" s="219"/>
      <c r="AT4891" s="220" t="s">
        <v>283</v>
      </c>
      <c r="AU4891" s="220" t="s">
        <v>84</v>
      </c>
      <c r="AV4891" s="13" t="s">
        <v>16</v>
      </c>
      <c r="AW4891" s="13" t="s">
        <v>32</v>
      </c>
      <c r="AX4891" s="13" t="s">
        <v>76</v>
      </c>
      <c r="AY4891" s="220" t="s">
        <v>272</v>
      </c>
    </row>
    <row r="4892" spans="2:51" s="14" customFormat="1" ht="11.25">
      <c r="B4892" s="221"/>
      <c r="C4892" s="222"/>
      <c r="D4892" s="212" t="s">
        <v>283</v>
      </c>
      <c r="E4892" s="223" t="s">
        <v>1</v>
      </c>
      <c r="F4892" s="224" t="s">
        <v>3837</v>
      </c>
      <c r="G4892" s="222"/>
      <c r="H4892" s="225">
        <v>1.2</v>
      </c>
      <c r="I4892" s="226"/>
      <c r="J4892" s="222"/>
      <c r="K4892" s="222"/>
      <c r="L4892" s="227"/>
      <c r="M4892" s="228"/>
      <c r="N4892" s="229"/>
      <c r="O4892" s="229"/>
      <c r="P4892" s="229"/>
      <c r="Q4892" s="229"/>
      <c r="R4892" s="229"/>
      <c r="S4892" s="229"/>
      <c r="T4892" s="230"/>
      <c r="AT4892" s="231" t="s">
        <v>283</v>
      </c>
      <c r="AU4892" s="231" t="s">
        <v>84</v>
      </c>
      <c r="AV4892" s="14" t="s">
        <v>84</v>
      </c>
      <c r="AW4892" s="14" t="s">
        <v>32</v>
      </c>
      <c r="AX4892" s="14" t="s">
        <v>76</v>
      </c>
      <c r="AY4892" s="231" t="s">
        <v>272</v>
      </c>
    </row>
    <row r="4893" spans="2:51" s="14" customFormat="1" ht="11.25">
      <c r="B4893" s="221"/>
      <c r="C4893" s="222"/>
      <c r="D4893" s="212" t="s">
        <v>283</v>
      </c>
      <c r="E4893" s="223" t="s">
        <v>1</v>
      </c>
      <c r="F4893" s="224" t="s">
        <v>3838</v>
      </c>
      <c r="G4893" s="222"/>
      <c r="H4893" s="225">
        <v>1.2</v>
      </c>
      <c r="I4893" s="226"/>
      <c r="J4893" s="222"/>
      <c r="K4893" s="222"/>
      <c r="L4893" s="227"/>
      <c r="M4893" s="228"/>
      <c r="N4893" s="229"/>
      <c r="O4893" s="229"/>
      <c r="P4893" s="229"/>
      <c r="Q4893" s="229"/>
      <c r="R4893" s="229"/>
      <c r="S4893" s="229"/>
      <c r="T4893" s="230"/>
      <c r="AT4893" s="231" t="s">
        <v>283</v>
      </c>
      <c r="AU4893" s="231" t="s">
        <v>84</v>
      </c>
      <c r="AV4893" s="14" t="s">
        <v>84</v>
      </c>
      <c r="AW4893" s="14" t="s">
        <v>32</v>
      </c>
      <c r="AX4893" s="14" t="s">
        <v>76</v>
      </c>
      <c r="AY4893" s="231" t="s">
        <v>272</v>
      </c>
    </row>
    <row r="4894" spans="2:51" s="14" customFormat="1" ht="11.25">
      <c r="B4894" s="221"/>
      <c r="C4894" s="222"/>
      <c r="D4894" s="212" t="s">
        <v>283</v>
      </c>
      <c r="E4894" s="223" t="s">
        <v>1</v>
      </c>
      <c r="F4894" s="224" t="s">
        <v>3839</v>
      </c>
      <c r="G4894" s="222"/>
      <c r="H4894" s="225">
        <v>32.85</v>
      </c>
      <c r="I4894" s="226"/>
      <c r="J4894" s="222"/>
      <c r="K4894" s="222"/>
      <c r="L4894" s="227"/>
      <c r="M4894" s="228"/>
      <c r="N4894" s="229"/>
      <c r="O4894" s="229"/>
      <c r="P4894" s="229"/>
      <c r="Q4894" s="229"/>
      <c r="R4894" s="229"/>
      <c r="S4894" s="229"/>
      <c r="T4894" s="230"/>
      <c r="AT4894" s="231" t="s">
        <v>283</v>
      </c>
      <c r="AU4894" s="231" t="s">
        <v>84</v>
      </c>
      <c r="AV4894" s="14" t="s">
        <v>84</v>
      </c>
      <c r="AW4894" s="14" t="s">
        <v>32</v>
      </c>
      <c r="AX4894" s="14" t="s">
        <v>76</v>
      </c>
      <c r="AY4894" s="231" t="s">
        <v>272</v>
      </c>
    </row>
    <row r="4895" spans="2:51" s="14" customFormat="1" ht="11.25">
      <c r="B4895" s="221"/>
      <c r="C4895" s="222"/>
      <c r="D4895" s="212" t="s">
        <v>283</v>
      </c>
      <c r="E4895" s="223" t="s">
        <v>1</v>
      </c>
      <c r="F4895" s="224" t="s">
        <v>3840</v>
      </c>
      <c r="G4895" s="222"/>
      <c r="H4895" s="225">
        <v>2.35</v>
      </c>
      <c r="I4895" s="226"/>
      <c r="J4895" s="222"/>
      <c r="K4895" s="222"/>
      <c r="L4895" s="227"/>
      <c r="M4895" s="228"/>
      <c r="N4895" s="229"/>
      <c r="O4895" s="229"/>
      <c r="P4895" s="229"/>
      <c r="Q4895" s="229"/>
      <c r="R4895" s="229"/>
      <c r="S4895" s="229"/>
      <c r="T4895" s="230"/>
      <c r="AT4895" s="231" t="s">
        <v>283</v>
      </c>
      <c r="AU4895" s="231" t="s">
        <v>84</v>
      </c>
      <c r="AV4895" s="14" t="s">
        <v>84</v>
      </c>
      <c r="AW4895" s="14" t="s">
        <v>32</v>
      </c>
      <c r="AX4895" s="14" t="s">
        <v>76</v>
      </c>
      <c r="AY4895" s="231" t="s">
        <v>272</v>
      </c>
    </row>
    <row r="4896" spans="2:51" s="14" customFormat="1" ht="11.25">
      <c r="B4896" s="221"/>
      <c r="C4896" s="222"/>
      <c r="D4896" s="212" t="s">
        <v>283</v>
      </c>
      <c r="E4896" s="223" t="s">
        <v>1</v>
      </c>
      <c r="F4896" s="224" t="s">
        <v>3841</v>
      </c>
      <c r="G4896" s="222"/>
      <c r="H4896" s="225">
        <v>1.55</v>
      </c>
      <c r="I4896" s="226"/>
      <c r="J4896" s="222"/>
      <c r="K4896" s="222"/>
      <c r="L4896" s="227"/>
      <c r="M4896" s="228"/>
      <c r="N4896" s="229"/>
      <c r="O4896" s="229"/>
      <c r="P4896" s="229"/>
      <c r="Q4896" s="229"/>
      <c r="R4896" s="229"/>
      <c r="S4896" s="229"/>
      <c r="T4896" s="230"/>
      <c r="AT4896" s="231" t="s">
        <v>283</v>
      </c>
      <c r="AU4896" s="231" t="s">
        <v>84</v>
      </c>
      <c r="AV4896" s="14" t="s">
        <v>84</v>
      </c>
      <c r="AW4896" s="14" t="s">
        <v>32</v>
      </c>
      <c r="AX4896" s="14" t="s">
        <v>76</v>
      </c>
      <c r="AY4896" s="231" t="s">
        <v>272</v>
      </c>
    </row>
    <row r="4897" spans="2:51" s="14" customFormat="1" ht="11.25">
      <c r="B4897" s="221"/>
      <c r="C4897" s="222"/>
      <c r="D4897" s="212" t="s">
        <v>283</v>
      </c>
      <c r="E4897" s="223" t="s">
        <v>1</v>
      </c>
      <c r="F4897" s="224" t="s">
        <v>3842</v>
      </c>
      <c r="G4897" s="222"/>
      <c r="H4897" s="225">
        <v>1.55</v>
      </c>
      <c r="I4897" s="226"/>
      <c r="J4897" s="222"/>
      <c r="K4897" s="222"/>
      <c r="L4897" s="227"/>
      <c r="M4897" s="228"/>
      <c r="N4897" s="229"/>
      <c r="O4897" s="229"/>
      <c r="P4897" s="229"/>
      <c r="Q4897" s="229"/>
      <c r="R4897" s="229"/>
      <c r="S4897" s="229"/>
      <c r="T4897" s="230"/>
      <c r="AT4897" s="231" t="s">
        <v>283</v>
      </c>
      <c r="AU4897" s="231" t="s">
        <v>84</v>
      </c>
      <c r="AV4897" s="14" t="s">
        <v>84</v>
      </c>
      <c r="AW4897" s="14" t="s">
        <v>32</v>
      </c>
      <c r="AX4897" s="14" t="s">
        <v>76</v>
      </c>
      <c r="AY4897" s="231" t="s">
        <v>272</v>
      </c>
    </row>
    <row r="4898" spans="2:51" s="14" customFormat="1" ht="11.25">
      <c r="B4898" s="221"/>
      <c r="C4898" s="222"/>
      <c r="D4898" s="212" t="s">
        <v>283</v>
      </c>
      <c r="E4898" s="223" t="s">
        <v>1</v>
      </c>
      <c r="F4898" s="224" t="s">
        <v>3843</v>
      </c>
      <c r="G4898" s="222"/>
      <c r="H4898" s="225">
        <v>2.8</v>
      </c>
      <c r="I4898" s="226"/>
      <c r="J4898" s="222"/>
      <c r="K4898" s="222"/>
      <c r="L4898" s="227"/>
      <c r="M4898" s="228"/>
      <c r="N4898" s="229"/>
      <c r="O4898" s="229"/>
      <c r="P4898" s="229"/>
      <c r="Q4898" s="229"/>
      <c r="R4898" s="229"/>
      <c r="S4898" s="229"/>
      <c r="T4898" s="230"/>
      <c r="AT4898" s="231" t="s">
        <v>283</v>
      </c>
      <c r="AU4898" s="231" t="s">
        <v>84</v>
      </c>
      <c r="AV4898" s="14" t="s">
        <v>84</v>
      </c>
      <c r="AW4898" s="14" t="s">
        <v>32</v>
      </c>
      <c r="AX4898" s="14" t="s">
        <v>76</v>
      </c>
      <c r="AY4898" s="231" t="s">
        <v>272</v>
      </c>
    </row>
    <row r="4899" spans="2:51" s="14" customFormat="1" ht="11.25">
      <c r="B4899" s="221"/>
      <c r="C4899" s="222"/>
      <c r="D4899" s="212" t="s">
        <v>283</v>
      </c>
      <c r="E4899" s="223" t="s">
        <v>1</v>
      </c>
      <c r="F4899" s="224" t="s">
        <v>3844</v>
      </c>
      <c r="G4899" s="222"/>
      <c r="H4899" s="225">
        <v>2.65</v>
      </c>
      <c r="I4899" s="226"/>
      <c r="J4899" s="222"/>
      <c r="K4899" s="222"/>
      <c r="L4899" s="227"/>
      <c r="M4899" s="228"/>
      <c r="N4899" s="229"/>
      <c r="O4899" s="229"/>
      <c r="P4899" s="229"/>
      <c r="Q4899" s="229"/>
      <c r="R4899" s="229"/>
      <c r="S4899" s="229"/>
      <c r="T4899" s="230"/>
      <c r="AT4899" s="231" t="s">
        <v>283</v>
      </c>
      <c r="AU4899" s="231" t="s">
        <v>84</v>
      </c>
      <c r="AV4899" s="14" t="s">
        <v>84</v>
      </c>
      <c r="AW4899" s="14" t="s">
        <v>32</v>
      </c>
      <c r="AX4899" s="14" t="s">
        <v>76</v>
      </c>
      <c r="AY4899" s="231" t="s">
        <v>272</v>
      </c>
    </row>
    <row r="4900" spans="2:51" s="13" customFormat="1" ht="11.25">
      <c r="B4900" s="210"/>
      <c r="C4900" s="211"/>
      <c r="D4900" s="212" t="s">
        <v>283</v>
      </c>
      <c r="E4900" s="213" t="s">
        <v>1</v>
      </c>
      <c r="F4900" s="214" t="s">
        <v>285</v>
      </c>
      <c r="G4900" s="211"/>
      <c r="H4900" s="213" t="s">
        <v>1</v>
      </c>
      <c r="I4900" s="215"/>
      <c r="J4900" s="211"/>
      <c r="K4900" s="211"/>
      <c r="L4900" s="216"/>
      <c r="M4900" s="217"/>
      <c r="N4900" s="218"/>
      <c r="O4900" s="218"/>
      <c r="P4900" s="218"/>
      <c r="Q4900" s="218"/>
      <c r="R4900" s="218"/>
      <c r="S4900" s="218"/>
      <c r="T4900" s="219"/>
      <c r="AT4900" s="220" t="s">
        <v>283</v>
      </c>
      <c r="AU4900" s="220" t="s">
        <v>84</v>
      </c>
      <c r="AV4900" s="13" t="s">
        <v>16</v>
      </c>
      <c r="AW4900" s="13" t="s">
        <v>32</v>
      </c>
      <c r="AX4900" s="13" t="s">
        <v>76</v>
      </c>
      <c r="AY4900" s="220" t="s">
        <v>272</v>
      </c>
    </row>
    <row r="4901" spans="2:51" s="13" customFormat="1" ht="11.25">
      <c r="B4901" s="210"/>
      <c r="C4901" s="211"/>
      <c r="D4901" s="212" t="s">
        <v>283</v>
      </c>
      <c r="E4901" s="213" t="s">
        <v>1</v>
      </c>
      <c r="F4901" s="214" t="s">
        <v>3952</v>
      </c>
      <c r="G4901" s="211"/>
      <c r="H4901" s="213" t="s">
        <v>1</v>
      </c>
      <c r="I4901" s="215"/>
      <c r="J4901" s="211"/>
      <c r="K4901" s="211"/>
      <c r="L4901" s="216"/>
      <c r="M4901" s="217"/>
      <c r="N4901" s="218"/>
      <c r="O4901" s="218"/>
      <c r="P4901" s="218"/>
      <c r="Q4901" s="218"/>
      <c r="R4901" s="218"/>
      <c r="S4901" s="218"/>
      <c r="T4901" s="219"/>
      <c r="AT4901" s="220" t="s">
        <v>283</v>
      </c>
      <c r="AU4901" s="220" t="s">
        <v>84</v>
      </c>
      <c r="AV4901" s="13" t="s">
        <v>16</v>
      </c>
      <c r="AW4901" s="13" t="s">
        <v>32</v>
      </c>
      <c r="AX4901" s="13" t="s">
        <v>76</v>
      </c>
      <c r="AY4901" s="220" t="s">
        <v>272</v>
      </c>
    </row>
    <row r="4902" spans="2:51" s="13" customFormat="1" ht="11.25">
      <c r="B4902" s="210"/>
      <c r="C4902" s="211"/>
      <c r="D4902" s="212" t="s">
        <v>283</v>
      </c>
      <c r="E4902" s="213" t="s">
        <v>1</v>
      </c>
      <c r="F4902" s="214" t="s">
        <v>831</v>
      </c>
      <c r="G4902" s="211"/>
      <c r="H4902" s="213" t="s">
        <v>1</v>
      </c>
      <c r="I4902" s="215"/>
      <c r="J4902" s="211"/>
      <c r="K4902" s="211"/>
      <c r="L4902" s="216"/>
      <c r="M4902" s="217"/>
      <c r="N4902" s="218"/>
      <c r="O4902" s="218"/>
      <c r="P4902" s="218"/>
      <c r="Q4902" s="218"/>
      <c r="R4902" s="218"/>
      <c r="S4902" s="218"/>
      <c r="T4902" s="219"/>
      <c r="AT4902" s="220" t="s">
        <v>283</v>
      </c>
      <c r="AU4902" s="220" t="s">
        <v>84</v>
      </c>
      <c r="AV4902" s="13" t="s">
        <v>16</v>
      </c>
      <c r="AW4902" s="13" t="s">
        <v>32</v>
      </c>
      <c r="AX4902" s="13" t="s">
        <v>76</v>
      </c>
      <c r="AY4902" s="220" t="s">
        <v>272</v>
      </c>
    </row>
    <row r="4903" spans="2:51" s="14" customFormat="1" ht="11.25">
      <c r="B4903" s="221"/>
      <c r="C4903" s="222"/>
      <c r="D4903" s="212" t="s">
        <v>283</v>
      </c>
      <c r="E4903" s="223" t="s">
        <v>1</v>
      </c>
      <c r="F4903" s="224" t="s">
        <v>3907</v>
      </c>
      <c r="G4903" s="222"/>
      <c r="H4903" s="225">
        <v>19.5</v>
      </c>
      <c r="I4903" s="226"/>
      <c r="J4903" s="222"/>
      <c r="K4903" s="222"/>
      <c r="L4903" s="227"/>
      <c r="M4903" s="228"/>
      <c r="N4903" s="229"/>
      <c r="O4903" s="229"/>
      <c r="P4903" s="229"/>
      <c r="Q4903" s="229"/>
      <c r="R4903" s="229"/>
      <c r="S4903" s="229"/>
      <c r="T4903" s="230"/>
      <c r="AT4903" s="231" t="s">
        <v>283</v>
      </c>
      <c r="AU4903" s="231" t="s">
        <v>84</v>
      </c>
      <c r="AV4903" s="14" t="s">
        <v>84</v>
      </c>
      <c r="AW4903" s="14" t="s">
        <v>32</v>
      </c>
      <c r="AX4903" s="14" t="s">
        <v>76</v>
      </c>
      <c r="AY4903" s="231" t="s">
        <v>272</v>
      </c>
    </row>
    <row r="4904" spans="2:51" s="13" customFormat="1" ht="11.25">
      <c r="B4904" s="210"/>
      <c r="C4904" s="211"/>
      <c r="D4904" s="212" t="s">
        <v>283</v>
      </c>
      <c r="E4904" s="213" t="s">
        <v>1</v>
      </c>
      <c r="F4904" s="214" t="s">
        <v>285</v>
      </c>
      <c r="G4904" s="211"/>
      <c r="H4904" s="213" t="s">
        <v>1</v>
      </c>
      <c r="I4904" s="215"/>
      <c r="J4904" s="211"/>
      <c r="K4904" s="211"/>
      <c r="L4904" s="216"/>
      <c r="M4904" s="217"/>
      <c r="N4904" s="218"/>
      <c r="O4904" s="218"/>
      <c r="P4904" s="218"/>
      <c r="Q4904" s="218"/>
      <c r="R4904" s="218"/>
      <c r="S4904" s="218"/>
      <c r="T4904" s="219"/>
      <c r="AT4904" s="220" t="s">
        <v>283</v>
      </c>
      <c r="AU4904" s="220" t="s">
        <v>84</v>
      </c>
      <c r="AV4904" s="13" t="s">
        <v>16</v>
      </c>
      <c r="AW4904" s="13" t="s">
        <v>32</v>
      </c>
      <c r="AX4904" s="13" t="s">
        <v>76</v>
      </c>
      <c r="AY4904" s="220" t="s">
        <v>272</v>
      </c>
    </row>
    <row r="4905" spans="2:51" s="13" customFormat="1" ht="11.25">
      <c r="B4905" s="210"/>
      <c r="C4905" s="211"/>
      <c r="D4905" s="212" t="s">
        <v>283</v>
      </c>
      <c r="E4905" s="213" t="s">
        <v>1</v>
      </c>
      <c r="F4905" s="214" t="s">
        <v>3958</v>
      </c>
      <c r="G4905" s="211"/>
      <c r="H4905" s="213" t="s">
        <v>1</v>
      </c>
      <c r="I4905" s="215"/>
      <c r="J4905" s="211"/>
      <c r="K4905" s="211"/>
      <c r="L4905" s="216"/>
      <c r="M4905" s="217"/>
      <c r="N4905" s="218"/>
      <c r="O4905" s="218"/>
      <c r="P4905" s="218"/>
      <c r="Q4905" s="218"/>
      <c r="R4905" s="218"/>
      <c r="S4905" s="218"/>
      <c r="T4905" s="219"/>
      <c r="AT4905" s="220" t="s">
        <v>283</v>
      </c>
      <c r="AU4905" s="220" t="s">
        <v>84</v>
      </c>
      <c r="AV4905" s="13" t="s">
        <v>16</v>
      </c>
      <c r="AW4905" s="13" t="s">
        <v>32</v>
      </c>
      <c r="AX4905" s="13" t="s">
        <v>76</v>
      </c>
      <c r="AY4905" s="220" t="s">
        <v>272</v>
      </c>
    </row>
    <row r="4906" spans="2:51" s="13" customFormat="1" ht="11.25">
      <c r="B4906" s="210"/>
      <c r="C4906" s="211"/>
      <c r="D4906" s="212" t="s">
        <v>283</v>
      </c>
      <c r="E4906" s="213" t="s">
        <v>1</v>
      </c>
      <c r="F4906" s="214" t="s">
        <v>831</v>
      </c>
      <c r="G4906" s="211"/>
      <c r="H4906" s="213" t="s">
        <v>1</v>
      </c>
      <c r="I4906" s="215"/>
      <c r="J4906" s="211"/>
      <c r="K4906" s="211"/>
      <c r="L4906" s="216"/>
      <c r="M4906" s="217"/>
      <c r="N4906" s="218"/>
      <c r="O4906" s="218"/>
      <c r="P4906" s="218"/>
      <c r="Q4906" s="218"/>
      <c r="R4906" s="218"/>
      <c r="S4906" s="218"/>
      <c r="T4906" s="219"/>
      <c r="AT4906" s="220" t="s">
        <v>283</v>
      </c>
      <c r="AU4906" s="220" t="s">
        <v>84</v>
      </c>
      <c r="AV4906" s="13" t="s">
        <v>16</v>
      </c>
      <c r="AW4906" s="13" t="s">
        <v>32</v>
      </c>
      <c r="AX4906" s="13" t="s">
        <v>76</v>
      </c>
      <c r="AY4906" s="220" t="s">
        <v>272</v>
      </c>
    </row>
    <row r="4907" spans="2:51" s="14" customFormat="1" ht="11.25">
      <c r="B4907" s="221"/>
      <c r="C4907" s="222"/>
      <c r="D4907" s="212" t="s">
        <v>283</v>
      </c>
      <c r="E4907" s="223" t="s">
        <v>1</v>
      </c>
      <c r="F4907" s="224" t="s">
        <v>3930</v>
      </c>
      <c r="G4907" s="222"/>
      <c r="H4907" s="225">
        <v>13.7</v>
      </c>
      <c r="I4907" s="226"/>
      <c r="J4907" s="222"/>
      <c r="K4907" s="222"/>
      <c r="L4907" s="227"/>
      <c r="M4907" s="228"/>
      <c r="N4907" s="229"/>
      <c r="O4907" s="229"/>
      <c r="P4907" s="229"/>
      <c r="Q4907" s="229"/>
      <c r="R4907" s="229"/>
      <c r="S4907" s="229"/>
      <c r="T4907" s="230"/>
      <c r="AT4907" s="231" t="s">
        <v>283</v>
      </c>
      <c r="AU4907" s="231" t="s">
        <v>84</v>
      </c>
      <c r="AV4907" s="14" t="s">
        <v>84</v>
      </c>
      <c r="AW4907" s="14" t="s">
        <v>32</v>
      </c>
      <c r="AX4907" s="14" t="s">
        <v>76</v>
      </c>
      <c r="AY4907" s="231" t="s">
        <v>272</v>
      </c>
    </row>
    <row r="4908" spans="2:51" s="14" customFormat="1" ht="11.25">
      <c r="B4908" s="221"/>
      <c r="C4908" s="222"/>
      <c r="D4908" s="212" t="s">
        <v>283</v>
      </c>
      <c r="E4908" s="223" t="s">
        <v>1</v>
      </c>
      <c r="F4908" s="224" t="s">
        <v>3931</v>
      </c>
      <c r="G4908" s="222"/>
      <c r="H4908" s="225">
        <v>18.850000000000001</v>
      </c>
      <c r="I4908" s="226"/>
      <c r="J4908" s="222"/>
      <c r="K4908" s="222"/>
      <c r="L4908" s="227"/>
      <c r="M4908" s="228"/>
      <c r="N4908" s="229"/>
      <c r="O4908" s="229"/>
      <c r="P4908" s="229"/>
      <c r="Q4908" s="229"/>
      <c r="R4908" s="229"/>
      <c r="S4908" s="229"/>
      <c r="T4908" s="230"/>
      <c r="AT4908" s="231" t="s">
        <v>283</v>
      </c>
      <c r="AU4908" s="231" t="s">
        <v>84</v>
      </c>
      <c r="AV4908" s="14" t="s">
        <v>84</v>
      </c>
      <c r="AW4908" s="14" t="s">
        <v>32</v>
      </c>
      <c r="AX4908" s="14" t="s">
        <v>76</v>
      </c>
      <c r="AY4908" s="231" t="s">
        <v>272</v>
      </c>
    </row>
    <row r="4909" spans="2:51" s="14" customFormat="1" ht="11.25">
      <c r="B4909" s="221"/>
      <c r="C4909" s="222"/>
      <c r="D4909" s="212" t="s">
        <v>283</v>
      </c>
      <c r="E4909" s="223" t="s">
        <v>1</v>
      </c>
      <c r="F4909" s="224" t="s">
        <v>3932</v>
      </c>
      <c r="G4909" s="222"/>
      <c r="H4909" s="225">
        <v>5.25</v>
      </c>
      <c r="I4909" s="226"/>
      <c r="J4909" s="222"/>
      <c r="K4909" s="222"/>
      <c r="L4909" s="227"/>
      <c r="M4909" s="228"/>
      <c r="N4909" s="229"/>
      <c r="O4909" s="229"/>
      <c r="P4909" s="229"/>
      <c r="Q4909" s="229"/>
      <c r="R4909" s="229"/>
      <c r="S4909" s="229"/>
      <c r="T4909" s="230"/>
      <c r="AT4909" s="231" t="s">
        <v>283</v>
      </c>
      <c r="AU4909" s="231" t="s">
        <v>84</v>
      </c>
      <c r="AV4909" s="14" t="s">
        <v>84</v>
      </c>
      <c r="AW4909" s="14" t="s">
        <v>32</v>
      </c>
      <c r="AX4909" s="14" t="s">
        <v>76</v>
      </c>
      <c r="AY4909" s="231" t="s">
        <v>272</v>
      </c>
    </row>
    <row r="4910" spans="2:51" s="14" customFormat="1" ht="11.25">
      <c r="B4910" s="221"/>
      <c r="C4910" s="222"/>
      <c r="D4910" s="212" t="s">
        <v>283</v>
      </c>
      <c r="E4910" s="223" t="s">
        <v>1</v>
      </c>
      <c r="F4910" s="224" t="s">
        <v>3933</v>
      </c>
      <c r="G4910" s="222"/>
      <c r="H4910" s="225">
        <v>4.75</v>
      </c>
      <c r="I4910" s="226"/>
      <c r="J4910" s="222"/>
      <c r="K4910" s="222"/>
      <c r="L4910" s="227"/>
      <c r="M4910" s="228"/>
      <c r="N4910" s="229"/>
      <c r="O4910" s="229"/>
      <c r="P4910" s="229"/>
      <c r="Q4910" s="229"/>
      <c r="R4910" s="229"/>
      <c r="S4910" s="229"/>
      <c r="T4910" s="230"/>
      <c r="AT4910" s="231" t="s">
        <v>283</v>
      </c>
      <c r="AU4910" s="231" t="s">
        <v>84</v>
      </c>
      <c r="AV4910" s="14" t="s">
        <v>84</v>
      </c>
      <c r="AW4910" s="14" t="s">
        <v>32</v>
      </c>
      <c r="AX4910" s="14" t="s">
        <v>76</v>
      </c>
      <c r="AY4910" s="231" t="s">
        <v>272</v>
      </c>
    </row>
    <row r="4911" spans="2:51" s="14" customFormat="1" ht="11.25">
      <c r="B4911" s="221"/>
      <c r="C4911" s="222"/>
      <c r="D4911" s="212" t="s">
        <v>283</v>
      </c>
      <c r="E4911" s="223" t="s">
        <v>1</v>
      </c>
      <c r="F4911" s="224" t="s">
        <v>3934</v>
      </c>
      <c r="G4911" s="222"/>
      <c r="H4911" s="225">
        <v>4.2</v>
      </c>
      <c r="I4911" s="226"/>
      <c r="J4911" s="222"/>
      <c r="K4911" s="222"/>
      <c r="L4911" s="227"/>
      <c r="M4911" s="228"/>
      <c r="N4911" s="229"/>
      <c r="O4911" s="229"/>
      <c r="P4911" s="229"/>
      <c r="Q4911" s="229"/>
      <c r="R4911" s="229"/>
      <c r="S4911" s="229"/>
      <c r="T4911" s="230"/>
      <c r="AT4911" s="231" t="s">
        <v>283</v>
      </c>
      <c r="AU4911" s="231" t="s">
        <v>84</v>
      </c>
      <c r="AV4911" s="14" t="s">
        <v>84</v>
      </c>
      <c r="AW4911" s="14" t="s">
        <v>32</v>
      </c>
      <c r="AX4911" s="14" t="s">
        <v>76</v>
      </c>
      <c r="AY4911" s="231" t="s">
        <v>272</v>
      </c>
    </row>
    <row r="4912" spans="2:51" s="14" customFormat="1" ht="11.25">
      <c r="B4912" s="221"/>
      <c r="C4912" s="222"/>
      <c r="D4912" s="212" t="s">
        <v>283</v>
      </c>
      <c r="E4912" s="223" t="s">
        <v>1</v>
      </c>
      <c r="F4912" s="224" t="s">
        <v>2345</v>
      </c>
      <c r="G4912" s="222"/>
      <c r="H4912" s="225">
        <v>15.35</v>
      </c>
      <c r="I4912" s="226"/>
      <c r="J4912" s="222"/>
      <c r="K4912" s="222"/>
      <c r="L4912" s="227"/>
      <c r="M4912" s="228"/>
      <c r="N4912" s="229"/>
      <c r="O4912" s="229"/>
      <c r="P4912" s="229"/>
      <c r="Q4912" s="229"/>
      <c r="R4912" s="229"/>
      <c r="S4912" s="229"/>
      <c r="T4912" s="230"/>
      <c r="AT4912" s="231" t="s">
        <v>283</v>
      </c>
      <c r="AU4912" s="231" t="s">
        <v>84</v>
      </c>
      <c r="AV4912" s="14" t="s">
        <v>84</v>
      </c>
      <c r="AW4912" s="14" t="s">
        <v>32</v>
      </c>
      <c r="AX4912" s="14" t="s">
        <v>76</v>
      </c>
      <c r="AY4912" s="231" t="s">
        <v>272</v>
      </c>
    </row>
    <row r="4913" spans="1:65" s="14" customFormat="1" ht="11.25">
      <c r="B4913" s="221"/>
      <c r="C4913" s="222"/>
      <c r="D4913" s="212" t="s">
        <v>283</v>
      </c>
      <c r="E4913" s="223" t="s">
        <v>1</v>
      </c>
      <c r="F4913" s="224" t="s">
        <v>2346</v>
      </c>
      <c r="G4913" s="222"/>
      <c r="H4913" s="225">
        <v>11.75</v>
      </c>
      <c r="I4913" s="226"/>
      <c r="J4913" s="222"/>
      <c r="K4913" s="222"/>
      <c r="L4913" s="227"/>
      <c r="M4913" s="228"/>
      <c r="N4913" s="229"/>
      <c r="O4913" s="229"/>
      <c r="P4913" s="229"/>
      <c r="Q4913" s="229"/>
      <c r="R4913" s="229"/>
      <c r="S4913" s="229"/>
      <c r="T4913" s="230"/>
      <c r="AT4913" s="231" t="s">
        <v>283</v>
      </c>
      <c r="AU4913" s="231" t="s">
        <v>84</v>
      </c>
      <c r="AV4913" s="14" t="s">
        <v>84</v>
      </c>
      <c r="AW4913" s="14" t="s">
        <v>32</v>
      </c>
      <c r="AX4913" s="14" t="s">
        <v>76</v>
      </c>
      <c r="AY4913" s="231" t="s">
        <v>272</v>
      </c>
    </row>
    <row r="4914" spans="1:65" s="14" customFormat="1" ht="11.25">
      <c r="B4914" s="221"/>
      <c r="C4914" s="222"/>
      <c r="D4914" s="212" t="s">
        <v>283</v>
      </c>
      <c r="E4914" s="223" t="s">
        <v>1</v>
      </c>
      <c r="F4914" s="224" t="s">
        <v>3935</v>
      </c>
      <c r="G4914" s="222"/>
      <c r="H4914" s="225">
        <v>28.1</v>
      </c>
      <c r="I4914" s="226"/>
      <c r="J4914" s="222"/>
      <c r="K4914" s="222"/>
      <c r="L4914" s="227"/>
      <c r="M4914" s="228"/>
      <c r="N4914" s="229"/>
      <c r="O4914" s="229"/>
      <c r="P4914" s="229"/>
      <c r="Q4914" s="229"/>
      <c r="R4914" s="229"/>
      <c r="S4914" s="229"/>
      <c r="T4914" s="230"/>
      <c r="AT4914" s="231" t="s">
        <v>283</v>
      </c>
      <c r="AU4914" s="231" t="s">
        <v>84</v>
      </c>
      <c r="AV4914" s="14" t="s">
        <v>84</v>
      </c>
      <c r="AW4914" s="14" t="s">
        <v>32</v>
      </c>
      <c r="AX4914" s="14" t="s">
        <v>76</v>
      </c>
      <c r="AY4914" s="231" t="s">
        <v>272</v>
      </c>
    </row>
    <row r="4915" spans="1:65" s="2" customFormat="1" ht="24.2" customHeight="1">
      <c r="A4915" s="34"/>
      <c r="B4915" s="35"/>
      <c r="C4915" s="192" t="s">
        <v>3959</v>
      </c>
      <c r="D4915" s="192" t="s">
        <v>274</v>
      </c>
      <c r="E4915" s="193" t="s">
        <v>3960</v>
      </c>
      <c r="F4915" s="194" t="s">
        <v>3961</v>
      </c>
      <c r="G4915" s="195" t="s">
        <v>3262</v>
      </c>
      <c r="H4915" s="242"/>
      <c r="I4915" s="197"/>
      <c r="J4915" s="198">
        <f>ROUND(I4915*H4915,2)</f>
        <v>0</v>
      </c>
      <c r="K4915" s="194" t="s">
        <v>278</v>
      </c>
      <c r="L4915" s="39"/>
      <c r="M4915" s="199" t="s">
        <v>1</v>
      </c>
      <c r="N4915" s="200" t="s">
        <v>41</v>
      </c>
      <c r="O4915" s="71"/>
      <c r="P4915" s="201">
        <f>O4915*H4915</f>
        <v>0</v>
      </c>
      <c r="Q4915" s="201">
        <v>0</v>
      </c>
      <c r="R4915" s="201">
        <f>Q4915*H4915</f>
        <v>0</v>
      </c>
      <c r="S4915" s="201">
        <v>0</v>
      </c>
      <c r="T4915" s="202">
        <f>S4915*H4915</f>
        <v>0</v>
      </c>
      <c r="U4915" s="34"/>
      <c r="V4915" s="34"/>
      <c r="W4915" s="34"/>
      <c r="X4915" s="34"/>
      <c r="Y4915" s="34"/>
      <c r="Z4915" s="34"/>
      <c r="AA4915" s="34"/>
      <c r="AB4915" s="34"/>
      <c r="AC4915" s="34"/>
      <c r="AD4915" s="34"/>
      <c r="AE4915" s="34"/>
      <c r="AR4915" s="203" t="s">
        <v>358</v>
      </c>
      <c r="AT4915" s="203" t="s">
        <v>274</v>
      </c>
      <c r="AU4915" s="203" t="s">
        <v>84</v>
      </c>
      <c r="AY4915" s="17" t="s">
        <v>272</v>
      </c>
      <c r="BE4915" s="204">
        <f>IF(N4915="základní",J4915,0)</f>
        <v>0</v>
      </c>
      <c r="BF4915" s="204">
        <f>IF(N4915="snížená",J4915,0)</f>
        <v>0</v>
      </c>
      <c r="BG4915" s="204">
        <f>IF(N4915="zákl. přenesená",J4915,0)</f>
        <v>0</v>
      </c>
      <c r="BH4915" s="204">
        <f>IF(N4915="sníž. přenesená",J4915,0)</f>
        <v>0</v>
      </c>
      <c r="BI4915" s="204">
        <f>IF(N4915="nulová",J4915,0)</f>
        <v>0</v>
      </c>
      <c r="BJ4915" s="17" t="s">
        <v>16</v>
      </c>
      <c r="BK4915" s="204">
        <f>ROUND(I4915*H4915,2)</f>
        <v>0</v>
      </c>
      <c r="BL4915" s="17" t="s">
        <v>358</v>
      </c>
      <c r="BM4915" s="203" t="s">
        <v>3962</v>
      </c>
    </row>
    <row r="4916" spans="1:65" s="2" customFormat="1" ht="11.25">
      <c r="A4916" s="34"/>
      <c r="B4916" s="35"/>
      <c r="C4916" s="36"/>
      <c r="D4916" s="205" t="s">
        <v>281</v>
      </c>
      <c r="E4916" s="36"/>
      <c r="F4916" s="206" t="s">
        <v>3963</v>
      </c>
      <c r="G4916" s="36"/>
      <c r="H4916" s="36"/>
      <c r="I4916" s="207"/>
      <c r="J4916" s="36"/>
      <c r="K4916" s="36"/>
      <c r="L4916" s="39"/>
      <c r="M4916" s="208"/>
      <c r="N4916" s="209"/>
      <c r="O4916" s="71"/>
      <c r="P4916" s="71"/>
      <c r="Q4916" s="71"/>
      <c r="R4916" s="71"/>
      <c r="S4916" s="71"/>
      <c r="T4916" s="72"/>
      <c r="U4916" s="34"/>
      <c r="V4916" s="34"/>
      <c r="W4916" s="34"/>
      <c r="X4916" s="34"/>
      <c r="Y4916" s="34"/>
      <c r="Z4916" s="34"/>
      <c r="AA4916" s="34"/>
      <c r="AB4916" s="34"/>
      <c r="AC4916" s="34"/>
      <c r="AD4916" s="34"/>
      <c r="AE4916" s="34"/>
      <c r="AT4916" s="17" t="s">
        <v>281</v>
      </c>
      <c r="AU4916" s="17" t="s">
        <v>84</v>
      </c>
    </row>
    <row r="4917" spans="1:65" s="12" customFormat="1" ht="22.9" customHeight="1">
      <c r="B4917" s="176"/>
      <c r="C4917" s="177"/>
      <c r="D4917" s="178" t="s">
        <v>75</v>
      </c>
      <c r="E4917" s="190" t="s">
        <v>3964</v>
      </c>
      <c r="F4917" s="190" t="s">
        <v>3965</v>
      </c>
      <c r="G4917" s="177"/>
      <c r="H4917" s="177"/>
      <c r="I4917" s="180"/>
      <c r="J4917" s="191">
        <f>BK4917</f>
        <v>0</v>
      </c>
      <c r="K4917" s="177"/>
      <c r="L4917" s="182"/>
      <c r="M4917" s="183"/>
      <c r="N4917" s="184"/>
      <c r="O4917" s="184"/>
      <c r="P4917" s="185">
        <f>SUM(P4918:P4947)</f>
        <v>0</v>
      </c>
      <c r="Q4917" s="184"/>
      <c r="R4917" s="185">
        <f>SUM(R4918:R4947)</f>
        <v>2.0898957</v>
      </c>
      <c r="S4917" s="184"/>
      <c r="T4917" s="186">
        <f>SUM(T4918:T4947)</f>
        <v>2.9221747500000004</v>
      </c>
      <c r="AR4917" s="187" t="s">
        <v>16</v>
      </c>
      <c r="AT4917" s="188" t="s">
        <v>75</v>
      </c>
      <c r="AU4917" s="188" t="s">
        <v>16</v>
      </c>
      <c r="AY4917" s="187" t="s">
        <v>272</v>
      </c>
      <c r="BK4917" s="189">
        <f>SUM(BK4918:BK4947)</f>
        <v>0</v>
      </c>
    </row>
    <row r="4918" spans="1:65" s="2" customFormat="1" ht="24.2" customHeight="1">
      <c r="A4918" s="34"/>
      <c r="B4918" s="35"/>
      <c r="C4918" s="192" t="s">
        <v>3966</v>
      </c>
      <c r="D4918" s="192" t="s">
        <v>274</v>
      </c>
      <c r="E4918" s="193" t="s">
        <v>3967</v>
      </c>
      <c r="F4918" s="194" t="s">
        <v>3968</v>
      </c>
      <c r="G4918" s="195" t="s">
        <v>156</v>
      </c>
      <c r="H4918" s="196">
        <v>92.037000000000006</v>
      </c>
      <c r="I4918" s="197"/>
      <c r="J4918" s="198">
        <f>ROUND(I4918*H4918,2)</f>
        <v>0</v>
      </c>
      <c r="K4918" s="194" t="s">
        <v>278</v>
      </c>
      <c r="L4918" s="39"/>
      <c r="M4918" s="199" t="s">
        <v>1</v>
      </c>
      <c r="N4918" s="200" t="s">
        <v>41</v>
      </c>
      <c r="O4918" s="71"/>
      <c r="P4918" s="201">
        <f>O4918*H4918</f>
        <v>0</v>
      </c>
      <c r="Q4918" s="201">
        <v>2.2450000000000001E-2</v>
      </c>
      <c r="R4918" s="201">
        <f>Q4918*H4918</f>
        <v>2.0662306500000001</v>
      </c>
      <c r="S4918" s="201">
        <v>0</v>
      </c>
      <c r="T4918" s="202">
        <f>S4918*H4918</f>
        <v>0</v>
      </c>
      <c r="U4918" s="34"/>
      <c r="V4918" s="34"/>
      <c r="W4918" s="34"/>
      <c r="X4918" s="34"/>
      <c r="Y4918" s="34"/>
      <c r="Z4918" s="34"/>
      <c r="AA4918" s="34"/>
      <c r="AB4918" s="34"/>
      <c r="AC4918" s="34"/>
      <c r="AD4918" s="34"/>
      <c r="AE4918" s="34"/>
      <c r="AR4918" s="203" t="s">
        <v>358</v>
      </c>
      <c r="AT4918" s="203" t="s">
        <v>274</v>
      </c>
      <c r="AU4918" s="203" t="s">
        <v>84</v>
      </c>
      <c r="AY4918" s="17" t="s">
        <v>272</v>
      </c>
      <c r="BE4918" s="204">
        <f>IF(N4918="základní",J4918,0)</f>
        <v>0</v>
      </c>
      <c r="BF4918" s="204">
        <f>IF(N4918="snížená",J4918,0)</f>
        <v>0</v>
      </c>
      <c r="BG4918" s="204">
        <f>IF(N4918="zákl. přenesená",J4918,0)</f>
        <v>0</v>
      </c>
      <c r="BH4918" s="204">
        <f>IF(N4918="sníž. přenesená",J4918,0)</f>
        <v>0</v>
      </c>
      <c r="BI4918" s="204">
        <f>IF(N4918="nulová",J4918,0)</f>
        <v>0</v>
      </c>
      <c r="BJ4918" s="17" t="s">
        <v>16</v>
      </c>
      <c r="BK4918" s="204">
        <f>ROUND(I4918*H4918,2)</f>
        <v>0</v>
      </c>
      <c r="BL4918" s="17" t="s">
        <v>358</v>
      </c>
      <c r="BM4918" s="203" t="s">
        <v>3969</v>
      </c>
    </row>
    <row r="4919" spans="1:65" s="2" customFormat="1" ht="11.25">
      <c r="A4919" s="34"/>
      <c r="B4919" s="35"/>
      <c r="C4919" s="36"/>
      <c r="D4919" s="205" t="s">
        <v>281</v>
      </c>
      <c r="E4919" s="36"/>
      <c r="F4919" s="206" t="s">
        <v>3970</v>
      </c>
      <c r="G4919" s="36"/>
      <c r="H4919" s="36"/>
      <c r="I4919" s="207"/>
      <c r="J4919" s="36"/>
      <c r="K4919" s="36"/>
      <c r="L4919" s="39"/>
      <c r="M4919" s="208"/>
      <c r="N4919" s="209"/>
      <c r="O4919" s="71"/>
      <c r="P4919" s="71"/>
      <c r="Q4919" s="71"/>
      <c r="R4919" s="71"/>
      <c r="S4919" s="71"/>
      <c r="T4919" s="72"/>
      <c r="U4919" s="34"/>
      <c r="V4919" s="34"/>
      <c r="W4919" s="34"/>
      <c r="X4919" s="34"/>
      <c r="Y4919" s="34"/>
      <c r="Z4919" s="34"/>
      <c r="AA4919" s="34"/>
      <c r="AB4919" s="34"/>
      <c r="AC4919" s="34"/>
      <c r="AD4919" s="34"/>
      <c r="AE4919" s="34"/>
      <c r="AT4919" s="17" t="s">
        <v>281</v>
      </c>
      <c r="AU4919" s="17" t="s">
        <v>84</v>
      </c>
    </row>
    <row r="4920" spans="1:65" s="13" customFormat="1" ht="22.5">
      <c r="B4920" s="210"/>
      <c r="C4920" s="211"/>
      <c r="D4920" s="212" t="s">
        <v>283</v>
      </c>
      <c r="E4920" s="213" t="s">
        <v>1</v>
      </c>
      <c r="F4920" s="214" t="s">
        <v>829</v>
      </c>
      <c r="G4920" s="211"/>
      <c r="H4920" s="213" t="s">
        <v>1</v>
      </c>
      <c r="I4920" s="215"/>
      <c r="J4920" s="211"/>
      <c r="K4920" s="211"/>
      <c r="L4920" s="216"/>
      <c r="M4920" s="217"/>
      <c r="N4920" s="218"/>
      <c r="O4920" s="218"/>
      <c r="P4920" s="218"/>
      <c r="Q4920" s="218"/>
      <c r="R4920" s="218"/>
      <c r="S4920" s="218"/>
      <c r="T4920" s="219"/>
      <c r="AT4920" s="220" t="s">
        <v>283</v>
      </c>
      <c r="AU4920" s="220" t="s">
        <v>84</v>
      </c>
      <c r="AV4920" s="13" t="s">
        <v>16</v>
      </c>
      <c r="AW4920" s="13" t="s">
        <v>32</v>
      </c>
      <c r="AX4920" s="13" t="s">
        <v>76</v>
      </c>
      <c r="AY4920" s="220" t="s">
        <v>272</v>
      </c>
    </row>
    <row r="4921" spans="1:65" s="13" customFormat="1" ht="11.25">
      <c r="B4921" s="210"/>
      <c r="C4921" s="211"/>
      <c r="D4921" s="212" t="s">
        <v>283</v>
      </c>
      <c r="E4921" s="213" t="s">
        <v>1</v>
      </c>
      <c r="F4921" s="214" t="s">
        <v>285</v>
      </c>
      <c r="G4921" s="211"/>
      <c r="H4921" s="213" t="s">
        <v>1</v>
      </c>
      <c r="I4921" s="215"/>
      <c r="J4921" s="211"/>
      <c r="K4921" s="211"/>
      <c r="L4921" s="216"/>
      <c r="M4921" s="217"/>
      <c r="N4921" s="218"/>
      <c r="O4921" s="218"/>
      <c r="P4921" s="218"/>
      <c r="Q4921" s="218"/>
      <c r="R4921" s="218"/>
      <c r="S4921" s="218"/>
      <c r="T4921" s="219"/>
      <c r="AT4921" s="220" t="s">
        <v>283</v>
      </c>
      <c r="AU4921" s="220" t="s">
        <v>84</v>
      </c>
      <c r="AV4921" s="13" t="s">
        <v>16</v>
      </c>
      <c r="AW4921" s="13" t="s">
        <v>32</v>
      </c>
      <c r="AX4921" s="13" t="s">
        <v>76</v>
      </c>
      <c r="AY4921" s="220" t="s">
        <v>272</v>
      </c>
    </row>
    <row r="4922" spans="1:65" s="13" customFormat="1" ht="11.25">
      <c r="B4922" s="210"/>
      <c r="C4922" s="211"/>
      <c r="D4922" s="212" t="s">
        <v>283</v>
      </c>
      <c r="E4922" s="213" t="s">
        <v>1</v>
      </c>
      <c r="F4922" s="214" t="s">
        <v>3965</v>
      </c>
      <c r="G4922" s="211"/>
      <c r="H4922" s="213" t="s">
        <v>1</v>
      </c>
      <c r="I4922" s="215"/>
      <c r="J4922" s="211"/>
      <c r="K4922" s="211"/>
      <c r="L4922" s="216"/>
      <c r="M4922" s="217"/>
      <c r="N4922" s="218"/>
      <c r="O4922" s="218"/>
      <c r="P4922" s="218"/>
      <c r="Q4922" s="218"/>
      <c r="R4922" s="218"/>
      <c r="S4922" s="218"/>
      <c r="T4922" s="219"/>
      <c r="AT4922" s="220" t="s">
        <v>283</v>
      </c>
      <c r="AU4922" s="220" t="s">
        <v>84</v>
      </c>
      <c r="AV4922" s="13" t="s">
        <v>16</v>
      </c>
      <c r="AW4922" s="13" t="s">
        <v>32</v>
      </c>
      <c r="AX4922" s="13" t="s">
        <v>76</v>
      </c>
      <c r="AY4922" s="220" t="s">
        <v>272</v>
      </c>
    </row>
    <row r="4923" spans="1:65" s="13" customFormat="1" ht="11.25">
      <c r="B4923" s="210"/>
      <c r="C4923" s="211"/>
      <c r="D4923" s="212" t="s">
        <v>283</v>
      </c>
      <c r="E4923" s="213" t="s">
        <v>1</v>
      </c>
      <c r="F4923" s="214" t="s">
        <v>831</v>
      </c>
      <c r="G4923" s="211"/>
      <c r="H4923" s="213" t="s">
        <v>1</v>
      </c>
      <c r="I4923" s="215"/>
      <c r="J4923" s="211"/>
      <c r="K4923" s="211"/>
      <c r="L4923" s="216"/>
      <c r="M4923" s="217"/>
      <c r="N4923" s="218"/>
      <c r="O4923" s="218"/>
      <c r="P4923" s="218"/>
      <c r="Q4923" s="218"/>
      <c r="R4923" s="218"/>
      <c r="S4923" s="218"/>
      <c r="T4923" s="219"/>
      <c r="AT4923" s="220" t="s">
        <v>283</v>
      </c>
      <c r="AU4923" s="220" t="s">
        <v>84</v>
      </c>
      <c r="AV4923" s="13" t="s">
        <v>16</v>
      </c>
      <c r="AW4923" s="13" t="s">
        <v>32</v>
      </c>
      <c r="AX4923" s="13" t="s">
        <v>76</v>
      </c>
      <c r="AY4923" s="220" t="s">
        <v>272</v>
      </c>
    </row>
    <row r="4924" spans="1:65" s="14" customFormat="1" ht="11.25">
      <c r="B4924" s="221"/>
      <c r="C4924" s="222"/>
      <c r="D4924" s="212" t="s">
        <v>283</v>
      </c>
      <c r="E4924" s="223" t="s">
        <v>1</v>
      </c>
      <c r="F4924" s="224" t="s">
        <v>3971</v>
      </c>
      <c r="G4924" s="222"/>
      <c r="H4924" s="225">
        <v>35.981000000000002</v>
      </c>
      <c r="I4924" s="226"/>
      <c r="J4924" s="222"/>
      <c r="K4924" s="222"/>
      <c r="L4924" s="227"/>
      <c r="M4924" s="228"/>
      <c r="N4924" s="229"/>
      <c r="O4924" s="229"/>
      <c r="P4924" s="229"/>
      <c r="Q4924" s="229"/>
      <c r="R4924" s="229"/>
      <c r="S4924" s="229"/>
      <c r="T4924" s="230"/>
      <c r="AT4924" s="231" t="s">
        <v>283</v>
      </c>
      <c r="AU4924" s="231" t="s">
        <v>84</v>
      </c>
      <c r="AV4924" s="14" t="s">
        <v>84</v>
      </c>
      <c r="AW4924" s="14" t="s">
        <v>32</v>
      </c>
      <c r="AX4924" s="14" t="s">
        <v>76</v>
      </c>
      <c r="AY4924" s="231" t="s">
        <v>272</v>
      </c>
    </row>
    <row r="4925" spans="1:65" s="13" customFormat="1" ht="11.25">
      <c r="B4925" s="210"/>
      <c r="C4925" s="211"/>
      <c r="D4925" s="212" t="s">
        <v>283</v>
      </c>
      <c r="E4925" s="213" t="s">
        <v>1</v>
      </c>
      <c r="F4925" s="214" t="s">
        <v>833</v>
      </c>
      <c r="G4925" s="211"/>
      <c r="H4925" s="213" t="s">
        <v>1</v>
      </c>
      <c r="I4925" s="215"/>
      <c r="J4925" s="211"/>
      <c r="K4925" s="211"/>
      <c r="L4925" s="216"/>
      <c r="M4925" s="217"/>
      <c r="N4925" s="218"/>
      <c r="O4925" s="218"/>
      <c r="P4925" s="218"/>
      <c r="Q4925" s="218"/>
      <c r="R4925" s="218"/>
      <c r="S4925" s="218"/>
      <c r="T4925" s="219"/>
      <c r="AT4925" s="220" t="s">
        <v>283</v>
      </c>
      <c r="AU4925" s="220" t="s">
        <v>84</v>
      </c>
      <c r="AV4925" s="13" t="s">
        <v>16</v>
      </c>
      <c r="AW4925" s="13" t="s">
        <v>32</v>
      </c>
      <c r="AX4925" s="13" t="s">
        <v>76</v>
      </c>
      <c r="AY4925" s="220" t="s">
        <v>272</v>
      </c>
    </row>
    <row r="4926" spans="1:65" s="14" customFormat="1" ht="11.25">
      <c r="B4926" s="221"/>
      <c r="C4926" s="222"/>
      <c r="D4926" s="212" t="s">
        <v>283</v>
      </c>
      <c r="E4926" s="223" t="s">
        <v>1</v>
      </c>
      <c r="F4926" s="224" t="s">
        <v>3972</v>
      </c>
      <c r="G4926" s="222"/>
      <c r="H4926" s="225">
        <v>28.170999999999999</v>
      </c>
      <c r="I4926" s="226"/>
      <c r="J4926" s="222"/>
      <c r="K4926" s="222"/>
      <c r="L4926" s="227"/>
      <c r="M4926" s="228"/>
      <c r="N4926" s="229"/>
      <c r="O4926" s="229"/>
      <c r="P4926" s="229"/>
      <c r="Q4926" s="229"/>
      <c r="R4926" s="229"/>
      <c r="S4926" s="229"/>
      <c r="T4926" s="230"/>
      <c r="AT4926" s="231" t="s">
        <v>283</v>
      </c>
      <c r="AU4926" s="231" t="s">
        <v>84</v>
      </c>
      <c r="AV4926" s="14" t="s">
        <v>84</v>
      </c>
      <c r="AW4926" s="14" t="s">
        <v>32</v>
      </c>
      <c r="AX4926" s="14" t="s">
        <v>76</v>
      </c>
      <c r="AY4926" s="231" t="s">
        <v>272</v>
      </c>
    </row>
    <row r="4927" spans="1:65" s="13" customFormat="1" ht="11.25">
      <c r="B4927" s="210"/>
      <c r="C4927" s="211"/>
      <c r="D4927" s="212" t="s">
        <v>283</v>
      </c>
      <c r="E4927" s="213" t="s">
        <v>1</v>
      </c>
      <c r="F4927" s="214" t="s">
        <v>837</v>
      </c>
      <c r="G4927" s="211"/>
      <c r="H4927" s="213" t="s">
        <v>1</v>
      </c>
      <c r="I4927" s="215"/>
      <c r="J4927" s="211"/>
      <c r="K4927" s="211"/>
      <c r="L4927" s="216"/>
      <c r="M4927" s="217"/>
      <c r="N4927" s="218"/>
      <c r="O4927" s="218"/>
      <c r="P4927" s="218"/>
      <c r="Q4927" s="218"/>
      <c r="R4927" s="218"/>
      <c r="S4927" s="218"/>
      <c r="T4927" s="219"/>
      <c r="AT4927" s="220" t="s">
        <v>283</v>
      </c>
      <c r="AU4927" s="220" t="s">
        <v>84</v>
      </c>
      <c r="AV4927" s="13" t="s">
        <v>16</v>
      </c>
      <c r="AW4927" s="13" t="s">
        <v>32</v>
      </c>
      <c r="AX4927" s="13" t="s">
        <v>76</v>
      </c>
      <c r="AY4927" s="220" t="s">
        <v>272</v>
      </c>
    </row>
    <row r="4928" spans="1:65" s="14" customFormat="1" ht="11.25">
      <c r="B4928" s="221"/>
      <c r="C4928" s="222"/>
      <c r="D4928" s="212" t="s">
        <v>283</v>
      </c>
      <c r="E4928" s="223" t="s">
        <v>1</v>
      </c>
      <c r="F4928" s="224" t="s">
        <v>3973</v>
      </c>
      <c r="G4928" s="222"/>
      <c r="H4928" s="225">
        <v>27.885000000000002</v>
      </c>
      <c r="I4928" s="226"/>
      <c r="J4928" s="222"/>
      <c r="K4928" s="222"/>
      <c r="L4928" s="227"/>
      <c r="M4928" s="228"/>
      <c r="N4928" s="229"/>
      <c r="O4928" s="229"/>
      <c r="P4928" s="229"/>
      <c r="Q4928" s="229"/>
      <c r="R4928" s="229"/>
      <c r="S4928" s="229"/>
      <c r="T4928" s="230"/>
      <c r="AT4928" s="231" t="s">
        <v>283</v>
      </c>
      <c r="AU4928" s="231" t="s">
        <v>84</v>
      </c>
      <c r="AV4928" s="14" t="s">
        <v>84</v>
      </c>
      <c r="AW4928" s="14" t="s">
        <v>32</v>
      </c>
      <c r="AX4928" s="14" t="s">
        <v>76</v>
      </c>
      <c r="AY4928" s="231" t="s">
        <v>272</v>
      </c>
    </row>
    <row r="4929" spans="1:65" s="2" customFormat="1" ht="16.5" customHeight="1">
      <c r="A4929" s="34"/>
      <c r="B4929" s="35"/>
      <c r="C4929" s="192" t="s">
        <v>3974</v>
      </c>
      <c r="D4929" s="192" t="s">
        <v>274</v>
      </c>
      <c r="E4929" s="193" t="s">
        <v>3975</v>
      </c>
      <c r="F4929" s="194" t="s">
        <v>3976</v>
      </c>
      <c r="G4929" s="195" t="s">
        <v>156</v>
      </c>
      <c r="H4929" s="196">
        <v>92.037000000000006</v>
      </c>
      <c r="I4929" s="197"/>
      <c r="J4929" s="198">
        <f>ROUND(I4929*H4929,2)</f>
        <v>0</v>
      </c>
      <c r="K4929" s="194" t="s">
        <v>278</v>
      </c>
      <c r="L4929" s="39"/>
      <c r="M4929" s="199" t="s">
        <v>1</v>
      </c>
      <c r="N4929" s="200" t="s">
        <v>41</v>
      </c>
      <c r="O4929" s="71"/>
      <c r="P4929" s="201">
        <f>O4929*H4929</f>
        <v>0</v>
      </c>
      <c r="Q4929" s="201">
        <v>0</v>
      </c>
      <c r="R4929" s="201">
        <f>Q4929*H4929</f>
        <v>0</v>
      </c>
      <c r="S4929" s="201">
        <v>0</v>
      </c>
      <c r="T4929" s="202">
        <f>S4929*H4929</f>
        <v>0</v>
      </c>
      <c r="U4929" s="34"/>
      <c r="V4929" s="34"/>
      <c r="W4929" s="34"/>
      <c r="X4929" s="34"/>
      <c r="Y4929" s="34"/>
      <c r="Z4929" s="34"/>
      <c r="AA4929" s="34"/>
      <c r="AB4929" s="34"/>
      <c r="AC4929" s="34"/>
      <c r="AD4929" s="34"/>
      <c r="AE4929" s="34"/>
      <c r="AR4929" s="203" t="s">
        <v>358</v>
      </c>
      <c r="AT4929" s="203" t="s">
        <v>274</v>
      </c>
      <c r="AU4929" s="203" t="s">
        <v>84</v>
      </c>
      <c r="AY4929" s="17" t="s">
        <v>272</v>
      </c>
      <c r="BE4929" s="204">
        <f>IF(N4929="základní",J4929,0)</f>
        <v>0</v>
      </c>
      <c r="BF4929" s="204">
        <f>IF(N4929="snížená",J4929,0)</f>
        <v>0</v>
      </c>
      <c r="BG4929" s="204">
        <f>IF(N4929="zákl. přenesená",J4929,0)</f>
        <v>0</v>
      </c>
      <c r="BH4929" s="204">
        <f>IF(N4929="sníž. přenesená",J4929,0)</f>
        <v>0</v>
      </c>
      <c r="BI4929" s="204">
        <f>IF(N4929="nulová",J4929,0)</f>
        <v>0</v>
      </c>
      <c r="BJ4929" s="17" t="s">
        <v>16</v>
      </c>
      <c r="BK4929" s="204">
        <f>ROUND(I4929*H4929,2)</f>
        <v>0</v>
      </c>
      <c r="BL4929" s="17" t="s">
        <v>358</v>
      </c>
      <c r="BM4929" s="203" t="s">
        <v>3977</v>
      </c>
    </row>
    <row r="4930" spans="1:65" s="2" customFormat="1" ht="11.25">
      <c r="A4930" s="34"/>
      <c r="B4930" s="35"/>
      <c r="C4930" s="36"/>
      <c r="D4930" s="205" t="s">
        <v>281</v>
      </c>
      <c r="E4930" s="36"/>
      <c r="F4930" s="206" t="s">
        <v>3978</v>
      </c>
      <c r="G4930" s="36"/>
      <c r="H4930" s="36"/>
      <c r="I4930" s="207"/>
      <c r="J4930" s="36"/>
      <c r="K4930" s="36"/>
      <c r="L4930" s="39"/>
      <c r="M4930" s="208"/>
      <c r="N4930" s="209"/>
      <c r="O4930" s="71"/>
      <c r="P4930" s="71"/>
      <c r="Q4930" s="71"/>
      <c r="R4930" s="71"/>
      <c r="S4930" s="71"/>
      <c r="T4930" s="72"/>
      <c r="U4930" s="34"/>
      <c r="V4930" s="34"/>
      <c r="W4930" s="34"/>
      <c r="X4930" s="34"/>
      <c r="Y4930" s="34"/>
      <c r="Z4930" s="34"/>
      <c r="AA4930" s="34"/>
      <c r="AB4930" s="34"/>
      <c r="AC4930" s="34"/>
      <c r="AD4930" s="34"/>
      <c r="AE4930" s="34"/>
      <c r="AT4930" s="17" t="s">
        <v>281</v>
      </c>
      <c r="AU4930" s="17" t="s">
        <v>84</v>
      </c>
    </row>
    <row r="4931" spans="1:65" s="14" customFormat="1" ht="11.25">
      <c r="B4931" s="221"/>
      <c r="C4931" s="222"/>
      <c r="D4931" s="212" t="s">
        <v>283</v>
      </c>
      <c r="E4931" s="223" t="s">
        <v>1</v>
      </c>
      <c r="F4931" s="224" t="s">
        <v>171</v>
      </c>
      <c r="G4931" s="222"/>
      <c r="H4931" s="225">
        <v>92.037000000000006</v>
      </c>
      <c r="I4931" s="226"/>
      <c r="J4931" s="222"/>
      <c r="K4931" s="222"/>
      <c r="L4931" s="227"/>
      <c r="M4931" s="228"/>
      <c r="N4931" s="229"/>
      <c r="O4931" s="229"/>
      <c r="P4931" s="229"/>
      <c r="Q4931" s="229"/>
      <c r="R4931" s="229"/>
      <c r="S4931" s="229"/>
      <c r="T4931" s="230"/>
      <c r="AT4931" s="231" t="s">
        <v>283</v>
      </c>
      <c r="AU4931" s="231" t="s">
        <v>84</v>
      </c>
      <c r="AV4931" s="14" t="s">
        <v>84</v>
      </c>
      <c r="AW4931" s="14" t="s">
        <v>32</v>
      </c>
      <c r="AX4931" s="14" t="s">
        <v>76</v>
      </c>
      <c r="AY4931" s="231" t="s">
        <v>272</v>
      </c>
    </row>
    <row r="4932" spans="1:65" s="2" customFormat="1" ht="16.5" customHeight="1">
      <c r="A4932" s="34"/>
      <c r="B4932" s="35"/>
      <c r="C4932" s="232" t="s">
        <v>3979</v>
      </c>
      <c r="D4932" s="232" t="s">
        <v>394</v>
      </c>
      <c r="E4932" s="233" t="s">
        <v>3980</v>
      </c>
      <c r="F4932" s="234" t="s">
        <v>3981</v>
      </c>
      <c r="G4932" s="235" t="s">
        <v>156</v>
      </c>
      <c r="H4932" s="236">
        <v>92.037000000000006</v>
      </c>
      <c r="I4932" s="237"/>
      <c r="J4932" s="238">
        <f>ROUND(I4932*H4932,2)</f>
        <v>0</v>
      </c>
      <c r="K4932" s="234" t="s">
        <v>1</v>
      </c>
      <c r="L4932" s="239"/>
      <c r="M4932" s="240" t="s">
        <v>1</v>
      </c>
      <c r="N4932" s="241" t="s">
        <v>41</v>
      </c>
      <c r="O4932" s="71"/>
      <c r="P4932" s="201">
        <f>O4932*H4932</f>
        <v>0</v>
      </c>
      <c r="Q4932" s="201">
        <v>1.4999999999999999E-4</v>
      </c>
      <c r="R4932" s="201">
        <f>Q4932*H4932</f>
        <v>1.380555E-2</v>
      </c>
      <c r="S4932" s="201">
        <v>0</v>
      </c>
      <c r="T4932" s="202">
        <f>S4932*H4932</f>
        <v>0</v>
      </c>
      <c r="U4932" s="34"/>
      <c r="V4932" s="34"/>
      <c r="W4932" s="34"/>
      <c r="X4932" s="34"/>
      <c r="Y4932" s="34"/>
      <c r="Z4932" s="34"/>
      <c r="AA4932" s="34"/>
      <c r="AB4932" s="34"/>
      <c r="AC4932" s="34"/>
      <c r="AD4932" s="34"/>
      <c r="AE4932" s="34"/>
      <c r="AR4932" s="203" t="s">
        <v>483</v>
      </c>
      <c r="AT4932" s="203" t="s">
        <v>394</v>
      </c>
      <c r="AU4932" s="203" t="s">
        <v>84</v>
      </c>
      <c r="AY4932" s="17" t="s">
        <v>272</v>
      </c>
      <c r="BE4932" s="204">
        <f>IF(N4932="základní",J4932,0)</f>
        <v>0</v>
      </c>
      <c r="BF4932" s="204">
        <f>IF(N4932="snížená",J4932,0)</f>
        <v>0</v>
      </c>
      <c r="BG4932" s="204">
        <f>IF(N4932="zákl. přenesená",J4932,0)</f>
        <v>0</v>
      </c>
      <c r="BH4932" s="204">
        <f>IF(N4932="sníž. přenesená",J4932,0)</f>
        <v>0</v>
      </c>
      <c r="BI4932" s="204">
        <f>IF(N4932="nulová",J4932,0)</f>
        <v>0</v>
      </c>
      <c r="BJ4932" s="17" t="s">
        <v>16</v>
      </c>
      <c r="BK4932" s="204">
        <f>ROUND(I4932*H4932,2)</f>
        <v>0</v>
      </c>
      <c r="BL4932" s="17" t="s">
        <v>358</v>
      </c>
      <c r="BM4932" s="203" t="s">
        <v>3982</v>
      </c>
    </row>
    <row r="4933" spans="1:65" s="2" customFormat="1" ht="24.2" customHeight="1">
      <c r="A4933" s="34"/>
      <c r="B4933" s="35"/>
      <c r="C4933" s="192" t="s">
        <v>3983</v>
      </c>
      <c r="D4933" s="192" t="s">
        <v>274</v>
      </c>
      <c r="E4933" s="193" t="s">
        <v>3984</v>
      </c>
      <c r="F4933" s="194" t="s">
        <v>3985</v>
      </c>
      <c r="G4933" s="195" t="s">
        <v>156</v>
      </c>
      <c r="H4933" s="196">
        <v>92.037000000000006</v>
      </c>
      <c r="I4933" s="197"/>
      <c r="J4933" s="198">
        <f>ROUND(I4933*H4933,2)</f>
        <v>0</v>
      </c>
      <c r="K4933" s="194" t="s">
        <v>278</v>
      </c>
      <c r="L4933" s="39"/>
      <c r="M4933" s="199" t="s">
        <v>1</v>
      </c>
      <c r="N4933" s="200" t="s">
        <v>41</v>
      </c>
      <c r="O4933" s="71"/>
      <c r="P4933" s="201">
        <f>O4933*H4933</f>
        <v>0</v>
      </c>
      <c r="Q4933" s="201">
        <v>0</v>
      </c>
      <c r="R4933" s="201">
        <f>Q4933*H4933</f>
        <v>0</v>
      </c>
      <c r="S4933" s="201">
        <v>3.175E-2</v>
      </c>
      <c r="T4933" s="202">
        <f>S4933*H4933</f>
        <v>2.9221747500000004</v>
      </c>
      <c r="U4933" s="34"/>
      <c r="V4933" s="34"/>
      <c r="W4933" s="34"/>
      <c r="X4933" s="34"/>
      <c r="Y4933" s="34"/>
      <c r="Z4933" s="34"/>
      <c r="AA4933" s="34"/>
      <c r="AB4933" s="34"/>
      <c r="AC4933" s="34"/>
      <c r="AD4933" s="34"/>
      <c r="AE4933" s="34"/>
      <c r="AR4933" s="203" t="s">
        <v>358</v>
      </c>
      <c r="AT4933" s="203" t="s">
        <v>274</v>
      </c>
      <c r="AU4933" s="203" t="s">
        <v>84</v>
      </c>
      <c r="AY4933" s="17" t="s">
        <v>272</v>
      </c>
      <c r="BE4933" s="204">
        <f>IF(N4933="základní",J4933,0)</f>
        <v>0</v>
      </c>
      <c r="BF4933" s="204">
        <f>IF(N4933="snížená",J4933,0)</f>
        <v>0</v>
      </c>
      <c r="BG4933" s="204">
        <f>IF(N4933="zákl. přenesená",J4933,0)</f>
        <v>0</v>
      </c>
      <c r="BH4933" s="204">
        <f>IF(N4933="sníž. přenesená",J4933,0)</f>
        <v>0</v>
      </c>
      <c r="BI4933" s="204">
        <f>IF(N4933="nulová",J4933,0)</f>
        <v>0</v>
      </c>
      <c r="BJ4933" s="17" t="s">
        <v>16</v>
      </c>
      <c r="BK4933" s="204">
        <f>ROUND(I4933*H4933,2)</f>
        <v>0</v>
      </c>
      <c r="BL4933" s="17" t="s">
        <v>358</v>
      </c>
      <c r="BM4933" s="203" t="s">
        <v>3986</v>
      </c>
    </row>
    <row r="4934" spans="1:65" s="2" customFormat="1" ht="11.25">
      <c r="A4934" s="34"/>
      <c r="B4934" s="35"/>
      <c r="C4934" s="36"/>
      <c r="D4934" s="205" t="s">
        <v>281</v>
      </c>
      <c r="E4934" s="36"/>
      <c r="F4934" s="206" t="s">
        <v>3987</v>
      </c>
      <c r="G4934" s="36"/>
      <c r="H4934" s="36"/>
      <c r="I4934" s="207"/>
      <c r="J4934" s="36"/>
      <c r="K4934" s="36"/>
      <c r="L4934" s="39"/>
      <c r="M4934" s="208"/>
      <c r="N4934" s="209"/>
      <c r="O4934" s="71"/>
      <c r="P4934" s="71"/>
      <c r="Q4934" s="71"/>
      <c r="R4934" s="71"/>
      <c r="S4934" s="71"/>
      <c r="T4934" s="72"/>
      <c r="U4934" s="34"/>
      <c r="V4934" s="34"/>
      <c r="W4934" s="34"/>
      <c r="X4934" s="34"/>
      <c r="Y4934" s="34"/>
      <c r="Z4934" s="34"/>
      <c r="AA4934" s="34"/>
      <c r="AB4934" s="34"/>
      <c r="AC4934" s="34"/>
      <c r="AD4934" s="34"/>
      <c r="AE4934" s="34"/>
      <c r="AT4934" s="17" t="s">
        <v>281</v>
      </c>
      <c r="AU4934" s="17" t="s">
        <v>84</v>
      </c>
    </row>
    <row r="4935" spans="1:65" s="14" customFormat="1" ht="11.25">
      <c r="B4935" s="221"/>
      <c r="C4935" s="222"/>
      <c r="D4935" s="212" t="s">
        <v>283</v>
      </c>
      <c r="E4935" s="223" t="s">
        <v>1</v>
      </c>
      <c r="F4935" s="224" t="s">
        <v>171</v>
      </c>
      <c r="G4935" s="222"/>
      <c r="H4935" s="225">
        <v>92.037000000000006</v>
      </c>
      <c r="I4935" s="226"/>
      <c r="J4935" s="222"/>
      <c r="K4935" s="222"/>
      <c r="L4935" s="227"/>
      <c r="M4935" s="228"/>
      <c r="N4935" s="229"/>
      <c r="O4935" s="229"/>
      <c r="P4935" s="229"/>
      <c r="Q4935" s="229"/>
      <c r="R4935" s="229"/>
      <c r="S4935" s="229"/>
      <c r="T4935" s="230"/>
      <c r="AT4935" s="231" t="s">
        <v>283</v>
      </c>
      <c r="AU4935" s="231" t="s">
        <v>84</v>
      </c>
      <c r="AV4935" s="14" t="s">
        <v>84</v>
      </c>
      <c r="AW4935" s="14" t="s">
        <v>32</v>
      </c>
      <c r="AX4935" s="14" t="s">
        <v>76</v>
      </c>
      <c r="AY4935" s="231" t="s">
        <v>272</v>
      </c>
    </row>
    <row r="4936" spans="1:65" s="2" customFormat="1" ht="16.5" customHeight="1">
      <c r="A4936" s="34"/>
      <c r="B4936" s="35"/>
      <c r="C4936" s="192" t="s">
        <v>3988</v>
      </c>
      <c r="D4936" s="192" t="s">
        <v>274</v>
      </c>
      <c r="E4936" s="193" t="s">
        <v>3989</v>
      </c>
      <c r="F4936" s="194" t="s">
        <v>3990</v>
      </c>
      <c r="G4936" s="195" t="s">
        <v>185</v>
      </c>
      <c r="H4936" s="196">
        <v>46.95</v>
      </c>
      <c r="I4936" s="197"/>
      <c r="J4936" s="198">
        <f>ROUND(I4936*H4936,2)</f>
        <v>0</v>
      </c>
      <c r="K4936" s="194" t="s">
        <v>1</v>
      </c>
      <c r="L4936" s="39"/>
      <c r="M4936" s="199" t="s">
        <v>1</v>
      </c>
      <c r="N4936" s="200" t="s">
        <v>41</v>
      </c>
      <c r="O4936" s="71"/>
      <c r="P4936" s="201">
        <f>O4936*H4936</f>
        <v>0</v>
      </c>
      <c r="Q4936" s="201">
        <v>2.1000000000000001E-4</v>
      </c>
      <c r="R4936" s="201">
        <f>Q4936*H4936</f>
        <v>9.8595000000000002E-3</v>
      </c>
      <c r="S4936" s="201">
        <v>0</v>
      </c>
      <c r="T4936" s="202">
        <f>S4936*H4936</f>
        <v>0</v>
      </c>
      <c r="U4936" s="34"/>
      <c r="V4936" s="34"/>
      <c r="W4936" s="34"/>
      <c r="X4936" s="34"/>
      <c r="Y4936" s="34"/>
      <c r="Z4936" s="34"/>
      <c r="AA4936" s="34"/>
      <c r="AB4936" s="34"/>
      <c r="AC4936" s="34"/>
      <c r="AD4936" s="34"/>
      <c r="AE4936" s="34"/>
      <c r="AR4936" s="203" t="s">
        <v>358</v>
      </c>
      <c r="AT4936" s="203" t="s">
        <v>274</v>
      </c>
      <c r="AU4936" s="203" t="s">
        <v>84</v>
      </c>
      <c r="AY4936" s="17" t="s">
        <v>272</v>
      </c>
      <c r="BE4936" s="204">
        <f>IF(N4936="základní",J4936,0)</f>
        <v>0</v>
      </c>
      <c r="BF4936" s="204">
        <f>IF(N4936="snížená",J4936,0)</f>
        <v>0</v>
      </c>
      <c r="BG4936" s="204">
        <f>IF(N4936="zákl. přenesená",J4936,0)</f>
        <v>0</v>
      </c>
      <c r="BH4936" s="204">
        <f>IF(N4936="sníž. přenesená",J4936,0)</f>
        <v>0</v>
      </c>
      <c r="BI4936" s="204">
        <f>IF(N4936="nulová",J4936,0)</f>
        <v>0</v>
      </c>
      <c r="BJ4936" s="17" t="s">
        <v>16</v>
      </c>
      <c r="BK4936" s="204">
        <f>ROUND(I4936*H4936,2)</f>
        <v>0</v>
      </c>
      <c r="BL4936" s="17" t="s">
        <v>358</v>
      </c>
      <c r="BM4936" s="203" t="s">
        <v>3991</v>
      </c>
    </row>
    <row r="4937" spans="1:65" s="13" customFormat="1" ht="22.5">
      <c r="B4937" s="210"/>
      <c r="C4937" s="211"/>
      <c r="D4937" s="212" t="s">
        <v>283</v>
      </c>
      <c r="E4937" s="213" t="s">
        <v>1</v>
      </c>
      <c r="F4937" s="214" t="s">
        <v>829</v>
      </c>
      <c r="G4937" s="211"/>
      <c r="H4937" s="213" t="s">
        <v>1</v>
      </c>
      <c r="I4937" s="215"/>
      <c r="J4937" s="211"/>
      <c r="K4937" s="211"/>
      <c r="L4937" s="216"/>
      <c r="M4937" s="217"/>
      <c r="N4937" s="218"/>
      <c r="O4937" s="218"/>
      <c r="P4937" s="218"/>
      <c r="Q4937" s="218"/>
      <c r="R4937" s="218"/>
      <c r="S4937" s="218"/>
      <c r="T4937" s="219"/>
      <c r="AT4937" s="220" t="s">
        <v>283</v>
      </c>
      <c r="AU4937" s="220" t="s">
        <v>84</v>
      </c>
      <c r="AV4937" s="13" t="s">
        <v>16</v>
      </c>
      <c r="AW4937" s="13" t="s">
        <v>32</v>
      </c>
      <c r="AX4937" s="13" t="s">
        <v>76</v>
      </c>
      <c r="AY4937" s="220" t="s">
        <v>272</v>
      </c>
    </row>
    <row r="4938" spans="1:65" s="13" customFormat="1" ht="11.25">
      <c r="B4938" s="210"/>
      <c r="C4938" s="211"/>
      <c r="D4938" s="212" t="s">
        <v>283</v>
      </c>
      <c r="E4938" s="213" t="s">
        <v>1</v>
      </c>
      <c r="F4938" s="214" t="s">
        <v>285</v>
      </c>
      <c r="G4938" s="211"/>
      <c r="H4938" s="213" t="s">
        <v>1</v>
      </c>
      <c r="I4938" s="215"/>
      <c r="J4938" s="211"/>
      <c r="K4938" s="211"/>
      <c r="L4938" s="216"/>
      <c r="M4938" s="217"/>
      <c r="N4938" s="218"/>
      <c r="O4938" s="218"/>
      <c r="P4938" s="218"/>
      <c r="Q4938" s="218"/>
      <c r="R4938" s="218"/>
      <c r="S4938" s="218"/>
      <c r="T4938" s="219"/>
      <c r="AT4938" s="220" t="s">
        <v>283</v>
      </c>
      <c r="AU4938" s="220" t="s">
        <v>84</v>
      </c>
      <c r="AV4938" s="13" t="s">
        <v>16</v>
      </c>
      <c r="AW4938" s="13" t="s">
        <v>32</v>
      </c>
      <c r="AX4938" s="13" t="s">
        <v>76</v>
      </c>
      <c r="AY4938" s="220" t="s">
        <v>272</v>
      </c>
    </row>
    <row r="4939" spans="1:65" s="13" customFormat="1" ht="11.25">
      <c r="B4939" s="210"/>
      <c r="C4939" s="211"/>
      <c r="D4939" s="212" t="s">
        <v>283</v>
      </c>
      <c r="E4939" s="213" t="s">
        <v>1</v>
      </c>
      <c r="F4939" s="214" t="s">
        <v>3992</v>
      </c>
      <c r="G4939" s="211"/>
      <c r="H4939" s="213" t="s">
        <v>1</v>
      </c>
      <c r="I4939" s="215"/>
      <c r="J4939" s="211"/>
      <c r="K4939" s="211"/>
      <c r="L4939" s="216"/>
      <c r="M4939" s="217"/>
      <c r="N4939" s="218"/>
      <c r="O4939" s="218"/>
      <c r="P4939" s="218"/>
      <c r="Q4939" s="218"/>
      <c r="R4939" s="218"/>
      <c r="S4939" s="218"/>
      <c r="T4939" s="219"/>
      <c r="AT4939" s="220" t="s">
        <v>283</v>
      </c>
      <c r="AU4939" s="220" t="s">
        <v>84</v>
      </c>
      <c r="AV4939" s="13" t="s">
        <v>16</v>
      </c>
      <c r="AW4939" s="13" t="s">
        <v>32</v>
      </c>
      <c r="AX4939" s="13" t="s">
        <v>76</v>
      </c>
      <c r="AY4939" s="220" t="s">
        <v>272</v>
      </c>
    </row>
    <row r="4940" spans="1:65" s="13" customFormat="1" ht="11.25">
      <c r="B4940" s="210"/>
      <c r="C4940" s="211"/>
      <c r="D4940" s="212" t="s">
        <v>283</v>
      </c>
      <c r="E4940" s="213" t="s">
        <v>1</v>
      </c>
      <c r="F4940" s="214" t="s">
        <v>831</v>
      </c>
      <c r="G4940" s="211"/>
      <c r="H4940" s="213" t="s">
        <v>1</v>
      </c>
      <c r="I4940" s="215"/>
      <c r="J4940" s="211"/>
      <c r="K4940" s="211"/>
      <c r="L4940" s="216"/>
      <c r="M4940" s="217"/>
      <c r="N4940" s="218"/>
      <c r="O4940" s="218"/>
      <c r="P4940" s="218"/>
      <c r="Q4940" s="218"/>
      <c r="R4940" s="218"/>
      <c r="S4940" s="218"/>
      <c r="T4940" s="219"/>
      <c r="AT4940" s="220" t="s">
        <v>283</v>
      </c>
      <c r="AU4940" s="220" t="s">
        <v>84</v>
      </c>
      <c r="AV4940" s="13" t="s">
        <v>16</v>
      </c>
      <c r="AW4940" s="13" t="s">
        <v>32</v>
      </c>
      <c r="AX4940" s="13" t="s">
        <v>76</v>
      </c>
      <c r="AY4940" s="220" t="s">
        <v>272</v>
      </c>
    </row>
    <row r="4941" spans="1:65" s="14" customFormat="1" ht="11.25">
      <c r="B4941" s="221"/>
      <c r="C4941" s="222"/>
      <c r="D4941" s="212" t="s">
        <v>283</v>
      </c>
      <c r="E4941" s="223" t="s">
        <v>1</v>
      </c>
      <c r="F4941" s="224" t="s">
        <v>3993</v>
      </c>
      <c r="G4941" s="222"/>
      <c r="H4941" s="225">
        <v>16.97</v>
      </c>
      <c r="I4941" s="226"/>
      <c r="J4941" s="222"/>
      <c r="K4941" s="222"/>
      <c r="L4941" s="227"/>
      <c r="M4941" s="228"/>
      <c r="N4941" s="229"/>
      <c r="O4941" s="229"/>
      <c r="P4941" s="229"/>
      <c r="Q4941" s="229"/>
      <c r="R4941" s="229"/>
      <c r="S4941" s="229"/>
      <c r="T4941" s="230"/>
      <c r="AT4941" s="231" t="s">
        <v>283</v>
      </c>
      <c r="AU4941" s="231" t="s">
        <v>84</v>
      </c>
      <c r="AV4941" s="14" t="s">
        <v>84</v>
      </c>
      <c r="AW4941" s="14" t="s">
        <v>32</v>
      </c>
      <c r="AX4941" s="14" t="s">
        <v>76</v>
      </c>
      <c r="AY4941" s="231" t="s">
        <v>272</v>
      </c>
    </row>
    <row r="4942" spans="1:65" s="13" customFormat="1" ht="11.25">
      <c r="B4942" s="210"/>
      <c r="C4942" s="211"/>
      <c r="D4942" s="212" t="s">
        <v>283</v>
      </c>
      <c r="E4942" s="213" t="s">
        <v>1</v>
      </c>
      <c r="F4942" s="214" t="s">
        <v>833</v>
      </c>
      <c r="G4942" s="211"/>
      <c r="H4942" s="213" t="s">
        <v>1</v>
      </c>
      <c r="I4942" s="215"/>
      <c r="J4942" s="211"/>
      <c r="K4942" s="211"/>
      <c r="L4942" s="216"/>
      <c r="M4942" s="217"/>
      <c r="N4942" s="218"/>
      <c r="O4942" s="218"/>
      <c r="P4942" s="218"/>
      <c r="Q4942" s="218"/>
      <c r="R4942" s="218"/>
      <c r="S4942" s="218"/>
      <c r="T4942" s="219"/>
      <c r="AT4942" s="220" t="s">
        <v>283</v>
      </c>
      <c r="AU4942" s="220" t="s">
        <v>84</v>
      </c>
      <c r="AV4942" s="13" t="s">
        <v>16</v>
      </c>
      <c r="AW4942" s="13" t="s">
        <v>32</v>
      </c>
      <c r="AX4942" s="13" t="s">
        <v>76</v>
      </c>
      <c r="AY4942" s="220" t="s">
        <v>272</v>
      </c>
    </row>
    <row r="4943" spans="1:65" s="14" customFormat="1" ht="11.25">
      <c r="B4943" s="221"/>
      <c r="C4943" s="222"/>
      <c r="D4943" s="212" t="s">
        <v>283</v>
      </c>
      <c r="E4943" s="223" t="s">
        <v>1</v>
      </c>
      <c r="F4943" s="224" t="s">
        <v>3994</v>
      </c>
      <c r="G4943" s="222"/>
      <c r="H4943" s="225">
        <v>15.03</v>
      </c>
      <c r="I4943" s="226"/>
      <c r="J4943" s="222"/>
      <c r="K4943" s="222"/>
      <c r="L4943" s="227"/>
      <c r="M4943" s="228"/>
      <c r="N4943" s="229"/>
      <c r="O4943" s="229"/>
      <c r="P4943" s="229"/>
      <c r="Q4943" s="229"/>
      <c r="R4943" s="229"/>
      <c r="S4943" s="229"/>
      <c r="T4943" s="230"/>
      <c r="AT4943" s="231" t="s">
        <v>283</v>
      </c>
      <c r="AU4943" s="231" t="s">
        <v>84</v>
      </c>
      <c r="AV4943" s="14" t="s">
        <v>84</v>
      </c>
      <c r="AW4943" s="14" t="s">
        <v>32</v>
      </c>
      <c r="AX4943" s="14" t="s">
        <v>76</v>
      </c>
      <c r="AY4943" s="231" t="s">
        <v>272</v>
      </c>
    </row>
    <row r="4944" spans="1:65" s="13" customFormat="1" ht="11.25">
      <c r="B4944" s="210"/>
      <c r="C4944" s="211"/>
      <c r="D4944" s="212" t="s">
        <v>283</v>
      </c>
      <c r="E4944" s="213" t="s">
        <v>1</v>
      </c>
      <c r="F4944" s="214" t="s">
        <v>837</v>
      </c>
      <c r="G4944" s="211"/>
      <c r="H4944" s="213" t="s">
        <v>1</v>
      </c>
      <c r="I4944" s="215"/>
      <c r="J4944" s="211"/>
      <c r="K4944" s="211"/>
      <c r="L4944" s="216"/>
      <c r="M4944" s="217"/>
      <c r="N4944" s="218"/>
      <c r="O4944" s="218"/>
      <c r="P4944" s="218"/>
      <c r="Q4944" s="218"/>
      <c r="R4944" s="218"/>
      <c r="S4944" s="218"/>
      <c r="T4944" s="219"/>
      <c r="AT4944" s="220" t="s">
        <v>283</v>
      </c>
      <c r="AU4944" s="220" t="s">
        <v>84</v>
      </c>
      <c r="AV4944" s="13" t="s">
        <v>16</v>
      </c>
      <c r="AW4944" s="13" t="s">
        <v>32</v>
      </c>
      <c r="AX4944" s="13" t="s">
        <v>76</v>
      </c>
      <c r="AY4944" s="220" t="s">
        <v>272</v>
      </c>
    </row>
    <row r="4945" spans="1:65" s="14" customFormat="1" ht="11.25">
      <c r="B4945" s="221"/>
      <c r="C4945" s="222"/>
      <c r="D4945" s="212" t="s">
        <v>283</v>
      </c>
      <c r="E4945" s="223" t="s">
        <v>1</v>
      </c>
      <c r="F4945" s="224" t="s">
        <v>3995</v>
      </c>
      <c r="G4945" s="222"/>
      <c r="H4945" s="225">
        <v>14.95</v>
      </c>
      <c r="I4945" s="226"/>
      <c r="J4945" s="222"/>
      <c r="K4945" s="222"/>
      <c r="L4945" s="227"/>
      <c r="M4945" s="228"/>
      <c r="N4945" s="229"/>
      <c r="O4945" s="229"/>
      <c r="P4945" s="229"/>
      <c r="Q4945" s="229"/>
      <c r="R4945" s="229"/>
      <c r="S4945" s="229"/>
      <c r="T4945" s="230"/>
      <c r="AT4945" s="231" t="s">
        <v>283</v>
      </c>
      <c r="AU4945" s="231" t="s">
        <v>84</v>
      </c>
      <c r="AV4945" s="14" t="s">
        <v>84</v>
      </c>
      <c r="AW4945" s="14" t="s">
        <v>32</v>
      </c>
      <c r="AX4945" s="14" t="s">
        <v>76</v>
      </c>
      <c r="AY4945" s="231" t="s">
        <v>272</v>
      </c>
    </row>
    <row r="4946" spans="1:65" s="2" customFormat="1" ht="24.2" customHeight="1">
      <c r="A4946" s="34"/>
      <c r="B4946" s="35"/>
      <c r="C4946" s="192" t="s">
        <v>3996</v>
      </c>
      <c r="D4946" s="192" t="s">
        <v>274</v>
      </c>
      <c r="E4946" s="193" t="s">
        <v>3960</v>
      </c>
      <c r="F4946" s="194" t="s">
        <v>3961</v>
      </c>
      <c r="G4946" s="195" t="s">
        <v>3262</v>
      </c>
      <c r="H4946" s="242"/>
      <c r="I4946" s="197"/>
      <c r="J4946" s="198">
        <f>ROUND(I4946*H4946,2)</f>
        <v>0</v>
      </c>
      <c r="K4946" s="194" t="s">
        <v>278</v>
      </c>
      <c r="L4946" s="39"/>
      <c r="M4946" s="199" t="s">
        <v>1</v>
      </c>
      <c r="N4946" s="200" t="s">
        <v>41</v>
      </c>
      <c r="O4946" s="71"/>
      <c r="P4946" s="201">
        <f>O4946*H4946</f>
        <v>0</v>
      </c>
      <c r="Q4946" s="201">
        <v>0</v>
      </c>
      <c r="R4946" s="201">
        <f>Q4946*H4946</f>
        <v>0</v>
      </c>
      <c r="S4946" s="201">
        <v>0</v>
      </c>
      <c r="T4946" s="202">
        <f>S4946*H4946</f>
        <v>0</v>
      </c>
      <c r="U4946" s="34"/>
      <c r="V4946" s="34"/>
      <c r="W4946" s="34"/>
      <c r="X4946" s="34"/>
      <c r="Y4946" s="34"/>
      <c r="Z4946" s="34"/>
      <c r="AA4946" s="34"/>
      <c r="AB4946" s="34"/>
      <c r="AC4946" s="34"/>
      <c r="AD4946" s="34"/>
      <c r="AE4946" s="34"/>
      <c r="AR4946" s="203" t="s">
        <v>358</v>
      </c>
      <c r="AT4946" s="203" t="s">
        <v>274</v>
      </c>
      <c r="AU4946" s="203" t="s">
        <v>84</v>
      </c>
      <c r="AY4946" s="17" t="s">
        <v>272</v>
      </c>
      <c r="BE4946" s="204">
        <f>IF(N4946="základní",J4946,0)</f>
        <v>0</v>
      </c>
      <c r="BF4946" s="204">
        <f>IF(N4946="snížená",J4946,0)</f>
        <v>0</v>
      </c>
      <c r="BG4946" s="204">
        <f>IF(N4946="zákl. přenesená",J4946,0)</f>
        <v>0</v>
      </c>
      <c r="BH4946" s="204">
        <f>IF(N4946="sníž. přenesená",J4946,0)</f>
        <v>0</v>
      </c>
      <c r="BI4946" s="204">
        <f>IF(N4946="nulová",J4946,0)</f>
        <v>0</v>
      </c>
      <c r="BJ4946" s="17" t="s">
        <v>16</v>
      </c>
      <c r="BK4946" s="204">
        <f>ROUND(I4946*H4946,2)</f>
        <v>0</v>
      </c>
      <c r="BL4946" s="17" t="s">
        <v>358</v>
      </c>
      <c r="BM4946" s="203" t="s">
        <v>3997</v>
      </c>
    </row>
    <row r="4947" spans="1:65" s="2" customFormat="1" ht="11.25">
      <c r="A4947" s="34"/>
      <c r="B4947" s="35"/>
      <c r="C4947" s="36"/>
      <c r="D4947" s="205" t="s">
        <v>281</v>
      </c>
      <c r="E4947" s="36"/>
      <c r="F4947" s="206" t="s">
        <v>3963</v>
      </c>
      <c r="G4947" s="36"/>
      <c r="H4947" s="36"/>
      <c r="I4947" s="207"/>
      <c r="J4947" s="36"/>
      <c r="K4947" s="36"/>
      <c r="L4947" s="39"/>
      <c r="M4947" s="208"/>
      <c r="N4947" s="209"/>
      <c r="O4947" s="71"/>
      <c r="P4947" s="71"/>
      <c r="Q4947" s="71"/>
      <c r="R4947" s="71"/>
      <c r="S4947" s="71"/>
      <c r="T4947" s="72"/>
      <c r="U4947" s="34"/>
      <c r="V4947" s="34"/>
      <c r="W4947" s="34"/>
      <c r="X4947" s="34"/>
      <c r="Y4947" s="34"/>
      <c r="Z4947" s="34"/>
      <c r="AA4947" s="34"/>
      <c r="AB4947" s="34"/>
      <c r="AC4947" s="34"/>
      <c r="AD4947" s="34"/>
      <c r="AE4947" s="34"/>
      <c r="AT4947" s="17" t="s">
        <v>281</v>
      </c>
      <c r="AU4947" s="17" t="s">
        <v>84</v>
      </c>
    </row>
    <row r="4948" spans="1:65" s="12" customFormat="1" ht="22.9" customHeight="1">
      <c r="B4948" s="176"/>
      <c r="C4948" s="177"/>
      <c r="D4948" s="178" t="s">
        <v>75</v>
      </c>
      <c r="E4948" s="190" t="s">
        <v>3781</v>
      </c>
      <c r="F4948" s="190" t="s">
        <v>3998</v>
      </c>
      <c r="G4948" s="177"/>
      <c r="H4948" s="177"/>
      <c r="I4948" s="180"/>
      <c r="J4948" s="191">
        <f>BK4948</f>
        <v>0</v>
      </c>
      <c r="K4948" s="177"/>
      <c r="L4948" s="182"/>
      <c r="M4948" s="183"/>
      <c r="N4948" s="184"/>
      <c r="O4948" s="184"/>
      <c r="P4948" s="185">
        <f>SUM(P4949:P5004)</f>
        <v>0</v>
      </c>
      <c r="Q4948" s="184"/>
      <c r="R4948" s="185">
        <f>SUM(R4949:R5004)</f>
        <v>0</v>
      </c>
      <c r="S4948" s="184"/>
      <c r="T4948" s="186">
        <f>SUM(T4949:T5004)</f>
        <v>0</v>
      </c>
      <c r="AR4948" s="187" t="s">
        <v>84</v>
      </c>
      <c r="AT4948" s="188" t="s">
        <v>75</v>
      </c>
      <c r="AU4948" s="188" t="s">
        <v>16</v>
      </c>
      <c r="AY4948" s="187" t="s">
        <v>272</v>
      </c>
      <c r="BK4948" s="189">
        <f>SUM(BK4949:BK5004)</f>
        <v>0</v>
      </c>
    </row>
    <row r="4949" spans="1:65" s="2" customFormat="1" ht="33" customHeight="1">
      <c r="A4949" s="34"/>
      <c r="B4949" s="35"/>
      <c r="C4949" s="192" t="s">
        <v>3999</v>
      </c>
      <c r="D4949" s="192" t="s">
        <v>274</v>
      </c>
      <c r="E4949" s="193" t="s">
        <v>4000</v>
      </c>
      <c r="F4949" s="194" t="s">
        <v>4001</v>
      </c>
      <c r="G4949" s="195" t="s">
        <v>185</v>
      </c>
      <c r="H4949" s="196">
        <v>148.05000000000001</v>
      </c>
      <c r="I4949" s="197"/>
      <c r="J4949" s="198">
        <f>ROUND(I4949*H4949,2)</f>
        <v>0</v>
      </c>
      <c r="K4949" s="194" t="s">
        <v>1</v>
      </c>
      <c r="L4949" s="39"/>
      <c r="M4949" s="199" t="s">
        <v>1</v>
      </c>
      <c r="N4949" s="200" t="s">
        <v>41</v>
      </c>
      <c r="O4949" s="71"/>
      <c r="P4949" s="201">
        <f>O4949*H4949</f>
        <v>0</v>
      </c>
      <c r="Q4949" s="201">
        <v>0</v>
      </c>
      <c r="R4949" s="201">
        <f>Q4949*H4949</f>
        <v>0</v>
      </c>
      <c r="S4949" s="201">
        <v>0</v>
      </c>
      <c r="T4949" s="202">
        <f>S4949*H4949</f>
        <v>0</v>
      </c>
      <c r="U4949" s="34"/>
      <c r="V4949" s="34"/>
      <c r="W4949" s="34"/>
      <c r="X4949" s="34"/>
      <c r="Y4949" s="34"/>
      <c r="Z4949" s="34"/>
      <c r="AA4949" s="34"/>
      <c r="AB4949" s="34"/>
      <c r="AC4949" s="34"/>
      <c r="AD4949" s="34"/>
      <c r="AE4949" s="34"/>
      <c r="AR4949" s="203" t="s">
        <v>358</v>
      </c>
      <c r="AT4949" s="203" t="s">
        <v>274</v>
      </c>
      <c r="AU4949" s="203" t="s">
        <v>84</v>
      </c>
      <c r="AY4949" s="17" t="s">
        <v>272</v>
      </c>
      <c r="BE4949" s="204">
        <f>IF(N4949="základní",J4949,0)</f>
        <v>0</v>
      </c>
      <c r="BF4949" s="204">
        <f>IF(N4949="snížená",J4949,0)</f>
        <v>0</v>
      </c>
      <c r="BG4949" s="204">
        <f>IF(N4949="zákl. přenesená",J4949,0)</f>
        <v>0</v>
      </c>
      <c r="BH4949" s="204">
        <f>IF(N4949="sníž. přenesená",J4949,0)</f>
        <v>0</v>
      </c>
      <c r="BI4949" s="204">
        <f>IF(N4949="nulová",J4949,0)</f>
        <v>0</v>
      </c>
      <c r="BJ4949" s="17" t="s">
        <v>16</v>
      </c>
      <c r="BK4949" s="204">
        <f>ROUND(I4949*H4949,2)</f>
        <v>0</v>
      </c>
      <c r="BL4949" s="17" t="s">
        <v>358</v>
      </c>
      <c r="BM4949" s="203" t="s">
        <v>4002</v>
      </c>
    </row>
    <row r="4950" spans="1:65" s="13" customFormat="1" ht="11.25">
      <c r="B4950" s="210"/>
      <c r="C4950" s="211"/>
      <c r="D4950" s="212" t="s">
        <v>283</v>
      </c>
      <c r="E4950" s="213" t="s">
        <v>1</v>
      </c>
      <c r="F4950" s="214" t="s">
        <v>4003</v>
      </c>
      <c r="G4950" s="211"/>
      <c r="H4950" s="213" t="s">
        <v>1</v>
      </c>
      <c r="I4950" s="215"/>
      <c r="J4950" s="211"/>
      <c r="K4950" s="211"/>
      <c r="L4950" s="216"/>
      <c r="M4950" s="217"/>
      <c r="N4950" s="218"/>
      <c r="O4950" s="218"/>
      <c r="P4950" s="218"/>
      <c r="Q4950" s="218"/>
      <c r="R4950" s="218"/>
      <c r="S4950" s="218"/>
      <c r="T4950" s="219"/>
      <c r="AT4950" s="220" t="s">
        <v>283</v>
      </c>
      <c r="AU4950" s="220" t="s">
        <v>84</v>
      </c>
      <c r="AV4950" s="13" t="s">
        <v>16</v>
      </c>
      <c r="AW4950" s="13" t="s">
        <v>32</v>
      </c>
      <c r="AX4950" s="13" t="s">
        <v>76</v>
      </c>
      <c r="AY4950" s="220" t="s">
        <v>272</v>
      </c>
    </row>
    <row r="4951" spans="1:65" s="13" customFormat="1" ht="11.25">
      <c r="B4951" s="210"/>
      <c r="C4951" s="211"/>
      <c r="D4951" s="212" t="s">
        <v>283</v>
      </c>
      <c r="E4951" s="213" t="s">
        <v>1</v>
      </c>
      <c r="F4951" s="214" t="s">
        <v>4004</v>
      </c>
      <c r="G4951" s="211"/>
      <c r="H4951" s="213" t="s">
        <v>1</v>
      </c>
      <c r="I4951" s="215"/>
      <c r="J4951" s="211"/>
      <c r="K4951" s="211"/>
      <c r="L4951" s="216"/>
      <c r="M4951" s="217"/>
      <c r="N4951" s="218"/>
      <c r="O4951" s="218"/>
      <c r="P4951" s="218"/>
      <c r="Q4951" s="218"/>
      <c r="R4951" s="218"/>
      <c r="S4951" s="218"/>
      <c r="T4951" s="219"/>
      <c r="AT4951" s="220" t="s">
        <v>283</v>
      </c>
      <c r="AU4951" s="220" t="s">
        <v>84</v>
      </c>
      <c r="AV4951" s="13" t="s">
        <v>16</v>
      </c>
      <c r="AW4951" s="13" t="s">
        <v>32</v>
      </c>
      <c r="AX4951" s="13" t="s">
        <v>76</v>
      </c>
      <c r="AY4951" s="220" t="s">
        <v>272</v>
      </c>
    </row>
    <row r="4952" spans="1:65" s="13" customFormat="1" ht="11.25">
      <c r="B4952" s="210"/>
      <c r="C4952" s="211"/>
      <c r="D4952" s="212" t="s">
        <v>283</v>
      </c>
      <c r="E4952" s="213" t="s">
        <v>1</v>
      </c>
      <c r="F4952" s="214" t="s">
        <v>285</v>
      </c>
      <c r="G4952" s="211"/>
      <c r="H4952" s="213" t="s">
        <v>1</v>
      </c>
      <c r="I4952" s="215"/>
      <c r="J4952" s="211"/>
      <c r="K4952" s="211"/>
      <c r="L4952" s="216"/>
      <c r="M4952" s="217"/>
      <c r="N4952" s="218"/>
      <c r="O4952" s="218"/>
      <c r="P4952" s="218"/>
      <c r="Q4952" s="218"/>
      <c r="R4952" s="218"/>
      <c r="S4952" s="218"/>
      <c r="T4952" s="219"/>
      <c r="AT4952" s="220" t="s">
        <v>283</v>
      </c>
      <c r="AU4952" s="220" t="s">
        <v>84</v>
      </c>
      <c r="AV4952" s="13" t="s">
        <v>16</v>
      </c>
      <c r="AW4952" s="13" t="s">
        <v>32</v>
      </c>
      <c r="AX4952" s="13" t="s">
        <v>76</v>
      </c>
      <c r="AY4952" s="220" t="s">
        <v>272</v>
      </c>
    </row>
    <row r="4953" spans="1:65" s="14" customFormat="1" ht="11.25">
      <c r="B4953" s="221"/>
      <c r="C4953" s="222"/>
      <c r="D4953" s="212" t="s">
        <v>283</v>
      </c>
      <c r="E4953" s="223" t="s">
        <v>1</v>
      </c>
      <c r="F4953" s="224" t="s">
        <v>4005</v>
      </c>
      <c r="G4953" s="222"/>
      <c r="H4953" s="225">
        <v>73.5</v>
      </c>
      <c r="I4953" s="226"/>
      <c r="J4953" s="222"/>
      <c r="K4953" s="222"/>
      <c r="L4953" s="227"/>
      <c r="M4953" s="228"/>
      <c r="N4953" s="229"/>
      <c r="O4953" s="229"/>
      <c r="P4953" s="229"/>
      <c r="Q4953" s="229"/>
      <c r="R4953" s="229"/>
      <c r="S4953" s="229"/>
      <c r="T4953" s="230"/>
      <c r="AT4953" s="231" t="s">
        <v>283</v>
      </c>
      <c r="AU4953" s="231" t="s">
        <v>84</v>
      </c>
      <c r="AV4953" s="14" t="s">
        <v>84</v>
      </c>
      <c r="AW4953" s="14" t="s">
        <v>32</v>
      </c>
      <c r="AX4953" s="14" t="s">
        <v>76</v>
      </c>
      <c r="AY4953" s="231" t="s">
        <v>272</v>
      </c>
    </row>
    <row r="4954" spans="1:65" s="13" customFormat="1" ht="11.25">
      <c r="B4954" s="210"/>
      <c r="C4954" s="211"/>
      <c r="D4954" s="212" t="s">
        <v>283</v>
      </c>
      <c r="E4954" s="213" t="s">
        <v>1</v>
      </c>
      <c r="F4954" s="214" t="s">
        <v>285</v>
      </c>
      <c r="G4954" s="211"/>
      <c r="H4954" s="213" t="s">
        <v>1</v>
      </c>
      <c r="I4954" s="215"/>
      <c r="J4954" s="211"/>
      <c r="K4954" s="211"/>
      <c r="L4954" s="216"/>
      <c r="M4954" s="217"/>
      <c r="N4954" s="218"/>
      <c r="O4954" s="218"/>
      <c r="P4954" s="218"/>
      <c r="Q4954" s="218"/>
      <c r="R4954" s="218"/>
      <c r="S4954" s="218"/>
      <c r="T4954" s="219"/>
      <c r="AT4954" s="220" t="s">
        <v>283</v>
      </c>
      <c r="AU4954" s="220" t="s">
        <v>84</v>
      </c>
      <c r="AV4954" s="13" t="s">
        <v>16</v>
      </c>
      <c r="AW4954" s="13" t="s">
        <v>32</v>
      </c>
      <c r="AX4954" s="13" t="s">
        <v>76</v>
      </c>
      <c r="AY4954" s="220" t="s">
        <v>272</v>
      </c>
    </row>
    <row r="4955" spans="1:65" s="13" customFormat="1" ht="11.25">
      <c r="B4955" s="210"/>
      <c r="C4955" s="211"/>
      <c r="D4955" s="212" t="s">
        <v>283</v>
      </c>
      <c r="E4955" s="213" t="s">
        <v>1</v>
      </c>
      <c r="F4955" s="214" t="s">
        <v>842</v>
      </c>
      <c r="G4955" s="211"/>
      <c r="H4955" s="213" t="s">
        <v>1</v>
      </c>
      <c r="I4955" s="215"/>
      <c r="J4955" s="211"/>
      <c r="K4955" s="211"/>
      <c r="L4955" s="216"/>
      <c r="M4955" s="217"/>
      <c r="N4955" s="218"/>
      <c r="O4955" s="218"/>
      <c r="P4955" s="218"/>
      <c r="Q4955" s="218"/>
      <c r="R4955" s="218"/>
      <c r="S4955" s="218"/>
      <c r="T4955" s="219"/>
      <c r="AT4955" s="220" t="s">
        <v>283</v>
      </c>
      <c r="AU4955" s="220" t="s">
        <v>84</v>
      </c>
      <c r="AV4955" s="13" t="s">
        <v>16</v>
      </c>
      <c r="AW4955" s="13" t="s">
        <v>32</v>
      </c>
      <c r="AX4955" s="13" t="s">
        <v>76</v>
      </c>
      <c r="AY4955" s="220" t="s">
        <v>272</v>
      </c>
    </row>
    <row r="4956" spans="1:65" s="14" customFormat="1" ht="11.25">
      <c r="B4956" s="221"/>
      <c r="C4956" s="222"/>
      <c r="D4956" s="212" t="s">
        <v>283</v>
      </c>
      <c r="E4956" s="223" t="s">
        <v>1</v>
      </c>
      <c r="F4956" s="224" t="s">
        <v>4006</v>
      </c>
      <c r="G4956" s="222"/>
      <c r="H4956" s="225">
        <v>74.55</v>
      </c>
      <c r="I4956" s="226"/>
      <c r="J4956" s="222"/>
      <c r="K4956" s="222"/>
      <c r="L4956" s="227"/>
      <c r="M4956" s="228"/>
      <c r="N4956" s="229"/>
      <c r="O4956" s="229"/>
      <c r="P4956" s="229"/>
      <c r="Q4956" s="229"/>
      <c r="R4956" s="229"/>
      <c r="S4956" s="229"/>
      <c r="T4956" s="230"/>
      <c r="AT4956" s="231" t="s">
        <v>283</v>
      </c>
      <c r="AU4956" s="231" t="s">
        <v>84</v>
      </c>
      <c r="AV4956" s="14" t="s">
        <v>84</v>
      </c>
      <c r="AW4956" s="14" t="s">
        <v>32</v>
      </c>
      <c r="AX4956" s="14" t="s">
        <v>76</v>
      </c>
      <c r="AY4956" s="231" t="s">
        <v>272</v>
      </c>
    </row>
    <row r="4957" spans="1:65" s="2" customFormat="1" ht="33" customHeight="1">
      <c r="A4957" s="34"/>
      <c r="B4957" s="35"/>
      <c r="C4957" s="192" t="s">
        <v>4007</v>
      </c>
      <c r="D4957" s="192" t="s">
        <v>274</v>
      </c>
      <c r="E4957" s="193" t="s">
        <v>4008</v>
      </c>
      <c r="F4957" s="194" t="s">
        <v>4009</v>
      </c>
      <c r="G4957" s="195" t="s">
        <v>185</v>
      </c>
      <c r="H4957" s="196">
        <v>3.15</v>
      </c>
      <c r="I4957" s="197"/>
      <c r="J4957" s="198">
        <f>ROUND(I4957*H4957,2)</f>
        <v>0</v>
      </c>
      <c r="K4957" s="194" t="s">
        <v>1</v>
      </c>
      <c r="L4957" s="39"/>
      <c r="M4957" s="199" t="s">
        <v>1</v>
      </c>
      <c r="N4957" s="200" t="s">
        <v>41</v>
      </c>
      <c r="O4957" s="71"/>
      <c r="P4957" s="201">
        <f>O4957*H4957</f>
        <v>0</v>
      </c>
      <c r="Q4957" s="201">
        <v>0</v>
      </c>
      <c r="R4957" s="201">
        <f>Q4957*H4957</f>
        <v>0</v>
      </c>
      <c r="S4957" s="201">
        <v>0</v>
      </c>
      <c r="T4957" s="202">
        <f>S4957*H4957</f>
        <v>0</v>
      </c>
      <c r="U4957" s="34"/>
      <c r="V4957" s="34"/>
      <c r="W4957" s="34"/>
      <c r="X4957" s="34"/>
      <c r="Y4957" s="34"/>
      <c r="Z4957" s="34"/>
      <c r="AA4957" s="34"/>
      <c r="AB4957" s="34"/>
      <c r="AC4957" s="34"/>
      <c r="AD4957" s="34"/>
      <c r="AE4957" s="34"/>
      <c r="AR4957" s="203" t="s">
        <v>358</v>
      </c>
      <c r="AT4957" s="203" t="s">
        <v>274</v>
      </c>
      <c r="AU4957" s="203" t="s">
        <v>84</v>
      </c>
      <c r="AY4957" s="17" t="s">
        <v>272</v>
      </c>
      <c r="BE4957" s="204">
        <f>IF(N4957="základní",J4957,0)</f>
        <v>0</v>
      </c>
      <c r="BF4957" s="204">
        <f>IF(N4957="snížená",J4957,0)</f>
        <v>0</v>
      </c>
      <c r="BG4957" s="204">
        <f>IF(N4957="zákl. přenesená",J4957,0)</f>
        <v>0</v>
      </c>
      <c r="BH4957" s="204">
        <f>IF(N4957="sníž. přenesená",J4957,0)</f>
        <v>0</v>
      </c>
      <c r="BI4957" s="204">
        <f>IF(N4957="nulová",J4957,0)</f>
        <v>0</v>
      </c>
      <c r="BJ4957" s="17" t="s">
        <v>16</v>
      </c>
      <c r="BK4957" s="204">
        <f>ROUND(I4957*H4957,2)</f>
        <v>0</v>
      </c>
      <c r="BL4957" s="17" t="s">
        <v>358</v>
      </c>
      <c r="BM4957" s="203" t="s">
        <v>4010</v>
      </c>
    </row>
    <row r="4958" spans="1:65" s="13" customFormat="1" ht="11.25">
      <c r="B4958" s="210"/>
      <c r="C4958" s="211"/>
      <c r="D4958" s="212" t="s">
        <v>283</v>
      </c>
      <c r="E4958" s="213" t="s">
        <v>1</v>
      </c>
      <c r="F4958" s="214" t="s">
        <v>4003</v>
      </c>
      <c r="G4958" s="211"/>
      <c r="H4958" s="213" t="s">
        <v>1</v>
      </c>
      <c r="I4958" s="215"/>
      <c r="J4958" s="211"/>
      <c r="K4958" s="211"/>
      <c r="L4958" s="216"/>
      <c r="M4958" s="217"/>
      <c r="N4958" s="218"/>
      <c r="O4958" s="218"/>
      <c r="P4958" s="218"/>
      <c r="Q4958" s="218"/>
      <c r="R4958" s="218"/>
      <c r="S4958" s="218"/>
      <c r="T4958" s="219"/>
      <c r="AT4958" s="220" t="s">
        <v>283</v>
      </c>
      <c r="AU4958" s="220" t="s">
        <v>84</v>
      </c>
      <c r="AV4958" s="13" t="s">
        <v>16</v>
      </c>
      <c r="AW4958" s="13" t="s">
        <v>32</v>
      </c>
      <c r="AX4958" s="13" t="s">
        <v>76</v>
      </c>
      <c r="AY4958" s="220" t="s">
        <v>272</v>
      </c>
    </row>
    <row r="4959" spans="1:65" s="13" customFormat="1" ht="11.25">
      <c r="B4959" s="210"/>
      <c r="C4959" s="211"/>
      <c r="D4959" s="212" t="s">
        <v>283</v>
      </c>
      <c r="E4959" s="213" t="s">
        <v>1</v>
      </c>
      <c r="F4959" s="214" t="s">
        <v>4004</v>
      </c>
      <c r="G4959" s="211"/>
      <c r="H4959" s="213" t="s">
        <v>1</v>
      </c>
      <c r="I4959" s="215"/>
      <c r="J4959" s="211"/>
      <c r="K4959" s="211"/>
      <c r="L4959" s="216"/>
      <c r="M4959" s="217"/>
      <c r="N4959" s="218"/>
      <c r="O4959" s="218"/>
      <c r="P4959" s="218"/>
      <c r="Q4959" s="218"/>
      <c r="R4959" s="218"/>
      <c r="S4959" s="218"/>
      <c r="T4959" s="219"/>
      <c r="AT4959" s="220" t="s">
        <v>283</v>
      </c>
      <c r="AU4959" s="220" t="s">
        <v>84</v>
      </c>
      <c r="AV4959" s="13" t="s">
        <v>16</v>
      </c>
      <c r="AW4959" s="13" t="s">
        <v>32</v>
      </c>
      <c r="AX4959" s="13" t="s">
        <v>76</v>
      </c>
      <c r="AY4959" s="220" t="s">
        <v>272</v>
      </c>
    </row>
    <row r="4960" spans="1:65" s="13" customFormat="1" ht="11.25">
      <c r="B4960" s="210"/>
      <c r="C4960" s="211"/>
      <c r="D4960" s="212" t="s">
        <v>283</v>
      </c>
      <c r="E4960" s="213" t="s">
        <v>1</v>
      </c>
      <c r="F4960" s="214" t="s">
        <v>285</v>
      </c>
      <c r="G4960" s="211"/>
      <c r="H4960" s="213" t="s">
        <v>1</v>
      </c>
      <c r="I4960" s="215"/>
      <c r="J4960" s="211"/>
      <c r="K4960" s="211"/>
      <c r="L4960" s="216"/>
      <c r="M4960" s="217"/>
      <c r="N4960" s="218"/>
      <c r="O4960" s="218"/>
      <c r="P4960" s="218"/>
      <c r="Q4960" s="218"/>
      <c r="R4960" s="218"/>
      <c r="S4960" s="218"/>
      <c r="T4960" s="219"/>
      <c r="AT4960" s="220" t="s">
        <v>283</v>
      </c>
      <c r="AU4960" s="220" t="s">
        <v>84</v>
      </c>
      <c r="AV4960" s="13" t="s">
        <v>16</v>
      </c>
      <c r="AW4960" s="13" t="s">
        <v>32</v>
      </c>
      <c r="AX4960" s="13" t="s">
        <v>76</v>
      </c>
      <c r="AY4960" s="220" t="s">
        <v>272</v>
      </c>
    </row>
    <row r="4961" spans="1:65" s="14" customFormat="1" ht="11.25">
      <c r="B4961" s="221"/>
      <c r="C4961" s="222"/>
      <c r="D4961" s="212" t="s">
        <v>283</v>
      </c>
      <c r="E4961" s="223" t="s">
        <v>1</v>
      </c>
      <c r="F4961" s="224" t="s">
        <v>4011</v>
      </c>
      <c r="G4961" s="222"/>
      <c r="H4961" s="225">
        <v>3.15</v>
      </c>
      <c r="I4961" s="226"/>
      <c r="J4961" s="222"/>
      <c r="K4961" s="222"/>
      <c r="L4961" s="227"/>
      <c r="M4961" s="228"/>
      <c r="N4961" s="229"/>
      <c r="O4961" s="229"/>
      <c r="P4961" s="229"/>
      <c r="Q4961" s="229"/>
      <c r="R4961" s="229"/>
      <c r="S4961" s="229"/>
      <c r="T4961" s="230"/>
      <c r="AT4961" s="231" t="s">
        <v>283</v>
      </c>
      <c r="AU4961" s="231" t="s">
        <v>84</v>
      </c>
      <c r="AV4961" s="14" t="s">
        <v>84</v>
      </c>
      <c r="AW4961" s="14" t="s">
        <v>32</v>
      </c>
      <c r="AX4961" s="14" t="s">
        <v>76</v>
      </c>
      <c r="AY4961" s="231" t="s">
        <v>272</v>
      </c>
    </row>
    <row r="4962" spans="1:65" s="2" customFormat="1" ht="33" customHeight="1">
      <c r="A4962" s="34"/>
      <c r="B4962" s="35"/>
      <c r="C4962" s="192" t="s">
        <v>4012</v>
      </c>
      <c r="D4962" s="192" t="s">
        <v>274</v>
      </c>
      <c r="E4962" s="193" t="s">
        <v>4013</v>
      </c>
      <c r="F4962" s="194" t="s">
        <v>4014</v>
      </c>
      <c r="G4962" s="195" t="s">
        <v>185</v>
      </c>
      <c r="H4962" s="196">
        <v>155.4</v>
      </c>
      <c r="I4962" s="197"/>
      <c r="J4962" s="198">
        <f>ROUND(I4962*H4962,2)</f>
        <v>0</v>
      </c>
      <c r="K4962" s="194" t="s">
        <v>1</v>
      </c>
      <c r="L4962" s="39"/>
      <c r="M4962" s="199" t="s">
        <v>1</v>
      </c>
      <c r="N4962" s="200" t="s">
        <v>41</v>
      </c>
      <c r="O4962" s="71"/>
      <c r="P4962" s="201">
        <f>O4962*H4962</f>
        <v>0</v>
      </c>
      <c r="Q4962" s="201">
        <v>0</v>
      </c>
      <c r="R4962" s="201">
        <f>Q4962*H4962</f>
        <v>0</v>
      </c>
      <c r="S4962" s="201">
        <v>0</v>
      </c>
      <c r="T4962" s="202">
        <f>S4962*H4962</f>
        <v>0</v>
      </c>
      <c r="U4962" s="34"/>
      <c r="V4962" s="34"/>
      <c r="W4962" s="34"/>
      <c r="X4962" s="34"/>
      <c r="Y4962" s="34"/>
      <c r="Z4962" s="34"/>
      <c r="AA4962" s="34"/>
      <c r="AB4962" s="34"/>
      <c r="AC4962" s="34"/>
      <c r="AD4962" s="34"/>
      <c r="AE4962" s="34"/>
      <c r="AR4962" s="203" t="s">
        <v>358</v>
      </c>
      <c r="AT4962" s="203" t="s">
        <v>274</v>
      </c>
      <c r="AU4962" s="203" t="s">
        <v>84</v>
      </c>
      <c r="AY4962" s="17" t="s">
        <v>272</v>
      </c>
      <c r="BE4962" s="204">
        <f>IF(N4962="základní",J4962,0)</f>
        <v>0</v>
      </c>
      <c r="BF4962" s="204">
        <f>IF(N4962="snížená",J4962,0)</f>
        <v>0</v>
      </c>
      <c r="BG4962" s="204">
        <f>IF(N4962="zákl. přenesená",J4962,0)</f>
        <v>0</v>
      </c>
      <c r="BH4962" s="204">
        <f>IF(N4962="sníž. přenesená",J4962,0)</f>
        <v>0</v>
      </c>
      <c r="BI4962" s="204">
        <f>IF(N4962="nulová",J4962,0)</f>
        <v>0</v>
      </c>
      <c r="BJ4962" s="17" t="s">
        <v>16</v>
      </c>
      <c r="BK4962" s="204">
        <f>ROUND(I4962*H4962,2)</f>
        <v>0</v>
      </c>
      <c r="BL4962" s="17" t="s">
        <v>358</v>
      </c>
      <c r="BM4962" s="203" t="s">
        <v>4015</v>
      </c>
    </row>
    <row r="4963" spans="1:65" s="13" customFormat="1" ht="11.25">
      <c r="B4963" s="210"/>
      <c r="C4963" s="211"/>
      <c r="D4963" s="212" t="s">
        <v>283</v>
      </c>
      <c r="E4963" s="213" t="s">
        <v>1</v>
      </c>
      <c r="F4963" s="214" t="s">
        <v>4003</v>
      </c>
      <c r="G4963" s="211"/>
      <c r="H4963" s="213" t="s">
        <v>1</v>
      </c>
      <c r="I4963" s="215"/>
      <c r="J4963" s="211"/>
      <c r="K4963" s="211"/>
      <c r="L4963" s="216"/>
      <c r="M4963" s="217"/>
      <c r="N4963" s="218"/>
      <c r="O4963" s="218"/>
      <c r="P4963" s="218"/>
      <c r="Q4963" s="218"/>
      <c r="R4963" s="218"/>
      <c r="S4963" s="218"/>
      <c r="T4963" s="219"/>
      <c r="AT4963" s="220" t="s">
        <v>283</v>
      </c>
      <c r="AU4963" s="220" t="s">
        <v>84</v>
      </c>
      <c r="AV4963" s="13" t="s">
        <v>16</v>
      </c>
      <c r="AW4963" s="13" t="s">
        <v>32</v>
      </c>
      <c r="AX4963" s="13" t="s">
        <v>76</v>
      </c>
      <c r="AY4963" s="220" t="s">
        <v>272</v>
      </c>
    </row>
    <row r="4964" spans="1:65" s="13" customFormat="1" ht="11.25">
      <c r="B4964" s="210"/>
      <c r="C4964" s="211"/>
      <c r="D4964" s="212" t="s">
        <v>283</v>
      </c>
      <c r="E4964" s="213" t="s">
        <v>1</v>
      </c>
      <c r="F4964" s="214" t="s">
        <v>4004</v>
      </c>
      <c r="G4964" s="211"/>
      <c r="H4964" s="213" t="s">
        <v>1</v>
      </c>
      <c r="I4964" s="215"/>
      <c r="J4964" s="211"/>
      <c r="K4964" s="211"/>
      <c r="L4964" s="216"/>
      <c r="M4964" s="217"/>
      <c r="N4964" s="218"/>
      <c r="O4964" s="218"/>
      <c r="P4964" s="218"/>
      <c r="Q4964" s="218"/>
      <c r="R4964" s="218"/>
      <c r="S4964" s="218"/>
      <c r="T4964" s="219"/>
      <c r="AT4964" s="220" t="s">
        <v>283</v>
      </c>
      <c r="AU4964" s="220" t="s">
        <v>84</v>
      </c>
      <c r="AV4964" s="13" t="s">
        <v>16</v>
      </c>
      <c r="AW4964" s="13" t="s">
        <v>32</v>
      </c>
      <c r="AX4964" s="13" t="s">
        <v>76</v>
      </c>
      <c r="AY4964" s="220" t="s">
        <v>272</v>
      </c>
    </row>
    <row r="4965" spans="1:65" s="13" customFormat="1" ht="11.25">
      <c r="B4965" s="210"/>
      <c r="C4965" s="211"/>
      <c r="D4965" s="212" t="s">
        <v>283</v>
      </c>
      <c r="E4965" s="213" t="s">
        <v>1</v>
      </c>
      <c r="F4965" s="214" t="s">
        <v>285</v>
      </c>
      <c r="G4965" s="211"/>
      <c r="H4965" s="213" t="s">
        <v>1</v>
      </c>
      <c r="I4965" s="215"/>
      <c r="J4965" s="211"/>
      <c r="K4965" s="211"/>
      <c r="L4965" s="216"/>
      <c r="M4965" s="217"/>
      <c r="N4965" s="218"/>
      <c r="O4965" s="218"/>
      <c r="P4965" s="218"/>
      <c r="Q4965" s="218"/>
      <c r="R4965" s="218"/>
      <c r="S4965" s="218"/>
      <c r="T4965" s="219"/>
      <c r="AT4965" s="220" t="s">
        <v>283</v>
      </c>
      <c r="AU4965" s="220" t="s">
        <v>84</v>
      </c>
      <c r="AV4965" s="13" t="s">
        <v>16</v>
      </c>
      <c r="AW4965" s="13" t="s">
        <v>32</v>
      </c>
      <c r="AX4965" s="13" t="s">
        <v>76</v>
      </c>
      <c r="AY4965" s="220" t="s">
        <v>272</v>
      </c>
    </row>
    <row r="4966" spans="1:65" s="14" customFormat="1" ht="11.25">
      <c r="B4966" s="221"/>
      <c r="C4966" s="222"/>
      <c r="D4966" s="212" t="s">
        <v>283</v>
      </c>
      <c r="E4966" s="223" t="s">
        <v>1</v>
      </c>
      <c r="F4966" s="224" t="s">
        <v>4016</v>
      </c>
      <c r="G4966" s="222"/>
      <c r="H4966" s="225">
        <v>155.4</v>
      </c>
      <c r="I4966" s="226"/>
      <c r="J4966" s="222"/>
      <c r="K4966" s="222"/>
      <c r="L4966" s="227"/>
      <c r="M4966" s="228"/>
      <c r="N4966" s="229"/>
      <c r="O4966" s="229"/>
      <c r="P4966" s="229"/>
      <c r="Q4966" s="229"/>
      <c r="R4966" s="229"/>
      <c r="S4966" s="229"/>
      <c r="T4966" s="230"/>
      <c r="AT4966" s="231" t="s">
        <v>283</v>
      </c>
      <c r="AU4966" s="231" t="s">
        <v>84</v>
      </c>
      <c r="AV4966" s="14" t="s">
        <v>84</v>
      </c>
      <c r="AW4966" s="14" t="s">
        <v>32</v>
      </c>
      <c r="AX4966" s="14" t="s">
        <v>76</v>
      </c>
      <c r="AY4966" s="231" t="s">
        <v>272</v>
      </c>
    </row>
    <row r="4967" spans="1:65" s="2" customFormat="1" ht="33" customHeight="1">
      <c r="A4967" s="34"/>
      <c r="B4967" s="35"/>
      <c r="C4967" s="192" t="s">
        <v>4017</v>
      </c>
      <c r="D4967" s="192" t="s">
        <v>274</v>
      </c>
      <c r="E4967" s="193" t="s">
        <v>4018</v>
      </c>
      <c r="F4967" s="194" t="s">
        <v>4019</v>
      </c>
      <c r="G4967" s="195" t="s">
        <v>185</v>
      </c>
      <c r="H4967" s="196">
        <v>23.1</v>
      </c>
      <c r="I4967" s="197"/>
      <c r="J4967" s="198">
        <f>ROUND(I4967*H4967,2)</f>
        <v>0</v>
      </c>
      <c r="K4967" s="194" t="s">
        <v>1</v>
      </c>
      <c r="L4967" s="39"/>
      <c r="M4967" s="199" t="s">
        <v>1</v>
      </c>
      <c r="N4967" s="200" t="s">
        <v>41</v>
      </c>
      <c r="O4967" s="71"/>
      <c r="P4967" s="201">
        <f>O4967*H4967</f>
        <v>0</v>
      </c>
      <c r="Q4967" s="201">
        <v>0</v>
      </c>
      <c r="R4967" s="201">
        <f>Q4967*H4967</f>
        <v>0</v>
      </c>
      <c r="S4967" s="201">
        <v>0</v>
      </c>
      <c r="T4967" s="202">
        <f>S4967*H4967</f>
        <v>0</v>
      </c>
      <c r="U4967" s="34"/>
      <c r="V4967" s="34"/>
      <c r="W4967" s="34"/>
      <c r="X4967" s="34"/>
      <c r="Y4967" s="34"/>
      <c r="Z4967" s="34"/>
      <c r="AA4967" s="34"/>
      <c r="AB4967" s="34"/>
      <c r="AC4967" s="34"/>
      <c r="AD4967" s="34"/>
      <c r="AE4967" s="34"/>
      <c r="AR4967" s="203" t="s">
        <v>358</v>
      </c>
      <c r="AT4967" s="203" t="s">
        <v>274</v>
      </c>
      <c r="AU4967" s="203" t="s">
        <v>84</v>
      </c>
      <c r="AY4967" s="17" t="s">
        <v>272</v>
      </c>
      <c r="BE4967" s="204">
        <f>IF(N4967="základní",J4967,0)</f>
        <v>0</v>
      </c>
      <c r="BF4967" s="204">
        <f>IF(N4967="snížená",J4967,0)</f>
        <v>0</v>
      </c>
      <c r="BG4967" s="204">
        <f>IF(N4967="zákl. přenesená",J4967,0)</f>
        <v>0</v>
      </c>
      <c r="BH4967" s="204">
        <f>IF(N4967="sníž. přenesená",J4967,0)</f>
        <v>0</v>
      </c>
      <c r="BI4967" s="204">
        <f>IF(N4967="nulová",J4967,0)</f>
        <v>0</v>
      </c>
      <c r="BJ4967" s="17" t="s">
        <v>16</v>
      </c>
      <c r="BK4967" s="204">
        <f>ROUND(I4967*H4967,2)</f>
        <v>0</v>
      </c>
      <c r="BL4967" s="17" t="s">
        <v>358</v>
      </c>
      <c r="BM4967" s="203" t="s">
        <v>4020</v>
      </c>
    </row>
    <row r="4968" spans="1:65" s="13" customFormat="1" ht="11.25">
      <c r="B4968" s="210"/>
      <c r="C4968" s="211"/>
      <c r="D4968" s="212" t="s">
        <v>283</v>
      </c>
      <c r="E4968" s="213" t="s">
        <v>1</v>
      </c>
      <c r="F4968" s="214" t="s">
        <v>4003</v>
      </c>
      <c r="G4968" s="211"/>
      <c r="H4968" s="213" t="s">
        <v>1</v>
      </c>
      <c r="I4968" s="215"/>
      <c r="J4968" s="211"/>
      <c r="K4968" s="211"/>
      <c r="L4968" s="216"/>
      <c r="M4968" s="217"/>
      <c r="N4968" s="218"/>
      <c r="O4968" s="218"/>
      <c r="P4968" s="218"/>
      <c r="Q4968" s="218"/>
      <c r="R4968" s="218"/>
      <c r="S4968" s="218"/>
      <c r="T4968" s="219"/>
      <c r="AT4968" s="220" t="s">
        <v>283</v>
      </c>
      <c r="AU4968" s="220" t="s">
        <v>84</v>
      </c>
      <c r="AV4968" s="13" t="s">
        <v>16</v>
      </c>
      <c r="AW4968" s="13" t="s">
        <v>32</v>
      </c>
      <c r="AX4968" s="13" t="s">
        <v>76</v>
      </c>
      <c r="AY4968" s="220" t="s">
        <v>272</v>
      </c>
    </row>
    <row r="4969" spans="1:65" s="13" customFormat="1" ht="11.25">
      <c r="B4969" s="210"/>
      <c r="C4969" s="211"/>
      <c r="D4969" s="212" t="s">
        <v>283</v>
      </c>
      <c r="E4969" s="213" t="s">
        <v>1</v>
      </c>
      <c r="F4969" s="214" t="s">
        <v>4004</v>
      </c>
      <c r="G4969" s="211"/>
      <c r="H4969" s="213" t="s">
        <v>1</v>
      </c>
      <c r="I4969" s="215"/>
      <c r="J4969" s="211"/>
      <c r="K4969" s="211"/>
      <c r="L4969" s="216"/>
      <c r="M4969" s="217"/>
      <c r="N4969" s="218"/>
      <c r="O4969" s="218"/>
      <c r="P4969" s="218"/>
      <c r="Q4969" s="218"/>
      <c r="R4969" s="218"/>
      <c r="S4969" s="218"/>
      <c r="T4969" s="219"/>
      <c r="AT4969" s="220" t="s">
        <v>283</v>
      </c>
      <c r="AU4969" s="220" t="s">
        <v>84</v>
      </c>
      <c r="AV4969" s="13" t="s">
        <v>16</v>
      </c>
      <c r="AW4969" s="13" t="s">
        <v>32</v>
      </c>
      <c r="AX4969" s="13" t="s">
        <v>76</v>
      </c>
      <c r="AY4969" s="220" t="s">
        <v>272</v>
      </c>
    </row>
    <row r="4970" spans="1:65" s="13" customFormat="1" ht="11.25">
      <c r="B4970" s="210"/>
      <c r="C4970" s="211"/>
      <c r="D4970" s="212" t="s">
        <v>283</v>
      </c>
      <c r="E4970" s="213" t="s">
        <v>1</v>
      </c>
      <c r="F4970" s="214" t="s">
        <v>285</v>
      </c>
      <c r="G4970" s="211"/>
      <c r="H4970" s="213" t="s">
        <v>1</v>
      </c>
      <c r="I4970" s="215"/>
      <c r="J4970" s="211"/>
      <c r="K4970" s="211"/>
      <c r="L4970" s="216"/>
      <c r="M4970" s="217"/>
      <c r="N4970" s="218"/>
      <c r="O4970" s="218"/>
      <c r="P4970" s="218"/>
      <c r="Q4970" s="218"/>
      <c r="R4970" s="218"/>
      <c r="S4970" s="218"/>
      <c r="T4970" s="219"/>
      <c r="AT4970" s="220" t="s">
        <v>283</v>
      </c>
      <c r="AU4970" s="220" t="s">
        <v>84</v>
      </c>
      <c r="AV4970" s="13" t="s">
        <v>16</v>
      </c>
      <c r="AW4970" s="13" t="s">
        <v>32</v>
      </c>
      <c r="AX4970" s="13" t="s">
        <v>76</v>
      </c>
      <c r="AY4970" s="220" t="s">
        <v>272</v>
      </c>
    </row>
    <row r="4971" spans="1:65" s="14" customFormat="1" ht="11.25">
      <c r="B4971" s="221"/>
      <c r="C4971" s="222"/>
      <c r="D4971" s="212" t="s">
        <v>283</v>
      </c>
      <c r="E4971" s="223" t="s">
        <v>1</v>
      </c>
      <c r="F4971" s="224" t="s">
        <v>4021</v>
      </c>
      <c r="G4971" s="222"/>
      <c r="H4971" s="225">
        <v>23.1</v>
      </c>
      <c r="I4971" s="226"/>
      <c r="J4971" s="222"/>
      <c r="K4971" s="222"/>
      <c r="L4971" s="227"/>
      <c r="M4971" s="228"/>
      <c r="N4971" s="229"/>
      <c r="O4971" s="229"/>
      <c r="P4971" s="229"/>
      <c r="Q4971" s="229"/>
      <c r="R4971" s="229"/>
      <c r="S4971" s="229"/>
      <c r="T4971" s="230"/>
      <c r="AT4971" s="231" t="s">
        <v>283</v>
      </c>
      <c r="AU4971" s="231" t="s">
        <v>84</v>
      </c>
      <c r="AV4971" s="14" t="s">
        <v>84</v>
      </c>
      <c r="AW4971" s="14" t="s">
        <v>32</v>
      </c>
      <c r="AX4971" s="14" t="s">
        <v>76</v>
      </c>
      <c r="AY4971" s="231" t="s">
        <v>272</v>
      </c>
    </row>
    <row r="4972" spans="1:65" s="2" customFormat="1" ht="33" customHeight="1">
      <c r="A4972" s="34"/>
      <c r="B4972" s="35"/>
      <c r="C4972" s="192" t="s">
        <v>4022</v>
      </c>
      <c r="D4972" s="192" t="s">
        <v>274</v>
      </c>
      <c r="E4972" s="193" t="s">
        <v>4023</v>
      </c>
      <c r="F4972" s="194" t="s">
        <v>4024</v>
      </c>
      <c r="G4972" s="195" t="s">
        <v>185</v>
      </c>
      <c r="H4972" s="196">
        <v>0</v>
      </c>
      <c r="I4972" s="197"/>
      <c r="J4972" s="198">
        <f>ROUND(I4972*H4972,2)</f>
        <v>0</v>
      </c>
      <c r="K4972" s="194" t="s">
        <v>1</v>
      </c>
      <c r="L4972" s="39"/>
      <c r="M4972" s="199" t="s">
        <v>1</v>
      </c>
      <c r="N4972" s="200" t="s">
        <v>41</v>
      </c>
      <c r="O4972" s="71"/>
      <c r="P4972" s="201">
        <f>O4972*H4972</f>
        <v>0</v>
      </c>
      <c r="Q4972" s="201">
        <v>0</v>
      </c>
      <c r="R4972" s="201">
        <f>Q4972*H4972</f>
        <v>0</v>
      </c>
      <c r="S4972" s="201">
        <v>0</v>
      </c>
      <c r="T4972" s="202">
        <f>S4972*H4972</f>
        <v>0</v>
      </c>
      <c r="U4972" s="34"/>
      <c r="V4972" s="34"/>
      <c r="W4972" s="34"/>
      <c r="X4972" s="34"/>
      <c r="Y4972" s="34"/>
      <c r="Z4972" s="34"/>
      <c r="AA4972" s="34"/>
      <c r="AB4972" s="34"/>
      <c r="AC4972" s="34"/>
      <c r="AD4972" s="34"/>
      <c r="AE4972" s="34"/>
      <c r="AR4972" s="203" t="s">
        <v>358</v>
      </c>
      <c r="AT4972" s="203" t="s">
        <v>274</v>
      </c>
      <c r="AU4972" s="203" t="s">
        <v>84</v>
      </c>
      <c r="AY4972" s="17" t="s">
        <v>272</v>
      </c>
      <c r="BE4972" s="204">
        <f>IF(N4972="základní",J4972,0)</f>
        <v>0</v>
      </c>
      <c r="BF4972" s="204">
        <f>IF(N4972="snížená",J4972,0)</f>
        <v>0</v>
      </c>
      <c r="BG4972" s="204">
        <f>IF(N4972="zákl. přenesená",J4972,0)</f>
        <v>0</v>
      </c>
      <c r="BH4972" s="204">
        <f>IF(N4972="sníž. přenesená",J4972,0)</f>
        <v>0</v>
      </c>
      <c r="BI4972" s="204">
        <f>IF(N4972="nulová",J4972,0)</f>
        <v>0</v>
      </c>
      <c r="BJ4972" s="17" t="s">
        <v>16</v>
      </c>
      <c r="BK4972" s="204">
        <f>ROUND(I4972*H4972,2)</f>
        <v>0</v>
      </c>
      <c r="BL4972" s="17" t="s">
        <v>358</v>
      </c>
      <c r="BM4972" s="203" t="s">
        <v>4025</v>
      </c>
    </row>
    <row r="4973" spans="1:65" s="13" customFormat="1" ht="11.25">
      <c r="B4973" s="210"/>
      <c r="C4973" s="211"/>
      <c r="D4973" s="212" t="s">
        <v>283</v>
      </c>
      <c r="E4973" s="213" t="s">
        <v>1</v>
      </c>
      <c r="F4973" s="214" t="s">
        <v>4003</v>
      </c>
      <c r="G4973" s="211"/>
      <c r="H4973" s="213" t="s">
        <v>1</v>
      </c>
      <c r="I4973" s="215"/>
      <c r="J4973" s="211"/>
      <c r="K4973" s="211"/>
      <c r="L4973" s="216"/>
      <c r="M4973" s="217"/>
      <c r="N4973" s="218"/>
      <c r="O4973" s="218"/>
      <c r="P4973" s="218"/>
      <c r="Q4973" s="218"/>
      <c r="R4973" s="218"/>
      <c r="S4973" s="218"/>
      <c r="T4973" s="219"/>
      <c r="AT4973" s="220" t="s">
        <v>283</v>
      </c>
      <c r="AU4973" s="220" t="s">
        <v>84</v>
      </c>
      <c r="AV4973" s="13" t="s">
        <v>16</v>
      </c>
      <c r="AW4973" s="13" t="s">
        <v>32</v>
      </c>
      <c r="AX4973" s="13" t="s">
        <v>76</v>
      </c>
      <c r="AY4973" s="220" t="s">
        <v>272</v>
      </c>
    </row>
    <row r="4974" spans="1:65" s="13" customFormat="1" ht="11.25">
      <c r="B4974" s="210"/>
      <c r="C4974" s="211"/>
      <c r="D4974" s="212" t="s">
        <v>283</v>
      </c>
      <c r="E4974" s="213" t="s">
        <v>1</v>
      </c>
      <c r="F4974" s="214" t="s">
        <v>4004</v>
      </c>
      <c r="G4974" s="211"/>
      <c r="H4974" s="213" t="s">
        <v>1</v>
      </c>
      <c r="I4974" s="215"/>
      <c r="J4974" s="211"/>
      <c r="K4974" s="211"/>
      <c r="L4974" s="216"/>
      <c r="M4974" s="217"/>
      <c r="N4974" s="218"/>
      <c r="O4974" s="218"/>
      <c r="P4974" s="218"/>
      <c r="Q4974" s="218"/>
      <c r="R4974" s="218"/>
      <c r="S4974" s="218"/>
      <c r="T4974" s="219"/>
      <c r="AT4974" s="220" t="s">
        <v>283</v>
      </c>
      <c r="AU4974" s="220" t="s">
        <v>84</v>
      </c>
      <c r="AV4974" s="13" t="s">
        <v>16</v>
      </c>
      <c r="AW4974" s="13" t="s">
        <v>32</v>
      </c>
      <c r="AX4974" s="13" t="s">
        <v>76</v>
      </c>
      <c r="AY4974" s="220" t="s">
        <v>272</v>
      </c>
    </row>
    <row r="4975" spans="1:65" s="13" customFormat="1" ht="11.25">
      <c r="B4975" s="210"/>
      <c r="C4975" s="211"/>
      <c r="D4975" s="212" t="s">
        <v>283</v>
      </c>
      <c r="E4975" s="213" t="s">
        <v>1</v>
      </c>
      <c r="F4975" s="214" t="s">
        <v>285</v>
      </c>
      <c r="G4975" s="211"/>
      <c r="H4975" s="213" t="s">
        <v>1</v>
      </c>
      <c r="I4975" s="215"/>
      <c r="J4975" s="211"/>
      <c r="K4975" s="211"/>
      <c r="L4975" s="216"/>
      <c r="M4975" s="217"/>
      <c r="N4975" s="218"/>
      <c r="O4975" s="218"/>
      <c r="P4975" s="218"/>
      <c r="Q4975" s="218"/>
      <c r="R4975" s="218"/>
      <c r="S4975" s="218"/>
      <c r="T4975" s="219"/>
      <c r="AT4975" s="220" t="s">
        <v>283</v>
      </c>
      <c r="AU4975" s="220" t="s">
        <v>84</v>
      </c>
      <c r="AV4975" s="13" t="s">
        <v>16</v>
      </c>
      <c r="AW4975" s="13" t="s">
        <v>32</v>
      </c>
      <c r="AX4975" s="13" t="s">
        <v>76</v>
      </c>
      <c r="AY4975" s="220" t="s">
        <v>272</v>
      </c>
    </row>
    <row r="4976" spans="1:65" s="14" customFormat="1" ht="11.25">
      <c r="B4976" s="221"/>
      <c r="C4976" s="222"/>
      <c r="D4976" s="212" t="s">
        <v>283</v>
      </c>
      <c r="E4976" s="223" t="s">
        <v>1</v>
      </c>
      <c r="F4976" s="224" t="s">
        <v>4026</v>
      </c>
      <c r="G4976" s="222"/>
      <c r="H4976" s="225">
        <v>6.3</v>
      </c>
      <c r="I4976" s="226"/>
      <c r="J4976" s="222"/>
      <c r="K4976" s="222"/>
      <c r="L4976" s="227"/>
      <c r="M4976" s="228"/>
      <c r="N4976" s="229"/>
      <c r="O4976" s="229"/>
      <c r="P4976" s="229"/>
      <c r="Q4976" s="229"/>
      <c r="R4976" s="229"/>
      <c r="S4976" s="229"/>
      <c r="T4976" s="230"/>
      <c r="AT4976" s="231" t="s">
        <v>283</v>
      </c>
      <c r="AU4976" s="231" t="s">
        <v>84</v>
      </c>
      <c r="AV4976" s="14" t="s">
        <v>84</v>
      </c>
      <c r="AW4976" s="14" t="s">
        <v>32</v>
      </c>
      <c r="AX4976" s="14" t="s">
        <v>76</v>
      </c>
      <c r="AY4976" s="231" t="s">
        <v>272</v>
      </c>
    </row>
    <row r="4977" spans="1:65" s="13" customFormat="1" ht="11.25">
      <c r="B4977" s="210"/>
      <c r="C4977" s="211"/>
      <c r="D4977" s="212" t="s">
        <v>283</v>
      </c>
      <c r="E4977" s="213" t="s">
        <v>1</v>
      </c>
      <c r="F4977" s="214" t="s">
        <v>285</v>
      </c>
      <c r="G4977" s="211"/>
      <c r="H4977" s="213" t="s">
        <v>1</v>
      </c>
      <c r="I4977" s="215"/>
      <c r="J4977" s="211"/>
      <c r="K4977" s="211"/>
      <c r="L4977" s="216"/>
      <c r="M4977" s="217"/>
      <c r="N4977" s="218"/>
      <c r="O4977" s="218"/>
      <c r="P4977" s="218"/>
      <c r="Q4977" s="218"/>
      <c r="R4977" s="218"/>
      <c r="S4977" s="218"/>
      <c r="T4977" s="219"/>
      <c r="AT4977" s="220" t="s">
        <v>283</v>
      </c>
      <c r="AU4977" s="220" t="s">
        <v>84</v>
      </c>
      <c r="AV4977" s="13" t="s">
        <v>16</v>
      </c>
      <c r="AW4977" s="13" t="s">
        <v>32</v>
      </c>
      <c r="AX4977" s="13" t="s">
        <v>76</v>
      </c>
      <c r="AY4977" s="220" t="s">
        <v>272</v>
      </c>
    </row>
    <row r="4978" spans="1:65" s="13" customFormat="1" ht="11.25">
      <c r="B4978" s="210"/>
      <c r="C4978" s="211"/>
      <c r="D4978" s="212" t="s">
        <v>283</v>
      </c>
      <c r="E4978" s="213" t="s">
        <v>1</v>
      </c>
      <c r="F4978" s="214" t="s">
        <v>2227</v>
      </c>
      <c r="G4978" s="211"/>
      <c r="H4978" s="213" t="s">
        <v>1</v>
      </c>
      <c r="I4978" s="215"/>
      <c r="J4978" s="211"/>
      <c r="K4978" s="211"/>
      <c r="L4978" s="216"/>
      <c r="M4978" s="217"/>
      <c r="N4978" s="218"/>
      <c r="O4978" s="218"/>
      <c r="P4978" s="218"/>
      <c r="Q4978" s="218"/>
      <c r="R4978" s="218"/>
      <c r="S4978" s="218"/>
      <c r="T4978" s="219"/>
      <c r="AT4978" s="220" t="s">
        <v>283</v>
      </c>
      <c r="AU4978" s="220" t="s">
        <v>84</v>
      </c>
      <c r="AV4978" s="13" t="s">
        <v>16</v>
      </c>
      <c r="AW4978" s="13" t="s">
        <v>32</v>
      </c>
      <c r="AX4978" s="13" t="s">
        <v>76</v>
      </c>
      <c r="AY4978" s="220" t="s">
        <v>272</v>
      </c>
    </row>
    <row r="4979" spans="1:65" s="14" customFormat="1" ht="11.25">
      <c r="B4979" s="221"/>
      <c r="C4979" s="222"/>
      <c r="D4979" s="212" t="s">
        <v>283</v>
      </c>
      <c r="E4979" s="223" t="s">
        <v>1</v>
      </c>
      <c r="F4979" s="224" t="s">
        <v>4027</v>
      </c>
      <c r="G4979" s="222"/>
      <c r="H4979" s="225">
        <v>-6.3</v>
      </c>
      <c r="I4979" s="226"/>
      <c r="J4979" s="222"/>
      <c r="K4979" s="222"/>
      <c r="L4979" s="227"/>
      <c r="M4979" s="228"/>
      <c r="N4979" s="229"/>
      <c r="O4979" s="229"/>
      <c r="P4979" s="229"/>
      <c r="Q4979" s="229"/>
      <c r="R4979" s="229"/>
      <c r="S4979" s="229"/>
      <c r="T4979" s="230"/>
      <c r="AT4979" s="231" t="s">
        <v>283</v>
      </c>
      <c r="AU4979" s="231" t="s">
        <v>84</v>
      </c>
      <c r="AV4979" s="14" t="s">
        <v>84</v>
      </c>
      <c r="AW4979" s="14" t="s">
        <v>32</v>
      </c>
      <c r="AX4979" s="14" t="s">
        <v>76</v>
      </c>
      <c r="AY4979" s="231" t="s">
        <v>272</v>
      </c>
    </row>
    <row r="4980" spans="1:65" s="2" customFormat="1" ht="33" customHeight="1">
      <c r="A4980" s="34"/>
      <c r="B4980" s="35"/>
      <c r="C4980" s="192" t="s">
        <v>4028</v>
      </c>
      <c r="D4980" s="192" t="s">
        <v>274</v>
      </c>
      <c r="E4980" s="193" t="s">
        <v>4029</v>
      </c>
      <c r="F4980" s="194" t="s">
        <v>4030</v>
      </c>
      <c r="G4980" s="195" t="s">
        <v>185</v>
      </c>
      <c r="H4980" s="196">
        <v>18.899999999999999</v>
      </c>
      <c r="I4980" s="197"/>
      <c r="J4980" s="198">
        <f>ROUND(I4980*H4980,2)</f>
        <v>0</v>
      </c>
      <c r="K4980" s="194" t="s">
        <v>1</v>
      </c>
      <c r="L4980" s="39"/>
      <c r="M4980" s="199" t="s">
        <v>1</v>
      </c>
      <c r="N4980" s="200" t="s">
        <v>41</v>
      </c>
      <c r="O4980" s="71"/>
      <c r="P4980" s="201">
        <f>O4980*H4980</f>
        <v>0</v>
      </c>
      <c r="Q4980" s="201">
        <v>0</v>
      </c>
      <c r="R4980" s="201">
        <f>Q4980*H4980</f>
        <v>0</v>
      </c>
      <c r="S4980" s="201">
        <v>0</v>
      </c>
      <c r="T4980" s="202">
        <f>S4980*H4980</f>
        <v>0</v>
      </c>
      <c r="U4980" s="34"/>
      <c r="V4980" s="34"/>
      <c r="W4980" s="34"/>
      <c r="X4980" s="34"/>
      <c r="Y4980" s="34"/>
      <c r="Z4980" s="34"/>
      <c r="AA4980" s="34"/>
      <c r="AB4980" s="34"/>
      <c r="AC4980" s="34"/>
      <c r="AD4980" s="34"/>
      <c r="AE4980" s="34"/>
      <c r="AR4980" s="203" t="s">
        <v>358</v>
      </c>
      <c r="AT4980" s="203" t="s">
        <v>274</v>
      </c>
      <c r="AU4980" s="203" t="s">
        <v>84</v>
      </c>
      <c r="AY4980" s="17" t="s">
        <v>272</v>
      </c>
      <c r="BE4980" s="204">
        <f>IF(N4980="základní",J4980,0)</f>
        <v>0</v>
      </c>
      <c r="BF4980" s="204">
        <f>IF(N4980="snížená",J4980,0)</f>
        <v>0</v>
      </c>
      <c r="BG4980" s="204">
        <f>IF(N4980="zákl. přenesená",J4980,0)</f>
        <v>0</v>
      </c>
      <c r="BH4980" s="204">
        <f>IF(N4980="sníž. přenesená",J4980,0)</f>
        <v>0</v>
      </c>
      <c r="BI4980" s="204">
        <f>IF(N4980="nulová",J4980,0)</f>
        <v>0</v>
      </c>
      <c r="BJ4980" s="17" t="s">
        <v>16</v>
      </c>
      <c r="BK4980" s="204">
        <f>ROUND(I4980*H4980,2)</f>
        <v>0</v>
      </c>
      <c r="BL4980" s="17" t="s">
        <v>358</v>
      </c>
      <c r="BM4980" s="203" t="s">
        <v>4031</v>
      </c>
    </row>
    <row r="4981" spans="1:65" s="13" customFormat="1" ht="11.25">
      <c r="B4981" s="210"/>
      <c r="C4981" s="211"/>
      <c r="D4981" s="212" t="s">
        <v>283</v>
      </c>
      <c r="E4981" s="213" t="s">
        <v>1</v>
      </c>
      <c r="F4981" s="214" t="s">
        <v>4003</v>
      </c>
      <c r="G4981" s="211"/>
      <c r="H4981" s="213" t="s">
        <v>1</v>
      </c>
      <c r="I4981" s="215"/>
      <c r="J4981" s="211"/>
      <c r="K4981" s="211"/>
      <c r="L4981" s="216"/>
      <c r="M4981" s="217"/>
      <c r="N4981" s="218"/>
      <c r="O4981" s="218"/>
      <c r="P4981" s="218"/>
      <c r="Q4981" s="218"/>
      <c r="R4981" s="218"/>
      <c r="S4981" s="218"/>
      <c r="T4981" s="219"/>
      <c r="AT4981" s="220" t="s">
        <v>283</v>
      </c>
      <c r="AU4981" s="220" t="s">
        <v>84</v>
      </c>
      <c r="AV4981" s="13" t="s">
        <v>16</v>
      </c>
      <c r="AW4981" s="13" t="s">
        <v>32</v>
      </c>
      <c r="AX4981" s="13" t="s">
        <v>76</v>
      </c>
      <c r="AY4981" s="220" t="s">
        <v>272</v>
      </c>
    </row>
    <row r="4982" spans="1:65" s="13" customFormat="1" ht="11.25">
      <c r="B4982" s="210"/>
      <c r="C4982" s="211"/>
      <c r="D4982" s="212" t="s">
        <v>283</v>
      </c>
      <c r="E4982" s="213" t="s">
        <v>1</v>
      </c>
      <c r="F4982" s="214" t="s">
        <v>4004</v>
      </c>
      <c r="G4982" s="211"/>
      <c r="H4982" s="213" t="s">
        <v>1</v>
      </c>
      <c r="I4982" s="215"/>
      <c r="J4982" s="211"/>
      <c r="K4982" s="211"/>
      <c r="L4982" s="216"/>
      <c r="M4982" s="217"/>
      <c r="N4982" s="218"/>
      <c r="O4982" s="218"/>
      <c r="P4982" s="218"/>
      <c r="Q4982" s="218"/>
      <c r="R4982" s="218"/>
      <c r="S4982" s="218"/>
      <c r="T4982" s="219"/>
      <c r="AT4982" s="220" t="s">
        <v>283</v>
      </c>
      <c r="AU4982" s="220" t="s">
        <v>84</v>
      </c>
      <c r="AV4982" s="13" t="s">
        <v>16</v>
      </c>
      <c r="AW4982" s="13" t="s">
        <v>32</v>
      </c>
      <c r="AX4982" s="13" t="s">
        <v>76</v>
      </c>
      <c r="AY4982" s="220" t="s">
        <v>272</v>
      </c>
    </row>
    <row r="4983" spans="1:65" s="13" customFormat="1" ht="11.25">
      <c r="B4983" s="210"/>
      <c r="C4983" s="211"/>
      <c r="D4983" s="212" t="s">
        <v>283</v>
      </c>
      <c r="E4983" s="213" t="s">
        <v>1</v>
      </c>
      <c r="F4983" s="214" t="s">
        <v>285</v>
      </c>
      <c r="G4983" s="211"/>
      <c r="H4983" s="213" t="s">
        <v>1</v>
      </c>
      <c r="I4983" s="215"/>
      <c r="J4983" s="211"/>
      <c r="K4983" s="211"/>
      <c r="L4983" s="216"/>
      <c r="M4983" s="217"/>
      <c r="N4983" s="218"/>
      <c r="O4983" s="218"/>
      <c r="P4983" s="218"/>
      <c r="Q4983" s="218"/>
      <c r="R4983" s="218"/>
      <c r="S4983" s="218"/>
      <c r="T4983" s="219"/>
      <c r="AT4983" s="220" t="s">
        <v>283</v>
      </c>
      <c r="AU4983" s="220" t="s">
        <v>84</v>
      </c>
      <c r="AV4983" s="13" t="s">
        <v>16</v>
      </c>
      <c r="AW4983" s="13" t="s">
        <v>32</v>
      </c>
      <c r="AX4983" s="13" t="s">
        <v>76</v>
      </c>
      <c r="AY4983" s="220" t="s">
        <v>272</v>
      </c>
    </row>
    <row r="4984" spans="1:65" s="14" customFormat="1" ht="11.25">
      <c r="B4984" s="221"/>
      <c r="C4984" s="222"/>
      <c r="D4984" s="212" t="s">
        <v>283</v>
      </c>
      <c r="E4984" s="223" t="s">
        <v>1</v>
      </c>
      <c r="F4984" s="224" t="s">
        <v>4032</v>
      </c>
      <c r="G4984" s="222"/>
      <c r="H4984" s="225">
        <v>18.899999999999999</v>
      </c>
      <c r="I4984" s="226"/>
      <c r="J4984" s="222"/>
      <c r="K4984" s="222"/>
      <c r="L4984" s="227"/>
      <c r="M4984" s="228"/>
      <c r="N4984" s="229"/>
      <c r="O4984" s="229"/>
      <c r="P4984" s="229"/>
      <c r="Q4984" s="229"/>
      <c r="R4984" s="229"/>
      <c r="S4984" s="229"/>
      <c r="T4984" s="230"/>
      <c r="AT4984" s="231" t="s">
        <v>283</v>
      </c>
      <c r="AU4984" s="231" t="s">
        <v>84</v>
      </c>
      <c r="AV4984" s="14" t="s">
        <v>84</v>
      </c>
      <c r="AW4984" s="14" t="s">
        <v>32</v>
      </c>
      <c r="AX4984" s="14" t="s">
        <v>76</v>
      </c>
      <c r="AY4984" s="231" t="s">
        <v>272</v>
      </c>
    </row>
    <row r="4985" spans="1:65" s="2" customFormat="1" ht="37.9" customHeight="1">
      <c r="A4985" s="34"/>
      <c r="B4985" s="35"/>
      <c r="C4985" s="192" t="s">
        <v>4033</v>
      </c>
      <c r="D4985" s="192" t="s">
        <v>274</v>
      </c>
      <c r="E4985" s="193" t="s">
        <v>4034</v>
      </c>
      <c r="F4985" s="194" t="s">
        <v>4035</v>
      </c>
      <c r="G4985" s="195" t="s">
        <v>185</v>
      </c>
      <c r="H4985" s="196">
        <v>4.2</v>
      </c>
      <c r="I4985" s="197"/>
      <c r="J4985" s="198">
        <f>ROUND(I4985*H4985,2)</f>
        <v>0</v>
      </c>
      <c r="K4985" s="194" t="s">
        <v>1</v>
      </c>
      <c r="L4985" s="39"/>
      <c r="M4985" s="199" t="s">
        <v>1</v>
      </c>
      <c r="N4985" s="200" t="s">
        <v>41</v>
      </c>
      <c r="O4985" s="71"/>
      <c r="P4985" s="201">
        <f>O4985*H4985</f>
        <v>0</v>
      </c>
      <c r="Q4985" s="201">
        <v>0</v>
      </c>
      <c r="R4985" s="201">
        <f>Q4985*H4985</f>
        <v>0</v>
      </c>
      <c r="S4985" s="201">
        <v>0</v>
      </c>
      <c r="T4985" s="202">
        <f>S4985*H4985</f>
        <v>0</v>
      </c>
      <c r="U4985" s="34"/>
      <c r="V4985" s="34"/>
      <c r="W4985" s="34"/>
      <c r="X4985" s="34"/>
      <c r="Y4985" s="34"/>
      <c r="Z4985" s="34"/>
      <c r="AA4985" s="34"/>
      <c r="AB4985" s="34"/>
      <c r="AC4985" s="34"/>
      <c r="AD4985" s="34"/>
      <c r="AE4985" s="34"/>
      <c r="AR4985" s="203" t="s">
        <v>358</v>
      </c>
      <c r="AT4985" s="203" t="s">
        <v>274</v>
      </c>
      <c r="AU4985" s="203" t="s">
        <v>84</v>
      </c>
      <c r="AY4985" s="17" t="s">
        <v>272</v>
      </c>
      <c r="BE4985" s="204">
        <f>IF(N4985="základní",J4985,0)</f>
        <v>0</v>
      </c>
      <c r="BF4985" s="204">
        <f>IF(N4985="snížená",J4985,0)</f>
        <v>0</v>
      </c>
      <c r="BG4985" s="204">
        <f>IF(N4985="zákl. přenesená",J4985,0)</f>
        <v>0</v>
      </c>
      <c r="BH4985" s="204">
        <f>IF(N4985="sníž. přenesená",J4985,0)</f>
        <v>0</v>
      </c>
      <c r="BI4985" s="204">
        <f>IF(N4985="nulová",J4985,0)</f>
        <v>0</v>
      </c>
      <c r="BJ4985" s="17" t="s">
        <v>16</v>
      </c>
      <c r="BK4985" s="204">
        <f>ROUND(I4985*H4985,2)</f>
        <v>0</v>
      </c>
      <c r="BL4985" s="17" t="s">
        <v>358</v>
      </c>
      <c r="BM4985" s="203" t="s">
        <v>4036</v>
      </c>
    </row>
    <row r="4986" spans="1:65" s="13" customFormat="1" ht="11.25">
      <c r="B4986" s="210"/>
      <c r="C4986" s="211"/>
      <c r="D4986" s="212" t="s">
        <v>283</v>
      </c>
      <c r="E4986" s="213" t="s">
        <v>1</v>
      </c>
      <c r="F4986" s="214" t="s">
        <v>4003</v>
      </c>
      <c r="G4986" s="211"/>
      <c r="H4986" s="213" t="s">
        <v>1</v>
      </c>
      <c r="I4986" s="215"/>
      <c r="J4986" s="211"/>
      <c r="K4986" s="211"/>
      <c r="L4986" s="216"/>
      <c r="M4986" s="217"/>
      <c r="N4986" s="218"/>
      <c r="O4986" s="218"/>
      <c r="P4986" s="218"/>
      <c r="Q4986" s="218"/>
      <c r="R4986" s="218"/>
      <c r="S4986" s="218"/>
      <c r="T4986" s="219"/>
      <c r="AT4986" s="220" t="s">
        <v>283</v>
      </c>
      <c r="AU4986" s="220" t="s">
        <v>84</v>
      </c>
      <c r="AV4986" s="13" t="s">
        <v>16</v>
      </c>
      <c r="AW4986" s="13" t="s">
        <v>32</v>
      </c>
      <c r="AX4986" s="13" t="s">
        <v>76</v>
      </c>
      <c r="AY4986" s="220" t="s">
        <v>272</v>
      </c>
    </row>
    <row r="4987" spans="1:65" s="13" customFormat="1" ht="11.25">
      <c r="B4987" s="210"/>
      <c r="C4987" s="211"/>
      <c r="D4987" s="212" t="s">
        <v>283</v>
      </c>
      <c r="E4987" s="213" t="s">
        <v>1</v>
      </c>
      <c r="F4987" s="214" t="s">
        <v>4004</v>
      </c>
      <c r="G4987" s="211"/>
      <c r="H4987" s="213" t="s">
        <v>1</v>
      </c>
      <c r="I4987" s="215"/>
      <c r="J4987" s="211"/>
      <c r="K4987" s="211"/>
      <c r="L4987" s="216"/>
      <c r="M4987" s="217"/>
      <c r="N4987" s="218"/>
      <c r="O4987" s="218"/>
      <c r="P4987" s="218"/>
      <c r="Q4987" s="218"/>
      <c r="R4987" s="218"/>
      <c r="S4987" s="218"/>
      <c r="T4987" s="219"/>
      <c r="AT4987" s="220" t="s">
        <v>283</v>
      </c>
      <c r="AU4987" s="220" t="s">
        <v>84</v>
      </c>
      <c r="AV4987" s="13" t="s">
        <v>16</v>
      </c>
      <c r="AW4987" s="13" t="s">
        <v>32</v>
      </c>
      <c r="AX4987" s="13" t="s">
        <v>76</v>
      </c>
      <c r="AY4987" s="220" t="s">
        <v>272</v>
      </c>
    </row>
    <row r="4988" spans="1:65" s="13" customFormat="1" ht="11.25">
      <c r="B4988" s="210"/>
      <c r="C4988" s="211"/>
      <c r="D4988" s="212" t="s">
        <v>283</v>
      </c>
      <c r="E4988" s="213" t="s">
        <v>1</v>
      </c>
      <c r="F4988" s="214" t="s">
        <v>285</v>
      </c>
      <c r="G4988" s="211"/>
      <c r="H4988" s="213" t="s">
        <v>1</v>
      </c>
      <c r="I4988" s="215"/>
      <c r="J4988" s="211"/>
      <c r="K4988" s="211"/>
      <c r="L4988" s="216"/>
      <c r="M4988" s="217"/>
      <c r="N4988" s="218"/>
      <c r="O4988" s="218"/>
      <c r="P4988" s="218"/>
      <c r="Q4988" s="218"/>
      <c r="R4988" s="218"/>
      <c r="S4988" s="218"/>
      <c r="T4988" s="219"/>
      <c r="AT4988" s="220" t="s">
        <v>283</v>
      </c>
      <c r="AU4988" s="220" t="s">
        <v>84</v>
      </c>
      <c r="AV4988" s="13" t="s">
        <v>16</v>
      </c>
      <c r="AW4988" s="13" t="s">
        <v>32</v>
      </c>
      <c r="AX4988" s="13" t="s">
        <v>76</v>
      </c>
      <c r="AY4988" s="220" t="s">
        <v>272</v>
      </c>
    </row>
    <row r="4989" spans="1:65" s="14" customFormat="1" ht="11.25">
      <c r="B4989" s="221"/>
      <c r="C4989" s="222"/>
      <c r="D4989" s="212" t="s">
        <v>283</v>
      </c>
      <c r="E4989" s="223" t="s">
        <v>1</v>
      </c>
      <c r="F4989" s="224" t="s">
        <v>4037</v>
      </c>
      <c r="G4989" s="222"/>
      <c r="H4989" s="225">
        <v>4.2</v>
      </c>
      <c r="I4989" s="226"/>
      <c r="J4989" s="222"/>
      <c r="K4989" s="222"/>
      <c r="L4989" s="227"/>
      <c r="M4989" s="228"/>
      <c r="N4989" s="229"/>
      <c r="O4989" s="229"/>
      <c r="P4989" s="229"/>
      <c r="Q4989" s="229"/>
      <c r="R4989" s="229"/>
      <c r="S4989" s="229"/>
      <c r="T4989" s="230"/>
      <c r="AT4989" s="231" t="s">
        <v>283</v>
      </c>
      <c r="AU4989" s="231" t="s">
        <v>84</v>
      </c>
      <c r="AV4989" s="14" t="s">
        <v>84</v>
      </c>
      <c r="AW4989" s="14" t="s">
        <v>32</v>
      </c>
      <c r="AX4989" s="14" t="s">
        <v>76</v>
      </c>
      <c r="AY4989" s="231" t="s">
        <v>272</v>
      </c>
    </row>
    <row r="4990" spans="1:65" s="2" customFormat="1" ht="33" customHeight="1">
      <c r="A4990" s="34"/>
      <c r="B4990" s="35"/>
      <c r="C4990" s="192" t="s">
        <v>4038</v>
      </c>
      <c r="D4990" s="192" t="s">
        <v>274</v>
      </c>
      <c r="E4990" s="193" t="s">
        <v>4039</v>
      </c>
      <c r="F4990" s="194" t="s">
        <v>4040</v>
      </c>
      <c r="G4990" s="195" t="s">
        <v>185</v>
      </c>
      <c r="H4990" s="196">
        <v>9.4499999999999993</v>
      </c>
      <c r="I4990" s="197"/>
      <c r="J4990" s="198">
        <f>ROUND(I4990*H4990,2)</f>
        <v>0</v>
      </c>
      <c r="K4990" s="194" t="s">
        <v>1</v>
      </c>
      <c r="L4990" s="39"/>
      <c r="M4990" s="199" t="s">
        <v>1</v>
      </c>
      <c r="N4990" s="200" t="s">
        <v>41</v>
      </c>
      <c r="O4990" s="71"/>
      <c r="P4990" s="201">
        <f>O4990*H4990</f>
        <v>0</v>
      </c>
      <c r="Q4990" s="201">
        <v>0</v>
      </c>
      <c r="R4990" s="201">
        <f>Q4990*H4990</f>
        <v>0</v>
      </c>
      <c r="S4990" s="201">
        <v>0</v>
      </c>
      <c r="T4990" s="202">
        <f>S4990*H4990</f>
        <v>0</v>
      </c>
      <c r="U4990" s="34"/>
      <c r="V4990" s="34"/>
      <c r="W4990" s="34"/>
      <c r="X4990" s="34"/>
      <c r="Y4990" s="34"/>
      <c r="Z4990" s="34"/>
      <c r="AA4990" s="34"/>
      <c r="AB4990" s="34"/>
      <c r="AC4990" s="34"/>
      <c r="AD4990" s="34"/>
      <c r="AE4990" s="34"/>
      <c r="AR4990" s="203" t="s">
        <v>358</v>
      </c>
      <c r="AT4990" s="203" t="s">
        <v>274</v>
      </c>
      <c r="AU4990" s="203" t="s">
        <v>84</v>
      </c>
      <c r="AY4990" s="17" t="s">
        <v>272</v>
      </c>
      <c r="BE4990" s="204">
        <f>IF(N4990="základní",J4990,0)</f>
        <v>0</v>
      </c>
      <c r="BF4990" s="204">
        <f>IF(N4990="snížená",J4990,0)</f>
        <v>0</v>
      </c>
      <c r="BG4990" s="204">
        <f>IF(N4990="zákl. přenesená",J4990,0)</f>
        <v>0</v>
      </c>
      <c r="BH4990" s="204">
        <f>IF(N4990="sníž. přenesená",J4990,0)</f>
        <v>0</v>
      </c>
      <c r="BI4990" s="204">
        <f>IF(N4990="nulová",J4990,0)</f>
        <v>0</v>
      </c>
      <c r="BJ4990" s="17" t="s">
        <v>16</v>
      </c>
      <c r="BK4990" s="204">
        <f>ROUND(I4990*H4990,2)</f>
        <v>0</v>
      </c>
      <c r="BL4990" s="17" t="s">
        <v>358</v>
      </c>
      <c r="BM4990" s="203" t="s">
        <v>4041</v>
      </c>
    </row>
    <row r="4991" spans="1:65" s="13" customFormat="1" ht="11.25">
      <c r="B4991" s="210"/>
      <c r="C4991" s="211"/>
      <c r="D4991" s="212" t="s">
        <v>283</v>
      </c>
      <c r="E4991" s="213" t="s">
        <v>1</v>
      </c>
      <c r="F4991" s="214" t="s">
        <v>4003</v>
      </c>
      <c r="G4991" s="211"/>
      <c r="H4991" s="213" t="s">
        <v>1</v>
      </c>
      <c r="I4991" s="215"/>
      <c r="J4991" s="211"/>
      <c r="K4991" s="211"/>
      <c r="L4991" s="216"/>
      <c r="M4991" s="217"/>
      <c r="N4991" s="218"/>
      <c r="O4991" s="218"/>
      <c r="P4991" s="218"/>
      <c r="Q4991" s="218"/>
      <c r="R4991" s="218"/>
      <c r="S4991" s="218"/>
      <c r="T4991" s="219"/>
      <c r="AT4991" s="220" t="s">
        <v>283</v>
      </c>
      <c r="AU4991" s="220" t="s">
        <v>84</v>
      </c>
      <c r="AV4991" s="13" t="s">
        <v>16</v>
      </c>
      <c r="AW4991" s="13" t="s">
        <v>32</v>
      </c>
      <c r="AX4991" s="13" t="s">
        <v>76</v>
      </c>
      <c r="AY4991" s="220" t="s">
        <v>272</v>
      </c>
    </row>
    <row r="4992" spans="1:65" s="13" customFormat="1" ht="11.25">
      <c r="B4992" s="210"/>
      <c r="C4992" s="211"/>
      <c r="D4992" s="212" t="s">
        <v>283</v>
      </c>
      <c r="E4992" s="213" t="s">
        <v>1</v>
      </c>
      <c r="F4992" s="214" t="s">
        <v>4004</v>
      </c>
      <c r="G4992" s="211"/>
      <c r="H4992" s="213" t="s">
        <v>1</v>
      </c>
      <c r="I4992" s="215"/>
      <c r="J4992" s="211"/>
      <c r="K4992" s="211"/>
      <c r="L4992" s="216"/>
      <c r="M4992" s="217"/>
      <c r="N4992" s="218"/>
      <c r="O4992" s="218"/>
      <c r="P4992" s="218"/>
      <c r="Q4992" s="218"/>
      <c r="R4992" s="218"/>
      <c r="S4992" s="218"/>
      <c r="T4992" s="219"/>
      <c r="AT4992" s="220" t="s">
        <v>283</v>
      </c>
      <c r="AU4992" s="220" t="s">
        <v>84</v>
      </c>
      <c r="AV4992" s="13" t="s">
        <v>16</v>
      </c>
      <c r="AW4992" s="13" t="s">
        <v>32</v>
      </c>
      <c r="AX4992" s="13" t="s">
        <v>76</v>
      </c>
      <c r="AY4992" s="220" t="s">
        <v>272</v>
      </c>
    </row>
    <row r="4993" spans="1:65" s="13" customFormat="1" ht="11.25">
      <c r="B4993" s="210"/>
      <c r="C4993" s="211"/>
      <c r="D4993" s="212" t="s">
        <v>283</v>
      </c>
      <c r="E4993" s="213" t="s">
        <v>1</v>
      </c>
      <c r="F4993" s="214" t="s">
        <v>285</v>
      </c>
      <c r="G4993" s="211"/>
      <c r="H4993" s="213" t="s">
        <v>1</v>
      </c>
      <c r="I4993" s="215"/>
      <c r="J4993" s="211"/>
      <c r="K4993" s="211"/>
      <c r="L4993" s="216"/>
      <c r="M4993" s="217"/>
      <c r="N4993" s="218"/>
      <c r="O4993" s="218"/>
      <c r="P4993" s="218"/>
      <c r="Q4993" s="218"/>
      <c r="R4993" s="218"/>
      <c r="S4993" s="218"/>
      <c r="T4993" s="219"/>
      <c r="AT4993" s="220" t="s">
        <v>283</v>
      </c>
      <c r="AU4993" s="220" t="s">
        <v>84</v>
      </c>
      <c r="AV4993" s="13" t="s">
        <v>16</v>
      </c>
      <c r="AW4993" s="13" t="s">
        <v>32</v>
      </c>
      <c r="AX4993" s="13" t="s">
        <v>76</v>
      </c>
      <c r="AY4993" s="220" t="s">
        <v>272</v>
      </c>
    </row>
    <row r="4994" spans="1:65" s="14" customFormat="1" ht="11.25">
      <c r="B4994" s="221"/>
      <c r="C4994" s="222"/>
      <c r="D4994" s="212" t="s">
        <v>283</v>
      </c>
      <c r="E4994" s="223" t="s">
        <v>1</v>
      </c>
      <c r="F4994" s="224" t="s">
        <v>4042</v>
      </c>
      <c r="G4994" s="222"/>
      <c r="H4994" s="225">
        <v>9.4499999999999993</v>
      </c>
      <c r="I4994" s="226"/>
      <c r="J4994" s="222"/>
      <c r="K4994" s="222"/>
      <c r="L4994" s="227"/>
      <c r="M4994" s="228"/>
      <c r="N4994" s="229"/>
      <c r="O4994" s="229"/>
      <c r="P4994" s="229"/>
      <c r="Q4994" s="229"/>
      <c r="R4994" s="229"/>
      <c r="S4994" s="229"/>
      <c r="T4994" s="230"/>
      <c r="AT4994" s="231" t="s">
        <v>283</v>
      </c>
      <c r="AU4994" s="231" t="s">
        <v>84</v>
      </c>
      <c r="AV4994" s="14" t="s">
        <v>84</v>
      </c>
      <c r="AW4994" s="14" t="s">
        <v>32</v>
      </c>
      <c r="AX4994" s="14" t="s">
        <v>76</v>
      </c>
      <c r="AY4994" s="231" t="s">
        <v>272</v>
      </c>
    </row>
    <row r="4995" spans="1:65" s="2" customFormat="1" ht="37.9" customHeight="1">
      <c r="A4995" s="34"/>
      <c r="B4995" s="35"/>
      <c r="C4995" s="192" t="s">
        <v>4043</v>
      </c>
      <c r="D4995" s="192" t="s">
        <v>274</v>
      </c>
      <c r="E4995" s="193" t="s">
        <v>4044</v>
      </c>
      <c r="F4995" s="194" t="s">
        <v>4045</v>
      </c>
      <c r="G4995" s="195" t="s">
        <v>185</v>
      </c>
      <c r="H4995" s="196">
        <v>0</v>
      </c>
      <c r="I4995" s="197"/>
      <c r="J4995" s="198">
        <f>ROUND(I4995*H4995,2)</f>
        <v>0</v>
      </c>
      <c r="K4995" s="194" t="s">
        <v>1</v>
      </c>
      <c r="L4995" s="39"/>
      <c r="M4995" s="199" t="s">
        <v>1</v>
      </c>
      <c r="N4995" s="200" t="s">
        <v>41</v>
      </c>
      <c r="O4995" s="71"/>
      <c r="P4995" s="201">
        <f>O4995*H4995</f>
        <v>0</v>
      </c>
      <c r="Q4995" s="201">
        <v>0</v>
      </c>
      <c r="R4995" s="201">
        <f>Q4995*H4995</f>
        <v>0</v>
      </c>
      <c r="S4995" s="201">
        <v>0</v>
      </c>
      <c r="T4995" s="202">
        <f>S4995*H4995</f>
        <v>0</v>
      </c>
      <c r="U4995" s="34"/>
      <c r="V4995" s="34"/>
      <c r="W4995" s="34"/>
      <c r="X4995" s="34"/>
      <c r="Y4995" s="34"/>
      <c r="Z4995" s="34"/>
      <c r="AA4995" s="34"/>
      <c r="AB4995" s="34"/>
      <c r="AC4995" s="34"/>
      <c r="AD4995" s="34"/>
      <c r="AE4995" s="34"/>
      <c r="AR4995" s="203" t="s">
        <v>358</v>
      </c>
      <c r="AT4995" s="203" t="s">
        <v>274</v>
      </c>
      <c r="AU4995" s="203" t="s">
        <v>84</v>
      </c>
      <c r="AY4995" s="17" t="s">
        <v>272</v>
      </c>
      <c r="BE4995" s="204">
        <f>IF(N4995="základní",J4995,0)</f>
        <v>0</v>
      </c>
      <c r="BF4995" s="204">
        <f>IF(N4995="snížená",J4995,0)</f>
        <v>0</v>
      </c>
      <c r="BG4995" s="204">
        <f>IF(N4995="zákl. přenesená",J4995,0)</f>
        <v>0</v>
      </c>
      <c r="BH4995" s="204">
        <f>IF(N4995="sníž. přenesená",J4995,0)</f>
        <v>0</v>
      </c>
      <c r="BI4995" s="204">
        <f>IF(N4995="nulová",J4995,0)</f>
        <v>0</v>
      </c>
      <c r="BJ4995" s="17" t="s">
        <v>16</v>
      </c>
      <c r="BK4995" s="204">
        <f>ROUND(I4995*H4995,2)</f>
        <v>0</v>
      </c>
      <c r="BL4995" s="17" t="s">
        <v>358</v>
      </c>
      <c r="BM4995" s="203" t="s">
        <v>4046</v>
      </c>
    </row>
    <row r="4996" spans="1:65" s="13" customFormat="1" ht="11.25">
      <c r="B4996" s="210"/>
      <c r="C4996" s="211"/>
      <c r="D4996" s="212" t="s">
        <v>283</v>
      </c>
      <c r="E4996" s="213" t="s">
        <v>1</v>
      </c>
      <c r="F4996" s="214" t="s">
        <v>4003</v>
      </c>
      <c r="G4996" s="211"/>
      <c r="H4996" s="213" t="s">
        <v>1</v>
      </c>
      <c r="I4996" s="215"/>
      <c r="J4996" s="211"/>
      <c r="K4996" s="211"/>
      <c r="L4996" s="216"/>
      <c r="M4996" s="217"/>
      <c r="N4996" s="218"/>
      <c r="O4996" s="218"/>
      <c r="P4996" s="218"/>
      <c r="Q4996" s="218"/>
      <c r="R4996" s="218"/>
      <c r="S4996" s="218"/>
      <c r="T4996" s="219"/>
      <c r="AT4996" s="220" t="s">
        <v>283</v>
      </c>
      <c r="AU4996" s="220" t="s">
        <v>84</v>
      </c>
      <c r="AV4996" s="13" t="s">
        <v>16</v>
      </c>
      <c r="AW4996" s="13" t="s">
        <v>32</v>
      </c>
      <c r="AX4996" s="13" t="s">
        <v>76</v>
      </c>
      <c r="AY4996" s="220" t="s">
        <v>272</v>
      </c>
    </row>
    <row r="4997" spans="1:65" s="13" customFormat="1" ht="11.25">
      <c r="B4997" s="210"/>
      <c r="C4997" s="211"/>
      <c r="D4997" s="212" t="s">
        <v>283</v>
      </c>
      <c r="E4997" s="213" t="s">
        <v>1</v>
      </c>
      <c r="F4997" s="214" t="s">
        <v>4004</v>
      </c>
      <c r="G4997" s="211"/>
      <c r="H4997" s="213" t="s">
        <v>1</v>
      </c>
      <c r="I4997" s="215"/>
      <c r="J4997" s="211"/>
      <c r="K4997" s="211"/>
      <c r="L4997" s="216"/>
      <c r="M4997" s="217"/>
      <c r="N4997" s="218"/>
      <c r="O4997" s="218"/>
      <c r="P4997" s="218"/>
      <c r="Q4997" s="218"/>
      <c r="R4997" s="218"/>
      <c r="S4997" s="218"/>
      <c r="T4997" s="219"/>
      <c r="AT4997" s="220" t="s">
        <v>283</v>
      </c>
      <c r="AU4997" s="220" t="s">
        <v>84</v>
      </c>
      <c r="AV4997" s="13" t="s">
        <v>16</v>
      </c>
      <c r="AW4997" s="13" t="s">
        <v>32</v>
      </c>
      <c r="AX4997" s="13" t="s">
        <v>76</v>
      </c>
      <c r="AY4997" s="220" t="s">
        <v>272</v>
      </c>
    </row>
    <row r="4998" spans="1:65" s="13" customFormat="1" ht="11.25">
      <c r="B4998" s="210"/>
      <c r="C4998" s="211"/>
      <c r="D4998" s="212" t="s">
        <v>283</v>
      </c>
      <c r="E4998" s="213" t="s">
        <v>1</v>
      </c>
      <c r="F4998" s="214" t="s">
        <v>285</v>
      </c>
      <c r="G4998" s="211"/>
      <c r="H4998" s="213" t="s">
        <v>1</v>
      </c>
      <c r="I4998" s="215"/>
      <c r="J4998" s="211"/>
      <c r="K4998" s="211"/>
      <c r="L4998" s="216"/>
      <c r="M4998" s="217"/>
      <c r="N4998" s="218"/>
      <c r="O4998" s="218"/>
      <c r="P4998" s="218"/>
      <c r="Q4998" s="218"/>
      <c r="R4998" s="218"/>
      <c r="S4998" s="218"/>
      <c r="T4998" s="219"/>
      <c r="AT4998" s="220" t="s">
        <v>283</v>
      </c>
      <c r="AU4998" s="220" t="s">
        <v>84</v>
      </c>
      <c r="AV4998" s="13" t="s">
        <v>16</v>
      </c>
      <c r="AW4998" s="13" t="s">
        <v>32</v>
      </c>
      <c r="AX4998" s="13" t="s">
        <v>76</v>
      </c>
      <c r="AY4998" s="220" t="s">
        <v>272</v>
      </c>
    </row>
    <row r="4999" spans="1:65" s="14" customFormat="1" ht="11.25">
      <c r="B4999" s="221"/>
      <c r="C4999" s="222"/>
      <c r="D4999" s="212" t="s">
        <v>283</v>
      </c>
      <c r="E4999" s="223" t="s">
        <v>1</v>
      </c>
      <c r="F4999" s="224" t="s">
        <v>4047</v>
      </c>
      <c r="G4999" s="222"/>
      <c r="H4999" s="225">
        <v>6.8250000000000002</v>
      </c>
      <c r="I4999" s="226"/>
      <c r="J4999" s="222"/>
      <c r="K4999" s="222"/>
      <c r="L4999" s="227"/>
      <c r="M4999" s="228"/>
      <c r="N4999" s="229"/>
      <c r="O4999" s="229"/>
      <c r="P4999" s="229"/>
      <c r="Q4999" s="229"/>
      <c r="R4999" s="229"/>
      <c r="S4999" s="229"/>
      <c r="T4999" s="230"/>
      <c r="AT4999" s="231" t="s">
        <v>283</v>
      </c>
      <c r="AU4999" s="231" t="s">
        <v>84</v>
      </c>
      <c r="AV4999" s="14" t="s">
        <v>84</v>
      </c>
      <c r="AW4999" s="14" t="s">
        <v>32</v>
      </c>
      <c r="AX4999" s="14" t="s">
        <v>76</v>
      </c>
      <c r="AY4999" s="231" t="s">
        <v>272</v>
      </c>
    </row>
    <row r="5000" spans="1:65" s="13" customFormat="1" ht="11.25">
      <c r="B5000" s="210"/>
      <c r="C5000" s="211"/>
      <c r="D5000" s="212" t="s">
        <v>283</v>
      </c>
      <c r="E5000" s="213" t="s">
        <v>1</v>
      </c>
      <c r="F5000" s="214" t="s">
        <v>285</v>
      </c>
      <c r="G5000" s="211"/>
      <c r="H5000" s="213" t="s">
        <v>1</v>
      </c>
      <c r="I5000" s="215"/>
      <c r="J5000" s="211"/>
      <c r="K5000" s="211"/>
      <c r="L5000" s="216"/>
      <c r="M5000" s="217"/>
      <c r="N5000" s="218"/>
      <c r="O5000" s="218"/>
      <c r="P5000" s="218"/>
      <c r="Q5000" s="218"/>
      <c r="R5000" s="218"/>
      <c r="S5000" s="218"/>
      <c r="T5000" s="219"/>
      <c r="AT5000" s="220" t="s">
        <v>283</v>
      </c>
      <c r="AU5000" s="220" t="s">
        <v>84</v>
      </c>
      <c r="AV5000" s="13" t="s">
        <v>16</v>
      </c>
      <c r="AW5000" s="13" t="s">
        <v>32</v>
      </c>
      <c r="AX5000" s="13" t="s">
        <v>76</v>
      </c>
      <c r="AY5000" s="220" t="s">
        <v>272</v>
      </c>
    </row>
    <row r="5001" spans="1:65" s="13" customFormat="1" ht="11.25">
      <c r="B5001" s="210"/>
      <c r="C5001" s="211"/>
      <c r="D5001" s="212" t="s">
        <v>283</v>
      </c>
      <c r="E5001" s="213" t="s">
        <v>1</v>
      </c>
      <c r="F5001" s="214" t="s">
        <v>842</v>
      </c>
      <c r="G5001" s="211"/>
      <c r="H5001" s="213" t="s">
        <v>1</v>
      </c>
      <c r="I5001" s="215"/>
      <c r="J5001" s="211"/>
      <c r="K5001" s="211"/>
      <c r="L5001" s="216"/>
      <c r="M5001" s="217"/>
      <c r="N5001" s="218"/>
      <c r="O5001" s="218"/>
      <c r="P5001" s="218"/>
      <c r="Q5001" s="218"/>
      <c r="R5001" s="218"/>
      <c r="S5001" s="218"/>
      <c r="T5001" s="219"/>
      <c r="AT5001" s="220" t="s">
        <v>283</v>
      </c>
      <c r="AU5001" s="220" t="s">
        <v>84</v>
      </c>
      <c r="AV5001" s="13" t="s">
        <v>16</v>
      </c>
      <c r="AW5001" s="13" t="s">
        <v>32</v>
      </c>
      <c r="AX5001" s="13" t="s">
        <v>76</v>
      </c>
      <c r="AY5001" s="220" t="s">
        <v>272</v>
      </c>
    </row>
    <row r="5002" spans="1:65" s="14" customFormat="1" ht="11.25">
      <c r="B5002" s="221"/>
      <c r="C5002" s="222"/>
      <c r="D5002" s="212" t="s">
        <v>283</v>
      </c>
      <c r="E5002" s="223" t="s">
        <v>1</v>
      </c>
      <c r="F5002" s="224" t="s">
        <v>4048</v>
      </c>
      <c r="G5002" s="222"/>
      <c r="H5002" s="225">
        <v>-6.8250000000000002</v>
      </c>
      <c r="I5002" s="226"/>
      <c r="J5002" s="222"/>
      <c r="K5002" s="222"/>
      <c r="L5002" s="227"/>
      <c r="M5002" s="228"/>
      <c r="N5002" s="229"/>
      <c r="O5002" s="229"/>
      <c r="P5002" s="229"/>
      <c r="Q5002" s="229"/>
      <c r="R5002" s="229"/>
      <c r="S5002" s="229"/>
      <c r="T5002" s="230"/>
      <c r="AT5002" s="231" t="s">
        <v>283</v>
      </c>
      <c r="AU5002" s="231" t="s">
        <v>84</v>
      </c>
      <c r="AV5002" s="14" t="s">
        <v>84</v>
      </c>
      <c r="AW5002" s="14" t="s">
        <v>32</v>
      </c>
      <c r="AX5002" s="14" t="s">
        <v>76</v>
      </c>
      <c r="AY5002" s="231" t="s">
        <v>272</v>
      </c>
    </row>
    <row r="5003" spans="1:65" s="2" customFormat="1" ht="24.2" customHeight="1">
      <c r="A5003" s="34"/>
      <c r="B5003" s="35"/>
      <c r="C5003" s="192" t="s">
        <v>4049</v>
      </c>
      <c r="D5003" s="192" t="s">
        <v>274</v>
      </c>
      <c r="E5003" s="193" t="s">
        <v>4050</v>
      </c>
      <c r="F5003" s="194" t="s">
        <v>4051</v>
      </c>
      <c r="G5003" s="195" t="s">
        <v>3262</v>
      </c>
      <c r="H5003" s="242"/>
      <c r="I5003" s="197"/>
      <c r="J5003" s="198">
        <f>ROUND(I5003*H5003,2)</f>
        <v>0</v>
      </c>
      <c r="K5003" s="194" t="s">
        <v>278</v>
      </c>
      <c r="L5003" s="39"/>
      <c r="M5003" s="199" t="s">
        <v>1</v>
      </c>
      <c r="N5003" s="200" t="s">
        <v>41</v>
      </c>
      <c r="O5003" s="71"/>
      <c r="P5003" s="201">
        <f>O5003*H5003</f>
        <v>0</v>
      </c>
      <c r="Q5003" s="201">
        <v>0</v>
      </c>
      <c r="R5003" s="201">
        <f>Q5003*H5003</f>
        <v>0</v>
      </c>
      <c r="S5003" s="201">
        <v>0</v>
      </c>
      <c r="T5003" s="202">
        <f>S5003*H5003</f>
        <v>0</v>
      </c>
      <c r="U5003" s="34"/>
      <c r="V5003" s="34"/>
      <c r="W5003" s="34"/>
      <c r="X5003" s="34"/>
      <c r="Y5003" s="34"/>
      <c r="Z5003" s="34"/>
      <c r="AA5003" s="34"/>
      <c r="AB5003" s="34"/>
      <c r="AC5003" s="34"/>
      <c r="AD5003" s="34"/>
      <c r="AE5003" s="34"/>
      <c r="AR5003" s="203" t="s">
        <v>358</v>
      </c>
      <c r="AT5003" s="203" t="s">
        <v>274</v>
      </c>
      <c r="AU5003" s="203" t="s">
        <v>84</v>
      </c>
      <c r="AY5003" s="17" t="s">
        <v>272</v>
      </c>
      <c r="BE5003" s="204">
        <f>IF(N5003="základní",J5003,0)</f>
        <v>0</v>
      </c>
      <c r="BF5003" s="204">
        <f>IF(N5003="snížená",J5003,0)</f>
        <v>0</v>
      </c>
      <c r="BG5003" s="204">
        <f>IF(N5003="zákl. přenesená",J5003,0)</f>
        <v>0</v>
      </c>
      <c r="BH5003" s="204">
        <f>IF(N5003="sníž. přenesená",J5003,0)</f>
        <v>0</v>
      </c>
      <c r="BI5003" s="204">
        <f>IF(N5003="nulová",J5003,0)</f>
        <v>0</v>
      </c>
      <c r="BJ5003" s="17" t="s">
        <v>16</v>
      </c>
      <c r="BK5003" s="204">
        <f>ROUND(I5003*H5003,2)</f>
        <v>0</v>
      </c>
      <c r="BL5003" s="17" t="s">
        <v>358</v>
      </c>
      <c r="BM5003" s="203" t="s">
        <v>4052</v>
      </c>
    </row>
    <row r="5004" spans="1:65" s="2" customFormat="1" ht="11.25">
      <c r="A5004" s="34"/>
      <c r="B5004" s="35"/>
      <c r="C5004" s="36"/>
      <c r="D5004" s="205" t="s">
        <v>281</v>
      </c>
      <c r="E5004" s="36"/>
      <c r="F5004" s="206" t="s">
        <v>4053</v>
      </c>
      <c r="G5004" s="36"/>
      <c r="H5004" s="36"/>
      <c r="I5004" s="207"/>
      <c r="J5004" s="36"/>
      <c r="K5004" s="36"/>
      <c r="L5004" s="39"/>
      <c r="M5004" s="208"/>
      <c r="N5004" s="209"/>
      <c r="O5004" s="71"/>
      <c r="P5004" s="71"/>
      <c r="Q5004" s="71"/>
      <c r="R5004" s="71"/>
      <c r="S5004" s="71"/>
      <c r="T5004" s="72"/>
      <c r="U5004" s="34"/>
      <c r="V5004" s="34"/>
      <c r="W5004" s="34"/>
      <c r="X5004" s="34"/>
      <c r="Y5004" s="34"/>
      <c r="Z5004" s="34"/>
      <c r="AA5004" s="34"/>
      <c r="AB5004" s="34"/>
      <c r="AC5004" s="34"/>
      <c r="AD5004" s="34"/>
      <c r="AE5004" s="34"/>
      <c r="AT5004" s="17" t="s">
        <v>281</v>
      </c>
      <c r="AU5004" s="17" t="s">
        <v>84</v>
      </c>
    </row>
    <row r="5005" spans="1:65" s="12" customFormat="1" ht="22.9" customHeight="1">
      <c r="B5005" s="176"/>
      <c r="C5005" s="177"/>
      <c r="D5005" s="178" t="s">
        <v>75</v>
      </c>
      <c r="E5005" s="190" t="s">
        <v>4054</v>
      </c>
      <c r="F5005" s="190" t="s">
        <v>4055</v>
      </c>
      <c r="G5005" s="177"/>
      <c r="H5005" s="177"/>
      <c r="I5005" s="180"/>
      <c r="J5005" s="191">
        <f>BK5005</f>
        <v>0</v>
      </c>
      <c r="K5005" s="177"/>
      <c r="L5005" s="182"/>
      <c r="M5005" s="183"/>
      <c r="N5005" s="184"/>
      <c r="O5005" s="184"/>
      <c r="P5005" s="185">
        <f>P5006+P5007+P5008+P5228+P5253</f>
        <v>0</v>
      </c>
      <c r="Q5005" s="184"/>
      <c r="R5005" s="185">
        <f>R5006+R5007+R5008+R5228+R5253</f>
        <v>0</v>
      </c>
      <c r="S5005" s="184"/>
      <c r="T5005" s="186">
        <f>T5006+T5007+T5008+T5228+T5253</f>
        <v>0</v>
      </c>
      <c r="AR5005" s="187" t="s">
        <v>84</v>
      </c>
      <c r="AT5005" s="188" t="s">
        <v>75</v>
      </c>
      <c r="AU5005" s="188" t="s">
        <v>16</v>
      </c>
      <c r="AY5005" s="187" t="s">
        <v>272</v>
      </c>
      <c r="BK5005" s="189">
        <f>BK5006+BK5007+BK5008+BK5228+BK5253</f>
        <v>0</v>
      </c>
    </row>
    <row r="5006" spans="1:65" s="2" customFormat="1" ht="24.2" customHeight="1">
      <c r="A5006" s="34"/>
      <c r="B5006" s="35"/>
      <c r="C5006" s="192" t="s">
        <v>4056</v>
      </c>
      <c r="D5006" s="192" t="s">
        <v>274</v>
      </c>
      <c r="E5006" s="193" t="s">
        <v>4057</v>
      </c>
      <c r="F5006" s="194" t="s">
        <v>4058</v>
      </c>
      <c r="G5006" s="195" t="s">
        <v>3262</v>
      </c>
      <c r="H5006" s="242"/>
      <c r="I5006" s="197"/>
      <c r="J5006" s="198">
        <f>ROUND(I5006*H5006,2)</f>
        <v>0</v>
      </c>
      <c r="K5006" s="194" t="s">
        <v>278</v>
      </c>
      <c r="L5006" s="39"/>
      <c r="M5006" s="199" t="s">
        <v>1</v>
      </c>
      <c r="N5006" s="200" t="s">
        <v>41</v>
      </c>
      <c r="O5006" s="71"/>
      <c r="P5006" s="201">
        <f>O5006*H5006</f>
        <v>0</v>
      </c>
      <c r="Q5006" s="201">
        <v>0</v>
      </c>
      <c r="R5006" s="201">
        <f>Q5006*H5006</f>
        <v>0</v>
      </c>
      <c r="S5006" s="201">
        <v>0</v>
      </c>
      <c r="T5006" s="202">
        <f>S5006*H5006</f>
        <v>0</v>
      </c>
      <c r="U5006" s="34"/>
      <c r="V5006" s="34"/>
      <c r="W5006" s="34"/>
      <c r="X5006" s="34"/>
      <c r="Y5006" s="34"/>
      <c r="Z5006" s="34"/>
      <c r="AA5006" s="34"/>
      <c r="AB5006" s="34"/>
      <c r="AC5006" s="34"/>
      <c r="AD5006" s="34"/>
      <c r="AE5006" s="34"/>
      <c r="AR5006" s="203" t="s">
        <v>358</v>
      </c>
      <c r="AT5006" s="203" t="s">
        <v>274</v>
      </c>
      <c r="AU5006" s="203" t="s">
        <v>84</v>
      </c>
      <c r="AY5006" s="17" t="s">
        <v>272</v>
      </c>
      <c r="BE5006" s="204">
        <f>IF(N5006="základní",J5006,0)</f>
        <v>0</v>
      </c>
      <c r="BF5006" s="204">
        <f>IF(N5006="snížená",J5006,0)</f>
        <v>0</v>
      </c>
      <c r="BG5006" s="204">
        <f>IF(N5006="zákl. přenesená",J5006,0)</f>
        <v>0</v>
      </c>
      <c r="BH5006" s="204">
        <f>IF(N5006="sníž. přenesená",J5006,0)</f>
        <v>0</v>
      </c>
      <c r="BI5006" s="204">
        <f>IF(N5006="nulová",J5006,0)</f>
        <v>0</v>
      </c>
      <c r="BJ5006" s="17" t="s">
        <v>16</v>
      </c>
      <c r="BK5006" s="204">
        <f>ROUND(I5006*H5006,2)</f>
        <v>0</v>
      </c>
      <c r="BL5006" s="17" t="s">
        <v>358</v>
      </c>
      <c r="BM5006" s="203" t="s">
        <v>4059</v>
      </c>
    </row>
    <row r="5007" spans="1:65" s="2" customFormat="1" ht="11.25">
      <c r="A5007" s="34"/>
      <c r="B5007" s="35"/>
      <c r="C5007" s="36"/>
      <c r="D5007" s="205" t="s">
        <v>281</v>
      </c>
      <c r="E5007" s="36"/>
      <c r="F5007" s="206" t="s">
        <v>4060</v>
      </c>
      <c r="G5007" s="36"/>
      <c r="H5007" s="36"/>
      <c r="I5007" s="207"/>
      <c r="J5007" s="36"/>
      <c r="K5007" s="36"/>
      <c r="L5007" s="39"/>
      <c r="M5007" s="208"/>
      <c r="N5007" s="209"/>
      <c r="O5007" s="71"/>
      <c r="P5007" s="71"/>
      <c r="Q5007" s="71"/>
      <c r="R5007" s="71"/>
      <c r="S5007" s="71"/>
      <c r="T5007" s="72"/>
      <c r="U5007" s="34"/>
      <c r="V5007" s="34"/>
      <c r="W5007" s="34"/>
      <c r="X5007" s="34"/>
      <c r="Y5007" s="34"/>
      <c r="Z5007" s="34"/>
      <c r="AA5007" s="34"/>
      <c r="AB5007" s="34"/>
      <c r="AC5007" s="34"/>
      <c r="AD5007" s="34"/>
      <c r="AE5007" s="34"/>
      <c r="AT5007" s="17" t="s">
        <v>281</v>
      </c>
      <c r="AU5007" s="17" t="s">
        <v>84</v>
      </c>
    </row>
    <row r="5008" spans="1:65" s="12" customFormat="1" ht="20.85" customHeight="1">
      <c r="B5008" s="176"/>
      <c r="C5008" s="177"/>
      <c r="D5008" s="178" t="s">
        <v>75</v>
      </c>
      <c r="E5008" s="190" t="s">
        <v>4061</v>
      </c>
      <c r="F5008" s="190" t="s">
        <v>4062</v>
      </c>
      <c r="G5008" s="177"/>
      <c r="H5008" s="177"/>
      <c r="I5008" s="180"/>
      <c r="J5008" s="191">
        <f>BK5008</f>
        <v>0</v>
      </c>
      <c r="K5008" s="177"/>
      <c r="L5008" s="182"/>
      <c r="M5008" s="183"/>
      <c r="N5008" s="184"/>
      <c r="O5008" s="184"/>
      <c r="P5008" s="185">
        <f>SUM(P5009:P5227)</f>
        <v>0</v>
      </c>
      <c r="Q5008" s="184"/>
      <c r="R5008" s="185">
        <f>SUM(R5009:R5227)</f>
        <v>0</v>
      </c>
      <c r="S5008" s="184"/>
      <c r="T5008" s="186">
        <f>SUM(T5009:T5227)</f>
        <v>0</v>
      </c>
      <c r="AR5008" s="187" t="s">
        <v>16</v>
      </c>
      <c r="AT5008" s="188" t="s">
        <v>75</v>
      </c>
      <c r="AU5008" s="188" t="s">
        <v>84</v>
      </c>
      <c r="AY5008" s="187" t="s">
        <v>272</v>
      </c>
      <c r="BK5008" s="189">
        <f>SUM(BK5009:BK5227)</f>
        <v>0</v>
      </c>
    </row>
    <row r="5009" spans="1:65" s="2" customFormat="1" ht="24.2" customHeight="1">
      <c r="A5009" s="34"/>
      <c r="B5009" s="35"/>
      <c r="C5009" s="192" t="s">
        <v>4063</v>
      </c>
      <c r="D5009" s="192" t="s">
        <v>274</v>
      </c>
      <c r="E5009" s="193" t="s">
        <v>4064</v>
      </c>
      <c r="F5009" s="194" t="s">
        <v>4065</v>
      </c>
      <c r="G5009" s="195" t="s">
        <v>952</v>
      </c>
      <c r="H5009" s="196">
        <v>52</v>
      </c>
      <c r="I5009" s="197"/>
      <c r="J5009" s="198">
        <f>ROUND(I5009*H5009,2)</f>
        <v>0</v>
      </c>
      <c r="K5009" s="194" t="s">
        <v>278</v>
      </c>
      <c r="L5009" s="39"/>
      <c r="M5009" s="199" t="s">
        <v>1</v>
      </c>
      <c r="N5009" s="200" t="s">
        <v>41</v>
      </c>
      <c r="O5009" s="71"/>
      <c r="P5009" s="201">
        <f>O5009*H5009</f>
        <v>0</v>
      </c>
      <c r="Q5009" s="201">
        <v>0</v>
      </c>
      <c r="R5009" s="201">
        <f>Q5009*H5009</f>
        <v>0</v>
      </c>
      <c r="S5009" s="201">
        <v>0</v>
      </c>
      <c r="T5009" s="202">
        <f>S5009*H5009</f>
        <v>0</v>
      </c>
      <c r="U5009" s="34"/>
      <c r="V5009" s="34"/>
      <c r="W5009" s="34"/>
      <c r="X5009" s="34"/>
      <c r="Y5009" s="34"/>
      <c r="Z5009" s="34"/>
      <c r="AA5009" s="34"/>
      <c r="AB5009" s="34"/>
      <c r="AC5009" s="34"/>
      <c r="AD5009" s="34"/>
      <c r="AE5009" s="34"/>
      <c r="AR5009" s="203" t="s">
        <v>358</v>
      </c>
      <c r="AT5009" s="203" t="s">
        <v>274</v>
      </c>
      <c r="AU5009" s="203" t="s">
        <v>291</v>
      </c>
      <c r="AY5009" s="17" t="s">
        <v>272</v>
      </c>
      <c r="BE5009" s="204">
        <f>IF(N5009="základní",J5009,0)</f>
        <v>0</v>
      </c>
      <c r="BF5009" s="204">
        <f>IF(N5009="snížená",J5009,0)</f>
        <v>0</v>
      </c>
      <c r="BG5009" s="204">
        <f>IF(N5009="zákl. přenesená",J5009,0)</f>
        <v>0</v>
      </c>
      <c r="BH5009" s="204">
        <f>IF(N5009="sníž. přenesená",J5009,0)</f>
        <v>0</v>
      </c>
      <c r="BI5009" s="204">
        <f>IF(N5009="nulová",J5009,0)</f>
        <v>0</v>
      </c>
      <c r="BJ5009" s="17" t="s">
        <v>16</v>
      </c>
      <c r="BK5009" s="204">
        <f>ROUND(I5009*H5009,2)</f>
        <v>0</v>
      </c>
      <c r="BL5009" s="17" t="s">
        <v>358</v>
      </c>
      <c r="BM5009" s="203" t="s">
        <v>4066</v>
      </c>
    </row>
    <row r="5010" spans="1:65" s="2" customFormat="1" ht="11.25">
      <c r="A5010" s="34"/>
      <c r="B5010" s="35"/>
      <c r="C5010" s="36"/>
      <c r="D5010" s="205" t="s">
        <v>281</v>
      </c>
      <c r="E5010" s="36"/>
      <c r="F5010" s="206" t="s">
        <v>4067</v>
      </c>
      <c r="G5010" s="36"/>
      <c r="H5010" s="36"/>
      <c r="I5010" s="207"/>
      <c r="J5010" s="36"/>
      <c r="K5010" s="36"/>
      <c r="L5010" s="39"/>
      <c r="M5010" s="208"/>
      <c r="N5010" s="209"/>
      <c r="O5010" s="71"/>
      <c r="P5010" s="71"/>
      <c r="Q5010" s="71"/>
      <c r="R5010" s="71"/>
      <c r="S5010" s="71"/>
      <c r="T5010" s="72"/>
      <c r="U5010" s="34"/>
      <c r="V5010" s="34"/>
      <c r="W5010" s="34"/>
      <c r="X5010" s="34"/>
      <c r="Y5010" s="34"/>
      <c r="Z5010" s="34"/>
      <c r="AA5010" s="34"/>
      <c r="AB5010" s="34"/>
      <c r="AC5010" s="34"/>
      <c r="AD5010" s="34"/>
      <c r="AE5010" s="34"/>
      <c r="AT5010" s="17" t="s">
        <v>281</v>
      </c>
      <c r="AU5010" s="17" t="s">
        <v>291</v>
      </c>
    </row>
    <row r="5011" spans="1:65" s="2" customFormat="1" ht="33" customHeight="1">
      <c r="A5011" s="34"/>
      <c r="B5011" s="35"/>
      <c r="C5011" s="192" t="s">
        <v>4068</v>
      </c>
      <c r="D5011" s="192" t="s">
        <v>274</v>
      </c>
      <c r="E5011" s="193" t="s">
        <v>4069</v>
      </c>
      <c r="F5011" s="194" t="s">
        <v>4070</v>
      </c>
      <c r="G5011" s="195" t="s">
        <v>952</v>
      </c>
      <c r="H5011" s="196">
        <v>18</v>
      </c>
      <c r="I5011" s="197"/>
      <c r="J5011" s="198">
        <f>ROUND(I5011*H5011,2)</f>
        <v>0</v>
      </c>
      <c r="K5011" s="194" t="s">
        <v>1</v>
      </c>
      <c r="L5011" s="39"/>
      <c r="M5011" s="199" t="s">
        <v>1</v>
      </c>
      <c r="N5011" s="200" t="s">
        <v>41</v>
      </c>
      <c r="O5011" s="71"/>
      <c r="P5011" s="201">
        <f>O5011*H5011</f>
        <v>0</v>
      </c>
      <c r="Q5011" s="201">
        <v>0</v>
      </c>
      <c r="R5011" s="201">
        <f>Q5011*H5011</f>
        <v>0</v>
      </c>
      <c r="S5011" s="201">
        <v>0</v>
      </c>
      <c r="T5011" s="202">
        <f>S5011*H5011</f>
        <v>0</v>
      </c>
      <c r="U5011" s="34"/>
      <c r="V5011" s="34"/>
      <c r="W5011" s="34"/>
      <c r="X5011" s="34"/>
      <c r="Y5011" s="34"/>
      <c r="Z5011" s="34"/>
      <c r="AA5011" s="34"/>
      <c r="AB5011" s="34"/>
      <c r="AC5011" s="34"/>
      <c r="AD5011" s="34"/>
      <c r="AE5011" s="34"/>
      <c r="AR5011" s="203" t="s">
        <v>358</v>
      </c>
      <c r="AT5011" s="203" t="s">
        <v>274</v>
      </c>
      <c r="AU5011" s="203" t="s">
        <v>291</v>
      </c>
      <c r="AY5011" s="17" t="s">
        <v>272</v>
      </c>
      <c r="BE5011" s="204">
        <f>IF(N5011="základní",J5011,0)</f>
        <v>0</v>
      </c>
      <c r="BF5011" s="204">
        <f>IF(N5011="snížená",J5011,0)</f>
        <v>0</v>
      </c>
      <c r="BG5011" s="204">
        <f>IF(N5011="zákl. přenesená",J5011,0)</f>
        <v>0</v>
      </c>
      <c r="BH5011" s="204">
        <f>IF(N5011="sníž. přenesená",J5011,0)</f>
        <v>0</v>
      </c>
      <c r="BI5011" s="204">
        <f>IF(N5011="nulová",J5011,0)</f>
        <v>0</v>
      </c>
      <c r="BJ5011" s="17" t="s">
        <v>16</v>
      </c>
      <c r="BK5011" s="204">
        <f>ROUND(I5011*H5011,2)</f>
        <v>0</v>
      </c>
      <c r="BL5011" s="17" t="s">
        <v>358</v>
      </c>
      <c r="BM5011" s="203" t="s">
        <v>4071</v>
      </c>
    </row>
    <row r="5012" spans="1:65" s="13" customFormat="1" ht="11.25">
      <c r="B5012" s="210"/>
      <c r="C5012" s="211"/>
      <c r="D5012" s="212" t="s">
        <v>283</v>
      </c>
      <c r="E5012" s="213" t="s">
        <v>1</v>
      </c>
      <c r="F5012" s="214" t="s">
        <v>2488</v>
      </c>
      <c r="G5012" s="211"/>
      <c r="H5012" s="213" t="s">
        <v>1</v>
      </c>
      <c r="I5012" s="215"/>
      <c r="J5012" s="211"/>
      <c r="K5012" s="211"/>
      <c r="L5012" s="216"/>
      <c r="M5012" s="217"/>
      <c r="N5012" s="218"/>
      <c r="O5012" s="218"/>
      <c r="P5012" s="218"/>
      <c r="Q5012" s="218"/>
      <c r="R5012" s="218"/>
      <c r="S5012" s="218"/>
      <c r="T5012" s="219"/>
      <c r="AT5012" s="220" t="s">
        <v>283</v>
      </c>
      <c r="AU5012" s="220" t="s">
        <v>291</v>
      </c>
      <c r="AV5012" s="13" t="s">
        <v>16</v>
      </c>
      <c r="AW5012" s="13" t="s">
        <v>32</v>
      </c>
      <c r="AX5012" s="13" t="s">
        <v>76</v>
      </c>
      <c r="AY5012" s="220" t="s">
        <v>272</v>
      </c>
    </row>
    <row r="5013" spans="1:65" s="13" customFormat="1" ht="11.25">
      <c r="B5013" s="210"/>
      <c r="C5013" s="211"/>
      <c r="D5013" s="212" t="s">
        <v>283</v>
      </c>
      <c r="E5013" s="213" t="s">
        <v>1</v>
      </c>
      <c r="F5013" s="214" t="s">
        <v>1030</v>
      </c>
      <c r="G5013" s="211"/>
      <c r="H5013" s="213" t="s">
        <v>1</v>
      </c>
      <c r="I5013" s="215"/>
      <c r="J5013" s="211"/>
      <c r="K5013" s="211"/>
      <c r="L5013" s="216"/>
      <c r="M5013" s="217"/>
      <c r="N5013" s="218"/>
      <c r="O5013" s="218"/>
      <c r="P5013" s="218"/>
      <c r="Q5013" s="218"/>
      <c r="R5013" s="218"/>
      <c r="S5013" s="218"/>
      <c r="T5013" s="219"/>
      <c r="AT5013" s="220" t="s">
        <v>283</v>
      </c>
      <c r="AU5013" s="220" t="s">
        <v>291</v>
      </c>
      <c r="AV5013" s="13" t="s">
        <v>16</v>
      </c>
      <c r="AW5013" s="13" t="s">
        <v>32</v>
      </c>
      <c r="AX5013" s="13" t="s">
        <v>76</v>
      </c>
      <c r="AY5013" s="220" t="s">
        <v>272</v>
      </c>
    </row>
    <row r="5014" spans="1:65" s="14" customFormat="1" ht="11.25">
      <c r="B5014" s="221"/>
      <c r="C5014" s="222"/>
      <c r="D5014" s="212" t="s">
        <v>283</v>
      </c>
      <c r="E5014" s="223" t="s">
        <v>1</v>
      </c>
      <c r="F5014" s="224" t="s">
        <v>4072</v>
      </c>
      <c r="G5014" s="222"/>
      <c r="H5014" s="225">
        <v>21</v>
      </c>
      <c r="I5014" s="226"/>
      <c r="J5014" s="222"/>
      <c r="K5014" s="222"/>
      <c r="L5014" s="227"/>
      <c r="M5014" s="228"/>
      <c r="N5014" s="229"/>
      <c r="O5014" s="229"/>
      <c r="P5014" s="229"/>
      <c r="Q5014" s="229"/>
      <c r="R5014" s="229"/>
      <c r="S5014" s="229"/>
      <c r="T5014" s="230"/>
      <c r="AT5014" s="231" t="s">
        <v>283</v>
      </c>
      <c r="AU5014" s="231" t="s">
        <v>291</v>
      </c>
      <c r="AV5014" s="14" t="s">
        <v>84</v>
      </c>
      <c r="AW5014" s="14" t="s">
        <v>32</v>
      </c>
      <c r="AX5014" s="14" t="s">
        <v>76</v>
      </c>
      <c r="AY5014" s="231" t="s">
        <v>272</v>
      </c>
    </row>
    <row r="5015" spans="1:65" s="13" customFormat="1" ht="11.25">
      <c r="B5015" s="210"/>
      <c r="C5015" s="211"/>
      <c r="D5015" s="212" t="s">
        <v>283</v>
      </c>
      <c r="E5015" s="213" t="s">
        <v>1</v>
      </c>
      <c r="F5015" s="214" t="s">
        <v>285</v>
      </c>
      <c r="G5015" s="211"/>
      <c r="H5015" s="213" t="s">
        <v>1</v>
      </c>
      <c r="I5015" s="215"/>
      <c r="J5015" s="211"/>
      <c r="K5015" s="211"/>
      <c r="L5015" s="216"/>
      <c r="M5015" s="217"/>
      <c r="N5015" s="218"/>
      <c r="O5015" s="218"/>
      <c r="P5015" s="218"/>
      <c r="Q5015" s="218"/>
      <c r="R5015" s="218"/>
      <c r="S5015" s="218"/>
      <c r="T5015" s="219"/>
      <c r="AT5015" s="220" t="s">
        <v>283</v>
      </c>
      <c r="AU5015" s="220" t="s">
        <v>291</v>
      </c>
      <c r="AV5015" s="13" t="s">
        <v>16</v>
      </c>
      <c r="AW5015" s="13" t="s">
        <v>32</v>
      </c>
      <c r="AX5015" s="13" t="s">
        <v>76</v>
      </c>
      <c r="AY5015" s="220" t="s">
        <v>272</v>
      </c>
    </row>
    <row r="5016" spans="1:65" s="13" customFormat="1" ht="11.25">
      <c r="B5016" s="210"/>
      <c r="C5016" s="211"/>
      <c r="D5016" s="212" t="s">
        <v>283</v>
      </c>
      <c r="E5016" s="213" t="s">
        <v>1</v>
      </c>
      <c r="F5016" s="214" t="s">
        <v>2489</v>
      </c>
      <c r="G5016" s="211"/>
      <c r="H5016" s="213" t="s">
        <v>1</v>
      </c>
      <c r="I5016" s="215"/>
      <c r="J5016" s="211"/>
      <c r="K5016" s="211"/>
      <c r="L5016" s="216"/>
      <c r="M5016" s="217"/>
      <c r="N5016" s="218"/>
      <c r="O5016" s="218"/>
      <c r="P5016" s="218"/>
      <c r="Q5016" s="218"/>
      <c r="R5016" s="218"/>
      <c r="S5016" s="218"/>
      <c r="T5016" s="219"/>
      <c r="AT5016" s="220" t="s">
        <v>283</v>
      </c>
      <c r="AU5016" s="220" t="s">
        <v>291</v>
      </c>
      <c r="AV5016" s="13" t="s">
        <v>16</v>
      </c>
      <c r="AW5016" s="13" t="s">
        <v>32</v>
      </c>
      <c r="AX5016" s="13" t="s">
        <v>76</v>
      </c>
      <c r="AY5016" s="220" t="s">
        <v>272</v>
      </c>
    </row>
    <row r="5017" spans="1:65" s="14" customFormat="1" ht="11.25">
      <c r="B5017" s="221"/>
      <c r="C5017" s="222"/>
      <c r="D5017" s="212" t="s">
        <v>283</v>
      </c>
      <c r="E5017" s="223" t="s">
        <v>1</v>
      </c>
      <c r="F5017" s="224" t="s">
        <v>4073</v>
      </c>
      <c r="G5017" s="222"/>
      <c r="H5017" s="225">
        <v>-3</v>
      </c>
      <c r="I5017" s="226"/>
      <c r="J5017" s="222"/>
      <c r="K5017" s="222"/>
      <c r="L5017" s="227"/>
      <c r="M5017" s="228"/>
      <c r="N5017" s="229"/>
      <c r="O5017" s="229"/>
      <c r="P5017" s="229"/>
      <c r="Q5017" s="229"/>
      <c r="R5017" s="229"/>
      <c r="S5017" s="229"/>
      <c r="T5017" s="230"/>
      <c r="AT5017" s="231" t="s">
        <v>283</v>
      </c>
      <c r="AU5017" s="231" t="s">
        <v>291</v>
      </c>
      <c r="AV5017" s="14" t="s">
        <v>84</v>
      </c>
      <c r="AW5017" s="14" t="s">
        <v>32</v>
      </c>
      <c r="AX5017" s="14" t="s">
        <v>76</v>
      </c>
      <c r="AY5017" s="231" t="s">
        <v>272</v>
      </c>
    </row>
    <row r="5018" spans="1:65" s="2" customFormat="1" ht="33" customHeight="1">
      <c r="A5018" s="34"/>
      <c r="B5018" s="35"/>
      <c r="C5018" s="192" t="s">
        <v>4074</v>
      </c>
      <c r="D5018" s="192" t="s">
        <v>274</v>
      </c>
      <c r="E5018" s="193" t="s">
        <v>4075</v>
      </c>
      <c r="F5018" s="194" t="s">
        <v>4076</v>
      </c>
      <c r="G5018" s="195" t="s">
        <v>952</v>
      </c>
      <c r="H5018" s="196">
        <v>4</v>
      </c>
      <c r="I5018" s="197"/>
      <c r="J5018" s="198">
        <f>ROUND(I5018*H5018,2)</f>
        <v>0</v>
      </c>
      <c r="K5018" s="194" t="s">
        <v>1</v>
      </c>
      <c r="L5018" s="39"/>
      <c r="M5018" s="199" t="s">
        <v>1</v>
      </c>
      <c r="N5018" s="200" t="s">
        <v>41</v>
      </c>
      <c r="O5018" s="71"/>
      <c r="P5018" s="201">
        <f>O5018*H5018</f>
        <v>0</v>
      </c>
      <c r="Q5018" s="201">
        <v>0</v>
      </c>
      <c r="R5018" s="201">
        <f>Q5018*H5018</f>
        <v>0</v>
      </c>
      <c r="S5018" s="201">
        <v>0</v>
      </c>
      <c r="T5018" s="202">
        <f>S5018*H5018</f>
        <v>0</v>
      </c>
      <c r="U5018" s="34"/>
      <c r="V5018" s="34"/>
      <c r="W5018" s="34"/>
      <c r="X5018" s="34"/>
      <c r="Y5018" s="34"/>
      <c r="Z5018" s="34"/>
      <c r="AA5018" s="34"/>
      <c r="AB5018" s="34"/>
      <c r="AC5018" s="34"/>
      <c r="AD5018" s="34"/>
      <c r="AE5018" s="34"/>
      <c r="AR5018" s="203" t="s">
        <v>358</v>
      </c>
      <c r="AT5018" s="203" t="s">
        <v>274</v>
      </c>
      <c r="AU5018" s="203" t="s">
        <v>291</v>
      </c>
      <c r="AY5018" s="17" t="s">
        <v>272</v>
      </c>
      <c r="BE5018" s="204">
        <f>IF(N5018="základní",J5018,0)</f>
        <v>0</v>
      </c>
      <c r="BF5018" s="204">
        <f>IF(N5018="snížená",J5018,0)</f>
        <v>0</v>
      </c>
      <c r="BG5018" s="204">
        <f>IF(N5018="zákl. přenesená",J5018,0)</f>
        <v>0</v>
      </c>
      <c r="BH5018" s="204">
        <f>IF(N5018="sníž. přenesená",J5018,0)</f>
        <v>0</v>
      </c>
      <c r="BI5018" s="204">
        <f>IF(N5018="nulová",J5018,0)</f>
        <v>0</v>
      </c>
      <c r="BJ5018" s="17" t="s">
        <v>16</v>
      </c>
      <c r="BK5018" s="204">
        <f>ROUND(I5018*H5018,2)</f>
        <v>0</v>
      </c>
      <c r="BL5018" s="17" t="s">
        <v>358</v>
      </c>
      <c r="BM5018" s="203" t="s">
        <v>4077</v>
      </c>
    </row>
    <row r="5019" spans="1:65" s="13" customFormat="1" ht="11.25">
      <c r="B5019" s="210"/>
      <c r="C5019" s="211"/>
      <c r="D5019" s="212" t="s">
        <v>283</v>
      </c>
      <c r="E5019" s="213" t="s">
        <v>1</v>
      </c>
      <c r="F5019" s="214" t="s">
        <v>2488</v>
      </c>
      <c r="G5019" s="211"/>
      <c r="H5019" s="213" t="s">
        <v>1</v>
      </c>
      <c r="I5019" s="215"/>
      <c r="J5019" s="211"/>
      <c r="K5019" s="211"/>
      <c r="L5019" s="216"/>
      <c r="M5019" s="217"/>
      <c r="N5019" s="218"/>
      <c r="O5019" s="218"/>
      <c r="P5019" s="218"/>
      <c r="Q5019" s="218"/>
      <c r="R5019" s="218"/>
      <c r="S5019" s="218"/>
      <c r="T5019" s="219"/>
      <c r="AT5019" s="220" t="s">
        <v>283</v>
      </c>
      <c r="AU5019" s="220" t="s">
        <v>291</v>
      </c>
      <c r="AV5019" s="13" t="s">
        <v>16</v>
      </c>
      <c r="AW5019" s="13" t="s">
        <v>32</v>
      </c>
      <c r="AX5019" s="13" t="s">
        <v>76</v>
      </c>
      <c r="AY5019" s="220" t="s">
        <v>272</v>
      </c>
    </row>
    <row r="5020" spans="1:65" s="13" customFormat="1" ht="11.25">
      <c r="B5020" s="210"/>
      <c r="C5020" s="211"/>
      <c r="D5020" s="212" t="s">
        <v>283</v>
      </c>
      <c r="E5020" s="213" t="s">
        <v>1</v>
      </c>
      <c r="F5020" s="214" t="s">
        <v>1030</v>
      </c>
      <c r="G5020" s="211"/>
      <c r="H5020" s="213" t="s">
        <v>1</v>
      </c>
      <c r="I5020" s="215"/>
      <c r="J5020" s="211"/>
      <c r="K5020" s="211"/>
      <c r="L5020" s="216"/>
      <c r="M5020" s="217"/>
      <c r="N5020" s="218"/>
      <c r="O5020" s="218"/>
      <c r="P5020" s="218"/>
      <c r="Q5020" s="218"/>
      <c r="R5020" s="218"/>
      <c r="S5020" s="218"/>
      <c r="T5020" s="219"/>
      <c r="AT5020" s="220" t="s">
        <v>283</v>
      </c>
      <c r="AU5020" s="220" t="s">
        <v>291</v>
      </c>
      <c r="AV5020" s="13" t="s">
        <v>16</v>
      </c>
      <c r="AW5020" s="13" t="s">
        <v>32</v>
      </c>
      <c r="AX5020" s="13" t="s">
        <v>76</v>
      </c>
      <c r="AY5020" s="220" t="s">
        <v>272</v>
      </c>
    </row>
    <row r="5021" spans="1:65" s="14" customFormat="1" ht="11.25">
      <c r="B5021" s="221"/>
      <c r="C5021" s="222"/>
      <c r="D5021" s="212" t="s">
        <v>283</v>
      </c>
      <c r="E5021" s="223" t="s">
        <v>1</v>
      </c>
      <c r="F5021" s="224" t="s">
        <v>4078</v>
      </c>
      <c r="G5021" s="222"/>
      <c r="H5021" s="225">
        <v>7</v>
      </c>
      <c r="I5021" s="226"/>
      <c r="J5021" s="222"/>
      <c r="K5021" s="222"/>
      <c r="L5021" s="227"/>
      <c r="M5021" s="228"/>
      <c r="N5021" s="229"/>
      <c r="O5021" s="229"/>
      <c r="P5021" s="229"/>
      <c r="Q5021" s="229"/>
      <c r="R5021" s="229"/>
      <c r="S5021" s="229"/>
      <c r="T5021" s="230"/>
      <c r="AT5021" s="231" t="s">
        <v>283</v>
      </c>
      <c r="AU5021" s="231" t="s">
        <v>291</v>
      </c>
      <c r="AV5021" s="14" t="s">
        <v>84</v>
      </c>
      <c r="AW5021" s="14" t="s">
        <v>32</v>
      </c>
      <c r="AX5021" s="14" t="s">
        <v>76</v>
      </c>
      <c r="AY5021" s="231" t="s">
        <v>272</v>
      </c>
    </row>
    <row r="5022" spans="1:65" s="13" customFormat="1" ht="11.25">
      <c r="B5022" s="210"/>
      <c r="C5022" s="211"/>
      <c r="D5022" s="212" t="s">
        <v>283</v>
      </c>
      <c r="E5022" s="213" t="s">
        <v>1</v>
      </c>
      <c r="F5022" s="214" t="s">
        <v>285</v>
      </c>
      <c r="G5022" s="211"/>
      <c r="H5022" s="213" t="s">
        <v>1</v>
      </c>
      <c r="I5022" s="215"/>
      <c r="J5022" s="211"/>
      <c r="K5022" s="211"/>
      <c r="L5022" s="216"/>
      <c r="M5022" s="217"/>
      <c r="N5022" s="218"/>
      <c r="O5022" s="218"/>
      <c r="P5022" s="218"/>
      <c r="Q5022" s="218"/>
      <c r="R5022" s="218"/>
      <c r="S5022" s="218"/>
      <c r="T5022" s="219"/>
      <c r="AT5022" s="220" t="s">
        <v>283</v>
      </c>
      <c r="AU5022" s="220" t="s">
        <v>291</v>
      </c>
      <c r="AV5022" s="13" t="s">
        <v>16</v>
      </c>
      <c r="AW5022" s="13" t="s">
        <v>32</v>
      </c>
      <c r="AX5022" s="13" t="s">
        <v>76</v>
      </c>
      <c r="AY5022" s="220" t="s">
        <v>272</v>
      </c>
    </row>
    <row r="5023" spans="1:65" s="13" customFormat="1" ht="11.25">
      <c r="B5023" s="210"/>
      <c r="C5023" s="211"/>
      <c r="D5023" s="212" t="s">
        <v>283</v>
      </c>
      <c r="E5023" s="213" t="s">
        <v>1</v>
      </c>
      <c r="F5023" s="214" t="s">
        <v>2489</v>
      </c>
      <c r="G5023" s="211"/>
      <c r="H5023" s="213" t="s">
        <v>1</v>
      </c>
      <c r="I5023" s="215"/>
      <c r="J5023" s="211"/>
      <c r="K5023" s="211"/>
      <c r="L5023" s="216"/>
      <c r="M5023" s="217"/>
      <c r="N5023" s="218"/>
      <c r="O5023" s="218"/>
      <c r="P5023" s="218"/>
      <c r="Q5023" s="218"/>
      <c r="R5023" s="218"/>
      <c r="S5023" s="218"/>
      <c r="T5023" s="219"/>
      <c r="AT5023" s="220" t="s">
        <v>283</v>
      </c>
      <c r="AU5023" s="220" t="s">
        <v>291</v>
      </c>
      <c r="AV5023" s="13" t="s">
        <v>16</v>
      </c>
      <c r="AW5023" s="13" t="s">
        <v>32</v>
      </c>
      <c r="AX5023" s="13" t="s">
        <v>76</v>
      </c>
      <c r="AY5023" s="220" t="s">
        <v>272</v>
      </c>
    </row>
    <row r="5024" spans="1:65" s="14" customFormat="1" ht="11.25">
      <c r="B5024" s="221"/>
      <c r="C5024" s="222"/>
      <c r="D5024" s="212" t="s">
        <v>283</v>
      </c>
      <c r="E5024" s="223" t="s">
        <v>1</v>
      </c>
      <c r="F5024" s="224" t="s">
        <v>4073</v>
      </c>
      <c r="G5024" s="222"/>
      <c r="H5024" s="225">
        <v>-3</v>
      </c>
      <c r="I5024" s="226"/>
      <c r="J5024" s="222"/>
      <c r="K5024" s="222"/>
      <c r="L5024" s="227"/>
      <c r="M5024" s="228"/>
      <c r="N5024" s="229"/>
      <c r="O5024" s="229"/>
      <c r="P5024" s="229"/>
      <c r="Q5024" s="229"/>
      <c r="R5024" s="229"/>
      <c r="S5024" s="229"/>
      <c r="T5024" s="230"/>
      <c r="AT5024" s="231" t="s">
        <v>283</v>
      </c>
      <c r="AU5024" s="231" t="s">
        <v>291</v>
      </c>
      <c r="AV5024" s="14" t="s">
        <v>84</v>
      </c>
      <c r="AW5024" s="14" t="s">
        <v>32</v>
      </c>
      <c r="AX5024" s="14" t="s">
        <v>76</v>
      </c>
      <c r="AY5024" s="231" t="s">
        <v>272</v>
      </c>
    </row>
    <row r="5025" spans="1:65" s="2" customFormat="1" ht="33" customHeight="1">
      <c r="A5025" s="34"/>
      <c r="B5025" s="35"/>
      <c r="C5025" s="192" t="s">
        <v>4079</v>
      </c>
      <c r="D5025" s="192" t="s">
        <v>274</v>
      </c>
      <c r="E5025" s="193" t="s">
        <v>4080</v>
      </c>
      <c r="F5025" s="194" t="s">
        <v>4081</v>
      </c>
      <c r="G5025" s="195" t="s">
        <v>952</v>
      </c>
      <c r="H5025" s="196">
        <v>8</v>
      </c>
      <c r="I5025" s="197"/>
      <c r="J5025" s="198">
        <f>ROUND(I5025*H5025,2)</f>
        <v>0</v>
      </c>
      <c r="K5025" s="194" t="s">
        <v>1</v>
      </c>
      <c r="L5025" s="39"/>
      <c r="M5025" s="199" t="s">
        <v>1</v>
      </c>
      <c r="N5025" s="200" t="s">
        <v>41</v>
      </c>
      <c r="O5025" s="71"/>
      <c r="P5025" s="201">
        <f>O5025*H5025</f>
        <v>0</v>
      </c>
      <c r="Q5025" s="201">
        <v>0</v>
      </c>
      <c r="R5025" s="201">
        <f>Q5025*H5025</f>
        <v>0</v>
      </c>
      <c r="S5025" s="201">
        <v>0</v>
      </c>
      <c r="T5025" s="202">
        <f>S5025*H5025</f>
        <v>0</v>
      </c>
      <c r="U5025" s="34"/>
      <c r="V5025" s="34"/>
      <c r="W5025" s="34"/>
      <c r="X5025" s="34"/>
      <c r="Y5025" s="34"/>
      <c r="Z5025" s="34"/>
      <c r="AA5025" s="34"/>
      <c r="AB5025" s="34"/>
      <c r="AC5025" s="34"/>
      <c r="AD5025" s="34"/>
      <c r="AE5025" s="34"/>
      <c r="AR5025" s="203" t="s">
        <v>358</v>
      </c>
      <c r="AT5025" s="203" t="s">
        <v>274</v>
      </c>
      <c r="AU5025" s="203" t="s">
        <v>291</v>
      </c>
      <c r="AY5025" s="17" t="s">
        <v>272</v>
      </c>
      <c r="BE5025" s="204">
        <f>IF(N5025="základní",J5025,0)</f>
        <v>0</v>
      </c>
      <c r="BF5025" s="204">
        <f>IF(N5025="snížená",J5025,0)</f>
        <v>0</v>
      </c>
      <c r="BG5025" s="204">
        <f>IF(N5025="zákl. přenesená",J5025,0)</f>
        <v>0</v>
      </c>
      <c r="BH5025" s="204">
        <f>IF(N5025="sníž. přenesená",J5025,0)</f>
        <v>0</v>
      </c>
      <c r="BI5025" s="204">
        <f>IF(N5025="nulová",J5025,0)</f>
        <v>0</v>
      </c>
      <c r="BJ5025" s="17" t="s">
        <v>16</v>
      </c>
      <c r="BK5025" s="204">
        <f>ROUND(I5025*H5025,2)</f>
        <v>0</v>
      </c>
      <c r="BL5025" s="17" t="s">
        <v>358</v>
      </c>
      <c r="BM5025" s="203" t="s">
        <v>4082</v>
      </c>
    </row>
    <row r="5026" spans="1:65" s="13" customFormat="1" ht="11.25">
      <c r="B5026" s="210"/>
      <c r="C5026" s="211"/>
      <c r="D5026" s="212" t="s">
        <v>283</v>
      </c>
      <c r="E5026" s="213" t="s">
        <v>1</v>
      </c>
      <c r="F5026" s="214" t="s">
        <v>2488</v>
      </c>
      <c r="G5026" s="211"/>
      <c r="H5026" s="213" t="s">
        <v>1</v>
      </c>
      <c r="I5026" s="215"/>
      <c r="J5026" s="211"/>
      <c r="K5026" s="211"/>
      <c r="L5026" s="216"/>
      <c r="M5026" s="217"/>
      <c r="N5026" s="218"/>
      <c r="O5026" s="218"/>
      <c r="P5026" s="218"/>
      <c r="Q5026" s="218"/>
      <c r="R5026" s="218"/>
      <c r="S5026" s="218"/>
      <c r="T5026" s="219"/>
      <c r="AT5026" s="220" t="s">
        <v>283</v>
      </c>
      <c r="AU5026" s="220" t="s">
        <v>291</v>
      </c>
      <c r="AV5026" s="13" t="s">
        <v>16</v>
      </c>
      <c r="AW5026" s="13" t="s">
        <v>32</v>
      </c>
      <c r="AX5026" s="13" t="s">
        <v>76</v>
      </c>
      <c r="AY5026" s="220" t="s">
        <v>272</v>
      </c>
    </row>
    <row r="5027" spans="1:65" s="13" customFormat="1" ht="11.25">
      <c r="B5027" s="210"/>
      <c r="C5027" s="211"/>
      <c r="D5027" s="212" t="s">
        <v>283</v>
      </c>
      <c r="E5027" s="213" t="s">
        <v>1</v>
      </c>
      <c r="F5027" s="214" t="s">
        <v>1030</v>
      </c>
      <c r="G5027" s="211"/>
      <c r="H5027" s="213" t="s">
        <v>1</v>
      </c>
      <c r="I5027" s="215"/>
      <c r="J5027" s="211"/>
      <c r="K5027" s="211"/>
      <c r="L5027" s="216"/>
      <c r="M5027" s="217"/>
      <c r="N5027" s="218"/>
      <c r="O5027" s="218"/>
      <c r="P5027" s="218"/>
      <c r="Q5027" s="218"/>
      <c r="R5027" s="218"/>
      <c r="S5027" s="218"/>
      <c r="T5027" s="219"/>
      <c r="AT5027" s="220" t="s">
        <v>283</v>
      </c>
      <c r="AU5027" s="220" t="s">
        <v>291</v>
      </c>
      <c r="AV5027" s="13" t="s">
        <v>16</v>
      </c>
      <c r="AW5027" s="13" t="s">
        <v>32</v>
      </c>
      <c r="AX5027" s="13" t="s">
        <v>76</v>
      </c>
      <c r="AY5027" s="220" t="s">
        <v>272</v>
      </c>
    </row>
    <row r="5028" spans="1:65" s="14" customFormat="1" ht="11.25">
      <c r="B5028" s="221"/>
      <c r="C5028" s="222"/>
      <c r="D5028" s="212" t="s">
        <v>283</v>
      </c>
      <c r="E5028" s="223" t="s">
        <v>1</v>
      </c>
      <c r="F5028" s="224" t="s">
        <v>4083</v>
      </c>
      <c r="G5028" s="222"/>
      <c r="H5028" s="225">
        <v>8</v>
      </c>
      <c r="I5028" s="226"/>
      <c r="J5028" s="222"/>
      <c r="K5028" s="222"/>
      <c r="L5028" s="227"/>
      <c r="M5028" s="228"/>
      <c r="N5028" s="229"/>
      <c r="O5028" s="229"/>
      <c r="P5028" s="229"/>
      <c r="Q5028" s="229"/>
      <c r="R5028" s="229"/>
      <c r="S5028" s="229"/>
      <c r="T5028" s="230"/>
      <c r="AT5028" s="231" t="s">
        <v>283</v>
      </c>
      <c r="AU5028" s="231" t="s">
        <v>291</v>
      </c>
      <c r="AV5028" s="14" t="s">
        <v>84</v>
      </c>
      <c r="AW5028" s="14" t="s">
        <v>32</v>
      </c>
      <c r="AX5028" s="14" t="s">
        <v>76</v>
      </c>
      <c r="AY5028" s="231" t="s">
        <v>272</v>
      </c>
    </row>
    <row r="5029" spans="1:65" s="13" customFormat="1" ht="11.25">
      <c r="B5029" s="210"/>
      <c r="C5029" s="211"/>
      <c r="D5029" s="212" t="s">
        <v>283</v>
      </c>
      <c r="E5029" s="213" t="s">
        <v>1</v>
      </c>
      <c r="F5029" s="214" t="s">
        <v>285</v>
      </c>
      <c r="G5029" s="211"/>
      <c r="H5029" s="213" t="s">
        <v>1</v>
      </c>
      <c r="I5029" s="215"/>
      <c r="J5029" s="211"/>
      <c r="K5029" s="211"/>
      <c r="L5029" s="216"/>
      <c r="M5029" s="217"/>
      <c r="N5029" s="218"/>
      <c r="O5029" s="218"/>
      <c r="P5029" s="218"/>
      <c r="Q5029" s="218"/>
      <c r="R5029" s="218"/>
      <c r="S5029" s="218"/>
      <c r="T5029" s="219"/>
      <c r="AT5029" s="220" t="s">
        <v>283</v>
      </c>
      <c r="AU5029" s="220" t="s">
        <v>291</v>
      </c>
      <c r="AV5029" s="13" t="s">
        <v>16</v>
      </c>
      <c r="AW5029" s="13" t="s">
        <v>32</v>
      </c>
      <c r="AX5029" s="13" t="s">
        <v>76</v>
      </c>
      <c r="AY5029" s="220" t="s">
        <v>272</v>
      </c>
    </row>
    <row r="5030" spans="1:65" s="13" customFormat="1" ht="11.25">
      <c r="B5030" s="210"/>
      <c r="C5030" s="211"/>
      <c r="D5030" s="212" t="s">
        <v>283</v>
      </c>
      <c r="E5030" s="213" t="s">
        <v>1</v>
      </c>
      <c r="F5030" s="214" t="s">
        <v>2489</v>
      </c>
      <c r="G5030" s="211"/>
      <c r="H5030" s="213" t="s">
        <v>1</v>
      </c>
      <c r="I5030" s="215"/>
      <c r="J5030" s="211"/>
      <c r="K5030" s="211"/>
      <c r="L5030" s="216"/>
      <c r="M5030" s="217"/>
      <c r="N5030" s="218"/>
      <c r="O5030" s="218"/>
      <c r="P5030" s="218"/>
      <c r="Q5030" s="218"/>
      <c r="R5030" s="218"/>
      <c r="S5030" s="218"/>
      <c r="T5030" s="219"/>
      <c r="AT5030" s="220" t="s">
        <v>283</v>
      </c>
      <c r="AU5030" s="220" t="s">
        <v>291</v>
      </c>
      <c r="AV5030" s="13" t="s">
        <v>16</v>
      </c>
      <c r="AW5030" s="13" t="s">
        <v>32</v>
      </c>
      <c r="AX5030" s="13" t="s">
        <v>76</v>
      </c>
      <c r="AY5030" s="220" t="s">
        <v>272</v>
      </c>
    </row>
    <row r="5031" spans="1:65" s="14" customFormat="1" ht="11.25">
      <c r="B5031" s="221"/>
      <c r="C5031" s="222"/>
      <c r="D5031" s="212" t="s">
        <v>283</v>
      </c>
      <c r="E5031" s="223" t="s">
        <v>1</v>
      </c>
      <c r="F5031" s="224" t="s">
        <v>4084</v>
      </c>
      <c r="G5031" s="222"/>
      <c r="H5031" s="225">
        <v>0</v>
      </c>
      <c r="I5031" s="226"/>
      <c r="J5031" s="222"/>
      <c r="K5031" s="222"/>
      <c r="L5031" s="227"/>
      <c r="M5031" s="228"/>
      <c r="N5031" s="229"/>
      <c r="O5031" s="229"/>
      <c r="P5031" s="229"/>
      <c r="Q5031" s="229"/>
      <c r="R5031" s="229"/>
      <c r="S5031" s="229"/>
      <c r="T5031" s="230"/>
      <c r="AT5031" s="231" t="s">
        <v>283</v>
      </c>
      <c r="AU5031" s="231" t="s">
        <v>291</v>
      </c>
      <c r="AV5031" s="14" t="s">
        <v>84</v>
      </c>
      <c r="AW5031" s="14" t="s">
        <v>32</v>
      </c>
      <c r="AX5031" s="14" t="s">
        <v>76</v>
      </c>
      <c r="AY5031" s="231" t="s">
        <v>272</v>
      </c>
    </row>
    <row r="5032" spans="1:65" s="2" customFormat="1" ht="37.9" customHeight="1">
      <c r="A5032" s="34"/>
      <c r="B5032" s="35"/>
      <c r="C5032" s="192" t="s">
        <v>4085</v>
      </c>
      <c r="D5032" s="192" t="s">
        <v>274</v>
      </c>
      <c r="E5032" s="193" t="s">
        <v>4086</v>
      </c>
      <c r="F5032" s="194" t="s">
        <v>4087</v>
      </c>
      <c r="G5032" s="195" t="s">
        <v>952</v>
      </c>
      <c r="H5032" s="196">
        <v>1</v>
      </c>
      <c r="I5032" s="197"/>
      <c r="J5032" s="198">
        <f>ROUND(I5032*H5032,2)</f>
        <v>0</v>
      </c>
      <c r="K5032" s="194" t="s">
        <v>1</v>
      </c>
      <c r="L5032" s="39"/>
      <c r="M5032" s="199" t="s">
        <v>1</v>
      </c>
      <c r="N5032" s="200" t="s">
        <v>41</v>
      </c>
      <c r="O5032" s="71"/>
      <c r="P5032" s="201">
        <f>O5032*H5032</f>
        <v>0</v>
      </c>
      <c r="Q5032" s="201">
        <v>0</v>
      </c>
      <c r="R5032" s="201">
        <f>Q5032*H5032</f>
        <v>0</v>
      </c>
      <c r="S5032" s="201">
        <v>0</v>
      </c>
      <c r="T5032" s="202">
        <f>S5032*H5032</f>
        <v>0</v>
      </c>
      <c r="U5032" s="34"/>
      <c r="V5032" s="34"/>
      <c r="W5032" s="34"/>
      <c r="X5032" s="34"/>
      <c r="Y5032" s="34"/>
      <c r="Z5032" s="34"/>
      <c r="AA5032" s="34"/>
      <c r="AB5032" s="34"/>
      <c r="AC5032" s="34"/>
      <c r="AD5032" s="34"/>
      <c r="AE5032" s="34"/>
      <c r="AR5032" s="203" t="s">
        <v>358</v>
      </c>
      <c r="AT5032" s="203" t="s">
        <v>274</v>
      </c>
      <c r="AU5032" s="203" t="s">
        <v>291</v>
      </c>
      <c r="AY5032" s="17" t="s">
        <v>272</v>
      </c>
      <c r="BE5032" s="204">
        <f>IF(N5032="základní",J5032,0)</f>
        <v>0</v>
      </c>
      <c r="BF5032" s="204">
        <f>IF(N5032="snížená",J5032,0)</f>
        <v>0</v>
      </c>
      <c r="BG5032" s="204">
        <f>IF(N5032="zákl. přenesená",J5032,0)</f>
        <v>0</v>
      </c>
      <c r="BH5032" s="204">
        <f>IF(N5032="sníž. přenesená",J5032,0)</f>
        <v>0</v>
      </c>
      <c r="BI5032" s="204">
        <f>IF(N5032="nulová",J5032,0)</f>
        <v>0</v>
      </c>
      <c r="BJ5032" s="17" t="s">
        <v>16</v>
      </c>
      <c r="BK5032" s="204">
        <f>ROUND(I5032*H5032,2)</f>
        <v>0</v>
      </c>
      <c r="BL5032" s="17" t="s">
        <v>358</v>
      </c>
      <c r="BM5032" s="203" t="s">
        <v>4088</v>
      </c>
    </row>
    <row r="5033" spans="1:65" s="13" customFormat="1" ht="11.25">
      <c r="B5033" s="210"/>
      <c r="C5033" s="211"/>
      <c r="D5033" s="212" t="s">
        <v>283</v>
      </c>
      <c r="E5033" s="213" t="s">
        <v>1</v>
      </c>
      <c r="F5033" s="214" t="s">
        <v>2488</v>
      </c>
      <c r="G5033" s="211"/>
      <c r="H5033" s="213" t="s">
        <v>1</v>
      </c>
      <c r="I5033" s="215"/>
      <c r="J5033" s="211"/>
      <c r="K5033" s="211"/>
      <c r="L5033" s="216"/>
      <c r="M5033" s="217"/>
      <c r="N5033" s="218"/>
      <c r="O5033" s="218"/>
      <c r="P5033" s="218"/>
      <c r="Q5033" s="218"/>
      <c r="R5033" s="218"/>
      <c r="S5033" s="218"/>
      <c r="T5033" s="219"/>
      <c r="AT5033" s="220" t="s">
        <v>283</v>
      </c>
      <c r="AU5033" s="220" t="s">
        <v>291</v>
      </c>
      <c r="AV5033" s="13" t="s">
        <v>16</v>
      </c>
      <c r="AW5033" s="13" t="s">
        <v>32</v>
      </c>
      <c r="AX5033" s="13" t="s">
        <v>76</v>
      </c>
      <c r="AY5033" s="220" t="s">
        <v>272</v>
      </c>
    </row>
    <row r="5034" spans="1:65" s="13" customFormat="1" ht="11.25">
      <c r="B5034" s="210"/>
      <c r="C5034" s="211"/>
      <c r="D5034" s="212" t="s">
        <v>283</v>
      </c>
      <c r="E5034" s="213" t="s">
        <v>1</v>
      </c>
      <c r="F5034" s="214" t="s">
        <v>1030</v>
      </c>
      <c r="G5034" s="211"/>
      <c r="H5034" s="213" t="s">
        <v>1</v>
      </c>
      <c r="I5034" s="215"/>
      <c r="J5034" s="211"/>
      <c r="K5034" s="211"/>
      <c r="L5034" s="216"/>
      <c r="M5034" s="217"/>
      <c r="N5034" s="218"/>
      <c r="O5034" s="218"/>
      <c r="P5034" s="218"/>
      <c r="Q5034" s="218"/>
      <c r="R5034" s="218"/>
      <c r="S5034" s="218"/>
      <c r="T5034" s="219"/>
      <c r="AT5034" s="220" t="s">
        <v>283</v>
      </c>
      <c r="AU5034" s="220" t="s">
        <v>291</v>
      </c>
      <c r="AV5034" s="13" t="s">
        <v>16</v>
      </c>
      <c r="AW5034" s="13" t="s">
        <v>32</v>
      </c>
      <c r="AX5034" s="13" t="s">
        <v>76</v>
      </c>
      <c r="AY5034" s="220" t="s">
        <v>272</v>
      </c>
    </row>
    <row r="5035" spans="1:65" s="14" customFormat="1" ht="11.25">
      <c r="B5035" s="221"/>
      <c r="C5035" s="222"/>
      <c r="D5035" s="212" t="s">
        <v>283</v>
      </c>
      <c r="E5035" s="223" t="s">
        <v>1</v>
      </c>
      <c r="F5035" s="224" t="s">
        <v>4089</v>
      </c>
      <c r="G5035" s="222"/>
      <c r="H5035" s="225">
        <v>3</v>
      </c>
      <c r="I5035" s="226"/>
      <c r="J5035" s="222"/>
      <c r="K5035" s="222"/>
      <c r="L5035" s="227"/>
      <c r="M5035" s="228"/>
      <c r="N5035" s="229"/>
      <c r="O5035" s="229"/>
      <c r="P5035" s="229"/>
      <c r="Q5035" s="229"/>
      <c r="R5035" s="229"/>
      <c r="S5035" s="229"/>
      <c r="T5035" s="230"/>
      <c r="AT5035" s="231" t="s">
        <v>283</v>
      </c>
      <c r="AU5035" s="231" t="s">
        <v>291</v>
      </c>
      <c r="AV5035" s="14" t="s">
        <v>84</v>
      </c>
      <c r="AW5035" s="14" t="s">
        <v>32</v>
      </c>
      <c r="AX5035" s="14" t="s">
        <v>76</v>
      </c>
      <c r="AY5035" s="231" t="s">
        <v>272</v>
      </c>
    </row>
    <row r="5036" spans="1:65" s="13" customFormat="1" ht="11.25">
      <c r="B5036" s="210"/>
      <c r="C5036" s="211"/>
      <c r="D5036" s="212" t="s">
        <v>283</v>
      </c>
      <c r="E5036" s="213" t="s">
        <v>1</v>
      </c>
      <c r="F5036" s="214" t="s">
        <v>285</v>
      </c>
      <c r="G5036" s="211"/>
      <c r="H5036" s="213" t="s">
        <v>1</v>
      </c>
      <c r="I5036" s="215"/>
      <c r="J5036" s="211"/>
      <c r="K5036" s="211"/>
      <c r="L5036" s="216"/>
      <c r="M5036" s="217"/>
      <c r="N5036" s="218"/>
      <c r="O5036" s="218"/>
      <c r="P5036" s="218"/>
      <c r="Q5036" s="218"/>
      <c r="R5036" s="218"/>
      <c r="S5036" s="218"/>
      <c r="T5036" s="219"/>
      <c r="AT5036" s="220" t="s">
        <v>283</v>
      </c>
      <c r="AU5036" s="220" t="s">
        <v>291</v>
      </c>
      <c r="AV5036" s="13" t="s">
        <v>16</v>
      </c>
      <c r="AW5036" s="13" t="s">
        <v>32</v>
      </c>
      <c r="AX5036" s="13" t="s">
        <v>76</v>
      </c>
      <c r="AY5036" s="220" t="s">
        <v>272</v>
      </c>
    </row>
    <row r="5037" spans="1:65" s="13" customFormat="1" ht="11.25">
      <c r="B5037" s="210"/>
      <c r="C5037" s="211"/>
      <c r="D5037" s="212" t="s">
        <v>283</v>
      </c>
      <c r="E5037" s="213" t="s">
        <v>1</v>
      </c>
      <c r="F5037" s="214" t="s">
        <v>2489</v>
      </c>
      <c r="G5037" s="211"/>
      <c r="H5037" s="213" t="s">
        <v>1</v>
      </c>
      <c r="I5037" s="215"/>
      <c r="J5037" s="211"/>
      <c r="K5037" s="211"/>
      <c r="L5037" s="216"/>
      <c r="M5037" s="217"/>
      <c r="N5037" s="218"/>
      <c r="O5037" s="218"/>
      <c r="P5037" s="218"/>
      <c r="Q5037" s="218"/>
      <c r="R5037" s="218"/>
      <c r="S5037" s="218"/>
      <c r="T5037" s="219"/>
      <c r="AT5037" s="220" t="s">
        <v>283</v>
      </c>
      <c r="AU5037" s="220" t="s">
        <v>291</v>
      </c>
      <c r="AV5037" s="13" t="s">
        <v>16</v>
      </c>
      <c r="AW5037" s="13" t="s">
        <v>32</v>
      </c>
      <c r="AX5037" s="13" t="s">
        <v>76</v>
      </c>
      <c r="AY5037" s="220" t="s">
        <v>272</v>
      </c>
    </row>
    <row r="5038" spans="1:65" s="14" customFormat="1" ht="11.25">
      <c r="B5038" s="221"/>
      <c r="C5038" s="222"/>
      <c r="D5038" s="212" t="s">
        <v>283</v>
      </c>
      <c r="E5038" s="223" t="s">
        <v>1</v>
      </c>
      <c r="F5038" s="224" t="s">
        <v>4090</v>
      </c>
      <c r="G5038" s="222"/>
      <c r="H5038" s="225">
        <v>-2</v>
      </c>
      <c r="I5038" s="226"/>
      <c r="J5038" s="222"/>
      <c r="K5038" s="222"/>
      <c r="L5038" s="227"/>
      <c r="M5038" s="228"/>
      <c r="N5038" s="229"/>
      <c r="O5038" s="229"/>
      <c r="P5038" s="229"/>
      <c r="Q5038" s="229"/>
      <c r="R5038" s="229"/>
      <c r="S5038" s="229"/>
      <c r="T5038" s="230"/>
      <c r="AT5038" s="231" t="s">
        <v>283</v>
      </c>
      <c r="AU5038" s="231" t="s">
        <v>291</v>
      </c>
      <c r="AV5038" s="14" t="s">
        <v>84</v>
      </c>
      <c r="AW5038" s="14" t="s">
        <v>32</v>
      </c>
      <c r="AX5038" s="14" t="s">
        <v>76</v>
      </c>
      <c r="AY5038" s="231" t="s">
        <v>272</v>
      </c>
    </row>
    <row r="5039" spans="1:65" s="2" customFormat="1" ht="33" customHeight="1">
      <c r="A5039" s="34"/>
      <c r="B5039" s="35"/>
      <c r="C5039" s="192" t="s">
        <v>4091</v>
      </c>
      <c r="D5039" s="192" t="s">
        <v>274</v>
      </c>
      <c r="E5039" s="193" t="s">
        <v>4092</v>
      </c>
      <c r="F5039" s="194" t="s">
        <v>4093</v>
      </c>
      <c r="G5039" s="195" t="s">
        <v>952</v>
      </c>
      <c r="H5039" s="196">
        <v>3</v>
      </c>
      <c r="I5039" s="197"/>
      <c r="J5039" s="198">
        <f>ROUND(I5039*H5039,2)</f>
        <v>0</v>
      </c>
      <c r="K5039" s="194" t="s">
        <v>1</v>
      </c>
      <c r="L5039" s="39"/>
      <c r="M5039" s="199" t="s">
        <v>1</v>
      </c>
      <c r="N5039" s="200" t="s">
        <v>41</v>
      </c>
      <c r="O5039" s="71"/>
      <c r="P5039" s="201">
        <f>O5039*H5039</f>
        <v>0</v>
      </c>
      <c r="Q5039" s="201">
        <v>0</v>
      </c>
      <c r="R5039" s="201">
        <f>Q5039*H5039</f>
        <v>0</v>
      </c>
      <c r="S5039" s="201">
        <v>0</v>
      </c>
      <c r="T5039" s="202">
        <f>S5039*H5039</f>
        <v>0</v>
      </c>
      <c r="U5039" s="34"/>
      <c r="V5039" s="34"/>
      <c r="W5039" s="34"/>
      <c r="X5039" s="34"/>
      <c r="Y5039" s="34"/>
      <c r="Z5039" s="34"/>
      <c r="AA5039" s="34"/>
      <c r="AB5039" s="34"/>
      <c r="AC5039" s="34"/>
      <c r="AD5039" s="34"/>
      <c r="AE5039" s="34"/>
      <c r="AR5039" s="203" t="s">
        <v>358</v>
      </c>
      <c r="AT5039" s="203" t="s">
        <v>274</v>
      </c>
      <c r="AU5039" s="203" t="s">
        <v>291</v>
      </c>
      <c r="AY5039" s="17" t="s">
        <v>272</v>
      </c>
      <c r="BE5039" s="204">
        <f>IF(N5039="základní",J5039,0)</f>
        <v>0</v>
      </c>
      <c r="BF5039" s="204">
        <f>IF(N5039="snížená",J5039,0)</f>
        <v>0</v>
      </c>
      <c r="BG5039" s="204">
        <f>IF(N5039="zákl. přenesená",J5039,0)</f>
        <v>0</v>
      </c>
      <c r="BH5039" s="204">
        <f>IF(N5039="sníž. přenesená",J5039,0)</f>
        <v>0</v>
      </c>
      <c r="BI5039" s="204">
        <f>IF(N5039="nulová",J5039,0)</f>
        <v>0</v>
      </c>
      <c r="BJ5039" s="17" t="s">
        <v>16</v>
      </c>
      <c r="BK5039" s="204">
        <f>ROUND(I5039*H5039,2)</f>
        <v>0</v>
      </c>
      <c r="BL5039" s="17" t="s">
        <v>358</v>
      </c>
      <c r="BM5039" s="203" t="s">
        <v>4094</v>
      </c>
    </row>
    <row r="5040" spans="1:65" s="13" customFormat="1" ht="11.25">
      <c r="B5040" s="210"/>
      <c r="C5040" s="211"/>
      <c r="D5040" s="212" t="s">
        <v>283</v>
      </c>
      <c r="E5040" s="213" t="s">
        <v>1</v>
      </c>
      <c r="F5040" s="214" t="s">
        <v>2488</v>
      </c>
      <c r="G5040" s="211"/>
      <c r="H5040" s="213" t="s">
        <v>1</v>
      </c>
      <c r="I5040" s="215"/>
      <c r="J5040" s="211"/>
      <c r="K5040" s="211"/>
      <c r="L5040" s="216"/>
      <c r="M5040" s="217"/>
      <c r="N5040" s="218"/>
      <c r="O5040" s="218"/>
      <c r="P5040" s="218"/>
      <c r="Q5040" s="218"/>
      <c r="R5040" s="218"/>
      <c r="S5040" s="218"/>
      <c r="T5040" s="219"/>
      <c r="AT5040" s="220" t="s">
        <v>283</v>
      </c>
      <c r="AU5040" s="220" t="s">
        <v>291</v>
      </c>
      <c r="AV5040" s="13" t="s">
        <v>16</v>
      </c>
      <c r="AW5040" s="13" t="s">
        <v>32</v>
      </c>
      <c r="AX5040" s="13" t="s">
        <v>76</v>
      </c>
      <c r="AY5040" s="220" t="s">
        <v>272</v>
      </c>
    </row>
    <row r="5041" spans="1:65" s="13" customFormat="1" ht="11.25">
      <c r="B5041" s="210"/>
      <c r="C5041" s="211"/>
      <c r="D5041" s="212" t="s">
        <v>283</v>
      </c>
      <c r="E5041" s="213" t="s">
        <v>1</v>
      </c>
      <c r="F5041" s="214" t="s">
        <v>1030</v>
      </c>
      <c r="G5041" s="211"/>
      <c r="H5041" s="213" t="s">
        <v>1</v>
      </c>
      <c r="I5041" s="215"/>
      <c r="J5041" s="211"/>
      <c r="K5041" s="211"/>
      <c r="L5041" s="216"/>
      <c r="M5041" s="217"/>
      <c r="N5041" s="218"/>
      <c r="O5041" s="218"/>
      <c r="P5041" s="218"/>
      <c r="Q5041" s="218"/>
      <c r="R5041" s="218"/>
      <c r="S5041" s="218"/>
      <c r="T5041" s="219"/>
      <c r="AT5041" s="220" t="s">
        <v>283</v>
      </c>
      <c r="AU5041" s="220" t="s">
        <v>291</v>
      </c>
      <c r="AV5041" s="13" t="s">
        <v>16</v>
      </c>
      <c r="AW5041" s="13" t="s">
        <v>32</v>
      </c>
      <c r="AX5041" s="13" t="s">
        <v>76</v>
      </c>
      <c r="AY5041" s="220" t="s">
        <v>272</v>
      </c>
    </row>
    <row r="5042" spans="1:65" s="14" customFormat="1" ht="11.25">
      <c r="B5042" s="221"/>
      <c r="C5042" s="222"/>
      <c r="D5042" s="212" t="s">
        <v>283</v>
      </c>
      <c r="E5042" s="223" t="s">
        <v>1</v>
      </c>
      <c r="F5042" s="224" t="s">
        <v>4095</v>
      </c>
      <c r="G5042" s="222"/>
      <c r="H5042" s="225">
        <v>6</v>
      </c>
      <c r="I5042" s="226"/>
      <c r="J5042" s="222"/>
      <c r="K5042" s="222"/>
      <c r="L5042" s="227"/>
      <c r="M5042" s="228"/>
      <c r="N5042" s="229"/>
      <c r="O5042" s="229"/>
      <c r="P5042" s="229"/>
      <c r="Q5042" s="229"/>
      <c r="R5042" s="229"/>
      <c r="S5042" s="229"/>
      <c r="T5042" s="230"/>
      <c r="AT5042" s="231" t="s">
        <v>283</v>
      </c>
      <c r="AU5042" s="231" t="s">
        <v>291</v>
      </c>
      <c r="AV5042" s="14" t="s">
        <v>84</v>
      </c>
      <c r="AW5042" s="14" t="s">
        <v>32</v>
      </c>
      <c r="AX5042" s="14" t="s">
        <v>76</v>
      </c>
      <c r="AY5042" s="231" t="s">
        <v>272</v>
      </c>
    </row>
    <row r="5043" spans="1:65" s="13" customFormat="1" ht="11.25">
      <c r="B5043" s="210"/>
      <c r="C5043" s="211"/>
      <c r="D5043" s="212" t="s">
        <v>283</v>
      </c>
      <c r="E5043" s="213" t="s">
        <v>1</v>
      </c>
      <c r="F5043" s="214" t="s">
        <v>285</v>
      </c>
      <c r="G5043" s="211"/>
      <c r="H5043" s="213" t="s">
        <v>1</v>
      </c>
      <c r="I5043" s="215"/>
      <c r="J5043" s="211"/>
      <c r="K5043" s="211"/>
      <c r="L5043" s="216"/>
      <c r="M5043" s="217"/>
      <c r="N5043" s="218"/>
      <c r="O5043" s="218"/>
      <c r="P5043" s="218"/>
      <c r="Q5043" s="218"/>
      <c r="R5043" s="218"/>
      <c r="S5043" s="218"/>
      <c r="T5043" s="219"/>
      <c r="AT5043" s="220" t="s">
        <v>283</v>
      </c>
      <c r="AU5043" s="220" t="s">
        <v>291</v>
      </c>
      <c r="AV5043" s="13" t="s">
        <v>16</v>
      </c>
      <c r="AW5043" s="13" t="s">
        <v>32</v>
      </c>
      <c r="AX5043" s="13" t="s">
        <v>76</v>
      </c>
      <c r="AY5043" s="220" t="s">
        <v>272</v>
      </c>
    </row>
    <row r="5044" spans="1:65" s="13" customFormat="1" ht="11.25">
      <c r="B5044" s="210"/>
      <c r="C5044" s="211"/>
      <c r="D5044" s="212" t="s">
        <v>283</v>
      </c>
      <c r="E5044" s="213" t="s">
        <v>1</v>
      </c>
      <c r="F5044" s="214" t="s">
        <v>2489</v>
      </c>
      <c r="G5044" s="211"/>
      <c r="H5044" s="213" t="s">
        <v>1</v>
      </c>
      <c r="I5044" s="215"/>
      <c r="J5044" s="211"/>
      <c r="K5044" s="211"/>
      <c r="L5044" s="216"/>
      <c r="M5044" s="217"/>
      <c r="N5044" s="218"/>
      <c r="O5044" s="218"/>
      <c r="P5044" s="218"/>
      <c r="Q5044" s="218"/>
      <c r="R5044" s="218"/>
      <c r="S5044" s="218"/>
      <c r="T5044" s="219"/>
      <c r="AT5044" s="220" t="s">
        <v>283</v>
      </c>
      <c r="AU5044" s="220" t="s">
        <v>291</v>
      </c>
      <c r="AV5044" s="13" t="s">
        <v>16</v>
      </c>
      <c r="AW5044" s="13" t="s">
        <v>32</v>
      </c>
      <c r="AX5044" s="13" t="s">
        <v>76</v>
      </c>
      <c r="AY5044" s="220" t="s">
        <v>272</v>
      </c>
    </row>
    <row r="5045" spans="1:65" s="14" customFormat="1" ht="11.25">
      <c r="B5045" s="221"/>
      <c r="C5045" s="222"/>
      <c r="D5045" s="212" t="s">
        <v>283</v>
      </c>
      <c r="E5045" s="223" t="s">
        <v>1</v>
      </c>
      <c r="F5045" s="224" t="s">
        <v>4073</v>
      </c>
      <c r="G5045" s="222"/>
      <c r="H5045" s="225">
        <v>-3</v>
      </c>
      <c r="I5045" s="226"/>
      <c r="J5045" s="222"/>
      <c r="K5045" s="222"/>
      <c r="L5045" s="227"/>
      <c r="M5045" s="228"/>
      <c r="N5045" s="229"/>
      <c r="O5045" s="229"/>
      <c r="P5045" s="229"/>
      <c r="Q5045" s="229"/>
      <c r="R5045" s="229"/>
      <c r="S5045" s="229"/>
      <c r="T5045" s="230"/>
      <c r="AT5045" s="231" t="s">
        <v>283</v>
      </c>
      <c r="AU5045" s="231" t="s">
        <v>291</v>
      </c>
      <c r="AV5045" s="14" t="s">
        <v>84</v>
      </c>
      <c r="AW5045" s="14" t="s">
        <v>32</v>
      </c>
      <c r="AX5045" s="14" t="s">
        <v>76</v>
      </c>
      <c r="AY5045" s="231" t="s">
        <v>272</v>
      </c>
    </row>
    <row r="5046" spans="1:65" s="2" customFormat="1" ht="33" customHeight="1">
      <c r="A5046" s="34"/>
      <c r="B5046" s="35"/>
      <c r="C5046" s="192" t="s">
        <v>4096</v>
      </c>
      <c r="D5046" s="192" t="s">
        <v>274</v>
      </c>
      <c r="E5046" s="193" t="s">
        <v>4097</v>
      </c>
      <c r="F5046" s="194" t="s">
        <v>4098</v>
      </c>
      <c r="G5046" s="195" t="s">
        <v>952</v>
      </c>
      <c r="H5046" s="196">
        <v>13</v>
      </c>
      <c r="I5046" s="197"/>
      <c r="J5046" s="198">
        <f>ROUND(I5046*H5046,2)</f>
        <v>0</v>
      </c>
      <c r="K5046" s="194" t="s">
        <v>1</v>
      </c>
      <c r="L5046" s="39"/>
      <c r="M5046" s="199" t="s">
        <v>1</v>
      </c>
      <c r="N5046" s="200" t="s">
        <v>41</v>
      </c>
      <c r="O5046" s="71"/>
      <c r="P5046" s="201">
        <f>O5046*H5046</f>
        <v>0</v>
      </c>
      <c r="Q5046" s="201">
        <v>0</v>
      </c>
      <c r="R5046" s="201">
        <f>Q5046*H5046</f>
        <v>0</v>
      </c>
      <c r="S5046" s="201">
        <v>0</v>
      </c>
      <c r="T5046" s="202">
        <f>S5046*H5046</f>
        <v>0</v>
      </c>
      <c r="U5046" s="34"/>
      <c r="V5046" s="34"/>
      <c r="W5046" s="34"/>
      <c r="X5046" s="34"/>
      <c r="Y5046" s="34"/>
      <c r="Z5046" s="34"/>
      <c r="AA5046" s="34"/>
      <c r="AB5046" s="34"/>
      <c r="AC5046" s="34"/>
      <c r="AD5046" s="34"/>
      <c r="AE5046" s="34"/>
      <c r="AR5046" s="203" t="s">
        <v>358</v>
      </c>
      <c r="AT5046" s="203" t="s">
        <v>274</v>
      </c>
      <c r="AU5046" s="203" t="s">
        <v>291</v>
      </c>
      <c r="AY5046" s="17" t="s">
        <v>272</v>
      </c>
      <c r="BE5046" s="204">
        <f>IF(N5046="základní",J5046,0)</f>
        <v>0</v>
      </c>
      <c r="BF5046" s="204">
        <f>IF(N5046="snížená",J5046,0)</f>
        <v>0</v>
      </c>
      <c r="BG5046" s="204">
        <f>IF(N5046="zákl. přenesená",J5046,0)</f>
        <v>0</v>
      </c>
      <c r="BH5046" s="204">
        <f>IF(N5046="sníž. přenesená",J5046,0)</f>
        <v>0</v>
      </c>
      <c r="BI5046" s="204">
        <f>IF(N5046="nulová",J5046,0)</f>
        <v>0</v>
      </c>
      <c r="BJ5046" s="17" t="s">
        <v>16</v>
      </c>
      <c r="BK5046" s="204">
        <f>ROUND(I5046*H5046,2)</f>
        <v>0</v>
      </c>
      <c r="BL5046" s="17" t="s">
        <v>358</v>
      </c>
      <c r="BM5046" s="203" t="s">
        <v>4099</v>
      </c>
    </row>
    <row r="5047" spans="1:65" s="13" customFormat="1" ht="11.25">
      <c r="B5047" s="210"/>
      <c r="C5047" s="211"/>
      <c r="D5047" s="212" t="s">
        <v>283</v>
      </c>
      <c r="E5047" s="213" t="s">
        <v>1</v>
      </c>
      <c r="F5047" s="214" t="s">
        <v>2488</v>
      </c>
      <c r="G5047" s="211"/>
      <c r="H5047" s="213" t="s">
        <v>1</v>
      </c>
      <c r="I5047" s="215"/>
      <c r="J5047" s="211"/>
      <c r="K5047" s="211"/>
      <c r="L5047" s="216"/>
      <c r="M5047" s="217"/>
      <c r="N5047" s="218"/>
      <c r="O5047" s="218"/>
      <c r="P5047" s="218"/>
      <c r="Q5047" s="218"/>
      <c r="R5047" s="218"/>
      <c r="S5047" s="218"/>
      <c r="T5047" s="219"/>
      <c r="AT5047" s="220" t="s">
        <v>283</v>
      </c>
      <c r="AU5047" s="220" t="s">
        <v>291</v>
      </c>
      <c r="AV5047" s="13" t="s">
        <v>16</v>
      </c>
      <c r="AW5047" s="13" t="s">
        <v>32</v>
      </c>
      <c r="AX5047" s="13" t="s">
        <v>76</v>
      </c>
      <c r="AY5047" s="220" t="s">
        <v>272</v>
      </c>
    </row>
    <row r="5048" spans="1:65" s="13" customFormat="1" ht="11.25">
      <c r="B5048" s="210"/>
      <c r="C5048" s="211"/>
      <c r="D5048" s="212" t="s">
        <v>283</v>
      </c>
      <c r="E5048" s="213" t="s">
        <v>1</v>
      </c>
      <c r="F5048" s="214" t="s">
        <v>1030</v>
      </c>
      <c r="G5048" s="211"/>
      <c r="H5048" s="213" t="s">
        <v>1</v>
      </c>
      <c r="I5048" s="215"/>
      <c r="J5048" s="211"/>
      <c r="K5048" s="211"/>
      <c r="L5048" s="216"/>
      <c r="M5048" s="217"/>
      <c r="N5048" s="218"/>
      <c r="O5048" s="218"/>
      <c r="P5048" s="218"/>
      <c r="Q5048" s="218"/>
      <c r="R5048" s="218"/>
      <c r="S5048" s="218"/>
      <c r="T5048" s="219"/>
      <c r="AT5048" s="220" t="s">
        <v>283</v>
      </c>
      <c r="AU5048" s="220" t="s">
        <v>291</v>
      </c>
      <c r="AV5048" s="13" t="s">
        <v>16</v>
      </c>
      <c r="AW5048" s="13" t="s">
        <v>32</v>
      </c>
      <c r="AX5048" s="13" t="s">
        <v>76</v>
      </c>
      <c r="AY5048" s="220" t="s">
        <v>272</v>
      </c>
    </row>
    <row r="5049" spans="1:65" s="14" customFormat="1" ht="11.25">
      <c r="B5049" s="221"/>
      <c r="C5049" s="222"/>
      <c r="D5049" s="212" t="s">
        <v>283</v>
      </c>
      <c r="E5049" s="223" t="s">
        <v>1</v>
      </c>
      <c r="F5049" s="224" t="s">
        <v>4100</v>
      </c>
      <c r="G5049" s="222"/>
      <c r="H5049" s="225">
        <v>13</v>
      </c>
      <c r="I5049" s="226"/>
      <c r="J5049" s="222"/>
      <c r="K5049" s="222"/>
      <c r="L5049" s="227"/>
      <c r="M5049" s="228"/>
      <c r="N5049" s="229"/>
      <c r="O5049" s="229"/>
      <c r="P5049" s="229"/>
      <c r="Q5049" s="229"/>
      <c r="R5049" s="229"/>
      <c r="S5049" s="229"/>
      <c r="T5049" s="230"/>
      <c r="AT5049" s="231" t="s">
        <v>283</v>
      </c>
      <c r="AU5049" s="231" t="s">
        <v>291</v>
      </c>
      <c r="AV5049" s="14" t="s">
        <v>84</v>
      </c>
      <c r="AW5049" s="14" t="s">
        <v>32</v>
      </c>
      <c r="AX5049" s="14" t="s">
        <v>76</v>
      </c>
      <c r="AY5049" s="231" t="s">
        <v>272</v>
      </c>
    </row>
    <row r="5050" spans="1:65" s="2" customFormat="1" ht="37.9" customHeight="1">
      <c r="A5050" s="34"/>
      <c r="B5050" s="35"/>
      <c r="C5050" s="192" t="s">
        <v>4101</v>
      </c>
      <c r="D5050" s="192" t="s">
        <v>274</v>
      </c>
      <c r="E5050" s="193" t="s">
        <v>4102</v>
      </c>
      <c r="F5050" s="194" t="s">
        <v>4103</v>
      </c>
      <c r="G5050" s="195" t="s">
        <v>952</v>
      </c>
      <c r="H5050" s="196">
        <v>3</v>
      </c>
      <c r="I5050" s="197"/>
      <c r="J5050" s="198">
        <f>ROUND(I5050*H5050,2)</f>
        <v>0</v>
      </c>
      <c r="K5050" s="194" t="s">
        <v>1</v>
      </c>
      <c r="L5050" s="39"/>
      <c r="M5050" s="199" t="s">
        <v>1</v>
      </c>
      <c r="N5050" s="200" t="s">
        <v>41</v>
      </c>
      <c r="O5050" s="71"/>
      <c r="P5050" s="201">
        <f>O5050*H5050</f>
        <v>0</v>
      </c>
      <c r="Q5050" s="201">
        <v>0</v>
      </c>
      <c r="R5050" s="201">
        <f>Q5050*H5050</f>
        <v>0</v>
      </c>
      <c r="S5050" s="201">
        <v>0</v>
      </c>
      <c r="T5050" s="202">
        <f>S5050*H5050</f>
        <v>0</v>
      </c>
      <c r="U5050" s="34"/>
      <c r="V5050" s="34"/>
      <c r="W5050" s="34"/>
      <c r="X5050" s="34"/>
      <c r="Y5050" s="34"/>
      <c r="Z5050" s="34"/>
      <c r="AA5050" s="34"/>
      <c r="AB5050" s="34"/>
      <c r="AC5050" s="34"/>
      <c r="AD5050" s="34"/>
      <c r="AE5050" s="34"/>
      <c r="AR5050" s="203" t="s">
        <v>358</v>
      </c>
      <c r="AT5050" s="203" t="s">
        <v>274</v>
      </c>
      <c r="AU5050" s="203" t="s">
        <v>291</v>
      </c>
      <c r="AY5050" s="17" t="s">
        <v>272</v>
      </c>
      <c r="BE5050" s="204">
        <f>IF(N5050="základní",J5050,0)</f>
        <v>0</v>
      </c>
      <c r="BF5050" s="204">
        <f>IF(N5050="snížená",J5050,0)</f>
        <v>0</v>
      </c>
      <c r="BG5050" s="204">
        <f>IF(N5050="zákl. přenesená",J5050,0)</f>
        <v>0</v>
      </c>
      <c r="BH5050" s="204">
        <f>IF(N5050="sníž. přenesená",J5050,0)</f>
        <v>0</v>
      </c>
      <c r="BI5050" s="204">
        <f>IF(N5050="nulová",J5050,0)</f>
        <v>0</v>
      </c>
      <c r="BJ5050" s="17" t="s">
        <v>16</v>
      </c>
      <c r="BK5050" s="204">
        <f>ROUND(I5050*H5050,2)</f>
        <v>0</v>
      </c>
      <c r="BL5050" s="17" t="s">
        <v>358</v>
      </c>
      <c r="BM5050" s="203" t="s">
        <v>4104</v>
      </c>
    </row>
    <row r="5051" spans="1:65" s="13" customFormat="1" ht="11.25">
      <c r="B5051" s="210"/>
      <c r="C5051" s="211"/>
      <c r="D5051" s="212" t="s">
        <v>283</v>
      </c>
      <c r="E5051" s="213" t="s">
        <v>1</v>
      </c>
      <c r="F5051" s="214" t="s">
        <v>2488</v>
      </c>
      <c r="G5051" s="211"/>
      <c r="H5051" s="213" t="s">
        <v>1</v>
      </c>
      <c r="I5051" s="215"/>
      <c r="J5051" s="211"/>
      <c r="K5051" s="211"/>
      <c r="L5051" s="216"/>
      <c r="M5051" s="217"/>
      <c r="N5051" s="218"/>
      <c r="O5051" s="218"/>
      <c r="P5051" s="218"/>
      <c r="Q5051" s="218"/>
      <c r="R5051" s="218"/>
      <c r="S5051" s="218"/>
      <c r="T5051" s="219"/>
      <c r="AT5051" s="220" t="s">
        <v>283</v>
      </c>
      <c r="AU5051" s="220" t="s">
        <v>291</v>
      </c>
      <c r="AV5051" s="13" t="s">
        <v>16</v>
      </c>
      <c r="AW5051" s="13" t="s">
        <v>32</v>
      </c>
      <c r="AX5051" s="13" t="s">
        <v>76</v>
      </c>
      <c r="AY5051" s="220" t="s">
        <v>272</v>
      </c>
    </row>
    <row r="5052" spans="1:65" s="13" customFormat="1" ht="11.25">
      <c r="B5052" s="210"/>
      <c r="C5052" s="211"/>
      <c r="D5052" s="212" t="s">
        <v>283</v>
      </c>
      <c r="E5052" s="213" t="s">
        <v>1</v>
      </c>
      <c r="F5052" s="214" t="s">
        <v>1030</v>
      </c>
      <c r="G5052" s="211"/>
      <c r="H5052" s="213" t="s">
        <v>1</v>
      </c>
      <c r="I5052" s="215"/>
      <c r="J5052" s="211"/>
      <c r="K5052" s="211"/>
      <c r="L5052" s="216"/>
      <c r="M5052" s="217"/>
      <c r="N5052" s="218"/>
      <c r="O5052" s="218"/>
      <c r="P5052" s="218"/>
      <c r="Q5052" s="218"/>
      <c r="R5052" s="218"/>
      <c r="S5052" s="218"/>
      <c r="T5052" s="219"/>
      <c r="AT5052" s="220" t="s">
        <v>283</v>
      </c>
      <c r="AU5052" s="220" t="s">
        <v>291</v>
      </c>
      <c r="AV5052" s="13" t="s">
        <v>16</v>
      </c>
      <c r="AW5052" s="13" t="s">
        <v>32</v>
      </c>
      <c r="AX5052" s="13" t="s">
        <v>76</v>
      </c>
      <c r="AY5052" s="220" t="s">
        <v>272</v>
      </c>
    </row>
    <row r="5053" spans="1:65" s="14" customFormat="1" ht="11.25">
      <c r="B5053" s="221"/>
      <c r="C5053" s="222"/>
      <c r="D5053" s="212" t="s">
        <v>283</v>
      </c>
      <c r="E5053" s="223" t="s">
        <v>1</v>
      </c>
      <c r="F5053" s="224" t="s">
        <v>4089</v>
      </c>
      <c r="G5053" s="222"/>
      <c r="H5053" s="225">
        <v>3</v>
      </c>
      <c r="I5053" s="226"/>
      <c r="J5053" s="222"/>
      <c r="K5053" s="222"/>
      <c r="L5053" s="227"/>
      <c r="M5053" s="228"/>
      <c r="N5053" s="229"/>
      <c r="O5053" s="229"/>
      <c r="P5053" s="229"/>
      <c r="Q5053" s="229"/>
      <c r="R5053" s="229"/>
      <c r="S5053" s="229"/>
      <c r="T5053" s="230"/>
      <c r="AT5053" s="231" t="s">
        <v>283</v>
      </c>
      <c r="AU5053" s="231" t="s">
        <v>291</v>
      </c>
      <c r="AV5053" s="14" t="s">
        <v>84</v>
      </c>
      <c r="AW5053" s="14" t="s">
        <v>32</v>
      </c>
      <c r="AX5053" s="14" t="s">
        <v>76</v>
      </c>
      <c r="AY5053" s="231" t="s">
        <v>272</v>
      </c>
    </row>
    <row r="5054" spans="1:65" s="2" customFormat="1" ht="33" customHeight="1">
      <c r="A5054" s="34"/>
      <c r="B5054" s="35"/>
      <c r="C5054" s="192" t="s">
        <v>4105</v>
      </c>
      <c r="D5054" s="192" t="s">
        <v>274</v>
      </c>
      <c r="E5054" s="193" t="s">
        <v>4106</v>
      </c>
      <c r="F5054" s="194" t="s">
        <v>4107</v>
      </c>
      <c r="G5054" s="195" t="s">
        <v>952</v>
      </c>
      <c r="H5054" s="196">
        <v>1</v>
      </c>
      <c r="I5054" s="197"/>
      <c r="J5054" s="198">
        <f>ROUND(I5054*H5054,2)</f>
        <v>0</v>
      </c>
      <c r="K5054" s="194" t="s">
        <v>1</v>
      </c>
      <c r="L5054" s="39"/>
      <c r="M5054" s="199" t="s">
        <v>1</v>
      </c>
      <c r="N5054" s="200" t="s">
        <v>41</v>
      </c>
      <c r="O5054" s="71"/>
      <c r="P5054" s="201">
        <f>O5054*H5054</f>
        <v>0</v>
      </c>
      <c r="Q5054" s="201">
        <v>0</v>
      </c>
      <c r="R5054" s="201">
        <f>Q5054*H5054</f>
        <v>0</v>
      </c>
      <c r="S5054" s="201">
        <v>0</v>
      </c>
      <c r="T5054" s="202">
        <f>S5054*H5054</f>
        <v>0</v>
      </c>
      <c r="U5054" s="34"/>
      <c r="V5054" s="34"/>
      <c r="W5054" s="34"/>
      <c r="X5054" s="34"/>
      <c r="Y5054" s="34"/>
      <c r="Z5054" s="34"/>
      <c r="AA5054" s="34"/>
      <c r="AB5054" s="34"/>
      <c r="AC5054" s="34"/>
      <c r="AD5054" s="34"/>
      <c r="AE5054" s="34"/>
      <c r="AR5054" s="203" t="s">
        <v>358</v>
      </c>
      <c r="AT5054" s="203" t="s">
        <v>274</v>
      </c>
      <c r="AU5054" s="203" t="s">
        <v>291</v>
      </c>
      <c r="AY5054" s="17" t="s">
        <v>272</v>
      </c>
      <c r="BE5054" s="204">
        <f>IF(N5054="základní",J5054,0)</f>
        <v>0</v>
      </c>
      <c r="BF5054" s="204">
        <f>IF(N5054="snížená",J5054,0)</f>
        <v>0</v>
      </c>
      <c r="BG5054" s="204">
        <f>IF(N5054="zákl. přenesená",J5054,0)</f>
        <v>0</v>
      </c>
      <c r="BH5054" s="204">
        <f>IF(N5054="sníž. přenesená",J5054,0)</f>
        <v>0</v>
      </c>
      <c r="BI5054" s="204">
        <f>IF(N5054="nulová",J5054,0)</f>
        <v>0</v>
      </c>
      <c r="BJ5054" s="17" t="s">
        <v>16</v>
      </c>
      <c r="BK5054" s="204">
        <f>ROUND(I5054*H5054,2)</f>
        <v>0</v>
      </c>
      <c r="BL5054" s="17" t="s">
        <v>358</v>
      </c>
      <c r="BM5054" s="203" t="s">
        <v>4108</v>
      </c>
    </row>
    <row r="5055" spans="1:65" s="13" customFormat="1" ht="11.25">
      <c r="B5055" s="210"/>
      <c r="C5055" s="211"/>
      <c r="D5055" s="212" t="s">
        <v>283</v>
      </c>
      <c r="E5055" s="213" t="s">
        <v>1</v>
      </c>
      <c r="F5055" s="214" t="s">
        <v>2488</v>
      </c>
      <c r="G5055" s="211"/>
      <c r="H5055" s="213" t="s">
        <v>1</v>
      </c>
      <c r="I5055" s="215"/>
      <c r="J5055" s="211"/>
      <c r="K5055" s="211"/>
      <c r="L5055" s="216"/>
      <c r="M5055" s="217"/>
      <c r="N5055" s="218"/>
      <c r="O5055" s="218"/>
      <c r="P5055" s="218"/>
      <c r="Q5055" s="218"/>
      <c r="R5055" s="218"/>
      <c r="S5055" s="218"/>
      <c r="T5055" s="219"/>
      <c r="AT5055" s="220" t="s">
        <v>283</v>
      </c>
      <c r="AU5055" s="220" t="s">
        <v>291</v>
      </c>
      <c r="AV5055" s="13" t="s">
        <v>16</v>
      </c>
      <c r="AW5055" s="13" t="s">
        <v>32</v>
      </c>
      <c r="AX5055" s="13" t="s">
        <v>76</v>
      </c>
      <c r="AY5055" s="220" t="s">
        <v>272</v>
      </c>
    </row>
    <row r="5056" spans="1:65" s="13" customFormat="1" ht="11.25">
      <c r="B5056" s="210"/>
      <c r="C5056" s="211"/>
      <c r="D5056" s="212" t="s">
        <v>283</v>
      </c>
      <c r="E5056" s="213" t="s">
        <v>1</v>
      </c>
      <c r="F5056" s="214" t="s">
        <v>1030</v>
      </c>
      <c r="G5056" s="211"/>
      <c r="H5056" s="213" t="s">
        <v>1</v>
      </c>
      <c r="I5056" s="215"/>
      <c r="J5056" s="211"/>
      <c r="K5056" s="211"/>
      <c r="L5056" s="216"/>
      <c r="M5056" s="217"/>
      <c r="N5056" s="218"/>
      <c r="O5056" s="218"/>
      <c r="P5056" s="218"/>
      <c r="Q5056" s="218"/>
      <c r="R5056" s="218"/>
      <c r="S5056" s="218"/>
      <c r="T5056" s="219"/>
      <c r="AT5056" s="220" t="s">
        <v>283</v>
      </c>
      <c r="AU5056" s="220" t="s">
        <v>291</v>
      </c>
      <c r="AV5056" s="13" t="s">
        <v>16</v>
      </c>
      <c r="AW5056" s="13" t="s">
        <v>32</v>
      </c>
      <c r="AX5056" s="13" t="s">
        <v>76</v>
      </c>
      <c r="AY5056" s="220" t="s">
        <v>272</v>
      </c>
    </row>
    <row r="5057" spans="1:65" s="13" customFormat="1" ht="11.25">
      <c r="B5057" s="210"/>
      <c r="C5057" s="211"/>
      <c r="D5057" s="212" t="s">
        <v>283</v>
      </c>
      <c r="E5057" s="213" t="s">
        <v>1</v>
      </c>
      <c r="F5057" s="214" t="s">
        <v>2489</v>
      </c>
      <c r="G5057" s="211"/>
      <c r="H5057" s="213" t="s">
        <v>1</v>
      </c>
      <c r="I5057" s="215"/>
      <c r="J5057" s="211"/>
      <c r="K5057" s="211"/>
      <c r="L5057" s="216"/>
      <c r="M5057" s="217"/>
      <c r="N5057" s="218"/>
      <c r="O5057" s="218"/>
      <c r="P5057" s="218"/>
      <c r="Q5057" s="218"/>
      <c r="R5057" s="218"/>
      <c r="S5057" s="218"/>
      <c r="T5057" s="219"/>
      <c r="AT5057" s="220" t="s">
        <v>283</v>
      </c>
      <c r="AU5057" s="220" t="s">
        <v>291</v>
      </c>
      <c r="AV5057" s="13" t="s">
        <v>16</v>
      </c>
      <c r="AW5057" s="13" t="s">
        <v>32</v>
      </c>
      <c r="AX5057" s="13" t="s">
        <v>76</v>
      </c>
      <c r="AY5057" s="220" t="s">
        <v>272</v>
      </c>
    </row>
    <row r="5058" spans="1:65" s="14" customFormat="1" ht="11.25">
      <c r="B5058" s="221"/>
      <c r="C5058" s="222"/>
      <c r="D5058" s="212" t="s">
        <v>283</v>
      </c>
      <c r="E5058" s="223" t="s">
        <v>1</v>
      </c>
      <c r="F5058" s="224" t="s">
        <v>4109</v>
      </c>
      <c r="G5058" s="222"/>
      <c r="H5058" s="225">
        <v>1</v>
      </c>
      <c r="I5058" s="226"/>
      <c r="J5058" s="222"/>
      <c r="K5058" s="222"/>
      <c r="L5058" s="227"/>
      <c r="M5058" s="228"/>
      <c r="N5058" s="229"/>
      <c r="O5058" s="229"/>
      <c r="P5058" s="229"/>
      <c r="Q5058" s="229"/>
      <c r="R5058" s="229"/>
      <c r="S5058" s="229"/>
      <c r="T5058" s="230"/>
      <c r="AT5058" s="231" t="s">
        <v>283</v>
      </c>
      <c r="AU5058" s="231" t="s">
        <v>291</v>
      </c>
      <c r="AV5058" s="14" t="s">
        <v>84</v>
      </c>
      <c r="AW5058" s="14" t="s">
        <v>32</v>
      </c>
      <c r="AX5058" s="14" t="s">
        <v>76</v>
      </c>
      <c r="AY5058" s="231" t="s">
        <v>272</v>
      </c>
    </row>
    <row r="5059" spans="1:65" s="2" customFormat="1" ht="37.9" customHeight="1">
      <c r="A5059" s="34"/>
      <c r="B5059" s="35"/>
      <c r="C5059" s="192" t="s">
        <v>4110</v>
      </c>
      <c r="D5059" s="192" t="s">
        <v>274</v>
      </c>
      <c r="E5059" s="193" t="s">
        <v>4111</v>
      </c>
      <c r="F5059" s="194" t="s">
        <v>4112</v>
      </c>
      <c r="G5059" s="195" t="s">
        <v>952</v>
      </c>
      <c r="H5059" s="196">
        <v>1</v>
      </c>
      <c r="I5059" s="197"/>
      <c r="J5059" s="198">
        <f>ROUND(I5059*H5059,2)</f>
        <v>0</v>
      </c>
      <c r="K5059" s="194" t="s">
        <v>1</v>
      </c>
      <c r="L5059" s="39"/>
      <c r="M5059" s="199" t="s">
        <v>1</v>
      </c>
      <c r="N5059" s="200" t="s">
        <v>41</v>
      </c>
      <c r="O5059" s="71"/>
      <c r="P5059" s="201">
        <f>O5059*H5059</f>
        <v>0</v>
      </c>
      <c r="Q5059" s="201">
        <v>0</v>
      </c>
      <c r="R5059" s="201">
        <f>Q5059*H5059</f>
        <v>0</v>
      </c>
      <c r="S5059" s="201">
        <v>0</v>
      </c>
      <c r="T5059" s="202">
        <f>S5059*H5059</f>
        <v>0</v>
      </c>
      <c r="U5059" s="34"/>
      <c r="V5059" s="34"/>
      <c r="W5059" s="34"/>
      <c r="X5059" s="34"/>
      <c r="Y5059" s="34"/>
      <c r="Z5059" s="34"/>
      <c r="AA5059" s="34"/>
      <c r="AB5059" s="34"/>
      <c r="AC5059" s="34"/>
      <c r="AD5059" s="34"/>
      <c r="AE5059" s="34"/>
      <c r="AR5059" s="203" t="s">
        <v>358</v>
      </c>
      <c r="AT5059" s="203" t="s">
        <v>274</v>
      </c>
      <c r="AU5059" s="203" t="s">
        <v>291</v>
      </c>
      <c r="AY5059" s="17" t="s">
        <v>272</v>
      </c>
      <c r="BE5059" s="204">
        <f>IF(N5059="základní",J5059,0)</f>
        <v>0</v>
      </c>
      <c r="BF5059" s="204">
        <f>IF(N5059="snížená",J5059,0)</f>
        <v>0</v>
      </c>
      <c r="BG5059" s="204">
        <f>IF(N5059="zákl. přenesená",J5059,0)</f>
        <v>0</v>
      </c>
      <c r="BH5059" s="204">
        <f>IF(N5059="sníž. přenesená",J5059,0)</f>
        <v>0</v>
      </c>
      <c r="BI5059" s="204">
        <f>IF(N5059="nulová",J5059,0)</f>
        <v>0</v>
      </c>
      <c r="BJ5059" s="17" t="s">
        <v>16</v>
      </c>
      <c r="BK5059" s="204">
        <f>ROUND(I5059*H5059,2)</f>
        <v>0</v>
      </c>
      <c r="BL5059" s="17" t="s">
        <v>358</v>
      </c>
      <c r="BM5059" s="203" t="s">
        <v>4113</v>
      </c>
    </row>
    <row r="5060" spans="1:65" s="13" customFormat="1" ht="11.25">
      <c r="B5060" s="210"/>
      <c r="C5060" s="211"/>
      <c r="D5060" s="212" t="s">
        <v>283</v>
      </c>
      <c r="E5060" s="213" t="s">
        <v>1</v>
      </c>
      <c r="F5060" s="214" t="s">
        <v>2488</v>
      </c>
      <c r="G5060" s="211"/>
      <c r="H5060" s="213" t="s">
        <v>1</v>
      </c>
      <c r="I5060" s="215"/>
      <c r="J5060" s="211"/>
      <c r="K5060" s="211"/>
      <c r="L5060" s="216"/>
      <c r="M5060" s="217"/>
      <c r="N5060" s="218"/>
      <c r="O5060" s="218"/>
      <c r="P5060" s="218"/>
      <c r="Q5060" s="218"/>
      <c r="R5060" s="218"/>
      <c r="S5060" s="218"/>
      <c r="T5060" s="219"/>
      <c r="AT5060" s="220" t="s">
        <v>283</v>
      </c>
      <c r="AU5060" s="220" t="s">
        <v>291</v>
      </c>
      <c r="AV5060" s="13" t="s">
        <v>16</v>
      </c>
      <c r="AW5060" s="13" t="s">
        <v>32</v>
      </c>
      <c r="AX5060" s="13" t="s">
        <v>76</v>
      </c>
      <c r="AY5060" s="220" t="s">
        <v>272</v>
      </c>
    </row>
    <row r="5061" spans="1:65" s="13" customFormat="1" ht="11.25">
      <c r="B5061" s="210"/>
      <c r="C5061" s="211"/>
      <c r="D5061" s="212" t="s">
        <v>283</v>
      </c>
      <c r="E5061" s="213" t="s">
        <v>1</v>
      </c>
      <c r="F5061" s="214" t="s">
        <v>1030</v>
      </c>
      <c r="G5061" s="211"/>
      <c r="H5061" s="213" t="s">
        <v>1</v>
      </c>
      <c r="I5061" s="215"/>
      <c r="J5061" s="211"/>
      <c r="K5061" s="211"/>
      <c r="L5061" s="216"/>
      <c r="M5061" s="217"/>
      <c r="N5061" s="218"/>
      <c r="O5061" s="218"/>
      <c r="P5061" s="218"/>
      <c r="Q5061" s="218"/>
      <c r="R5061" s="218"/>
      <c r="S5061" s="218"/>
      <c r="T5061" s="219"/>
      <c r="AT5061" s="220" t="s">
        <v>283</v>
      </c>
      <c r="AU5061" s="220" t="s">
        <v>291</v>
      </c>
      <c r="AV5061" s="13" t="s">
        <v>16</v>
      </c>
      <c r="AW5061" s="13" t="s">
        <v>32</v>
      </c>
      <c r="AX5061" s="13" t="s">
        <v>76</v>
      </c>
      <c r="AY5061" s="220" t="s">
        <v>272</v>
      </c>
    </row>
    <row r="5062" spans="1:65" s="13" customFormat="1" ht="11.25">
      <c r="B5062" s="210"/>
      <c r="C5062" s="211"/>
      <c r="D5062" s="212" t="s">
        <v>283</v>
      </c>
      <c r="E5062" s="213" t="s">
        <v>1</v>
      </c>
      <c r="F5062" s="214" t="s">
        <v>2489</v>
      </c>
      <c r="G5062" s="211"/>
      <c r="H5062" s="213" t="s">
        <v>1</v>
      </c>
      <c r="I5062" s="215"/>
      <c r="J5062" s="211"/>
      <c r="K5062" s="211"/>
      <c r="L5062" s="216"/>
      <c r="M5062" s="217"/>
      <c r="N5062" s="218"/>
      <c r="O5062" s="218"/>
      <c r="P5062" s="218"/>
      <c r="Q5062" s="218"/>
      <c r="R5062" s="218"/>
      <c r="S5062" s="218"/>
      <c r="T5062" s="219"/>
      <c r="AT5062" s="220" t="s">
        <v>283</v>
      </c>
      <c r="AU5062" s="220" t="s">
        <v>291</v>
      </c>
      <c r="AV5062" s="13" t="s">
        <v>16</v>
      </c>
      <c r="AW5062" s="13" t="s">
        <v>32</v>
      </c>
      <c r="AX5062" s="13" t="s">
        <v>76</v>
      </c>
      <c r="AY5062" s="220" t="s">
        <v>272</v>
      </c>
    </row>
    <row r="5063" spans="1:65" s="14" customFormat="1" ht="11.25">
      <c r="B5063" s="221"/>
      <c r="C5063" s="222"/>
      <c r="D5063" s="212" t="s">
        <v>283</v>
      </c>
      <c r="E5063" s="223" t="s">
        <v>1</v>
      </c>
      <c r="F5063" s="224" t="s">
        <v>4114</v>
      </c>
      <c r="G5063" s="222"/>
      <c r="H5063" s="225">
        <v>1</v>
      </c>
      <c r="I5063" s="226"/>
      <c r="J5063" s="222"/>
      <c r="K5063" s="222"/>
      <c r="L5063" s="227"/>
      <c r="M5063" s="228"/>
      <c r="N5063" s="229"/>
      <c r="O5063" s="229"/>
      <c r="P5063" s="229"/>
      <c r="Q5063" s="229"/>
      <c r="R5063" s="229"/>
      <c r="S5063" s="229"/>
      <c r="T5063" s="230"/>
      <c r="AT5063" s="231" t="s">
        <v>283</v>
      </c>
      <c r="AU5063" s="231" t="s">
        <v>291</v>
      </c>
      <c r="AV5063" s="14" t="s">
        <v>84</v>
      </c>
      <c r="AW5063" s="14" t="s">
        <v>32</v>
      </c>
      <c r="AX5063" s="14" t="s">
        <v>76</v>
      </c>
      <c r="AY5063" s="231" t="s">
        <v>272</v>
      </c>
    </row>
    <row r="5064" spans="1:65" s="2" customFormat="1" ht="24.2" customHeight="1">
      <c r="A5064" s="34"/>
      <c r="B5064" s="35"/>
      <c r="C5064" s="192" t="s">
        <v>4115</v>
      </c>
      <c r="D5064" s="192" t="s">
        <v>274</v>
      </c>
      <c r="E5064" s="193" t="s">
        <v>4116</v>
      </c>
      <c r="F5064" s="194" t="s">
        <v>4117</v>
      </c>
      <c r="G5064" s="195" t="s">
        <v>952</v>
      </c>
      <c r="H5064" s="196">
        <v>28</v>
      </c>
      <c r="I5064" s="197"/>
      <c r="J5064" s="198">
        <f>ROUND(I5064*H5064,2)</f>
        <v>0</v>
      </c>
      <c r="K5064" s="194" t="s">
        <v>278</v>
      </c>
      <c r="L5064" s="39"/>
      <c r="M5064" s="199" t="s">
        <v>1</v>
      </c>
      <c r="N5064" s="200" t="s">
        <v>41</v>
      </c>
      <c r="O5064" s="71"/>
      <c r="P5064" s="201">
        <f>O5064*H5064</f>
        <v>0</v>
      </c>
      <c r="Q5064" s="201">
        <v>0</v>
      </c>
      <c r="R5064" s="201">
        <f>Q5064*H5064</f>
        <v>0</v>
      </c>
      <c r="S5064" s="201">
        <v>0</v>
      </c>
      <c r="T5064" s="202">
        <f>S5064*H5064</f>
        <v>0</v>
      </c>
      <c r="U5064" s="34"/>
      <c r="V5064" s="34"/>
      <c r="W5064" s="34"/>
      <c r="X5064" s="34"/>
      <c r="Y5064" s="34"/>
      <c r="Z5064" s="34"/>
      <c r="AA5064" s="34"/>
      <c r="AB5064" s="34"/>
      <c r="AC5064" s="34"/>
      <c r="AD5064" s="34"/>
      <c r="AE5064" s="34"/>
      <c r="AR5064" s="203" t="s">
        <v>358</v>
      </c>
      <c r="AT5064" s="203" t="s">
        <v>274</v>
      </c>
      <c r="AU5064" s="203" t="s">
        <v>291</v>
      </c>
      <c r="AY5064" s="17" t="s">
        <v>272</v>
      </c>
      <c r="BE5064" s="204">
        <f>IF(N5064="základní",J5064,0)</f>
        <v>0</v>
      </c>
      <c r="BF5064" s="204">
        <f>IF(N5064="snížená",J5064,0)</f>
        <v>0</v>
      </c>
      <c r="BG5064" s="204">
        <f>IF(N5064="zákl. přenesená",J5064,0)</f>
        <v>0</v>
      </c>
      <c r="BH5064" s="204">
        <f>IF(N5064="sníž. přenesená",J5064,0)</f>
        <v>0</v>
      </c>
      <c r="BI5064" s="204">
        <f>IF(N5064="nulová",J5064,0)</f>
        <v>0</v>
      </c>
      <c r="BJ5064" s="17" t="s">
        <v>16</v>
      </c>
      <c r="BK5064" s="204">
        <f>ROUND(I5064*H5064,2)</f>
        <v>0</v>
      </c>
      <c r="BL5064" s="17" t="s">
        <v>358</v>
      </c>
      <c r="BM5064" s="203" t="s">
        <v>4118</v>
      </c>
    </row>
    <row r="5065" spans="1:65" s="2" customFormat="1" ht="11.25">
      <c r="A5065" s="34"/>
      <c r="B5065" s="35"/>
      <c r="C5065" s="36"/>
      <c r="D5065" s="205" t="s">
        <v>281</v>
      </c>
      <c r="E5065" s="36"/>
      <c r="F5065" s="206" t="s">
        <v>4119</v>
      </c>
      <c r="G5065" s="36"/>
      <c r="H5065" s="36"/>
      <c r="I5065" s="207"/>
      <c r="J5065" s="36"/>
      <c r="K5065" s="36"/>
      <c r="L5065" s="39"/>
      <c r="M5065" s="208"/>
      <c r="N5065" s="209"/>
      <c r="O5065" s="71"/>
      <c r="P5065" s="71"/>
      <c r="Q5065" s="71"/>
      <c r="R5065" s="71"/>
      <c r="S5065" s="71"/>
      <c r="T5065" s="72"/>
      <c r="U5065" s="34"/>
      <c r="V5065" s="34"/>
      <c r="W5065" s="34"/>
      <c r="X5065" s="34"/>
      <c r="Y5065" s="34"/>
      <c r="Z5065" s="34"/>
      <c r="AA5065" s="34"/>
      <c r="AB5065" s="34"/>
      <c r="AC5065" s="34"/>
      <c r="AD5065" s="34"/>
      <c r="AE5065" s="34"/>
      <c r="AT5065" s="17" t="s">
        <v>281</v>
      </c>
      <c r="AU5065" s="17" t="s">
        <v>291</v>
      </c>
    </row>
    <row r="5066" spans="1:65" s="2" customFormat="1" ht="33" customHeight="1">
      <c r="A5066" s="34"/>
      <c r="B5066" s="35"/>
      <c r="C5066" s="192" t="s">
        <v>4120</v>
      </c>
      <c r="D5066" s="192" t="s">
        <v>274</v>
      </c>
      <c r="E5066" s="193" t="s">
        <v>4121</v>
      </c>
      <c r="F5066" s="194" t="s">
        <v>4122</v>
      </c>
      <c r="G5066" s="195" t="s">
        <v>952</v>
      </c>
      <c r="H5066" s="196">
        <v>4</v>
      </c>
      <c r="I5066" s="197"/>
      <c r="J5066" s="198">
        <f>ROUND(I5066*H5066,2)</f>
        <v>0</v>
      </c>
      <c r="K5066" s="194" t="s">
        <v>1</v>
      </c>
      <c r="L5066" s="39"/>
      <c r="M5066" s="199" t="s">
        <v>1</v>
      </c>
      <c r="N5066" s="200" t="s">
        <v>41</v>
      </c>
      <c r="O5066" s="71"/>
      <c r="P5066" s="201">
        <f>O5066*H5066</f>
        <v>0</v>
      </c>
      <c r="Q5066" s="201">
        <v>0</v>
      </c>
      <c r="R5066" s="201">
        <f>Q5066*H5066</f>
        <v>0</v>
      </c>
      <c r="S5066" s="201">
        <v>0</v>
      </c>
      <c r="T5066" s="202">
        <f>S5066*H5066</f>
        <v>0</v>
      </c>
      <c r="U5066" s="34"/>
      <c r="V5066" s="34"/>
      <c r="W5066" s="34"/>
      <c r="X5066" s="34"/>
      <c r="Y5066" s="34"/>
      <c r="Z5066" s="34"/>
      <c r="AA5066" s="34"/>
      <c r="AB5066" s="34"/>
      <c r="AC5066" s="34"/>
      <c r="AD5066" s="34"/>
      <c r="AE5066" s="34"/>
      <c r="AR5066" s="203" t="s">
        <v>358</v>
      </c>
      <c r="AT5066" s="203" t="s">
        <v>274</v>
      </c>
      <c r="AU5066" s="203" t="s">
        <v>291</v>
      </c>
      <c r="AY5066" s="17" t="s">
        <v>272</v>
      </c>
      <c r="BE5066" s="204">
        <f>IF(N5066="základní",J5066,0)</f>
        <v>0</v>
      </c>
      <c r="BF5066" s="204">
        <f>IF(N5066="snížená",J5066,0)</f>
        <v>0</v>
      </c>
      <c r="BG5066" s="204">
        <f>IF(N5066="zákl. přenesená",J5066,0)</f>
        <v>0</v>
      </c>
      <c r="BH5066" s="204">
        <f>IF(N5066="sníž. přenesená",J5066,0)</f>
        <v>0</v>
      </c>
      <c r="BI5066" s="204">
        <f>IF(N5066="nulová",J5066,0)</f>
        <v>0</v>
      </c>
      <c r="BJ5066" s="17" t="s">
        <v>16</v>
      </c>
      <c r="BK5066" s="204">
        <f>ROUND(I5066*H5066,2)</f>
        <v>0</v>
      </c>
      <c r="BL5066" s="17" t="s">
        <v>358</v>
      </c>
      <c r="BM5066" s="203" t="s">
        <v>4123</v>
      </c>
    </row>
    <row r="5067" spans="1:65" s="13" customFormat="1" ht="11.25">
      <c r="B5067" s="210"/>
      <c r="C5067" s="211"/>
      <c r="D5067" s="212" t="s">
        <v>283</v>
      </c>
      <c r="E5067" s="213" t="s">
        <v>1</v>
      </c>
      <c r="F5067" s="214" t="s">
        <v>2488</v>
      </c>
      <c r="G5067" s="211"/>
      <c r="H5067" s="213" t="s">
        <v>1</v>
      </c>
      <c r="I5067" s="215"/>
      <c r="J5067" s="211"/>
      <c r="K5067" s="211"/>
      <c r="L5067" s="216"/>
      <c r="M5067" s="217"/>
      <c r="N5067" s="218"/>
      <c r="O5067" s="218"/>
      <c r="P5067" s="218"/>
      <c r="Q5067" s="218"/>
      <c r="R5067" s="218"/>
      <c r="S5067" s="218"/>
      <c r="T5067" s="219"/>
      <c r="AT5067" s="220" t="s">
        <v>283</v>
      </c>
      <c r="AU5067" s="220" t="s">
        <v>291</v>
      </c>
      <c r="AV5067" s="13" t="s">
        <v>16</v>
      </c>
      <c r="AW5067" s="13" t="s">
        <v>32</v>
      </c>
      <c r="AX5067" s="13" t="s">
        <v>76</v>
      </c>
      <c r="AY5067" s="220" t="s">
        <v>272</v>
      </c>
    </row>
    <row r="5068" spans="1:65" s="13" customFormat="1" ht="11.25">
      <c r="B5068" s="210"/>
      <c r="C5068" s="211"/>
      <c r="D5068" s="212" t="s">
        <v>283</v>
      </c>
      <c r="E5068" s="213" t="s">
        <v>1</v>
      </c>
      <c r="F5068" s="214" t="s">
        <v>1030</v>
      </c>
      <c r="G5068" s="211"/>
      <c r="H5068" s="213" t="s">
        <v>1</v>
      </c>
      <c r="I5068" s="215"/>
      <c r="J5068" s="211"/>
      <c r="K5068" s="211"/>
      <c r="L5068" s="216"/>
      <c r="M5068" s="217"/>
      <c r="N5068" s="218"/>
      <c r="O5068" s="218"/>
      <c r="P5068" s="218"/>
      <c r="Q5068" s="218"/>
      <c r="R5068" s="218"/>
      <c r="S5068" s="218"/>
      <c r="T5068" s="219"/>
      <c r="AT5068" s="220" t="s">
        <v>283</v>
      </c>
      <c r="AU5068" s="220" t="s">
        <v>291</v>
      </c>
      <c r="AV5068" s="13" t="s">
        <v>16</v>
      </c>
      <c r="AW5068" s="13" t="s">
        <v>32</v>
      </c>
      <c r="AX5068" s="13" t="s">
        <v>76</v>
      </c>
      <c r="AY5068" s="220" t="s">
        <v>272</v>
      </c>
    </row>
    <row r="5069" spans="1:65" s="14" customFormat="1" ht="11.25">
      <c r="B5069" s="221"/>
      <c r="C5069" s="222"/>
      <c r="D5069" s="212" t="s">
        <v>283</v>
      </c>
      <c r="E5069" s="223" t="s">
        <v>1</v>
      </c>
      <c r="F5069" s="224" t="s">
        <v>4124</v>
      </c>
      <c r="G5069" s="222"/>
      <c r="H5069" s="225">
        <v>5</v>
      </c>
      <c r="I5069" s="226"/>
      <c r="J5069" s="222"/>
      <c r="K5069" s="222"/>
      <c r="L5069" s="227"/>
      <c r="M5069" s="228"/>
      <c r="N5069" s="229"/>
      <c r="O5069" s="229"/>
      <c r="P5069" s="229"/>
      <c r="Q5069" s="229"/>
      <c r="R5069" s="229"/>
      <c r="S5069" s="229"/>
      <c r="T5069" s="230"/>
      <c r="AT5069" s="231" t="s">
        <v>283</v>
      </c>
      <c r="AU5069" s="231" t="s">
        <v>291</v>
      </c>
      <c r="AV5069" s="14" t="s">
        <v>84</v>
      </c>
      <c r="AW5069" s="14" t="s">
        <v>32</v>
      </c>
      <c r="AX5069" s="14" t="s">
        <v>76</v>
      </c>
      <c r="AY5069" s="231" t="s">
        <v>272</v>
      </c>
    </row>
    <row r="5070" spans="1:65" s="13" customFormat="1" ht="11.25">
      <c r="B5070" s="210"/>
      <c r="C5070" s="211"/>
      <c r="D5070" s="212" t="s">
        <v>283</v>
      </c>
      <c r="E5070" s="213" t="s">
        <v>1</v>
      </c>
      <c r="F5070" s="214" t="s">
        <v>285</v>
      </c>
      <c r="G5070" s="211"/>
      <c r="H5070" s="213" t="s">
        <v>1</v>
      </c>
      <c r="I5070" s="215"/>
      <c r="J5070" s="211"/>
      <c r="K5070" s="211"/>
      <c r="L5070" s="216"/>
      <c r="M5070" s="217"/>
      <c r="N5070" s="218"/>
      <c r="O5070" s="218"/>
      <c r="P5070" s="218"/>
      <c r="Q5070" s="218"/>
      <c r="R5070" s="218"/>
      <c r="S5070" s="218"/>
      <c r="T5070" s="219"/>
      <c r="AT5070" s="220" t="s">
        <v>283</v>
      </c>
      <c r="AU5070" s="220" t="s">
        <v>291</v>
      </c>
      <c r="AV5070" s="13" t="s">
        <v>16</v>
      </c>
      <c r="AW5070" s="13" t="s">
        <v>32</v>
      </c>
      <c r="AX5070" s="13" t="s">
        <v>76</v>
      </c>
      <c r="AY5070" s="220" t="s">
        <v>272</v>
      </c>
    </row>
    <row r="5071" spans="1:65" s="13" customFormat="1" ht="11.25">
      <c r="B5071" s="210"/>
      <c r="C5071" s="211"/>
      <c r="D5071" s="212" t="s">
        <v>283</v>
      </c>
      <c r="E5071" s="213" t="s">
        <v>1</v>
      </c>
      <c r="F5071" s="214" t="s">
        <v>2489</v>
      </c>
      <c r="G5071" s="211"/>
      <c r="H5071" s="213" t="s">
        <v>1</v>
      </c>
      <c r="I5071" s="215"/>
      <c r="J5071" s="211"/>
      <c r="K5071" s="211"/>
      <c r="L5071" s="216"/>
      <c r="M5071" s="217"/>
      <c r="N5071" s="218"/>
      <c r="O5071" s="218"/>
      <c r="P5071" s="218"/>
      <c r="Q5071" s="218"/>
      <c r="R5071" s="218"/>
      <c r="S5071" s="218"/>
      <c r="T5071" s="219"/>
      <c r="AT5071" s="220" t="s">
        <v>283</v>
      </c>
      <c r="AU5071" s="220" t="s">
        <v>291</v>
      </c>
      <c r="AV5071" s="13" t="s">
        <v>16</v>
      </c>
      <c r="AW5071" s="13" t="s">
        <v>32</v>
      </c>
      <c r="AX5071" s="13" t="s">
        <v>76</v>
      </c>
      <c r="AY5071" s="220" t="s">
        <v>272</v>
      </c>
    </row>
    <row r="5072" spans="1:65" s="14" customFormat="1" ht="11.25">
      <c r="B5072" s="221"/>
      <c r="C5072" s="222"/>
      <c r="D5072" s="212" t="s">
        <v>283</v>
      </c>
      <c r="E5072" s="223" t="s">
        <v>1</v>
      </c>
      <c r="F5072" s="224" t="s">
        <v>4125</v>
      </c>
      <c r="G5072" s="222"/>
      <c r="H5072" s="225">
        <v>-1</v>
      </c>
      <c r="I5072" s="226"/>
      <c r="J5072" s="222"/>
      <c r="K5072" s="222"/>
      <c r="L5072" s="227"/>
      <c r="M5072" s="228"/>
      <c r="N5072" s="229"/>
      <c r="O5072" s="229"/>
      <c r="P5072" s="229"/>
      <c r="Q5072" s="229"/>
      <c r="R5072" s="229"/>
      <c r="S5072" s="229"/>
      <c r="T5072" s="230"/>
      <c r="AT5072" s="231" t="s">
        <v>283</v>
      </c>
      <c r="AU5072" s="231" t="s">
        <v>291</v>
      </c>
      <c r="AV5072" s="14" t="s">
        <v>84</v>
      </c>
      <c r="AW5072" s="14" t="s">
        <v>32</v>
      </c>
      <c r="AX5072" s="14" t="s">
        <v>76</v>
      </c>
      <c r="AY5072" s="231" t="s">
        <v>272</v>
      </c>
    </row>
    <row r="5073" spans="1:65" s="2" customFormat="1" ht="44.25" customHeight="1">
      <c r="A5073" s="34"/>
      <c r="B5073" s="35"/>
      <c r="C5073" s="192" t="s">
        <v>4126</v>
      </c>
      <c r="D5073" s="192" t="s">
        <v>274</v>
      </c>
      <c r="E5073" s="193" t="s">
        <v>4127</v>
      </c>
      <c r="F5073" s="194" t="s">
        <v>4128</v>
      </c>
      <c r="G5073" s="195" t="s">
        <v>952</v>
      </c>
      <c r="H5073" s="196">
        <v>13</v>
      </c>
      <c r="I5073" s="197"/>
      <c r="J5073" s="198">
        <f>ROUND(I5073*H5073,2)</f>
        <v>0</v>
      </c>
      <c r="K5073" s="194" t="s">
        <v>1</v>
      </c>
      <c r="L5073" s="39"/>
      <c r="M5073" s="199" t="s">
        <v>1</v>
      </c>
      <c r="N5073" s="200" t="s">
        <v>41</v>
      </c>
      <c r="O5073" s="71"/>
      <c r="P5073" s="201">
        <f>O5073*H5073</f>
        <v>0</v>
      </c>
      <c r="Q5073" s="201">
        <v>0</v>
      </c>
      <c r="R5073" s="201">
        <f>Q5073*H5073</f>
        <v>0</v>
      </c>
      <c r="S5073" s="201">
        <v>0</v>
      </c>
      <c r="T5073" s="202">
        <f>S5073*H5073</f>
        <v>0</v>
      </c>
      <c r="U5073" s="34"/>
      <c r="V5073" s="34"/>
      <c r="W5073" s="34"/>
      <c r="X5073" s="34"/>
      <c r="Y5073" s="34"/>
      <c r="Z5073" s="34"/>
      <c r="AA5073" s="34"/>
      <c r="AB5073" s="34"/>
      <c r="AC5073" s="34"/>
      <c r="AD5073" s="34"/>
      <c r="AE5073" s="34"/>
      <c r="AR5073" s="203" t="s">
        <v>358</v>
      </c>
      <c r="AT5073" s="203" t="s">
        <v>274</v>
      </c>
      <c r="AU5073" s="203" t="s">
        <v>291</v>
      </c>
      <c r="AY5073" s="17" t="s">
        <v>272</v>
      </c>
      <c r="BE5073" s="204">
        <f>IF(N5073="základní",J5073,0)</f>
        <v>0</v>
      </c>
      <c r="BF5073" s="204">
        <f>IF(N5073="snížená",J5073,0)</f>
        <v>0</v>
      </c>
      <c r="BG5073" s="204">
        <f>IF(N5073="zákl. přenesená",J5073,0)</f>
        <v>0</v>
      </c>
      <c r="BH5073" s="204">
        <f>IF(N5073="sníž. přenesená",J5073,0)</f>
        <v>0</v>
      </c>
      <c r="BI5073" s="204">
        <f>IF(N5073="nulová",J5073,0)</f>
        <v>0</v>
      </c>
      <c r="BJ5073" s="17" t="s">
        <v>16</v>
      </c>
      <c r="BK5073" s="204">
        <f>ROUND(I5073*H5073,2)</f>
        <v>0</v>
      </c>
      <c r="BL5073" s="17" t="s">
        <v>358</v>
      </c>
      <c r="BM5073" s="203" t="s">
        <v>4129</v>
      </c>
    </row>
    <row r="5074" spans="1:65" s="13" customFormat="1" ht="11.25">
      <c r="B5074" s="210"/>
      <c r="C5074" s="211"/>
      <c r="D5074" s="212" t="s">
        <v>283</v>
      </c>
      <c r="E5074" s="213" t="s">
        <v>1</v>
      </c>
      <c r="F5074" s="214" t="s">
        <v>2488</v>
      </c>
      <c r="G5074" s="211"/>
      <c r="H5074" s="213" t="s">
        <v>1</v>
      </c>
      <c r="I5074" s="215"/>
      <c r="J5074" s="211"/>
      <c r="K5074" s="211"/>
      <c r="L5074" s="216"/>
      <c r="M5074" s="217"/>
      <c r="N5074" s="218"/>
      <c r="O5074" s="218"/>
      <c r="P5074" s="218"/>
      <c r="Q5074" s="218"/>
      <c r="R5074" s="218"/>
      <c r="S5074" s="218"/>
      <c r="T5074" s="219"/>
      <c r="AT5074" s="220" t="s">
        <v>283</v>
      </c>
      <c r="AU5074" s="220" t="s">
        <v>291</v>
      </c>
      <c r="AV5074" s="13" t="s">
        <v>16</v>
      </c>
      <c r="AW5074" s="13" t="s">
        <v>32</v>
      </c>
      <c r="AX5074" s="13" t="s">
        <v>76</v>
      </c>
      <c r="AY5074" s="220" t="s">
        <v>272</v>
      </c>
    </row>
    <row r="5075" spans="1:65" s="13" customFormat="1" ht="11.25">
      <c r="B5075" s="210"/>
      <c r="C5075" s="211"/>
      <c r="D5075" s="212" t="s">
        <v>283</v>
      </c>
      <c r="E5075" s="213" t="s">
        <v>1</v>
      </c>
      <c r="F5075" s="214" t="s">
        <v>1030</v>
      </c>
      <c r="G5075" s="211"/>
      <c r="H5075" s="213" t="s">
        <v>1</v>
      </c>
      <c r="I5075" s="215"/>
      <c r="J5075" s="211"/>
      <c r="K5075" s="211"/>
      <c r="L5075" s="216"/>
      <c r="M5075" s="217"/>
      <c r="N5075" s="218"/>
      <c r="O5075" s="218"/>
      <c r="P5075" s="218"/>
      <c r="Q5075" s="218"/>
      <c r="R5075" s="218"/>
      <c r="S5075" s="218"/>
      <c r="T5075" s="219"/>
      <c r="AT5075" s="220" t="s">
        <v>283</v>
      </c>
      <c r="AU5075" s="220" t="s">
        <v>291</v>
      </c>
      <c r="AV5075" s="13" t="s">
        <v>16</v>
      </c>
      <c r="AW5075" s="13" t="s">
        <v>32</v>
      </c>
      <c r="AX5075" s="13" t="s">
        <v>76</v>
      </c>
      <c r="AY5075" s="220" t="s">
        <v>272</v>
      </c>
    </row>
    <row r="5076" spans="1:65" s="14" customFormat="1" ht="11.25">
      <c r="B5076" s="221"/>
      <c r="C5076" s="222"/>
      <c r="D5076" s="212" t="s">
        <v>283</v>
      </c>
      <c r="E5076" s="223" t="s">
        <v>1</v>
      </c>
      <c r="F5076" s="224" t="s">
        <v>4095</v>
      </c>
      <c r="G5076" s="222"/>
      <c r="H5076" s="225">
        <v>6</v>
      </c>
      <c r="I5076" s="226"/>
      <c r="J5076" s="222"/>
      <c r="K5076" s="222"/>
      <c r="L5076" s="227"/>
      <c r="M5076" s="228"/>
      <c r="N5076" s="229"/>
      <c r="O5076" s="229"/>
      <c r="P5076" s="229"/>
      <c r="Q5076" s="229"/>
      <c r="R5076" s="229"/>
      <c r="S5076" s="229"/>
      <c r="T5076" s="230"/>
      <c r="AT5076" s="231" t="s">
        <v>283</v>
      </c>
      <c r="AU5076" s="231" t="s">
        <v>291</v>
      </c>
      <c r="AV5076" s="14" t="s">
        <v>84</v>
      </c>
      <c r="AW5076" s="14" t="s">
        <v>32</v>
      </c>
      <c r="AX5076" s="14" t="s">
        <v>76</v>
      </c>
      <c r="AY5076" s="231" t="s">
        <v>272</v>
      </c>
    </row>
    <row r="5077" spans="1:65" s="13" customFormat="1" ht="11.25">
      <c r="B5077" s="210"/>
      <c r="C5077" s="211"/>
      <c r="D5077" s="212" t="s">
        <v>283</v>
      </c>
      <c r="E5077" s="213" t="s">
        <v>1</v>
      </c>
      <c r="F5077" s="214" t="s">
        <v>285</v>
      </c>
      <c r="G5077" s="211"/>
      <c r="H5077" s="213" t="s">
        <v>1</v>
      </c>
      <c r="I5077" s="215"/>
      <c r="J5077" s="211"/>
      <c r="K5077" s="211"/>
      <c r="L5077" s="216"/>
      <c r="M5077" s="217"/>
      <c r="N5077" s="218"/>
      <c r="O5077" s="218"/>
      <c r="P5077" s="218"/>
      <c r="Q5077" s="218"/>
      <c r="R5077" s="218"/>
      <c r="S5077" s="218"/>
      <c r="T5077" s="219"/>
      <c r="AT5077" s="220" t="s">
        <v>283</v>
      </c>
      <c r="AU5077" s="220" t="s">
        <v>291</v>
      </c>
      <c r="AV5077" s="13" t="s">
        <v>16</v>
      </c>
      <c r="AW5077" s="13" t="s">
        <v>32</v>
      </c>
      <c r="AX5077" s="13" t="s">
        <v>76</v>
      </c>
      <c r="AY5077" s="220" t="s">
        <v>272</v>
      </c>
    </row>
    <row r="5078" spans="1:65" s="13" customFormat="1" ht="11.25">
      <c r="B5078" s="210"/>
      <c r="C5078" s="211"/>
      <c r="D5078" s="212" t="s">
        <v>283</v>
      </c>
      <c r="E5078" s="213" t="s">
        <v>1</v>
      </c>
      <c r="F5078" s="214" t="s">
        <v>2489</v>
      </c>
      <c r="G5078" s="211"/>
      <c r="H5078" s="213" t="s">
        <v>1</v>
      </c>
      <c r="I5078" s="215"/>
      <c r="J5078" s="211"/>
      <c r="K5078" s="211"/>
      <c r="L5078" s="216"/>
      <c r="M5078" s="217"/>
      <c r="N5078" s="218"/>
      <c r="O5078" s="218"/>
      <c r="P5078" s="218"/>
      <c r="Q5078" s="218"/>
      <c r="R5078" s="218"/>
      <c r="S5078" s="218"/>
      <c r="T5078" s="219"/>
      <c r="AT5078" s="220" t="s">
        <v>283</v>
      </c>
      <c r="AU5078" s="220" t="s">
        <v>291</v>
      </c>
      <c r="AV5078" s="13" t="s">
        <v>16</v>
      </c>
      <c r="AW5078" s="13" t="s">
        <v>32</v>
      </c>
      <c r="AX5078" s="13" t="s">
        <v>76</v>
      </c>
      <c r="AY5078" s="220" t="s">
        <v>272</v>
      </c>
    </row>
    <row r="5079" spans="1:65" s="14" customFormat="1" ht="11.25">
      <c r="B5079" s="221"/>
      <c r="C5079" s="222"/>
      <c r="D5079" s="212" t="s">
        <v>283</v>
      </c>
      <c r="E5079" s="223" t="s">
        <v>1</v>
      </c>
      <c r="F5079" s="224" t="s">
        <v>4130</v>
      </c>
      <c r="G5079" s="222"/>
      <c r="H5079" s="225">
        <v>7</v>
      </c>
      <c r="I5079" s="226"/>
      <c r="J5079" s="222"/>
      <c r="K5079" s="222"/>
      <c r="L5079" s="227"/>
      <c r="M5079" s="228"/>
      <c r="N5079" s="229"/>
      <c r="O5079" s="229"/>
      <c r="P5079" s="229"/>
      <c r="Q5079" s="229"/>
      <c r="R5079" s="229"/>
      <c r="S5079" s="229"/>
      <c r="T5079" s="230"/>
      <c r="AT5079" s="231" t="s">
        <v>283</v>
      </c>
      <c r="AU5079" s="231" t="s">
        <v>291</v>
      </c>
      <c r="AV5079" s="14" t="s">
        <v>84</v>
      </c>
      <c r="AW5079" s="14" t="s">
        <v>32</v>
      </c>
      <c r="AX5079" s="14" t="s">
        <v>76</v>
      </c>
      <c r="AY5079" s="231" t="s">
        <v>272</v>
      </c>
    </row>
    <row r="5080" spans="1:65" s="2" customFormat="1" ht="44.25" customHeight="1">
      <c r="A5080" s="34"/>
      <c r="B5080" s="35"/>
      <c r="C5080" s="192" t="s">
        <v>4131</v>
      </c>
      <c r="D5080" s="192" t="s">
        <v>274</v>
      </c>
      <c r="E5080" s="193" t="s">
        <v>4132</v>
      </c>
      <c r="F5080" s="194" t="s">
        <v>4133</v>
      </c>
      <c r="G5080" s="195" t="s">
        <v>952</v>
      </c>
      <c r="H5080" s="196">
        <v>4</v>
      </c>
      <c r="I5080" s="197"/>
      <c r="J5080" s="198">
        <f>ROUND(I5080*H5080,2)</f>
        <v>0</v>
      </c>
      <c r="K5080" s="194" t="s">
        <v>1</v>
      </c>
      <c r="L5080" s="39"/>
      <c r="M5080" s="199" t="s">
        <v>1</v>
      </c>
      <c r="N5080" s="200" t="s">
        <v>41</v>
      </c>
      <c r="O5080" s="71"/>
      <c r="P5080" s="201">
        <f>O5080*H5080</f>
        <v>0</v>
      </c>
      <c r="Q5080" s="201">
        <v>0</v>
      </c>
      <c r="R5080" s="201">
        <f>Q5080*H5080</f>
        <v>0</v>
      </c>
      <c r="S5080" s="201">
        <v>0</v>
      </c>
      <c r="T5080" s="202">
        <f>S5080*H5080</f>
        <v>0</v>
      </c>
      <c r="U5080" s="34"/>
      <c r="V5080" s="34"/>
      <c r="W5080" s="34"/>
      <c r="X5080" s="34"/>
      <c r="Y5080" s="34"/>
      <c r="Z5080" s="34"/>
      <c r="AA5080" s="34"/>
      <c r="AB5080" s="34"/>
      <c r="AC5080" s="34"/>
      <c r="AD5080" s="34"/>
      <c r="AE5080" s="34"/>
      <c r="AR5080" s="203" t="s">
        <v>358</v>
      </c>
      <c r="AT5080" s="203" t="s">
        <v>274</v>
      </c>
      <c r="AU5080" s="203" t="s">
        <v>291</v>
      </c>
      <c r="AY5080" s="17" t="s">
        <v>272</v>
      </c>
      <c r="BE5080" s="204">
        <f>IF(N5080="základní",J5080,0)</f>
        <v>0</v>
      </c>
      <c r="BF5080" s="204">
        <f>IF(N5080="snížená",J5080,0)</f>
        <v>0</v>
      </c>
      <c r="BG5080" s="204">
        <f>IF(N5080="zákl. přenesená",J5080,0)</f>
        <v>0</v>
      </c>
      <c r="BH5080" s="204">
        <f>IF(N5080="sníž. přenesená",J5080,0)</f>
        <v>0</v>
      </c>
      <c r="BI5080" s="204">
        <f>IF(N5080="nulová",J5080,0)</f>
        <v>0</v>
      </c>
      <c r="BJ5080" s="17" t="s">
        <v>16</v>
      </c>
      <c r="BK5080" s="204">
        <f>ROUND(I5080*H5080,2)</f>
        <v>0</v>
      </c>
      <c r="BL5080" s="17" t="s">
        <v>358</v>
      </c>
      <c r="BM5080" s="203" t="s">
        <v>4134</v>
      </c>
    </row>
    <row r="5081" spans="1:65" s="13" customFormat="1" ht="11.25">
      <c r="B5081" s="210"/>
      <c r="C5081" s="211"/>
      <c r="D5081" s="212" t="s">
        <v>283</v>
      </c>
      <c r="E5081" s="213" t="s">
        <v>1</v>
      </c>
      <c r="F5081" s="214" t="s">
        <v>2488</v>
      </c>
      <c r="G5081" s="211"/>
      <c r="H5081" s="213" t="s">
        <v>1</v>
      </c>
      <c r="I5081" s="215"/>
      <c r="J5081" s="211"/>
      <c r="K5081" s="211"/>
      <c r="L5081" s="216"/>
      <c r="M5081" s="217"/>
      <c r="N5081" s="218"/>
      <c r="O5081" s="218"/>
      <c r="P5081" s="218"/>
      <c r="Q5081" s="218"/>
      <c r="R5081" s="218"/>
      <c r="S5081" s="218"/>
      <c r="T5081" s="219"/>
      <c r="AT5081" s="220" t="s">
        <v>283</v>
      </c>
      <c r="AU5081" s="220" t="s">
        <v>291</v>
      </c>
      <c r="AV5081" s="13" t="s">
        <v>16</v>
      </c>
      <c r="AW5081" s="13" t="s">
        <v>32</v>
      </c>
      <c r="AX5081" s="13" t="s">
        <v>76</v>
      </c>
      <c r="AY5081" s="220" t="s">
        <v>272</v>
      </c>
    </row>
    <row r="5082" spans="1:65" s="13" customFormat="1" ht="11.25">
      <c r="B5082" s="210"/>
      <c r="C5082" s="211"/>
      <c r="D5082" s="212" t="s">
        <v>283</v>
      </c>
      <c r="E5082" s="213" t="s">
        <v>1</v>
      </c>
      <c r="F5082" s="214" t="s">
        <v>1030</v>
      </c>
      <c r="G5082" s="211"/>
      <c r="H5082" s="213" t="s">
        <v>1</v>
      </c>
      <c r="I5082" s="215"/>
      <c r="J5082" s="211"/>
      <c r="K5082" s="211"/>
      <c r="L5082" s="216"/>
      <c r="M5082" s="217"/>
      <c r="N5082" s="218"/>
      <c r="O5082" s="218"/>
      <c r="P5082" s="218"/>
      <c r="Q5082" s="218"/>
      <c r="R5082" s="218"/>
      <c r="S5082" s="218"/>
      <c r="T5082" s="219"/>
      <c r="AT5082" s="220" t="s">
        <v>283</v>
      </c>
      <c r="AU5082" s="220" t="s">
        <v>291</v>
      </c>
      <c r="AV5082" s="13" t="s">
        <v>16</v>
      </c>
      <c r="AW5082" s="13" t="s">
        <v>32</v>
      </c>
      <c r="AX5082" s="13" t="s">
        <v>76</v>
      </c>
      <c r="AY5082" s="220" t="s">
        <v>272</v>
      </c>
    </row>
    <row r="5083" spans="1:65" s="14" customFormat="1" ht="11.25">
      <c r="B5083" s="221"/>
      <c r="C5083" s="222"/>
      <c r="D5083" s="212" t="s">
        <v>283</v>
      </c>
      <c r="E5083" s="223" t="s">
        <v>1</v>
      </c>
      <c r="F5083" s="224" t="s">
        <v>4135</v>
      </c>
      <c r="G5083" s="222"/>
      <c r="H5083" s="225">
        <v>4</v>
      </c>
      <c r="I5083" s="226"/>
      <c r="J5083" s="222"/>
      <c r="K5083" s="222"/>
      <c r="L5083" s="227"/>
      <c r="M5083" s="228"/>
      <c r="N5083" s="229"/>
      <c r="O5083" s="229"/>
      <c r="P5083" s="229"/>
      <c r="Q5083" s="229"/>
      <c r="R5083" s="229"/>
      <c r="S5083" s="229"/>
      <c r="T5083" s="230"/>
      <c r="AT5083" s="231" t="s">
        <v>283</v>
      </c>
      <c r="AU5083" s="231" t="s">
        <v>291</v>
      </c>
      <c r="AV5083" s="14" t="s">
        <v>84</v>
      </c>
      <c r="AW5083" s="14" t="s">
        <v>32</v>
      </c>
      <c r="AX5083" s="14" t="s">
        <v>76</v>
      </c>
      <c r="AY5083" s="231" t="s">
        <v>272</v>
      </c>
    </row>
    <row r="5084" spans="1:65" s="2" customFormat="1" ht="33" customHeight="1">
      <c r="A5084" s="34"/>
      <c r="B5084" s="35"/>
      <c r="C5084" s="192" t="s">
        <v>4136</v>
      </c>
      <c r="D5084" s="192" t="s">
        <v>274</v>
      </c>
      <c r="E5084" s="193" t="s">
        <v>4137</v>
      </c>
      <c r="F5084" s="194" t="s">
        <v>4138</v>
      </c>
      <c r="G5084" s="195" t="s">
        <v>952</v>
      </c>
      <c r="H5084" s="196">
        <v>1</v>
      </c>
      <c r="I5084" s="197"/>
      <c r="J5084" s="198">
        <f>ROUND(I5084*H5084,2)</f>
        <v>0</v>
      </c>
      <c r="K5084" s="194" t="s">
        <v>1</v>
      </c>
      <c r="L5084" s="39"/>
      <c r="M5084" s="199" t="s">
        <v>1</v>
      </c>
      <c r="N5084" s="200" t="s">
        <v>41</v>
      </c>
      <c r="O5084" s="71"/>
      <c r="P5084" s="201">
        <f>O5084*H5084</f>
        <v>0</v>
      </c>
      <c r="Q5084" s="201">
        <v>0</v>
      </c>
      <c r="R5084" s="201">
        <f>Q5084*H5084</f>
        <v>0</v>
      </c>
      <c r="S5084" s="201">
        <v>0</v>
      </c>
      <c r="T5084" s="202">
        <f>S5084*H5084</f>
        <v>0</v>
      </c>
      <c r="U5084" s="34"/>
      <c r="V5084" s="34"/>
      <c r="W5084" s="34"/>
      <c r="X5084" s="34"/>
      <c r="Y5084" s="34"/>
      <c r="Z5084" s="34"/>
      <c r="AA5084" s="34"/>
      <c r="AB5084" s="34"/>
      <c r="AC5084" s="34"/>
      <c r="AD5084" s="34"/>
      <c r="AE5084" s="34"/>
      <c r="AR5084" s="203" t="s">
        <v>358</v>
      </c>
      <c r="AT5084" s="203" t="s">
        <v>274</v>
      </c>
      <c r="AU5084" s="203" t="s">
        <v>291</v>
      </c>
      <c r="AY5084" s="17" t="s">
        <v>272</v>
      </c>
      <c r="BE5084" s="204">
        <f>IF(N5084="základní",J5084,0)</f>
        <v>0</v>
      </c>
      <c r="BF5084" s="204">
        <f>IF(N5084="snížená",J5084,0)</f>
        <v>0</v>
      </c>
      <c r="BG5084" s="204">
        <f>IF(N5084="zákl. přenesená",J5084,0)</f>
        <v>0</v>
      </c>
      <c r="BH5084" s="204">
        <f>IF(N5084="sníž. přenesená",J5084,0)</f>
        <v>0</v>
      </c>
      <c r="BI5084" s="204">
        <f>IF(N5084="nulová",J5084,0)</f>
        <v>0</v>
      </c>
      <c r="BJ5084" s="17" t="s">
        <v>16</v>
      </c>
      <c r="BK5084" s="204">
        <f>ROUND(I5084*H5084,2)</f>
        <v>0</v>
      </c>
      <c r="BL5084" s="17" t="s">
        <v>358</v>
      </c>
      <c r="BM5084" s="203" t="s">
        <v>4139</v>
      </c>
    </row>
    <row r="5085" spans="1:65" s="13" customFormat="1" ht="11.25">
      <c r="B5085" s="210"/>
      <c r="C5085" s="211"/>
      <c r="D5085" s="212" t="s">
        <v>283</v>
      </c>
      <c r="E5085" s="213" t="s">
        <v>1</v>
      </c>
      <c r="F5085" s="214" t="s">
        <v>2488</v>
      </c>
      <c r="G5085" s="211"/>
      <c r="H5085" s="213" t="s">
        <v>1</v>
      </c>
      <c r="I5085" s="215"/>
      <c r="J5085" s="211"/>
      <c r="K5085" s="211"/>
      <c r="L5085" s="216"/>
      <c r="M5085" s="217"/>
      <c r="N5085" s="218"/>
      <c r="O5085" s="218"/>
      <c r="P5085" s="218"/>
      <c r="Q5085" s="218"/>
      <c r="R5085" s="218"/>
      <c r="S5085" s="218"/>
      <c r="T5085" s="219"/>
      <c r="AT5085" s="220" t="s">
        <v>283</v>
      </c>
      <c r="AU5085" s="220" t="s">
        <v>291</v>
      </c>
      <c r="AV5085" s="13" t="s">
        <v>16</v>
      </c>
      <c r="AW5085" s="13" t="s">
        <v>32</v>
      </c>
      <c r="AX5085" s="13" t="s">
        <v>76</v>
      </c>
      <c r="AY5085" s="220" t="s">
        <v>272</v>
      </c>
    </row>
    <row r="5086" spans="1:65" s="13" customFormat="1" ht="11.25">
      <c r="B5086" s="210"/>
      <c r="C5086" s="211"/>
      <c r="D5086" s="212" t="s">
        <v>283</v>
      </c>
      <c r="E5086" s="213" t="s">
        <v>1</v>
      </c>
      <c r="F5086" s="214" t="s">
        <v>1030</v>
      </c>
      <c r="G5086" s="211"/>
      <c r="H5086" s="213" t="s">
        <v>1</v>
      </c>
      <c r="I5086" s="215"/>
      <c r="J5086" s="211"/>
      <c r="K5086" s="211"/>
      <c r="L5086" s="216"/>
      <c r="M5086" s="217"/>
      <c r="N5086" s="218"/>
      <c r="O5086" s="218"/>
      <c r="P5086" s="218"/>
      <c r="Q5086" s="218"/>
      <c r="R5086" s="218"/>
      <c r="S5086" s="218"/>
      <c r="T5086" s="219"/>
      <c r="AT5086" s="220" t="s">
        <v>283</v>
      </c>
      <c r="AU5086" s="220" t="s">
        <v>291</v>
      </c>
      <c r="AV5086" s="13" t="s">
        <v>16</v>
      </c>
      <c r="AW5086" s="13" t="s">
        <v>32</v>
      </c>
      <c r="AX5086" s="13" t="s">
        <v>76</v>
      </c>
      <c r="AY5086" s="220" t="s">
        <v>272</v>
      </c>
    </row>
    <row r="5087" spans="1:65" s="14" customFormat="1" ht="11.25">
      <c r="B5087" s="221"/>
      <c r="C5087" s="222"/>
      <c r="D5087" s="212" t="s">
        <v>283</v>
      </c>
      <c r="E5087" s="223" t="s">
        <v>1</v>
      </c>
      <c r="F5087" s="224" t="s">
        <v>4114</v>
      </c>
      <c r="G5087" s="222"/>
      <c r="H5087" s="225">
        <v>1</v>
      </c>
      <c r="I5087" s="226"/>
      <c r="J5087" s="222"/>
      <c r="K5087" s="222"/>
      <c r="L5087" s="227"/>
      <c r="M5087" s="228"/>
      <c r="N5087" s="229"/>
      <c r="O5087" s="229"/>
      <c r="P5087" s="229"/>
      <c r="Q5087" s="229"/>
      <c r="R5087" s="229"/>
      <c r="S5087" s="229"/>
      <c r="T5087" s="230"/>
      <c r="AT5087" s="231" t="s">
        <v>283</v>
      </c>
      <c r="AU5087" s="231" t="s">
        <v>291</v>
      </c>
      <c r="AV5087" s="14" t="s">
        <v>84</v>
      </c>
      <c r="AW5087" s="14" t="s">
        <v>32</v>
      </c>
      <c r="AX5087" s="14" t="s">
        <v>76</v>
      </c>
      <c r="AY5087" s="231" t="s">
        <v>272</v>
      </c>
    </row>
    <row r="5088" spans="1:65" s="2" customFormat="1" ht="33" customHeight="1">
      <c r="A5088" s="34"/>
      <c r="B5088" s="35"/>
      <c r="C5088" s="192" t="s">
        <v>4140</v>
      </c>
      <c r="D5088" s="192" t="s">
        <v>274</v>
      </c>
      <c r="E5088" s="193" t="s">
        <v>4141</v>
      </c>
      <c r="F5088" s="194" t="s">
        <v>4142</v>
      </c>
      <c r="G5088" s="195" t="s">
        <v>952</v>
      </c>
      <c r="H5088" s="196">
        <v>1</v>
      </c>
      <c r="I5088" s="197"/>
      <c r="J5088" s="198">
        <f>ROUND(I5088*H5088,2)</f>
        <v>0</v>
      </c>
      <c r="K5088" s="194" t="s">
        <v>1</v>
      </c>
      <c r="L5088" s="39"/>
      <c r="M5088" s="199" t="s">
        <v>1</v>
      </c>
      <c r="N5088" s="200" t="s">
        <v>41</v>
      </c>
      <c r="O5088" s="71"/>
      <c r="P5088" s="201">
        <f>O5088*H5088</f>
        <v>0</v>
      </c>
      <c r="Q5088" s="201">
        <v>0</v>
      </c>
      <c r="R5088" s="201">
        <f>Q5088*H5088</f>
        <v>0</v>
      </c>
      <c r="S5088" s="201">
        <v>0</v>
      </c>
      <c r="T5088" s="202">
        <f>S5088*H5088</f>
        <v>0</v>
      </c>
      <c r="U5088" s="34"/>
      <c r="V5088" s="34"/>
      <c r="W5088" s="34"/>
      <c r="X5088" s="34"/>
      <c r="Y5088" s="34"/>
      <c r="Z5088" s="34"/>
      <c r="AA5088" s="34"/>
      <c r="AB5088" s="34"/>
      <c r="AC5088" s="34"/>
      <c r="AD5088" s="34"/>
      <c r="AE5088" s="34"/>
      <c r="AR5088" s="203" t="s">
        <v>358</v>
      </c>
      <c r="AT5088" s="203" t="s">
        <v>274</v>
      </c>
      <c r="AU5088" s="203" t="s">
        <v>291</v>
      </c>
      <c r="AY5088" s="17" t="s">
        <v>272</v>
      </c>
      <c r="BE5088" s="204">
        <f>IF(N5088="základní",J5088,0)</f>
        <v>0</v>
      </c>
      <c r="BF5088" s="204">
        <f>IF(N5088="snížená",J5088,0)</f>
        <v>0</v>
      </c>
      <c r="BG5088" s="204">
        <f>IF(N5088="zákl. přenesená",J5088,0)</f>
        <v>0</v>
      </c>
      <c r="BH5088" s="204">
        <f>IF(N5088="sníž. přenesená",J5088,0)</f>
        <v>0</v>
      </c>
      <c r="BI5088" s="204">
        <f>IF(N5088="nulová",J5088,0)</f>
        <v>0</v>
      </c>
      <c r="BJ5088" s="17" t="s">
        <v>16</v>
      </c>
      <c r="BK5088" s="204">
        <f>ROUND(I5088*H5088,2)</f>
        <v>0</v>
      </c>
      <c r="BL5088" s="17" t="s">
        <v>358</v>
      </c>
      <c r="BM5088" s="203" t="s">
        <v>4143</v>
      </c>
    </row>
    <row r="5089" spans="1:65" s="13" customFormat="1" ht="11.25">
      <c r="B5089" s="210"/>
      <c r="C5089" s="211"/>
      <c r="D5089" s="212" t="s">
        <v>283</v>
      </c>
      <c r="E5089" s="213" t="s">
        <v>1</v>
      </c>
      <c r="F5089" s="214" t="s">
        <v>2488</v>
      </c>
      <c r="G5089" s="211"/>
      <c r="H5089" s="213" t="s">
        <v>1</v>
      </c>
      <c r="I5089" s="215"/>
      <c r="J5089" s="211"/>
      <c r="K5089" s="211"/>
      <c r="L5089" s="216"/>
      <c r="M5089" s="217"/>
      <c r="N5089" s="218"/>
      <c r="O5089" s="218"/>
      <c r="P5089" s="218"/>
      <c r="Q5089" s="218"/>
      <c r="R5089" s="218"/>
      <c r="S5089" s="218"/>
      <c r="T5089" s="219"/>
      <c r="AT5089" s="220" t="s">
        <v>283</v>
      </c>
      <c r="AU5089" s="220" t="s">
        <v>291</v>
      </c>
      <c r="AV5089" s="13" t="s">
        <v>16</v>
      </c>
      <c r="AW5089" s="13" t="s">
        <v>32</v>
      </c>
      <c r="AX5089" s="13" t="s">
        <v>76</v>
      </c>
      <c r="AY5089" s="220" t="s">
        <v>272</v>
      </c>
    </row>
    <row r="5090" spans="1:65" s="13" customFormat="1" ht="11.25">
      <c r="B5090" s="210"/>
      <c r="C5090" s="211"/>
      <c r="D5090" s="212" t="s">
        <v>283</v>
      </c>
      <c r="E5090" s="213" t="s">
        <v>1</v>
      </c>
      <c r="F5090" s="214" t="s">
        <v>1030</v>
      </c>
      <c r="G5090" s="211"/>
      <c r="H5090" s="213" t="s">
        <v>1</v>
      </c>
      <c r="I5090" s="215"/>
      <c r="J5090" s="211"/>
      <c r="K5090" s="211"/>
      <c r="L5090" s="216"/>
      <c r="M5090" s="217"/>
      <c r="N5090" s="218"/>
      <c r="O5090" s="218"/>
      <c r="P5090" s="218"/>
      <c r="Q5090" s="218"/>
      <c r="R5090" s="218"/>
      <c r="S5090" s="218"/>
      <c r="T5090" s="219"/>
      <c r="AT5090" s="220" t="s">
        <v>283</v>
      </c>
      <c r="AU5090" s="220" t="s">
        <v>291</v>
      </c>
      <c r="AV5090" s="13" t="s">
        <v>16</v>
      </c>
      <c r="AW5090" s="13" t="s">
        <v>32</v>
      </c>
      <c r="AX5090" s="13" t="s">
        <v>76</v>
      </c>
      <c r="AY5090" s="220" t="s">
        <v>272</v>
      </c>
    </row>
    <row r="5091" spans="1:65" s="14" customFormat="1" ht="11.25">
      <c r="B5091" s="221"/>
      <c r="C5091" s="222"/>
      <c r="D5091" s="212" t="s">
        <v>283</v>
      </c>
      <c r="E5091" s="223" t="s">
        <v>1</v>
      </c>
      <c r="F5091" s="224" t="s">
        <v>4109</v>
      </c>
      <c r="G5091" s="222"/>
      <c r="H5091" s="225">
        <v>1</v>
      </c>
      <c r="I5091" s="226"/>
      <c r="J5091" s="222"/>
      <c r="K5091" s="222"/>
      <c r="L5091" s="227"/>
      <c r="M5091" s="228"/>
      <c r="N5091" s="229"/>
      <c r="O5091" s="229"/>
      <c r="P5091" s="229"/>
      <c r="Q5091" s="229"/>
      <c r="R5091" s="229"/>
      <c r="S5091" s="229"/>
      <c r="T5091" s="230"/>
      <c r="AT5091" s="231" t="s">
        <v>283</v>
      </c>
      <c r="AU5091" s="231" t="s">
        <v>291</v>
      </c>
      <c r="AV5091" s="14" t="s">
        <v>84</v>
      </c>
      <c r="AW5091" s="14" t="s">
        <v>32</v>
      </c>
      <c r="AX5091" s="14" t="s">
        <v>76</v>
      </c>
      <c r="AY5091" s="231" t="s">
        <v>272</v>
      </c>
    </row>
    <row r="5092" spans="1:65" s="2" customFormat="1" ht="37.9" customHeight="1">
      <c r="A5092" s="34"/>
      <c r="B5092" s="35"/>
      <c r="C5092" s="192" t="s">
        <v>4144</v>
      </c>
      <c r="D5092" s="192" t="s">
        <v>274</v>
      </c>
      <c r="E5092" s="193" t="s">
        <v>4145</v>
      </c>
      <c r="F5092" s="194" t="s">
        <v>4146</v>
      </c>
      <c r="G5092" s="195" t="s">
        <v>952</v>
      </c>
      <c r="H5092" s="196">
        <v>1</v>
      </c>
      <c r="I5092" s="197"/>
      <c r="J5092" s="198">
        <f>ROUND(I5092*H5092,2)</f>
        <v>0</v>
      </c>
      <c r="K5092" s="194" t="s">
        <v>1</v>
      </c>
      <c r="L5092" s="39"/>
      <c r="M5092" s="199" t="s">
        <v>1</v>
      </c>
      <c r="N5092" s="200" t="s">
        <v>41</v>
      </c>
      <c r="O5092" s="71"/>
      <c r="P5092" s="201">
        <f>O5092*H5092</f>
        <v>0</v>
      </c>
      <c r="Q5092" s="201">
        <v>0</v>
      </c>
      <c r="R5092" s="201">
        <f>Q5092*H5092</f>
        <v>0</v>
      </c>
      <c r="S5092" s="201">
        <v>0</v>
      </c>
      <c r="T5092" s="202">
        <f>S5092*H5092</f>
        <v>0</v>
      </c>
      <c r="U5092" s="34"/>
      <c r="V5092" s="34"/>
      <c r="W5092" s="34"/>
      <c r="X5092" s="34"/>
      <c r="Y5092" s="34"/>
      <c r="Z5092" s="34"/>
      <c r="AA5092" s="34"/>
      <c r="AB5092" s="34"/>
      <c r="AC5092" s="34"/>
      <c r="AD5092" s="34"/>
      <c r="AE5092" s="34"/>
      <c r="AR5092" s="203" t="s">
        <v>358</v>
      </c>
      <c r="AT5092" s="203" t="s">
        <v>274</v>
      </c>
      <c r="AU5092" s="203" t="s">
        <v>291</v>
      </c>
      <c r="AY5092" s="17" t="s">
        <v>272</v>
      </c>
      <c r="BE5092" s="204">
        <f>IF(N5092="základní",J5092,0)</f>
        <v>0</v>
      </c>
      <c r="BF5092" s="204">
        <f>IF(N5092="snížená",J5092,0)</f>
        <v>0</v>
      </c>
      <c r="BG5092" s="204">
        <f>IF(N5092="zákl. přenesená",J5092,0)</f>
        <v>0</v>
      </c>
      <c r="BH5092" s="204">
        <f>IF(N5092="sníž. přenesená",J5092,0)</f>
        <v>0</v>
      </c>
      <c r="BI5092" s="204">
        <f>IF(N5092="nulová",J5092,0)</f>
        <v>0</v>
      </c>
      <c r="BJ5092" s="17" t="s">
        <v>16</v>
      </c>
      <c r="BK5092" s="204">
        <f>ROUND(I5092*H5092,2)</f>
        <v>0</v>
      </c>
      <c r="BL5092" s="17" t="s">
        <v>358</v>
      </c>
      <c r="BM5092" s="203" t="s">
        <v>4147</v>
      </c>
    </row>
    <row r="5093" spans="1:65" s="13" customFormat="1" ht="11.25">
      <c r="B5093" s="210"/>
      <c r="C5093" s="211"/>
      <c r="D5093" s="212" t="s">
        <v>283</v>
      </c>
      <c r="E5093" s="213" t="s">
        <v>1</v>
      </c>
      <c r="F5093" s="214" t="s">
        <v>2488</v>
      </c>
      <c r="G5093" s="211"/>
      <c r="H5093" s="213" t="s">
        <v>1</v>
      </c>
      <c r="I5093" s="215"/>
      <c r="J5093" s="211"/>
      <c r="K5093" s="211"/>
      <c r="L5093" s="216"/>
      <c r="M5093" s="217"/>
      <c r="N5093" s="218"/>
      <c r="O5093" s="218"/>
      <c r="P5093" s="218"/>
      <c r="Q5093" s="218"/>
      <c r="R5093" s="218"/>
      <c r="S5093" s="218"/>
      <c r="T5093" s="219"/>
      <c r="AT5093" s="220" t="s">
        <v>283</v>
      </c>
      <c r="AU5093" s="220" t="s">
        <v>291</v>
      </c>
      <c r="AV5093" s="13" t="s">
        <v>16</v>
      </c>
      <c r="AW5093" s="13" t="s">
        <v>32</v>
      </c>
      <c r="AX5093" s="13" t="s">
        <v>76</v>
      </c>
      <c r="AY5093" s="220" t="s">
        <v>272</v>
      </c>
    </row>
    <row r="5094" spans="1:65" s="13" customFormat="1" ht="11.25">
      <c r="B5094" s="210"/>
      <c r="C5094" s="211"/>
      <c r="D5094" s="212" t="s">
        <v>283</v>
      </c>
      <c r="E5094" s="213" t="s">
        <v>1</v>
      </c>
      <c r="F5094" s="214" t="s">
        <v>1030</v>
      </c>
      <c r="G5094" s="211"/>
      <c r="H5094" s="213" t="s">
        <v>1</v>
      </c>
      <c r="I5094" s="215"/>
      <c r="J5094" s="211"/>
      <c r="K5094" s="211"/>
      <c r="L5094" s="216"/>
      <c r="M5094" s="217"/>
      <c r="N5094" s="218"/>
      <c r="O5094" s="218"/>
      <c r="P5094" s="218"/>
      <c r="Q5094" s="218"/>
      <c r="R5094" s="218"/>
      <c r="S5094" s="218"/>
      <c r="T5094" s="219"/>
      <c r="AT5094" s="220" t="s">
        <v>283</v>
      </c>
      <c r="AU5094" s="220" t="s">
        <v>291</v>
      </c>
      <c r="AV5094" s="13" t="s">
        <v>16</v>
      </c>
      <c r="AW5094" s="13" t="s">
        <v>32</v>
      </c>
      <c r="AX5094" s="13" t="s">
        <v>76</v>
      </c>
      <c r="AY5094" s="220" t="s">
        <v>272</v>
      </c>
    </row>
    <row r="5095" spans="1:65" s="14" customFormat="1" ht="11.25">
      <c r="B5095" s="221"/>
      <c r="C5095" s="222"/>
      <c r="D5095" s="212" t="s">
        <v>283</v>
      </c>
      <c r="E5095" s="223" t="s">
        <v>1</v>
      </c>
      <c r="F5095" s="224" t="s">
        <v>4114</v>
      </c>
      <c r="G5095" s="222"/>
      <c r="H5095" s="225">
        <v>1</v>
      </c>
      <c r="I5095" s="226"/>
      <c r="J5095" s="222"/>
      <c r="K5095" s="222"/>
      <c r="L5095" s="227"/>
      <c r="M5095" s="228"/>
      <c r="N5095" s="229"/>
      <c r="O5095" s="229"/>
      <c r="P5095" s="229"/>
      <c r="Q5095" s="229"/>
      <c r="R5095" s="229"/>
      <c r="S5095" s="229"/>
      <c r="T5095" s="230"/>
      <c r="AT5095" s="231" t="s">
        <v>283</v>
      </c>
      <c r="AU5095" s="231" t="s">
        <v>291</v>
      </c>
      <c r="AV5095" s="14" t="s">
        <v>84</v>
      </c>
      <c r="AW5095" s="14" t="s">
        <v>32</v>
      </c>
      <c r="AX5095" s="14" t="s">
        <v>76</v>
      </c>
      <c r="AY5095" s="231" t="s">
        <v>272</v>
      </c>
    </row>
    <row r="5096" spans="1:65" s="2" customFormat="1" ht="37.9" customHeight="1">
      <c r="A5096" s="34"/>
      <c r="B5096" s="35"/>
      <c r="C5096" s="192" t="s">
        <v>4148</v>
      </c>
      <c r="D5096" s="192" t="s">
        <v>274</v>
      </c>
      <c r="E5096" s="193" t="s">
        <v>4149</v>
      </c>
      <c r="F5096" s="194" t="s">
        <v>4150</v>
      </c>
      <c r="G5096" s="195" t="s">
        <v>952</v>
      </c>
      <c r="H5096" s="196">
        <v>3</v>
      </c>
      <c r="I5096" s="197"/>
      <c r="J5096" s="198">
        <f>ROUND(I5096*H5096,2)</f>
        <v>0</v>
      </c>
      <c r="K5096" s="194" t="s">
        <v>1</v>
      </c>
      <c r="L5096" s="39"/>
      <c r="M5096" s="199" t="s">
        <v>1</v>
      </c>
      <c r="N5096" s="200" t="s">
        <v>41</v>
      </c>
      <c r="O5096" s="71"/>
      <c r="P5096" s="201">
        <f>O5096*H5096</f>
        <v>0</v>
      </c>
      <c r="Q5096" s="201">
        <v>0</v>
      </c>
      <c r="R5096" s="201">
        <f>Q5096*H5096</f>
        <v>0</v>
      </c>
      <c r="S5096" s="201">
        <v>0</v>
      </c>
      <c r="T5096" s="202">
        <f>S5096*H5096</f>
        <v>0</v>
      </c>
      <c r="U5096" s="34"/>
      <c r="V5096" s="34"/>
      <c r="W5096" s="34"/>
      <c r="X5096" s="34"/>
      <c r="Y5096" s="34"/>
      <c r="Z5096" s="34"/>
      <c r="AA5096" s="34"/>
      <c r="AB5096" s="34"/>
      <c r="AC5096" s="34"/>
      <c r="AD5096" s="34"/>
      <c r="AE5096" s="34"/>
      <c r="AR5096" s="203" t="s">
        <v>358</v>
      </c>
      <c r="AT5096" s="203" t="s">
        <v>274</v>
      </c>
      <c r="AU5096" s="203" t="s">
        <v>291</v>
      </c>
      <c r="AY5096" s="17" t="s">
        <v>272</v>
      </c>
      <c r="BE5096" s="204">
        <f>IF(N5096="základní",J5096,0)</f>
        <v>0</v>
      </c>
      <c r="BF5096" s="204">
        <f>IF(N5096="snížená",J5096,0)</f>
        <v>0</v>
      </c>
      <c r="BG5096" s="204">
        <f>IF(N5096="zákl. přenesená",J5096,0)</f>
        <v>0</v>
      </c>
      <c r="BH5096" s="204">
        <f>IF(N5096="sníž. přenesená",J5096,0)</f>
        <v>0</v>
      </c>
      <c r="BI5096" s="204">
        <f>IF(N5096="nulová",J5096,0)</f>
        <v>0</v>
      </c>
      <c r="BJ5096" s="17" t="s">
        <v>16</v>
      </c>
      <c r="BK5096" s="204">
        <f>ROUND(I5096*H5096,2)</f>
        <v>0</v>
      </c>
      <c r="BL5096" s="17" t="s">
        <v>358</v>
      </c>
      <c r="BM5096" s="203" t="s">
        <v>4151</v>
      </c>
    </row>
    <row r="5097" spans="1:65" s="13" customFormat="1" ht="11.25">
      <c r="B5097" s="210"/>
      <c r="C5097" s="211"/>
      <c r="D5097" s="212" t="s">
        <v>283</v>
      </c>
      <c r="E5097" s="213" t="s">
        <v>1</v>
      </c>
      <c r="F5097" s="214" t="s">
        <v>2488</v>
      </c>
      <c r="G5097" s="211"/>
      <c r="H5097" s="213" t="s">
        <v>1</v>
      </c>
      <c r="I5097" s="215"/>
      <c r="J5097" s="211"/>
      <c r="K5097" s="211"/>
      <c r="L5097" s="216"/>
      <c r="M5097" s="217"/>
      <c r="N5097" s="218"/>
      <c r="O5097" s="218"/>
      <c r="P5097" s="218"/>
      <c r="Q5097" s="218"/>
      <c r="R5097" s="218"/>
      <c r="S5097" s="218"/>
      <c r="T5097" s="219"/>
      <c r="AT5097" s="220" t="s">
        <v>283</v>
      </c>
      <c r="AU5097" s="220" t="s">
        <v>291</v>
      </c>
      <c r="AV5097" s="13" t="s">
        <v>16</v>
      </c>
      <c r="AW5097" s="13" t="s">
        <v>32</v>
      </c>
      <c r="AX5097" s="13" t="s">
        <v>76</v>
      </c>
      <c r="AY5097" s="220" t="s">
        <v>272</v>
      </c>
    </row>
    <row r="5098" spans="1:65" s="13" customFormat="1" ht="11.25">
      <c r="B5098" s="210"/>
      <c r="C5098" s="211"/>
      <c r="D5098" s="212" t="s">
        <v>283</v>
      </c>
      <c r="E5098" s="213" t="s">
        <v>1</v>
      </c>
      <c r="F5098" s="214" t="s">
        <v>1030</v>
      </c>
      <c r="G5098" s="211"/>
      <c r="H5098" s="213" t="s">
        <v>1</v>
      </c>
      <c r="I5098" s="215"/>
      <c r="J5098" s="211"/>
      <c r="K5098" s="211"/>
      <c r="L5098" s="216"/>
      <c r="M5098" s="217"/>
      <c r="N5098" s="218"/>
      <c r="O5098" s="218"/>
      <c r="P5098" s="218"/>
      <c r="Q5098" s="218"/>
      <c r="R5098" s="218"/>
      <c r="S5098" s="218"/>
      <c r="T5098" s="219"/>
      <c r="AT5098" s="220" t="s">
        <v>283</v>
      </c>
      <c r="AU5098" s="220" t="s">
        <v>291</v>
      </c>
      <c r="AV5098" s="13" t="s">
        <v>16</v>
      </c>
      <c r="AW5098" s="13" t="s">
        <v>32</v>
      </c>
      <c r="AX5098" s="13" t="s">
        <v>76</v>
      </c>
      <c r="AY5098" s="220" t="s">
        <v>272</v>
      </c>
    </row>
    <row r="5099" spans="1:65" s="14" customFormat="1" ht="11.25">
      <c r="B5099" s="221"/>
      <c r="C5099" s="222"/>
      <c r="D5099" s="212" t="s">
        <v>283</v>
      </c>
      <c r="E5099" s="223" t="s">
        <v>1</v>
      </c>
      <c r="F5099" s="224" t="s">
        <v>4152</v>
      </c>
      <c r="G5099" s="222"/>
      <c r="H5099" s="225">
        <v>3</v>
      </c>
      <c r="I5099" s="226"/>
      <c r="J5099" s="222"/>
      <c r="K5099" s="222"/>
      <c r="L5099" s="227"/>
      <c r="M5099" s="228"/>
      <c r="N5099" s="229"/>
      <c r="O5099" s="229"/>
      <c r="P5099" s="229"/>
      <c r="Q5099" s="229"/>
      <c r="R5099" s="229"/>
      <c r="S5099" s="229"/>
      <c r="T5099" s="230"/>
      <c r="AT5099" s="231" t="s">
        <v>283</v>
      </c>
      <c r="AU5099" s="231" t="s">
        <v>291</v>
      </c>
      <c r="AV5099" s="14" t="s">
        <v>84</v>
      </c>
      <c r="AW5099" s="14" t="s">
        <v>32</v>
      </c>
      <c r="AX5099" s="14" t="s">
        <v>76</v>
      </c>
      <c r="AY5099" s="231" t="s">
        <v>272</v>
      </c>
    </row>
    <row r="5100" spans="1:65" s="2" customFormat="1" ht="44.25" customHeight="1">
      <c r="A5100" s="34"/>
      <c r="B5100" s="35"/>
      <c r="C5100" s="192" t="s">
        <v>4153</v>
      </c>
      <c r="D5100" s="192" t="s">
        <v>274</v>
      </c>
      <c r="E5100" s="193" t="s">
        <v>4154</v>
      </c>
      <c r="F5100" s="194" t="s">
        <v>4155</v>
      </c>
      <c r="G5100" s="195" t="s">
        <v>952</v>
      </c>
      <c r="H5100" s="196">
        <v>1</v>
      </c>
      <c r="I5100" s="197"/>
      <c r="J5100" s="198">
        <f>ROUND(I5100*H5100,2)</f>
        <v>0</v>
      </c>
      <c r="K5100" s="194" t="s">
        <v>1</v>
      </c>
      <c r="L5100" s="39"/>
      <c r="M5100" s="199" t="s">
        <v>1</v>
      </c>
      <c r="N5100" s="200" t="s">
        <v>41</v>
      </c>
      <c r="O5100" s="71"/>
      <c r="P5100" s="201">
        <f>O5100*H5100</f>
        <v>0</v>
      </c>
      <c r="Q5100" s="201">
        <v>0</v>
      </c>
      <c r="R5100" s="201">
        <f>Q5100*H5100</f>
        <v>0</v>
      </c>
      <c r="S5100" s="201">
        <v>0</v>
      </c>
      <c r="T5100" s="202">
        <f>S5100*H5100</f>
        <v>0</v>
      </c>
      <c r="U5100" s="34"/>
      <c r="V5100" s="34"/>
      <c r="W5100" s="34"/>
      <c r="X5100" s="34"/>
      <c r="Y5100" s="34"/>
      <c r="Z5100" s="34"/>
      <c r="AA5100" s="34"/>
      <c r="AB5100" s="34"/>
      <c r="AC5100" s="34"/>
      <c r="AD5100" s="34"/>
      <c r="AE5100" s="34"/>
      <c r="AR5100" s="203" t="s">
        <v>358</v>
      </c>
      <c r="AT5100" s="203" t="s">
        <v>274</v>
      </c>
      <c r="AU5100" s="203" t="s">
        <v>291</v>
      </c>
      <c r="AY5100" s="17" t="s">
        <v>272</v>
      </c>
      <c r="BE5100" s="204">
        <f>IF(N5100="základní",J5100,0)</f>
        <v>0</v>
      </c>
      <c r="BF5100" s="204">
        <f>IF(N5100="snížená",J5100,0)</f>
        <v>0</v>
      </c>
      <c r="BG5100" s="204">
        <f>IF(N5100="zákl. přenesená",J5100,0)</f>
        <v>0</v>
      </c>
      <c r="BH5100" s="204">
        <f>IF(N5100="sníž. přenesená",J5100,0)</f>
        <v>0</v>
      </c>
      <c r="BI5100" s="204">
        <f>IF(N5100="nulová",J5100,0)</f>
        <v>0</v>
      </c>
      <c r="BJ5100" s="17" t="s">
        <v>16</v>
      </c>
      <c r="BK5100" s="204">
        <f>ROUND(I5100*H5100,2)</f>
        <v>0</v>
      </c>
      <c r="BL5100" s="17" t="s">
        <v>358</v>
      </c>
      <c r="BM5100" s="203" t="s">
        <v>4156</v>
      </c>
    </row>
    <row r="5101" spans="1:65" s="13" customFormat="1" ht="11.25">
      <c r="B5101" s="210"/>
      <c r="C5101" s="211"/>
      <c r="D5101" s="212" t="s">
        <v>283</v>
      </c>
      <c r="E5101" s="213" t="s">
        <v>1</v>
      </c>
      <c r="F5101" s="214" t="s">
        <v>2488</v>
      </c>
      <c r="G5101" s="211"/>
      <c r="H5101" s="213" t="s">
        <v>1</v>
      </c>
      <c r="I5101" s="215"/>
      <c r="J5101" s="211"/>
      <c r="K5101" s="211"/>
      <c r="L5101" s="216"/>
      <c r="M5101" s="217"/>
      <c r="N5101" s="218"/>
      <c r="O5101" s="218"/>
      <c r="P5101" s="218"/>
      <c r="Q5101" s="218"/>
      <c r="R5101" s="218"/>
      <c r="S5101" s="218"/>
      <c r="T5101" s="219"/>
      <c r="AT5101" s="220" t="s">
        <v>283</v>
      </c>
      <c r="AU5101" s="220" t="s">
        <v>291</v>
      </c>
      <c r="AV5101" s="13" t="s">
        <v>16</v>
      </c>
      <c r="AW5101" s="13" t="s">
        <v>32</v>
      </c>
      <c r="AX5101" s="13" t="s">
        <v>76</v>
      </c>
      <c r="AY5101" s="220" t="s">
        <v>272</v>
      </c>
    </row>
    <row r="5102" spans="1:65" s="13" customFormat="1" ht="11.25">
      <c r="B5102" s="210"/>
      <c r="C5102" s="211"/>
      <c r="D5102" s="212" t="s">
        <v>283</v>
      </c>
      <c r="E5102" s="213" t="s">
        <v>1</v>
      </c>
      <c r="F5102" s="214" t="s">
        <v>1030</v>
      </c>
      <c r="G5102" s="211"/>
      <c r="H5102" s="213" t="s">
        <v>1</v>
      </c>
      <c r="I5102" s="215"/>
      <c r="J5102" s="211"/>
      <c r="K5102" s="211"/>
      <c r="L5102" s="216"/>
      <c r="M5102" s="217"/>
      <c r="N5102" s="218"/>
      <c r="O5102" s="218"/>
      <c r="P5102" s="218"/>
      <c r="Q5102" s="218"/>
      <c r="R5102" s="218"/>
      <c r="S5102" s="218"/>
      <c r="T5102" s="219"/>
      <c r="AT5102" s="220" t="s">
        <v>283</v>
      </c>
      <c r="AU5102" s="220" t="s">
        <v>291</v>
      </c>
      <c r="AV5102" s="13" t="s">
        <v>16</v>
      </c>
      <c r="AW5102" s="13" t="s">
        <v>32</v>
      </c>
      <c r="AX5102" s="13" t="s">
        <v>76</v>
      </c>
      <c r="AY5102" s="220" t="s">
        <v>272</v>
      </c>
    </row>
    <row r="5103" spans="1:65" s="14" customFormat="1" ht="11.25">
      <c r="B5103" s="221"/>
      <c r="C5103" s="222"/>
      <c r="D5103" s="212" t="s">
        <v>283</v>
      </c>
      <c r="E5103" s="223" t="s">
        <v>1</v>
      </c>
      <c r="F5103" s="224" t="s">
        <v>4114</v>
      </c>
      <c r="G5103" s="222"/>
      <c r="H5103" s="225">
        <v>1</v>
      </c>
      <c r="I5103" s="226"/>
      <c r="J5103" s="222"/>
      <c r="K5103" s="222"/>
      <c r="L5103" s="227"/>
      <c r="M5103" s="228"/>
      <c r="N5103" s="229"/>
      <c r="O5103" s="229"/>
      <c r="P5103" s="229"/>
      <c r="Q5103" s="229"/>
      <c r="R5103" s="229"/>
      <c r="S5103" s="229"/>
      <c r="T5103" s="230"/>
      <c r="AT5103" s="231" t="s">
        <v>283</v>
      </c>
      <c r="AU5103" s="231" t="s">
        <v>291</v>
      </c>
      <c r="AV5103" s="14" t="s">
        <v>84</v>
      </c>
      <c r="AW5103" s="14" t="s">
        <v>32</v>
      </c>
      <c r="AX5103" s="14" t="s">
        <v>76</v>
      </c>
      <c r="AY5103" s="231" t="s">
        <v>272</v>
      </c>
    </row>
    <row r="5104" spans="1:65" s="2" customFormat="1" ht="24.2" customHeight="1">
      <c r="A5104" s="34"/>
      <c r="B5104" s="35"/>
      <c r="C5104" s="192" t="s">
        <v>4157</v>
      </c>
      <c r="D5104" s="192" t="s">
        <v>274</v>
      </c>
      <c r="E5104" s="193" t="s">
        <v>4158</v>
      </c>
      <c r="F5104" s="194" t="s">
        <v>4159</v>
      </c>
      <c r="G5104" s="195" t="s">
        <v>952</v>
      </c>
      <c r="H5104" s="196">
        <v>6</v>
      </c>
      <c r="I5104" s="197"/>
      <c r="J5104" s="198">
        <f>ROUND(I5104*H5104,2)</f>
        <v>0</v>
      </c>
      <c r="K5104" s="194" t="s">
        <v>278</v>
      </c>
      <c r="L5104" s="39"/>
      <c r="M5104" s="199" t="s">
        <v>1</v>
      </c>
      <c r="N5104" s="200" t="s">
        <v>41</v>
      </c>
      <c r="O5104" s="71"/>
      <c r="P5104" s="201">
        <f>O5104*H5104</f>
        <v>0</v>
      </c>
      <c r="Q5104" s="201">
        <v>0</v>
      </c>
      <c r="R5104" s="201">
        <f>Q5104*H5104</f>
        <v>0</v>
      </c>
      <c r="S5104" s="201">
        <v>0</v>
      </c>
      <c r="T5104" s="202">
        <f>S5104*H5104</f>
        <v>0</v>
      </c>
      <c r="U5104" s="34"/>
      <c r="V5104" s="34"/>
      <c r="W5104" s="34"/>
      <c r="X5104" s="34"/>
      <c r="Y5104" s="34"/>
      <c r="Z5104" s="34"/>
      <c r="AA5104" s="34"/>
      <c r="AB5104" s="34"/>
      <c r="AC5104" s="34"/>
      <c r="AD5104" s="34"/>
      <c r="AE5104" s="34"/>
      <c r="AR5104" s="203" t="s">
        <v>358</v>
      </c>
      <c r="AT5104" s="203" t="s">
        <v>274</v>
      </c>
      <c r="AU5104" s="203" t="s">
        <v>291</v>
      </c>
      <c r="AY5104" s="17" t="s">
        <v>272</v>
      </c>
      <c r="BE5104" s="204">
        <f>IF(N5104="základní",J5104,0)</f>
        <v>0</v>
      </c>
      <c r="BF5104" s="204">
        <f>IF(N5104="snížená",J5104,0)</f>
        <v>0</v>
      </c>
      <c r="BG5104" s="204">
        <f>IF(N5104="zákl. přenesená",J5104,0)</f>
        <v>0</v>
      </c>
      <c r="BH5104" s="204">
        <f>IF(N5104="sníž. přenesená",J5104,0)</f>
        <v>0</v>
      </c>
      <c r="BI5104" s="204">
        <f>IF(N5104="nulová",J5104,0)</f>
        <v>0</v>
      </c>
      <c r="BJ5104" s="17" t="s">
        <v>16</v>
      </c>
      <c r="BK5104" s="204">
        <f>ROUND(I5104*H5104,2)</f>
        <v>0</v>
      </c>
      <c r="BL5104" s="17" t="s">
        <v>358</v>
      </c>
      <c r="BM5104" s="203" t="s">
        <v>4160</v>
      </c>
    </row>
    <row r="5105" spans="1:65" s="2" customFormat="1" ht="11.25">
      <c r="A5105" s="34"/>
      <c r="B5105" s="35"/>
      <c r="C5105" s="36"/>
      <c r="D5105" s="205" t="s">
        <v>281</v>
      </c>
      <c r="E5105" s="36"/>
      <c r="F5105" s="206" t="s">
        <v>4161</v>
      </c>
      <c r="G5105" s="36"/>
      <c r="H5105" s="36"/>
      <c r="I5105" s="207"/>
      <c r="J5105" s="36"/>
      <c r="K5105" s="36"/>
      <c r="L5105" s="39"/>
      <c r="M5105" s="208"/>
      <c r="N5105" s="209"/>
      <c r="O5105" s="71"/>
      <c r="P5105" s="71"/>
      <c r="Q5105" s="71"/>
      <c r="R5105" s="71"/>
      <c r="S5105" s="71"/>
      <c r="T5105" s="72"/>
      <c r="U5105" s="34"/>
      <c r="V5105" s="34"/>
      <c r="W5105" s="34"/>
      <c r="X5105" s="34"/>
      <c r="Y5105" s="34"/>
      <c r="Z5105" s="34"/>
      <c r="AA5105" s="34"/>
      <c r="AB5105" s="34"/>
      <c r="AC5105" s="34"/>
      <c r="AD5105" s="34"/>
      <c r="AE5105" s="34"/>
      <c r="AT5105" s="17" t="s">
        <v>281</v>
      </c>
      <c r="AU5105" s="17" t="s">
        <v>291</v>
      </c>
    </row>
    <row r="5106" spans="1:65" s="2" customFormat="1" ht="33" customHeight="1">
      <c r="A5106" s="34"/>
      <c r="B5106" s="35"/>
      <c r="C5106" s="192" t="s">
        <v>4162</v>
      </c>
      <c r="D5106" s="192" t="s">
        <v>274</v>
      </c>
      <c r="E5106" s="193" t="s">
        <v>4163</v>
      </c>
      <c r="F5106" s="194" t="s">
        <v>4164</v>
      </c>
      <c r="G5106" s="195" t="s">
        <v>952</v>
      </c>
      <c r="H5106" s="196">
        <v>0</v>
      </c>
      <c r="I5106" s="197"/>
      <c r="J5106" s="198">
        <f>ROUND(I5106*H5106,2)</f>
        <v>0</v>
      </c>
      <c r="K5106" s="194" t="s">
        <v>1</v>
      </c>
      <c r="L5106" s="39"/>
      <c r="M5106" s="199" t="s">
        <v>1</v>
      </c>
      <c r="N5106" s="200" t="s">
        <v>41</v>
      </c>
      <c r="O5106" s="71"/>
      <c r="P5106" s="201">
        <f>O5106*H5106</f>
        <v>0</v>
      </c>
      <c r="Q5106" s="201">
        <v>0</v>
      </c>
      <c r="R5106" s="201">
        <f>Q5106*H5106</f>
        <v>0</v>
      </c>
      <c r="S5106" s="201">
        <v>0</v>
      </c>
      <c r="T5106" s="202">
        <f>S5106*H5106</f>
        <v>0</v>
      </c>
      <c r="U5106" s="34"/>
      <c r="V5106" s="34"/>
      <c r="W5106" s="34"/>
      <c r="X5106" s="34"/>
      <c r="Y5106" s="34"/>
      <c r="Z5106" s="34"/>
      <c r="AA5106" s="34"/>
      <c r="AB5106" s="34"/>
      <c r="AC5106" s="34"/>
      <c r="AD5106" s="34"/>
      <c r="AE5106" s="34"/>
      <c r="AR5106" s="203" t="s">
        <v>358</v>
      </c>
      <c r="AT5106" s="203" t="s">
        <v>274</v>
      </c>
      <c r="AU5106" s="203" t="s">
        <v>291</v>
      </c>
      <c r="AY5106" s="17" t="s">
        <v>272</v>
      </c>
      <c r="BE5106" s="204">
        <f>IF(N5106="základní",J5106,0)</f>
        <v>0</v>
      </c>
      <c r="BF5106" s="204">
        <f>IF(N5106="snížená",J5106,0)</f>
        <v>0</v>
      </c>
      <c r="BG5106" s="204">
        <f>IF(N5106="zákl. přenesená",J5106,0)</f>
        <v>0</v>
      </c>
      <c r="BH5106" s="204">
        <f>IF(N5106="sníž. přenesená",J5106,0)</f>
        <v>0</v>
      </c>
      <c r="BI5106" s="204">
        <f>IF(N5106="nulová",J5106,0)</f>
        <v>0</v>
      </c>
      <c r="BJ5106" s="17" t="s">
        <v>16</v>
      </c>
      <c r="BK5106" s="204">
        <f>ROUND(I5106*H5106,2)</f>
        <v>0</v>
      </c>
      <c r="BL5106" s="17" t="s">
        <v>358</v>
      </c>
      <c r="BM5106" s="203" t="s">
        <v>4165</v>
      </c>
    </row>
    <row r="5107" spans="1:65" s="13" customFormat="1" ht="11.25">
      <c r="B5107" s="210"/>
      <c r="C5107" s="211"/>
      <c r="D5107" s="212" t="s">
        <v>283</v>
      </c>
      <c r="E5107" s="213" t="s">
        <v>1</v>
      </c>
      <c r="F5107" s="214" t="s">
        <v>2488</v>
      </c>
      <c r="G5107" s="211"/>
      <c r="H5107" s="213" t="s">
        <v>1</v>
      </c>
      <c r="I5107" s="215"/>
      <c r="J5107" s="211"/>
      <c r="K5107" s="211"/>
      <c r="L5107" s="216"/>
      <c r="M5107" s="217"/>
      <c r="N5107" s="218"/>
      <c r="O5107" s="218"/>
      <c r="P5107" s="218"/>
      <c r="Q5107" s="218"/>
      <c r="R5107" s="218"/>
      <c r="S5107" s="218"/>
      <c r="T5107" s="219"/>
      <c r="AT5107" s="220" t="s">
        <v>283</v>
      </c>
      <c r="AU5107" s="220" t="s">
        <v>291</v>
      </c>
      <c r="AV5107" s="13" t="s">
        <v>16</v>
      </c>
      <c r="AW5107" s="13" t="s">
        <v>32</v>
      </c>
      <c r="AX5107" s="13" t="s">
        <v>76</v>
      </c>
      <c r="AY5107" s="220" t="s">
        <v>272</v>
      </c>
    </row>
    <row r="5108" spans="1:65" s="13" customFormat="1" ht="11.25">
      <c r="B5108" s="210"/>
      <c r="C5108" s="211"/>
      <c r="D5108" s="212" t="s">
        <v>283</v>
      </c>
      <c r="E5108" s="213" t="s">
        <v>1</v>
      </c>
      <c r="F5108" s="214" t="s">
        <v>1030</v>
      </c>
      <c r="G5108" s="211"/>
      <c r="H5108" s="213" t="s">
        <v>1</v>
      </c>
      <c r="I5108" s="215"/>
      <c r="J5108" s="211"/>
      <c r="K5108" s="211"/>
      <c r="L5108" s="216"/>
      <c r="M5108" s="217"/>
      <c r="N5108" s="218"/>
      <c r="O5108" s="218"/>
      <c r="P5108" s="218"/>
      <c r="Q5108" s="218"/>
      <c r="R5108" s="218"/>
      <c r="S5108" s="218"/>
      <c r="T5108" s="219"/>
      <c r="AT5108" s="220" t="s">
        <v>283</v>
      </c>
      <c r="AU5108" s="220" t="s">
        <v>291</v>
      </c>
      <c r="AV5108" s="13" t="s">
        <v>16</v>
      </c>
      <c r="AW5108" s="13" t="s">
        <v>32</v>
      </c>
      <c r="AX5108" s="13" t="s">
        <v>76</v>
      </c>
      <c r="AY5108" s="220" t="s">
        <v>272</v>
      </c>
    </row>
    <row r="5109" spans="1:65" s="14" customFormat="1" ht="11.25">
      <c r="B5109" s="221"/>
      <c r="C5109" s="222"/>
      <c r="D5109" s="212" t="s">
        <v>283</v>
      </c>
      <c r="E5109" s="223" t="s">
        <v>1</v>
      </c>
      <c r="F5109" s="224" t="s">
        <v>4114</v>
      </c>
      <c r="G5109" s="222"/>
      <c r="H5109" s="225">
        <v>1</v>
      </c>
      <c r="I5109" s="226"/>
      <c r="J5109" s="222"/>
      <c r="K5109" s="222"/>
      <c r="L5109" s="227"/>
      <c r="M5109" s="228"/>
      <c r="N5109" s="229"/>
      <c r="O5109" s="229"/>
      <c r="P5109" s="229"/>
      <c r="Q5109" s="229"/>
      <c r="R5109" s="229"/>
      <c r="S5109" s="229"/>
      <c r="T5109" s="230"/>
      <c r="AT5109" s="231" t="s">
        <v>283</v>
      </c>
      <c r="AU5109" s="231" t="s">
        <v>291</v>
      </c>
      <c r="AV5109" s="14" t="s">
        <v>84</v>
      </c>
      <c r="AW5109" s="14" t="s">
        <v>32</v>
      </c>
      <c r="AX5109" s="14" t="s">
        <v>76</v>
      </c>
      <c r="AY5109" s="231" t="s">
        <v>272</v>
      </c>
    </row>
    <row r="5110" spans="1:65" s="13" customFormat="1" ht="11.25">
      <c r="B5110" s="210"/>
      <c r="C5110" s="211"/>
      <c r="D5110" s="212" t="s">
        <v>283</v>
      </c>
      <c r="E5110" s="213" t="s">
        <v>1</v>
      </c>
      <c r="F5110" s="214" t="s">
        <v>285</v>
      </c>
      <c r="G5110" s="211"/>
      <c r="H5110" s="213" t="s">
        <v>1</v>
      </c>
      <c r="I5110" s="215"/>
      <c r="J5110" s="211"/>
      <c r="K5110" s="211"/>
      <c r="L5110" s="216"/>
      <c r="M5110" s="217"/>
      <c r="N5110" s="218"/>
      <c r="O5110" s="218"/>
      <c r="P5110" s="218"/>
      <c r="Q5110" s="218"/>
      <c r="R5110" s="218"/>
      <c r="S5110" s="218"/>
      <c r="T5110" s="219"/>
      <c r="AT5110" s="220" t="s">
        <v>283</v>
      </c>
      <c r="AU5110" s="220" t="s">
        <v>291</v>
      </c>
      <c r="AV5110" s="13" t="s">
        <v>16</v>
      </c>
      <c r="AW5110" s="13" t="s">
        <v>32</v>
      </c>
      <c r="AX5110" s="13" t="s">
        <v>76</v>
      </c>
      <c r="AY5110" s="220" t="s">
        <v>272</v>
      </c>
    </row>
    <row r="5111" spans="1:65" s="13" customFormat="1" ht="11.25">
      <c r="B5111" s="210"/>
      <c r="C5111" s="211"/>
      <c r="D5111" s="212" t="s">
        <v>283</v>
      </c>
      <c r="E5111" s="213" t="s">
        <v>1</v>
      </c>
      <c r="F5111" s="214" t="s">
        <v>2489</v>
      </c>
      <c r="G5111" s="211"/>
      <c r="H5111" s="213" t="s">
        <v>1</v>
      </c>
      <c r="I5111" s="215"/>
      <c r="J5111" s="211"/>
      <c r="K5111" s="211"/>
      <c r="L5111" s="216"/>
      <c r="M5111" s="217"/>
      <c r="N5111" s="218"/>
      <c r="O5111" s="218"/>
      <c r="P5111" s="218"/>
      <c r="Q5111" s="218"/>
      <c r="R5111" s="218"/>
      <c r="S5111" s="218"/>
      <c r="T5111" s="219"/>
      <c r="AT5111" s="220" t="s">
        <v>283</v>
      </c>
      <c r="AU5111" s="220" t="s">
        <v>291</v>
      </c>
      <c r="AV5111" s="13" t="s">
        <v>16</v>
      </c>
      <c r="AW5111" s="13" t="s">
        <v>32</v>
      </c>
      <c r="AX5111" s="13" t="s">
        <v>76</v>
      </c>
      <c r="AY5111" s="220" t="s">
        <v>272</v>
      </c>
    </row>
    <row r="5112" spans="1:65" s="14" customFormat="1" ht="11.25">
      <c r="B5112" s="221"/>
      <c r="C5112" s="222"/>
      <c r="D5112" s="212" t="s">
        <v>283</v>
      </c>
      <c r="E5112" s="223" t="s">
        <v>1</v>
      </c>
      <c r="F5112" s="224" t="s">
        <v>207</v>
      </c>
      <c r="G5112" s="222"/>
      <c r="H5112" s="225">
        <v>-1</v>
      </c>
      <c r="I5112" s="226"/>
      <c r="J5112" s="222"/>
      <c r="K5112" s="222"/>
      <c r="L5112" s="227"/>
      <c r="M5112" s="228"/>
      <c r="N5112" s="229"/>
      <c r="O5112" s="229"/>
      <c r="P5112" s="229"/>
      <c r="Q5112" s="229"/>
      <c r="R5112" s="229"/>
      <c r="S5112" s="229"/>
      <c r="T5112" s="230"/>
      <c r="AT5112" s="231" t="s">
        <v>283</v>
      </c>
      <c r="AU5112" s="231" t="s">
        <v>291</v>
      </c>
      <c r="AV5112" s="14" t="s">
        <v>84</v>
      </c>
      <c r="AW5112" s="14" t="s">
        <v>32</v>
      </c>
      <c r="AX5112" s="14" t="s">
        <v>76</v>
      </c>
      <c r="AY5112" s="231" t="s">
        <v>272</v>
      </c>
    </row>
    <row r="5113" spans="1:65" s="2" customFormat="1" ht="37.9" customHeight="1">
      <c r="A5113" s="34"/>
      <c r="B5113" s="35"/>
      <c r="C5113" s="192" t="s">
        <v>4166</v>
      </c>
      <c r="D5113" s="192" t="s">
        <v>274</v>
      </c>
      <c r="E5113" s="193" t="s">
        <v>4167</v>
      </c>
      <c r="F5113" s="194" t="s">
        <v>4168</v>
      </c>
      <c r="G5113" s="195" t="s">
        <v>952</v>
      </c>
      <c r="H5113" s="196">
        <v>0</v>
      </c>
      <c r="I5113" s="197"/>
      <c r="J5113" s="198">
        <f>ROUND(I5113*H5113,2)</f>
        <v>0</v>
      </c>
      <c r="K5113" s="194" t="s">
        <v>1</v>
      </c>
      <c r="L5113" s="39"/>
      <c r="M5113" s="199" t="s">
        <v>1</v>
      </c>
      <c r="N5113" s="200" t="s">
        <v>41</v>
      </c>
      <c r="O5113" s="71"/>
      <c r="P5113" s="201">
        <f>O5113*H5113</f>
        <v>0</v>
      </c>
      <c r="Q5113" s="201">
        <v>0</v>
      </c>
      <c r="R5113" s="201">
        <f>Q5113*H5113</f>
        <v>0</v>
      </c>
      <c r="S5113" s="201">
        <v>0</v>
      </c>
      <c r="T5113" s="202">
        <f>S5113*H5113</f>
        <v>0</v>
      </c>
      <c r="U5113" s="34"/>
      <c r="V5113" s="34"/>
      <c r="W5113" s="34"/>
      <c r="X5113" s="34"/>
      <c r="Y5113" s="34"/>
      <c r="Z5113" s="34"/>
      <c r="AA5113" s="34"/>
      <c r="AB5113" s="34"/>
      <c r="AC5113" s="34"/>
      <c r="AD5113" s="34"/>
      <c r="AE5113" s="34"/>
      <c r="AR5113" s="203" t="s">
        <v>358</v>
      </c>
      <c r="AT5113" s="203" t="s">
        <v>274</v>
      </c>
      <c r="AU5113" s="203" t="s">
        <v>291</v>
      </c>
      <c r="AY5113" s="17" t="s">
        <v>272</v>
      </c>
      <c r="BE5113" s="204">
        <f>IF(N5113="základní",J5113,0)</f>
        <v>0</v>
      </c>
      <c r="BF5113" s="204">
        <f>IF(N5113="snížená",J5113,0)</f>
        <v>0</v>
      </c>
      <c r="BG5113" s="204">
        <f>IF(N5113="zákl. přenesená",J5113,0)</f>
        <v>0</v>
      </c>
      <c r="BH5113" s="204">
        <f>IF(N5113="sníž. přenesená",J5113,0)</f>
        <v>0</v>
      </c>
      <c r="BI5113" s="204">
        <f>IF(N5113="nulová",J5113,0)</f>
        <v>0</v>
      </c>
      <c r="BJ5113" s="17" t="s">
        <v>16</v>
      </c>
      <c r="BK5113" s="204">
        <f>ROUND(I5113*H5113,2)</f>
        <v>0</v>
      </c>
      <c r="BL5113" s="17" t="s">
        <v>358</v>
      </c>
      <c r="BM5113" s="203" t="s">
        <v>4169</v>
      </c>
    </row>
    <row r="5114" spans="1:65" s="13" customFormat="1" ht="11.25">
      <c r="B5114" s="210"/>
      <c r="C5114" s="211"/>
      <c r="D5114" s="212" t="s">
        <v>283</v>
      </c>
      <c r="E5114" s="213" t="s">
        <v>1</v>
      </c>
      <c r="F5114" s="214" t="s">
        <v>2488</v>
      </c>
      <c r="G5114" s="211"/>
      <c r="H5114" s="213" t="s">
        <v>1</v>
      </c>
      <c r="I5114" s="215"/>
      <c r="J5114" s="211"/>
      <c r="K5114" s="211"/>
      <c r="L5114" s="216"/>
      <c r="M5114" s="217"/>
      <c r="N5114" s="218"/>
      <c r="O5114" s="218"/>
      <c r="P5114" s="218"/>
      <c r="Q5114" s="218"/>
      <c r="R5114" s="218"/>
      <c r="S5114" s="218"/>
      <c r="T5114" s="219"/>
      <c r="AT5114" s="220" t="s">
        <v>283</v>
      </c>
      <c r="AU5114" s="220" t="s">
        <v>291</v>
      </c>
      <c r="AV5114" s="13" t="s">
        <v>16</v>
      </c>
      <c r="AW5114" s="13" t="s">
        <v>32</v>
      </c>
      <c r="AX5114" s="13" t="s">
        <v>76</v>
      </c>
      <c r="AY5114" s="220" t="s">
        <v>272</v>
      </c>
    </row>
    <row r="5115" spans="1:65" s="13" customFormat="1" ht="11.25">
      <c r="B5115" s="210"/>
      <c r="C5115" s="211"/>
      <c r="D5115" s="212" t="s">
        <v>283</v>
      </c>
      <c r="E5115" s="213" t="s">
        <v>1</v>
      </c>
      <c r="F5115" s="214" t="s">
        <v>1030</v>
      </c>
      <c r="G5115" s="211"/>
      <c r="H5115" s="213" t="s">
        <v>1</v>
      </c>
      <c r="I5115" s="215"/>
      <c r="J5115" s="211"/>
      <c r="K5115" s="211"/>
      <c r="L5115" s="216"/>
      <c r="M5115" s="217"/>
      <c r="N5115" s="218"/>
      <c r="O5115" s="218"/>
      <c r="P5115" s="218"/>
      <c r="Q5115" s="218"/>
      <c r="R5115" s="218"/>
      <c r="S5115" s="218"/>
      <c r="T5115" s="219"/>
      <c r="AT5115" s="220" t="s">
        <v>283</v>
      </c>
      <c r="AU5115" s="220" t="s">
        <v>291</v>
      </c>
      <c r="AV5115" s="13" t="s">
        <v>16</v>
      </c>
      <c r="AW5115" s="13" t="s">
        <v>32</v>
      </c>
      <c r="AX5115" s="13" t="s">
        <v>76</v>
      </c>
      <c r="AY5115" s="220" t="s">
        <v>272</v>
      </c>
    </row>
    <row r="5116" spans="1:65" s="14" customFormat="1" ht="11.25">
      <c r="B5116" s="221"/>
      <c r="C5116" s="222"/>
      <c r="D5116" s="212" t="s">
        <v>283</v>
      </c>
      <c r="E5116" s="223" t="s">
        <v>1</v>
      </c>
      <c r="F5116" s="224" t="s">
        <v>4114</v>
      </c>
      <c r="G5116" s="222"/>
      <c r="H5116" s="225">
        <v>1</v>
      </c>
      <c r="I5116" s="226"/>
      <c r="J5116" s="222"/>
      <c r="K5116" s="222"/>
      <c r="L5116" s="227"/>
      <c r="M5116" s="228"/>
      <c r="N5116" s="229"/>
      <c r="O5116" s="229"/>
      <c r="P5116" s="229"/>
      <c r="Q5116" s="229"/>
      <c r="R5116" s="229"/>
      <c r="S5116" s="229"/>
      <c r="T5116" s="230"/>
      <c r="AT5116" s="231" t="s">
        <v>283</v>
      </c>
      <c r="AU5116" s="231" t="s">
        <v>291</v>
      </c>
      <c r="AV5116" s="14" t="s">
        <v>84</v>
      </c>
      <c r="AW5116" s="14" t="s">
        <v>32</v>
      </c>
      <c r="AX5116" s="14" t="s">
        <v>76</v>
      </c>
      <c r="AY5116" s="231" t="s">
        <v>272</v>
      </c>
    </row>
    <row r="5117" spans="1:65" s="13" customFormat="1" ht="11.25">
      <c r="B5117" s="210"/>
      <c r="C5117" s="211"/>
      <c r="D5117" s="212" t="s">
        <v>283</v>
      </c>
      <c r="E5117" s="213" t="s">
        <v>1</v>
      </c>
      <c r="F5117" s="214" t="s">
        <v>285</v>
      </c>
      <c r="G5117" s="211"/>
      <c r="H5117" s="213" t="s">
        <v>1</v>
      </c>
      <c r="I5117" s="215"/>
      <c r="J5117" s="211"/>
      <c r="K5117" s="211"/>
      <c r="L5117" s="216"/>
      <c r="M5117" s="217"/>
      <c r="N5117" s="218"/>
      <c r="O5117" s="218"/>
      <c r="P5117" s="218"/>
      <c r="Q5117" s="218"/>
      <c r="R5117" s="218"/>
      <c r="S5117" s="218"/>
      <c r="T5117" s="219"/>
      <c r="AT5117" s="220" t="s">
        <v>283</v>
      </c>
      <c r="AU5117" s="220" t="s">
        <v>291</v>
      </c>
      <c r="AV5117" s="13" t="s">
        <v>16</v>
      </c>
      <c r="AW5117" s="13" t="s">
        <v>32</v>
      </c>
      <c r="AX5117" s="13" t="s">
        <v>76</v>
      </c>
      <c r="AY5117" s="220" t="s">
        <v>272</v>
      </c>
    </row>
    <row r="5118" spans="1:65" s="13" customFormat="1" ht="11.25">
      <c r="B5118" s="210"/>
      <c r="C5118" s="211"/>
      <c r="D5118" s="212" t="s">
        <v>283</v>
      </c>
      <c r="E5118" s="213" t="s">
        <v>1</v>
      </c>
      <c r="F5118" s="214" t="s">
        <v>2489</v>
      </c>
      <c r="G5118" s="211"/>
      <c r="H5118" s="213" t="s">
        <v>1</v>
      </c>
      <c r="I5118" s="215"/>
      <c r="J5118" s="211"/>
      <c r="K5118" s="211"/>
      <c r="L5118" s="216"/>
      <c r="M5118" s="217"/>
      <c r="N5118" s="218"/>
      <c r="O5118" s="218"/>
      <c r="P5118" s="218"/>
      <c r="Q5118" s="218"/>
      <c r="R5118" s="218"/>
      <c r="S5118" s="218"/>
      <c r="T5118" s="219"/>
      <c r="AT5118" s="220" t="s">
        <v>283</v>
      </c>
      <c r="AU5118" s="220" t="s">
        <v>291</v>
      </c>
      <c r="AV5118" s="13" t="s">
        <v>16</v>
      </c>
      <c r="AW5118" s="13" t="s">
        <v>32</v>
      </c>
      <c r="AX5118" s="13" t="s">
        <v>76</v>
      </c>
      <c r="AY5118" s="220" t="s">
        <v>272</v>
      </c>
    </row>
    <row r="5119" spans="1:65" s="14" customFormat="1" ht="11.25">
      <c r="B5119" s="221"/>
      <c r="C5119" s="222"/>
      <c r="D5119" s="212" t="s">
        <v>283</v>
      </c>
      <c r="E5119" s="223" t="s">
        <v>1</v>
      </c>
      <c r="F5119" s="224" t="s">
        <v>207</v>
      </c>
      <c r="G5119" s="222"/>
      <c r="H5119" s="225">
        <v>-1</v>
      </c>
      <c r="I5119" s="226"/>
      <c r="J5119" s="222"/>
      <c r="K5119" s="222"/>
      <c r="L5119" s="227"/>
      <c r="M5119" s="228"/>
      <c r="N5119" s="229"/>
      <c r="O5119" s="229"/>
      <c r="P5119" s="229"/>
      <c r="Q5119" s="229"/>
      <c r="R5119" s="229"/>
      <c r="S5119" s="229"/>
      <c r="T5119" s="230"/>
      <c r="AT5119" s="231" t="s">
        <v>283</v>
      </c>
      <c r="AU5119" s="231" t="s">
        <v>291</v>
      </c>
      <c r="AV5119" s="14" t="s">
        <v>84</v>
      </c>
      <c r="AW5119" s="14" t="s">
        <v>32</v>
      </c>
      <c r="AX5119" s="14" t="s">
        <v>76</v>
      </c>
      <c r="AY5119" s="231" t="s">
        <v>272</v>
      </c>
    </row>
    <row r="5120" spans="1:65" s="2" customFormat="1" ht="44.25" customHeight="1">
      <c r="A5120" s="34"/>
      <c r="B5120" s="35"/>
      <c r="C5120" s="192" t="s">
        <v>4170</v>
      </c>
      <c r="D5120" s="192" t="s">
        <v>274</v>
      </c>
      <c r="E5120" s="193" t="s">
        <v>4171</v>
      </c>
      <c r="F5120" s="194" t="s">
        <v>4172</v>
      </c>
      <c r="G5120" s="195" t="s">
        <v>952</v>
      </c>
      <c r="H5120" s="196">
        <v>3</v>
      </c>
      <c r="I5120" s="197"/>
      <c r="J5120" s="198">
        <f>ROUND(I5120*H5120,2)</f>
        <v>0</v>
      </c>
      <c r="K5120" s="194" t="s">
        <v>1</v>
      </c>
      <c r="L5120" s="39"/>
      <c r="M5120" s="199" t="s">
        <v>1</v>
      </c>
      <c r="N5120" s="200" t="s">
        <v>41</v>
      </c>
      <c r="O5120" s="71"/>
      <c r="P5120" s="201">
        <f>O5120*H5120</f>
        <v>0</v>
      </c>
      <c r="Q5120" s="201">
        <v>0</v>
      </c>
      <c r="R5120" s="201">
        <f>Q5120*H5120</f>
        <v>0</v>
      </c>
      <c r="S5120" s="201">
        <v>0</v>
      </c>
      <c r="T5120" s="202">
        <f>S5120*H5120</f>
        <v>0</v>
      </c>
      <c r="U5120" s="34"/>
      <c r="V5120" s="34"/>
      <c r="W5120" s="34"/>
      <c r="X5120" s="34"/>
      <c r="Y5120" s="34"/>
      <c r="Z5120" s="34"/>
      <c r="AA5120" s="34"/>
      <c r="AB5120" s="34"/>
      <c r="AC5120" s="34"/>
      <c r="AD5120" s="34"/>
      <c r="AE5120" s="34"/>
      <c r="AR5120" s="203" t="s">
        <v>358</v>
      </c>
      <c r="AT5120" s="203" t="s">
        <v>274</v>
      </c>
      <c r="AU5120" s="203" t="s">
        <v>291</v>
      </c>
      <c r="AY5120" s="17" t="s">
        <v>272</v>
      </c>
      <c r="BE5120" s="204">
        <f>IF(N5120="základní",J5120,0)</f>
        <v>0</v>
      </c>
      <c r="BF5120" s="204">
        <f>IF(N5120="snížená",J5120,0)</f>
        <v>0</v>
      </c>
      <c r="BG5120" s="204">
        <f>IF(N5120="zákl. přenesená",J5120,0)</f>
        <v>0</v>
      </c>
      <c r="BH5120" s="204">
        <f>IF(N5120="sníž. přenesená",J5120,0)</f>
        <v>0</v>
      </c>
      <c r="BI5120" s="204">
        <f>IF(N5120="nulová",J5120,0)</f>
        <v>0</v>
      </c>
      <c r="BJ5120" s="17" t="s">
        <v>16</v>
      </c>
      <c r="BK5120" s="204">
        <f>ROUND(I5120*H5120,2)</f>
        <v>0</v>
      </c>
      <c r="BL5120" s="17" t="s">
        <v>358</v>
      </c>
      <c r="BM5120" s="203" t="s">
        <v>4173</v>
      </c>
    </row>
    <row r="5121" spans="1:65" s="13" customFormat="1" ht="11.25">
      <c r="B5121" s="210"/>
      <c r="C5121" s="211"/>
      <c r="D5121" s="212" t="s">
        <v>283</v>
      </c>
      <c r="E5121" s="213" t="s">
        <v>1</v>
      </c>
      <c r="F5121" s="214" t="s">
        <v>2488</v>
      </c>
      <c r="G5121" s="211"/>
      <c r="H5121" s="213" t="s">
        <v>1</v>
      </c>
      <c r="I5121" s="215"/>
      <c r="J5121" s="211"/>
      <c r="K5121" s="211"/>
      <c r="L5121" s="216"/>
      <c r="M5121" s="217"/>
      <c r="N5121" s="218"/>
      <c r="O5121" s="218"/>
      <c r="P5121" s="218"/>
      <c r="Q5121" s="218"/>
      <c r="R5121" s="218"/>
      <c r="S5121" s="218"/>
      <c r="T5121" s="219"/>
      <c r="AT5121" s="220" t="s">
        <v>283</v>
      </c>
      <c r="AU5121" s="220" t="s">
        <v>291</v>
      </c>
      <c r="AV5121" s="13" t="s">
        <v>16</v>
      </c>
      <c r="AW5121" s="13" t="s">
        <v>32</v>
      </c>
      <c r="AX5121" s="13" t="s">
        <v>76</v>
      </c>
      <c r="AY5121" s="220" t="s">
        <v>272</v>
      </c>
    </row>
    <row r="5122" spans="1:65" s="13" customFormat="1" ht="11.25">
      <c r="B5122" s="210"/>
      <c r="C5122" s="211"/>
      <c r="D5122" s="212" t="s">
        <v>283</v>
      </c>
      <c r="E5122" s="213" t="s">
        <v>1</v>
      </c>
      <c r="F5122" s="214" t="s">
        <v>1030</v>
      </c>
      <c r="G5122" s="211"/>
      <c r="H5122" s="213" t="s">
        <v>1</v>
      </c>
      <c r="I5122" s="215"/>
      <c r="J5122" s="211"/>
      <c r="K5122" s="211"/>
      <c r="L5122" s="216"/>
      <c r="M5122" s="217"/>
      <c r="N5122" s="218"/>
      <c r="O5122" s="218"/>
      <c r="P5122" s="218"/>
      <c r="Q5122" s="218"/>
      <c r="R5122" s="218"/>
      <c r="S5122" s="218"/>
      <c r="T5122" s="219"/>
      <c r="AT5122" s="220" t="s">
        <v>283</v>
      </c>
      <c r="AU5122" s="220" t="s">
        <v>291</v>
      </c>
      <c r="AV5122" s="13" t="s">
        <v>16</v>
      </c>
      <c r="AW5122" s="13" t="s">
        <v>32</v>
      </c>
      <c r="AX5122" s="13" t="s">
        <v>76</v>
      </c>
      <c r="AY5122" s="220" t="s">
        <v>272</v>
      </c>
    </row>
    <row r="5123" spans="1:65" s="14" customFormat="1" ht="11.25">
      <c r="B5123" s="221"/>
      <c r="C5123" s="222"/>
      <c r="D5123" s="212" t="s">
        <v>283</v>
      </c>
      <c r="E5123" s="223" t="s">
        <v>1</v>
      </c>
      <c r="F5123" s="224" t="s">
        <v>4089</v>
      </c>
      <c r="G5123" s="222"/>
      <c r="H5123" s="225">
        <v>3</v>
      </c>
      <c r="I5123" s="226"/>
      <c r="J5123" s="222"/>
      <c r="K5123" s="222"/>
      <c r="L5123" s="227"/>
      <c r="M5123" s="228"/>
      <c r="N5123" s="229"/>
      <c r="O5123" s="229"/>
      <c r="P5123" s="229"/>
      <c r="Q5123" s="229"/>
      <c r="R5123" s="229"/>
      <c r="S5123" s="229"/>
      <c r="T5123" s="230"/>
      <c r="AT5123" s="231" t="s">
        <v>283</v>
      </c>
      <c r="AU5123" s="231" t="s">
        <v>291</v>
      </c>
      <c r="AV5123" s="14" t="s">
        <v>84</v>
      </c>
      <c r="AW5123" s="14" t="s">
        <v>32</v>
      </c>
      <c r="AX5123" s="14" t="s">
        <v>76</v>
      </c>
      <c r="AY5123" s="231" t="s">
        <v>272</v>
      </c>
    </row>
    <row r="5124" spans="1:65" s="2" customFormat="1" ht="37.9" customHeight="1">
      <c r="A5124" s="34"/>
      <c r="B5124" s="35"/>
      <c r="C5124" s="192" t="s">
        <v>4174</v>
      </c>
      <c r="D5124" s="192" t="s">
        <v>274</v>
      </c>
      <c r="E5124" s="193" t="s">
        <v>4175</v>
      </c>
      <c r="F5124" s="194" t="s">
        <v>4176</v>
      </c>
      <c r="G5124" s="195" t="s">
        <v>952</v>
      </c>
      <c r="H5124" s="196">
        <v>2</v>
      </c>
      <c r="I5124" s="197"/>
      <c r="J5124" s="198">
        <f>ROUND(I5124*H5124,2)</f>
        <v>0</v>
      </c>
      <c r="K5124" s="194" t="s">
        <v>1</v>
      </c>
      <c r="L5124" s="39"/>
      <c r="M5124" s="199" t="s">
        <v>1</v>
      </c>
      <c r="N5124" s="200" t="s">
        <v>41</v>
      </c>
      <c r="O5124" s="71"/>
      <c r="P5124" s="201">
        <f>O5124*H5124</f>
        <v>0</v>
      </c>
      <c r="Q5124" s="201">
        <v>0</v>
      </c>
      <c r="R5124" s="201">
        <f>Q5124*H5124</f>
        <v>0</v>
      </c>
      <c r="S5124" s="201">
        <v>0</v>
      </c>
      <c r="T5124" s="202">
        <f>S5124*H5124</f>
        <v>0</v>
      </c>
      <c r="U5124" s="34"/>
      <c r="V5124" s="34"/>
      <c r="W5124" s="34"/>
      <c r="X5124" s="34"/>
      <c r="Y5124" s="34"/>
      <c r="Z5124" s="34"/>
      <c r="AA5124" s="34"/>
      <c r="AB5124" s="34"/>
      <c r="AC5124" s="34"/>
      <c r="AD5124" s="34"/>
      <c r="AE5124" s="34"/>
      <c r="AR5124" s="203" t="s">
        <v>358</v>
      </c>
      <c r="AT5124" s="203" t="s">
        <v>274</v>
      </c>
      <c r="AU5124" s="203" t="s">
        <v>291</v>
      </c>
      <c r="AY5124" s="17" t="s">
        <v>272</v>
      </c>
      <c r="BE5124" s="204">
        <f>IF(N5124="základní",J5124,0)</f>
        <v>0</v>
      </c>
      <c r="BF5124" s="204">
        <f>IF(N5124="snížená",J5124,0)</f>
        <v>0</v>
      </c>
      <c r="BG5124" s="204">
        <f>IF(N5124="zákl. přenesená",J5124,0)</f>
        <v>0</v>
      </c>
      <c r="BH5124" s="204">
        <f>IF(N5124="sníž. přenesená",J5124,0)</f>
        <v>0</v>
      </c>
      <c r="BI5124" s="204">
        <f>IF(N5124="nulová",J5124,0)</f>
        <v>0</v>
      </c>
      <c r="BJ5124" s="17" t="s">
        <v>16</v>
      </c>
      <c r="BK5124" s="204">
        <f>ROUND(I5124*H5124,2)</f>
        <v>0</v>
      </c>
      <c r="BL5124" s="17" t="s">
        <v>358</v>
      </c>
      <c r="BM5124" s="203" t="s">
        <v>4177</v>
      </c>
    </row>
    <row r="5125" spans="1:65" s="13" customFormat="1" ht="11.25">
      <c r="B5125" s="210"/>
      <c r="C5125" s="211"/>
      <c r="D5125" s="212" t="s">
        <v>283</v>
      </c>
      <c r="E5125" s="213" t="s">
        <v>1</v>
      </c>
      <c r="F5125" s="214" t="s">
        <v>2488</v>
      </c>
      <c r="G5125" s="211"/>
      <c r="H5125" s="213" t="s">
        <v>1</v>
      </c>
      <c r="I5125" s="215"/>
      <c r="J5125" s="211"/>
      <c r="K5125" s="211"/>
      <c r="L5125" s="216"/>
      <c r="M5125" s="217"/>
      <c r="N5125" s="218"/>
      <c r="O5125" s="218"/>
      <c r="P5125" s="218"/>
      <c r="Q5125" s="218"/>
      <c r="R5125" s="218"/>
      <c r="S5125" s="218"/>
      <c r="T5125" s="219"/>
      <c r="AT5125" s="220" t="s">
        <v>283</v>
      </c>
      <c r="AU5125" s="220" t="s">
        <v>291</v>
      </c>
      <c r="AV5125" s="13" t="s">
        <v>16</v>
      </c>
      <c r="AW5125" s="13" t="s">
        <v>32</v>
      </c>
      <c r="AX5125" s="13" t="s">
        <v>76</v>
      </c>
      <c r="AY5125" s="220" t="s">
        <v>272</v>
      </c>
    </row>
    <row r="5126" spans="1:65" s="13" customFormat="1" ht="11.25">
      <c r="B5126" s="210"/>
      <c r="C5126" s="211"/>
      <c r="D5126" s="212" t="s">
        <v>283</v>
      </c>
      <c r="E5126" s="213" t="s">
        <v>1</v>
      </c>
      <c r="F5126" s="214" t="s">
        <v>1030</v>
      </c>
      <c r="G5126" s="211"/>
      <c r="H5126" s="213" t="s">
        <v>1</v>
      </c>
      <c r="I5126" s="215"/>
      <c r="J5126" s="211"/>
      <c r="K5126" s="211"/>
      <c r="L5126" s="216"/>
      <c r="M5126" s="217"/>
      <c r="N5126" s="218"/>
      <c r="O5126" s="218"/>
      <c r="P5126" s="218"/>
      <c r="Q5126" s="218"/>
      <c r="R5126" s="218"/>
      <c r="S5126" s="218"/>
      <c r="T5126" s="219"/>
      <c r="AT5126" s="220" t="s">
        <v>283</v>
      </c>
      <c r="AU5126" s="220" t="s">
        <v>291</v>
      </c>
      <c r="AV5126" s="13" t="s">
        <v>16</v>
      </c>
      <c r="AW5126" s="13" t="s">
        <v>32</v>
      </c>
      <c r="AX5126" s="13" t="s">
        <v>76</v>
      </c>
      <c r="AY5126" s="220" t="s">
        <v>272</v>
      </c>
    </row>
    <row r="5127" spans="1:65" s="14" customFormat="1" ht="11.25">
      <c r="B5127" s="221"/>
      <c r="C5127" s="222"/>
      <c r="D5127" s="212" t="s">
        <v>283</v>
      </c>
      <c r="E5127" s="223" t="s">
        <v>1</v>
      </c>
      <c r="F5127" s="224" t="s">
        <v>4178</v>
      </c>
      <c r="G5127" s="222"/>
      <c r="H5127" s="225">
        <v>2</v>
      </c>
      <c r="I5127" s="226"/>
      <c r="J5127" s="222"/>
      <c r="K5127" s="222"/>
      <c r="L5127" s="227"/>
      <c r="M5127" s="228"/>
      <c r="N5127" s="229"/>
      <c r="O5127" s="229"/>
      <c r="P5127" s="229"/>
      <c r="Q5127" s="229"/>
      <c r="R5127" s="229"/>
      <c r="S5127" s="229"/>
      <c r="T5127" s="230"/>
      <c r="AT5127" s="231" t="s">
        <v>283</v>
      </c>
      <c r="AU5127" s="231" t="s">
        <v>291</v>
      </c>
      <c r="AV5127" s="14" t="s">
        <v>84</v>
      </c>
      <c r="AW5127" s="14" t="s">
        <v>32</v>
      </c>
      <c r="AX5127" s="14" t="s">
        <v>76</v>
      </c>
      <c r="AY5127" s="231" t="s">
        <v>272</v>
      </c>
    </row>
    <row r="5128" spans="1:65" s="2" customFormat="1" ht="33" customHeight="1">
      <c r="A5128" s="34"/>
      <c r="B5128" s="35"/>
      <c r="C5128" s="192" t="s">
        <v>4179</v>
      </c>
      <c r="D5128" s="192" t="s">
        <v>274</v>
      </c>
      <c r="E5128" s="193" t="s">
        <v>4180</v>
      </c>
      <c r="F5128" s="194" t="s">
        <v>4181</v>
      </c>
      <c r="G5128" s="195" t="s">
        <v>952</v>
      </c>
      <c r="H5128" s="196">
        <v>1</v>
      </c>
      <c r="I5128" s="197"/>
      <c r="J5128" s="198">
        <f>ROUND(I5128*H5128,2)</f>
        <v>0</v>
      </c>
      <c r="K5128" s="194" t="s">
        <v>1</v>
      </c>
      <c r="L5128" s="39"/>
      <c r="M5128" s="199" t="s">
        <v>1</v>
      </c>
      <c r="N5128" s="200" t="s">
        <v>41</v>
      </c>
      <c r="O5128" s="71"/>
      <c r="P5128" s="201">
        <f>O5128*H5128</f>
        <v>0</v>
      </c>
      <c r="Q5128" s="201">
        <v>0</v>
      </c>
      <c r="R5128" s="201">
        <f>Q5128*H5128</f>
        <v>0</v>
      </c>
      <c r="S5128" s="201">
        <v>0</v>
      </c>
      <c r="T5128" s="202">
        <f>S5128*H5128</f>
        <v>0</v>
      </c>
      <c r="U5128" s="34"/>
      <c r="V5128" s="34"/>
      <c r="W5128" s="34"/>
      <c r="X5128" s="34"/>
      <c r="Y5128" s="34"/>
      <c r="Z5128" s="34"/>
      <c r="AA5128" s="34"/>
      <c r="AB5128" s="34"/>
      <c r="AC5128" s="34"/>
      <c r="AD5128" s="34"/>
      <c r="AE5128" s="34"/>
      <c r="AR5128" s="203" t="s">
        <v>358</v>
      </c>
      <c r="AT5128" s="203" t="s">
        <v>274</v>
      </c>
      <c r="AU5128" s="203" t="s">
        <v>291</v>
      </c>
      <c r="AY5128" s="17" t="s">
        <v>272</v>
      </c>
      <c r="BE5128" s="204">
        <f>IF(N5128="základní",J5128,0)</f>
        <v>0</v>
      </c>
      <c r="BF5128" s="204">
        <f>IF(N5128="snížená",J5128,0)</f>
        <v>0</v>
      </c>
      <c r="BG5128" s="204">
        <f>IF(N5128="zákl. přenesená",J5128,0)</f>
        <v>0</v>
      </c>
      <c r="BH5128" s="204">
        <f>IF(N5128="sníž. přenesená",J5128,0)</f>
        <v>0</v>
      </c>
      <c r="BI5128" s="204">
        <f>IF(N5128="nulová",J5128,0)</f>
        <v>0</v>
      </c>
      <c r="BJ5128" s="17" t="s">
        <v>16</v>
      </c>
      <c r="BK5128" s="204">
        <f>ROUND(I5128*H5128,2)</f>
        <v>0</v>
      </c>
      <c r="BL5128" s="17" t="s">
        <v>358</v>
      </c>
      <c r="BM5128" s="203" t="s">
        <v>4182</v>
      </c>
    </row>
    <row r="5129" spans="1:65" s="13" customFormat="1" ht="11.25">
      <c r="B5129" s="210"/>
      <c r="C5129" s="211"/>
      <c r="D5129" s="212" t="s">
        <v>283</v>
      </c>
      <c r="E5129" s="213" t="s">
        <v>1</v>
      </c>
      <c r="F5129" s="214" t="s">
        <v>2488</v>
      </c>
      <c r="G5129" s="211"/>
      <c r="H5129" s="213" t="s">
        <v>1</v>
      </c>
      <c r="I5129" s="215"/>
      <c r="J5129" s="211"/>
      <c r="K5129" s="211"/>
      <c r="L5129" s="216"/>
      <c r="M5129" s="217"/>
      <c r="N5129" s="218"/>
      <c r="O5129" s="218"/>
      <c r="P5129" s="218"/>
      <c r="Q5129" s="218"/>
      <c r="R5129" s="218"/>
      <c r="S5129" s="218"/>
      <c r="T5129" s="219"/>
      <c r="AT5129" s="220" t="s">
        <v>283</v>
      </c>
      <c r="AU5129" s="220" t="s">
        <v>291</v>
      </c>
      <c r="AV5129" s="13" t="s">
        <v>16</v>
      </c>
      <c r="AW5129" s="13" t="s">
        <v>32</v>
      </c>
      <c r="AX5129" s="13" t="s">
        <v>76</v>
      </c>
      <c r="AY5129" s="220" t="s">
        <v>272</v>
      </c>
    </row>
    <row r="5130" spans="1:65" s="13" customFormat="1" ht="11.25">
      <c r="B5130" s="210"/>
      <c r="C5130" s="211"/>
      <c r="D5130" s="212" t="s">
        <v>283</v>
      </c>
      <c r="E5130" s="213" t="s">
        <v>1</v>
      </c>
      <c r="F5130" s="214" t="s">
        <v>1030</v>
      </c>
      <c r="G5130" s="211"/>
      <c r="H5130" s="213" t="s">
        <v>1</v>
      </c>
      <c r="I5130" s="215"/>
      <c r="J5130" s="211"/>
      <c r="K5130" s="211"/>
      <c r="L5130" s="216"/>
      <c r="M5130" s="217"/>
      <c r="N5130" s="218"/>
      <c r="O5130" s="218"/>
      <c r="P5130" s="218"/>
      <c r="Q5130" s="218"/>
      <c r="R5130" s="218"/>
      <c r="S5130" s="218"/>
      <c r="T5130" s="219"/>
      <c r="AT5130" s="220" t="s">
        <v>283</v>
      </c>
      <c r="AU5130" s="220" t="s">
        <v>291</v>
      </c>
      <c r="AV5130" s="13" t="s">
        <v>16</v>
      </c>
      <c r="AW5130" s="13" t="s">
        <v>32</v>
      </c>
      <c r="AX5130" s="13" t="s">
        <v>76</v>
      </c>
      <c r="AY5130" s="220" t="s">
        <v>272</v>
      </c>
    </row>
    <row r="5131" spans="1:65" s="13" customFormat="1" ht="11.25">
      <c r="B5131" s="210"/>
      <c r="C5131" s="211"/>
      <c r="D5131" s="212" t="s">
        <v>283</v>
      </c>
      <c r="E5131" s="213" t="s">
        <v>1</v>
      </c>
      <c r="F5131" s="214" t="s">
        <v>2489</v>
      </c>
      <c r="G5131" s="211"/>
      <c r="H5131" s="213" t="s">
        <v>1</v>
      </c>
      <c r="I5131" s="215"/>
      <c r="J5131" s="211"/>
      <c r="K5131" s="211"/>
      <c r="L5131" s="216"/>
      <c r="M5131" s="217"/>
      <c r="N5131" s="218"/>
      <c r="O5131" s="218"/>
      <c r="P5131" s="218"/>
      <c r="Q5131" s="218"/>
      <c r="R5131" s="218"/>
      <c r="S5131" s="218"/>
      <c r="T5131" s="219"/>
      <c r="AT5131" s="220" t="s">
        <v>283</v>
      </c>
      <c r="AU5131" s="220" t="s">
        <v>291</v>
      </c>
      <c r="AV5131" s="13" t="s">
        <v>16</v>
      </c>
      <c r="AW5131" s="13" t="s">
        <v>32</v>
      </c>
      <c r="AX5131" s="13" t="s">
        <v>76</v>
      </c>
      <c r="AY5131" s="220" t="s">
        <v>272</v>
      </c>
    </row>
    <row r="5132" spans="1:65" s="14" customFormat="1" ht="11.25">
      <c r="B5132" s="221"/>
      <c r="C5132" s="222"/>
      <c r="D5132" s="212" t="s">
        <v>283</v>
      </c>
      <c r="E5132" s="223" t="s">
        <v>1</v>
      </c>
      <c r="F5132" s="224" t="s">
        <v>4109</v>
      </c>
      <c r="G5132" s="222"/>
      <c r="H5132" s="225">
        <v>1</v>
      </c>
      <c r="I5132" s="226"/>
      <c r="J5132" s="222"/>
      <c r="K5132" s="222"/>
      <c r="L5132" s="227"/>
      <c r="M5132" s="228"/>
      <c r="N5132" s="229"/>
      <c r="O5132" s="229"/>
      <c r="P5132" s="229"/>
      <c r="Q5132" s="229"/>
      <c r="R5132" s="229"/>
      <c r="S5132" s="229"/>
      <c r="T5132" s="230"/>
      <c r="AT5132" s="231" t="s">
        <v>283</v>
      </c>
      <c r="AU5132" s="231" t="s">
        <v>291</v>
      </c>
      <c r="AV5132" s="14" t="s">
        <v>84</v>
      </c>
      <c r="AW5132" s="14" t="s">
        <v>32</v>
      </c>
      <c r="AX5132" s="14" t="s">
        <v>76</v>
      </c>
      <c r="AY5132" s="231" t="s">
        <v>272</v>
      </c>
    </row>
    <row r="5133" spans="1:65" s="2" customFormat="1" ht="33" customHeight="1">
      <c r="A5133" s="34"/>
      <c r="B5133" s="35"/>
      <c r="C5133" s="192" t="s">
        <v>4183</v>
      </c>
      <c r="D5133" s="192" t="s">
        <v>274</v>
      </c>
      <c r="E5133" s="193" t="s">
        <v>4184</v>
      </c>
      <c r="F5133" s="194" t="s">
        <v>4185</v>
      </c>
      <c r="G5133" s="195" t="s">
        <v>952</v>
      </c>
      <c r="H5133" s="196">
        <v>0</v>
      </c>
      <c r="I5133" s="197"/>
      <c r="J5133" s="198">
        <f>ROUND(I5133*H5133,2)</f>
        <v>0</v>
      </c>
      <c r="K5133" s="194" t="s">
        <v>278</v>
      </c>
      <c r="L5133" s="39"/>
      <c r="M5133" s="199" t="s">
        <v>1</v>
      </c>
      <c r="N5133" s="200" t="s">
        <v>41</v>
      </c>
      <c r="O5133" s="71"/>
      <c r="P5133" s="201">
        <f>O5133*H5133</f>
        <v>0</v>
      </c>
      <c r="Q5133" s="201">
        <v>0</v>
      </c>
      <c r="R5133" s="201">
        <f>Q5133*H5133</f>
        <v>0</v>
      </c>
      <c r="S5133" s="201">
        <v>0</v>
      </c>
      <c r="T5133" s="202">
        <f>S5133*H5133</f>
        <v>0</v>
      </c>
      <c r="U5133" s="34"/>
      <c r="V5133" s="34"/>
      <c r="W5133" s="34"/>
      <c r="X5133" s="34"/>
      <c r="Y5133" s="34"/>
      <c r="Z5133" s="34"/>
      <c r="AA5133" s="34"/>
      <c r="AB5133" s="34"/>
      <c r="AC5133" s="34"/>
      <c r="AD5133" s="34"/>
      <c r="AE5133" s="34"/>
      <c r="AR5133" s="203" t="s">
        <v>358</v>
      </c>
      <c r="AT5133" s="203" t="s">
        <v>274</v>
      </c>
      <c r="AU5133" s="203" t="s">
        <v>291</v>
      </c>
      <c r="AY5133" s="17" t="s">
        <v>272</v>
      </c>
      <c r="BE5133" s="204">
        <f>IF(N5133="základní",J5133,0)</f>
        <v>0</v>
      </c>
      <c r="BF5133" s="204">
        <f>IF(N5133="snížená",J5133,0)</f>
        <v>0</v>
      </c>
      <c r="BG5133" s="204">
        <f>IF(N5133="zákl. přenesená",J5133,0)</f>
        <v>0</v>
      </c>
      <c r="BH5133" s="204">
        <f>IF(N5133="sníž. přenesená",J5133,0)</f>
        <v>0</v>
      </c>
      <c r="BI5133" s="204">
        <f>IF(N5133="nulová",J5133,0)</f>
        <v>0</v>
      </c>
      <c r="BJ5133" s="17" t="s">
        <v>16</v>
      </c>
      <c r="BK5133" s="204">
        <f>ROUND(I5133*H5133,2)</f>
        <v>0</v>
      </c>
      <c r="BL5133" s="17" t="s">
        <v>358</v>
      </c>
      <c r="BM5133" s="203" t="s">
        <v>4186</v>
      </c>
    </row>
    <row r="5134" spans="1:65" s="2" customFormat="1" ht="11.25">
      <c r="A5134" s="34"/>
      <c r="B5134" s="35"/>
      <c r="C5134" s="36"/>
      <c r="D5134" s="205" t="s">
        <v>281</v>
      </c>
      <c r="E5134" s="36"/>
      <c r="F5134" s="206" t="s">
        <v>4187</v>
      </c>
      <c r="G5134" s="36"/>
      <c r="H5134" s="36"/>
      <c r="I5134" s="207"/>
      <c r="J5134" s="36"/>
      <c r="K5134" s="36"/>
      <c r="L5134" s="39"/>
      <c r="M5134" s="208"/>
      <c r="N5134" s="209"/>
      <c r="O5134" s="71"/>
      <c r="P5134" s="71"/>
      <c r="Q5134" s="71"/>
      <c r="R5134" s="71"/>
      <c r="S5134" s="71"/>
      <c r="T5134" s="72"/>
      <c r="U5134" s="34"/>
      <c r="V5134" s="34"/>
      <c r="W5134" s="34"/>
      <c r="X5134" s="34"/>
      <c r="Y5134" s="34"/>
      <c r="Z5134" s="34"/>
      <c r="AA5134" s="34"/>
      <c r="AB5134" s="34"/>
      <c r="AC5134" s="34"/>
      <c r="AD5134" s="34"/>
      <c r="AE5134" s="34"/>
      <c r="AT5134" s="17" t="s">
        <v>281</v>
      </c>
      <c r="AU5134" s="17" t="s">
        <v>291</v>
      </c>
    </row>
    <row r="5135" spans="1:65" s="2" customFormat="1" ht="37.9" customHeight="1">
      <c r="A5135" s="34"/>
      <c r="B5135" s="35"/>
      <c r="C5135" s="192" t="s">
        <v>4188</v>
      </c>
      <c r="D5135" s="192" t="s">
        <v>274</v>
      </c>
      <c r="E5135" s="193" t="s">
        <v>4189</v>
      </c>
      <c r="F5135" s="194" t="s">
        <v>4190</v>
      </c>
      <c r="G5135" s="195" t="s">
        <v>952</v>
      </c>
      <c r="H5135" s="196">
        <v>0</v>
      </c>
      <c r="I5135" s="197"/>
      <c r="J5135" s="198">
        <f>ROUND(I5135*H5135,2)</f>
        <v>0</v>
      </c>
      <c r="K5135" s="194" t="s">
        <v>1</v>
      </c>
      <c r="L5135" s="39"/>
      <c r="M5135" s="199" t="s">
        <v>1</v>
      </c>
      <c r="N5135" s="200" t="s">
        <v>41</v>
      </c>
      <c r="O5135" s="71"/>
      <c r="P5135" s="201">
        <f>O5135*H5135</f>
        <v>0</v>
      </c>
      <c r="Q5135" s="201">
        <v>0</v>
      </c>
      <c r="R5135" s="201">
        <f>Q5135*H5135</f>
        <v>0</v>
      </c>
      <c r="S5135" s="201">
        <v>0</v>
      </c>
      <c r="T5135" s="202">
        <f>S5135*H5135</f>
        <v>0</v>
      </c>
      <c r="U5135" s="34"/>
      <c r="V5135" s="34"/>
      <c r="W5135" s="34"/>
      <c r="X5135" s="34"/>
      <c r="Y5135" s="34"/>
      <c r="Z5135" s="34"/>
      <c r="AA5135" s="34"/>
      <c r="AB5135" s="34"/>
      <c r="AC5135" s="34"/>
      <c r="AD5135" s="34"/>
      <c r="AE5135" s="34"/>
      <c r="AR5135" s="203" t="s">
        <v>358</v>
      </c>
      <c r="AT5135" s="203" t="s">
        <v>274</v>
      </c>
      <c r="AU5135" s="203" t="s">
        <v>291</v>
      </c>
      <c r="AY5135" s="17" t="s">
        <v>272</v>
      </c>
      <c r="BE5135" s="204">
        <f>IF(N5135="základní",J5135,0)</f>
        <v>0</v>
      </c>
      <c r="BF5135" s="204">
        <f>IF(N5135="snížená",J5135,0)</f>
        <v>0</v>
      </c>
      <c r="BG5135" s="204">
        <f>IF(N5135="zákl. přenesená",J5135,0)</f>
        <v>0</v>
      </c>
      <c r="BH5135" s="204">
        <f>IF(N5135="sníž. přenesená",J5135,0)</f>
        <v>0</v>
      </c>
      <c r="BI5135" s="204">
        <f>IF(N5135="nulová",J5135,0)</f>
        <v>0</v>
      </c>
      <c r="BJ5135" s="17" t="s">
        <v>16</v>
      </c>
      <c r="BK5135" s="204">
        <f>ROUND(I5135*H5135,2)</f>
        <v>0</v>
      </c>
      <c r="BL5135" s="17" t="s">
        <v>358</v>
      </c>
      <c r="BM5135" s="203" t="s">
        <v>4191</v>
      </c>
    </row>
    <row r="5136" spans="1:65" s="13" customFormat="1" ht="11.25">
      <c r="B5136" s="210"/>
      <c r="C5136" s="211"/>
      <c r="D5136" s="212" t="s">
        <v>283</v>
      </c>
      <c r="E5136" s="213" t="s">
        <v>1</v>
      </c>
      <c r="F5136" s="214" t="s">
        <v>2488</v>
      </c>
      <c r="G5136" s="211"/>
      <c r="H5136" s="213" t="s">
        <v>1</v>
      </c>
      <c r="I5136" s="215"/>
      <c r="J5136" s="211"/>
      <c r="K5136" s="211"/>
      <c r="L5136" s="216"/>
      <c r="M5136" s="217"/>
      <c r="N5136" s="218"/>
      <c r="O5136" s="218"/>
      <c r="P5136" s="218"/>
      <c r="Q5136" s="218"/>
      <c r="R5136" s="218"/>
      <c r="S5136" s="218"/>
      <c r="T5136" s="219"/>
      <c r="AT5136" s="220" t="s">
        <v>283</v>
      </c>
      <c r="AU5136" s="220" t="s">
        <v>291</v>
      </c>
      <c r="AV5136" s="13" t="s">
        <v>16</v>
      </c>
      <c r="AW5136" s="13" t="s">
        <v>32</v>
      </c>
      <c r="AX5136" s="13" t="s">
        <v>76</v>
      </c>
      <c r="AY5136" s="220" t="s">
        <v>272</v>
      </c>
    </row>
    <row r="5137" spans="1:65" s="13" customFormat="1" ht="11.25">
      <c r="B5137" s="210"/>
      <c r="C5137" s="211"/>
      <c r="D5137" s="212" t="s">
        <v>283</v>
      </c>
      <c r="E5137" s="213" t="s">
        <v>1</v>
      </c>
      <c r="F5137" s="214" t="s">
        <v>1030</v>
      </c>
      <c r="G5137" s="211"/>
      <c r="H5137" s="213" t="s">
        <v>1</v>
      </c>
      <c r="I5137" s="215"/>
      <c r="J5137" s="211"/>
      <c r="K5137" s="211"/>
      <c r="L5137" s="216"/>
      <c r="M5137" s="217"/>
      <c r="N5137" s="218"/>
      <c r="O5137" s="218"/>
      <c r="P5137" s="218"/>
      <c r="Q5137" s="218"/>
      <c r="R5137" s="218"/>
      <c r="S5137" s="218"/>
      <c r="T5137" s="219"/>
      <c r="AT5137" s="220" t="s">
        <v>283</v>
      </c>
      <c r="AU5137" s="220" t="s">
        <v>291</v>
      </c>
      <c r="AV5137" s="13" t="s">
        <v>16</v>
      </c>
      <c r="AW5137" s="13" t="s">
        <v>32</v>
      </c>
      <c r="AX5137" s="13" t="s">
        <v>76</v>
      </c>
      <c r="AY5137" s="220" t="s">
        <v>272</v>
      </c>
    </row>
    <row r="5138" spans="1:65" s="14" customFormat="1" ht="11.25">
      <c r="B5138" s="221"/>
      <c r="C5138" s="222"/>
      <c r="D5138" s="212" t="s">
        <v>283</v>
      </c>
      <c r="E5138" s="223" t="s">
        <v>1</v>
      </c>
      <c r="F5138" s="224" t="s">
        <v>2492</v>
      </c>
      <c r="G5138" s="222"/>
      <c r="H5138" s="225">
        <v>2</v>
      </c>
      <c r="I5138" s="226"/>
      <c r="J5138" s="222"/>
      <c r="K5138" s="222"/>
      <c r="L5138" s="227"/>
      <c r="M5138" s="228"/>
      <c r="N5138" s="229"/>
      <c r="O5138" s="229"/>
      <c r="P5138" s="229"/>
      <c r="Q5138" s="229"/>
      <c r="R5138" s="229"/>
      <c r="S5138" s="229"/>
      <c r="T5138" s="230"/>
      <c r="AT5138" s="231" t="s">
        <v>283</v>
      </c>
      <c r="AU5138" s="231" t="s">
        <v>291</v>
      </c>
      <c r="AV5138" s="14" t="s">
        <v>84</v>
      </c>
      <c r="AW5138" s="14" t="s">
        <v>32</v>
      </c>
      <c r="AX5138" s="14" t="s">
        <v>76</v>
      </c>
      <c r="AY5138" s="231" t="s">
        <v>272</v>
      </c>
    </row>
    <row r="5139" spans="1:65" s="13" customFormat="1" ht="11.25">
      <c r="B5139" s="210"/>
      <c r="C5139" s="211"/>
      <c r="D5139" s="212" t="s">
        <v>283</v>
      </c>
      <c r="E5139" s="213" t="s">
        <v>1</v>
      </c>
      <c r="F5139" s="214" t="s">
        <v>285</v>
      </c>
      <c r="G5139" s="211"/>
      <c r="H5139" s="213" t="s">
        <v>1</v>
      </c>
      <c r="I5139" s="215"/>
      <c r="J5139" s="211"/>
      <c r="K5139" s="211"/>
      <c r="L5139" s="216"/>
      <c r="M5139" s="217"/>
      <c r="N5139" s="218"/>
      <c r="O5139" s="218"/>
      <c r="P5139" s="218"/>
      <c r="Q5139" s="218"/>
      <c r="R5139" s="218"/>
      <c r="S5139" s="218"/>
      <c r="T5139" s="219"/>
      <c r="AT5139" s="220" t="s">
        <v>283</v>
      </c>
      <c r="AU5139" s="220" t="s">
        <v>291</v>
      </c>
      <c r="AV5139" s="13" t="s">
        <v>16</v>
      </c>
      <c r="AW5139" s="13" t="s">
        <v>32</v>
      </c>
      <c r="AX5139" s="13" t="s">
        <v>76</v>
      </c>
      <c r="AY5139" s="220" t="s">
        <v>272</v>
      </c>
    </row>
    <row r="5140" spans="1:65" s="13" customFormat="1" ht="11.25">
      <c r="B5140" s="210"/>
      <c r="C5140" s="211"/>
      <c r="D5140" s="212" t="s">
        <v>283</v>
      </c>
      <c r="E5140" s="213" t="s">
        <v>1</v>
      </c>
      <c r="F5140" s="214" t="s">
        <v>2489</v>
      </c>
      <c r="G5140" s="211"/>
      <c r="H5140" s="213" t="s">
        <v>1</v>
      </c>
      <c r="I5140" s="215"/>
      <c r="J5140" s="211"/>
      <c r="K5140" s="211"/>
      <c r="L5140" s="216"/>
      <c r="M5140" s="217"/>
      <c r="N5140" s="218"/>
      <c r="O5140" s="218"/>
      <c r="P5140" s="218"/>
      <c r="Q5140" s="218"/>
      <c r="R5140" s="218"/>
      <c r="S5140" s="218"/>
      <c r="T5140" s="219"/>
      <c r="AT5140" s="220" t="s">
        <v>283</v>
      </c>
      <c r="AU5140" s="220" t="s">
        <v>291</v>
      </c>
      <c r="AV5140" s="13" t="s">
        <v>16</v>
      </c>
      <c r="AW5140" s="13" t="s">
        <v>32</v>
      </c>
      <c r="AX5140" s="13" t="s">
        <v>76</v>
      </c>
      <c r="AY5140" s="220" t="s">
        <v>272</v>
      </c>
    </row>
    <row r="5141" spans="1:65" s="14" customFormat="1" ht="11.25">
      <c r="B5141" s="221"/>
      <c r="C5141" s="222"/>
      <c r="D5141" s="212" t="s">
        <v>283</v>
      </c>
      <c r="E5141" s="223" t="s">
        <v>1</v>
      </c>
      <c r="F5141" s="224" t="s">
        <v>4192</v>
      </c>
      <c r="G5141" s="222"/>
      <c r="H5141" s="225">
        <v>-2</v>
      </c>
      <c r="I5141" s="226"/>
      <c r="J5141" s="222"/>
      <c r="K5141" s="222"/>
      <c r="L5141" s="227"/>
      <c r="M5141" s="228"/>
      <c r="N5141" s="229"/>
      <c r="O5141" s="229"/>
      <c r="P5141" s="229"/>
      <c r="Q5141" s="229"/>
      <c r="R5141" s="229"/>
      <c r="S5141" s="229"/>
      <c r="T5141" s="230"/>
      <c r="AT5141" s="231" t="s">
        <v>283</v>
      </c>
      <c r="AU5141" s="231" t="s">
        <v>291</v>
      </c>
      <c r="AV5141" s="14" t="s">
        <v>84</v>
      </c>
      <c r="AW5141" s="14" t="s">
        <v>32</v>
      </c>
      <c r="AX5141" s="14" t="s">
        <v>76</v>
      </c>
      <c r="AY5141" s="231" t="s">
        <v>272</v>
      </c>
    </row>
    <row r="5142" spans="1:65" s="2" customFormat="1" ht="37.9" customHeight="1">
      <c r="A5142" s="34"/>
      <c r="B5142" s="35"/>
      <c r="C5142" s="192" t="s">
        <v>4193</v>
      </c>
      <c r="D5142" s="192" t="s">
        <v>274</v>
      </c>
      <c r="E5142" s="193" t="s">
        <v>4194</v>
      </c>
      <c r="F5142" s="194" t="s">
        <v>4195</v>
      </c>
      <c r="G5142" s="195" t="s">
        <v>952</v>
      </c>
      <c r="H5142" s="196">
        <v>0</v>
      </c>
      <c r="I5142" s="197"/>
      <c r="J5142" s="198">
        <f>ROUND(I5142*H5142,2)</f>
        <v>0</v>
      </c>
      <c r="K5142" s="194" t="s">
        <v>1</v>
      </c>
      <c r="L5142" s="39"/>
      <c r="M5142" s="199" t="s">
        <v>1</v>
      </c>
      <c r="N5142" s="200" t="s">
        <v>41</v>
      </c>
      <c r="O5142" s="71"/>
      <c r="P5142" s="201">
        <f>O5142*H5142</f>
        <v>0</v>
      </c>
      <c r="Q5142" s="201">
        <v>0</v>
      </c>
      <c r="R5142" s="201">
        <f>Q5142*H5142</f>
        <v>0</v>
      </c>
      <c r="S5142" s="201">
        <v>0</v>
      </c>
      <c r="T5142" s="202">
        <f>S5142*H5142</f>
        <v>0</v>
      </c>
      <c r="U5142" s="34"/>
      <c r="V5142" s="34"/>
      <c r="W5142" s="34"/>
      <c r="X5142" s="34"/>
      <c r="Y5142" s="34"/>
      <c r="Z5142" s="34"/>
      <c r="AA5142" s="34"/>
      <c r="AB5142" s="34"/>
      <c r="AC5142" s="34"/>
      <c r="AD5142" s="34"/>
      <c r="AE5142" s="34"/>
      <c r="AR5142" s="203" t="s">
        <v>358</v>
      </c>
      <c r="AT5142" s="203" t="s">
        <v>274</v>
      </c>
      <c r="AU5142" s="203" t="s">
        <v>291</v>
      </c>
      <c r="AY5142" s="17" t="s">
        <v>272</v>
      </c>
      <c r="BE5142" s="204">
        <f>IF(N5142="základní",J5142,0)</f>
        <v>0</v>
      </c>
      <c r="BF5142" s="204">
        <f>IF(N5142="snížená",J5142,0)</f>
        <v>0</v>
      </c>
      <c r="BG5142" s="204">
        <f>IF(N5142="zákl. přenesená",J5142,0)</f>
        <v>0</v>
      </c>
      <c r="BH5142" s="204">
        <f>IF(N5142="sníž. přenesená",J5142,0)</f>
        <v>0</v>
      </c>
      <c r="BI5142" s="204">
        <f>IF(N5142="nulová",J5142,0)</f>
        <v>0</v>
      </c>
      <c r="BJ5142" s="17" t="s">
        <v>16</v>
      </c>
      <c r="BK5142" s="204">
        <f>ROUND(I5142*H5142,2)</f>
        <v>0</v>
      </c>
      <c r="BL5142" s="17" t="s">
        <v>358</v>
      </c>
      <c r="BM5142" s="203" t="s">
        <v>4196</v>
      </c>
    </row>
    <row r="5143" spans="1:65" s="13" customFormat="1" ht="11.25">
      <c r="B5143" s="210"/>
      <c r="C5143" s="211"/>
      <c r="D5143" s="212" t="s">
        <v>283</v>
      </c>
      <c r="E5143" s="213" t="s">
        <v>1</v>
      </c>
      <c r="F5143" s="214" t="s">
        <v>2488</v>
      </c>
      <c r="G5143" s="211"/>
      <c r="H5143" s="213" t="s">
        <v>1</v>
      </c>
      <c r="I5143" s="215"/>
      <c r="J5143" s="211"/>
      <c r="K5143" s="211"/>
      <c r="L5143" s="216"/>
      <c r="M5143" s="217"/>
      <c r="N5143" s="218"/>
      <c r="O5143" s="218"/>
      <c r="P5143" s="218"/>
      <c r="Q5143" s="218"/>
      <c r="R5143" s="218"/>
      <c r="S5143" s="218"/>
      <c r="T5143" s="219"/>
      <c r="AT5143" s="220" t="s">
        <v>283</v>
      </c>
      <c r="AU5143" s="220" t="s">
        <v>291</v>
      </c>
      <c r="AV5143" s="13" t="s">
        <v>16</v>
      </c>
      <c r="AW5143" s="13" t="s">
        <v>32</v>
      </c>
      <c r="AX5143" s="13" t="s">
        <v>76</v>
      </c>
      <c r="AY5143" s="220" t="s">
        <v>272</v>
      </c>
    </row>
    <row r="5144" spans="1:65" s="13" customFormat="1" ht="11.25">
      <c r="B5144" s="210"/>
      <c r="C5144" s="211"/>
      <c r="D5144" s="212" t="s">
        <v>283</v>
      </c>
      <c r="E5144" s="213" t="s">
        <v>1</v>
      </c>
      <c r="F5144" s="214" t="s">
        <v>1030</v>
      </c>
      <c r="G5144" s="211"/>
      <c r="H5144" s="213" t="s">
        <v>1</v>
      </c>
      <c r="I5144" s="215"/>
      <c r="J5144" s="211"/>
      <c r="K5144" s="211"/>
      <c r="L5144" s="216"/>
      <c r="M5144" s="217"/>
      <c r="N5144" s="218"/>
      <c r="O5144" s="218"/>
      <c r="P5144" s="218"/>
      <c r="Q5144" s="218"/>
      <c r="R5144" s="218"/>
      <c r="S5144" s="218"/>
      <c r="T5144" s="219"/>
      <c r="AT5144" s="220" t="s">
        <v>283</v>
      </c>
      <c r="AU5144" s="220" t="s">
        <v>291</v>
      </c>
      <c r="AV5144" s="13" t="s">
        <v>16</v>
      </c>
      <c r="AW5144" s="13" t="s">
        <v>32</v>
      </c>
      <c r="AX5144" s="13" t="s">
        <v>76</v>
      </c>
      <c r="AY5144" s="220" t="s">
        <v>272</v>
      </c>
    </row>
    <row r="5145" spans="1:65" s="14" customFormat="1" ht="11.25">
      <c r="B5145" s="221"/>
      <c r="C5145" s="222"/>
      <c r="D5145" s="212" t="s">
        <v>283</v>
      </c>
      <c r="E5145" s="223" t="s">
        <v>1</v>
      </c>
      <c r="F5145" s="224" t="s">
        <v>4178</v>
      </c>
      <c r="G5145" s="222"/>
      <c r="H5145" s="225">
        <v>2</v>
      </c>
      <c r="I5145" s="226"/>
      <c r="J5145" s="222"/>
      <c r="K5145" s="222"/>
      <c r="L5145" s="227"/>
      <c r="M5145" s="228"/>
      <c r="N5145" s="229"/>
      <c r="O5145" s="229"/>
      <c r="P5145" s="229"/>
      <c r="Q5145" s="229"/>
      <c r="R5145" s="229"/>
      <c r="S5145" s="229"/>
      <c r="T5145" s="230"/>
      <c r="AT5145" s="231" t="s">
        <v>283</v>
      </c>
      <c r="AU5145" s="231" t="s">
        <v>291</v>
      </c>
      <c r="AV5145" s="14" t="s">
        <v>84</v>
      </c>
      <c r="AW5145" s="14" t="s">
        <v>32</v>
      </c>
      <c r="AX5145" s="14" t="s">
        <v>76</v>
      </c>
      <c r="AY5145" s="231" t="s">
        <v>272</v>
      </c>
    </row>
    <row r="5146" spans="1:65" s="13" customFormat="1" ht="11.25">
      <c r="B5146" s="210"/>
      <c r="C5146" s="211"/>
      <c r="D5146" s="212" t="s">
        <v>283</v>
      </c>
      <c r="E5146" s="213" t="s">
        <v>1</v>
      </c>
      <c r="F5146" s="214" t="s">
        <v>285</v>
      </c>
      <c r="G5146" s="211"/>
      <c r="H5146" s="213" t="s">
        <v>1</v>
      </c>
      <c r="I5146" s="215"/>
      <c r="J5146" s="211"/>
      <c r="K5146" s="211"/>
      <c r="L5146" s="216"/>
      <c r="M5146" s="217"/>
      <c r="N5146" s="218"/>
      <c r="O5146" s="218"/>
      <c r="P5146" s="218"/>
      <c r="Q5146" s="218"/>
      <c r="R5146" s="218"/>
      <c r="S5146" s="218"/>
      <c r="T5146" s="219"/>
      <c r="AT5146" s="220" t="s">
        <v>283</v>
      </c>
      <c r="AU5146" s="220" t="s">
        <v>291</v>
      </c>
      <c r="AV5146" s="13" t="s">
        <v>16</v>
      </c>
      <c r="AW5146" s="13" t="s">
        <v>32</v>
      </c>
      <c r="AX5146" s="13" t="s">
        <v>76</v>
      </c>
      <c r="AY5146" s="220" t="s">
        <v>272</v>
      </c>
    </row>
    <row r="5147" spans="1:65" s="13" customFormat="1" ht="11.25">
      <c r="B5147" s="210"/>
      <c r="C5147" s="211"/>
      <c r="D5147" s="212" t="s">
        <v>283</v>
      </c>
      <c r="E5147" s="213" t="s">
        <v>1</v>
      </c>
      <c r="F5147" s="214" t="s">
        <v>2489</v>
      </c>
      <c r="G5147" s="211"/>
      <c r="H5147" s="213" t="s">
        <v>1</v>
      </c>
      <c r="I5147" s="215"/>
      <c r="J5147" s="211"/>
      <c r="K5147" s="211"/>
      <c r="L5147" s="216"/>
      <c r="M5147" s="217"/>
      <c r="N5147" s="218"/>
      <c r="O5147" s="218"/>
      <c r="P5147" s="218"/>
      <c r="Q5147" s="218"/>
      <c r="R5147" s="218"/>
      <c r="S5147" s="218"/>
      <c r="T5147" s="219"/>
      <c r="AT5147" s="220" t="s">
        <v>283</v>
      </c>
      <c r="AU5147" s="220" t="s">
        <v>291</v>
      </c>
      <c r="AV5147" s="13" t="s">
        <v>16</v>
      </c>
      <c r="AW5147" s="13" t="s">
        <v>32</v>
      </c>
      <c r="AX5147" s="13" t="s">
        <v>76</v>
      </c>
      <c r="AY5147" s="220" t="s">
        <v>272</v>
      </c>
    </row>
    <row r="5148" spans="1:65" s="14" customFormat="1" ht="11.25">
      <c r="B5148" s="221"/>
      <c r="C5148" s="222"/>
      <c r="D5148" s="212" t="s">
        <v>283</v>
      </c>
      <c r="E5148" s="223" t="s">
        <v>1</v>
      </c>
      <c r="F5148" s="224" t="s">
        <v>4197</v>
      </c>
      <c r="G5148" s="222"/>
      <c r="H5148" s="225">
        <v>-2</v>
      </c>
      <c r="I5148" s="226"/>
      <c r="J5148" s="222"/>
      <c r="K5148" s="222"/>
      <c r="L5148" s="227"/>
      <c r="M5148" s="228"/>
      <c r="N5148" s="229"/>
      <c r="O5148" s="229"/>
      <c r="P5148" s="229"/>
      <c r="Q5148" s="229"/>
      <c r="R5148" s="229"/>
      <c r="S5148" s="229"/>
      <c r="T5148" s="230"/>
      <c r="AT5148" s="231" t="s">
        <v>283</v>
      </c>
      <c r="AU5148" s="231" t="s">
        <v>291</v>
      </c>
      <c r="AV5148" s="14" t="s">
        <v>84</v>
      </c>
      <c r="AW5148" s="14" t="s">
        <v>32</v>
      </c>
      <c r="AX5148" s="14" t="s">
        <v>76</v>
      </c>
      <c r="AY5148" s="231" t="s">
        <v>272</v>
      </c>
    </row>
    <row r="5149" spans="1:65" s="2" customFormat="1" ht="37.9" customHeight="1">
      <c r="A5149" s="34"/>
      <c r="B5149" s="35"/>
      <c r="C5149" s="192" t="s">
        <v>4198</v>
      </c>
      <c r="D5149" s="192" t="s">
        <v>274</v>
      </c>
      <c r="E5149" s="193" t="s">
        <v>4199</v>
      </c>
      <c r="F5149" s="194" t="s">
        <v>4200</v>
      </c>
      <c r="G5149" s="195" t="s">
        <v>952</v>
      </c>
      <c r="H5149" s="196">
        <v>0</v>
      </c>
      <c r="I5149" s="197"/>
      <c r="J5149" s="198">
        <f>ROUND(I5149*H5149,2)</f>
        <v>0</v>
      </c>
      <c r="K5149" s="194" t="s">
        <v>1</v>
      </c>
      <c r="L5149" s="39"/>
      <c r="M5149" s="199" t="s">
        <v>1</v>
      </c>
      <c r="N5149" s="200" t="s">
        <v>41</v>
      </c>
      <c r="O5149" s="71"/>
      <c r="P5149" s="201">
        <f>O5149*H5149</f>
        <v>0</v>
      </c>
      <c r="Q5149" s="201">
        <v>0</v>
      </c>
      <c r="R5149" s="201">
        <f>Q5149*H5149</f>
        <v>0</v>
      </c>
      <c r="S5149" s="201">
        <v>0</v>
      </c>
      <c r="T5149" s="202">
        <f>S5149*H5149</f>
        <v>0</v>
      </c>
      <c r="U5149" s="34"/>
      <c r="V5149" s="34"/>
      <c r="W5149" s="34"/>
      <c r="X5149" s="34"/>
      <c r="Y5149" s="34"/>
      <c r="Z5149" s="34"/>
      <c r="AA5149" s="34"/>
      <c r="AB5149" s="34"/>
      <c r="AC5149" s="34"/>
      <c r="AD5149" s="34"/>
      <c r="AE5149" s="34"/>
      <c r="AR5149" s="203" t="s">
        <v>358</v>
      </c>
      <c r="AT5149" s="203" t="s">
        <v>274</v>
      </c>
      <c r="AU5149" s="203" t="s">
        <v>291</v>
      </c>
      <c r="AY5149" s="17" t="s">
        <v>272</v>
      </c>
      <c r="BE5149" s="204">
        <f>IF(N5149="základní",J5149,0)</f>
        <v>0</v>
      </c>
      <c r="BF5149" s="204">
        <f>IF(N5149="snížená",J5149,0)</f>
        <v>0</v>
      </c>
      <c r="BG5149" s="204">
        <f>IF(N5149="zákl. přenesená",J5149,0)</f>
        <v>0</v>
      </c>
      <c r="BH5149" s="204">
        <f>IF(N5149="sníž. přenesená",J5149,0)</f>
        <v>0</v>
      </c>
      <c r="BI5149" s="204">
        <f>IF(N5149="nulová",J5149,0)</f>
        <v>0</v>
      </c>
      <c r="BJ5149" s="17" t="s">
        <v>16</v>
      </c>
      <c r="BK5149" s="204">
        <f>ROUND(I5149*H5149,2)</f>
        <v>0</v>
      </c>
      <c r="BL5149" s="17" t="s">
        <v>358</v>
      </c>
      <c r="BM5149" s="203" t="s">
        <v>4201</v>
      </c>
    </row>
    <row r="5150" spans="1:65" s="13" customFormat="1" ht="11.25">
      <c r="B5150" s="210"/>
      <c r="C5150" s="211"/>
      <c r="D5150" s="212" t="s">
        <v>283</v>
      </c>
      <c r="E5150" s="213" t="s">
        <v>1</v>
      </c>
      <c r="F5150" s="214" t="s">
        <v>2488</v>
      </c>
      <c r="G5150" s="211"/>
      <c r="H5150" s="213" t="s">
        <v>1</v>
      </c>
      <c r="I5150" s="215"/>
      <c r="J5150" s="211"/>
      <c r="K5150" s="211"/>
      <c r="L5150" s="216"/>
      <c r="M5150" s="217"/>
      <c r="N5150" s="218"/>
      <c r="O5150" s="218"/>
      <c r="P5150" s="218"/>
      <c r="Q5150" s="218"/>
      <c r="R5150" s="218"/>
      <c r="S5150" s="218"/>
      <c r="T5150" s="219"/>
      <c r="AT5150" s="220" t="s">
        <v>283</v>
      </c>
      <c r="AU5150" s="220" t="s">
        <v>291</v>
      </c>
      <c r="AV5150" s="13" t="s">
        <v>16</v>
      </c>
      <c r="AW5150" s="13" t="s">
        <v>32</v>
      </c>
      <c r="AX5150" s="13" t="s">
        <v>76</v>
      </c>
      <c r="AY5150" s="220" t="s">
        <v>272</v>
      </c>
    </row>
    <row r="5151" spans="1:65" s="13" customFormat="1" ht="11.25">
      <c r="B5151" s="210"/>
      <c r="C5151" s="211"/>
      <c r="D5151" s="212" t="s">
        <v>283</v>
      </c>
      <c r="E5151" s="213" t="s">
        <v>1</v>
      </c>
      <c r="F5151" s="214" t="s">
        <v>1030</v>
      </c>
      <c r="G5151" s="211"/>
      <c r="H5151" s="213" t="s">
        <v>1</v>
      </c>
      <c r="I5151" s="215"/>
      <c r="J5151" s="211"/>
      <c r="K5151" s="211"/>
      <c r="L5151" s="216"/>
      <c r="M5151" s="217"/>
      <c r="N5151" s="218"/>
      <c r="O5151" s="218"/>
      <c r="P5151" s="218"/>
      <c r="Q5151" s="218"/>
      <c r="R5151" s="218"/>
      <c r="S5151" s="218"/>
      <c r="T5151" s="219"/>
      <c r="AT5151" s="220" t="s">
        <v>283</v>
      </c>
      <c r="AU5151" s="220" t="s">
        <v>291</v>
      </c>
      <c r="AV5151" s="13" t="s">
        <v>16</v>
      </c>
      <c r="AW5151" s="13" t="s">
        <v>32</v>
      </c>
      <c r="AX5151" s="13" t="s">
        <v>76</v>
      </c>
      <c r="AY5151" s="220" t="s">
        <v>272</v>
      </c>
    </row>
    <row r="5152" spans="1:65" s="14" customFormat="1" ht="11.25">
      <c r="B5152" s="221"/>
      <c r="C5152" s="222"/>
      <c r="D5152" s="212" t="s">
        <v>283</v>
      </c>
      <c r="E5152" s="223" t="s">
        <v>1</v>
      </c>
      <c r="F5152" s="224" t="s">
        <v>4114</v>
      </c>
      <c r="G5152" s="222"/>
      <c r="H5152" s="225">
        <v>1</v>
      </c>
      <c r="I5152" s="226"/>
      <c r="J5152" s="222"/>
      <c r="K5152" s="222"/>
      <c r="L5152" s="227"/>
      <c r="M5152" s="228"/>
      <c r="N5152" s="229"/>
      <c r="O5152" s="229"/>
      <c r="P5152" s="229"/>
      <c r="Q5152" s="229"/>
      <c r="R5152" s="229"/>
      <c r="S5152" s="229"/>
      <c r="T5152" s="230"/>
      <c r="AT5152" s="231" t="s">
        <v>283</v>
      </c>
      <c r="AU5152" s="231" t="s">
        <v>291</v>
      </c>
      <c r="AV5152" s="14" t="s">
        <v>84</v>
      </c>
      <c r="AW5152" s="14" t="s">
        <v>32</v>
      </c>
      <c r="AX5152" s="14" t="s">
        <v>76</v>
      </c>
      <c r="AY5152" s="231" t="s">
        <v>272</v>
      </c>
    </row>
    <row r="5153" spans="1:65" s="13" customFormat="1" ht="11.25">
      <c r="B5153" s="210"/>
      <c r="C5153" s="211"/>
      <c r="D5153" s="212" t="s">
        <v>283</v>
      </c>
      <c r="E5153" s="213" t="s">
        <v>1</v>
      </c>
      <c r="F5153" s="214" t="s">
        <v>285</v>
      </c>
      <c r="G5153" s="211"/>
      <c r="H5153" s="213" t="s">
        <v>1</v>
      </c>
      <c r="I5153" s="215"/>
      <c r="J5153" s="211"/>
      <c r="K5153" s="211"/>
      <c r="L5153" s="216"/>
      <c r="M5153" s="217"/>
      <c r="N5153" s="218"/>
      <c r="O5153" s="218"/>
      <c r="P5153" s="218"/>
      <c r="Q5153" s="218"/>
      <c r="R5153" s="218"/>
      <c r="S5153" s="218"/>
      <c r="T5153" s="219"/>
      <c r="AT5153" s="220" t="s">
        <v>283</v>
      </c>
      <c r="AU5153" s="220" t="s">
        <v>291</v>
      </c>
      <c r="AV5153" s="13" t="s">
        <v>16</v>
      </c>
      <c r="AW5153" s="13" t="s">
        <v>32</v>
      </c>
      <c r="AX5153" s="13" t="s">
        <v>76</v>
      </c>
      <c r="AY5153" s="220" t="s">
        <v>272</v>
      </c>
    </row>
    <row r="5154" spans="1:65" s="13" customFormat="1" ht="11.25">
      <c r="B5154" s="210"/>
      <c r="C5154" s="211"/>
      <c r="D5154" s="212" t="s">
        <v>283</v>
      </c>
      <c r="E5154" s="213" t="s">
        <v>1</v>
      </c>
      <c r="F5154" s="214" t="s">
        <v>2489</v>
      </c>
      <c r="G5154" s="211"/>
      <c r="H5154" s="213" t="s">
        <v>1</v>
      </c>
      <c r="I5154" s="215"/>
      <c r="J5154" s="211"/>
      <c r="K5154" s="211"/>
      <c r="L5154" s="216"/>
      <c r="M5154" s="217"/>
      <c r="N5154" s="218"/>
      <c r="O5154" s="218"/>
      <c r="P5154" s="218"/>
      <c r="Q5154" s="218"/>
      <c r="R5154" s="218"/>
      <c r="S5154" s="218"/>
      <c r="T5154" s="219"/>
      <c r="AT5154" s="220" t="s">
        <v>283</v>
      </c>
      <c r="AU5154" s="220" t="s">
        <v>291</v>
      </c>
      <c r="AV5154" s="13" t="s">
        <v>16</v>
      </c>
      <c r="AW5154" s="13" t="s">
        <v>32</v>
      </c>
      <c r="AX5154" s="13" t="s">
        <v>76</v>
      </c>
      <c r="AY5154" s="220" t="s">
        <v>272</v>
      </c>
    </row>
    <row r="5155" spans="1:65" s="14" customFormat="1" ht="11.25">
      <c r="B5155" s="221"/>
      <c r="C5155" s="222"/>
      <c r="D5155" s="212" t="s">
        <v>283</v>
      </c>
      <c r="E5155" s="223" t="s">
        <v>1</v>
      </c>
      <c r="F5155" s="224" t="s">
        <v>4202</v>
      </c>
      <c r="G5155" s="222"/>
      <c r="H5155" s="225">
        <v>-1</v>
      </c>
      <c r="I5155" s="226"/>
      <c r="J5155" s="222"/>
      <c r="K5155" s="222"/>
      <c r="L5155" s="227"/>
      <c r="M5155" s="228"/>
      <c r="N5155" s="229"/>
      <c r="O5155" s="229"/>
      <c r="P5155" s="229"/>
      <c r="Q5155" s="229"/>
      <c r="R5155" s="229"/>
      <c r="S5155" s="229"/>
      <c r="T5155" s="230"/>
      <c r="AT5155" s="231" t="s">
        <v>283</v>
      </c>
      <c r="AU5155" s="231" t="s">
        <v>291</v>
      </c>
      <c r="AV5155" s="14" t="s">
        <v>84</v>
      </c>
      <c r="AW5155" s="14" t="s">
        <v>32</v>
      </c>
      <c r="AX5155" s="14" t="s">
        <v>76</v>
      </c>
      <c r="AY5155" s="231" t="s">
        <v>272</v>
      </c>
    </row>
    <row r="5156" spans="1:65" s="2" customFormat="1" ht="33" customHeight="1">
      <c r="A5156" s="34"/>
      <c r="B5156" s="35"/>
      <c r="C5156" s="192" t="s">
        <v>4203</v>
      </c>
      <c r="D5156" s="192" t="s">
        <v>274</v>
      </c>
      <c r="E5156" s="193" t="s">
        <v>4204</v>
      </c>
      <c r="F5156" s="194" t="s">
        <v>4205</v>
      </c>
      <c r="G5156" s="195" t="s">
        <v>952</v>
      </c>
      <c r="H5156" s="196">
        <v>1</v>
      </c>
      <c r="I5156" s="197"/>
      <c r="J5156" s="198">
        <f>ROUND(I5156*H5156,2)</f>
        <v>0</v>
      </c>
      <c r="K5156" s="194" t="s">
        <v>278</v>
      </c>
      <c r="L5156" s="39"/>
      <c r="M5156" s="199" t="s">
        <v>1</v>
      </c>
      <c r="N5156" s="200" t="s">
        <v>41</v>
      </c>
      <c r="O5156" s="71"/>
      <c r="P5156" s="201">
        <f>O5156*H5156</f>
        <v>0</v>
      </c>
      <c r="Q5156" s="201">
        <v>0</v>
      </c>
      <c r="R5156" s="201">
        <f>Q5156*H5156</f>
        <v>0</v>
      </c>
      <c r="S5156" s="201">
        <v>0</v>
      </c>
      <c r="T5156" s="202">
        <f>S5156*H5156</f>
        <v>0</v>
      </c>
      <c r="U5156" s="34"/>
      <c r="V5156" s="34"/>
      <c r="W5156" s="34"/>
      <c r="X5156" s="34"/>
      <c r="Y5156" s="34"/>
      <c r="Z5156" s="34"/>
      <c r="AA5156" s="34"/>
      <c r="AB5156" s="34"/>
      <c r="AC5156" s="34"/>
      <c r="AD5156" s="34"/>
      <c r="AE5156" s="34"/>
      <c r="AR5156" s="203" t="s">
        <v>358</v>
      </c>
      <c r="AT5156" s="203" t="s">
        <v>274</v>
      </c>
      <c r="AU5156" s="203" t="s">
        <v>291</v>
      </c>
      <c r="AY5156" s="17" t="s">
        <v>272</v>
      </c>
      <c r="BE5156" s="204">
        <f>IF(N5156="základní",J5156,0)</f>
        <v>0</v>
      </c>
      <c r="BF5156" s="204">
        <f>IF(N5156="snížená",J5156,0)</f>
        <v>0</v>
      </c>
      <c r="BG5156" s="204">
        <f>IF(N5156="zákl. přenesená",J5156,0)</f>
        <v>0</v>
      </c>
      <c r="BH5156" s="204">
        <f>IF(N5156="sníž. přenesená",J5156,0)</f>
        <v>0</v>
      </c>
      <c r="BI5156" s="204">
        <f>IF(N5156="nulová",J5156,0)</f>
        <v>0</v>
      </c>
      <c r="BJ5156" s="17" t="s">
        <v>16</v>
      </c>
      <c r="BK5156" s="204">
        <f>ROUND(I5156*H5156,2)</f>
        <v>0</v>
      </c>
      <c r="BL5156" s="17" t="s">
        <v>358</v>
      </c>
      <c r="BM5156" s="203" t="s">
        <v>4206</v>
      </c>
    </row>
    <row r="5157" spans="1:65" s="2" customFormat="1" ht="11.25">
      <c r="A5157" s="34"/>
      <c r="B5157" s="35"/>
      <c r="C5157" s="36"/>
      <c r="D5157" s="205" t="s">
        <v>281</v>
      </c>
      <c r="E5157" s="36"/>
      <c r="F5157" s="206" t="s">
        <v>4207</v>
      </c>
      <c r="G5157" s="36"/>
      <c r="H5157" s="36"/>
      <c r="I5157" s="207"/>
      <c r="J5157" s="36"/>
      <c r="K5157" s="36"/>
      <c r="L5157" s="39"/>
      <c r="M5157" s="208"/>
      <c r="N5157" s="209"/>
      <c r="O5157" s="71"/>
      <c r="P5157" s="71"/>
      <c r="Q5157" s="71"/>
      <c r="R5157" s="71"/>
      <c r="S5157" s="71"/>
      <c r="T5157" s="72"/>
      <c r="U5157" s="34"/>
      <c r="V5157" s="34"/>
      <c r="W5157" s="34"/>
      <c r="X5157" s="34"/>
      <c r="Y5157" s="34"/>
      <c r="Z5157" s="34"/>
      <c r="AA5157" s="34"/>
      <c r="AB5157" s="34"/>
      <c r="AC5157" s="34"/>
      <c r="AD5157" s="34"/>
      <c r="AE5157" s="34"/>
      <c r="AT5157" s="17" t="s">
        <v>281</v>
      </c>
      <c r="AU5157" s="17" t="s">
        <v>291</v>
      </c>
    </row>
    <row r="5158" spans="1:65" s="2" customFormat="1" ht="33" customHeight="1">
      <c r="A5158" s="34"/>
      <c r="B5158" s="35"/>
      <c r="C5158" s="192" t="s">
        <v>4208</v>
      </c>
      <c r="D5158" s="192" t="s">
        <v>274</v>
      </c>
      <c r="E5158" s="193" t="s">
        <v>4209</v>
      </c>
      <c r="F5158" s="194" t="s">
        <v>4210</v>
      </c>
      <c r="G5158" s="195" t="s">
        <v>952</v>
      </c>
      <c r="H5158" s="196">
        <v>1</v>
      </c>
      <c r="I5158" s="197"/>
      <c r="J5158" s="198">
        <f>ROUND(I5158*H5158,2)</f>
        <v>0</v>
      </c>
      <c r="K5158" s="194" t="s">
        <v>1</v>
      </c>
      <c r="L5158" s="39"/>
      <c r="M5158" s="199" t="s">
        <v>1</v>
      </c>
      <c r="N5158" s="200" t="s">
        <v>41</v>
      </c>
      <c r="O5158" s="71"/>
      <c r="P5158" s="201">
        <f>O5158*H5158</f>
        <v>0</v>
      </c>
      <c r="Q5158" s="201">
        <v>0</v>
      </c>
      <c r="R5158" s="201">
        <f>Q5158*H5158</f>
        <v>0</v>
      </c>
      <c r="S5158" s="201">
        <v>0</v>
      </c>
      <c r="T5158" s="202">
        <f>S5158*H5158</f>
        <v>0</v>
      </c>
      <c r="U5158" s="34"/>
      <c r="V5158" s="34"/>
      <c r="W5158" s="34"/>
      <c r="X5158" s="34"/>
      <c r="Y5158" s="34"/>
      <c r="Z5158" s="34"/>
      <c r="AA5158" s="34"/>
      <c r="AB5158" s="34"/>
      <c r="AC5158" s="34"/>
      <c r="AD5158" s="34"/>
      <c r="AE5158" s="34"/>
      <c r="AR5158" s="203" t="s">
        <v>358</v>
      </c>
      <c r="AT5158" s="203" t="s">
        <v>274</v>
      </c>
      <c r="AU5158" s="203" t="s">
        <v>291</v>
      </c>
      <c r="AY5158" s="17" t="s">
        <v>272</v>
      </c>
      <c r="BE5158" s="204">
        <f>IF(N5158="základní",J5158,0)</f>
        <v>0</v>
      </c>
      <c r="BF5158" s="204">
        <f>IF(N5158="snížená",J5158,0)</f>
        <v>0</v>
      </c>
      <c r="BG5158" s="204">
        <f>IF(N5158="zákl. přenesená",J5158,0)</f>
        <v>0</v>
      </c>
      <c r="BH5158" s="204">
        <f>IF(N5158="sníž. přenesená",J5158,0)</f>
        <v>0</v>
      </c>
      <c r="BI5158" s="204">
        <f>IF(N5158="nulová",J5158,0)</f>
        <v>0</v>
      </c>
      <c r="BJ5158" s="17" t="s">
        <v>16</v>
      </c>
      <c r="BK5158" s="204">
        <f>ROUND(I5158*H5158,2)</f>
        <v>0</v>
      </c>
      <c r="BL5158" s="17" t="s">
        <v>358</v>
      </c>
      <c r="BM5158" s="203" t="s">
        <v>4211</v>
      </c>
    </row>
    <row r="5159" spans="1:65" s="13" customFormat="1" ht="11.25">
      <c r="B5159" s="210"/>
      <c r="C5159" s="211"/>
      <c r="D5159" s="212" t="s">
        <v>283</v>
      </c>
      <c r="E5159" s="213" t="s">
        <v>1</v>
      </c>
      <c r="F5159" s="214" t="s">
        <v>2488</v>
      </c>
      <c r="G5159" s="211"/>
      <c r="H5159" s="213" t="s">
        <v>1</v>
      </c>
      <c r="I5159" s="215"/>
      <c r="J5159" s="211"/>
      <c r="K5159" s="211"/>
      <c r="L5159" s="216"/>
      <c r="M5159" s="217"/>
      <c r="N5159" s="218"/>
      <c r="O5159" s="218"/>
      <c r="P5159" s="218"/>
      <c r="Q5159" s="218"/>
      <c r="R5159" s="218"/>
      <c r="S5159" s="218"/>
      <c r="T5159" s="219"/>
      <c r="AT5159" s="220" t="s">
        <v>283</v>
      </c>
      <c r="AU5159" s="220" t="s">
        <v>291</v>
      </c>
      <c r="AV5159" s="13" t="s">
        <v>16</v>
      </c>
      <c r="AW5159" s="13" t="s">
        <v>32</v>
      </c>
      <c r="AX5159" s="13" t="s">
        <v>76</v>
      </c>
      <c r="AY5159" s="220" t="s">
        <v>272</v>
      </c>
    </row>
    <row r="5160" spans="1:65" s="13" customFormat="1" ht="11.25">
      <c r="B5160" s="210"/>
      <c r="C5160" s="211"/>
      <c r="D5160" s="212" t="s">
        <v>283</v>
      </c>
      <c r="E5160" s="213" t="s">
        <v>1</v>
      </c>
      <c r="F5160" s="214" t="s">
        <v>1030</v>
      </c>
      <c r="G5160" s="211"/>
      <c r="H5160" s="213" t="s">
        <v>1</v>
      </c>
      <c r="I5160" s="215"/>
      <c r="J5160" s="211"/>
      <c r="K5160" s="211"/>
      <c r="L5160" s="216"/>
      <c r="M5160" s="217"/>
      <c r="N5160" s="218"/>
      <c r="O5160" s="218"/>
      <c r="P5160" s="218"/>
      <c r="Q5160" s="218"/>
      <c r="R5160" s="218"/>
      <c r="S5160" s="218"/>
      <c r="T5160" s="219"/>
      <c r="AT5160" s="220" t="s">
        <v>283</v>
      </c>
      <c r="AU5160" s="220" t="s">
        <v>291</v>
      </c>
      <c r="AV5160" s="13" t="s">
        <v>16</v>
      </c>
      <c r="AW5160" s="13" t="s">
        <v>32</v>
      </c>
      <c r="AX5160" s="13" t="s">
        <v>76</v>
      </c>
      <c r="AY5160" s="220" t="s">
        <v>272</v>
      </c>
    </row>
    <row r="5161" spans="1:65" s="14" customFormat="1" ht="11.25">
      <c r="B5161" s="221"/>
      <c r="C5161" s="222"/>
      <c r="D5161" s="212" t="s">
        <v>283</v>
      </c>
      <c r="E5161" s="223" t="s">
        <v>1</v>
      </c>
      <c r="F5161" s="224" t="s">
        <v>4212</v>
      </c>
      <c r="G5161" s="222"/>
      <c r="H5161" s="225">
        <v>3</v>
      </c>
      <c r="I5161" s="226"/>
      <c r="J5161" s="222"/>
      <c r="K5161" s="222"/>
      <c r="L5161" s="227"/>
      <c r="M5161" s="228"/>
      <c r="N5161" s="229"/>
      <c r="O5161" s="229"/>
      <c r="P5161" s="229"/>
      <c r="Q5161" s="229"/>
      <c r="R5161" s="229"/>
      <c r="S5161" s="229"/>
      <c r="T5161" s="230"/>
      <c r="AT5161" s="231" t="s">
        <v>283</v>
      </c>
      <c r="AU5161" s="231" t="s">
        <v>291</v>
      </c>
      <c r="AV5161" s="14" t="s">
        <v>84</v>
      </c>
      <c r="AW5161" s="14" t="s">
        <v>32</v>
      </c>
      <c r="AX5161" s="14" t="s">
        <v>76</v>
      </c>
      <c r="AY5161" s="231" t="s">
        <v>272</v>
      </c>
    </row>
    <row r="5162" spans="1:65" s="13" customFormat="1" ht="11.25">
      <c r="B5162" s="210"/>
      <c r="C5162" s="211"/>
      <c r="D5162" s="212" t="s">
        <v>283</v>
      </c>
      <c r="E5162" s="213" t="s">
        <v>1</v>
      </c>
      <c r="F5162" s="214" t="s">
        <v>285</v>
      </c>
      <c r="G5162" s="211"/>
      <c r="H5162" s="213" t="s">
        <v>1</v>
      </c>
      <c r="I5162" s="215"/>
      <c r="J5162" s="211"/>
      <c r="K5162" s="211"/>
      <c r="L5162" s="216"/>
      <c r="M5162" s="217"/>
      <c r="N5162" s="218"/>
      <c r="O5162" s="218"/>
      <c r="P5162" s="218"/>
      <c r="Q5162" s="218"/>
      <c r="R5162" s="218"/>
      <c r="S5162" s="218"/>
      <c r="T5162" s="219"/>
      <c r="AT5162" s="220" t="s">
        <v>283</v>
      </c>
      <c r="AU5162" s="220" t="s">
        <v>291</v>
      </c>
      <c r="AV5162" s="13" t="s">
        <v>16</v>
      </c>
      <c r="AW5162" s="13" t="s">
        <v>32</v>
      </c>
      <c r="AX5162" s="13" t="s">
        <v>76</v>
      </c>
      <c r="AY5162" s="220" t="s">
        <v>272</v>
      </c>
    </row>
    <row r="5163" spans="1:65" s="13" customFormat="1" ht="11.25">
      <c r="B5163" s="210"/>
      <c r="C5163" s="211"/>
      <c r="D5163" s="212" t="s">
        <v>283</v>
      </c>
      <c r="E5163" s="213" t="s">
        <v>1</v>
      </c>
      <c r="F5163" s="214" t="s">
        <v>2489</v>
      </c>
      <c r="G5163" s="211"/>
      <c r="H5163" s="213" t="s">
        <v>1</v>
      </c>
      <c r="I5163" s="215"/>
      <c r="J5163" s="211"/>
      <c r="K5163" s="211"/>
      <c r="L5163" s="216"/>
      <c r="M5163" s="217"/>
      <c r="N5163" s="218"/>
      <c r="O5163" s="218"/>
      <c r="P5163" s="218"/>
      <c r="Q5163" s="218"/>
      <c r="R5163" s="218"/>
      <c r="S5163" s="218"/>
      <c r="T5163" s="219"/>
      <c r="AT5163" s="220" t="s">
        <v>283</v>
      </c>
      <c r="AU5163" s="220" t="s">
        <v>291</v>
      </c>
      <c r="AV5163" s="13" t="s">
        <v>16</v>
      </c>
      <c r="AW5163" s="13" t="s">
        <v>32</v>
      </c>
      <c r="AX5163" s="13" t="s">
        <v>76</v>
      </c>
      <c r="AY5163" s="220" t="s">
        <v>272</v>
      </c>
    </row>
    <row r="5164" spans="1:65" s="14" customFormat="1" ht="11.25">
      <c r="B5164" s="221"/>
      <c r="C5164" s="222"/>
      <c r="D5164" s="212" t="s">
        <v>283</v>
      </c>
      <c r="E5164" s="223" t="s">
        <v>1</v>
      </c>
      <c r="F5164" s="224" t="s">
        <v>4197</v>
      </c>
      <c r="G5164" s="222"/>
      <c r="H5164" s="225">
        <v>-2</v>
      </c>
      <c r="I5164" s="226"/>
      <c r="J5164" s="222"/>
      <c r="K5164" s="222"/>
      <c r="L5164" s="227"/>
      <c r="M5164" s="228"/>
      <c r="N5164" s="229"/>
      <c r="O5164" s="229"/>
      <c r="P5164" s="229"/>
      <c r="Q5164" s="229"/>
      <c r="R5164" s="229"/>
      <c r="S5164" s="229"/>
      <c r="T5164" s="230"/>
      <c r="AT5164" s="231" t="s">
        <v>283</v>
      </c>
      <c r="AU5164" s="231" t="s">
        <v>291</v>
      </c>
      <c r="AV5164" s="14" t="s">
        <v>84</v>
      </c>
      <c r="AW5164" s="14" t="s">
        <v>32</v>
      </c>
      <c r="AX5164" s="14" t="s">
        <v>76</v>
      </c>
      <c r="AY5164" s="231" t="s">
        <v>272</v>
      </c>
    </row>
    <row r="5165" spans="1:65" s="2" customFormat="1" ht="33" customHeight="1">
      <c r="A5165" s="34"/>
      <c r="B5165" s="35"/>
      <c r="C5165" s="192" t="s">
        <v>4213</v>
      </c>
      <c r="D5165" s="192" t="s">
        <v>274</v>
      </c>
      <c r="E5165" s="193" t="s">
        <v>4214</v>
      </c>
      <c r="F5165" s="194" t="s">
        <v>4215</v>
      </c>
      <c r="G5165" s="195" t="s">
        <v>952</v>
      </c>
      <c r="H5165" s="196">
        <v>0</v>
      </c>
      <c r="I5165" s="197"/>
      <c r="J5165" s="198">
        <f>ROUND(I5165*H5165,2)</f>
        <v>0</v>
      </c>
      <c r="K5165" s="194" t="s">
        <v>1</v>
      </c>
      <c r="L5165" s="39"/>
      <c r="M5165" s="199" t="s">
        <v>1</v>
      </c>
      <c r="N5165" s="200" t="s">
        <v>41</v>
      </c>
      <c r="O5165" s="71"/>
      <c r="P5165" s="201">
        <f>O5165*H5165</f>
        <v>0</v>
      </c>
      <c r="Q5165" s="201">
        <v>0</v>
      </c>
      <c r="R5165" s="201">
        <f>Q5165*H5165</f>
        <v>0</v>
      </c>
      <c r="S5165" s="201">
        <v>0</v>
      </c>
      <c r="T5165" s="202">
        <f>S5165*H5165</f>
        <v>0</v>
      </c>
      <c r="U5165" s="34"/>
      <c r="V5165" s="34"/>
      <c r="W5165" s="34"/>
      <c r="X5165" s="34"/>
      <c r="Y5165" s="34"/>
      <c r="Z5165" s="34"/>
      <c r="AA5165" s="34"/>
      <c r="AB5165" s="34"/>
      <c r="AC5165" s="34"/>
      <c r="AD5165" s="34"/>
      <c r="AE5165" s="34"/>
      <c r="AR5165" s="203" t="s">
        <v>358</v>
      </c>
      <c r="AT5165" s="203" t="s">
        <v>274</v>
      </c>
      <c r="AU5165" s="203" t="s">
        <v>291</v>
      </c>
      <c r="AY5165" s="17" t="s">
        <v>272</v>
      </c>
      <c r="BE5165" s="204">
        <f>IF(N5165="základní",J5165,0)</f>
        <v>0</v>
      </c>
      <c r="BF5165" s="204">
        <f>IF(N5165="snížená",J5165,0)</f>
        <v>0</v>
      </c>
      <c r="BG5165" s="204">
        <f>IF(N5165="zákl. přenesená",J5165,0)</f>
        <v>0</v>
      </c>
      <c r="BH5165" s="204">
        <f>IF(N5165="sníž. přenesená",J5165,0)</f>
        <v>0</v>
      </c>
      <c r="BI5165" s="204">
        <f>IF(N5165="nulová",J5165,0)</f>
        <v>0</v>
      </c>
      <c r="BJ5165" s="17" t="s">
        <v>16</v>
      </c>
      <c r="BK5165" s="204">
        <f>ROUND(I5165*H5165,2)</f>
        <v>0</v>
      </c>
      <c r="BL5165" s="17" t="s">
        <v>358</v>
      </c>
      <c r="BM5165" s="203" t="s">
        <v>4216</v>
      </c>
    </row>
    <row r="5166" spans="1:65" s="13" customFormat="1" ht="11.25">
      <c r="B5166" s="210"/>
      <c r="C5166" s="211"/>
      <c r="D5166" s="212" t="s">
        <v>283</v>
      </c>
      <c r="E5166" s="213" t="s">
        <v>1</v>
      </c>
      <c r="F5166" s="214" t="s">
        <v>2488</v>
      </c>
      <c r="G5166" s="211"/>
      <c r="H5166" s="213" t="s">
        <v>1</v>
      </c>
      <c r="I5166" s="215"/>
      <c r="J5166" s="211"/>
      <c r="K5166" s="211"/>
      <c r="L5166" s="216"/>
      <c r="M5166" s="217"/>
      <c r="N5166" s="218"/>
      <c r="O5166" s="218"/>
      <c r="P5166" s="218"/>
      <c r="Q5166" s="218"/>
      <c r="R5166" s="218"/>
      <c r="S5166" s="218"/>
      <c r="T5166" s="219"/>
      <c r="AT5166" s="220" t="s">
        <v>283</v>
      </c>
      <c r="AU5166" s="220" t="s">
        <v>291</v>
      </c>
      <c r="AV5166" s="13" t="s">
        <v>16</v>
      </c>
      <c r="AW5166" s="13" t="s">
        <v>32</v>
      </c>
      <c r="AX5166" s="13" t="s">
        <v>76</v>
      </c>
      <c r="AY5166" s="220" t="s">
        <v>272</v>
      </c>
    </row>
    <row r="5167" spans="1:65" s="13" customFormat="1" ht="11.25">
      <c r="B5167" s="210"/>
      <c r="C5167" s="211"/>
      <c r="D5167" s="212" t="s">
        <v>283</v>
      </c>
      <c r="E5167" s="213" t="s">
        <v>1</v>
      </c>
      <c r="F5167" s="214" t="s">
        <v>1030</v>
      </c>
      <c r="G5167" s="211"/>
      <c r="H5167" s="213" t="s">
        <v>1</v>
      </c>
      <c r="I5167" s="215"/>
      <c r="J5167" s="211"/>
      <c r="K5167" s="211"/>
      <c r="L5167" s="216"/>
      <c r="M5167" s="217"/>
      <c r="N5167" s="218"/>
      <c r="O5167" s="218"/>
      <c r="P5167" s="218"/>
      <c r="Q5167" s="218"/>
      <c r="R5167" s="218"/>
      <c r="S5167" s="218"/>
      <c r="T5167" s="219"/>
      <c r="AT5167" s="220" t="s">
        <v>283</v>
      </c>
      <c r="AU5167" s="220" t="s">
        <v>291</v>
      </c>
      <c r="AV5167" s="13" t="s">
        <v>16</v>
      </c>
      <c r="AW5167" s="13" t="s">
        <v>32</v>
      </c>
      <c r="AX5167" s="13" t="s">
        <v>76</v>
      </c>
      <c r="AY5167" s="220" t="s">
        <v>272</v>
      </c>
    </row>
    <row r="5168" spans="1:65" s="14" customFormat="1" ht="11.25">
      <c r="B5168" s="221"/>
      <c r="C5168" s="222"/>
      <c r="D5168" s="212" t="s">
        <v>283</v>
      </c>
      <c r="E5168" s="223" t="s">
        <v>1</v>
      </c>
      <c r="F5168" s="224" t="s">
        <v>4217</v>
      </c>
      <c r="G5168" s="222"/>
      <c r="H5168" s="225">
        <v>2</v>
      </c>
      <c r="I5168" s="226"/>
      <c r="J5168" s="222"/>
      <c r="K5168" s="222"/>
      <c r="L5168" s="227"/>
      <c r="M5168" s="228"/>
      <c r="N5168" s="229"/>
      <c r="O5168" s="229"/>
      <c r="P5168" s="229"/>
      <c r="Q5168" s="229"/>
      <c r="R5168" s="229"/>
      <c r="S5168" s="229"/>
      <c r="T5168" s="230"/>
      <c r="AT5168" s="231" t="s">
        <v>283</v>
      </c>
      <c r="AU5168" s="231" t="s">
        <v>291</v>
      </c>
      <c r="AV5168" s="14" t="s">
        <v>84</v>
      </c>
      <c r="AW5168" s="14" t="s">
        <v>32</v>
      </c>
      <c r="AX5168" s="14" t="s">
        <v>76</v>
      </c>
      <c r="AY5168" s="231" t="s">
        <v>272</v>
      </c>
    </row>
    <row r="5169" spans="1:65" s="13" customFormat="1" ht="11.25">
      <c r="B5169" s="210"/>
      <c r="C5169" s="211"/>
      <c r="D5169" s="212" t="s">
        <v>283</v>
      </c>
      <c r="E5169" s="213" t="s">
        <v>1</v>
      </c>
      <c r="F5169" s="214" t="s">
        <v>285</v>
      </c>
      <c r="G5169" s="211"/>
      <c r="H5169" s="213" t="s">
        <v>1</v>
      </c>
      <c r="I5169" s="215"/>
      <c r="J5169" s="211"/>
      <c r="K5169" s="211"/>
      <c r="L5169" s="216"/>
      <c r="M5169" s="217"/>
      <c r="N5169" s="218"/>
      <c r="O5169" s="218"/>
      <c r="P5169" s="218"/>
      <c r="Q5169" s="218"/>
      <c r="R5169" s="218"/>
      <c r="S5169" s="218"/>
      <c r="T5169" s="219"/>
      <c r="AT5169" s="220" t="s">
        <v>283</v>
      </c>
      <c r="AU5169" s="220" t="s">
        <v>291</v>
      </c>
      <c r="AV5169" s="13" t="s">
        <v>16</v>
      </c>
      <c r="AW5169" s="13" t="s">
        <v>32</v>
      </c>
      <c r="AX5169" s="13" t="s">
        <v>76</v>
      </c>
      <c r="AY5169" s="220" t="s">
        <v>272</v>
      </c>
    </row>
    <row r="5170" spans="1:65" s="13" customFormat="1" ht="11.25">
      <c r="B5170" s="210"/>
      <c r="C5170" s="211"/>
      <c r="D5170" s="212" t="s">
        <v>283</v>
      </c>
      <c r="E5170" s="213" t="s">
        <v>1</v>
      </c>
      <c r="F5170" s="214" t="s">
        <v>2489</v>
      </c>
      <c r="G5170" s="211"/>
      <c r="H5170" s="213" t="s">
        <v>1</v>
      </c>
      <c r="I5170" s="215"/>
      <c r="J5170" s="211"/>
      <c r="K5170" s="211"/>
      <c r="L5170" s="216"/>
      <c r="M5170" s="217"/>
      <c r="N5170" s="218"/>
      <c r="O5170" s="218"/>
      <c r="P5170" s="218"/>
      <c r="Q5170" s="218"/>
      <c r="R5170" s="218"/>
      <c r="S5170" s="218"/>
      <c r="T5170" s="219"/>
      <c r="AT5170" s="220" t="s">
        <v>283</v>
      </c>
      <c r="AU5170" s="220" t="s">
        <v>291</v>
      </c>
      <c r="AV5170" s="13" t="s">
        <v>16</v>
      </c>
      <c r="AW5170" s="13" t="s">
        <v>32</v>
      </c>
      <c r="AX5170" s="13" t="s">
        <v>76</v>
      </c>
      <c r="AY5170" s="220" t="s">
        <v>272</v>
      </c>
    </row>
    <row r="5171" spans="1:65" s="14" customFormat="1" ht="11.25">
      <c r="B5171" s="221"/>
      <c r="C5171" s="222"/>
      <c r="D5171" s="212" t="s">
        <v>283</v>
      </c>
      <c r="E5171" s="223" t="s">
        <v>1</v>
      </c>
      <c r="F5171" s="224" t="s">
        <v>4218</v>
      </c>
      <c r="G5171" s="222"/>
      <c r="H5171" s="225">
        <v>-2</v>
      </c>
      <c r="I5171" s="226"/>
      <c r="J5171" s="222"/>
      <c r="K5171" s="222"/>
      <c r="L5171" s="227"/>
      <c r="M5171" s="228"/>
      <c r="N5171" s="229"/>
      <c r="O5171" s="229"/>
      <c r="P5171" s="229"/>
      <c r="Q5171" s="229"/>
      <c r="R5171" s="229"/>
      <c r="S5171" s="229"/>
      <c r="T5171" s="230"/>
      <c r="AT5171" s="231" t="s">
        <v>283</v>
      </c>
      <c r="AU5171" s="231" t="s">
        <v>291</v>
      </c>
      <c r="AV5171" s="14" t="s">
        <v>84</v>
      </c>
      <c r="AW5171" s="14" t="s">
        <v>32</v>
      </c>
      <c r="AX5171" s="14" t="s">
        <v>76</v>
      </c>
      <c r="AY5171" s="231" t="s">
        <v>272</v>
      </c>
    </row>
    <row r="5172" spans="1:65" s="2" customFormat="1" ht="24.2" customHeight="1">
      <c r="A5172" s="34"/>
      <c r="B5172" s="35"/>
      <c r="C5172" s="192" t="s">
        <v>4219</v>
      </c>
      <c r="D5172" s="192" t="s">
        <v>274</v>
      </c>
      <c r="E5172" s="193" t="s">
        <v>4220</v>
      </c>
      <c r="F5172" s="194" t="s">
        <v>4221</v>
      </c>
      <c r="G5172" s="195" t="s">
        <v>952</v>
      </c>
      <c r="H5172" s="196">
        <v>0</v>
      </c>
      <c r="I5172" s="197"/>
      <c r="J5172" s="198">
        <f>ROUND(I5172*H5172,2)</f>
        <v>0</v>
      </c>
      <c r="K5172" s="194" t="s">
        <v>278</v>
      </c>
      <c r="L5172" s="39"/>
      <c r="M5172" s="199" t="s">
        <v>1</v>
      </c>
      <c r="N5172" s="200" t="s">
        <v>41</v>
      </c>
      <c r="O5172" s="71"/>
      <c r="P5172" s="201">
        <f>O5172*H5172</f>
        <v>0</v>
      </c>
      <c r="Q5172" s="201">
        <v>0</v>
      </c>
      <c r="R5172" s="201">
        <f>Q5172*H5172</f>
        <v>0</v>
      </c>
      <c r="S5172" s="201">
        <v>0</v>
      </c>
      <c r="T5172" s="202">
        <f>S5172*H5172</f>
        <v>0</v>
      </c>
      <c r="U5172" s="34"/>
      <c r="V5172" s="34"/>
      <c r="W5172" s="34"/>
      <c r="X5172" s="34"/>
      <c r="Y5172" s="34"/>
      <c r="Z5172" s="34"/>
      <c r="AA5172" s="34"/>
      <c r="AB5172" s="34"/>
      <c r="AC5172" s="34"/>
      <c r="AD5172" s="34"/>
      <c r="AE5172" s="34"/>
      <c r="AR5172" s="203" t="s">
        <v>358</v>
      </c>
      <c r="AT5172" s="203" t="s">
        <v>274</v>
      </c>
      <c r="AU5172" s="203" t="s">
        <v>291</v>
      </c>
      <c r="AY5172" s="17" t="s">
        <v>272</v>
      </c>
      <c r="BE5172" s="204">
        <f>IF(N5172="základní",J5172,0)</f>
        <v>0</v>
      </c>
      <c r="BF5172" s="204">
        <f>IF(N5172="snížená",J5172,0)</f>
        <v>0</v>
      </c>
      <c r="BG5172" s="204">
        <f>IF(N5172="zákl. přenesená",J5172,0)</f>
        <v>0</v>
      </c>
      <c r="BH5172" s="204">
        <f>IF(N5172="sníž. přenesená",J5172,0)</f>
        <v>0</v>
      </c>
      <c r="BI5172" s="204">
        <f>IF(N5172="nulová",J5172,0)</f>
        <v>0</v>
      </c>
      <c r="BJ5172" s="17" t="s">
        <v>16</v>
      </c>
      <c r="BK5172" s="204">
        <f>ROUND(I5172*H5172,2)</f>
        <v>0</v>
      </c>
      <c r="BL5172" s="17" t="s">
        <v>358</v>
      </c>
      <c r="BM5172" s="203" t="s">
        <v>4222</v>
      </c>
    </row>
    <row r="5173" spans="1:65" s="2" customFormat="1" ht="11.25">
      <c r="A5173" s="34"/>
      <c r="B5173" s="35"/>
      <c r="C5173" s="36"/>
      <c r="D5173" s="205" t="s">
        <v>281</v>
      </c>
      <c r="E5173" s="36"/>
      <c r="F5173" s="206" t="s">
        <v>4223</v>
      </c>
      <c r="G5173" s="36"/>
      <c r="H5173" s="36"/>
      <c r="I5173" s="207"/>
      <c r="J5173" s="36"/>
      <c r="K5173" s="36"/>
      <c r="L5173" s="39"/>
      <c r="M5173" s="208"/>
      <c r="N5173" s="209"/>
      <c r="O5173" s="71"/>
      <c r="P5173" s="71"/>
      <c r="Q5173" s="71"/>
      <c r="R5173" s="71"/>
      <c r="S5173" s="71"/>
      <c r="T5173" s="72"/>
      <c r="U5173" s="34"/>
      <c r="V5173" s="34"/>
      <c r="W5173" s="34"/>
      <c r="X5173" s="34"/>
      <c r="Y5173" s="34"/>
      <c r="Z5173" s="34"/>
      <c r="AA5173" s="34"/>
      <c r="AB5173" s="34"/>
      <c r="AC5173" s="34"/>
      <c r="AD5173" s="34"/>
      <c r="AE5173" s="34"/>
      <c r="AT5173" s="17" t="s">
        <v>281</v>
      </c>
      <c r="AU5173" s="17" t="s">
        <v>291</v>
      </c>
    </row>
    <row r="5174" spans="1:65" s="2" customFormat="1" ht="49.15" customHeight="1">
      <c r="A5174" s="34"/>
      <c r="B5174" s="35"/>
      <c r="C5174" s="192" t="s">
        <v>4224</v>
      </c>
      <c r="D5174" s="192" t="s">
        <v>274</v>
      </c>
      <c r="E5174" s="193" t="s">
        <v>4225</v>
      </c>
      <c r="F5174" s="194" t="s">
        <v>4226</v>
      </c>
      <c r="G5174" s="195" t="s">
        <v>952</v>
      </c>
      <c r="H5174" s="196">
        <v>0</v>
      </c>
      <c r="I5174" s="197"/>
      <c r="J5174" s="198">
        <f>ROUND(I5174*H5174,2)</f>
        <v>0</v>
      </c>
      <c r="K5174" s="194" t="s">
        <v>1</v>
      </c>
      <c r="L5174" s="39"/>
      <c r="M5174" s="199" t="s">
        <v>1</v>
      </c>
      <c r="N5174" s="200" t="s">
        <v>41</v>
      </c>
      <c r="O5174" s="71"/>
      <c r="P5174" s="201">
        <f>O5174*H5174</f>
        <v>0</v>
      </c>
      <c r="Q5174" s="201">
        <v>0</v>
      </c>
      <c r="R5174" s="201">
        <f>Q5174*H5174</f>
        <v>0</v>
      </c>
      <c r="S5174" s="201">
        <v>0</v>
      </c>
      <c r="T5174" s="202">
        <f>S5174*H5174</f>
        <v>0</v>
      </c>
      <c r="U5174" s="34"/>
      <c r="V5174" s="34"/>
      <c r="W5174" s="34"/>
      <c r="X5174" s="34"/>
      <c r="Y5174" s="34"/>
      <c r="Z5174" s="34"/>
      <c r="AA5174" s="34"/>
      <c r="AB5174" s="34"/>
      <c r="AC5174" s="34"/>
      <c r="AD5174" s="34"/>
      <c r="AE5174" s="34"/>
      <c r="AR5174" s="203" t="s">
        <v>358</v>
      </c>
      <c r="AT5174" s="203" t="s">
        <v>274</v>
      </c>
      <c r="AU5174" s="203" t="s">
        <v>291</v>
      </c>
      <c r="AY5174" s="17" t="s">
        <v>272</v>
      </c>
      <c r="BE5174" s="204">
        <f>IF(N5174="základní",J5174,0)</f>
        <v>0</v>
      </c>
      <c r="BF5174" s="204">
        <f>IF(N5174="snížená",J5174,0)</f>
        <v>0</v>
      </c>
      <c r="BG5174" s="204">
        <f>IF(N5174="zákl. přenesená",J5174,0)</f>
        <v>0</v>
      </c>
      <c r="BH5174" s="204">
        <f>IF(N5174="sníž. přenesená",J5174,0)</f>
        <v>0</v>
      </c>
      <c r="BI5174" s="204">
        <f>IF(N5174="nulová",J5174,0)</f>
        <v>0</v>
      </c>
      <c r="BJ5174" s="17" t="s">
        <v>16</v>
      </c>
      <c r="BK5174" s="204">
        <f>ROUND(I5174*H5174,2)</f>
        <v>0</v>
      </c>
      <c r="BL5174" s="17" t="s">
        <v>358</v>
      </c>
      <c r="BM5174" s="203" t="s">
        <v>4227</v>
      </c>
    </row>
    <row r="5175" spans="1:65" s="13" customFormat="1" ht="11.25">
      <c r="B5175" s="210"/>
      <c r="C5175" s="211"/>
      <c r="D5175" s="212" t="s">
        <v>283</v>
      </c>
      <c r="E5175" s="213" t="s">
        <v>1</v>
      </c>
      <c r="F5175" s="214" t="s">
        <v>2488</v>
      </c>
      <c r="G5175" s="211"/>
      <c r="H5175" s="213" t="s">
        <v>1</v>
      </c>
      <c r="I5175" s="215"/>
      <c r="J5175" s="211"/>
      <c r="K5175" s="211"/>
      <c r="L5175" s="216"/>
      <c r="M5175" s="217"/>
      <c r="N5175" s="218"/>
      <c r="O5175" s="218"/>
      <c r="P5175" s="218"/>
      <c r="Q5175" s="218"/>
      <c r="R5175" s="218"/>
      <c r="S5175" s="218"/>
      <c r="T5175" s="219"/>
      <c r="AT5175" s="220" t="s">
        <v>283</v>
      </c>
      <c r="AU5175" s="220" t="s">
        <v>291</v>
      </c>
      <c r="AV5175" s="13" t="s">
        <v>16</v>
      </c>
      <c r="AW5175" s="13" t="s">
        <v>32</v>
      </c>
      <c r="AX5175" s="13" t="s">
        <v>76</v>
      </c>
      <c r="AY5175" s="220" t="s">
        <v>272</v>
      </c>
    </row>
    <row r="5176" spans="1:65" s="13" customFormat="1" ht="11.25">
      <c r="B5176" s="210"/>
      <c r="C5176" s="211"/>
      <c r="D5176" s="212" t="s">
        <v>283</v>
      </c>
      <c r="E5176" s="213" t="s">
        <v>1</v>
      </c>
      <c r="F5176" s="214" t="s">
        <v>1030</v>
      </c>
      <c r="G5176" s="211"/>
      <c r="H5176" s="213" t="s">
        <v>1</v>
      </c>
      <c r="I5176" s="215"/>
      <c r="J5176" s="211"/>
      <c r="K5176" s="211"/>
      <c r="L5176" s="216"/>
      <c r="M5176" s="217"/>
      <c r="N5176" s="218"/>
      <c r="O5176" s="218"/>
      <c r="P5176" s="218"/>
      <c r="Q5176" s="218"/>
      <c r="R5176" s="218"/>
      <c r="S5176" s="218"/>
      <c r="T5176" s="219"/>
      <c r="AT5176" s="220" t="s">
        <v>283</v>
      </c>
      <c r="AU5176" s="220" t="s">
        <v>291</v>
      </c>
      <c r="AV5176" s="13" t="s">
        <v>16</v>
      </c>
      <c r="AW5176" s="13" t="s">
        <v>32</v>
      </c>
      <c r="AX5176" s="13" t="s">
        <v>76</v>
      </c>
      <c r="AY5176" s="220" t="s">
        <v>272</v>
      </c>
    </row>
    <row r="5177" spans="1:65" s="14" customFormat="1" ht="11.25">
      <c r="B5177" s="221"/>
      <c r="C5177" s="222"/>
      <c r="D5177" s="212" t="s">
        <v>283</v>
      </c>
      <c r="E5177" s="223" t="s">
        <v>1</v>
      </c>
      <c r="F5177" s="224" t="s">
        <v>4178</v>
      </c>
      <c r="G5177" s="222"/>
      <c r="H5177" s="225">
        <v>2</v>
      </c>
      <c r="I5177" s="226"/>
      <c r="J5177" s="222"/>
      <c r="K5177" s="222"/>
      <c r="L5177" s="227"/>
      <c r="M5177" s="228"/>
      <c r="N5177" s="229"/>
      <c r="O5177" s="229"/>
      <c r="P5177" s="229"/>
      <c r="Q5177" s="229"/>
      <c r="R5177" s="229"/>
      <c r="S5177" s="229"/>
      <c r="T5177" s="230"/>
      <c r="AT5177" s="231" t="s">
        <v>283</v>
      </c>
      <c r="AU5177" s="231" t="s">
        <v>291</v>
      </c>
      <c r="AV5177" s="14" t="s">
        <v>84</v>
      </c>
      <c r="AW5177" s="14" t="s">
        <v>32</v>
      </c>
      <c r="AX5177" s="14" t="s">
        <v>76</v>
      </c>
      <c r="AY5177" s="231" t="s">
        <v>272</v>
      </c>
    </row>
    <row r="5178" spans="1:65" s="13" customFormat="1" ht="11.25">
      <c r="B5178" s="210"/>
      <c r="C5178" s="211"/>
      <c r="D5178" s="212" t="s">
        <v>283</v>
      </c>
      <c r="E5178" s="213" t="s">
        <v>1</v>
      </c>
      <c r="F5178" s="214" t="s">
        <v>285</v>
      </c>
      <c r="G5178" s="211"/>
      <c r="H5178" s="213" t="s">
        <v>1</v>
      </c>
      <c r="I5178" s="215"/>
      <c r="J5178" s="211"/>
      <c r="K5178" s="211"/>
      <c r="L5178" s="216"/>
      <c r="M5178" s="217"/>
      <c r="N5178" s="218"/>
      <c r="O5178" s="218"/>
      <c r="P5178" s="218"/>
      <c r="Q5178" s="218"/>
      <c r="R5178" s="218"/>
      <c r="S5178" s="218"/>
      <c r="T5178" s="219"/>
      <c r="AT5178" s="220" t="s">
        <v>283</v>
      </c>
      <c r="AU5178" s="220" t="s">
        <v>291</v>
      </c>
      <c r="AV5178" s="13" t="s">
        <v>16</v>
      </c>
      <c r="AW5178" s="13" t="s">
        <v>32</v>
      </c>
      <c r="AX5178" s="13" t="s">
        <v>76</v>
      </c>
      <c r="AY5178" s="220" t="s">
        <v>272</v>
      </c>
    </row>
    <row r="5179" spans="1:65" s="13" customFormat="1" ht="11.25">
      <c r="B5179" s="210"/>
      <c r="C5179" s="211"/>
      <c r="D5179" s="212" t="s">
        <v>283</v>
      </c>
      <c r="E5179" s="213" t="s">
        <v>1</v>
      </c>
      <c r="F5179" s="214" t="s">
        <v>2489</v>
      </c>
      <c r="G5179" s="211"/>
      <c r="H5179" s="213" t="s">
        <v>1</v>
      </c>
      <c r="I5179" s="215"/>
      <c r="J5179" s="211"/>
      <c r="K5179" s="211"/>
      <c r="L5179" s="216"/>
      <c r="M5179" s="217"/>
      <c r="N5179" s="218"/>
      <c r="O5179" s="218"/>
      <c r="P5179" s="218"/>
      <c r="Q5179" s="218"/>
      <c r="R5179" s="218"/>
      <c r="S5179" s="218"/>
      <c r="T5179" s="219"/>
      <c r="AT5179" s="220" t="s">
        <v>283</v>
      </c>
      <c r="AU5179" s="220" t="s">
        <v>291</v>
      </c>
      <c r="AV5179" s="13" t="s">
        <v>16</v>
      </c>
      <c r="AW5179" s="13" t="s">
        <v>32</v>
      </c>
      <c r="AX5179" s="13" t="s">
        <v>76</v>
      </c>
      <c r="AY5179" s="220" t="s">
        <v>272</v>
      </c>
    </row>
    <row r="5180" spans="1:65" s="14" customFormat="1" ht="11.25">
      <c r="B5180" s="221"/>
      <c r="C5180" s="222"/>
      <c r="D5180" s="212" t="s">
        <v>283</v>
      </c>
      <c r="E5180" s="223" t="s">
        <v>1</v>
      </c>
      <c r="F5180" s="224" t="s">
        <v>4197</v>
      </c>
      <c r="G5180" s="222"/>
      <c r="H5180" s="225">
        <v>-2</v>
      </c>
      <c r="I5180" s="226"/>
      <c r="J5180" s="222"/>
      <c r="K5180" s="222"/>
      <c r="L5180" s="227"/>
      <c r="M5180" s="228"/>
      <c r="N5180" s="229"/>
      <c r="O5180" s="229"/>
      <c r="P5180" s="229"/>
      <c r="Q5180" s="229"/>
      <c r="R5180" s="229"/>
      <c r="S5180" s="229"/>
      <c r="T5180" s="230"/>
      <c r="AT5180" s="231" t="s">
        <v>283</v>
      </c>
      <c r="AU5180" s="231" t="s">
        <v>291</v>
      </c>
      <c r="AV5180" s="14" t="s">
        <v>84</v>
      </c>
      <c r="AW5180" s="14" t="s">
        <v>32</v>
      </c>
      <c r="AX5180" s="14" t="s">
        <v>76</v>
      </c>
      <c r="AY5180" s="231" t="s">
        <v>272</v>
      </c>
    </row>
    <row r="5181" spans="1:65" s="2" customFormat="1" ht="33" customHeight="1">
      <c r="A5181" s="34"/>
      <c r="B5181" s="35"/>
      <c r="C5181" s="192" t="s">
        <v>4228</v>
      </c>
      <c r="D5181" s="192" t="s">
        <v>274</v>
      </c>
      <c r="E5181" s="193" t="s">
        <v>4229</v>
      </c>
      <c r="F5181" s="194" t="s">
        <v>4230</v>
      </c>
      <c r="G5181" s="195" t="s">
        <v>952</v>
      </c>
      <c r="H5181" s="196">
        <v>2</v>
      </c>
      <c r="I5181" s="197"/>
      <c r="J5181" s="198">
        <f>ROUND(I5181*H5181,2)</f>
        <v>0</v>
      </c>
      <c r="K5181" s="194" t="s">
        <v>278</v>
      </c>
      <c r="L5181" s="39"/>
      <c r="M5181" s="199" t="s">
        <v>1</v>
      </c>
      <c r="N5181" s="200" t="s">
        <v>41</v>
      </c>
      <c r="O5181" s="71"/>
      <c r="P5181" s="201">
        <f>O5181*H5181</f>
        <v>0</v>
      </c>
      <c r="Q5181" s="201">
        <v>0</v>
      </c>
      <c r="R5181" s="201">
        <f>Q5181*H5181</f>
        <v>0</v>
      </c>
      <c r="S5181" s="201">
        <v>0</v>
      </c>
      <c r="T5181" s="202">
        <f>S5181*H5181</f>
        <v>0</v>
      </c>
      <c r="U5181" s="34"/>
      <c r="V5181" s="34"/>
      <c r="W5181" s="34"/>
      <c r="X5181" s="34"/>
      <c r="Y5181" s="34"/>
      <c r="Z5181" s="34"/>
      <c r="AA5181" s="34"/>
      <c r="AB5181" s="34"/>
      <c r="AC5181" s="34"/>
      <c r="AD5181" s="34"/>
      <c r="AE5181" s="34"/>
      <c r="AR5181" s="203" t="s">
        <v>358</v>
      </c>
      <c r="AT5181" s="203" t="s">
        <v>274</v>
      </c>
      <c r="AU5181" s="203" t="s">
        <v>291</v>
      </c>
      <c r="AY5181" s="17" t="s">
        <v>272</v>
      </c>
      <c r="BE5181" s="204">
        <f>IF(N5181="základní",J5181,0)</f>
        <v>0</v>
      </c>
      <c r="BF5181" s="204">
        <f>IF(N5181="snížená",J5181,0)</f>
        <v>0</v>
      </c>
      <c r="BG5181" s="204">
        <f>IF(N5181="zákl. přenesená",J5181,0)</f>
        <v>0</v>
      </c>
      <c r="BH5181" s="204">
        <f>IF(N5181="sníž. přenesená",J5181,0)</f>
        <v>0</v>
      </c>
      <c r="BI5181" s="204">
        <f>IF(N5181="nulová",J5181,0)</f>
        <v>0</v>
      </c>
      <c r="BJ5181" s="17" t="s">
        <v>16</v>
      </c>
      <c r="BK5181" s="204">
        <f>ROUND(I5181*H5181,2)</f>
        <v>0</v>
      </c>
      <c r="BL5181" s="17" t="s">
        <v>358</v>
      </c>
      <c r="BM5181" s="203" t="s">
        <v>4231</v>
      </c>
    </row>
    <row r="5182" spans="1:65" s="2" customFormat="1" ht="11.25">
      <c r="A5182" s="34"/>
      <c r="B5182" s="35"/>
      <c r="C5182" s="36"/>
      <c r="D5182" s="205" t="s">
        <v>281</v>
      </c>
      <c r="E5182" s="36"/>
      <c r="F5182" s="206" t="s">
        <v>4232</v>
      </c>
      <c r="G5182" s="36"/>
      <c r="H5182" s="36"/>
      <c r="I5182" s="207"/>
      <c r="J5182" s="36"/>
      <c r="K5182" s="36"/>
      <c r="L5182" s="39"/>
      <c r="M5182" s="208"/>
      <c r="N5182" s="209"/>
      <c r="O5182" s="71"/>
      <c r="P5182" s="71"/>
      <c r="Q5182" s="71"/>
      <c r="R5182" s="71"/>
      <c r="S5182" s="71"/>
      <c r="T5182" s="72"/>
      <c r="U5182" s="34"/>
      <c r="V5182" s="34"/>
      <c r="W5182" s="34"/>
      <c r="X5182" s="34"/>
      <c r="Y5182" s="34"/>
      <c r="Z5182" s="34"/>
      <c r="AA5182" s="34"/>
      <c r="AB5182" s="34"/>
      <c r="AC5182" s="34"/>
      <c r="AD5182" s="34"/>
      <c r="AE5182" s="34"/>
      <c r="AT5182" s="17" t="s">
        <v>281</v>
      </c>
      <c r="AU5182" s="17" t="s">
        <v>291</v>
      </c>
    </row>
    <row r="5183" spans="1:65" s="2" customFormat="1" ht="33" customHeight="1">
      <c r="A5183" s="34"/>
      <c r="B5183" s="35"/>
      <c r="C5183" s="192" t="s">
        <v>4233</v>
      </c>
      <c r="D5183" s="192" t="s">
        <v>274</v>
      </c>
      <c r="E5183" s="193" t="s">
        <v>4234</v>
      </c>
      <c r="F5183" s="194" t="s">
        <v>4235</v>
      </c>
      <c r="G5183" s="195" t="s">
        <v>952</v>
      </c>
      <c r="H5183" s="196">
        <v>2</v>
      </c>
      <c r="I5183" s="197"/>
      <c r="J5183" s="198">
        <f>ROUND(I5183*H5183,2)</f>
        <v>0</v>
      </c>
      <c r="K5183" s="194" t="s">
        <v>1</v>
      </c>
      <c r="L5183" s="39"/>
      <c r="M5183" s="199" t="s">
        <v>1</v>
      </c>
      <c r="N5183" s="200" t="s">
        <v>41</v>
      </c>
      <c r="O5183" s="71"/>
      <c r="P5183" s="201">
        <f>O5183*H5183</f>
        <v>0</v>
      </c>
      <c r="Q5183" s="201">
        <v>0</v>
      </c>
      <c r="R5183" s="201">
        <f>Q5183*H5183</f>
        <v>0</v>
      </c>
      <c r="S5183" s="201">
        <v>0</v>
      </c>
      <c r="T5183" s="202">
        <f>S5183*H5183</f>
        <v>0</v>
      </c>
      <c r="U5183" s="34"/>
      <c r="V5183" s="34"/>
      <c r="W5183" s="34"/>
      <c r="X5183" s="34"/>
      <c r="Y5183" s="34"/>
      <c r="Z5183" s="34"/>
      <c r="AA5183" s="34"/>
      <c r="AB5183" s="34"/>
      <c r="AC5183" s="34"/>
      <c r="AD5183" s="34"/>
      <c r="AE5183" s="34"/>
      <c r="AR5183" s="203" t="s">
        <v>358</v>
      </c>
      <c r="AT5183" s="203" t="s">
        <v>274</v>
      </c>
      <c r="AU5183" s="203" t="s">
        <v>291</v>
      </c>
      <c r="AY5183" s="17" t="s">
        <v>272</v>
      </c>
      <c r="BE5183" s="204">
        <f>IF(N5183="základní",J5183,0)</f>
        <v>0</v>
      </c>
      <c r="BF5183" s="204">
        <f>IF(N5183="snížená",J5183,0)</f>
        <v>0</v>
      </c>
      <c r="BG5183" s="204">
        <f>IF(N5183="zákl. přenesená",J5183,0)</f>
        <v>0</v>
      </c>
      <c r="BH5183" s="204">
        <f>IF(N5183="sníž. přenesená",J5183,0)</f>
        <v>0</v>
      </c>
      <c r="BI5183" s="204">
        <f>IF(N5183="nulová",J5183,0)</f>
        <v>0</v>
      </c>
      <c r="BJ5183" s="17" t="s">
        <v>16</v>
      </c>
      <c r="BK5183" s="204">
        <f>ROUND(I5183*H5183,2)</f>
        <v>0</v>
      </c>
      <c r="BL5183" s="17" t="s">
        <v>358</v>
      </c>
      <c r="BM5183" s="203" t="s">
        <v>4236</v>
      </c>
    </row>
    <row r="5184" spans="1:65" s="13" customFormat="1" ht="11.25">
      <c r="B5184" s="210"/>
      <c r="C5184" s="211"/>
      <c r="D5184" s="212" t="s">
        <v>283</v>
      </c>
      <c r="E5184" s="213" t="s">
        <v>1</v>
      </c>
      <c r="F5184" s="214" t="s">
        <v>2488</v>
      </c>
      <c r="G5184" s="211"/>
      <c r="H5184" s="213" t="s">
        <v>1</v>
      </c>
      <c r="I5184" s="215"/>
      <c r="J5184" s="211"/>
      <c r="K5184" s="211"/>
      <c r="L5184" s="216"/>
      <c r="M5184" s="217"/>
      <c r="N5184" s="218"/>
      <c r="O5184" s="218"/>
      <c r="P5184" s="218"/>
      <c r="Q5184" s="218"/>
      <c r="R5184" s="218"/>
      <c r="S5184" s="218"/>
      <c r="T5184" s="219"/>
      <c r="AT5184" s="220" t="s">
        <v>283</v>
      </c>
      <c r="AU5184" s="220" t="s">
        <v>291</v>
      </c>
      <c r="AV5184" s="13" t="s">
        <v>16</v>
      </c>
      <c r="AW5184" s="13" t="s">
        <v>32</v>
      </c>
      <c r="AX5184" s="13" t="s">
        <v>76</v>
      </c>
      <c r="AY5184" s="220" t="s">
        <v>272</v>
      </c>
    </row>
    <row r="5185" spans="1:65" s="13" customFormat="1" ht="11.25">
      <c r="B5185" s="210"/>
      <c r="C5185" s="211"/>
      <c r="D5185" s="212" t="s">
        <v>283</v>
      </c>
      <c r="E5185" s="213" t="s">
        <v>1</v>
      </c>
      <c r="F5185" s="214" t="s">
        <v>1030</v>
      </c>
      <c r="G5185" s="211"/>
      <c r="H5185" s="213" t="s">
        <v>1</v>
      </c>
      <c r="I5185" s="215"/>
      <c r="J5185" s="211"/>
      <c r="K5185" s="211"/>
      <c r="L5185" s="216"/>
      <c r="M5185" s="217"/>
      <c r="N5185" s="218"/>
      <c r="O5185" s="218"/>
      <c r="P5185" s="218"/>
      <c r="Q5185" s="218"/>
      <c r="R5185" s="218"/>
      <c r="S5185" s="218"/>
      <c r="T5185" s="219"/>
      <c r="AT5185" s="220" t="s">
        <v>283</v>
      </c>
      <c r="AU5185" s="220" t="s">
        <v>291</v>
      </c>
      <c r="AV5185" s="13" t="s">
        <v>16</v>
      </c>
      <c r="AW5185" s="13" t="s">
        <v>32</v>
      </c>
      <c r="AX5185" s="13" t="s">
        <v>76</v>
      </c>
      <c r="AY5185" s="220" t="s">
        <v>272</v>
      </c>
    </row>
    <row r="5186" spans="1:65" s="13" customFormat="1" ht="11.25">
      <c r="B5186" s="210"/>
      <c r="C5186" s="211"/>
      <c r="D5186" s="212" t="s">
        <v>283</v>
      </c>
      <c r="E5186" s="213" t="s">
        <v>1</v>
      </c>
      <c r="F5186" s="214" t="s">
        <v>2489</v>
      </c>
      <c r="G5186" s="211"/>
      <c r="H5186" s="213" t="s">
        <v>1</v>
      </c>
      <c r="I5186" s="215"/>
      <c r="J5186" s="211"/>
      <c r="K5186" s="211"/>
      <c r="L5186" s="216"/>
      <c r="M5186" s="217"/>
      <c r="N5186" s="218"/>
      <c r="O5186" s="218"/>
      <c r="P5186" s="218"/>
      <c r="Q5186" s="218"/>
      <c r="R5186" s="218"/>
      <c r="S5186" s="218"/>
      <c r="T5186" s="219"/>
      <c r="AT5186" s="220" t="s">
        <v>283</v>
      </c>
      <c r="AU5186" s="220" t="s">
        <v>291</v>
      </c>
      <c r="AV5186" s="13" t="s">
        <v>16</v>
      </c>
      <c r="AW5186" s="13" t="s">
        <v>32</v>
      </c>
      <c r="AX5186" s="13" t="s">
        <v>76</v>
      </c>
      <c r="AY5186" s="220" t="s">
        <v>272</v>
      </c>
    </row>
    <row r="5187" spans="1:65" s="14" customFormat="1" ht="11.25">
      <c r="B5187" s="221"/>
      <c r="C5187" s="222"/>
      <c r="D5187" s="212" t="s">
        <v>283</v>
      </c>
      <c r="E5187" s="223" t="s">
        <v>1</v>
      </c>
      <c r="F5187" s="224" t="s">
        <v>2492</v>
      </c>
      <c r="G5187" s="222"/>
      <c r="H5187" s="225">
        <v>2</v>
      </c>
      <c r="I5187" s="226"/>
      <c r="J5187" s="222"/>
      <c r="K5187" s="222"/>
      <c r="L5187" s="227"/>
      <c r="M5187" s="228"/>
      <c r="N5187" s="229"/>
      <c r="O5187" s="229"/>
      <c r="P5187" s="229"/>
      <c r="Q5187" s="229"/>
      <c r="R5187" s="229"/>
      <c r="S5187" s="229"/>
      <c r="T5187" s="230"/>
      <c r="AT5187" s="231" t="s">
        <v>283</v>
      </c>
      <c r="AU5187" s="231" t="s">
        <v>291</v>
      </c>
      <c r="AV5187" s="14" t="s">
        <v>84</v>
      </c>
      <c r="AW5187" s="14" t="s">
        <v>32</v>
      </c>
      <c r="AX5187" s="14" t="s">
        <v>76</v>
      </c>
      <c r="AY5187" s="231" t="s">
        <v>272</v>
      </c>
    </row>
    <row r="5188" spans="1:65" s="2" customFormat="1" ht="33" customHeight="1">
      <c r="A5188" s="34"/>
      <c r="B5188" s="35"/>
      <c r="C5188" s="192" t="s">
        <v>4237</v>
      </c>
      <c r="D5188" s="192" t="s">
        <v>274</v>
      </c>
      <c r="E5188" s="193" t="s">
        <v>4238</v>
      </c>
      <c r="F5188" s="194" t="s">
        <v>4239</v>
      </c>
      <c r="G5188" s="195" t="s">
        <v>952</v>
      </c>
      <c r="H5188" s="196">
        <v>3</v>
      </c>
      <c r="I5188" s="197"/>
      <c r="J5188" s="198">
        <f>ROUND(I5188*H5188,2)</f>
        <v>0</v>
      </c>
      <c r="K5188" s="194" t="s">
        <v>278</v>
      </c>
      <c r="L5188" s="39"/>
      <c r="M5188" s="199" t="s">
        <v>1</v>
      </c>
      <c r="N5188" s="200" t="s">
        <v>41</v>
      </c>
      <c r="O5188" s="71"/>
      <c r="P5188" s="201">
        <f>O5188*H5188</f>
        <v>0</v>
      </c>
      <c r="Q5188" s="201">
        <v>0</v>
      </c>
      <c r="R5188" s="201">
        <f>Q5188*H5188</f>
        <v>0</v>
      </c>
      <c r="S5188" s="201">
        <v>0</v>
      </c>
      <c r="T5188" s="202">
        <f>S5188*H5188</f>
        <v>0</v>
      </c>
      <c r="U5188" s="34"/>
      <c r="V5188" s="34"/>
      <c r="W5188" s="34"/>
      <c r="X5188" s="34"/>
      <c r="Y5188" s="34"/>
      <c r="Z5188" s="34"/>
      <c r="AA5188" s="34"/>
      <c r="AB5188" s="34"/>
      <c r="AC5188" s="34"/>
      <c r="AD5188" s="34"/>
      <c r="AE5188" s="34"/>
      <c r="AR5188" s="203" t="s">
        <v>358</v>
      </c>
      <c r="AT5188" s="203" t="s">
        <v>274</v>
      </c>
      <c r="AU5188" s="203" t="s">
        <v>291</v>
      </c>
      <c r="AY5188" s="17" t="s">
        <v>272</v>
      </c>
      <c r="BE5188" s="204">
        <f>IF(N5188="základní",J5188,0)</f>
        <v>0</v>
      </c>
      <c r="BF5188" s="204">
        <f>IF(N5188="snížená",J5188,0)</f>
        <v>0</v>
      </c>
      <c r="BG5188" s="204">
        <f>IF(N5188="zákl. přenesená",J5188,0)</f>
        <v>0</v>
      </c>
      <c r="BH5188" s="204">
        <f>IF(N5188="sníž. přenesená",J5188,0)</f>
        <v>0</v>
      </c>
      <c r="BI5188" s="204">
        <f>IF(N5188="nulová",J5188,0)</f>
        <v>0</v>
      </c>
      <c r="BJ5188" s="17" t="s">
        <v>16</v>
      </c>
      <c r="BK5188" s="204">
        <f>ROUND(I5188*H5188,2)</f>
        <v>0</v>
      </c>
      <c r="BL5188" s="17" t="s">
        <v>358</v>
      </c>
      <c r="BM5188" s="203" t="s">
        <v>4240</v>
      </c>
    </row>
    <row r="5189" spans="1:65" s="2" customFormat="1" ht="11.25">
      <c r="A5189" s="34"/>
      <c r="B5189" s="35"/>
      <c r="C5189" s="36"/>
      <c r="D5189" s="205" t="s">
        <v>281</v>
      </c>
      <c r="E5189" s="36"/>
      <c r="F5189" s="206" t="s">
        <v>4241</v>
      </c>
      <c r="G5189" s="36"/>
      <c r="H5189" s="36"/>
      <c r="I5189" s="207"/>
      <c r="J5189" s="36"/>
      <c r="K5189" s="36"/>
      <c r="L5189" s="39"/>
      <c r="M5189" s="208"/>
      <c r="N5189" s="209"/>
      <c r="O5189" s="71"/>
      <c r="P5189" s="71"/>
      <c r="Q5189" s="71"/>
      <c r="R5189" s="71"/>
      <c r="S5189" s="71"/>
      <c r="T5189" s="72"/>
      <c r="U5189" s="34"/>
      <c r="V5189" s="34"/>
      <c r="W5189" s="34"/>
      <c r="X5189" s="34"/>
      <c r="Y5189" s="34"/>
      <c r="Z5189" s="34"/>
      <c r="AA5189" s="34"/>
      <c r="AB5189" s="34"/>
      <c r="AC5189" s="34"/>
      <c r="AD5189" s="34"/>
      <c r="AE5189" s="34"/>
      <c r="AT5189" s="17" t="s">
        <v>281</v>
      </c>
      <c r="AU5189" s="17" t="s">
        <v>291</v>
      </c>
    </row>
    <row r="5190" spans="1:65" s="2" customFormat="1" ht="33" customHeight="1">
      <c r="A5190" s="34"/>
      <c r="B5190" s="35"/>
      <c r="C5190" s="192" t="s">
        <v>4242</v>
      </c>
      <c r="D5190" s="192" t="s">
        <v>274</v>
      </c>
      <c r="E5190" s="193" t="s">
        <v>4243</v>
      </c>
      <c r="F5190" s="194" t="s">
        <v>4244</v>
      </c>
      <c r="G5190" s="195" t="s">
        <v>952</v>
      </c>
      <c r="H5190" s="196">
        <v>1</v>
      </c>
      <c r="I5190" s="197"/>
      <c r="J5190" s="198">
        <f>ROUND(I5190*H5190,2)</f>
        <v>0</v>
      </c>
      <c r="K5190" s="194" t="s">
        <v>1</v>
      </c>
      <c r="L5190" s="39"/>
      <c r="M5190" s="199" t="s">
        <v>1</v>
      </c>
      <c r="N5190" s="200" t="s">
        <v>41</v>
      </c>
      <c r="O5190" s="71"/>
      <c r="P5190" s="201">
        <f>O5190*H5190</f>
        <v>0</v>
      </c>
      <c r="Q5190" s="201">
        <v>0</v>
      </c>
      <c r="R5190" s="201">
        <f>Q5190*H5190</f>
        <v>0</v>
      </c>
      <c r="S5190" s="201">
        <v>0</v>
      </c>
      <c r="T5190" s="202">
        <f>S5190*H5190</f>
        <v>0</v>
      </c>
      <c r="U5190" s="34"/>
      <c r="V5190" s="34"/>
      <c r="W5190" s="34"/>
      <c r="X5190" s="34"/>
      <c r="Y5190" s="34"/>
      <c r="Z5190" s="34"/>
      <c r="AA5190" s="34"/>
      <c r="AB5190" s="34"/>
      <c r="AC5190" s="34"/>
      <c r="AD5190" s="34"/>
      <c r="AE5190" s="34"/>
      <c r="AR5190" s="203" t="s">
        <v>358</v>
      </c>
      <c r="AT5190" s="203" t="s">
        <v>274</v>
      </c>
      <c r="AU5190" s="203" t="s">
        <v>291</v>
      </c>
      <c r="AY5190" s="17" t="s">
        <v>272</v>
      </c>
      <c r="BE5190" s="204">
        <f>IF(N5190="základní",J5190,0)</f>
        <v>0</v>
      </c>
      <c r="BF5190" s="204">
        <f>IF(N5190="snížená",J5190,0)</f>
        <v>0</v>
      </c>
      <c r="BG5190" s="204">
        <f>IF(N5190="zákl. přenesená",J5190,0)</f>
        <v>0</v>
      </c>
      <c r="BH5190" s="204">
        <f>IF(N5190="sníž. přenesená",J5190,0)</f>
        <v>0</v>
      </c>
      <c r="BI5190" s="204">
        <f>IF(N5190="nulová",J5190,0)</f>
        <v>0</v>
      </c>
      <c r="BJ5190" s="17" t="s">
        <v>16</v>
      </c>
      <c r="BK5190" s="204">
        <f>ROUND(I5190*H5190,2)</f>
        <v>0</v>
      </c>
      <c r="BL5190" s="17" t="s">
        <v>358</v>
      </c>
      <c r="BM5190" s="203" t="s">
        <v>4245</v>
      </c>
    </row>
    <row r="5191" spans="1:65" s="13" customFormat="1" ht="11.25">
      <c r="B5191" s="210"/>
      <c r="C5191" s="211"/>
      <c r="D5191" s="212" t="s">
        <v>283</v>
      </c>
      <c r="E5191" s="213" t="s">
        <v>1</v>
      </c>
      <c r="F5191" s="214" t="s">
        <v>2488</v>
      </c>
      <c r="G5191" s="211"/>
      <c r="H5191" s="213" t="s">
        <v>1</v>
      </c>
      <c r="I5191" s="215"/>
      <c r="J5191" s="211"/>
      <c r="K5191" s="211"/>
      <c r="L5191" s="216"/>
      <c r="M5191" s="217"/>
      <c r="N5191" s="218"/>
      <c r="O5191" s="218"/>
      <c r="P5191" s="218"/>
      <c r="Q5191" s="218"/>
      <c r="R5191" s="218"/>
      <c r="S5191" s="218"/>
      <c r="T5191" s="219"/>
      <c r="AT5191" s="220" t="s">
        <v>283</v>
      </c>
      <c r="AU5191" s="220" t="s">
        <v>291</v>
      </c>
      <c r="AV5191" s="13" t="s">
        <v>16</v>
      </c>
      <c r="AW5191" s="13" t="s">
        <v>32</v>
      </c>
      <c r="AX5191" s="13" t="s">
        <v>76</v>
      </c>
      <c r="AY5191" s="220" t="s">
        <v>272</v>
      </c>
    </row>
    <row r="5192" spans="1:65" s="13" customFormat="1" ht="11.25">
      <c r="B5192" s="210"/>
      <c r="C5192" s="211"/>
      <c r="D5192" s="212" t="s">
        <v>283</v>
      </c>
      <c r="E5192" s="213" t="s">
        <v>1</v>
      </c>
      <c r="F5192" s="214" t="s">
        <v>1030</v>
      </c>
      <c r="G5192" s="211"/>
      <c r="H5192" s="213" t="s">
        <v>1</v>
      </c>
      <c r="I5192" s="215"/>
      <c r="J5192" s="211"/>
      <c r="K5192" s="211"/>
      <c r="L5192" s="216"/>
      <c r="M5192" s="217"/>
      <c r="N5192" s="218"/>
      <c r="O5192" s="218"/>
      <c r="P5192" s="218"/>
      <c r="Q5192" s="218"/>
      <c r="R5192" s="218"/>
      <c r="S5192" s="218"/>
      <c r="T5192" s="219"/>
      <c r="AT5192" s="220" t="s">
        <v>283</v>
      </c>
      <c r="AU5192" s="220" t="s">
        <v>291</v>
      </c>
      <c r="AV5192" s="13" t="s">
        <v>16</v>
      </c>
      <c r="AW5192" s="13" t="s">
        <v>32</v>
      </c>
      <c r="AX5192" s="13" t="s">
        <v>76</v>
      </c>
      <c r="AY5192" s="220" t="s">
        <v>272</v>
      </c>
    </row>
    <row r="5193" spans="1:65" s="14" customFormat="1" ht="11.25">
      <c r="B5193" s="221"/>
      <c r="C5193" s="222"/>
      <c r="D5193" s="212" t="s">
        <v>283</v>
      </c>
      <c r="E5193" s="223" t="s">
        <v>1</v>
      </c>
      <c r="F5193" s="224" t="s">
        <v>4109</v>
      </c>
      <c r="G5193" s="222"/>
      <c r="H5193" s="225">
        <v>1</v>
      </c>
      <c r="I5193" s="226"/>
      <c r="J5193" s="222"/>
      <c r="K5193" s="222"/>
      <c r="L5193" s="227"/>
      <c r="M5193" s="228"/>
      <c r="N5193" s="229"/>
      <c r="O5193" s="229"/>
      <c r="P5193" s="229"/>
      <c r="Q5193" s="229"/>
      <c r="R5193" s="229"/>
      <c r="S5193" s="229"/>
      <c r="T5193" s="230"/>
      <c r="AT5193" s="231" t="s">
        <v>283</v>
      </c>
      <c r="AU5193" s="231" t="s">
        <v>291</v>
      </c>
      <c r="AV5193" s="14" t="s">
        <v>84</v>
      </c>
      <c r="AW5193" s="14" t="s">
        <v>32</v>
      </c>
      <c r="AX5193" s="14" t="s">
        <v>76</v>
      </c>
      <c r="AY5193" s="231" t="s">
        <v>272</v>
      </c>
    </row>
    <row r="5194" spans="1:65" s="2" customFormat="1" ht="33" customHeight="1">
      <c r="A5194" s="34"/>
      <c r="B5194" s="35"/>
      <c r="C5194" s="192" t="s">
        <v>4246</v>
      </c>
      <c r="D5194" s="192" t="s">
        <v>274</v>
      </c>
      <c r="E5194" s="193" t="s">
        <v>4247</v>
      </c>
      <c r="F5194" s="194" t="s">
        <v>4248</v>
      </c>
      <c r="G5194" s="195" t="s">
        <v>952</v>
      </c>
      <c r="H5194" s="196">
        <v>2</v>
      </c>
      <c r="I5194" s="197"/>
      <c r="J5194" s="198">
        <f>ROUND(I5194*H5194,2)</f>
        <v>0</v>
      </c>
      <c r="K5194" s="194" t="s">
        <v>1</v>
      </c>
      <c r="L5194" s="39"/>
      <c r="M5194" s="199" t="s">
        <v>1</v>
      </c>
      <c r="N5194" s="200" t="s">
        <v>41</v>
      </c>
      <c r="O5194" s="71"/>
      <c r="P5194" s="201">
        <f>O5194*H5194</f>
        <v>0</v>
      </c>
      <c r="Q5194" s="201">
        <v>0</v>
      </c>
      <c r="R5194" s="201">
        <f>Q5194*H5194</f>
        <v>0</v>
      </c>
      <c r="S5194" s="201">
        <v>0</v>
      </c>
      <c r="T5194" s="202">
        <f>S5194*H5194</f>
        <v>0</v>
      </c>
      <c r="U5194" s="34"/>
      <c r="V5194" s="34"/>
      <c r="W5194" s="34"/>
      <c r="X5194" s="34"/>
      <c r="Y5194" s="34"/>
      <c r="Z5194" s="34"/>
      <c r="AA5194" s="34"/>
      <c r="AB5194" s="34"/>
      <c r="AC5194" s="34"/>
      <c r="AD5194" s="34"/>
      <c r="AE5194" s="34"/>
      <c r="AR5194" s="203" t="s">
        <v>358</v>
      </c>
      <c r="AT5194" s="203" t="s">
        <v>274</v>
      </c>
      <c r="AU5194" s="203" t="s">
        <v>291</v>
      </c>
      <c r="AY5194" s="17" t="s">
        <v>272</v>
      </c>
      <c r="BE5194" s="204">
        <f>IF(N5194="základní",J5194,0)</f>
        <v>0</v>
      </c>
      <c r="BF5194" s="204">
        <f>IF(N5194="snížená",J5194,0)</f>
        <v>0</v>
      </c>
      <c r="BG5194" s="204">
        <f>IF(N5194="zákl. přenesená",J5194,0)</f>
        <v>0</v>
      </c>
      <c r="BH5194" s="204">
        <f>IF(N5194="sníž. přenesená",J5194,0)</f>
        <v>0</v>
      </c>
      <c r="BI5194" s="204">
        <f>IF(N5194="nulová",J5194,0)</f>
        <v>0</v>
      </c>
      <c r="BJ5194" s="17" t="s">
        <v>16</v>
      </c>
      <c r="BK5194" s="204">
        <f>ROUND(I5194*H5194,2)</f>
        <v>0</v>
      </c>
      <c r="BL5194" s="17" t="s">
        <v>358</v>
      </c>
      <c r="BM5194" s="203" t="s">
        <v>4249</v>
      </c>
    </row>
    <row r="5195" spans="1:65" s="13" customFormat="1" ht="11.25">
      <c r="B5195" s="210"/>
      <c r="C5195" s="211"/>
      <c r="D5195" s="212" t="s">
        <v>283</v>
      </c>
      <c r="E5195" s="213" t="s">
        <v>1</v>
      </c>
      <c r="F5195" s="214" t="s">
        <v>2488</v>
      </c>
      <c r="G5195" s="211"/>
      <c r="H5195" s="213" t="s">
        <v>1</v>
      </c>
      <c r="I5195" s="215"/>
      <c r="J5195" s="211"/>
      <c r="K5195" s="211"/>
      <c r="L5195" s="216"/>
      <c r="M5195" s="217"/>
      <c r="N5195" s="218"/>
      <c r="O5195" s="218"/>
      <c r="P5195" s="218"/>
      <c r="Q5195" s="218"/>
      <c r="R5195" s="218"/>
      <c r="S5195" s="218"/>
      <c r="T5195" s="219"/>
      <c r="AT5195" s="220" t="s">
        <v>283</v>
      </c>
      <c r="AU5195" s="220" t="s">
        <v>291</v>
      </c>
      <c r="AV5195" s="13" t="s">
        <v>16</v>
      </c>
      <c r="AW5195" s="13" t="s">
        <v>32</v>
      </c>
      <c r="AX5195" s="13" t="s">
        <v>76</v>
      </c>
      <c r="AY5195" s="220" t="s">
        <v>272</v>
      </c>
    </row>
    <row r="5196" spans="1:65" s="13" customFormat="1" ht="11.25">
      <c r="B5196" s="210"/>
      <c r="C5196" s="211"/>
      <c r="D5196" s="212" t="s">
        <v>283</v>
      </c>
      <c r="E5196" s="213" t="s">
        <v>1</v>
      </c>
      <c r="F5196" s="214" t="s">
        <v>1030</v>
      </c>
      <c r="G5196" s="211"/>
      <c r="H5196" s="213" t="s">
        <v>1</v>
      </c>
      <c r="I5196" s="215"/>
      <c r="J5196" s="211"/>
      <c r="K5196" s="211"/>
      <c r="L5196" s="216"/>
      <c r="M5196" s="217"/>
      <c r="N5196" s="218"/>
      <c r="O5196" s="218"/>
      <c r="P5196" s="218"/>
      <c r="Q5196" s="218"/>
      <c r="R5196" s="218"/>
      <c r="S5196" s="218"/>
      <c r="T5196" s="219"/>
      <c r="AT5196" s="220" t="s">
        <v>283</v>
      </c>
      <c r="AU5196" s="220" t="s">
        <v>291</v>
      </c>
      <c r="AV5196" s="13" t="s">
        <v>16</v>
      </c>
      <c r="AW5196" s="13" t="s">
        <v>32</v>
      </c>
      <c r="AX5196" s="13" t="s">
        <v>76</v>
      </c>
      <c r="AY5196" s="220" t="s">
        <v>272</v>
      </c>
    </row>
    <row r="5197" spans="1:65" s="14" customFormat="1" ht="11.25">
      <c r="B5197" s="221"/>
      <c r="C5197" s="222"/>
      <c r="D5197" s="212" t="s">
        <v>283</v>
      </c>
      <c r="E5197" s="223" t="s">
        <v>1</v>
      </c>
      <c r="F5197" s="224" t="s">
        <v>2492</v>
      </c>
      <c r="G5197" s="222"/>
      <c r="H5197" s="225">
        <v>2</v>
      </c>
      <c r="I5197" s="226"/>
      <c r="J5197" s="222"/>
      <c r="K5197" s="222"/>
      <c r="L5197" s="227"/>
      <c r="M5197" s="228"/>
      <c r="N5197" s="229"/>
      <c r="O5197" s="229"/>
      <c r="P5197" s="229"/>
      <c r="Q5197" s="229"/>
      <c r="R5197" s="229"/>
      <c r="S5197" s="229"/>
      <c r="T5197" s="230"/>
      <c r="AT5197" s="231" t="s">
        <v>283</v>
      </c>
      <c r="AU5197" s="231" t="s">
        <v>291</v>
      </c>
      <c r="AV5197" s="14" t="s">
        <v>84</v>
      </c>
      <c r="AW5197" s="14" t="s">
        <v>32</v>
      </c>
      <c r="AX5197" s="14" t="s">
        <v>76</v>
      </c>
      <c r="AY5197" s="231" t="s">
        <v>272</v>
      </c>
    </row>
    <row r="5198" spans="1:65" s="2" customFormat="1" ht="33" customHeight="1">
      <c r="A5198" s="34"/>
      <c r="B5198" s="35"/>
      <c r="C5198" s="192" t="s">
        <v>4250</v>
      </c>
      <c r="D5198" s="192" t="s">
        <v>274</v>
      </c>
      <c r="E5198" s="193" t="s">
        <v>4251</v>
      </c>
      <c r="F5198" s="194" t="s">
        <v>4252</v>
      </c>
      <c r="G5198" s="195" t="s">
        <v>952</v>
      </c>
      <c r="H5198" s="196">
        <v>0</v>
      </c>
      <c r="I5198" s="197"/>
      <c r="J5198" s="198">
        <f>ROUND(I5198*H5198,2)</f>
        <v>0</v>
      </c>
      <c r="K5198" s="194" t="s">
        <v>1</v>
      </c>
      <c r="L5198" s="39"/>
      <c r="M5198" s="199" t="s">
        <v>1</v>
      </c>
      <c r="N5198" s="200" t="s">
        <v>41</v>
      </c>
      <c r="O5198" s="71"/>
      <c r="P5198" s="201">
        <f>O5198*H5198</f>
        <v>0</v>
      </c>
      <c r="Q5198" s="201">
        <v>0</v>
      </c>
      <c r="R5198" s="201">
        <f>Q5198*H5198</f>
        <v>0</v>
      </c>
      <c r="S5198" s="201">
        <v>0</v>
      </c>
      <c r="T5198" s="202">
        <f>S5198*H5198</f>
        <v>0</v>
      </c>
      <c r="U5198" s="34"/>
      <c r="V5198" s="34"/>
      <c r="W5198" s="34"/>
      <c r="X5198" s="34"/>
      <c r="Y5198" s="34"/>
      <c r="Z5198" s="34"/>
      <c r="AA5198" s="34"/>
      <c r="AB5198" s="34"/>
      <c r="AC5198" s="34"/>
      <c r="AD5198" s="34"/>
      <c r="AE5198" s="34"/>
      <c r="AR5198" s="203" t="s">
        <v>358</v>
      </c>
      <c r="AT5198" s="203" t="s">
        <v>274</v>
      </c>
      <c r="AU5198" s="203" t="s">
        <v>291</v>
      </c>
      <c r="AY5198" s="17" t="s">
        <v>272</v>
      </c>
      <c r="BE5198" s="204">
        <f>IF(N5198="základní",J5198,0)</f>
        <v>0</v>
      </c>
      <c r="BF5198" s="204">
        <f>IF(N5198="snížená",J5198,0)</f>
        <v>0</v>
      </c>
      <c r="BG5198" s="204">
        <f>IF(N5198="zákl. přenesená",J5198,0)</f>
        <v>0</v>
      </c>
      <c r="BH5198" s="204">
        <f>IF(N5198="sníž. přenesená",J5198,0)</f>
        <v>0</v>
      </c>
      <c r="BI5198" s="204">
        <f>IF(N5198="nulová",J5198,0)</f>
        <v>0</v>
      </c>
      <c r="BJ5198" s="17" t="s">
        <v>16</v>
      </c>
      <c r="BK5198" s="204">
        <f>ROUND(I5198*H5198,2)</f>
        <v>0</v>
      </c>
      <c r="BL5198" s="17" t="s">
        <v>358</v>
      </c>
      <c r="BM5198" s="203" t="s">
        <v>4253</v>
      </c>
    </row>
    <row r="5199" spans="1:65" s="13" customFormat="1" ht="11.25">
      <c r="B5199" s="210"/>
      <c r="C5199" s="211"/>
      <c r="D5199" s="212" t="s">
        <v>283</v>
      </c>
      <c r="E5199" s="213" t="s">
        <v>1</v>
      </c>
      <c r="F5199" s="214" t="s">
        <v>2488</v>
      </c>
      <c r="G5199" s="211"/>
      <c r="H5199" s="213" t="s">
        <v>1</v>
      </c>
      <c r="I5199" s="215"/>
      <c r="J5199" s="211"/>
      <c r="K5199" s="211"/>
      <c r="L5199" s="216"/>
      <c r="M5199" s="217"/>
      <c r="N5199" s="218"/>
      <c r="O5199" s="218"/>
      <c r="P5199" s="218"/>
      <c r="Q5199" s="218"/>
      <c r="R5199" s="218"/>
      <c r="S5199" s="218"/>
      <c r="T5199" s="219"/>
      <c r="AT5199" s="220" t="s">
        <v>283</v>
      </c>
      <c r="AU5199" s="220" t="s">
        <v>291</v>
      </c>
      <c r="AV5199" s="13" t="s">
        <v>16</v>
      </c>
      <c r="AW5199" s="13" t="s">
        <v>32</v>
      </c>
      <c r="AX5199" s="13" t="s">
        <v>76</v>
      </c>
      <c r="AY5199" s="220" t="s">
        <v>272</v>
      </c>
    </row>
    <row r="5200" spans="1:65" s="13" customFormat="1" ht="11.25">
      <c r="B5200" s="210"/>
      <c r="C5200" s="211"/>
      <c r="D5200" s="212" t="s">
        <v>283</v>
      </c>
      <c r="E5200" s="213" t="s">
        <v>1</v>
      </c>
      <c r="F5200" s="214" t="s">
        <v>1030</v>
      </c>
      <c r="G5200" s="211"/>
      <c r="H5200" s="213" t="s">
        <v>1</v>
      </c>
      <c r="I5200" s="215"/>
      <c r="J5200" s="211"/>
      <c r="K5200" s="211"/>
      <c r="L5200" s="216"/>
      <c r="M5200" s="217"/>
      <c r="N5200" s="218"/>
      <c r="O5200" s="218"/>
      <c r="P5200" s="218"/>
      <c r="Q5200" s="218"/>
      <c r="R5200" s="218"/>
      <c r="S5200" s="218"/>
      <c r="T5200" s="219"/>
      <c r="AT5200" s="220" t="s">
        <v>283</v>
      </c>
      <c r="AU5200" s="220" t="s">
        <v>291</v>
      </c>
      <c r="AV5200" s="13" t="s">
        <v>16</v>
      </c>
      <c r="AW5200" s="13" t="s">
        <v>32</v>
      </c>
      <c r="AX5200" s="13" t="s">
        <v>76</v>
      </c>
      <c r="AY5200" s="220" t="s">
        <v>272</v>
      </c>
    </row>
    <row r="5201" spans="1:65" s="14" customFormat="1" ht="11.25">
      <c r="B5201" s="221"/>
      <c r="C5201" s="222"/>
      <c r="D5201" s="212" t="s">
        <v>283</v>
      </c>
      <c r="E5201" s="223" t="s">
        <v>1</v>
      </c>
      <c r="F5201" s="224" t="s">
        <v>4114</v>
      </c>
      <c r="G5201" s="222"/>
      <c r="H5201" s="225">
        <v>1</v>
      </c>
      <c r="I5201" s="226"/>
      <c r="J5201" s="222"/>
      <c r="K5201" s="222"/>
      <c r="L5201" s="227"/>
      <c r="M5201" s="228"/>
      <c r="N5201" s="229"/>
      <c r="O5201" s="229"/>
      <c r="P5201" s="229"/>
      <c r="Q5201" s="229"/>
      <c r="R5201" s="229"/>
      <c r="S5201" s="229"/>
      <c r="T5201" s="230"/>
      <c r="AT5201" s="231" t="s">
        <v>283</v>
      </c>
      <c r="AU5201" s="231" t="s">
        <v>291</v>
      </c>
      <c r="AV5201" s="14" t="s">
        <v>84</v>
      </c>
      <c r="AW5201" s="14" t="s">
        <v>32</v>
      </c>
      <c r="AX5201" s="14" t="s">
        <v>76</v>
      </c>
      <c r="AY5201" s="231" t="s">
        <v>272</v>
      </c>
    </row>
    <row r="5202" spans="1:65" s="13" customFormat="1" ht="11.25">
      <c r="B5202" s="210"/>
      <c r="C5202" s="211"/>
      <c r="D5202" s="212" t="s">
        <v>283</v>
      </c>
      <c r="E5202" s="213" t="s">
        <v>1</v>
      </c>
      <c r="F5202" s="214" t="s">
        <v>285</v>
      </c>
      <c r="G5202" s="211"/>
      <c r="H5202" s="213" t="s">
        <v>1</v>
      </c>
      <c r="I5202" s="215"/>
      <c r="J5202" s="211"/>
      <c r="K5202" s="211"/>
      <c r="L5202" s="216"/>
      <c r="M5202" s="217"/>
      <c r="N5202" s="218"/>
      <c r="O5202" s="218"/>
      <c r="P5202" s="218"/>
      <c r="Q5202" s="218"/>
      <c r="R5202" s="218"/>
      <c r="S5202" s="218"/>
      <c r="T5202" s="219"/>
      <c r="AT5202" s="220" t="s">
        <v>283</v>
      </c>
      <c r="AU5202" s="220" t="s">
        <v>291</v>
      </c>
      <c r="AV5202" s="13" t="s">
        <v>16</v>
      </c>
      <c r="AW5202" s="13" t="s">
        <v>32</v>
      </c>
      <c r="AX5202" s="13" t="s">
        <v>76</v>
      </c>
      <c r="AY5202" s="220" t="s">
        <v>272</v>
      </c>
    </row>
    <row r="5203" spans="1:65" s="13" customFormat="1" ht="11.25">
      <c r="B5203" s="210"/>
      <c r="C5203" s="211"/>
      <c r="D5203" s="212" t="s">
        <v>283</v>
      </c>
      <c r="E5203" s="213" t="s">
        <v>1</v>
      </c>
      <c r="F5203" s="214" t="s">
        <v>2489</v>
      </c>
      <c r="G5203" s="211"/>
      <c r="H5203" s="213" t="s">
        <v>1</v>
      </c>
      <c r="I5203" s="215"/>
      <c r="J5203" s="211"/>
      <c r="K5203" s="211"/>
      <c r="L5203" s="216"/>
      <c r="M5203" s="217"/>
      <c r="N5203" s="218"/>
      <c r="O5203" s="218"/>
      <c r="P5203" s="218"/>
      <c r="Q5203" s="218"/>
      <c r="R5203" s="218"/>
      <c r="S5203" s="218"/>
      <c r="T5203" s="219"/>
      <c r="AT5203" s="220" t="s">
        <v>283</v>
      </c>
      <c r="AU5203" s="220" t="s">
        <v>291</v>
      </c>
      <c r="AV5203" s="13" t="s">
        <v>16</v>
      </c>
      <c r="AW5203" s="13" t="s">
        <v>32</v>
      </c>
      <c r="AX5203" s="13" t="s">
        <v>76</v>
      </c>
      <c r="AY5203" s="220" t="s">
        <v>272</v>
      </c>
    </row>
    <row r="5204" spans="1:65" s="14" customFormat="1" ht="11.25">
      <c r="B5204" s="221"/>
      <c r="C5204" s="222"/>
      <c r="D5204" s="212" t="s">
        <v>283</v>
      </c>
      <c r="E5204" s="223" t="s">
        <v>1</v>
      </c>
      <c r="F5204" s="224" t="s">
        <v>207</v>
      </c>
      <c r="G5204" s="222"/>
      <c r="H5204" s="225">
        <v>-1</v>
      </c>
      <c r="I5204" s="226"/>
      <c r="J5204" s="222"/>
      <c r="K5204" s="222"/>
      <c r="L5204" s="227"/>
      <c r="M5204" s="228"/>
      <c r="N5204" s="229"/>
      <c r="O5204" s="229"/>
      <c r="P5204" s="229"/>
      <c r="Q5204" s="229"/>
      <c r="R5204" s="229"/>
      <c r="S5204" s="229"/>
      <c r="T5204" s="230"/>
      <c r="AT5204" s="231" t="s">
        <v>283</v>
      </c>
      <c r="AU5204" s="231" t="s">
        <v>291</v>
      </c>
      <c r="AV5204" s="14" t="s">
        <v>84</v>
      </c>
      <c r="AW5204" s="14" t="s">
        <v>32</v>
      </c>
      <c r="AX5204" s="14" t="s">
        <v>76</v>
      </c>
      <c r="AY5204" s="231" t="s">
        <v>272</v>
      </c>
    </row>
    <row r="5205" spans="1:65" s="2" customFormat="1" ht="24.2" customHeight="1">
      <c r="A5205" s="34"/>
      <c r="B5205" s="35"/>
      <c r="C5205" s="192" t="s">
        <v>4254</v>
      </c>
      <c r="D5205" s="192" t="s">
        <v>274</v>
      </c>
      <c r="E5205" s="193" t="s">
        <v>4255</v>
      </c>
      <c r="F5205" s="194" t="s">
        <v>4256</v>
      </c>
      <c r="G5205" s="195" t="s">
        <v>952</v>
      </c>
      <c r="H5205" s="196">
        <v>0</v>
      </c>
      <c r="I5205" s="197"/>
      <c r="J5205" s="198">
        <f>ROUND(I5205*H5205,2)</f>
        <v>0</v>
      </c>
      <c r="K5205" s="194" t="s">
        <v>1</v>
      </c>
      <c r="L5205" s="39"/>
      <c r="M5205" s="199" t="s">
        <v>1</v>
      </c>
      <c r="N5205" s="200" t="s">
        <v>41</v>
      </c>
      <c r="O5205" s="71"/>
      <c r="P5205" s="201">
        <f>O5205*H5205</f>
        <v>0</v>
      </c>
      <c r="Q5205" s="201">
        <v>0</v>
      </c>
      <c r="R5205" s="201">
        <f>Q5205*H5205</f>
        <v>0</v>
      </c>
      <c r="S5205" s="201">
        <v>0</v>
      </c>
      <c r="T5205" s="202">
        <f>S5205*H5205</f>
        <v>0</v>
      </c>
      <c r="U5205" s="34"/>
      <c r="V5205" s="34"/>
      <c r="W5205" s="34"/>
      <c r="X5205" s="34"/>
      <c r="Y5205" s="34"/>
      <c r="Z5205" s="34"/>
      <c r="AA5205" s="34"/>
      <c r="AB5205" s="34"/>
      <c r="AC5205" s="34"/>
      <c r="AD5205" s="34"/>
      <c r="AE5205" s="34"/>
      <c r="AR5205" s="203" t="s">
        <v>358</v>
      </c>
      <c r="AT5205" s="203" t="s">
        <v>274</v>
      </c>
      <c r="AU5205" s="203" t="s">
        <v>291</v>
      </c>
      <c r="AY5205" s="17" t="s">
        <v>272</v>
      </c>
      <c r="BE5205" s="204">
        <f>IF(N5205="základní",J5205,0)</f>
        <v>0</v>
      </c>
      <c r="BF5205" s="204">
        <f>IF(N5205="snížená",J5205,0)</f>
        <v>0</v>
      </c>
      <c r="BG5205" s="204">
        <f>IF(N5205="zákl. přenesená",J5205,0)</f>
        <v>0</v>
      </c>
      <c r="BH5205" s="204">
        <f>IF(N5205="sníž. přenesená",J5205,0)</f>
        <v>0</v>
      </c>
      <c r="BI5205" s="204">
        <f>IF(N5205="nulová",J5205,0)</f>
        <v>0</v>
      </c>
      <c r="BJ5205" s="17" t="s">
        <v>16</v>
      </c>
      <c r="BK5205" s="204">
        <f>ROUND(I5205*H5205,2)</f>
        <v>0</v>
      </c>
      <c r="BL5205" s="17" t="s">
        <v>358</v>
      </c>
      <c r="BM5205" s="203" t="s">
        <v>4257</v>
      </c>
    </row>
    <row r="5206" spans="1:65" s="13" customFormat="1" ht="11.25">
      <c r="B5206" s="210"/>
      <c r="C5206" s="211"/>
      <c r="D5206" s="212" t="s">
        <v>283</v>
      </c>
      <c r="E5206" s="213" t="s">
        <v>1</v>
      </c>
      <c r="F5206" s="214" t="s">
        <v>2488</v>
      </c>
      <c r="G5206" s="211"/>
      <c r="H5206" s="213" t="s">
        <v>1</v>
      </c>
      <c r="I5206" s="215"/>
      <c r="J5206" s="211"/>
      <c r="K5206" s="211"/>
      <c r="L5206" s="216"/>
      <c r="M5206" s="217"/>
      <c r="N5206" s="218"/>
      <c r="O5206" s="218"/>
      <c r="P5206" s="218"/>
      <c r="Q5206" s="218"/>
      <c r="R5206" s="218"/>
      <c r="S5206" s="218"/>
      <c r="T5206" s="219"/>
      <c r="AT5206" s="220" t="s">
        <v>283</v>
      </c>
      <c r="AU5206" s="220" t="s">
        <v>291</v>
      </c>
      <c r="AV5206" s="13" t="s">
        <v>16</v>
      </c>
      <c r="AW5206" s="13" t="s">
        <v>32</v>
      </c>
      <c r="AX5206" s="13" t="s">
        <v>76</v>
      </c>
      <c r="AY5206" s="220" t="s">
        <v>272</v>
      </c>
    </row>
    <row r="5207" spans="1:65" s="13" customFormat="1" ht="11.25">
      <c r="B5207" s="210"/>
      <c r="C5207" s="211"/>
      <c r="D5207" s="212" t="s">
        <v>283</v>
      </c>
      <c r="E5207" s="213" t="s">
        <v>1</v>
      </c>
      <c r="F5207" s="214" t="s">
        <v>4258</v>
      </c>
      <c r="G5207" s="211"/>
      <c r="H5207" s="213" t="s">
        <v>1</v>
      </c>
      <c r="I5207" s="215"/>
      <c r="J5207" s="211"/>
      <c r="K5207" s="211"/>
      <c r="L5207" s="216"/>
      <c r="M5207" s="217"/>
      <c r="N5207" s="218"/>
      <c r="O5207" s="218"/>
      <c r="P5207" s="218"/>
      <c r="Q5207" s="218"/>
      <c r="R5207" s="218"/>
      <c r="S5207" s="218"/>
      <c r="T5207" s="219"/>
      <c r="AT5207" s="220" t="s">
        <v>283</v>
      </c>
      <c r="AU5207" s="220" t="s">
        <v>291</v>
      </c>
      <c r="AV5207" s="13" t="s">
        <v>16</v>
      </c>
      <c r="AW5207" s="13" t="s">
        <v>32</v>
      </c>
      <c r="AX5207" s="13" t="s">
        <v>76</v>
      </c>
      <c r="AY5207" s="220" t="s">
        <v>272</v>
      </c>
    </row>
    <row r="5208" spans="1:65" s="13" customFormat="1" ht="11.25">
      <c r="B5208" s="210"/>
      <c r="C5208" s="211"/>
      <c r="D5208" s="212" t="s">
        <v>283</v>
      </c>
      <c r="E5208" s="213" t="s">
        <v>1</v>
      </c>
      <c r="F5208" s="214" t="s">
        <v>1030</v>
      </c>
      <c r="G5208" s="211"/>
      <c r="H5208" s="213" t="s">
        <v>1</v>
      </c>
      <c r="I5208" s="215"/>
      <c r="J5208" s="211"/>
      <c r="K5208" s="211"/>
      <c r="L5208" s="216"/>
      <c r="M5208" s="217"/>
      <c r="N5208" s="218"/>
      <c r="O5208" s="218"/>
      <c r="P5208" s="218"/>
      <c r="Q5208" s="218"/>
      <c r="R5208" s="218"/>
      <c r="S5208" s="218"/>
      <c r="T5208" s="219"/>
      <c r="AT5208" s="220" t="s">
        <v>283</v>
      </c>
      <c r="AU5208" s="220" t="s">
        <v>291</v>
      </c>
      <c r="AV5208" s="13" t="s">
        <v>16</v>
      </c>
      <c r="AW5208" s="13" t="s">
        <v>32</v>
      </c>
      <c r="AX5208" s="13" t="s">
        <v>76</v>
      </c>
      <c r="AY5208" s="220" t="s">
        <v>272</v>
      </c>
    </row>
    <row r="5209" spans="1:65" s="14" customFormat="1" ht="11.25">
      <c r="B5209" s="221"/>
      <c r="C5209" s="222"/>
      <c r="D5209" s="212" t="s">
        <v>283</v>
      </c>
      <c r="E5209" s="223" t="s">
        <v>1</v>
      </c>
      <c r="F5209" s="224" t="s">
        <v>16</v>
      </c>
      <c r="G5209" s="222"/>
      <c r="H5209" s="225">
        <v>1</v>
      </c>
      <c r="I5209" s="226"/>
      <c r="J5209" s="222"/>
      <c r="K5209" s="222"/>
      <c r="L5209" s="227"/>
      <c r="M5209" s="228"/>
      <c r="N5209" s="229"/>
      <c r="O5209" s="229"/>
      <c r="P5209" s="229"/>
      <c r="Q5209" s="229"/>
      <c r="R5209" s="229"/>
      <c r="S5209" s="229"/>
      <c r="T5209" s="230"/>
      <c r="AT5209" s="231" t="s">
        <v>283</v>
      </c>
      <c r="AU5209" s="231" t="s">
        <v>291</v>
      </c>
      <c r="AV5209" s="14" t="s">
        <v>84</v>
      </c>
      <c r="AW5209" s="14" t="s">
        <v>32</v>
      </c>
      <c r="AX5209" s="14" t="s">
        <v>76</v>
      </c>
      <c r="AY5209" s="231" t="s">
        <v>272</v>
      </c>
    </row>
    <row r="5210" spans="1:65" s="13" customFormat="1" ht="11.25">
      <c r="B5210" s="210"/>
      <c r="C5210" s="211"/>
      <c r="D5210" s="212" t="s">
        <v>283</v>
      </c>
      <c r="E5210" s="213" t="s">
        <v>1</v>
      </c>
      <c r="F5210" s="214" t="s">
        <v>285</v>
      </c>
      <c r="G5210" s="211"/>
      <c r="H5210" s="213" t="s">
        <v>1</v>
      </c>
      <c r="I5210" s="215"/>
      <c r="J5210" s="211"/>
      <c r="K5210" s="211"/>
      <c r="L5210" s="216"/>
      <c r="M5210" s="217"/>
      <c r="N5210" s="218"/>
      <c r="O5210" s="218"/>
      <c r="P5210" s="218"/>
      <c r="Q5210" s="218"/>
      <c r="R5210" s="218"/>
      <c r="S5210" s="218"/>
      <c r="T5210" s="219"/>
      <c r="AT5210" s="220" t="s">
        <v>283</v>
      </c>
      <c r="AU5210" s="220" t="s">
        <v>291</v>
      </c>
      <c r="AV5210" s="13" t="s">
        <v>16</v>
      </c>
      <c r="AW5210" s="13" t="s">
        <v>32</v>
      </c>
      <c r="AX5210" s="13" t="s">
        <v>76</v>
      </c>
      <c r="AY5210" s="220" t="s">
        <v>272</v>
      </c>
    </row>
    <row r="5211" spans="1:65" s="13" customFormat="1" ht="11.25">
      <c r="B5211" s="210"/>
      <c r="C5211" s="211"/>
      <c r="D5211" s="212" t="s">
        <v>283</v>
      </c>
      <c r="E5211" s="213" t="s">
        <v>1</v>
      </c>
      <c r="F5211" s="214" t="s">
        <v>2489</v>
      </c>
      <c r="G5211" s="211"/>
      <c r="H5211" s="213" t="s">
        <v>1</v>
      </c>
      <c r="I5211" s="215"/>
      <c r="J5211" s="211"/>
      <c r="K5211" s="211"/>
      <c r="L5211" s="216"/>
      <c r="M5211" s="217"/>
      <c r="N5211" s="218"/>
      <c r="O5211" s="218"/>
      <c r="P5211" s="218"/>
      <c r="Q5211" s="218"/>
      <c r="R5211" s="218"/>
      <c r="S5211" s="218"/>
      <c r="T5211" s="219"/>
      <c r="AT5211" s="220" t="s">
        <v>283</v>
      </c>
      <c r="AU5211" s="220" t="s">
        <v>291</v>
      </c>
      <c r="AV5211" s="13" t="s">
        <v>16</v>
      </c>
      <c r="AW5211" s="13" t="s">
        <v>32</v>
      </c>
      <c r="AX5211" s="13" t="s">
        <v>76</v>
      </c>
      <c r="AY5211" s="220" t="s">
        <v>272</v>
      </c>
    </row>
    <row r="5212" spans="1:65" s="14" customFormat="1" ht="11.25">
      <c r="B5212" s="221"/>
      <c r="C5212" s="222"/>
      <c r="D5212" s="212" t="s">
        <v>283</v>
      </c>
      <c r="E5212" s="223" t="s">
        <v>1</v>
      </c>
      <c r="F5212" s="224" t="s">
        <v>207</v>
      </c>
      <c r="G5212" s="222"/>
      <c r="H5212" s="225">
        <v>-1</v>
      </c>
      <c r="I5212" s="226"/>
      <c r="J5212" s="222"/>
      <c r="K5212" s="222"/>
      <c r="L5212" s="227"/>
      <c r="M5212" s="228"/>
      <c r="N5212" s="229"/>
      <c r="O5212" s="229"/>
      <c r="P5212" s="229"/>
      <c r="Q5212" s="229"/>
      <c r="R5212" s="229"/>
      <c r="S5212" s="229"/>
      <c r="T5212" s="230"/>
      <c r="AT5212" s="231" t="s">
        <v>283</v>
      </c>
      <c r="AU5212" s="231" t="s">
        <v>291</v>
      </c>
      <c r="AV5212" s="14" t="s">
        <v>84</v>
      </c>
      <c r="AW5212" s="14" t="s">
        <v>32</v>
      </c>
      <c r="AX5212" s="14" t="s">
        <v>76</v>
      </c>
      <c r="AY5212" s="231" t="s">
        <v>272</v>
      </c>
    </row>
    <row r="5213" spans="1:65" s="2" customFormat="1" ht="24.2" customHeight="1">
      <c r="A5213" s="34"/>
      <c r="B5213" s="35"/>
      <c r="C5213" s="192" t="s">
        <v>4259</v>
      </c>
      <c r="D5213" s="192" t="s">
        <v>274</v>
      </c>
      <c r="E5213" s="193" t="s">
        <v>4260</v>
      </c>
      <c r="F5213" s="194" t="s">
        <v>4261</v>
      </c>
      <c r="G5213" s="195" t="s">
        <v>952</v>
      </c>
      <c r="H5213" s="196">
        <v>1</v>
      </c>
      <c r="I5213" s="197"/>
      <c r="J5213" s="198">
        <f>ROUND(I5213*H5213,2)</f>
        <v>0</v>
      </c>
      <c r="K5213" s="194" t="s">
        <v>1</v>
      </c>
      <c r="L5213" s="39"/>
      <c r="M5213" s="199" t="s">
        <v>1</v>
      </c>
      <c r="N5213" s="200" t="s">
        <v>41</v>
      </c>
      <c r="O5213" s="71"/>
      <c r="P5213" s="201">
        <f>O5213*H5213</f>
        <v>0</v>
      </c>
      <c r="Q5213" s="201">
        <v>0</v>
      </c>
      <c r="R5213" s="201">
        <f>Q5213*H5213</f>
        <v>0</v>
      </c>
      <c r="S5213" s="201">
        <v>0</v>
      </c>
      <c r="T5213" s="202">
        <f>S5213*H5213</f>
        <v>0</v>
      </c>
      <c r="U5213" s="34"/>
      <c r="V5213" s="34"/>
      <c r="W5213" s="34"/>
      <c r="X5213" s="34"/>
      <c r="Y5213" s="34"/>
      <c r="Z5213" s="34"/>
      <c r="AA5213" s="34"/>
      <c r="AB5213" s="34"/>
      <c r="AC5213" s="34"/>
      <c r="AD5213" s="34"/>
      <c r="AE5213" s="34"/>
      <c r="AR5213" s="203" t="s">
        <v>358</v>
      </c>
      <c r="AT5213" s="203" t="s">
        <v>274</v>
      </c>
      <c r="AU5213" s="203" t="s">
        <v>291</v>
      </c>
      <c r="AY5213" s="17" t="s">
        <v>272</v>
      </c>
      <c r="BE5213" s="204">
        <f>IF(N5213="základní",J5213,0)</f>
        <v>0</v>
      </c>
      <c r="BF5213" s="204">
        <f>IF(N5213="snížená",J5213,0)</f>
        <v>0</v>
      </c>
      <c r="BG5213" s="204">
        <f>IF(N5213="zákl. přenesená",J5213,0)</f>
        <v>0</v>
      </c>
      <c r="BH5213" s="204">
        <f>IF(N5213="sníž. přenesená",J5213,0)</f>
        <v>0</v>
      </c>
      <c r="BI5213" s="204">
        <f>IF(N5213="nulová",J5213,0)</f>
        <v>0</v>
      </c>
      <c r="BJ5213" s="17" t="s">
        <v>16</v>
      </c>
      <c r="BK5213" s="204">
        <f>ROUND(I5213*H5213,2)</f>
        <v>0</v>
      </c>
      <c r="BL5213" s="17" t="s">
        <v>358</v>
      </c>
      <c r="BM5213" s="203" t="s">
        <v>4262</v>
      </c>
    </row>
    <row r="5214" spans="1:65" s="13" customFormat="1" ht="11.25">
      <c r="B5214" s="210"/>
      <c r="C5214" s="211"/>
      <c r="D5214" s="212" t="s">
        <v>283</v>
      </c>
      <c r="E5214" s="213" t="s">
        <v>1</v>
      </c>
      <c r="F5214" s="214" t="s">
        <v>2488</v>
      </c>
      <c r="G5214" s="211"/>
      <c r="H5214" s="213" t="s">
        <v>1</v>
      </c>
      <c r="I5214" s="215"/>
      <c r="J5214" s="211"/>
      <c r="K5214" s="211"/>
      <c r="L5214" s="216"/>
      <c r="M5214" s="217"/>
      <c r="N5214" s="218"/>
      <c r="O5214" s="218"/>
      <c r="P5214" s="218"/>
      <c r="Q5214" s="218"/>
      <c r="R5214" s="218"/>
      <c r="S5214" s="218"/>
      <c r="T5214" s="219"/>
      <c r="AT5214" s="220" t="s">
        <v>283</v>
      </c>
      <c r="AU5214" s="220" t="s">
        <v>291</v>
      </c>
      <c r="AV5214" s="13" t="s">
        <v>16</v>
      </c>
      <c r="AW5214" s="13" t="s">
        <v>32</v>
      </c>
      <c r="AX5214" s="13" t="s">
        <v>76</v>
      </c>
      <c r="AY5214" s="220" t="s">
        <v>272</v>
      </c>
    </row>
    <row r="5215" spans="1:65" s="13" customFormat="1" ht="11.25">
      <c r="B5215" s="210"/>
      <c r="C5215" s="211"/>
      <c r="D5215" s="212" t="s">
        <v>283</v>
      </c>
      <c r="E5215" s="213" t="s">
        <v>1</v>
      </c>
      <c r="F5215" s="214" t="s">
        <v>4258</v>
      </c>
      <c r="G5215" s="211"/>
      <c r="H5215" s="213" t="s">
        <v>1</v>
      </c>
      <c r="I5215" s="215"/>
      <c r="J5215" s="211"/>
      <c r="K5215" s="211"/>
      <c r="L5215" s="216"/>
      <c r="M5215" s="217"/>
      <c r="N5215" s="218"/>
      <c r="O5215" s="218"/>
      <c r="P5215" s="218"/>
      <c r="Q5215" s="218"/>
      <c r="R5215" s="218"/>
      <c r="S5215" s="218"/>
      <c r="T5215" s="219"/>
      <c r="AT5215" s="220" t="s">
        <v>283</v>
      </c>
      <c r="AU5215" s="220" t="s">
        <v>291</v>
      </c>
      <c r="AV5215" s="13" t="s">
        <v>16</v>
      </c>
      <c r="AW5215" s="13" t="s">
        <v>32</v>
      </c>
      <c r="AX5215" s="13" t="s">
        <v>76</v>
      </c>
      <c r="AY5215" s="220" t="s">
        <v>272</v>
      </c>
    </row>
    <row r="5216" spans="1:65" s="13" customFormat="1" ht="11.25">
      <c r="B5216" s="210"/>
      <c r="C5216" s="211"/>
      <c r="D5216" s="212" t="s">
        <v>283</v>
      </c>
      <c r="E5216" s="213" t="s">
        <v>1</v>
      </c>
      <c r="F5216" s="214" t="s">
        <v>1030</v>
      </c>
      <c r="G5216" s="211"/>
      <c r="H5216" s="213" t="s">
        <v>1</v>
      </c>
      <c r="I5216" s="215"/>
      <c r="J5216" s="211"/>
      <c r="K5216" s="211"/>
      <c r="L5216" s="216"/>
      <c r="M5216" s="217"/>
      <c r="N5216" s="218"/>
      <c r="O5216" s="218"/>
      <c r="P5216" s="218"/>
      <c r="Q5216" s="218"/>
      <c r="R5216" s="218"/>
      <c r="S5216" s="218"/>
      <c r="T5216" s="219"/>
      <c r="AT5216" s="220" t="s">
        <v>283</v>
      </c>
      <c r="AU5216" s="220" t="s">
        <v>291</v>
      </c>
      <c r="AV5216" s="13" t="s">
        <v>16</v>
      </c>
      <c r="AW5216" s="13" t="s">
        <v>32</v>
      </c>
      <c r="AX5216" s="13" t="s">
        <v>76</v>
      </c>
      <c r="AY5216" s="220" t="s">
        <v>272</v>
      </c>
    </row>
    <row r="5217" spans="1:65" s="14" customFormat="1" ht="11.25">
      <c r="B5217" s="221"/>
      <c r="C5217" s="222"/>
      <c r="D5217" s="212" t="s">
        <v>283</v>
      </c>
      <c r="E5217" s="223" t="s">
        <v>1</v>
      </c>
      <c r="F5217" s="224" t="s">
        <v>16</v>
      </c>
      <c r="G5217" s="222"/>
      <c r="H5217" s="225">
        <v>1</v>
      </c>
      <c r="I5217" s="226"/>
      <c r="J5217" s="222"/>
      <c r="K5217" s="222"/>
      <c r="L5217" s="227"/>
      <c r="M5217" s="228"/>
      <c r="N5217" s="229"/>
      <c r="O5217" s="229"/>
      <c r="P5217" s="229"/>
      <c r="Q5217" s="229"/>
      <c r="R5217" s="229"/>
      <c r="S5217" s="229"/>
      <c r="T5217" s="230"/>
      <c r="AT5217" s="231" t="s">
        <v>283</v>
      </c>
      <c r="AU5217" s="231" t="s">
        <v>291</v>
      </c>
      <c r="AV5217" s="14" t="s">
        <v>84</v>
      </c>
      <c r="AW5217" s="14" t="s">
        <v>32</v>
      </c>
      <c r="AX5217" s="14" t="s">
        <v>76</v>
      </c>
      <c r="AY5217" s="231" t="s">
        <v>272</v>
      </c>
    </row>
    <row r="5218" spans="1:65" s="2" customFormat="1" ht="24.2" customHeight="1">
      <c r="A5218" s="34"/>
      <c r="B5218" s="35"/>
      <c r="C5218" s="192" t="s">
        <v>4263</v>
      </c>
      <c r="D5218" s="192" t="s">
        <v>274</v>
      </c>
      <c r="E5218" s="193" t="s">
        <v>4264</v>
      </c>
      <c r="F5218" s="194" t="s">
        <v>4265</v>
      </c>
      <c r="G5218" s="195" t="s">
        <v>952</v>
      </c>
      <c r="H5218" s="196">
        <v>1</v>
      </c>
      <c r="I5218" s="197"/>
      <c r="J5218" s="198">
        <f>ROUND(I5218*H5218,2)</f>
        <v>0</v>
      </c>
      <c r="K5218" s="194" t="s">
        <v>1</v>
      </c>
      <c r="L5218" s="39"/>
      <c r="M5218" s="199" t="s">
        <v>1</v>
      </c>
      <c r="N5218" s="200" t="s">
        <v>41</v>
      </c>
      <c r="O5218" s="71"/>
      <c r="P5218" s="201">
        <f>O5218*H5218</f>
        <v>0</v>
      </c>
      <c r="Q5218" s="201">
        <v>0</v>
      </c>
      <c r="R5218" s="201">
        <f>Q5218*H5218</f>
        <v>0</v>
      </c>
      <c r="S5218" s="201">
        <v>0</v>
      </c>
      <c r="T5218" s="202">
        <f>S5218*H5218</f>
        <v>0</v>
      </c>
      <c r="U5218" s="34"/>
      <c r="V5218" s="34"/>
      <c r="W5218" s="34"/>
      <c r="X5218" s="34"/>
      <c r="Y5218" s="34"/>
      <c r="Z5218" s="34"/>
      <c r="AA5218" s="34"/>
      <c r="AB5218" s="34"/>
      <c r="AC5218" s="34"/>
      <c r="AD5218" s="34"/>
      <c r="AE5218" s="34"/>
      <c r="AR5218" s="203" t="s">
        <v>358</v>
      </c>
      <c r="AT5218" s="203" t="s">
        <v>274</v>
      </c>
      <c r="AU5218" s="203" t="s">
        <v>291</v>
      </c>
      <c r="AY5218" s="17" t="s">
        <v>272</v>
      </c>
      <c r="BE5218" s="204">
        <f>IF(N5218="základní",J5218,0)</f>
        <v>0</v>
      </c>
      <c r="BF5218" s="204">
        <f>IF(N5218="snížená",J5218,0)</f>
        <v>0</v>
      </c>
      <c r="BG5218" s="204">
        <f>IF(N5218="zákl. přenesená",J5218,0)</f>
        <v>0</v>
      </c>
      <c r="BH5218" s="204">
        <f>IF(N5218="sníž. přenesená",J5218,0)</f>
        <v>0</v>
      </c>
      <c r="BI5218" s="204">
        <f>IF(N5218="nulová",J5218,0)</f>
        <v>0</v>
      </c>
      <c r="BJ5218" s="17" t="s">
        <v>16</v>
      </c>
      <c r="BK5218" s="204">
        <f>ROUND(I5218*H5218,2)</f>
        <v>0</v>
      </c>
      <c r="BL5218" s="17" t="s">
        <v>358</v>
      </c>
      <c r="BM5218" s="203" t="s">
        <v>4266</v>
      </c>
    </row>
    <row r="5219" spans="1:65" s="13" customFormat="1" ht="11.25">
      <c r="B5219" s="210"/>
      <c r="C5219" s="211"/>
      <c r="D5219" s="212" t="s">
        <v>283</v>
      </c>
      <c r="E5219" s="213" t="s">
        <v>1</v>
      </c>
      <c r="F5219" s="214" t="s">
        <v>2488</v>
      </c>
      <c r="G5219" s="211"/>
      <c r="H5219" s="213" t="s">
        <v>1</v>
      </c>
      <c r="I5219" s="215"/>
      <c r="J5219" s="211"/>
      <c r="K5219" s="211"/>
      <c r="L5219" s="216"/>
      <c r="M5219" s="217"/>
      <c r="N5219" s="218"/>
      <c r="O5219" s="218"/>
      <c r="P5219" s="218"/>
      <c r="Q5219" s="218"/>
      <c r="R5219" s="218"/>
      <c r="S5219" s="218"/>
      <c r="T5219" s="219"/>
      <c r="AT5219" s="220" t="s">
        <v>283</v>
      </c>
      <c r="AU5219" s="220" t="s">
        <v>291</v>
      </c>
      <c r="AV5219" s="13" t="s">
        <v>16</v>
      </c>
      <c r="AW5219" s="13" t="s">
        <v>32</v>
      </c>
      <c r="AX5219" s="13" t="s">
        <v>76</v>
      </c>
      <c r="AY5219" s="220" t="s">
        <v>272</v>
      </c>
    </row>
    <row r="5220" spans="1:65" s="13" customFormat="1" ht="11.25">
      <c r="B5220" s="210"/>
      <c r="C5220" s="211"/>
      <c r="D5220" s="212" t="s">
        <v>283</v>
      </c>
      <c r="E5220" s="213" t="s">
        <v>1</v>
      </c>
      <c r="F5220" s="214" t="s">
        <v>4258</v>
      </c>
      <c r="G5220" s="211"/>
      <c r="H5220" s="213" t="s">
        <v>1</v>
      </c>
      <c r="I5220" s="215"/>
      <c r="J5220" s="211"/>
      <c r="K5220" s="211"/>
      <c r="L5220" s="216"/>
      <c r="M5220" s="217"/>
      <c r="N5220" s="218"/>
      <c r="O5220" s="218"/>
      <c r="P5220" s="218"/>
      <c r="Q5220" s="218"/>
      <c r="R5220" s="218"/>
      <c r="S5220" s="218"/>
      <c r="T5220" s="219"/>
      <c r="AT5220" s="220" t="s">
        <v>283</v>
      </c>
      <c r="AU5220" s="220" t="s">
        <v>291</v>
      </c>
      <c r="AV5220" s="13" t="s">
        <v>16</v>
      </c>
      <c r="AW5220" s="13" t="s">
        <v>32</v>
      </c>
      <c r="AX5220" s="13" t="s">
        <v>76</v>
      </c>
      <c r="AY5220" s="220" t="s">
        <v>272</v>
      </c>
    </row>
    <row r="5221" spans="1:65" s="13" customFormat="1" ht="11.25">
      <c r="B5221" s="210"/>
      <c r="C5221" s="211"/>
      <c r="D5221" s="212" t="s">
        <v>283</v>
      </c>
      <c r="E5221" s="213" t="s">
        <v>1</v>
      </c>
      <c r="F5221" s="214" t="s">
        <v>1030</v>
      </c>
      <c r="G5221" s="211"/>
      <c r="H5221" s="213" t="s">
        <v>1</v>
      </c>
      <c r="I5221" s="215"/>
      <c r="J5221" s="211"/>
      <c r="K5221" s="211"/>
      <c r="L5221" s="216"/>
      <c r="M5221" s="217"/>
      <c r="N5221" s="218"/>
      <c r="O5221" s="218"/>
      <c r="P5221" s="218"/>
      <c r="Q5221" s="218"/>
      <c r="R5221" s="218"/>
      <c r="S5221" s="218"/>
      <c r="T5221" s="219"/>
      <c r="AT5221" s="220" t="s">
        <v>283</v>
      </c>
      <c r="AU5221" s="220" t="s">
        <v>291</v>
      </c>
      <c r="AV5221" s="13" t="s">
        <v>16</v>
      </c>
      <c r="AW5221" s="13" t="s">
        <v>32</v>
      </c>
      <c r="AX5221" s="13" t="s">
        <v>76</v>
      </c>
      <c r="AY5221" s="220" t="s">
        <v>272</v>
      </c>
    </row>
    <row r="5222" spans="1:65" s="14" customFormat="1" ht="11.25">
      <c r="B5222" s="221"/>
      <c r="C5222" s="222"/>
      <c r="D5222" s="212" t="s">
        <v>283</v>
      </c>
      <c r="E5222" s="223" t="s">
        <v>1</v>
      </c>
      <c r="F5222" s="224" t="s">
        <v>16</v>
      </c>
      <c r="G5222" s="222"/>
      <c r="H5222" s="225">
        <v>1</v>
      </c>
      <c r="I5222" s="226"/>
      <c r="J5222" s="222"/>
      <c r="K5222" s="222"/>
      <c r="L5222" s="227"/>
      <c r="M5222" s="228"/>
      <c r="N5222" s="229"/>
      <c r="O5222" s="229"/>
      <c r="P5222" s="229"/>
      <c r="Q5222" s="229"/>
      <c r="R5222" s="229"/>
      <c r="S5222" s="229"/>
      <c r="T5222" s="230"/>
      <c r="AT5222" s="231" t="s">
        <v>283</v>
      </c>
      <c r="AU5222" s="231" t="s">
        <v>291</v>
      </c>
      <c r="AV5222" s="14" t="s">
        <v>84</v>
      </c>
      <c r="AW5222" s="14" t="s">
        <v>32</v>
      </c>
      <c r="AX5222" s="14" t="s">
        <v>76</v>
      </c>
      <c r="AY5222" s="231" t="s">
        <v>272</v>
      </c>
    </row>
    <row r="5223" spans="1:65" s="2" customFormat="1" ht="24.2" customHeight="1">
      <c r="A5223" s="34"/>
      <c r="B5223" s="35"/>
      <c r="C5223" s="192" t="s">
        <v>4267</v>
      </c>
      <c r="D5223" s="192" t="s">
        <v>274</v>
      </c>
      <c r="E5223" s="193" t="s">
        <v>4268</v>
      </c>
      <c r="F5223" s="194" t="s">
        <v>4269</v>
      </c>
      <c r="G5223" s="195" t="s">
        <v>952</v>
      </c>
      <c r="H5223" s="196">
        <v>1</v>
      </c>
      <c r="I5223" s="197"/>
      <c r="J5223" s="198">
        <f>ROUND(I5223*H5223,2)</f>
        <v>0</v>
      </c>
      <c r="K5223" s="194" t="s">
        <v>1</v>
      </c>
      <c r="L5223" s="39"/>
      <c r="M5223" s="199" t="s">
        <v>1</v>
      </c>
      <c r="N5223" s="200" t="s">
        <v>41</v>
      </c>
      <c r="O5223" s="71"/>
      <c r="P5223" s="201">
        <f>O5223*H5223</f>
        <v>0</v>
      </c>
      <c r="Q5223" s="201">
        <v>0</v>
      </c>
      <c r="R5223" s="201">
        <f>Q5223*H5223</f>
        <v>0</v>
      </c>
      <c r="S5223" s="201">
        <v>0</v>
      </c>
      <c r="T5223" s="202">
        <f>S5223*H5223</f>
        <v>0</v>
      </c>
      <c r="U5223" s="34"/>
      <c r="V5223" s="34"/>
      <c r="W5223" s="34"/>
      <c r="X5223" s="34"/>
      <c r="Y5223" s="34"/>
      <c r="Z5223" s="34"/>
      <c r="AA5223" s="34"/>
      <c r="AB5223" s="34"/>
      <c r="AC5223" s="34"/>
      <c r="AD5223" s="34"/>
      <c r="AE5223" s="34"/>
      <c r="AR5223" s="203" t="s">
        <v>358</v>
      </c>
      <c r="AT5223" s="203" t="s">
        <v>274</v>
      </c>
      <c r="AU5223" s="203" t="s">
        <v>291</v>
      </c>
      <c r="AY5223" s="17" t="s">
        <v>272</v>
      </c>
      <c r="BE5223" s="204">
        <f>IF(N5223="základní",J5223,0)</f>
        <v>0</v>
      </c>
      <c r="BF5223" s="204">
        <f>IF(N5223="snížená",J5223,0)</f>
        <v>0</v>
      </c>
      <c r="BG5223" s="204">
        <f>IF(N5223="zákl. přenesená",J5223,0)</f>
        <v>0</v>
      </c>
      <c r="BH5223" s="204">
        <f>IF(N5223="sníž. přenesená",J5223,0)</f>
        <v>0</v>
      </c>
      <c r="BI5223" s="204">
        <f>IF(N5223="nulová",J5223,0)</f>
        <v>0</v>
      </c>
      <c r="BJ5223" s="17" t="s">
        <v>16</v>
      </c>
      <c r="BK5223" s="204">
        <f>ROUND(I5223*H5223,2)</f>
        <v>0</v>
      </c>
      <c r="BL5223" s="17" t="s">
        <v>358</v>
      </c>
      <c r="BM5223" s="203" t="s">
        <v>4270</v>
      </c>
    </row>
    <row r="5224" spans="1:65" s="13" customFormat="1" ht="11.25">
      <c r="B5224" s="210"/>
      <c r="C5224" s="211"/>
      <c r="D5224" s="212" t="s">
        <v>283</v>
      </c>
      <c r="E5224" s="213" t="s">
        <v>1</v>
      </c>
      <c r="F5224" s="214" t="s">
        <v>2488</v>
      </c>
      <c r="G5224" s="211"/>
      <c r="H5224" s="213" t="s">
        <v>1</v>
      </c>
      <c r="I5224" s="215"/>
      <c r="J5224" s="211"/>
      <c r="K5224" s="211"/>
      <c r="L5224" s="216"/>
      <c r="M5224" s="217"/>
      <c r="N5224" s="218"/>
      <c r="O5224" s="218"/>
      <c r="P5224" s="218"/>
      <c r="Q5224" s="218"/>
      <c r="R5224" s="218"/>
      <c r="S5224" s="218"/>
      <c r="T5224" s="219"/>
      <c r="AT5224" s="220" t="s">
        <v>283</v>
      </c>
      <c r="AU5224" s="220" t="s">
        <v>291</v>
      </c>
      <c r="AV5224" s="13" t="s">
        <v>16</v>
      </c>
      <c r="AW5224" s="13" t="s">
        <v>32</v>
      </c>
      <c r="AX5224" s="13" t="s">
        <v>76</v>
      </c>
      <c r="AY5224" s="220" t="s">
        <v>272</v>
      </c>
    </row>
    <row r="5225" spans="1:65" s="13" customFormat="1" ht="11.25">
      <c r="B5225" s="210"/>
      <c r="C5225" s="211"/>
      <c r="D5225" s="212" t="s">
        <v>283</v>
      </c>
      <c r="E5225" s="213" t="s">
        <v>1</v>
      </c>
      <c r="F5225" s="214" t="s">
        <v>4258</v>
      </c>
      <c r="G5225" s="211"/>
      <c r="H5225" s="213" t="s">
        <v>1</v>
      </c>
      <c r="I5225" s="215"/>
      <c r="J5225" s="211"/>
      <c r="K5225" s="211"/>
      <c r="L5225" s="216"/>
      <c r="M5225" s="217"/>
      <c r="N5225" s="218"/>
      <c r="O5225" s="218"/>
      <c r="P5225" s="218"/>
      <c r="Q5225" s="218"/>
      <c r="R5225" s="218"/>
      <c r="S5225" s="218"/>
      <c r="T5225" s="219"/>
      <c r="AT5225" s="220" t="s">
        <v>283</v>
      </c>
      <c r="AU5225" s="220" t="s">
        <v>291</v>
      </c>
      <c r="AV5225" s="13" t="s">
        <v>16</v>
      </c>
      <c r="AW5225" s="13" t="s">
        <v>32</v>
      </c>
      <c r="AX5225" s="13" t="s">
        <v>76</v>
      </c>
      <c r="AY5225" s="220" t="s">
        <v>272</v>
      </c>
    </row>
    <row r="5226" spans="1:65" s="13" customFormat="1" ht="11.25">
      <c r="B5226" s="210"/>
      <c r="C5226" s="211"/>
      <c r="D5226" s="212" t="s">
        <v>283</v>
      </c>
      <c r="E5226" s="213" t="s">
        <v>1</v>
      </c>
      <c r="F5226" s="214" t="s">
        <v>1030</v>
      </c>
      <c r="G5226" s="211"/>
      <c r="H5226" s="213" t="s">
        <v>1</v>
      </c>
      <c r="I5226" s="215"/>
      <c r="J5226" s="211"/>
      <c r="K5226" s="211"/>
      <c r="L5226" s="216"/>
      <c r="M5226" s="217"/>
      <c r="N5226" s="218"/>
      <c r="O5226" s="218"/>
      <c r="P5226" s="218"/>
      <c r="Q5226" s="218"/>
      <c r="R5226" s="218"/>
      <c r="S5226" s="218"/>
      <c r="T5226" s="219"/>
      <c r="AT5226" s="220" t="s">
        <v>283</v>
      </c>
      <c r="AU5226" s="220" t="s">
        <v>291</v>
      </c>
      <c r="AV5226" s="13" t="s">
        <v>16</v>
      </c>
      <c r="AW5226" s="13" t="s">
        <v>32</v>
      </c>
      <c r="AX5226" s="13" t="s">
        <v>76</v>
      </c>
      <c r="AY5226" s="220" t="s">
        <v>272</v>
      </c>
    </row>
    <row r="5227" spans="1:65" s="14" customFormat="1" ht="11.25">
      <c r="B5227" s="221"/>
      <c r="C5227" s="222"/>
      <c r="D5227" s="212" t="s">
        <v>283</v>
      </c>
      <c r="E5227" s="223" t="s">
        <v>1</v>
      </c>
      <c r="F5227" s="224" t="s">
        <v>16</v>
      </c>
      <c r="G5227" s="222"/>
      <c r="H5227" s="225">
        <v>1</v>
      </c>
      <c r="I5227" s="226"/>
      <c r="J5227" s="222"/>
      <c r="K5227" s="222"/>
      <c r="L5227" s="227"/>
      <c r="M5227" s="228"/>
      <c r="N5227" s="229"/>
      <c r="O5227" s="229"/>
      <c r="P5227" s="229"/>
      <c r="Q5227" s="229"/>
      <c r="R5227" s="229"/>
      <c r="S5227" s="229"/>
      <c r="T5227" s="230"/>
      <c r="AT5227" s="231" t="s">
        <v>283</v>
      </c>
      <c r="AU5227" s="231" t="s">
        <v>291</v>
      </c>
      <c r="AV5227" s="14" t="s">
        <v>84</v>
      </c>
      <c r="AW5227" s="14" t="s">
        <v>32</v>
      </c>
      <c r="AX5227" s="14" t="s">
        <v>76</v>
      </c>
      <c r="AY5227" s="231" t="s">
        <v>272</v>
      </c>
    </row>
    <row r="5228" spans="1:65" s="12" customFormat="1" ht="20.85" customHeight="1">
      <c r="B5228" s="176"/>
      <c r="C5228" s="177"/>
      <c r="D5228" s="178" t="s">
        <v>75</v>
      </c>
      <c r="E5228" s="190" t="s">
        <v>4271</v>
      </c>
      <c r="F5228" s="190" t="s">
        <v>4272</v>
      </c>
      <c r="G5228" s="177"/>
      <c r="H5228" s="177"/>
      <c r="I5228" s="180"/>
      <c r="J5228" s="191">
        <f>BK5228</f>
        <v>0</v>
      </c>
      <c r="K5228" s="177"/>
      <c r="L5228" s="182"/>
      <c r="M5228" s="183"/>
      <c r="N5228" s="184"/>
      <c r="O5228" s="184"/>
      <c r="P5228" s="185">
        <f>SUM(P5229:P5252)</f>
        <v>0</v>
      </c>
      <c r="Q5228" s="184"/>
      <c r="R5228" s="185">
        <f>SUM(R5229:R5252)</f>
        <v>0</v>
      </c>
      <c r="S5228" s="184"/>
      <c r="T5228" s="186">
        <f>SUM(T5229:T5252)</f>
        <v>0</v>
      </c>
      <c r="AR5228" s="187" t="s">
        <v>16</v>
      </c>
      <c r="AT5228" s="188" t="s">
        <v>75</v>
      </c>
      <c r="AU5228" s="188" t="s">
        <v>84</v>
      </c>
      <c r="AY5228" s="187" t="s">
        <v>272</v>
      </c>
      <c r="BK5228" s="189">
        <f>SUM(BK5229:BK5252)</f>
        <v>0</v>
      </c>
    </row>
    <row r="5229" spans="1:65" s="2" customFormat="1" ht="24.2" customHeight="1">
      <c r="A5229" s="34"/>
      <c r="B5229" s="35"/>
      <c r="C5229" s="192" t="s">
        <v>4273</v>
      </c>
      <c r="D5229" s="192" t="s">
        <v>274</v>
      </c>
      <c r="E5229" s="193" t="s">
        <v>4274</v>
      </c>
      <c r="F5229" s="194" t="s">
        <v>4275</v>
      </c>
      <c r="G5229" s="195" t="s">
        <v>952</v>
      </c>
      <c r="H5229" s="196">
        <v>2</v>
      </c>
      <c r="I5229" s="197"/>
      <c r="J5229" s="198">
        <f>ROUND(I5229*H5229,2)</f>
        <v>0</v>
      </c>
      <c r="K5229" s="194" t="s">
        <v>278</v>
      </c>
      <c r="L5229" s="39"/>
      <c r="M5229" s="199" t="s">
        <v>1</v>
      </c>
      <c r="N5229" s="200" t="s">
        <v>41</v>
      </c>
      <c r="O5229" s="71"/>
      <c r="P5229" s="201">
        <f>O5229*H5229</f>
        <v>0</v>
      </c>
      <c r="Q5229" s="201">
        <v>0</v>
      </c>
      <c r="R5229" s="201">
        <f>Q5229*H5229</f>
        <v>0</v>
      </c>
      <c r="S5229" s="201">
        <v>0</v>
      </c>
      <c r="T5229" s="202">
        <f>S5229*H5229</f>
        <v>0</v>
      </c>
      <c r="U5229" s="34"/>
      <c r="V5229" s="34"/>
      <c r="W5229" s="34"/>
      <c r="X5229" s="34"/>
      <c r="Y5229" s="34"/>
      <c r="Z5229" s="34"/>
      <c r="AA5229" s="34"/>
      <c r="AB5229" s="34"/>
      <c r="AC5229" s="34"/>
      <c r="AD5229" s="34"/>
      <c r="AE5229" s="34"/>
      <c r="AR5229" s="203" t="s">
        <v>358</v>
      </c>
      <c r="AT5229" s="203" t="s">
        <v>274</v>
      </c>
      <c r="AU5229" s="203" t="s">
        <v>291</v>
      </c>
      <c r="AY5229" s="17" t="s">
        <v>272</v>
      </c>
      <c r="BE5229" s="204">
        <f>IF(N5229="základní",J5229,0)</f>
        <v>0</v>
      </c>
      <c r="BF5229" s="204">
        <f>IF(N5229="snížená",J5229,0)</f>
        <v>0</v>
      </c>
      <c r="BG5229" s="204">
        <f>IF(N5229="zákl. přenesená",J5229,0)</f>
        <v>0</v>
      </c>
      <c r="BH5229" s="204">
        <f>IF(N5229="sníž. přenesená",J5229,0)</f>
        <v>0</v>
      </c>
      <c r="BI5229" s="204">
        <f>IF(N5229="nulová",J5229,0)</f>
        <v>0</v>
      </c>
      <c r="BJ5229" s="17" t="s">
        <v>16</v>
      </c>
      <c r="BK5229" s="204">
        <f>ROUND(I5229*H5229,2)</f>
        <v>0</v>
      </c>
      <c r="BL5229" s="17" t="s">
        <v>358</v>
      </c>
      <c r="BM5229" s="203" t="s">
        <v>4276</v>
      </c>
    </row>
    <row r="5230" spans="1:65" s="2" customFormat="1" ht="11.25">
      <c r="A5230" s="34"/>
      <c r="B5230" s="35"/>
      <c r="C5230" s="36"/>
      <c r="D5230" s="205" t="s">
        <v>281</v>
      </c>
      <c r="E5230" s="36"/>
      <c r="F5230" s="206" t="s">
        <v>4277</v>
      </c>
      <c r="G5230" s="36"/>
      <c r="H5230" s="36"/>
      <c r="I5230" s="207"/>
      <c r="J5230" s="36"/>
      <c r="K5230" s="36"/>
      <c r="L5230" s="39"/>
      <c r="M5230" s="208"/>
      <c r="N5230" s="209"/>
      <c r="O5230" s="71"/>
      <c r="P5230" s="71"/>
      <c r="Q5230" s="71"/>
      <c r="R5230" s="71"/>
      <c r="S5230" s="71"/>
      <c r="T5230" s="72"/>
      <c r="U5230" s="34"/>
      <c r="V5230" s="34"/>
      <c r="W5230" s="34"/>
      <c r="X5230" s="34"/>
      <c r="Y5230" s="34"/>
      <c r="Z5230" s="34"/>
      <c r="AA5230" s="34"/>
      <c r="AB5230" s="34"/>
      <c r="AC5230" s="34"/>
      <c r="AD5230" s="34"/>
      <c r="AE5230" s="34"/>
      <c r="AT5230" s="17" t="s">
        <v>281</v>
      </c>
      <c r="AU5230" s="17" t="s">
        <v>291</v>
      </c>
    </row>
    <row r="5231" spans="1:65" s="2" customFormat="1" ht="37.9" customHeight="1">
      <c r="A5231" s="34"/>
      <c r="B5231" s="35"/>
      <c r="C5231" s="192" t="s">
        <v>4278</v>
      </c>
      <c r="D5231" s="192" t="s">
        <v>274</v>
      </c>
      <c r="E5231" s="193" t="s">
        <v>4279</v>
      </c>
      <c r="F5231" s="194" t="s">
        <v>4280</v>
      </c>
      <c r="G5231" s="195" t="s">
        <v>952</v>
      </c>
      <c r="H5231" s="196">
        <v>1</v>
      </c>
      <c r="I5231" s="197"/>
      <c r="J5231" s="198">
        <f>ROUND(I5231*H5231,2)</f>
        <v>0</v>
      </c>
      <c r="K5231" s="194" t="s">
        <v>1</v>
      </c>
      <c r="L5231" s="39"/>
      <c r="M5231" s="199" t="s">
        <v>1</v>
      </c>
      <c r="N5231" s="200" t="s">
        <v>41</v>
      </c>
      <c r="O5231" s="71"/>
      <c r="P5231" s="201">
        <f>O5231*H5231</f>
        <v>0</v>
      </c>
      <c r="Q5231" s="201">
        <v>0</v>
      </c>
      <c r="R5231" s="201">
        <f>Q5231*H5231</f>
        <v>0</v>
      </c>
      <c r="S5231" s="201">
        <v>0</v>
      </c>
      <c r="T5231" s="202">
        <f>S5231*H5231</f>
        <v>0</v>
      </c>
      <c r="U5231" s="34"/>
      <c r="V5231" s="34"/>
      <c r="W5231" s="34"/>
      <c r="X5231" s="34"/>
      <c r="Y5231" s="34"/>
      <c r="Z5231" s="34"/>
      <c r="AA5231" s="34"/>
      <c r="AB5231" s="34"/>
      <c r="AC5231" s="34"/>
      <c r="AD5231" s="34"/>
      <c r="AE5231" s="34"/>
      <c r="AR5231" s="203" t="s">
        <v>358</v>
      </c>
      <c r="AT5231" s="203" t="s">
        <v>274</v>
      </c>
      <c r="AU5231" s="203" t="s">
        <v>291</v>
      </c>
      <c r="AY5231" s="17" t="s">
        <v>272</v>
      </c>
      <c r="BE5231" s="204">
        <f>IF(N5231="základní",J5231,0)</f>
        <v>0</v>
      </c>
      <c r="BF5231" s="204">
        <f>IF(N5231="snížená",J5231,0)</f>
        <v>0</v>
      </c>
      <c r="BG5231" s="204">
        <f>IF(N5231="zákl. přenesená",J5231,0)</f>
        <v>0</v>
      </c>
      <c r="BH5231" s="204">
        <f>IF(N5231="sníž. přenesená",J5231,0)</f>
        <v>0</v>
      </c>
      <c r="BI5231" s="204">
        <f>IF(N5231="nulová",J5231,0)</f>
        <v>0</v>
      </c>
      <c r="BJ5231" s="17" t="s">
        <v>16</v>
      </c>
      <c r="BK5231" s="204">
        <f>ROUND(I5231*H5231,2)</f>
        <v>0</v>
      </c>
      <c r="BL5231" s="17" t="s">
        <v>358</v>
      </c>
      <c r="BM5231" s="203" t="s">
        <v>4281</v>
      </c>
    </row>
    <row r="5232" spans="1:65" s="13" customFormat="1" ht="11.25">
      <c r="B5232" s="210"/>
      <c r="C5232" s="211"/>
      <c r="D5232" s="212" t="s">
        <v>283</v>
      </c>
      <c r="E5232" s="213" t="s">
        <v>1</v>
      </c>
      <c r="F5232" s="214" t="s">
        <v>2488</v>
      </c>
      <c r="G5232" s="211"/>
      <c r="H5232" s="213" t="s">
        <v>1</v>
      </c>
      <c r="I5232" s="215"/>
      <c r="J5232" s="211"/>
      <c r="K5232" s="211"/>
      <c r="L5232" s="216"/>
      <c r="M5232" s="217"/>
      <c r="N5232" s="218"/>
      <c r="O5232" s="218"/>
      <c r="P5232" s="218"/>
      <c r="Q5232" s="218"/>
      <c r="R5232" s="218"/>
      <c r="S5232" s="218"/>
      <c r="T5232" s="219"/>
      <c r="AT5232" s="220" t="s">
        <v>283</v>
      </c>
      <c r="AU5232" s="220" t="s">
        <v>291</v>
      </c>
      <c r="AV5232" s="13" t="s">
        <v>16</v>
      </c>
      <c r="AW5232" s="13" t="s">
        <v>32</v>
      </c>
      <c r="AX5232" s="13" t="s">
        <v>76</v>
      </c>
      <c r="AY5232" s="220" t="s">
        <v>272</v>
      </c>
    </row>
    <row r="5233" spans="1:65" s="13" customFormat="1" ht="11.25">
      <c r="B5233" s="210"/>
      <c r="C5233" s="211"/>
      <c r="D5233" s="212" t="s">
        <v>283</v>
      </c>
      <c r="E5233" s="213" t="s">
        <v>1</v>
      </c>
      <c r="F5233" s="214" t="s">
        <v>1030</v>
      </c>
      <c r="G5233" s="211"/>
      <c r="H5233" s="213" t="s">
        <v>1</v>
      </c>
      <c r="I5233" s="215"/>
      <c r="J5233" s="211"/>
      <c r="K5233" s="211"/>
      <c r="L5233" s="216"/>
      <c r="M5233" s="217"/>
      <c r="N5233" s="218"/>
      <c r="O5233" s="218"/>
      <c r="P5233" s="218"/>
      <c r="Q5233" s="218"/>
      <c r="R5233" s="218"/>
      <c r="S5233" s="218"/>
      <c r="T5233" s="219"/>
      <c r="AT5233" s="220" t="s">
        <v>283</v>
      </c>
      <c r="AU5233" s="220" t="s">
        <v>291</v>
      </c>
      <c r="AV5233" s="13" t="s">
        <v>16</v>
      </c>
      <c r="AW5233" s="13" t="s">
        <v>32</v>
      </c>
      <c r="AX5233" s="13" t="s">
        <v>76</v>
      </c>
      <c r="AY5233" s="220" t="s">
        <v>272</v>
      </c>
    </row>
    <row r="5234" spans="1:65" s="14" customFormat="1" ht="11.25">
      <c r="B5234" s="221"/>
      <c r="C5234" s="222"/>
      <c r="D5234" s="212" t="s">
        <v>283</v>
      </c>
      <c r="E5234" s="223" t="s">
        <v>1</v>
      </c>
      <c r="F5234" s="224" t="s">
        <v>4114</v>
      </c>
      <c r="G5234" s="222"/>
      <c r="H5234" s="225">
        <v>1</v>
      </c>
      <c r="I5234" s="226"/>
      <c r="J5234" s="222"/>
      <c r="K5234" s="222"/>
      <c r="L5234" s="227"/>
      <c r="M5234" s="228"/>
      <c r="N5234" s="229"/>
      <c r="O5234" s="229"/>
      <c r="P5234" s="229"/>
      <c r="Q5234" s="229"/>
      <c r="R5234" s="229"/>
      <c r="S5234" s="229"/>
      <c r="T5234" s="230"/>
      <c r="AT5234" s="231" t="s">
        <v>283</v>
      </c>
      <c r="AU5234" s="231" t="s">
        <v>291</v>
      </c>
      <c r="AV5234" s="14" t="s">
        <v>84</v>
      </c>
      <c r="AW5234" s="14" t="s">
        <v>32</v>
      </c>
      <c r="AX5234" s="14" t="s">
        <v>76</v>
      </c>
      <c r="AY5234" s="231" t="s">
        <v>272</v>
      </c>
    </row>
    <row r="5235" spans="1:65" s="2" customFormat="1" ht="37.9" customHeight="1">
      <c r="A5235" s="34"/>
      <c r="B5235" s="35"/>
      <c r="C5235" s="192" t="s">
        <v>4282</v>
      </c>
      <c r="D5235" s="192" t="s">
        <v>274</v>
      </c>
      <c r="E5235" s="193" t="s">
        <v>4283</v>
      </c>
      <c r="F5235" s="194" t="s">
        <v>4284</v>
      </c>
      <c r="G5235" s="195" t="s">
        <v>952</v>
      </c>
      <c r="H5235" s="196">
        <v>1</v>
      </c>
      <c r="I5235" s="197"/>
      <c r="J5235" s="198">
        <f>ROUND(I5235*H5235,2)</f>
        <v>0</v>
      </c>
      <c r="K5235" s="194" t="s">
        <v>1</v>
      </c>
      <c r="L5235" s="39"/>
      <c r="M5235" s="199" t="s">
        <v>1</v>
      </c>
      <c r="N5235" s="200" t="s">
        <v>41</v>
      </c>
      <c r="O5235" s="71"/>
      <c r="P5235" s="201">
        <f>O5235*H5235</f>
        <v>0</v>
      </c>
      <c r="Q5235" s="201">
        <v>0</v>
      </c>
      <c r="R5235" s="201">
        <f>Q5235*H5235</f>
        <v>0</v>
      </c>
      <c r="S5235" s="201">
        <v>0</v>
      </c>
      <c r="T5235" s="202">
        <f>S5235*H5235</f>
        <v>0</v>
      </c>
      <c r="U5235" s="34"/>
      <c r="V5235" s="34"/>
      <c r="W5235" s="34"/>
      <c r="X5235" s="34"/>
      <c r="Y5235" s="34"/>
      <c r="Z5235" s="34"/>
      <c r="AA5235" s="34"/>
      <c r="AB5235" s="34"/>
      <c r="AC5235" s="34"/>
      <c r="AD5235" s="34"/>
      <c r="AE5235" s="34"/>
      <c r="AR5235" s="203" t="s">
        <v>358</v>
      </c>
      <c r="AT5235" s="203" t="s">
        <v>274</v>
      </c>
      <c r="AU5235" s="203" t="s">
        <v>291</v>
      </c>
      <c r="AY5235" s="17" t="s">
        <v>272</v>
      </c>
      <c r="BE5235" s="204">
        <f>IF(N5235="základní",J5235,0)</f>
        <v>0</v>
      </c>
      <c r="BF5235" s="204">
        <f>IF(N5235="snížená",J5235,0)</f>
        <v>0</v>
      </c>
      <c r="BG5235" s="204">
        <f>IF(N5235="zákl. přenesená",J5235,0)</f>
        <v>0</v>
      </c>
      <c r="BH5235" s="204">
        <f>IF(N5235="sníž. přenesená",J5235,0)</f>
        <v>0</v>
      </c>
      <c r="BI5235" s="204">
        <f>IF(N5235="nulová",J5235,0)</f>
        <v>0</v>
      </c>
      <c r="BJ5235" s="17" t="s">
        <v>16</v>
      </c>
      <c r="BK5235" s="204">
        <f>ROUND(I5235*H5235,2)</f>
        <v>0</v>
      </c>
      <c r="BL5235" s="17" t="s">
        <v>358</v>
      </c>
      <c r="BM5235" s="203" t="s">
        <v>4285</v>
      </c>
    </row>
    <row r="5236" spans="1:65" s="13" customFormat="1" ht="11.25">
      <c r="B5236" s="210"/>
      <c r="C5236" s="211"/>
      <c r="D5236" s="212" t="s">
        <v>283</v>
      </c>
      <c r="E5236" s="213" t="s">
        <v>1</v>
      </c>
      <c r="F5236" s="214" t="s">
        <v>2488</v>
      </c>
      <c r="G5236" s="211"/>
      <c r="H5236" s="213" t="s">
        <v>1</v>
      </c>
      <c r="I5236" s="215"/>
      <c r="J5236" s="211"/>
      <c r="K5236" s="211"/>
      <c r="L5236" s="216"/>
      <c r="M5236" s="217"/>
      <c r="N5236" s="218"/>
      <c r="O5236" s="218"/>
      <c r="P5236" s="218"/>
      <c r="Q5236" s="218"/>
      <c r="R5236" s="218"/>
      <c r="S5236" s="218"/>
      <c r="T5236" s="219"/>
      <c r="AT5236" s="220" t="s">
        <v>283</v>
      </c>
      <c r="AU5236" s="220" t="s">
        <v>291</v>
      </c>
      <c r="AV5236" s="13" t="s">
        <v>16</v>
      </c>
      <c r="AW5236" s="13" t="s">
        <v>32</v>
      </c>
      <c r="AX5236" s="13" t="s">
        <v>76</v>
      </c>
      <c r="AY5236" s="220" t="s">
        <v>272</v>
      </c>
    </row>
    <row r="5237" spans="1:65" s="13" customFormat="1" ht="11.25">
      <c r="B5237" s="210"/>
      <c r="C5237" s="211"/>
      <c r="D5237" s="212" t="s">
        <v>283</v>
      </c>
      <c r="E5237" s="213" t="s">
        <v>1</v>
      </c>
      <c r="F5237" s="214" t="s">
        <v>1030</v>
      </c>
      <c r="G5237" s="211"/>
      <c r="H5237" s="213" t="s">
        <v>1</v>
      </c>
      <c r="I5237" s="215"/>
      <c r="J5237" s="211"/>
      <c r="K5237" s="211"/>
      <c r="L5237" s="216"/>
      <c r="M5237" s="217"/>
      <c r="N5237" s="218"/>
      <c r="O5237" s="218"/>
      <c r="P5237" s="218"/>
      <c r="Q5237" s="218"/>
      <c r="R5237" s="218"/>
      <c r="S5237" s="218"/>
      <c r="T5237" s="219"/>
      <c r="AT5237" s="220" t="s">
        <v>283</v>
      </c>
      <c r="AU5237" s="220" t="s">
        <v>291</v>
      </c>
      <c r="AV5237" s="13" t="s">
        <v>16</v>
      </c>
      <c r="AW5237" s="13" t="s">
        <v>32</v>
      </c>
      <c r="AX5237" s="13" t="s">
        <v>76</v>
      </c>
      <c r="AY5237" s="220" t="s">
        <v>272</v>
      </c>
    </row>
    <row r="5238" spans="1:65" s="14" customFormat="1" ht="11.25">
      <c r="B5238" s="221"/>
      <c r="C5238" s="222"/>
      <c r="D5238" s="212" t="s">
        <v>283</v>
      </c>
      <c r="E5238" s="223" t="s">
        <v>1</v>
      </c>
      <c r="F5238" s="224" t="s">
        <v>4114</v>
      </c>
      <c r="G5238" s="222"/>
      <c r="H5238" s="225">
        <v>1</v>
      </c>
      <c r="I5238" s="226"/>
      <c r="J5238" s="222"/>
      <c r="K5238" s="222"/>
      <c r="L5238" s="227"/>
      <c r="M5238" s="228"/>
      <c r="N5238" s="229"/>
      <c r="O5238" s="229"/>
      <c r="P5238" s="229"/>
      <c r="Q5238" s="229"/>
      <c r="R5238" s="229"/>
      <c r="S5238" s="229"/>
      <c r="T5238" s="230"/>
      <c r="AT5238" s="231" t="s">
        <v>283</v>
      </c>
      <c r="AU5238" s="231" t="s">
        <v>291</v>
      </c>
      <c r="AV5238" s="14" t="s">
        <v>84</v>
      </c>
      <c r="AW5238" s="14" t="s">
        <v>32</v>
      </c>
      <c r="AX5238" s="14" t="s">
        <v>76</v>
      </c>
      <c r="AY5238" s="231" t="s">
        <v>272</v>
      </c>
    </row>
    <row r="5239" spans="1:65" s="2" customFormat="1" ht="24.2" customHeight="1">
      <c r="A5239" s="34"/>
      <c r="B5239" s="35"/>
      <c r="C5239" s="192" t="s">
        <v>4286</v>
      </c>
      <c r="D5239" s="192" t="s">
        <v>274</v>
      </c>
      <c r="E5239" s="193" t="s">
        <v>4287</v>
      </c>
      <c r="F5239" s="194" t="s">
        <v>4288</v>
      </c>
      <c r="G5239" s="195" t="s">
        <v>952</v>
      </c>
      <c r="H5239" s="196">
        <v>6</v>
      </c>
      <c r="I5239" s="197"/>
      <c r="J5239" s="198">
        <f>ROUND(I5239*H5239,2)</f>
        <v>0</v>
      </c>
      <c r="K5239" s="194" t="s">
        <v>278</v>
      </c>
      <c r="L5239" s="39"/>
      <c r="M5239" s="199" t="s">
        <v>1</v>
      </c>
      <c r="N5239" s="200" t="s">
        <v>41</v>
      </c>
      <c r="O5239" s="71"/>
      <c r="P5239" s="201">
        <f>O5239*H5239</f>
        <v>0</v>
      </c>
      <c r="Q5239" s="201">
        <v>0</v>
      </c>
      <c r="R5239" s="201">
        <f>Q5239*H5239</f>
        <v>0</v>
      </c>
      <c r="S5239" s="201">
        <v>0</v>
      </c>
      <c r="T5239" s="202">
        <f>S5239*H5239</f>
        <v>0</v>
      </c>
      <c r="U5239" s="34"/>
      <c r="V5239" s="34"/>
      <c r="W5239" s="34"/>
      <c r="X5239" s="34"/>
      <c r="Y5239" s="34"/>
      <c r="Z5239" s="34"/>
      <c r="AA5239" s="34"/>
      <c r="AB5239" s="34"/>
      <c r="AC5239" s="34"/>
      <c r="AD5239" s="34"/>
      <c r="AE5239" s="34"/>
      <c r="AR5239" s="203" t="s">
        <v>358</v>
      </c>
      <c r="AT5239" s="203" t="s">
        <v>274</v>
      </c>
      <c r="AU5239" s="203" t="s">
        <v>291</v>
      </c>
      <c r="AY5239" s="17" t="s">
        <v>272</v>
      </c>
      <c r="BE5239" s="204">
        <f>IF(N5239="základní",J5239,0)</f>
        <v>0</v>
      </c>
      <c r="BF5239" s="204">
        <f>IF(N5239="snížená",J5239,0)</f>
        <v>0</v>
      </c>
      <c r="BG5239" s="204">
        <f>IF(N5239="zákl. přenesená",J5239,0)</f>
        <v>0</v>
      </c>
      <c r="BH5239" s="204">
        <f>IF(N5239="sníž. přenesená",J5239,0)</f>
        <v>0</v>
      </c>
      <c r="BI5239" s="204">
        <f>IF(N5239="nulová",J5239,0)</f>
        <v>0</v>
      </c>
      <c r="BJ5239" s="17" t="s">
        <v>16</v>
      </c>
      <c r="BK5239" s="204">
        <f>ROUND(I5239*H5239,2)</f>
        <v>0</v>
      </c>
      <c r="BL5239" s="17" t="s">
        <v>358</v>
      </c>
      <c r="BM5239" s="203" t="s">
        <v>4289</v>
      </c>
    </row>
    <row r="5240" spans="1:65" s="2" customFormat="1" ht="11.25">
      <c r="A5240" s="34"/>
      <c r="B5240" s="35"/>
      <c r="C5240" s="36"/>
      <c r="D5240" s="205" t="s">
        <v>281</v>
      </c>
      <c r="E5240" s="36"/>
      <c r="F5240" s="206" t="s">
        <v>4290</v>
      </c>
      <c r="G5240" s="36"/>
      <c r="H5240" s="36"/>
      <c r="I5240" s="207"/>
      <c r="J5240" s="36"/>
      <c r="K5240" s="36"/>
      <c r="L5240" s="39"/>
      <c r="M5240" s="208"/>
      <c r="N5240" s="209"/>
      <c r="O5240" s="71"/>
      <c r="P5240" s="71"/>
      <c r="Q5240" s="71"/>
      <c r="R5240" s="71"/>
      <c r="S5240" s="71"/>
      <c r="T5240" s="72"/>
      <c r="U5240" s="34"/>
      <c r="V5240" s="34"/>
      <c r="W5240" s="34"/>
      <c r="X5240" s="34"/>
      <c r="Y5240" s="34"/>
      <c r="Z5240" s="34"/>
      <c r="AA5240" s="34"/>
      <c r="AB5240" s="34"/>
      <c r="AC5240" s="34"/>
      <c r="AD5240" s="34"/>
      <c r="AE5240" s="34"/>
      <c r="AT5240" s="17" t="s">
        <v>281</v>
      </c>
      <c r="AU5240" s="17" t="s">
        <v>291</v>
      </c>
    </row>
    <row r="5241" spans="1:65" s="2" customFormat="1" ht="37.9" customHeight="1">
      <c r="A5241" s="34"/>
      <c r="B5241" s="35"/>
      <c r="C5241" s="192" t="s">
        <v>4291</v>
      </c>
      <c r="D5241" s="192" t="s">
        <v>274</v>
      </c>
      <c r="E5241" s="193" t="s">
        <v>4292</v>
      </c>
      <c r="F5241" s="194" t="s">
        <v>4293</v>
      </c>
      <c r="G5241" s="195" t="s">
        <v>952</v>
      </c>
      <c r="H5241" s="196">
        <v>1</v>
      </c>
      <c r="I5241" s="197"/>
      <c r="J5241" s="198">
        <f>ROUND(I5241*H5241,2)</f>
        <v>0</v>
      </c>
      <c r="K5241" s="194" t="s">
        <v>1</v>
      </c>
      <c r="L5241" s="39"/>
      <c r="M5241" s="199" t="s">
        <v>1</v>
      </c>
      <c r="N5241" s="200" t="s">
        <v>41</v>
      </c>
      <c r="O5241" s="71"/>
      <c r="P5241" s="201">
        <f>O5241*H5241</f>
        <v>0</v>
      </c>
      <c r="Q5241" s="201">
        <v>0</v>
      </c>
      <c r="R5241" s="201">
        <f>Q5241*H5241</f>
        <v>0</v>
      </c>
      <c r="S5241" s="201">
        <v>0</v>
      </c>
      <c r="T5241" s="202">
        <f>S5241*H5241</f>
        <v>0</v>
      </c>
      <c r="U5241" s="34"/>
      <c r="V5241" s="34"/>
      <c r="W5241" s="34"/>
      <c r="X5241" s="34"/>
      <c r="Y5241" s="34"/>
      <c r="Z5241" s="34"/>
      <c r="AA5241" s="34"/>
      <c r="AB5241" s="34"/>
      <c r="AC5241" s="34"/>
      <c r="AD5241" s="34"/>
      <c r="AE5241" s="34"/>
      <c r="AR5241" s="203" t="s">
        <v>358</v>
      </c>
      <c r="AT5241" s="203" t="s">
        <v>274</v>
      </c>
      <c r="AU5241" s="203" t="s">
        <v>291</v>
      </c>
      <c r="AY5241" s="17" t="s">
        <v>272</v>
      </c>
      <c r="BE5241" s="204">
        <f>IF(N5241="základní",J5241,0)</f>
        <v>0</v>
      </c>
      <c r="BF5241" s="204">
        <f>IF(N5241="snížená",J5241,0)</f>
        <v>0</v>
      </c>
      <c r="BG5241" s="204">
        <f>IF(N5241="zákl. přenesená",J5241,0)</f>
        <v>0</v>
      </c>
      <c r="BH5241" s="204">
        <f>IF(N5241="sníž. přenesená",J5241,0)</f>
        <v>0</v>
      </c>
      <c r="BI5241" s="204">
        <f>IF(N5241="nulová",J5241,0)</f>
        <v>0</v>
      </c>
      <c r="BJ5241" s="17" t="s">
        <v>16</v>
      </c>
      <c r="BK5241" s="204">
        <f>ROUND(I5241*H5241,2)</f>
        <v>0</v>
      </c>
      <c r="BL5241" s="17" t="s">
        <v>358</v>
      </c>
      <c r="BM5241" s="203" t="s">
        <v>4294</v>
      </c>
    </row>
    <row r="5242" spans="1:65" s="13" customFormat="1" ht="11.25">
      <c r="B5242" s="210"/>
      <c r="C5242" s="211"/>
      <c r="D5242" s="212" t="s">
        <v>283</v>
      </c>
      <c r="E5242" s="213" t="s">
        <v>1</v>
      </c>
      <c r="F5242" s="214" t="s">
        <v>2488</v>
      </c>
      <c r="G5242" s="211"/>
      <c r="H5242" s="213" t="s">
        <v>1</v>
      </c>
      <c r="I5242" s="215"/>
      <c r="J5242" s="211"/>
      <c r="K5242" s="211"/>
      <c r="L5242" s="216"/>
      <c r="M5242" s="217"/>
      <c r="N5242" s="218"/>
      <c r="O5242" s="218"/>
      <c r="P5242" s="218"/>
      <c r="Q5242" s="218"/>
      <c r="R5242" s="218"/>
      <c r="S5242" s="218"/>
      <c r="T5242" s="219"/>
      <c r="AT5242" s="220" t="s">
        <v>283</v>
      </c>
      <c r="AU5242" s="220" t="s">
        <v>291</v>
      </c>
      <c r="AV5242" s="13" t="s">
        <v>16</v>
      </c>
      <c r="AW5242" s="13" t="s">
        <v>32</v>
      </c>
      <c r="AX5242" s="13" t="s">
        <v>76</v>
      </c>
      <c r="AY5242" s="220" t="s">
        <v>272</v>
      </c>
    </row>
    <row r="5243" spans="1:65" s="13" customFormat="1" ht="11.25">
      <c r="B5243" s="210"/>
      <c r="C5243" s="211"/>
      <c r="D5243" s="212" t="s">
        <v>283</v>
      </c>
      <c r="E5243" s="213" t="s">
        <v>1</v>
      </c>
      <c r="F5243" s="214" t="s">
        <v>1030</v>
      </c>
      <c r="G5243" s="211"/>
      <c r="H5243" s="213" t="s">
        <v>1</v>
      </c>
      <c r="I5243" s="215"/>
      <c r="J5243" s="211"/>
      <c r="K5243" s="211"/>
      <c r="L5243" s="216"/>
      <c r="M5243" s="217"/>
      <c r="N5243" s="218"/>
      <c r="O5243" s="218"/>
      <c r="P5243" s="218"/>
      <c r="Q5243" s="218"/>
      <c r="R5243" s="218"/>
      <c r="S5243" s="218"/>
      <c r="T5243" s="219"/>
      <c r="AT5243" s="220" t="s">
        <v>283</v>
      </c>
      <c r="AU5243" s="220" t="s">
        <v>291</v>
      </c>
      <c r="AV5243" s="13" t="s">
        <v>16</v>
      </c>
      <c r="AW5243" s="13" t="s">
        <v>32</v>
      </c>
      <c r="AX5243" s="13" t="s">
        <v>76</v>
      </c>
      <c r="AY5243" s="220" t="s">
        <v>272</v>
      </c>
    </row>
    <row r="5244" spans="1:65" s="14" customFormat="1" ht="11.25">
      <c r="B5244" s="221"/>
      <c r="C5244" s="222"/>
      <c r="D5244" s="212" t="s">
        <v>283</v>
      </c>
      <c r="E5244" s="223" t="s">
        <v>1</v>
      </c>
      <c r="F5244" s="224" t="s">
        <v>4114</v>
      </c>
      <c r="G5244" s="222"/>
      <c r="H5244" s="225">
        <v>1</v>
      </c>
      <c r="I5244" s="226"/>
      <c r="J5244" s="222"/>
      <c r="K5244" s="222"/>
      <c r="L5244" s="227"/>
      <c r="M5244" s="228"/>
      <c r="N5244" s="229"/>
      <c r="O5244" s="229"/>
      <c r="P5244" s="229"/>
      <c r="Q5244" s="229"/>
      <c r="R5244" s="229"/>
      <c r="S5244" s="229"/>
      <c r="T5244" s="230"/>
      <c r="AT5244" s="231" t="s">
        <v>283</v>
      </c>
      <c r="AU5244" s="231" t="s">
        <v>291</v>
      </c>
      <c r="AV5244" s="14" t="s">
        <v>84</v>
      </c>
      <c r="AW5244" s="14" t="s">
        <v>32</v>
      </c>
      <c r="AX5244" s="14" t="s">
        <v>76</v>
      </c>
      <c r="AY5244" s="231" t="s">
        <v>272</v>
      </c>
    </row>
    <row r="5245" spans="1:65" s="2" customFormat="1" ht="49.15" customHeight="1">
      <c r="A5245" s="34"/>
      <c r="B5245" s="35"/>
      <c r="C5245" s="192" t="s">
        <v>4295</v>
      </c>
      <c r="D5245" s="192" t="s">
        <v>274</v>
      </c>
      <c r="E5245" s="193" t="s">
        <v>4296</v>
      </c>
      <c r="F5245" s="194" t="s">
        <v>4297</v>
      </c>
      <c r="G5245" s="195" t="s">
        <v>952</v>
      </c>
      <c r="H5245" s="196">
        <v>4</v>
      </c>
      <c r="I5245" s="197"/>
      <c r="J5245" s="198">
        <f>ROUND(I5245*H5245,2)</f>
        <v>0</v>
      </c>
      <c r="K5245" s="194" t="s">
        <v>1</v>
      </c>
      <c r="L5245" s="39"/>
      <c r="M5245" s="199" t="s">
        <v>1</v>
      </c>
      <c r="N5245" s="200" t="s">
        <v>41</v>
      </c>
      <c r="O5245" s="71"/>
      <c r="P5245" s="201">
        <f>O5245*H5245</f>
        <v>0</v>
      </c>
      <c r="Q5245" s="201">
        <v>0</v>
      </c>
      <c r="R5245" s="201">
        <f>Q5245*H5245</f>
        <v>0</v>
      </c>
      <c r="S5245" s="201">
        <v>0</v>
      </c>
      <c r="T5245" s="202">
        <f>S5245*H5245</f>
        <v>0</v>
      </c>
      <c r="U5245" s="34"/>
      <c r="V5245" s="34"/>
      <c r="W5245" s="34"/>
      <c r="X5245" s="34"/>
      <c r="Y5245" s="34"/>
      <c r="Z5245" s="34"/>
      <c r="AA5245" s="34"/>
      <c r="AB5245" s="34"/>
      <c r="AC5245" s="34"/>
      <c r="AD5245" s="34"/>
      <c r="AE5245" s="34"/>
      <c r="AR5245" s="203" t="s">
        <v>358</v>
      </c>
      <c r="AT5245" s="203" t="s">
        <v>274</v>
      </c>
      <c r="AU5245" s="203" t="s">
        <v>291</v>
      </c>
      <c r="AY5245" s="17" t="s">
        <v>272</v>
      </c>
      <c r="BE5245" s="204">
        <f>IF(N5245="základní",J5245,0)</f>
        <v>0</v>
      </c>
      <c r="BF5245" s="204">
        <f>IF(N5245="snížená",J5245,0)</f>
        <v>0</v>
      </c>
      <c r="BG5245" s="204">
        <f>IF(N5245="zákl. přenesená",J5245,0)</f>
        <v>0</v>
      </c>
      <c r="BH5245" s="204">
        <f>IF(N5245="sníž. přenesená",J5245,0)</f>
        <v>0</v>
      </c>
      <c r="BI5245" s="204">
        <f>IF(N5245="nulová",J5245,0)</f>
        <v>0</v>
      </c>
      <c r="BJ5245" s="17" t="s">
        <v>16</v>
      </c>
      <c r="BK5245" s="204">
        <f>ROUND(I5245*H5245,2)</f>
        <v>0</v>
      </c>
      <c r="BL5245" s="17" t="s">
        <v>358</v>
      </c>
      <c r="BM5245" s="203" t="s">
        <v>4298</v>
      </c>
    </row>
    <row r="5246" spans="1:65" s="13" customFormat="1" ht="11.25">
      <c r="B5246" s="210"/>
      <c r="C5246" s="211"/>
      <c r="D5246" s="212" t="s">
        <v>283</v>
      </c>
      <c r="E5246" s="213" t="s">
        <v>1</v>
      </c>
      <c r="F5246" s="214" t="s">
        <v>2488</v>
      </c>
      <c r="G5246" s="211"/>
      <c r="H5246" s="213" t="s">
        <v>1</v>
      </c>
      <c r="I5246" s="215"/>
      <c r="J5246" s="211"/>
      <c r="K5246" s="211"/>
      <c r="L5246" s="216"/>
      <c r="M5246" s="217"/>
      <c r="N5246" s="218"/>
      <c r="O5246" s="218"/>
      <c r="P5246" s="218"/>
      <c r="Q5246" s="218"/>
      <c r="R5246" s="218"/>
      <c r="S5246" s="218"/>
      <c r="T5246" s="219"/>
      <c r="AT5246" s="220" t="s">
        <v>283</v>
      </c>
      <c r="AU5246" s="220" t="s">
        <v>291</v>
      </c>
      <c r="AV5246" s="13" t="s">
        <v>16</v>
      </c>
      <c r="AW5246" s="13" t="s">
        <v>32</v>
      </c>
      <c r="AX5246" s="13" t="s">
        <v>76</v>
      </c>
      <c r="AY5246" s="220" t="s">
        <v>272</v>
      </c>
    </row>
    <row r="5247" spans="1:65" s="13" customFormat="1" ht="11.25">
      <c r="B5247" s="210"/>
      <c r="C5247" s="211"/>
      <c r="D5247" s="212" t="s">
        <v>283</v>
      </c>
      <c r="E5247" s="213" t="s">
        <v>1</v>
      </c>
      <c r="F5247" s="214" t="s">
        <v>1030</v>
      </c>
      <c r="G5247" s="211"/>
      <c r="H5247" s="213" t="s">
        <v>1</v>
      </c>
      <c r="I5247" s="215"/>
      <c r="J5247" s="211"/>
      <c r="K5247" s="211"/>
      <c r="L5247" s="216"/>
      <c r="M5247" s="217"/>
      <c r="N5247" s="218"/>
      <c r="O5247" s="218"/>
      <c r="P5247" s="218"/>
      <c r="Q5247" s="218"/>
      <c r="R5247" s="218"/>
      <c r="S5247" s="218"/>
      <c r="T5247" s="219"/>
      <c r="AT5247" s="220" t="s">
        <v>283</v>
      </c>
      <c r="AU5247" s="220" t="s">
        <v>291</v>
      </c>
      <c r="AV5247" s="13" t="s">
        <v>16</v>
      </c>
      <c r="AW5247" s="13" t="s">
        <v>32</v>
      </c>
      <c r="AX5247" s="13" t="s">
        <v>76</v>
      </c>
      <c r="AY5247" s="220" t="s">
        <v>272</v>
      </c>
    </row>
    <row r="5248" spans="1:65" s="14" customFormat="1" ht="11.25">
      <c r="B5248" s="221"/>
      <c r="C5248" s="222"/>
      <c r="D5248" s="212" t="s">
        <v>283</v>
      </c>
      <c r="E5248" s="223" t="s">
        <v>1</v>
      </c>
      <c r="F5248" s="224" t="s">
        <v>4299</v>
      </c>
      <c r="G5248" s="222"/>
      <c r="H5248" s="225">
        <v>4</v>
      </c>
      <c r="I5248" s="226"/>
      <c r="J5248" s="222"/>
      <c r="K5248" s="222"/>
      <c r="L5248" s="227"/>
      <c r="M5248" s="228"/>
      <c r="N5248" s="229"/>
      <c r="O5248" s="229"/>
      <c r="P5248" s="229"/>
      <c r="Q5248" s="229"/>
      <c r="R5248" s="229"/>
      <c r="S5248" s="229"/>
      <c r="T5248" s="230"/>
      <c r="AT5248" s="231" t="s">
        <v>283</v>
      </c>
      <c r="AU5248" s="231" t="s">
        <v>291</v>
      </c>
      <c r="AV5248" s="14" t="s">
        <v>84</v>
      </c>
      <c r="AW5248" s="14" t="s">
        <v>32</v>
      </c>
      <c r="AX5248" s="14" t="s">
        <v>76</v>
      </c>
      <c r="AY5248" s="231" t="s">
        <v>272</v>
      </c>
    </row>
    <row r="5249" spans="1:65" s="2" customFormat="1" ht="37.9" customHeight="1">
      <c r="A5249" s="34"/>
      <c r="B5249" s="35"/>
      <c r="C5249" s="192" t="s">
        <v>4300</v>
      </c>
      <c r="D5249" s="192" t="s">
        <v>274</v>
      </c>
      <c r="E5249" s="193" t="s">
        <v>4301</v>
      </c>
      <c r="F5249" s="194" t="s">
        <v>4302</v>
      </c>
      <c r="G5249" s="195" t="s">
        <v>952</v>
      </c>
      <c r="H5249" s="196">
        <v>1</v>
      </c>
      <c r="I5249" s="197"/>
      <c r="J5249" s="198">
        <f>ROUND(I5249*H5249,2)</f>
        <v>0</v>
      </c>
      <c r="K5249" s="194" t="s">
        <v>1</v>
      </c>
      <c r="L5249" s="39"/>
      <c r="M5249" s="199" t="s">
        <v>1</v>
      </c>
      <c r="N5249" s="200" t="s">
        <v>41</v>
      </c>
      <c r="O5249" s="71"/>
      <c r="P5249" s="201">
        <f>O5249*H5249</f>
        <v>0</v>
      </c>
      <c r="Q5249" s="201">
        <v>0</v>
      </c>
      <c r="R5249" s="201">
        <f>Q5249*H5249</f>
        <v>0</v>
      </c>
      <c r="S5249" s="201">
        <v>0</v>
      </c>
      <c r="T5249" s="202">
        <f>S5249*H5249</f>
        <v>0</v>
      </c>
      <c r="U5249" s="34"/>
      <c r="V5249" s="34"/>
      <c r="W5249" s="34"/>
      <c r="X5249" s="34"/>
      <c r="Y5249" s="34"/>
      <c r="Z5249" s="34"/>
      <c r="AA5249" s="34"/>
      <c r="AB5249" s="34"/>
      <c r="AC5249" s="34"/>
      <c r="AD5249" s="34"/>
      <c r="AE5249" s="34"/>
      <c r="AR5249" s="203" t="s">
        <v>358</v>
      </c>
      <c r="AT5249" s="203" t="s">
        <v>274</v>
      </c>
      <c r="AU5249" s="203" t="s">
        <v>291</v>
      </c>
      <c r="AY5249" s="17" t="s">
        <v>272</v>
      </c>
      <c r="BE5249" s="204">
        <f>IF(N5249="základní",J5249,0)</f>
        <v>0</v>
      </c>
      <c r="BF5249" s="204">
        <f>IF(N5249="snížená",J5249,0)</f>
        <v>0</v>
      </c>
      <c r="BG5249" s="204">
        <f>IF(N5249="zákl. přenesená",J5249,0)</f>
        <v>0</v>
      </c>
      <c r="BH5249" s="204">
        <f>IF(N5249="sníž. přenesená",J5249,0)</f>
        <v>0</v>
      </c>
      <c r="BI5249" s="204">
        <f>IF(N5249="nulová",J5249,0)</f>
        <v>0</v>
      </c>
      <c r="BJ5249" s="17" t="s">
        <v>16</v>
      </c>
      <c r="BK5249" s="204">
        <f>ROUND(I5249*H5249,2)</f>
        <v>0</v>
      </c>
      <c r="BL5249" s="17" t="s">
        <v>358</v>
      </c>
      <c r="BM5249" s="203" t="s">
        <v>4303</v>
      </c>
    </row>
    <row r="5250" spans="1:65" s="13" customFormat="1" ht="11.25">
      <c r="B5250" s="210"/>
      <c r="C5250" s="211"/>
      <c r="D5250" s="212" t="s">
        <v>283</v>
      </c>
      <c r="E5250" s="213" t="s">
        <v>1</v>
      </c>
      <c r="F5250" s="214" t="s">
        <v>2488</v>
      </c>
      <c r="G5250" s="211"/>
      <c r="H5250" s="213" t="s">
        <v>1</v>
      </c>
      <c r="I5250" s="215"/>
      <c r="J5250" s="211"/>
      <c r="K5250" s="211"/>
      <c r="L5250" s="216"/>
      <c r="M5250" s="217"/>
      <c r="N5250" s="218"/>
      <c r="O5250" s="218"/>
      <c r="P5250" s="218"/>
      <c r="Q5250" s="218"/>
      <c r="R5250" s="218"/>
      <c r="S5250" s="218"/>
      <c r="T5250" s="219"/>
      <c r="AT5250" s="220" t="s">
        <v>283</v>
      </c>
      <c r="AU5250" s="220" t="s">
        <v>291</v>
      </c>
      <c r="AV5250" s="13" t="s">
        <v>16</v>
      </c>
      <c r="AW5250" s="13" t="s">
        <v>32</v>
      </c>
      <c r="AX5250" s="13" t="s">
        <v>76</v>
      </c>
      <c r="AY5250" s="220" t="s">
        <v>272</v>
      </c>
    </row>
    <row r="5251" spans="1:65" s="13" customFormat="1" ht="11.25">
      <c r="B5251" s="210"/>
      <c r="C5251" s="211"/>
      <c r="D5251" s="212" t="s">
        <v>283</v>
      </c>
      <c r="E5251" s="213" t="s">
        <v>1</v>
      </c>
      <c r="F5251" s="214" t="s">
        <v>1030</v>
      </c>
      <c r="G5251" s="211"/>
      <c r="H5251" s="213" t="s">
        <v>1</v>
      </c>
      <c r="I5251" s="215"/>
      <c r="J5251" s="211"/>
      <c r="K5251" s="211"/>
      <c r="L5251" s="216"/>
      <c r="M5251" s="217"/>
      <c r="N5251" s="218"/>
      <c r="O5251" s="218"/>
      <c r="P5251" s="218"/>
      <c r="Q5251" s="218"/>
      <c r="R5251" s="218"/>
      <c r="S5251" s="218"/>
      <c r="T5251" s="219"/>
      <c r="AT5251" s="220" t="s">
        <v>283</v>
      </c>
      <c r="AU5251" s="220" t="s">
        <v>291</v>
      </c>
      <c r="AV5251" s="13" t="s">
        <v>16</v>
      </c>
      <c r="AW5251" s="13" t="s">
        <v>32</v>
      </c>
      <c r="AX5251" s="13" t="s">
        <v>76</v>
      </c>
      <c r="AY5251" s="220" t="s">
        <v>272</v>
      </c>
    </row>
    <row r="5252" spans="1:65" s="14" customFormat="1" ht="11.25">
      <c r="B5252" s="221"/>
      <c r="C5252" s="222"/>
      <c r="D5252" s="212" t="s">
        <v>283</v>
      </c>
      <c r="E5252" s="223" t="s">
        <v>1</v>
      </c>
      <c r="F5252" s="224" t="s">
        <v>4114</v>
      </c>
      <c r="G5252" s="222"/>
      <c r="H5252" s="225">
        <v>1</v>
      </c>
      <c r="I5252" s="226"/>
      <c r="J5252" s="222"/>
      <c r="K5252" s="222"/>
      <c r="L5252" s="227"/>
      <c r="M5252" s="228"/>
      <c r="N5252" s="229"/>
      <c r="O5252" s="229"/>
      <c r="P5252" s="229"/>
      <c r="Q5252" s="229"/>
      <c r="R5252" s="229"/>
      <c r="S5252" s="229"/>
      <c r="T5252" s="230"/>
      <c r="AT5252" s="231" t="s">
        <v>283</v>
      </c>
      <c r="AU5252" s="231" t="s">
        <v>291</v>
      </c>
      <c r="AV5252" s="14" t="s">
        <v>84</v>
      </c>
      <c r="AW5252" s="14" t="s">
        <v>32</v>
      </c>
      <c r="AX5252" s="14" t="s">
        <v>76</v>
      </c>
      <c r="AY5252" s="231" t="s">
        <v>272</v>
      </c>
    </row>
    <row r="5253" spans="1:65" s="12" customFormat="1" ht="20.85" customHeight="1">
      <c r="B5253" s="176"/>
      <c r="C5253" s="177"/>
      <c r="D5253" s="178" t="s">
        <v>75</v>
      </c>
      <c r="E5253" s="190" t="s">
        <v>4304</v>
      </c>
      <c r="F5253" s="190" t="s">
        <v>4305</v>
      </c>
      <c r="G5253" s="177"/>
      <c r="H5253" s="177"/>
      <c r="I5253" s="180"/>
      <c r="J5253" s="191">
        <f>BK5253</f>
        <v>0</v>
      </c>
      <c r="K5253" s="177"/>
      <c r="L5253" s="182"/>
      <c r="M5253" s="183"/>
      <c r="N5253" s="184"/>
      <c r="O5253" s="184"/>
      <c r="P5253" s="185">
        <f>SUM(P5254:P5304)</f>
        <v>0</v>
      </c>
      <c r="Q5253" s="184"/>
      <c r="R5253" s="185">
        <f>SUM(R5254:R5304)</f>
        <v>0</v>
      </c>
      <c r="S5253" s="184"/>
      <c r="T5253" s="186">
        <f>SUM(T5254:T5304)</f>
        <v>0</v>
      </c>
      <c r="AR5253" s="187" t="s">
        <v>16</v>
      </c>
      <c r="AT5253" s="188" t="s">
        <v>75</v>
      </c>
      <c r="AU5253" s="188" t="s">
        <v>84</v>
      </c>
      <c r="AY5253" s="187" t="s">
        <v>272</v>
      </c>
      <c r="BK5253" s="189">
        <f>SUM(BK5254:BK5304)</f>
        <v>0</v>
      </c>
    </row>
    <row r="5254" spans="1:65" s="2" customFormat="1" ht="37.9" customHeight="1">
      <c r="A5254" s="34"/>
      <c r="B5254" s="35"/>
      <c r="C5254" s="192" t="s">
        <v>4306</v>
      </c>
      <c r="D5254" s="192" t="s">
        <v>274</v>
      </c>
      <c r="E5254" s="193" t="s">
        <v>4307</v>
      </c>
      <c r="F5254" s="194" t="s">
        <v>4308</v>
      </c>
      <c r="G5254" s="195" t="s">
        <v>952</v>
      </c>
      <c r="H5254" s="196">
        <v>11</v>
      </c>
      <c r="I5254" s="197"/>
      <c r="J5254" s="198">
        <f>ROUND(I5254*H5254,2)</f>
        <v>0</v>
      </c>
      <c r="K5254" s="194" t="s">
        <v>1</v>
      </c>
      <c r="L5254" s="39"/>
      <c r="M5254" s="199" t="s">
        <v>1</v>
      </c>
      <c r="N5254" s="200" t="s">
        <v>41</v>
      </c>
      <c r="O5254" s="71"/>
      <c r="P5254" s="201">
        <f>O5254*H5254</f>
        <v>0</v>
      </c>
      <c r="Q5254" s="201">
        <v>0</v>
      </c>
      <c r="R5254" s="201">
        <f>Q5254*H5254</f>
        <v>0</v>
      </c>
      <c r="S5254" s="201">
        <v>0</v>
      </c>
      <c r="T5254" s="202">
        <f>S5254*H5254</f>
        <v>0</v>
      </c>
      <c r="U5254" s="34"/>
      <c r="V5254" s="34"/>
      <c r="W5254" s="34"/>
      <c r="X5254" s="34"/>
      <c r="Y5254" s="34"/>
      <c r="Z5254" s="34"/>
      <c r="AA5254" s="34"/>
      <c r="AB5254" s="34"/>
      <c r="AC5254" s="34"/>
      <c r="AD5254" s="34"/>
      <c r="AE5254" s="34"/>
      <c r="AR5254" s="203" t="s">
        <v>358</v>
      </c>
      <c r="AT5254" s="203" t="s">
        <v>274</v>
      </c>
      <c r="AU5254" s="203" t="s">
        <v>291</v>
      </c>
      <c r="AY5254" s="17" t="s">
        <v>272</v>
      </c>
      <c r="BE5254" s="204">
        <f>IF(N5254="základní",J5254,0)</f>
        <v>0</v>
      </c>
      <c r="BF5254" s="204">
        <f>IF(N5254="snížená",J5254,0)</f>
        <v>0</v>
      </c>
      <c r="BG5254" s="204">
        <f>IF(N5254="zákl. přenesená",J5254,0)</f>
        <v>0</v>
      </c>
      <c r="BH5254" s="204">
        <f>IF(N5254="sníž. přenesená",J5254,0)</f>
        <v>0</v>
      </c>
      <c r="BI5254" s="204">
        <f>IF(N5254="nulová",J5254,0)</f>
        <v>0</v>
      </c>
      <c r="BJ5254" s="17" t="s">
        <v>16</v>
      </c>
      <c r="BK5254" s="204">
        <f>ROUND(I5254*H5254,2)</f>
        <v>0</v>
      </c>
      <c r="BL5254" s="17" t="s">
        <v>358</v>
      </c>
      <c r="BM5254" s="203" t="s">
        <v>4309</v>
      </c>
    </row>
    <row r="5255" spans="1:65" s="13" customFormat="1" ht="11.25">
      <c r="B5255" s="210"/>
      <c r="C5255" s="211"/>
      <c r="D5255" s="212" t="s">
        <v>283</v>
      </c>
      <c r="E5255" s="213" t="s">
        <v>1</v>
      </c>
      <c r="F5255" s="214" t="s">
        <v>4310</v>
      </c>
      <c r="G5255" s="211"/>
      <c r="H5255" s="213" t="s">
        <v>1</v>
      </c>
      <c r="I5255" s="215"/>
      <c r="J5255" s="211"/>
      <c r="K5255" s="211"/>
      <c r="L5255" s="216"/>
      <c r="M5255" s="217"/>
      <c r="N5255" s="218"/>
      <c r="O5255" s="218"/>
      <c r="P5255" s="218"/>
      <c r="Q5255" s="218"/>
      <c r="R5255" s="218"/>
      <c r="S5255" s="218"/>
      <c r="T5255" s="219"/>
      <c r="AT5255" s="220" t="s">
        <v>283</v>
      </c>
      <c r="AU5255" s="220" t="s">
        <v>291</v>
      </c>
      <c r="AV5255" s="13" t="s">
        <v>16</v>
      </c>
      <c r="AW5255" s="13" t="s">
        <v>32</v>
      </c>
      <c r="AX5255" s="13" t="s">
        <v>76</v>
      </c>
      <c r="AY5255" s="220" t="s">
        <v>272</v>
      </c>
    </row>
    <row r="5256" spans="1:65" s="13" customFormat="1" ht="11.25">
      <c r="B5256" s="210"/>
      <c r="C5256" s="211"/>
      <c r="D5256" s="212" t="s">
        <v>283</v>
      </c>
      <c r="E5256" s="213" t="s">
        <v>1</v>
      </c>
      <c r="F5256" s="214" t="s">
        <v>285</v>
      </c>
      <c r="G5256" s="211"/>
      <c r="H5256" s="213" t="s">
        <v>1</v>
      </c>
      <c r="I5256" s="215"/>
      <c r="J5256" s="211"/>
      <c r="K5256" s="211"/>
      <c r="L5256" s="216"/>
      <c r="M5256" s="217"/>
      <c r="N5256" s="218"/>
      <c r="O5256" s="218"/>
      <c r="P5256" s="218"/>
      <c r="Q5256" s="218"/>
      <c r="R5256" s="218"/>
      <c r="S5256" s="218"/>
      <c r="T5256" s="219"/>
      <c r="AT5256" s="220" t="s">
        <v>283</v>
      </c>
      <c r="AU5256" s="220" t="s">
        <v>291</v>
      </c>
      <c r="AV5256" s="13" t="s">
        <v>16</v>
      </c>
      <c r="AW5256" s="13" t="s">
        <v>32</v>
      </c>
      <c r="AX5256" s="13" t="s">
        <v>76</v>
      </c>
      <c r="AY5256" s="220" t="s">
        <v>272</v>
      </c>
    </row>
    <row r="5257" spans="1:65" s="14" customFormat="1" ht="11.25">
      <c r="B5257" s="221"/>
      <c r="C5257" s="222"/>
      <c r="D5257" s="212" t="s">
        <v>283</v>
      </c>
      <c r="E5257" s="223" t="s">
        <v>1</v>
      </c>
      <c r="F5257" s="224" t="s">
        <v>2526</v>
      </c>
      <c r="G5257" s="222"/>
      <c r="H5257" s="225">
        <v>9</v>
      </c>
      <c r="I5257" s="226"/>
      <c r="J5257" s="222"/>
      <c r="K5257" s="222"/>
      <c r="L5257" s="227"/>
      <c r="M5257" s="228"/>
      <c r="N5257" s="229"/>
      <c r="O5257" s="229"/>
      <c r="P5257" s="229"/>
      <c r="Q5257" s="229"/>
      <c r="R5257" s="229"/>
      <c r="S5257" s="229"/>
      <c r="T5257" s="230"/>
      <c r="AT5257" s="231" t="s">
        <v>283</v>
      </c>
      <c r="AU5257" s="231" t="s">
        <v>291</v>
      </c>
      <c r="AV5257" s="14" t="s">
        <v>84</v>
      </c>
      <c r="AW5257" s="14" t="s">
        <v>32</v>
      </c>
      <c r="AX5257" s="14" t="s">
        <v>76</v>
      </c>
      <c r="AY5257" s="231" t="s">
        <v>272</v>
      </c>
    </row>
    <row r="5258" spans="1:65" s="13" customFormat="1" ht="11.25">
      <c r="B5258" s="210"/>
      <c r="C5258" s="211"/>
      <c r="D5258" s="212" t="s">
        <v>283</v>
      </c>
      <c r="E5258" s="213" t="s">
        <v>1</v>
      </c>
      <c r="F5258" s="214" t="s">
        <v>285</v>
      </c>
      <c r="G5258" s="211"/>
      <c r="H5258" s="213" t="s">
        <v>1</v>
      </c>
      <c r="I5258" s="215"/>
      <c r="J5258" s="211"/>
      <c r="K5258" s="211"/>
      <c r="L5258" s="216"/>
      <c r="M5258" s="217"/>
      <c r="N5258" s="218"/>
      <c r="O5258" s="218"/>
      <c r="P5258" s="218"/>
      <c r="Q5258" s="218"/>
      <c r="R5258" s="218"/>
      <c r="S5258" s="218"/>
      <c r="T5258" s="219"/>
      <c r="AT5258" s="220" t="s">
        <v>283</v>
      </c>
      <c r="AU5258" s="220" t="s">
        <v>291</v>
      </c>
      <c r="AV5258" s="13" t="s">
        <v>16</v>
      </c>
      <c r="AW5258" s="13" t="s">
        <v>32</v>
      </c>
      <c r="AX5258" s="13" t="s">
        <v>76</v>
      </c>
      <c r="AY5258" s="220" t="s">
        <v>272</v>
      </c>
    </row>
    <row r="5259" spans="1:65" s="13" customFormat="1" ht="11.25">
      <c r="B5259" s="210"/>
      <c r="C5259" s="211"/>
      <c r="D5259" s="212" t="s">
        <v>283</v>
      </c>
      <c r="E5259" s="213" t="s">
        <v>1</v>
      </c>
      <c r="F5259" s="214" t="s">
        <v>2489</v>
      </c>
      <c r="G5259" s="211"/>
      <c r="H5259" s="213" t="s">
        <v>1</v>
      </c>
      <c r="I5259" s="215"/>
      <c r="J5259" s="211"/>
      <c r="K5259" s="211"/>
      <c r="L5259" s="216"/>
      <c r="M5259" s="217"/>
      <c r="N5259" s="218"/>
      <c r="O5259" s="218"/>
      <c r="P5259" s="218"/>
      <c r="Q5259" s="218"/>
      <c r="R5259" s="218"/>
      <c r="S5259" s="218"/>
      <c r="T5259" s="219"/>
      <c r="AT5259" s="220" t="s">
        <v>283</v>
      </c>
      <c r="AU5259" s="220" t="s">
        <v>291</v>
      </c>
      <c r="AV5259" s="13" t="s">
        <v>16</v>
      </c>
      <c r="AW5259" s="13" t="s">
        <v>32</v>
      </c>
      <c r="AX5259" s="13" t="s">
        <v>76</v>
      </c>
      <c r="AY5259" s="220" t="s">
        <v>272</v>
      </c>
    </row>
    <row r="5260" spans="1:65" s="14" customFormat="1" ht="11.25">
      <c r="B5260" s="221"/>
      <c r="C5260" s="222"/>
      <c r="D5260" s="212" t="s">
        <v>283</v>
      </c>
      <c r="E5260" s="223" t="s">
        <v>1</v>
      </c>
      <c r="F5260" s="224" t="s">
        <v>84</v>
      </c>
      <c r="G5260" s="222"/>
      <c r="H5260" s="225">
        <v>2</v>
      </c>
      <c r="I5260" s="226"/>
      <c r="J5260" s="222"/>
      <c r="K5260" s="222"/>
      <c r="L5260" s="227"/>
      <c r="M5260" s="228"/>
      <c r="N5260" s="229"/>
      <c r="O5260" s="229"/>
      <c r="P5260" s="229"/>
      <c r="Q5260" s="229"/>
      <c r="R5260" s="229"/>
      <c r="S5260" s="229"/>
      <c r="T5260" s="230"/>
      <c r="AT5260" s="231" t="s">
        <v>283</v>
      </c>
      <c r="AU5260" s="231" t="s">
        <v>291</v>
      </c>
      <c r="AV5260" s="14" t="s">
        <v>84</v>
      </c>
      <c r="AW5260" s="14" t="s">
        <v>32</v>
      </c>
      <c r="AX5260" s="14" t="s">
        <v>76</v>
      </c>
      <c r="AY5260" s="231" t="s">
        <v>272</v>
      </c>
    </row>
    <row r="5261" spans="1:65" s="2" customFormat="1" ht="37.9" customHeight="1">
      <c r="A5261" s="34"/>
      <c r="B5261" s="35"/>
      <c r="C5261" s="192" t="s">
        <v>4311</v>
      </c>
      <c r="D5261" s="192" t="s">
        <v>274</v>
      </c>
      <c r="E5261" s="193" t="s">
        <v>4312</v>
      </c>
      <c r="F5261" s="194" t="s">
        <v>4313</v>
      </c>
      <c r="G5261" s="195" t="s">
        <v>952</v>
      </c>
      <c r="H5261" s="196">
        <v>6</v>
      </c>
      <c r="I5261" s="197"/>
      <c r="J5261" s="198">
        <f>ROUND(I5261*H5261,2)</f>
        <v>0</v>
      </c>
      <c r="K5261" s="194" t="s">
        <v>1</v>
      </c>
      <c r="L5261" s="39"/>
      <c r="M5261" s="199" t="s">
        <v>1</v>
      </c>
      <c r="N5261" s="200" t="s">
        <v>41</v>
      </c>
      <c r="O5261" s="71"/>
      <c r="P5261" s="201">
        <f>O5261*H5261</f>
        <v>0</v>
      </c>
      <c r="Q5261" s="201">
        <v>0</v>
      </c>
      <c r="R5261" s="201">
        <f>Q5261*H5261</f>
        <v>0</v>
      </c>
      <c r="S5261" s="201">
        <v>0</v>
      </c>
      <c r="T5261" s="202">
        <f>S5261*H5261</f>
        <v>0</v>
      </c>
      <c r="U5261" s="34"/>
      <c r="V5261" s="34"/>
      <c r="W5261" s="34"/>
      <c r="X5261" s="34"/>
      <c r="Y5261" s="34"/>
      <c r="Z5261" s="34"/>
      <c r="AA5261" s="34"/>
      <c r="AB5261" s="34"/>
      <c r="AC5261" s="34"/>
      <c r="AD5261" s="34"/>
      <c r="AE5261" s="34"/>
      <c r="AR5261" s="203" t="s">
        <v>358</v>
      </c>
      <c r="AT5261" s="203" t="s">
        <v>274</v>
      </c>
      <c r="AU5261" s="203" t="s">
        <v>291</v>
      </c>
      <c r="AY5261" s="17" t="s">
        <v>272</v>
      </c>
      <c r="BE5261" s="204">
        <f>IF(N5261="základní",J5261,0)</f>
        <v>0</v>
      </c>
      <c r="BF5261" s="204">
        <f>IF(N5261="snížená",J5261,0)</f>
        <v>0</v>
      </c>
      <c r="BG5261" s="204">
        <f>IF(N5261="zákl. přenesená",J5261,0)</f>
        <v>0</v>
      </c>
      <c r="BH5261" s="204">
        <f>IF(N5261="sníž. přenesená",J5261,0)</f>
        <v>0</v>
      </c>
      <c r="BI5261" s="204">
        <f>IF(N5261="nulová",J5261,0)</f>
        <v>0</v>
      </c>
      <c r="BJ5261" s="17" t="s">
        <v>16</v>
      </c>
      <c r="BK5261" s="204">
        <f>ROUND(I5261*H5261,2)</f>
        <v>0</v>
      </c>
      <c r="BL5261" s="17" t="s">
        <v>358</v>
      </c>
      <c r="BM5261" s="203" t="s">
        <v>4314</v>
      </c>
    </row>
    <row r="5262" spans="1:65" s="13" customFormat="1" ht="11.25">
      <c r="B5262" s="210"/>
      <c r="C5262" s="211"/>
      <c r="D5262" s="212" t="s">
        <v>283</v>
      </c>
      <c r="E5262" s="213" t="s">
        <v>1</v>
      </c>
      <c r="F5262" s="214" t="s">
        <v>4310</v>
      </c>
      <c r="G5262" s="211"/>
      <c r="H5262" s="213" t="s">
        <v>1</v>
      </c>
      <c r="I5262" s="215"/>
      <c r="J5262" s="211"/>
      <c r="K5262" s="211"/>
      <c r="L5262" s="216"/>
      <c r="M5262" s="217"/>
      <c r="N5262" s="218"/>
      <c r="O5262" s="218"/>
      <c r="P5262" s="218"/>
      <c r="Q5262" s="218"/>
      <c r="R5262" s="218"/>
      <c r="S5262" s="218"/>
      <c r="T5262" s="219"/>
      <c r="AT5262" s="220" t="s">
        <v>283</v>
      </c>
      <c r="AU5262" s="220" t="s">
        <v>291</v>
      </c>
      <c r="AV5262" s="13" t="s">
        <v>16</v>
      </c>
      <c r="AW5262" s="13" t="s">
        <v>32</v>
      </c>
      <c r="AX5262" s="13" t="s">
        <v>76</v>
      </c>
      <c r="AY5262" s="220" t="s">
        <v>272</v>
      </c>
    </row>
    <row r="5263" spans="1:65" s="13" customFormat="1" ht="11.25">
      <c r="B5263" s="210"/>
      <c r="C5263" s="211"/>
      <c r="D5263" s="212" t="s">
        <v>283</v>
      </c>
      <c r="E5263" s="213" t="s">
        <v>1</v>
      </c>
      <c r="F5263" s="214" t="s">
        <v>285</v>
      </c>
      <c r="G5263" s="211"/>
      <c r="H5263" s="213" t="s">
        <v>1</v>
      </c>
      <c r="I5263" s="215"/>
      <c r="J5263" s="211"/>
      <c r="K5263" s="211"/>
      <c r="L5263" s="216"/>
      <c r="M5263" s="217"/>
      <c r="N5263" s="218"/>
      <c r="O5263" s="218"/>
      <c r="P5263" s="218"/>
      <c r="Q5263" s="218"/>
      <c r="R5263" s="218"/>
      <c r="S5263" s="218"/>
      <c r="T5263" s="219"/>
      <c r="AT5263" s="220" t="s">
        <v>283</v>
      </c>
      <c r="AU5263" s="220" t="s">
        <v>291</v>
      </c>
      <c r="AV5263" s="13" t="s">
        <v>16</v>
      </c>
      <c r="AW5263" s="13" t="s">
        <v>32</v>
      </c>
      <c r="AX5263" s="13" t="s">
        <v>76</v>
      </c>
      <c r="AY5263" s="220" t="s">
        <v>272</v>
      </c>
    </row>
    <row r="5264" spans="1:65" s="14" customFormat="1" ht="11.25">
      <c r="B5264" s="221"/>
      <c r="C5264" s="222"/>
      <c r="D5264" s="212" t="s">
        <v>283</v>
      </c>
      <c r="E5264" s="223" t="s">
        <v>1</v>
      </c>
      <c r="F5264" s="224" t="s">
        <v>2526</v>
      </c>
      <c r="G5264" s="222"/>
      <c r="H5264" s="225">
        <v>9</v>
      </c>
      <c r="I5264" s="226"/>
      <c r="J5264" s="222"/>
      <c r="K5264" s="222"/>
      <c r="L5264" s="227"/>
      <c r="M5264" s="228"/>
      <c r="N5264" s="229"/>
      <c r="O5264" s="229"/>
      <c r="P5264" s="229"/>
      <c r="Q5264" s="229"/>
      <c r="R5264" s="229"/>
      <c r="S5264" s="229"/>
      <c r="T5264" s="230"/>
      <c r="AT5264" s="231" t="s">
        <v>283</v>
      </c>
      <c r="AU5264" s="231" t="s">
        <v>291</v>
      </c>
      <c r="AV5264" s="14" t="s">
        <v>84</v>
      </c>
      <c r="AW5264" s="14" t="s">
        <v>32</v>
      </c>
      <c r="AX5264" s="14" t="s">
        <v>76</v>
      </c>
      <c r="AY5264" s="231" t="s">
        <v>272</v>
      </c>
    </row>
    <row r="5265" spans="1:65" s="13" customFormat="1" ht="11.25">
      <c r="B5265" s="210"/>
      <c r="C5265" s="211"/>
      <c r="D5265" s="212" t="s">
        <v>283</v>
      </c>
      <c r="E5265" s="213" t="s">
        <v>1</v>
      </c>
      <c r="F5265" s="214" t="s">
        <v>285</v>
      </c>
      <c r="G5265" s="211"/>
      <c r="H5265" s="213" t="s">
        <v>1</v>
      </c>
      <c r="I5265" s="215"/>
      <c r="J5265" s="211"/>
      <c r="K5265" s="211"/>
      <c r="L5265" s="216"/>
      <c r="M5265" s="217"/>
      <c r="N5265" s="218"/>
      <c r="O5265" s="218"/>
      <c r="P5265" s="218"/>
      <c r="Q5265" s="218"/>
      <c r="R5265" s="218"/>
      <c r="S5265" s="218"/>
      <c r="T5265" s="219"/>
      <c r="AT5265" s="220" t="s">
        <v>283</v>
      </c>
      <c r="AU5265" s="220" t="s">
        <v>291</v>
      </c>
      <c r="AV5265" s="13" t="s">
        <v>16</v>
      </c>
      <c r="AW5265" s="13" t="s">
        <v>32</v>
      </c>
      <c r="AX5265" s="13" t="s">
        <v>76</v>
      </c>
      <c r="AY5265" s="220" t="s">
        <v>272</v>
      </c>
    </row>
    <row r="5266" spans="1:65" s="13" customFormat="1" ht="11.25">
      <c r="B5266" s="210"/>
      <c r="C5266" s="211"/>
      <c r="D5266" s="212" t="s">
        <v>283</v>
      </c>
      <c r="E5266" s="213" t="s">
        <v>1</v>
      </c>
      <c r="F5266" s="214" t="s">
        <v>2489</v>
      </c>
      <c r="G5266" s="211"/>
      <c r="H5266" s="213" t="s">
        <v>1</v>
      </c>
      <c r="I5266" s="215"/>
      <c r="J5266" s="211"/>
      <c r="K5266" s="211"/>
      <c r="L5266" s="216"/>
      <c r="M5266" s="217"/>
      <c r="N5266" s="218"/>
      <c r="O5266" s="218"/>
      <c r="P5266" s="218"/>
      <c r="Q5266" s="218"/>
      <c r="R5266" s="218"/>
      <c r="S5266" s="218"/>
      <c r="T5266" s="219"/>
      <c r="AT5266" s="220" t="s">
        <v>283</v>
      </c>
      <c r="AU5266" s="220" t="s">
        <v>291</v>
      </c>
      <c r="AV5266" s="13" t="s">
        <v>16</v>
      </c>
      <c r="AW5266" s="13" t="s">
        <v>32</v>
      </c>
      <c r="AX5266" s="13" t="s">
        <v>76</v>
      </c>
      <c r="AY5266" s="220" t="s">
        <v>272</v>
      </c>
    </row>
    <row r="5267" spans="1:65" s="14" customFormat="1" ht="11.25">
      <c r="B5267" s="221"/>
      <c r="C5267" s="222"/>
      <c r="D5267" s="212" t="s">
        <v>283</v>
      </c>
      <c r="E5267" s="223" t="s">
        <v>1</v>
      </c>
      <c r="F5267" s="224" t="s">
        <v>4315</v>
      </c>
      <c r="G5267" s="222"/>
      <c r="H5267" s="225">
        <v>-3</v>
      </c>
      <c r="I5267" s="226"/>
      <c r="J5267" s="222"/>
      <c r="K5267" s="222"/>
      <c r="L5267" s="227"/>
      <c r="M5267" s="228"/>
      <c r="N5267" s="229"/>
      <c r="O5267" s="229"/>
      <c r="P5267" s="229"/>
      <c r="Q5267" s="229"/>
      <c r="R5267" s="229"/>
      <c r="S5267" s="229"/>
      <c r="T5267" s="230"/>
      <c r="AT5267" s="231" t="s">
        <v>283</v>
      </c>
      <c r="AU5267" s="231" t="s">
        <v>291</v>
      </c>
      <c r="AV5267" s="14" t="s">
        <v>84</v>
      </c>
      <c r="AW5267" s="14" t="s">
        <v>32</v>
      </c>
      <c r="AX5267" s="14" t="s">
        <v>76</v>
      </c>
      <c r="AY5267" s="231" t="s">
        <v>272</v>
      </c>
    </row>
    <row r="5268" spans="1:65" s="2" customFormat="1" ht="37.9" customHeight="1">
      <c r="A5268" s="34"/>
      <c r="B5268" s="35"/>
      <c r="C5268" s="192" t="s">
        <v>4316</v>
      </c>
      <c r="D5268" s="192" t="s">
        <v>274</v>
      </c>
      <c r="E5268" s="193" t="s">
        <v>4317</v>
      </c>
      <c r="F5268" s="194" t="s">
        <v>4318</v>
      </c>
      <c r="G5268" s="195" t="s">
        <v>952</v>
      </c>
      <c r="H5268" s="196">
        <v>2</v>
      </c>
      <c r="I5268" s="197"/>
      <c r="J5268" s="198">
        <f>ROUND(I5268*H5268,2)</f>
        <v>0</v>
      </c>
      <c r="K5268" s="194" t="s">
        <v>1</v>
      </c>
      <c r="L5268" s="39"/>
      <c r="M5268" s="199" t="s">
        <v>1</v>
      </c>
      <c r="N5268" s="200" t="s">
        <v>41</v>
      </c>
      <c r="O5268" s="71"/>
      <c r="P5268" s="201">
        <f>O5268*H5268</f>
        <v>0</v>
      </c>
      <c r="Q5268" s="201">
        <v>0</v>
      </c>
      <c r="R5268" s="201">
        <f>Q5268*H5268</f>
        <v>0</v>
      </c>
      <c r="S5268" s="201">
        <v>0</v>
      </c>
      <c r="T5268" s="202">
        <f>S5268*H5268</f>
        <v>0</v>
      </c>
      <c r="U5268" s="34"/>
      <c r="V5268" s="34"/>
      <c r="W5268" s="34"/>
      <c r="X5268" s="34"/>
      <c r="Y5268" s="34"/>
      <c r="Z5268" s="34"/>
      <c r="AA5268" s="34"/>
      <c r="AB5268" s="34"/>
      <c r="AC5268" s="34"/>
      <c r="AD5268" s="34"/>
      <c r="AE5268" s="34"/>
      <c r="AR5268" s="203" t="s">
        <v>358</v>
      </c>
      <c r="AT5268" s="203" t="s">
        <v>274</v>
      </c>
      <c r="AU5268" s="203" t="s">
        <v>291</v>
      </c>
      <c r="AY5268" s="17" t="s">
        <v>272</v>
      </c>
      <c r="BE5268" s="204">
        <f>IF(N5268="základní",J5268,0)</f>
        <v>0</v>
      </c>
      <c r="BF5268" s="204">
        <f>IF(N5268="snížená",J5268,0)</f>
        <v>0</v>
      </c>
      <c r="BG5268" s="204">
        <f>IF(N5268="zákl. přenesená",J5268,0)</f>
        <v>0</v>
      </c>
      <c r="BH5268" s="204">
        <f>IF(N5268="sníž. přenesená",J5268,0)</f>
        <v>0</v>
      </c>
      <c r="BI5268" s="204">
        <f>IF(N5268="nulová",J5268,0)</f>
        <v>0</v>
      </c>
      <c r="BJ5268" s="17" t="s">
        <v>16</v>
      </c>
      <c r="BK5268" s="204">
        <f>ROUND(I5268*H5268,2)</f>
        <v>0</v>
      </c>
      <c r="BL5268" s="17" t="s">
        <v>358</v>
      </c>
      <c r="BM5268" s="203" t="s">
        <v>4319</v>
      </c>
    </row>
    <row r="5269" spans="1:65" s="13" customFormat="1" ht="11.25">
      <c r="B5269" s="210"/>
      <c r="C5269" s="211"/>
      <c r="D5269" s="212" t="s">
        <v>283</v>
      </c>
      <c r="E5269" s="213" t="s">
        <v>1</v>
      </c>
      <c r="F5269" s="214" t="s">
        <v>4310</v>
      </c>
      <c r="G5269" s="211"/>
      <c r="H5269" s="213" t="s">
        <v>1</v>
      </c>
      <c r="I5269" s="215"/>
      <c r="J5269" s="211"/>
      <c r="K5269" s="211"/>
      <c r="L5269" s="216"/>
      <c r="M5269" s="217"/>
      <c r="N5269" s="218"/>
      <c r="O5269" s="218"/>
      <c r="P5269" s="218"/>
      <c r="Q5269" s="218"/>
      <c r="R5269" s="218"/>
      <c r="S5269" s="218"/>
      <c r="T5269" s="219"/>
      <c r="AT5269" s="220" t="s">
        <v>283</v>
      </c>
      <c r="AU5269" s="220" t="s">
        <v>291</v>
      </c>
      <c r="AV5269" s="13" t="s">
        <v>16</v>
      </c>
      <c r="AW5269" s="13" t="s">
        <v>32</v>
      </c>
      <c r="AX5269" s="13" t="s">
        <v>76</v>
      </c>
      <c r="AY5269" s="220" t="s">
        <v>272</v>
      </c>
    </row>
    <row r="5270" spans="1:65" s="13" customFormat="1" ht="11.25">
      <c r="B5270" s="210"/>
      <c r="C5270" s="211"/>
      <c r="D5270" s="212" t="s">
        <v>283</v>
      </c>
      <c r="E5270" s="213" t="s">
        <v>1</v>
      </c>
      <c r="F5270" s="214" t="s">
        <v>285</v>
      </c>
      <c r="G5270" s="211"/>
      <c r="H5270" s="213" t="s">
        <v>1</v>
      </c>
      <c r="I5270" s="215"/>
      <c r="J5270" s="211"/>
      <c r="K5270" s="211"/>
      <c r="L5270" s="216"/>
      <c r="M5270" s="217"/>
      <c r="N5270" s="218"/>
      <c r="O5270" s="218"/>
      <c r="P5270" s="218"/>
      <c r="Q5270" s="218"/>
      <c r="R5270" s="218"/>
      <c r="S5270" s="218"/>
      <c r="T5270" s="219"/>
      <c r="AT5270" s="220" t="s">
        <v>283</v>
      </c>
      <c r="AU5270" s="220" t="s">
        <v>291</v>
      </c>
      <c r="AV5270" s="13" t="s">
        <v>16</v>
      </c>
      <c r="AW5270" s="13" t="s">
        <v>32</v>
      </c>
      <c r="AX5270" s="13" t="s">
        <v>76</v>
      </c>
      <c r="AY5270" s="220" t="s">
        <v>272</v>
      </c>
    </row>
    <row r="5271" spans="1:65" s="14" customFormat="1" ht="11.25">
      <c r="B5271" s="221"/>
      <c r="C5271" s="222"/>
      <c r="D5271" s="212" t="s">
        <v>283</v>
      </c>
      <c r="E5271" s="223" t="s">
        <v>1</v>
      </c>
      <c r="F5271" s="224" t="s">
        <v>279</v>
      </c>
      <c r="G5271" s="222"/>
      <c r="H5271" s="225">
        <v>4</v>
      </c>
      <c r="I5271" s="226"/>
      <c r="J5271" s="222"/>
      <c r="K5271" s="222"/>
      <c r="L5271" s="227"/>
      <c r="M5271" s="228"/>
      <c r="N5271" s="229"/>
      <c r="O5271" s="229"/>
      <c r="P5271" s="229"/>
      <c r="Q5271" s="229"/>
      <c r="R5271" s="229"/>
      <c r="S5271" s="229"/>
      <c r="T5271" s="230"/>
      <c r="AT5271" s="231" t="s">
        <v>283</v>
      </c>
      <c r="AU5271" s="231" t="s">
        <v>291</v>
      </c>
      <c r="AV5271" s="14" t="s">
        <v>84</v>
      </c>
      <c r="AW5271" s="14" t="s">
        <v>32</v>
      </c>
      <c r="AX5271" s="14" t="s">
        <v>76</v>
      </c>
      <c r="AY5271" s="231" t="s">
        <v>272</v>
      </c>
    </row>
    <row r="5272" spans="1:65" s="13" customFormat="1" ht="11.25">
      <c r="B5272" s="210"/>
      <c r="C5272" s="211"/>
      <c r="D5272" s="212" t="s">
        <v>283</v>
      </c>
      <c r="E5272" s="213" t="s">
        <v>1</v>
      </c>
      <c r="F5272" s="214" t="s">
        <v>285</v>
      </c>
      <c r="G5272" s="211"/>
      <c r="H5272" s="213" t="s">
        <v>1</v>
      </c>
      <c r="I5272" s="215"/>
      <c r="J5272" s="211"/>
      <c r="K5272" s="211"/>
      <c r="L5272" s="216"/>
      <c r="M5272" s="217"/>
      <c r="N5272" s="218"/>
      <c r="O5272" s="218"/>
      <c r="P5272" s="218"/>
      <c r="Q5272" s="218"/>
      <c r="R5272" s="218"/>
      <c r="S5272" s="218"/>
      <c r="T5272" s="219"/>
      <c r="AT5272" s="220" t="s">
        <v>283</v>
      </c>
      <c r="AU5272" s="220" t="s">
        <v>291</v>
      </c>
      <c r="AV5272" s="13" t="s">
        <v>16</v>
      </c>
      <c r="AW5272" s="13" t="s">
        <v>32</v>
      </c>
      <c r="AX5272" s="13" t="s">
        <v>76</v>
      </c>
      <c r="AY5272" s="220" t="s">
        <v>272</v>
      </c>
    </row>
    <row r="5273" spans="1:65" s="13" customFormat="1" ht="11.25">
      <c r="B5273" s="210"/>
      <c r="C5273" s="211"/>
      <c r="D5273" s="212" t="s">
        <v>283</v>
      </c>
      <c r="E5273" s="213" t="s">
        <v>1</v>
      </c>
      <c r="F5273" s="214" t="s">
        <v>2489</v>
      </c>
      <c r="G5273" s="211"/>
      <c r="H5273" s="213" t="s">
        <v>1</v>
      </c>
      <c r="I5273" s="215"/>
      <c r="J5273" s="211"/>
      <c r="K5273" s="211"/>
      <c r="L5273" s="216"/>
      <c r="M5273" s="217"/>
      <c r="N5273" s="218"/>
      <c r="O5273" s="218"/>
      <c r="P5273" s="218"/>
      <c r="Q5273" s="218"/>
      <c r="R5273" s="218"/>
      <c r="S5273" s="218"/>
      <c r="T5273" s="219"/>
      <c r="AT5273" s="220" t="s">
        <v>283</v>
      </c>
      <c r="AU5273" s="220" t="s">
        <v>291</v>
      </c>
      <c r="AV5273" s="13" t="s">
        <v>16</v>
      </c>
      <c r="AW5273" s="13" t="s">
        <v>32</v>
      </c>
      <c r="AX5273" s="13" t="s">
        <v>76</v>
      </c>
      <c r="AY5273" s="220" t="s">
        <v>272</v>
      </c>
    </row>
    <row r="5274" spans="1:65" s="14" customFormat="1" ht="11.25">
      <c r="B5274" s="221"/>
      <c r="C5274" s="222"/>
      <c r="D5274" s="212" t="s">
        <v>283</v>
      </c>
      <c r="E5274" s="223" t="s">
        <v>1</v>
      </c>
      <c r="F5274" s="224" t="s">
        <v>4218</v>
      </c>
      <c r="G5274" s="222"/>
      <c r="H5274" s="225">
        <v>-2</v>
      </c>
      <c r="I5274" s="226"/>
      <c r="J5274" s="222"/>
      <c r="K5274" s="222"/>
      <c r="L5274" s="227"/>
      <c r="M5274" s="228"/>
      <c r="N5274" s="229"/>
      <c r="O5274" s="229"/>
      <c r="P5274" s="229"/>
      <c r="Q5274" s="229"/>
      <c r="R5274" s="229"/>
      <c r="S5274" s="229"/>
      <c r="T5274" s="230"/>
      <c r="AT5274" s="231" t="s">
        <v>283</v>
      </c>
      <c r="AU5274" s="231" t="s">
        <v>291</v>
      </c>
      <c r="AV5274" s="14" t="s">
        <v>84</v>
      </c>
      <c r="AW5274" s="14" t="s">
        <v>32</v>
      </c>
      <c r="AX5274" s="14" t="s">
        <v>76</v>
      </c>
      <c r="AY5274" s="231" t="s">
        <v>272</v>
      </c>
    </row>
    <row r="5275" spans="1:65" s="2" customFormat="1" ht="37.9" customHeight="1">
      <c r="A5275" s="34"/>
      <c r="B5275" s="35"/>
      <c r="C5275" s="192" t="s">
        <v>4320</v>
      </c>
      <c r="D5275" s="192" t="s">
        <v>274</v>
      </c>
      <c r="E5275" s="193" t="s">
        <v>4321</v>
      </c>
      <c r="F5275" s="194" t="s">
        <v>4322</v>
      </c>
      <c r="G5275" s="195" t="s">
        <v>952</v>
      </c>
      <c r="H5275" s="196">
        <v>6</v>
      </c>
      <c r="I5275" s="197"/>
      <c r="J5275" s="198">
        <f>ROUND(I5275*H5275,2)</f>
        <v>0</v>
      </c>
      <c r="K5275" s="194" t="s">
        <v>1</v>
      </c>
      <c r="L5275" s="39"/>
      <c r="M5275" s="199" t="s">
        <v>1</v>
      </c>
      <c r="N5275" s="200" t="s">
        <v>41</v>
      </c>
      <c r="O5275" s="71"/>
      <c r="P5275" s="201">
        <f>O5275*H5275</f>
        <v>0</v>
      </c>
      <c r="Q5275" s="201">
        <v>0</v>
      </c>
      <c r="R5275" s="201">
        <f>Q5275*H5275</f>
        <v>0</v>
      </c>
      <c r="S5275" s="201">
        <v>0</v>
      </c>
      <c r="T5275" s="202">
        <f>S5275*H5275</f>
        <v>0</v>
      </c>
      <c r="U5275" s="34"/>
      <c r="V5275" s="34"/>
      <c r="W5275" s="34"/>
      <c r="X5275" s="34"/>
      <c r="Y5275" s="34"/>
      <c r="Z5275" s="34"/>
      <c r="AA5275" s="34"/>
      <c r="AB5275" s="34"/>
      <c r="AC5275" s="34"/>
      <c r="AD5275" s="34"/>
      <c r="AE5275" s="34"/>
      <c r="AR5275" s="203" t="s">
        <v>358</v>
      </c>
      <c r="AT5275" s="203" t="s">
        <v>274</v>
      </c>
      <c r="AU5275" s="203" t="s">
        <v>291</v>
      </c>
      <c r="AY5275" s="17" t="s">
        <v>272</v>
      </c>
      <c r="BE5275" s="204">
        <f>IF(N5275="základní",J5275,0)</f>
        <v>0</v>
      </c>
      <c r="BF5275" s="204">
        <f>IF(N5275="snížená",J5275,0)</f>
        <v>0</v>
      </c>
      <c r="BG5275" s="204">
        <f>IF(N5275="zákl. přenesená",J5275,0)</f>
        <v>0</v>
      </c>
      <c r="BH5275" s="204">
        <f>IF(N5275="sníž. přenesená",J5275,0)</f>
        <v>0</v>
      </c>
      <c r="BI5275" s="204">
        <f>IF(N5275="nulová",J5275,0)</f>
        <v>0</v>
      </c>
      <c r="BJ5275" s="17" t="s">
        <v>16</v>
      </c>
      <c r="BK5275" s="204">
        <f>ROUND(I5275*H5275,2)</f>
        <v>0</v>
      </c>
      <c r="BL5275" s="17" t="s">
        <v>358</v>
      </c>
      <c r="BM5275" s="203" t="s">
        <v>4323</v>
      </c>
    </row>
    <row r="5276" spans="1:65" s="13" customFormat="1" ht="11.25">
      <c r="B5276" s="210"/>
      <c r="C5276" s="211"/>
      <c r="D5276" s="212" t="s">
        <v>283</v>
      </c>
      <c r="E5276" s="213" t="s">
        <v>1</v>
      </c>
      <c r="F5276" s="214" t="s">
        <v>4310</v>
      </c>
      <c r="G5276" s="211"/>
      <c r="H5276" s="213" t="s">
        <v>1</v>
      </c>
      <c r="I5276" s="215"/>
      <c r="J5276" s="211"/>
      <c r="K5276" s="211"/>
      <c r="L5276" s="216"/>
      <c r="M5276" s="217"/>
      <c r="N5276" s="218"/>
      <c r="O5276" s="218"/>
      <c r="P5276" s="218"/>
      <c r="Q5276" s="218"/>
      <c r="R5276" s="218"/>
      <c r="S5276" s="218"/>
      <c r="T5276" s="219"/>
      <c r="AT5276" s="220" t="s">
        <v>283</v>
      </c>
      <c r="AU5276" s="220" t="s">
        <v>291</v>
      </c>
      <c r="AV5276" s="13" t="s">
        <v>16</v>
      </c>
      <c r="AW5276" s="13" t="s">
        <v>32</v>
      </c>
      <c r="AX5276" s="13" t="s">
        <v>76</v>
      </c>
      <c r="AY5276" s="220" t="s">
        <v>272</v>
      </c>
    </row>
    <row r="5277" spans="1:65" s="13" customFormat="1" ht="11.25">
      <c r="B5277" s="210"/>
      <c r="C5277" s="211"/>
      <c r="D5277" s="212" t="s">
        <v>283</v>
      </c>
      <c r="E5277" s="213" t="s">
        <v>1</v>
      </c>
      <c r="F5277" s="214" t="s">
        <v>285</v>
      </c>
      <c r="G5277" s="211"/>
      <c r="H5277" s="213" t="s">
        <v>1</v>
      </c>
      <c r="I5277" s="215"/>
      <c r="J5277" s="211"/>
      <c r="K5277" s="211"/>
      <c r="L5277" s="216"/>
      <c r="M5277" s="217"/>
      <c r="N5277" s="218"/>
      <c r="O5277" s="218"/>
      <c r="P5277" s="218"/>
      <c r="Q5277" s="218"/>
      <c r="R5277" s="218"/>
      <c r="S5277" s="218"/>
      <c r="T5277" s="219"/>
      <c r="AT5277" s="220" t="s">
        <v>283</v>
      </c>
      <c r="AU5277" s="220" t="s">
        <v>291</v>
      </c>
      <c r="AV5277" s="13" t="s">
        <v>16</v>
      </c>
      <c r="AW5277" s="13" t="s">
        <v>32</v>
      </c>
      <c r="AX5277" s="13" t="s">
        <v>76</v>
      </c>
      <c r="AY5277" s="220" t="s">
        <v>272</v>
      </c>
    </row>
    <row r="5278" spans="1:65" s="14" customFormat="1" ht="11.25">
      <c r="B5278" s="221"/>
      <c r="C5278" s="222"/>
      <c r="D5278" s="212" t="s">
        <v>283</v>
      </c>
      <c r="E5278" s="223" t="s">
        <v>1</v>
      </c>
      <c r="F5278" s="224" t="s">
        <v>291</v>
      </c>
      <c r="G5278" s="222"/>
      <c r="H5278" s="225">
        <v>3</v>
      </c>
      <c r="I5278" s="226"/>
      <c r="J5278" s="222"/>
      <c r="K5278" s="222"/>
      <c r="L5278" s="227"/>
      <c r="M5278" s="228"/>
      <c r="N5278" s="229"/>
      <c r="O5278" s="229"/>
      <c r="P5278" s="229"/>
      <c r="Q5278" s="229"/>
      <c r="R5278" s="229"/>
      <c r="S5278" s="229"/>
      <c r="T5278" s="230"/>
      <c r="AT5278" s="231" t="s">
        <v>283</v>
      </c>
      <c r="AU5278" s="231" t="s">
        <v>291</v>
      </c>
      <c r="AV5278" s="14" t="s">
        <v>84</v>
      </c>
      <c r="AW5278" s="14" t="s">
        <v>32</v>
      </c>
      <c r="AX5278" s="14" t="s">
        <v>76</v>
      </c>
      <c r="AY5278" s="231" t="s">
        <v>272</v>
      </c>
    </row>
    <row r="5279" spans="1:65" s="13" customFormat="1" ht="11.25">
      <c r="B5279" s="210"/>
      <c r="C5279" s="211"/>
      <c r="D5279" s="212" t="s">
        <v>283</v>
      </c>
      <c r="E5279" s="213" t="s">
        <v>1</v>
      </c>
      <c r="F5279" s="214" t="s">
        <v>285</v>
      </c>
      <c r="G5279" s="211"/>
      <c r="H5279" s="213" t="s">
        <v>1</v>
      </c>
      <c r="I5279" s="215"/>
      <c r="J5279" s="211"/>
      <c r="K5279" s="211"/>
      <c r="L5279" s="216"/>
      <c r="M5279" s="217"/>
      <c r="N5279" s="218"/>
      <c r="O5279" s="218"/>
      <c r="P5279" s="218"/>
      <c r="Q5279" s="218"/>
      <c r="R5279" s="218"/>
      <c r="S5279" s="218"/>
      <c r="T5279" s="219"/>
      <c r="AT5279" s="220" t="s">
        <v>283</v>
      </c>
      <c r="AU5279" s="220" t="s">
        <v>291</v>
      </c>
      <c r="AV5279" s="13" t="s">
        <v>16</v>
      </c>
      <c r="AW5279" s="13" t="s">
        <v>32</v>
      </c>
      <c r="AX5279" s="13" t="s">
        <v>76</v>
      </c>
      <c r="AY5279" s="220" t="s">
        <v>272</v>
      </c>
    </row>
    <row r="5280" spans="1:65" s="13" customFormat="1" ht="11.25">
      <c r="B5280" s="210"/>
      <c r="C5280" s="211"/>
      <c r="D5280" s="212" t="s">
        <v>283</v>
      </c>
      <c r="E5280" s="213" t="s">
        <v>1</v>
      </c>
      <c r="F5280" s="214" t="s">
        <v>4324</v>
      </c>
      <c r="G5280" s="211"/>
      <c r="H5280" s="213" t="s">
        <v>1</v>
      </c>
      <c r="I5280" s="215"/>
      <c r="J5280" s="211"/>
      <c r="K5280" s="211"/>
      <c r="L5280" s="216"/>
      <c r="M5280" s="217"/>
      <c r="N5280" s="218"/>
      <c r="O5280" s="218"/>
      <c r="P5280" s="218"/>
      <c r="Q5280" s="218"/>
      <c r="R5280" s="218"/>
      <c r="S5280" s="218"/>
      <c r="T5280" s="219"/>
      <c r="AT5280" s="220" t="s">
        <v>283</v>
      </c>
      <c r="AU5280" s="220" t="s">
        <v>291</v>
      </c>
      <c r="AV5280" s="13" t="s">
        <v>16</v>
      </c>
      <c r="AW5280" s="13" t="s">
        <v>32</v>
      </c>
      <c r="AX5280" s="13" t="s">
        <v>76</v>
      </c>
      <c r="AY5280" s="220" t="s">
        <v>272</v>
      </c>
    </row>
    <row r="5281" spans="1:65" s="14" customFormat="1" ht="11.25">
      <c r="B5281" s="221"/>
      <c r="C5281" s="222"/>
      <c r="D5281" s="212" t="s">
        <v>283</v>
      </c>
      <c r="E5281" s="223" t="s">
        <v>1</v>
      </c>
      <c r="F5281" s="224" t="s">
        <v>291</v>
      </c>
      <c r="G5281" s="222"/>
      <c r="H5281" s="225">
        <v>3</v>
      </c>
      <c r="I5281" s="226"/>
      <c r="J5281" s="222"/>
      <c r="K5281" s="222"/>
      <c r="L5281" s="227"/>
      <c r="M5281" s="228"/>
      <c r="N5281" s="229"/>
      <c r="O5281" s="229"/>
      <c r="P5281" s="229"/>
      <c r="Q5281" s="229"/>
      <c r="R5281" s="229"/>
      <c r="S5281" s="229"/>
      <c r="T5281" s="230"/>
      <c r="AT5281" s="231" t="s">
        <v>283</v>
      </c>
      <c r="AU5281" s="231" t="s">
        <v>291</v>
      </c>
      <c r="AV5281" s="14" t="s">
        <v>84</v>
      </c>
      <c r="AW5281" s="14" t="s">
        <v>32</v>
      </c>
      <c r="AX5281" s="14" t="s">
        <v>76</v>
      </c>
      <c r="AY5281" s="231" t="s">
        <v>272</v>
      </c>
    </row>
    <row r="5282" spans="1:65" s="2" customFormat="1" ht="37.9" customHeight="1">
      <c r="A5282" s="34"/>
      <c r="B5282" s="35"/>
      <c r="C5282" s="192" t="s">
        <v>4325</v>
      </c>
      <c r="D5282" s="192" t="s">
        <v>274</v>
      </c>
      <c r="E5282" s="193" t="s">
        <v>4326</v>
      </c>
      <c r="F5282" s="194" t="s">
        <v>4327</v>
      </c>
      <c r="G5282" s="195" t="s">
        <v>952</v>
      </c>
      <c r="H5282" s="196">
        <v>24</v>
      </c>
      <c r="I5282" s="197"/>
      <c r="J5282" s="198">
        <f>ROUND(I5282*H5282,2)</f>
        <v>0</v>
      </c>
      <c r="K5282" s="194" t="s">
        <v>1</v>
      </c>
      <c r="L5282" s="39"/>
      <c r="M5282" s="199" t="s">
        <v>1</v>
      </c>
      <c r="N5282" s="200" t="s">
        <v>41</v>
      </c>
      <c r="O5282" s="71"/>
      <c r="P5282" s="201">
        <f>O5282*H5282</f>
        <v>0</v>
      </c>
      <c r="Q5282" s="201">
        <v>0</v>
      </c>
      <c r="R5282" s="201">
        <f>Q5282*H5282</f>
        <v>0</v>
      </c>
      <c r="S5282" s="201">
        <v>0</v>
      </c>
      <c r="T5282" s="202">
        <f>S5282*H5282</f>
        <v>0</v>
      </c>
      <c r="U5282" s="34"/>
      <c r="V5282" s="34"/>
      <c r="W5282" s="34"/>
      <c r="X5282" s="34"/>
      <c r="Y5282" s="34"/>
      <c r="Z5282" s="34"/>
      <c r="AA5282" s="34"/>
      <c r="AB5282" s="34"/>
      <c r="AC5282" s="34"/>
      <c r="AD5282" s="34"/>
      <c r="AE5282" s="34"/>
      <c r="AR5282" s="203" t="s">
        <v>358</v>
      </c>
      <c r="AT5282" s="203" t="s">
        <v>274</v>
      </c>
      <c r="AU5282" s="203" t="s">
        <v>291</v>
      </c>
      <c r="AY5282" s="17" t="s">
        <v>272</v>
      </c>
      <c r="BE5282" s="204">
        <f>IF(N5282="základní",J5282,0)</f>
        <v>0</v>
      </c>
      <c r="BF5282" s="204">
        <f>IF(N5282="snížená",J5282,0)</f>
        <v>0</v>
      </c>
      <c r="BG5282" s="204">
        <f>IF(N5282="zákl. přenesená",J5282,0)</f>
        <v>0</v>
      </c>
      <c r="BH5282" s="204">
        <f>IF(N5282="sníž. přenesená",J5282,0)</f>
        <v>0</v>
      </c>
      <c r="BI5282" s="204">
        <f>IF(N5282="nulová",J5282,0)</f>
        <v>0</v>
      </c>
      <c r="BJ5282" s="17" t="s">
        <v>16</v>
      </c>
      <c r="BK5282" s="204">
        <f>ROUND(I5282*H5282,2)</f>
        <v>0</v>
      </c>
      <c r="BL5282" s="17" t="s">
        <v>358</v>
      </c>
      <c r="BM5282" s="203" t="s">
        <v>4328</v>
      </c>
    </row>
    <row r="5283" spans="1:65" s="13" customFormat="1" ht="11.25">
      <c r="B5283" s="210"/>
      <c r="C5283" s="211"/>
      <c r="D5283" s="212" t="s">
        <v>283</v>
      </c>
      <c r="E5283" s="213" t="s">
        <v>1</v>
      </c>
      <c r="F5283" s="214" t="s">
        <v>4310</v>
      </c>
      <c r="G5283" s="211"/>
      <c r="H5283" s="213" t="s">
        <v>1</v>
      </c>
      <c r="I5283" s="215"/>
      <c r="J5283" s="211"/>
      <c r="K5283" s="211"/>
      <c r="L5283" s="216"/>
      <c r="M5283" s="217"/>
      <c r="N5283" s="218"/>
      <c r="O5283" s="218"/>
      <c r="P5283" s="218"/>
      <c r="Q5283" s="218"/>
      <c r="R5283" s="218"/>
      <c r="S5283" s="218"/>
      <c r="T5283" s="219"/>
      <c r="AT5283" s="220" t="s">
        <v>283</v>
      </c>
      <c r="AU5283" s="220" t="s">
        <v>291</v>
      </c>
      <c r="AV5283" s="13" t="s">
        <v>16</v>
      </c>
      <c r="AW5283" s="13" t="s">
        <v>32</v>
      </c>
      <c r="AX5283" s="13" t="s">
        <v>76</v>
      </c>
      <c r="AY5283" s="220" t="s">
        <v>272</v>
      </c>
    </row>
    <row r="5284" spans="1:65" s="13" customFormat="1" ht="11.25">
      <c r="B5284" s="210"/>
      <c r="C5284" s="211"/>
      <c r="D5284" s="212" t="s">
        <v>283</v>
      </c>
      <c r="E5284" s="213" t="s">
        <v>1</v>
      </c>
      <c r="F5284" s="214" t="s">
        <v>285</v>
      </c>
      <c r="G5284" s="211"/>
      <c r="H5284" s="213" t="s">
        <v>1</v>
      </c>
      <c r="I5284" s="215"/>
      <c r="J5284" s="211"/>
      <c r="K5284" s="211"/>
      <c r="L5284" s="216"/>
      <c r="M5284" s="217"/>
      <c r="N5284" s="218"/>
      <c r="O5284" s="218"/>
      <c r="P5284" s="218"/>
      <c r="Q5284" s="218"/>
      <c r="R5284" s="218"/>
      <c r="S5284" s="218"/>
      <c r="T5284" s="219"/>
      <c r="AT5284" s="220" t="s">
        <v>283</v>
      </c>
      <c r="AU5284" s="220" t="s">
        <v>291</v>
      </c>
      <c r="AV5284" s="13" t="s">
        <v>16</v>
      </c>
      <c r="AW5284" s="13" t="s">
        <v>32</v>
      </c>
      <c r="AX5284" s="13" t="s">
        <v>76</v>
      </c>
      <c r="AY5284" s="220" t="s">
        <v>272</v>
      </c>
    </row>
    <row r="5285" spans="1:65" s="14" customFormat="1" ht="11.25">
      <c r="B5285" s="221"/>
      <c r="C5285" s="222"/>
      <c r="D5285" s="212" t="s">
        <v>283</v>
      </c>
      <c r="E5285" s="223" t="s">
        <v>1</v>
      </c>
      <c r="F5285" s="224" t="s">
        <v>413</v>
      </c>
      <c r="G5285" s="222"/>
      <c r="H5285" s="225">
        <v>24</v>
      </c>
      <c r="I5285" s="226"/>
      <c r="J5285" s="222"/>
      <c r="K5285" s="222"/>
      <c r="L5285" s="227"/>
      <c r="M5285" s="228"/>
      <c r="N5285" s="229"/>
      <c r="O5285" s="229"/>
      <c r="P5285" s="229"/>
      <c r="Q5285" s="229"/>
      <c r="R5285" s="229"/>
      <c r="S5285" s="229"/>
      <c r="T5285" s="230"/>
      <c r="AT5285" s="231" t="s">
        <v>283</v>
      </c>
      <c r="AU5285" s="231" t="s">
        <v>291</v>
      </c>
      <c r="AV5285" s="14" t="s">
        <v>84</v>
      </c>
      <c r="AW5285" s="14" t="s">
        <v>32</v>
      </c>
      <c r="AX5285" s="14" t="s">
        <v>76</v>
      </c>
      <c r="AY5285" s="231" t="s">
        <v>272</v>
      </c>
    </row>
    <row r="5286" spans="1:65" s="2" customFormat="1" ht="37.9" customHeight="1">
      <c r="A5286" s="34"/>
      <c r="B5286" s="35"/>
      <c r="C5286" s="192" t="s">
        <v>4329</v>
      </c>
      <c r="D5286" s="192" t="s">
        <v>274</v>
      </c>
      <c r="E5286" s="193" t="s">
        <v>4330</v>
      </c>
      <c r="F5286" s="194" t="s">
        <v>4331</v>
      </c>
      <c r="G5286" s="195" t="s">
        <v>952</v>
      </c>
      <c r="H5286" s="196">
        <v>22</v>
      </c>
      <c r="I5286" s="197"/>
      <c r="J5286" s="198">
        <f>ROUND(I5286*H5286,2)</f>
        <v>0</v>
      </c>
      <c r="K5286" s="194" t="s">
        <v>1</v>
      </c>
      <c r="L5286" s="39"/>
      <c r="M5286" s="199" t="s">
        <v>1</v>
      </c>
      <c r="N5286" s="200" t="s">
        <v>41</v>
      </c>
      <c r="O5286" s="71"/>
      <c r="P5286" s="201">
        <f>O5286*H5286</f>
        <v>0</v>
      </c>
      <c r="Q5286" s="201">
        <v>0</v>
      </c>
      <c r="R5286" s="201">
        <f>Q5286*H5286</f>
        <v>0</v>
      </c>
      <c r="S5286" s="201">
        <v>0</v>
      </c>
      <c r="T5286" s="202">
        <f>S5286*H5286</f>
        <v>0</v>
      </c>
      <c r="U5286" s="34"/>
      <c r="V5286" s="34"/>
      <c r="W5286" s="34"/>
      <c r="X5286" s="34"/>
      <c r="Y5286" s="34"/>
      <c r="Z5286" s="34"/>
      <c r="AA5286" s="34"/>
      <c r="AB5286" s="34"/>
      <c r="AC5286" s="34"/>
      <c r="AD5286" s="34"/>
      <c r="AE5286" s="34"/>
      <c r="AR5286" s="203" t="s">
        <v>358</v>
      </c>
      <c r="AT5286" s="203" t="s">
        <v>274</v>
      </c>
      <c r="AU5286" s="203" t="s">
        <v>291</v>
      </c>
      <c r="AY5286" s="17" t="s">
        <v>272</v>
      </c>
      <c r="BE5286" s="204">
        <f>IF(N5286="základní",J5286,0)</f>
        <v>0</v>
      </c>
      <c r="BF5286" s="204">
        <f>IF(N5286="snížená",J5286,0)</f>
        <v>0</v>
      </c>
      <c r="BG5286" s="204">
        <f>IF(N5286="zákl. přenesená",J5286,0)</f>
        <v>0</v>
      </c>
      <c r="BH5286" s="204">
        <f>IF(N5286="sníž. přenesená",J5286,0)</f>
        <v>0</v>
      </c>
      <c r="BI5286" s="204">
        <f>IF(N5286="nulová",J5286,0)</f>
        <v>0</v>
      </c>
      <c r="BJ5286" s="17" t="s">
        <v>16</v>
      </c>
      <c r="BK5286" s="204">
        <f>ROUND(I5286*H5286,2)</f>
        <v>0</v>
      </c>
      <c r="BL5286" s="17" t="s">
        <v>358</v>
      </c>
      <c r="BM5286" s="203" t="s">
        <v>4332</v>
      </c>
    </row>
    <row r="5287" spans="1:65" s="13" customFormat="1" ht="11.25">
      <c r="B5287" s="210"/>
      <c r="C5287" s="211"/>
      <c r="D5287" s="212" t="s">
        <v>283</v>
      </c>
      <c r="E5287" s="213" t="s">
        <v>1</v>
      </c>
      <c r="F5287" s="214" t="s">
        <v>4310</v>
      </c>
      <c r="G5287" s="211"/>
      <c r="H5287" s="213" t="s">
        <v>1</v>
      </c>
      <c r="I5287" s="215"/>
      <c r="J5287" s="211"/>
      <c r="K5287" s="211"/>
      <c r="L5287" s="216"/>
      <c r="M5287" s="217"/>
      <c r="N5287" s="218"/>
      <c r="O5287" s="218"/>
      <c r="P5287" s="218"/>
      <c r="Q5287" s="218"/>
      <c r="R5287" s="218"/>
      <c r="S5287" s="218"/>
      <c r="T5287" s="219"/>
      <c r="AT5287" s="220" t="s">
        <v>283</v>
      </c>
      <c r="AU5287" s="220" t="s">
        <v>291</v>
      </c>
      <c r="AV5287" s="13" t="s">
        <v>16</v>
      </c>
      <c r="AW5287" s="13" t="s">
        <v>32</v>
      </c>
      <c r="AX5287" s="13" t="s">
        <v>76</v>
      </c>
      <c r="AY5287" s="220" t="s">
        <v>272</v>
      </c>
    </row>
    <row r="5288" spans="1:65" s="13" customFormat="1" ht="11.25">
      <c r="B5288" s="210"/>
      <c r="C5288" s="211"/>
      <c r="D5288" s="212" t="s">
        <v>283</v>
      </c>
      <c r="E5288" s="213" t="s">
        <v>1</v>
      </c>
      <c r="F5288" s="214" t="s">
        <v>285</v>
      </c>
      <c r="G5288" s="211"/>
      <c r="H5288" s="213" t="s">
        <v>1</v>
      </c>
      <c r="I5288" s="215"/>
      <c r="J5288" s="211"/>
      <c r="K5288" s="211"/>
      <c r="L5288" s="216"/>
      <c r="M5288" s="217"/>
      <c r="N5288" s="218"/>
      <c r="O5288" s="218"/>
      <c r="P5288" s="218"/>
      <c r="Q5288" s="218"/>
      <c r="R5288" s="218"/>
      <c r="S5288" s="218"/>
      <c r="T5288" s="219"/>
      <c r="AT5288" s="220" t="s">
        <v>283</v>
      </c>
      <c r="AU5288" s="220" t="s">
        <v>291</v>
      </c>
      <c r="AV5288" s="13" t="s">
        <v>16</v>
      </c>
      <c r="AW5288" s="13" t="s">
        <v>32</v>
      </c>
      <c r="AX5288" s="13" t="s">
        <v>76</v>
      </c>
      <c r="AY5288" s="220" t="s">
        <v>272</v>
      </c>
    </row>
    <row r="5289" spans="1:65" s="14" customFormat="1" ht="11.25">
      <c r="B5289" s="221"/>
      <c r="C5289" s="222"/>
      <c r="D5289" s="212" t="s">
        <v>283</v>
      </c>
      <c r="E5289" s="223" t="s">
        <v>1</v>
      </c>
      <c r="F5289" s="224" t="s">
        <v>377</v>
      </c>
      <c r="G5289" s="222"/>
      <c r="H5289" s="225">
        <v>20</v>
      </c>
      <c r="I5289" s="226"/>
      <c r="J5289" s="222"/>
      <c r="K5289" s="222"/>
      <c r="L5289" s="227"/>
      <c r="M5289" s="228"/>
      <c r="N5289" s="229"/>
      <c r="O5289" s="229"/>
      <c r="P5289" s="229"/>
      <c r="Q5289" s="229"/>
      <c r="R5289" s="229"/>
      <c r="S5289" s="229"/>
      <c r="T5289" s="230"/>
      <c r="AT5289" s="231" t="s">
        <v>283</v>
      </c>
      <c r="AU5289" s="231" t="s">
        <v>291</v>
      </c>
      <c r="AV5289" s="14" t="s">
        <v>84</v>
      </c>
      <c r="AW5289" s="14" t="s">
        <v>32</v>
      </c>
      <c r="AX5289" s="14" t="s">
        <v>76</v>
      </c>
      <c r="AY5289" s="231" t="s">
        <v>272</v>
      </c>
    </row>
    <row r="5290" spans="1:65" s="13" customFormat="1" ht="11.25">
      <c r="B5290" s="210"/>
      <c r="C5290" s="211"/>
      <c r="D5290" s="212" t="s">
        <v>283</v>
      </c>
      <c r="E5290" s="213" t="s">
        <v>1</v>
      </c>
      <c r="F5290" s="214" t="s">
        <v>285</v>
      </c>
      <c r="G5290" s="211"/>
      <c r="H5290" s="213" t="s">
        <v>1</v>
      </c>
      <c r="I5290" s="215"/>
      <c r="J5290" s="211"/>
      <c r="K5290" s="211"/>
      <c r="L5290" s="216"/>
      <c r="M5290" s="217"/>
      <c r="N5290" s="218"/>
      <c r="O5290" s="218"/>
      <c r="P5290" s="218"/>
      <c r="Q5290" s="218"/>
      <c r="R5290" s="218"/>
      <c r="S5290" s="218"/>
      <c r="T5290" s="219"/>
      <c r="AT5290" s="220" t="s">
        <v>283</v>
      </c>
      <c r="AU5290" s="220" t="s">
        <v>291</v>
      </c>
      <c r="AV5290" s="13" t="s">
        <v>16</v>
      </c>
      <c r="AW5290" s="13" t="s">
        <v>32</v>
      </c>
      <c r="AX5290" s="13" t="s">
        <v>76</v>
      </c>
      <c r="AY5290" s="220" t="s">
        <v>272</v>
      </c>
    </row>
    <row r="5291" spans="1:65" s="13" customFormat="1" ht="11.25">
      <c r="B5291" s="210"/>
      <c r="C5291" s="211"/>
      <c r="D5291" s="212" t="s">
        <v>283</v>
      </c>
      <c r="E5291" s="213" t="s">
        <v>1</v>
      </c>
      <c r="F5291" s="214" t="s">
        <v>842</v>
      </c>
      <c r="G5291" s="211"/>
      <c r="H5291" s="213" t="s">
        <v>1</v>
      </c>
      <c r="I5291" s="215"/>
      <c r="J5291" s="211"/>
      <c r="K5291" s="211"/>
      <c r="L5291" s="216"/>
      <c r="M5291" s="217"/>
      <c r="N5291" s="218"/>
      <c r="O5291" s="218"/>
      <c r="P5291" s="218"/>
      <c r="Q5291" s="218"/>
      <c r="R5291" s="218"/>
      <c r="S5291" s="218"/>
      <c r="T5291" s="219"/>
      <c r="AT5291" s="220" t="s">
        <v>283</v>
      </c>
      <c r="AU5291" s="220" t="s">
        <v>291</v>
      </c>
      <c r="AV5291" s="13" t="s">
        <v>16</v>
      </c>
      <c r="AW5291" s="13" t="s">
        <v>32</v>
      </c>
      <c r="AX5291" s="13" t="s">
        <v>76</v>
      </c>
      <c r="AY5291" s="220" t="s">
        <v>272</v>
      </c>
    </row>
    <row r="5292" spans="1:65" s="14" customFormat="1" ht="11.25">
      <c r="B5292" s="221"/>
      <c r="C5292" s="222"/>
      <c r="D5292" s="212" t="s">
        <v>283</v>
      </c>
      <c r="E5292" s="223" t="s">
        <v>1</v>
      </c>
      <c r="F5292" s="224" t="s">
        <v>84</v>
      </c>
      <c r="G5292" s="222"/>
      <c r="H5292" s="225">
        <v>2</v>
      </c>
      <c r="I5292" s="226"/>
      <c r="J5292" s="222"/>
      <c r="K5292" s="222"/>
      <c r="L5292" s="227"/>
      <c r="M5292" s="228"/>
      <c r="N5292" s="229"/>
      <c r="O5292" s="229"/>
      <c r="P5292" s="229"/>
      <c r="Q5292" s="229"/>
      <c r="R5292" s="229"/>
      <c r="S5292" s="229"/>
      <c r="T5292" s="230"/>
      <c r="AT5292" s="231" t="s">
        <v>283</v>
      </c>
      <c r="AU5292" s="231" t="s">
        <v>291</v>
      </c>
      <c r="AV5292" s="14" t="s">
        <v>84</v>
      </c>
      <c r="AW5292" s="14" t="s">
        <v>32</v>
      </c>
      <c r="AX5292" s="14" t="s">
        <v>76</v>
      </c>
      <c r="AY5292" s="231" t="s">
        <v>272</v>
      </c>
    </row>
    <row r="5293" spans="1:65" s="2" customFormat="1" ht="37.9" customHeight="1">
      <c r="A5293" s="34"/>
      <c r="B5293" s="35"/>
      <c r="C5293" s="192" t="s">
        <v>4333</v>
      </c>
      <c r="D5293" s="192" t="s">
        <v>274</v>
      </c>
      <c r="E5293" s="193" t="s">
        <v>4334</v>
      </c>
      <c r="F5293" s="194" t="s">
        <v>4335</v>
      </c>
      <c r="G5293" s="195" t="s">
        <v>952</v>
      </c>
      <c r="H5293" s="196">
        <v>4</v>
      </c>
      <c r="I5293" s="197"/>
      <c r="J5293" s="198">
        <f>ROUND(I5293*H5293,2)</f>
        <v>0</v>
      </c>
      <c r="K5293" s="194" t="s">
        <v>1</v>
      </c>
      <c r="L5293" s="39"/>
      <c r="M5293" s="199" t="s">
        <v>1</v>
      </c>
      <c r="N5293" s="200" t="s">
        <v>41</v>
      </c>
      <c r="O5293" s="71"/>
      <c r="P5293" s="201">
        <f>O5293*H5293</f>
        <v>0</v>
      </c>
      <c r="Q5293" s="201">
        <v>0</v>
      </c>
      <c r="R5293" s="201">
        <f>Q5293*H5293</f>
        <v>0</v>
      </c>
      <c r="S5293" s="201">
        <v>0</v>
      </c>
      <c r="T5293" s="202">
        <f>S5293*H5293</f>
        <v>0</v>
      </c>
      <c r="U5293" s="34"/>
      <c r="V5293" s="34"/>
      <c r="W5293" s="34"/>
      <c r="X5293" s="34"/>
      <c r="Y5293" s="34"/>
      <c r="Z5293" s="34"/>
      <c r="AA5293" s="34"/>
      <c r="AB5293" s="34"/>
      <c r="AC5293" s="34"/>
      <c r="AD5293" s="34"/>
      <c r="AE5293" s="34"/>
      <c r="AR5293" s="203" t="s">
        <v>358</v>
      </c>
      <c r="AT5293" s="203" t="s">
        <v>274</v>
      </c>
      <c r="AU5293" s="203" t="s">
        <v>291</v>
      </c>
      <c r="AY5293" s="17" t="s">
        <v>272</v>
      </c>
      <c r="BE5293" s="204">
        <f>IF(N5293="základní",J5293,0)</f>
        <v>0</v>
      </c>
      <c r="BF5293" s="204">
        <f>IF(N5293="snížená",J5293,0)</f>
        <v>0</v>
      </c>
      <c r="BG5293" s="204">
        <f>IF(N5293="zákl. přenesená",J5293,0)</f>
        <v>0</v>
      </c>
      <c r="BH5293" s="204">
        <f>IF(N5293="sníž. přenesená",J5293,0)</f>
        <v>0</v>
      </c>
      <c r="BI5293" s="204">
        <f>IF(N5293="nulová",J5293,0)</f>
        <v>0</v>
      </c>
      <c r="BJ5293" s="17" t="s">
        <v>16</v>
      </c>
      <c r="BK5293" s="204">
        <f>ROUND(I5293*H5293,2)</f>
        <v>0</v>
      </c>
      <c r="BL5293" s="17" t="s">
        <v>358</v>
      </c>
      <c r="BM5293" s="203" t="s">
        <v>4336</v>
      </c>
    </row>
    <row r="5294" spans="1:65" s="13" customFormat="1" ht="11.25">
      <c r="B5294" s="210"/>
      <c r="C5294" s="211"/>
      <c r="D5294" s="212" t="s">
        <v>283</v>
      </c>
      <c r="E5294" s="213" t="s">
        <v>1</v>
      </c>
      <c r="F5294" s="214" t="s">
        <v>4310</v>
      </c>
      <c r="G5294" s="211"/>
      <c r="H5294" s="213" t="s">
        <v>1</v>
      </c>
      <c r="I5294" s="215"/>
      <c r="J5294" s="211"/>
      <c r="K5294" s="211"/>
      <c r="L5294" s="216"/>
      <c r="M5294" s="217"/>
      <c r="N5294" s="218"/>
      <c r="O5294" s="218"/>
      <c r="P5294" s="218"/>
      <c r="Q5294" s="218"/>
      <c r="R5294" s="218"/>
      <c r="S5294" s="218"/>
      <c r="T5294" s="219"/>
      <c r="AT5294" s="220" t="s">
        <v>283</v>
      </c>
      <c r="AU5294" s="220" t="s">
        <v>291</v>
      </c>
      <c r="AV5294" s="13" t="s">
        <v>16</v>
      </c>
      <c r="AW5294" s="13" t="s">
        <v>32</v>
      </c>
      <c r="AX5294" s="13" t="s">
        <v>76</v>
      </c>
      <c r="AY5294" s="220" t="s">
        <v>272</v>
      </c>
    </row>
    <row r="5295" spans="1:65" s="13" customFormat="1" ht="11.25">
      <c r="B5295" s="210"/>
      <c r="C5295" s="211"/>
      <c r="D5295" s="212" t="s">
        <v>283</v>
      </c>
      <c r="E5295" s="213" t="s">
        <v>1</v>
      </c>
      <c r="F5295" s="214" t="s">
        <v>285</v>
      </c>
      <c r="G5295" s="211"/>
      <c r="H5295" s="213" t="s">
        <v>1</v>
      </c>
      <c r="I5295" s="215"/>
      <c r="J5295" s="211"/>
      <c r="K5295" s="211"/>
      <c r="L5295" s="216"/>
      <c r="M5295" s="217"/>
      <c r="N5295" s="218"/>
      <c r="O5295" s="218"/>
      <c r="P5295" s="218"/>
      <c r="Q5295" s="218"/>
      <c r="R5295" s="218"/>
      <c r="S5295" s="218"/>
      <c r="T5295" s="219"/>
      <c r="AT5295" s="220" t="s">
        <v>283</v>
      </c>
      <c r="AU5295" s="220" t="s">
        <v>291</v>
      </c>
      <c r="AV5295" s="13" t="s">
        <v>16</v>
      </c>
      <c r="AW5295" s="13" t="s">
        <v>32</v>
      </c>
      <c r="AX5295" s="13" t="s">
        <v>76</v>
      </c>
      <c r="AY5295" s="220" t="s">
        <v>272</v>
      </c>
    </row>
    <row r="5296" spans="1:65" s="14" customFormat="1" ht="11.25">
      <c r="B5296" s="221"/>
      <c r="C5296" s="222"/>
      <c r="D5296" s="212" t="s">
        <v>283</v>
      </c>
      <c r="E5296" s="223" t="s">
        <v>1</v>
      </c>
      <c r="F5296" s="224" t="s">
        <v>279</v>
      </c>
      <c r="G5296" s="222"/>
      <c r="H5296" s="225">
        <v>4</v>
      </c>
      <c r="I5296" s="226"/>
      <c r="J5296" s="222"/>
      <c r="K5296" s="222"/>
      <c r="L5296" s="227"/>
      <c r="M5296" s="228"/>
      <c r="N5296" s="229"/>
      <c r="O5296" s="229"/>
      <c r="P5296" s="229"/>
      <c r="Q5296" s="229"/>
      <c r="R5296" s="229"/>
      <c r="S5296" s="229"/>
      <c r="T5296" s="230"/>
      <c r="AT5296" s="231" t="s">
        <v>283</v>
      </c>
      <c r="AU5296" s="231" t="s">
        <v>291</v>
      </c>
      <c r="AV5296" s="14" t="s">
        <v>84</v>
      </c>
      <c r="AW5296" s="14" t="s">
        <v>32</v>
      </c>
      <c r="AX5296" s="14" t="s">
        <v>76</v>
      </c>
      <c r="AY5296" s="231" t="s">
        <v>272</v>
      </c>
    </row>
    <row r="5297" spans="1:65" s="2" customFormat="1" ht="37.9" customHeight="1">
      <c r="A5297" s="34"/>
      <c r="B5297" s="35"/>
      <c r="C5297" s="192" t="s">
        <v>4337</v>
      </c>
      <c r="D5297" s="192" t="s">
        <v>274</v>
      </c>
      <c r="E5297" s="193" t="s">
        <v>4338</v>
      </c>
      <c r="F5297" s="194" t="s">
        <v>4339</v>
      </c>
      <c r="G5297" s="195" t="s">
        <v>952</v>
      </c>
      <c r="H5297" s="196">
        <v>3</v>
      </c>
      <c r="I5297" s="197"/>
      <c r="J5297" s="198">
        <f>ROUND(I5297*H5297,2)</f>
        <v>0</v>
      </c>
      <c r="K5297" s="194" t="s">
        <v>1</v>
      </c>
      <c r="L5297" s="39"/>
      <c r="M5297" s="199" t="s">
        <v>1</v>
      </c>
      <c r="N5297" s="200" t="s">
        <v>41</v>
      </c>
      <c r="O5297" s="71"/>
      <c r="P5297" s="201">
        <f>O5297*H5297</f>
        <v>0</v>
      </c>
      <c r="Q5297" s="201">
        <v>0</v>
      </c>
      <c r="R5297" s="201">
        <f>Q5297*H5297</f>
        <v>0</v>
      </c>
      <c r="S5297" s="201">
        <v>0</v>
      </c>
      <c r="T5297" s="202">
        <f>S5297*H5297</f>
        <v>0</v>
      </c>
      <c r="U5297" s="34"/>
      <c r="V5297" s="34"/>
      <c r="W5297" s="34"/>
      <c r="X5297" s="34"/>
      <c r="Y5297" s="34"/>
      <c r="Z5297" s="34"/>
      <c r="AA5297" s="34"/>
      <c r="AB5297" s="34"/>
      <c r="AC5297" s="34"/>
      <c r="AD5297" s="34"/>
      <c r="AE5297" s="34"/>
      <c r="AR5297" s="203" t="s">
        <v>358</v>
      </c>
      <c r="AT5297" s="203" t="s">
        <v>274</v>
      </c>
      <c r="AU5297" s="203" t="s">
        <v>291</v>
      </c>
      <c r="AY5297" s="17" t="s">
        <v>272</v>
      </c>
      <c r="BE5297" s="204">
        <f>IF(N5297="základní",J5297,0)</f>
        <v>0</v>
      </c>
      <c r="BF5297" s="204">
        <f>IF(N5297="snížená",J5297,0)</f>
        <v>0</v>
      </c>
      <c r="BG5297" s="204">
        <f>IF(N5297="zákl. přenesená",J5297,0)</f>
        <v>0</v>
      </c>
      <c r="BH5297" s="204">
        <f>IF(N5297="sníž. přenesená",J5297,0)</f>
        <v>0</v>
      </c>
      <c r="BI5297" s="204">
        <f>IF(N5297="nulová",J5297,0)</f>
        <v>0</v>
      </c>
      <c r="BJ5297" s="17" t="s">
        <v>16</v>
      </c>
      <c r="BK5297" s="204">
        <f>ROUND(I5297*H5297,2)</f>
        <v>0</v>
      </c>
      <c r="BL5297" s="17" t="s">
        <v>358</v>
      </c>
      <c r="BM5297" s="203" t="s">
        <v>4340</v>
      </c>
    </row>
    <row r="5298" spans="1:65" s="13" customFormat="1" ht="11.25">
      <c r="B5298" s="210"/>
      <c r="C5298" s="211"/>
      <c r="D5298" s="212" t="s">
        <v>283</v>
      </c>
      <c r="E5298" s="213" t="s">
        <v>1</v>
      </c>
      <c r="F5298" s="214" t="s">
        <v>4310</v>
      </c>
      <c r="G5298" s="211"/>
      <c r="H5298" s="213" t="s">
        <v>1</v>
      </c>
      <c r="I5298" s="215"/>
      <c r="J5298" s="211"/>
      <c r="K5298" s="211"/>
      <c r="L5298" s="216"/>
      <c r="M5298" s="217"/>
      <c r="N5298" s="218"/>
      <c r="O5298" s="218"/>
      <c r="P5298" s="218"/>
      <c r="Q5298" s="218"/>
      <c r="R5298" s="218"/>
      <c r="S5298" s="218"/>
      <c r="T5298" s="219"/>
      <c r="AT5298" s="220" t="s">
        <v>283</v>
      </c>
      <c r="AU5298" s="220" t="s">
        <v>291</v>
      </c>
      <c r="AV5298" s="13" t="s">
        <v>16</v>
      </c>
      <c r="AW5298" s="13" t="s">
        <v>32</v>
      </c>
      <c r="AX5298" s="13" t="s">
        <v>76</v>
      </c>
      <c r="AY5298" s="220" t="s">
        <v>272</v>
      </c>
    </row>
    <row r="5299" spans="1:65" s="13" customFormat="1" ht="11.25">
      <c r="B5299" s="210"/>
      <c r="C5299" s="211"/>
      <c r="D5299" s="212" t="s">
        <v>283</v>
      </c>
      <c r="E5299" s="213" t="s">
        <v>1</v>
      </c>
      <c r="F5299" s="214" t="s">
        <v>285</v>
      </c>
      <c r="G5299" s="211"/>
      <c r="H5299" s="213" t="s">
        <v>1</v>
      </c>
      <c r="I5299" s="215"/>
      <c r="J5299" s="211"/>
      <c r="K5299" s="211"/>
      <c r="L5299" s="216"/>
      <c r="M5299" s="217"/>
      <c r="N5299" s="218"/>
      <c r="O5299" s="218"/>
      <c r="P5299" s="218"/>
      <c r="Q5299" s="218"/>
      <c r="R5299" s="218"/>
      <c r="S5299" s="218"/>
      <c r="T5299" s="219"/>
      <c r="AT5299" s="220" t="s">
        <v>283</v>
      </c>
      <c r="AU5299" s="220" t="s">
        <v>291</v>
      </c>
      <c r="AV5299" s="13" t="s">
        <v>16</v>
      </c>
      <c r="AW5299" s="13" t="s">
        <v>32</v>
      </c>
      <c r="AX5299" s="13" t="s">
        <v>76</v>
      </c>
      <c r="AY5299" s="220" t="s">
        <v>272</v>
      </c>
    </row>
    <row r="5300" spans="1:65" s="14" customFormat="1" ht="11.25">
      <c r="B5300" s="221"/>
      <c r="C5300" s="222"/>
      <c r="D5300" s="212" t="s">
        <v>283</v>
      </c>
      <c r="E5300" s="223" t="s">
        <v>1</v>
      </c>
      <c r="F5300" s="224" t="s">
        <v>291</v>
      </c>
      <c r="G5300" s="222"/>
      <c r="H5300" s="225">
        <v>3</v>
      </c>
      <c r="I5300" s="226"/>
      <c r="J5300" s="222"/>
      <c r="K5300" s="222"/>
      <c r="L5300" s="227"/>
      <c r="M5300" s="228"/>
      <c r="N5300" s="229"/>
      <c r="O5300" s="229"/>
      <c r="P5300" s="229"/>
      <c r="Q5300" s="229"/>
      <c r="R5300" s="229"/>
      <c r="S5300" s="229"/>
      <c r="T5300" s="230"/>
      <c r="AT5300" s="231" t="s">
        <v>283</v>
      </c>
      <c r="AU5300" s="231" t="s">
        <v>291</v>
      </c>
      <c r="AV5300" s="14" t="s">
        <v>84</v>
      </c>
      <c r="AW5300" s="14" t="s">
        <v>32</v>
      </c>
      <c r="AX5300" s="14" t="s">
        <v>76</v>
      </c>
      <c r="AY5300" s="231" t="s">
        <v>272</v>
      </c>
    </row>
    <row r="5301" spans="1:65" s="2" customFormat="1" ht="33" customHeight="1">
      <c r="A5301" s="34"/>
      <c r="B5301" s="35"/>
      <c r="C5301" s="192" t="s">
        <v>4341</v>
      </c>
      <c r="D5301" s="192" t="s">
        <v>274</v>
      </c>
      <c r="E5301" s="193" t="s">
        <v>4342</v>
      </c>
      <c r="F5301" s="194" t="s">
        <v>4343</v>
      </c>
      <c r="G5301" s="195" t="s">
        <v>952</v>
      </c>
      <c r="H5301" s="196">
        <v>2</v>
      </c>
      <c r="I5301" s="197"/>
      <c r="J5301" s="198">
        <f>ROUND(I5301*H5301,2)</f>
        <v>0</v>
      </c>
      <c r="K5301" s="194" t="s">
        <v>1</v>
      </c>
      <c r="L5301" s="39"/>
      <c r="M5301" s="199" t="s">
        <v>1</v>
      </c>
      <c r="N5301" s="200" t="s">
        <v>41</v>
      </c>
      <c r="O5301" s="71"/>
      <c r="P5301" s="201">
        <f>O5301*H5301</f>
        <v>0</v>
      </c>
      <c r="Q5301" s="201">
        <v>0</v>
      </c>
      <c r="R5301" s="201">
        <f>Q5301*H5301</f>
        <v>0</v>
      </c>
      <c r="S5301" s="201">
        <v>0</v>
      </c>
      <c r="T5301" s="202">
        <f>S5301*H5301</f>
        <v>0</v>
      </c>
      <c r="U5301" s="34"/>
      <c r="V5301" s="34"/>
      <c r="W5301" s="34"/>
      <c r="X5301" s="34"/>
      <c r="Y5301" s="34"/>
      <c r="Z5301" s="34"/>
      <c r="AA5301" s="34"/>
      <c r="AB5301" s="34"/>
      <c r="AC5301" s="34"/>
      <c r="AD5301" s="34"/>
      <c r="AE5301" s="34"/>
      <c r="AR5301" s="203" t="s">
        <v>358</v>
      </c>
      <c r="AT5301" s="203" t="s">
        <v>274</v>
      </c>
      <c r="AU5301" s="203" t="s">
        <v>291</v>
      </c>
      <c r="AY5301" s="17" t="s">
        <v>272</v>
      </c>
      <c r="BE5301" s="204">
        <f>IF(N5301="základní",J5301,0)</f>
        <v>0</v>
      </c>
      <c r="BF5301" s="204">
        <f>IF(N5301="snížená",J5301,0)</f>
        <v>0</v>
      </c>
      <c r="BG5301" s="204">
        <f>IF(N5301="zákl. přenesená",J5301,0)</f>
        <v>0</v>
      </c>
      <c r="BH5301" s="204">
        <f>IF(N5301="sníž. přenesená",J5301,0)</f>
        <v>0</v>
      </c>
      <c r="BI5301" s="204">
        <f>IF(N5301="nulová",J5301,0)</f>
        <v>0</v>
      </c>
      <c r="BJ5301" s="17" t="s">
        <v>16</v>
      </c>
      <c r="BK5301" s="204">
        <f>ROUND(I5301*H5301,2)</f>
        <v>0</v>
      </c>
      <c r="BL5301" s="17" t="s">
        <v>358</v>
      </c>
      <c r="BM5301" s="203" t="s">
        <v>4344</v>
      </c>
    </row>
    <row r="5302" spans="1:65" s="13" customFormat="1" ht="11.25">
      <c r="B5302" s="210"/>
      <c r="C5302" s="211"/>
      <c r="D5302" s="212" t="s">
        <v>283</v>
      </c>
      <c r="E5302" s="213" t="s">
        <v>1</v>
      </c>
      <c r="F5302" s="214" t="s">
        <v>4310</v>
      </c>
      <c r="G5302" s="211"/>
      <c r="H5302" s="213" t="s">
        <v>1</v>
      </c>
      <c r="I5302" s="215"/>
      <c r="J5302" s="211"/>
      <c r="K5302" s="211"/>
      <c r="L5302" s="216"/>
      <c r="M5302" s="217"/>
      <c r="N5302" s="218"/>
      <c r="O5302" s="218"/>
      <c r="P5302" s="218"/>
      <c r="Q5302" s="218"/>
      <c r="R5302" s="218"/>
      <c r="S5302" s="218"/>
      <c r="T5302" s="219"/>
      <c r="AT5302" s="220" t="s">
        <v>283</v>
      </c>
      <c r="AU5302" s="220" t="s">
        <v>291</v>
      </c>
      <c r="AV5302" s="13" t="s">
        <v>16</v>
      </c>
      <c r="AW5302" s="13" t="s">
        <v>32</v>
      </c>
      <c r="AX5302" s="13" t="s">
        <v>76</v>
      </c>
      <c r="AY5302" s="220" t="s">
        <v>272</v>
      </c>
    </row>
    <row r="5303" spans="1:65" s="13" customFormat="1" ht="11.25">
      <c r="B5303" s="210"/>
      <c r="C5303" s="211"/>
      <c r="D5303" s="212" t="s">
        <v>283</v>
      </c>
      <c r="E5303" s="213" t="s">
        <v>1</v>
      </c>
      <c r="F5303" s="214" t="s">
        <v>285</v>
      </c>
      <c r="G5303" s="211"/>
      <c r="H5303" s="213" t="s">
        <v>1</v>
      </c>
      <c r="I5303" s="215"/>
      <c r="J5303" s="211"/>
      <c r="K5303" s="211"/>
      <c r="L5303" s="216"/>
      <c r="M5303" s="217"/>
      <c r="N5303" s="218"/>
      <c r="O5303" s="218"/>
      <c r="P5303" s="218"/>
      <c r="Q5303" s="218"/>
      <c r="R5303" s="218"/>
      <c r="S5303" s="218"/>
      <c r="T5303" s="219"/>
      <c r="AT5303" s="220" t="s">
        <v>283</v>
      </c>
      <c r="AU5303" s="220" t="s">
        <v>291</v>
      </c>
      <c r="AV5303" s="13" t="s">
        <v>16</v>
      </c>
      <c r="AW5303" s="13" t="s">
        <v>32</v>
      </c>
      <c r="AX5303" s="13" t="s">
        <v>76</v>
      </c>
      <c r="AY5303" s="220" t="s">
        <v>272</v>
      </c>
    </row>
    <row r="5304" spans="1:65" s="14" customFormat="1" ht="11.25">
      <c r="B5304" s="221"/>
      <c r="C5304" s="222"/>
      <c r="D5304" s="212" t="s">
        <v>283</v>
      </c>
      <c r="E5304" s="223" t="s">
        <v>1</v>
      </c>
      <c r="F5304" s="224" t="s">
        <v>84</v>
      </c>
      <c r="G5304" s="222"/>
      <c r="H5304" s="225">
        <v>2</v>
      </c>
      <c r="I5304" s="226"/>
      <c r="J5304" s="222"/>
      <c r="K5304" s="222"/>
      <c r="L5304" s="227"/>
      <c r="M5304" s="228"/>
      <c r="N5304" s="229"/>
      <c r="O5304" s="229"/>
      <c r="P5304" s="229"/>
      <c r="Q5304" s="229"/>
      <c r="R5304" s="229"/>
      <c r="S5304" s="229"/>
      <c r="T5304" s="230"/>
      <c r="AT5304" s="231" t="s">
        <v>283</v>
      </c>
      <c r="AU5304" s="231" t="s">
        <v>291</v>
      </c>
      <c r="AV5304" s="14" t="s">
        <v>84</v>
      </c>
      <c r="AW5304" s="14" t="s">
        <v>32</v>
      </c>
      <c r="AX5304" s="14" t="s">
        <v>76</v>
      </c>
      <c r="AY5304" s="231" t="s">
        <v>272</v>
      </c>
    </row>
    <row r="5305" spans="1:65" s="12" customFormat="1" ht="22.9" customHeight="1">
      <c r="B5305" s="176"/>
      <c r="C5305" s="177"/>
      <c r="D5305" s="178" t="s">
        <v>75</v>
      </c>
      <c r="E5305" s="190" t="s">
        <v>4345</v>
      </c>
      <c r="F5305" s="190" t="s">
        <v>4346</v>
      </c>
      <c r="G5305" s="177"/>
      <c r="H5305" s="177"/>
      <c r="I5305" s="180"/>
      <c r="J5305" s="191">
        <f>BK5305</f>
        <v>0</v>
      </c>
      <c r="K5305" s="177"/>
      <c r="L5305" s="182"/>
      <c r="M5305" s="183"/>
      <c r="N5305" s="184"/>
      <c r="O5305" s="184"/>
      <c r="P5305" s="185">
        <f>P5306+SUM(P5307:P5314)+P5509+P5612+P5672+P5677+P5726+P5788+P5794+P5915+P5945</f>
        <v>0</v>
      </c>
      <c r="Q5305" s="184"/>
      <c r="R5305" s="185">
        <f>R5306+SUM(R5307:R5314)+R5509+R5612+R5672+R5677+R5726+R5788+R5794+R5915+R5945</f>
        <v>0.41181899999999994</v>
      </c>
      <c r="S5305" s="184"/>
      <c r="T5305" s="186">
        <f>T5306+SUM(T5307:T5314)+T5509+T5612+T5672+T5677+T5726+T5788+T5794+T5915+T5945</f>
        <v>0</v>
      </c>
      <c r="AR5305" s="187" t="s">
        <v>84</v>
      </c>
      <c r="AT5305" s="188" t="s">
        <v>75</v>
      </c>
      <c r="AU5305" s="188" t="s">
        <v>16</v>
      </c>
      <c r="AY5305" s="187" t="s">
        <v>272</v>
      </c>
      <c r="BK5305" s="189">
        <f>BK5306+SUM(BK5307:BK5314)+BK5509+BK5612+BK5672+BK5677+BK5726+BK5788+BK5794+BK5915+BK5945</f>
        <v>0</v>
      </c>
    </row>
    <row r="5306" spans="1:65" s="2" customFormat="1" ht="24.2" customHeight="1">
      <c r="A5306" s="34"/>
      <c r="B5306" s="35"/>
      <c r="C5306" s="192" t="s">
        <v>4347</v>
      </c>
      <c r="D5306" s="192" t="s">
        <v>274</v>
      </c>
      <c r="E5306" s="193" t="s">
        <v>4348</v>
      </c>
      <c r="F5306" s="194" t="s">
        <v>4349</v>
      </c>
      <c r="G5306" s="195" t="s">
        <v>156</v>
      </c>
      <c r="H5306" s="196">
        <v>0</v>
      </c>
      <c r="I5306" s="197"/>
      <c r="J5306" s="198">
        <f>ROUND(I5306*H5306,2)</f>
        <v>0</v>
      </c>
      <c r="K5306" s="194" t="s">
        <v>278</v>
      </c>
      <c r="L5306" s="39"/>
      <c r="M5306" s="199" t="s">
        <v>1</v>
      </c>
      <c r="N5306" s="200" t="s">
        <v>41</v>
      </c>
      <c r="O5306" s="71"/>
      <c r="P5306" s="201">
        <f>O5306*H5306</f>
        <v>0</v>
      </c>
      <c r="Q5306" s="201">
        <v>0</v>
      </c>
      <c r="R5306" s="201">
        <f>Q5306*H5306</f>
        <v>0</v>
      </c>
      <c r="S5306" s="201">
        <v>0</v>
      </c>
      <c r="T5306" s="202">
        <f>S5306*H5306</f>
        <v>0</v>
      </c>
      <c r="U5306" s="34"/>
      <c r="V5306" s="34"/>
      <c r="W5306" s="34"/>
      <c r="X5306" s="34"/>
      <c r="Y5306" s="34"/>
      <c r="Z5306" s="34"/>
      <c r="AA5306" s="34"/>
      <c r="AB5306" s="34"/>
      <c r="AC5306" s="34"/>
      <c r="AD5306" s="34"/>
      <c r="AE5306" s="34"/>
      <c r="AR5306" s="203" t="s">
        <v>358</v>
      </c>
      <c r="AT5306" s="203" t="s">
        <v>274</v>
      </c>
      <c r="AU5306" s="203" t="s">
        <v>84</v>
      </c>
      <c r="AY5306" s="17" t="s">
        <v>272</v>
      </c>
      <c r="BE5306" s="204">
        <f>IF(N5306="základní",J5306,0)</f>
        <v>0</v>
      </c>
      <c r="BF5306" s="204">
        <f>IF(N5306="snížená",J5306,0)</f>
        <v>0</v>
      </c>
      <c r="BG5306" s="204">
        <f>IF(N5306="zákl. přenesená",J5306,0)</f>
        <v>0</v>
      </c>
      <c r="BH5306" s="204">
        <f>IF(N5306="sníž. přenesená",J5306,0)</f>
        <v>0</v>
      </c>
      <c r="BI5306" s="204">
        <f>IF(N5306="nulová",J5306,0)</f>
        <v>0</v>
      </c>
      <c r="BJ5306" s="17" t="s">
        <v>16</v>
      </c>
      <c r="BK5306" s="204">
        <f>ROUND(I5306*H5306,2)</f>
        <v>0</v>
      </c>
      <c r="BL5306" s="17" t="s">
        <v>358</v>
      </c>
      <c r="BM5306" s="203" t="s">
        <v>4350</v>
      </c>
    </row>
    <row r="5307" spans="1:65" s="2" customFormat="1" ht="11.25">
      <c r="A5307" s="34"/>
      <c r="B5307" s="35"/>
      <c r="C5307" s="36"/>
      <c r="D5307" s="205" t="s">
        <v>281</v>
      </c>
      <c r="E5307" s="36"/>
      <c r="F5307" s="206" t="s">
        <v>4351</v>
      </c>
      <c r="G5307" s="36"/>
      <c r="H5307" s="36"/>
      <c r="I5307" s="207"/>
      <c r="J5307" s="36"/>
      <c r="K5307" s="36"/>
      <c r="L5307" s="39"/>
      <c r="M5307" s="208"/>
      <c r="N5307" s="209"/>
      <c r="O5307" s="71"/>
      <c r="P5307" s="71"/>
      <c r="Q5307" s="71"/>
      <c r="R5307" s="71"/>
      <c r="S5307" s="71"/>
      <c r="T5307" s="72"/>
      <c r="U5307" s="34"/>
      <c r="V5307" s="34"/>
      <c r="W5307" s="34"/>
      <c r="X5307" s="34"/>
      <c r="Y5307" s="34"/>
      <c r="Z5307" s="34"/>
      <c r="AA5307" s="34"/>
      <c r="AB5307" s="34"/>
      <c r="AC5307" s="34"/>
      <c r="AD5307" s="34"/>
      <c r="AE5307" s="34"/>
      <c r="AT5307" s="17" t="s">
        <v>281</v>
      </c>
      <c r="AU5307" s="17" t="s">
        <v>84</v>
      </c>
    </row>
    <row r="5308" spans="1:65" s="2" customFormat="1" ht="24.2" customHeight="1">
      <c r="A5308" s="34"/>
      <c r="B5308" s="35"/>
      <c r="C5308" s="232" t="s">
        <v>4352</v>
      </c>
      <c r="D5308" s="232" t="s">
        <v>394</v>
      </c>
      <c r="E5308" s="233" t="s">
        <v>4353</v>
      </c>
      <c r="F5308" s="234" t="s">
        <v>4354</v>
      </c>
      <c r="G5308" s="235" t="s">
        <v>156</v>
      </c>
      <c r="H5308" s="236">
        <v>0</v>
      </c>
      <c r="I5308" s="237"/>
      <c r="J5308" s="238">
        <f>ROUND(I5308*H5308,2)</f>
        <v>0</v>
      </c>
      <c r="K5308" s="234" t="s">
        <v>278</v>
      </c>
      <c r="L5308" s="239"/>
      <c r="M5308" s="240" t="s">
        <v>1</v>
      </c>
      <c r="N5308" s="241" t="s">
        <v>41</v>
      </c>
      <c r="O5308" s="71"/>
      <c r="P5308" s="201">
        <f>O5308*H5308</f>
        <v>0</v>
      </c>
      <c r="Q5308" s="201">
        <v>2.5000000000000001E-2</v>
      </c>
      <c r="R5308" s="201">
        <f>Q5308*H5308</f>
        <v>0</v>
      </c>
      <c r="S5308" s="201">
        <v>0</v>
      </c>
      <c r="T5308" s="202">
        <f>S5308*H5308</f>
        <v>0</v>
      </c>
      <c r="U5308" s="34"/>
      <c r="V5308" s="34"/>
      <c r="W5308" s="34"/>
      <c r="X5308" s="34"/>
      <c r="Y5308" s="34"/>
      <c r="Z5308" s="34"/>
      <c r="AA5308" s="34"/>
      <c r="AB5308" s="34"/>
      <c r="AC5308" s="34"/>
      <c r="AD5308" s="34"/>
      <c r="AE5308" s="34"/>
      <c r="AR5308" s="203" t="s">
        <v>483</v>
      </c>
      <c r="AT5308" s="203" t="s">
        <v>394</v>
      </c>
      <c r="AU5308" s="203" t="s">
        <v>84</v>
      </c>
      <c r="AY5308" s="17" t="s">
        <v>272</v>
      </c>
      <c r="BE5308" s="204">
        <f>IF(N5308="základní",J5308,0)</f>
        <v>0</v>
      </c>
      <c r="BF5308" s="204">
        <f>IF(N5308="snížená",J5308,0)</f>
        <v>0</v>
      </c>
      <c r="BG5308" s="204">
        <f>IF(N5308="zákl. přenesená",J5308,0)</f>
        <v>0</v>
      </c>
      <c r="BH5308" s="204">
        <f>IF(N5308="sníž. přenesená",J5308,0)</f>
        <v>0</v>
      </c>
      <c r="BI5308" s="204">
        <f>IF(N5308="nulová",J5308,0)</f>
        <v>0</v>
      </c>
      <c r="BJ5308" s="17" t="s">
        <v>16</v>
      </c>
      <c r="BK5308" s="204">
        <f>ROUND(I5308*H5308,2)</f>
        <v>0</v>
      </c>
      <c r="BL5308" s="17" t="s">
        <v>358</v>
      </c>
      <c r="BM5308" s="203" t="s">
        <v>4355</v>
      </c>
    </row>
    <row r="5309" spans="1:65" s="2" customFormat="1" ht="37.9" customHeight="1">
      <c r="A5309" s="34"/>
      <c r="B5309" s="35"/>
      <c r="C5309" s="232" t="s">
        <v>4356</v>
      </c>
      <c r="D5309" s="232" t="s">
        <v>394</v>
      </c>
      <c r="E5309" s="233" t="s">
        <v>4357</v>
      </c>
      <c r="F5309" s="234" t="s">
        <v>4358</v>
      </c>
      <c r="G5309" s="235" t="s">
        <v>156</v>
      </c>
      <c r="H5309" s="236">
        <v>0</v>
      </c>
      <c r="I5309" s="237"/>
      <c r="J5309" s="238">
        <f>ROUND(I5309*H5309,2)</f>
        <v>0</v>
      </c>
      <c r="K5309" s="234" t="s">
        <v>278</v>
      </c>
      <c r="L5309" s="239"/>
      <c r="M5309" s="240" t="s">
        <v>1</v>
      </c>
      <c r="N5309" s="241" t="s">
        <v>41</v>
      </c>
      <c r="O5309" s="71"/>
      <c r="P5309" s="201">
        <f>O5309*H5309</f>
        <v>0</v>
      </c>
      <c r="Q5309" s="201">
        <v>2.5000000000000001E-2</v>
      </c>
      <c r="R5309" s="201">
        <f>Q5309*H5309</f>
        <v>0</v>
      </c>
      <c r="S5309" s="201">
        <v>0</v>
      </c>
      <c r="T5309" s="202">
        <f>S5309*H5309</f>
        <v>0</v>
      </c>
      <c r="U5309" s="34"/>
      <c r="V5309" s="34"/>
      <c r="W5309" s="34"/>
      <c r="X5309" s="34"/>
      <c r="Y5309" s="34"/>
      <c r="Z5309" s="34"/>
      <c r="AA5309" s="34"/>
      <c r="AB5309" s="34"/>
      <c r="AC5309" s="34"/>
      <c r="AD5309" s="34"/>
      <c r="AE5309" s="34"/>
      <c r="AR5309" s="203" t="s">
        <v>483</v>
      </c>
      <c r="AT5309" s="203" t="s">
        <v>394</v>
      </c>
      <c r="AU5309" s="203" t="s">
        <v>84</v>
      </c>
      <c r="AY5309" s="17" t="s">
        <v>272</v>
      </c>
      <c r="BE5309" s="204">
        <f>IF(N5309="základní",J5309,0)</f>
        <v>0</v>
      </c>
      <c r="BF5309" s="204">
        <f>IF(N5309="snížená",J5309,0)</f>
        <v>0</v>
      </c>
      <c r="BG5309" s="204">
        <f>IF(N5309="zákl. přenesená",J5309,0)</f>
        <v>0</v>
      </c>
      <c r="BH5309" s="204">
        <f>IF(N5309="sníž. přenesená",J5309,0)</f>
        <v>0</v>
      </c>
      <c r="BI5309" s="204">
        <f>IF(N5309="nulová",J5309,0)</f>
        <v>0</v>
      </c>
      <c r="BJ5309" s="17" t="s">
        <v>16</v>
      </c>
      <c r="BK5309" s="204">
        <f>ROUND(I5309*H5309,2)</f>
        <v>0</v>
      </c>
      <c r="BL5309" s="17" t="s">
        <v>358</v>
      </c>
      <c r="BM5309" s="203" t="s">
        <v>4359</v>
      </c>
    </row>
    <row r="5310" spans="1:65" s="2" customFormat="1" ht="33" customHeight="1">
      <c r="A5310" s="34"/>
      <c r="B5310" s="35"/>
      <c r="C5310" s="192" t="s">
        <v>4360</v>
      </c>
      <c r="D5310" s="192" t="s">
        <v>274</v>
      </c>
      <c r="E5310" s="193" t="s">
        <v>4361</v>
      </c>
      <c r="F5310" s="194" t="s">
        <v>4362</v>
      </c>
      <c r="G5310" s="195" t="s">
        <v>952</v>
      </c>
      <c r="H5310" s="196">
        <v>0</v>
      </c>
      <c r="I5310" s="197"/>
      <c r="J5310" s="198">
        <f>ROUND(I5310*H5310,2)</f>
        <v>0</v>
      </c>
      <c r="K5310" s="194" t="s">
        <v>278</v>
      </c>
      <c r="L5310" s="39"/>
      <c r="M5310" s="199" t="s">
        <v>1</v>
      </c>
      <c r="N5310" s="200" t="s">
        <v>41</v>
      </c>
      <c r="O5310" s="71"/>
      <c r="P5310" s="201">
        <f>O5310*H5310</f>
        <v>0</v>
      </c>
      <c r="Q5310" s="201">
        <v>0</v>
      </c>
      <c r="R5310" s="201">
        <f>Q5310*H5310</f>
        <v>0</v>
      </c>
      <c r="S5310" s="201">
        <v>0</v>
      </c>
      <c r="T5310" s="202">
        <f>S5310*H5310</f>
        <v>0</v>
      </c>
      <c r="U5310" s="34"/>
      <c r="V5310" s="34"/>
      <c r="W5310" s="34"/>
      <c r="X5310" s="34"/>
      <c r="Y5310" s="34"/>
      <c r="Z5310" s="34"/>
      <c r="AA5310" s="34"/>
      <c r="AB5310" s="34"/>
      <c r="AC5310" s="34"/>
      <c r="AD5310" s="34"/>
      <c r="AE5310" s="34"/>
      <c r="AR5310" s="203" t="s">
        <v>358</v>
      </c>
      <c r="AT5310" s="203" t="s">
        <v>274</v>
      </c>
      <c r="AU5310" s="203" t="s">
        <v>84</v>
      </c>
      <c r="AY5310" s="17" t="s">
        <v>272</v>
      </c>
      <c r="BE5310" s="204">
        <f>IF(N5310="základní",J5310,0)</f>
        <v>0</v>
      </c>
      <c r="BF5310" s="204">
        <f>IF(N5310="snížená",J5310,0)</f>
        <v>0</v>
      </c>
      <c r="BG5310" s="204">
        <f>IF(N5310="zákl. přenesená",J5310,0)</f>
        <v>0</v>
      </c>
      <c r="BH5310" s="204">
        <f>IF(N5310="sníž. přenesená",J5310,0)</f>
        <v>0</v>
      </c>
      <c r="BI5310" s="204">
        <f>IF(N5310="nulová",J5310,0)</f>
        <v>0</v>
      </c>
      <c r="BJ5310" s="17" t="s">
        <v>16</v>
      </c>
      <c r="BK5310" s="204">
        <f>ROUND(I5310*H5310,2)</f>
        <v>0</v>
      </c>
      <c r="BL5310" s="17" t="s">
        <v>358</v>
      </c>
      <c r="BM5310" s="203" t="s">
        <v>4363</v>
      </c>
    </row>
    <row r="5311" spans="1:65" s="2" customFormat="1" ht="11.25">
      <c r="A5311" s="34"/>
      <c r="B5311" s="35"/>
      <c r="C5311" s="36"/>
      <c r="D5311" s="205" t="s">
        <v>281</v>
      </c>
      <c r="E5311" s="36"/>
      <c r="F5311" s="206" t="s">
        <v>4364</v>
      </c>
      <c r="G5311" s="36"/>
      <c r="H5311" s="36"/>
      <c r="I5311" s="207"/>
      <c r="J5311" s="36"/>
      <c r="K5311" s="36"/>
      <c r="L5311" s="39"/>
      <c r="M5311" s="208"/>
      <c r="N5311" s="209"/>
      <c r="O5311" s="71"/>
      <c r="P5311" s="71"/>
      <c r="Q5311" s="71"/>
      <c r="R5311" s="71"/>
      <c r="S5311" s="71"/>
      <c r="T5311" s="72"/>
      <c r="U5311" s="34"/>
      <c r="V5311" s="34"/>
      <c r="W5311" s="34"/>
      <c r="X5311" s="34"/>
      <c r="Y5311" s="34"/>
      <c r="Z5311" s="34"/>
      <c r="AA5311" s="34"/>
      <c r="AB5311" s="34"/>
      <c r="AC5311" s="34"/>
      <c r="AD5311" s="34"/>
      <c r="AE5311" s="34"/>
      <c r="AT5311" s="17" t="s">
        <v>281</v>
      </c>
      <c r="AU5311" s="17" t="s">
        <v>84</v>
      </c>
    </row>
    <row r="5312" spans="1:65" s="2" customFormat="1" ht="24.2" customHeight="1">
      <c r="A5312" s="34"/>
      <c r="B5312" s="35"/>
      <c r="C5312" s="192" t="s">
        <v>4365</v>
      </c>
      <c r="D5312" s="192" t="s">
        <v>274</v>
      </c>
      <c r="E5312" s="193" t="s">
        <v>4366</v>
      </c>
      <c r="F5312" s="194" t="s">
        <v>4367</v>
      </c>
      <c r="G5312" s="195" t="s">
        <v>3262</v>
      </c>
      <c r="H5312" s="242"/>
      <c r="I5312" s="197"/>
      <c r="J5312" s="198">
        <f>ROUND(I5312*H5312,2)</f>
        <v>0</v>
      </c>
      <c r="K5312" s="194" t="s">
        <v>278</v>
      </c>
      <c r="L5312" s="39"/>
      <c r="M5312" s="199" t="s">
        <v>1</v>
      </c>
      <c r="N5312" s="200" t="s">
        <v>41</v>
      </c>
      <c r="O5312" s="71"/>
      <c r="P5312" s="201">
        <f>O5312*H5312</f>
        <v>0</v>
      </c>
      <c r="Q5312" s="201">
        <v>0</v>
      </c>
      <c r="R5312" s="201">
        <f>Q5312*H5312</f>
        <v>0</v>
      </c>
      <c r="S5312" s="201">
        <v>0</v>
      </c>
      <c r="T5312" s="202">
        <f>S5312*H5312</f>
        <v>0</v>
      </c>
      <c r="U5312" s="34"/>
      <c r="V5312" s="34"/>
      <c r="W5312" s="34"/>
      <c r="X5312" s="34"/>
      <c r="Y5312" s="34"/>
      <c r="Z5312" s="34"/>
      <c r="AA5312" s="34"/>
      <c r="AB5312" s="34"/>
      <c r="AC5312" s="34"/>
      <c r="AD5312" s="34"/>
      <c r="AE5312" s="34"/>
      <c r="AR5312" s="203" t="s">
        <v>358</v>
      </c>
      <c r="AT5312" s="203" t="s">
        <v>274</v>
      </c>
      <c r="AU5312" s="203" t="s">
        <v>84</v>
      </c>
      <c r="AY5312" s="17" t="s">
        <v>272</v>
      </c>
      <c r="BE5312" s="204">
        <f>IF(N5312="základní",J5312,0)</f>
        <v>0</v>
      </c>
      <c r="BF5312" s="204">
        <f>IF(N5312="snížená",J5312,0)</f>
        <v>0</v>
      </c>
      <c r="BG5312" s="204">
        <f>IF(N5312="zákl. přenesená",J5312,0)</f>
        <v>0</v>
      </c>
      <c r="BH5312" s="204">
        <f>IF(N5312="sníž. přenesená",J5312,0)</f>
        <v>0</v>
      </c>
      <c r="BI5312" s="204">
        <f>IF(N5312="nulová",J5312,0)</f>
        <v>0</v>
      </c>
      <c r="BJ5312" s="17" t="s">
        <v>16</v>
      </c>
      <c r="BK5312" s="204">
        <f>ROUND(I5312*H5312,2)</f>
        <v>0</v>
      </c>
      <c r="BL5312" s="17" t="s">
        <v>358</v>
      </c>
      <c r="BM5312" s="203" t="s">
        <v>4368</v>
      </c>
    </row>
    <row r="5313" spans="1:65" s="2" customFormat="1" ht="11.25">
      <c r="A5313" s="34"/>
      <c r="B5313" s="35"/>
      <c r="C5313" s="36"/>
      <c r="D5313" s="205" t="s">
        <v>281</v>
      </c>
      <c r="E5313" s="36"/>
      <c r="F5313" s="206" t="s">
        <v>4369</v>
      </c>
      <c r="G5313" s="36"/>
      <c r="H5313" s="36"/>
      <c r="I5313" s="207"/>
      <c r="J5313" s="36"/>
      <c r="K5313" s="36"/>
      <c r="L5313" s="39"/>
      <c r="M5313" s="208"/>
      <c r="N5313" s="209"/>
      <c r="O5313" s="71"/>
      <c r="P5313" s="71"/>
      <c r="Q5313" s="71"/>
      <c r="R5313" s="71"/>
      <c r="S5313" s="71"/>
      <c r="T5313" s="72"/>
      <c r="U5313" s="34"/>
      <c r="V5313" s="34"/>
      <c r="W5313" s="34"/>
      <c r="X5313" s="34"/>
      <c r="Y5313" s="34"/>
      <c r="Z5313" s="34"/>
      <c r="AA5313" s="34"/>
      <c r="AB5313" s="34"/>
      <c r="AC5313" s="34"/>
      <c r="AD5313" s="34"/>
      <c r="AE5313" s="34"/>
      <c r="AT5313" s="17" t="s">
        <v>281</v>
      </c>
      <c r="AU5313" s="17" t="s">
        <v>84</v>
      </c>
    </row>
    <row r="5314" spans="1:65" s="12" customFormat="1" ht="20.85" customHeight="1">
      <c r="B5314" s="176"/>
      <c r="C5314" s="177"/>
      <c r="D5314" s="178" t="s">
        <v>75</v>
      </c>
      <c r="E5314" s="190" t="s">
        <v>4370</v>
      </c>
      <c r="F5314" s="190" t="s">
        <v>4371</v>
      </c>
      <c r="G5314" s="177"/>
      <c r="H5314" s="177"/>
      <c r="I5314" s="180"/>
      <c r="J5314" s="191">
        <f>BK5314</f>
        <v>0</v>
      </c>
      <c r="K5314" s="177"/>
      <c r="L5314" s="182"/>
      <c r="M5314" s="183"/>
      <c r="N5314" s="184"/>
      <c r="O5314" s="184"/>
      <c r="P5314" s="185">
        <f>SUM(P5315:P5508)</f>
        <v>0</v>
      </c>
      <c r="Q5314" s="184"/>
      <c r="R5314" s="185">
        <f>SUM(R5315:R5508)</f>
        <v>1.1400000000000002E-2</v>
      </c>
      <c r="S5314" s="184"/>
      <c r="T5314" s="186">
        <f>SUM(T5315:T5508)</f>
        <v>0</v>
      </c>
      <c r="AR5314" s="187" t="s">
        <v>16</v>
      </c>
      <c r="AT5314" s="188" t="s">
        <v>75</v>
      </c>
      <c r="AU5314" s="188" t="s">
        <v>84</v>
      </c>
      <c r="AY5314" s="187" t="s">
        <v>272</v>
      </c>
      <c r="BK5314" s="189">
        <f>SUM(BK5315:BK5508)</f>
        <v>0</v>
      </c>
    </row>
    <row r="5315" spans="1:65" s="2" customFormat="1" ht="37.9" customHeight="1">
      <c r="A5315" s="34"/>
      <c r="B5315" s="35"/>
      <c r="C5315" s="192" t="s">
        <v>4372</v>
      </c>
      <c r="D5315" s="192" t="s">
        <v>274</v>
      </c>
      <c r="E5315" s="193" t="s">
        <v>4373</v>
      </c>
      <c r="F5315" s="194" t="s">
        <v>4374</v>
      </c>
      <c r="G5315" s="195" t="s">
        <v>952</v>
      </c>
      <c r="H5315" s="196">
        <v>22</v>
      </c>
      <c r="I5315" s="197"/>
      <c r="J5315" s="198">
        <f>ROUND(I5315*H5315,2)</f>
        <v>0</v>
      </c>
      <c r="K5315" s="194" t="s">
        <v>1</v>
      </c>
      <c r="L5315" s="39"/>
      <c r="M5315" s="199" t="s">
        <v>1</v>
      </c>
      <c r="N5315" s="200" t="s">
        <v>41</v>
      </c>
      <c r="O5315" s="71"/>
      <c r="P5315" s="201">
        <f>O5315*H5315</f>
        <v>0</v>
      </c>
      <c r="Q5315" s="201">
        <v>1.4999999999999999E-4</v>
      </c>
      <c r="R5315" s="201">
        <f>Q5315*H5315</f>
        <v>3.2999999999999995E-3</v>
      </c>
      <c r="S5315" s="201">
        <v>0</v>
      </c>
      <c r="T5315" s="202">
        <f>S5315*H5315</f>
        <v>0</v>
      </c>
      <c r="U5315" s="34"/>
      <c r="V5315" s="34"/>
      <c r="W5315" s="34"/>
      <c r="X5315" s="34"/>
      <c r="Y5315" s="34"/>
      <c r="Z5315" s="34"/>
      <c r="AA5315" s="34"/>
      <c r="AB5315" s="34"/>
      <c r="AC5315" s="34"/>
      <c r="AD5315" s="34"/>
      <c r="AE5315" s="34"/>
      <c r="AR5315" s="203" t="s">
        <v>358</v>
      </c>
      <c r="AT5315" s="203" t="s">
        <v>274</v>
      </c>
      <c r="AU5315" s="203" t="s">
        <v>291</v>
      </c>
      <c r="AY5315" s="17" t="s">
        <v>272</v>
      </c>
      <c r="BE5315" s="204">
        <f>IF(N5315="základní",J5315,0)</f>
        <v>0</v>
      </c>
      <c r="BF5315" s="204">
        <f>IF(N5315="snížená",J5315,0)</f>
        <v>0</v>
      </c>
      <c r="BG5315" s="204">
        <f>IF(N5315="zákl. přenesená",J5315,0)</f>
        <v>0</v>
      </c>
      <c r="BH5315" s="204">
        <f>IF(N5315="sníž. přenesená",J5315,0)</f>
        <v>0</v>
      </c>
      <c r="BI5315" s="204">
        <f>IF(N5315="nulová",J5315,0)</f>
        <v>0</v>
      </c>
      <c r="BJ5315" s="17" t="s">
        <v>16</v>
      </c>
      <c r="BK5315" s="204">
        <f>ROUND(I5315*H5315,2)</f>
        <v>0</v>
      </c>
      <c r="BL5315" s="17" t="s">
        <v>358</v>
      </c>
      <c r="BM5315" s="203" t="s">
        <v>4375</v>
      </c>
    </row>
    <row r="5316" spans="1:65" s="13" customFormat="1" ht="11.25">
      <c r="B5316" s="210"/>
      <c r="C5316" s="211"/>
      <c r="D5316" s="212" t="s">
        <v>283</v>
      </c>
      <c r="E5316" s="213" t="s">
        <v>1</v>
      </c>
      <c r="F5316" s="214" t="s">
        <v>4376</v>
      </c>
      <c r="G5316" s="211"/>
      <c r="H5316" s="213" t="s">
        <v>1</v>
      </c>
      <c r="I5316" s="215"/>
      <c r="J5316" s="211"/>
      <c r="K5316" s="211"/>
      <c r="L5316" s="216"/>
      <c r="M5316" s="217"/>
      <c r="N5316" s="218"/>
      <c r="O5316" s="218"/>
      <c r="P5316" s="218"/>
      <c r="Q5316" s="218"/>
      <c r="R5316" s="218"/>
      <c r="S5316" s="218"/>
      <c r="T5316" s="219"/>
      <c r="AT5316" s="220" t="s">
        <v>283</v>
      </c>
      <c r="AU5316" s="220" t="s">
        <v>291</v>
      </c>
      <c r="AV5316" s="13" t="s">
        <v>16</v>
      </c>
      <c r="AW5316" s="13" t="s">
        <v>32</v>
      </c>
      <c r="AX5316" s="13" t="s">
        <v>76</v>
      </c>
      <c r="AY5316" s="220" t="s">
        <v>272</v>
      </c>
    </row>
    <row r="5317" spans="1:65" s="13" customFormat="1" ht="11.25">
      <c r="B5317" s="210"/>
      <c r="C5317" s="211"/>
      <c r="D5317" s="212" t="s">
        <v>283</v>
      </c>
      <c r="E5317" s="213" t="s">
        <v>1</v>
      </c>
      <c r="F5317" s="214" t="s">
        <v>285</v>
      </c>
      <c r="G5317" s="211"/>
      <c r="H5317" s="213" t="s">
        <v>1</v>
      </c>
      <c r="I5317" s="215"/>
      <c r="J5317" s="211"/>
      <c r="K5317" s="211"/>
      <c r="L5317" s="216"/>
      <c r="M5317" s="217"/>
      <c r="N5317" s="218"/>
      <c r="O5317" s="218"/>
      <c r="P5317" s="218"/>
      <c r="Q5317" s="218"/>
      <c r="R5317" s="218"/>
      <c r="S5317" s="218"/>
      <c r="T5317" s="219"/>
      <c r="AT5317" s="220" t="s">
        <v>283</v>
      </c>
      <c r="AU5317" s="220" t="s">
        <v>291</v>
      </c>
      <c r="AV5317" s="13" t="s">
        <v>16</v>
      </c>
      <c r="AW5317" s="13" t="s">
        <v>32</v>
      </c>
      <c r="AX5317" s="13" t="s">
        <v>76</v>
      </c>
      <c r="AY5317" s="220" t="s">
        <v>272</v>
      </c>
    </row>
    <row r="5318" spans="1:65" s="13" customFormat="1" ht="11.25">
      <c r="B5318" s="210"/>
      <c r="C5318" s="211"/>
      <c r="D5318" s="212" t="s">
        <v>283</v>
      </c>
      <c r="E5318" s="213" t="s">
        <v>1</v>
      </c>
      <c r="F5318" s="214" t="s">
        <v>4377</v>
      </c>
      <c r="G5318" s="211"/>
      <c r="H5318" s="213" t="s">
        <v>1</v>
      </c>
      <c r="I5318" s="215"/>
      <c r="J5318" s="211"/>
      <c r="K5318" s="211"/>
      <c r="L5318" s="216"/>
      <c r="M5318" s="217"/>
      <c r="N5318" s="218"/>
      <c r="O5318" s="218"/>
      <c r="P5318" s="218"/>
      <c r="Q5318" s="218"/>
      <c r="R5318" s="218"/>
      <c r="S5318" s="218"/>
      <c r="T5318" s="219"/>
      <c r="AT5318" s="220" t="s">
        <v>283</v>
      </c>
      <c r="AU5318" s="220" t="s">
        <v>291</v>
      </c>
      <c r="AV5318" s="13" t="s">
        <v>16</v>
      </c>
      <c r="AW5318" s="13" t="s">
        <v>32</v>
      </c>
      <c r="AX5318" s="13" t="s">
        <v>76</v>
      </c>
      <c r="AY5318" s="220" t="s">
        <v>272</v>
      </c>
    </row>
    <row r="5319" spans="1:65" s="13" customFormat="1" ht="11.25">
      <c r="B5319" s="210"/>
      <c r="C5319" s="211"/>
      <c r="D5319" s="212" t="s">
        <v>283</v>
      </c>
      <c r="E5319" s="213" t="s">
        <v>1</v>
      </c>
      <c r="F5319" s="214" t="s">
        <v>4378</v>
      </c>
      <c r="G5319" s="211"/>
      <c r="H5319" s="213" t="s">
        <v>1</v>
      </c>
      <c r="I5319" s="215"/>
      <c r="J5319" s="211"/>
      <c r="K5319" s="211"/>
      <c r="L5319" s="216"/>
      <c r="M5319" s="217"/>
      <c r="N5319" s="218"/>
      <c r="O5319" s="218"/>
      <c r="P5319" s="218"/>
      <c r="Q5319" s="218"/>
      <c r="R5319" s="218"/>
      <c r="S5319" s="218"/>
      <c r="T5319" s="219"/>
      <c r="AT5319" s="220" t="s">
        <v>283</v>
      </c>
      <c r="AU5319" s="220" t="s">
        <v>291</v>
      </c>
      <c r="AV5319" s="13" t="s">
        <v>16</v>
      </c>
      <c r="AW5319" s="13" t="s">
        <v>32</v>
      </c>
      <c r="AX5319" s="13" t="s">
        <v>76</v>
      </c>
      <c r="AY5319" s="220" t="s">
        <v>272</v>
      </c>
    </row>
    <row r="5320" spans="1:65" s="14" customFormat="1" ht="11.25">
      <c r="B5320" s="221"/>
      <c r="C5320" s="222"/>
      <c r="D5320" s="212" t="s">
        <v>283</v>
      </c>
      <c r="E5320" s="223" t="s">
        <v>1</v>
      </c>
      <c r="F5320" s="224" t="s">
        <v>4379</v>
      </c>
      <c r="G5320" s="222"/>
      <c r="H5320" s="225">
        <v>21</v>
      </c>
      <c r="I5320" s="226"/>
      <c r="J5320" s="222"/>
      <c r="K5320" s="222"/>
      <c r="L5320" s="227"/>
      <c r="M5320" s="228"/>
      <c r="N5320" s="229"/>
      <c r="O5320" s="229"/>
      <c r="P5320" s="229"/>
      <c r="Q5320" s="229"/>
      <c r="R5320" s="229"/>
      <c r="S5320" s="229"/>
      <c r="T5320" s="230"/>
      <c r="AT5320" s="231" t="s">
        <v>283</v>
      </c>
      <c r="AU5320" s="231" t="s">
        <v>291</v>
      </c>
      <c r="AV5320" s="14" t="s">
        <v>84</v>
      </c>
      <c r="AW5320" s="14" t="s">
        <v>32</v>
      </c>
      <c r="AX5320" s="14" t="s">
        <v>76</v>
      </c>
      <c r="AY5320" s="231" t="s">
        <v>272</v>
      </c>
    </row>
    <row r="5321" spans="1:65" s="13" customFormat="1" ht="11.25">
      <c r="B5321" s="210"/>
      <c r="C5321" s="211"/>
      <c r="D5321" s="212" t="s">
        <v>283</v>
      </c>
      <c r="E5321" s="213" t="s">
        <v>1</v>
      </c>
      <c r="F5321" s="214" t="s">
        <v>285</v>
      </c>
      <c r="G5321" s="211"/>
      <c r="H5321" s="213" t="s">
        <v>1</v>
      </c>
      <c r="I5321" s="215"/>
      <c r="J5321" s="211"/>
      <c r="K5321" s="211"/>
      <c r="L5321" s="216"/>
      <c r="M5321" s="217"/>
      <c r="N5321" s="218"/>
      <c r="O5321" s="218"/>
      <c r="P5321" s="218"/>
      <c r="Q5321" s="218"/>
      <c r="R5321" s="218"/>
      <c r="S5321" s="218"/>
      <c r="T5321" s="219"/>
      <c r="AT5321" s="220" t="s">
        <v>283</v>
      </c>
      <c r="AU5321" s="220" t="s">
        <v>291</v>
      </c>
      <c r="AV5321" s="13" t="s">
        <v>16</v>
      </c>
      <c r="AW5321" s="13" t="s">
        <v>32</v>
      </c>
      <c r="AX5321" s="13" t="s">
        <v>76</v>
      </c>
      <c r="AY5321" s="220" t="s">
        <v>272</v>
      </c>
    </row>
    <row r="5322" spans="1:65" s="13" customFormat="1" ht="11.25">
      <c r="B5322" s="210"/>
      <c r="C5322" s="211"/>
      <c r="D5322" s="212" t="s">
        <v>283</v>
      </c>
      <c r="E5322" s="213" t="s">
        <v>1</v>
      </c>
      <c r="F5322" s="214" t="s">
        <v>842</v>
      </c>
      <c r="G5322" s="211"/>
      <c r="H5322" s="213" t="s">
        <v>1</v>
      </c>
      <c r="I5322" s="215"/>
      <c r="J5322" s="211"/>
      <c r="K5322" s="211"/>
      <c r="L5322" s="216"/>
      <c r="M5322" s="217"/>
      <c r="N5322" s="218"/>
      <c r="O5322" s="218"/>
      <c r="P5322" s="218"/>
      <c r="Q5322" s="218"/>
      <c r="R5322" s="218"/>
      <c r="S5322" s="218"/>
      <c r="T5322" s="219"/>
      <c r="AT5322" s="220" t="s">
        <v>283</v>
      </c>
      <c r="AU5322" s="220" t="s">
        <v>291</v>
      </c>
      <c r="AV5322" s="13" t="s">
        <v>16</v>
      </c>
      <c r="AW5322" s="13" t="s">
        <v>32</v>
      </c>
      <c r="AX5322" s="13" t="s">
        <v>76</v>
      </c>
      <c r="AY5322" s="220" t="s">
        <v>272</v>
      </c>
    </row>
    <row r="5323" spans="1:65" s="14" customFormat="1" ht="11.25">
      <c r="B5323" s="221"/>
      <c r="C5323" s="222"/>
      <c r="D5323" s="212" t="s">
        <v>283</v>
      </c>
      <c r="E5323" s="223" t="s">
        <v>1</v>
      </c>
      <c r="F5323" s="224" t="s">
        <v>4109</v>
      </c>
      <c r="G5323" s="222"/>
      <c r="H5323" s="225">
        <v>1</v>
      </c>
      <c r="I5323" s="226"/>
      <c r="J5323" s="222"/>
      <c r="K5323" s="222"/>
      <c r="L5323" s="227"/>
      <c r="M5323" s="228"/>
      <c r="N5323" s="229"/>
      <c r="O5323" s="229"/>
      <c r="P5323" s="229"/>
      <c r="Q5323" s="229"/>
      <c r="R5323" s="229"/>
      <c r="S5323" s="229"/>
      <c r="T5323" s="230"/>
      <c r="AT5323" s="231" t="s">
        <v>283</v>
      </c>
      <c r="AU5323" s="231" t="s">
        <v>291</v>
      </c>
      <c r="AV5323" s="14" t="s">
        <v>84</v>
      </c>
      <c r="AW5323" s="14" t="s">
        <v>32</v>
      </c>
      <c r="AX5323" s="14" t="s">
        <v>76</v>
      </c>
      <c r="AY5323" s="231" t="s">
        <v>272</v>
      </c>
    </row>
    <row r="5324" spans="1:65" s="2" customFormat="1" ht="37.9" customHeight="1">
      <c r="A5324" s="34"/>
      <c r="B5324" s="35"/>
      <c r="C5324" s="192" t="s">
        <v>4380</v>
      </c>
      <c r="D5324" s="192" t="s">
        <v>274</v>
      </c>
      <c r="E5324" s="193" t="s">
        <v>4381</v>
      </c>
      <c r="F5324" s="194" t="s">
        <v>4382</v>
      </c>
      <c r="G5324" s="195" t="s">
        <v>952</v>
      </c>
      <c r="H5324" s="196">
        <v>22</v>
      </c>
      <c r="I5324" s="197"/>
      <c r="J5324" s="198">
        <f>ROUND(I5324*H5324,2)</f>
        <v>0</v>
      </c>
      <c r="K5324" s="194" t="s">
        <v>1</v>
      </c>
      <c r="L5324" s="39"/>
      <c r="M5324" s="199" t="s">
        <v>1</v>
      </c>
      <c r="N5324" s="200" t="s">
        <v>41</v>
      </c>
      <c r="O5324" s="71"/>
      <c r="P5324" s="201">
        <f>O5324*H5324</f>
        <v>0</v>
      </c>
      <c r="Q5324" s="201">
        <v>1.4999999999999999E-4</v>
      </c>
      <c r="R5324" s="201">
        <f>Q5324*H5324</f>
        <v>3.2999999999999995E-3</v>
      </c>
      <c r="S5324" s="201">
        <v>0</v>
      </c>
      <c r="T5324" s="202">
        <f>S5324*H5324</f>
        <v>0</v>
      </c>
      <c r="U5324" s="34"/>
      <c r="V5324" s="34"/>
      <c r="W5324" s="34"/>
      <c r="X5324" s="34"/>
      <c r="Y5324" s="34"/>
      <c r="Z5324" s="34"/>
      <c r="AA5324" s="34"/>
      <c r="AB5324" s="34"/>
      <c r="AC5324" s="34"/>
      <c r="AD5324" s="34"/>
      <c r="AE5324" s="34"/>
      <c r="AR5324" s="203" t="s">
        <v>358</v>
      </c>
      <c r="AT5324" s="203" t="s">
        <v>274</v>
      </c>
      <c r="AU5324" s="203" t="s">
        <v>291</v>
      </c>
      <c r="AY5324" s="17" t="s">
        <v>272</v>
      </c>
      <c r="BE5324" s="204">
        <f>IF(N5324="základní",J5324,0)</f>
        <v>0</v>
      </c>
      <c r="BF5324" s="204">
        <f>IF(N5324="snížená",J5324,0)</f>
        <v>0</v>
      </c>
      <c r="BG5324" s="204">
        <f>IF(N5324="zákl. přenesená",J5324,0)</f>
        <v>0</v>
      </c>
      <c r="BH5324" s="204">
        <f>IF(N5324="sníž. přenesená",J5324,0)</f>
        <v>0</v>
      </c>
      <c r="BI5324" s="204">
        <f>IF(N5324="nulová",J5324,0)</f>
        <v>0</v>
      </c>
      <c r="BJ5324" s="17" t="s">
        <v>16</v>
      </c>
      <c r="BK5324" s="204">
        <f>ROUND(I5324*H5324,2)</f>
        <v>0</v>
      </c>
      <c r="BL5324" s="17" t="s">
        <v>358</v>
      </c>
      <c r="BM5324" s="203" t="s">
        <v>4383</v>
      </c>
    </row>
    <row r="5325" spans="1:65" s="13" customFormat="1" ht="11.25">
      <c r="B5325" s="210"/>
      <c r="C5325" s="211"/>
      <c r="D5325" s="212" t="s">
        <v>283</v>
      </c>
      <c r="E5325" s="213" t="s">
        <v>1</v>
      </c>
      <c r="F5325" s="214" t="s">
        <v>4376</v>
      </c>
      <c r="G5325" s="211"/>
      <c r="H5325" s="213" t="s">
        <v>1</v>
      </c>
      <c r="I5325" s="215"/>
      <c r="J5325" s="211"/>
      <c r="K5325" s="211"/>
      <c r="L5325" s="216"/>
      <c r="M5325" s="217"/>
      <c r="N5325" s="218"/>
      <c r="O5325" s="218"/>
      <c r="P5325" s="218"/>
      <c r="Q5325" s="218"/>
      <c r="R5325" s="218"/>
      <c r="S5325" s="218"/>
      <c r="T5325" s="219"/>
      <c r="AT5325" s="220" t="s">
        <v>283</v>
      </c>
      <c r="AU5325" s="220" t="s">
        <v>291</v>
      </c>
      <c r="AV5325" s="13" t="s">
        <v>16</v>
      </c>
      <c r="AW5325" s="13" t="s">
        <v>32</v>
      </c>
      <c r="AX5325" s="13" t="s">
        <v>76</v>
      </c>
      <c r="AY5325" s="220" t="s">
        <v>272</v>
      </c>
    </row>
    <row r="5326" spans="1:65" s="13" customFormat="1" ht="11.25">
      <c r="B5326" s="210"/>
      <c r="C5326" s="211"/>
      <c r="D5326" s="212" t="s">
        <v>283</v>
      </c>
      <c r="E5326" s="213" t="s">
        <v>1</v>
      </c>
      <c r="F5326" s="214" t="s">
        <v>285</v>
      </c>
      <c r="G5326" s="211"/>
      <c r="H5326" s="213" t="s">
        <v>1</v>
      </c>
      <c r="I5326" s="215"/>
      <c r="J5326" s="211"/>
      <c r="K5326" s="211"/>
      <c r="L5326" s="216"/>
      <c r="M5326" s="217"/>
      <c r="N5326" s="218"/>
      <c r="O5326" s="218"/>
      <c r="P5326" s="218"/>
      <c r="Q5326" s="218"/>
      <c r="R5326" s="218"/>
      <c r="S5326" s="218"/>
      <c r="T5326" s="219"/>
      <c r="AT5326" s="220" t="s">
        <v>283</v>
      </c>
      <c r="AU5326" s="220" t="s">
        <v>291</v>
      </c>
      <c r="AV5326" s="13" t="s">
        <v>16</v>
      </c>
      <c r="AW5326" s="13" t="s">
        <v>32</v>
      </c>
      <c r="AX5326" s="13" t="s">
        <v>76</v>
      </c>
      <c r="AY5326" s="220" t="s">
        <v>272</v>
      </c>
    </row>
    <row r="5327" spans="1:65" s="13" customFormat="1" ht="11.25">
      <c r="B5327" s="210"/>
      <c r="C5327" s="211"/>
      <c r="D5327" s="212" t="s">
        <v>283</v>
      </c>
      <c r="E5327" s="213" t="s">
        <v>1</v>
      </c>
      <c r="F5327" s="214" t="s">
        <v>4377</v>
      </c>
      <c r="G5327" s="211"/>
      <c r="H5327" s="213" t="s">
        <v>1</v>
      </c>
      <c r="I5327" s="215"/>
      <c r="J5327" s="211"/>
      <c r="K5327" s="211"/>
      <c r="L5327" s="216"/>
      <c r="M5327" s="217"/>
      <c r="N5327" s="218"/>
      <c r="O5327" s="218"/>
      <c r="P5327" s="218"/>
      <c r="Q5327" s="218"/>
      <c r="R5327" s="218"/>
      <c r="S5327" s="218"/>
      <c r="T5327" s="219"/>
      <c r="AT5327" s="220" t="s">
        <v>283</v>
      </c>
      <c r="AU5327" s="220" t="s">
        <v>291</v>
      </c>
      <c r="AV5327" s="13" t="s">
        <v>16</v>
      </c>
      <c r="AW5327" s="13" t="s">
        <v>32</v>
      </c>
      <c r="AX5327" s="13" t="s">
        <v>76</v>
      </c>
      <c r="AY5327" s="220" t="s">
        <v>272</v>
      </c>
    </row>
    <row r="5328" spans="1:65" s="13" customFormat="1" ht="11.25">
      <c r="B5328" s="210"/>
      <c r="C5328" s="211"/>
      <c r="D5328" s="212" t="s">
        <v>283</v>
      </c>
      <c r="E5328" s="213" t="s">
        <v>1</v>
      </c>
      <c r="F5328" s="214" t="s">
        <v>4378</v>
      </c>
      <c r="G5328" s="211"/>
      <c r="H5328" s="213" t="s">
        <v>1</v>
      </c>
      <c r="I5328" s="215"/>
      <c r="J5328" s="211"/>
      <c r="K5328" s="211"/>
      <c r="L5328" s="216"/>
      <c r="M5328" s="217"/>
      <c r="N5328" s="218"/>
      <c r="O5328" s="218"/>
      <c r="P5328" s="218"/>
      <c r="Q5328" s="218"/>
      <c r="R5328" s="218"/>
      <c r="S5328" s="218"/>
      <c r="T5328" s="219"/>
      <c r="AT5328" s="220" t="s">
        <v>283</v>
      </c>
      <c r="AU5328" s="220" t="s">
        <v>291</v>
      </c>
      <c r="AV5328" s="13" t="s">
        <v>16</v>
      </c>
      <c r="AW5328" s="13" t="s">
        <v>32</v>
      </c>
      <c r="AX5328" s="13" t="s">
        <v>76</v>
      </c>
      <c r="AY5328" s="220" t="s">
        <v>272</v>
      </c>
    </row>
    <row r="5329" spans="1:65" s="14" customFormat="1" ht="11.25">
      <c r="B5329" s="221"/>
      <c r="C5329" s="222"/>
      <c r="D5329" s="212" t="s">
        <v>283</v>
      </c>
      <c r="E5329" s="223" t="s">
        <v>1</v>
      </c>
      <c r="F5329" s="224" t="s">
        <v>4384</v>
      </c>
      <c r="G5329" s="222"/>
      <c r="H5329" s="225">
        <v>28</v>
      </c>
      <c r="I5329" s="226"/>
      <c r="J5329" s="222"/>
      <c r="K5329" s="222"/>
      <c r="L5329" s="227"/>
      <c r="M5329" s="228"/>
      <c r="N5329" s="229"/>
      <c r="O5329" s="229"/>
      <c r="P5329" s="229"/>
      <c r="Q5329" s="229"/>
      <c r="R5329" s="229"/>
      <c r="S5329" s="229"/>
      <c r="T5329" s="230"/>
      <c r="AT5329" s="231" t="s">
        <v>283</v>
      </c>
      <c r="AU5329" s="231" t="s">
        <v>291</v>
      </c>
      <c r="AV5329" s="14" t="s">
        <v>84</v>
      </c>
      <c r="AW5329" s="14" t="s">
        <v>32</v>
      </c>
      <c r="AX5329" s="14" t="s">
        <v>76</v>
      </c>
      <c r="AY5329" s="231" t="s">
        <v>272</v>
      </c>
    </row>
    <row r="5330" spans="1:65" s="13" customFormat="1" ht="11.25">
      <c r="B5330" s="210"/>
      <c r="C5330" s="211"/>
      <c r="D5330" s="212" t="s">
        <v>283</v>
      </c>
      <c r="E5330" s="213" t="s">
        <v>1</v>
      </c>
      <c r="F5330" s="214" t="s">
        <v>285</v>
      </c>
      <c r="G5330" s="211"/>
      <c r="H5330" s="213" t="s">
        <v>1</v>
      </c>
      <c r="I5330" s="215"/>
      <c r="J5330" s="211"/>
      <c r="K5330" s="211"/>
      <c r="L5330" s="216"/>
      <c r="M5330" s="217"/>
      <c r="N5330" s="218"/>
      <c r="O5330" s="218"/>
      <c r="P5330" s="218"/>
      <c r="Q5330" s="218"/>
      <c r="R5330" s="218"/>
      <c r="S5330" s="218"/>
      <c r="T5330" s="219"/>
      <c r="AT5330" s="220" t="s">
        <v>283</v>
      </c>
      <c r="AU5330" s="220" t="s">
        <v>291</v>
      </c>
      <c r="AV5330" s="13" t="s">
        <v>16</v>
      </c>
      <c r="AW5330" s="13" t="s">
        <v>32</v>
      </c>
      <c r="AX5330" s="13" t="s">
        <v>76</v>
      </c>
      <c r="AY5330" s="220" t="s">
        <v>272</v>
      </c>
    </row>
    <row r="5331" spans="1:65" s="13" customFormat="1" ht="11.25">
      <c r="B5331" s="210"/>
      <c r="C5331" s="211"/>
      <c r="D5331" s="212" t="s">
        <v>283</v>
      </c>
      <c r="E5331" s="213" t="s">
        <v>1</v>
      </c>
      <c r="F5331" s="214" t="s">
        <v>842</v>
      </c>
      <c r="G5331" s="211"/>
      <c r="H5331" s="213" t="s">
        <v>1</v>
      </c>
      <c r="I5331" s="215"/>
      <c r="J5331" s="211"/>
      <c r="K5331" s="211"/>
      <c r="L5331" s="216"/>
      <c r="M5331" s="217"/>
      <c r="N5331" s="218"/>
      <c r="O5331" s="218"/>
      <c r="P5331" s="218"/>
      <c r="Q5331" s="218"/>
      <c r="R5331" s="218"/>
      <c r="S5331" s="218"/>
      <c r="T5331" s="219"/>
      <c r="AT5331" s="220" t="s">
        <v>283</v>
      </c>
      <c r="AU5331" s="220" t="s">
        <v>291</v>
      </c>
      <c r="AV5331" s="13" t="s">
        <v>16</v>
      </c>
      <c r="AW5331" s="13" t="s">
        <v>32</v>
      </c>
      <c r="AX5331" s="13" t="s">
        <v>76</v>
      </c>
      <c r="AY5331" s="220" t="s">
        <v>272</v>
      </c>
    </row>
    <row r="5332" spans="1:65" s="14" customFormat="1" ht="11.25">
      <c r="B5332" s="221"/>
      <c r="C5332" s="222"/>
      <c r="D5332" s="212" t="s">
        <v>283</v>
      </c>
      <c r="E5332" s="223" t="s">
        <v>1</v>
      </c>
      <c r="F5332" s="224" t="s">
        <v>4385</v>
      </c>
      <c r="G5332" s="222"/>
      <c r="H5332" s="225">
        <v>-6</v>
      </c>
      <c r="I5332" s="226"/>
      <c r="J5332" s="222"/>
      <c r="K5332" s="222"/>
      <c r="L5332" s="227"/>
      <c r="M5332" s="228"/>
      <c r="N5332" s="229"/>
      <c r="O5332" s="229"/>
      <c r="P5332" s="229"/>
      <c r="Q5332" s="229"/>
      <c r="R5332" s="229"/>
      <c r="S5332" s="229"/>
      <c r="T5332" s="230"/>
      <c r="AT5332" s="231" t="s">
        <v>283</v>
      </c>
      <c r="AU5332" s="231" t="s">
        <v>291</v>
      </c>
      <c r="AV5332" s="14" t="s">
        <v>84</v>
      </c>
      <c r="AW5332" s="14" t="s">
        <v>32</v>
      </c>
      <c r="AX5332" s="14" t="s">
        <v>76</v>
      </c>
      <c r="AY5332" s="231" t="s">
        <v>272</v>
      </c>
    </row>
    <row r="5333" spans="1:65" s="2" customFormat="1" ht="37.9" customHeight="1">
      <c r="A5333" s="34"/>
      <c r="B5333" s="35"/>
      <c r="C5333" s="192" t="s">
        <v>3279</v>
      </c>
      <c r="D5333" s="192" t="s">
        <v>274</v>
      </c>
      <c r="E5333" s="193" t="s">
        <v>4386</v>
      </c>
      <c r="F5333" s="194" t="s">
        <v>4387</v>
      </c>
      <c r="G5333" s="195" t="s">
        <v>952</v>
      </c>
      <c r="H5333" s="196">
        <v>5</v>
      </c>
      <c r="I5333" s="197"/>
      <c r="J5333" s="198">
        <f>ROUND(I5333*H5333,2)</f>
        <v>0</v>
      </c>
      <c r="K5333" s="194" t="s">
        <v>1</v>
      </c>
      <c r="L5333" s="39"/>
      <c r="M5333" s="199" t="s">
        <v>1</v>
      </c>
      <c r="N5333" s="200" t="s">
        <v>41</v>
      </c>
      <c r="O5333" s="71"/>
      <c r="P5333" s="201">
        <f>O5333*H5333</f>
        <v>0</v>
      </c>
      <c r="Q5333" s="201">
        <v>1.4999999999999999E-4</v>
      </c>
      <c r="R5333" s="201">
        <f>Q5333*H5333</f>
        <v>7.4999999999999991E-4</v>
      </c>
      <c r="S5333" s="201">
        <v>0</v>
      </c>
      <c r="T5333" s="202">
        <f>S5333*H5333</f>
        <v>0</v>
      </c>
      <c r="U5333" s="34"/>
      <c r="V5333" s="34"/>
      <c r="W5333" s="34"/>
      <c r="X5333" s="34"/>
      <c r="Y5333" s="34"/>
      <c r="Z5333" s="34"/>
      <c r="AA5333" s="34"/>
      <c r="AB5333" s="34"/>
      <c r="AC5333" s="34"/>
      <c r="AD5333" s="34"/>
      <c r="AE5333" s="34"/>
      <c r="AR5333" s="203" t="s">
        <v>358</v>
      </c>
      <c r="AT5333" s="203" t="s">
        <v>274</v>
      </c>
      <c r="AU5333" s="203" t="s">
        <v>291</v>
      </c>
      <c r="AY5333" s="17" t="s">
        <v>272</v>
      </c>
      <c r="BE5333" s="204">
        <f>IF(N5333="základní",J5333,0)</f>
        <v>0</v>
      </c>
      <c r="BF5333" s="204">
        <f>IF(N5333="snížená",J5333,0)</f>
        <v>0</v>
      </c>
      <c r="BG5333" s="204">
        <f>IF(N5333="zákl. přenesená",J5333,0)</f>
        <v>0</v>
      </c>
      <c r="BH5333" s="204">
        <f>IF(N5333="sníž. přenesená",J5333,0)</f>
        <v>0</v>
      </c>
      <c r="BI5333" s="204">
        <f>IF(N5333="nulová",J5333,0)</f>
        <v>0</v>
      </c>
      <c r="BJ5333" s="17" t="s">
        <v>16</v>
      </c>
      <c r="BK5333" s="204">
        <f>ROUND(I5333*H5333,2)</f>
        <v>0</v>
      </c>
      <c r="BL5333" s="17" t="s">
        <v>358</v>
      </c>
      <c r="BM5333" s="203" t="s">
        <v>4388</v>
      </c>
    </row>
    <row r="5334" spans="1:65" s="13" customFormat="1" ht="11.25">
      <c r="B5334" s="210"/>
      <c r="C5334" s="211"/>
      <c r="D5334" s="212" t="s">
        <v>283</v>
      </c>
      <c r="E5334" s="213" t="s">
        <v>1</v>
      </c>
      <c r="F5334" s="214" t="s">
        <v>4376</v>
      </c>
      <c r="G5334" s="211"/>
      <c r="H5334" s="213" t="s">
        <v>1</v>
      </c>
      <c r="I5334" s="215"/>
      <c r="J5334" s="211"/>
      <c r="K5334" s="211"/>
      <c r="L5334" s="216"/>
      <c r="M5334" s="217"/>
      <c r="N5334" s="218"/>
      <c r="O5334" s="218"/>
      <c r="P5334" s="218"/>
      <c r="Q5334" s="218"/>
      <c r="R5334" s="218"/>
      <c r="S5334" s="218"/>
      <c r="T5334" s="219"/>
      <c r="AT5334" s="220" t="s">
        <v>283</v>
      </c>
      <c r="AU5334" s="220" t="s">
        <v>291</v>
      </c>
      <c r="AV5334" s="13" t="s">
        <v>16</v>
      </c>
      <c r="AW5334" s="13" t="s">
        <v>32</v>
      </c>
      <c r="AX5334" s="13" t="s">
        <v>76</v>
      </c>
      <c r="AY5334" s="220" t="s">
        <v>272</v>
      </c>
    </row>
    <row r="5335" spans="1:65" s="13" customFormat="1" ht="11.25">
      <c r="B5335" s="210"/>
      <c r="C5335" s="211"/>
      <c r="D5335" s="212" t="s">
        <v>283</v>
      </c>
      <c r="E5335" s="213" t="s">
        <v>1</v>
      </c>
      <c r="F5335" s="214" t="s">
        <v>285</v>
      </c>
      <c r="G5335" s="211"/>
      <c r="H5335" s="213" t="s">
        <v>1</v>
      </c>
      <c r="I5335" s="215"/>
      <c r="J5335" s="211"/>
      <c r="K5335" s="211"/>
      <c r="L5335" s="216"/>
      <c r="M5335" s="217"/>
      <c r="N5335" s="218"/>
      <c r="O5335" s="218"/>
      <c r="P5335" s="218"/>
      <c r="Q5335" s="218"/>
      <c r="R5335" s="218"/>
      <c r="S5335" s="218"/>
      <c r="T5335" s="219"/>
      <c r="AT5335" s="220" t="s">
        <v>283</v>
      </c>
      <c r="AU5335" s="220" t="s">
        <v>291</v>
      </c>
      <c r="AV5335" s="13" t="s">
        <v>16</v>
      </c>
      <c r="AW5335" s="13" t="s">
        <v>32</v>
      </c>
      <c r="AX5335" s="13" t="s">
        <v>76</v>
      </c>
      <c r="AY5335" s="220" t="s">
        <v>272</v>
      </c>
    </row>
    <row r="5336" spans="1:65" s="13" customFormat="1" ht="11.25">
      <c r="B5336" s="210"/>
      <c r="C5336" s="211"/>
      <c r="D5336" s="212" t="s">
        <v>283</v>
      </c>
      <c r="E5336" s="213" t="s">
        <v>1</v>
      </c>
      <c r="F5336" s="214" t="s">
        <v>4377</v>
      </c>
      <c r="G5336" s="211"/>
      <c r="H5336" s="213" t="s">
        <v>1</v>
      </c>
      <c r="I5336" s="215"/>
      <c r="J5336" s="211"/>
      <c r="K5336" s="211"/>
      <c r="L5336" s="216"/>
      <c r="M5336" s="217"/>
      <c r="N5336" s="218"/>
      <c r="O5336" s="218"/>
      <c r="P5336" s="218"/>
      <c r="Q5336" s="218"/>
      <c r="R5336" s="218"/>
      <c r="S5336" s="218"/>
      <c r="T5336" s="219"/>
      <c r="AT5336" s="220" t="s">
        <v>283</v>
      </c>
      <c r="AU5336" s="220" t="s">
        <v>291</v>
      </c>
      <c r="AV5336" s="13" t="s">
        <v>16</v>
      </c>
      <c r="AW5336" s="13" t="s">
        <v>32</v>
      </c>
      <c r="AX5336" s="13" t="s">
        <v>76</v>
      </c>
      <c r="AY5336" s="220" t="s">
        <v>272</v>
      </c>
    </row>
    <row r="5337" spans="1:65" s="13" customFormat="1" ht="11.25">
      <c r="B5337" s="210"/>
      <c r="C5337" s="211"/>
      <c r="D5337" s="212" t="s">
        <v>283</v>
      </c>
      <c r="E5337" s="213" t="s">
        <v>1</v>
      </c>
      <c r="F5337" s="214" t="s">
        <v>4378</v>
      </c>
      <c r="G5337" s="211"/>
      <c r="H5337" s="213" t="s">
        <v>1</v>
      </c>
      <c r="I5337" s="215"/>
      <c r="J5337" s="211"/>
      <c r="K5337" s="211"/>
      <c r="L5337" s="216"/>
      <c r="M5337" s="217"/>
      <c r="N5337" s="218"/>
      <c r="O5337" s="218"/>
      <c r="P5337" s="218"/>
      <c r="Q5337" s="218"/>
      <c r="R5337" s="218"/>
      <c r="S5337" s="218"/>
      <c r="T5337" s="219"/>
      <c r="AT5337" s="220" t="s">
        <v>283</v>
      </c>
      <c r="AU5337" s="220" t="s">
        <v>291</v>
      </c>
      <c r="AV5337" s="13" t="s">
        <v>16</v>
      </c>
      <c r="AW5337" s="13" t="s">
        <v>32</v>
      </c>
      <c r="AX5337" s="13" t="s">
        <v>76</v>
      </c>
      <c r="AY5337" s="220" t="s">
        <v>272</v>
      </c>
    </row>
    <row r="5338" spans="1:65" s="13" customFormat="1" ht="11.25">
      <c r="B5338" s="210"/>
      <c r="C5338" s="211"/>
      <c r="D5338" s="212" t="s">
        <v>283</v>
      </c>
      <c r="E5338" s="213" t="s">
        <v>1</v>
      </c>
      <c r="F5338" s="214" t="s">
        <v>4389</v>
      </c>
      <c r="G5338" s="211"/>
      <c r="H5338" s="213" t="s">
        <v>1</v>
      </c>
      <c r="I5338" s="215"/>
      <c r="J5338" s="211"/>
      <c r="K5338" s="211"/>
      <c r="L5338" s="216"/>
      <c r="M5338" s="217"/>
      <c r="N5338" s="218"/>
      <c r="O5338" s="218"/>
      <c r="P5338" s="218"/>
      <c r="Q5338" s="218"/>
      <c r="R5338" s="218"/>
      <c r="S5338" s="218"/>
      <c r="T5338" s="219"/>
      <c r="AT5338" s="220" t="s">
        <v>283</v>
      </c>
      <c r="AU5338" s="220" t="s">
        <v>291</v>
      </c>
      <c r="AV5338" s="13" t="s">
        <v>16</v>
      </c>
      <c r="AW5338" s="13" t="s">
        <v>32</v>
      </c>
      <c r="AX5338" s="13" t="s">
        <v>76</v>
      </c>
      <c r="AY5338" s="220" t="s">
        <v>272</v>
      </c>
    </row>
    <row r="5339" spans="1:65" s="14" customFormat="1" ht="11.25">
      <c r="B5339" s="221"/>
      <c r="C5339" s="222"/>
      <c r="D5339" s="212" t="s">
        <v>283</v>
      </c>
      <c r="E5339" s="223" t="s">
        <v>1</v>
      </c>
      <c r="F5339" s="224" t="s">
        <v>4390</v>
      </c>
      <c r="G5339" s="222"/>
      <c r="H5339" s="225">
        <v>10</v>
      </c>
      <c r="I5339" s="226"/>
      <c r="J5339" s="222"/>
      <c r="K5339" s="222"/>
      <c r="L5339" s="227"/>
      <c r="M5339" s="228"/>
      <c r="N5339" s="229"/>
      <c r="O5339" s="229"/>
      <c r="P5339" s="229"/>
      <c r="Q5339" s="229"/>
      <c r="R5339" s="229"/>
      <c r="S5339" s="229"/>
      <c r="T5339" s="230"/>
      <c r="AT5339" s="231" t="s">
        <v>283</v>
      </c>
      <c r="AU5339" s="231" t="s">
        <v>291</v>
      </c>
      <c r="AV5339" s="14" t="s">
        <v>84</v>
      </c>
      <c r="AW5339" s="14" t="s">
        <v>32</v>
      </c>
      <c r="AX5339" s="14" t="s">
        <v>76</v>
      </c>
      <c r="AY5339" s="231" t="s">
        <v>272</v>
      </c>
    </row>
    <row r="5340" spans="1:65" s="13" customFormat="1" ht="11.25">
      <c r="B5340" s="210"/>
      <c r="C5340" s="211"/>
      <c r="D5340" s="212" t="s">
        <v>283</v>
      </c>
      <c r="E5340" s="213" t="s">
        <v>1</v>
      </c>
      <c r="F5340" s="214" t="s">
        <v>285</v>
      </c>
      <c r="G5340" s="211"/>
      <c r="H5340" s="213" t="s">
        <v>1</v>
      </c>
      <c r="I5340" s="215"/>
      <c r="J5340" s="211"/>
      <c r="K5340" s="211"/>
      <c r="L5340" s="216"/>
      <c r="M5340" s="217"/>
      <c r="N5340" s="218"/>
      <c r="O5340" s="218"/>
      <c r="P5340" s="218"/>
      <c r="Q5340" s="218"/>
      <c r="R5340" s="218"/>
      <c r="S5340" s="218"/>
      <c r="T5340" s="219"/>
      <c r="AT5340" s="220" t="s">
        <v>283</v>
      </c>
      <c r="AU5340" s="220" t="s">
        <v>291</v>
      </c>
      <c r="AV5340" s="13" t="s">
        <v>16</v>
      </c>
      <c r="AW5340" s="13" t="s">
        <v>32</v>
      </c>
      <c r="AX5340" s="13" t="s">
        <v>76</v>
      </c>
      <c r="AY5340" s="220" t="s">
        <v>272</v>
      </c>
    </row>
    <row r="5341" spans="1:65" s="13" customFormat="1" ht="11.25">
      <c r="B5341" s="210"/>
      <c r="C5341" s="211"/>
      <c r="D5341" s="212" t="s">
        <v>283</v>
      </c>
      <c r="E5341" s="213" t="s">
        <v>1</v>
      </c>
      <c r="F5341" s="214" t="s">
        <v>842</v>
      </c>
      <c r="G5341" s="211"/>
      <c r="H5341" s="213" t="s">
        <v>1</v>
      </c>
      <c r="I5341" s="215"/>
      <c r="J5341" s="211"/>
      <c r="K5341" s="211"/>
      <c r="L5341" s="216"/>
      <c r="M5341" s="217"/>
      <c r="N5341" s="218"/>
      <c r="O5341" s="218"/>
      <c r="P5341" s="218"/>
      <c r="Q5341" s="218"/>
      <c r="R5341" s="218"/>
      <c r="S5341" s="218"/>
      <c r="T5341" s="219"/>
      <c r="AT5341" s="220" t="s">
        <v>283</v>
      </c>
      <c r="AU5341" s="220" t="s">
        <v>291</v>
      </c>
      <c r="AV5341" s="13" t="s">
        <v>16</v>
      </c>
      <c r="AW5341" s="13" t="s">
        <v>32</v>
      </c>
      <c r="AX5341" s="13" t="s">
        <v>76</v>
      </c>
      <c r="AY5341" s="220" t="s">
        <v>272</v>
      </c>
    </row>
    <row r="5342" spans="1:65" s="14" customFormat="1" ht="11.25">
      <c r="B5342" s="221"/>
      <c r="C5342" s="222"/>
      <c r="D5342" s="212" t="s">
        <v>283</v>
      </c>
      <c r="E5342" s="223" t="s">
        <v>1</v>
      </c>
      <c r="F5342" s="224" t="s">
        <v>4391</v>
      </c>
      <c r="G5342" s="222"/>
      <c r="H5342" s="225">
        <v>-5</v>
      </c>
      <c r="I5342" s="226"/>
      <c r="J5342" s="222"/>
      <c r="K5342" s="222"/>
      <c r="L5342" s="227"/>
      <c r="M5342" s="228"/>
      <c r="N5342" s="229"/>
      <c r="O5342" s="229"/>
      <c r="P5342" s="229"/>
      <c r="Q5342" s="229"/>
      <c r="R5342" s="229"/>
      <c r="S5342" s="229"/>
      <c r="T5342" s="230"/>
      <c r="AT5342" s="231" t="s">
        <v>283</v>
      </c>
      <c r="AU5342" s="231" t="s">
        <v>291</v>
      </c>
      <c r="AV5342" s="14" t="s">
        <v>84</v>
      </c>
      <c r="AW5342" s="14" t="s">
        <v>32</v>
      </c>
      <c r="AX5342" s="14" t="s">
        <v>76</v>
      </c>
      <c r="AY5342" s="231" t="s">
        <v>272</v>
      </c>
    </row>
    <row r="5343" spans="1:65" s="2" customFormat="1" ht="37.9" customHeight="1">
      <c r="A5343" s="34"/>
      <c r="B5343" s="35"/>
      <c r="C5343" s="192" t="s">
        <v>4392</v>
      </c>
      <c r="D5343" s="192" t="s">
        <v>274</v>
      </c>
      <c r="E5343" s="193" t="s">
        <v>4393</v>
      </c>
      <c r="F5343" s="194" t="s">
        <v>4394</v>
      </c>
      <c r="G5343" s="195" t="s">
        <v>952</v>
      </c>
      <c r="H5343" s="196">
        <v>2</v>
      </c>
      <c r="I5343" s="197"/>
      <c r="J5343" s="198">
        <f>ROUND(I5343*H5343,2)</f>
        <v>0</v>
      </c>
      <c r="K5343" s="194" t="s">
        <v>1</v>
      </c>
      <c r="L5343" s="39"/>
      <c r="M5343" s="199" t="s">
        <v>1</v>
      </c>
      <c r="N5343" s="200" t="s">
        <v>41</v>
      </c>
      <c r="O5343" s="71"/>
      <c r="P5343" s="201">
        <f>O5343*H5343</f>
        <v>0</v>
      </c>
      <c r="Q5343" s="201">
        <v>0</v>
      </c>
      <c r="R5343" s="201">
        <f>Q5343*H5343</f>
        <v>0</v>
      </c>
      <c r="S5343" s="201">
        <v>0</v>
      </c>
      <c r="T5343" s="202">
        <f>S5343*H5343</f>
        <v>0</v>
      </c>
      <c r="U5343" s="34"/>
      <c r="V5343" s="34"/>
      <c r="W5343" s="34"/>
      <c r="X5343" s="34"/>
      <c r="Y5343" s="34"/>
      <c r="Z5343" s="34"/>
      <c r="AA5343" s="34"/>
      <c r="AB5343" s="34"/>
      <c r="AC5343" s="34"/>
      <c r="AD5343" s="34"/>
      <c r="AE5343" s="34"/>
      <c r="AR5343" s="203" t="s">
        <v>358</v>
      </c>
      <c r="AT5343" s="203" t="s">
        <v>274</v>
      </c>
      <c r="AU5343" s="203" t="s">
        <v>291</v>
      </c>
      <c r="AY5343" s="17" t="s">
        <v>272</v>
      </c>
      <c r="BE5343" s="204">
        <f>IF(N5343="základní",J5343,0)</f>
        <v>0</v>
      </c>
      <c r="BF5343" s="204">
        <f>IF(N5343="snížená",J5343,0)</f>
        <v>0</v>
      </c>
      <c r="BG5343" s="204">
        <f>IF(N5343="zákl. přenesená",J5343,0)</f>
        <v>0</v>
      </c>
      <c r="BH5343" s="204">
        <f>IF(N5343="sníž. přenesená",J5343,0)</f>
        <v>0</v>
      </c>
      <c r="BI5343" s="204">
        <f>IF(N5343="nulová",J5343,0)</f>
        <v>0</v>
      </c>
      <c r="BJ5343" s="17" t="s">
        <v>16</v>
      </c>
      <c r="BK5343" s="204">
        <f>ROUND(I5343*H5343,2)</f>
        <v>0</v>
      </c>
      <c r="BL5343" s="17" t="s">
        <v>358</v>
      </c>
      <c r="BM5343" s="203" t="s">
        <v>4395</v>
      </c>
    </row>
    <row r="5344" spans="1:65" s="13" customFormat="1" ht="11.25">
      <c r="B5344" s="210"/>
      <c r="C5344" s="211"/>
      <c r="D5344" s="212" t="s">
        <v>283</v>
      </c>
      <c r="E5344" s="213" t="s">
        <v>1</v>
      </c>
      <c r="F5344" s="214" t="s">
        <v>4376</v>
      </c>
      <c r="G5344" s="211"/>
      <c r="H5344" s="213" t="s">
        <v>1</v>
      </c>
      <c r="I5344" s="215"/>
      <c r="J5344" s="211"/>
      <c r="K5344" s="211"/>
      <c r="L5344" s="216"/>
      <c r="M5344" s="217"/>
      <c r="N5344" s="218"/>
      <c r="O5344" s="218"/>
      <c r="P5344" s="218"/>
      <c r="Q5344" s="218"/>
      <c r="R5344" s="218"/>
      <c r="S5344" s="218"/>
      <c r="T5344" s="219"/>
      <c r="AT5344" s="220" t="s">
        <v>283</v>
      </c>
      <c r="AU5344" s="220" t="s">
        <v>291</v>
      </c>
      <c r="AV5344" s="13" t="s">
        <v>16</v>
      </c>
      <c r="AW5344" s="13" t="s">
        <v>32</v>
      </c>
      <c r="AX5344" s="13" t="s">
        <v>76</v>
      </c>
      <c r="AY5344" s="220" t="s">
        <v>272</v>
      </c>
    </row>
    <row r="5345" spans="1:65" s="13" customFormat="1" ht="11.25">
      <c r="B5345" s="210"/>
      <c r="C5345" s="211"/>
      <c r="D5345" s="212" t="s">
        <v>283</v>
      </c>
      <c r="E5345" s="213" t="s">
        <v>1</v>
      </c>
      <c r="F5345" s="214" t="s">
        <v>285</v>
      </c>
      <c r="G5345" s="211"/>
      <c r="H5345" s="213" t="s">
        <v>1</v>
      </c>
      <c r="I5345" s="215"/>
      <c r="J5345" s="211"/>
      <c r="K5345" s="211"/>
      <c r="L5345" s="216"/>
      <c r="M5345" s="217"/>
      <c r="N5345" s="218"/>
      <c r="O5345" s="218"/>
      <c r="P5345" s="218"/>
      <c r="Q5345" s="218"/>
      <c r="R5345" s="218"/>
      <c r="S5345" s="218"/>
      <c r="T5345" s="219"/>
      <c r="AT5345" s="220" t="s">
        <v>283</v>
      </c>
      <c r="AU5345" s="220" t="s">
        <v>291</v>
      </c>
      <c r="AV5345" s="13" t="s">
        <v>16</v>
      </c>
      <c r="AW5345" s="13" t="s">
        <v>32</v>
      </c>
      <c r="AX5345" s="13" t="s">
        <v>76</v>
      </c>
      <c r="AY5345" s="220" t="s">
        <v>272</v>
      </c>
    </row>
    <row r="5346" spans="1:65" s="13" customFormat="1" ht="11.25">
      <c r="B5346" s="210"/>
      <c r="C5346" s="211"/>
      <c r="D5346" s="212" t="s">
        <v>283</v>
      </c>
      <c r="E5346" s="213" t="s">
        <v>1</v>
      </c>
      <c r="F5346" s="214" t="s">
        <v>4396</v>
      </c>
      <c r="G5346" s="211"/>
      <c r="H5346" s="213" t="s">
        <v>1</v>
      </c>
      <c r="I5346" s="215"/>
      <c r="J5346" s="211"/>
      <c r="K5346" s="211"/>
      <c r="L5346" s="216"/>
      <c r="M5346" s="217"/>
      <c r="N5346" s="218"/>
      <c r="O5346" s="218"/>
      <c r="P5346" s="218"/>
      <c r="Q5346" s="218"/>
      <c r="R5346" s="218"/>
      <c r="S5346" s="218"/>
      <c r="T5346" s="219"/>
      <c r="AT5346" s="220" t="s">
        <v>283</v>
      </c>
      <c r="AU5346" s="220" t="s">
        <v>291</v>
      </c>
      <c r="AV5346" s="13" t="s">
        <v>16</v>
      </c>
      <c r="AW5346" s="13" t="s">
        <v>32</v>
      </c>
      <c r="AX5346" s="13" t="s">
        <v>76</v>
      </c>
      <c r="AY5346" s="220" t="s">
        <v>272</v>
      </c>
    </row>
    <row r="5347" spans="1:65" s="13" customFormat="1" ht="11.25">
      <c r="B5347" s="210"/>
      <c r="C5347" s="211"/>
      <c r="D5347" s="212" t="s">
        <v>283</v>
      </c>
      <c r="E5347" s="213" t="s">
        <v>1</v>
      </c>
      <c r="F5347" s="214" t="s">
        <v>4378</v>
      </c>
      <c r="G5347" s="211"/>
      <c r="H5347" s="213" t="s">
        <v>1</v>
      </c>
      <c r="I5347" s="215"/>
      <c r="J5347" s="211"/>
      <c r="K5347" s="211"/>
      <c r="L5347" s="216"/>
      <c r="M5347" s="217"/>
      <c r="N5347" s="218"/>
      <c r="O5347" s="218"/>
      <c r="P5347" s="218"/>
      <c r="Q5347" s="218"/>
      <c r="R5347" s="218"/>
      <c r="S5347" s="218"/>
      <c r="T5347" s="219"/>
      <c r="AT5347" s="220" t="s">
        <v>283</v>
      </c>
      <c r="AU5347" s="220" t="s">
        <v>291</v>
      </c>
      <c r="AV5347" s="13" t="s">
        <v>16</v>
      </c>
      <c r="AW5347" s="13" t="s">
        <v>32</v>
      </c>
      <c r="AX5347" s="13" t="s">
        <v>76</v>
      </c>
      <c r="AY5347" s="220" t="s">
        <v>272</v>
      </c>
    </row>
    <row r="5348" spans="1:65" s="13" customFormat="1" ht="11.25">
      <c r="B5348" s="210"/>
      <c r="C5348" s="211"/>
      <c r="D5348" s="212" t="s">
        <v>283</v>
      </c>
      <c r="E5348" s="213" t="s">
        <v>1</v>
      </c>
      <c r="F5348" s="214" t="s">
        <v>4397</v>
      </c>
      <c r="G5348" s="211"/>
      <c r="H5348" s="213" t="s">
        <v>1</v>
      </c>
      <c r="I5348" s="215"/>
      <c r="J5348" s="211"/>
      <c r="K5348" s="211"/>
      <c r="L5348" s="216"/>
      <c r="M5348" s="217"/>
      <c r="N5348" s="218"/>
      <c r="O5348" s="218"/>
      <c r="P5348" s="218"/>
      <c r="Q5348" s="218"/>
      <c r="R5348" s="218"/>
      <c r="S5348" s="218"/>
      <c r="T5348" s="219"/>
      <c r="AT5348" s="220" t="s">
        <v>283</v>
      </c>
      <c r="AU5348" s="220" t="s">
        <v>291</v>
      </c>
      <c r="AV5348" s="13" t="s">
        <v>16</v>
      </c>
      <c r="AW5348" s="13" t="s">
        <v>32</v>
      </c>
      <c r="AX5348" s="13" t="s">
        <v>76</v>
      </c>
      <c r="AY5348" s="220" t="s">
        <v>272</v>
      </c>
    </row>
    <row r="5349" spans="1:65" s="13" customFormat="1" ht="11.25">
      <c r="B5349" s="210"/>
      <c r="C5349" s="211"/>
      <c r="D5349" s="212" t="s">
        <v>283</v>
      </c>
      <c r="E5349" s="213" t="s">
        <v>1</v>
      </c>
      <c r="F5349" s="214" t="s">
        <v>4398</v>
      </c>
      <c r="G5349" s="211"/>
      <c r="H5349" s="213" t="s">
        <v>1</v>
      </c>
      <c r="I5349" s="215"/>
      <c r="J5349" s="211"/>
      <c r="K5349" s="211"/>
      <c r="L5349" s="216"/>
      <c r="M5349" s="217"/>
      <c r="N5349" s="218"/>
      <c r="O5349" s="218"/>
      <c r="P5349" s="218"/>
      <c r="Q5349" s="218"/>
      <c r="R5349" s="218"/>
      <c r="S5349" s="218"/>
      <c r="T5349" s="219"/>
      <c r="AT5349" s="220" t="s">
        <v>283</v>
      </c>
      <c r="AU5349" s="220" t="s">
        <v>291</v>
      </c>
      <c r="AV5349" s="13" t="s">
        <v>16</v>
      </c>
      <c r="AW5349" s="13" t="s">
        <v>32</v>
      </c>
      <c r="AX5349" s="13" t="s">
        <v>76</v>
      </c>
      <c r="AY5349" s="220" t="s">
        <v>272</v>
      </c>
    </row>
    <row r="5350" spans="1:65" s="14" customFormat="1" ht="11.25">
      <c r="B5350" s="221"/>
      <c r="C5350" s="222"/>
      <c r="D5350" s="212" t="s">
        <v>283</v>
      </c>
      <c r="E5350" s="223" t="s">
        <v>1</v>
      </c>
      <c r="F5350" s="224" t="s">
        <v>4399</v>
      </c>
      <c r="G5350" s="222"/>
      <c r="H5350" s="225">
        <v>5</v>
      </c>
      <c r="I5350" s="226"/>
      <c r="J5350" s="222"/>
      <c r="K5350" s="222"/>
      <c r="L5350" s="227"/>
      <c r="M5350" s="228"/>
      <c r="N5350" s="229"/>
      <c r="O5350" s="229"/>
      <c r="P5350" s="229"/>
      <c r="Q5350" s="229"/>
      <c r="R5350" s="229"/>
      <c r="S5350" s="229"/>
      <c r="T5350" s="230"/>
      <c r="AT5350" s="231" t="s">
        <v>283</v>
      </c>
      <c r="AU5350" s="231" t="s">
        <v>291</v>
      </c>
      <c r="AV5350" s="14" t="s">
        <v>84</v>
      </c>
      <c r="AW5350" s="14" t="s">
        <v>32</v>
      </c>
      <c r="AX5350" s="14" t="s">
        <v>76</v>
      </c>
      <c r="AY5350" s="231" t="s">
        <v>272</v>
      </c>
    </row>
    <row r="5351" spans="1:65" s="13" customFormat="1" ht="11.25">
      <c r="B5351" s="210"/>
      <c r="C5351" s="211"/>
      <c r="D5351" s="212" t="s">
        <v>283</v>
      </c>
      <c r="E5351" s="213" t="s">
        <v>1</v>
      </c>
      <c r="F5351" s="214" t="s">
        <v>285</v>
      </c>
      <c r="G5351" s="211"/>
      <c r="H5351" s="213" t="s">
        <v>1</v>
      </c>
      <c r="I5351" s="215"/>
      <c r="J5351" s="211"/>
      <c r="K5351" s="211"/>
      <c r="L5351" s="216"/>
      <c r="M5351" s="217"/>
      <c r="N5351" s="218"/>
      <c r="O5351" s="218"/>
      <c r="P5351" s="218"/>
      <c r="Q5351" s="218"/>
      <c r="R5351" s="218"/>
      <c r="S5351" s="218"/>
      <c r="T5351" s="219"/>
      <c r="AT5351" s="220" t="s">
        <v>283</v>
      </c>
      <c r="AU5351" s="220" t="s">
        <v>291</v>
      </c>
      <c r="AV5351" s="13" t="s">
        <v>16</v>
      </c>
      <c r="AW5351" s="13" t="s">
        <v>32</v>
      </c>
      <c r="AX5351" s="13" t="s">
        <v>76</v>
      </c>
      <c r="AY5351" s="220" t="s">
        <v>272</v>
      </c>
    </row>
    <row r="5352" spans="1:65" s="13" customFormat="1" ht="11.25">
      <c r="B5352" s="210"/>
      <c r="C5352" s="211"/>
      <c r="D5352" s="212" t="s">
        <v>283</v>
      </c>
      <c r="E5352" s="213" t="s">
        <v>1</v>
      </c>
      <c r="F5352" s="214" t="s">
        <v>842</v>
      </c>
      <c r="G5352" s="211"/>
      <c r="H5352" s="213" t="s">
        <v>1</v>
      </c>
      <c r="I5352" s="215"/>
      <c r="J5352" s="211"/>
      <c r="K5352" s="211"/>
      <c r="L5352" s="216"/>
      <c r="M5352" s="217"/>
      <c r="N5352" s="218"/>
      <c r="O5352" s="218"/>
      <c r="P5352" s="218"/>
      <c r="Q5352" s="218"/>
      <c r="R5352" s="218"/>
      <c r="S5352" s="218"/>
      <c r="T5352" s="219"/>
      <c r="AT5352" s="220" t="s">
        <v>283</v>
      </c>
      <c r="AU5352" s="220" t="s">
        <v>291</v>
      </c>
      <c r="AV5352" s="13" t="s">
        <v>16</v>
      </c>
      <c r="AW5352" s="13" t="s">
        <v>32</v>
      </c>
      <c r="AX5352" s="13" t="s">
        <v>76</v>
      </c>
      <c r="AY5352" s="220" t="s">
        <v>272</v>
      </c>
    </row>
    <row r="5353" spans="1:65" s="14" customFormat="1" ht="11.25">
      <c r="B5353" s="221"/>
      <c r="C5353" s="222"/>
      <c r="D5353" s="212" t="s">
        <v>283</v>
      </c>
      <c r="E5353" s="223" t="s">
        <v>1</v>
      </c>
      <c r="F5353" s="224" t="s">
        <v>4400</v>
      </c>
      <c r="G5353" s="222"/>
      <c r="H5353" s="225">
        <v>-3</v>
      </c>
      <c r="I5353" s="226"/>
      <c r="J5353" s="222"/>
      <c r="K5353" s="222"/>
      <c r="L5353" s="227"/>
      <c r="M5353" s="228"/>
      <c r="N5353" s="229"/>
      <c r="O5353" s="229"/>
      <c r="P5353" s="229"/>
      <c r="Q5353" s="229"/>
      <c r="R5353" s="229"/>
      <c r="S5353" s="229"/>
      <c r="T5353" s="230"/>
      <c r="AT5353" s="231" t="s">
        <v>283</v>
      </c>
      <c r="AU5353" s="231" t="s">
        <v>291</v>
      </c>
      <c r="AV5353" s="14" t="s">
        <v>84</v>
      </c>
      <c r="AW5353" s="14" t="s">
        <v>32</v>
      </c>
      <c r="AX5353" s="14" t="s">
        <v>76</v>
      </c>
      <c r="AY5353" s="231" t="s">
        <v>272</v>
      </c>
    </row>
    <row r="5354" spans="1:65" s="2" customFormat="1" ht="37.9" customHeight="1">
      <c r="A5354" s="34"/>
      <c r="B5354" s="35"/>
      <c r="C5354" s="192" t="s">
        <v>4401</v>
      </c>
      <c r="D5354" s="192" t="s">
        <v>274</v>
      </c>
      <c r="E5354" s="193" t="s">
        <v>4402</v>
      </c>
      <c r="F5354" s="194" t="s">
        <v>4403</v>
      </c>
      <c r="G5354" s="195" t="s">
        <v>952</v>
      </c>
      <c r="H5354" s="196">
        <v>16</v>
      </c>
      <c r="I5354" s="197"/>
      <c r="J5354" s="198">
        <f>ROUND(I5354*H5354,2)</f>
        <v>0</v>
      </c>
      <c r="K5354" s="194" t="s">
        <v>1</v>
      </c>
      <c r="L5354" s="39"/>
      <c r="M5354" s="199" t="s">
        <v>1</v>
      </c>
      <c r="N5354" s="200" t="s">
        <v>41</v>
      </c>
      <c r="O5354" s="71"/>
      <c r="P5354" s="201">
        <f>O5354*H5354</f>
        <v>0</v>
      </c>
      <c r="Q5354" s="201">
        <v>1.4999999999999999E-4</v>
      </c>
      <c r="R5354" s="201">
        <f>Q5354*H5354</f>
        <v>2.3999999999999998E-3</v>
      </c>
      <c r="S5354" s="201">
        <v>0</v>
      </c>
      <c r="T5354" s="202">
        <f>S5354*H5354</f>
        <v>0</v>
      </c>
      <c r="U5354" s="34"/>
      <c r="V5354" s="34"/>
      <c r="W5354" s="34"/>
      <c r="X5354" s="34"/>
      <c r="Y5354" s="34"/>
      <c r="Z5354" s="34"/>
      <c r="AA5354" s="34"/>
      <c r="AB5354" s="34"/>
      <c r="AC5354" s="34"/>
      <c r="AD5354" s="34"/>
      <c r="AE5354" s="34"/>
      <c r="AR5354" s="203" t="s">
        <v>358</v>
      </c>
      <c r="AT5354" s="203" t="s">
        <v>274</v>
      </c>
      <c r="AU5354" s="203" t="s">
        <v>291</v>
      </c>
      <c r="AY5354" s="17" t="s">
        <v>272</v>
      </c>
      <c r="BE5354" s="204">
        <f>IF(N5354="základní",J5354,0)</f>
        <v>0</v>
      </c>
      <c r="BF5354" s="204">
        <f>IF(N5354="snížená",J5354,0)</f>
        <v>0</v>
      </c>
      <c r="BG5354" s="204">
        <f>IF(N5354="zákl. přenesená",J5354,0)</f>
        <v>0</v>
      </c>
      <c r="BH5354" s="204">
        <f>IF(N5354="sníž. přenesená",J5354,0)</f>
        <v>0</v>
      </c>
      <c r="BI5354" s="204">
        <f>IF(N5354="nulová",J5354,0)</f>
        <v>0</v>
      </c>
      <c r="BJ5354" s="17" t="s">
        <v>16</v>
      </c>
      <c r="BK5354" s="204">
        <f>ROUND(I5354*H5354,2)</f>
        <v>0</v>
      </c>
      <c r="BL5354" s="17" t="s">
        <v>358</v>
      </c>
      <c r="BM5354" s="203" t="s">
        <v>4404</v>
      </c>
    </row>
    <row r="5355" spans="1:65" s="13" customFormat="1" ht="11.25">
      <c r="B5355" s="210"/>
      <c r="C5355" s="211"/>
      <c r="D5355" s="212" t="s">
        <v>283</v>
      </c>
      <c r="E5355" s="213" t="s">
        <v>1</v>
      </c>
      <c r="F5355" s="214" t="s">
        <v>4376</v>
      </c>
      <c r="G5355" s="211"/>
      <c r="H5355" s="213" t="s">
        <v>1</v>
      </c>
      <c r="I5355" s="215"/>
      <c r="J5355" s="211"/>
      <c r="K5355" s="211"/>
      <c r="L5355" s="216"/>
      <c r="M5355" s="217"/>
      <c r="N5355" s="218"/>
      <c r="O5355" s="218"/>
      <c r="P5355" s="218"/>
      <c r="Q5355" s="218"/>
      <c r="R5355" s="218"/>
      <c r="S5355" s="218"/>
      <c r="T5355" s="219"/>
      <c r="AT5355" s="220" t="s">
        <v>283</v>
      </c>
      <c r="AU5355" s="220" t="s">
        <v>291</v>
      </c>
      <c r="AV5355" s="13" t="s">
        <v>16</v>
      </c>
      <c r="AW5355" s="13" t="s">
        <v>32</v>
      </c>
      <c r="AX5355" s="13" t="s">
        <v>76</v>
      </c>
      <c r="AY5355" s="220" t="s">
        <v>272</v>
      </c>
    </row>
    <row r="5356" spans="1:65" s="13" customFormat="1" ht="11.25">
      <c r="B5356" s="210"/>
      <c r="C5356" s="211"/>
      <c r="D5356" s="212" t="s">
        <v>283</v>
      </c>
      <c r="E5356" s="213" t="s">
        <v>1</v>
      </c>
      <c r="F5356" s="214" t="s">
        <v>285</v>
      </c>
      <c r="G5356" s="211"/>
      <c r="H5356" s="213" t="s">
        <v>1</v>
      </c>
      <c r="I5356" s="215"/>
      <c r="J5356" s="211"/>
      <c r="K5356" s="211"/>
      <c r="L5356" s="216"/>
      <c r="M5356" s="217"/>
      <c r="N5356" s="218"/>
      <c r="O5356" s="218"/>
      <c r="P5356" s="218"/>
      <c r="Q5356" s="218"/>
      <c r="R5356" s="218"/>
      <c r="S5356" s="218"/>
      <c r="T5356" s="219"/>
      <c r="AT5356" s="220" t="s">
        <v>283</v>
      </c>
      <c r="AU5356" s="220" t="s">
        <v>291</v>
      </c>
      <c r="AV5356" s="13" t="s">
        <v>16</v>
      </c>
      <c r="AW5356" s="13" t="s">
        <v>32</v>
      </c>
      <c r="AX5356" s="13" t="s">
        <v>76</v>
      </c>
      <c r="AY5356" s="220" t="s">
        <v>272</v>
      </c>
    </row>
    <row r="5357" spans="1:65" s="13" customFormat="1" ht="11.25">
      <c r="B5357" s="210"/>
      <c r="C5357" s="211"/>
      <c r="D5357" s="212" t="s">
        <v>283</v>
      </c>
      <c r="E5357" s="213" t="s">
        <v>1</v>
      </c>
      <c r="F5357" s="214" t="s">
        <v>4377</v>
      </c>
      <c r="G5357" s="211"/>
      <c r="H5357" s="213" t="s">
        <v>1</v>
      </c>
      <c r="I5357" s="215"/>
      <c r="J5357" s="211"/>
      <c r="K5357" s="211"/>
      <c r="L5357" s="216"/>
      <c r="M5357" s="217"/>
      <c r="N5357" s="218"/>
      <c r="O5357" s="218"/>
      <c r="P5357" s="218"/>
      <c r="Q5357" s="218"/>
      <c r="R5357" s="218"/>
      <c r="S5357" s="218"/>
      <c r="T5357" s="219"/>
      <c r="AT5357" s="220" t="s">
        <v>283</v>
      </c>
      <c r="AU5357" s="220" t="s">
        <v>291</v>
      </c>
      <c r="AV5357" s="13" t="s">
        <v>16</v>
      </c>
      <c r="AW5357" s="13" t="s">
        <v>32</v>
      </c>
      <c r="AX5357" s="13" t="s">
        <v>76</v>
      </c>
      <c r="AY5357" s="220" t="s">
        <v>272</v>
      </c>
    </row>
    <row r="5358" spans="1:65" s="13" customFormat="1" ht="11.25">
      <c r="B5358" s="210"/>
      <c r="C5358" s="211"/>
      <c r="D5358" s="212" t="s">
        <v>283</v>
      </c>
      <c r="E5358" s="213" t="s">
        <v>1</v>
      </c>
      <c r="F5358" s="214" t="s">
        <v>4378</v>
      </c>
      <c r="G5358" s="211"/>
      <c r="H5358" s="213" t="s">
        <v>1</v>
      </c>
      <c r="I5358" s="215"/>
      <c r="J5358" s="211"/>
      <c r="K5358" s="211"/>
      <c r="L5358" s="216"/>
      <c r="M5358" s="217"/>
      <c r="N5358" s="218"/>
      <c r="O5358" s="218"/>
      <c r="P5358" s="218"/>
      <c r="Q5358" s="218"/>
      <c r="R5358" s="218"/>
      <c r="S5358" s="218"/>
      <c r="T5358" s="219"/>
      <c r="AT5358" s="220" t="s">
        <v>283</v>
      </c>
      <c r="AU5358" s="220" t="s">
        <v>291</v>
      </c>
      <c r="AV5358" s="13" t="s">
        <v>16</v>
      </c>
      <c r="AW5358" s="13" t="s">
        <v>32</v>
      </c>
      <c r="AX5358" s="13" t="s">
        <v>76</v>
      </c>
      <c r="AY5358" s="220" t="s">
        <v>272</v>
      </c>
    </row>
    <row r="5359" spans="1:65" s="13" customFormat="1" ht="11.25">
      <c r="B5359" s="210"/>
      <c r="C5359" s="211"/>
      <c r="D5359" s="212" t="s">
        <v>283</v>
      </c>
      <c r="E5359" s="213" t="s">
        <v>1</v>
      </c>
      <c r="F5359" s="214" t="s">
        <v>4389</v>
      </c>
      <c r="G5359" s="211"/>
      <c r="H5359" s="213" t="s">
        <v>1</v>
      </c>
      <c r="I5359" s="215"/>
      <c r="J5359" s="211"/>
      <c r="K5359" s="211"/>
      <c r="L5359" s="216"/>
      <c r="M5359" s="217"/>
      <c r="N5359" s="218"/>
      <c r="O5359" s="218"/>
      <c r="P5359" s="218"/>
      <c r="Q5359" s="218"/>
      <c r="R5359" s="218"/>
      <c r="S5359" s="218"/>
      <c r="T5359" s="219"/>
      <c r="AT5359" s="220" t="s">
        <v>283</v>
      </c>
      <c r="AU5359" s="220" t="s">
        <v>291</v>
      </c>
      <c r="AV5359" s="13" t="s">
        <v>16</v>
      </c>
      <c r="AW5359" s="13" t="s">
        <v>32</v>
      </c>
      <c r="AX5359" s="13" t="s">
        <v>76</v>
      </c>
      <c r="AY5359" s="220" t="s">
        <v>272</v>
      </c>
    </row>
    <row r="5360" spans="1:65" s="14" customFormat="1" ht="11.25">
      <c r="B5360" s="221"/>
      <c r="C5360" s="222"/>
      <c r="D5360" s="212" t="s">
        <v>283</v>
      </c>
      <c r="E5360" s="223" t="s">
        <v>1</v>
      </c>
      <c r="F5360" s="224" t="s">
        <v>4405</v>
      </c>
      <c r="G5360" s="222"/>
      <c r="H5360" s="225">
        <v>10</v>
      </c>
      <c r="I5360" s="226"/>
      <c r="J5360" s="222"/>
      <c r="K5360" s="222"/>
      <c r="L5360" s="227"/>
      <c r="M5360" s="228"/>
      <c r="N5360" s="229"/>
      <c r="O5360" s="229"/>
      <c r="P5360" s="229"/>
      <c r="Q5360" s="229"/>
      <c r="R5360" s="229"/>
      <c r="S5360" s="229"/>
      <c r="T5360" s="230"/>
      <c r="AT5360" s="231" t="s">
        <v>283</v>
      </c>
      <c r="AU5360" s="231" t="s">
        <v>291</v>
      </c>
      <c r="AV5360" s="14" t="s">
        <v>84</v>
      </c>
      <c r="AW5360" s="14" t="s">
        <v>32</v>
      </c>
      <c r="AX5360" s="14" t="s">
        <v>76</v>
      </c>
      <c r="AY5360" s="231" t="s">
        <v>272</v>
      </c>
    </row>
    <row r="5361" spans="1:65" s="13" customFormat="1" ht="11.25">
      <c r="B5361" s="210"/>
      <c r="C5361" s="211"/>
      <c r="D5361" s="212" t="s">
        <v>283</v>
      </c>
      <c r="E5361" s="213" t="s">
        <v>1</v>
      </c>
      <c r="F5361" s="214" t="s">
        <v>285</v>
      </c>
      <c r="G5361" s="211"/>
      <c r="H5361" s="213" t="s">
        <v>1</v>
      </c>
      <c r="I5361" s="215"/>
      <c r="J5361" s="211"/>
      <c r="K5361" s="211"/>
      <c r="L5361" s="216"/>
      <c r="M5361" s="217"/>
      <c r="N5361" s="218"/>
      <c r="O5361" s="218"/>
      <c r="P5361" s="218"/>
      <c r="Q5361" s="218"/>
      <c r="R5361" s="218"/>
      <c r="S5361" s="218"/>
      <c r="T5361" s="219"/>
      <c r="AT5361" s="220" t="s">
        <v>283</v>
      </c>
      <c r="AU5361" s="220" t="s">
        <v>291</v>
      </c>
      <c r="AV5361" s="13" t="s">
        <v>16</v>
      </c>
      <c r="AW5361" s="13" t="s">
        <v>32</v>
      </c>
      <c r="AX5361" s="13" t="s">
        <v>76</v>
      </c>
      <c r="AY5361" s="220" t="s">
        <v>272</v>
      </c>
    </row>
    <row r="5362" spans="1:65" s="13" customFormat="1" ht="11.25">
      <c r="B5362" s="210"/>
      <c r="C5362" s="211"/>
      <c r="D5362" s="212" t="s">
        <v>283</v>
      </c>
      <c r="E5362" s="213" t="s">
        <v>1</v>
      </c>
      <c r="F5362" s="214" t="s">
        <v>842</v>
      </c>
      <c r="G5362" s="211"/>
      <c r="H5362" s="213" t="s">
        <v>1</v>
      </c>
      <c r="I5362" s="215"/>
      <c r="J5362" s="211"/>
      <c r="K5362" s="211"/>
      <c r="L5362" s="216"/>
      <c r="M5362" s="217"/>
      <c r="N5362" s="218"/>
      <c r="O5362" s="218"/>
      <c r="P5362" s="218"/>
      <c r="Q5362" s="218"/>
      <c r="R5362" s="218"/>
      <c r="S5362" s="218"/>
      <c r="T5362" s="219"/>
      <c r="AT5362" s="220" t="s">
        <v>283</v>
      </c>
      <c r="AU5362" s="220" t="s">
        <v>291</v>
      </c>
      <c r="AV5362" s="13" t="s">
        <v>16</v>
      </c>
      <c r="AW5362" s="13" t="s">
        <v>32</v>
      </c>
      <c r="AX5362" s="13" t="s">
        <v>76</v>
      </c>
      <c r="AY5362" s="220" t="s">
        <v>272</v>
      </c>
    </row>
    <row r="5363" spans="1:65" s="14" customFormat="1" ht="11.25">
      <c r="B5363" s="221"/>
      <c r="C5363" s="222"/>
      <c r="D5363" s="212" t="s">
        <v>283</v>
      </c>
      <c r="E5363" s="223" t="s">
        <v>1</v>
      </c>
      <c r="F5363" s="224" t="s">
        <v>4406</v>
      </c>
      <c r="G5363" s="222"/>
      <c r="H5363" s="225">
        <v>6</v>
      </c>
      <c r="I5363" s="226"/>
      <c r="J5363" s="222"/>
      <c r="K5363" s="222"/>
      <c r="L5363" s="227"/>
      <c r="M5363" s="228"/>
      <c r="N5363" s="229"/>
      <c r="O5363" s="229"/>
      <c r="P5363" s="229"/>
      <c r="Q5363" s="229"/>
      <c r="R5363" s="229"/>
      <c r="S5363" s="229"/>
      <c r="T5363" s="230"/>
      <c r="AT5363" s="231" t="s">
        <v>283</v>
      </c>
      <c r="AU5363" s="231" t="s">
        <v>291</v>
      </c>
      <c r="AV5363" s="14" t="s">
        <v>84</v>
      </c>
      <c r="AW5363" s="14" t="s">
        <v>32</v>
      </c>
      <c r="AX5363" s="14" t="s">
        <v>76</v>
      </c>
      <c r="AY5363" s="231" t="s">
        <v>272</v>
      </c>
    </row>
    <row r="5364" spans="1:65" s="2" customFormat="1" ht="37.9" customHeight="1">
      <c r="A5364" s="34"/>
      <c r="B5364" s="35"/>
      <c r="C5364" s="192" t="s">
        <v>4407</v>
      </c>
      <c r="D5364" s="192" t="s">
        <v>274</v>
      </c>
      <c r="E5364" s="193" t="s">
        <v>4408</v>
      </c>
      <c r="F5364" s="194" t="s">
        <v>4409</v>
      </c>
      <c r="G5364" s="195" t="s">
        <v>952</v>
      </c>
      <c r="H5364" s="196">
        <v>1</v>
      </c>
      <c r="I5364" s="197"/>
      <c r="J5364" s="198">
        <f>ROUND(I5364*H5364,2)</f>
        <v>0</v>
      </c>
      <c r="K5364" s="194" t="s">
        <v>1</v>
      </c>
      <c r="L5364" s="39"/>
      <c r="M5364" s="199" t="s">
        <v>1</v>
      </c>
      <c r="N5364" s="200" t="s">
        <v>41</v>
      </c>
      <c r="O5364" s="71"/>
      <c r="P5364" s="201">
        <f>O5364*H5364</f>
        <v>0</v>
      </c>
      <c r="Q5364" s="201">
        <v>1.4999999999999999E-4</v>
      </c>
      <c r="R5364" s="201">
        <f>Q5364*H5364</f>
        <v>1.4999999999999999E-4</v>
      </c>
      <c r="S5364" s="201">
        <v>0</v>
      </c>
      <c r="T5364" s="202">
        <f>S5364*H5364</f>
        <v>0</v>
      </c>
      <c r="U5364" s="34"/>
      <c r="V5364" s="34"/>
      <c r="W5364" s="34"/>
      <c r="X5364" s="34"/>
      <c r="Y5364" s="34"/>
      <c r="Z5364" s="34"/>
      <c r="AA5364" s="34"/>
      <c r="AB5364" s="34"/>
      <c r="AC5364" s="34"/>
      <c r="AD5364" s="34"/>
      <c r="AE5364" s="34"/>
      <c r="AR5364" s="203" t="s">
        <v>358</v>
      </c>
      <c r="AT5364" s="203" t="s">
        <v>274</v>
      </c>
      <c r="AU5364" s="203" t="s">
        <v>291</v>
      </c>
      <c r="AY5364" s="17" t="s">
        <v>272</v>
      </c>
      <c r="BE5364" s="204">
        <f>IF(N5364="základní",J5364,0)</f>
        <v>0</v>
      </c>
      <c r="BF5364" s="204">
        <f>IF(N5364="snížená",J5364,0)</f>
        <v>0</v>
      </c>
      <c r="BG5364" s="204">
        <f>IF(N5364="zákl. přenesená",J5364,0)</f>
        <v>0</v>
      </c>
      <c r="BH5364" s="204">
        <f>IF(N5364="sníž. přenesená",J5364,0)</f>
        <v>0</v>
      </c>
      <c r="BI5364" s="204">
        <f>IF(N5364="nulová",J5364,0)</f>
        <v>0</v>
      </c>
      <c r="BJ5364" s="17" t="s">
        <v>16</v>
      </c>
      <c r="BK5364" s="204">
        <f>ROUND(I5364*H5364,2)</f>
        <v>0</v>
      </c>
      <c r="BL5364" s="17" t="s">
        <v>358</v>
      </c>
      <c r="BM5364" s="203" t="s">
        <v>4410</v>
      </c>
    </row>
    <row r="5365" spans="1:65" s="13" customFormat="1" ht="11.25">
      <c r="B5365" s="210"/>
      <c r="C5365" s="211"/>
      <c r="D5365" s="212" t="s">
        <v>283</v>
      </c>
      <c r="E5365" s="213" t="s">
        <v>1</v>
      </c>
      <c r="F5365" s="214" t="s">
        <v>4376</v>
      </c>
      <c r="G5365" s="211"/>
      <c r="H5365" s="213" t="s">
        <v>1</v>
      </c>
      <c r="I5365" s="215"/>
      <c r="J5365" s="211"/>
      <c r="K5365" s="211"/>
      <c r="L5365" s="216"/>
      <c r="M5365" s="217"/>
      <c r="N5365" s="218"/>
      <c r="O5365" s="218"/>
      <c r="P5365" s="218"/>
      <c r="Q5365" s="218"/>
      <c r="R5365" s="218"/>
      <c r="S5365" s="218"/>
      <c r="T5365" s="219"/>
      <c r="AT5365" s="220" t="s">
        <v>283</v>
      </c>
      <c r="AU5365" s="220" t="s">
        <v>291</v>
      </c>
      <c r="AV5365" s="13" t="s">
        <v>16</v>
      </c>
      <c r="AW5365" s="13" t="s">
        <v>32</v>
      </c>
      <c r="AX5365" s="13" t="s">
        <v>76</v>
      </c>
      <c r="AY5365" s="220" t="s">
        <v>272</v>
      </c>
    </row>
    <row r="5366" spans="1:65" s="13" customFormat="1" ht="11.25">
      <c r="B5366" s="210"/>
      <c r="C5366" s="211"/>
      <c r="D5366" s="212" t="s">
        <v>283</v>
      </c>
      <c r="E5366" s="213" t="s">
        <v>1</v>
      </c>
      <c r="F5366" s="214" t="s">
        <v>285</v>
      </c>
      <c r="G5366" s="211"/>
      <c r="H5366" s="213" t="s">
        <v>1</v>
      </c>
      <c r="I5366" s="215"/>
      <c r="J5366" s="211"/>
      <c r="K5366" s="211"/>
      <c r="L5366" s="216"/>
      <c r="M5366" s="217"/>
      <c r="N5366" s="218"/>
      <c r="O5366" s="218"/>
      <c r="P5366" s="218"/>
      <c r="Q5366" s="218"/>
      <c r="R5366" s="218"/>
      <c r="S5366" s="218"/>
      <c r="T5366" s="219"/>
      <c r="AT5366" s="220" t="s">
        <v>283</v>
      </c>
      <c r="AU5366" s="220" t="s">
        <v>291</v>
      </c>
      <c r="AV5366" s="13" t="s">
        <v>16</v>
      </c>
      <c r="AW5366" s="13" t="s">
        <v>32</v>
      </c>
      <c r="AX5366" s="13" t="s">
        <v>76</v>
      </c>
      <c r="AY5366" s="220" t="s">
        <v>272</v>
      </c>
    </row>
    <row r="5367" spans="1:65" s="13" customFormat="1" ht="11.25">
      <c r="B5367" s="210"/>
      <c r="C5367" s="211"/>
      <c r="D5367" s="212" t="s">
        <v>283</v>
      </c>
      <c r="E5367" s="213" t="s">
        <v>1</v>
      </c>
      <c r="F5367" s="214" t="s">
        <v>4377</v>
      </c>
      <c r="G5367" s="211"/>
      <c r="H5367" s="213" t="s">
        <v>1</v>
      </c>
      <c r="I5367" s="215"/>
      <c r="J5367" s="211"/>
      <c r="K5367" s="211"/>
      <c r="L5367" s="216"/>
      <c r="M5367" s="217"/>
      <c r="N5367" s="218"/>
      <c r="O5367" s="218"/>
      <c r="P5367" s="218"/>
      <c r="Q5367" s="218"/>
      <c r="R5367" s="218"/>
      <c r="S5367" s="218"/>
      <c r="T5367" s="219"/>
      <c r="AT5367" s="220" t="s">
        <v>283</v>
      </c>
      <c r="AU5367" s="220" t="s">
        <v>291</v>
      </c>
      <c r="AV5367" s="13" t="s">
        <v>16</v>
      </c>
      <c r="AW5367" s="13" t="s">
        <v>32</v>
      </c>
      <c r="AX5367" s="13" t="s">
        <v>76</v>
      </c>
      <c r="AY5367" s="220" t="s">
        <v>272</v>
      </c>
    </row>
    <row r="5368" spans="1:65" s="13" customFormat="1" ht="11.25">
      <c r="B5368" s="210"/>
      <c r="C5368" s="211"/>
      <c r="D5368" s="212" t="s">
        <v>283</v>
      </c>
      <c r="E5368" s="213" t="s">
        <v>1</v>
      </c>
      <c r="F5368" s="214" t="s">
        <v>4378</v>
      </c>
      <c r="G5368" s="211"/>
      <c r="H5368" s="213" t="s">
        <v>1</v>
      </c>
      <c r="I5368" s="215"/>
      <c r="J5368" s="211"/>
      <c r="K5368" s="211"/>
      <c r="L5368" s="216"/>
      <c r="M5368" s="217"/>
      <c r="N5368" s="218"/>
      <c r="O5368" s="218"/>
      <c r="P5368" s="218"/>
      <c r="Q5368" s="218"/>
      <c r="R5368" s="218"/>
      <c r="S5368" s="218"/>
      <c r="T5368" s="219"/>
      <c r="AT5368" s="220" t="s">
        <v>283</v>
      </c>
      <c r="AU5368" s="220" t="s">
        <v>291</v>
      </c>
      <c r="AV5368" s="13" t="s">
        <v>16</v>
      </c>
      <c r="AW5368" s="13" t="s">
        <v>32</v>
      </c>
      <c r="AX5368" s="13" t="s">
        <v>76</v>
      </c>
      <c r="AY5368" s="220" t="s">
        <v>272</v>
      </c>
    </row>
    <row r="5369" spans="1:65" s="13" customFormat="1" ht="11.25">
      <c r="B5369" s="210"/>
      <c r="C5369" s="211"/>
      <c r="D5369" s="212" t="s">
        <v>283</v>
      </c>
      <c r="E5369" s="213" t="s">
        <v>1</v>
      </c>
      <c r="F5369" s="214" t="s">
        <v>4389</v>
      </c>
      <c r="G5369" s="211"/>
      <c r="H5369" s="213" t="s">
        <v>1</v>
      </c>
      <c r="I5369" s="215"/>
      <c r="J5369" s="211"/>
      <c r="K5369" s="211"/>
      <c r="L5369" s="216"/>
      <c r="M5369" s="217"/>
      <c r="N5369" s="218"/>
      <c r="O5369" s="218"/>
      <c r="P5369" s="218"/>
      <c r="Q5369" s="218"/>
      <c r="R5369" s="218"/>
      <c r="S5369" s="218"/>
      <c r="T5369" s="219"/>
      <c r="AT5369" s="220" t="s">
        <v>283</v>
      </c>
      <c r="AU5369" s="220" t="s">
        <v>291</v>
      </c>
      <c r="AV5369" s="13" t="s">
        <v>16</v>
      </c>
      <c r="AW5369" s="13" t="s">
        <v>32</v>
      </c>
      <c r="AX5369" s="13" t="s">
        <v>76</v>
      </c>
      <c r="AY5369" s="220" t="s">
        <v>272</v>
      </c>
    </row>
    <row r="5370" spans="1:65" s="14" customFormat="1" ht="11.25">
      <c r="B5370" s="221"/>
      <c r="C5370" s="222"/>
      <c r="D5370" s="212" t="s">
        <v>283</v>
      </c>
      <c r="E5370" s="223" t="s">
        <v>1</v>
      </c>
      <c r="F5370" s="224" t="s">
        <v>2492</v>
      </c>
      <c r="G5370" s="222"/>
      <c r="H5370" s="225">
        <v>2</v>
      </c>
      <c r="I5370" s="226"/>
      <c r="J5370" s="222"/>
      <c r="K5370" s="222"/>
      <c r="L5370" s="227"/>
      <c r="M5370" s="228"/>
      <c r="N5370" s="229"/>
      <c r="O5370" s="229"/>
      <c r="P5370" s="229"/>
      <c r="Q5370" s="229"/>
      <c r="R5370" s="229"/>
      <c r="S5370" s="229"/>
      <c r="T5370" s="230"/>
      <c r="AT5370" s="231" t="s">
        <v>283</v>
      </c>
      <c r="AU5370" s="231" t="s">
        <v>291</v>
      </c>
      <c r="AV5370" s="14" t="s">
        <v>84</v>
      </c>
      <c r="AW5370" s="14" t="s">
        <v>32</v>
      </c>
      <c r="AX5370" s="14" t="s">
        <v>76</v>
      </c>
      <c r="AY5370" s="231" t="s">
        <v>272</v>
      </c>
    </row>
    <row r="5371" spans="1:65" s="13" customFormat="1" ht="11.25">
      <c r="B5371" s="210"/>
      <c r="C5371" s="211"/>
      <c r="D5371" s="212" t="s">
        <v>283</v>
      </c>
      <c r="E5371" s="213" t="s">
        <v>1</v>
      </c>
      <c r="F5371" s="214" t="s">
        <v>285</v>
      </c>
      <c r="G5371" s="211"/>
      <c r="H5371" s="213" t="s">
        <v>1</v>
      </c>
      <c r="I5371" s="215"/>
      <c r="J5371" s="211"/>
      <c r="K5371" s="211"/>
      <c r="L5371" s="216"/>
      <c r="M5371" s="217"/>
      <c r="N5371" s="218"/>
      <c r="O5371" s="218"/>
      <c r="P5371" s="218"/>
      <c r="Q5371" s="218"/>
      <c r="R5371" s="218"/>
      <c r="S5371" s="218"/>
      <c r="T5371" s="219"/>
      <c r="AT5371" s="220" t="s">
        <v>283</v>
      </c>
      <c r="AU5371" s="220" t="s">
        <v>291</v>
      </c>
      <c r="AV5371" s="13" t="s">
        <v>16</v>
      </c>
      <c r="AW5371" s="13" t="s">
        <v>32</v>
      </c>
      <c r="AX5371" s="13" t="s">
        <v>76</v>
      </c>
      <c r="AY5371" s="220" t="s">
        <v>272</v>
      </c>
    </row>
    <row r="5372" spans="1:65" s="13" customFormat="1" ht="11.25">
      <c r="B5372" s="210"/>
      <c r="C5372" s="211"/>
      <c r="D5372" s="212" t="s">
        <v>283</v>
      </c>
      <c r="E5372" s="213" t="s">
        <v>1</v>
      </c>
      <c r="F5372" s="214" t="s">
        <v>842</v>
      </c>
      <c r="G5372" s="211"/>
      <c r="H5372" s="213" t="s">
        <v>1</v>
      </c>
      <c r="I5372" s="215"/>
      <c r="J5372" s="211"/>
      <c r="K5372" s="211"/>
      <c r="L5372" s="216"/>
      <c r="M5372" s="217"/>
      <c r="N5372" s="218"/>
      <c r="O5372" s="218"/>
      <c r="P5372" s="218"/>
      <c r="Q5372" s="218"/>
      <c r="R5372" s="218"/>
      <c r="S5372" s="218"/>
      <c r="T5372" s="219"/>
      <c r="AT5372" s="220" t="s">
        <v>283</v>
      </c>
      <c r="AU5372" s="220" t="s">
        <v>291</v>
      </c>
      <c r="AV5372" s="13" t="s">
        <v>16</v>
      </c>
      <c r="AW5372" s="13" t="s">
        <v>32</v>
      </c>
      <c r="AX5372" s="13" t="s">
        <v>76</v>
      </c>
      <c r="AY5372" s="220" t="s">
        <v>272</v>
      </c>
    </row>
    <row r="5373" spans="1:65" s="14" customFormat="1" ht="11.25">
      <c r="B5373" s="221"/>
      <c r="C5373" s="222"/>
      <c r="D5373" s="212" t="s">
        <v>283</v>
      </c>
      <c r="E5373" s="223" t="s">
        <v>1</v>
      </c>
      <c r="F5373" s="224" t="s">
        <v>4202</v>
      </c>
      <c r="G5373" s="222"/>
      <c r="H5373" s="225">
        <v>-1</v>
      </c>
      <c r="I5373" s="226"/>
      <c r="J5373" s="222"/>
      <c r="K5373" s="222"/>
      <c r="L5373" s="227"/>
      <c r="M5373" s="228"/>
      <c r="N5373" s="229"/>
      <c r="O5373" s="229"/>
      <c r="P5373" s="229"/>
      <c r="Q5373" s="229"/>
      <c r="R5373" s="229"/>
      <c r="S5373" s="229"/>
      <c r="T5373" s="230"/>
      <c r="AT5373" s="231" t="s">
        <v>283</v>
      </c>
      <c r="AU5373" s="231" t="s">
        <v>291</v>
      </c>
      <c r="AV5373" s="14" t="s">
        <v>84</v>
      </c>
      <c r="AW5373" s="14" t="s">
        <v>32</v>
      </c>
      <c r="AX5373" s="14" t="s">
        <v>76</v>
      </c>
      <c r="AY5373" s="231" t="s">
        <v>272</v>
      </c>
    </row>
    <row r="5374" spans="1:65" s="2" customFormat="1" ht="37.9" customHeight="1">
      <c r="A5374" s="34"/>
      <c r="B5374" s="35"/>
      <c r="C5374" s="192" t="s">
        <v>4411</v>
      </c>
      <c r="D5374" s="192" t="s">
        <v>274</v>
      </c>
      <c r="E5374" s="193" t="s">
        <v>4412</v>
      </c>
      <c r="F5374" s="194" t="s">
        <v>4413</v>
      </c>
      <c r="G5374" s="195" t="s">
        <v>952</v>
      </c>
      <c r="H5374" s="196">
        <v>0</v>
      </c>
      <c r="I5374" s="197"/>
      <c r="J5374" s="198">
        <f>ROUND(I5374*H5374,2)</f>
        <v>0</v>
      </c>
      <c r="K5374" s="194" t="s">
        <v>1</v>
      </c>
      <c r="L5374" s="39"/>
      <c r="M5374" s="199" t="s">
        <v>1</v>
      </c>
      <c r="N5374" s="200" t="s">
        <v>41</v>
      </c>
      <c r="O5374" s="71"/>
      <c r="P5374" s="201">
        <f>O5374*H5374</f>
        <v>0</v>
      </c>
      <c r="Q5374" s="201">
        <v>1.4999999999999999E-4</v>
      </c>
      <c r="R5374" s="201">
        <f>Q5374*H5374</f>
        <v>0</v>
      </c>
      <c r="S5374" s="201">
        <v>0</v>
      </c>
      <c r="T5374" s="202">
        <f>S5374*H5374</f>
        <v>0</v>
      </c>
      <c r="U5374" s="34"/>
      <c r="V5374" s="34"/>
      <c r="W5374" s="34"/>
      <c r="X5374" s="34"/>
      <c r="Y5374" s="34"/>
      <c r="Z5374" s="34"/>
      <c r="AA5374" s="34"/>
      <c r="AB5374" s="34"/>
      <c r="AC5374" s="34"/>
      <c r="AD5374" s="34"/>
      <c r="AE5374" s="34"/>
      <c r="AR5374" s="203" t="s">
        <v>358</v>
      </c>
      <c r="AT5374" s="203" t="s">
        <v>274</v>
      </c>
      <c r="AU5374" s="203" t="s">
        <v>291</v>
      </c>
      <c r="AY5374" s="17" t="s">
        <v>272</v>
      </c>
      <c r="BE5374" s="204">
        <f>IF(N5374="základní",J5374,0)</f>
        <v>0</v>
      </c>
      <c r="BF5374" s="204">
        <f>IF(N5374="snížená",J5374,0)</f>
        <v>0</v>
      </c>
      <c r="BG5374" s="204">
        <f>IF(N5374="zákl. přenesená",J5374,0)</f>
        <v>0</v>
      </c>
      <c r="BH5374" s="204">
        <f>IF(N5374="sníž. přenesená",J5374,0)</f>
        <v>0</v>
      </c>
      <c r="BI5374" s="204">
        <f>IF(N5374="nulová",J5374,0)</f>
        <v>0</v>
      </c>
      <c r="BJ5374" s="17" t="s">
        <v>16</v>
      </c>
      <c r="BK5374" s="204">
        <f>ROUND(I5374*H5374,2)</f>
        <v>0</v>
      </c>
      <c r="BL5374" s="17" t="s">
        <v>358</v>
      </c>
      <c r="BM5374" s="203" t="s">
        <v>4414</v>
      </c>
    </row>
    <row r="5375" spans="1:65" s="13" customFormat="1" ht="11.25">
      <c r="B5375" s="210"/>
      <c r="C5375" s="211"/>
      <c r="D5375" s="212" t="s">
        <v>283</v>
      </c>
      <c r="E5375" s="213" t="s">
        <v>1</v>
      </c>
      <c r="F5375" s="214" t="s">
        <v>4376</v>
      </c>
      <c r="G5375" s="211"/>
      <c r="H5375" s="213" t="s">
        <v>1</v>
      </c>
      <c r="I5375" s="215"/>
      <c r="J5375" s="211"/>
      <c r="K5375" s="211"/>
      <c r="L5375" s="216"/>
      <c r="M5375" s="217"/>
      <c r="N5375" s="218"/>
      <c r="O5375" s="218"/>
      <c r="P5375" s="218"/>
      <c r="Q5375" s="218"/>
      <c r="R5375" s="218"/>
      <c r="S5375" s="218"/>
      <c r="T5375" s="219"/>
      <c r="AT5375" s="220" t="s">
        <v>283</v>
      </c>
      <c r="AU5375" s="220" t="s">
        <v>291</v>
      </c>
      <c r="AV5375" s="13" t="s">
        <v>16</v>
      </c>
      <c r="AW5375" s="13" t="s">
        <v>32</v>
      </c>
      <c r="AX5375" s="13" t="s">
        <v>76</v>
      </c>
      <c r="AY5375" s="220" t="s">
        <v>272</v>
      </c>
    </row>
    <row r="5376" spans="1:65" s="13" customFormat="1" ht="11.25">
      <c r="B5376" s="210"/>
      <c r="C5376" s="211"/>
      <c r="D5376" s="212" t="s">
        <v>283</v>
      </c>
      <c r="E5376" s="213" t="s">
        <v>1</v>
      </c>
      <c r="F5376" s="214" t="s">
        <v>285</v>
      </c>
      <c r="G5376" s="211"/>
      <c r="H5376" s="213" t="s">
        <v>1</v>
      </c>
      <c r="I5376" s="215"/>
      <c r="J5376" s="211"/>
      <c r="K5376" s="211"/>
      <c r="L5376" s="216"/>
      <c r="M5376" s="217"/>
      <c r="N5376" s="218"/>
      <c r="O5376" s="218"/>
      <c r="P5376" s="218"/>
      <c r="Q5376" s="218"/>
      <c r="R5376" s="218"/>
      <c r="S5376" s="218"/>
      <c r="T5376" s="219"/>
      <c r="AT5376" s="220" t="s">
        <v>283</v>
      </c>
      <c r="AU5376" s="220" t="s">
        <v>291</v>
      </c>
      <c r="AV5376" s="13" t="s">
        <v>16</v>
      </c>
      <c r="AW5376" s="13" t="s">
        <v>32</v>
      </c>
      <c r="AX5376" s="13" t="s">
        <v>76</v>
      </c>
      <c r="AY5376" s="220" t="s">
        <v>272</v>
      </c>
    </row>
    <row r="5377" spans="1:65" s="13" customFormat="1" ht="11.25">
      <c r="B5377" s="210"/>
      <c r="C5377" s="211"/>
      <c r="D5377" s="212" t="s">
        <v>283</v>
      </c>
      <c r="E5377" s="213" t="s">
        <v>1</v>
      </c>
      <c r="F5377" s="214" t="s">
        <v>4377</v>
      </c>
      <c r="G5377" s="211"/>
      <c r="H5377" s="213" t="s">
        <v>1</v>
      </c>
      <c r="I5377" s="215"/>
      <c r="J5377" s="211"/>
      <c r="K5377" s="211"/>
      <c r="L5377" s="216"/>
      <c r="M5377" s="217"/>
      <c r="N5377" s="218"/>
      <c r="O5377" s="218"/>
      <c r="P5377" s="218"/>
      <c r="Q5377" s="218"/>
      <c r="R5377" s="218"/>
      <c r="S5377" s="218"/>
      <c r="T5377" s="219"/>
      <c r="AT5377" s="220" t="s">
        <v>283</v>
      </c>
      <c r="AU5377" s="220" t="s">
        <v>291</v>
      </c>
      <c r="AV5377" s="13" t="s">
        <v>16</v>
      </c>
      <c r="AW5377" s="13" t="s">
        <v>32</v>
      </c>
      <c r="AX5377" s="13" t="s">
        <v>76</v>
      </c>
      <c r="AY5377" s="220" t="s">
        <v>272</v>
      </c>
    </row>
    <row r="5378" spans="1:65" s="13" customFormat="1" ht="11.25">
      <c r="B5378" s="210"/>
      <c r="C5378" s="211"/>
      <c r="D5378" s="212" t="s">
        <v>283</v>
      </c>
      <c r="E5378" s="213" t="s">
        <v>1</v>
      </c>
      <c r="F5378" s="214" t="s">
        <v>4378</v>
      </c>
      <c r="G5378" s="211"/>
      <c r="H5378" s="213" t="s">
        <v>1</v>
      </c>
      <c r="I5378" s="215"/>
      <c r="J5378" s="211"/>
      <c r="K5378" s="211"/>
      <c r="L5378" s="216"/>
      <c r="M5378" s="217"/>
      <c r="N5378" s="218"/>
      <c r="O5378" s="218"/>
      <c r="P5378" s="218"/>
      <c r="Q5378" s="218"/>
      <c r="R5378" s="218"/>
      <c r="S5378" s="218"/>
      <c r="T5378" s="219"/>
      <c r="AT5378" s="220" t="s">
        <v>283</v>
      </c>
      <c r="AU5378" s="220" t="s">
        <v>291</v>
      </c>
      <c r="AV5378" s="13" t="s">
        <v>16</v>
      </c>
      <c r="AW5378" s="13" t="s">
        <v>32</v>
      </c>
      <c r="AX5378" s="13" t="s">
        <v>76</v>
      </c>
      <c r="AY5378" s="220" t="s">
        <v>272</v>
      </c>
    </row>
    <row r="5379" spans="1:65" s="14" customFormat="1" ht="11.25">
      <c r="B5379" s="221"/>
      <c r="C5379" s="222"/>
      <c r="D5379" s="212" t="s">
        <v>283</v>
      </c>
      <c r="E5379" s="223" t="s">
        <v>1</v>
      </c>
      <c r="F5379" s="224" t="s">
        <v>4109</v>
      </c>
      <c r="G5379" s="222"/>
      <c r="H5379" s="225">
        <v>1</v>
      </c>
      <c r="I5379" s="226"/>
      <c r="J5379" s="222"/>
      <c r="K5379" s="222"/>
      <c r="L5379" s="227"/>
      <c r="M5379" s="228"/>
      <c r="N5379" s="229"/>
      <c r="O5379" s="229"/>
      <c r="P5379" s="229"/>
      <c r="Q5379" s="229"/>
      <c r="R5379" s="229"/>
      <c r="S5379" s="229"/>
      <c r="T5379" s="230"/>
      <c r="AT5379" s="231" t="s">
        <v>283</v>
      </c>
      <c r="AU5379" s="231" t="s">
        <v>291</v>
      </c>
      <c r="AV5379" s="14" t="s">
        <v>84</v>
      </c>
      <c r="AW5379" s="14" t="s">
        <v>32</v>
      </c>
      <c r="AX5379" s="14" t="s">
        <v>76</v>
      </c>
      <c r="AY5379" s="231" t="s">
        <v>272</v>
      </c>
    </row>
    <row r="5380" spans="1:65" s="13" customFormat="1" ht="11.25">
      <c r="B5380" s="210"/>
      <c r="C5380" s="211"/>
      <c r="D5380" s="212" t="s">
        <v>283</v>
      </c>
      <c r="E5380" s="213" t="s">
        <v>1</v>
      </c>
      <c r="F5380" s="214" t="s">
        <v>285</v>
      </c>
      <c r="G5380" s="211"/>
      <c r="H5380" s="213" t="s">
        <v>1</v>
      </c>
      <c r="I5380" s="215"/>
      <c r="J5380" s="211"/>
      <c r="K5380" s="211"/>
      <c r="L5380" s="216"/>
      <c r="M5380" s="217"/>
      <c r="N5380" s="218"/>
      <c r="O5380" s="218"/>
      <c r="P5380" s="218"/>
      <c r="Q5380" s="218"/>
      <c r="R5380" s="218"/>
      <c r="S5380" s="218"/>
      <c r="T5380" s="219"/>
      <c r="AT5380" s="220" t="s">
        <v>283</v>
      </c>
      <c r="AU5380" s="220" t="s">
        <v>291</v>
      </c>
      <c r="AV5380" s="13" t="s">
        <v>16</v>
      </c>
      <c r="AW5380" s="13" t="s">
        <v>32</v>
      </c>
      <c r="AX5380" s="13" t="s">
        <v>76</v>
      </c>
      <c r="AY5380" s="220" t="s">
        <v>272</v>
      </c>
    </row>
    <row r="5381" spans="1:65" s="13" customFormat="1" ht="11.25">
      <c r="B5381" s="210"/>
      <c r="C5381" s="211"/>
      <c r="D5381" s="212" t="s">
        <v>283</v>
      </c>
      <c r="E5381" s="213" t="s">
        <v>1</v>
      </c>
      <c r="F5381" s="214" t="s">
        <v>842</v>
      </c>
      <c r="G5381" s="211"/>
      <c r="H5381" s="213" t="s">
        <v>1</v>
      </c>
      <c r="I5381" s="215"/>
      <c r="J5381" s="211"/>
      <c r="K5381" s="211"/>
      <c r="L5381" s="216"/>
      <c r="M5381" s="217"/>
      <c r="N5381" s="218"/>
      <c r="O5381" s="218"/>
      <c r="P5381" s="218"/>
      <c r="Q5381" s="218"/>
      <c r="R5381" s="218"/>
      <c r="S5381" s="218"/>
      <c r="T5381" s="219"/>
      <c r="AT5381" s="220" t="s">
        <v>283</v>
      </c>
      <c r="AU5381" s="220" t="s">
        <v>291</v>
      </c>
      <c r="AV5381" s="13" t="s">
        <v>16</v>
      </c>
      <c r="AW5381" s="13" t="s">
        <v>32</v>
      </c>
      <c r="AX5381" s="13" t="s">
        <v>76</v>
      </c>
      <c r="AY5381" s="220" t="s">
        <v>272</v>
      </c>
    </row>
    <row r="5382" spans="1:65" s="14" customFormat="1" ht="11.25">
      <c r="B5382" s="221"/>
      <c r="C5382" s="222"/>
      <c r="D5382" s="212" t="s">
        <v>283</v>
      </c>
      <c r="E5382" s="223" t="s">
        <v>1</v>
      </c>
      <c r="F5382" s="224" t="s">
        <v>207</v>
      </c>
      <c r="G5382" s="222"/>
      <c r="H5382" s="225">
        <v>-1</v>
      </c>
      <c r="I5382" s="226"/>
      <c r="J5382" s="222"/>
      <c r="K5382" s="222"/>
      <c r="L5382" s="227"/>
      <c r="M5382" s="228"/>
      <c r="N5382" s="229"/>
      <c r="O5382" s="229"/>
      <c r="P5382" s="229"/>
      <c r="Q5382" s="229"/>
      <c r="R5382" s="229"/>
      <c r="S5382" s="229"/>
      <c r="T5382" s="230"/>
      <c r="AT5382" s="231" t="s">
        <v>283</v>
      </c>
      <c r="AU5382" s="231" t="s">
        <v>291</v>
      </c>
      <c r="AV5382" s="14" t="s">
        <v>84</v>
      </c>
      <c r="AW5382" s="14" t="s">
        <v>32</v>
      </c>
      <c r="AX5382" s="14" t="s">
        <v>76</v>
      </c>
      <c r="AY5382" s="231" t="s">
        <v>272</v>
      </c>
    </row>
    <row r="5383" spans="1:65" s="2" customFormat="1" ht="37.9" customHeight="1">
      <c r="A5383" s="34"/>
      <c r="B5383" s="35"/>
      <c r="C5383" s="192" t="s">
        <v>4415</v>
      </c>
      <c r="D5383" s="192" t="s">
        <v>274</v>
      </c>
      <c r="E5383" s="193" t="s">
        <v>4416</v>
      </c>
      <c r="F5383" s="194" t="s">
        <v>4417</v>
      </c>
      <c r="G5383" s="195" t="s">
        <v>952</v>
      </c>
      <c r="H5383" s="196">
        <v>3</v>
      </c>
      <c r="I5383" s="197"/>
      <c r="J5383" s="198">
        <f>ROUND(I5383*H5383,2)</f>
        <v>0</v>
      </c>
      <c r="K5383" s="194" t="s">
        <v>1</v>
      </c>
      <c r="L5383" s="39"/>
      <c r="M5383" s="199" t="s">
        <v>1</v>
      </c>
      <c r="N5383" s="200" t="s">
        <v>41</v>
      </c>
      <c r="O5383" s="71"/>
      <c r="P5383" s="201">
        <f>O5383*H5383</f>
        <v>0</v>
      </c>
      <c r="Q5383" s="201">
        <v>1.4999999999999999E-4</v>
      </c>
      <c r="R5383" s="201">
        <f>Q5383*H5383</f>
        <v>4.4999999999999999E-4</v>
      </c>
      <c r="S5383" s="201">
        <v>0</v>
      </c>
      <c r="T5383" s="202">
        <f>S5383*H5383</f>
        <v>0</v>
      </c>
      <c r="U5383" s="34"/>
      <c r="V5383" s="34"/>
      <c r="W5383" s="34"/>
      <c r="X5383" s="34"/>
      <c r="Y5383" s="34"/>
      <c r="Z5383" s="34"/>
      <c r="AA5383" s="34"/>
      <c r="AB5383" s="34"/>
      <c r="AC5383" s="34"/>
      <c r="AD5383" s="34"/>
      <c r="AE5383" s="34"/>
      <c r="AR5383" s="203" t="s">
        <v>358</v>
      </c>
      <c r="AT5383" s="203" t="s">
        <v>274</v>
      </c>
      <c r="AU5383" s="203" t="s">
        <v>291</v>
      </c>
      <c r="AY5383" s="17" t="s">
        <v>272</v>
      </c>
      <c r="BE5383" s="204">
        <f>IF(N5383="základní",J5383,0)</f>
        <v>0</v>
      </c>
      <c r="BF5383" s="204">
        <f>IF(N5383="snížená",J5383,0)</f>
        <v>0</v>
      </c>
      <c r="BG5383" s="204">
        <f>IF(N5383="zákl. přenesená",J5383,0)</f>
        <v>0</v>
      </c>
      <c r="BH5383" s="204">
        <f>IF(N5383="sníž. přenesená",J5383,0)</f>
        <v>0</v>
      </c>
      <c r="BI5383" s="204">
        <f>IF(N5383="nulová",J5383,0)</f>
        <v>0</v>
      </c>
      <c r="BJ5383" s="17" t="s">
        <v>16</v>
      </c>
      <c r="BK5383" s="204">
        <f>ROUND(I5383*H5383,2)</f>
        <v>0</v>
      </c>
      <c r="BL5383" s="17" t="s">
        <v>358</v>
      </c>
      <c r="BM5383" s="203" t="s">
        <v>4418</v>
      </c>
    </row>
    <row r="5384" spans="1:65" s="13" customFormat="1" ht="11.25">
      <c r="B5384" s="210"/>
      <c r="C5384" s="211"/>
      <c r="D5384" s="212" t="s">
        <v>283</v>
      </c>
      <c r="E5384" s="213" t="s">
        <v>1</v>
      </c>
      <c r="F5384" s="214" t="s">
        <v>4376</v>
      </c>
      <c r="G5384" s="211"/>
      <c r="H5384" s="213" t="s">
        <v>1</v>
      </c>
      <c r="I5384" s="215"/>
      <c r="J5384" s="211"/>
      <c r="K5384" s="211"/>
      <c r="L5384" s="216"/>
      <c r="M5384" s="217"/>
      <c r="N5384" s="218"/>
      <c r="O5384" s="218"/>
      <c r="P5384" s="218"/>
      <c r="Q5384" s="218"/>
      <c r="R5384" s="218"/>
      <c r="S5384" s="218"/>
      <c r="T5384" s="219"/>
      <c r="AT5384" s="220" t="s">
        <v>283</v>
      </c>
      <c r="AU5384" s="220" t="s">
        <v>291</v>
      </c>
      <c r="AV5384" s="13" t="s">
        <v>16</v>
      </c>
      <c r="AW5384" s="13" t="s">
        <v>32</v>
      </c>
      <c r="AX5384" s="13" t="s">
        <v>76</v>
      </c>
      <c r="AY5384" s="220" t="s">
        <v>272</v>
      </c>
    </row>
    <row r="5385" spans="1:65" s="13" customFormat="1" ht="11.25">
      <c r="B5385" s="210"/>
      <c r="C5385" s="211"/>
      <c r="D5385" s="212" t="s">
        <v>283</v>
      </c>
      <c r="E5385" s="213" t="s">
        <v>1</v>
      </c>
      <c r="F5385" s="214" t="s">
        <v>285</v>
      </c>
      <c r="G5385" s="211"/>
      <c r="H5385" s="213" t="s">
        <v>1</v>
      </c>
      <c r="I5385" s="215"/>
      <c r="J5385" s="211"/>
      <c r="K5385" s="211"/>
      <c r="L5385" s="216"/>
      <c r="M5385" s="217"/>
      <c r="N5385" s="218"/>
      <c r="O5385" s="218"/>
      <c r="P5385" s="218"/>
      <c r="Q5385" s="218"/>
      <c r="R5385" s="218"/>
      <c r="S5385" s="218"/>
      <c r="T5385" s="219"/>
      <c r="AT5385" s="220" t="s">
        <v>283</v>
      </c>
      <c r="AU5385" s="220" t="s">
        <v>291</v>
      </c>
      <c r="AV5385" s="13" t="s">
        <v>16</v>
      </c>
      <c r="AW5385" s="13" t="s">
        <v>32</v>
      </c>
      <c r="AX5385" s="13" t="s">
        <v>76</v>
      </c>
      <c r="AY5385" s="220" t="s">
        <v>272</v>
      </c>
    </row>
    <row r="5386" spans="1:65" s="13" customFormat="1" ht="11.25">
      <c r="B5386" s="210"/>
      <c r="C5386" s="211"/>
      <c r="D5386" s="212" t="s">
        <v>283</v>
      </c>
      <c r="E5386" s="213" t="s">
        <v>1</v>
      </c>
      <c r="F5386" s="214" t="s">
        <v>4377</v>
      </c>
      <c r="G5386" s="211"/>
      <c r="H5386" s="213" t="s">
        <v>1</v>
      </c>
      <c r="I5386" s="215"/>
      <c r="J5386" s="211"/>
      <c r="K5386" s="211"/>
      <c r="L5386" s="216"/>
      <c r="M5386" s="217"/>
      <c r="N5386" s="218"/>
      <c r="O5386" s="218"/>
      <c r="P5386" s="218"/>
      <c r="Q5386" s="218"/>
      <c r="R5386" s="218"/>
      <c r="S5386" s="218"/>
      <c r="T5386" s="219"/>
      <c r="AT5386" s="220" t="s">
        <v>283</v>
      </c>
      <c r="AU5386" s="220" t="s">
        <v>291</v>
      </c>
      <c r="AV5386" s="13" t="s">
        <v>16</v>
      </c>
      <c r="AW5386" s="13" t="s">
        <v>32</v>
      </c>
      <c r="AX5386" s="13" t="s">
        <v>76</v>
      </c>
      <c r="AY5386" s="220" t="s">
        <v>272</v>
      </c>
    </row>
    <row r="5387" spans="1:65" s="13" customFormat="1" ht="11.25">
      <c r="B5387" s="210"/>
      <c r="C5387" s="211"/>
      <c r="D5387" s="212" t="s">
        <v>283</v>
      </c>
      <c r="E5387" s="213" t="s">
        <v>1</v>
      </c>
      <c r="F5387" s="214" t="s">
        <v>4378</v>
      </c>
      <c r="G5387" s="211"/>
      <c r="H5387" s="213" t="s">
        <v>1</v>
      </c>
      <c r="I5387" s="215"/>
      <c r="J5387" s="211"/>
      <c r="K5387" s="211"/>
      <c r="L5387" s="216"/>
      <c r="M5387" s="217"/>
      <c r="N5387" s="218"/>
      <c r="O5387" s="218"/>
      <c r="P5387" s="218"/>
      <c r="Q5387" s="218"/>
      <c r="R5387" s="218"/>
      <c r="S5387" s="218"/>
      <c r="T5387" s="219"/>
      <c r="AT5387" s="220" t="s">
        <v>283</v>
      </c>
      <c r="AU5387" s="220" t="s">
        <v>291</v>
      </c>
      <c r="AV5387" s="13" t="s">
        <v>16</v>
      </c>
      <c r="AW5387" s="13" t="s">
        <v>32</v>
      </c>
      <c r="AX5387" s="13" t="s">
        <v>76</v>
      </c>
      <c r="AY5387" s="220" t="s">
        <v>272</v>
      </c>
    </row>
    <row r="5388" spans="1:65" s="13" customFormat="1" ht="11.25">
      <c r="B5388" s="210"/>
      <c r="C5388" s="211"/>
      <c r="D5388" s="212" t="s">
        <v>283</v>
      </c>
      <c r="E5388" s="213" t="s">
        <v>1</v>
      </c>
      <c r="F5388" s="214" t="s">
        <v>4389</v>
      </c>
      <c r="G5388" s="211"/>
      <c r="H5388" s="213" t="s">
        <v>1</v>
      </c>
      <c r="I5388" s="215"/>
      <c r="J5388" s="211"/>
      <c r="K5388" s="211"/>
      <c r="L5388" s="216"/>
      <c r="M5388" s="217"/>
      <c r="N5388" s="218"/>
      <c r="O5388" s="218"/>
      <c r="P5388" s="218"/>
      <c r="Q5388" s="218"/>
      <c r="R5388" s="218"/>
      <c r="S5388" s="218"/>
      <c r="T5388" s="219"/>
      <c r="AT5388" s="220" t="s">
        <v>283</v>
      </c>
      <c r="AU5388" s="220" t="s">
        <v>291</v>
      </c>
      <c r="AV5388" s="13" t="s">
        <v>16</v>
      </c>
      <c r="AW5388" s="13" t="s">
        <v>32</v>
      </c>
      <c r="AX5388" s="13" t="s">
        <v>76</v>
      </c>
      <c r="AY5388" s="220" t="s">
        <v>272</v>
      </c>
    </row>
    <row r="5389" spans="1:65" s="14" customFormat="1" ht="11.25">
      <c r="B5389" s="221"/>
      <c r="C5389" s="222"/>
      <c r="D5389" s="212" t="s">
        <v>283</v>
      </c>
      <c r="E5389" s="223" t="s">
        <v>1</v>
      </c>
      <c r="F5389" s="224" t="s">
        <v>4109</v>
      </c>
      <c r="G5389" s="222"/>
      <c r="H5389" s="225">
        <v>1</v>
      </c>
      <c r="I5389" s="226"/>
      <c r="J5389" s="222"/>
      <c r="K5389" s="222"/>
      <c r="L5389" s="227"/>
      <c r="M5389" s="228"/>
      <c r="N5389" s="229"/>
      <c r="O5389" s="229"/>
      <c r="P5389" s="229"/>
      <c r="Q5389" s="229"/>
      <c r="R5389" s="229"/>
      <c r="S5389" s="229"/>
      <c r="T5389" s="230"/>
      <c r="AT5389" s="231" t="s">
        <v>283</v>
      </c>
      <c r="AU5389" s="231" t="s">
        <v>291</v>
      </c>
      <c r="AV5389" s="14" t="s">
        <v>84</v>
      </c>
      <c r="AW5389" s="14" t="s">
        <v>32</v>
      </c>
      <c r="AX5389" s="14" t="s">
        <v>76</v>
      </c>
      <c r="AY5389" s="231" t="s">
        <v>272</v>
      </c>
    </row>
    <row r="5390" spans="1:65" s="13" customFormat="1" ht="11.25">
      <c r="B5390" s="210"/>
      <c r="C5390" s="211"/>
      <c r="D5390" s="212" t="s">
        <v>283</v>
      </c>
      <c r="E5390" s="213" t="s">
        <v>1</v>
      </c>
      <c r="F5390" s="214" t="s">
        <v>285</v>
      </c>
      <c r="G5390" s="211"/>
      <c r="H5390" s="213" t="s">
        <v>1</v>
      </c>
      <c r="I5390" s="215"/>
      <c r="J5390" s="211"/>
      <c r="K5390" s="211"/>
      <c r="L5390" s="216"/>
      <c r="M5390" s="217"/>
      <c r="N5390" s="218"/>
      <c r="O5390" s="218"/>
      <c r="P5390" s="218"/>
      <c r="Q5390" s="218"/>
      <c r="R5390" s="218"/>
      <c r="S5390" s="218"/>
      <c r="T5390" s="219"/>
      <c r="AT5390" s="220" t="s">
        <v>283</v>
      </c>
      <c r="AU5390" s="220" t="s">
        <v>291</v>
      </c>
      <c r="AV5390" s="13" t="s">
        <v>16</v>
      </c>
      <c r="AW5390" s="13" t="s">
        <v>32</v>
      </c>
      <c r="AX5390" s="13" t="s">
        <v>76</v>
      </c>
      <c r="AY5390" s="220" t="s">
        <v>272</v>
      </c>
    </row>
    <row r="5391" spans="1:65" s="13" customFormat="1" ht="11.25">
      <c r="B5391" s="210"/>
      <c r="C5391" s="211"/>
      <c r="D5391" s="212" t="s">
        <v>283</v>
      </c>
      <c r="E5391" s="213" t="s">
        <v>1</v>
      </c>
      <c r="F5391" s="214" t="s">
        <v>842</v>
      </c>
      <c r="G5391" s="211"/>
      <c r="H5391" s="213" t="s">
        <v>1</v>
      </c>
      <c r="I5391" s="215"/>
      <c r="J5391" s="211"/>
      <c r="K5391" s="211"/>
      <c r="L5391" s="216"/>
      <c r="M5391" s="217"/>
      <c r="N5391" s="218"/>
      <c r="O5391" s="218"/>
      <c r="P5391" s="218"/>
      <c r="Q5391" s="218"/>
      <c r="R5391" s="218"/>
      <c r="S5391" s="218"/>
      <c r="T5391" s="219"/>
      <c r="AT5391" s="220" t="s">
        <v>283</v>
      </c>
      <c r="AU5391" s="220" t="s">
        <v>291</v>
      </c>
      <c r="AV5391" s="13" t="s">
        <v>16</v>
      </c>
      <c r="AW5391" s="13" t="s">
        <v>32</v>
      </c>
      <c r="AX5391" s="13" t="s">
        <v>76</v>
      </c>
      <c r="AY5391" s="220" t="s">
        <v>272</v>
      </c>
    </row>
    <row r="5392" spans="1:65" s="14" customFormat="1" ht="11.25">
      <c r="B5392" s="221"/>
      <c r="C5392" s="222"/>
      <c r="D5392" s="212" t="s">
        <v>283</v>
      </c>
      <c r="E5392" s="223" t="s">
        <v>1</v>
      </c>
      <c r="F5392" s="224" t="s">
        <v>2492</v>
      </c>
      <c r="G5392" s="222"/>
      <c r="H5392" s="225">
        <v>2</v>
      </c>
      <c r="I5392" s="226"/>
      <c r="J5392" s="222"/>
      <c r="K5392" s="222"/>
      <c r="L5392" s="227"/>
      <c r="M5392" s="228"/>
      <c r="N5392" s="229"/>
      <c r="O5392" s="229"/>
      <c r="P5392" s="229"/>
      <c r="Q5392" s="229"/>
      <c r="R5392" s="229"/>
      <c r="S5392" s="229"/>
      <c r="T5392" s="230"/>
      <c r="AT5392" s="231" t="s">
        <v>283</v>
      </c>
      <c r="AU5392" s="231" t="s">
        <v>291</v>
      </c>
      <c r="AV5392" s="14" t="s">
        <v>84</v>
      </c>
      <c r="AW5392" s="14" t="s">
        <v>32</v>
      </c>
      <c r="AX5392" s="14" t="s">
        <v>76</v>
      </c>
      <c r="AY5392" s="231" t="s">
        <v>272</v>
      </c>
    </row>
    <row r="5393" spans="1:65" s="2" customFormat="1" ht="37.9" customHeight="1">
      <c r="A5393" s="34"/>
      <c r="B5393" s="35"/>
      <c r="C5393" s="192" t="s">
        <v>4419</v>
      </c>
      <c r="D5393" s="192" t="s">
        <v>274</v>
      </c>
      <c r="E5393" s="193" t="s">
        <v>4420</v>
      </c>
      <c r="F5393" s="194" t="s">
        <v>4421</v>
      </c>
      <c r="G5393" s="195" t="s">
        <v>952</v>
      </c>
      <c r="H5393" s="196">
        <v>0</v>
      </c>
      <c r="I5393" s="197"/>
      <c r="J5393" s="198">
        <f>ROUND(I5393*H5393,2)</f>
        <v>0</v>
      </c>
      <c r="K5393" s="194" t="s">
        <v>1</v>
      </c>
      <c r="L5393" s="39"/>
      <c r="M5393" s="199" t="s">
        <v>1</v>
      </c>
      <c r="N5393" s="200" t="s">
        <v>41</v>
      </c>
      <c r="O5393" s="71"/>
      <c r="P5393" s="201">
        <f>O5393*H5393</f>
        <v>0</v>
      </c>
      <c r="Q5393" s="201">
        <v>0</v>
      </c>
      <c r="R5393" s="201">
        <f>Q5393*H5393</f>
        <v>0</v>
      </c>
      <c r="S5393" s="201">
        <v>0</v>
      </c>
      <c r="T5393" s="202">
        <f>S5393*H5393</f>
        <v>0</v>
      </c>
      <c r="U5393" s="34"/>
      <c r="V5393" s="34"/>
      <c r="W5393" s="34"/>
      <c r="X5393" s="34"/>
      <c r="Y5393" s="34"/>
      <c r="Z5393" s="34"/>
      <c r="AA5393" s="34"/>
      <c r="AB5393" s="34"/>
      <c r="AC5393" s="34"/>
      <c r="AD5393" s="34"/>
      <c r="AE5393" s="34"/>
      <c r="AR5393" s="203" t="s">
        <v>358</v>
      </c>
      <c r="AT5393" s="203" t="s">
        <v>274</v>
      </c>
      <c r="AU5393" s="203" t="s">
        <v>291</v>
      </c>
      <c r="AY5393" s="17" t="s">
        <v>272</v>
      </c>
      <c r="BE5393" s="204">
        <f>IF(N5393="základní",J5393,0)</f>
        <v>0</v>
      </c>
      <c r="BF5393" s="204">
        <f>IF(N5393="snížená",J5393,0)</f>
        <v>0</v>
      </c>
      <c r="BG5393" s="204">
        <f>IF(N5393="zákl. přenesená",J5393,0)</f>
        <v>0</v>
      </c>
      <c r="BH5393" s="204">
        <f>IF(N5393="sníž. přenesená",J5393,0)</f>
        <v>0</v>
      </c>
      <c r="BI5393" s="204">
        <f>IF(N5393="nulová",J5393,0)</f>
        <v>0</v>
      </c>
      <c r="BJ5393" s="17" t="s">
        <v>16</v>
      </c>
      <c r="BK5393" s="204">
        <f>ROUND(I5393*H5393,2)</f>
        <v>0</v>
      </c>
      <c r="BL5393" s="17" t="s">
        <v>358</v>
      </c>
      <c r="BM5393" s="203" t="s">
        <v>4422</v>
      </c>
    </row>
    <row r="5394" spans="1:65" s="13" customFormat="1" ht="11.25">
      <c r="B5394" s="210"/>
      <c r="C5394" s="211"/>
      <c r="D5394" s="212" t="s">
        <v>283</v>
      </c>
      <c r="E5394" s="213" t="s">
        <v>1</v>
      </c>
      <c r="F5394" s="214" t="s">
        <v>4376</v>
      </c>
      <c r="G5394" s="211"/>
      <c r="H5394" s="213" t="s">
        <v>1</v>
      </c>
      <c r="I5394" s="215"/>
      <c r="J5394" s="211"/>
      <c r="K5394" s="211"/>
      <c r="L5394" s="216"/>
      <c r="M5394" s="217"/>
      <c r="N5394" s="218"/>
      <c r="O5394" s="218"/>
      <c r="P5394" s="218"/>
      <c r="Q5394" s="218"/>
      <c r="R5394" s="218"/>
      <c r="S5394" s="218"/>
      <c r="T5394" s="219"/>
      <c r="AT5394" s="220" t="s">
        <v>283</v>
      </c>
      <c r="AU5394" s="220" t="s">
        <v>291</v>
      </c>
      <c r="AV5394" s="13" t="s">
        <v>16</v>
      </c>
      <c r="AW5394" s="13" t="s">
        <v>32</v>
      </c>
      <c r="AX5394" s="13" t="s">
        <v>76</v>
      </c>
      <c r="AY5394" s="220" t="s">
        <v>272</v>
      </c>
    </row>
    <row r="5395" spans="1:65" s="13" customFormat="1" ht="11.25">
      <c r="B5395" s="210"/>
      <c r="C5395" s="211"/>
      <c r="D5395" s="212" t="s">
        <v>283</v>
      </c>
      <c r="E5395" s="213" t="s">
        <v>1</v>
      </c>
      <c r="F5395" s="214" t="s">
        <v>285</v>
      </c>
      <c r="G5395" s="211"/>
      <c r="H5395" s="213" t="s">
        <v>1</v>
      </c>
      <c r="I5395" s="215"/>
      <c r="J5395" s="211"/>
      <c r="K5395" s="211"/>
      <c r="L5395" s="216"/>
      <c r="M5395" s="217"/>
      <c r="N5395" s="218"/>
      <c r="O5395" s="218"/>
      <c r="P5395" s="218"/>
      <c r="Q5395" s="218"/>
      <c r="R5395" s="218"/>
      <c r="S5395" s="218"/>
      <c r="T5395" s="219"/>
      <c r="AT5395" s="220" t="s">
        <v>283</v>
      </c>
      <c r="AU5395" s="220" t="s">
        <v>291</v>
      </c>
      <c r="AV5395" s="13" t="s">
        <v>16</v>
      </c>
      <c r="AW5395" s="13" t="s">
        <v>32</v>
      </c>
      <c r="AX5395" s="13" t="s">
        <v>76</v>
      </c>
      <c r="AY5395" s="220" t="s">
        <v>272</v>
      </c>
    </row>
    <row r="5396" spans="1:65" s="13" customFormat="1" ht="11.25">
      <c r="B5396" s="210"/>
      <c r="C5396" s="211"/>
      <c r="D5396" s="212" t="s">
        <v>283</v>
      </c>
      <c r="E5396" s="213" t="s">
        <v>1</v>
      </c>
      <c r="F5396" s="214" t="s">
        <v>4396</v>
      </c>
      <c r="G5396" s="211"/>
      <c r="H5396" s="213" t="s">
        <v>1</v>
      </c>
      <c r="I5396" s="215"/>
      <c r="J5396" s="211"/>
      <c r="K5396" s="211"/>
      <c r="L5396" s="216"/>
      <c r="M5396" s="217"/>
      <c r="N5396" s="218"/>
      <c r="O5396" s="218"/>
      <c r="P5396" s="218"/>
      <c r="Q5396" s="218"/>
      <c r="R5396" s="218"/>
      <c r="S5396" s="218"/>
      <c r="T5396" s="219"/>
      <c r="AT5396" s="220" t="s">
        <v>283</v>
      </c>
      <c r="AU5396" s="220" t="s">
        <v>291</v>
      </c>
      <c r="AV5396" s="13" t="s">
        <v>16</v>
      </c>
      <c r="AW5396" s="13" t="s">
        <v>32</v>
      </c>
      <c r="AX5396" s="13" t="s">
        <v>76</v>
      </c>
      <c r="AY5396" s="220" t="s">
        <v>272</v>
      </c>
    </row>
    <row r="5397" spans="1:65" s="13" customFormat="1" ht="11.25">
      <c r="B5397" s="210"/>
      <c r="C5397" s="211"/>
      <c r="D5397" s="212" t="s">
        <v>283</v>
      </c>
      <c r="E5397" s="213" t="s">
        <v>1</v>
      </c>
      <c r="F5397" s="214" t="s">
        <v>4378</v>
      </c>
      <c r="G5397" s="211"/>
      <c r="H5397" s="213" t="s">
        <v>1</v>
      </c>
      <c r="I5397" s="215"/>
      <c r="J5397" s="211"/>
      <c r="K5397" s="211"/>
      <c r="L5397" s="216"/>
      <c r="M5397" s="217"/>
      <c r="N5397" s="218"/>
      <c r="O5397" s="218"/>
      <c r="P5397" s="218"/>
      <c r="Q5397" s="218"/>
      <c r="R5397" s="218"/>
      <c r="S5397" s="218"/>
      <c r="T5397" s="219"/>
      <c r="AT5397" s="220" t="s">
        <v>283</v>
      </c>
      <c r="AU5397" s="220" t="s">
        <v>291</v>
      </c>
      <c r="AV5397" s="13" t="s">
        <v>16</v>
      </c>
      <c r="AW5397" s="13" t="s">
        <v>32</v>
      </c>
      <c r="AX5397" s="13" t="s">
        <v>76</v>
      </c>
      <c r="AY5397" s="220" t="s">
        <v>272</v>
      </c>
    </row>
    <row r="5398" spans="1:65" s="14" customFormat="1" ht="11.25">
      <c r="B5398" s="221"/>
      <c r="C5398" s="222"/>
      <c r="D5398" s="212" t="s">
        <v>283</v>
      </c>
      <c r="E5398" s="223" t="s">
        <v>1</v>
      </c>
      <c r="F5398" s="224" t="s">
        <v>4114</v>
      </c>
      <c r="G5398" s="222"/>
      <c r="H5398" s="225">
        <v>1</v>
      </c>
      <c r="I5398" s="226"/>
      <c r="J5398" s="222"/>
      <c r="K5398" s="222"/>
      <c r="L5398" s="227"/>
      <c r="M5398" s="228"/>
      <c r="N5398" s="229"/>
      <c r="O5398" s="229"/>
      <c r="P5398" s="229"/>
      <c r="Q5398" s="229"/>
      <c r="R5398" s="229"/>
      <c r="S5398" s="229"/>
      <c r="T5398" s="230"/>
      <c r="AT5398" s="231" t="s">
        <v>283</v>
      </c>
      <c r="AU5398" s="231" t="s">
        <v>291</v>
      </c>
      <c r="AV5398" s="14" t="s">
        <v>84</v>
      </c>
      <c r="AW5398" s="14" t="s">
        <v>32</v>
      </c>
      <c r="AX5398" s="14" t="s">
        <v>76</v>
      </c>
      <c r="AY5398" s="231" t="s">
        <v>272</v>
      </c>
    </row>
    <row r="5399" spans="1:65" s="13" customFormat="1" ht="11.25">
      <c r="B5399" s="210"/>
      <c r="C5399" s="211"/>
      <c r="D5399" s="212" t="s">
        <v>283</v>
      </c>
      <c r="E5399" s="213" t="s">
        <v>1</v>
      </c>
      <c r="F5399" s="214" t="s">
        <v>285</v>
      </c>
      <c r="G5399" s="211"/>
      <c r="H5399" s="213" t="s">
        <v>1</v>
      </c>
      <c r="I5399" s="215"/>
      <c r="J5399" s="211"/>
      <c r="K5399" s="211"/>
      <c r="L5399" s="216"/>
      <c r="M5399" s="217"/>
      <c r="N5399" s="218"/>
      <c r="O5399" s="218"/>
      <c r="P5399" s="218"/>
      <c r="Q5399" s="218"/>
      <c r="R5399" s="218"/>
      <c r="S5399" s="218"/>
      <c r="T5399" s="219"/>
      <c r="AT5399" s="220" t="s">
        <v>283</v>
      </c>
      <c r="AU5399" s="220" t="s">
        <v>291</v>
      </c>
      <c r="AV5399" s="13" t="s">
        <v>16</v>
      </c>
      <c r="AW5399" s="13" t="s">
        <v>32</v>
      </c>
      <c r="AX5399" s="13" t="s">
        <v>76</v>
      </c>
      <c r="AY5399" s="220" t="s">
        <v>272</v>
      </c>
    </row>
    <row r="5400" spans="1:65" s="13" customFormat="1" ht="11.25">
      <c r="B5400" s="210"/>
      <c r="C5400" s="211"/>
      <c r="D5400" s="212" t="s">
        <v>283</v>
      </c>
      <c r="E5400" s="213" t="s">
        <v>1</v>
      </c>
      <c r="F5400" s="214" t="s">
        <v>842</v>
      </c>
      <c r="G5400" s="211"/>
      <c r="H5400" s="213" t="s">
        <v>1</v>
      </c>
      <c r="I5400" s="215"/>
      <c r="J5400" s="211"/>
      <c r="K5400" s="211"/>
      <c r="L5400" s="216"/>
      <c r="M5400" s="217"/>
      <c r="N5400" s="218"/>
      <c r="O5400" s="218"/>
      <c r="P5400" s="218"/>
      <c r="Q5400" s="218"/>
      <c r="R5400" s="218"/>
      <c r="S5400" s="218"/>
      <c r="T5400" s="219"/>
      <c r="AT5400" s="220" t="s">
        <v>283</v>
      </c>
      <c r="AU5400" s="220" t="s">
        <v>291</v>
      </c>
      <c r="AV5400" s="13" t="s">
        <v>16</v>
      </c>
      <c r="AW5400" s="13" t="s">
        <v>32</v>
      </c>
      <c r="AX5400" s="13" t="s">
        <v>76</v>
      </c>
      <c r="AY5400" s="220" t="s">
        <v>272</v>
      </c>
    </row>
    <row r="5401" spans="1:65" s="14" customFormat="1" ht="11.25">
      <c r="B5401" s="221"/>
      <c r="C5401" s="222"/>
      <c r="D5401" s="212" t="s">
        <v>283</v>
      </c>
      <c r="E5401" s="223" t="s">
        <v>1</v>
      </c>
      <c r="F5401" s="224" t="s">
        <v>207</v>
      </c>
      <c r="G5401" s="222"/>
      <c r="H5401" s="225">
        <v>-1</v>
      </c>
      <c r="I5401" s="226"/>
      <c r="J5401" s="222"/>
      <c r="K5401" s="222"/>
      <c r="L5401" s="227"/>
      <c r="M5401" s="228"/>
      <c r="N5401" s="229"/>
      <c r="O5401" s="229"/>
      <c r="P5401" s="229"/>
      <c r="Q5401" s="229"/>
      <c r="R5401" s="229"/>
      <c r="S5401" s="229"/>
      <c r="T5401" s="230"/>
      <c r="AT5401" s="231" t="s">
        <v>283</v>
      </c>
      <c r="AU5401" s="231" t="s">
        <v>291</v>
      </c>
      <c r="AV5401" s="14" t="s">
        <v>84</v>
      </c>
      <c r="AW5401" s="14" t="s">
        <v>32</v>
      </c>
      <c r="AX5401" s="14" t="s">
        <v>76</v>
      </c>
      <c r="AY5401" s="231" t="s">
        <v>272</v>
      </c>
    </row>
    <row r="5402" spans="1:65" s="2" customFormat="1" ht="37.9" customHeight="1">
      <c r="A5402" s="34"/>
      <c r="B5402" s="35"/>
      <c r="C5402" s="192" t="s">
        <v>4423</v>
      </c>
      <c r="D5402" s="192" t="s">
        <v>274</v>
      </c>
      <c r="E5402" s="193" t="s">
        <v>4424</v>
      </c>
      <c r="F5402" s="194" t="s">
        <v>4425</v>
      </c>
      <c r="G5402" s="195" t="s">
        <v>952</v>
      </c>
      <c r="H5402" s="196">
        <v>0</v>
      </c>
      <c r="I5402" s="197"/>
      <c r="J5402" s="198">
        <f>ROUND(I5402*H5402,2)</f>
        <v>0</v>
      </c>
      <c r="K5402" s="194" t="s">
        <v>1</v>
      </c>
      <c r="L5402" s="39"/>
      <c r="M5402" s="199" t="s">
        <v>1</v>
      </c>
      <c r="N5402" s="200" t="s">
        <v>41</v>
      </c>
      <c r="O5402" s="71"/>
      <c r="P5402" s="201">
        <f>O5402*H5402</f>
        <v>0</v>
      </c>
      <c r="Q5402" s="201">
        <v>0</v>
      </c>
      <c r="R5402" s="201">
        <f>Q5402*H5402</f>
        <v>0</v>
      </c>
      <c r="S5402" s="201">
        <v>0</v>
      </c>
      <c r="T5402" s="202">
        <f>S5402*H5402</f>
        <v>0</v>
      </c>
      <c r="U5402" s="34"/>
      <c r="V5402" s="34"/>
      <c r="W5402" s="34"/>
      <c r="X5402" s="34"/>
      <c r="Y5402" s="34"/>
      <c r="Z5402" s="34"/>
      <c r="AA5402" s="34"/>
      <c r="AB5402" s="34"/>
      <c r="AC5402" s="34"/>
      <c r="AD5402" s="34"/>
      <c r="AE5402" s="34"/>
      <c r="AR5402" s="203" t="s">
        <v>358</v>
      </c>
      <c r="AT5402" s="203" t="s">
        <v>274</v>
      </c>
      <c r="AU5402" s="203" t="s">
        <v>291</v>
      </c>
      <c r="AY5402" s="17" t="s">
        <v>272</v>
      </c>
      <c r="BE5402" s="204">
        <f>IF(N5402="základní",J5402,0)</f>
        <v>0</v>
      </c>
      <c r="BF5402" s="204">
        <f>IF(N5402="snížená",J5402,0)</f>
        <v>0</v>
      </c>
      <c r="BG5402" s="204">
        <f>IF(N5402="zákl. přenesená",J5402,0)</f>
        <v>0</v>
      </c>
      <c r="BH5402" s="204">
        <f>IF(N5402="sníž. přenesená",J5402,0)</f>
        <v>0</v>
      </c>
      <c r="BI5402" s="204">
        <f>IF(N5402="nulová",J5402,0)</f>
        <v>0</v>
      </c>
      <c r="BJ5402" s="17" t="s">
        <v>16</v>
      </c>
      <c r="BK5402" s="204">
        <f>ROUND(I5402*H5402,2)</f>
        <v>0</v>
      </c>
      <c r="BL5402" s="17" t="s">
        <v>358</v>
      </c>
      <c r="BM5402" s="203" t="s">
        <v>4426</v>
      </c>
    </row>
    <row r="5403" spans="1:65" s="13" customFormat="1" ht="11.25">
      <c r="B5403" s="210"/>
      <c r="C5403" s="211"/>
      <c r="D5403" s="212" t="s">
        <v>283</v>
      </c>
      <c r="E5403" s="213" t="s">
        <v>1</v>
      </c>
      <c r="F5403" s="214" t="s">
        <v>4376</v>
      </c>
      <c r="G5403" s="211"/>
      <c r="H5403" s="213" t="s">
        <v>1</v>
      </c>
      <c r="I5403" s="215"/>
      <c r="J5403" s="211"/>
      <c r="K5403" s="211"/>
      <c r="L5403" s="216"/>
      <c r="M5403" s="217"/>
      <c r="N5403" s="218"/>
      <c r="O5403" s="218"/>
      <c r="P5403" s="218"/>
      <c r="Q5403" s="218"/>
      <c r="R5403" s="218"/>
      <c r="S5403" s="218"/>
      <c r="T5403" s="219"/>
      <c r="AT5403" s="220" t="s">
        <v>283</v>
      </c>
      <c r="AU5403" s="220" t="s">
        <v>291</v>
      </c>
      <c r="AV5403" s="13" t="s">
        <v>16</v>
      </c>
      <c r="AW5403" s="13" t="s">
        <v>32</v>
      </c>
      <c r="AX5403" s="13" t="s">
        <v>76</v>
      </c>
      <c r="AY5403" s="220" t="s">
        <v>272</v>
      </c>
    </row>
    <row r="5404" spans="1:65" s="13" customFormat="1" ht="11.25">
      <c r="B5404" s="210"/>
      <c r="C5404" s="211"/>
      <c r="D5404" s="212" t="s">
        <v>283</v>
      </c>
      <c r="E5404" s="213" t="s">
        <v>1</v>
      </c>
      <c r="F5404" s="214" t="s">
        <v>285</v>
      </c>
      <c r="G5404" s="211"/>
      <c r="H5404" s="213" t="s">
        <v>1</v>
      </c>
      <c r="I5404" s="215"/>
      <c r="J5404" s="211"/>
      <c r="K5404" s="211"/>
      <c r="L5404" s="216"/>
      <c r="M5404" s="217"/>
      <c r="N5404" s="218"/>
      <c r="O5404" s="218"/>
      <c r="P5404" s="218"/>
      <c r="Q5404" s="218"/>
      <c r="R5404" s="218"/>
      <c r="S5404" s="218"/>
      <c r="T5404" s="219"/>
      <c r="AT5404" s="220" t="s">
        <v>283</v>
      </c>
      <c r="AU5404" s="220" t="s">
        <v>291</v>
      </c>
      <c r="AV5404" s="13" t="s">
        <v>16</v>
      </c>
      <c r="AW5404" s="13" t="s">
        <v>32</v>
      </c>
      <c r="AX5404" s="13" t="s">
        <v>76</v>
      </c>
      <c r="AY5404" s="220" t="s">
        <v>272</v>
      </c>
    </row>
    <row r="5405" spans="1:65" s="13" customFormat="1" ht="11.25">
      <c r="B5405" s="210"/>
      <c r="C5405" s="211"/>
      <c r="D5405" s="212" t="s">
        <v>283</v>
      </c>
      <c r="E5405" s="213" t="s">
        <v>1</v>
      </c>
      <c r="F5405" s="214" t="s">
        <v>4396</v>
      </c>
      <c r="G5405" s="211"/>
      <c r="H5405" s="213" t="s">
        <v>1</v>
      </c>
      <c r="I5405" s="215"/>
      <c r="J5405" s="211"/>
      <c r="K5405" s="211"/>
      <c r="L5405" s="216"/>
      <c r="M5405" s="217"/>
      <c r="N5405" s="218"/>
      <c r="O5405" s="218"/>
      <c r="P5405" s="218"/>
      <c r="Q5405" s="218"/>
      <c r="R5405" s="218"/>
      <c r="S5405" s="218"/>
      <c r="T5405" s="219"/>
      <c r="AT5405" s="220" t="s">
        <v>283</v>
      </c>
      <c r="AU5405" s="220" t="s">
        <v>291</v>
      </c>
      <c r="AV5405" s="13" t="s">
        <v>16</v>
      </c>
      <c r="AW5405" s="13" t="s">
        <v>32</v>
      </c>
      <c r="AX5405" s="13" t="s">
        <v>76</v>
      </c>
      <c r="AY5405" s="220" t="s">
        <v>272</v>
      </c>
    </row>
    <row r="5406" spans="1:65" s="13" customFormat="1" ht="11.25">
      <c r="B5406" s="210"/>
      <c r="C5406" s="211"/>
      <c r="D5406" s="212" t="s">
        <v>283</v>
      </c>
      <c r="E5406" s="213" t="s">
        <v>1</v>
      </c>
      <c r="F5406" s="214" t="s">
        <v>4378</v>
      </c>
      <c r="G5406" s="211"/>
      <c r="H5406" s="213" t="s">
        <v>1</v>
      </c>
      <c r="I5406" s="215"/>
      <c r="J5406" s="211"/>
      <c r="K5406" s="211"/>
      <c r="L5406" s="216"/>
      <c r="M5406" s="217"/>
      <c r="N5406" s="218"/>
      <c r="O5406" s="218"/>
      <c r="P5406" s="218"/>
      <c r="Q5406" s="218"/>
      <c r="R5406" s="218"/>
      <c r="S5406" s="218"/>
      <c r="T5406" s="219"/>
      <c r="AT5406" s="220" t="s">
        <v>283</v>
      </c>
      <c r="AU5406" s="220" t="s">
        <v>291</v>
      </c>
      <c r="AV5406" s="13" t="s">
        <v>16</v>
      </c>
      <c r="AW5406" s="13" t="s">
        <v>32</v>
      </c>
      <c r="AX5406" s="13" t="s">
        <v>76</v>
      </c>
      <c r="AY5406" s="220" t="s">
        <v>272</v>
      </c>
    </row>
    <row r="5407" spans="1:65" s="14" customFormat="1" ht="11.25">
      <c r="B5407" s="221"/>
      <c r="C5407" s="222"/>
      <c r="D5407" s="212" t="s">
        <v>283</v>
      </c>
      <c r="E5407" s="223" t="s">
        <v>1</v>
      </c>
      <c r="F5407" s="224" t="s">
        <v>4114</v>
      </c>
      <c r="G5407" s="222"/>
      <c r="H5407" s="225">
        <v>1</v>
      </c>
      <c r="I5407" s="226"/>
      <c r="J5407" s="222"/>
      <c r="K5407" s="222"/>
      <c r="L5407" s="227"/>
      <c r="M5407" s="228"/>
      <c r="N5407" s="229"/>
      <c r="O5407" s="229"/>
      <c r="P5407" s="229"/>
      <c r="Q5407" s="229"/>
      <c r="R5407" s="229"/>
      <c r="S5407" s="229"/>
      <c r="T5407" s="230"/>
      <c r="AT5407" s="231" t="s">
        <v>283</v>
      </c>
      <c r="AU5407" s="231" t="s">
        <v>291</v>
      </c>
      <c r="AV5407" s="14" t="s">
        <v>84</v>
      </c>
      <c r="AW5407" s="14" t="s">
        <v>32</v>
      </c>
      <c r="AX5407" s="14" t="s">
        <v>76</v>
      </c>
      <c r="AY5407" s="231" t="s">
        <v>272</v>
      </c>
    </row>
    <row r="5408" spans="1:65" s="13" customFormat="1" ht="11.25">
      <c r="B5408" s="210"/>
      <c r="C5408" s="211"/>
      <c r="D5408" s="212" t="s">
        <v>283</v>
      </c>
      <c r="E5408" s="213" t="s">
        <v>1</v>
      </c>
      <c r="F5408" s="214" t="s">
        <v>285</v>
      </c>
      <c r="G5408" s="211"/>
      <c r="H5408" s="213" t="s">
        <v>1</v>
      </c>
      <c r="I5408" s="215"/>
      <c r="J5408" s="211"/>
      <c r="K5408" s="211"/>
      <c r="L5408" s="216"/>
      <c r="M5408" s="217"/>
      <c r="N5408" s="218"/>
      <c r="O5408" s="218"/>
      <c r="P5408" s="218"/>
      <c r="Q5408" s="218"/>
      <c r="R5408" s="218"/>
      <c r="S5408" s="218"/>
      <c r="T5408" s="219"/>
      <c r="AT5408" s="220" t="s">
        <v>283</v>
      </c>
      <c r="AU5408" s="220" t="s">
        <v>291</v>
      </c>
      <c r="AV5408" s="13" t="s">
        <v>16</v>
      </c>
      <c r="AW5408" s="13" t="s">
        <v>32</v>
      </c>
      <c r="AX5408" s="13" t="s">
        <v>76</v>
      </c>
      <c r="AY5408" s="220" t="s">
        <v>272</v>
      </c>
    </row>
    <row r="5409" spans="1:65" s="13" customFormat="1" ht="11.25">
      <c r="B5409" s="210"/>
      <c r="C5409" s="211"/>
      <c r="D5409" s="212" t="s">
        <v>283</v>
      </c>
      <c r="E5409" s="213" t="s">
        <v>1</v>
      </c>
      <c r="F5409" s="214" t="s">
        <v>842</v>
      </c>
      <c r="G5409" s="211"/>
      <c r="H5409" s="213" t="s">
        <v>1</v>
      </c>
      <c r="I5409" s="215"/>
      <c r="J5409" s="211"/>
      <c r="K5409" s="211"/>
      <c r="L5409" s="216"/>
      <c r="M5409" s="217"/>
      <c r="N5409" s="218"/>
      <c r="O5409" s="218"/>
      <c r="P5409" s="218"/>
      <c r="Q5409" s="218"/>
      <c r="R5409" s="218"/>
      <c r="S5409" s="218"/>
      <c r="T5409" s="219"/>
      <c r="AT5409" s="220" t="s">
        <v>283</v>
      </c>
      <c r="AU5409" s="220" t="s">
        <v>291</v>
      </c>
      <c r="AV5409" s="13" t="s">
        <v>16</v>
      </c>
      <c r="AW5409" s="13" t="s">
        <v>32</v>
      </c>
      <c r="AX5409" s="13" t="s">
        <v>76</v>
      </c>
      <c r="AY5409" s="220" t="s">
        <v>272</v>
      </c>
    </row>
    <row r="5410" spans="1:65" s="14" customFormat="1" ht="11.25">
      <c r="B5410" s="221"/>
      <c r="C5410" s="222"/>
      <c r="D5410" s="212" t="s">
        <v>283</v>
      </c>
      <c r="E5410" s="223" t="s">
        <v>1</v>
      </c>
      <c r="F5410" s="224" t="s">
        <v>207</v>
      </c>
      <c r="G5410" s="222"/>
      <c r="H5410" s="225">
        <v>-1</v>
      </c>
      <c r="I5410" s="226"/>
      <c r="J5410" s="222"/>
      <c r="K5410" s="222"/>
      <c r="L5410" s="227"/>
      <c r="M5410" s="228"/>
      <c r="N5410" s="229"/>
      <c r="O5410" s="229"/>
      <c r="P5410" s="229"/>
      <c r="Q5410" s="229"/>
      <c r="R5410" s="229"/>
      <c r="S5410" s="229"/>
      <c r="T5410" s="230"/>
      <c r="AT5410" s="231" t="s">
        <v>283</v>
      </c>
      <c r="AU5410" s="231" t="s">
        <v>291</v>
      </c>
      <c r="AV5410" s="14" t="s">
        <v>84</v>
      </c>
      <c r="AW5410" s="14" t="s">
        <v>32</v>
      </c>
      <c r="AX5410" s="14" t="s">
        <v>76</v>
      </c>
      <c r="AY5410" s="231" t="s">
        <v>272</v>
      </c>
    </row>
    <row r="5411" spans="1:65" s="2" customFormat="1" ht="37.9" customHeight="1">
      <c r="A5411" s="34"/>
      <c r="B5411" s="35"/>
      <c r="C5411" s="192" t="s">
        <v>4427</v>
      </c>
      <c r="D5411" s="192" t="s">
        <v>274</v>
      </c>
      <c r="E5411" s="193" t="s">
        <v>4428</v>
      </c>
      <c r="F5411" s="194" t="s">
        <v>4429</v>
      </c>
      <c r="G5411" s="195" t="s">
        <v>952</v>
      </c>
      <c r="H5411" s="196">
        <v>3</v>
      </c>
      <c r="I5411" s="197"/>
      <c r="J5411" s="198">
        <f>ROUND(I5411*H5411,2)</f>
        <v>0</v>
      </c>
      <c r="K5411" s="194" t="s">
        <v>1</v>
      </c>
      <c r="L5411" s="39"/>
      <c r="M5411" s="199" t="s">
        <v>1</v>
      </c>
      <c r="N5411" s="200" t="s">
        <v>41</v>
      </c>
      <c r="O5411" s="71"/>
      <c r="P5411" s="201">
        <f>O5411*H5411</f>
        <v>0</v>
      </c>
      <c r="Q5411" s="201">
        <v>0</v>
      </c>
      <c r="R5411" s="201">
        <f>Q5411*H5411</f>
        <v>0</v>
      </c>
      <c r="S5411" s="201">
        <v>0</v>
      </c>
      <c r="T5411" s="202">
        <f>S5411*H5411</f>
        <v>0</v>
      </c>
      <c r="U5411" s="34"/>
      <c r="V5411" s="34"/>
      <c r="W5411" s="34"/>
      <c r="X5411" s="34"/>
      <c r="Y5411" s="34"/>
      <c r="Z5411" s="34"/>
      <c r="AA5411" s="34"/>
      <c r="AB5411" s="34"/>
      <c r="AC5411" s="34"/>
      <c r="AD5411" s="34"/>
      <c r="AE5411" s="34"/>
      <c r="AR5411" s="203" t="s">
        <v>358</v>
      </c>
      <c r="AT5411" s="203" t="s">
        <v>274</v>
      </c>
      <c r="AU5411" s="203" t="s">
        <v>291</v>
      </c>
      <c r="AY5411" s="17" t="s">
        <v>272</v>
      </c>
      <c r="BE5411" s="204">
        <f>IF(N5411="základní",J5411,0)</f>
        <v>0</v>
      </c>
      <c r="BF5411" s="204">
        <f>IF(N5411="snížená",J5411,0)</f>
        <v>0</v>
      </c>
      <c r="BG5411" s="204">
        <f>IF(N5411="zákl. přenesená",J5411,0)</f>
        <v>0</v>
      </c>
      <c r="BH5411" s="204">
        <f>IF(N5411="sníž. přenesená",J5411,0)</f>
        <v>0</v>
      </c>
      <c r="BI5411" s="204">
        <f>IF(N5411="nulová",J5411,0)</f>
        <v>0</v>
      </c>
      <c r="BJ5411" s="17" t="s">
        <v>16</v>
      </c>
      <c r="BK5411" s="204">
        <f>ROUND(I5411*H5411,2)</f>
        <v>0</v>
      </c>
      <c r="BL5411" s="17" t="s">
        <v>358</v>
      </c>
      <c r="BM5411" s="203" t="s">
        <v>4430</v>
      </c>
    </row>
    <row r="5412" spans="1:65" s="13" customFormat="1" ht="11.25">
      <c r="B5412" s="210"/>
      <c r="C5412" s="211"/>
      <c r="D5412" s="212" t="s">
        <v>283</v>
      </c>
      <c r="E5412" s="213" t="s">
        <v>1</v>
      </c>
      <c r="F5412" s="214" t="s">
        <v>4376</v>
      </c>
      <c r="G5412" s="211"/>
      <c r="H5412" s="213" t="s">
        <v>1</v>
      </c>
      <c r="I5412" s="215"/>
      <c r="J5412" s="211"/>
      <c r="K5412" s="211"/>
      <c r="L5412" s="216"/>
      <c r="M5412" s="217"/>
      <c r="N5412" s="218"/>
      <c r="O5412" s="218"/>
      <c r="P5412" s="218"/>
      <c r="Q5412" s="218"/>
      <c r="R5412" s="218"/>
      <c r="S5412" s="218"/>
      <c r="T5412" s="219"/>
      <c r="AT5412" s="220" t="s">
        <v>283</v>
      </c>
      <c r="AU5412" s="220" t="s">
        <v>291</v>
      </c>
      <c r="AV5412" s="13" t="s">
        <v>16</v>
      </c>
      <c r="AW5412" s="13" t="s">
        <v>32</v>
      </c>
      <c r="AX5412" s="13" t="s">
        <v>76</v>
      </c>
      <c r="AY5412" s="220" t="s">
        <v>272</v>
      </c>
    </row>
    <row r="5413" spans="1:65" s="13" customFormat="1" ht="11.25">
      <c r="B5413" s="210"/>
      <c r="C5413" s="211"/>
      <c r="D5413" s="212" t="s">
        <v>283</v>
      </c>
      <c r="E5413" s="213" t="s">
        <v>1</v>
      </c>
      <c r="F5413" s="214" t="s">
        <v>285</v>
      </c>
      <c r="G5413" s="211"/>
      <c r="H5413" s="213" t="s">
        <v>1</v>
      </c>
      <c r="I5413" s="215"/>
      <c r="J5413" s="211"/>
      <c r="K5413" s="211"/>
      <c r="L5413" s="216"/>
      <c r="M5413" s="217"/>
      <c r="N5413" s="218"/>
      <c r="O5413" s="218"/>
      <c r="P5413" s="218"/>
      <c r="Q5413" s="218"/>
      <c r="R5413" s="218"/>
      <c r="S5413" s="218"/>
      <c r="T5413" s="219"/>
      <c r="AT5413" s="220" t="s">
        <v>283</v>
      </c>
      <c r="AU5413" s="220" t="s">
        <v>291</v>
      </c>
      <c r="AV5413" s="13" t="s">
        <v>16</v>
      </c>
      <c r="AW5413" s="13" t="s">
        <v>32</v>
      </c>
      <c r="AX5413" s="13" t="s">
        <v>76</v>
      </c>
      <c r="AY5413" s="220" t="s">
        <v>272</v>
      </c>
    </row>
    <row r="5414" spans="1:65" s="13" customFormat="1" ht="11.25">
      <c r="B5414" s="210"/>
      <c r="C5414" s="211"/>
      <c r="D5414" s="212" t="s">
        <v>283</v>
      </c>
      <c r="E5414" s="213" t="s">
        <v>1</v>
      </c>
      <c r="F5414" s="214" t="s">
        <v>4396</v>
      </c>
      <c r="G5414" s="211"/>
      <c r="H5414" s="213" t="s">
        <v>1</v>
      </c>
      <c r="I5414" s="215"/>
      <c r="J5414" s="211"/>
      <c r="K5414" s="211"/>
      <c r="L5414" s="216"/>
      <c r="M5414" s="217"/>
      <c r="N5414" s="218"/>
      <c r="O5414" s="218"/>
      <c r="P5414" s="218"/>
      <c r="Q5414" s="218"/>
      <c r="R5414" s="218"/>
      <c r="S5414" s="218"/>
      <c r="T5414" s="219"/>
      <c r="AT5414" s="220" t="s">
        <v>283</v>
      </c>
      <c r="AU5414" s="220" t="s">
        <v>291</v>
      </c>
      <c r="AV5414" s="13" t="s">
        <v>16</v>
      </c>
      <c r="AW5414" s="13" t="s">
        <v>32</v>
      </c>
      <c r="AX5414" s="13" t="s">
        <v>76</v>
      </c>
      <c r="AY5414" s="220" t="s">
        <v>272</v>
      </c>
    </row>
    <row r="5415" spans="1:65" s="13" customFormat="1" ht="11.25">
      <c r="B5415" s="210"/>
      <c r="C5415" s="211"/>
      <c r="D5415" s="212" t="s">
        <v>283</v>
      </c>
      <c r="E5415" s="213" t="s">
        <v>1</v>
      </c>
      <c r="F5415" s="214" t="s">
        <v>4378</v>
      </c>
      <c r="G5415" s="211"/>
      <c r="H5415" s="213" t="s">
        <v>1</v>
      </c>
      <c r="I5415" s="215"/>
      <c r="J5415" s="211"/>
      <c r="K5415" s="211"/>
      <c r="L5415" s="216"/>
      <c r="M5415" s="217"/>
      <c r="N5415" s="218"/>
      <c r="O5415" s="218"/>
      <c r="P5415" s="218"/>
      <c r="Q5415" s="218"/>
      <c r="R5415" s="218"/>
      <c r="S5415" s="218"/>
      <c r="T5415" s="219"/>
      <c r="AT5415" s="220" t="s">
        <v>283</v>
      </c>
      <c r="AU5415" s="220" t="s">
        <v>291</v>
      </c>
      <c r="AV5415" s="13" t="s">
        <v>16</v>
      </c>
      <c r="AW5415" s="13" t="s">
        <v>32</v>
      </c>
      <c r="AX5415" s="13" t="s">
        <v>76</v>
      </c>
      <c r="AY5415" s="220" t="s">
        <v>272</v>
      </c>
    </row>
    <row r="5416" spans="1:65" s="14" customFormat="1" ht="11.25">
      <c r="B5416" s="221"/>
      <c r="C5416" s="222"/>
      <c r="D5416" s="212" t="s">
        <v>283</v>
      </c>
      <c r="E5416" s="223" t="s">
        <v>1</v>
      </c>
      <c r="F5416" s="224" t="s">
        <v>4152</v>
      </c>
      <c r="G5416" s="222"/>
      <c r="H5416" s="225">
        <v>3</v>
      </c>
      <c r="I5416" s="226"/>
      <c r="J5416" s="222"/>
      <c r="K5416" s="222"/>
      <c r="L5416" s="227"/>
      <c r="M5416" s="228"/>
      <c r="N5416" s="229"/>
      <c r="O5416" s="229"/>
      <c r="P5416" s="229"/>
      <c r="Q5416" s="229"/>
      <c r="R5416" s="229"/>
      <c r="S5416" s="229"/>
      <c r="T5416" s="230"/>
      <c r="AT5416" s="231" t="s">
        <v>283</v>
      </c>
      <c r="AU5416" s="231" t="s">
        <v>291</v>
      </c>
      <c r="AV5416" s="14" t="s">
        <v>84</v>
      </c>
      <c r="AW5416" s="14" t="s">
        <v>32</v>
      </c>
      <c r="AX5416" s="14" t="s">
        <v>76</v>
      </c>
      <c r="AY5416" s="231" t="s">
        <v>272</v>
      </c>
    </row>
    <row r="5417" spans="1:65" s="2" customFormat="1" ht="37.9" customHeight="1">
      <c r="A5417" s="34"/>
      <c r="B5417" s="35"/>
      <c r="C5417" s="192" t="s">
        <v>4431</v>
      </c>
      <c r="D5417" s="192" t="s">
        <v>274</v>
      </c>
      <c r="E5417" s="193" t="s">
        <v>4432</v>
      </c>
      <c r="F5417" s="194" t="s">
        <v>4433</v>
      </c>
      <c r="G5417" s="195" t="s">
        <v>952</v>
      </c>
      <c r="H5417" s="196">
        <v>1</v>
      </c>
      <c r="I5417" s="197"/>
      <c r="J5417" s="198">
        <f>ROUND(I5417*H5417,2)</f>
        <v>0</v>
      </c>
      <c r="K5417" s="194" t="s">
        <v>1</v>
      </c>
      <c r="L5417" s="39"/>
      <c r="M5417" s="199" t="s">
        <v>1</v>
      </c>
      <c r="N5417" s="200" t="s">
        <v>41</v>
      </c>
      <c r="O5417" s="71"/>
      <c r="P5417" s="201">
        <f>O5417*H5417</f>
        <v>0</v>
      </c>
      <c r="Q5417" s="201">
        <v>0</v>
      </c>
      <c r="R5417" s="201">
        <f>Q5417*H5417</f>
        <v>0</v>
      </c>
      <c r="S5417" s="201">
        <v>0</v>
      </c>
      <c r="T5417" s="202">
        <f>S5417*H5417</f>
        <v>0</v>
      </c>
      <c r="U5417" s="34"/>
      <c r="V5417" s="34"/>
      <c r="W5417" s="34"/>
      <c r="X5417" s="34"/>
      <c r="Y5417" s="34"/>
      <c r="Z5417" s="34"/>
      <c r="AA5417" s="34"/>
      <c r="AB5417" s="34"/>
      <c r="AC5417" s="34"/>
      <c r="AD5417" s="34"/>
      <c r="AE5417" s="34"/>
      <c r="AR5417" s="203" t="s">
        <v>358</v>
      </c>
      <c r="AT5417" s="203" t="s">
        <v>274</v>
      </c>
      <c r="AU5417" s="203" t="s">
        <v>291</v>
      </c>
      <c r="AY5417" s="17" t="s">
        <v>272</v>
      </c>
      <c r="BE5417" s="204">
        <f>IF(N5417="základní",J5417,0)</f>
        <v>0</v>
      </c>
      <c r="BF5417" s="204">
        <f>IF(N5417="snížená",J5417,0)</f>
        <v>0</v>
      </c>
      <c r="BG5417" s="204">
        <f>IF(N5417="zákl. přenesená",J5417,0)</f>
        <v>0</v>
      </c>
      <c r="BH5417" s="204">
        <f>IF(N5417="sníž. přenesená",J5417,0)</f>
        <v>0</v>
      </c>
      <c r="BI5417" s="204">
        <f>IF(N5417="nulová",J5417,0)</f>
        <v>0</v>
      </c>
      <c r="BJ5417" s="17" t="s">
        <v>16</v>
      </c>
      <c r="BK5417" s="204">
        <f>ROUND(I5417*H5417,2)</f>
        <v>0</v>
      </c>
      <c r="BL5417" s="17" t="s">
        <v>358</v>
      </c>
      <c r="BM5417" s="203" t="s">
        <v>4434</v>
      </c>
    </row>
    <row r="5418" spans="1:65" s="13" customFormat="1" ht="11.25">
      <c r="B5418" s="210"/>
      <c r="C5418" s="211"/>
      <c r="D5418" s="212" t="s">
        <v>283</v>
      </c>
      <c r="E5418" s="213" t="s">
        <v>1</v>
      </c>
      <c r="F5418" s="214" t="s">
        <v>4376</v>
      </c>
      <c r="G5418" s="211"/>
      <c r="H5418" s="213" t="s">
        <v>1</v>
      </c>
      <c r="I5418" s="215"/>
      <c r="J5418" s="211"/>
      <c r="K5418" s="211"/>
      <c r="L5418" s="216"/>
      <c r="M5418" s="217"/>
      <c r="N5418" s="218"/>
      <c r="O5418" s="218"/>
      <c r="P5418" s="218"/>
      <c r="Q5418" s="218"/>
      <c r="R5418" s="218"/>
      <c r="S5418" s="218"/>
      <c r="T5418" s="219"/>
      <c r="AT5418" s="220" t="s">
        <v>283</v>
      </c>
      <c r="AU5418" s="220" t="s">
        <v>291</v>
      </c>
      <c r="AV5418" s="13" t="s">
        <v>16</v>
      </c>
      <c r="AW5418" s="13" t="s">
        <v>32</v>
      </c>
      <c r="AX5418" s="13" t="s">
        <v>76</v>
      </c>
      <c r="AY5418" s="220" t="s">
        <v>272</v>
      </c>
    </row>
    <row r="5419" spans="1:65" s="13" customFormat="1" ht="11.25">
      <c r="B5419" s="210"/>
      <c r="C5419" s="211"/>
      <c r="D5419" s="212" t="s">
        <v>283</v>
      </c>
      <c r="E5419" s="213" t="s">
        <v>1</v>
      </c>
      <c r="F5419" s="214" t="s">
        <v>285</v>
      </c>
      <c r="G5419" s="211"/>
      <c r="H5419" s="213" t="s">
        <v>1</v>
      </c>
      <c r="I5419" s="215"/>
      <c r="J5419" s="211"/>
      <c r="K5419" s="211"/>
      <c r="L5419" s="216"/>
      <c r="M5419" s="217"/>
      <c r="N5419" s="218"/>
      <c r="O5419" s="218"/>
      <c r="P5419" s="218"/>
      <c r="Q5419" s="218"/>
      <c r="R5419" s="218"/>
      <c r="S5419" s="218"/>
      <c r="T5419" s="219"/>
      <c r="AT5419" s="220" t="s">
        <v>283</v>
      </c>
      <c r="AU5419" s="220" t="s">
        <v>291</v>
      </c>
      <c r="AV5419" s="13" t="s">
        <v>16</v>
      </c>
      <c r="AW5419" s="13" t="s">
        <v>32</v>
      </c>
      <c r="AX5419" s="13" t="s">
        <v>76</v>
      </c>
      <c r="AY5419" s="220" t="s">
        <v>272</v>
      </c>
    </row>
    <row r="5420" spans="1:65" s="13" customFormat="1" ht="11.25">
      <c r="B5420" s="210"/>
      <c r="C5420" s="211"/>
      <c r="D5420" s="212" t="s">
        <v>283</v>
      </c>
      <c r="E5420" s="213" t="s">
        <v>1</v>
      </c>
      <c r="F5420" s="214" t="s">
        <v>4396</v>
      </c>
      <c r="G5420" s="211"/>
      <c r="H5420" s="213" t="s">
        <v>1</v>
      </c>
      <c r="I5420" s="215"/>
      <c r="J5420" s="211"/>
      <c r="K5420" s="211"/>
      <c r="L5420" s="216"/>
      <c r="M5420" s="217"/>
      <c r="N5420" s="218"/>
      <c r="O5420" s="218"/>
      <c r="P5420" s="218"/>
      <c r="Q5420" s="218"/>
      <c r="R5420" s="218"/>
      <c r="S5420" s="218"/>
      <c r="T5420" s="219"/>
      <c r="AT5420" s="220" t="s">
        <v>283</v>
      </c>
      <c r="AU5420" s="220" t="s">
        <v>291</v>
      </c>
      <c r="AV5420" s="13" t="s">
        <v>16</v>
      </c>
      <c r="AW5420" s="13" t="s">
        <v>32</v>
      </c>
      <c r="AX5420" s="13" t="s">
        <v>76</v>
      </c>
      <c r="AY5420" s="220" t="s">
        <v>272</v>
      </c>
    </row>
    <row r="5421" spans="1:65" s="13" customFormat="1" ht="11.25">
      <c r="B5421" s="210"/>
      <c r="C5421" s="211"/>
      <c r="D5421" s="212" t="s">
        <v>283</v>
      </c>
      <c r="E5421" s="213" t="s">
        <v>1</v>
      </c>
      <c r="F5421" s="214" t="s">
        <v>4378</v>
      </c>
      <c r="G5421" s="211"/>
      <c r="H5421" s="213" t="s">
        <v>1</v>
      </c>
      <c r="I5421" s="215"/>
      <c r="J5421" s="211"/>
      <c r="K5421" s="211"/>
      <c r="L5421" s="216"/>
      <c r="M5421" s="217"/>
      <c r="N5421" s="218"/>
      <c r="O5421" s="218"/>
      <c r="P5421" s="218"/>
      <c r="Q5421" s="218"/>
      <c r="R5421" s="218"/>
      <c r="S5421" s="218"/>
      <c r="T5421" s="219"/>
      <c r="AT5421" s="220" t="s">
        <v>283</v>
      </c>
      <c r="AU5421" s="220" t="s">
        <v>291</v>
      </c>
      <c r="AV5421" s="13" t="s">
        <v>16</v>
      </c>
      <c r="AW5421" s="13" t="s">
        <v>32</v>
      </c>
      <c r="AX5421" s="13" t="s">
        <v>76</v>
      </c>
      <c r="AY5421" s="220" t="s">
        <v>272</v>
      </c>
    </row>
    <row r="5422" spans="1:65" s="13" customFormat="1" ht="11.25">
      <c r="B5422" s="210"/>
      <c r="C5422" s="211"/>
      <c r="D5422" s="212" t="s">
        <v>283</v>
      </c>
      <c r="E5422" s="213" t="s">
        <v>1</v>
      </c>
      <c r="F5422" s="214" t="s">
        <v>4389</v>
      </c>
      <c r="G5422" s="211"/>
      <c r="H5422" s="213" t="s">
        <v>1</v>
      </c>
      <c r="I5422" s="215"/>
      <c r="J5422" s="211"/>
      <c r="K5422" s="211"/>
      <c r="L5422" s="216"/>
      <c r="M5422" s="217"/>
      <c r="N5422" s="218"/>
      <c r="O5422" s="218"/>
      <c r="P5422" s="218"/>
      <c r="Q5422" s="218"/>
      <c r="R5422" s="218"/>
      <c r="S5422" s="218"/>
      <c r="T5422" s="219"/>
      <c r="AT5422" s="220" t="s">
        <v>283</v>
      </c>
      <c r="AU5422" s="220" t="s">
        <v>291</v>
      </c>
      <c r="AV5422" s="13" t="s">
        <v>16</v>
      </c>
      <c r="AW5422" s="13" t="s">
        <v>32</v>
      </c>
      <c r="AX5422" s="13" t="s">
        <v>76</v>
      </c>
      <c r="AY5422" s="220" t="s">
        <v>272</v>
      </c>
    </row>
    <row r="5423" spans="1:65" s="14" customFormat="1" ht="11.25">
      <c r="B5423" s="221"/>
      <c r="C5423" s="222"/>
      <c r="D5423" s="212" t="s">
        <v>283</v>
      </c>
      <c r="E5423" s="223" t="s">
        <v>1</v>
      </c>
      <c r="F5423" s="224" t="s">
        <v>4114</v>
      </c>
      <c r="G5423" s="222"/>
      <c r="H5423" s="225">
        <v>1</v>
      </c>
      <c r="I5423" s="226"/>
      <c r="J5423" s="222"/>
      <c r="K5423" s="222"/>
      <c r="L5423" s="227"/>
      <c r="M5423" s="228"/>
      <c r="N5423" s="229"/>
      <c r="O5423" s="229"/>
      <c r="P5423" s="229"/>
      <c r="Q5423" s="229"/>
      <c r="R5423" s="229"/>
      <c r="S5423" s="229"/>
      <c r="T5423" s="230"/>
      <c r="AT5423" s="231" t="s">
        <v>283</v>
      </c>
      <c r="AU5423" s="231" t="s">
        <v>291</v>
      </c>
      <c r="AV5423" s="14" t="s">
        <v>84</v>
      </c>
      <c r="AW5423" s="14" t="s">
        <v>32</v>
      </c>
      <c r="AX5423" s="14" t="s">
        <v>76</v>
      </c>
      <c r="AY5423" s="231" t="s">
        <v>272</v>
      </c>
    </row>
    <row r="5424" spans="1:65" s="2" customFormat="1" ht="37.9" customHeight="1">
      <c r="A5424" s="34"/>
      <c r="B5424" s="35"/>
      <c r="C5424" s="192" t="s">
        <v>4435</v>
      </c>
      <c r="D5424" s="192" t="s">
        <v>274</v>
      </c>
      <c r="E5424" s="193" t="s">
        <v>4436</v>
      </c>
      <c r="F5424" s="194" t="s">
        <v>4437</v>
      </c>
      <c r="G5424" s="195" t="s">
        <v>952</v>
      </c>
      <c r="H5424" s="196">
        <v>1</v>
      </c>
      <c r="I5424" s="197"/>
      <c r="J5424" s="198">
        <f>ROUND(I5424*H5424,2)</f>
        <v>0</v>
      </c>
      <c r="K5424" s="194" t="s">
        <v>1</v>
      </c>
      <c r="L5424" s="39"/>
      <c r="M5424" s="199" t="s">
        <v>1</v>
      </c>
      <c r="N5424" s="200" t="s">
        <v>41</v>
      </c>
      <c r="O5424" s="71"/>
      <c r="P5424" s="201">
        <f>O5424*H5424</f>
        <v>0</v>
      </c>
      <c r="Q5424" s="201">
        <v>0</v>
      </c>
      <c r="R5424" s="201">
        <f>Q5424*H5424</f>
        <v>0</v>
      </c>
      <c r="S5424" s="201">
        <v>0</v>
      </c>
      <c r="T5424" s="202">
        <f>S5424*H5424</f>
        <v>0</v>
      </c>
      <c r="U5424" s="34"/>
      <c r="V5424" s="34"/>
      <c r="W5424" s="34"/>
      <c r="X5424" s="34"/>
      <c r="Y5424" s="34"/>
      <c r="Z5424" s="34"/>
      <c r="AA5424" s="34"/>
      <c r="AB5424" s="34"/>
      <c r="AC5424" s="34"/>
      <c r="AD5424" s="34"/>
      <c r="AE5424" s="34"/>
      <c r="AR5424" s="203" t="s">
        <v>358</v>
      </c>
      <c r="AT5424" s="203" t="s">
        <v>274</v>
      </c>
      <c r="AU5424" s="203" t="s">
        <v>291</v>
      </c>
      <c r="AY5424" s="17" t="s">
        <v>272</v>
      </c>
      <c r="BE5424" s="204">
        <f>IF(N5424="základní",J5424,0)</f>
        <v>0</v>
      </c>
      <c r="BF5424" s="204">
        <f>IF(N5424="snížená",J5424,0)</f>
        <v>0</v>
      </c>
      <c r="BG5424" s="204">
        <f>IF(N5424="zákl. přenesená",J5424,0)</f>
        <v>0</v>
      </c>
      <c r="BH5424" s="204">
        <f>IF(N5424="sníž. přenesená",J5424,0)</f>
        <v>0</v>
      </c>
      <c r="BI5424" s="204">
        <f>IF(N5424="nulová",J5424,0)</f>
        <v>0</v>
      </c>
      <c r="BJ5424" s="17" t="s">
        <v>16</v>
      </c>
      <c r="BK5424" s="204">
        <f>ROUND(I5424*H5424,2)</f>
        <v>0</v>
      </c>
      <c r="BL5424" s="17" t="s">
        <v>358</v>
      </c>
      <c r="BM5424" s="203" t="s">
        <v>4438</v>
      </c>
    </row>
    <row r="5425" spans="1:65" s="13" customFormat="1" ht="11.25">
      <c r="B5425" s="210"/>
      <c r="C5425" s="211"/>
      <c r="D5425" s="212" t="s">
        <v>283</v>
      </c>
      <c r="E5425" s="213" t="s">
        <v>1</v>
      </c>
      <c r="F5425" s="214" t="s">
        <v>4376</v>
      </c>
      <c r="G5425" s="211"/>
      <c r="H5425" s="213" t="s">
        <v>1</v>
      </c>
      <c r="I5425" s="215"/>
      <c r="J5425" s="211"/>
      <c r="K5425" s="211"/>
      <c r="L5425" s="216"/>
      <c r="M5425" s="217"/>
      <c r="N5425" s="218"/>
      <c r="O5425" s="218"/>
      <c r="P5425" s="218"/>
      <c r="Q5425" s="218"/>
      <c r="R5425" s="218"/>
      <c r="S5425" s="218"/>
      <c r="T5425" s="219"/>
      <c r="AT5425" s="220" t="s">
        <v>283</v>
      </c>
      <c r="AU5425" s="220" t="s">
        <v>291</v>
      </c>
      <c r="AV5425" s="13" t="s">
        <v>16</v>
      </c>
      <c r="AW5425" s="13" t="s">
        <v>32</v>
      </c>
      <c r="AX5425" s="13" t="s">
        <v>76</v>
      </c>
      <c r="AY5425" s="220" t="s">
        <v>272</v>
      </c>
    </row>
    <row r="5426" spans="1:65" s="13" customFormat="1" ht="11.25">
      <c r="B5426" s="210"/>
      <c r="C5426" s="211"/>
      <c r="D5426" s="212" t="s">
        <v>283</v>
      </c>
      <c r="E5426" s="213" t="s">
        <v>1</v>
      </c>
      <c r="F5426" s="214" t="s">
        <v>285</v>
      </c>
      <c r="G5426" s="211"/>
      <c r="H5426" s="213" t="s">
        <v>1</v>
      </c>
      <c r="I5426" s="215"/>
      <c r="J5426" s="211"/>
      <c r="K5426" s="211"/>
      <c r="L5426" s="216"/>
      <c r="M5426" s="217"/>
      <c r="N5426" s="218"/>
      <c r="O5426" s="218"/>
      <c r="P5426" s="218"/>
      <c r="Q5426" s="218"/>
      <c r="R5426" s="218"/>
      <c r="S5426" s="218"/>
      <c r="T5426" s="219"/>
      <c r="AT5426" s="220" t="s">
        <v>283</v>
      </c>
      <c r="AU5426" s="220" t="s">
        <v>291</v>
      </c>
      <c r="AV5426" s="13" t="s">
        <v>16</v>
      </c>
      <c r="AW5426" s="13" t="s">
        <v>32</v>
      </c>
      <c r="AX5426" s="13" t="s">
        <v>76</v>
      </c>
      <c r="AY5426" s="220" t="s">
        <v>272</v>
      </c>
    </row>
    <row r="5427" spans="1:65" s="13" customFormat="1" ht="11.25">
      <c r="B5427" s="210"/>
      <c r="C5427" s="211"/>
      <c r="D5427" s="212" t="s">
        <v>283</v>
      </c>
      <c r="E5427" s="213" t="s">
        <v>1</v>
      </c>
      <c r="F5427" s="214" t="s">
        <v>4396</v>
      </c>
      <c r="G5427" s="211"/>
      <c r="H5427" s="213" t="s">
        <v>1</v>
      </c>
      <c r="I5427" s="215"/>
      <c r="J5427" s="211"/>
      <c r="K5427" s="211"/>
      <c r="L5427" s="216"/>
      <c r="M5427" s="217"/>
      <c r="N5427" s="218"/>
      <c r="O5427" s="218"/>
      <c r="P5427" s="218"/>
      <c r="Q5427" s="218"/>
      <c r="R5427" s="218"/>
      <c r="S5427" s="218"/>
      <c r="T5427" s="219"/>
      <c r="AT5427" s="220" t="s">
        <v>283</v>
      </c>
      <c r="AU5427" s="220" t="s">
        <v>291</v>
      </c>
      <c r="AV5427" s="13" t="s">
        <v>16</v>
      </c>
      <c r="AW5427" s="13" t="s">
        <v>32</v>
      </c>
      <c r="AX5427" s="13" t="s">
        <v>76</v>
      </c>
      <c r="AY5427" s="220" t="s">
        <v>272</v>
      </c>
    </row>
    <row r="5428" spans="1:65" s="13" customFormat="1" ht="11.25">
      <c r="B5428" s="210"/>
      <c r="C5428" s="211"/>
      <c r="D5428" s="212" t="s">
        <v>283</v>
      </c>
      <c r="E5428" s="213" t="s">
        <v>1</v>
      </c>
      <c r="F5428" s="214" t="s">
        <v>4378</v>
      </c>
      <c r="G5428" s="211"/>
      <c r="H5428" s="213" t="s">
        <v>1</v>
      </c>
      <c r="I5428" s="215"/>
      <c r="J5428" s="211"/>
      <c r="K5428" s="211"/>
      <c r="L5428" s="216"/>
      <c r="M5428" s="217"/>
      <c r="N5428" s="218"/>
      <c r="O5428" s="218"/>
      <c r="P5428" s="218"/>
      <c r="Q5428" s="218"/>
      <c r="R5428" s="218"/>
      <c r="S5428" s="218"/>
      <c r="T5428" s="219"/>
      <c r="AT5428" s="220" t="s">
        <v>283</v>
      </c>
      <c r="AU5428" s="220" t="s">
        <v>291</v>
      </c>
      <c r="AV5428" s="13" t="s">
        <v>16</v>
      </c>
      <c r="AW5428" s="13" t="s">
        <v>32</v>
      </c>
      <c r="AX5428" s="13" t="s">
        <v>76</v>
      </c>
      <c r="AY5428" s="220" t="s">
        <v>272</v>
      </c>
    </row>
    <row r="5429" spans="1:65" s="14" customFormat="1" ht="11.25">
      <c r="B5429" s="221"/>
      <c r="C5429" s="222"/>
      <c r="D5429" s="212" t="s">
        <v>283</v>
      </c>
      <c r="E5429" s="223" t="s">
        <v>1</v>
      </c>
      <c r="F5429" s="224" t="s">
        <v>4109</v>
      </c>
      <c r="G5429" s="222"/>
      <c r="H5429" s="225">
        <v>1</v>
      </c>
      <c r="I5429" s="226"/>
      <c r="J5429" s="222"/>
      <c r="K5429" s="222"/>
      <c r="L5429" s="227"/>
      <c r="M5429" s="228"/>
      <c r="N5429" s="229"/>
      <c r="O5429" s="229"/>
      <c r="P5429" s="229"/>
      <c r="Q5429" s="229"/>
      <c r="R5429" s="229"/>
      <c r="S5429" s="229"/>
      <c r="T5429" s="230"/>
      <c r="AT5429" s="231" t="s">
        <v>283</v>
      </c>
      <c r="AU5429" s="231" t="s">
        <v>291</v>
      </c>
      <c r="AV5429" s="14" t="s">
        <v>84</v>
      </c>
      <c r="AW5429" s="14" t="s">
        <v>32</v>
      </c>
      <c r="AX5429" s="14" t="s">
        <v>76</v>
      </c>
      <c r="AY5429" s="231" t="s">
        <v>272</v>
      </c>
    </row>
    <row r="5430" spans="1:65" s="2" customFormat="1" ht="37.9" customHeight="1">
      <c r="A5430" s="34"/>
      <c r="B5430" s="35"/>
      <c r="C5430" s="192" t="s">
        <v>4439</v>
      </c>
      <c r="D5430" s="192" t="s">
        <v>274</v>
      </c>
      <c r="E5430" s="193" t="s">
        <v>4440</v>
      </c>
      <c r="F5430" s="194" t="s">
        <v>4441</v>
      </c>
      <c r="G5430" s="195" t="s">
        <v>952</v>
      </c>
      <c r="H5430" s="196">
        <v>1</v>
      </c>
      <c r="I5430" s="197"/>
      <c r="J5430" s="198">
        <f>ROUND(I5430*H5430,2)</f>
        <v>0</v>
      </c>
      <c r="K5430" s="194" t="s">
        <v>1</v>
      </c>
      <c r="L5430" s="39"/>
      <c r="M5430" s="199" t="s">
        <v>1</v>
      </c>
      <c r="N5430" s="200" t="s">
        <v>41</v>
      </c>
      <c r="O5430" s="71"/>
      <c r="P5430" s="201">
        <f>O5430*H5430</f>
        <v>0</v>
      </c>
      <c r="Q5430" s="201">
        <v>0</v>
      </c>
      <c r="R5430" s="201">
        <f>Q5430*H5430</f>
        <v>0</v>
      </c>
      <c r="S5430" s="201">
        <v>0</v>
      </c>
      <c r="T5430" s="202">
        <f>S5430*H5430</f>
        <v>0</v>
      </c>
      <c r="U5430" s="34"/>
      <c r="V5430" s="34"/>
      <c r="W5430" s="34"/>
      <c r="X5430" s="34"/>
      <c r="Y5430" s="34"/>
      <c r="Z5430" s="34"/>
      <c r="AA5430" s="34"/>
      <c r="AB5430" s="34"/>
      <c r="AC5430" s="34"/>
      <c r="AD5430" s="34"/>
      <c r="AE5430" s="34"/>
      <c r="AR5430" s="203" t="s">
        <v>358</v>
      </c>
      <c r="AT5430" s="203" t="s">
        <v>274</v>
      </c>
      <c r="AU5430" s="203" t="s">
        <v>291</v>
      </c>
      <c r="AY5430" s="17" t="s">
        <v>272</v>
      </c>
      <c r="BE5430" s="204">
        <f>IF(N5430="základní",J5430,0)</f>
        <v>0</v>
      </c>
      <c r="BF5430" s="204">
        <f>IF(N5430="snížená",J5430,0)</f>
        <v>0</v>
      </c>
      <c r="BG5430" s="204">
        <f>IF(N5430="zákl. přenesená",J5430,0)</f>
        <v>0</v>
      </c>
      <c r="BH5430" s="204">
        <f>IF(N5430="sníž. přenesená",J5430,0)</f>
        <v>0</v>
      </c>
      <c r="BI5430" s="204">
        <f>IF(N5430="nulová",J5430,0)</f>
        <v>0</v>
      </c>
      <c r="BJ5430" s="17" t="s">
        <v>16</v>
      </c>
      <c r="BK5430" s="204">
        <f>ROUND(I5430*H5430,2)</f>
        <v>0</v>
      </c>
      <c r="BL5430" s="17" t="s">
        <v>358</v>
      </c>
      <c r="BM5430" s="203" t="s">
        <v>4442</v>
      </c>
    </row>
    <row r="5431" spans="1:65" s="13" customFormat="1" ht="11.25">
      <c r="B5431" s="210"/>
      <c r="C5431" s="211"/>
      <c r="D5431" s="212" t="s">
        <v>283</v>
      </c>
      <c r="E5431" s="213" t="s">
        <v>1</v>
      </c>
      <c r="F5431" s="214" t="s">
        <v>4376</v>
      </c>
      <c r="G5431" s="211"/>
      <c r="H5431" s="213" t="s">
        <v>1</v>
      </c>
      <c r="I5431" s="215"/>
      <c r="J5431" s="211"/>
      <c r="K5431" s="211"/>
      <c r="L5431" s="216"/>
      <c r="M5431" s="217"/>
      <c r="N5431" s="218"/>
      <c r="O5431" s="218"/>
      <c r="P5431" s="218"/>
      <c r="Q5431" s="218"/>
      <c r="R5431" s="218"/>
      <c r="S5431" s="218"/>
      <c r="T5431" s="219"/>
      <c r="AT5431" s="220" t="s">
        <v>283</v>
      </c>
      <c r="AU5431" s="220" t="s">
        <v>291</v>
      </c>
      <c r="AV5431" s="13" t="s">
        <v>16</v>
      </c>
      <c r="AW5431" s="13" t="s">
        <v>32</v>
      </c>
      <c r="AX5431" s="13" t="s">
        <v>76</v>
      </c>
      <c r="AY5431" s="220" t="s">
        <v>272</v>
      </c>
    </row>
    <row r="5432" spans="1:65" s="13" customFormat="1" ht="11.25">
      <c r="B5432" s="210"/>
      <c r="C5432" s="211"/>
      <c r="D5432" s="212" t="s">
        <v>283</v>
      </c>
      <c r="E5432" s="213" t="s">
        <v>1</v>
      </c>
      <c r="F5432" s="214" t="s">
        <v>285</v>
      </c>
      <c r="G5432" s="211"/>
      <c r="H5432" s="213" t="s">
        <v>1</v>
      </c>
      <c r="I5432" s="215"/>
      <c r="J5432" s="211"/>
      <c r="K5432" s="211"/>
      <c r="L5432" s="216"/>
      <c r="M5432" s="217"/>
      <c r="N5432" s="218"/>
      <c r="O5432" s="218"/>
      <c r="P5432" s="218"/>
      <c r="Q5432" s="218"/>
      <c r="R5432" s="218"/>
      <c r="S5432" s="218"/>
      <c r="T5432" s="219"/>
      <c r="AT5432" s="220" t="s">
        <v>283</v>
      </c>
      <c r="AU5432" s="220" t="s">
        <v>291</v>
      </c>
      <c r="AV5432" s="13" t="s">
        <v>16</v>
      </c>
      <c r="AW5432" s="13" t="s">
        <v>32</v>
      </c>
      <c r="AX5432" s="13" t="s">
        <v>76</v>
      </c>
      <c r="AY5432" s="220" t="s">
        <v>272</v>
      </c>
    </row>
    <row r="5433" spans="1:65" s="13" customFormat="1" ht="11.25">
      <c r="B5433" s="210"/>
      <c r="C5433" s="211"/>
      <c r="D5433" s="212" t="s">
        <v>283</v>
      </c>
      <c r="E5433" s="213" t="s">
        <v>1</v>
      </c>
      <c r="F5433" s="214" t="s">
        <v>4396</v>
      </c>
      <c r="G5433" s="211"/>
      <c r="H5433" s="213" t="s">
        <v>1</v>
      </c>
      <c r="I5433" s="215"/>
      <c r="J5433" s="211"/>
      <c r="K5433" s="211"/>
      <c r="L5433" s="216"/>
      <c r="M5433" s="217"/>
      <c r="N5433" s="218"/>
      <c r="O5433" s="218"/>
      <c r="P5433" s="218"/>
      <c r="Q5433" s="218"/>
      <c r="R5433" s="218"/>
      <c r="S5433" s="218"/>
      <c r="T5433" s="219"/>
      <c r="AT5433" s="220" t="s">
        <v>283</v>
      </c>
      <c r="AU5433" s="220" t="s">
        <v>291</v>
      </c>
      <c r="AV5433" s="13" t="s">
        <v>16</v>
      </c>
      <c r="AW5433" s="13" t="s">
        <v>32</v>
      </c>
      <c r="AX5433" s="13" t="s">
        <v>76</v>
      </c>
      <c r="AY5433" s="220" t="s">
        <v>272</v>
      </c>
    </row>
    <row r="5434" spans="1:65" s="13" customFormat="1" ht="11.25">
      <c r="B5434" s="210"/>
      <c r="C5434" s="211"/>
      <c r="D5434" s="212" t="s">
        <v>283</v>
      </c>
      <c r="E5434" s="213" t="s">
        <v>1</v>
      </c>
      <c r="F5434" s="214" t="s">
        <v>4378</v>
      </c>
      <c r="G5434" s="211"/>
      <c r="H5434" s="213" t="s">
        <v>1</v>
      </c>
      <c r="I5434" s="215"/>
      <c r="J5434" s="211"/>
      <c r="K5434" s="211"/>
      <c r="L5434" s="216"/>
      <c r="M5434" s="217"/>
      <c r="N5434" s="218"/>
      <c r="O5434" s="218"/>
      <c r="P5434" s="218"/>
      <c r="Q5434" s="218"/>
      <c r="R5434" s="218"/>
      <c r="S5434" s="218"/>
      <c r="T5434" s="219"/>
      <c r="AT5434" s="220" t="s">
        <v>283</v>
      </c>
      <c r="AU5434" s="220" t="s">
        <v>291</v>
      </c>
      <c r="AV5434" s="13" t="s">
        <v>16</v>
      </c>
      <c r="AW5434" s="13" t="s">
        <v>32</v>
      </c>
      <c r="AX5434" s="13" t="s">
        <v>76</v>
      </c>
      <c r="AY5434" s="220" t="s">
        <v>272</v>
      </c>
    </row>
    <row r="5435" spans="1:65" s="13" customFormat="1" ht="11.25">
      <c r="B5435" s="210"/>
      <c r="C5435" s="211"/>
      <c r="D5435" s="212" t="s">
        <v>283</v>
      </c>
      <c r="E5435" s="213" t="s">
        <v>1</v>
      </c>
      <c r="F5435" s="214" t="s">
        <v>4397</v>
      </c>
      <c r="G5435" s="211"/>
      <c r="H5435" s="213" t="s">
        <v>1</v>
      </c>
      <c r="I5435" s="215"/>
      <c r="J5435" s="211"/>
      <c r="K5435" s="211"/>
      <c r="L5435" s="216"/>
      <c r="M5435" s="217"/>
      <c r="N5435" s="218"/>
      <c r="O5435" s="218"/>
      <c r="P5435" s="218"/>
      <c r="Q5435" s="218"/>
      <c r="R5435" s="218"/>
      <c r="S5435" s="218"/>
      <c r="T5435" s="219"/>
      <c r="AT5435" s="220" t="s">
        <v>283</v>
      </c>
      <c r="AU5435" s="220" t="s">
        <v>291</v>
      </c>
      <c r="AV5435" s="13" t="s">
        <v>16</v>
      </c>
      <c r="AW5435" s="13" t="s">
        <v>32</v>
      </c>
      <c r="AX5435" s="13" t="s">
        <v>76</v>
      </c>
      <c r="AY5435" s="220" t="s">
        <v>272</v>
      </c>
    </row>
    <row r="5436" spans="1:65" s="13" customFormat="1" ht="11.25">
      <c r="B5436" s="210"/>
      <c r="C5436" s="211"/>
      <c r="D5436" s="212" t="s">
        <v>283</v>
      </c>
      <c r="E5436" s="213" t="s">
        <v>1</v>
      </c>
      <c r="F5436" s="214" t="s">
        <v>4398</v>
      </c>
      <c r="G5436" s="211"/>
      <c r="H5436" s="213" t="s">
        <v>1</v>
      </c>
      <c r="I5436" s="215"/>
      <c r="J5436" s="211"/>
      <c r="K5436" s="211"/>
      <c r="L5436" s="216"/>
      <c r="M5436" s="217"/>
      <c r="N5436" s="218"/>
      <c r="O5436" s="218"/>
      <c r="P5436" s="218"/>
      <c r="Q5436" s="218"/>
      <c r="R5436" s="218"/>
      <c r="S5436" s="218"/>
      <c r="T5436" s="219"/>
      <c r="AT5436" s="220" t="s">
        <v>283</v>
      </c>
      <c r="AU5436" s="220" t="s">
        <v>291</v>
      </c>
      <c r="AV5436" s="13" t="s">
        <v>16</v>
      </c>
      <c r="AW5436" s="13" t="s">
        <v>32</v>
      </c>
      <c r="AX5436" s="13" t="s">
        <v>76</v>
      </c>
      <c r="AY5436" s="220" t="s">
        <v>272</v>
      </c>
    </row>
    <row r="5437" spans="1:65" s="14" customFormat="1" ht="11.25">
      <c r="B5437" s="221"/>
      <c r="C5437" s="222"/>
      <c r="D5437" s="212" t="s">
        <v>283</v>
      </c>
      <c r="E5437" s="223" t="s">
        <v>1</v>
      </c>
      <c r="F5437" s="224" t="s">
        <v>2492</v>
      </c>
      <c r="G5437" s="222"/>
      <c r="H5437" s="225">
        <v>2</v>
      </c>
      <c r="I5437" s="226"/>
      <c r="J5437" s="222"/>
      <c r="K5437" s="222"/>
      <c r="L5437" s="227"/>
      <c r="M5437" s="228"/>
      <c r="N5437" s="229"/>
      <c r="O5437" s="229"/>
      <c r="P5437" s="229"/>
      <c r="Q5437" s="229"/>
      <c r="R5437" s="229"/>
      <c r="S5437" s="229"/>
      <c r="T5437" s="230"/>
      <c r="AT5437" s="231" t="s">
        <v>283</v>
      </c>
      <c r="AU5437" s="231" t="s">
        <v>291</v>
      </c>
      <c r="AV5437" s="14" t="s">
        <v>84</v>
      </c>
      <c r="AW5437" s="14" t="s">
        <v>32</v>
      </c>
      <c r="AX5437" s="14" t="s">
        <v>76</v>
      </c>
      <c r="AY5437" s="231" t="s">
        <v>272</v>
      </c>
    </row>
    <row r="5438" spans="1:65" s="13" customFormat="1" ht="11.25">
      <c r="B5438" s="210"/>
      <c r="C5438" s="211"/>
      <c r="D5438" s="212" t="s">
        <v>283</v>
      </c>
      <c r="E5438" s="213" t="s">
        <v>1</v>
      </c>
      <c r="F5438" s="214" t="s">
        <v>285</v>
      </c>
      <c r="G5438" s="211"/>
      <c r="H5438" s="213" t="s">
        <v>1</v>
      </c>
      <c r="I5438" s="215"/>
      <c r="J5438" s="211"/>
      <c r="K5438" s="211"/>
      <c r="L5438" s="216"/>
      <c r="M5438" s="217"/>
      <c r="N5438" s="218"/>
      <c r="O5438" s="218"/>
      <c r="P5438" s="218"/>
      <c r="Q5438" s="218"/>
      <c r="R5438" s="218"/>
      <c r="S5438" s="218"/>
      <c r="T5438" s="219"/>
      <c r="AT5438" s="220" t="s">
        <v>283</v>
      </c>
      <c r="AU5438" s="220" t="s">
        <v>291</v>
      </c>
      <c r="AV5438" s="13" t="s">
        <v>16</v>
      </c>
      <c r="AW5438" s="13" t="s">
        <v>32</v>
      </c>
      <c r="AX5438" s="13" t="s">
        <v>76</v>
      </c>
      <c r="AY5438" s="220" t="s">
        <v>272</v>
      </c>
    </row>
    <row r="5439" spans="1:65" s="13" customFormat="1" ht="11.25">
      <c r="B5439" s="210"/>
      <c r="C5439" s="211"/>
      <c r="D5439" s="212" t="s">
        <v>283</v>
      </c>
      <c r="E5439" s="213" t="s">
        <v>1</v>
      </c>
      <c r="F5439" s="214" t="s">
        <v>842</v>
      </c>
      <c r="G5439" s="211"/>
      <c r="H5439" s="213" t="s">
        <v>1</v>
      </c>
      <c r="I5439" s="215"/>
      <c r="J5439" s="211"/>
      <c r="K5439" s="211"/>
      <c r="L5439" s="216"/>
      <c r="M5439" s="217"/>
      <c r="N5439" s="218"/>
      <c r="O5439" s="218"/>
      <c r="P5439" s="218"/>
      <c r="Q5439" s="218"/>
      <c r="R5439" s="218"/>
      <c r="S5439" s="218"/>
      <c r="T5439" s="219"/>
      <c r="AT5439" s="220" t="s">
        <v>283</v>
      </c>
      <c r="AU5439" s="220" t="s">
        <v>291</v>
      </c>
      <c r="AV5439" s="13" t="s">
        <v>16</v>
      </c>
      <c r="AW5439" s="13" t="s">
        <v>32</v>
      </c>
      <c r="AX5439" s="13" t="s">
        <v>76</v>
      </c>
      <c r="AY5439" s="220" t="s">
        <v>272</v>
      </c>
    </row>
    <row r="5440" spans="1:65" s="14" customFormat="1" ht="11.25">
      <c r="B5440" s="221"/>
      <c r="C5440" s="222"/>
      <c r="D5440" s="212" t="s">
        <v>283</v>
      </c>
      <c r="E5440" s="223" t="s">
        <v>1</v>
      </c>
      <c r="F5440" s="224" t="s">
        <v>4202</v>
      </c>
      <c r="G5440" s="222"/>
      <c r="H5440" s="225">
        <v>-1</v>
      </c>
      <c r="I5440" s="226"/>
      <c r="J5440" s="222"/>
      <c r="K5440" s="222"/>
      <c r="L5440" s="227"/>
      <c r="M5440" s="228"/>
      <c r="N5440" s="229"/>
      <c r="O5440" s="229"/>
      <c r="P5440" s="229"/>
      <c r="Q5440" s="229"/>
      <c r="R5440" s="229"/>
      <c r="S5440" s="229"/>
      <c r="T5440" s="230"/>
      <c r="AT5440" s="231" t="s">
        <v>283</v>
      </c>
      <c r="AU5440" s="231" t="s">
        <v>291</v>
      </c>
      <c r="AV5440" s="14" t="s">
        <v>84</v>
      </c>
      <c r="AW5440" s="14" t="s">
        <v>32</v>
      </c>
      <c r="AX5440" s="14" t="s">
        <v>76</v>
      </c>
      <c r="AY5440" s="231" t="s">
        <v>272</v>
      </c>
    </row>
    <row r="5441" spans="1:65" s="2" customFormat="1" ht="37.9" customHeight="1">
      <c r="A5441" s="34"/>
      <c r="B5441" s="35"/>
      <c r="C5441" s="192" t="s">
        <v>4443</v>
      </c>
      <c r="D5441" s="192" t="s">
        <v>274</v>
      </c>
      <c r="E5441" s="193" t="s">
        <v>4444</v>
      </c>
      <c r="F5441" s="194" t="s">
        <v>4445</v>
      </c>
      <c r="G5441" s="195" t="s">
        <v>952</v>
      </c>
      <c r="H5441" s="196">
        <v>2</v>
      </c>
      <c r="I5441" s="197"/>
      <c r="J5441" s="198">
        <f>ROUND(I5441*H5441,2)</f>
        <v>0</v>
      </c>
      <c r="K5441" s="194" t="s">
        <v>1</v>
      </c>
      <c r="L5441" s="39"/>
      <c r="M5441" s="199" t="s">
        <v>1</v>
      </c>
      <c r="N5441" s="200" t="s">
        <v>41</v>
      </c>
      <c r="O5441" s="71"/>
      <c r="P5441" s="201">
        <f>O5441*H5441</f>
        <v>0</v>
      </c>
      <c r="Q5441" s="201">
        <v>1.4999999999999999E-4</v>
      </c>
      <c r="R5441" s="201">
        <f>Q5441*H5441</f>
        <v>2.9999999999999997E-4</v>
      </c>
      <c r="S5441" s="201">
        <v>0</v>
      </c>
      <c r="T5441" s="202">
        <f>S5441*H5441</f>
        <v>0</v>
      </c>
      <c r="U5441" s="34"/>
      <c r="V5441" s="34"/>
      <c r="W5441" s="34"/>
      <c r="X5441" s="34"/>
      <c r="Y5441" s="34"/>
      <c r="Z5441" s="34"/>
      <c r="AA5441" s="34"/>
      <c r="AB5441" s="34"/>
      <c r="AC5441" s="34"/>
      <c r="AD5441" s="34"/>
      <c r="AE5441" s="34"/>
      <c r="AR5441" s="203" t="s">
        <v>358</v>
      </c>
      <c r="AT5441" s="203" t="s">
        <v>274</v>
      </c>
      <c r="AU5441" s="203" t="s">
        <v>291</v>
      </c>
      <c r="AY5441" s="17" t="s">
        <v>272</v>
      </c>
      <c r="BE5441" s="204">
        <f>IF(N5441="základní",J5441,0)</f>
        <v>0</v>
      </c>
      <c r="BF5441" s="204">
        <f>IF(N5441="snížená",J5441,0)</f>
        <v>0</v>
      </c>
      <c r="BG5441" s="204">
        <f>IF(N5441="zákl. přenesená",J5441,0)</f>
        <v>0</v>
      </c>
      <c r="BH5441" s="204">
        <f>IF(N5441="sníž. přenesená",J5441,0)</f>
        <v>0</v>
      </c>
      <c r="BI5441" s="204">
        <f>IF(N5441="nulová",J5441,0)</f>
        <v>0</v>
      </c>
      <c r="BJ5441" s="17" t="s">
        <v>16</v>
      </c>
      <c r="BK5441" s="204">
        <f>ROUND(I5441*H5441,2)</f>
        <v>0</v>
      </c>
      <c r="BL5441" s="17" t="s">
        <v>358</v>
      </c>
      <c r="BM5441" s="203" t="s">
        <v>4446</v>
      </c>
    </row>
    <row r="5442" spans="1:65" s="13" customFormat="1" ht="11.25">
      <c r="B5442" s="210"/>
      <c r="C5442" s="211"/>
      <c r="D5442" s="212" t="s">
        <v>283</v>
      </c>
      <c r="E5442" s="213" t="s">
        <v>1</v>
      </c>
      <c r="F5442" s="214" t="s">
        <v>4376</v>
      </c>
      <c r="G5442" s="211"/>
      <c r="H5442" s="213" t="s">
        <v>1</v>
      </c>
      <c r="I5442" s="215"/>
      <c r="J5442" s="211"/>
      <c r="K5442" s="211"/>
      <c r="L5442" s="216"/>
      <c r="M5442" s="217"/>
      <c r="N5442" s="218"/>
      <c r="O5442" s="218"/>
      <c r="P5442" s="218"/>
      <c r="Q5442" s="218"/>
      <c r="R5442" s="218"/>
      <c r="S5442" s="218"/>
      <c r="T5442" s="219"/>
      <c r="AT5442" s="220" t="s">
        <v>283</v>
      </c>
      <c r="AU5442" s="220" t="s">
        <v>291</v>
      </c>
      <c r="AV5442" s="13" t="s">
        <v>16</v>
      </c>
      <c r="AW5442" s="13" t="s">
        <v>32</v>
      </c>
      <c r="AX5442" s="13" t="s">
        <v>76</v>
      </c>
      <c r="AY5442" s="220" t="s">
        <v>272</v>
      </c>
    </row>
    <row r="5443" spans="1:65" s="13" customFormat="1" ht="11.25">
      <c r="B5443" s="210"/>
      <c r="C5443" s="211"/>
      <c r="D5443" s="212" t="s">
        <v>283</v>
      </c>
      <c r="E5443" s="213" t="s">
        <v>1</v>
      </c>
      <c r="F5443" s="214" t="s">
        <v>285</v>
      </c>
      <c r="G5443" s="211"/>
      <c r="H5443" s="213" t="s">
        <v>1</v>
      </c>
      <c r="I5443" s="215"/>
      <c r="J5443" s="211"/>
      <c r="K5443" s="211"/>
      <c r="L5443" s="216"/>
      <c r="M5443" s="217"/>
      <c r="N5443" s="218"/>
      <c r="O5443" s="218"/>
      <c r="P5443" s="218"/>
      <c r="Q5443" s="218"/>
      <c r="R5443" s="218"/>
      <c r="S5443" s="218"/>
      <c r="T5443" s="219"/>
      <c r="AT5443" s="220" t="s">
        <v>283</v>
      </c>
      <c r="AU5443" s="220" t="s">
        <v>291</v>
      </c>
      <c r="AV5443" s="13" t="s">
        <v>16</v>
      </c>
      <c r="AW5443" s="13" t="s">
        <v>32</v>
      </c>
      <c r="AX5443" s="13" t="s">
        <v>76</v>
      </c>
      <c r="AY5443" s="220" t="s">
        <v>272</v>
      </c>
    </row>
    <row r="5444" spans="1:65" s="13" customFormat="1" ht="11.25">
      <c r="B5444" s="210"/>
      <c r="C5444" s="211"/>
      <c r="D5444" s="212" t="s">
        <v>283</v>
      </c>
      <c r="E5444" s="213" t="s">
        <v>1</v>
      </c>
      <c r="F5444" s="214" t="s">
        <v>4377</v>
      </c>
      <c r="G5444" s="211"/>
      <c r="H5444" s="213" t="s">
        <v>1</v>
      </c>
      <c r="I5444" s="215"/>
      <c r="J5444" s="211"/>
      <c r="K5444" s="211"/>
      <c r="L5444" s="216"/>
      <c r="M5444" s="217"/>
      <c r="N5444" s="218"/>
      <c r="O5444" s="218"/>
      <c r="P5444" s="218"/>
      <c r="Q5444" s="218"/>
      <c r="R5444" s="218"/>
      <c r="S5444" s="218"/>
      <c r="T5444" s="219"/>
      <c r="AT5444" s="220" t="s">
        <v>283</v>
      </c>
      <c r="AU5444" s="220" t="s">
        <v>291</v>
      </c>
      <c r="AV5444" s="13" t="s">
        <v>16</v>
      </c>
      <c r="AW5444" s="13" t="s">
        <v>32</v>
      </c>
      <c r="AX5444" s="13" t="s">
        <v>76</v>
      </c>
      <c r="AY5444" s="220" t="s">
        <v>272</v>
      </c>
    </row>
    <row r="5445" spans="1:65" s="13" customFormat="1" ht="11.25">
      <c r="B5445" s="210"/>
      <c r="C5445" s="211"/>
      <c r="D5445" s="212" t="s">
        <v>283</v>
      </c>
      <c r="E5445" s="213" t="s">
        <v>1</v>
      </c>
      <c r="F5445" s="214" t="s">
        <v>4378</v>
      </c>
      <c r="G5445" s="211"/>
      <c r="H5445" s="213" t="s">
        <v>1</v>
      </c>
      <c r="I5445" s="215"/>
      <c r="J5445" s="211"/>
      <c r="K5445" s="211"/>
      <c r="L5445" s="216"/>
      <c r="M5445" s="217"/>
      <c r="N5445" s="218"/>
      <c r="O5445" s="218"/>
      <c r="P5445" s="218"/>
      <c r="Q5445" s="218"/>
      <c r="R5445" s="218"/>
      <c r="S5445" s="218"/>
      <c r="T5445" s="219"/>
      <c r="AT5445" s="220" t="s">
        <v>283</v>
      </c>
      <c r="AU5445" s="220" t="s">
        <v>291</v>
      </c>
      <c r="AV5445" s="13" t="s">
        <v>16</v>
      </c>
      <c r="AW5445" s="13" t="s">
        <v>32</v>
      </c>
      <c r="AX5445" s="13" t="s">
        <v>76</v>
      </c>
      <c r="AY5445" s="220" t="s">
        <v>272</v>
      </c>
    </row>
    <row r="5446" spans="1:65" s="14" customFormat="1" ht="11.25">
      <c r="B5446" s="221"/>
      <c r="C5446" s="222"/>
      <c r="D5446" s="212" t="s">
        <v>283</v>
      </c>
      <c r="E5446" s="223" t="s">
        <v>1</v>
      </c>
      <c r="F5446" s="224" t="s">
        <v>2492</v>
      </c>
      <c r="G5446" s="222"/>
      <c r="H5446" s="225">
        <v>2</v>
      </c>
      <c r="I5446" s="226"/>
      <c r="J5446" s="222"/>
      <c r="K5446" s="222"/>
      <c r="L5446" s="227"/>
      <c r="M5446" s="228"/>
      <c r="N5446" s="229"/>
      <c r="O5446" s="229"/>
      <c r="P5446" s="229"/>
      <c r="Q5446" s="229"/>
      <c r="R5446" s="229"/>
      <c r="S5446" s="229"/>
      <c r="T5446" s="230"/>
      <c r="AT5446" s="231" t="s">
        <v>283</v>
      </c>
      <c r="AU5446" s="231" t="s">
        <v>291</v>
      </c>
      <c r="AV5446" s="14" t="s">
        <v>84</v>
      </c>
      <c r="AW5446" s="14" t="s">
        <v>32</v>
      </c>
      <c r="AX5446" s="14" t="s">
        <v>76</v>
      </c>
      <c r="AY5446" s="231" t="s">
        <v>272</v>
      </c>
    </row>
    <row r="5447" spans="1:65" s="2" customFormat="1" ht="37.9" customHeight="1">
      <c r="A5447" s="34"/>
      <c r="B5447" s="35"/>
      <c r="C5447" s="192" t="s">
        <v>4447</v>
      </c>
      <c r="D5447" s="192" t="s">
        <v>274</v>
      </c>
      <c r="E5447" s="193" t="s">
        <v>4448</v>
      </c>
      <c r="F5447" s="194" t="s">
        <v>4449</v>
      </c>
      <c r="G5447" s="195" t="s">
        <v>952</v>
      </c>
      <c r="H5447" s="196">
        <v>1</v>
      </c>
      <c r="I5447" s="197"/>
      <c r="J5447" s="198">
        <f>ROUND(I5447*H5447,2)</f>
        <v>0</v>
      </c>
      <c r="K5447" s="194" t="s">
        <v>1</v>
      </c>
      <c r="L5447" s="39"/>
      <c r="M5447" s="199" t="s">
        <v>1</v>
      </c>
      <c r="N5447" s="200" t="s">
        <v>41</v>
      </c>
      <c r="O5447" s="71"/>
      <c r="P5447" s="201">
        <f>O5447*H5447</f>
        <v>0</v>
      </c>
      <c r="Q5447" s="201">
        <v>1.4999999999999999E-4</v>
      </c>
      <c r="R5447" s="201">
        <f>Q5447*H5447</f>
        <v>1.4999999999999999E-4</v>
      </c>
      <c r="S5447" s="201">
        <v>0</v>
      </c>
      <c r="T5447" s="202">
        <f>S5447*H5447</f>
        <v>0</v>
      </c>
      <c r="U5447" s="34"/>
      <c r="V5447" s="34"/>
      <c r="W5447" s="34"/>
      <c r="X5447" s="34"/>
      <c r="Y5447" s="34"/>
      <c r="Z5447" s="34"/>
      <c r="AA5447" s="34"/>
      <c r="AB5447" s="34"/>
      <c r="AC5447" s="34"/>
      <c r="AD5447" s="34"/>
      <c r="AE5447" s="34"/>
      <c r="AR5447" s="203" t="s">
        <v>358</v>
      </c>
      <c r="AT5447" s="203" t="s">
        <v>274</v>
      </c>
      <c r="AU5447" s="203" t="s">
        <v>291</v>
      </c>
      <c r="AY5447" s="17" t="s">
        <v>272</v>
      </c>
      <c r="BE5447" s="204">
        <f>IF(N5447="základní",J5447,0)</f>
        <v>0</v>
      </c>
      <c r="BF5447" s="204">
        <f>IF(N5447="snížená",J5447,0)</f>
        <v>0</v>
      </c>
      <c r="BG5447" s="204">
        <f>IF(N5447="zákl. přenesená",J5447,0)</f>
        <v>0</v>
      </c>
      <c r="BH5447" s="204">
        <f>IF(N5447="sníž. přenesená",J5447,0)</f>
        <v>0</v>
      </c>
      <c r="BI5447" s="204">
        <f>IF(N5447="nulová",J5447,0)</f>
        <v>0</v>
      </c>
      <c r="BJ5447" s="17" t="s">
        <v>16</v>
      </c>
      <c r="BK5447" s="204">
        <f>ROUND(I5447*H5447,2)</f>
        <v>0</v>
      </c>
      <c r="BL5447" s="17" t="s">
        <v>358</v>
      </c>
      <c r="BM5447" s="203" t="s">
        <v>4450</v>
      </c>
    </row>
    <row r="5448" spans="1:65" s="13" customFormat="1" ht="11.25">
      <c r="B5448" s="210"/>
      <c r="C5448" s="211"/>
      <c r="D5448" s="212" t="s">
        <v>283</v>
      </c>
      <c r="E5448" s="213" t="s">
        <v>1</v>
      </c>
      <c r="F5448" s="214" t="s">
        <v>4376</v>
      </c>
      <c r="G5448" s="211"/>
      <c r="H5448" s="213" t="s">
        <v>1</v>
      </c>
      <c r="I5448" s="215"/>
      <c r="J5448" s="211"/>
      <c r="K5448" s="211"/>
      <c r="L5448" s="216"/>
      <c r="M5448" s="217"/>
      <c r="N5448" s="218"/>
      <c r="O5448" s="218"/>
      <c r="P5448" s="218"/>
      <c r="Q5448" s="218"/>
      <c r="R5448" s="218"/>
      <c r="S5448" s="218"/>
      <c r="T5448" s="219"/>
      <c r="AT5448" s="220" t="s">
        <v>283</v>
      </c>
      <c r="AU5448" s="220" t="s">
        <v>291</v>
      </c>
      <c r="AV5448" s="13" t="s">
        <v>16</v>
      </c>
      <c r="AW5448" s="13" t="s">
        <v>32</v>
      </c>
      <c r="AX5448" s="13" t="s">
        <v>76</v>
      </c>
      <c r="AY5448" s="220" t="s">
        <v>272</v>
      </c>
    </row>
    <row r="5449" spans="1:65" s="13" customFormat="1" ht="11.25">
      <c r="B5449" s="210"/>
      <c r="C5449" s="211"/>
      <c r="D5449" s="212" t="s">
        <v>283</v>
      </c>
      <c r="E5449" s="213" t="s">
        <v>1</v>
      </c>
      <c r="F5449" s="214" t="s">
        <v>285</v>
      </c>
      <c r="G5449" s="211"/>
      <c r="H5449" s="213" t="s">
        <v>1</v>
      </c>
      <c r="I5449" s="215"/>
      <c r="J5449" s="211"/>
      <c r="K5449" s="211"/>
      <c r="L5449" s="216"/>
      <c r="M5449" s="217"/>
      <c r="N5449" s="218"/>
      <c r="O5449" s="218"/>
      <c r="P5449" s="218"/>
      <c r="Q5449" s="218"/>
      <c r="R5449" s="218"/>
      <c r="S5449" s="218"/>
      <c r="T5449" s="219"/>
      <c r="AT5449" s="220" t="s">
        <v>283</v>
      </c>
      <c r="AU5449" s="220" t="s">
        <v>291</v>
      </c>
      <c r="AV5449" s="13" t="s">
        <v>16</v>
      </c>
      <c r="AW5449" s="13" t="s">
        <v>32</v>
      </c>
      <c r="AX5449" s="13" t="s">
        <v>76</v>
      </c>
      <c r="AY5449" s="220" t="s">
        <v>272</v>
      </c>
    </row>
    <row r="5450" spans="1:65" s="13" customFormat="1" ht="11.25">
      <c r="B5450" s="210"/>
      <c r="C5450" s="211"/>
      <c r="D5450" s="212" t="s">
        <v>283</v>
      </c>
      <c r="E5450" s="213" t="s">
        <v>1</v>
      </c>
      <c r="F5450" s="214" t="s">
        <v>4377</v>
      </c>
      <c r="G5450" s="211"/>
      <c r="H5450" s="213" t="s">
        <v>1</v>
      </c>
      <c r="I5450" s="215"/>
      <c r="J5450" s="211"/>
      <c r="K5450" s="211"/>
      <c r="L5450" s="216"/>
      <c r="M5450" s="217"/>
      <c r="N5450" s="218"/>
      <c r="O5450" s="218"/>
      <c r="P5450" s="218"/>
      <c r="Q5450" s="218"/>
      <c r="R5450" s="218"/>
      <c r="S5450" s="218"/>
      <c r="T5450" s="219"/>
      <c r="AT5450" s="220" t="s">
        <v>283</v>
      </c>
      <c r="AU5450" s="220" t="s">
        <v>291</v>
      </c>
      <c r="AV5450" s="13" t="s">
        <v>16</v>
      </c>
      <c r="AW5450" s="13" t="s">
        <v>32</v>
      </c>
      <c r="AX5450" s="13" t="s">
        <v>76</v>
      </c>
      <c r="AY5450" s="220" t="s">
        <v>272</v>
      </c>
    </row>
    <row r="5451" spans="1:65" s="13" customFormat="1" ht="11.25">
      <c r="B5451" s="210"/>
      <c r="C5451" s="211"/>
      <c r="D5451" s="212" t="s">
        <v>283</v>
      </c>
      <c r="E5451" s="213" t="s">
        <v>1</v>
      </c>
      <c r="F5451" s="214" t="s">
        <v>4378</v>
      </c>
      <c r="G5451" s="211"/>
      <c r="H5451" s="213" t="s">
        <v>1</v>
      </c>
      <c r="I5451" s="215"/>
      <c r="J5451" s="211"/>
      <c r="K5451" s="211"/>
      <c r="L5451" s="216"/>
      <c r="M5451" s="217"/>
      <c r="N5451" s="218"/>
      <c r="O5451" s="218"/>
      <c r="P5451" s="218"/>
      <c r="Q5451" s="218"/>
      <c r="R5451" s="218"/>
      <c r="S5451" s="218"/>
      <c r="T5451" s="219"/>
      <c r="AT5451" s="220" t="s">
        <v>283</v>
      </c>
      <c r="AU5451" s="220" t="s">
        <v>291</v>
      </c>
      <c r="AV5451" s="13" t="s">
        <v>16</v>
      </c>
      <c r="AW5451" s="13" t="s">
        <v>32</v>
      </c>
      <c r="AX5451" s="13" t="s">
        <v>76</v>
      </c>
      <c r="AY5451" s="220" t="s">
        <v>272</v>
      </c>
    </row>
    <row r="5452" spans="1:65" s="13" customFormat="1" ht="11.25">
      <c r="B5452" s="210"/>
      <c r="C5452" s="211"/>
      <c r="D5452" s="212" t="s">
        <v>283</v>
      </c>
      <c r="E5452" s="213" t="s">
        <v>1</v>
      </c>
      <c r="F5452" s="214" t="s">
        <v>4451</v>
      </c>
      <c r="G5452" s="211"/>
      <c r="H5452" s="213" t="s">
        <v>1</v>
      </c>
      <c r="I5452" s="215"/>
      <c r="J5452" s="211"/>
      <c r="K5452" s="211"/>
      <c r="L5452" s="216"/>
      <c r="M5452" s="217"/>
      <c r="N5452" s="218"/>
      <c r="O5452" s="218"/>
      <c r="P5452" s="218"/>
      <c r="Q5452" s="218"/>
      <c r="R5452" s="218"/>
      <c r="S5452" s="218"/>
      <c r="T5452" s="219"/>
      <c r="AT5452" s="220" t="s">
        <v>283</v>
      </c>
      <c r="AU5452" s="220" t="s">
        <v>291</v>
      </c>
      <c r="AV5452" s="13" t="s">
        <v>16</v>
      </c>
      <c r="AW5452" s="13" t="s">
        <v>32</v>
      </c>
      <c r="AX5452" s="13" t="s">
        <v>76</v>
      </c>
      <c r="AY5452" s="220" t="s">
        <v>272</v>
      </c>
    </row>
    <row r="5453" spans="1:65" s="14" customFormat="1" ht="11.25">
      <c r="B5453" s="221"/>
      <c r="C5453" s="222"/>
      <c r="D5453" s="212" t="s">
        <v>283</v>
      </c>
      <c r="E5453" s="223" t="s">
        <v>1</v>
      </c>
      <c r="F5453" s="224" t="s">
        <v>4109</v>
      </c>
      <c r="G5453" s="222"/>
      <c r="H5453" s="225">
        <v>1</v>
      </c>
      <c r="I5453" s="226"/>
      <c r="J5453" s="222"/>
      <c r="K5453" s="222"/>
      <c r="L5453" s="227"/>
      <c r="M5453" s="228"/>
      <c r="N5453" s="229"/>
      <c r="O5453" s="229"/>
      <c r="P5453" s="229"/>
      <c r="Q5453" s="229"/>
      <c r="R5453" s="229"/>
      <c r="S5453" s="229"/>
      <c r="T5453" s="230"/>
      <c r="AT5453" s="231" t="s">
        <v>283</v>
      </c>
      <c r="AU5453" s="231" t="s">
        <v>291</v>
      </c>
      <c r="AV5453" s="14" t="s">
        <v>84</v>
      </c>
      <c r="AW5453" s="14" t="s">
        <v>32</v>
      </c>
      <c r="AX5453" s="14" t="s">
        <v>76</v>
      </c>
      <c r="AY5453" s="231" t="s">
        <v>272</v>
      </c>
    </row>
    <row r="5454" spans="1:65" s="2" customFormat="1" ht="37.9" customHeight="1">
      <c r="A5454" s="34"/>
      <c r="B5454" s="35"/>
      <c r="C5454" s="192" t="s">
        <v>4452</v>
      </c>
      <c r="D5454" s="192" t="s">
        <v>274</v>
      </c>
      <c r="E5454" s="193" t="s">
        <v>4453</v>
      </c>
      <c r="F5454" s="194" t="s">
        <v>4454</v>
      </c>
      <c r="G5454" s="195" t="s">
        <v>952</v>
      </c>
      <c r="H5454" s="196">
        <v>1</v>
      </c>
      <c r="I5454" s="197"/>
      <c r="J5454" s="198">
        <f>ROUND(I5454*H5454,2)</f>
        <v>0</v>
      </c>
      <c r="K5454" s="194" t="s">
        <v>1</v>
      </c>
      <c r="L5454" s="39"/>
      <c r="M5454" s="199" t="s">
        <v>1</v>
      </c>
      <c r="N5454" s="200" t="s">
        <v>41</v>
      </c>
      <c r="O5454" s="71"/>
      <c r="P5454" s="201">
        <f>O5454*H5454</f>
        <v>0</v>
      </c>
      <c r="Q5454" s="201">
        <v>1.4999999999999999E-4</v>
      </c>
      <c r="R5454" s="201">
        <f>Q5454*H5454</f>
        <v>1.4999999999999999E-4</v>
      </c>
      <c r="S5454" s="201">
        <v>0</v>
      </c>
      <c r="T5454" s="202">
        <f>S5454*H5454</f>
        <v>0</v>
      </c>
      <c r="U5454" s="34"/>
      <c r="V5454" s="34"/>
      <c r="W5454" s="34"/>
      <c r="X5454" s="34"/>
      <c r="Y5454" s="34"/>
      <c r="Z5454" s="34"/>
      <c r="AA5454" s="34"/>
      <c r="AB5454" s="34"/>
      <c r="AC5454" s="34"/>
      <c r="AD5454" s="34"/>
      <c r="AE5454" s="34"/>
      <c r="AR5454" s="203" t="s">
        <v>358</v>
      </c>
      <c r="AT5454" s="203" t="s">
        <v>274</v>
      </c>
      <c r="AU5454" s="203" t="s">
        <v>291</v>
      </c>
      <c r="AY5454" s="17" t="s">
        <v>272</v>
      </c>
      <c r="BE5454" s="204">
        <f>IF(N5454="základní",J5454,0)</f>
        <v>0</v>
      </c>
      <c r="BF5454" s="204">
        <f>IF(N5454="snížená",J5454,0)</f>
        <v>0</v>
      </c>
      <c r="BG5454" s="204">
        <f>IF(N5454="zákl. přenesená",J5454,0)</f>
        <v>0</v>
      </c>
      <c r="BH5454" s="204">
        <f>IF(N5454="sníž. přenesená",J5454,0)</f>
        <v>0</v>
      </c>
      <c r="BI5454" s="204">
        <f>IF(N5454="nulová",J5454,0)</f>
        <v>0</v>
      </c>
      <c r="BJ5454" s="17" t="s">
        <v>16</v>
      </c>
      <c r="BK5454" s="204">
        <f>ROUND(I5454*H5454,2)</f>
        <v>0</v>
      </c>
      <c r="BL5454" s="17" t="s">
        <v>358</v>
      </c>
      <c r="BM5454" s="203" t="s">
        <v>4455</v>
      </c>
    </row>
    <row r="5455" spans="1:65" s="13" customFormat="1" ht="11.25">
      <c r="B5455" s="210"/>
      <c r="C5455" s="211"/>
      <c r="D5455" s="212" t="s">
        <v>283</v>
      </c>
      <c r="E5455" s="213" t="s">
        <v>1</v>
      </c>
      <c r="F5455" s="214" t="s">
        <v>4376</v>
      </c>
      <c r="G5455" s="211"/>
      <c r="H5455" s="213" t="s">
        <v>1</v>
      </c>
      <c r="I5455" s="215"/>
      <c r="J5455" s="211"/>
      <c r="K5455" s="211"/>
      <c r="L5455" s="216"/>
      <c r="M5455" s="217"/>
      <c r="N5455" s="218"/>
      <c r="O5455" s="218"/>
      <c r="P5455" s="218"/>
      <c r="Q5455" s="218"/>
      <c r="R5455" s="218"/>
      <c r="S5455" s="218"/>
      <c r="T5455" s="219"/>
      <c r="AT5455" s="220" t="s">
        <v>283</v>
      </c>
      <c r="AU5455" s="220" t="s">
        <v>291</v>
      </c>
      <c r="AV5455" s="13" t="s">
        <v>16</v>
      </c>
      <c r="AW5455" s="13" t="s">
        <v>32</v>
      </c>
      <c r="AX5455" s="13" t="s">
        <v>76</v>
      </c>
      <c r="AY5455" s="220" t="s">
        <v>272</v>
      </c>
    </row>
    <row r="5456" spans="1:65" s="13" customFormat="1" ht="11.25">
      <c r="B5456" s="210"/>
      <c r="C5456" s="211"/>
      <c r="D5456" s="212" t="s">
        <v>283</v>
      </c>
      <c r="E5456" s="213" t="s">
        <v>1</v>
      </c>
      <c r="F5456" s="214" t="s">
        <v>285</v>
      </c>
      <c r="G5456" s="211"/>
      <c r="H5456" s="213" t="s">
        <v>1</v>
      </c>
      <c r="I5456" s="215"/>
      <c r="J5456" s="211"/>
      <c r="K5456" s="211"/>
      <c r="L5456" s="216"/>
      <c r="M5456" s="217"/>
      <c r="N5456" s="218"/>
      <c r="O5456" s="218"/>
      <c r="P5456" s="218"/>
      <c r="Q5456" s="218"/>
      <c r="R5456" s="218"/>
      <c r="S5456" s="218"/>
      <c r="T5456" s="219"/>
      <c r="AT5456" s="220" t="s">
        <v>283</v>
      </c>
      <c r="AU5456" s="220" t="s">
        <v>291</v>
      </c>
      <c r="AV5456" s="13" t="s">
        <v>16</v>
      </c>
      <c r="AW5456" s="13" t="s">
        <v>32</v>
      </c>
      <c r="AX5456" s="13" t="s">
        <v>76</v>
      </c>
      <c r="AY5456" s="220" t="s">
        <v>272</v>
      </c>
    </row>
    <row r="5457" spans="1:65" s="13" customFormat="1" ht="11.25">
      <c r="B5457" s="210"/>
      <c r="C5457" s="211"/>
      <c r="D5457" s="212" t="s">
        <v>283</v>
      </c>
      <c r="E5457" s="213" t="s">
        <v>1</v>
      </c>
      <c r="F5457" s="214" t="s">
        <v>4377</v>
      </c>
      <c r="G5457" s="211"/>
      <c r="H5457" s="213" t="s">
        <v>1</v>
      </c>
      <c r="I5457" s="215"/>
      <c r="J5457" s="211"/>
      <c r="K5457" s="211"/>
      <c r="L5457" s="216"/>
      <c r="M5457" s="217"/>
      <c r="N5457" s="218"/>
      <c r="O5457" s="218"/>
      <c r="P5457" s="218"/>
      <c r="Q5457" s="218"/>
      <c r="R5457" s="218"/>
      <c r="S5457" s="218"/>
      <c r="T5457" s="219"/>
      <c r="AT5457" s="220" t="s">
        <v>283</v>
      </c>
      <c r="AU5457" s="220" t="s">
        <v>291</v>
      </c>
      <c r="AV5457" s="13" t="s">
        <v>16</v>
      </c>
      <c r="AW5457" s="13" t="s">
        <v>32</v>
      </c>
      <c r="AX5457" s="13" t="s">
        <v>76</v>
      </c>
      <c r="AY5457" s="220" t="s">
        <v>272</v>
      </c>
    </row>
    <row r="5458" spans="1:65" s="13" customFormat="1" ht="11.25">
      <c r="B5458" s="210"/>
      <c r="C5458" s="211"/>
      <c r="D5458" s="212" t="s">
        <v>283</v>
      </c>
      <c r="E5458" s="213" t="s">
        <v>1</v>
      </c>
      <c r="F5458" s="214" t="s">
        <v>4378</v>
      </c>
      <c r="G5458" s="211"/>
      <c r="H5458" s="213" t="s">
        <v>1</v>
      </c>
      <c r="I5458" s="215"/>
      <c r="J5458" s="211"/>
      <c r="K5458" s="211"/>
      <c r="L5458" s="216"/>
      <c r="M5458" s="217"/>
      <c r="N5458" s="218"/>
      <c r="O5458" s="218"/>
      <c r="P5458" s="218"/>
      <c r="Q5458" s="218"/>
      <c r="R5458" s="218"/>
      <c r="S5458" s="218"/>
      <c r="T5458" s="219"/>
      <c r="AT5458" s="220" t="s">
        <v>283</v>
      </c>
      <c r="AU5458" s="220" t="s">
        <v>291</v>
      </c>
      <c r="AV5458" s="13" t="s">
        <v>16</v>
      </c>
      <c r="AW5458" s="13" t="s">
        <v>32</v>
      </c>
      <c r="AX5458" s="13" t="s">
        <v>76</v>
      </c>
      <c r="AY5458" s="220" t="s">
        <v>272</v>
      </c>
    </row>
    <row r="5459" spans="1:65" s="14" customFormat="1" ht="11.25">
      <c r="B5459" s="221"/>
      <c r="C5459" s="222"/>
      <c r="D5459" s="212" t="s">
        <v>283</v>
      </c>
      <c r="E5459" s="223" t="s">
        <v>1</v>
      </c>
      <c r="F5459" s="224" t="s">
        <v>4114</v>
      </c>
      <c r="G5459" s="222"/>
      <c r="H5459" s="225">
        <v>1</v>
      </c>
      <c r="I5459" s="226"/>
      <c r="J5459" s="222"/>
      <c r="K5459" s="222"/>
      <c r="L5459" s="227"/>
      <c r="M5459" s="228"/>
      <c r="N5459" s="229"/>
      <c r="O5459" s="229"/>
      <c r="P5459" s="229"/>
      <c r="Q5459" s="229"/>
      <c r="R5459" s="229"/>
      <c r="S5459" s="229"/>
      <c r="T5459" s="230"/>
      <c r="AT5459" s="231" t="s">
        <v>283</v>
      </c>
      <c r="AU5459" s="231" t="s">
        <v>291</v>
      </c>
      <c r="AV5459" s="14" t="s">
        <v>84</v>
      </c>
      <c r="AW5459" s="14" t="s">
        <v>32</v>
      </c>
      <c r="AX5459" s="14" t="s">
        <v>76</v>
      </c>
      <c r="AY5459" s="231" t="s">
        <v>272</v>
      </c>
    </row>
    <row r="5460" spans="1:65" s="2" customFormat="1" ht="37.9" customHeight="1">
      <c r="A5460" s="34"/>
      <c r="B5460" s="35"/>
      <c r="C5460" s="192" t="s">
        <v>4456</v>
      </c>
      <c r="D5460" s="192" t="s">
        <v>274</v>
      </c>
      <c r="E5460" s="193" t="s">
        <v>4457</v>
      </c>
      <c r="F5460" s="194" t="s">
        <v>4458</v>
      </c>
      <c r="G5460" s="195" t="s">
        <v>952</v>
      </c>
      <c r="H5460" s="196">
        <v>3</v>
      </c>
      <c r="I5460" s="197"/>
      <c r="J5460" s="198">
        <f>ROUND(I5460*H5460,2)</f>
        <v>0</v>
      </c>
      <c r="K5460" s="194" t="s">
        <v>1</v>
      </c>
      <c r="L5460" s="39"/>
      <c r="M5460" s="199" t="s">
        <v>1</v>
      </c>
      <c r="N5460" s="200" t="s">
        <v>41</v>
      </c>
      <c r="O5460" s="71"/>
      <c r="P5460" s="201">
        <f>O5460*H5460</f>
        <v>0</v>
      </c>
      <c r="Q5460" s="201">
        <v>0</v>
      </c>
      <c r="R5460" s="201">
        <f>Q5460*H5460</f>
        <v>0</v>
      </c>
      <c r="S5460" s="201">
        <v>0</v>
      </c>
      <c r="T5460" s="202">
        <f>S5460*H5460</f>
        <v>0</v>
      </c>
      <c r="U5460" s="34"/>
      <c r="V5460" s="34"/>
      <c r="W5460" s="34"/>
      <c r="X5460" s="34"/>
      <c r="Y5460" s="34"/>
      <c r="Z5460" s="34"/>
      <c r="AA5460" s="34"/>
      <c r="AB5460" s="34"/>
      <c r="AC5460" s="34"/>
      <c r="AD5460" s="34"/>
      <c r="AE5460" s="34"/>
      <c r="AR5460" s="203" t="s">
        <v>358</v>
      </c>
      <c r="AT5460" s="203" t="s">
        <v>274</v>
      </c>
      <c r="AU5460" s="203" t="s">
        <v>291</v>
      </c>
      <c r="AY5460" s="17" t="s">
        <v>272</v>
      </c>
      <c r="BE5460" s="204">
        <f>IF(N5460="základní",J5460,0)</f>
        <v>0</v>
      </c>
      <c r="BF5460" s="204">
        <f>IF(N5460="snížená",J5460,0)</f>
        <v>0</v>
      </c>
      <c r="BG5460" s="204">
        <f>IF(N5460="zákl. přenesená",J5460,0)</f>
        <v>0</v>
      </c>
      <c r="BH5460" s="204">
        <f>IF(N5460="sníž. přenesená",J5460,0)</f>
        <v>0</v>
      </c>
      <c r="BI5460" s="204">
        <f>IF(N5460="nulová",J5460,0)</f>
        <v>0</v>
      </c>
      <c r="BJ5460" s="17" t="s">
        <v>16</v>
      </c>
      <c r="BK5460" s="204">
        <f>ROUND(I5460*H5460,2)</f>
        <v>0</v>
      </c>
      <c r="BL5460" s="17" t="s">
        <v>358</v>
      </c>
      <c r="BM5460" s="203" t="s">
        <v>4459</v>
      </c>
    </row>
    <row r="5461" spans="1:65" s="13" customFormat="1" ht="11.25">
      <c r="B5461" s="210"/>
      <c r="C5461" s="211"/>
      <c r="D5461" s="212" t="s">
        <v>283</v>
      </c>
      <c r="E5461" s="213" t="s">
        <v>1</v>
      </c>
      <c r="F5461" s="214" t="s">
        <v>4376</v>
      </c>
      <c r="G5461" s="211"/>
      <c r="H5461" s="213" t="s">
        <v>1</v>
      </c>
      <c r="I5461" s="215"/>
      <c r="J5461" s="211"/>
      <c r="K5461" s="211"/>
      <c r="L5461" s="216"/>
      <c r="M5461" s="217"/>
      <c r="N5461" s="218"/>
      <c r="O5461" s="218"/>
      <c r="P5461" s="218"/>
      <c r="Q5461" s="218"/>
      <c r="R5461" s="218"/>
      <c r="S5461" s="218"/>
      <c r="T5461" s="219"/>
      <c r="AT5461" s="220" t="s">
        <v>283</v>
      </c>
      <c r="AU5461" s="220" t="s">
        <v>291</v>
      </c>
      <c r="AV5461" s="13" t="s">
        <v>16</v>
      </c>
      <c r="AW5461" s="13" t="s">
        <v>32</v>
      </c>
      <c r="AX5461" s="13" t="s">
        <v>76</v>
      </c>
      <c r="AY5461" s="220" t="s">
        <v>272</v>
      </c>
    </row>
    <row r="5462" spans="1:65" s="13" customFormat="1" ht="11.25">
      <c r="B5462" s="210"/>
      <c r="C5462" s="211"/>
      <c r="D5462" s="212" t="s">
        <v>283</v>
      </c>
      <c r="E5462" s="213" t="s">
        <v>1</v>
      </c>
      <c r="F5462" s="214" t="s">
        <v>285</v>
      </c>
      <c r="G5462" s="211"/>
      <c r="H5462" s="213" t="s">
        <v>1</v>
      </c>
      <c r="I5462" s="215"/>
      <c r="J5462" s="211"/>
      <c r="K5462" s="211"/>
      <c r="L5462" s="216"/>
      <c r="M5462" s="217"/>
      <c r="N5462" s="218"/>
      <c r="O5462" s="218"/>
      <c r="P5462" s="218"/>
      <c r="Q5462" s="218"/>
      <c r="R5462" s="218"/>
      <c r="S5462" s="218"/>
      <c r="T5462" s="219"/>
      <c r="AT5462" s="220" t="s">
        <v>283</v>
      </c>
      <c r="AU5462" s="220" t="s">
        <v>291</v>
      </c>
      <c r="AV5462" s="13" t="s">
        <v>16</v>
      </c>
      <c r="AW5462" s="13" t="s">
        <v>32</v>
      </c>
      <c r="AX5462" s="13" t="s">
        <v>76</v>
      </c>
      <c r="AY5462" s="220" t="s">
        <v>272</v>
      </c>
    </row>
    <row r="5463" spans="1:65" s="13" customFormat="1" ht="11.25">
      <c r="B5463" s="210"/>
      <c r="C5463" s="211"/>
      <c r="D5463" s="212" t="s">
        <v>283</v>
      </c>
      <c r="E5463" s="213" t="s">
        <v>1</v>
      </c>
      <c r="F5463" s="214" t="s">
        <v>4396</v>
      </c>
      <c r="G5463" s="211"/>
      <c r="H5463" s="213" t="s">
        <v>1</v>
      </c>
      <c r="I5463" s="215"/>
      <c r="J5463" s="211"/>
      <c r="K5463" s="211"/>
      <c r="L5463" s="216"/>
      <c r="M5463" s="217"/>
      <c r="N5463" s="218"/>
      <c r="O5463" s="218"/>
      <c r="P5463" s="218"/>
      <c r="Q5463" s="218"/>
      <c r="R5463" s="218"/>
      <c r="S5463" s="218"/>
      <c r="T5463" s="219"/>
      <c r="AT5463" s="220" t="s">
        <v>283</v>
      </c>
      <c r="AU5463" s="220" t="s">
        <v>291</v>
      </c>
      <c r="AV5463" s="13" t="s">
        <v>16</v>
      </c>
      <c r="AW5463" s="13" t="s">
        <v>32</v>
      </c>
      <c r="AX5463" s="13" t="s">
        <v>76</v>
      </c>
      <c r="AY5463" s="220" t="s">
        <v>272</v>
      </c>
    </row>
    <row r="5464" spans="1:65" s="13" customFormat="1" ht="11.25">
      <c r="B5464" s="210"/>
      <c r="C5464" s="211"/>
      <c r="D5464" s="212" t="s">
        <v>283</v>
      </c>
      <c r="E5464" s="213" t="s">
        <v>1</v>
      </c>
      <c r="F5464" s="214" t="s">
        <v>4378</v>
      </c>
      <c r="G5464" s="211"/>
      <c r="H5464" s="213" t="s">
        <v>1</v>
      </c>
      <c r="I5464" s="215"/>
      <c r="J5464" s="211"/>
      <c r="K5464" s="211"/>
      <c r="L5464" s="216"/>
      <c r="M5464" s="217"/>
      <c r="N5464" s="218"/>
      <c r="O5464" s="218"/>
      <c r="P5464" s="218"/>
      <c r="Q5464" s="218"/>
      <c r="R5464" s="218"/>
      <c r="S5464" s="218"/>
      <c r="T5464" s="219"/>
      <c r="AT5464" s="220" t="s">
        <v>283</v>
      </c>
      <c r="AU5464" s="220" t="s">
        <v>291</v>
      </c>
      <c r="AV5464" s="13" t="s">
        <v>16</v>
      </c>
      <c r="AW5464" s="13" t="s">
        <v>32</v>
      </c>
      <c r="AX5464" s="13" t="s">
        <v>76</v>
      </c>
      <c r="AY5464" s="220" t="s">
        <v>272</v>
      </c>
    </row>
    <row r="5465" spans="1:65" s="14" customFormat="1" ht="11.25">
      <c r="B5465" s="221"/>
      <c r="C5465" s="222"/>
      <c r="D5465" s="212" t="s">
        <v>283</v>
      </c>
      <c r="E5465" s="223" t="s">
        <v>1</v>
      </c>
      <c r="F5465" s="224" t="s">
        <v>4089</v>
      </c>
      <c r="G5465" s="222"/>
      <c r="H5465" s="225">
        <v>3</v>
      </c>
      <c r="I5465" s="226"/>
      <c r="J5465" s="222"/>
      <c r="K5465" s="222"/>
      <c r="L5465" s="227"/>
      <c r="M5465" s="228"/>
      <c r="N5465" s="229"/>
      <c r="O5465" s="229"/>
      <c r="P5465" s="229"/>
      <c r="Q5465" s="229"/>
      <c r="R5465" s="229"/>
      <c r="S5465" s="229"/>
      <c r="T5465" s="230"/>
      <c r="AT5465" s="231" t="s">
        <v>283</v>
      </c>
      <c r="AU5465" s="231" t="s">
        <v>291</v>
      </c>
      <c r="AV5465" s="14" t="s">
        <v>84</v>
      </c>
      <c r="AW5465" s="14" t="s">
        <v>32</v>
      </c>
      <c r="AX5465" s="14" t="s">
        <v>76</v>
      </c>
      <c r="AY5465" s="231" t="s">
        <v>272</v>
      </c>
    </row>
    <row r="5466" spans="1:65" s="2" customFormat="1" ht="37.9" customHeight="1">
      <c r="A5466" s="34"/>
      <c r="B5466" s="35"/>
      <c r="C5466" s="192" t="s">
        <v>4460</v>
      </c>
      <c r="D5466" s="192" t="s">
        <v>274</v>
      </c>
      <c r="E5466" s="193" t="s">
        <v>4461</v>
      </c>
      <c r="F5466" s="194" t="s">
        <v>4462</v>
      </c>
      <c r="G5466" s="195" t="s">
        <v>952</v>
      </c>
      <c r="H5466" s="196">
        <v>2</v>
      </c>
      <c r="I5466" s="197"/>
      <c r="J5466" s="198">
        <f>ROUND(I5466*H5466,2)</f>
        <v>0</v>
      </c>
      <c r="K5466" s="194" t="s">
        <v>1</v>
      </c>
      <c r="L5466" s="39"/>
      <c r="M5466" s="199" t="s">
        <v>1</v>
      </c>
      <c r="N5466" s="200" t="s">
        <v>41</v>
      </c>
      <c r="O5466" s="71"/>
      <c r="P5466" s="201">
        <f>O5466*H5466</f>
        <v>0</v>
      </c>
      <c r="Q5466" s="201">
        <v>0</v>
      </c>
      <c r="R5466" s="201">
        <f>Q5466*H5466</f>
        <v>0</v>
      </c>
      <c r="S5466" s="201">
        <v>0</v>
      </c>
      <c r="T5466" s="202">
        <f>S5466*H5466</f>
        <v>0</v>
      </c>
      <c r="U5466" s="34"/>
      <c r="V5466" s="34"/>
      <c r="W5466" s="34"/>
      <c r="X5466" s="34"/>
      <c r="Y5466" s="34"/>
      <c r="Z5466" s="34"/>
      <c r="AA5466" s="34"/>
      <c r="AB5466" s="34"/>
      <c r="AC5466" s="34"/>
      <c r="AD5466" s="34"/>
      <c r="AE5466" s="34"/>
      <c r="AR5466" s="203" t="s">
        <v>358</v>
      </c>
      <c r="AT5466" s="203" t="s">
        <v>274</v>
      </c>
      <c r="AU5466" s="203" t="s">
        <v>291</v>
      </c>
      <c r="AY5466" s="17" t="s">
        <v>272</v>
      </c>
      <c r="BE5466" s="204">
        <f>IF(N5466="základní",J5466,0)</f>
        <v>0</v>
      </c>
      <c r="BF5466" s="204">
        <f>IF(N5466="snížená",J5466,0)</f>
        <v>0</v>
      </c>
      <c r="BG5466" s="204">
        <f>IF(N5466="zákl. přenesená",J5466,0)</f>
        <v>0</v>
      </c>
      <c r="BH5466" s="204">
        <f>IF(N5466="sníž. přenesená",J5466,0)</f>
        <v>0</v>
      </c>
      <c r="BI5466" s="204">
        <f>IF(N5466="nulová",J5466,0)</f>
        <v>0</v>
      </c>
      <c r="BJ5466" s="17" t="s">
        <v>16</v>
      </c>
      <c r="BK5466" s="204">
        <f>ROUND(I5466*H5466,2)</f>
        <v>0</v>
      </c>
      <c r="BL5466" s="17" t="s">
        <v>358</v>
      </c>
      <c r="BM5466" s="203" t="s">
        <v>4463</v>
      </c>
    </row>
    <row r="5467" spans="1:65" s="13" customFormat="1" ht="11.25">
      <c r="B5467" s="210"/>
      <c r="C5467" s="211"/>
      <c r="D5467" s="212" t="s">
        <v>283</v>
      </c>
      <c r="E5467" s="213" t="s">
        <v>1</v>
      </c>
      <c r="F5467" s="214" t="s">
        <v>4376</v>
      </c>
      <c r="G5467" s="211"/>
      <c r="H5467" s="213" t="s">
        <v>1</v>
      </c>
      <c r="I5467" s="215"/>
      <c r="J5467" s="211"/>
      <c r="K5467" s="211"/>
      <c r="L5467" s="216"/>
      <c r="M5467" s="217"/>
      <c r="N5467" s="218"/>
      <c r="O5467" s="218"/>
      <c r="P5467" s="218"/>
      <c r="Q5467" s="218"/>
      <c r="R5467" s="218"/>
      <c r="S5467" s="218"/>
      <c r="T5467" s="219"/>
      <c r="AT5467" s="220" t="s">
        <v>283</v>
      </c>
      <c r="AU5467" s="220" t="s">
        <v>291</v>
      </c>
      <c r="AV5467" s="13" t="s">
        <v>16</v>
      </c>
      <c r="AW5467" s="13" t="s">
        <v>32</v>
      </c>
      <c r="AX5467" s="13" t="s">
        <v>76</v>
      </c>
      <c r="AY5467" s="220" t="s">
        <v>272</v>
      </c>
    </row>
    <row r="5468" spans="1:65" s="13" customFormat="1" ht="11.25">
      <c r="B5468" s="210"/>
      <c r="C5468" s="211"/>
      <c r="D5468" s="212" t="s">
        <v>283</v>
      </c>
      <c r="E5468" s="213" t="s">
        <v>1</v>
      </c>
      <c r="F5468" s="214" t="s">
        <v>285</v>
      </c>
      <c r="G5468" s="211"/>
      <c r="H5468" s="213" t="s">
        <v>1</v>
      </c>
      <c r="I5468" s="215"/>
      <c r="J5468" s="211"/>
      <c r="K5468" s="211"/>
      <c r="L5468" s="216"/>
      <c r="M5468" s="217"/>
      <c r="N5468" s="218"/>
      <c r="O5468" s="218"/>
      <c r="P5468" s="218"/>
      <c r="Q5468" s="218"/>
      <c r="R5468" s="218"/>
      <c r="S5468" s="218"/>
      <c r="T5468" s="219"/>
      <c r="AT5468" s="220" t="s">
        <v>283</v>
      </c>
      <c r="AU5468" s="220" t="s">
        <v>291</v>
      </c>
      <c r="AV5468" s="13" t="s">
        <v>16</v>
      </c>
      <c r="AW5468" s="13" t="s">
        <v>32</v>
      </c>
      <c r="AX5468" s="13" t="s">
        <v>76</v>
      </c>
      <c r="AY5468" s="220" t="s">
        <v>272</v>
      </c>
    </row>
    <row r="5469" spans="1:65" s="13" customFormat="1" ht="11.25">
      <c r="B5469" s="210"/>
      <c r="C5469" s="211"/>
      <c r="D5469" s="212" t="s">
        <v>283</v>
      </c>
      <c r="E5469" s="213" t="s">
        <v>1</v>
      </c>
      <c r="F5469" s="214" t="s">
        <v>4396</v>
      </c>
      <c r="G5469" s="211"/>
      <c r="H5469" s="213" t="s">
        <v>1</v>
      </c>
      <c r="I5469" s="215"/>
      <c r="J5469" s="211"/>
      <c r="K5469" s="211"/>
      <c r="L5469" s="216"/>
      <c r="M5469" s="217"/>
      <c r="N5469" s="218"/>
      <c r="O5469" s="218"/>
      <c r="P5469" s="218"/>
      <c r="Q5469" s="218"/>
      <c r="R5469" s="218"/>
      <c r="S5469" s="218"/>
      <c r="T5469" s="219"/>
      <c r="AT5469" s="220" t="s">
        <v>283</v>
      </c>
      <c r="AU5469" s="220" t="s">
        <v>291</v>
      </c>
      <c r="AV5469" s="13" t="s">
        <v>16</v>
      </c>
      <c r="AW5469" s="13" t="s">
        <v>32</v>
      </c>
      <c r="AX5469" s="13" t="s">
        <v>76</v>
      </c>
      <c r="AY5469" s="220" t="s">
        <v>272</v>
      </c>
    </row>
    <row r="5470" spans="1:65" s="13" customFormat="1" ht="11.25">
      <c r="B5470" s="210"/>
      <c r="C5470" s="211"/>
      <c r="D5470" s="212" t="s">
        <v>283</v>
      </c>
      <c r="E5470" s="213" t="s">
        <v>1</v>
      </c>
      <c r="F5470" s="214" t="s">
        <v>4378</v>
      </c>
      <c r="G5470" s="211"/>
      <c r="H5470" s="213" t="s">
        <v>1</v>
      </c>
      <c r="I5470" s="215"/>
      <c r="J5470" s="211"/>
      <c r="K5470" s="211"/>
      <c r="L5470" s="216"/>
      <c r="M5470" s="217"/>
      <c r="N5470" s="218"/>
      <c r="O5470" s="218"/>
      <c r="P5470" s="218"/>
      <c r="Q5470" s="218"/>
      <c r="R5470" s="218"/>
      <c r="S5470" s="218"/>
      <c r="T5470" s="219"/>
      <c r="AT5470" s="220" t="s">
        <v>283</v>
      </c>
      <c r="AU5470" s="220" t="s">
        <v>291</v>
      </c>
      <c r="AV5470" s="13" t="s">
        <v>16</v>
      </c>
      <c r="AW5470" s="13" t="s">
        <v>32</v>
      </c>
      <c r="AX5470" s="13" t="s">
        <v>76</v>
      </c>
      <c r="AY5470" s="220" t="s">
        <v>272</v>
      </c>
    </row>
    <row r="5471" spans="1:65" s="14" customFormat="1" ht="11.25">
      <c r="B5471" s="221"/>
      <c r="C5471" s="222"/>
      <c r="D5471" s="212" t="s">
        <v>283</v>
      </c>
      <c r="E5471" s="223" t="s">
        <v>1</v>
      </c>
      <c r="F5471" s="224" t="s">
        <v>4178</v>
      </c>
      <c r="G5471" s="222"/>
      <c r="H5471" s="225">
        <v>2</v>
      </c>
      <c r="I5471" s="226"/>
      <c r="J5471" s="222"/>
      <c r="K5471" s="222"/>
      <c r="L5471" s="227"/>
      <c r="M5471" s="228"/>
      <c r="N5471" s="229"/>
      <c r="O5471" s="229"/>
      <c r="P5471" s="229"/>
      <c r="Q5471" s="229"/>
      <c r="R5471" s="229"/>
      <c r="S5471" s="229"/>
      <c r="T5471" s="230"/>
      <c r="AT5471" s="231" t="s">
        <v>283</v>
      </c>
      <c r="AU5471" s="231" t="s">
        <v>291</v>
      </c>
      <c r="AV5471" s="14" t="s">
        <v>84</v>
      </c>
      <c r="AW5471" s="14" t="s">
        <v>32</v>
      </c>
      <c r="AX5471" s="14" t="s">
        <v>76</v>
      </c>
      <c r="AY5471" s="231" t="s">
        <v>272</v>
      </c>
    </row>
    <row r="5472" spans="1:65" s="2" customFormat="1" ht="37.9" customHeight="1">
      <c r="A5472" s="34"/>
      <c r="B5472" s="35"/>
      <c r="C5472" s="192" t="s">
        <v>4464</v>
      </c>
      <c r="D5472" s="192" t="s">
        <v>274</v>
      </c>
      <c r="E5472" s="193" t="s">
        <v>4465</v>
      </c>
      <c r="F5472" s="194" t="s">
        <v>4466</v>
      </c>
      <c r="G5472" s="195" t="s">
        <v>952</v>
      </c>
      <c r="H5472" s="196">
        <v>2</v>
      </c>
      <c r="I5472" s="197"/>
      <c r="J5472" s="198">
        <f>ROUND(I5472*H5472,2)</f>
        <v>0</v>
      </c>
      <c r="K5472" s="194" t="s">
        <v>1</v>
      </c>
      <c r="L5472" s="39"/>
      <c r="M5472" s="199" t="s">
        <v>1</v>
      </c>
      <c r="N5472" s="200" t="s">
        <v>41</v>
      </c>
      <c r="O5472" s="71"/>
      <c r="P5472" s="201">
        <f>O5472*H5472</f>
        <v>0</v>
      </c>
      <c r="Q5472" s="201">
        <v>1.4999999999999999E-4</v>
      </c>
      <c r="R5472" s="201">
        <f>Q5472*H5472</f>
        <v>2.9999999999999997E-4</v>
      </c>
      <c r="S5472" s="201">
        <v>0</v>
      </c>
      <c r="T5472" s="202">
        <f>S5472*H5472</f>
        <v>0</v>
      </c>
      <c r="U5472" s="34"/>
      <c r="V5472" s="34"/>
      <c r="W5472" s="34"/>
      <c r="X5472" s="34"/>
      <c r="Y5472" s="34"/>
      <c r="Z5472" s="34"/>
      <c r="AA5472" s="34"/>
      <c r="AB5472" s="34"/>
      <c r="AC5472" s="34"/>
      <c r="AD5472" s="34"/>
      <c r="AE5472" s="34"/>
      <c r="AR5472" s="203" t="s">
        <v>358</v>
      </c>
      <c r="AT5472" s="203" t="s">
        <v>274</v>
      </c>
      <c r="AU5472" s="203" t="s">
        <v>291</v>
      </c>
      <c r="AY5472" s="17" t="s">
        <v>272</v>
      </c>
      <c r="BE5472" s="204">
        <f>IF(N5472="základní",J5472,0)</f>
        <v>0</v>
      </c>
      <c r="BF5472" s="204">
        <f>IF(N5472="snížená",J5472,0)</f>
        <v>0</v>
      </c>
      <c r="BG5472" s="204">
        <f>IF(N5472="zákl. přenesená",J5472,0)</f>
        <v>0</v>
      </c>
      <c r="BH5472" s="204">
        <f>IF(N5472="sníž. přenesená",J5472,0)</f>
        <v>0</v>
      </c>
      <c r="BI5472" s="204">
        <f>IF(N5472="nulová",J5472,0)</f>
        <v>0</v>
      </c>
      <c r="BJ5472" s="17" t="s">
        <v>16</v>
      </c>
      <c r="BK5472" s="204">
        <f>ROUND(I5472*H5472,2)</f>
        <v>0</v>
      </c>
      <c r="BL5472" s="17" t="s">
        <v>358</v>
      </c>
      <c r="BM5472" s="203" t="s">
        <v>4467</v>
      </c>
    </row>
    <row r="5473" spans="1:65" s="13" customFormat="1" ht="11.25">
      <c r="B5473" s="210"/>
      <c r="C5473" s="211"/>
      <c r="D5473" s="212" t="s">
        <v>283</v>
      </c>
      <c r="E5473" s="213" t="s">
        <v>1</v>
      </c>
      <c r="F5473" s="214" t="s">
        <v>4376</v>
      </c>
      <c r="G5473" s="211"/>
      <c r="H5473" s="213" t="s">
        <v>1</v>
      </c>
      <c r="I5473" s="215"/>
      <c r="J5473" s="211"/>
      <c r="K5473" s="211"/>
      <c r="L5473" s="216"/>
      <c r="M5473" s="217"/>
      <c r="N5473" s="218"/>
      <c r="O5473" s="218"/>
      <c r="P5473" s="218"/>
      <c r="Q5473" s="218"/>
      <c r="R5473" s="218"/>
      <c r="S5473" s="218"/>
      <c r="T5473" s="219"/>
      <c r="AT5473" s="220" t="s">
        <v>283</v>
      </c>
      <c r="AU5473" s="220" t="s">
        <v>291</v>
      </c>
      <c r="AV5473" s="13" t="s">
        <v>16</v>
      </c>
      <c r="AW5473" s="13" t="s">
        <v>32</v>
      </c>
      <c r="AX5473" s="13" t="s">
        <v>76</v>
      </c>
      <c r="AY5473" s="220" t="s">
        <v>272</v>
      </c>
    </row>
    <row r="5474" spans="1:65" s="13" customFormat="1" ht="11.25">
      <c r="B5474" s="210"/>
      <c r="C5474" s="211"/>
      <c r="D5474" s="212" t="s">
        <v>283</v>
      </c>
      <c r="E5474" s="213" t="s">
        <v>1</v>
      </c>
      <c r="F5474" s="214" t="s">
        <v>285</v>
      </c>
      <c r="G5474" s="211"/>
      <c r="H5474" s="213" t="s">
        <v>1</v>
      </c>
      <c r="I5474" s="215"/>
      <c r="J5474" s="211"/>
      <c r="K5474" s="211"/>
      <c r="L5474" s="216"/>
      <c r="M5474" s="217"/>
      <c r="N5474" s="218"/>
      <c r="O5474" s="218"/>
      <c r="P5474" s="218"/>
      <c r="Q5474" s="218"/>
      <c r="R5474" s="218"/>
      <c r="S5474" s="218"/>
      <c r="T5474" s="219"/>
      <c r="AT5474" s="220" t="s">
        <v>283</v>
      </c>
      <c r="AU5474" s="220" t="s">
        <v>291</v>
      </c>
      <c r="AV5474" s="13" t="s">
        <v>16</v>
      </c>
      <c r="AW5474" s="13" t="s">
        <v>32</v>
      </c>
      <c r="AX5474" s="13" t="s">
        <v>76</v>
      </c>
      <c r="AY5474" s="220" t="s">
        <v>272</v>
      </c>
    </row>
    <row r="5475" spans="1:65" s="13" customFormat="1" ht="11.25">
      <c r="B5475" s="210"/>
      <c r="C5475" s="211"/>
      <c r="D5475" s="212" t="s">
        <v>283</v>
      </c>
      <c r="E5475" s="213" t="s">
        <v>1</v>
      </c>
      <c r="F5475" s="214" t="s">
        <v>4377</v>
      </c>
      <c r="G5475" s="211"/>
      <c r="H5475" s="213" t="s">
        <v>1</v>
      </c>
      <c r="I5475" s="215"/>
      <c r="J5475" s="211"/>
      <c r="K5475" s="211"/>
      <c r="L5475" s="216"/>
      <c r="M5475" s="217"/>
      <c r="N5475" s="218"/>
      <c r="O5475" s="218"/>
      <c r="P5475" s="218"/>
      <c r="Q5475" s="218"/>
      <c r="R5475" s="218"/>
      <c r="S5475" s="218"/>
      <c r="T5475" s="219"/>
      <c r="AT5475" s="220" t="s">
        <v>283</v>
      </c>
      <c r="AU5475" s="220" t="s">
        <v>291</v>
      </c>
      <c r="AV5475" s="13" t="s">
        <v>16</v>
      </c>
      <c r="AW5475" s="13" t="s">
        <v>32</v>
      </c>
      <c r="AX5475" s="13" t="s">
        <v>76</v>
      </c>
      <c r="AY5475" s="220" t="s">
        <v>272</v>
      </c>
    </row>
    <row r="5476" spans="1:65" s="13" customFormat="1" ht="11.25">
      <c r="B5476" s="210"/>
      <c r="C5476" s="211"/>
      <c r="D5476" s="212" t="s">
        <v>283</v>
      </c>
      <c r="E5476" s="213" t="s">
        <v>1</v>
      </c>
      <c r="F5476" s="214" t="s">
        <v>4378</v>
      </c>
      <c r="G5476" s="211"/>
      <c r="H5476" s="213" t="s">
        <v>1</v>
      </c>
      <c r="I5476" s="215"/>
      <c r="J5476" s="211"/>
      <c r="K5476" s="211"/>
      <c r="L5476" s="216"/>
      <c r="M5476" s="217"/>
      <c r="N5476" s="218"/>
      <c r="O5476" s="218"/>
      <c r="P5476" s="218"/>
      <c r="Q5476" s="218"/>
      <c r="R5476" s="218"/>
      <c r="S5476" s="218"/>
      <c r="T5476" s="219"/>
      <c r="AT5476" s="220" t="s">
        <v>283</v>
      </c>
      <c r="AU5476" s="220" t="s">
        <v>291</v>
      </c>
      <c r="AV5476" s="13" t="s">
        <v>16</v>
      </c>
      <c r="AW5476" s="13" t="s">
        <v>32</v>
      </c>
      <c r="AX5476" s="13" t="s">
        <v>76</v>
      </c>
      <c r="AY5476" s="220" t="s">
        <v>272</v>
      </c>
    </row>
    <row r="5477" spans="1:65" s="14" customFormat="1" ht="11.25">
      <c r="B5477" s="221"/>
      <c r="C5477" s="222"/>
      <c r="D5477" s="212" t="s">
        <v>283</v>
      </c>
      <c r="E5477" s="223" t="s">
        <v>1</v>
      </c>
      <c r="F5477" s="224" t="s">
        <v>2492</v>
      </c>
      <c r="G5477" s="222"/>
      <c r="H5477" s="225">
        <v>2</v>
      </c>
      <c r="I5477" s="226"/>
      <c r="J5477" s="222"/>
      <c r="K5477" s="222"/>
      <c r="L5477" s="227"/>
      <c r="M5477" s="228"/>
      <c r="N5477" s="229"/>
      <c r="O5477" s="229"/>
      <c r="P5477" s="229"/>
      <c r="Q5477" s="229"/>
      <c r="R5477" s="229"/>
      <c r="S5477" s="229"/>
      <c r="T5477" s="230"/>
      <c r="AT5477" s="231" t="s">
        <v>283</v>
      </c>
      <c r="AU5477" s="231" t="s">
        <v>291</v>
      </c>
      <c r="AV5477" s="14" t="s">
        <v>84</v>
      </c>
      <c r="AW5477" s="14" t="s">
        <v>32</v>
      </c>
      <c r="AX5477" s="14" t="s">
        <v>76</v>
      </c>
      <c r="AY5477" s="231" t="s">
        <v>272</v>
      </c>
    </row>
    <row r="5478" spans="1:65" s="2" customFormat="1" ht="44.25" customHeight="1">
      <c r="A5478" s="34"/>
      <c r="B5478" s="35"/>
      <c r="C5478" s="192" t="s">
        <v>4468</v>
      </c>
      <c r="D5478" s="192" t="s">
        <v>274</v>
      </c>
      <c r="E5478" s="193" t="s">
        <v>4469</v>
      </c>
      <c r="F5478" s="194" t="s">
        <v>4470</v>
      </c>
      <c r="G5478" s="195" t="s">
        <v>952</v>
      </c>
      <c r="H5478" s="196">
        <v>0</v>
      </c>
      <c r="I5478" s="197"/>
      <c r="J5478" s="198">
        <f>ROUND(I5478*H5478,2)</f>
        <v>0</v>
      </c>
      <c r="K5478" s="194" t="s">
        <v>1</v>
      </c>
      <c r="L5478" s="39"/>
      <c r="M5478" s="199" t="s">
        <v>1</v>
      </c>
      <c r="N5478" s="200" t="s">
        <v>41</v>
      </c>
      <c r="O5478" s="71"/>
      <c r="P5478" s="201">
        <f>O5478*H5478</f>
        <v>0</v>
      </c>
      <c r="Q5478" s="201">
        <v>1.4999999999999999E-4</v>
      </c>
      <c r="R5478" s="201">
        <f>Q5478*H5478</f>
        <v>0</v>
      </c>
      <c r="S5478" s="201">
        <v>0</v>
      </c>
      <c r="T5478" s="202">
        <f>S5478*H5478</f>
        <v>0</v>
      </c>
      <c r="U5478" s="34"/>
      <c r="V5478" s="34"/>
      <c r="W5478" s="34"/>
      <c r="X5478" s="34"/>
      <c r="Y5478" s="34"/>
      <c r="Z5478" s="34"/>
      <c r="AA5478" s="34"/>
      <c r="AB5478" s="34"/>
      <c r="AC5478" s="34"/>
      <c r="AD5478" s="34"/>
      <c r="AE5478" s="34"/>
      <c r="AR5478" s="203" t="s">
        <v>358</v>
      </c>
      <c r="AT5478" s="203" t="s">
        <v>274</v>
      </c>
      <c r="AU5478" s="203" t="s">
        <v>291</v>
      </c>
      <c r="AY5478" s="17" t="s">
        <v>272</v>
      </c>
      <c r="BE5478" s="204">
        <f>IF(N5478="základní",J5478,0)</f>
        <v>0</v>
      </c>
      <c r="BF5478" s="204">
        <f>IF(N5478="snížená",J5478,0)</f>
        <v>0</v>
      </c>
      <c r="BG5478" s="204">
        <f>IF(N5478="zákl. přenesená",J5478,0)</f>
        <v>0</v>
      </c>
      <c r="BH5478" s="204">
        <f>IF(N5478="sníž. přenesená",J5478,0)</f>
        <v>0</v>
      </c>
      <c r="BI5478" s="204">
        <f>IF(N5478="nulová",J5478,0)</f>
        <v>0</v>
      </c>
      <c r="BJ5478" s="17" t="s">
        <v>16</v>
      </c>
      <c r="BK5478" s="204">
        <f>ROUND(I5478*H5478,2)</f>
        <v>0</v>
      </c>
      <c r="BL5478" s="17" t="s">
        <v>358</v>
      </c>
      <c r="BM5478" s="203" t="s">
        <v>4471</v>
      </c>
    </row>
    <row r="5479" spans="1:65" s="13" customFormat="1" ht="11.25">
      <c r="B5479" s="210"/>
      <c r="C5479" s="211"/>
      <c r="D5479" s="212" t="s">
        <v>283</v>
      </c>
      <c r="E5479" s="213" t="s">
        <v>1</v>
      </c>
      <c r="F5479" s="214" t="s">
        <v>4376</v>
      </c>
      <c r="G5479" s="211"/>
      <c r="H5479" s="213" t="s">
        <v>1</v>
      </c>
      <c r="I5479" s="215"/>
      <c r="J5479" s="211"/>
      <c r="K5479" s="211"/>
      <c r="L5479" s="216"/>
      <c r="M5479" s="217"/>
      <c r="N5479" s="218"/>
      <c r="O5479" s="218"/>
      <c r="P5479" s="218"/>
      <c r="Q5479" s="218"/>
      <c r="R5479" s="218"/>
      <c r="S5479" s="218"/>
      <c r="T5479" s="219"/>
      <c r="AT5479" s="220" t="s">
        <v>283</v>
      </c>
      <c r="AU5479" s="220" t="s">
        <v>291</v>
      </c>
      <c r="AV5479" s="13" t="s">
        <v>16</v>
      </c>
      <c r="AW5479" s="13" t="s">
        <v>32</v>
      </c>
      <c r="AX5479" s="13" t="s">
        <v>76</v>
      </c>
      <c r="AY5479" s="220" t="s">
        <v>272</v>
      </c>
    </row>
    <row r="5480" spans="1:65" s="13" customFormat="1" ht="11.25">
      <c r="B5480" s="210"/>
      <c r="C5480" s="211"/>
      <c r="D5480" s="212" t="s">
        <v>283</v>
      </c>
      <c r="E5480" s="213" t="s">
        <v>1</v>
      </c>
      <c r="F5480" s="214" t="s">
        <v>285</v>
      </c>
      <c r="G5480" s="211"/>
      <c r="H5480" s="213" t="s">
        <v>1</v>
      </c>
      <c r="I5480" s="215"/>
      <c r="J5480" s="211"/>
      <c r="K5480" s="211"/>
      <c r="L5480" s="216"/>
      <c r="M5480" s="217"/>
      <c r="N5480" s="218"/>
      <c r="O5480" s="218"/>
      <c r="P5480" s="218"/>
      <c r="Q5480" s="218"/>
      <c r="R5480" s="218"/>
      <c r="S5480" s="218"/>
      <c r="T5480" s="219"/>
      <c r="AT5480" s="220" t="s">
        <v>283</v>
      </c>
      <c r="AU5480" s="220" t="s">
        <v>291</v>
      </c>
      <c r="AV5480" s="13" t="s">
        <v>16</v>
      </c>
      <c r="AW5480" s="13" t="s">
        <v>32</v>
      </c>
      <c r="AX5480" s="13" t="s">
        <v>76</v>
      </c>
      <c r="AY5480" s="220" t="s">
        <v>272</v>
      </c>
    </row>
    <row r="5481" spans="1:65" s="13" customFormat="1" ht="11.25">
      <c r="B5481" s="210"/>
      <c r="C5481" s="211"/>
      <c r="D5481" s="212" t="s">
        <v>283</v>
      </c>
      <c r="E5481" s="213" t="s">
        <v>1</v>
      </c>
      <c r="F5481" s="214" t="s">
        <v>4377</v>
      </c>
      <c r="G5481" s="211"/>
      <c r="H5481" s="213" t="s">
        <v>1</v>
      </c>
      <c r="I5481" s="215"/>
      <c r="J5481" s="211"/>
      <c r="K5481" s="211"/>
      <c r="L5481" s="216"/>
      <c r="M5481" s="217"/>
      <c r="N5481" s="218"/>
      <c r="O5481" s="218"/>
      <c r="P5481" s="218"/>
      <c r="Q5481" s="218"/>
      <c r="R5481" s="218"/>
      <c r="S5481" s="218"/>
      <c r="T5481" s="219"/>
      <c r="AT5481" s="220" t="s">
        <v>283</v>
      </c>
      <c r="AU5481" s="220" t="s">
        <v>291</v>
      </c>
      <c r="AV5481" s="13" t="s">
        <v>16</v>
      </c>
      <c r="AW5481" s="13" t="s">
        <v>32</v>
      </c>
      <c r="AX5481" s="13" t="s">
        <v>76</v>
      </c>
      <c r="AY5481" s="220" t="s">
        <v>272</v>
      </c>
    </row>
    <row r="5482" spans="1:65" s="13" customFormat="1" ht="11.25">
      <c r="B5482" s="210"/>
      <c r="C5482" s="211"/>
      <c r="D5482" s="212" t="s">
        <v>283</v>
      </c>
      <c r="E5482" s="213" t="s">
        <v>1</v>
      </c>
      <c r="F5482" s="214" t="s">
        <v>4378</v>
      </c>
      <c r="G5482" s="211"/>
      <c r="H5482" s="213" t="s">
        <v>1</v>
      </c>
      <c r="I5482" s="215"/>
      <c r="J5482" s="211"/>
      <c r="K5482" s="211"/>
      <c r="L5482" s="216"/>
      <c r="M5482" s="217"/>
      <c r="N5482" s="218"/>
      <c r="O5482" s="218"/>
      <c r="P5482" s="218"/>
      <c r="Q5482" s="218"/>
      <c r="R5482" s="218"/>
      <c r="S5482" s="218"/>
      <c r="T5482" s="219"/>
      <c r="AT5482" s="220" t="s">
        <v>283</v>
      </c>
      <c r="AU5482" s="220" t="s">
        <v>291</v>
      </c>
      <c r="AV5482" s="13" t="s">
        <v>16</v>
      </c>
      <c r="AW5482" s="13" t="s">
        <v>32</v>
      </c>
      <c r="AX5482" s="13" t="s">
        <v>76</v>
      </c>
      <c r="AY5482" s="220" t="s">
        <v>272</v>
      </c>
    </row>
    <row r="5483" spans="1:65" s="14" customFormat="1" ht="11.25">
      <c r="B5483" s="221"/>
      <c r="C5483" s="222"/>
      <c r="D5483" s="212" t="s">
        <v>283</v>
      </c>
      <c r="E5483" s="223" t="s">
        <v>1</v>
      </c>
      <c r="F5483" s="224" t="s">
        <v>4178</v>
      </c>
      <c r="G5483" s="222"/>
      <c r="H5483" s="225">
        <v>2</v>
      </c>
      <c r="I5483" s="226"/>
      <c r="J5483" s="222"/>
      <c r="K5483" s="222"/>
      <c r="L5483" s="227"/>
      <c r="M5483" s="228"/>
      <c r="N5483" s="229"/>
      <c r="O5483" s="229"/>
      <c r="P5483" s="229"/>
      <c r="Q5483" s="229"/>
      <c r="R5483" s="229"/>
      <c r="S5483" s="229"/>
      <c r="T5483" s="230"/>
      <c r="AT5483" s="231" t="s">
        <v>283</v>
      </c>
      <c r="AU5483" s="231" t="s">
        <v>291</v>
      </c>
      <c r="AV5483" s="14" t="s">
        <v>84</v>
      </c>
      <c r="AW5483" s="14" t="s">
        <v>32</v>
      </c>
      <c r="AX5483" s="14" t="s">
        <v>76</v>
      </c>
      <c r="AY5483" s="231" t="s">
        <v>272</v>
      </c>
    </row>
    <row r="5484" spans="1:65" s="13" customFormat="1" ht="11.25">
      <c r="B5484" s="210"/>
      <c r="C5484" s="211"/>
      <c r="D5484" s="212" t="s">
        <v>283</v>
      </c>
      <c r="E5484" s="213" t="s">
        <v>1</v>
      </c>
      <c r="F5484" s="214" t="s">
        <v>285</v>
      </c>
      <c r="G5484" s="211"/>
      <c r="H5484" s="213" t="s">
        <v>1</v>
      </c>
      <c r="I5484" s="215"/>
      <c r="J5484" s="211"/>
      <c r="K5484" s="211"/>
      <c r="L5484" s="216"/>
      <c r="M5484" s="217"/>
      <c r="N5484" s="218"/>
      <c r="O5484" s="218"/>
      <c r="P5484" s="218"/>
      <c r="Q5484" s="218"/>
      <c r="R5484" s="218"/>
      <c r="S5484" s="218"/>
      <c r="T5484" s="219"/>
      <c r="AT5484" s="220" t="s">
        <v>283</v>
      </c>
      <c r="AU5484" s="220" t="s">
        <v>291</v>
      </c>
      <c r="AV5484" s="13" t="s">
        <v>16</v>
      </c>
      <c r="AW5484" s="13" t="s">
        <v>32</v>
      </c>
      <c r="AX5484" s="13" t="s">
        <v>76</v>
      </c>
      <c r="AY5484" s="220" t="s">
        <v>272</v>
      </c>
    </row>
    <row r="5485" spans="1:65" s="13" customFormat="1" ht="11.25">
      <c r="B5485" s="210"/>
      <c r="C5485" s="211"/>
      <c r="D5485" s="212" t="s">
        <v>283</v>
      </c>
      <c r="E5485" s="213" t="s">
        <v>1</v>
      </c>
      <c r="F5485" s="214" t="s">
        <v>842</v>
      </c>
      <c r="G5485" s="211"/>
      <c r="H5485" s="213" t="s">
        <v>1</v>
      </c>
      <c r="I5485" s="215"/>
      <c r="J5485" s="211"/>
      <c r="K5485" s="211"/>
      <c r="L5485" s="216"/>
      <c r="M5485" s="217"/>
      <c r="N5485" s="218"/>
      <c r="O5485" s="218"/>
      <c r="P5485" s="218"/>
      <c r="Q5485" s="218"/>
      <c r="R5485" s="218"/>
      <c r="S5485" s="218"/>
      <c r="T5485" s="219"/>
      <c r="AT5485" s="220" t="s">
        <v>283</v>
      </c>
      <c r="AU5485" s="220" t="s">
        <v>291</v>
      </c>
      <c r="AV5485" s="13" t="s">
        <v>16</v>
      </c>
      <c r="AW5485" s="13" t="s">
        <v>32</v>
      </c>
      <c r="AX5485" s="13" t="s">
        <v>76</v>
      </c>
      <c r="AY5485" s="220" t="s">
        <v>272</v>
      </c>
    </row>
    <row r="5486" spans="1:65" s="14" customFormat="1" ht="11.25">
      <c r="B5486" s="221"/>
      <c r="C5486" s="222"/>
      <c r="D5486" s="212" t="s">
        <v>283</v>
      </c>
      <c r="E5486" s="223" t="s">
        <v>1</v>
      </c>
      <c r="F5486" s="224" t="s">
        <v>4218</v>
      </c>
      <c r="G5486" s="222"/>
      <c r="H5486" s="225">
        <v>-2</v>
      </c>
      <c r="I5486" s="226"/>
      <c r="J5486" s="222"/>
      <c r="K5486" s="222"/>
      <c r="L5486" s="227"/>
      <c r="M5486" s="228"/>
      <c r="N5486" s="229"/>
      <c r="O5486" s="229"/>
      <c r="P5486" s="229"/>
      <c r="Q5486" s="229"/>
      <c r="R5486" s="229"/>
      <c r="S5486" s="229"/>
      <c r="T5486" s="230"/>
      <c r="AT5486" s="231" t="s">
        <v>283</v>
      </c>
      <c r="AU5486" s="231" t="s">
        <v>291</v>
      </c>
      <c r="AV5486" s="14" t="s">
        <v>84</v>
      </c>
      <c r="AW5486" s="14" t="s">
        <v>32</v>
      </c>
      <c r="AX5486" s="14" t="s">
        <v>76</v>
      </c>
      <c r="AY5486" s="231" t="s">
        <v>272</v>
      </c>
    </row>
    <row r="5487" spans="1:65" s="2" customFormat="1" ht="44.25" customHeight="1">
      <c r="A5487" s="34"/>
      <c r="B5487" s="35"/>
      <c r="C5487" s="192" t="s">
        <v>4472</v>
      </c>
      <c r="D5487" s="192" t="s">
        <v>274</v>
      </c>
      <c r="E5487" s="193" t="s">
        <v>4473</v>
      </c>
      <c r="F5487" s="194" t="s">
        <v>4474</v>
      </c>
      <c r="G5487" s="195" t="s">
        <v>952</v>
      </c>
      <c r="H5487" s="196">
        <v>0</v>
      </c>
      <c r="I5487" s="197"/>
      <c r="J5487" s="198">
        <f>ROUND(I5487*H5487,2)</f>
        <v>0</v>
      </c>
      <c r="K5487" s="194" t="s">
        <v>1</v>
      </c>
      <c r="L5487" s="39"/>
      <c r="M5487" s="199" t="s">
        <v>1</v>
      </c>
      <c r="N5487" s="200" t="s">
        <v>41</v>
      </c>
      <c r="O5487" s="71"/>
      <c r="P5487" s="201">
        <f>O5487*H5487</f>
        <v>0</v>
      </c>
      <c r="Q5487" s="201">
        <v>1.4999999999999999E-4</v>
      </c>
      <c r="R5487" s="201">
        <f>Q5487*H5487</f>
        <v>0</v>
      </c>
      <c r="S5487" s="201">
        <v>0</v>
      </c>
      <c r="T5487" s="202">
        <f>S5487*H5487</f>
        <v>0</v>
      </c>
      <c r="U5487" s="34"/>
      <c r="V5487" s="34"/>
      <c r="W5487" s="34"/>
      <c r="X5487" s="34"/>
      <c r="Y5487" s="34"/>
      <c r="Z5487" s="34"/>
      <c r="AA5487" s="34"/>
      <c r="AB5487" s="34"/>
      <c r="AC5487" s="34"/>
      <c r="AD5487" s="34"/>
      <c r="AE5487" s="34"/>
      <c r="AR5487" s="203" t="s">
        <v>358</v>
      </c>
      <c r="AT5487" s="203" t="s">
        <v>274</v>
      </c>
      <c r="AU5487" s="203" t="s">
        <v>291</v>
      </c>
      <c r="AY5487" s="17" t="s">
        <v>272</v>
      </c>
      <c r="BE5487" s="204">
        <f>IF(N5487="základní",J5487,0)</f>
        <v>0</v>
      </c>
      <c r="BF5487" s="204">
        <f>IF(N5487="snížená",J5487,0)</f>
        <v>0</v>
      </c>
      <c r="BG5487" s="204">
        <f>IF(N5487="zákl. přenesená",J5487,0)</f>
        <v>0</v>
      </c>
      <c r="BH5487" s="204">
        <f>IF(N5487="sníž. přenesená",J5487,0)</f>
        <v>0</v>
      </c>
      <c r="BI5487" s="204">
        <f>IF(N5487="nulová",J5487,0)</f>
        <v>0</v>
      </c>
      <c r="BJ5487" s="17" t="s">
        <v>16</v>
      </c>
      <c r="BK5487" s="204">
        <f>ROUND(I5487*H5487,2)</f>
        <v>0</v>
      </c>
      <c r="BL5487" s="17" t="s">
        <v>358</v>
      </c>
      <c r="BM5487" s="203" t="s">
        <v>4475</v>
      </c>
    </row>
    <row r="5488" spans="1:65" s="13" customFormat="1" ht="11.25">
      <c r="B5488" s="210"/>
      <c r="C5488" s="211"/>
      <c r="D5488" s="212" t="s">
        <v>283</v>
      </c>
      <c r="E5488" s="213" t="s">
        <v>1</v>
      </c>
      <c r="F5488" s="214" t="s">
        <v>4376</v>
      </c>
      <c r="G5488" s="211"/>
      <c r="H5488" s="213" t="s">
        <v>1</v>
      </c>
      <c r="I5488" s="215"/>
      <c r="J5488" s="211"/>
      <c r="K5488" s="211"/>
      <c r="L5488" s="216"/>
      <c r="M5488" s="217"/>
      <c r="N5488" s="218"/>
      <c r="O5488" s="218"/>
      <c r="P5488" s="218"/>
      <c r="Q5488" s="218"/>
      <c r="R5488" s="218"/>
      <c r="S5488" s="218"/>
      <c r="T5488" s="219"/>
      <c r="AT5488" s="220" t="s">
        <v>283</v>
      </c>
      <c r="AU5488" s="220" t="s">
        <v>291</v>
      </c>
      <c r="AV5488" s="13" t="s">
        <v>16</v>
      </c>
      <c r="AW5488" s="13" t="s">
        <v>32</v>
      </c>
      <c r="AX5488" s="13" t="s">
        <v>76</v>
      </c>
      <c r="AY5488" s="220" t="s">
        <v>272</v>
      </c>
    </row>
    <row r="5489" spans="1:65" s="13" customFormat="1" ht="11.25">
      <c r="B5489" s="210"/>
      <c r="C5489" s="211"/>
      <c r="D5489" s="212" t="s">
        <v>283</v>
      </c>
      <c r="E5489" s="213" t="s">
        <v>1</v>
      </c>
      <c r="F5489" s="214" t="s">
        <v>285</v>
      </c>
      <c r="G5489" s="211"/>
      <c r="H5489" s="213" t="s">
        <v>1</v>
      </c>
      <c r="I5489" s="215"/>
      <c r="J5489" s="211"/>
      <c r="K5489" s="211"/>
      <c r="L5489" s="216"/>
      <c r="M5489" s="217"/>
      <c r="N5489" s="218"/>
      <c r="O5489" s="218"/>
      <c r="P5489" s="218"/>
      <c r="Q5489" s="218"/>
      <c r="R5489" s="218"/>
      <c r="S5489" s="218"/>
      <c r="T5489" s="219"/>
      <c r="AT5489" s="220" t="s">
        <v>283</v>
      </c>
      <c r="AU5489" s="220" t="s">
        <v>291</v>
      </c>
      <c r="AV5489" s="13" t="s">
        <v>16</v>
      </c>
      <c r="AW5489" s="13" t="s">
        <v>32</v>
      </c>
      <c r="AX5489" s="13" t="s">
        <v>76</v>
      </c>
      <c r="AY5489" s="220" t="s">
        <v>272</v>
      </c>
    </row>
    <row r="5490" spans="1:65" s="13" customFormat="1" ht="11.25">
      <c r="B5490" s="210"/>
      <c r="C5490" s="211"/>
      <c r="D5490" s="212" t="s">
        <v>283</v>
      </c>
      <c r="E5490" s="213" t="s">
        <v>1</v>
      </c>
      <c r="F5490" s="214" t="s">
        <v>4377</v>
      </c>
      <c r="G5490" s="211"/>
      <c r="H5490" s="213" t="s">
        <v>1</v>
      </c>
      <c r="I5490" s="215"/>
      <c r="J5490" s="211"/>
      <c r="K5490" s="211"/>
      <c r="L5490" s="216"/>
      <c r="M5490" s="217"/>
      <c r="N5490" s="218"/>
      <c r="O5490" s="218"/>
      <c r="P5490" s="218"/>
      <c r="Q5490" s="218"/>
      <c r="R5490" s="218"/>
      <c r="S5490" s="218"/>
      <c r="T5490" s="219"/>
      <c r="AT5490" s="220" t="s">
        <v>283</v>
      </c>
      <c r="AU5490" s="220" t="s">
        <v>291</v>
      </c>
      <c r="AV5490" s="13" t="s">
        <v>16</v>
      </c>
      <c r="AW5490" s="13" t="s">
        <v>32</v>
      </c>
      <c r="AX5490" s="13" t="s">
        <v>76</v>
      </c>
      <c r="AY5490" s="220" t="s">
        <v>272</v>
      </c>
    </row>
    <row r="5491" spans="1:65" s="13" customFormat="1" ht="11.25">
      <c r="B5491" s="210"/>
      <c r="C5491" s="211"/>
      <c r="D5491" s="212" t="s">
        <v>283</v>
      </c>
      <c r="E5491" s="213" t="s">
        <v>1</v>
      </c>
      <c r="F5491" s="214" t="s">
        <v>4378</v>
      </c>
      <c r="G5491" s="211"/>
      <c r="H5491" s="213" t="s">
        <v>1</v>
      </c>
      <c r="I5491" s="215"/>
      <c r="J5491" s="211"/>
      <c r="K5491" s="211"/>
      <c r="L5491" s="216"/>
      <c r="M5491" s="217"/>
      <c r="N5491" s="218"/>
      <c r="O5491" s="218"/>
      <c r="P5491" s="218"/>
      <c r="Q5491" s="218"/>
      <c r="R5491" s="218"/>
      <c r="S5491" s="218"/>
      <c r="T5491" s="219"/>
      <c r="AT5491" s="220" t="s">
        <v>283</v>
      </c>
      <c r="AU5491" s="220" t="s">
        <v>291</v>
      </c>
      <c r="AV5491" s="13" t="s">
        <v>16</v>
      </c>
      <c r="AW5491" s="13" t="s">
        <v>32</v>
      </c>
      <c r="AX5491" s="13" t="s">
        <v>76</v>
      </c>
      <c r="AY5491" s="220" t="s">
        <v>272</v>
      </c>
    </row>
    <row r="5492" spans="1:65" s="14" customFormat="1" ht="11.25">
      <c r="B5492" s="221"/>
      <c r="C5492" s="222"/>
      <c r="D5492" s="212" t="s">
        <v>283</v>
      </c>
      <c r="E5492" s="223" t="s">
        <v>1</v>
      </c>
      <c r="F5492" s="224" t="s">
        <v>4399</v>
      </c>
      <c r="G5492" s="222"/>
      <c r="H5492" s="225">
        <v>5</v>
      </c>
      <c r="I5492" s="226"/>
      <c r="J5492" s="222"/>
      <c r="K5492" s="222"/>
      <c r="L5492" s="227"/>
      <c r="M5492" s="228"/>
      <c r="N5492" s="229"/>
      <c r="O5492" s="229"/>
      <c r="P5492" s="229"/>
      <c r="Q5492" s="229"/>
      <c r="R5492" s="229"/>
      <c r="S5492" s="229"/>
      <c r="T5492" s="230"/>
      <c r="AT5492" s="231" t="s">
        <v>283</v>
      </c>
      <c r="AU5492" s="231" t="s">
        <v>291</v>
      </c>
      <c r="AV5492" s="14" t="s">
        <v>84</v>
      </c>
      <c r="AW5492" s="14" t="s">
        <v>32</v>
      </c>
      <c r="AX5492" s="14" t="s">
        <v>76</v>
      </c>
      <c r="AY5492" s="231" t="s">
        <v>272</v>
      </c>
    </row>
    <row r="5493" spans="1:65" s="13" customFormat="1" ht="11.25">
      <c r="B5493" s="210"/>
      <c r="C5493" s="211"/>
      <c r="D5493" s="212" t="s">
        <v>283</v>
      </c>
      <c r="E5493" s="213" t="s">
        <v>1</v>
      </c>
      <c r="F5493" s="214" t="s">
        <v>285</v>
      </c>
      <c r="G5493" s="211"/>
      <c r="H5493" s="213" t="s">
        <v>1</v>
      </c>
      <c r="I5493" s="215"/>
      <c r="J5493" s="211"/>
      <c r="K5493" s="211"/>
      <c r="L5493" s="216"/>
      <c r="M5493" s="217"/>
      <c r="N5493" s="218"/>
      <c r="O5493" s="218"/>
      <c r="P5493" s="218"/>
      <c r="Q5493" s="218"/>
      <c r="R5493" s="218"/>
      <c r="S5493" s="218"/>
      <c r="T5493" s="219"/>
      <c r="AT5493" s="220" t="s">
        <v>283</v>
      </c>
      <c r="AU5493" s="220" t="s">
        <v>291</v>
      </c>
      <c r="AV5493" s="13" t="s">
        <v>16</v>
      </c>
      <c r="AW5493" s="13" t="s">
        <v>32</v>
      </c>
      <c r="AX5493" s="13" t="s">
        <v>76</v>
      </c>
      <c r="AY5493" s="220" t="s">
        <v>272</v>
      </c>
    </row>
    <row r="5494" spans="1:65" s="13" customFormat="1" ht="11.25">
      <c r="B5494" s="210"/>
      <c r="C5494" s="211"/>
      <c r="D5494" s="212" t="s">
        <v>283</v>
      </c>
      <c r="E5494" s="213" t="s">
        <v>1</v>
      </c>
      <c r="F5494" s="214" t="s">
        <v>842</v>
      </c>
      <c r="G5494" s="211"/>
      <c r="H5494" s="213" t="s">
        <v>1</v>
      </c>
      <c r="I5494" s="215"/>
      <c r="J5494" s="211"/>
      <c r="K5494" s="211"/>
      <c r="L5494" s="216"/>
      <c r="M5494" s="217"/>
      <c r="N5494" s="218"/>
      <c r="O5494" s="218"/>
      <c r="P5494" s="218"/>
      <c r="Q5494" s="218"/>
      <c r="R5494" s="218"/>
      <c r="S5494" s="218"/>
      <c r="T5494" s="219"/>
      <c r="AT5494" s="220" t="s">
        <v>283</v>
      </c>
      <c r="AU5494" s="220" t="s">
        <v>291</v>
      </c>
      <c r="AV5494" s="13" t="s">
        <v>16</v>
      </c>
      <c r="AW5494" s="13" t="s">
        <v>32</v>
      </c>
      <c r="AX5494" s="13" t="s">
        <v>76</v>
      </c>
      <c r="AY5494" s="220" t="s">
        <v>272</v>
      </c>
    </row>
    <row r="5495" spans="1:65" s="14" customFormat="1" ht="11.25">
      <c r="B5495" s="221"/>
      <c r="C5495" s="222"/>
      <c r="D5495" s="212" t="s">
        <v>283</v>
      </c>
      <c r="E5495" s="223" t="s">
        <v>1</v>
      </c>
      <c r="F5495" s="224" t="s">
        <v>4476</v>
      </c>
      <c r="G5495" s="222"/>
      <c r="H5495" s="225">
        <v>-5</v>
      </c>
      <c r="I5495" s="226"/>
      <c r="J5495" s="222"/>
      <c r="K5495" s="222"/>
      <c r="L5495" s="227"/>
      <c r="M5495" s="228"/>
      <c r="N5495" s="229"/>
      <c r="O5495" s="229"/>
      <c r="P5495" s="229"/>
      <c r="Q5495" s="229"/>
      <c r="R5495" s="229"/>
      <c r="S5495" s="229"/>
      <c r="T5495" s="230"/>
      <c r="AT5495" s="231" t="s">
        <v>283</v>
      </c>
      <c r="AU5495" s="231" t="s">
        <v>291</v>
      </c>
      <c r="AV5495" s="14" t="s">
        <v>84</v>
      </c>
      <c r="AW5495" s="14" t="s">
        <v>32</v>
      </c>
      <c r="AX5495" s="14" t="s">
        <v>76</v>
      </c>
      <c r="AY5495" s="231" t="s">
        <v>272</v>
      </c>
    </row>
    <row r="5496" spans="1:65" s="2" customFormat="1" ht="37.9" customHeight="1">
      <c r="A5496" s="34"/>
      <c r="B5496" s="35"/>
      <c r="C5496" s="192" t="s">
        <v>4477</v>
      </c>
      <c r="D5496" s="192" t="s">
        <v>274</v>
      </c>
      <c r="E5496" s="193" t="s">
        <v>4478</v>
      </c>
      <c r="F5496" s="194" t="s">
        <v>4479</v>
      </c>
      <c r="G5496" s="195" t="s">
        <v>952</v>
      </c>
      <c r="H5496" s="196">
        <v>1</v>
      </c>
      <c r="I5496" s="197"/>
      <c r="J5496" s="198">
        <f>ROUND(I5496*H5496,2)</f>
        <v>0</v>
      </c>
      <c r="K5496" s="194" t="s">
        <v>1</v>
      </c>
      <c r="L5496" s="39"/>
      <c r="M5496" s="199" t="s">
        <v>1</v>
      </c>
      <c r="N5496" s="200" t="s">
        <v>41</v>
      </c>
      <c r="O5496" s="71"/>
      <c r="P5496" s="201">
        <f>O5496*H5496</f>
        <v>0</v>
      </c>
      <c r="Q5496" s="201">
        <v>1.4999999999999999E-4</v>
      </c>
      <c r="R5496" s="201">
        <f>Q5496*H5496</f>
        <v>1.4999999999999999E-4</v>
      </c>
      <c r="S5496" s="201">
        <v>0</v>
      </c>
      <c r="T5496" s="202">
        <f>S5496*H5496</f>
        <v>0</v>
      </c>
      <c r="U5496" s="34"/>
      <c r="V5496" s="34"/>
      <c r="W5496" s="34"/>
      <c r="X5496" s="34"/>
      <c r="Y5496" s="34"/>
      <c r="Z5496" s="34"/>
      <c r="AA5496" s="34"/>
      <c r="AB5496" s="34"/>
      <c r="AC5496" s="34"/>
      <c r="AD5496" s="34"/>
      <c r="AE5496" s="34"/>
      <c r="AR5496" s="203" t="s">
        <v>358</v>
      </c>
      <c r="AT5496" s="203" t="s">
        <v>274</v>
      </c>
      <c r="AU5496" s="203" t="s">
        <v>291</v>
      </c>
      <c r="AY5496" s="17" t="s">
        <v>272</v>
      </c>
      <c r="BE5496" s="204">
        <f>IF(N5496="základní",J5496,0)</f>
        <v>0</v>
      </c>
      <c r="BF5496" s="204">
        <f>IF(N5496="snížená",J5496,0)</f>
        <v>0</v>
      </c>
      <c r="BG5496" s="204">
        <f>IF(N5496="zákl. přenesená",J5496,0)</f>
        <v>0</v>
      </c>
      <c r="BH5496" s="204">
        <f>IF(N5496="sníž. přenesená",J5496,0)</f>
        <v>0</v>
      </c>
      <c r="BI5496" s="204">
        <f>IF(N5496="nulová",J5496,0)</f>
        <v>0</v>
      </c>
      <c r="BJ5496" s="17" t="s">
        <v>16</v>
      </c>
      <c r="BK5496" s="204">
        <f>ROUND(I5496*H5496,2)</f>
        <v>0</v>
      </c>
      <c r="BL5496" s="17" t="s">
        <v>358</v>
      </c>
      <c r="BM5496" s="203" t="s">
        <v>4480</v>
      </c>
    </row>
    <row r="5497" spans="1:65" s="13" customFormat="1" ht="11.25">
      <c r="B5497" s="210"/>
      <c r="C5497" s="211"/>
      <c r="D5497" s="212" t="s">
        <v>283</v>
      </c>
      <c r="E5497" s="213" t="s">
        <v>1</v>
      </c>
      <c r="F5497" s="214" t="s">
        <v>4376</v>
      </c>
      <c r="G5497" s="211"/>
      <c r="H5497" s="213" t="s">
        <v>1</v>
      </c>
      <c r="I5497" s="215"/>
      <c r="J5497" s="211"/>
      <c r="K5497" s="211"/>
      <c r="L5497" s="216"/>
      <c r="M5497" s="217"/>
      <c r="N5497" s="218"/>
      <c r="O5497" s="218"/>
      <c r="P5497" s="218"/>
      <c r="Q5497" s="218"/>
      <c r="R5497" s="218"/>
      <c r="S5497" s="218"/>
      <c r="T5497" s="219"/>
      <c r="AT5497" s="220" t="s">
        <v>283</v>
      </c>
      <c r="AU5497" s="220" t="s">
        <v>291</v>
      </c>
      <c r="AV5497" s="13" t="s">
        <v>16</v>
      </c>
      <c r="AW5497" s="13" t="s">
        <v>32</v>
      </c>
      <c r="AX5497" s="13" t="s">
        <v>76</v>
      </c>
      <c r="AY5497" s="220" t="s">
        <v>272</v>
      </c>
    </row>
    <row r="5498" spans="1:65" s="13" customFormat="1" ht="11.25">
      <c r="B5498" s="210"/>
      <c r="C5498" s="211"/>
      <c r="D5498" s="212" t="s">
        <v>283</v>
      </c>
      <c r="E5498" s="213" t="s">
        <v>1</v>
      </c>
      <c r="F5498" s="214" t="s">
        <v>285</v>
      </c>
      <c r="G5498" s="211"/>
      <c r="H5498" s="213" t="s">
        <v>1</v>
      </c>
      <c r="I5498" s="215"/>
      <c r="J5498" s="211"/>
      <c r="K5498" s="211"/>
      <c r="L5498" s="216"/>
      <c r="M5498" s="217"/>
      <c r="N5498" s="218"/>
      <c r="O5498" s="218"/>
      <c r="P5498" s="218"/>
      <c r="Q5498" s="218"/>
      <c r="R5498" s="218"/>
      <c r="S5498" s="218"/>
      <c r="T5498" s="219"/>
      <c r="AT5498" s="220" t="s">
        <v>283</v>
      </c>
      <c r="AU5498" s="220" t="s">
        <v>291</v>
      </c>
      <c r="AV5498" s="13" t="s">
        <v>16</v>
      </c>
      <c r="AW5498" s="13" t="s">
        <v>32</v>
      </c>
      <c r="AX5498" s="13" t="s">
        <v>76</v>
      </c>
      <c r="AY5498" s="220" t="s">
        <v>272</v>
      </c>
    </row>
    <row r="5499" spans="1:65" s="13" customFormat="1" ht="11.25">
      <c r="B5499" s="210"/>
      <c r="C5499" s="211"/>
      <c r="D5499" s="212" t="s">
        <v>283</v>
      </c>
      <c r="E5499" s="213" t="s">
        <v>1</v>
      </c>
      <c r="F5499" s="214" t="s">
        <v>4377</v>
      </c>
      <c r="G5499" s="211"/>
      <c r="H5499" s="213" t="s">
        <v>1</v>
      </c>
      <c r="I5499" s="215"/>
      <c r="J5499" s="211"/>
      <c r="K5499" s="211"/>
      <c r="L5499" s="216"/>
      <c r="M5499" s="217"/>
      <c r="N5499" s="218"/>
      <c r="O5499" s="218"/>
      <c r="P5499" s="218"/>
      <c r="Q5499" s="218"/>
      <c r="R5499" s="218"/>
      <c r="S5499" s="218"/>
      <c r="T5499" s="219"/>
      <c r="AT5499" s="220" t="s">
        <v>283</v>
      </c>
      <c r="AU5499" s="220" t="s">
        <v>291</v>
      </c>
      <c r="AV5499" s="13" t="s">
        <v>16</v>
      </c>
      <c r="AW5499" s="13" t="s">
        <v>32</v>
      </c>
      <c r="AX5499" s="13" t="s">
        <v>76</v>
      </c>
      <c r="AY5499" s="220" t="s">
        <v>272</v>
      </c>
    </row>
    <row r="5500" spans="1:65" s="13" customFormat="1" ht="11.25">
      <c r="B5500" s="210"/>
      <c r="C5500" s="211"/>
      <c r="D5500" s="212" t="s">
        <v>283</v>
      </c>
      <c r="E5500" s="213" t="s">
        <v>1</v>
      </c>
      <c r="F5500" s="214" t="s">
        <v>4378</v>
      </c>
      <c r="G5500" s="211"/>
      <c r="H5500" s="213" t="s">
        <v>1</v>
      </c>
      <c r="I5500" s="215"/>
      <c r="J5500" s="211"/>
      <c r="K5500" s="211"/>
      <c r="L5500" s="216"/>
      <c r="M5500" s="217"/>
      <c r="N5500" s="218"/>
      <c r="O5500" s="218"/>
      <c r="P5500" s="218"/>
      <c r="Q5500" s="218"/>
      <c r="R5500" s="218"/>
      <c r="S5500" s="218"/>
      <c r="T5500" s="219"/>
      <c r="AT5500" s="220" t="s">
        <v>283</v>
      </c>
      <c r="AU5500" s="220" t="s">
        <v>291</v>
      </c>
      <c r="AV5500" s="13" t="s">
        <v>16</v>
      </c>
      <c r="AW5500" s="13" t="s">
        <v>32</v>
      </c>
      <c r="AX5500" s="13" t="s">
        <v>76</v>
      </c>
      <c r="AY5500" s="220" t="s">
        <v>272</v>
      </c>
    </row>
    <row r="5501" spans="1:65" s="13" customFormat="1" ht="11.25">
      <c r="B5501" s="210"/>
      <c r="C5501" s="211"/>
      <c r="D5501" s="212" t="s">
        <v>283</v>
      </c>
      <c r="E5501" s="213" t="s">
        <v>1</v>
      </c>
      <c r="F5501" s="214" t="s">
        <v>842</v>
      </c>
      <c r="G5501" s="211"/>
      <c r="H5501" s="213" t="s">
        <v>1</v>
      </c>
      <c r="I5501" s="215"/>
      <c r="J5501" s="211"/>
      <c r="K5501" s="211"/>
      <c r="L5501" s="216"/>
      <c r="M5501" s="217"/>
      <c r="N5501" s="218"/>
      <c r="O5501" s="218"/>
      <c r="P5501" s="218"/>
      <c r="Q5501" s="218"/>
      <c r="R5501" s="218"/>
      <c r="S5501" s="218"/>
      <c r="T5501" s="219"/>
      <c r="AT5501" s="220" t="s">
        <v>283</v>
      </c>
      <c r="AU5501" s="220" t="s">
        <v>291</v>
      </c>
      <c r="AV5501" s="13" t="s">
        <v>16</v>
      </c>
      <c r="AW5501" s="13" t="s">
        <v>32</v>
      </c>
      <c r="AX5501" s="13" t="s">
        <v>76</v>
      </c>
      <c r="AY5501" s="220" t="s">
        <v>272</v>
      </c>
    </row>
    <row r="5502" spans="1:65" s="14" customFormat="1" ht="11.25">
      <c r="B5502" s="221"/>
      <c r="C5502" s="222"/>
      <c r="D5502" s="212" t="s">
        <v>283</v>
      </c>
      <c r="E5502" s="223" t="s">
        <v>1</v>
      </c>
      <c r="F5502" s="224" t="s">
        <v>4109</v>
      </c>
      <c r="G5502" s="222"/>
      <c r="H5502" s="225">
        <v>1</v>
      </c>
      <c r="I5502" s="226"/>
      <c r="J5502" s="222"/>
      <c r="K5502" s="222"/>
      <c r="L5502" s="227"/>
      <c r="M5502" s="228"/>
      <c r="N5502" s="229"/>
      <c r="O5502" s="229"/>
      <c r="P5502" s="229"/>
      <c r="Q5502" s="229"/>
      <c r="R5502" s="229"/>
      <c r="S5502" s="229"/>
      <c r="T5502" s="230"/>
      <c r="AT5502" s="231" t="s">
        <v>283</v>
      </c>
      <c r="AU5502" s="231" t="s">
        <v>291</v>
      </c>
      <c r="AV5502" s="14" t="s">
        <v>84</v>
      </c>
      <c r="AW5502" s="14" t="s">
        <v>32</v>
      </c>
      <c r="AX5502" s="14" t="s">
        <v>76</v>
      </c>
      <c r="AY5502" s="231" t="s">
        <v>272</v>
      </c>
    </row>
    <row r="5503" spans="1:65" s="2" customFormat="1" ht="37.9" customHeight="1">
      <c r="A5503" s="34"/>
      <c r="B5503" s="35"/>
      <c r="C5503" s="192" t="s">
        <v>4481</v>
      </c>
      <c r="D5503" s="192" t="s">
        <v>274</v>
      </c>
      <c r="E5503" s="193" t="s">
        <v>4482</v>
      </c>
      <c r="F5503" s="194" t="s">
        <v>4483</v>
      </c>
      <c r="G5503" s="195" t="s">
        <v>952</v>
      </c>
      <c r="H5503" s="196">
        <v>1</v>
      </c>
      <c r="I5503" s="197"/>
      <c r="J5503" s="198">
        <f>ROUND(I5503*H5503,2)</f>
        <v>0</v>
      </c>
      <c r="K5503" s="194" t="s">
        <v>1</v>
      </c>
      <c r="L5503" s="39"/>
      <c r="M5503" s="199" t="s">
        <v>1</v>
      </c>
      <c r="N5503" s="200" t="s">
        <v>41</v>
      </c>
      <c r="O5503" s="71"/>
      <c r="P5503" s="201">
        <f>O5503*H5503</f>
        <v>0</v>
      </c>
      <c r="Q5503" s="201">
        <v>0</v>
      </c>
      <c r="R5503" s="201">
        <f>Q5503*H5503</f>
        <v>0</v>
      </c>
      <c r="S5503" s="201">
        <v>0</v>
      </c>
      <c r="T5503" s="202">
        <f>S5503*H5503</f>
        <v>0</v>
      </c>
      <c r="U5503" s="34"/>
      <c r="V5503" s="34"/>
      <c r="W5503" s="34"/>
      <c r="X5503" s="34"/>
      <c r="Y5503" s="34"/>
      <c r="Z5503" s="34"/>
      <c r="AA5503" s="34"/>
      <c r="AB5503" s="34"/>
      <c r="AC5503" s="34"/>
      <c r="AD5503" s="34"/>
      <c r="AE5503" s="34"/>
      <c r="AR5503" s="203" t="s">
        <v>358</v>
      </c>
      <c r="AT5503" s="203" t="s">
        <v>274</v>
      </c>
      <c r="AU5503" s="203" t="s">
        <v>291</v>
      </c>
      <c r="AY5503" s="17" t="s">
        <v>272</v>
      </c>
      <c r="BE5503" s="204">
        <f>IF(N5503="základní",J5503,0)</f>
        <v>0</v>
      </c>
      <c r="BF5503" s="204">
        <f>IF(N5503="snížená",J5503,0)</f>
        <v>0</v>
      </c>
      <c r="BG5503" s="204">
        <f>IF(N5503="zákl. přenesená",J5503,0)</f>
        <v>0</v>
      </c>
      <c r="BH5503" s="204">
        <f>IF(N5503="sníž. přenesená",J5503,0)</f>
        <v>0</v>
      </c>
      <c r="BI5503" s="204">
        <f>IF(N5503="nulová",J5503,0)</f>
        <v>0</v>
      </c>
      <c r="BJ5503" s="17" t="s">
        <v>16</v>
      </c>
      <c r="BK5503" s="204">
        <f>ROUND(I5503*H5503,2)</f>
        <v>0</v>
      </c>
      <c r="BL5503" s="17" t="s">
        <v>358</v>
      </c>
      <c r="BM5503" s="203" t="s">
        <v>4484</v>
      </c>
    </row>
    <row r="5504" spans="1:65" s="13" customFormat="1" ht="11.25">
      <c r="B5504" s="210"/>
      <c r="C5504" s="211"/>
      <c r="D5504" s="212" t="s">
        <v>283</v>
      </c>
      <c r="E5504" s="213" t="s">
        <v>1</v>
      </c>
      <c r="F5504" s="214" t="s">
        <v>4376</v>
      </c>
      <c r="G5504" s="211"/>
      <c r="H5504" s="213" t="s">
        <v>1</v>
      </c>
      <c r="I5504" s="215"/>
      <c r="J5504" s="211"/>
      <c r="K5504" s="211"/>
      <c r="L5504" s="216"/>
      <c r="M5504" s="217"/>
      <c r="N5504" s="218"/>
      <c r="O5504" s="218"/>
      <c r="P5504" s="218"/>
      <c r="Q5504" s="218"/>
      <c r="R5504" s="218"/>
      <c r="S5504" s="218"/>
      <c r="T5504" s="219"/>
      <c r="AT5504" s="220" t="s">
        <v>283</v>
      </c>
      <c r="AU5504" s="220" t="s">
        <v>291</v>
      </c>
      <c r="AV5504" s="13" t="s">
        <v>16</v>
      </c>
      <c r="AW5504" s="13" t="s">
        <v>32</v>
      </c>
      <c r="AX5504" s="13" t="s">
        <v>76</v>
      </c>
      <c r="AY5504" s="220" t="s">
        <v>272</v>
      </c>
    </row>
    <row r="5505" spans="1:65" s="13" customFormat="1" ht="11.25">
      <c r="B5505" s="210"/>
      <c r="C5505" s="211"/>
      <c r="D5505" s="212" t="s">
        <v>283</v>
      </c>
      <c r="E5505" s="213" t="s">
        <v>1</v>
      </c>
      <c r="F5505" s="214" t="s">
        <v>285</v>
      </c>
      <c r="G5505" s="211"/>
      <c r="H5505" s="213" t="s">
        <v>1</v>
      </c>
      <c r="I5505" s="215"/>
      <c r="J5505" s="211"/>
      <c r="K5505" s="211"/>
      <c r="L5505" s="216"/>
      <c r="M5505" s="217"/>
      <c r="N5505" s="218"/>
      <c r="O5505" s="218"/>
      <c r="P5505" s="218"/>
      <c r="Q5505" s="218"/>
      <c r="R5505" s="218"/>
      <c r="S5505" s="218"/>
      <c r="T5505" s="219"/>
      <c r="AT5505" s="220" t="s">
        <v>283</v>
      </c>
      <c r="AU5505" s="220" t="s">
        <v>291</v>
      </c>
      <c r="AV5505" s="13" t="s">
        <v>16</v>
      </c>
      <c r="AW5505" s="13" t="s">
        <v>32</v>
      </c>
      <c r="AX5505" s="13" t="s">
        <v>76</v>
      </c>
      <c r="AY5505" s="220" t="s">
        <v>272</v>
      </c>
    </row>
    <row r="5506" spans="1:65" s="13" customFormat="1" ht="11.25">
      <c r="B5506" s="210"/>
      <c r="C5506" s="211"/>
      <c r="D5506" s="212" t="s">
        <v>283</v>
      </c>
      <c r="E5506" s="213" t="s">
        <v>1</v>
      </c>
      <c r="F5506" s="214" t="s">
        <v>4396</v>
      </c>
      <c r="G5506" s="211"/>
      <c r="H5506" s="213" t="s">
        <v>1</v>
      </c>
      <c r="I5506" s="215"/>
      <c r="J5506" s="211"/>
      <c r="K5506" s="211"/>
      <c r="L5506" s="216"/>
      <c r="M5506" s="217"/>
      <c r="N5506" s="218"/>
      <c r="O5506" s="218"/>
      <c r="P5506" s="218"/>
      <c r="Q5506" s="218"/>
      <c r="R5506" s="218"/>
      <c r="S5506" s="218"/>
      <c r="T5506" s="219"/>
      <c r="AT5506" s="220" t="s">
        <v>283</v>
      </c>
      <c r="AU5506" s="220" t="s">
        <v>291</v>
      </c>
      <c r="AV5506" s="13" t="s">
        <v>16</v>
      </c>
      <c r="AW5506" s="13" t="s">
        <v>32</v>
      </c>
      <c r="AX5506" s="13" t="s">
        <v>76</v>
      </c>
      <c r="AY5506" s="220" t="s">
        <v>272</v>
      </c>
    </row>
    <row r="5507" spans="1:65" s="13" customFormat="1" ht="11.25">
      <c r="B5507" s="210"/>
      <c r="C5507" s="211"/>
      <c r="D5507" s="212" t="s">
        <v>283</v>
      </c>
      <c r="E5507" s="213" t="s">
        <v>1</v>
      </c>
      <c r="F5507" s="214" t="s">
        <v>4378</v>
      </c>
      <c r="G5507" s="211"/>
      <c r="H5507" s="213" t="s">
        <v>1</v>
      </c>
      <c r="I5507" s="215"/>
      <c r="J5507" s="211"/>
      <c r="K5507" s="211"/>
      <c r="L5507" s="216"/>
      <c r="M5507" s="217"/>
      <c r="N5507" s="218"/>
      <c r="O5507" s="218"/>
      <c r="P5507" s="218"/>
      <c r="Q5507" s="218"/>
      <c r="R5507" s="218"/>
      <c r="S5507" s="218"/>
      <c r="T5507" s="219"/>
      <c r="AT5507" s="220" t="s">
        <v>283</v>
      </c>
      <c r="AU5507" s="220" t="s">
        <v>291</v>
      </c>
      <c r="AV5507" s="13" t="s">
        <v>16</v>
      </c>
      <c r="AW5507" s="13" t="s">
        <v>32</v>
      </c>
      <c r="AX5507" s="13" t="s">
        <v>76</v>
      </c>
      <c r="AY5507" s="220" t="s">
        <v>272</v>
      </c>
    </row>
    <row r="5508" spans="1:65" s="14" customFormat="1" ht="11.25">
      <c r="B5508" s="221"/>
      <c r="C5508" s="222"/>
      <c r="D5508" s="212" t="s">
        <v>283</v>
      </c>
      <c r="E5508" s="223" t="s">
        <v>1</v>
      </c>
      <c r="F5508" s="224" t="s">
        <v>4109</v>
      </c>
      <c r="G5508" s="222"/>
      <c r="H5508" s="225">
        <v>1</v>
      </c>
      <c r="I5508" s="226"/>
      <c r="J5508" s="222"/>
      <c r="K5508" s="222"/>
      <c r="L5508" s="227"/>
      <c r="M5508" s="228"/>
      <c r="N5508" s="229"/>
      <c r="O5508" s="229"/>
      <c r="P5508" s="229"/>
      <c r="Q5508" s="229"/>
      <c r="R5508" s="229"/>
      <c r="S5508" s="229"/>
      <c r="T5508" s="230"/>
      <c r="AT5508" s="231" t="s">
        <v>283</v>
      </c>
      <c r="AU5508" s="231" t="s">
        <v>291</v>
      </c>
      <c r="AV5508" s="14" t="s">
        <v>84</v>
      </c>
      <c r="AW5508" s="14" t="s">
        <v>32</v>
      </c>
      <c r="AX5508" s="14" t="s">
        <v>76</v>
      </c>
      <c r="AY5508" s="231" t="s">
        <v>272</v>
      </c>
    </row>
    <row r="5509" spans="1:65" s="12" customFormat="1" ht="20.85" customHeight="1">
      <c r="B5509" s="176"/>
      <c r="C5509" s="177"/>
      <c r="D5509" s="178" t="s">
        <v>75</v>
      </c>
      <c r="E5509" s="190" t="s">
        <v>4485</v>
      </c>
      <c r="F5509" s="190" t="s">
        <v>4486</v>
      </c>
      <c r="G5509" s="177"/>
      <c r="H5509" s="177"/>
      <c r="I5509" s="180"/>
      <c r="J5509" s="191">
        <f>BK5509</f>
        <v>0</v>
      </c>
      <c r="K5509" s="177"/>
      <c r="L5509" s="182"/>
      <c r="M5509" s="183"/>
      <c r="N5509" s="184"/>
      <c r="O5509" s="184"/>
      <c r="P5509" s="185">
        <f>SUM(P5510:P5611)</f>
        <v>0</v>
      </c>
      <c r="Q5509" s="184"/>
      <c r="R5509" s="185">
        <f>SUM(R5510:R5611)</f>
        <v>3.4499999999999999E-3</v>
      </c>
      <c r="S5509" s="184"/>
      <c r="T5509" s="186">
        <f>SUM(T5510:T5611)</f>
        <v>0</v>
      </c>
      <c r="AR5509" s="187" t="s">
        <v>16</v>
      </c>
      <c r="AT5509" s="188" t="s">
        <v>75</v>
      </c>
      <c r="AU5509" s="188" t="s">
        <v>84</v>
      </c>
      <c r="AY5509" s="187" t="s">
        <v>272</v>
      </c>
      <c r="BK5509" s="189">
        <f>SUM(BK5510:BK5611)</f>
        <v>0</v>
      </c>
    </row>
    <row r="5510" spans="1:65" s="2" customFormat="1" ht="24.2" customHeight="1">
      <c r="A5510" s="34"/>
      <c r="B5510" s="35"/>
      <c r="C5510" s="192" t="s">
        <v>4487</v>
      </c>
      <c r="D5510" s="192" t="s">
        <v>274</v>
      </c>
      <c r="E5510" s="193" t="s">
        <v>4488</v>
      </c>
      <c r="F5510" s="194" t="s">
        <v>4489</v>
      </c>
      <c r="G5510" s="195" t="s">
        <v>185</v>
      </c>
      <c r="H5510" s="196">
        <v>0</v>
      </c>
      <c r="I5510" s="197"/>
      <c r="J5510" s="198">
        <f>ROUND(I5510*H5510,2)</f>
        <v>0</v>
      </c>
      <c r="K5510" s="194" t="s">
        <v>1</v>
      </c>
      <c r="L5510" s="39"/>
      <c r="M5510" s="199" t="s">
        <v>1</v>
      </c>
      <c r="N5510" s="200" t="s">
        <v>41</v>
      </c>
      <c r="O5510" s="71"/>
      <c r="P5510" s="201">
        <f>O5510*H5510</f>
        <v>0</v>
      </c>
      <c r="Q5510" s="201">
        <v>0</v>
      </c>
      <c r="R5510" s="201">
        <f>Q5510*H5510</f>
        <v>0</v>
      </c>
      <c r="S5510" s="201">
        <v>0</v>
      </c>
      <c r="T5510" s="202">
        <f>S5510*H5510</f>
        <v>0</v>
      </c>
      <c r="U5510" s="34"/>
      <c r="V5510" s="34"/>
      <c r="W5510" s="34"/>
      <c r="X5510" s="34"/>
      <c r="Y5510" s="34"/>
      <c r="Z5510" s="34"/>
      <c r="AA5510" s="34"/>
      <c r="AB5510" s="34"/>
      <c r="AC5510" s="34"/>
      <c r="AD5510" s="34"/>
      <c r="AE5510" s="34"/>
      <c r="AR5510" s="203" t="s">
        <v>358</v>
      </c>
      <c r="AT5510" s="203" t="s">
        <v>274</v>
      </c>
      <c r="AU5510" s="203" t="s">
        <v>291</v>
      </c>
      <c r="AY5510" s="17" t="s">
        <v>272</v>
      </c>
      <c r="BE5510" s="204">
        <f>IF(N5510="základní",J5510,0)</f>
        <v>0</v>
      </c>
      <c r="BF5510" s="204">
        <f>IF(N5510="snížená",J5510,0)</f>
        <v>0</v>
      </c>
      <c r="BG5510" s="204">
        <f>IF(N5510="zákl. přenesená",J5510,0)</f>
        <v>0</v>
      </c>
      <c r="BH5510" s="204">
        <f>IF(N5510="sníž. přenesená",J5510,0)</f>
        <v>0</v>
      </c>
      <c r="BI5510" s="204">
        <f>IF(N5510="nulová",J5510,0)</f>
        <v>0</v>
      </c>
      <c r="BJ5510" s="17" t="s">
        <v>16</v>
      </c>
      <c r="BK5510" s="204">
        <f>ROUND(I5510*H5510,2)</f>
        <v>0</v>
      </c>
      <c r="BL5510" s="17" t="s">
        <v>358</v>
      </c>
      <c r="BM5510" s="203" t="s">
        <v>4490</v>
      </c>
    </row>
    <row r="5511" spans="1:65" s="13" customFormat="1" ht="11.25">
      <c r="B5511" s="210"/>
      <c r="C5511" s="211"/>
      <c r="D5511" s="212" t="s">
        <v>283</v>
      </c>
      <c r="E5511" s="213" t="s">
        <v>1</v>
      </c>
      <c r="F5511" s="214" t="s">
        <v>4491</v>
      </c>
      <c r="G5511" s="211"/>
      <c r="H5511" s="213" t="s">
        <v>1</v>
      </c>
      <c r="I5511" s="215"/>
      <c r="J5511" s="211"/>
      <c r="K5511" s="211"/>
      <c r="L5511" s="216"/>
      <c r="M5511" s="217"/>
      <c r="N5511" s="218"/>
      <c r="O5511" s="218"/>
      <c r="P5511" s="218"/>
      <c r="Q5511" s="218"/>
      <c r="R5511" s="218"/>
      <c r="S5511" s="218"/>
      <c r="T5511" s="219"/>
      <c r="AT5511" s="220" t="s">
        <v>283</v>
      </c>
      <c r="AU5511" s="220" t="s">
        <v>291</v>
      </c>
      <c r="AV5511" s="13" t="s">
        <v>16</v>
      </c>
      <c r="AW5511" s="13" t="s">
        <v>32</v>
      </c>
      <c r="AX5511" s="13" t="s">
        <v>76</v>
      </c>
      <c r="AY5511" s="220" t="s">
        <v>272</v>
      </c>
    </row>
    <row r="5512" spans="1:65" s="13" customFormat="1" ht="11.25">
      <c r="B5512" s="210"/>
      <c r="C5512" s="211"/>
      <c r="D5512" s="212" t="s">
        <v>283</v>
      </c>
      <c r="E5512" s="213" t="s">
        <v>1</v>
      </c>
      <c r="F5512" s="214" t="s">
        <v>285</v>
      </c>
      <c r="G5512" s="211"/>
      <c r="H5512" s="213" t="s">
        <v>1</v>
      </c>
      <c r="I5512" s="215"/>
      <c r="J5512" s="211"/>
      <c r="K5512" s="211"/>
      <c r="L5512" s="216"/>
      <c r="M5512" s="217"/>
      <c r="N5512" s="218"/>
      <c r="O5512" s="218"/>
      <c r="P5512" s="218"/>
      <c r="Q5512" s="218"/>
      <c r="R5512" s="218"/>
      <c r="S5512" s="218"/>
      <c r="T5512" s="219"/>
      <c r="AT5512" s="220" t="s">
        <v>283</v>
      </c>
      <c r="AU5512" s="220" t="s">
        <v>291</v>
      </c>
      <c r="AV5512" s="13" t="s">
        <v>16</v>
      </c>
      <c r="AW5512" s="13" t="s">
        <v>32</v>
      </c>
      <c r="AX5512" s="13" t="s">
        <v>76</v>
      </c>
      <c r="AY5512" s="220" t="s">
        <v>272</v>
      </c>
    </row>
    <row r="5513" spans="1:65" s="14" customFormat="1" ht="11.25">
      <c r="B5513" s="221"/>
      <c r="C5513" s="222"/>
      <c r="D5513" s="212" t="s">
        <v>283</v>
      </c>
      <c r="E5513" s="223" t="s">
        <v>1</v>
      </c>
      <c r="F5513" s="224" t="s">
        <v>4492</v>
      </c>
      <c r="G5513" s="222"/>
      <c r="H5513" s="225">
        <v>1.45</v>
      </c>
      <c r="I5513" s="226"/>
      <c r="J5513" s="222"/>
      <c r="K5513" s="222"/>
      <c r="L5513" s="227"/>
      <c r="M5513" s="228"/>
      <c r="N5513" s="229"/>
      <c r="O5513" s="229"/>
      <c r="P5513" s="229"/>
      <c r="Q5513" s="229"/>
      <c r="R5513" s="229"/>
      <c r="S5513" s="229"/>
      <c r="T5513" s="230"/>
      <c r="AT5513" s="231" t="s">
        <v>283</v>
      </c>
      <c r="AU5513" s="231" t="s">
        <v>291</v>
      </c>
      <c r="AV5513" s="14" t="s">
        <v>84</v>
      </c>
      <c r="AW5513" s="14" t="s">
        <v>32</v>
      </c>
      <c r="AX5513" s="14" t="s">
        <v>76</v>
      </c>
      <c r="AY5513" s="231" t="s">
        <v>272</v>
      </c>
    </row>
    <row r="5514" spans="1:65" s="13" customFormat="1" ht="11.25">
      <c r="B5514" s="210"/>
      <c r="C5514" s="211"/>
      <c r="D5514" s="212" t="s">
        <v>283</v>
      </c>
      <c r="E5514" s="213" t="s">
        <v>1</v>
      </c>
      <c r="F5514" s="214" t="s">
        <v>285</v>
      </c>
      <c r="G5514" s="211"/>
      <c r="H5514" s="213" t="s">
        <v>1</v>
      </c>
      <c r="I5514" s="215"/>
      <c r="J5514" s="211"/>
      <c r="K5514" s="211"/>
      <c r="L5514" s="216"/>
      <c r="M5514" s="217"/>
      <c r="N5514" s="218"/>
      <c r="O5514" s="218"/>
      <c r="P5514" s="218"/>
      <c r="Q5514" s="218"/>
      <c r="R5514" s="218"/>
      <c r="S5514" s="218"/>
      <c r="T5514" s="219"/>
      <c r="AT5514" s="220" t="s">
        <v>283</v>
      </c>
      <c r="AU5514" s="220" t="s">
        <v>291</v>
      </c>
      <c r="AV5514" s="13" t="s">
        <v>16</v>
      </c>
      <c r="AW5514" s="13" t="s">
        <v>32</v>
      </c>
      <c r="AX5514" s="13" t="s">
        <v>76</v>
      </c>
      <c r="AY5514" s="220" t="s">
        <v>272</v>
      </c>
    </row>
    <row r="5515" spans="1:65" s="13" customFormat="1" ht="11.25">
      <c r="B5515" s="210"/>
      <c r="C5515" s="211"/>
      <c r="D5515" s="212" t="s">
        <v>283</v>
      </c>
      <c r="E5515" s="213" t="s">
        <v>1</v>
      </c>
      <c r="F5515" s="214" t="s">
        <v>842</v>
      </c>
      <c r="G5515" s="211"/>
      <c r="H5515" s="213" t="s">
        <v>1</v>
      </c>
      <c r="I5515" s="215"/>
      <c r="J5515" s="211"/>
      <c r="K5515" s="211"/>
      <c r="L5515" s="216"/>
      <c r="M5515" s="217"/>
      <c r="N5515" s="218"/>
      <c r="O5515" s="218"/>
      <c r="P5515" s="218"/>
      <c r="Q5515" s="218"/>
      <c r="R5515" s="218"/>
      <c r="S5515" s="218"/>
      <c r="T5515" s="219"/>
      <c r="AT5515" s="220" t="s">
        <v>283</v>
      </c>
      <c r="AU5515" s="220" t="s">
        <v>291</v>
      </c>
      <c r="AV5515" s="13" t="s">
        <v>16</v>
      </c>
      <c r="AW5515" s="13" t="s">
        <v>32</v>
      </c>
      <c r="AX5515" s="13" t="s">
        <v>76</v>
      </c>
      <c r="AY5515" s="220" t="s">
        <v>272</v>
      </c>
    </row>
    <row r="5516" spans="1:65" s="14" customFormat="1" ht="11.25">
      <c r="B5516" s="221"/>
      <c r="C5516" s="222"/>
      <c r="D5516" s="212" t="s">
        <v>283</v>
      </c>
      <c r="E5516" s="223" t="s">
        <v>1</v>
      </c>
      <c r="F5516" s="224" t="s">
        <v>4493</v>
      </c>
      <c r="G5516" s="222"/>
      <c r="H5516" s="225">
        <v>-1.45</v>
      </c>
      <c r="I5516" s="226"/>
      <c r="J5516" s="222"/>
      <c r="K5516" s="222"/>
      <c r="L5516" s="227"/>
      <c r="M5516" s="228"/>
      <c r="N5516" s="229"/>
      <c r="O5516" s="229"/>
      <c r="P5516" s="229"/>
      <c r="Q5516" s="229"/>
      <c r="R5516" s="229"/>
      <c r="S5516" s="229"/>
      <c r="T5516" s="230"/>
      <c r="AT5516" s="231" t="s">
        <v>283</v>
      </c>
      <c r="AU5516" s="231" t="s">
        <v>291</v>
      </c>
      <c r="AV5516" s="14" t="s">
        <v>84</v>
      </c>
      <c r="AW5516" s="14" t="s">
        <v>32</v>
      </c>
      <c r="AX5516" s="14" t="s">
        <v>76</v>
      </c>
      <c r="AY5516" s="231" t="s">
        <v>272</v>
      </c>
    </row>
    <row r="5517" spans="1:65" s="2" customFormat="1" ht="24.2" customHeight="1">
      <c r="A5517" s="34"/>
      <c r="B5517" s="35"/>
      <c r="C5517" s="192" t="s">
        <v>4494</v>
      </c>
      <c r="D5517" s="192" t="s">
        <v>274</v>
      </c>
      <c r="E5517" s="193" t="s">
        <v>4495</v>
      </c>
      <c r="F5517" s="194" t="s">
        <v>4496</v>
      </c>
      <c r="G5517" s="195" t="s">
        <v>185</v>
      </c>
      <c r="H5517" s="196">
        <v>0</v>
      </c>
      <c r="I5517" s="197"/>
      <c r="J5517" s="198">
        <f>ROUND(I5517*H5517,2)</f>
        <v>0</v>
      </c>
      <c r="K5517" s="194" t="s">
        <v>1</v>
      </c>
      <c r="L5517" s="39"/>
      <c r="M5517" s="199" t="s">
        <v>1</v>
      </c>
      <c r="N5517" s="200" t="s">
        <v>41</v>
      </c>
      <c r="O5517" s="71"/>
      <c r="P5517" s="201">
        <f>O5517*H5517</f>
        <v>0</v>
      </c>
      <c r="Q5517" s="201">
        <v>0</v>
      </c>
      <c r="R5517" s="201">
        <f>Q5517*H5517</f>
        <v>0</v>
      </c>
      <c r="S5517" s="201">
        <v>0</v>
      </c>
      <c r="T5517" s="202">
        <f>S5517*H5517</f>
        <v>0</v>
      </c>
      <c r="U5517" s="34"/>
      <c r="V5517" s="34"/>
      <c r="W5517" s="34"/>
      <c r="X5517" s="34"/>
      <c r="Y5517" s="34"/>
      <c r="Z5517" s="34"/>
      <c r="AA5517" s="34"/>
      <c r="AB5517" s="34"/>
      <c r="AC5517" s="34"/>
      <c r="AD5517" s="34"/>
      <c r="AE5517" s="34"/>
      <c r="AR5517" s="203" t="s">
        <v>358</v>
      </c>
      <c r="AT5517" s="203" t="s">
        <v>274</v>
      </c>
      <c r="AU5517" s="203" t="s">
        <v>291</v>
      </c>
      <c r="AY5517" s="17" t="s">
        <v>272</v>
      </c>
      <c r="BE5517" s="204">
        <f>IF(N5517="základní",J5517,0)</f>
        <v>0</v>
      </c>
      <c r="BF5517" s="204">
        <f>IF(N5517="snížená",J5517,0)</f>
        <v>0</v>
      </c>
      <c r="BG5517" s="204">
        <f>IF(N5517="zákl. přenesená",J5517,0)</f>
        <v>0</v>
      </c>
      <c r="BH5517" s="204">
        <f>IF(N5517="sníž. přenesená",J5517,0)</f>
        <v>0</v>
      </c>
      <c r="BI5517" s="204">
        <f>IF(N5517="nulová",J5517,0)</f>
        <v>0</v>
      </c>
      <c r="BJ5517" s="17" t="s">
        <v>16</v>
      </c>
      <c r="BK5517" s="204">
        <f>ROUND(I5517*H5517,2)</f>
        <v>0</v>
      </c>
      <c r="BL5517" s="17" t="s">
        <v>358</v>
      </c>
      <c r="BM5517" s="203" t="s">
        <v>4497</v>
      </c>
    </row>
    <row r="5518" spans="1:65" s="13" customFormat="1" ht="11.25">
      <c r="B5518" s="210"/>
      <c r="C5518" s="211"/>
      <c r="D5518" s="212" t="s">
        <v>283</v>
      </c>
      <c r="E5518" s="213" t="s">
        <v>1</v>
      </c>
      <c r="F5518" s="214" t="s">
        <v>4491</v>
      </c>
      <c r="G5518" s="211"/>
      <c r="H5518" s="213" t="s">
        <v>1</v>
      </c>
      <c r="I5518" s="215"/>
      <c r="J5518" s="211"/>
      <c r="K5518" s="211"/>
      <c r="L5518" s="216"/>
      <c r="M5518" s="217"/>
      <c r="N5518" s="218"/>
      <c r="O5518" s="218"/>
      <c r="P5518" s="218"/>
      <c r="Q5518" s="218"/>
      <c r="R5518" s="218"/>
      <c r="S5518" s="218"/>
      <c r="T5518" s="219"/>
      <c r="AT5518" s="220" t="s">
        <v>283</v>
      </c>
      <c r="AU5518" s="220" t="s">
        <v>291</v>
      </c>
      <c r="AV5518" s="13" t="s">
        <v>16</v>
      </c>
      <c r="AW5518" s="13" t="s">
        <v>32</v>
      </c>
      <c r="AX5518" s="13" t="s">
        <v>76</v>
      </c>
      <c r="AY5518" s="220" t="s">
        <v>272</v>
      </c>
    </row>
    <row r="5519" spans="1:65" s="13" customFormat="1" ht="11.25">
      <c r="B5519" s="210"/>
      <c r="C5519" s="211"/>
      <c r="D5519" s="212" t="s">
        <v>283</v>
      </c>
      <c r="E5519" s="213" t="s">
        <v>1</v>
      </c>
      <c r="F5519" s="214" t="s">
        <v>285</v>
      </c>
      <c r="G5519" s="211"/>
      <c r="H5519" s="213" t="s">
        <v>1</v>
      </c>
      <c r="I5519" s="215"/>
      <c r="J5519" s="211"/>
      <c r="K5519" s="211"/>
      <c r="L5519" s="216"/>
      <c r="M5519" s="217"/>
      <c r="N5519" s="218"/>
      <c r="O5519" s="218"/>
      <c r="P5519" s="218"/>
      <c r="Q5519" s="218"/>
      <c r="R5519" s="218"/>
      <c r="S5519" s="218"/>
      <c r="T5519" s="219"/>
      <c r="AT5519" s="220" t="s">
        <v>283</v>
      </c>
      <c r="AU5519" s="220" t="s">
        <v>291</v>
      </c>
      <c r="AV5519" s="13" t="s">
        <v>16</v>
      </c>
      <c r="AW5519" s="13" t="s">
        <v>32</v>
      </c>
      <c r="AX5519" s="13" t="s">
        <v>76</v>
      </c>
      <c r="AY5519" s="220" t="s">
        <v>272</v>
      </c>
    </row>
    <row r="5520" spans="1:65" s="14" customFormat="1" ht="11.25">
      <c r="B5520" s="221"/>
      <c r="C5520" s="222"/>
      <c r="D5520" s="212" t="s">
        <v>283</v>
      </c>
      <c r="E5520" s="223" t="s">
        <v>1</v>
      </c>
      <c r="F5520" s="224" t="s">
        <v>4498</v>
      </c>
      <c r="G5520" s="222"/>
      <c r="H5520" s="225">
        <v>9.9</v>
      </c>
      <c r="I5520" s="226"/>
      <c r="J5520" s="222"/>
      <c r="K5520" s="222"/>
      <c r="L5520" s="227"/>
      <c r="M5520" s="228"/>
      <c r="N5520" s="229"/>
      <c r="O5520" s="229"/>
      <c r="P5520" s="229"/>
      <c r="Q5520" s="229"/>
      <c r="R5520" s="229"/>
      <c r="S5520" s="229"/>
      <c r="T5520" s="230"/>
      <c r="AT5520" s="231" t="s">
        <v>283</v>
      </c>
      <c r="AU5520" s="231" t="s">
        <v>291</v>
      </c>
      <c r="AV5520" s="14" t="s">
        <v>84</v>
      </c>
      <c r="AW5520" s="14" t="s">
        <v>32</v>
      </c>
      <c r="AX5520" s="14" t="s">
        <v>76</v>
      </c>
      <c r="AY5520" s="231" t="s">
        <v>272</v>
      </c>
    </row>
    <row r="5521" spans="1:65" s="13" customFormat="1" ht="11.25">
      <c r="B5521" s="210"/>
      <c r="C5521" s="211"/>
      <c r="D5521" s="212" t="s">
        <v>283</v>
      </c>
      <c r="E5521" s="213" t="s">
        <v>1</v>
      </c>
      <c r="F5521" s="214" t="s">
        <v>285</v>
      </c>
      <c r="G5521" s="211"/>
      <c r="H5521" s="213" t="s">
        <v>1</v>
      </c>
      <c r="I5521" s="215"/>
      <c r="J5521" s="211"/>
      <c r="K5521" s="211"/>
      <c r="L5521" s="216"/>
      <c r="M5521" s="217"/>
      <c r="N5521" s="218"/>
      <c r="O5521" s="218"/>
      <c r="P5521" s="218"/>
      <c r="Q5521" s="218"/>
      <c r="R5521" s="218"/>
      <c r="S5521" s="218"/>
      <c r="T5521" s="219"/>
      <c r="AT5521" s="220" t="s">
        <v>283</v>
      </c>
      <c r="AU5521" s="220" t="s">
        <v>291</v>
      </c>
      <c r="AV5521" s="13" t="s">
        <v>16</v>
      </c>
      <c r="AW5521" s="13" t="s">
        <v>32</v>
      </c>
      <c r="AX5521" s="13" t="s">
        <v>76</v>
      </c>
      <c r="AY5521" s="220" t="s">
        <v>272</v>
      </c>
    </row>
    <row r="5522" spans="1:65" s="13" customFormat="1" ht="11.25">
      <c r="B5522" s="210"/>
      <c r="C5522" s="211"/>
      <c r="D5522" s="212" t="s">
        <v>283</v>
      </c>
      <c r="E5522" s="213" t="s">
        <v>1</v>
      </c>
      <c r="F5522" s="214" t="s">
        <v>842</v>
      </c>
      <c r="G5522" s="211"/>
      <c r="H5522" s="213" t="s">
        <v>1</v>
      </c>
      <c r="I5522" s="215"/>
      <c r="J5522" s="211"/>
      <c r="K5522" s="211"/>
      <c r="L5522" s="216"/>
      <c r="M5522" s="217"/>
      <c r="N5522" s="218"/>
      <c r="O5522" s="218"/>
      <c r="P5522" s="218"/>
      <c r="Q5522" s="218"/>
      <c r="R5522" s="218"/>
      <c r="S5522" s="218"/>
      <c r="T5522" s="219"/>
      <c r="AT5522" s="220" t="s">
        <v>283</v>
      </c>
      <c r="AU5522" s="220" t="s">
        <v>291</v>
      </c>
      <c r="AV5522" s="13" t="s">
        <v>16</v>
      </c>
      <c r="AW5522" s="13" t="s">
        <v>32</v>
      </c>
      <c r="AX5522" s="13" t="s">
        <v>76</v>
      </c>
      <c r="AY5522" s="220" t="s">
        <v>272</v>
      </c>
    </row>
    <row r="5523" spans="1:65" s="14" customFormat="1" ht="11.25">
      <c r="B5523" s="221"/>
      <c r="C5523" s="222"/>
      <c r="D5523" s="212" t="s">
        <v>283</v>
      </c>
      <c r="E5523" s="223" t="s">
        <v>1</v>
      </c>
      <c r="F5523" s="224" t="s">
        <v>4499</v>
      </c>
      <c r="G5523" s="222"/>
      <c r="H5523" s="225">
        <v>-9.9</v>
      </c>
      <c r="I5523" s="226"/>
      <c r="J5523" s="222"/>
      <c r="K5523" s="222"/>
      <c r="L5523" s="227"/>
      <c r="M5523" s="228"/>
      <c r="N5523" s="229"/>
      <c r="O5523" s="229"/>
      <c r="P5523" s="229"/>
      <c r="Q5523" s="229"/>
      <c r="R5523" s="229"/>
      <c r="S5523" s="229"/>
      <c r="T5523" s="230"/>
      <c r="AT5523" s="231" t="s">
        <v>283</v>
      </c>
      <c r="AU5523" s="231" t="s">
        <v>291</v>
      </c>
      <c r="AV5523" s="14" t="s">
        <v>84</v>
      </c>
      <c r="AW5523" s="14" t="s">
        <v>32</v>
      </c>
      <c r="AX5523" s="14" t="s">
        <v>76</v>
      </c>
      <c r="AY5523" s="231" t="s">
        <v>272</v>
      </c>
    </row>
    <row r="5524" spans="1:65" s="2" customFormat="1" ht="24.2" customHeight="1">
      <c r="A5524" s="34"/>
      <c r="B5524" s="35"/>
      <c r="C5524" s="192" t="s">
        <v>4500</v>
      </c>
      <c r="D5524" s="192" t="s">
        <v>274</v>
      </c>
      <c r="E5524" s="193" t="s">
        <v>4501</v>
      </c>
      <c r="F5524" s="194" t="s">
        <v>4502</v>
      </c>
      <c r="G5524" s="195" t="s">
        <v>185</v>
      </c>
      <c r="H5524" s="196">
        <v>0</v>
      </c>
      <c r="I5524" s="197"/>
      <c r="J5524" s="198">
        <f>ROUND(I5524*H5524,2)</f>
        <v>0</v>
      </c>
      <c r="K5524" s="194" t="s">
        <v>1</v>
      </c>
      <c r="L5524" s="39"/>
      <c r="M5524" s="199" t="s">
        <v>1</v>
      </c>
      <c r="N5524" s="200" t="s">
        <v>41</v>
      </c>
      <c r="O5524" s="71"/>
      <c r="P5524" s="201">
        <f>O5524*H5524</f>
        <v>0</v>
      </c>
      <c r="Q5524" s="201">
        <v>0</v>
      </c>
      <c r="R5524" s="201">
        <f>Q5524*H5524</f>
        <v>0</v>
      </c>
      <c r="S5524" s="201">
        <v>0</v>
      </c>
      <c r="T5524" s="202">
        <f>S5524*H5524</f>
        <v>0</v>
      </c>
      <c r="U5524" s="34"/>
      <c r="V5524" s="34"/>
      <c r="W5524" s="34"/>
      <c r="X5524" s="34"/>
      <c r="Y5524" s="34"/>
      <c r="Z5524" s="34"/>
      <c r="AA5524" s="34"/>
      <c r="AB5524" s="34"/>
      <c r="AC5524" s="34"/>
      <c r="AD5524" s="34"/>
      <c r="AE5524" s="34"/>
      <c r="AR5524" s="203" t="s">
        <v>358</v>
      </c>
      <c r="AT5524" s="203" t="s">
        <v>274</v>
      </c>
      <c r="AU5524" s="203" t="s">
        <v>291</v>
      </c>
      <c r="AY5524" s="17" t="s">
        <v>272</v>
      </c>
      <c r="BE5524" s="204">
        <f>IF(N5524="základní",J5524,0)</f>
        <v>0</v>
      </c>
      <c r="BF5524" s="204">
        <f>IF(N5524="snížená",J5524,0)</f>
        <v>0</v>
      </c>
      <c r="BG5524" s="204">
        <f>IF(N5524="zákl. přenesená",J5524,0)</f>
        <v>0</v>
      </c>
      <c r="BH5524" s="204">
        <f>IF(N5524="sníž. přenesená",J5524,0)</f>
        <v>0</v>
      </c>
      <c r="BI5524" s="204">
        <f>IF(N5524="nulová",J5524,0)</f>
        <v>0</v>
      </c>
      <c r="BJ5524" s="17" t="s">
        <v>16</v>
      </c>
      <c r="BK5524" s="204">
        <f>ROUND(I5524*H5524,2)</f>
        <v>0</v>
      </c>
      <c r="BL5524" s="17" t="s">
        <v>358</v>
      </c>
      <c r="BM5524" s="203" t="s">
        <v>4503</v>
      </c>
    </row>
    <row r="5525" spans="1:65" s="13" customFormat="1" ht="11.25">
      <c r="B5525" s="210"/>
      <c r="C5525" s="211"/>
      <c r="D5525" s="212" t="s">
        <v>283</v>
      </c>
      <c r="E5525" s="213" t="s">
        <v>1</v>
      </c>
      <c r="F5525" s="214" t="s">
        <v>4491</v>
      </c>
      <c r="G5525" s="211"/>
      <c r="H5525" s="213" t="s">
        <v>1</v>
      </c>
      <c r="I5525" s="215"/>
      <c r="J5525" s="211"/>
      <c r="K5525" s="211"/>
      <c r="L5525" s="216"/>
      <c r="M5525" s="217"/>
      <c r="N5525" s="218"/>
      <c r="O5525" s="218"/>
      <c r="P5525" s="218"/>
      <c r="Q5525" s="218"/>
      <c r="R5525" s="218"/>
      <c r="S5525" s="218"/>
      <c r="T5525" s="219"/>
      <c r="AT5525" s="220" t="s">
        <v>283</v>
      </c>
      <c r="AU5525" s="220" t="s">
        <v>291</v>
      </c>
      <c r="AV5525" s="13" t="s">
        <v>16</v>
      </c>
      <c r="AW5525" s="13" t="s">
        <v>32</v>
      </c>
      <c r="AX5525" s="13" t="s">
        <v>76</v>
      </c>
      <c r="AY5525" s="220" t="s">
        <v>272</v>
      </c>
    </row>
    <row r="5526" spans="1:65" s="13" customFormat="1" ht="11.25">
      <c r="B5526" s="210"/>
      <c r="C5526" s="211"/>
      <c r="D5526" s="212" t="s">
        <v>283</v>
      </c>
      <c r="E5526" s="213" t="s">
        <v>1</v>
      </c>
      <c r="F5526" s="214" t="s">
        <v>285</v>
      </c>
      <c r="G5526" s="211"/>
      <c r="H5526" s="213" t="s">
        <v>1</v>
      </c>
      <c r="I5526" s="215"/>
      <c r="J5526" s="211"/>
      <c r="K5526" s="211"/>
      <c r="L5526" s="216"/>
      <c r="M5526" s="217"/>
      <c r="N5526" s="218"/>
      <c r="O5526" s="218"/>
      <c r="P5526" s="218"/>
      <c r="Q5526" s="218"/>
      <c r="R5526" s="218"/>
      <c r="S5526" s="218"/>
      <c r="T5526" s="219"/>
      <c r="AT5526" s="220" t="s">
        <v>283</v>
      </c>
      <c r="AU5526" s="220" t="s">
        <v>291</v>
      </c>
      <c r="AV5526" s="13" t="s">
        <v>16</v>
      </c>
      <c r="AW5526" s="13" t="s">
        <v>32</v>
      </c>
      <c r="AX5526" s="13" t="s">
        <v>76</v>
      </c>
      <c r="AY5526" s="220" t="s">
        <v>272</v>
      </c>
    </row>
    <row r="5527" spans="1:65" s="14" customFormat="1" ht="11.25">
      <c r="B5527" s="221"/>
      <c r="C5527" s="222"/>
      <c r="D5527" s="212" t="s">
        <v>283</v>
      </c>
      <c r="E5527" s="223" t="s">
        <v>1</v>
      </c>
      <c r="F5527" s="224" t="s">
        <v>4504</v>
      </c>
      <c r="G5527" s="222"/>
      <c r="H5527" s="225">
        <v>4.0999999999999996</v>
      </c>
      <c r="I5527" s="226"/>
      <c r="J5527" s="222"/>
      <c r="K5527" s="222"/>
      <c r="L5527" s="227"/>
      <c r="M5527" s="228"/>
      <c r="N5527" s="229"/>
      <c r="O5527" s="229"/>
      <c r="P5527" s="229"/>
      <c r="Q5527" s="229"/>
      <c r="R5527" s="229"/>
      <c r="S5527" s="229"/>
      <c r="T5527" s="230"/>
      <c r="AT5527" s="231" t="s">
        <v>283</v>
      </c>
      <c r="AU5527" s="231" t="s">
        <v>291</v>
      </c>
      <c r="AV5527" s="14" t="s">
        <v>84</v>
      </c>
      <c r="AW5527" s="14" t="s">
        <v>32</v>
      </c>
      <c r="AX5527" s="14" t="s">
        <v>76</v>
      </c>
      <c r="AY5527" s="231" t="s">
        <v>272</v>
      </c>
    </row>
    <row r="5528" spans="1:65" s="13" customFormat="1" ht="11.25">
      <c r="B5528" s="210"/>
      <c r="C5528" s="211"/>
      <c r="D5528" s="212" t="s">
        <v>283</v>
      </c>
      <c r="E5528" s="213" t="s">
        <v>1</v>
      </c>
      <c r="F5528" s="214" t="s">
        <v>285</v>
      </c>
      <c r="G5528" s="211"/>
      <c r="H5528" s="213" t="s">
        <v>1</v>
      </c>
      <c r="I5528" s="215"/>
      <c r="J5528" s="211"/>
      <c r="K5528" s="211"/>
      <c r="L5528" s="216"/>
      <c r="M5528" s="217"/>
      <c r="N5528" s="218"/>
      <c r="O5528" s="218"/>
      <c r="P5528" s="218"/>
      <c r="Q5528" s="218"/>
      <c r="R5528" s="218"/>
      <c r="S5528" s="218"/>
      <c r="T5528" s="219"/>
      <c r="AT5528" s="220" t="s">
        <v>283</v>
      </c>
      <c r="AU5528" s="220" t="s">
        <v>291</v>
      </c>
      <c r="AV5528" s="13" t="s">
        <v>16</v>
      </c>
      <c r="AW5528" s="13" t="s">
        <v>32</v>
      </c>
      <c r="AX5528" s="13" t="s">
        <v>76</v>
      </c>
      <c r="AY5528" s="220" t="s">
        <v>272</v>
      </c>
    </row>
    <row r="5529" spans="1:65" s="13" customFormat="1" ht="11.25">
      <c r="B5529" s="210"/>
      <c r="C5529" s="211"/>
      <c r="D5529" s="212" t="s">
        <v>283</v>
      </c>
      <c r="E5529" s="213" t="s">
        <v>1</v>
      </c>
      <c r="F5529" s="214" t="s">
        <v>842</v>
      </c>
      <c r="G5529" s="211"/>
      <c r="H5529" s="213" t="s">
        <v>1</v>
      </c>
      <c r="I5529" s="215"/>
      <c r="J5529" s="211"/>
      <c r="K5529" s="211"/>
      <c r="L5529" s="216"/>
      <c r="M5529" s="217"/>
      <c r="N5529" s="218"/>
      <c r="O5529" s="218"/>
      <c r="P5529" s="218"/>
      <c r="Q5529" s="218"/>
      <c r="R5529" s="218"/>
      <c r="S5529" s="218"/>
      <c r="T5529" s="219"/>
      <c r="AT5529" s="220" t="s">
        <v>283</v>
      </c>
      <c r="AU5529" s="220" t="s">
        <v>291</v>
      </c>
      <c r="AV5529" s="13" t="s">
        <v>16</v>
      </c>
      <c r="AW5529" s="13" t="s">
        <v>32</v>
      </c>
      <c r="AX5529" s="13" t="s">
        <v>76</v>
      </c>
      <c r="AY5529" s="220" t="s">
        <v>272</v>
      </c>
    </row>
    <row r="5530" spans="1:65" s="14" customFormat="1" ht="11.25">
      <c r="B5530" s="221"/>
      <c r="C5530" s="222"/>
      <c r="D5530" s="212" t="s">
        <v>283</v>
      </c>
      <c r="E5530" s="223" t="s">
        <v>1</v>
      </c>
      <c r="F5530" s="224" t="s">
        <v>4505</v>
      </c>
      <c r="G5530" s="222"/>
      <c r="H5530" s="225">
        <v>-4.0999999999999996</v>
      </c>
      <c r="I5530" s="226"/>
      <c r="J5530" s="222"/>
      <c r="K5530" s="222"/>
      <c r="L5530" s="227"/>
      <c r="M5530" s="228"/>
      <c r="N5530" s="229"/>
      <c r="O5530" s="229"/>
      <c r="P5530" s="229"/>
      <c r="Q5530" s="229"/>
      <c r="R5530" s="229"/>
      <c r="S5530" s="229"/>
      <c r="T5530" s="230"/>
      <c r="AT5530" s="231" t="s">
        <v>283</v>
      </c>
      <c r="AU5530" s="231" t="s">
        <v>291</v>
      </c>
      <c r="AV5530" s="14" t="s">
        <v>84</v>
      </c>
      <c r="AW5530" s="14" t="s">
        <v>32</v>
      </c>
      <c r="AX5530" s="14" t="s">
        <v>76</v>
      </c>
      <c r="AY5530" s="231" t="s">
        <v>272</v>
      </c>
    </row>
    <row r="5531" spans="1:65" s="2" customFormat="1" ht="24.2" customHeight="1">
      <c r="A5531" s="34"/>
      <c r="B5531" s="35"/>
      <c r="C5531" s="192" t="s">
        <v>4506</v>
      </c>
      <c r="D5531" s="192" t="s">
        <v>274</v>
      </c>
      <c r="E5531" s="193" t="s">
        <v>4507</v>
      </c>
      <c r="F5531" s="194" t="s">
        <v>4508</v>
      </c>
      <c r="G5531" s="195" t="s">
        <v>185</v>
      </c>
      <c r="H5531" s="196">
        <v>0</v>
      </c>
      <c r="I5531" s="197"/>
      <c r="J5531" s="198">
        <f>ROUND(I5531*H5531,2)</f>
        <v>0</v>
      </c>
      <c r="K5531" s="194" t="s">
        <v>1</v>
      </c>
      <c r="L5531" s="39"/>
      <c r="M5531" s="199" t="s">
        <v>1</v>
      </c>
      <c r="N5531" s="200" t="s">
        <v>41</v>
      </c>
      <c r="O5531" s="71"/>
      <c r="P5531" s="201">
        <f>O5531*H5531</f>
        <v>0</v>
      </c>
      <c r="Q5531" s="201">
        <v>0</v>
      </c>
      <c r="R5531" s="201">
        <f>Q5531*H5531</f>
        <v>0</v>
      </c>
      <c r="S5531" s="201">
        <v>0</v>
      </c>
      <c r="T5531" s="202">
        <f>S5531*H5531</f>
        <v>0</v>
      </c>
      <c r="U5531" s="34"/>
      <c r="V5531" s="34"/>
      <c r="W5531" s="34"/>
      <c r="X5531" s="34"/>
      <c r="Y5531" s="34"/>
      <c r="Z5531" s="34"/>
      <c r="AA5531" s="34"/>
      <c r="AB5531" s="34"/>
      <c r="AC5531" s="34"/>
      <c r="AD5531" s="34"/>
      <c r="AE5531" s="34"/>
      <c r="AR5531" s="203" t="s">
        <v>358</v>
      </c>
      <c r="AT5531" s="203" t="s">
        <v>274</v>
      </c>
      <c r="AU5531" s="203" t="s">
        <v>291</v>
      </c>
      <c r="AY5531" s="17" t="s">
        <v>272</v>
      </c>
      <c r="BE5531" s="204">
        <f>IF(N5531="základní",J5531,0)</f>
        <v>0</v>
      </c>
      <c r="BF5531" s="204">
        <f>IF(N5531="snížená",J5531,0)</f>
        <v>0</v>
      </c>
      <c r="BG5531" s="204">
        <f>IF(N5531="zákl. přenesená",J5531,0)</f>
        <v>0</v>
      </c>
      <c r="BH5531" s="204">
        <f>IF(N5531="sníž. přenesená",J5531,0)</f>
        <v>0</v>
      </c>
      <c r="BI5531" s="204">
        <f>IF(N5531="nulová",J5531,0)</f>
        <v>0</v>
      </c>
      <c r="BJ5531" s="17" t="s">
        <v>16</v>
      </c>
      <c r="BK5531" s="204">
        <f>ROUND(I5531*H5531,2)</f>
        <v>0</v>
      </c>
      <c r="BL5531" s="17" t="s">
        <v>358</v>
      </c>
      <c r="BM5531" s="203" t="s">
        <v>4509</v>
      </c>
    </row>
    <row r="5532" spans="1:65" s="13" customFormat="1" ht="11.25">
      <c r="B5532" s="210"/>
      <c r="C5532" s="211"/>
      <c r="D5532" s="212" t="s">
        <v>283</v>
      </c>
      <c r="E5532" s="213" t="s">
        <v>1</v>
      </c>
      <c r="F5532" s="214" t="s">
        <v>4491</v>
      </c>
      <c r="G5532" s="211"/>
      <c r="H5532" s="213" t="s">
        <v>1</v>
      </c>
      <c r="I5532" s="215"/>
      <c r="J5532" s="211"/>
      <c r="K5532" s="211"/>
      <c r="L5532" s="216"/>
      <c r="M5532" s="217"/>
      <c r="N5532" s="218"/>
      <c r="O5532" s="218"/>
      <c r="P5532" s="218"/>
      <c r="Q5532" s="218"/>
      <c r="R5532" s="218"/>
      <c r="S5532" s="218"/>
      <c r="T5532" s="219"/>
      <c r="AT5532" s="220" t="s">
        <v>283</v>
      </c>
      <c r="AU5532" s="220" t="s">
        <v>291</v>
      </c>
      <c r="AV5532" s="13" t="s">
        <v>16</v>
      </c>
      <c r="AW5532" s="13" t="s">
        <v>32</v>
      </c>
      <c r="AX5532" s="13" t="s">
        <v>76</v>
      </c>
      <c r="AY5532" s="220" t="s">
        <v>272</v>
      </c>
    </row>
    <row r="5533" spans="1:65" s="13" customFormat="1" ht="11.25">
      <c r="B5533" s="210"/>
      <c r="C5533" s="211"/>
      <c r="D5533" s="212" t="s">
        <v>283</v>
      </c>
      <c r="E5533" s="213" t="s">
        <v>1</v>
      </c>
      <c r="F5533" s="214" t="s">
        <v>285</v>
      </c>
      <c r="G5533" s="211"/>
      <c r="H5533" s="213" t="s">
        <v>1</v>
      </c>
      <c r="I5533" s="215"/>
      <c r="J5533" s="211"/>
      <c r="K5533" s="211"/>
      <c r="L5533" s="216"/>
      <c r="M5533" s="217"/>
      <c r="N5533" s="218"/>
      <c r="O5533" s="218"/>
      <c r="P5533" s="218"/>
      <c r="Q5533" s="218"/>
      <c r="R5533" s="218"/>
      <c r="S5533" s="218"/>
      <c r="T5533" s="219"/>
      <c r="AT5533" s="220" t="s">
        <v>283</v>
      </c>
      <c r="AU5533" s="220" t="s">
        <v>291</v>
      </c>
      <c r="AV5533" s="13" t="s">
        <v>16</v>
      </c>
      <c r="AW5533" s="13" t="s">
        <v>32</v>
      </c>
      <c r="AX5533" s="13" t="s">
        <v>76</v>
      </c>
      <c r="AY5533" s="220" t="s">
        <v>272</v>
      </c>
    </row>
    <row r="5534" spans="1:65" s="14" customFormat="1" ht="11.25">
      <c r="B5534" s="221"/>
      <c r="C5534" s="222"/>
      <c r="D5534" s="212" t="s">
        <v>283</v>
      </c>
      <c r="E5534" s="223" t="s">
        <v>1</v>
      </c>
      <c r="F5534" s="224" t="s">
        <v>4510</v>
      </c>
      <c r="G5534" s="222"/>
      <c r="H5534" s="225">
        <v>10.4</v>
      </c>
      <c r="I5534" s="226"/>
      <c r="J5534" s="222"/>
      <c r="K5534" s="222"/>
      <c r="L5534" s="227"/>
      <c r="M5534" s="228"/>
      <c r="N5534" s="229"/>
      <c r="O5534" s="229"/>
      <c r="P5534" s="229"/>
      <c r="Q5534" s="229"/>
      <c r="R5534" s="229"/>
      <c r="S5534" s="229"/>
      <c r="T5534" s="230"/>
      <c r="AT5534" s="231" t="s">
        <v>283</v>
      </c>
      <c r="AU5534" s="231" t="s">
        <v>291</v>
      </c>
      <c r="AV5534" s="14" t="s">
        <v>84</v>
      </c>
      <c r="AW5534" s="14" t="s">
        <v>32</v>
      </c>
      <c r="AX5534" s="14" t="s">
        <v>76</v>
      </c>
      <c r="AY5534" s="231" t="s">
        <v>272</v>
      </c>
    </row>
    <row r="5535" spans="1:65" s="13" customFormat="1" ht="11.25">
      <c r="B5535" s="210"/>
      <c r="C5535" s="211"/>
      <c r="D5535" s="212" t="s">
        <v>283</v>
      </c>
      <c r="E5535" s="213" t="s">
        <v>1</v>
      </c>
      <c r="F5535" s="214" t="s">
        <v>285</v>
      </c>
      <c r="G5535" s="211"/>
      <c r="H5535" s="213" t="s">
        <v>1</v>
      </c>
      <c r="I5535" s="215"/>
      <c r="J5535" s="211"/>
      <c r="K5535" s="211"/>
      <c r="L5535" s="216"/>
      <c r="M5535" s="217"/>
      <c r="N5535" s="218"/>
      <c r="O5535" s="218"/>
      <c r="P5535" s="218"/>
      <c r="Q5535" s="218"/>
      <c r="R5535" s="218"/>
      <c r="S5535" s="218"/>
      <c r="T5535" s="219"/>
      <c r="AT5535" s="220" t="s">
        <v>283</v>
      </c>
      <c r="AU5535" s="220" t="s">
        <v>291</v>
      </c>
      <c r="AV5535" s="13" t="s">
        <v>16</v>
      </c>
      <c r="AW5535" s="13" t="s">
        <v>32</v>
      </c>
      <c r="AX5535" s="13" t="s">
        <v>76</v>
      </c>
      <c r="AY5535" s="220" t="s">
        <v>272</v>
      </c>
    </row>
    <row r="5536" spans="1:65" s="13" customFormat="1" ht="11.25">
      <c r="B5536" s="210"/>
      <c r="C5536" s="211"/>
      <c r="D5536" s="212" t="s">
        <v>283</v>
      </c>
      <c r="E5536" s="213" t="s">
        <v>1</v>
      </c>
      <c r="F5536" s="214" t="s">
        <v>842</v>
      </c>
      <c r="G5536" s="211"/>
      <c r="H5536" s="213" t="s">
        <v>1</v>
      </c>
      <c r="I5536" s="215"/>
      <c r="J5536" s="211"/>
      <c r="K5536" s="211"/>
      <c r="L5536" s="216"/>
      <c r="M5536" s="217"/>
      <c r="N5536" s="218"/>
      <c r="O5536" s="218"/>
      <c r="P5536" s="218"/>
      <c r="Q5536" s="218"/>
      <c r="R5536" s="218"/>
      <c r="S5536" s="218"/>
      <c r="T5536" s="219"/>
      <c r="AT5536" s="220" t="s">
        <v>283</v>
      </c>
      <c r="AU5536" s="220" t="s">
        <v>291</v>
      </c>
      <c r="AV5536" s="13" t="s">
        <v>16</v>
      </c>
      <c r="AW5536" s="13" t="s">
        <v>32</v>
      </c>
      <c r="AX5536" s="13" t="s">
        <v>76</v>
      </c>
      <c r="AY5536" s="220" t="s">
        <v>272</v>
      </c>
    </row>
    <row r="5537" spans="1:65" s="14" customFormat="1" ht="11.25">
      <c r="B5537" s="221"/>
      <c r="C5537" s="222"/>
      <c r="D5537" s="212" t="s">
        <v>283</v>
      </c>
      <c r="E5537" s="223" t="s">
        <v>1</v>
      </c>
      <c r="F5537" s="224" t="s">
        <v>4511</v>
      </c>
      <c r="G5537" s="222"/>
      <c r="H5537" s="225">
        <v>-10.4</v>
      </c>
      <c r="I5537" s="226"/>
      <c r="J5537" s="222"/>
      <c r="K5537" s="222"/>
      <c r="L5537" s="227"/>
      <c r="M5537" s="228"/>
      <c r="N5537" s="229"/>
      <c r="O5537" s="229"/>
      <c r="P5537" s="229"/>
      <c r="Q5537" s="229"/>
      <c r="R5537" s="229"/>
      <c r="S5537" s="229"/>
      <c r="T5537" s="230"/>
      <c r="AT5537" s="231" t="s">
        <v>283</v>
      </c>
      <c r="AU5537" s="231" t="s">
        <v>291</v>
      </c>
      <c r="AV5537" s="14" t="s">
        <v>84</v>
      </c>
      <c r="AW5537" s="14" t="s">
        <v>32</v>
      </c>
      <c r="AX5537" s="14" t="s">
        <v>76</v>
      </c>
      <c r="AY5537" s="231" t="s">
        <v>272</v>
      </c>
    </row>
    <row r="5538" spans="1:65" s="2" customFormat="1" ht="24.2" customHeight="1">
      <c r="A5538" s="34"/>
      <c r="B5538" s="35"/>
      <c r="C5538" s="192" t="s">
        <v>4512</v>
      </c>
      <c r="D5538" s="192" t="s">
        <v>274</v>
      </c>
      <c r="E5538" s="193" t="s">
        <v>4513</v>
      </c>
      <c r="F5538" s="194" t="s">
        <v>4514</v>
      </c>
      <c r="G5538" s="195" t="s">
        <v>185</v>
      </c>
      <c r="H5538" s="196">
        <v>0</v>
      </c>
      <c r="I5538" s="197"/>
      <c r="J5538" s="198">
        <f>ROUND(I5538*H5538,2)</f>
        <v>0</v>
      </c>
      <c r="K5538" s="194" t="s">
        <v>1</v>
      </c>
      <c r="L5538" s="39"/>
      <c r="M5538" s="199" t="s">
        <v>1</v>
      </c>
      <c r="N5538" s="200" t="s">
        <v>41</v>
      </c>
      <c r="O5538" s="71"/>
      <c r="P5538" s="201">
        <f>O5538*H5538</f>
        <v>0</v>
      </c>
      <c r="Q5538" s="201">
        <v>0</v>
      </c>
      <c r="R5538" s="201">
        <f>Q5538*H5538</f>
        <v>0</v>
      </c>
      <c r="S5538" s="201">
        <v>0</v>
      </c>
      <c r="T5538" s="202">
        <f>S5538*H5538</f>
        <v>0</v>
      </c>
      <c r="U5538" s="34"/>
      <c r="V5538" s="34"/>
      <c r="W5538" s="34"/>
      <c r="X5538" s="34"/>
      <c r="Y5538" s="34"/>
      <c r="Z5538" s="34"/>
      <c r="AA5538" s="34"/>
      <c r="AB5538" s="34"/>
      <c r="AC5538" s="34"/>
      <c r="AD5538" s="34"/>
      <c r="AE5538" s="34"/>
      <c r="AR5538" s="203" t="s">
        <v>358</v>
      </c>
      <c r="AT5538" s="203" t="s">
        <v>274</v>
      </c>
      <c r="AU5538" s="203" t="s">
        <v>291</v>
      </c>
      <c r="AY5538" s="17" t="s">
        <v>272</v>
      </c>
      <c r="BE5538" s="204">
        <f>IF(N5538="základní",J5538,0)</f>
        <v>0</v>
      </c>
      <c r="BF5538" s="204">
        <f>IF(N5538="snížená",J5538,0)</f>
        <v>0</v>
      </c>
      <c r="BG5538" s="204">
        <f>IF(N5538="zákl. přenesená",J5538,0)</f>
        <v>0</v>
      </c>
      <c r="BH5538" s="204">
        <f>IF(N5538="sníž. přenesená",J5538,0)</f>
        <v>0</v>
      </c>
      <c r="BI5538" s="204">
        <f>IF(N5538="nulová",J5538,0)</f>
        <v>0</v>
      </c>
      <c r="BJ5538" s="17" t="s">
        <v>16</v>
      </c>
      <c r="BK5538" s="204">
        <f>ROUND(I5538*H5538,2)</f>
        <v>0</v>
      </c>
      <c r="BL5538" s="17" t="s">
        <v>358</v>
      </c>
      <c r="BM5538" s="203" t="s">
        <v>4515</v>
      </c>
    </row>
    <row r="5539" spans="1:65" s="13" customFormat="1" ht="11.25">
      <c r="B5539" s="210"/>
      <c r="C5539" s="211"/>
      <c r="D5539" s="212" t="s">
        <v>283</v>
      </c>
      <c r="E5539" s="213" t="s">
        <v>1</v>
      </c>
      <c r="F5539" s="214" t="s">
        <v>4491</v>
      </c>
      <c r="G5539" s="211"/>
      <c r="H5539" s="213" t="s">
        <v>1</v>
      </c>
      <c r="I5539" s="215"/>
      <c r="J5539" s="211"/>
      <c r="K5539" s="211"/>
      <c r="L5539" s="216"/>
      <c r="M5539" s="217"/>
      <c r="N5539" s="218"/>
      <c r="O5539" s="218"/>
      <c r="P5539" s="218"/>
      <c r="Q5539" s="218"/>
      <c r="R5539" s="218"/>
      <c r="S5539" s="218"/>
      <c r="T5539" s="219"/>
      <c r="AT5539" s="220" t="s">
        <v>283</v>
      </c>
      <c r="AU5539" s="220" t="s">
        <v>291</v>
      </c>
      <c r="AV5539" s="13" t="s">
        <v>16</v>
      </c>
      <c r="AW5539" s="13" t="s">
        <v>32</v>
      </c>
      <c r="AX5539" s="13" t="s">
        <v>76</v>
      </c>
      <c r="AY5539" s="220" t="s">
        <v>272</v>
      </c>
    </row>
    <row r="5540" spans="1:65" s="13" customFormat="1" ht="11.25">
      <c r="B5540" s="210"/>
      <c r="C5540" s="211"/>
      <c r="D5540" s="212" t="s">
        <v>283</v>
      </c>
      <c r="E5540" s="213" t="s">
        <v>1</v>
      </c>
      <c r="F5540" s="214" t="s">
        <v>285</v>
      </c>
      <c r="G5540" s="211"/>
      <c r="H5540" s="213" t="s">
        <v>1</v>
      </c>
      <c r="I5540" s="215"/>
      <c r="J5540" s="211"/>
      <c r="K5540" s="211"/>
      <c r="L5540" s="216"/>
      <c r="M5540" s="217"/>
      <c r="N5540" s="218"/>
      <c r="O5540" s="218"/>
      <c r="P5540" s="218"/>
      <c r="Q5540" s="218"/>
      <c r="R5540" s="218"/>
      <c r="S5540" s="218"/>
      <c r="T5540" s="219"/>
      <c r="AT5540" s="220" t="s">
        <v>283</v>
      </c>
      <c r="AU5540" s="220" t="s">
        <v>291</v>
      </c>
      <c r="AV5540" s="13" t="s">
        <v>16</v>
      </c>
      <c r="AW5540" s="13" t="s">
        <v>32</v>
      </c>
      <c r="AX5540" s="13" t="s">
        <v>76</v>
      </c>
      <c r="AY5540" s="220" t="s">
        <v>272</v>
      </c>
    </row>
    <row r="5541" spans="1:65" s="14" customFormat="1" ht="11.25">
      <c r="B5541" s="221"/>
      <c r="C5541" s="222"/>
      <c r="D5541" s="212" t="s">
        <v>283</v>
      </c>
      <c r="E5541" s="223" t="s">
        <v>1</v>
      </c>
      <c r="F5541" s="224" t="s">
        <v>4516</v>
      </c>
      <c r="G5541" s="222"/>
      <c r="H5541" s="225">
        <v>4.7</v>
      </c>
      <c r="I5541" s="226"/>
      <c r="J5541" s="222"/>
      <c r="K5541" s="222"/>
      <c r="L5541" s="227"/>
      <c r="M5541" s="228"/>
      <c r="N5541" s="229"/>
      <c r="O5541" s="229"/>
      <c r="P5541" s="229"/>
      <c r="Q5541" s="229"/>
      <c r="R5541" s="229"/>
      <c r="S5541" s="229"/>
      <c r="T5541" s="230"/>
      <c r="AT5541" s="231" t="s">
        <v>283</v>
      </c>
      <c r="AU5541" s="231" t="s">
        <v>291</v>
      </c>
      <c r="AV5541" s="14" t="s">
        <v>84</v>
      </c>
      <c r="AW5541" s="14" t="s">
        <v>32</v>
      </c>
      <c r="AX5541" s="14" t="s">
        <v>76</v>
      </c>
      <c r="AY5541" s="231" t="s">
        <v>272</v>
      </c>
    </row>
    <row r="5542" spans="1:65" s="13" customFormat="1" ht="11.25">
      <c r="B5542" s="210"/>
      <c r="C5542" s="211"/>
      <c r="D5542" s="212" t="s">
        <v>283</v>
      </c>
      <c r="E5542" s="213" t="s">
        <v>1</v>
      </c>
      <c r="F5542" s="214" t="s">
        <v>285</v>
      </c>
      <c r="G5542" s="211"/>
      <c r="H5542" s="213" t="s">
        <v>1</v>
      </c>
      <c r="I5542" s="215"/>
      <c r="J5542" s="211"/>
      <c r="K5542" s="211"/>
      <c r="L5542" s="216"/>
      <c r="M5542" s="217"/>
      <c r="N5542" s="218"/>
      <c r="O5542" s="218"/>
      <c r="P5542" s="218"/>
      <c r="Q5542" s="218"/>
      <c r="R5542" s="218"/>
      <c r="S5542" s="218"/>
      <c r="T5542" s="219"/>
      <c r="AT5542" s="220" t="s">
        <v>283</v>
      </c>
      <c r="AU5542" s="220" t="s">
        <v>291</v>
      </c>
      <c r="AV5542" s="13" t="s">
        <v>16</v>
      </c>
      <c r="AW5542" s="13" t="s">
        <v>32</v>
      </c>
      <c r="AX5542" s="13" t="s">
        <v>76</v>
      </c>
      <c r="AY5542" s="220" t="s">
        <v>272</v>
      </c>
    </row>
    <row r="5543" spans="1:65" s="13" customFormat="1" ht="11.25">
      <c r="B5543" s="210"/>
      <c r="C5543" s="211"/>
      <c r="D5543" s="212" t="s">
        <v>283</v>
      </c>
      <c r="E5543" s="213" t="s">
        <v>1</v>
      </c>
      <c r="F5543" s="214" t="s">
        <v>842</v>
      </c>
      <c r="G5543" s="211"/>
      <c r="H5543" s="213" t="s">
        <v>1</v>
      </c>
      <c r="I5543" s="215"/>
      <c r="J5543" s="211"/>
      <c r="K5543" s="211"/>
      <c r="L5543" s="216"/>
      <c r="M5543" s="217"/>
      <c r="N5543" s="218"/>
      <c r="O5543" s="218"/>
      <c r="P5543" s="218"/>
      <c r="Q5543" s="218"/>
      <c r="R5543" s="218"/>
      <c r="S5543" s="218"/>
      <c r="T5543" s="219"/>
      <c r="AT5543" s="220" t="s">
        <v>283</v>
      </c>
      <c r="AU5543" s="220" t="s">
        <v>291</v>
      </c>
      <c r="AV5543" s="13" t="s">
        <v>16</v>
      </c>
      <c r="AW5543" s="13" t="s">
        <v>32</v>
      </c>
      <c r="AX5543" s="13" t="s">
        <v>76</v>
      </c>
      <c r="AY5543" s="220" t="s">
        <v>272</v>
      </c>
    </row>
    <row r="5544" spans="1:65" s="14" customFormat="1" ht="11.25">
      <c r="B5544" s="221"/>
      <c r="C5544" s="222"/>
      <c r="D5544" s="212" t="s">
        <v>283</v>
      </c>
      <c r="E5544" s="223" t="s">
        <v>1</v>
      </c>
      <c r="F5544" s="224" t="s">
        <v>4517</v>
      </c>
      <c r="G5544" s="222"/>
      <c r="H5544" s="225">
        <v>-4.7</v>
      </c>
      <c r="I5544" s="226"/>
      <c r="J5544" s="222"/>
      <c r="K5544" s="222"/>
      <c r="L5544" s="227"/>
      <c r="M5544" s="228"/>
      <c r="N5544" s="229"/>
      <c r="O5544" s="229"/>
      <c r="P5544" s="229"/>
      <c r="Q5544" s="229"/>
      <c r="R5544" s="229"/>
      <c r="S5544" s="229"/>
      <c r="T5544" s="230"/>
      <c r="AT5544" s="231" t="s">
        <v>283</v>
      </c>
      <c r="AU5544" s="231" t="s">
        <v>291</v>
      </c>
      <c r="AV5544" s="14" t="s">
        <v>84</v>
      </c>
      <c r="AW5544" s="14" t="s">
        <v>32</v>
      </c>
      <c r="AX5544" s="14" t="s">
        <v>76</v>
      </c>
      <c r="AY5544" s="231" t="s">
        <v>272</v>
      </c>
    </row>
    <row r="5545" spans="1:65" s="2" customFormat="1" ht="37.9" customHeight="1">
      <c r="A5545" s="34"/>
      <c r="B5545" s="35"/>
      <c r="C5545" s="192" t="s">
        <v>4518</v>
      </c>
      <c r="D5545" s="192" t="s">
        <v>274</v>
      </c>
      <c r="E5545" s="193" t="s">
        <v>4519</v>
      </c>
      <c r="F5545" s="194" t="s">
        <v>4520</v>
      </c>
      <c r="G5545" s="195" t="s">
        <v>952</v>
      </c>
      <c r="H5545" s="196">
        <v>6</v>
      </c>
      <c r="I5545" s="197"/>
      <c r="J5545" s="198">
        <f>ROUND(I5545*H5545,2)</f>
        <v>0</v>
      </c>
      <c r="K5545" s="194" t="s">
        <v>1</v>
      </c>
      <c r="L5545" s="39"/>
      <c r="M5545" s="199" t="s">
        <v>1</v>
      </c>
      <c r="N5545" s="200" t="s">
        <v>41</v>
      </c>
      <c r="O5545" s="71"/>
      <c r="P5545" s="201">
        <f>O5545*H5545</f>
        <v>0</v>
      </c>
      <c r="Q5545" s="201">
        <v>1.4999999999999999E-4</v>
      </c>
      <c r="R5545" s="201">
        <f>Q5545*H5545</f>
        <v>8.9999999999999998E-4</v>
      </c>
      <c r="S5545" s="201">
        <v>0</v>
      </c>
      <c r="T5545" s="202">
        <f>S5545*H5545</f>
        <v>0</v>
      </c>
      <c r="U5545" s="34"/>
      <c r="V5545" s="34"/>
      <c r="W5545" s="34"/>
      <c r="X5545" s="34"/>
      <c r="Y5545" s="34"/>
      <c r="Z5545" s="34"/>
      <c r="AA5545" s="34"/>
      <c r="AB5545" s="34"/>
      <c r="AC5545" s="34"/>
      <c r="AD5545" s="34"/>
      <c r="AE5545" s="34"/>
      <c r="AR5545" s="203" t="s">
        <v>358</v>
      </c>
      <c r="AT5545" s="203" t="s">
        <v>274</v>
      </c>
      <c r="AU5545" s="203" t="s">
        <v>291</v>
      </c>
      <c r="AY5545" s="17" t="s">
        <v>272</v>
      </c>
      <c r="BE5545" s="204">
        <f>IF(N5545="základní",J5545,0)</f>
        <v>0</v>
      </c>
      <c r="BF5545" s="204">
        <f>IF(N5545="snížená",J5545,0)</f>
        <v>0</v>
      </c>
      <c r="BG5545" s="204">
        <f>IF(N5545="zákl. přenesená",J5545,0)</f>
        <v>0</v>
      </c>
      <c r="BH5545" s="204">
        <f>IF(N5545="sníž. přenesená",J5545,0)</f>
        <v>0</v>
      </c>
      <c r="BI5545" s="204">
        <f>IF(N5545="nulová",J5545,0)</f>
        <v>0</v>
      </c>
      <c r="BJ5545" s="17" t="s">
        <v>16</v>
      </c>
      <c r="BK5545" s="204">
        <f>ROUND(I5545*H5545,2)</f>
        <v>0</v>
      </c>
      <c r="BL5545" s="17" t="s">
        <v>358</v>
      </c>
      <c r="BM5545" s="203" t="s">
        <v>4521</v>
      </c>
    </row>
    <row r="5546" spans="1:65" s="13" customFormat="1" ht="11.25">
      <c r="B5546" s="210"/>
      <c r="C5546" s="211"/>
      <c r="D5546" s="212" t="s">
        <v>283</v>
      </c>
      <c r="E5546" s="213" t="s">
        <v>1</v>
      </c>
      <c r="F5546" s="214" t="s">
        <v>4522</v>
      </c>
      <c r="G5546" s="211"/>
      <c r="H5546" s="213" t="s">
        <v>1</v>
      </c>
      <c r="I5546" s="215"/>
      <c r="J5546" s="211"/>
      <c r="K5546" s="211"/>
      <c r="L5546" s="216"/>
      <c r="M5546" s="217"/>
      <c r="N5546" s="218"/>
      <c r="O5546" s="218"/>
      <c r="P5546" s="218"/>
      <c r="Q5546" s="218"/>
      <c r="R5546" s="218"/>
      <c r="S5546" s="218"/>
      <c r="T5546" s="219"/>
      <c r="AT5546" s="220" t="s">
        <v>283</v>
      </c>
      <c r="AU5546" s="220" t="s">
        <v>291</v>
      </c>
      <c r="AV5546" s="13" t="s">
        <v>16</v>
      </c>
      <c r="AW5546" s="13" t="s">
        <v>32</v>
      </c>
      <c r="AX5546" s="13" t="s">
        <v>76</v>
      </c>
      <c r="AY5546" s="220" t="s">
        <v>272</v>
      </c>
    </row>
    <row r="5547" spans="1:65" s="13" customFormat="1" ht="11.25">
      <c r="B5547" s="210"/>
      <c r="C5547" s="211"/>
      <c r="D5547" s="212" t="s">
        <v>283</v>
      </c>
      <c r="E5547" s="213" t="s">
        <v>1</v>
      </c>
      <c r="F5547" s="214" t="s">
        <v>285</v>
      </c>
      <c r="G5547" s="211"/>
      <c r="H5547" s="213" t="s">
        <v>1</v>
      </c>
      <c r="I5547" s="215"/>
      <c r="J5547" s="211"/>
      <c r="K5547" s="211"/>
      <c r="L5547" s="216"/>
      <c r="M5547" s="217"/>
      <c r="N5547" s="218"/>
      <c r="O5547" s="218"/>
      <c r="P5547" s="218"/>
      <c r="Q5547" s="218"/>
      <c r="R5547" s="218"/>
      <c r="S5547" s="218"/>
      <c r="T5547" s="219"/>
      <c r="AT5547" s="220" t="s">
        <v>283</v>
      </c>
      <c r="AU5547" s="220" t="s">
        <v>291</v>
      </c>
      <c r="AV5547" s="13" t="s">
        <v>16</v>
      </c>
      <c r="AW5547" s="13" t="s">
        <v>32</v>
      </c>
      <c r="AX5547" s="13" t="s">
        <v>76</v>
      </c>
      <c r="AY5547" s="220" t="s">
        <v>272</v>
      </c>
    </row>
    <row r="5548" spans="1:65" s="14" customFormat="1" ht="11.25">
      <c r="B5548" s="221"/>
      <c r="C5548" s="222"/>
      <c r="D5548" s="212" t="s">
        <v>283</v>
      </c>
      <c r="E5548" s="223" t="s">
        <v>1</v>
      </c>
      <c r="F5548" s="224" t="s">
        <v>4523</v>
      </c>
      <c r="G5548" s="222"/>
      <c r="H5548" s="225">
        <v>5</v>
      </c>
      <c r="I5548" s="226"/>
      <c r="J5548" s="222"/>
      <c r="K5548" s="222"/>
      <c r="L5548" s="227"/>
      <c r="M5548" s="228"/>
      <c r="N5548" s="229"/>
      <c r="O5548" s="229"/>
      <c r="P5548" s="229"/>
      <c r="Q5548" s="229"/>
      <c r="R5548" s="229"/>
      <c r="S5548" s="229"/>
      <c r="T5548" s="230"/>
      <c r="AT5548" s="231" t="s">
        <v>283</v>
      </c>
      <c r="AU5548" s="231" t="s">
        <v>291</v>
      </c>
      <c r="AV5548" s="14" t="s">
        <v>84</v>
      </c>
      <c r="AW5548" s="14" t="s">
        <v>32</v>
      </c>
      <c r="AX5548" s="14" t="s">
        <v>76</v>
      </c>
      <c r="AY5548" s="231" t="s">
        <v>272</v>
      </c>
    </row>
    <row r="5549" spans="1:65" s="13" customFormat="1" ht="11.25">
      <c r="B5549" s="210"/>
      <c r="C5549" s="211"/>
      <c r="D5549" s="212" t="s">
        <v>283</v>
      </c>
      <c r="E5549" s="213" t="s">
        <v>1</v>
      </c>
      <c r="F5549" s="214" t="s">
        <v>285</v>
      </c>
      <c r="G5549" s="211"/>
      <c r="H5549" s="213" t="s">
        <v>1</v>
      </c>
      <c r="I5549" s="215"/>
      <c r="J5549" s="211"/>
      <c r="K5549" s="211"/>
      <c r="L5549" s="216"/>
      <c r="M5549" s="217"/>
      <c r="N5549" s="218"/>
      <c r="O5549" s="218"/>
      <c r="P5549" s="218"/>
      <c r="Q5549" s="218"/>
      <c r="R5549" s="218"/>
      <c r="S5549" s="218"/>
      <c r="T5549" s="219"/>
      <c r="AT5549" s="220" t="s">
        <v>283</v>
      </c>
      <c r="AU5549" s="220" t="s">
        <v>291</v>
      </c>
      <c r="AV5549" s="13" t="s">
        <v>16</v>
      </c>
      <c r="AW5549" s="13" t="s">
        <v>32</v>
      </c>
      <c r="AX5549" s="13" t="s">
        <v>76</v>
      </c>
      <c r="AY5549" s="220" t="s">
        <v>272</v>
      </c>
    </row>
    <row r="5550" spans="1:65" s="13" customFormat="1" ht="11.25">
      <c r="B5550" s="210"/>
      <c r="C5550" s="211"/>
      <c r="D5550" s="212" t="s">
        <v>283</v>
      </c>
      <c r="E5550" s="213" t="s">
        <v>1</v>
      </c>
      <c r="F5550" s="214" t="s">
        <v>842</v>
      </c>
      <c r="G5550" s="211"/>
      <c r="H5550" s="213" t="s">
        <v>1</v>
      </c>
      <c r="I5550" s="215"/>
      <c r="J5550" s="211"/>
      <c r="K5550" s="211"/>
      <c r="L5550" s="216"/>
      <c r="M5550" s="217"/>
      <c r="N5550" s="218"/>
      <c r="O5550" s="218"/>
      <c r="P5550" s="218"/>
      <c r="Q5550" s="218"/>
      <c r="R5550" s="218"/>
      <c r="S5550" s="218"/>
      <c r="T5550" s="219"/>
      <c r="AT5550" s="220" t="s">
        <v>283</v>
      </c>
      <c r="AU5550" s="220" t="s">
        <v>291</v>
      </c>
      <c r="AV5550" s="13" t="s">
        <v>16</v>
      </c>
      <c r="AW5550" s="13" t="s">
        <v>32</v>
      </c>
      <c r="AX5550" s="13" t="s">
        <v>76</v>
      </c>
      <c r="AY5550" s="220" t="s">
        <v>272</v>
      </c>
    </row>
    <row r="5551" spans="1:65" s="14" customFormat="1" ht="11.25">
      <c r="B5551" s="221"/>
      <c r="C5551" s="222"/>
      <c r="D5551" s="212" t="s">
        <v>283</v>
      </c>
      <c r="E5551" s="223" t="s">
        <v>1</v>
      </c>
      <c r="F5551" s="224" t="s">
        <v>16</v>
      </c>
      <c r="G5551" s="222"/>
      <c r="H5551" s="225">
        <v>1</v>
      </c>
      <c r="I5551" s="226"/>
      <c r="J5551" s="222"/>
      <c r="K5551" s="222"/>
      <c r="L5551" s="227"/>
      <c r="M5551" s="228"/>
      <c r="N5551" s="229"/>
      <c r="O5551" s="229"/>
      <c r="P5551" s="229"/>
      <c r="Q5551" s="229"/>
      <c r="R5551" s="229"/>
      <c r="S5551" s="229"/>
      <c r="T5551" s="230"/>
      <c r="AT5551" s="231" t="s">
        <v>283</v>
      </c>
      <c r="AU5551" s="231" t="s">
        <v>291</v>
      </c>
      <c r="AV5551" s="14" t="s">
        <v>84</v>
      </c>
      <c r="AW5551" s="14" t="s">
        <v>32</v>
      </c>
      <c r="AX5551" s="14" t="s">
        <v>76</v>
      </c>
      <c r="AY5551" s="231" t="s">
        <v>272</v>
      </c>
    </row>
    <row r="5552" spans="1:65" s="2" customFormat="1" ht="24.2" customHeight="1">
      <c r="A5552" s="34"/>
      <c r="B5552" s="35"/>
      <c r="C5552" s="192" t="s">
        <v>4524</v>
      </c>
      <c r="D5552" s="192" t="s">
        <v>274</v>
      </c>
      <c r="E5552" s="193" t="s">
        <v>4525</v>
      </c>
      <c r="F5552" s="194" t="s">
        <v>4526</v>
      </c>
      <c r="G5552" s="195" t="s">
        <v>952</v>
      </c>
      <c r="H5552" s="196">
        <v>4</v>
      </c>
      <c r="I5552" s="197"/>
      <c r="J5552" s="198">
        <f>ROUND(I5552*H5552,2)</f>
        <v>0</v>
      </c>
      <c r="K5552" s="194" t="s">
        <v>1</v>
      </c>
      <c r="L5552" s="39"/>
      <c r="M5552" s="199" t="s">
        <v>1</v>
      </c>
      <c r="N5552" s="200" t="s">
        <v>41</v>
      </c>
      <c r="O5552" s="71"/>
      <c r="P5552" s="201">
        <f>O5552*H5552</f>
        <v>0</v>
      </c>
      <c r="Q5552" s="201">
        <v>1.4999999999999999E-4</v>
      </c>
      <c r="R5552" s="201">
        <f>Q5552*H5552</f>
        <v>5.9999999999999995E-4</v>
      </c>
      <c r="S5552" s="201">
        <v>0</v>
      </c>
      <c r="T5552" s="202">
        <f>S5552*H5552</f>
        <v>0</v>
      </c>
      <c r="U5552" s="34"/>
      <c r="V5552" s="34"/>
      <c r="W5552" s="34"/>
      <c r="X5552" s="34"/>
      <c r="Y5552" s="34"/>
      <c r="Z5552" s="34"/>
      <c r="AA5552" s="34"/>
      <c r="AB5552" s="34"/>
      <c r="AC5552" s="34"/>
      <c r="AD5552" s="34"/>
      <c r="AE5552" s="34"/>
      <c r="AR5552" s="203" t="s">
        <v>358</v>
      </c>
      <c r="AT5552" s="203" t="s">
        <v>274</v>
      </c>
      <c r="AU5552" s="203" t="s">
        <v>291</v>
      </c>
      <c r="AY5552" s="17" t="s">
        <v>272</v>
      </c>
      <c r="BE5552" s="204">
        <f>IF(N5552="základní",J5552,0)</f>
        <v>0</v>
      </c>
      <c r="BF5552" s="204">
        <f>IF(N5552="snížená",J5552,0)</f>
        <v>0</v>
      </c>
      <c r="BG5552" s="204">
        <f>IF(N5552="zákl. přenesená",J5552,0)</f>
        <v>0</v>
      </c>
      <c r="BH5552" s="204">
        <f>IF(N5552="sníž. přenesená",J5552,0)</f>
        <v>0</v>
      </c>
      <c r="BI5552" s="204">
        <f>IF(N5552="nulová",J5552,0)</f>
        <v>0</v>
      </c>
      <c r="BJ5552" s="17" t="s">
        <v>16</v>
      </c>
      <c r="BK5552" s="204">
        <f>ROUND(I5552*H5552,2)</f>
        <v>0</v>
      </c>
      <c r="BL5552" s="17" t="s">
        <v>358</v>
      </c>
      <c r="BM5552" s="203" t="s">
        <v>4527</v>
      </c>
    </row>
    <row r="5553" spans="1:65" s="13" customFormat="1" ht="11.25">
      <c r="B5553" s="210"/>
      <c r="C5553" s="211"/>
      <c r="D5553" s="212" t="s">
        <v>283</v>
      </c>
      <c r="E5553" s="213" t="s">
        <v>1</v>
      </c>
      <c r="F5553" s="214" t="s">
        <v>4522</v>
      </c>
      <c r="G5553" s="211"/>
      <c r="H5553" s="213" t="s">
        <v>1</v>
      </c>
      <c r="I5553" s="215"/>
      <c r="J5553" s="211"/>
      <c r="K5553" s="211"/>
      <c r="L5553" s="216"/>
      <c r="M5553" s="217"/>
      <c r="N5553" s="218"/>
      <c r="O5553" s="218"/>
      <c r="P5553" s="218"/>
      <c r="Q5553" s="218"/>
      <c r="R5553" s="218"/>
      <c r="S5553" s="218"/>
      <c r="T5553" s="219"/>
      <c r="AT5553" s="220" t="s">
        <v>283</v>
      </c>
      <c r="AU5553" s="220" t="s">
        <v>291</v>
      </c>
      <c r="AV5553" s="13" t="s">
        <v>16</v>
      </c>
      <c r="AW5553" s="13" t="s">
        <v>32</v>
      </c>
      <c r="AX5553" s="13" t="s">
        <v>76</v>
      </c>
      <c r="AY5553" s="220" t="s">
        <v>272</v>
      </c>
    </row>
    <row r="5554" spans="1:65" s="13" customFormat="1" ht="11.25">
      <c r="B5554" s="210"/>
      <c r="C5554" s="211"/>
      <c r="D5554" s="212" t="s">
        <v>283</v>
      </c>
      <c r="E5554" s="213" t="s">
        <v>1</v>
      </c>
      <c r="F5554" s="214" t="s">
        <v>285</v>
      </c>
      <c r="G5554" s="211"/>
      <c r="H5554" s="213" t="s">
        <v>1</v>
      </c>
      <c r="I5554" s="215"/>
      <c r="J5554" s="211"/>
      <c r="K5554" s="211"/>
      <c r="L5554" s="216"/>
      <c r="M5554" s="217"/>
      <c r="N5554" s="218"/>
      <c r="O5554" s="218"/>
      <c r="P5554" s="218"/>
      <c r="Q5554" s="218"/>
      <c r="R5554" s="218"/>
      <c r="S5554" s="218"/>
      <c r="T5554" s="219"/>
      <c r="AT5554" s="220" t="s">
        <v>283</v>
      </c>
      <c r="AU5554" s="220" t="s">
        <v>291</v>
      </c>
      <c r="AV5554" s="13" t="s">
        <v>16</v>
      </c>
      <c r="AW5554" s="13" t="s">
        <v>32</v>
      </c>
      <c r="AX5554" s="13" t="s">
        <v>76</v>
      </c>
      <c r="AY5554" s="220" t="s">
        <v>272</v>
      </c>
    </row>
    <row r="5555" spans="1:65" s="14" customFormat="1" ht="11.25">
      <c r="B5555" s="221"/>
      <c r="C5555" s="222"/>
      <c r="D5555" s="212" t="s">
        <v>283</v>
      </c>
      <c r="E5555" s="223" t="s">
        <v>1</v>
      </c>
      <c r="F5555" s="224" t="s">
        <v>4523</v>
      </c>
      <c r="G5555" s="222"/>
      <c r="H5555" s="225">
        <v>5</v>
      </c>
      <c r="I5555" s="226"/>
      <c r="J5555" s="222"/>
      <c r="K5555" s="222"/>
      <c r="L5555" s="227"/>
      <c r="M5555" s="228"/>
      <c r="N5555" s="229"/>
      <c r="O5555" s="229"/>
      <c r="P5555" s="229"/>
      <c r="Q5555" s="229"/>
      <c r="R5555" s="229"/>
      <c r="S5555" s="229"/>
      <c r="T5555" s="230"/>
      <c r="AT5555" s="231" t="s">
        <v>283</v>
      </c>
      <c r="AU5555" s="231" t="s">
        <v>291</v>
      </c>
      <c r="AV5555" s="14" t="s">
        <v>84</v>
      </c>
      <c r="AW5555" s="14" t="s">
        <v>32</v>
      </c>
      <c r="AX5555" s="14" t="s">
        <v>76</v>
      </c>
      <c r="AY5555" s="231" t="s">
        <v>272</v>
      </c>
    </row>
    <row r="5556" spans="1:65" s="13" customFormat="1" ht="11.25">
      <c r="B5556" s="210"/>
      <c r="C5556" s="211"/>
      <c r="D5556" s="212" t="s">
        <v>283</v>
      </c>
      <c r="E5556" s="213" t="s">
        <v>1</v>
      </c>
      <c r="F5556" s="214" t="s">
        <v>285</v>
      </c>
      <c r="G5556" s="211"/>
      <c r="H5556" s="213" t="s">
        <v>1</v>
      </c>
      <c r="I5556" s="215"/>
      <c r="J5556" s="211"/>
      <c r="K5556" s="211"/>
      <c r="L5556" s="216"/>
      <c r="M5556" s="217"/>
      <c r="N5556" s="218"/>
      <c r="O5556" s="218"/>
      <c r="P5556" s="218"/>
      <c r="Q5556" s="218"/>
      <c r="R5556" s="218"/>
      <c r="S5556" s="218"/>
      <c r="T5556" s="219"/>
      <c r="AT5556" s="220" t="s">
        <v>283</v>
      </c>
      <c r="AU5556" s="220" t="s">
        <v>291</v>
      </c>
      <c r="AV5556" s="13" t="s">
        <v>16</v>
      </c>
      <c r="AW5556" s="13" t="s">
        <v>32</v>
      </c>
      <c r="AX5556" s="13" t="s">
        <v>76</v>
      </c>
      <c r="AY5556" s="220" t="s">
        <v>272</v>
      </c>
    </row>
    <row r="5557" spans="1:65" s="13" customFormat="1" ht="11.25">
      <c r="B5557" s="210"/>
      <c r="C5557" s="211"/>
      <c r="D5557" s="212" t="s">
        <v>283</v>
      </c>
      <c r="E5557" s="213" t="s">
        <v>1</v>
      </c>
      <c r="F5557" s="214" t="s">
        <v>842</v>
      </c>
      <c r="G5557" s="211"/>
      <c r="H5557" s="213" t="s">
        <v>1</v>
      </c>
      <c r="I5557" s="215"/>
      <c r="J5557" s="211"/>
      <c r="K5557" s="211"/>
      <c r="L5557" s="216"/>
      <c r="M5557" s="217"/>
      <c r="N5557" s="218"/>
      <c r="O5557" s="218"/>
      <c r="P5557" s="218"/>
      <c r="Q5557" s="218"/>
      <c r="R5557" s="218"/>
      <c r="S5557" s="218"/>
      <c r="T5557" s="219"/>
      <c r="AT5557" s="220" t="s">
        <v>283</v>
      </c>
      <c r="AU5557" s="220" t="s">
        <v>291</v>
      </c>
      <c r="AV5557" s="13" t="s">
        <v>16</v>
      </c>
      <c r="AW5557" s="13" t="s">
        <v>32</v>
      </c>
      <c r="AX5557" s="13" t="s">
        <v>76</v>
      </c>
      <c r="AY5557" s="220" t="s">
        <v>272</v>
      </c>
    </row>
    <row r="5558" spans="1:65" s="14" customFormat="1" ht="11.25">
      <c r="B5558" s="221"/>
      <c r="C5558" s="222"/>
      <c r="D5558" s="212" t="s">
        <v>283</v>
      </c>
      <c r="E5558" s="223" t="s">
        <v>1</v>
      </c>
      <c r="F5558" s="224" t="s">
        <v>207</v>
      </c>
      <c r="G5558" s="222"/>
      <c r="H5558" s="225">
        <v>-1</v>
      </c>
      <c r="I5558" s="226"/>
      <c r="J5558" s="222"/>
      <c r="K5558" s="222"/>
      <c r="L5558" s="227"/>
      <c r="M5558" s="228"/>
      <c r="N5558" s="229"/>
      <c r="O5558" s="229"/>
      <c r="P5558" s="229"/>
      <c r="Q5558" s="229"/>
      <c r="R5558" s="229"/>
      <c r="S5558" s="229"/>
      <c r="T5558" s="230"/>
      <c r="AT5558" s="231" t="s">
        <v>283</v>
      </c>
      <c r="AU5558" s="231" t="s">
        <v>291</v>
      </c>
      <c r="AV5558" s="14" t="s">
        <v>84</v>
      </c>
      <c r="AW5558" s="14" t="s">
        <v>32</v>
      </c>
      <c r="AX5558" s="14" t="s">
        <v>76</v>
      </c>
      <c r="AY5558" s="231" t="s">
        <v>272</v>
      </c>
    </row>
    <row r="5559" spans="1:65" s="2" customFormat="1" ht="37.9" customHeight="1">
      <c r="A5559" s="34"/>
      <c r="B5559" s="35"/>
      <c r="C5559" s="192" t="s">
        <v>4528</v>
      </c>
      <c r="D5559" s="192" t="s">
        <v>274</v>
      </c>
      <c r="E5559" s="193" t="s">
        <v>4529</v>
      </c>
      <c r="F5559" s="194" t="s">
        <v>4530</v>
      </c>
      <c r="G5559" s="195" t="s">
        <v>952</v>
      </c>
      <c r="H5559" s="196">
        <v>5</v>
      </c>
      <c r="I5559" s="197"/>
      <c r="J5559" s="198">
        <f>ROUND(I5559*H5559,2)</f>
        <v>0</v>
      </c>
      <c r="K5559" s="194" t="s">
        <v>1</v>
      </c>
      <c r="L5559" s="39"/>
      <c r="M5559" s="199" t="s">
        <v>1</v>
      </c>
      <c r="N5559" s="200" t="s">
        <v>41</v>
      </c>
      <c r="O5559" s="71"/>
      <c r="P5559" s="201">
        <f>O5559*H5559</f>
        <v>0</v>
      </c>
      <c r="Q5559" s="201">
        <v>1.4999999999999999E-4</v>
      </c>
      <c r="R5559" s="201">
        <f>Q5559*H5559</f>
        <v>7.4999999999999991E-4</v>
      </c>
      <c r="S5559" s="201">
        <v>0</v>
      </c>
      <c r="T5559" s="202">
        <f>S5559*H5559</f>
        <v>0</v>
      </c>
      <c r="U5559" s="34"/>
      <c r="V5559" s="34"/>
      <c r="W5559" s="34"/>
      <c r="X5559" s="34"/>
      <c r="Y5559" s="34"/>
      <c r="Z5559" s="34"/>
      <c r="AA5559" s="34"/>
      <c r="AB5559" s="34"/>
      <c r="AC5559" s="34"/>
      <c r="AD5559" s="34"/>
      <c r="AE5559" s="34"/>
      <c r="AR5559" s="203" t="s">
        <v>358</v>
      </c>
      <c r="AT5559" s="203" t="s">
        <v>274</v>
      </c>
      <c r="AU5559" s="203" t="s">
        <v>291</v>
      </c>
      <c r="AY5559" s="17" t="s">
        <v>272</v>
      </c>
      <c r="BE5559" s="204">
        <f>IF(N5559="základní",J5559,0)</f>
        <v>0</v>
      </c>
      <c r="BF5559" s="204">
        <f>IF(N5559="snížená",J5559,0)</f>
        <v>0</v>
      </c>
      <c r="BG5559" s="204">
        <f>IF(N5559="zákl. přenesená",J5559,0)</f>
        <v>0</v>
      </c>
      <c r="BH5559" s="204">
        <f>IF(N5559="sníž. přenesená",J5559,0)</f>
        <v>0</v>
      </c>
      <c r="BI5559" s="204">
        <f>IF(N5559="nulová",J5559,0)</f>
        <v>0</v>
      </c>
      <c r="BJ5559" s="17" t="s">
        <v>16</v>
      </c>
      <c r="BK5559" s="204">
        <f>ROUND(I5559*H5559,2)</f>
        <v>0</v>
      </c>
      <c r="BL5559" s="17" t="s">
        <v>358</v>
      </c>
      <c r="BM5559" s="203" t="s">
        <v>4531</v>
      </c>
    </row>
    <row r="5560" spans="1:65" s="13" customFormat="1" ht="11.25">
      <c r="B5560" s="210"/>
      <c r="C5560" s="211"/>
      <c r="D5560" s="212" t="s">
        <v>283</v>
      </c>
      <c r="E5560" s="213" t="s">
        <v>1</v>
      </c>
      <c r="F5560" s="214" t="s">
        <v>4522</v>
      </c>
      <c r="G5560" s="211"/>
      <c r="H5560" s="213" t="s">
        <v>1</v>
      </c>
      <c r="I5560" s="215"/>
      <c r="J5560" s="211"/>
      <c r="K5560" s="211"/>
      <c r="L5560" s="216"/>
      <c r="M5560" s="217"/>
      <c r="N5560" s="218"/>
      <c r="O5560" s="218"/>
      <c r="P5560" s="218"/>
      <c r="Q5560" s="218"/>
      <c r="R5560" s="218"/>
      <c r="S5560" s="218"/>
      <c r="T5560" s="219"/>
      <c r="AT5560" s="220" t="s">
        <v>283</v>
      </c>
      <c r="AU5560" s="220" t="s">
        <v>291</v>
      </c>
      <c r="AV5560" s="13" t="s">
        <v>16</v>
      </c>
      <c r="AW5560" s="13" t="s">
        <v>32</v>
      </c>
      <c r="AX5560" s="13" t="s">
        <v>76</v>
      </c>
      <c r="AY5560" s="220" t="s">
        <v>272</v>
      </c>
    </row>
    <row r="5561" spans="1:65" s="13" customFormat="1" ht="11.25">
      <c r="B5561" s="210"/>
      <c r="C5561" s="211"/>
      <c r="D5561" s="212" t="s">
        <v>283</v>
      </c>
      <c r="E5561" s="213" t="s">
        <v>1</v>
      </c>
      <c r="F5561" s="214" t="s">
        <v>285</v>
      </c>
      <c r="G5561" s="211"/>
      <c r="H5561" s="213" t="s">
        <v>1</v>
      </c>
      <c r="I5561" s="215"/>
      <c r="J5561" s="211"/>
      <c r="K5561" s="211"/>
      <c r="L5561" s="216"/>
      <c r="M5561" s="217"/>
      <c r="N5561" s="218"/>
      <c r="O5561" s="218"/>
      <c r="P5561" s="218"/>
      <c r="Q5561" s="218"/>
      <c r="R5561" s="218"/>
      <c r="S5561" s="218"/>
      <c r="T5561" s="219"/>
      <c r="AT5561" s="220" t="s">
        <v>283</v>
      </c>
      <c r="AU5561" s="220" t="s">
        <v>291</v>
      </c>
      <c r="AV5561" s="13" t="s">
        <v>16</v>
      </c>
      <c r="AW5561" s="13" t="s">
        <v>32</v>
      </c>
      <c r="AX5561" s="13" t="s">
        <v>76</v>
      </c>
      <c r="AY5561" s="220" t="s">
        <v>272</v>
      </c>
    </row>
    <row r="5562" spans="1:65" s="14" customFormat="1" ht="11.25">
      <c r="B5562" s="221"/>
      <c r="C5562" s="222"/>
      <c r="D5562" s="212" t="s">
        <v>283</v>
      </c>
      <c r="E5562" s="223" t="s">
        <v>1</v>
      </c>
      <c r="F5562" s="224" t="s">
        <v>4532</v>
      </c>
      <c r="G5562" s="222"/>
      <c r="H5562" s="225">
        <v>7</v>
      </c>
      <c r="I5562" s="226"/>
      <c r="J5562" s="222"/>
      <c r="K5562" s="222"/>
      <c r="L5562" s="227"/>
      <c r="M5562" s="228"/>
      <c r="N5562" s="229"/>
      <c r="O5562" s="229"/>
      <c r="P5562" s="229"/>
      <c r="Q5562" s="229"/>
      <c r="R5562" s="229"/>
      <c r="S5562" s="229"/>
      <c r="T5562" s="230"/>
      <c r="AT5562" s="231" t="s">
        <v>283</v>
      </c>
      <c r="AU5562" s="231" t="s">
        <v>291</v>
      </c>
      <c r="AV5562" s="14" t="s">
        <v>84</v>
      </c>
      <c r="AW5562" s="14" t="s">
        <v>32</v>
      </c>
      <c r="AX5562" s="14" t="s">
        <v>76</v>
      </c>
      <c r="AY5562" s="231" t="s">
        <v>272</v>
      </c>
    </row>
    <row r="5563" spans="1:65" s="13" customFormat="1" ht="11.25">
      <c r="B5563" s="210"/>
      <c r="C5563" s="211"/>
      <c r="D5563" s="212" t="s">
        <v>283</v>
      </c>
      <c r="E5563" s="213" t="s">
        <v>1</v>
      </c>
      <c r="F5563" s="214" t="s">
        <v>285</v>
      </c>
      <c r="G5563" s="211"/>
      <c r="H5563" s="213" t="s">
        <v>1</v>
      </c>
      <c r="I5563" s="215"/>
      <c r="J5563" s="211"/>
      <c r="K5563" s="211"/>
      <c r="L5563" s="216"/>
      <c r="M5563" s="217"/>
      <c r="N5563" s="218"/>
      <c r="O5563" s="218"/>
      <c r="P5563" s="218"/>
      <c r="Q5563" s="218"/>
      <c r="R5563" s="218"/>
      <c r="S5563" s="218"/>
      <c r="T5563" s="219"/>
      <c r="AT5563" s="220" t="s">
        <v>283</v>
      </c>
      <c r="AU5563" s="220" t="s">
        <v>291</v>
      </c>
      <c r="AV5563" s="13" t="s">
        <v>16</v>
      </c>
      <c r="AW5563" s="13" t="s">
        <v>32</v>
      </c>
      <c r="AX5563" s="13" t="s">
        <v>76</v>
      </c>
      <c r="AY5563" s="220" t="s">
        <v>272</v>
      </c>
    </row>
    <row r="5564" spans="1:65" s="13" customFormat="1" ht="11.25">
      <c r="B5564" s="210"/>
      <c r="C5564" s="211"/>
      <c r="D5564" s="212" t="s">
        <v>283</v>
      </c>
      <c r="E5564" s="213" t="s">
        <v>1</v>
      </c>
      <c r="F5564" s="214" t="s">
        <v>842</v>
      </c>
      <c r="G5564" s="211"/>
      <c r="H5564" s="213" t="s">
        <v>1</v>
      </c>
      <c r="I5564" s="215"/>
      <c r="J5564" s="211"/>
      <c r="K5564" s="211"/>
      <c r="L5564" s="216"/>
      <c r="M5564" s="217"/>
      <c r="N5564" s="218"/>
      <c r="O5564" s="218"/>
      <c r="P5564" s="218"/>
      <c r="Q5564" s="218"/>
      <c r="R5564" s="218"/>
      <c r="S5564" s="218"/>
      <c r="T5564" s="219"/>
      <c r="AT5564" s="220" t="s">
        <v>283</v>
      </c>
      <c r="AU5564" s="220" t="s">
        <v>291</v>
      </c>
      <c r="AV5564" s="13" t="s">
        <v>16</v>
      </c>
      <c r="AW5564" s="13" t="s">
        <v>32</v>
      </c>
      <c r="AX5564" s="13" t="s">
        <v>76</v>
      </c>
      <c r="AY5564" s="220" t="s">
        <v>272</v>
      </c>
    </row>
    <row r="5565" spans="1:65" s="14" customFormat="1" ht="11.25">
      <c r="B5565" s="221"/>
      <c r="C5565" s="222"/>
      <c r="D5565" s="212" t="s">
        <v>283</v>
      </c>
      <c r="E5565" s="223" t="s">
        <v>1</v>
      </c>
      <c r="F5565" s="224" t="s">
        <v>4218</v>
      </c>
      <c r="G5565" s="222"/>
      <c r="H5565" s="225">
        <v>-2</v>
      </c>
      <c r="I5565" s="226"/>
      <c r="J5565" s="222"/>
      <c r="K5565" s="222"/>
      <c r="L5565" s="227"/>
      <c r="M5565" s="228"/>
      <c r="N5565" s="229"/>
      <c r="O5565" s="229"/>
      <c r="P5565" s="229"/>
      <c r="Q5565" s="229"/>
      <c r="R5565" s="229"/>
      <c r="S5565" s="229"/>
      <c r="T5565" s="230"/>
      <c r="AT5565" s="231" t="s">
        <v>283</v>
      </c>
      <c r="AU5565" s="231" t="s">
        <v>291</v>
      </c>
      <c r="AV5565" s="14" t="s">
        <v>84</v>
      </c>
      <c r="AW5565" s="14" t="s">
        <v>32</v>
      </c>
      <c r="AX5565" s="14" t="s">
        <v>76</v>
      </c>
      <c r="AY5565" s="231" t="s">
        <v>272</v>
      </c>
    </row>
    <row r="5566" spans="1:65" s="2" customFormat="1" ht="24.2" customHeight="1">
      <c r="A5566" s="34"/>
      <c r="B5566" s="35"/>
      <c r="C5566" s="192" t="s">
        <v>4533</v>
      </c>
      <c r="D5566" s="192" t="s">
        <v>274</v>
      </c>
      <c r="E5566" s="193" t="s">
        <v>4534</v>
      </c>
      <c r="F5566" s="194" t="s">
        <v>4535</v>
      </c>
      <c r="G5566" s="195" t="s">
        <v>185</v>
      </c>
      <c r="H5566" s="196">
        <v>10.15</v>
      </c>
      <c r="I5566" s="197"/>
      <c r="J5566" s="198">
        <f>ROUND(I5566*H5566,2)</f>
        <v>0</v>
      </c>
      <c r="K5566" s="194" t="s">
        <v>1</v>
      </c>
      <c r="L5566" s="39"/>
      <c r="M5566" s="199" t="s">
        <v>1</v>
      </c>
      <c r="N5566" s="200" t="s">
        <v>41</v>
      </c>
      <c r="O5566" s="71"/>
      <c r="P5566" s="201">
        <f>O5566*H5566</f>
        <v>0</v>
      </c>
      <c r="Q5566" s="201">
        <v>0</v>
      </c>
      <c r="R5566" s="201">
        <f>Q5566*H5566</f>
        <v>0</v>
      </c>
      <c r="S5566" s="201">
        <v>0</v>
      </c>
      <c r="T5566" s="202">
        <f>S5566*H5566</f>
        <v>0</v>
      </c>
      <c r="U5566" s="34"/>
      <c r="V5566" s="34"/>
      <c r="W5566" s="34"/>
      <c r="X5566" s="34"/>
      <c r="Y5566" s="34"/>
      <c r="Z5566" s="34"/>
      <c r="AA5566" s="34"/>
      <c r="AB5566" s="34"/>
      <c r="AC5566" s="34"/>
      <c r="AD5566" s="34"/>
      <c r="AE5566" s="34"/>
      <c r="AR5566" s="203" t="s">
        <v>358</v>
      </c>
      <c r="AT5566" s="203" t="s">
        <v>274</v>
      </c>
      <c r="AU5566" s="203" t="s">
        <v>291</v>
      </c>
      <c r="AY5566" s="17" t="s">
        <v>272</v>
      </c>
      <c r="BE5566" s="204">
        <f>IF(N5566="základní",J5566,0)</f>
        <v>0</v>
      </c>
      <c r="BF5566" s="204">
        <f>IF(N5566="snížená",J5566,0)</f>
        <v>0</v>
      </c>
      <c r="BG5566" s="204">
        <f>IF(N5566="zákl. přenesená",J5566,0)</f>
        <v>0</v>
      </c>
      <c r="BH5566" s="204">
        <f>IF(N5566="sníž. přenesená",J5566,0)</f>
        <v>0</v>
      </c>
      <c r="BI5566" s="204">
        <f>IF(N5566="nulová",J5566,0)</f>
        <v>0</v>
      </c>
      <c r="BJ5566" s="17" t="s">
        <v>16</v>
      </c>
      <c r="BK5566" s="204">
        <f>ROUND(I5566*H5566,2)</f>
        <v>0</v>
      </c>
      <c r="BL5566" s="17" t="s">
        <v>358</v>
      </c>
      <c r="BM5566" s="203" t="s">
        <v>4536</v>
      </c>
    </row>
    <row r="5567" spans="1:65" s="13" customFormat="1" ht="11.25">
      <c r="B5567" s="210"/>
      <c r="C5567" s="211"/>
      <c r="D5567" s="212" t="s">
        <v>283</v>
      </c>
      <c r="E5567" s="213" t="s">
        <v>1</v>
      </c>
      <c r="F5567" s="214" t="s">
        <v>4522</v>
      </c>
      <c r="G5567" s="211"/>
      <c r="H5567" s="213" t="s">
        <v>1</v>
      </c>
      <c r="I5567" s="215"/>
      <c r="J5567" s="211"/>
      <c r="K5567" s="211"/>
      <c r="L5567" s="216"/>
      <c r="M5567" s="217"/>
      <c r="N5567" s="218"/>
      <c r="O5567" s="218"/>
      <c r="P5567" s="218"/>
      <c r="Q5567" s="218"/>
      <c r="R5567" s="218"/>
      <c r="S5567" s="218"/>
      <c r="T5567" s="219"/>
      <c r="AT5567" s="220" t="s">
        <v>283</v>
      </c>
      <c r="AU5567" s="220" t="s">
        <v>291</v>
      </c>
      <c r="AV5567" s="13" t="s">
        <v>16</v>
      </c>
      <c r="AW5567" s="13" t="s">
        <v>32</v>
      </c>
      <c r="AX5567" s="13" t="s">
        <v>76</v>
      </c>
      <c r="AY5567" s="220" t="s">
        <v>272</v>
      </c>
    </row>
    <row r="5568" spans="1:65" s="13" customFormat="1" ht="11.25">
      <c r="B5568" s="210"/>
      <c r="C5568" s="211"/>
      <c r="D5568" s="212" t="s">
        <v>283</v>
      </c>
      <c r="E5568" s="213" t="s">
        <v>1</v>
      </c>
      <c r="F5568" s="214" t="s">
        <v>285</v>
      </c>
      <c r="G5568" s="211"/>
      <c r="H5568" s="213" t="s">
        <v>1</v>
      </c>
      <c r="I5568" s="215"/>
      <c r="J5568" s="211"/>
      <c r="K5568" s="211"/>
      <c r="L5568" s="216"/>
      <c r="M5568" s="217"/>
      <c r="N5568" s="218"/>
      <c r="O5568" s="218"/>
      <c r="P5568" s="218"/>
      <c r="Q5568" s="218"/>
      <c r="R5568" s="218"/>
      <c r="S5568" s="218"/>
      <c r="T5568" s="219"/>
      <c r="AT5568" s="220" t="s">
        <v>283</v>
      </c>
      <c r="AU5568" s="220" t="s">
        <v>291</v>
      </c>
      <c r="AV5568" s="13" t="s">
        <v>16</v>
      </c>
      <c r="AW5568" s="13" t="s">
        <v>32</v>
      </c>
      <c r="AX5568" s="13" t="s">
        <v>76</v>
      </c>
      <c r="AY5568" s="220" t="s">
        <v>272</v>
      </c>
    </row>
    <row r="5569" spans="1:65" s="13" customFormat="1" ht="11.25">
      <c r="B5569" s="210"/>
      <c r="C5569" s="211"/>
      <c r="D5569" s="212" t="s">
        <v>283</v>
      </c>
      <c r="E5569" s="213" t="s">
        <v>1</v>
      </c>
      <c r="F5569" s="214" t="s">
        <v>4537</v>
      </c>
      <c r="G5569" s="211"/>
      <c r="H5569" s="213" t="s">
        <v>1</v>
      </c>
      <c r="I5569" s="215"/>
      <c r="J5569" s="211"/>
      <c r="K5569" s="211"/>
      <c r="L5569" s="216"/>
      <c r="M5569" s="217"/>
      <c r="N5569" s="218"/>
      <c r="O5569" s="218"/>
      <c r="P5569" s="218"/>
      <c r="Q5569" s="218"/>
      <c r="R5569" s="218"/>
      <c r="S5569" s="218"/>
      <c r="T5569" s="219"/>
      <c r="AT5569" s="220" t="s">
        <v>283</v>
      </c>
      <c r="AU5569" s="220" t="s">
        <v>291</v>
      </c>
      <c r="AV5569" s="13" t="s">
        <v>16</v>
      </c>
      <c r="AW5569" s="13" t="s">
        <v>32</v>
      </c>
      <c r="AX5569" s="13" t="s">
        <v>76</v>
      </c>
      <c r="AY5569" s="220" t="s">
        <v>272</v>
      </c>
    </row>
    <row r="5570" spans="1:65" s="14" customFormat="1" ht="11.25">
      <c r="B5570" s="221"/>
      <c r="C5570" s="222"/>
      <c r="D5570" s="212" t="s">
        <v>283</v>
      </c>
      <c r="E5570" s="223" t="s">
        <v>1</v>
      </c>
      <c r="F5570" s="224" t="s">
        <v>4538</v>
      </c>
      <c r="G5570" s="222"/>
      <c r="H5570" s="225">
        <v>10.15</v>
      </c>
      <c r="I5570" s="226"/>
      <c r="J5570" s="222"/>
      <c r="K5570" s="222"/>
      <c r="L5570" s="227"/>
      <c r="M5570" s="228"/>
      <c r="N5570" s="229"/>
      <c r="O5570" s="229"/>
      <c r="P5570" s="229"/>
      <c r="Q5570" s="229"/>
      <c r="R5570" s="229"/>
      <c r="S5570" s="229"/>
      <c r="T5570" s="230"/>
      <c r="AT5570" s="231" t="s">
        <v>283</v>
      </c>
      <c r="AU5570" s="231" t="s">
        <v>291</v>
      </c>
      <c r="AV5570" s="14" t="s">
        <v>84</v>
      </c>
      <c r="AW5570" s="14" t="s">
        <v>32</v>
      </c>
      <c r="AX5570" s="14" t="s">
        <v>76</v>
      </c>
      <c r="AY5570" s="231" t="s">
        <v>272</v>
      </c>
    </row>
    <row r="5571" spans="1:65" s="2" customFormat="1" ht="21.75" customHeight="1">
      <c r="A5571" s="34"/>
      <c r="B5571" s="35"/>
      <c r="C5571" s="192" t="s">
        <v>4539</v>
      </c>
      <c r="D5571" s="192" t="s">
        <v>274</v>
      </c>
      <c r="E5571" s="193" t="s">
        <v>4540</v>
      </c>
      <c r="F5571" s="194" t="s">
        <v>4541</v>
      </c>
      <c r="G5571" s="195" t="s">
        <v>952</v>
      </c>
      <c r="H5571" s="196">
        <v>2</v>
      </c>
      <c r="I5571" s="197"/>
      <c r="J5571" s="198">
        <f>ROUND(I5571*H5571,2)</f>
        <v>0</v>
      </c>
      <c r="K5571" s="194" t="s">
        <v>1</v>
      </c>
      <c r="L5571" s="39"/>
      <c r="M5571" s="199" t="s">
        <v>1</v>
      </c>
      <c r="N5571" s="200" t="s">
        <v>41</v>
      </c>
      <c r="O5571" s="71"/>
      <c r="P5571" s="201">
        <f>O5571*H5571</f>
        <v>0</v>
      </c>
      <c r="Q5571" s="201">
        <v>0</v>
      </c>
      <c r="R5571" s="201">
        <f>Q5571*H5571</f>
        <v>0</v>
      </c>
      <c r="S5571" s="201">
        <v>0</v>
      </c>
      <c r="T5571" s="202">
        <f>S5571*H5571</f>
        <v>0</v>
      </c>
      <c r="U5571" s="34"/>
      <c r="V5571" s="34"/>
      <c r="W5571" s="34"/>
      <c r="X5571" s="34"/>
      <c r="Y5571" s="34"/>
      <c r="Z5571" s="34"/>
      <c r="AA5571" s="34"/>
      <c r="AB5571" s="34"/>
      <c r="AC5571" s="34"/>
      <c r="AD5571" s="34"/>
      <c r="AE5571" s="34"/>
      <c r="AR5571" s="203" t="s">
        <v>358</v>
      </c>
      <c r="AT5571" s="203" t="s">
        <v>274</v>
      </c>
      <c r="AU5571" s="203" t="s">
        <v>291</v>
      </c>
      <c r="AY5571" s="17" t="s">
        <v>272</v>
      </c>
      <c r="BE5571" s="204">
        <f>IF(N5571="základní",J5571,0)</f>
        <v>0</v>
      </c>
      <c r="BF5571" s="204">
        <f>IF(N5571="snížená",J5571,0)</f>
        <v>0</v>
      </c>
      <c r="BG5571" s="204">
        <f>IF(N5571="zákl. přenesená",J5571,0)</f>
        <v>0</v>
      </c>
      <c r="BH5571" s="204">
        <f>IF(N5571="sníž. přenesená",J5571,0)</f>
        <v>0</v>
      </c>
      <c r="BI5571" s="204">
        <f>IF(N5571="nulová",J5571,0)</f>
        <v>0</v>
      </c>
      <c r="BJ5571" s="17" t="s">
        <v>16</v>
      </c>
      <c r="BK5571" s="204">
        <f>ROUND(I5571*H5571,2)</f>
        <v>0</v>
      </c>
      <c r="BL5571" s="17" t="s">
        <v>358</v>
      </c>
      <c r="BM5571" s="203" t="s">
        <v>4542</v>
      </c>
    </row>
    <row r="5572" spans="1:65" s="13" customFormat="1" ht="11.25">
      <c r="B5572" s="210"/>
      <c r="C5572" s="211"/>
      <c r="D5572" s="212" t="s">
        <v>283</v>
      </c>
      <c r="E5572" s="213" t="s">
        <v>1</v>
      </c>
      <c r="F5572" s="214" t="s">
        <v>4522</v>
      </c>
      <c r="G5572" s="211"/>
      <c r="H5572" s="213" t="s">
        <v>1</v>
      </c>
      <c r="I5572" s="215"/>
      <c r="J5572" s="211"/>
      <c r="K5572" s="211"/>
      <c r="L5572" s="216"/>
      <c r="M5572" s="217"/>
      <c r="N5572" s="218"/>
      <c r="O5572" s="218"/>
      <c r="P5572" s="218"/>
      <c r="Q5572" s="218"/>
      <c r="R5572" s="218"/>
      <c r="S5572" s="218"/>
      <c r="T5572" s="219"/>
      <c r="AT5572" s="220" t="s">
        <v>283</v>
      </c>
      <c r="AU5572" s="220" t="s">
        <v>291</v>
      </c>
      <c r="AV5572" s="13" t="s">
        <v>16</v>
      </c>
      <c r="AW5572" s="13" t="s">
        <v>32</v>
      </c>
      <c r="AX5572" s="13" t="s">
        <v>76</v>
      </c>
      <c r="AY5572" s="220" t="s">
        <v>272</v>
      </c>
    </row>
    <row r="5573" spans="1:65" s="13" customFormat="1" ht="11.25">
      <c r="B5573" s="210"/>
      <c r="C5573" s="211"/>
      <c r="D5573" s="212" t="s">
        <v>283</v>
      </c>
      <c r="E5573" s="213" t="s">
        <v>1</v>
      </c>
      <c r="F5573" s="214" t="s">
        <v>285</v>
      </c>
      <c r="G5573" s="211"/>
      <c r="H5573" s="213" t="s">
        <v>1</v>
      </c>
      <c r="I5573" s="215"/>
      <c r="J5573" s="211"/>
      <c r="K5573" s="211"/>
      <c r="L5573" s="216"/>
      <c r="M5573" s="217"/>
      <c r="N5573" s="218"/>
      <c r="O5573" s="218"/>
      <c r="P5573" s="218"/>
      <c r="Q5573" s="218"/>
      <c r="R5573" s="218"/>
      <c r="S5573" s="218"/>
      <c r="T5573" s="219"/>
      <c r="AT5573" s="220" t="s">
        <v>283</v>
      </c>
      <c r="AU5573" s="220" t="s">
        <v>291</v>
      </c>
      <c r="AV5573" s="13" t="s">
        <v>16</v>
      </c>
      <c r="AW5573" s="13" t="s">
        <v>32</v>
      </c>
      <c r="AX5573" s="13" t="s">
        <v>76</v>
      </c>
      <c r="AY5573" s="220" t="s">
        <v>272</v>
      </c>
    </row>
    <row r="5574" spans="1:65" s="13" customFormat="1" ht="11.25">
      <c r="B5574" s="210"/>
      <c r="C5574" s="211"/>
      <c r="D5574" s="212" t="s">
        <v>283</v>
      </c>
      <c r="E5574" s="213" t="s">
        <v>1</v>
      </c>
      <c r="F5574" s="214" t="s">
        <v>4543</v>
      </c>
      <c r="G5574" s="211"/>
      <c r="H5574" s="213" t="s">
        <v>1</v>
      </c>
      <c r="I5574" s="215"/>
      <c r="J5574" s="211"/>
      <c r="K5574" s="211"/>
      <c r="L5574" s="216"/>
      <c r="M5574" s="217"/>
      <c r="N5574" s="218"/>
      <c r="O5574" s="218"/>
      <c r="P5574" s="218"/>
      <c r="Q5574" s="218"/>
      <c r="R5574" s="218"/>
      <c r="S5574" s="218"/>
      <c r="T5574" s="219"/>
      <c r="AT5574" s="220" t="s">
        <v>283</v>
      </c>
      <c r="AU5574" s="220" t="s">
        <v>291</v>
      </c>
      <c r="AV5574" s="13" t="s">
        <v>16</v>
      </c>
      <c r="AW5574" s="13" t="s">
        <v>32</v>
      </c>
      <c r="AX5574" s="13" t="s">
        <v>76</v>
      </c>
      <c r="AY5574" s="220" t="s">
        <v>272</v>
      </c>
    </row>
    <row r="5575" spans="1:65" s="13" customFormat="1" ht="11.25">
      <c r="B5575" s="210"/>
      <c r="C5575" s="211"/>
      <c r="D5575" s="212" t="s">
        <v>283</v>
      </c>
      <c r="E5575" s="213" t="s">
        <v>1</v>
      </c>
      <c r="F5575" s="214" t="s">
        <v>4544</v>
      </c>
      <c r="G5575" s="211"/>
      <c r="H5575" s="213" t="s">
        <v>1</v>
      </c>
      <c r="I5575" s="215"/>
      <c r="J5575" s="211"/>
      <c r="K5575" s="211"/>
      <c r="L5575" s="216"/>
      <c r="M5575" s="217"/>
      <c r="N5575" s="218"/>
      <c r="O5575" s="218"/>
      <c r="P5575" s="218"/>
      <c r="Q5575" s="218"/>
      <c r="R5575" s="218"/>
      <c r="S5575" s="218"/>
      <c r="T5575" s="219"/>
      <c r="AT5575" s="220" t="s">
        <v>283</v>
      </c>
      <c r="AU5575" s="220" t="s">
        <v>291</v>
      </c>
      <c r="AV5575" s="13" t="s">
        <v>16</v>
      </c>
      <c r="AW5575" s="13" t="s">
        <v>32</v>
      </c>
      <c r="AX5575" s="13" t="s">
        <v>76</v>
      </c>
      <c r="AY5575" s="220" t="s">
        <v>272</v>
      </c>
    </row>
    <row r="5576" spans="1:65" s="14" customFormat="1" ht="11.25">
      <c r="B5576" s="221"/>
      <c r="C5576" s="222"/>
      <c r="D5576" s="212" t="s">
        <v>283</v>
      </c>
      <c r="E5576" s="223" t="s">
        <v>1</v>
      </c>
      <c r="F5576" s="224" t="s">
        <v>84</v>
      </c>
      <c r="G5576" s="222"/>
      <c r="H5576" s="225">
        <v>2</v>
      </c>
      <c r="I5576" s="226"/>
      <c r="J5576" s="222"/>
      <c r="K5576" s="222"/>
      <c r="L5576" s="227"/>
      <c r="M5576" s="228"/>
      <c r="N5576" s="229"/>
      <c r="O5576" s="229"/>
      <c r="P5576" s="229"/>
      <c r="Q5576" s="229"/>
      <c r="R5576" s="229"/>
      <c r="S5576" s="229"/>
      <c r="T5576" s="230"/>
      <c r="AT5576" s="231" t="s">
        <v>283</v>
      </c>
      <c r="AU5576" s="231" t="s">
        <v>291</v>
      </c>
      <c r="AV5576" s="14" t="s">
        <v>84</v>
      </c>
      <c r="AW5576" s="14" t="s">
        <v>32</v>
      </c>
      <c r="AX5576" s="14" t="s">
        <v>76</v>
      </c>
      <c r="AY5576" s="231" t="s">
        <v>272</v>
      </c>
    </row>
    <row r="5577" spans="1:65" s="2" customFormat="1" ht="24.2" customHeight="1">
      <c r="A5577" s="34"/>
      <c r="B5577" s="35"/>
      <c r="C5577" s="192" t="s">
        <v>4545</v>
      </c>
      <c r="D5577" s="192" t="s">
        <v>274</v>
      </c>
      <c r="E5577" s="193" t="s">
        <v>4546</v>
      </c>
      <c r="F5577" s="194" t="s">
        <v>4547</v>
      </c>
      <c r="G5577" s="195" t="s">
        <v>952</v>
      </c>
      <c r="H5577" s="196">
        <v>8</v>
      </c>
      <c r="I5577" s="197"/>
      <c r="J5577" s="198">
        <f>ROUND(I5577*H5577,2)</f>
        <v>0</v>
      </c>
      <c r="K5577" s="194" t="s">
        <v>1</v>
      </c>
      <c r="L5577" s="39"/>
      <c r="M5577" s="199" t="s">
        <v>1</v>
      </c>
      <c r="N5577" s="200" t="s">
        <v>41</v>
      </c>
      <c r="O5577" s="71"/>
      <c r="P5577" s="201">
        <f>O5577*H5577</f>
        <v>0</v>
      </c>
      <c r="Q5577" s="201">
        <v>1.4999999999999999E-4</v>
      </c>
      <c r="R5577" s="201">
        <f>Q5577*H5577</f>
        <v>1.1999999999999999E-3</v>
      </c>
      <c r="S5577" s="201">
        <v>0</v>
      </c>
      <c r="T5577" s="202">
        <f>S5577*H5577</f>
        <v>0</v>
      </c>
      <c r="U5577" s="34"/>
      <c r="V5577" s="34"/>
      <c r="W5577" s="34"/>
      <c r="X5577" s="34"/>
      <c r="Y5577" s="34"/>
      <c r="Z5577" s="34"/>
      <c r="AA5577" s="34"/>
      <c r="AB5577" s="34"/>
      <c r="AC5577" s="34"/>
      <c r="AD5577" s="34"/>
      <c r="AE5577" s="34"/>
      <c r="AR5577" s="203" t="s">
        <v>358</v>
      </c>
      <c r="AT5577" s="203" t="s">
        <v>274</v>
      </c>
      <c r="AU5577" s="203" t="s">
        <v>291</v>
      </c>
      <c r="AY5577" s="17" t="s">
        <v>272</v>
      </c>
      <c r="BE5577" s="204">
        <f>IF(N5577="základní",J5577,0)</f>
        <v>0</v>
      </c>
      <c r="BF5577" s="204">
        <f>IF(N5577="snížená",J5577,0)</f>
        <v>0</v>
      </c>
      <c r="BG5577" s="204">
        <f>IF(N5577="zákl. přenesená",J5577,0)</f>
        <v>0</v>
      </c>
      <c r="BH5577" s="204">
        <f>IF(N5577="sníž. přenesená",J5577,0)</f>
        <v>0</v>
      </c>
      <c r="BI5577" s="204">
        <f>IF(N5577="nulová",J5577,0)</f>
        <v>0</v>
      </c>
      <c r="BJ5577" s="17" t="s">
        <v>16</v>
      </c>
      <c r="BK5577" s="204">
        <f>ROUND(I5577*H5577,2)</f>
        <v>0</v>
      </c>
      <c r="BL5577" s="17" t="s">
        <v>358</v>
      </c>
      <c r="BM5577" s="203" t="s">
        <v>4548</v>
      </c>
    </row>
    <row r="5578" spans="1:65" s="13" customFormat="1" ht="11.25">
      <c r="B5578" s="210"/>
      <c r="C5578" s="211"/>
      <c r="D5578" s="212" t="s">
        <v>283</v>
      </c>
      <c r="E5578" s="213" t="s">
        <v>1</v>
      </c>
      <c r="F5578" s="214" t="s">
        <v>4522</v>
      </c>
      <c r="G5578" s="211"/>
      <c r="H5578" s="213" t="s">
        <v>1</v>
      </c>
      <c r="I5578" s="215"/>
      <c r="J5578" s="211"/>
      <c r="K5578" s="211"/>
      <c r="L5578" s="216"/>
      <c r="M5578" s="217"/>
      <c r="N5578" s="218"/>
      <c r="O5578" s="218"/>
      <c r="P5578" s="218"/>
      <c r="Q5578" s="218"/>
      <c r="R5578" s="218"/>
      <c r="S5578" s="218"/>
      <c r="T5578" s="219"/>
      <c r="AT5578" s="220" t="s">
        <v>283</v>
      </c>
      <c r="AU5578" s="220" t="s">
        <v>291</v>
      </c>
      <c r="AV5578" s="13" t="s">
        <v>16</v>
      </c>
      <c r="AW5578" s="13" t="s">
        <v>32</v>
      </c>
      <c r="AX5578" s="13" t="s">
        <v>76</v>
      </c>
      <c r="AY5578" s="220" t="s">
        <v>272</v>
      </c>
    </row>
    <row r="5579" spans="1:65" s="13" customFormat="1" ht="11.25">
      <c r="B5579" s="210"/>
      <c r="C5579" s="211"/>
      <c r="D5579" s="212" t="s">
        <v>283</v>
      </c>
      <c r="E5579" s="213" t="s">
        <v>1</v>
      </c>
      <c r="F5579" s="214" t="s">
        <v>285</v>
      </c>
      <c r="G5579" s="211"/>
      <c r="H5579" s="213" t="s">
        <v>1</v>
      </c>
      <c r="I5579" s="215"/>
      <c r="J5579" s="211"/>
      <c r="K5579" s="211"/>
      <c r="L5579" s="216"/>
      <c r="M5579" s="217"/>
      <c r="N5579" s="218"/>
      <c r="O5579" s="218"/>
      <c r="P5579" s="218"/>
      <c r="Q5579" s="218"/>
      <c r="R5579" s="218"/>
      <c r="S5579" s="218"/>
      <c r="T5579" s="219"/>
      <c r="AT5579" s="220" t="s">
        <v>283</v>
      </c>
      <c r="AU5579" s="220" t="s">
        <v>291</v>
      </c>
      <c r="AV5579" s="13" t="s">
        <v>16</v>
      </c>
      <c r="AW5579" s="13" t="s">
        <v>32</v>
      </c>
      <c r="AX5579" s="13" t="s">
        <v>76</v>
      </c>
      <c r="AY5579" s="220" t="s">
        <v>272</v>
      </c>
    </row>
    <row r="5580" spans="1:65" s="14" customFormat="1" ht="11.25">
      <c r="B5580" s="221"/>
      <c r="C5580" s="222"/>
      <c r="D5580" s="212" t="s">
        <v>283</v>
      </c>
      <c r="E5580" s="223" t="s">
        <v>1</v>
      </c>
      <c r="F5580" s="224" t="s">
        <v>313</v>
      </c>
      <c r="G5580" s="222"/>
      <c r="H5580" s="225">
        <v>8</v>
      </c>
      <c r="I5580" s="226"/>
      <c r="J5580" s="222"/>
      <c r="K5580" s="222"/>
      <c r="L5580" s="227"/>
      <c r="M5580" s="228"/>
      <c r="N5580" s="229"/>
      <c r="O5580" s="229"/>
      <c r="P5580" s="229"/>
      <c r="Q5580" s="229"/>
      <c r="R5580" s="229"/>
      <c r="S5580" s="229"/>
      <c r="T5580" s="230"/>
      <c r="AT5580" s="231" t="s">
        <v>283</v>
      </c>
      <c r="AU5580" s="231" t="s">
        <v>291</v>
      </c>
      <c r="AV5580" s="14" t="s">
        <v>84</v>
      </c>
      <c r="AW5580" s="14" t="s">
        <v>32</v>
      </c>
      <c r="AX5580" s="14" t="s">
        <v>76</v>
      </c>
      <c r="AY5580" s="231" t="s">
        <v>272</v>
      </c>
    </row>
    <row r="5581" spans="1:65" s="2" customFormat="1" ht="44.25" customHeight="1">
      <c r="A5581" s="34"/>
      <c r="B5581" s="35"/>
      <c r="C5581" s="192" t="s">
        <v>4549</v>
      </c>
      <c r="D5581" s="192" t="s">
        <v>274</v>
      </c>
      <c r="E5581" s="193" t="s">
        <v>4550</v>
      </c>
      <c r="F5581" s="194" t="s">
        <v>4551</v>
      </c>
      <c r="G5581" s="195" t="s">
        <v>952</v>
      </c>
      <c r="H5581" s="196">
        <v>1</v>
      </c>
      <c r="I5581" s="197"/>
      <c r="J5581" s="198">
        <f>ROUND(I5581*H5581,2)</f>
        <v>0</v>
      </c>
      <c r="K5581" s="194" t="s">
        <v>1</v>
      </c>
      <c r="L5581" s="39"/>
      <c r="M5581" s="199" t="s">
        <v>1</v>
      </c>
      <c r="N5581" s="200" t="s">
        <v>41</v>
      </c>
      <c r="O5581" s="71"/>
      <c r="P5581" s="201">
        <f>O5581*H5581</f>
        <v>0</v>
      </c>
      <c r="Q5581" s="201">
        <v>0</v>
      </c>
      <c r="R5581" s="201">
        <f>Q5581*H5581</f>
        <v>0</v>
      </c>
      <c r="S5581" s="201">
        <v>0</v>
      </c>
      <c r="T5581" s="202">
        <f>S5581*H5581</f>
        <v>0</v>
      </c>
      <c r="U5581" s="34"/>
      <c r="V5581" s="34"/>
      <c r="W5581" s="34"/>
      <c r="X5581" s="34"/>
      <c r="Y5581" s="34"/>
      <c r="Z5581" s="34"/>
      <c r="AA5581" s="34"/>
      <c r="AB5581" s="34"/>
      <c r="AC5581" s="34"/>
      <c r="AD5581" s="34"/>
      <c r="AE5581" s="34"/>
      <c r="AR5581" s="203" t="s">
        <v>358</v>
      </c>
      <c r="AT5581" s="203" t="s">
        <v>274</v>
      </c>
      <c r="AU5581" s="203" t="s">
        <v>291</v>
      </c>
      <c r="AY5581" s="17" t="s">
        <v>272</v>
      </c>
      <c r="BE5581" s="204">
        <f>IF(N5581="základní",J5581,0)</f>
        <v>0</v>
      </c>
      <c r="BF5581" s="204">
        <f>IF(N5581="snížená",J5581,0)</f>
        <v>0</v>
      </c>
      <c r="BG5581" s="204">
        <f>IF(N5581="zákl. přenesená",J5581,0)</f>
        <v>0</v>
      </c>
      <c r="BH5581" s="204">
        <f>IF(N5581="sníž. přenesená",J5581,0)</f>
        <v>0</v>
      </c>
      <c r="BI5581" s="204">
        <f>IF(N5581="nulová",J5581,0)</f>
        <v>0</v>
      </c>
      <c r="BJ5581" s="17" t="s">
        <v>16</v>
      </c>
      <c r="BK5581" s="204">
        <f>ROUND(I5581*H5581,2)</f>
        <v>0</v>
      </c>
      <c r="BL5581" s="17" t="s">
        <v>358</v>
      </c>
      <c r="BM5581" s="203" t="s">
        <v>4552</v>
      </c>
    </row>
    <row r="5582" spans="1:65" s="13" customFormat="1" ht="11.25">
      <c r="B5582" s="210"/>
      <c r="C5582" s="211"/>
      <c r="D5582" s="212" t="s">
        <v>283</v>
      </c>
      <c r="E5582" s="213" t="s">
        <v>1</v>
      </c>
      <c r="F5582" s="214" t="s">
        <v>4553</v>
      </c>
      <c r="G5582" s="211"/>
      <c r="H5582" s="213" t="s">
        <v>1</v>
      </c>
      <c r="I5582" s="215"/>
      <c r="J5582" s="211"/>
      <c r="K5582" s="211"/>
      <c r="L5582" s="216"/>
      <c r="M5582" s="217"/>
      <c r="N5582" s="218"/>
      <c r="O5582" s="218"/>
      <c r="P5582" s="218"/>
      <c r="Q5582" s="218"/>
      <c r="R5582" s="218"/>
      <c r="S5582" s="218"/>
      <c r="T5582" s="219"/>
      <c r="AT5582" s="220" t="s">
        <v>283</v>
      </c>
      <c r="AU5582" s="220" t="s">
        <v>291</v>
      </c>
      <c r="AV5582" s="13" t="s">
        <v>16</v>
      </c>
      <c r="AW5582" s="13" t="s">
        <v>32</v>
      </c>
      <c r="AX5582" s="13" t="s">
        <v>76</v>
      </c>
      <c r="AY5582" s="220" t="s">
        <v>272</v>
      </c>
    </row>
    <row r="5583" spans="1:65" s="13" customFormat="1" ht="11.25">
      <c r="B5583" s="210"/>
      <c r="C5583" s="211"/>
      <c r="D5583" s="212" t="s">
        <v>283</v>
      </c>
      <c r="E5583" s="213" t="s">
        <v>1</v>
      </c>
      <c r="F5583" s="214" t="s">
        <v>285</v>
      </c>
      <c r="G5583" s="211"/>
      <c r="H5583" s="213" t="s">
        <v>1</v>
      </c>
      <c r="I5583" s="215"/>
      <c r="J5583" s="211"/>
      <c r="K5583" s="211"/>
      <c r="L5583" s="216"/>
      <c r="M5583" s="217"/>
      <c r="N5583" s="218"/>
      <c r="O5583" s="218"/>
      <c r="P5583" s="218"/>
      <c r="Q5583" s="218"/>
      <c r="R5583" s="218"/>
      <c r="S5583" s="218"/>
      <c r="T5583" s="219"/>
      <c r="AT5583" s="220" t="s">
        <v>283</v>
      </c>
      <c r="AU5583" s="220" t="s">
        <v>291</v>
      </c>
      <c r="AV5583" s="13" t="s">
        <v>16</v>
      </c>
      <c r="AW5583" s="13" t="s">
        <v>32</v>
      </c>
      <c r="AX5583" s="13" t="s">
        <v>76</v>
      </c>
      <c r="AY5583" s="220" t="s">
        <v>272</v>
      </c>
    </row>
    <row r="5584" spans="1:65" s="14" customFormat="1" ht="11.25">
      <c r="B5584" s="221"/>
      <c r="C5584" s="222"/>
      <c r="D5584" s="212" t="s">
        <v>283</v>
      </c>
      <c r="E5584" s="223" t="s">
        <v>1</v>
      </c>
      <c r="F5584" s="224" t="s">
        <v>16</v>
      </c>
      <c r="G5584" s="222"/>
      <c r="H5584" s="225">
        <v>1</v>
      </c>
      <c r="I5584" s="226"/>
      <c r="J5584" s="222"/>
      <c r="K5584" s="222"/>
      <c r="L5584" s="227"/>
      <c r="M5584" s="228"/>
      <c r="N5584" s="229"/>
      <c r="O5584" s="229"/>
      <c r="P5584" s="229"/>
      <c r="Q5584" s="229"/>
      <c r="R5584" s="229"/>
      <c r="S5584" s="229"/>
      <c r="T5584" s="230"/>
      <c r="AT5584" s="231" t="s">
        <v>283</v>
      </c>
      <c r="AU5584" s="231" t="s">
        <v>291</v>
      </c>
      <c r="AV5584" s="14" t="s">
        <v>84</v>
      </c>
      <c r="AW5584" s="14" t="s">
        <v>32</v>
      </c>
      <c r="AX5584" s="14" t="s">
        <v>76</v>
      </c>
      <c r="AY5584" s="231" t="s">
        <v>272</v>
      </c>
    </row>
    <row r="5585" spans="1:65" s="2" customFormat="1" ht="24.2" customHeight="1">
      <c r="A5585" s="34"/>
      <c r="B5585" s="35"/>
      <c r="C5585" s="192" t="s">
        <v>4554</v>
      </c>
      <c r="D5585" s="192" t="s">
        <v>274</v>
      </c>
      <c r="E5585" s="193" t="s">
        <v>4555</v>
      </c>
      <c r="F5585" s="194" t="s">
        <v>4556</v>
      </c>
      <c r="G5585" s="195" t="s">
        <v>952</v>
      </c>
      <c r="H5585" s="196">
        <v>1</v>
      </c>
      <c r="I5585" s="197"/>
      <c r="J5585" s="198">
        <f>ROUND(I5585*H5585,2)</f>
        <v>0</v>
      </c>
      <c r="K5585" s="194" t="s">
        <v>1</v>
      </c>
      <c r="L5585" s="39"/>
      <c r="M5585" s="199" t="s">
        <v>1</v>
      </c>
      <c r="N5585" s="200" t="s">
        <v>41</v>
      </c>
      <c r="O5585" s="71"/>
      <c r="P5585" s="201">
        <f>O5585*H5585</f>
        <v>0</v>
      </c>
      <c r="Q5585" s="201">
        <v>0</v>
      </c>
      <c r="R5585" s="201">
        <f>Q5585*H5585</f>
        <v>0</v>
      </c>
      <c r="S5585" s="201">
        <v>0</v>
      </c>
      <c r="T5585" s="202">
        <f>S5585*H5585</f>
        <v>0</v>
      </c>
      <c r="U5585" s="34"/>
      <c r="V5585" s="34"/>
      <c r="W5585" s="34"/>
      <c r="X5585" s="34"/>
      <c r="Y5585" s="34"/>
      <c r="Z5585" s="34"/>
      <c r="AA5585" s="34"/>
      <c r="AB5585" s="34"/>
      <c r="AC5585" s="34"/>
      <c r="AD5585" s="34"/>
      <c r="AE5585" s="34"/>
      <c r="AR5585" s="203" t="s">
        <v>358</v>
      </c>
      <c r="AT5585" s="203" t="s">
        <v>274</v>
      </c>
      <c r="AU5585" s="203" t="s">
        <v>291</v>
      </c>
      <c r="AY5585" s="17" t="s">
        <v>272</v>
      </c>
      <c r="BE5585" s="204">
        <f>IF(N5585="základní",J5585,0)</f>
        <v>0</v>
      </c>
      <c r="BF5585" s="204">
        <f>IF(N5585="snížená",J5585,0)</f>
        <v>0</v>
      </c>
      <c r="BG5585" s="204">
        <f>IF(N5585="zákl. přenesená",J5585,0)</f>
        <v>0</v>
      </c>
      <c r="BH5585" s="204">
        <f>IF(N5585="sníž. přenesená",J5585,0)</f>
        <v>0</v>
      </c>
      <c r="BI5585" s="204">
        <f>IF(N5585="nulová",J5585,0)</f>
        <v>0</v>
      </c>
      <c r="BJ5585" s="17" t="s">
        <v>16</v>
      </c>
      <c r="BK5585" s="204">
        <f>ROUND(I5585*H5585,2)</f>
        <v>0</v>
      </c>
      <c r="BL5585" s="17" t="s">
        <v>358</v>
      </c>
      <c r="BM5585" s="203" t="s">
        <v>4557</v>
      </c>
    </row>
    <row r="5586" spans="1:65" s="13" customFormat="1" ht="11.25">
      <c r="B5586" s="210"/>
      <c r="C5586" s="211"/>
      <c r="D5586" s="212" t="s">
        <v>283</v>
      </c>
      <c r="E5586" s="213" t="s">
        <v>1</v>
      </c>
      <c r="F5586" s="214" t="s">
        <v>4553</v>
      </c>
      <c r="G5586" s="211"/>
      <c r="H5586" s="213" t="s">
        <v>1</v>
      </c>
      <c r="I5586" s="215"/>
      <c r="J5586" s="211"/>
      <c r="K5586" s="211"/>
      <c r="L5586" s="216"/>
      <c r="M5586" s="217"/>
      <c r="N5586" s="218"/>
      <c r="O5586" s="218"/>
      <c r="P5586" s="218"/>
      <c r="Q5586" s="218"/>
      <c r="R5586" s="218"/>
      <c r="S5586" s="218"/>
      <c r="T5586" s="219"/>
      <c r="AT5586" s="220" t="s">
        <v>283</v>
      </c>
      <c r="AU5586" s="220" t="s">
        <v>291</v>
      </c>
      <c r="AV5586" s="13" t="s">
        <v>16</v>
      </c>
      <c r="AW5586" s="13" t="s">
        <v>32</v>
      </c>
      <c r="AX5586" s="13" t="s">
        <v>76</v>
      </c>
      <c r="AY5586" s="220" t="s">
        <v>272</v>
      </c>
    </row>
    <row r="5587" spans="1:65" s="13" customFormat="1" ht="11.25">
      <c r="B5587" s="210"/>
      <c r="C5587" s="211"/>
      <c r="D5587" s="212" t="s">
        <v>283</v>
      </c>
      <c r="E5587" s="213" t="s">
        <v>1</v>
      </c>
      <c r="F5587" s="214" t="s">
        <v>285</v>
      </c>
      <c r="G5587" s="211"/>
      <c r="H5587" s="213" t="s">
        <v>1</v>
      </c>
      <c r="I5587" s="215"/>
      <c r="J5587" s="211"/>
      <c r="K5587" s="211"/>
      <c r="L5587" s="216"/>
      <c r="M5587" s="217"/>
      <c r="N5587" s="218"/>
      <c r="O5587" s="218"/>
      <c r="P5587" s="218"/>
      <c r="Q5587" s="218"/>
      <c r="R5587" s="218"/>
      <c r="S5587" s="218"/>
      <c r="T5587" s="219"/>
      <c r="AT5587" s="220" t="s">
        <v>283</v>
      </c>
      <c r="AU5587" s="220" t="s">
        <v>291</v>
      </c>
      <c r="AV5587" s="13" t="s">
        <v>16</v>
      </c>
      <c r="AW5587" s="13" t="s">
        <v>32</v>
      </c>
      <c r="AX5587" s="13" t="s">
        <v>76</v>
      </c>
      <c r="AY5587" s="220" t="s">
        <v>272</v>
      </c>
    </row>
    <row r="5588" spans="1:65" s="13" customFormat="1" ht="11.25">
      <c r="B5588" s="210"/>
      <c r="C5588" s="211"/>
      <c r="D5588" s="212" t="s">
        <v>283</v>
      </c>
      <c r="E5588" s="213" t="s">
        <v>1</v>
      </c>
      <c r="F5588" s="214" t="s">
        <v>4558</v>
      </c>
      <c r="G5588" s="211"/>
      <c r="H5588" s="213" t="s">
        <v>1</v>
      </c>
      <c r="I5588" s="215"/>
      <c r="J5588" s="211"/>
      <c r="K5588" s="211"/>
      <c r="L5588" s="216"/>
      <c r="M5588" s="217"/>
      <c r="N5588" s="218"/>
      <c r="O5588" s="218"/>
      <c r="P5588" s="218"/>
      <c r="Q5588" s="218"/>
      <c r="R5588" s="218"/>
      <c r="S5588" s="218"/>
      <c r="T5588" s="219"/>
      <c r="AT5588" s="220" t="s">
        <v>283</v>
      </c>
      <c r="AU5588" s="220" t="s">
        <v>291</v>
      </c>
      <c r="AV5588" s="13" t="s">
        <v>16</v>
      </c>
      <c r="AW5588" s="13" t="s">
        <v>32</v>
      </c>
      <c r="AX5588" s="13" t="s">
        <v>76</v>
      </c>
      <c r="AY5588" s="220" t="s">
        <v>272</v>
      </c>
    </row>
    <row r="5589" spans="1:65" s="14" customFormat="1" ht="11.25">
      <c r="B5589" s="221"/>
      <c r="C5589" s="222"/>
      <c r="D5589" s="212" t="s">
        <v>283</v>
      </c>
      <c r="E5589" s="223" t="s">
        <v>1</v>
      </c>
      <c r="F5589" s="224" t="s">
        <v>16</v>
      </c>
      <c r="G5589" s="222"/>
      <c r="H5589" s="225">
        <v>1</v>
      </c>
      <c r="I5589" s="226"/>
      <c r="J5589" s="222"/>
      <c r="K5589" s="222"/>
      <c r="L5589" s="227"/>
      <c r="M5589" s="228"/>
      <c r="N5589" s="229"/>
      <c r="O5589" s="229"/>
      <c r="P5589" s="229"/>
      <c r="Q5589" s="229"/>
      <c r="R5589" s="229"/>
      <c r="S5589" s="229"/>
      <c r="T5589" s="230"/>
      <c r="AT5589" s="231" t="s">
        <v>283</v>
      </c>
      <c r="AU5589" s="231" t="s">
        <v>291</v>
      </c>
      <c r="AV5589" s="14" t="s">
        <v>84</v>
      </c>
      <c r="AW5589" s="14" t="s">
        <v>32</v>
      </c>
      <c r="AX5589" s="14" t="s">
        <v>76</v>
      </c>
      <c r="AY5589" s="231" t="s">
        <v>272</v>
      </c>
    </row>
    <row r="5590" spans="1:65" s="2" customFormat="1" ht="24.2" customHeight="1">
      <c r="A5590" s="34"/>
      <c r="B5590" s="35"/>
      <c r="C5590" s="192" t="s">
        <v>4559</v>
      </c>
      <c r="D5590" s="192" t="s">
        <v>274</v>
      </c>
      <c r="E5590" s="193" t="s">
        <v>4560</v>
      </c>
      <c r="F5590" s="194" t="s">
        <v>4561</v>
      </c>
      <c r="G5590" s="195" t="s">
        <v>185</v>
      </c>
      <c r="H5590" s="196">
        <v>2.1</v>
      </c>
      <c r="I5590" s="197"/>
      <c r="J5590" s="198">
        <f>ROUND(I5590*H5590,2)</f>
        <v>0</v>
      </c>
      <c r="K5590" s="194" t="s">
        <v>1</v>
      </c>
      <c r="L5590" s="39"/>
      <c r="M5590" s="199" t="s">
        <v>1</v>
      </c>
      <c r="N5590" s="200" t="s">
        <v>41</v>
      </c>
      <c r="O5590" s="71"/>
      <c r="P5590" s="201">
        <f>O5590*H5590</f>
        <v>0</v>
      </c>
      <c r="Q5590" s="201">
        <v>0</v>
      </c>
      <c r="R5590" s="201">
        <f>Q5590*H5590</f>
        <v>0</v>
      </c>
      <c r="S5590" s="201">
        <v>0</v>
      </c>
      <c r="T5590" s="202">
        <f>S5590*H5590</f>
        <v>0</v>
      </c>
      <c r="U5590" s="34"/>
      <c r="V5590" s="34"/>
      <c r="W5590" s="34"/>
      <c r="X5590" s="34"/>
      <c r="Y5590" s="34"/>
      <c r="Z5590" s="34"/>
      <c r="AA5590" s="34"/>
      <c r="AB5590" s="34"/>
      <c r="AC5590" s="34"/>
      <c r="AD5590" s="34"/>
      <c r="AE5590" s="34"/>
      <c r="AR5590" s="203" t="s">
        <v>358</v>
      </c>
      <c r="AT5590" s="203" t="s">
        <v>274</v>
      </c>
      <c r="AU5590" s="203" t="s">
        <v>291</v>
      </c>
      <c r="AY5590" s="17" t="s">
        <v>272</v>
      </c>
      <c r="BE5590" s="204">
        <f>IF(N5590="základní",J5590,0)</f>
        <v>0</v>
      </c>
      <c r="BF5590" s="204">
        <f>IF(N5590="snížená",J5590,0)</f>
        <v>0</v>
      </c>
      <c r="BG5590" s="204">
        <f>IF(N5590="zákl. přenesená",J5590,0)</f>
        <v>0</v>
      </c>
      <c r="BH5590" s="204">
        <f>IF(N5590="sníž. přenesená",J5590,0)</f>
        <v>0</v>
      </c>
      <c r="BI5590" s="204">
        <f>IF(N5590="nulová",J5590,0)</f>
        <v>0</v>
      </c>
      <c r="BJ5590" s="17" t="s">
        <v>16</v>
      </c>
      <c r="BK5590" s="204">
        <f>ROUND(I5590*H5590,2)</f>
        <v>0</v>
      </c>
      <c r="BL5590" s="17" t="s">
        <v>358</v>
      </c>
      <c r="BM5590" s="203" t="s">
        <v>4562</v>
      </c>
    </row>
    <row r="5591" spans="1:65" s="13" customFormat="1" ht="11.25">
      <c r="B5591" s="210"/>
      <c r="C5591" s="211"/>
      <c r="D5591" s="212" t="s">
        <v>283</v>
      </c>
      <c r="E5591" s="213" t="s">
        <v>1</v>
      </c>
      <c r="F5591" s="214" t="s">
        <v>4522</v>
      </c>
      <c r="G5591" s="211"/>
      <c r="H5591" s="213" t="s">
        <v>1</v>
      </c>
      <c r="I5591" s="215"/>
      <c r="J5591" s="211"/>
      <c r="K5591" s="211"/>
      <c r="L5591" s="216"/>
      <c r="M5591" s="217"/>
      <c r="N5591" s="218"/>
      <c r="O5591" s="218"/>
      <c r="P5591" s="218"/>
      <c r="Q5591" s="218"/>
      <c r="R5591" s="218"/>
      <c r="S5591" s="218"/>
      <c r="T5591" s="219"/>
      <c r="AT5591" s="220" t="s">
        <v>283</v>
      </c>
      <c r="AU5591" s="220" t="s">
        <v>291</v>
      </c>
      <c r="AV5591" s="13" t="s">
        <v>16</v>
      </c>
      <c r="AW5591" s="13" t="s">
        <v>32</v>
      </c>
      <c r="AX5591" s="13" t="s">
        <v>76</v>
      </c>
      <c r="AY5591" s="220" t="s">
        <v>272</v>
      </c>
    </row>
    <row r="5592" spans="1:65" s="13" customFormat="1" ht="11.25">
      <c r="B5592" s="210"/>
      <c r="C5592" s="211"/>
      <c r="D5592" s="212" t="s">
        <v>283</v>
      </c>
      <c r="E5592" s="213" t="s">
        <v>1</v>
      </c>
      <c r="F5592" s="214" t="s">
        <v>285</v>
      </c>
      <c r="G5592" s="211"/>
      <c r="H5592" s="213" t="s">
        <v>1</v>
      </c>
      <c r="I5592" s="215"/>
      <c r="J5592" s="211"/>
      <c r="K5592" s="211"/>
      <c r="L5592" s="216"/>
      <c r="M5592" s="217"/>
      <c r="N5592" s="218"/>
      <c r="O5592" s="218"/>
      <c r="P5592" s="218"/>
      <c r="Q5592" s="218"/>
      <c r="R5592" s="218"/>
      <c r="S5592" s="218"/>
      <c r="T5592" s="219"/>
      <c r="AT5592" s="220" t="s">
        <v>283</v>
      </c>
      <c r="AU5592" s="220" t="s">
        <v>291</v>
      </c>
      <c r="AV5592" s="13" t="s">
        <v>16</v>
      </c>
      <c r="AW5592" s="13" t="s">
        <v>32</v>
      </c>
      <c r="AX5592" s="13" t="s">
        <v>76</v>
      </c>
      <c r="AY5592" s="220" t="s">
        <v>272</v>
      </c>
    </row>
    <row r="5593" spans="1:65" s="13" customFormat="1" ht="11.25">
      <c r="B5593" s="210"/>
      <c r="C5593" s="211"/>
      <c r="D5593" s="212" t="s">
        <v>283</v>
      </c>
      <c r="E5593" s="213" t="s">
        <v>1</v>
      </c>
      <c r="F5593" s="214" t="s">
        <v>4537</v>
      </c>
      <c r="G5593" s="211"/>
      <c r="H5593" s="213" t="s">
        <v>1</v>
      </c>
      <c r="I5593" s="215"/>
      <c r="J5593" s="211"/>
      <c r="K5593" s="211"/>
      <c r="L5593" s="216"/>
      <c r="M5593" s="217"/>
      <c r="N5593" s="218"/>
      <c r="O5593" s="218"/>
      <c r="P5593" s="218"/>
      <c r="Q5593" s="218"/>
      <c r="R5593" s="218"/>
      <c r="S5593" s="218"/>
      <c r="T5593" s="219"/>
      <c r="AT5593" s="220" t="s">
        <v>283</v>
      </c>
      <c r="AU5593" s="220" t="s">
        <v>291</v>
      </c>
      <c r="AV5593" s="13" t="s">
        <v>16</v>
      </c>
      <c r="AW5593" s="13" t="s">
        <v>32</v>
      </c>
      <c r="AX5593" s="13" t="s">
        <v>76</v>
      </c>
      <c r="AY5593" s="220" t="s">
        <v>272</v>
      </c>
    </row>
    <row r="5594" spans="1:65" s="14" customFormat="1" ht="11.25">
      <c r="B5594" s="221"/>
      <c r="C5594" s="222"/>
      <c r="D5594" s="212" t="s">
        <v>283</v>
      </c>
      <c r="E5594" s="223" t="s">
        <v>1</v>
      </c>
      <c r="F5594" s="224" t="s">
        <v>4563</v>
      </c>
      <c r="G5594" s="222"/>
      <c r="H5594" s="225">
        <v>2.1</v>
      </c>
      <c r="I5594" s="226"/>
      <c r="J5594" s="222"/>
      <c r="K5594" s="222"/>
      <c r="L5594" s="227"/>
      <c r="M5594" s="228"/>
      <c r="N5594" s="229"/>
      <c r="O5594" s="229"/>
      <c r="P5594" s="229"/>
      <c r="Q5594" s="229"/>
      <c r="R5594" s="229"/>
      <c r="S5594" s="229"/>
      <c r="T5594" s="230"/>
      <c r="AT5594" s="231" t="s">
        <v>283</v>
      </c>
      <c r="AU5594" s="231" t="s">
        <v>291</v>
      </c>
      <c r="AV5594" s="14" t="s">
        <v>84</v>
      </c>
      <c r="AW5594" s="14" t="s">
        <v>32</v>
      </c>
      <c r="AX5594" s="14" t="s">
        <v>76</v>
      </c>
      <c r="AY5594" s="231" t="s">
        <v>272</v>
      </c>
    </row>
    <row r="5595" spans="1:65" s="2" customFormat="1" ht="24.2" customHeight="1">
      <c r="A5595" s="34"/>
      <c r="B5595" s="35"/>
      <c r="C5595" s="192" t="s">
        <v>4564</v>
      </c>
      <c r="D5595" s="192" t="s">
        <v>274</v>
      </c>
      <c r="E5595" s="193" t="s">
        <v>4565</v>
      </c>
      <c r="F5595" s="194" t="s">
        <v>4566</v>
      </c>
      <c r="G5595" s="195" t="s">
        <v>952</v>
      </c>
      <c r="H5595" s="196">
        <v>1</v>
      </c>
      <c r="I5595" s="197"/>
      <c r="J5595" s="198">
        <f>ROUND(I5595*H5595,2)</f>
        <v>0</v>
      </c>
      <c r="K5595" s="194" t="s">
        <v>1</v>
      </c>
      <c r="L5595" s="39"/>
      <c r="M5595" s="199" t="s">
        <v>1</v>
      </c>
      <c r="N5595" s="200" t="s">
        <v>41</v>
      </c>
      <c r="O5595" s="71"/>
      <c r="P5595" s="201">
        <f>O5595*H5595</f>
        <v>0</v>
      </c>
      <c r="Q5595" s="201">
        <v>0</v>
      </c>
      <c r="R5595" s="201">
        <f>Q5595*H5595</f>
        <v>0</v>
      </c>
      <c r="S5595" s="201">
        <v>0</v>
      </c>
      <c r="T5595" s="202">
        <f>S5595*H5595</f>
        <v>0</v>
      </c>
      <c r="U5595" s="34"/>
      <c r="V5595" s="34"/>
      <c r="W5595" s="34"/>
      <c r="X5595" s="34"/>
      <c r="Y5595" s="34"/>
      <c r="Z5595" s="34"/>
      <c r="AA5595" s="34"/>
      <c r="AB5595" s="34"/>
      <c r="AC5595" s="34"/>
      <c r="AD5595" s="34"/>
      <c r="AE5595" s="34"/>
      <c r="AR5595" s="203" t="s">
        <v>358</v>
      </c>
      <c r="AT5595" s="203" t="s">
        <v>274</v>
      </c>
      <c r="AU5595" s="203" t="s">
        <v>291</v>
      </c>
      <c r="AY5595" s="17" t="s">
        <v>272</v>
      </c>
      <c r="BE5595" s="204">
        <f>IF(N5595="základní",J5595,0)</f>
        <v>0</v>
      </c>
      <c r="BF5595" s="204">
        <f>IF(N5595="snížená",J5595,0)</f>
        <v>0</v>
      </c>
      <c r="BG5595" s="204">
        <f>IF(N5595="zákl. přenesená",J5595,0)</f>
        <v>0</v>
      </c>
      <c r="BH5595" s="204">
        <f>IF(N5595="sníž. přenesená",J5595,0)</f>
        <v>0</v>
      </c>
      <c r="BI5595" s="204">
        <f>IF(N5595="nulová",J5595,0)</f>
        <v>0</v>
      </c>
      <c r="BJ5595" s="17" t="s">
        <v>16</v>
      </c>
      <c r="BK5595" s="204">
        <f>ROUND(I5595*H5595,2)</f>
        <v>0</v>
      </c>
      <c r="BL5595" s="17" t="s">
        <v>358</v>
      </c>
      <c r="BM5595" s="203" t="s">
        <v>4567</v>
      </c>
    </row>
    <row r="5596" spans="1:65" s="13" customFormat="1" ht="11.25">
      <c r="B5596" s="210"/>
      <c r="C5596" s="211"/>
      <c r="D5596" s="212" t="s">
        <v>283</v>
      </c>
      <c r="E5596" s="213" t="s">
        <v>1</v>
      </c>
      <c r="F5596" s="214" t="s">
        <v>4522</v>
      </c>
      <c r="G5596" s="211"/>
      <c r="H5596" s="213" t="s">
        <v>1</v>
      </c>
      <c r="I5596" s="215"/>
      <c r="J5596" s="211"/>
      <c r="K5596" s="211"/>
      <c r="L5596" s="216"/>
      <c r="M5596" s="217"/>
      <c r="N5596" s="218"/>
      <c r="O5596" s="218"/>
      <c r="P5596" s="218"/>
      <c r="Q5596" s="218"/>
      <c r="R5596" s="218"/>
      <c r="S5596" s="218"/>
      <c r="T5596" s="219"/>
      <c r="AT5596" s="220" t="s">
        <v>283</v>
      </c>
      <c r="AU5596" s="220" t="s">
        <v>291</v>
      </c>
      <c r="AV5596" s="13" t="s">
        <v>16</v>
      </c>
      <c r="AW5596" s="13" t="s">
        <v>32</v>
      </c>
      <c r="AX5596" s="13" t="s">
        <v>76</v>
      </c>
      <c r="AY5596" s="220" t="s">
        <v>272</v>
      </c>
    </row>
    <row r="5597" spans="1:65" s="13" customFormat="1" ht="11.25">
      <c r="B5597" s="210"/>
      <c r="C5597" s="211"/>
      <c r="D5597" s="212" t="s">
        <v>283</v>
      </c>
      <c r="E5597" s="213" t="s">
        <v>1</v>
      </c>
      <c r="F5597" s="214" t="s">
        <v>285</v>
      </c>
      <c r="G5597" s="211"/>
      <c r="H5597" s="213" t="s">
        <v>1</v>
      </c>
      <c r="I5597" s="215"/>
      <c r="J5597" s="211"/>
      <c r="K5597" s="211"/>
      <c r="L5597" s="216"/>
      <c r="M5597" s="217"/>
      <c r="N5597" s="218"/>
      <c r="O5597" s="218"/>
      <c r="P5597" s="218"/>
      <c r="Q5597" s="218"/>
      <c r="R5597" s="218"/>
      <c r="S5597" s="218"/>
      <c r="T5597" s="219"/>
      <c r="AT5597" s="220" t="s">
        <v>283</v>
      </c>
      <c r="AU5597" s="220" t="s">
        <v>291</v>
      </c>
      <c r="AV5597" s="13" t="s">
        <v>16</v>
      </c>
      <c r="AW5597" s="13" t="s">
        <v>32</v>
      </c>
      <c r="AX5597" s="13" t="s">
        <v>76</v>
      </c>
      <c r="AY5597" s="220" t="s">
        <v>272</v>
      </c>
    </row>
    <row r="5598" spans="1:65" s="13" customFormat="1" ht="11.25">
      <c r="B5598" s="210"/>
      <c r="C5598" s="211"/>
      <c r="D5598" s="212" t="s">
        <v>283</v>
      </c>
      <c r="E5598" s="213" t="s">
        <v>1</v>
      </c>
      <c r="F5598" s="214" t="s">
        <v>4537</v>
      </c>
      <c r="G5598" s="211"/>
      <c r="H5598" s="213" t="s">
        <v>1</v>
      </c>
      <c r="I5598" s="215"/>
      <c r="J5598" s="211"/>
      <c r="K5598" s="211"/>
      <c r="L5598" s="216"/>
      <c r="M5598" s="217"/>
      <c r="N5598" s="218"/>
      <c r="O5598" s="218"/>
      <c r="P5598" s="218"/>
      <c r="Q5598" s="218"/>
      <c r="R5598" s="218"/>
      <c r="S5598" s="218"/>
      <c r="T5598" s="219"/>
      <c r="AT5598" s="220" t="s">
        <v>283</v>
      </c>
      <c r="AU5598" s="220" t="s">
        <v>291</v>
      </c>
      <c r="AV5598" s="13" t="s">
        <v>16</v>
      </c>
      <c r="AW5598" s="13" t="s">
        <v>32</v>
      </c>
      <c r="AX5598" s="13" t="s">
        <v>76</v>
      </c>
      <c r="AY5598" s="220" t="s">
        <v>272</v>
      </c>
    </row>
    <row r="5599" spans="1:65" s="13" customFormat="1" ht="11.25">
      <c r="B5599" s="210"/>
      <c r="C5599" s="211"/>
      <c r="D5599" s="212" t="s">
        <v>283</v>
      </c>
      <c r="E5599" s="213" t="s">
        <v>1</v>
      </c>
      <c r="F5599" s="214" t="s">
        <v>4568</v>
      </c>
      <c r="G5599" s="211"/>
      <c r="H5599" s="213" t="s">
        <v>1</v>
      </c>
      <c r="I5599" s="215"/>
      <c r="J5599" s="211"/>
      <c r="K5599" s="211"/>
      <c r="L5599" s="216"/>
      <c r="M5599" s="217"/>
      <c r="N5599" s="218"/>
      <c r="O5599" s="218"/>
      <c r="P5599" s="218"/>
      <c r="Q5599" s="218"/>
      <c r="R5599" s="218"/>
      <c r="S5599" s="218"/>
      <c r="T5599" s="219"/>
      <c r="AT5599" s="220" t="s">
        <v>283</v>
      </c>
      <c r="AU5599" s="220" t="s">
        <v>291</v>
      </c>
      <c r="AV5599" s="13" t="s">
        <v>16</v>
      </c>
      <c r="AW5599" s="13" t="s">
        <v>32</v>
      </c>
      <c r="AX5599" s="13" t="s">
        <v>76</v>
      </c>
      <c r="AY5599" s="220" t="s">
        <v>272</v>
      </c>
    </row>
    <row r="5600" spans="1:65" s="14" customFormat="1" ht="11.25">
      <c r="B5600" s="221"/>
      <c r="C5600" s="222"/>
      <c r="D5600" s="212" t="s">
        <v>283</v>
      </c>
      <c r="E5600" s="223" t="s">
        <v>1</v>
      </c>
      <c r="F5600" s="224" t="s">
        <v>16</v>
      </c>
      <c r="G5600" s="222"/>
      <c r="H5600" s="225">
        <v>1</v>
      </c>
      <c r="I5600" s="226"/>
      <c r="J5600" s="222"/>
      <c r="K5600" s="222"/>
      <c r="L5600" s="227"/>
      <c r="M5600" s="228"/>
      <c r="N5600" s="229"/>
      <c r="O5600" s="229"/>
      <c r="P5600" s="229"/>
      <c r="Q5600" s="229"/>
      <c r="R5600" s="229"/>
      <c r="S5600" s="229"/>
      <c r="T5600" s="230"/>
      <c r="AT5600" s="231" t="s">
        <v>283</v>
      </c>
      <c r="AU5600" s="231" t="s">
        <v>291</v>
      </c>
      <c r="AV5600" s="14" t="s">
        <v>84</v>
      </c>
      <c r="AW5600" s="14" t="s">
        <v>32</v>
      </c>
      <c r="AX5600" s="14" t="s">
        <v>76</v>
      </c>
      <c r="AY5600" s="231" t="s">
        <v>272</v>
      </c>
    </row>
    <row r="5601" spans="1:65" s="2" customFormat="1" ht="24.2" customHeight="1">
      <c r="A5601" s="34"/>
      <c r="B5601" s="35"/>
      <c r="C5601" s="192" t="s">
        <v>4569</v>
      </c>
      <c r="D5601" s="192" t="s">
        <v>274</v>
      </c>
      <c r="E5601" s="193" t="s">
        <v>4570</v>
      </c>
      <c r="F5601" s="194" t="s">
        <v>4571</v>
      </c>
      <c r="G5601" s="195" t="s">
        <v>952</v>
      </c>
      <c r="H5601" s="196">
        <v>1</v>
      </c>
      <c r="I5601" s="197"/>
      <c r="J5601" s="198">
        <f>ROUND(I5601*H5601,2)</f>
        <v>0</v>
      </c>
      <c r="K5601" s="194" t="s">
        <v>1</v>
      </c>
      <c r="L5601" s="39"/>
      <c r="M5601" s="199" t="s">
        <v>1</v>
      </c>
      <c r="N5601" s="200" t="s">
        <v>41</v>
      </c>
      <c r="O5601" s="71"/>
      <c r="P5601" s="201">
        <f>O5601*H5601</f>
        <v>0</v>
      </c>
      <c r="Q5601" s="201">
        <v>0</v>
      </c>
      <c r="R5601" s="201">
        <f>Q5601*H5601</f>
        <v>0</v>
      </c>
      <c r="S5601" s="201">
        <v>0</v>
      </c>
      <c r="T5601" s="202">
        <f>S5601*H5601</f>
        <v>0</v>
      </c>
      <c r="U5601" s="34"/>
      <c r="V5601" s="34"/>
      <c r="W5601" s="34"/>
      <c r="X5601" s="34"/>
      <c r="Y5601" s="34"/>
      <c r="Z5601" s="34"/>
      <c r="AA5601" s="34"/>
      <c r="AB5601" s="34"/>
      <c r="AC5601" s="34"/>
      <c r="AD5601" s="34"/>
      <c r="AE5601" s="34"/>
      <c r="AR5601" s="203" t="s">
        <v>358</v>
      </c>
      <c r="AT5601" s="203" t="s">
        <v>274</v>
      </c>
      <c r="AU5601" s="203" t="s">
        <v>291</v>
      </c>
      <c r="AY5601" s="17" t="s">
        <v>272</v>
      </c>
      <c r="BE5601" s="204">
        <f>IF(N5601="základní",J5601,0)</f>
        <v>0</v>
      </c>
      <c r="BF5601" s="204">
        <f>IF(N5601="snížená",J5601,0)</f>
        <v>0</v>
      </c>
      <c r="BG5601" s="204">
        <f>IF(N5601="zákl. přenesená",J5601,0)</f>
        <v>0</v>
      </c>
      <c r="BH5601" s="204">
        <f>IF(N5601="sníž. přenesená",J5601,0)</f>
        <v>0</v>
      </c>
      <c r="BI5601" s="204">
        <f>IF(N5601="nulová",J5601,0)</f>
        <v>0</v>
      </c>
      <c r="BJ5601" s="17" t="s">
        <v>16</v>
      </c>
      <c r="BK5601" s="204">
        <f>ROUND(I5601*H5601,2)</f>
        <v>0</v>
      </c>
      <c r="BL5601" s="17" t="s">
        <v>358</v>
      </c>
      <c r="BM5601" s="203" t="s">
        <v>4572</v>
      </c>
    </row>
    <row r="5602" spans="1:65" s="13" customFormat="1" ht="11.25">
      <c r="B5602" s="210"/>
      <c r="C5602" s="211"/>
      <c r="D5602" s="212" t="s">
        <v>283</v>
      </c>
      <c r="E5602" s="213" t="s">
        <v>1</v>
      </c>
      <c r="F5602" s="214" t="s">
        <v>4522</v>
      </c>
      <c r="G5602" s="211"/>
      <c r="H5602" s="213" t="s">
        <v>1</v>
      </c>
      <c r="I5602" s="215"/>
      <c r="J5602" s="211"/>
      <c r="K5602" s="211"/>
      <c r="L5602" s="216"/>
      <c r="M5602" s="217"/>
      <c r="N5602" s="218"/>
      <c r="O5602" s="218"/>
      <c r="P5602" s="218"/>
      <c r="Q5602" s="218"/>
      <c r="R5602" s="218"/>
      <c r="S5602" s="218"/>
      <c r="T5602" s="219"/>
      <c r="AT5602" s="220" t="s">
        <v>283</v>
      </c>
      <c r="AU5602" s="220" t="s">
        <v>291</v>
      </c>
      <c r="AV5602" s="13" t="s">
        <v>16</v>
      </c>
      <c r="AW5602" s="13" t="s">
        <v>32</v>
      </c>
      <c r="AX5602" s="13" t="s">
        <v>76</v>
      </c>
      <c r="AY5602" s="220" t="s">
        <v>272</v>
      </c>
    </row>
    <row r="5603" spans="1:65" s="13" customFormat="1" ht="11.25">
      <c r="B5603" s="210"/>
      <c r="C5603" s="211"/>
      <c r="D5603" s="212" t="s">
        <v>283</v>
      </c>
      <c r="E5603" s="213" t="s">
        <v>1</v>
      </c>
      <c r="F5603" s="214" t="s">
        <v>285</v>
      </c>
      <c r="G5603" s="211"/>
      <c r="H5603" s="213" t="s">
        <v>1</v>
      </c>
      <c r="I5603" s="215"/>
      <c r="J5603" s="211"/>
      <c r="K5603" s="211"/>
      <c r="L5603" s="216"/>
      <c r="M5603" s="217"/>
      <c r="N5603" s="218"/>
      <c r="O5603" s="218"/>
      <c r="P5603" s="218"/>
      <c r="Q5603" s="218"/>
      <c r="R5603" s="218"/>
      <c r="S5603" s="218"/>
      <c r="T5603" s="219"/>
      <c r="AT5603" s="220" t="s">
        <v>283</v>
      </c>
      <c r="AU5603" s="220" t="s">
        <v>291</v>
      </c>
      <c r="AV5603" s="13" t="s">
        <v>16</v>
      </c>
      <c r="AW5603" s="13" t="s">
        <v>32</v>
      </c>
      <c r="AX5603" s="13" t="s">
        <v>76</v>
      </c>
      <c r="AY5603" s="220" t="s">
        <v>272</v>
      </c>
    </row>
    <row r="5604" spans="1:65" s="13" customFormat="1" ht="11.25">
      <c r="B5604" s="210"/>
      <c r="C5604" s="211"/>
      <c r="D5604" s="212" t="s">
        <v>283</v>
      </c>
      <c r="E5604" s="213" t="s">
        <v>1</v>
      </c>
      <c r="F5604" s="214" t="s">
        <v>4537</v>
      </c>
      <c r="G5604" s="211"/>
      <c r="H5604" s="213" t="s">
        <v>1</v>
      </c>
      <c r="I5604" s="215"/>
      <c r="J5604" s="211"/>
      <c r="K5604" s="211"/>
      <c r="L5604" s="216"/>
      <c r="M5604" s="217"/>
      <c r="N5604" s="218"/>
      <c r="O5604" s="218"/>
      <c r="P5604" s="218"/>
      <c r="Q5604" s="218"/>
      <c r="R5604" s="218"/>
      <c r="S5604" s="218"/>
      <c r="T5604" s="219"/>
      <c r="AT5604" s="220" t="s">
        <v>283</v>
      </c>
      <c r="AU5604" s="220" t="s">
        <v>291</v>
      </c>
      <c r="AV5604" s="13" t="s">
        <v>16</v>
      </c>
      <c r="AW5604" s="13" t="s">
        <v>32</v>
      </c>
      <c r="AX5604" s="13" t="s">
        <v>76</v>
      </c>
      <c r="AY5604" s="220" t="s">
        <v>272</v>
      </c>
    </row>
    <row r="5605" spans="1:65" s="13" customFormat="1" ht="11.25">
      <c r="B5605" s="210"/>
      <c r="C5605" s="211"/>
      <c r="D5605" s="212" t="s">
        <v>283</v>
      </c>
      <c r="E5605" s="213" t="s">
        <v>1</v>
      </c>
      <c r="F5605" s="214" t="s">
        <v>4573</v>
      </c>
      <c r="G5605" s="211"/>
      <c r="H5605" s="213" t="s">
        <v>1</v>
      </c>
      <c r="I5605" s="215"/>
      <c r="J5605" s="211"/>
      <c r="K5605" s="211"/>
      <c r="L5605" s="216"/>
      <c r="M5605" s="217"/>
      <c r="N5605" s="218"/>
      <c r="O5605" s="218"/>
      <c r="P5605" s="218"/>
      <c r="Q5605" s="218"/>
      <c r="R5605" s="218"/>
      <c r="S5605" s="218"/>
      <c r="T5605" s="219"/>
      <c r="AT5605" s="220" t="s">
        <v>283</v>
      </c>
      <c r="AU5605" s="220" t="s">
        <v>291</v>
      </c>
      <c r="AV5605" s="13" t="s">
        <v>16</v>
      </c>
      <c r="AW5605" s="13" t="s">
        <v>32</v>
      </c>
      <c r="AX5605" s="13" t="s">
        <v>76</v>
      </c>
      <c r="AY5605" s="220" t="s">
        <v>272</v>
      </c>
    </row>
    <row r="5606" spans="1:65" s="14" customFormat="1" ht="11.25">
      <c r="B5606" s="221"/>
      <c r="C5606" s="222"/>
      <c r="D5606" s="212" t="s">
        <v>283</v>
      </c>
      <c r="E5606" s="223" t="s">
        <v>1</v>
      </c>
      <c r="F5606" s="224" t="s">
        <v>16</v>
      </c>
      <c r="G5606" s="222"/>
      <c r="H5606" s="225">
        <v>1</v>
      </c>
      <c r="I5606" s="226"/>
      <c r="J5606" s="222"/>
      <c r="K5606" s="222"/>
      <c r="L5606" s="227"/>
      <c r="M5606" s="228"/>
      <c r="N5606" s="229"/>
      <c r="O5606" s="229"/>
      <c r="P5606" s="229"/>
      <c r="Q5606" s="229"/>
      <c r="R5606" s="229"/>
      <c r="S5606" s="229"/>
      <c r="T5606" s="230"/>
      <c r="AT5606" s="231" t="s">
        <v>283</v>
      </c>
      <c r="AU5606" s="231" t="s">
        <v>291</v>
      </c>
      <c r="AV5606" s="14" t="s">
        <v>84</v>
      </c>
      <c r="AW5606" s="14" t="s">
        <v>32</v>
      </c>
      <c r="AX5606" s="14" t="s">
        <v>76</v>
      </c>
      <c r="AY5606" s="231" t="s">
        <v>272</v>
      </c>
    </row>
    <row r="5607" spans="1:65" s="2" customFormat="1" ht="24.2" customHeight="1">
      <c r="A5607" s="34"/>
      <c r="B5607" s="35"/>
      <c r="C5607" s="192" t="s">
        <v>4574</v>
      </c>
      <c r="D5607" s="192" t="s">
        <v>274</v>
      </c>
      <c r="E5607" s="193" t="s">
        <v>4575</v>
      </c>
      <c r="F5607" s="194" t="s">
        <v>4576</v>
      </c>
      <c r="G5607" s="195" t="s">
        <v>952</v>
      </c>
      <c r="H5607" s="196">
        <v>1</v>
      </c>
      <c r="I5607" s="197"/>
      <c r="J5607" s="198">
        <f>ROUND(I5607*H5607,2)</f>
        <v>0</v>
      </c>
      <c r="K5607" s="194" t="s">
        <v>1</v>
      </c>
      <c r="L5607" s="39"/>
      <c r="M5607" s="199" t="s">
        <v>1</v>
      </c>
      <c r="N5607" s="200" t="s">
        <v>41</v>
      </c>
      <c r="O5607" s="71"/>
      <c r="P5607" s="201">
        <f>O5607*H5607</f>
        <v>0</v>
      </c>
      <c r="Q5607" s="201">
        <v>0</v>
      </c>
      <c r="R5607" s="201">
        <f>Q5607*H5607</f>
        <v>0</v>
      </c>
      <c r="S5607" s="201">
        <v>0</v>
      </c>
      <c r="T5607" s="202">
        <f>S5607*H5607</f>
        <v>0</v>
      </c>
      <c r="U5607" s="34"/>
      <c r="V5607" s="34"/>
      <c r="W5607" s="34"/>
      <c r="X5607" s="34"/>
      <c r="Y5607" s="34"/>
      <c r="Z5607" s="34"/>
      <c r="AA5607" s="34"/>
      <c r="AB5607" s="34"/>
      <c r="AC5607" s="34"/>
      <c r="AD5607" s="34"/>
      <c r="AE5607" s="34"/>
      <c r="AR5607" s="203" t="s">
        <v>358</v>
      </c>
      <c r="AT5607" s="203" t="s">
        <v>274</v>
      </c>
      <c r="AU5607" s="203" t="s">
        <v>291</v>
      </c>
      <c r="AY5607" s="17" t="s">
        <v>272</v>
      </c>
      <c r="BE5607" s="204">
        <f>IF(N5607="základní",J5607,0)</f>
        <v>0</v>
      </c>
      <c r="BF5607" s="204">
        <f>IF(N5607="snížená",J5607,0)</f>
        <v>0</v>
      </c>
      <c r="BG5607" s="204">
        <f>IF(N5607="zákl. přenesená",J5607,0)</f>
        <v>0</v>
      </c>
      <c r="BH5607" s="204">
        <f>IF(N5607="sníž. přenesená",J5607,0)</f>
        <v>0</v>
      </c>
      <c r="BI5607" s="204">
        <f>IF(N5607="nulová",J5607,0)</f>
        <v>0</v>
      </c>
      <c r="BJ5607" s="17" t="s">
        <v>16</v>
      </c>
      <c r="BK5607" s="204">
        <f>ROUND(I5607*H5607,2)</f>
        <v>0</v>
      </c>
      <c r="BL5607" s="17" t="s">
        <v>358</v>
      </c>
      <c r="BM5607" s="203" t="s">
        <v>4577</v>
      </c>
    </row>
    <row r="5608" spans="1:65" s="13" customFormat="1" ht="11.25">
      <c r="B5608" s="210"/>
      <c r="C5608" s="211"/>
      <c r="D5608" s="212" t="s">
        <v>283</v>
      </c>
      <c r="E5608" s="213" t="s">
        <v>1</v>
      </c>
      <c r="F5608" s="214" t="s">
        <v>4522</v>
      </c>
      <c r="G5608" s="211"/>
      <c r="H5608" s="213" t="s">
        <v>1</v>
      </c>
      <c r="I5608" s="215"/>
      <c r="J5608" s="211"/>
      <c r="K5608" s="211"/>
      <c r="L5608" s="216"/>
      <c r="M5608" s="217"/>
      <c r="N5608" s="218"/>
      <c r="O5608" s="218"/>
      <c r="P5608" s="218"/>
      <c r="Q5608" s="218"/>
      <c r="R5608" s="218"/>
      <c r="S5608" s="218"/>
      <c r="T5608" s="219"/>
      <c r="AT5608" s="220" t="s">
        <v>283</v>
      </c>
      <c r="AU5608" s="220" t="s">
        <v>291</v>
      </c>
      <c r="AV5608" s="13" t="s">
        <v>16</v>
      </c>
      <c r="AW5608" s="13" t="s">
        <v>32</v>
      </c>
      <c r="AX5608" s="13" t="s">
        <v>76</v>
      </c>
      <c r="AY5608" s="220" t="s">
        <v>272</v>
      </c>
    </row>
    <row r="5609" spans="1:65" s="13" customFormat="1" ht="11.25">
      <c r="B5609" s="210"/>
      <c r="C5609" s="211"/>
      <c r="D5609" s="212" t="s">
        <v>283</v>
      </c>
      <c r="E5609" s="213" t="s">
        <v>1</v>
      </c>
      <c r="F5609" s="214" t="s">
        <v>285</v>
      </c>
      <c r="G5609" s="211"/>
      <c r="H5609" s="213" t="s">
        <v>1</v>
      </c>
      <c r="I5609" s="215"/>
      <c r="J5609" s="211"/>
      <c r="K5609" s="211"/>
      <c r="L5609" s="216"/>
      <c r="M5609" s="217"/>
      <c r="N5609" s="218"/>
      <c r="O5609" s="218"/>
      <c r="P5609" s="218"/>
      <c r="Q5609" s="218"/>
      <c r="R5609" s="218"/>
      <c r="S5609" s="218"/>
      <c r="T5609" s="219"/>
      <c r="AT5609" s="220" t="s">
        <v>283</v>
      </c>
      <c r="AU5609" s="220" t="s">
        <v>291</v>
      </c>
      <c r="AV5609" s="13" t="s">
        <v>16</v>
      </c>
      <c r="AW5609" s="13" t="s">
        <v>32</v>
      </c>
      <c r="AX5609" s="13" t="s">
        <v>76</v>
      </c>
      <c r="AY5609" s="220" t="s">
        <v>272</v>
      </c>
    </row>
    <row r="5610" spans="1:65" s="13" customFormat="1" ht="11.25">
      <c r="B5610" s="210"/>
      <c r="C5610" s="211"/>
      <c r="D5610" s="212" t="s">
        <v>283</v>
      </c>
      <c r="E5610" s="213" t="s">
        <v>1</v>
      </c>
      <c r="F5610" s="214" t="s">
        <v>4537</v>
      </c>
      <c r="G5610" s="211"/>
      <c r="H5610" s="213" t="s">
        <v>1</v>
      </c>
      <c r="I5610" s="215"/>
      <c r="J5610" s="211"/>
      <c r="K5610" s="211"/>
      <c r="L5610" s="216"/>
      <c r="M5610" s="217"/>
      <c r="N5610" s="218"/>
      <c r="O5610" s="218"/>
      <c r="P5610" s="218"/>
      <c r="Q5610" s="218"/>
      <c r="R5610" s="218"/>
      <c r="S5610" s="218"/>
      <c r="T5610" s="219"/>
      <c r="AT5610" s="220" t="s">
        <v>283</v>
      </c>
      <c r="AU5610" s="220" t="s">
        <v>291</v>
      </c>
      <c r="AV5610" s="13" t="s">
        <v>16</v>
      </c>
      <c r="AW5610" s="13" t="s">
        <v>32</v>
      </c>
      <c r="AX5610" s="13" t="s">
        <v>76</v>
      </c>
      <c r="AY5610" s="220" t="s">
        <v>272</v>
      </c>
    </row>
    <row r="5611" spans="1:65" s="14" customFormat="1" ht="11.25">
      <c r="B5611" s="221"/>
      <c r="C5611" s="222"/>
      <c r="D5611" s="212" t="s">
        <v>283</v>
      </c>
      <c r="E5611" s="223" t="s">
        <v>1</v>
      </c>
      <c r="F5611" s="224" t="s">
        <v>16</v>
      </c>
      <c r="G5611" s="222"/>
      <c r="H5611" s="225">
        <v>1</v>
      </c>
      <c r="I5611" s="226"/>
      <c r="J5611" s="222"/>
      <c r="K5611" s="222"/>
      <c r="L5611" s="227"/>
      <c r="M5611" s="228"/>
      <c r="N5611" s="229"/>
      <c r="O5611" s="229"/>
      <c r="P5611" s="229"/>
      <c r="Q5611" s="229"/>
      <c r="R5611" s="229"/>
      <c r="S5611" s="229"/>
      <c r="T5611" s="230"/>
      <c r="AT5611" s="231" t="s">
        <v>283</v>
      </c>
      <c r="AU5611" s="231" t="s">
        <v>291</v>
      </c>
      <c r="AV5611" s="14" t="s">
        <v>84</v>
      </c>
      <c r="AW5611" s="14" t="s">
        <v>32</v>
      </c>
      <c r="AX5611" s="14" t="s">
        <v>76</v>
      </c>
      <c r="AY5611" s="231" t="s">
        <v>272</v>
      </c>
    </row>
    <row r="5612" spans="1:65" s="12" customFormat="1" ht="20.85" customHeight="1">
      <c r="B5612" s="176"/>
      <c r="C5612" s="177"/>
      <c r="D5612" s="178" t="s">
        <v>75</v>
      </c>
      <c r="E5612" s="190" t="s">
        <v>4578</v>
      </c>
      <c r="F5612" s="190" t="s">
        <v>4579</v>
      </c>
      <c r="G5612" s="177"/>
      <c r="H5612" s="177"/>
      <c r="I5612" s="180"/>
      <c r="J5612" s="191">
        <f>BK5612</f>
        <v>0</v>
      </c>
      <c r="K5612" s="177"/>
      <c r="L5612" s="182"/>
      <c r="M5612" s="183"/>
      <c r="N5612" s="184"/>
      <c r="O5612" s="184"/>
      <c r="P5612" s="185">
        <f>SUM(P5613:P5671)</f>
        <v>0</v>
      </c>
      <c r="Q5612" s="184"/>
      <c r="R5612" s="185">
        <f>SUM(R5613:R5671)</f>
        <v>0</v>
      </c>
      <c r="S5612" s="184"/>
      <c r="T5612" s="186">
        <f>SUM(T5613:T5671)</f>
        <v>0</v>
      </c>
      <c r="AR5612" s="187" t="s">
        <v>16</v>
      </c>
      <c r="AT5612" s="188" t="s">
        <v>75</v>
      </c>
      <c r="AU5612" s="188" t="s">
        <v>84</v>
      </c>
      <c r="AY5612" s="187" t="s">
        <v>272</v>
      </c>
      <c r="BK5612" s="189">
        <f>SUM(BK5613:BK5671)</f>
        <v>0</v>
      </c>
    </row>
    <row r="5613" spans="1:65" s="2" customFormat="1" ht="44.25" customHeight="1">
      <c r="A5613" s="34"/>
      <c r="B5613" s="35"/>
      <c r="C5613" s="192" t="s">
        <v>4580</v>
      </c>
      <c r="D5613" s="192" t="s">
        <v>274</v>
      </c>
      <c r="E5613" s="193" t="s">
        <v>4581</v>
      </c>
      <c r="F5613" s="194" t="s">
        <v>4582</v>
      </c>
      <c r="G5613" s="195" t="s">
        <v>952</v>
      </c>
      <c r="H5613" s="196">
        <v>0</v>
      </c>
      <c r="I5613" s="197"/>
      <c r="J5613" s="198">
        <f>ROUND(I5613*H5613,2)</f>
        <v>0</v>
      </c>
      <c r="K5613" s="194" t="s">
        <v>1</v>
      </c>
      <c r="L5613" s="39"/>
      <c r="M5613" s="199" t="s">
        <v>1</v>
      </c>
      <c r="N5613" s="200" t="s">
        <v>41</v>
      </c>
      <c r="O5613" s="71"/>
      <c r="P5613" s="201">
        <f>O5613*H5613</f>
        <v>0</v>
      </c>
      <c r="Q5613" s="201">
        <v>0</v>
      </c>
      <c r="R5613" s="201">
        <f>Q5613*H5613</f>
        <v>0</v>
      </c>
      <c r="S5613" s="201">
        <v>0</v>
      </c>
      <c r="T5613" s="202">
        <f>S5613*H5613</f>
        <v>0</v>
      </c>
      <c r="U5613" s="34"/>
      <c r="V5613" s="34"/>
      <c r="W5613" s="34"/>
      <c r="X5613" s="34"/>
      <c r="Y5613" s="34"/>
      <c r="Z5613" s="34"/>
      <c r="AA5613" s="34"/>
      <c r="AB5613" s="34"/>
      <c r="AC5613" s="34"/>
      <c r="AD5613" s="34"/>
      <c r="AE5613" s="34"/>
      <c r="AR5613" s="203" t="s">
        <v>358</v>
      </c>
      <c r="AT5613" s="203" t="s">
        <v>274</v>
      </c>
      <c r="AU5613" s="203" t="s">
        <v>291</v>
      </c>
      <c r="AY5613" s="17" t="s">
        <v>272</v>
      </c>
      <c r="BE5613" s="204">
        <f>IF(N5613="základní",J5613,0)</f>
        <v>0</v>
      </c>
      <c r="BF5613" s="204">
        <f>IF(N5613="snížená",J5613,0)</f>
        <v>0</v>
      </c>
      <c r="BG5613" s="204">
        <f>IF(N5613="zákl. přenesená",J5613,0)</f>
        <v>0</v>
      </c>
      <c r="BH5613" s="204">
        <f>IF(N5613="sníž. přenesená",J5613,0)</f>
        <v>0</v>
      </c>
      <c r="BI5613" s="204">
        <f>IF(N5613="nulová",J5613,0)</f>
        <v>0</v>
      </c>
      <c r="BJ5613" s="17" t="s">
        <v>16</v>
      </c>
      <c r="BK5613" s="204">
        <f>ROUND(I5613*H5613,2)</f>
        <v>0</v>
      </c>
      <c r="BL5613" s="17" t="s">
        <v>358</v>
      </c>
      <c r="BM5613" s="203" t="s">
        <v>4583</v>
      </c>
    </row>
    <row r="5614" spans="1:65" s="13" customFormat="1" ht="11.25">
      <c r="B5614" s="210"/>
      <c r="C5614" s="211"/>
      <c r="D5614" s="212" t="s">
        <v>283</v>
      </c>
      <c r="E5614" s="213" t="s">
        <v>1</v>
      </c>
      <c r="F5614" s="214" t="s">
        <v>4376</v>
      </c>
      <c r="G5614" s="211"/>
      <c r="H5614" s="213" t="s">
        <v>1</v>
      </c>
      <c r="I5614" s="215"/>
      <c r="J5614" s="211"/>
      <c r="K5614" s="211"/>
      <c r="L5614" s="216"/>
      <c r="M5614" s="217"/>
      <c r="N5614" s="218"/>
      <c r="O5614" s="218"/>
      <c r="P5614" s="218"/>
      <c r="Q5614" s="218"/>
      <c r="R5614" s="218"/>
      <c r="S5614" s="218"/>
      <c r="T5614" s="219"/>
      <c r="AT5614" s="220" t="s">
        <v>283</v>
      </c>
      <c r="AU5614" s="220" t="s">
        <v>291</v>
      </c>
      <c r="AV5614" s="13" t="s">
        <v>16</v>
      </c>
      <c r="AW5614" s="13" t="s">
        <v>32</v>
      </c>
      <c r="AX5614" s="13" t="s">
        <v>76</v>
      </c>
      <c r="AY5614" s="220" t="s">
        <v>272</v>
      </c>
    </row>
    <row r="5615" spans="1:65" s="13" customFormat="1" ht="11.25">
      <c r="B5615" s="210"/>
      <c r="C5615" s="211"/>
      <c r="D5615" s="212" t="s">
        <v>283</v>
      </c>
      <c r="E5615" s="213" t="s">
        <v>1</v>
      </c>
      <c r="F5615" s="214" t="s">
        <v>285</v>
      </c>
      <c r="G5615" s="211"/>
      <c r="H5615" s="213" t="s">
        <v>1</v>
      </c>
      <c r="I5615" s="215"/>
      <c r="J5615" s="211"/>
      <c r="K5615" s="211"/>
      <c r="L5615" s="216"/>
      <c r="M5615" s="217"/>
      <c r="N5615" s="218"/>
      <c r="O5615" s="218"/>
      <c r="P5615" s="218"/>
      <c r="Q5615" s="218"/>
      <c r="R5615" s="218"/>
      <c r="S5615" s="218"/>
      <c r="T5615" s="219"/>
      <c r="AT5615" s="220" t="s">
        <v>283</v>
      </c>
      <c r="AU5615" s="220" t="s">
        <v>291</v>
      </c>
      <c r="AV5615" s="13" t="s">
        <v>16</v>
      </c>
      <c r="AW5615" s="13" t="s">
        <v>32</v>
      </c>
      <c r="AX5615" s="13" t="s">
        <v>76</v>
      </c>
      <c r="AY5615" s="220" t="s">
        <v>272</v>
      </c>
    </row>
    <row r="5616" spans="1:65" s="13" customFormat="1" ht="11.25">
      <c r="B5616" s="210"/>
      <c r="C5616" s="211"/>
      <c r="D5616" s="212" t="s">
        <v>283</v>
      </c>
      <c r="E5616" s="213" t="s">
        <v>1</v>
      </c>
      <c r="F5616" s="214" t="s">
        <v>4396</v>
      </c>
      <c r="G5616" s="211"/>
      <c r="H5616" s="213" t="s">
        <v>1</v>
      </c>
      <c r="I5616" s="215"/>
      <c r="J5616" s="211"/>
      <c r="K5616" s="211"/>
      <c r="L5616" s="216"/>
      <c r="M5616" s="217"/>
      <c r="N5616" s="218"/>
      <c r="O5616" s="218"/>
      <c r="P5616" s="218"/>
      <c r="Q5616" s="218"/>
      <c r="R5616" s="218"/>
      <c r="S5616" s="218"/>
      <c r="T5616" s="219"/>
      <c r="AT5616" s="220" t="s">
        <v>283</v>
      </c>
      <c r="AU5616" s="220" t="s">
        <v>291</v>
      </c>
      <c r="AV5616" s="13" t="s">
        <v>16</v>
      </c>
      <c r="AW5616" s="13" t="s">
        <v>32</v>
      </c>
      <c r="AX5616" s="13" t="s">
        <v>76</v>
      </c>
      <c r="AY5616" s="220" t="s">
        <v>272</v>
      </c>
    </row>
    <row r="5617" spans="1:65" s="13" customFormat="1" ht="11.25">
      <c r="B5617" s="210"/>
      <c r="C5617" s="211"/>
      <c r="D5617" s="212" t="s">
        <v>283</v>
      </c>
      <c r="E5617" s="213" t="s">
        <v>1</v>
      </c>
      <c r="F5617" s="214" t="s">
        <v>4378</v>
      </c>
      <c r="G5617" s="211"/>
      <c r="H5617" s="213" t="s">
        <v>1</v>
      </c>
      <c r="I5617" s="215"/>
      <c r="J5617" s="211"/>
      <c r="K5617" s="211"/>
      <c r="L5617" s="216"/>
      <c r="M5617" s="217"/>
      <c r="N5617" s="218"/>
      <c r="O5617" s="218"/>
      <c r="P5617" s="218"/>
      <c r="Q5617" s="218"/>
      <c r="R5617" s="218"/>
      <c r="S5617" s="218"/>
      <c r="T5617" s="219"/>
      <c r="AT5617" s="220" t="s">
        <v>283</v>
      </c>
      <c r="AU5617" s="220" t="s">
        <v>291</v>
      </c>
      <c r="AV5617" s="13" t="s">
        <v>16</v>
      </c>
      <c r="AW5617" s="13" t="s">
        <v>32</v>
      </c>
      <c r="AX5617" s="13" t="s">
        <v>76</v>
      </c>
      <c r="AY5617" s="220" t="s">
        <v>272</v>
      </c>
    </row>
    <row r="5618" spans="1:65" s="14" customFormat="1" ht="11.25">
      <c r="B5618" s="221"/>
      <c r="C5618" s="222"/>
      <c r="D5618" s="212" t="s">
        <v>283</v>
      </c>
      <c r="E5618" s="223" t="s">
        <v>1</v>
      </c>
      <c r="F5618" s="224" t="s">
        <v>16</v>
      </c>
      <c r="G5618" s="222"/>
      <c r="H5618" s="225">
        <v>1</v>
      </c>
      <c r="I5618" s="226"/>
      <c r="J5618" s="222"/>
      <c r="K5618" s="222"/>
      <c r="L5618" s="227"/>
      <c r="M5618" s="228"/>
      <c r="N5618" s="229"/>
      <c r="O5618" s="229"/>
      <c r="P5618" s="229"/>
      <c r="Q5618" s="229"/>
      <c r="R5618" s="229"/>
      <c r="S5618" s="229"/>
      <c r="T5618" s="230"/>
      <c r="AT5618" s="231" t="s">
        <v>283</v>
      </c>
      <c r="AU5618" s="231" t="s">
        <v>291</v>
      </c>
      <c r="AV5618" s="14" t="s">
        <v>84</v>
      </c>
      <c r="AW5618" s="14" t="s">
        <v>32</v>
      </c>
      <c r="AX5618" s="14" t="s">
        <v>76</v>
      </c>
      <c r="AY5618" s="231" t="s">
        <v>272</v>
      </c>
    </row>
    <row r="5619" spans="1:65" s="13" customFormat="1" ht="11.25">
      <c r="B5619" s="210"/>
      <c r="C5619" s="211"/>
      <c r="D5619" s="212" t="s">
        <v>283</v>
      </c>
      <c r="E5619" s="213" t="s">
        <v>1</v>
      </c>
      <c r="F5619" s="214" t="s">
        <v>285</v>
      </c>
      <c r="G5619" s="211"/>
      <c r="H5619" s="213" t="s">
        <v>1</v>
      </c>
      <c r="I5619" s="215"/>
      <c r="J5619" s="211"/>
      <c r="K5619" s="211"/>
      <c r="L5619" s="216"/>
      <c r="M5619" s="217"/>
      <c r="N5619" s="218"/>
      <c r="O5619" s="218"/>
      <c r="P5619" s="218"/>
      <c r="Q5619" s="218"/>
      <c r="R5619" s="218"/>
      <c r="S5619" s="218"/>
      <c r="T5619" s="219"/>
      <c r="AT5619" s="220" t="s">
        <v>283</v>
      </c>
      <c r="AU5619" s="220" t="s">
        <v>291</v>
      </c>
      <c r="AV5619" s="13" t="s">
        <v>16</v>
      </c>
      <c r="AW5619" s="13" t="s">
        <v>32</v>
      </c>
      <c r="AX5619" s="13" t="s">
        <v>76</v>
      </c>
      <c r="AY5619" s="220" t="s">
        <v>272</v>
      </c>
    </row>
    <row r="5620" spans="1:65" s="13" customFormat="1" ht="11.25">
      <c r="B5620" s="210"/>
      <c r="C5620" s="211"/>
      <c r="D5620" s="212" t="s">
        <v>283</v>
      </c>
      <c r="E5620" s="213" t="s">
        <v>1</v>
      </c>
      <c r="F5620" s="214" t="s">
        <v>842</v>
      </c>
      <c r="G5620" s="211"/>
      <c r="H5620" s="213" t="s">
        <v>1</v>
      </c>
      <c r="I5620" s="215"/>
      <c r="J5620" s="211"/>
      <c r="K5620" s="211"/>
      <c r="L5620" s="216"/>
      <c r="M5620" s="217"/>
      <c r="N5620" s="218"/>
      <c r="O5620" s="218"/>
      <c r="P5620" s="218"/>
      <c r="Q5620" s="218"/>
      <c r="R5620" s="218"/>
      <c r="S5620" s="218"/>
      <c r="T5620" s="219"/>
      <c r="AT5620" s="220" t="s">
        <v>283</v>
      </c>
      <c r="AU5620" s="220" t="s">
        <v>291</v>
      </c>
      <c r="AV5620" s="13" t="s">
        <v>16</v>
      </c>
      <c r="AW5620" s="13" t="s">
        <v>32</v>
      </c>
      <c r="AX5620" s="13" t="s">
        <v>76</v>
      </c>
      <c r="AY5620" s="220" t="s">
        <v>272</v>
      </c>
    </row>
    <row r="5621" spans="1:65" s="14" customFormat="1" ht="11.25">
      <c r="B5621" s="221"/>
      <c r="C5621" s="222"/>
      <c r="D5621" s="212" t="s">
        <v>283</v>
      </c>
      <c r="E5621" s="223" t="s">
        <v>1</v>
      </c>
      <c r="F5621" s="224" t="s">
        <v>207</v>
      </c>
      <c r="G5621" s="222"/>
      <c r="H5621" s="225">
        <v>-1</v>
      </c>
      <c r="I5621" s="226"/>
      <c r="J5621" s="222"/>
      <c r="K5621" s="222"/>
      <c r="L5621" s="227"/>
      <c r="M5621" s="228"/>
      <c r="N5621" s="229"/>
      <c r="O5621" s="229"/>
      <c r="P5621" s="229"/>
      <c r="Q5621" s="229"/>
      <c r="R5621" s="229"/>
      <c r="S5621" s="229"/>
      <c r="T5621" s="230"/>
      <c r="AT5621" s="231" t="s">
        <v>283</v>
      </c>
      <c r="AU5621" s="231" t="s">
        <v>291</v>
      </c>
      <c r="AV5621" s="14" t="s">
        <v>84</v>
      </c>
      <c r="AW5621" s="14" t="s">
        <v>32</v>
      </c>
      <c r="AX5621" s="14" t="s">
        <v>76</v>
      </c>
      <c r="AY5621" s="231" t="s">
        <v>272</v>
      </c>
    </row>
    <row r="5622" spans="1:65" s="2" customFormat="1" ht="37.9" customHeight="1">
      <c r="A5622" s="34"/>
      <c r="B5622" s="35"/>
      <c r="C5622" s="192" t="s">
        <v>4584</v>
      </c>
      <c r="D5622" s="192" t="s">
        <v>274</v>
      </c>
      <c r="E5622" s="193" t="s">
        <v>4585</v>
      </c>
      <c r="F5622" s="194" t="s">
        <v>4586</v>
      </c>
      <c r="G5622" s="195" t="s">
        <v>952</v>
      </c>
      <c r="H5622" s="196">
        <v>4</v>
      </c>
      <c r="I5622" s="197"/>
      <c r="J5622" s="198">
        <f>ROUND(I5622*H5622,2)</f>
        <v>0</v>
      </c>
      <c r="K5622" s="194" t="s">
        <v>1</v>
      </c>
      <c r="L5622" s="39"/>
      <c r="M5622" s="199" t="s">
        <v>1</v>
      </c>
      <c r="N5622" s="200" t="s">
        <v>41</v>
      </c>
      <c r="O5622" s="71"/>
      <c r="P5622" s="201">
        <f>O5622*H5622</f>
        <v>0</v>
      </c>
      <c r="Q5622" s="201">
        <v>0</v>
      </c>
      <c r="R5622" s="201">
        <f>Q5622*H5622</f>
        <v>0</v>
      </c>
      <c r="S5622" s="201">
        <v>0</v>
      </c>
      <c r="T5622" s="202">
        <f>S5622*H5622</f>
        <v>0</v>
      </c>
      <c r="U5622" s="34"/>
      <c r="V5622" s="34"/>
      <c r="W5622" s="34"/>
      <c r="X5622" s="34"/>
      <c r="Y5622" s="34"/>
      <c r="Z5622" s="34"/>
      <c r="AA5622" s="34"/>
      <c r="AB5622" s="34"/>
      <c r="AC5622" s="34"/>
      <c r="AD5622" s="34"/>
      <c r="AE5622" s="34"/>
      <c r="AR5622" s="203" t="s">
        <v>358</v>
      </c>
      <c r="AT5622" s="203" t="s">
        <v>274</v>
      </c>
      <c r="AU5622" s="203" t="s">
        <v>291</v>
      </c>
      <c r="AY5622" s="17" t="s">
        <v>272</v>
      </c>
      <c r="BE5622" s="204">
        <f>IF(N5622="základní",J5622,0)</f>
        <v>0</v>
      </c>
      <c r="BF5622" s="204">
        <f>IF(N5622="snížená",J5622,0)</f>
        <v>0</v>
      </c>
      <c r="BG5622" s="204">
        <f>IF(N5622="zákl. přenesená",J5622,0)</f>
        <v>0</v>
      </c>
      <c r="BH5622" s="204">
        <f>IF(N5622="sníž. přenesená",J5622,0)</f>
        <v>0</v>
      </c>
      <c r="BI5622" s="204">
        <f>IF(N5622="nulová",J5622,0)</f>
        <v>0</v>
      </c>
      <c r="BJ5622" s="17" t="s">
        <v>16</v>
      </c>
      <c r="BK5622" s="204">
        <f>ROUND(I5622*H5622,2)</f>
        <v>0</v>
      </c>
      <c r="BL5622" s="17" t="s">
        <v>358</v>
      </c>
      <c r="BM5622" s="203" t="s">
        <v>4587</v>
      </c>
    </row>
    <row r="5623" spans="1:65" s="13" customFormat="1" ht="11.25">
      <c r="B5623" s="210"/>
      <c r="C5623" s="211"/>
      <c r="D5623" s="212" t="s">
        <v>283</v>
      </c>
      <c r="E5623" s="213" t="s">
        <v>1</v>
      </c>
      <c r="F5623" s="214" t="s">
        <v>4376</v>
      </c>
      <c r="G5623" s="211"/>
      <c r="H5623" s="213" t="s">
        <v>1</v>
      </c>
      <c r="I5623" s="215"/>
      <c r="J5623" s="211"/>
      <c r="K5623" s="211"/>
      <c r="L5623" s="216"/>
      <c r="M5623" s="217"/>
      <c r="N5623" s="218"/>
      <c r="O5623" s="218"/>
      <c r="P5623" s="218"/>
      <c r="Q5623" s="218"/>
      <c r="R5623" s="218"/>
      <c r="S5623" s="218"/>
      <c r="T5623" s="219"/>
      <c r="AT5623" s="220" t="s">
        <v>283</v>
      </c>
      <c r="AU5623" s="220" t="s">
        <v>291</v>
      </c>
      <c r="AV5623" s="13" t="s">
        <v>16</v>
      </c>
      <c r="AW5623" s="13" t="s">
        <v>32</v>
      </c>
      <c r="AX5623" s="13" t="s">
        <v>76</v>
      </c>
      <c r="AY5623" s="220" t="s">
        <v>272</v>
      </c>
    </row>
    <row r="5624" spans="1:65" s="13" customFormat="1" ht="11.25">
      <c r="B5624" s="210"/>
      <c r="C5624" s="211"/>
      <c r="D5624" s="212" t="s">
        <v>283</v>
      </c>
      <c r="E5624" s="213" t="s">
        <v>1</v>
      </c>
      <c r="F5624" s="214" t="s">
        <v>285</v>
      </c>
      <c r="G5624" s="211"/>
      <c r="H5624" s="213" t="s">
        <v>1</v>
      </c>
      <c r="I5624" s="215"/>
      <c r="J5624" s="211"/>
      <c r="K5624" s="211"/>
      <c r="L5624" s="216"/>
      <c r="M5624" s="217"/>
      <c r="N5624" s="218"/>
      <c r="O5624" s="218"/>
      <c r="P5624" s="218"/>
      <c r="Q5624" s="218"/>
      <c r="R5624" s="218"/>
      <c r="S5624" s="218"/>
      <c r="T5624" s="219"/>
      <c r="AT5624" s="220" t="s">
        <v>283</v>
      </c>
      <c r="AU5624" s="220" t="s">
        <v>291</v>
      </c>
      <c r="AV5624" s="13" t="s">
        <v>16</v>
      </c>
      <c r="AW5624" s="13" t="s">
        <v>32</v>
      </c>
      <c r="AX5624" s="13" t="s">
        <v>76</v>
      </c>
      <c r="AY5624" s="220" t="s">
        <v>272</v>
      </c>
    </row>
    <row r="5625" spans="1:65" s="13" customFormat="1" ht="11.25">
      <c r="B5625" s="210"/>
      <c r="C5625" s="211"/>
      <c r="D5625" s="212" t="s">
        <v>283</v>
      </c>
      <c r="E5625" s="213" t="s">
        <v>1</v>
      </c>
      <c r="F5625" s="214" t="s">
        <v>4396</v>
      </c>
      <c r="G5625" s="211"/>
      <c r="H5625" s="213" t="s">
        <v>1</v>
      </c>
      <c r="I5625" s="215"/>
      <c r="J5625" s="211"/>
      <c r="K5625" s="211"/>
      <c r="L5625" s="216"/>
      <c r="M5625" s="217"/>
      <c r="N5625" s="218"/>
      <c r="O5625" s="218"/>
      <c r="P5625" s="218"/>
      <c r="Q5625" s="218"/>
      <c r="R5625" s="218"/>
      <c r="S5625" s="218"/>
      <c r="T5625" s="219"/>
      <c r="AT5625" s="220" t="s">
        <v>283</v>
      </c>
      <c r="AU5625" s="220" t="s">
        <v>291</v>
      </c>
      <c r="AV5625" s="13" t="s">
        <v>16</v>
      </c>
      <c r="AW5625" s="13" t="s">
        <v>32</v>
      </c>
      <c r="AX5625" s="13" t="s">
        <v>76</v>
      </c>
      <c r="AY5625" s="220" t="s">
        <v>272</v>
      </c>
    </row>
    <row r="5626" spans="1:65" s="13" customFormat="1" ht="11.25">
      <c r="B5626" s="210"/>
      <c r="C5626" s="211"/>
      <c r="D5626" s="212" t="s">
        <v>283</v>
      </c>
      <c r="E5626" s="213" t="s">
        <v>1</v>
      </c>
      <c r="F5626" s="214" t="s">
        <v>4378</v>
      </c>
      <c r="G5626" s="211"/>
      <c r="H5626" s="213" t="s">
        <v>1</v>
      </c>
      <c r="I5626" s="215"/>
      <c r="J5626" s="211"/>
      <c r="K5626" s="211"/>
      <c r="L5626" s="216"/>
      <c r="M5626" s="217"/>
      <c r="N5626" s="218"/>
      <c r="O5626" s="218"/>
      <c r="P5626" s="218"/>
      <c r="Q5626" s="218"/>
      <c r="R5626" s="218"/>
      <c r="S5626" s="218"/>
      <c r="T5626" s="219"/>
      <c r="AT5626" s="220" t="s">
        <v>283</v>
      </c>
      <c r="AU5626" s="220" t="s">
        <v>291</v>
      </c>
      <c r="AV5626" s="13" t="s">
        <v>16</v>
      </c>
      <c r="AW5626" s="13" t="s">
        <v>32</v>
      </c>
      <c r="AX5626" s="13" t="s">
        <v>76</v>
      </c>
      <c r="AY5626" s="220" t="s">
        <v>272</v>
      </c>
    </row>
    <row r="5627" spans="1:65" s="14" customFormat="1" ht="11.25">
      <c r="B5627" s="221"/>
      <c r="C5627" s="222"/>
      <c r="D5627" s="212" t="s">
        <v>283</v>
      </c>
      <c r="E5627" s="223" t="s">
        <v>1</v>
      </c>
      <c r="F5627" s="224" t="s">
        <v>4299</v>
      </c>
      <c r="G5627" s="222"/>
      <c r="H5627" s="225">
        <v>4</v>
      </c>
      <c r="I5627" s="226"/>
      <c r="J5627" s="222"/>
      <c r="K5627" s="222"/>
      <c r="L5627" s="227"/>
      <c r="M5627" s="228"/>
      <c r="N5627" s="229"/>
      <c r="O5627" s="229"/>
      <c r="P5627" s="229"/>
      <c r="Q5627" s="229"/>
      <c r="R5627" s="229"/>
      <c r="S5627" s="229"/>
      <c r="T5627" s="230"/>
      <c r="AT5627" s="231" t="s">
        <v>283</v>
      </c>
      <c r="AU5627" s="231" t="s">
        <v>291</v>
      </c>
      <c r="AV5627" s="14" t="s">
        <v>84</v>
      </c>
      <c r="AW5627" s="14" t="s">
        <v>32</v>
      </c>
      <c r="AX5627" s="14" t="s">
        <v>76</v>
      </c>
      <c r="AY5627" s="231" t="s">
        <v>272</v>
      </c>
    </row>
    <row r="5628" spans="1:65" s="2" customFormat="1" ht="37.9" customHeight="1">
      <c r="A5628" s="34"/>
      <c r="B5628" s="35"/>
      <c r="C5628" s="192" t="s">
        <v>4588</v>
      </c>
      <c r="D5628" s="192" t="s">
        <v>274</v>
      </c>
      <c r="E5628" s="193" t="s">
        <v>4589</v>
      </c>
      <c r="F5628" s="194" t="s">
        <v>4590</v>
      </c>
      <c r="G5628" s="195" t="s">
        <v>952</v>
      </c>
      <c r="H5628" s="196">
        <v>1</v>
      </c>
      <c r="I5628" s="197"/>
      <c r="J5628" s="198">
        <f>ROUND(I5628*H5628,2)</f>
        <v>0</v>
      </c>
      <c r="K5628" s="194" t="s">
        <v>1</v>
      </c>
      <c r="L5628" s="39"/>
      <c r="M5628" s="199" t="s">
        <v>1</v>
      </c>
      <c r="N5628" s="200" t="s">
        <v>41</v>
      </c>
      <c r="O5628" s="71"/>
      <c r="P5628" s="201">
        <f>O5628*H5628</f>
        <v>0</v>
      </c>
      <c r="Q5628" s="201">
        <v>0</v>
      </c>
      <c r="R5628" s="201">
        <f>Q5628*H5628</f>
        <v>0</v>
      </c>
      <c r="S5628" s="201">
        <v>0</v>
      </c>
      <c r="T5628" s="202">
        <f>S5628*H5628</f>
        <v>0</v>
      </c>
      <c r="U5628" s="34"/>
      <c r="V5628" s="34"/>
      <c r="W5628" s="34"/>
      <c r="X5628" s="34"/>
      <c r="Y5628" s="34"/>
      <c r="Z5628" s="34"/>
      <c r="AA5628" s="34"/>
      <c r="AB5628" s="34"/>
      <c r="AC5628" s="34"/>
      <c r="AD5628" s="34"/>
      <c r="AE5628" s="34"/>
      <c r="AR5628" s="203" t="s">
        <v>358</v>
      </c>
      <c r="AT5628" s="203" t="s">
        <v>274</v>
      </c>
      <c r="AU5628" s="203" t="s">
        <v>291</v>
      </c>
      <c r="AY5628" s="17" t="s">
        <v>272</v>
      </c>
      <c r="BE5628" s="204">
        <f>IF(N5628="základní",J5628,0)</f>
        <v>0</v>
      </c>
      <c r="BF5628" s="204">
        <f>IF(N5628="snížená",J5628,0)</f>
        <v>0</v>
      </c>
      <c r="BG5628" s="204">
        <f>IF(N5628="zákl. přenesená",J5628,0)</f>
        <v>0</v>
      </c>
      <c r="BH5628" s="204">
        <f>IF(N5628="sníž. přenesená",J5628,0)</f>
        <v>0</v>
      </c>
      <c r="BI5628" s="204">
        <f>IF(N5628="nulová",J5628,0)</f>
        <v>0</v>
      </c>
      <c r="BJ5628" s="17" t="s">
        <v>16</v>
      </c>
      <c r="BK5628" s="204">
        <f>ROUND(I5628*H5628,2)</f>
        <v>0</v>
      </c>
      <c r="BL5628" s="17" t="s">
        <v>358</v>
      </c>
      <c r="BM5628" s="203" t="s">
        <v>4591</v>
      </c>
    </row>
    <row r="5629" spans="1:65" s="13" customFormat="1" ht="11.25">
      <c r="B5629" s="210"/>
      <c r="C5629" s="211"/>
      <c r="D5629" s="212" t="s">
        <v>283</v>
      </c>
      <c r="E5629" s="213" t="s">
        <v>1</v>
      </c>
      <c r="F5629" s="214" t="s">
        <v>4376</v>
      </c>
      <c r="G5629" s="211"/>
      <c r="H5629" s="213" t="s">
        <v>1</v>
      </c>
      <c r="I5629" s="215"/>
      <c r="J5629" s="211"/>
      <c r="K5629" s="211"/>
      <c r="L5629" s="216"/>
      <c r="M5629" s="217"/>
      <c r="N5629" s="218"/>
      <c r="O5629" s="218"/>
      <c r="P5629" s="218"/>
      <c r="Q5629" s="218"/>
      <c r="R5629" s="218"/>
      <c r="S5629" s="218"/>
      <c r="T5629" s="219"/>
      <c r="AT5629" s="220" t="s">
        <v>283</v>
      </c>
      <c r="AU5629" s="220" t="s">
        <v>291</v>
      </c>
      <c r="AV5629" s="13" t="s">
        <v>16</v>
      </c>
      <c r="AW5629" s="13" t="s">
        <v>32</v>
      </c>
      <c r="AX5629" s="13" t="s">
        <v>76</v>
      </c>
      <c r="AY5629" s="220" t="s">
        <v>272</v>
      </c>
    </row>
    <row r="5630" spans="1:65" s="13" customFormat="1" ht="11.25">
      <c r="B5630" s="210"/>
      <c r="C5630" s="211"/>
      <c r="D5630" s="212" t="s">
        <v>283</v>
      </c>
      <c r="E5630" s="213" t="s">
        <v>1</v>
      </c>
      <c r="F5630" s="214" t="s">
        <v>285</v>
      </c>
      <c r="G5630" s="211"/>
      <c r="H5630" s="213" t="s">
        <v>1</v>
      </c>
      <c r="I5630" s="215"/>
      <c r="J5630" s="211"/>
      <c r="K5630" s="211"/>
      <c r="L5630" s="216"/>
      <c r="M5630" s="217"/>
      <c r="N5630" s="218"/>
      <c r="O5630" s="218"/>
      <c r="P5630" s="218"/>
      <c r="Q5630" s="218"/>
      <c r="R5630" s="218"/>
      <c r="S5630" s="218"/>
      <c r="T5630" s="219"/>
      <c r="AT5630" s="220" t="s">
        <v>283</v>
      </c>
      <c r="AU5630" s="220" t="s">
        <v>291</v>
      </c>
      <c r="AV5630" s="13" t="s">
        <v>16</v>
      </c>
      <c r="AW5630" s="13" t="s">
        <v>32</v>
      </c>
      <c r="AX5630" s="13" t="s">
        <v>76</v>
      </c>
      <c r="AY5630" s="220" t="s">
        <v>272</v>
      </c>
    </row>
    <row r="5631" spans="1:65" s="13" customFormat="1" ht="11.25">
      <c r="B5631" s="210"/>
      <c r="C5631" s="211"/>
      <c r="D5631" s="212" t="s">
        <v>283</v>
      </c>
      <c r="E5631" s="213" t="s">
        <v>1</v>
      </c>
      <c r="F5631" s="214" t="s">
        <v>4396</v>
      </c>
      <c r="G5631" s="211"/>
      <c r="H5631" s="213" t="s">
        <v>1</v>
      </c>
      <c r="I5631" s="215"/>
      <c r="J5631" s="211"/>
      <c r="K5631" s="211"/>
      <c r="L5631" s="216"/>
      <c r="M5631" s="217"/>
      <c r="N5631" s="218"/>
      <c r="O5631" s="218"/>
      <c r="P5631" s="218"/>
      <c r="Q5631" s="218"/>
      <c r="R5631" s="218"/>
      <c r="S5631" s="218"/>
      <c r="T5631" s="219"/>
      <c r="AT5631" s="220" t="s">
        <v>283</v>
      </c>
      <c r="AU5631" s="220" t="s">
        <v>291</v>
      </c>
      <c r="AV5631" s="13" t="s">
        <v>16</v>
      </c>
      <c r="AW5631" s="13" t="s">
        <v>32</v>
      </c>
      <c r="AX5631" s="13" t="s">
        <v>76</v>
      </c>
      <c r="AY5631" s="220" t="s">
        <v>272</v>
      </c>
    </row>
    <row r="5632" spans="1:65" s="13" customFormat="1" ht="11.25">
      <c r="B5632" s="210"/>
      <c r="C5632" s="211"/>
      <c r="D5632" s="212" t="s">
        <v>283</v>
      </c>
      <c r="E5632" s="213" t="s">
        <v>1</v>
      </c>
      <c r="F5632" s="214" t="s">
        <v>4378</v>
      </c>
      <c r="G5632" s="211"/>
      <c r="H5632" s="213" t="s">
        <v>1</v>
      </c>
      <c r="I5632" s="215"/>
      <c r="J5632" s="211"/>
      <c r="K5632" s="211"/>
      <c r="L5632" s="216"/>
      <c r="M5632" s="217"/>
      <c r="N5632" s="218"/>
      <c r="O5632" s="218"/>
      <c r="P5632" s="218"/>
      <c r="Q5632" s="218"/>
      <c r="R5632" s="218"/>
      <c r="S5632" s="218"/>
      <c r="T5632" s="219"/>
      <c r="AT5632" s="220" t="s">
        <v>283</v>
      </c>
      <c r="AU5632" s="220" t="s">
        <v>291</v>
      </c>
      <c r="AV5632" s="13" t="s">
        <v>16</v>
      </c>
      <c r="AW5632" s="13" t="s">
        <v>32</v>
      </c>
      <c r="AX5632" s="13" t="s">
        <v>76</v>
      </c>
      <c r="AY5632" s="220" t="s">
        <v>272</v>
      </c>
    </row>
    <row r="5633" spans="1:65" s="14" customFormat="1" ht="11.25">
      <c r="B5633" s="221"/>
      <c r="C5633" s="222"/>
      <c r="D5633" s="212" t="s">
        <v>283</v>
      </c>
      <c r="E5633" s="223" t="s">
        <v>1</v>
      </c>
      <c r="F5633" s="224" t="s">
        <v>4114</v>
      </c>
      <c r="G5633" s="222"/>
      <c r="H5633" s="225">
        <v>1</v>
      </c>
      <c r="I5633" s="226"/>
      <c r="J5633" s="222"/>
      <c r="K5633" s="222"/>
      <c r="L5633" s="227"/>
      <c r="M5633" s="228"/>
      <c r="N5633" s="229"/>
      <c r="O5633" s="229"/>
      <c r="P5633" s="229"/>
      <c r="Q5633" s="229"/>
      <c r="R5633" s="229"/>
      <c r="S5633" s="229"/>
      <c r="T5633" s="230"/>
      <c r="AT5633" s="231" t="s">
        <v>283</v>
      </c>
      <c r="AU5633" s="231" t="s">
        <v>291</v>
      </c>
      <c r="AV5633" s="14" t="s">
        <v>84</v>
      </c>
      <c r="AW5633" s="14" t="s">
        <v>32</v>
      </c>
      <c r="AX5633" s="14" t="s">
        <v>76</v>
      </c>
      <c r="AY5633" s="231" t="s">
        <v>272</v>
      </c>
    </row>
    <row r="5634" spans="1:65" s="2" customFormat="1" ht="37.9" customHeight="1">
      <c r="A5634" s="34"/>
      <c r="B5634" s="35"/>
      <c r="C5634" s="192" t="s">
        <v>4592</v>
      </c>
      <c r="D5634" s="192" t="s">
        <v>274</v>
      </c>
      <c r="E5634" s="193" t="s">
        <v>4593</v>
      </c>
      <c r="F5634" s="194" t="s">
        <v>4594</v>
      </c>
      <c r="G5634" s="195" t="s">
        <v>952</v>
      </c>
      <c r="H5634" s="196">
        <v>4</v>
      </c>
      <c r="I5634" s="197"/>
      <c r="J5634" s="198">
        <f>ROUND(I5634*H5634,2)</f>
        <v>0</v>
      </c>
      <c r="K5634" s="194" t="s">
        <v>1</v>
      </c>
      <c r="L5634" s="39"/>
      <c r="M5634" s="199" t="s">
        <v>1</v>
      </c>
      <c r="N5634" s="200" t="s">
        <v>41</v>
      </c>
      <c r="O5634" s="71"/>
      <c r="P5634" s="201">
        <f>O5634*H5634</f>
        <v>0</v>
      </c>
      <c r="Q5634" s="201">
        <v>0</v>
      </c>
      <c r="R5634" s="201">
        <f>Q5634*H5634</f>
        <v>0</v>
      </c>
      <c r="S5634" s="201">
        <v>0</v>
      </c>
      <c r="T5634" s="202">
        <f>S5634*H5634</f>
        <v>0</v>
      </c>
      <c r="U5634" s="34"/>
      <c r="V5634" s="34"/>
      <c r="W5634" s="34"/>
      <c r="X5634" s="34"/>
      <c r="Y5634" s="34"/>
      <c r="Z5634" s="34"/>
      <c r="AA5634" s="34"/>
      <c r="AB5634" s="34"/>
      <c r="AC5634" s="34"/>
      <c r="AD5634" s="34"/>
      <c r="AE5634" s="34"/>
      <c r="AR5634" s="203" t="s">
        <v>358</v>
      </c>
      <c r="AT5634" s="203" t="s">
        <v>274</v>
      </c>
      <c r="AU5634" s="203" t="s">
        <v>291</v>
      </c>
      <c r="AY5634" s="17" t="s">
        <v>272</v>
      </c>
      <c r="BE5634" s="204">
        <f>IF(N5634="základní",J5634,0)</f>
        <v>0</v>
      </c>
      <c r="BF5634" s="204">
        <f>IF(N5634="snížená",J5634,0)</f>
        <v>0</v>
      </c>
      <c r="BG5634" s="204">
        <f>IF(N5634="zákl. přenesená",J5634,0)</f>
        <v>0</v>
      </c>
      <c r="BH5634" s="204">
        <f>IF(N5634="sníž. přenesená",J5634,0)</f>
        <v>0</v>
      </c>
      <c r="BI5634" s="204">
        <f>IF(N5634="nulová",J5634,0)</f>
        <v>0</v>
      </c>
      <c r="BJ5634" s="17" t="s">
        <v>16</v>
      </c>
      <c r="BK5634" s="204">
        <f>ROUND(I5634*H5634,2)</f>
        <v>0</v>
      </c>
      <c r="BL5634" s="17" t="s">
        <v>358</v>
      </c>
      <c r="BM5634" s="203" t="s">
        <v>4595</v>
      </c>
    </row>
    <row r="5635" spans="1:65" s="13" customFormat="1" ht="11.25">
      <c r="B5635" s="210"/>
      <c r="C5635" s="211"/>
      <c r="D5635" s="212" t="s">
        <v>283</v>
      </c>
      <c r="E5635" s="213" t="s">
        <v>1</v>
      </c>
      <c r="F5635" s="214" t="s">
        <v>4376</v>
      </c>
      <c r="G5635" s="211"/>
      <c r="H5635" s="213" t="s">
        <v>1</v>
      </c>
      <c r="I5635" s="215"/>
      <c r="J5635" s="211"/>
      <c r="K5635" s="211"/>
      <c r="L5635" s="216"/>
      <c r="M5635" s="217"/>
      <c r="N5635" s="218"/>
      <c r="O5635" s="218"/>
      <c r="P5635" s="218"/>
      <c r="Q5635" s="218"/>
      <c r="R5635" s="218"/>
      <c r="S5635" s="218"/>
      <c r="T5635" s="219"/>
      <c r="AT5635" s="220" t="s">
        <v>283</v>
      </c>
      <c r="AU5635" s="220" t="s">
        <v>291</v>
      </c>
      <c r="AV5635" s="13" t="s">
        <v>16</v>
      </c>
      <c r="AW5635" s="13" t="s">
        <v>32</v>
      </c>
      <c r="AX5635" s="13" t="s">
        <v>76</v>
      </c>
      <c r="AY5635" s="220" t="s">
        <v>272</v>
      </c>
    </row>
    <row r="5636" spans="1:65" s="13" customFormat="1" ht="11.25">
      <c r="B5636" s="210"/>
      <c r="C5636" s="211"/>
      <c r="D5636" s="212" t="s">
        <v>283</v>
      </c>
      <c r="E5636" s="213" t="s">
        <v>1</v>
      </c>
      <c r="F5636" s="214" t="s">
        <v>285</v>
      </c>
      <c r="G5636" s="211"/>
      <c r="H5636" s="213" t="s">
        <v>1</v>
      </c>
      <c r="I5636" s="215"/>
      <c r="J5636" s="211"/>
      <c r="K5636" s="211"/>
      <c r="L5636" s="216"/>
      <c r="M5636" s="217"/>
      <c r="N5636" s="218"/>
      <c r="O5636" s="218"/>
      <c r="P5636" s="218"/>
      <c r="Q5636" s="218"/>
      <c r="R5636" s="218"/>
      <c r="S5636" s="218"/>
      <c r="T5636" s="219"/>
      <c r="AT5636" s="220" t="s">
        <v>283</v>
      </c>
      <c r="AU5636" s="220" t="s">
        <v>291</v>
      </c>
      <c r="AV5636" s="13" t="s">
        <v>16</v>
      </c>
      <c r="AW5636" s="13" t="s">
        <v>32</v>
      </c>
      <c r="AX5636" s="13" t="s">
        <v>76</v>
      </c>
      <c r="AY5636" s="220" t="s">
        <v>272</v>
      </c>
    </row>
    <row r="5637" spans="1:65" s="13" customFormat="1" ht="11.25">
      <c r="B5637" s="210"/>
      <c r="C5637" s="211"/>
      <c r="D5637" s="212" t="s">
        <v>283</v>
      </c>
      <c r="E5637" s="213" t="s">
        <v>1</v>
      </c>
      <c r="F5637" s="214" t="s">
        <v>4396</v>
      </c>
      <c r="G5637" s="211"/>
      <c r="H5637" s="213" t="s">
        <v>1</v>
      </c>
      <c r="I5637" s="215"/>
      <c r="J5637" s="211"/>
      <c r="K5637" s="211"/>
      <c r="L5637" s="216"/>
      <c r="M5637" s="217"/>
      <c r="N5637" s="218"/>
      <c r="O5637" s="218"/>
      <c r="P5637" s="218"/>
      <c r="Q5637" s="218"/>
      <c r="R5637" s="218"/>
      <c r="S5637" s="218"/>
      <c r="T5637" s="219"/>
      <c r="AT5637" s="220" t="s">
        <v>283</v>
      </c>
      <c r="AU5637" s="220" t="s">
        <v>291</v>
      </c>
      <c r="AV5637" s="13" t="s">
        <v>16</v>
      </c>
      <c r="AW5637" s="13" t="s">
        <v>32</v>
      </c>
      <c r="AX5637" s="13" t="s">
        <v>76</v>
      </c>
      <c r="AY5637" s="220" t="s">
        <v>272</v>
      </c>
    </row>
    <row r="5638" spans="1:65" s="13" customFormat="1" ht="11.25">
      <c r="B5638" s="210"/>
      <c r="C5638" s="211"/>
      <c r="D5638" s="212" t="s">
        <v>283</v>
      </c>
      <c r="E5638" s="213" t="s">
        <v>1</v>
      </c>
      <c r="F5638" s="214" t="s">
        <v>4378</v>
      </c>
      <c r="G5638" s="211"/>
      <c r="H5638" s="213" t="s">
        <v>1</v>
      </c>
      <c r="I5638" s="215"/>
      <c r="J5638" s="211"/>
      <c r="K5638" s="211"/>
      <c r="L5638" s="216"/>
      <c r="M5638" s="217"/>
      <c r="N5638" s="218"/>
      <c r="O5638" s="218"/>
      <c r="P5638" s="218"/>
      <c r="Q5638" s="218"/>
      <c r="R5638" s="218"/>
      <c r="S5638" s="218"/>
      <c r="T5638" s="219"/>
      <c r="AT5638" s="220" t="s">
        <v>283</v>
      </c>
      <c r="AU5638" s="220" t="s">
        <v>291</v>
      </c>
      <c r="AV5638" s="13" t="s">
        <v>16</v>
      </c>
      <c r="AW5638" s="13" t="s">
        <v>32</v>
      </c>
      <c r="AX5638" s="13" t="s">
        <v>76</v>
      </c>
      <c r="AY5638" s="220" t="s">
        <v>272</v>
      </c>
    </row>
    <row r="5639" spans="1:65" s="13" customFormat="1" ht="11.25">
      <c r="B5639" s="210"/>
      <c r="C5639" s="211"/>
      <c r="D5639" s="212" t="s">
        <v>283</v>
      </c>
      <c r="E5639" s="213" t="s">
        <v>1</v>
      </c>
      <c r="F5639" s="214" t="s">
        <v>4451</v>
      </c>
      <c r="G5639" s="211"/>
      <c r="H5639" s="213" t="s">
        <v>1</v>
      </c>
      <c r="I5639" s="215"/>
      <c r="J5639" s="211"/>
      <c r="K5639" s="211"/>
      <c r="L5639" s="216"/>
      <c r="M5639" s="217"/>
      <c r="N5639" s="218"/>
      <c r="O5639" s="218"/>
      <c r="P5639" s="218"/>
      <c r="Q5639" s="218"/>
      <c r="R5639" s="218"/>
      <c r="S5639" s="218"/>
      <c r="T5639" s="219"/>
      <c r="AT5639" s="220" t="s">
        <v>283</v>
      </c>
      <c r="AU5639" s="220" t="s">
        <v>291</v>
      </c>
      <c r="AV5639" s="13" t="s">
        <v>16</v>
      </c>
      <c r="AW5639" s="13" t="s">
        <v>32</v>
      </c>
      <c r="AX5639" s="13" t="s">
        <v>76</v>
      </c>
      <c r="AY5639" s="220" t="s">
        <v>272</v>
      </c>
    </row>
    <row r="5640" spans="1:65" s="14" customFormat="1" ht="11.25">
      <c r="B5640" s="221"/>
      <c r="C5640" s="222"/>
      <c r="D5640" s="212" t="s">
        <v>283</v>
      </c>
      <c r="E5640" s="223" t="s">
        <v>1</v>
      </c>
      <c r="F5640" s="224" t="s">
        <v>4299</v>
      </c>
      <c r="G5640" s="222"/>
      <c r="H5640" s="225">
        <v>4</v>
      </c>
      <c r="I5640" s="226"/>
      <c r="J5640" s="222"/>
      <c r="K5640" s="222"/>
      <c r="L5640" s="227"/>
      <c r="M5640" s="228"/>
      <c r="N5640" s="229"/>
      <c r="O5640" s="229"/>
      <c r="P5640" s="229"/>
      <c r="Q5640" s="229"/>
      <c r="R5640" s="229"/>
      <c r="S5640" s="229"/>
      <c r="T5640" s="230"/>
      <c r="AT5640" s="231" t="s">
        <v>283</v>
      </c>
      <c r="AU5640" s="231" t="s">
        <v>291</v>
      </c>
      <c r="AV5640" s="14" t="s">
        <v>84</v>
      </c>
      <c r="AW5640" s="14" t="s">
        <v>32</v>
      </c>
      <c r="AX5640" s="14" t="s">
        <v>76</v>
      </c>
      <c r="AY5640" s="231" t="s">
        <v>272</v>
      </c>
    </row>
    <row r="5641" spans="1:65" s="2" customFormat="1" ht="37.9" customHeight="1">
      <c r="A5641" s="34"/>
      <c r="B5641" s="35"/>
      <c r="C5641" s="192" t="s">
        <v>4596</v>
      </c>
      <c r="D5641" s="192" t="s">
        <v>274</v>
      </c>
      <c r="E5641" s="193" t="s">
        <v>4597</v>
      </c>
      <c r="F5641" s="194" t="s">
        <v>4598</v>
      </c>
      <c r="G5641" s="195" t="s">
        <v>952</v>
      </c>
      <c r="H5641" s="196">
        <v>1</v>
      </c>
      <c r="I5641" s="197"/>
      <c r="J5641" s="198">
        <f>ROUND(I5641*H5641,2)</f>
        <v>0</v>
      </c>
      <c r="K5641" s="194" t="s">
        <v>1</v>
      </c>
      <c r="L5641" s="39"/>
      <c r="M5641" s="199" t="s">
        <v>1</v>
      </c>
      <c r="N5641" s="200" t="s">
        <v>41</v>
      </c>
      <c r="O5641" s="71"/>
      <c r="P5641" s="201">
        <f>O5641*H5641</f>
        <v>0</v>
      </c>
      <c r="Q5641" s="201">
        <v>0</v>
      </c>
      <c r="R5641" s="201">
        <f>Q5641*H5641</f>
        <v>0</v>
      </c>
      <c r="S5641" s="201">
        <v>0</v>
      </c>
      <c r="T5641" s="202">
        <f>S5641*H5641</f>
        <v>0</v>
      </c>
      <c r="U5641" s="34"/>
      <c r="V5641" s="34"/>
      <c r="W5641" s="34"/>
      <c r="X5641" s="34"/>
      <c r="Y5641" s="34"/>
      <c r="Z5641" s="34"/>
      <c r="AA5641" s="34"/>
      <c r="AB5641" s="34"/>
      <c r="AC5641" s="34"/>
      <c r="AD5641" s="34"/>
      <c r="AE5641" s="34"/>
      <c r="AR5641" s="203" t="s">
        <v>358</v>
      </c>
      <c r="AT5641" s="203" t="s">
        <v>274</v>
      </c>
      <c r="AU5641" s="203" t="s">
        <v>291</v>
      </c>
      <c r="AY5641" s="17" t="s">
        <v>272</v>
      </c>
      <c r="BE5641" s="204">
        <f>IF(N5641="základní",J5641,0)</f>
        <v>0</v>
      </c>
      <c r="BF5641" s="204">
        <f>IF(N5641="snížená",J5641,0)</f>
        <v>0</v>
      </c>
      <c r="BG5641" s="204">
        <f>IF(N5641="zákl. přenesená",J5641,0)</f>
        <v>0</v>
      </c>
      <c r="BH5641" s="204">
        <f>IF(N5641="sníž. přenesená",J5641,0)</f>
        <v>0</v>
      </c>
      <c r="BI5641" s="204">
        <f>IF(N5641="nulová",J5641,0)</f>
        <v>0</v>
      </c>
      <c r="BJ5641" s="17" t="s">
        <v>16</v>
      </c>
      <c r="BK5641" s="204">
        <f>ROUND(I5641*H5641,2)</f>
        <v>0</v>
      </c>
      <c r="BL5641" s="17" t="s">
        <v>358</v>
      </c>
      <c r="BM5641" s="203" t="s">
        <v>4599</v>
      </c>
    </row>
    <row r="5642" spans="1:65" s="13" customFormat="1" ht="11.25">
      <c r="B5642" s="210"/>
      <c r="C5642" s="211"/>
      <c r="D5642" s="212" t="s">
        <v>283</v>
      </c>
      <c r="E5642" s="213" t="s">
        <v>1</v>
      </c>
      <c r="F5642" s="214" t="s">
        <v>4376</v>
      </c>
      <c r="G5642" s="211"/>
      <c r="H5642" s="213" t="s">
        <v>1</v>
      </c>
      <c r="I5642" s="215"/>
      <c r="J5642" s="211"/>
      <c r="K5642" s="211"/>
      <c r="L5642" s="216"/>
      <c r="M5642" s="217"/>
      <c r="N5642" s="218"/>
      <c r="O5642" s="218"/>
      <c r="P5642" s="218"/>
      <c r="Q5642" s="218"/>
      <c r="R5642" s="218"/>
      <c r="S5642" s="218"/>
      <c r="T5642" s="219"/>
      <c r="AT5642" s="220" t="s">
        <v>283</v>
      </c>
      <c r="AU5642" s="220" t="s">
        <v>291</v>
      </c>
      <c r="AV5642" s="13" t="s">
        <v>16</v>
      </c>
      <c r="AW5642" s="13" t="s">
        <v>32</v>
      </c>
      <c r="AX5642" s="13" t="s">
        <v>76</v>
      </c>
      <c r="AY5642" s="220" t="s">
        <v>272</v>
      </c>
    </row>
    <row r="5643" spans="1:65" s="13" customFormat="1" ht="11.25">
      <c r="B5643" s="210"/>
      <c r="C5643" s="211"/>
      <c r="D5643" s="212" t="s">
        <v>283</v>
      </c>
      <c r="E5643" s="213" t="s">
        <v>1</v>
      </c>
      <c r="F5643" s="214" t="s">
        <v>285</v>
      </c>
      <c r="G5643" s="211"/>
      <c r="H5643" s="213" t="s">
        <v>1</v>
      </c>
      <c r="I5643" s="215"/>
      <c r="J5643" s="211"/>
      <c r="K5643" s="211"/>
      <c r="L5643" s="216"/>
      <c r="M5643" s="217"/>
      <c r="N5643" s="218"/>
      <c r="O5643" s="218"/>
      <c r="P5643" s="218"/>
      <c r="Q5643" s="218"/>
      <c r="R5643" s="218"/>
      <c r="S5643" s="218"/>
      <c r="T5643" s="219"/>
      <c r="AT5643" s="220" t="s">
        <v>283</v>
      </c>
      <c r="AU5643" s="220" t="s">
        <v>291</v>
      </c>
      <c r="AV5643" s="13" t="s">
        <v>16</v>
      </c>
      <c r="AW5643" s="13" t="s">
        <v>32</v>
      </c>
      <c r="AX5643" s="13" t="s">
        <v>76</v>
      </c>
      <c r="AY5643" s="220" t="s">
        <v>272</v>
      </c>
    </row>
    <row r="5644" spans="1:65" s="13" customFormat="1" ht="11.25">
      <c r="B5644" s="210"/>
      <c r="C5644" s="211"/>
      <c r="D5644" s="212" t="s">
        <v>283</v>
      </c>
      <c r="E5644" s="213" t="s">
        <v>1</v>
      </c>
      <c r="F5644" s="214" t="s">
        <v>4396</v>
      </c>
      <c r="G5644" s="211"/>
      <c r="H5644" s="213" t="s">
        <v>1</v>
      </c>
      <c r="I5644" s="215"/>
      <c r="J5644" s="211"/>
      <c r="K5644" s="211"/>
      <c r="L5644" s="216"/>
      <c r="M5644" s="217"/>
      <c r="N5644" s="218"/>
      <c r="O5644" s="218"/>
      <c r="P5644" s="218"/>
      <c r="Q5644" s="218"/>
      <c r="R5644" s="218"/>
      <c r="S5644" s="218"/>
      <c r="T5644" s="219"/>
      <c r="AT5644" s="220" t="s">
        <v>283</v>
      </c>
      <c r="AU5644" s="220" t="s">
        <v>291</v>
      </c>
      <c r="AV5644" s="13" t="s">
        <v>16</v>
      </c>
      <c r="AW5644" s="13" t="s">
        <v>32</v>
      </c>
      <c r="AX5644" s="13" t="s">
        <v>76</v>
      </c>
      <c r="AY5644" s="220" t="s">
        <v>272</v>
      </c>
    </row>
    <row r="5645" spans="1:65" s="13" customFormat="1" ht="11.25">
      <c r="B5645" s="210"/>
      <c r="C5645" s="211"/>
      <c r="D5645" s="212" t="s">
        <v>283</v>
      </c>
      <c r="E5645" s="213" t="s">
        <v>1</v>
      </c>
      <c r="F5645" s="214" t="s">
        <v>4378</v>
      </c>
      <c r="G5645" s="211"/>
      <c r="H5645" s="213" t="s">
        <v>1</v>
      </c>
      <c r="I5645" s="215"/>
      <c r="J5645" s="211"/>
      <c r="K5645" s="211"/>
      <c r="L5645" s="216"/>
      <c r="M5645" s="217"/>
      <c r="N5645" s="218"/>
      <c r="O5645" s="218"/>
      <c r="P5645" s="218"/>
      <c r="Q5645" s="218"/>
      <c r="R5645" s="218"/>
      <c r="S5645" s="218"/>
      <c r="T5645" s="219"/>
      <c r="AT5645" s="220" t="s">
        <v>283</v>
      </c>
      <c r="AU5645" s="220" t="s">
        <v>291</v>
      </c>
      <c r="AV5645" s="13" t="s">
        <v>16</v>
      </c>
      <c r="AW5645" s="13" t="s">
        <v>32</v>
      </c>
      <c r="AX5645" s="13" t="s">
        <v>76</v>
      </c>
      <c r="AY5645" s="220" t="s">
        <v>272</v>
      </c>
    </row>
    <row r="5646" spans="1:65" s="14" customFormat="1" ht="11.25">
      <c r="B5646" s="221"/>
      <c r="C5646" s="222"/>
      <c r="D5646" s="212" t="s">
        <v>283</v>
      </c>
      <c r="E5646" s="223" t="s">
        <v>1</v>
      </c>
      <c r="F5646" s="224" t="s">
        <v>16</v>
      </c>
      <c r="G5646" s="222"/>
      <c r="H5646" s="225">
        <v>1</v>
      </c>
      <c r="I5646" s="226"/>
      <c r="J5646" s="222"/>
      <c r="K5646" s="222"/>
      <c r="L5646" s="227"/>
      <c r="M5646" s="228"/>
      <c r="N5646" s="229"/>
      <c r="O5646" s="229"/>
      <c r="P5646" s="229"/>
      <c r="Q5646" s="229"/>
      <c r="R5646" s="229"/>
      <c r="S5646" s="229"/>
      <c r="T5646" s="230"/>
      <c r="AT5646" s="231" t="s">
        <v>283</v>
      </c>
      <c r="AU5646" s="231" t="s">
        <v>291</v>
      </c>
      <c r="AV5646" s="14" t="s">
        <v>84</v>
      </c>
      <c r="AW5646" s="14" t="s">
        <v>32</v>
      </c>
      <c r="AX5646" s="14" t="s">
        <v>76</v>
      </c>
      <c r="AY5646" s="231" t="s">
        <v>272</v>
      </c>
    </row>
    <row r="5647" spans="1:65" s="2" customFormat="1" ht="24.2" customHeight="1">
      <c r="A5647" s="34"/>
      <c r="B5647" s="35"/>
      <c r="C5647" s="192" t="s">
        <v>4600</v>
      </c>
      <c r="D5647" s="192" t="s">
        <v>274</v>
      </c>
      <c r="E5647" s="193" t="s">
        <v>4601</v>
      </c>
      <c r="F5647" s="194" t="s">
        <v>4602</v>
      </c>
      <c r="G5647" s="195" t="s">
        <v>952</v>
      </c>
      <c r="H5647" s="196">
        <v>0</v>
      </c>
      <c r="I5647" s="197"/>
      <c r="J5647" s="198">
        <f>ROUND(I5647*H5647,2)</f>
        <v>0</v>
      </c>
      <c r="K5647" s="194" t="s">
        <v>1</v>
      </c>
      <c r="L5647" s="39"/>
      <c r="M5647" s="199" t="s">
        <v>1</v>
      </c>
      <c r="N5647" s="200" t="s">
        <v>41</v>
      </c>
      <c r="O5647" s="71"/>
      <c r="P5647" s="201">
        <f>O5647*H5647</f>
        <v>0</v>
      </c>
      <c r="Q5647" s="201">
        <v>0</v>
      </c>
      <c r="R5647" s="201">
        <f>Q5647*H5647</f>
        <v>0</v>
      </c>
      <c r="S5647" s="201">
        <v>0</v>
      </c>
      <c r="T5647" s="202">
        <f>S5647*H5647</f>
        <v>0</v>
      </c>
      <c r="U5647" s="34"/>
      <c r="V5647" s="34"/>
      <c r="W5647" s="34"/>
      <c r="X5647" s="34"/>
      <c r="Y5647" s="34"/>
      <c r="Z5647" s="34"/>
      <c r="AA5647" s="34"/>
      <c r="AB5647" s="34"/>
      <c r="AC5647" s="34"/>
      <c r="AD5647" s="34"/>
      <c r="AE5647" s="34"/>
      <c r="AR5647" s="203" t="s">
        <v>358</v>
      </c>
      <c r="AT5647" s="203" t="s">
        <v>274</v>
      </c>
      <c r="AU5647" s="203" t="s">
        <v>291</v>
      </c>
      <c r="AY5647" s="17" t="s">
        <v>272</v>
      </c>
      <c r="BE5647" s="204">
        <f>IF(N5647="základní",J5647,0)</f>
        <v>0</v>
      </c>
      <c r="BF5647" s="204">
        <f>IF(N5647="snížená",J5647,0)</f>
        <v>0</v>
      </c>
      <c r="BG5647" s="204">
        <f>IF(N5647="zákl. přenesená",J5647,0)</f>
        <v>0</v>
      </c>
      <c r="BH5647" s="204">
        <f>IF(N5647="sníž. přenesená",J5647,0)</f>
        <v>0</v>
      </c>
      <c r="BI5647" s="204">
        <f>IF(N5647="nulová",J5647,0)</f>
        <v>0</v>
      </c>
      <c r="BJ5647" s="17" t="s">
        <v>16</v>
      </c>
      <c r="BK5647" s="204">
        <f>ROUND(I5647*H5647,2)</f>
        <v>0</v>
      </c>
      <c r="BL5647" s="17" t="s">
        <v>358</v>
      </c>
      <c r="BM5647" s="203" t="s">
        <v>4603</v>
      </c>
    </row>
    <row r="5648" spans="1:65" s="13" customFormat="1" ht="11.25">
      <c r="B5648" s="210"/>
      <c r="C5648" s="211"/>
      <c r="D5648" s="212" t="s">
        <v>283</v>
      </c>
      <c r="E5648" s="213" t="s">
        <v>1</v>
      </c>
      <c r="F5648" s="214" t="s">
        <v>4376</v>
      </c>
      <c r="G5648" s="211"/>
      <c r="H5648" s="213" t="s">
        <v>1</v>
      </c>
      <c r="I5648" s="215"/>
      <c r="J5648" s="211"/>
      <c r="K5648" s="211"/>
      <c r="L5648" s="216"/>
      <c r="M5648" s="217"/>
      <c r="N5648" s="218"/>
      <c r="O5648" s="218"/>
      <c r="P5648" s="218"/>
      <c r="Q5648" s="218"/>
      <c r="R5648" s="218"/>
      <c r="S5648" s="218"/>
      <c r="T5648" s="219"/>
      <c r="AT5648" s="220" t="s">
        <v>283</v>
      </c>
      <c r="AU5648" s="220" t="s">
        <v>291</v>
      </c>
      <c r="AV5648" s="13" t="s">
        <v>16</v>
      </c>
      <c r="AW5648" s="13" t="s">
        <v>32</v>
      </c>
      <c r="AX5648" s="13" t="s">
        <v>76</v>
      </c>
      <c r="AY5648" s="220" t="s">
        <v>272</v>
      </c>
    </row>
    <row r="5649" spans="1:65" s="13" customFormat="1" ht="11.25">
      <c r="B5649" s="210"/>
      <c r="C5649" s="211"/>
      <c r="D5649" s="212" t="s">
        <v>283</v>
      </c>
      <c r="E5649" s="213" t="s">
        <v>1</v>
      </c>
      <c r="F5649" s="214" t="s">
        <v>285</v>
      </c>
      <c r="G5649" s="211"/>
      <c r="H5649" s="213" t="s">
        <v>1</v>
      </c>
      <c r="I5649" s="215"/>
      <c r="J5649" s="211"/>
      <c r="K5649" s="211"/>
      <c r="L5649" s="216"/>
      <c r="M5649" s="217"/>
      <c r="N5649" s="218"/>
      <c r="O5649" s="218"/>
      <c r="P5649" s="218"/>
      <c r="Q5649" s="218"/>
      <c r="R5649" s="218"/>
      <c r="S5649" s="218"/>
      <c r="T5649" s="219"/>
      <c r="AT5649" s="220" t="s">
        <v>283</v>
      </c>
      <c r="AU5649" s="220" t="s">
        <v>291</v>
      </c>
      <c r="AV5649" s="13" t="s">
        <v>16</v>
      </c>
      <c r="AW5649" s="13" t="s">
        <v>32</v>
      </c>
      <c r="AX5649" s="13" t="s">
        <v>76</v>
      </c>
      <c r="AY5649" s="220" t="s">
        <v>272</v>
      </c>
    </row>
    <row r="5650" spans="1:65" s="13" customFormat="1" ht="11.25">
      <c r="B5650" s="210"/>
      <c r="C5650" s="211"/>
      <c r="D5650" s="212" t="s">
        <v>283</v>
      </c>
      <c r="E5650" s="213" t="s">
        <v>1</v>
      </c>
      <c r="F5650" s="214" t="s">
        <v>4378</v>
      </c>
      <c r="G5650" s="211"/>
      <c r="H5650" s="213" t="s">
        <v>1</v>
      </c>
      <c r="I5650" s="215"/>
      <c r="J5650" s="211"/>
      <c r="K5650" s="211"/>
      <c r="L5650" s="216"/>
      <c r="M5650" s="217"/>
      <c r="N5650" s="218"/>
      <c r="O5650" s="218"/>
      <c r="P5650" s="218"/>
      <c r="Q5650" s="218"/>
      <c r="R5650" s="218"/>
      <c r="S5650" s="218"/>
      <c r="T5650" s="219"/>
      <c r="AT5650" s="220" t="s">
        <v>283</v>
      </c>
      <c r="AU5650" s="220" t="s">
        <v>291</v>
      </c>
      <c r="AV5650" s="13" t="s">
        <v>16</v>
      </c>
      <c r="AW5650" s="13" t="s">
        <v>32</v>
      </c>
      <c r="AX5650" s="13" t="s">
        <v>76</v>
      </c>
      <c r="AY5650" s="220" t="s">
        <v>272</v>
      </c>
    </row>
    <row r="5651" spans="1:65" s="14" customFormat="1" ht="11.25">
      <c r="B5651" s="221"/>
      <c r="C5651" s="222"/>
      <c r="D5651" s="212" t="s">
        <v>283</v>
      </c>
      <c r="E5651" s="223" t="s">
        <v>1</v>
      </c>
      <c r="F5651" s="224" t="s">
        <v>16</v>
      </c>
      <c r="G5651" s="222"/>
      <c r="H5651" s="225">
        <v>1</v>
      </c>
      <c r="I5651" s="226"/>
      <c r="J5651" s="222"/>
      <c r="K5651" s="222"/>
      <c r="L5651" s="227"/>
      <c r="M5651" s="228"/>
      <c r="N5651" s="229"/>
      <c r="O5651" s="229"/>
      <c r="P5651" s="229"/>
      <c r="Q5651" s="229"/>
      <c r="R5651" s="229"/>
      <c r="S5651" s="229"/>
      <c r="T5651" s="230"/>
      <c r="AT5651" s="231" t="s">
        <v>283</v>
      </c>
      <c r="AU5651" s="231" t="s">
        <v>291</v>
      </c>
      <c r="AV5651" s="14" t="s">
        <v>84</v>
      </c>
      <c r="AW5651" s="14" t="s">
        <v>32</v>
      </c>
      <c r="AX5651" s="14" t="s">
        <v>76</v>
      </c>
      <c r="AY5651" s="231" t="s">
        <v>272</v>
      </c>
    </row>
    <row r="5652" spans="1:65" s="13" customFormat="1" ht="11.25">
      <c r="B5652" s="210"/>
      <c r="C5652" s="211"/>
      <c r="D5652" s="212" t="s">
        <v>283</v>
      </c>
      <c r="E5652" s="213" t="s">
        <v>1</v>
      </c>
      <c r="F5652" s="214" t="s">
        <v>285</v>
      </c>
      <c r="G5652" s="211"/>
      <c r="H5652" s="213" t="s">
        <v>1</v>
      </c>
      <c r="I5652" s="215"/>
      <c r="J5652" s="211"/>
      <c r="K5652" s="211"/>
      <c r="L5652" s="216"/>
      <c r="M5652" s="217"/>
      <c r="N5652" s="218"/>
      <c r="O5652" s="218"/>
      <c r="P5652" s="218"/>
      <c r="Q5652" s="218"/>
      <c r="R5652" s="218"/>
      <c r="S5652" s="218"/>
      <c r="T5652" s="219"/>
      <c r="AT5652" s="220" t="s">
        <v>283</v>
      </c>
      <c r="AU5652" s="220" t="s">
        <v>291</v>
      </c>
      <c r="AV5652" s="13" t="s">
        <v>16</v>
      </c>
      <c r="AW5652" s="13" t="s">
        <v>32</v>
      </c>
      <c r="AX5652" s="13" t="s">
        <v>76</v>
      </c>
      <c r="AY5652" s="220" t="s">
        <v>272</v>
      </c>
    </row>
    <row r="5653" spans="1:65" s="13" customFormat="1" ht="11.25">
      <c r="B5653" s="210"/>
      <c r="C5653" s="211"/>
      <c r="D5653" s="212" t="s">
        <v>283</v>
      </c>
      <c r="E5653" s="213" t="s">
        <v>1</v>
      </c>
      <c r="F5653" s="214" t="s">
        <v>842</v>
      </c>
      <c r="G5653" s="211"/>
      <c r="H5653" s="213" t="s">
        <v>1</v>
      </c>
      <c r="I5653" s="215"/>
      <c r="J5653" s="211"/>
      <c r="K5653" s="211"/>
      <c r="L5653" s="216"/>
      <c r="M5653" s="217"/>
      <c r="N5653" s="218"/>
      <c r="O5653" s="218"/>
      <c r="P5653" s="218"/>
      <c r="Q5653" s="218"/>
      <c r="R5653" s="218"/>
      <c r="S5653" s="218"/>
      <c r="T5653" s="219"/>
      <c r="AT5653" s="220" t="s">
        <v>283</v>
      </c>
      <c r="AU5653" s="220" t="s">
        <v>291</v>
      </c>
      <c r="AV5653" s="13" t="s">
        <v>16</v>
      </c>
      <c r="AW5653" s="13" t="s">
        <v>32</v>
      </c>
      <c r="AX5653" s="13" t="s">
        <v>76</v>
      </c>
      <c r="AY5653" s="220" t="s">
        <v>272</v>
      </c>
    </row>
    <row r="5654" spans="1:65" s="14" customFormat="1" ht="11.25">
      <c r="B5654" s="221"/>
      <c r="C5654" s="222"/>
      <c r="D5654" s="212" t="s">
        <v>283</v>
      </c>
      <c r="E5654" s="223" t="s">
        <v>1</v>
      </c>
      <c r="F5654" s="224" t="s">
        <v>207</v>
      </c>
      <c r="G5654" s="222"/>
      <c r="H5654" s="225">
        <v>-1</v>
      </c>
      <c r="I5654" s="226"/>
      <c r="J5654" s="222"/>
      <c r="K5654" s="222"/>
      <c r="L5654" s="227"/>
      <c r="M5654" s="228"/>
      <c r="N5654" s="229"/>
      <c r="O5654" s="229"/>
      <c r="P5654" s="229"/>
      <c r="Q5654" s="229"/>
      <c r="R5654" s="229"/>
      <c r="S5654" s="229"/>
      <c r="T5654" s="230"/>
      <c r="AT5654" s="231" t="s">
        <v>283</v>
      </c>
      <c r="AU5654" s="231" t="s">
        <v>291</v>
      </c>
      <c r="AV5654" s="14" t="s">
        <v>84</v>
      </c>
      <c r="AW5654" s="14" t="s">
        <v>32</v>
      </c>
      <c r="AX5654" s="14" t="s">
        <v>76</v>
      </c>
      <c r="AY5654" s="231" t="s">
        <v>272</v>
      </c>
    </row>
    <row r="5655" spans="1:65" s="2" customFormat="1" ht="24.2" customHeight="1">
      <c r="A5655" s="34"/>
      <c r="B5655" s="35"/>
      <c r="C5655" s="192" t="s">
        <v>4604</v>
      </c>
      <c r="D5655" s="192" t="s">
        <v>274</v>
      </c>
      <c r="E5655" s="193" t="s">
        <v>4605</v>
      </c>
      <c r="F5655" s="194" t="s">
        <v>4606</v>
      </c>
      <c r="G5655" s="195" t="s">
        <v>952</v>
      </c>
      <c r="H5655" s="196">
        <v>4</v>
      </c>
      <c r="I5655" s="197"/>
      <c r="J5655" s="198">
        <f>ROUND(I5655*H5655,2)</f>
        <v>0</v>
      </c>
      <c r="K5655" s="194" t="s">
        <v>1</v>
      </c>
      <c r="L5655" s="39"/>
      <c r="M5655" s="199" t="s">
        <v>1</v>
      </c>
      <c r="N5655" s="200" t="s">
        <v>41</v>
      </c>
      <c r="O5655" s="71"/>
      <c r="P5655" s="201">
        <f>O5655*H5655</f>
        <v>0</v>
      </c>
      <c r="Q5655" s="201">
        <v>0</v>
      </c>
      <c r="R5655" s="201">
        <f>Q5655*H5655</f>
        <v>0</v>
      </c>
      <c r="S5655" s="201">
        <v>0</v>
      </c>
      <c r="T5655" s="202">
        <f>S5655*H5655</f>
        <v>0</v>
      </c>
      <c r="U5655" s="34"/>
      <c r="V5655" s="34"/>
      <c r="W5655" s="34"/>
      <c r="X5655" s="34"/>
      <c r="Y5655" s="34"/>
      <c r="Z5655" s="34"/>
      <c r="AA5655" s="34"/>
      <c r="AB5655" s="34"/>
      <c r="AC5655" s="34"/>
      <c r="AD5655" s="34"/>
      <c r="AE5655" s="34"/>
      <c r="AR5655" s="203" t="s">
        <v>358</v>
      </c>
      <c r="AT5655" s="203" t="s">
        <v>274</v>
      </c>
      <c r="AU5655" s="203" t="s">
        <v>291</v>
      </c>
      <c r="AY5655" s="17" t="s">
        <v>272</v>
      </c>
      <c r="BE5655" s="204">
        <f>IF(N5655="základní",J5655,0)</f>
        <v>0</v>
      </c>
      <c r="BF5655" s="204">
        <f>IF(N5655="snížená",J5655,0)</f>
        <v>0</v>
      </c>
      <c r="BG5655" s="204">
        <f>IF(N5655="zákl. přenesená",J5655,0)</f>
        <v>0</v>
      </c>
      <c r="BH5655" s="204">
        <f>IF(N5655="sníž. přenesená",J5655,0)</f>
        <v>0</v>
      </c>
      <c r="BI5655" s="204">
        <f>IF(N5655="nulová",J5655,0)</f>
        <v>0</v>
      </c>
      <c r="BJ5655" s="17" t="s">
        <v>16</v>
      </c>
      <c r="BK5655" s="204">
        <f>ROUND(I5655*H5655,2)</f>
        <v>0</v>
      </c>
      <c r="BL5655" s="17" t="s">
        <v>358</v>
      </c>
      <c r="BM5655" s="203" t="s">
        <v>4607</v>
      </c>
    </row>
    <row r="5656" spans="1:65" s="13" customFormat="1" ht="11.25">
      <c r="B5656" s="210"/>
      <c r="C5656" s="211"/>
      <c r="D5656" s="212" t="s">
        <v>283</v>
      </c>
      <c r="E5656" s="213" t="s">
        <v>1</v>
      </c>
      <c r="F5656" s="214" t="s">
        <v>4376</v>
      </c>
      <c r="G5656" s="211"/>
      <c r="H5656" s="213" t="s">
        <v>1</v>
      </c>
      <c r="I5656" s="215"/>
      <c r="J5656" s="211"/>
      <c r="K5656" s="211"/>
      <c r="L5656" s="216"/>
      <c r="M5656" s="217"/>
      <c r="N5656" s="218"/>
      <c r="O5656" s="218"/>
      <c r="P5656" s="218"/>
      <c r="Q5656" s="218"/>
      <c r="R5656" s="218"/>
      <c r="S5656" s="218"/>
      <c r="T5656" s="219"/>
      <c r="AT5656" s="220" t="s">
        <v>283</v>
      </c>
      <c r="AU5656" s="220" t="s">
        <v>291</v>
      </c>
      <c r="AV5656" s="13" t="s">
        <v>16</v>
      </c>
      <c r="AW5656" s="13" t="s">
        <v>32</v>
      </c>
      <c r="AX5656" s="13" t="s">
        <v>76</v>
      </c>
      <c r="AY5656" s="220" t="s">
        <v>272</v>
      </c>
    </row>
    <row r="5657" spans="1:65" s="13" customFormat="1" ht="11.25">
      <c r="B5657" s="210"/>
      <c r="C5657" s="211"/>
      <c r="D5657" s="212" t="s">
        <v>283</v>
      </c>
      <c r="E5657" s="213" t="s">
        <v>1</v>
      </c>
      <c r="F5657" s="214" t="s">
        <v>285</v>
      </c>
      <c r="G5657" s="211"/>
      <c r="H5657" s="213" t="s">
        <v>1</v>
      </c>
      <c r="I5657" s="215"/>
      <c r="J5657" s="211"/>
      <c r="K5657" s="211"/>
      <c r="L5657" s="216"/>
      <c r="M5657" s="217"/>
      <c r="N5657" s="218"/>
      <c r="O5657" s="218"/>
      <c r="P5657" s="218"/>
      <c r="Q5657" s="218"/>
      <c r="R5657" s="218"/>
      <c r="S5657" s="218"/>
      <c r="T5657" s="219"/>
      <c r="AT5657" s="220" t="s">
        <v>283</v>
      </c>
      <c r="AU5657" s="220" t="s">
        <v>291</v>
      </c>
      <c r="AV5657" s="13" t="s">
        <v>16</v>
      </c>
      <c r="AW5657" s="13" t="s">
        <v>32</v>
      </c>
      <c r="AX5657" s="13" t="s">
        <v>76</v>
      </c>
      <c r="AY5657" s="220" t="s">
        <v>272</v>
      </c>
    </row>
    <row r="5658" spans="1:65" s="13" customFormat="1" ht="11.25">
      <c r="B5658" s="210"/>
      <c r="C5658" s="211"/>
      <c r="D5658" s="212" t="s">
        <v>283</v>
      </c>
      <c r="E5658" s="213" t="s">
        <v>1</v>
      </c>
      <c r="F5658" s="214" t="s">
        <v>4378</v>
      </c>
      <c r="G5658" s="211"/>
      <c r="H5658" s="213" t="s">
        <v>1</v>
      </c>
      <c r="I5658" s="215"/>
      <c r="J5658" s="211"/>
      <c r="K5658" s="211"/>
      <c r="L5658" s="216"/>
      <c r="M5658" s="217"/>
      <c r="N5658" s="218"/>
      <c r="O5658" s="218"/>
      <c r="P5658" s="218"/>
      <c r="Q5658" s="218"/>
      <c r="R5658" s="218"/>
      <c r="S5658" s="218"/>
      <c r="T5658" s="219"/>
      <c r="AT5658" s="220" t="s">
        <v>283</v>
      </c>
      <c r="AU5658" s="220" t="s">
        <v>291</v>
      </c>
      <c r="AV5658" s="13" t="s">
        <v>16</v>
      </c>
      <c r="AW5658" s="13" t="s">
        <v>32</v>
      </c>
      <c r="AX5658" s="13" t="s">
        <v>76</v>
      </c>
      <c r="AY5658" s="220" t="s">
        <v>272</v>
      </c>
    </row>
    <row r="5659" spans="1:65" s="14" customFormat="1" ht="11.25">
      <c r="B5659" s="221"/>
      <c r="C5659" s="222"/>
      <c r="D5659" s="212" t="s">
        <v>283</v>
      </c>
      <c r="E5659" s="223" t="s">
        <v>1</v>
      </c>
      <c r="F5659" s="224" t="s">
        <v>4299</v>
      </c>
      <c r="G5659" s="222"/>
      <c r="H5659" s="225">
        <v>4</v>
      </c>
      <c r="I5659" s="226"/>
      <c r="J5659" s="222"/>
      <c r="K5659" s="222"/>
      <c r="L5659" s="227"/>
      <c r="M5659" s="228"/>
      <c r="N5659" s="229"/>
      <c r="O5659" s="229"/>
      <c r="P5659" s="229"/>
      <c r="Q5659" s="229"/>
      <c r="R5659" s="229"/>
      <c r="S5659" s="229"/>
      <c r="T5659" s="230"/>
      <c r="AT5659" s="231" t="s">
        <v>283</v>
      </c>
      <c r="AU5659" s="231" t="s">
        <v>291</v>
      </c>
      <c r="AV5659" s="14" t="s">
        <v>84</v>
      </c>
      <c r="AW5659" s="14" t="s">
        <v>32</v>
      </c>
      <c r="AX5659" s="14" t="s">
        <v>76</v>
      </c>
      <c r="AY5659" s="231" t="s">
        <v>272</v>
      </c>
    </row>
    <row r="5660" spans="1:65" s="2" customFormat="1" ht="37.9" customHeight="1">
      <c r="A5660" s="34"/>
      <c r="B5660" s="35"/>
      <c r="C5660" s="192" t="s">
        <v>4608</v>
      </c>
      <c r="D5660" s="192" t="s">
        <v>274</v>
      </c>
      <c r="E5660" s="193" t="s">
        <v>4609</v>
      </c>
      <c r="F5660" s="194" t="s">
        <v>4610</v>
      </c>
      <c r="G5660" s="195" t="s">
        <v>952</v>
      </c>
      <c r="H5660" s="196">
        <v>1</v>
      </c>
      <c r="I5660" s="197"/>
      <c r="J5660" s="198">
        <f>ROUND(I5660*H5660,2)</f>
        <v>0</v>
      </c>
      <c r="K5660" s="194" t="s">
        <v>1</v>
      </c>
      <c r="L5660" s="39"/>
      <c r="M5660" s="199" t="s">
        <v>1</v>
      </c>
      <c r="N5660" s="200" t="s">
        <v>41</v>
      </c>
      <c r="O5660" s="71"/>
      <c r="P5660" s="201">
        <f>O5660*H5660</f>
        <v>0</v>
      </c>
      <c r="Q5660" s="201">
        <v>0</v>
      </c>
      <c r="R5660" s="201">
        <f>Q5660*H5660</f>
        <v>0</v>
      </c>
      <c r="S5660" s="201">
        <v>0</v>
      </c>
      <c r="T5660" s="202">
        <f>S5660*H5660</f>
        <v>0</v>
      </c>
      <c r="U5660" s="34"/>
      <c r="V5660" s="34"/>
      <c r="W5660" s="34"/>
      <c r="X5660" s="34"/>
      <c r="Y5660" s="34"/>
      <c r="Z5660" s="34"/>
      <c r="AA5660" s="34"/>
      <c r="AB5660" s="34"/>
      <c r="AC5660" s="34"/>
      <c r="AD5660" s="34"/>
      <c r="AE5660" s="34"/>
      <c r="AR5660" s="203" t="s">
        <v>358</v>
      </c>
      <c r="AT5660" s="203" t="s">
        <v>274</v>
      </c>
      <c r="AU5660" s="203" t="s">
        <v>291</v>
      </c>
      <c r="AY5660" s="17" t="s">
        <v>272</v>
      </c>
      <c r="BE5660" s="204">
        <f>IF(N5660="základní",J5660,0)</f>
        <v>0</v>
      </c>
      <c r="BF5660" s="204">
        <f>IF(N5660="snížená",J5660,0)</f>
        <v>0</v>
      </c>
      <c r="BG5660" s="204">
        <f>IF(N5660="zákl. přenesená",J5660,0)</f>
        <v>0</v>
      </c>
      <c r="BH5660" s="204">
        <f>IF(N5660="sníž. přenesená",J5660,0)</f>
        <v>0</v>
      </c>
      <c r="BI5660" s="204">
        <f>IF(N5660="nulová",J5660,0)</f>
        <v>0</v>
      </c>
      <c r="BJ5660" s="17" t="s">
        <v>16</v>
      </c>
      <c r="BK5660" s="204">
        <f>ROUND(I5660*H5660,2)</f>
        <v>0</v>
      </c>
      <c r="BL5660" s="17" t="s">
        <v>358</v>
      </c>
      <c r="BM5660" s="203" t="s">
        <v>4611</v>
      </c>
    </row>
    <row r="5661" spans="1:65" s="13" customFormat="1" ht="11.25">
      <c r="B5661" s="210"/>
      <c r="C5661" s="211"/>
      <c r="D5661" s="212" t="s">
        <v>283</v>
      </c>
      <c r="E5661" s="213" t="s">
        <v>1</v>
      </c>
      <c r="F5661" s="214" t="s">
        <v>4376</v>
      </c>
      <c r="G5661" s="211"/>
      <c r="H5661" s="213" t="s">
        <v>1</v>
      </c>
      <c r="I5661" s="215"/>
      <c r="J5661" s="211"/>
      <c r="K5661" s="211"/>
      <c r="L5661" s="216"/>
      <c r="M5661" s="217"/>
      <c r="N5661" s="218"/>
      <c r="O5661" s="218"/>
      <c r="P5661" s="218"/>
      <c r="Q5661" s="218"/>
      <c r="R5661" s="218"/>
      <c r="S5661" s="218"/>
      <c r="T5661" s="219"/>
      <c r="AT5661" s="220" t="s">
        <v>283</v>
      </c>
      <c r="AU5661" s="220" t="s">
        <v>291</v>
      </c>
      <c r="AV5661" s="13" t="s">
        <v>16</v>
      </c>
      <c r="AW5661" s="13" t="s">
        <v>32</v>
      </c>
      <c r="AX5661" s="13" t="s">
        <v>76</v>
      </c>
      <c r="AY5661" s="220" t="s">
        <v>272</v>
      </c>
    </row>
    <row r="5662" spans="1:65" s="13" customFormat="1" ht="11.25">
      <c r="B5662" s="210"/>
      <c r="C5662" s="211"/>
      <c r="D5662" s="212" t="s">
        <v>283</v>
      </c>
      <c r="E5662" s="213" t="s">
        <v>1</v>
      </c>
      <c r="F5662" s="214" t="s">
        <v>285</v>
      </c>
      <c r="G5662" s="211"/>
      <c r="H5662" s="213" t="s">
        <v>1</v>
      </c>
      <c r="I5662" s="215"/>
      <c r="J5662" s="211"/>
      <c r="K5662" s="211"/>
      <c r="L5662" s="216"/>
      <c r="M5662" s="217"/>
      <c r="N5662" s="218"/>
      <c r="O5662" s="218"/>
      <c r="P5662" s="218"/>
      <c r="Q5662" s="218"/>
      <c r="R5662" s="218"/>
      <c r="S5662" s="218"/>
      <c r="T5662" s="219"/>
      <c r="AT5662" s="220" t="s">
        <v>283</v>
      </c>
      <c r="AU5662" s="220" t="s">
        <v>291</v>
      </c>
      <c r="AV5662" s="13" t="s">
        <v>16</v>
      </c>
      <c r="AW5662" s="13" t="s">
        <v>32</v>
      </c>
      <c r="AX5662" s="13" t="s">
        <v>76</v>
      </c>
      <c r="AY5662" s="220" t="s">
        <v>272</v>
      </c>
    </row>
    <row r="5663" spans="1:65" s="13" customFormat="1" ht="11.25">
      <c r="B5663" s="210"/>
      <c r="C5663" s="211"/>
      <c r="D5663" s="212" t="s">
        <v>283</v>
      </c>
      <c r="E5663" s="213" t="s">
        <v>1</v>
      </c>
      <c r="F5663" s="214" t="s">
        <v>4396</v>
      </c>
      <c r="G5663" s="211"/>
      <c r="H5663" s="213" t="s">
        <v>1</v>
      </c>
      <c r="I5663" s="215"/>
      <c r="J5663" s="211"/>
      <c r="K5663" s="211"/>
      <c r="L5663" s="216"/>
      <c r="M5663" s="217"/>
      <c r="N5663" s="218"/>
      <c r="O5663" s="218"/>
      <c r="P5663" s="218"/>
      <c r="Q5663" s="218"/>
      <c r="R5663" s="218"/>
      <c r="S5663" s="218"/>
      <c r="T5663" s="219"/>
      <c r="AT5663" s="220" t="s">
        <v>283</v>
      </c>
      <c r="AU5663" s="220" t="s">
        <v>291</v>
      </c>
      <c r="AV5663" s="13" t="s">
        <v>16</v>
      </c>
      <c r="AW5663" s="13" t="s">
        <v>32</v>
      </c>
      <c r="AX5663" s="13" t="s">
        <v>76</v>
      </c>
      <c r="AY5663" s="220" t="s">
        <v>272</v>
      </c>
    </row>
    <row r="5664" spans="1:65" s="13" customFormat="1" ht="11.25">
      <c r="B5664" s="210"/>
      <c r="C5664" s="211"/>
      <c r="D5664" s="212" t="s">
        <v>283</v>
      </c>
      <c r="E5664" s="213" t="s">
        <v>1</v>
      </c>
      <c r="F5664" s="214" t="s">
        <v>4378</v>
      </c>
      <c r="G5664" s="211"/>
      <c r="H5664" s="213" t="s">
        <v>1</v>
      </c>
      <c r="I5664" s="215"/>
      <c r="J5664" s="211"/>
      <c r="K5664" s="211"/>
      <c r="L5664" s="216"/>
      <c r="M5664" s="217"/>
      <c r="N5664" s="218"/>
      <c r="O5664" s="218"/>
      <c r="P5664" s="218"/>
      <c r="Q5664" s="218"/>
      <c r="R5664" s="218"/>
      <c r="S5664" s="218"/>
      <c r="T5664" s="219"/>
      <c r="AT5664" s="220" t="s">
        <v>283</v>
      </c>
      <c r="AU5664" s="220" t="s">
        <v>291</v>
      </c>
      <c r="AV5664" s="13" t="s">
        <v>16</v>
      </c>
      <c r="AW5664" s="13" t="s">
        <v>32</v>
      </c>
      <c r="AX5664" s="13" t="s">
        <v>76</v>
      </c>
      <c r="AY5664" s="220" t="s">
        <v>272</v>
      </c>
    </row>
    <row r="5665" spans="1:65" s="14" customFormat="1" ht="11.25">
      <c r="B5665" s="221"/>
      <c r="C5665" s="222"/>
      <c r="D5665" s="212" t="s">
        <v>283</v>
      </c>
      <c r="E5665" s="223" t="s">
        <v>1</v>
      </c>
      <c r="F5665" s="224" t="s">
        <v>4114</v>
      </c>
      <c r="G5665" s="222"/>
      <c r="H5665" s="225">
        <v>1</v>
      </c>
      <c r="I5665" s="226"/>
      <c r="J5665" s="222"/>
      <c r="K5665" s="222"/>
      <c r="L5665" s="227"/>
      <c r="M5665" s="228"/>
      <c r="N5665" s="229"/>
      <c r="O5665" s="229"/>
      <c r="P5665" s="229"/>
      <c r="Q5665" s="229"/>
      <c r="R5665" s="229"/>
      <c r="S5665" s="229"/>
      <c r="T5665" s="230"/>
      <c r="AT5665" s="231" t="s">
        <v>283</v>
      </c>
      <c r="AU5665" s="231" t="s">
        <v>291</v>
      </c>
      <c r="AV5665" s="14" t="s">
        <v>84</v>
      </c>
      <c r="AW5665" s="14" t="s">
        <v>32</v>
      </c>
      <c r="AX5665" s="14" t="s">
        <v>76</v>
      </c>
      <c r="AY5665" s="231" t="s">
        <v>272</v>
      </c>
    </row>
    <row r="5666" spans="1:65" s="2" customFormat="1" ht="37.9" customHeight="1">
      <c r="A5666" s="34"/>
      <c r="B5666" s="35"/>
      <c r="C5666" s="192" t="s">
        <v>4612</v>
      </c>
      <c r="D5666" s="192" t="s">
        <v>274</v>
      </c>
      <c r="E5666" s="193" t="s">
        <v>4613</v>
      </c>
      <c r="F5666" s="194" t="s">
        <v>4614</v>
      </c>
      <c r="G5666" s="195" t="s">
        <v>952</v>
      </c>
      <c r="H5666" s="196">
        <v>1</v>
      </c>
      <c r="I5666" s="197"/>
      <c r="J5666" s="198">
        <f>ROUND(I5666*H5666,2)</f>
        <v>0</v>
      </c>
      <c r="K5666" s="194" t="s">
        <v>1</v>
      </c>
      <c r="L5666" s="39"/>
      <c r="M5666" s="199" t="s">
        <v>1</v>
      </c>
      <c r="N5666" s="200" t="s">
        <v>41</v>
      </c>
      <c r="O5666" s="71"/>
      <c r="P5666" s="201">
        <f>O5666*H5666</f>
        <v>0</v>
      </c>
      <c r="Q5666" s="201">
        <v>0</v>
      </c>
      <c r="R5666" s="201">
        <f>Q5666*H5666</f>
        <v>0</v>
      </c>
      <c r="S5666" s="201">
        <v>0</v>
      </c>
      <c r="T5666" s="202">
        <f>S5666*H5666</f>
        <v>0</v>
      </c>
      <c r="U5666" s="34"/>
      <c r="V5666" s="34"/>
      <c r="W5666" s="34"/>
      <c r="X5666" s="34"/>
      <c r="Y5666" s="34"/>
      <c r="Z5666" s="34"/>
      <c r="AA5666" s="34"/>
      <c r="AB5666" s="34"/>
      <c r="AC5666" s="34"/>
      <c r="AD5666" s="34"/>
      <c r="AE5666" s="34"/>
      <c r="AR5666" s="203" t="s">
        <v>358</v>
      </c>
      <c r="AT5666" s="203" t="s">
        <v>274</v>
      </c>
      <c r="AU5666" s="203" t="s">
        <v>291</v>
      </c>
      <c r="AY5666" s="17" t="s">
        <v>272</v>
      </c>
      <c r="BE5666" s="204">
        <f>IF(N5666="základní",J5666,0)</f>
        <v>0</v>
      </c>
      <c r="BF5666" s="204">
        <f>IF(N5666="snížená",J5666,0)</f>
        <v>0</v>
      </c>
      <c r="BG5666" s="204">
        <f>IF(N5666="zákl. přenesená",J5666,0)</f>
        <v>0</v>
      </c>
      <c r="BH5666" s="204">
        <f>IF(N5666="sníž. přenesená",J5666,0)</f>
        <v>0</v>
      </c>
      <c r="BI5666" s="204">
        <f>IF(N5666="nulová",J5666,0)</f>
        <v>0</v>
      </c>
      <c r="BJ5666" s="17" t="s">
        <v>16</v>
      </c>
      <c r="BK5666" s="204">
        <f>ROUND(I5666*H5666,2)</f>
        <v>0</v>
      </c>
      <c r="BL5666" s="17" t="s">
        <v>358</v>
      </c>
      <c r="BM5666" s="203" t="s">
        <v>4615</v>
      </c>
    </row>
    <row r="5667" spans="1:65" s="13" customFormat="1" ht="11.25">
      <c r="B5667" s="210"/>
      <c r="C5667" s="211"/>
      <c r="D5667" s="212" t="s">
        <v>283</v>
      </c>
      <c r="E5667" s="213" t="s">
        <v>1</v>
      </c>
      <c r="F5667" s="214" t="s">
        <v>4376</v>
      </c>
      <c r="G5667" s="211"/>
      <c r="H5667" s="213" t="s">
        <v>1</v>
      </c>
      <c r="I5667" s="215"/>
      <c r="J5667" s="211"/>
      <c r="K5667" s="211"/>
      <c r="L5667" s="216"/>
      <c r="M5667" s="217"/>
      <c r="N5667" s="218"/>
      <c r="O5667" s="218"/>
      <c r="P5667" s="218"/>
      <c r="Q5667" s="218"/>
      <c r="R5667" s="218"/>
      <c r="S5667" s="218"/>
      <c r="T5667" s="219"/>
      <c r="AT5667" s="220" t="s">
        <v>283</v>
      </c>
      <c r="AU5667" s="220" t="s">
        <v>291</v>
      </c>
      <c r="AV5667" s="13" t="s">
        <v>16</v>
      </c>
      <c r="AW5667" s="13" t="s">
        <v>32</v>
      </c>
      <c r="AX5667" s="13" t="s">
        <v>76</v>
      </c>
      <c r="AY5667" s="220" t="s">
        <v>272</v>
      </c>
    </row>
    <row r="5668" spans="1:65" s="13" customFormat="1" ht="11.25">
      <c r="B5668" s="210"/>
      <c r="C5668" s="211"/>
      <c r="D5668" s="212" t="s">
        <v>283</v>
      </c>
      <c r="E5668" s="213" t="s">
        <v>1</v>
      </c>
      <c r="F5668" s="214" t="s">
        <v>285</v>
      </c>
      <c r="G5668" s="211"/>
      <c r="H5668" s="213" t="s">
        <v>1</v>
      </c>
      <c r="I5668" s="215"/>
      <c r="J5668" s="211"/>
      <c r="K5668" s="211"/>
      <c r="L5668" s="216"/>
      <c r="M5668" s="217"/>
      <c r="N5668" s="218"/>
      <c r="O5668" s="218"/>
      <c r="P5668" s="218"/>
      <c r="Q5668" s="218"/>
      <c r="R5668" s="218"/>
      <c r="S5668" s="218"/>
      <c r="T5668" s="219"/>
      <c r="AT5668" s="220" t="s">
        <v>283</v>
      </c>
      <c r="AU5668" s="220" t="s">
        <v>291</v>
      </c>
      <c r="AV5668" s="13" t="s">
        <v>16</v>
      </c>
      <c r="AW5668" s="13" t="s">
        <v>32</v>
      </c>
      <c r="AX5668" s="13" t="s">
        <v>76</v>
      </c>
      <c r="AY5668" s="220" t="s">
        <v>272</v>
      </c>
    </row>
    <row r="5669" spans="1:65" s="13" customFormat="1" ht="11.25">
      <c r="B5669" s="210"/>
      <c r="C5669" s="211"/>
      <c r="D5669" s="212" t="s">
        <v>283</v>
      </c>
      <c r="E5669" s="213" t="s">
        <v>1</v>
      </c>
      <c r="F5669" s="214" t="s">
        <v>4396</v>
      </c>
      <c r="G5669" s="211"/>
      <c r="H5669" s="213" t="s">
        <v>1</v>
      </c>
      <c r="I5669" s="215"/>
      <c r="J5669" s="211"/>
      <c r="K5669" s="211"/>
      <c r="L5669" s="216"/>
      <c r="M5669" s="217"/>
      <c r="N5669" s="218"/>
      <c r="O5669" s="218"/>
      <c r="P5669" s="218"/>
      <c r="Q5669" s="218"/>
      <c r="R5669" s="218"/>
      <c r="S5669" s="218"/>
      <c r="T5669" s="219"/>
      <c r="AT5669" s="220" t="s">
        <v>283</v>
      </c>
      <c r="AU5669" s="220" t="s">
        <v>291</v>
      </c>
      <c r="AV5669" s="13" t="s">
        <v>16</v>
      </c>
      <c r="AW5669" s="13" t="s">
        <v>32</v>
      </c>
      <c r="AX5669" s="13" t="s">
        <v>76</v>
      </c>
      <c r="AY5669" s="220" t="s">
        <v>272</v>
      </c>
    </row>
    <row r="5670" spans="1:65" s="13" customFormat="1" ht="11.25">
      <c r="B5670" s="210"/>
      <c r="C5670" s="211"/>
      <c r="D5670" s="212" t="s">
        <v>283</v>
      </c>
      <c r="E5670" s="213" t="s">
        <v>1</v>
      </c>
      <c r="F5670" s="214" t="s">
        <v>4378</v>
      </c>
      <c r="G5670" s="211"/>
      <c r="H5670" s="213" t="s">
        <v>1</v>
      </c>
      <c r="I5670" s="215"/>
      <c r="J5670" s="211"/>
      <c r="K5670" s="211"/>
      <c r="L5670" s="216"/>
      <c r="M5670" s="217"/>
      <c r="N5670" s="218"/>
      <c r="O5670" s="218"/>
      <c r="P5670" s="218"/>
      <c r="Q5670" s="218"/>
      <c r="R5670" s="218"/>
      <c r="S5670" s="218"/>
      <c r="T5670" s="219"/>
      <c r="AT5670" s="220" t="s">
        <v>283</v>
      </c>
      <c r="AU5670" s="220" t="s">
        <v>291</v>
      </c>
      <c r="AV5670" s="13" t="s">
        <v>16</v>
      </c>
      <c r="AW5670" s="13" t="s">
        <v>32</v>
      </c>
      <c r="AX5670" s="13" t="s">
        <v>76</v>
      </c>
      <c r="AY5670" s="220" t="s">
        <v>272</v>
      </c>
    </row>
    <row r="5671" spans="1:65" s="14" customFormat="1" ht="11.25">
      <c r="B5671" s="221"/>
      <c r="C5671" s="222"/>
      <c r="D5671" s="212" t="s">
        <v>283</v>
      </c>
      <c r="E5671" s="223" t="s">
        <v>1</v>
      </c>
      <c r="F5671" s="224" t="s">
        <v>4114</v>
      </c>
      <c r="G5671" s="222"/>
      <c r="H5671" s="225">
        <v>1</v>
      </c>
      <c r="I5671" s="226"/>
      <c r="J5671" s="222"/>
      <c r="K5671" s="222"/>
      <c r="L5671" s="227"/>
      <c r="M5671" s="228"/>
      <c r="N5671" s="229"/>
      <c r="O5671" s="229"/>
      <c r="P5671" s="229"/>
      <c r="Q5671" s="229"/>
      <c r="R5671" s="229"/>
      <c r="S5671" s="229"/>
      <c r="T5671" s="230"/>
      <c r="AT5671" s="231" t="s">
        <v>283</v>
      </c>
      <c r="AU5671" s="231" t="s">
        <v>291</v>
      </c>
      <c r="AV5671" s="14" t="s">
        <v>84</v>
      </c>
      <c r="AW5671" s="14" t="s">
        <v>32</v>
      </c>
      <c r="AX5671" s="14" t="s">
        <v>76</v>
      </c>
      <c r="AY5671" s="231" t="s">
        <v>272</v>
      </c>
    </row>
    <row r="5672" spans="1:65" s="12" customFormat="1" ht="20.85" customHeight="1">
      <c r="B5672" s="176"/>
      <c r="C5672" s="177"/>
      <c r="D5672" s="178" t="s">
        <v>75</v>
      </c>
      <c r="E5672" s="190" t="s">
        <v>4616</v>
      </c>
      <c r="F5672" s="190" t="s">
        <v>4617</v>
      </c>
      <c r="G5672" s="177"/>
      <c r="H5672" s="177"/>
      <c r="I5672" s="180"/>
      <c r="J5672" s="191">
        <f>BK5672</f>
        <v>0</v>
      </c>
      <c r="K5672" s="177"/>
      <c r="L5672" s="182"/>
      <c r="M5672" s="183"/>
      <c r="N5672" s="184"/>
      <c r="O5672" s="184"/>
      <c r="P5672" s="185">
        <f>SUM(P5673:P5676)</f>
        <v>0</v>
      </c>
      <c r="Q5672" s="184"/>
      <c r="R5672" s="185">
        <f>SUM(R5673:R5676)</f>
        <v>0</v>
      </c>
      <c r="S5672" s="184"/>
      <c r="T5672" s="186">
        <f>SUM(T5673:T5676)</f>
        <v>0</v>
      </c>
      <c r="AR5672" s="187" t="s">
        <v>16</v>
      </c>
      <c r="AT5672" s="188" t="s">
        <v>75</v>
      </c>
      <c r="AU5672" s="188" t="s">
        <v>84</v>
      </c>
      <c r="AY5672" s="187" t="s">
        <v>272</v>
      </c>
      <c r="BK5672" s="189">
        <f>SUM(BK5673:BK5676)</f>
        <v>0</v>
      </c>
    </row>
    <row r="5673" spans="1:65" s="2" customFormat="1" ht="24.2" customHeight="1">
      <c r="A5673" s="34"/>
      <c r="B5673" s="35"/>
      <c r="C5673" s="192" t="s">
        <v>4618</v>
      </c>
      <c r="D5673" s="192" t="s">
        <v>274</v>
      </c>
      <c r="E5673" s="193" t="s">
        <v>4619</v>
      </c>
      <c r="F5673" s="194" t="s">
        <v>4620</v>
      </c>
      <c r="G5673" s="195" t="s">
        <v>952</v>
      </c>
      <c r="H5673" s="196">
        <v>2</v>
      </c>
      <c r="I5673" s="197"/>
      <c r="J5673" s="198">
        <f>ROUND(I5673*H5673,2)</f>
        <v>0</v>
      </c>
      <c r="K5673" s="194" t="s">
        <v>1</v>
      </c>
      <c r="L5673" s="39"/>
      <c r="M5673" s="199" t="s">
        <v>1</v>
      </c>
      <c r="N5673" s="200" t="s">
        <v>41</v>
      </c>
      <c r="O5673" s="71"/>
      <c r="P5673" s="201">
        <f>O5673*H5673</f>
        <v>0</v>
      </c>
      <c r="Q5673" s="201">
        <v>0</v>
      </c>
      <c r="R5673" s="201">
        <f>Q5673*H5673</f>
        <v>0</v>
      </c>
      <c r="S5673" s="201">
        <v>0</v>
      </c>
      <c r="T5673" s="202">
        <f>S5673*H5673</f>
        <v>0</v>
      </c>
      <c r="U5673" s="34"/>
      <c r="V5673" s="34"/>
      <c r="W5673" s="34"/>
      <c r="X5673" s="34"/>
      <c r="Y5673" s="34"/>
      <c r="Z5673" s="34"/>
      <c r="AA5673" s="34"/>
      <c r="AB5673" s="34"/>
      <c r="AC5673" s="34"/>
      <c r="AD5673" s="34"/>
      <c r="AE5673" s="34"/>
      <c r="AR5673" s="203" t="s">
        <v>358</v>
      </c>
      <c r="AT5673" s="203" t="s">
        <v>274</v>
      </c>
      <c r="AU5673" s="203" t="s">
        <v>291</v>
      </c>
      <c r="AY5673" s="17" t="s">
        <v>272</v>
      </c>
      <c r="BE5673" s="204">
        <f>IF(N5673="základní",J5673,0)</f>
        <v>0</v>
      </c>
      <c r="BF5673" s="204">
        <f>IF(N5673="snížená",J5673,0)</f>
        <v>0</v>
      </c>
      <c r="BG5673" s="204">
        <f>IF(N5673="zákl. přenesená",J5673,0)</f>
        <v>0</v>
      </c>
      <c r="BH5673" s="204">
        <f>IF(N5673="sníž. přenesená",J5673,0)</f>
        <v>0</v>
      </c>
      <c r="BI5673" s="204">
        <f>IF(N5673="nulová",J5673,0)</f>
        <v>0</v>
      </c>
      <c r="BJ5673" s="17" t="s">
        <v>16</v>
      </c>
      <c r="BK5673" s="204">
        <f>ROUND(I5673*H5673,2)</f>
        <v>0</v>
      </c>
      <c r="BL5673" s="17" t="s">
        <v>358</v>
      </c>
      <c r="BM5673" s="203" t="s">
        <v>4621</v>
      </c>
    </row>
    <row r="5674" spans="1:65" s="13" customFormat="1" ht="22.5">
      <c r="B5674" s="210"/>
      <c r="C5674" s="211"/>
      <c r="D5674" s="212" t="s">
        <v>283</v>
      </c>
      <c r="E5674" s="213" t="s">
        <v>1</v>
      </c>
      <c r="F5674" s="214" t="s">
        <v>4622</v>
      </c>
      <c r="G5674" s="211"/>
      <c r="H5674" s="213" t="s">
        <v>1</v>
      </c>
      <c r="I5674" s="215"/>
      <c r="J5674" s="211"/>
      <c r="K5674" s="211"/>
      <c r="L5674" s="216"/>
      <c r="M5674" s="217"/>
      <c r="N5674" s="218"/>
      <c r="O5674" s="218"/>
      <c r="P5674" s="218"/>
      <c r="Q5674" s="218"/>
      <c r="R5674" s="218"/>
      <c r="S5674" s="218"/>
      <c r="T5674" s="219"/>
      <c r="AT5674" s="220" t="s">
        <v>283</v>
      </c>
      <c r="AU5674" s="220" t="s">
        <v>291</v>
      </c>
      <c r="AV5674" s="13" t="s">
        <v>16</v>
      </c>
      <c r="AW5674" s="13" t="s">
        <v>32</v>
      </c>
      <c r="AX5674" s="13" t="s">
        <v>76</v>
      </c>
      <c r="AY5674" s="220" t="s">
        <v>272</v>
      </c>
    </row>
    <row r="5675" spans="1:65" s="13" customFormat="1" ht="11.25">
      <c r="B5675" s="210"/>
      <c r="C5675" s="211"/>
      <c r="D5675" s="212" t="s">
        <v>283</v>
      </c>
      <c r="E5675" s="213" t="s">
        <v>1</v>
      </c>
      <c r="F5675" s="214" t="s">
        <v>285</v>
      </c>
      <c r="G5675" s="211"/>
      <c r="H5675" s="213" t="s">
        <v>1</v>
      </c>
      <c r="I5675" s="215"/>
      <c r="J5675" s="211"/>
      <c r="K5675" s="211"/>
      <c r="L5675" s="216"/>
      <c r="M5675" s="217"/>
      <c r="N5675" s="218"/>
      <c r="O5675" s="218"/>
      <c r="P5675" s="218"/>
      <c r="Q5675" s="218"/>
      <c r="R5675" s="218"/>
      <c r="S5675" s="218"/>
      <c r="T5675" s="219"/>
      <c r="AT5675" s="220" t="s">
        <v>283</v>
      </c>
      <c r="AU5675" s="220" t="s">
        <v>291</v>
      </c>
      <c r="AV5675" s="13" t="s">
        <v>16</v>
      </c>
      <c r="AW5675" s="13" t="s">
        <v>32</v>
      </c>
      <c r="AX5675" s="13" t="s">
        <v>76</v>
      </c>
      <c r="AY5675" s="220" t="s">
        <v>272</v>
      </c>
    </row>
    <row r="5676" spans="1:65" s="14" customFormat="1" ht="11.25">
      <c r="B5676" s="221"/>
      <c r="C5676" s="222"/>
      <c r="D5676" s="212" t="s">
        <v>283</v>
      </c>
      <c r="E5676" s="223" t="s">
        <v>1</v>
      </c>
      <c r="F5676" s="224" t="s">
        <v>84</v>
      </c>
      <c r="G5676" s="222"/>
      <c r="H5676" s="225">
        <v>2</v>
      </c>
      <c r="I5676" s="226"/>
      <c r="J5676" s="222"/>
      <c r="K5676" s="222"/>
      <c r="L5676" s="227"/>
      <c r="M5676" s="228"/>
      <c r="N5676" s="229"/>
      <c r="O5676" s="229"/>
      <c r="P5676" s="229"/>
      <c r="Q5676" s="229"/>
      <c r="R5676" s="229"/>
      <c r="S5676" s="229"/>
      <c r="T5676" s="230"/>
      <c r="AT5676" s="231" t="s">
        <v>283</v>
      </c>
      <c r="AU5676" s="231" t="s">
        <v>291</v>
      </c>
      <c r="AV5676" s="14" t="s">
        <v>84</v>
      </c>
      <c r="AW5676" s="14" t="s">
        <v>32</v>
      </c>
      <c r="AX5676" s="14" t="s">
        <v>16</v>
      </c>
      <c r="AY5676" s="231" t="s">
        <v>272</v>
      </c>
    </row>
    <row r="5677" spans="1:65" s="12" customFormat="1" ht="20.85" customHeight="1">
      <c r="B5677" s="176"/>
      <c r="C5677" s="177"/>
      <c r="D5677" s="178" t="s">
        <v>75</v>
      </c>
      <c r="E5677" s="190" t="s">
        <v>4623</v>
      </c>
      <c r="F5677" s="190" t="s">
        <v>4624</v>
      </c>
      <c r="G5677" s="177"/>
      <c r="H5677" s="177"/>
      <c r="I5677" s="180"/>
      <c r="J5677" s="191">
        <f>BK5677</f>
        <v>0</v>
      </c>
      <c r="K5677" s="177"/>
      <c r="L5677" s="182"/>
      <c r="M5677" s="183"/>
      <c r="N5677" s="184"/>
      <c r="O5677" s="184"/>
      <c r="P5677" s="185">
        <f>SUM(P5678:P5725)</f>
        <v>0</v>
      </c>
      <c r="Q5677" s="184"/>
      <c r="R5677" s="185">
        <f>SUM(R5678:R5725)</f>
        <v>0</v>
      </c>
      <c r="S5677" s="184"/>
      <c r="T5677" s="186">
        <f>SUM(T5678:T5725)</f>
        <v>0</v>
      </c>
      <c r="AR5677" s="187" t="s">
        <v>16</v>
      </c>
      <c r="AT5677" s="188" t="s">
        <v>75</v>
      </c>
      <c r="AU5677" s="188" t="s">
        <v>84</v>
      </c>
      <c r="AY5677" s="187" t="s">
        <v>272</v>
      </c>
      <c r="BK5677" s="189">
        <f>SUM(BK5678:BK5725)</f>
        <v>0</v>
      </c>
    </row>
    <row r="5678" spans="1:65" s="2" customFormat="1" ht="24.2" customHeight="1">
      <c r="A5678" s="34"/>
      <c r="B5678" s="35"/>
      <c r="C5678" s="192" t="s">
        <v>4625</v>
      </c>
      <c r="D5678" s="192" t="s">
        <v>274</v>
      </c>
      <c r="E5678" s="193" t="s">
        <v>4626</v>
      </c>
      <c r="F5678" s="194" t="s">
        <v>4627</v>
      </c>
      <c r="G5678" s="195" t="s">
        <v>952</v>
      </c>
      <c r="H5678" s="196">
        <v>1</v>
      </c>
      <c r="I5678" s="197"/>
      <c r="J5678" s="198">
        <f>ROUND(I5678*H5678,2)</f>
        <v>0</v>
      </c>
      <c r="K5678" s="194" t="s">
        <v>1</v>
      </c>
      <c r="L5678" s="39"/>
      <c r="M5678" s="199" t="s">
        <v>1</v>
      </c>
      <c r="N5678" s="200" t="s">
        <v>41</v>
      </c>
      <c r="O5678" s="71"/>
      <c r="P5678" s="201">
        <f>O5678*H5678</f>
        <v>0</v>
      </c>
      <c r="Q5678" s="201">
        <v>0</v>
      </c>
      <c r="R5678" s="201">
        <f>Q5678*H5678</f>
        <v>0</v>
      </c>
      <c r="S5678" s="201">
        <v>0</v>
      </c>
      <c r="T5678" s="202">
        <f>S5678*H5678</f>
        <v>0</v>
      </c>
      <c r="U5678" s="34"/>
      <c r="V5678" s="34"/>
      <c r="W5678" s="34"/>
      <c r="X5678" s="34"/>
      <c r="Y5678" s="34"/>
      <c r="Z5678" s="34"/>
      <c r="AA5678" s="34"/>
      <c r="AB5678" s="34"/>
      <c r="AC5678" s="34"/>
      <c r="AD5678" s="34"/>
      <c r="AE5678" s="34"/>
      <c r="AR5678" s="203" t="s">
        <v>358</v>
      </c>
      <c r="AT5678" s="203" t="s">
        <v>274</v>
      </c>
      <c r="AU5678" s="203" t="s">
        <v>291</v>
      </c>
      <c r="AY5678" s="17" t="s">
        <v>272</v>
      </c>
      <c r="BE5678" s="204">
        <f>IF(N5678="základní",J5678,0)</f>
        <v>0</v>
      </c>
      <c r="BF5678" s="204">
        <f>IF(N5678="snížená",J5678,0)</f>
        <v>0</v>
      </c>
      <c r="BG5678" s="204">
        <f>IF(N5678="zákl. přenesená",J5678,0)</f>
        <v>0</v>
      </c>
      <c r="BH5678" s="204">
        <f>IF(N5678="sníž. přenesená",J5678,0)</f>
        <v>0</v>
      </c>
      <c r="BI5678" s="204">
        <f>IF(N5678="nulová",J5678,0)</f>
        <v>0</v>
      </c>
      <c r="BJ5678" s="17" t="s">
        <v>16</v>
      </c>
      <c r="BK5678" s="204">
        <f>ROUND(I5678*H5678,2)</f>
        <v>0</v>
      </c>
      <c r="BL5678" s="17" t="s">
        <v>358</v>
      </c>
      <c r="BM5678" s="203" t="s">
        <v>4628</v>
      </c>
    </row>
    <row r="5679" spans="1:65" s="13" customFormat="1" ht="11.25">
      <c r="B5679" s="210"/>
      <c r="C5679" s="211"/>
      <c r="D5679" s="212" t="s">
        <v>283</v>
      </c>
      <c r="E5679" s="213" t="s">
        <v>1</v>
      </c>
      <c r="F5679" s="214" t="s">
        <v>4629</v>
      </c>
      <c r="G5679" s="211"/>
      <c r="H5679" s="213" t="s">
        <v>1</v>
      </c>
      <c r="I5679" s="215"/>
      <c r="J5679" s="211"/>
      <c r="K5679" s="211"/>
      <c r="L5679" s="216"/>
      <c r="M5679" s="217"/>
      <c r="N5679" s="218"/>
      <c r="O5679" s="218"/>
      <c r="P5679" s="218"/>
      <c r="Q5679" s="218"/>
      <c r="R5679" s="218"/>
      <c r="S5679" s="218"/>
      <c r="T5679" s="219"/>
      <c r="AT5679" s="220" t="s">
        <v>283</v>
      </c>
      <c r="AU5679" s="220" t="s">
        <v>291</v>
      </c>
      <c r="AV5679" s="13" t="s">
        <v>16</v>
      </c>
      <c r="AW5679" s="13" t="s">
        <v>32</v>
      </c>
      <c r="AX5679" s="13" t="s">
        <v>76</v>
      </c>
      <c r="AY5679" s="220" t="s">
        <v>272</v>
      </c>
    </row>
    <row r="5680" spans="1:65" s="13" customFormat="1" ht="11.25">
      <c r="B5680" s="210"/>
      <c r="C5680" s="211"/>
      <c r="D5680" s="212" t="s">
        <v>283</v>
      </c>
      <c r="E5680" s="213" t="s">
        <v>1</v>
      </c>
      <c r="F5680" s="214" t="s">
        <v>285</v>
      </c>
      <c r="G5680" s="211"/>
      <c r="H5680" s="213" t="s">
        <v>1</v>
      </c>
      <c r="I5680" s="215"/>
      <c r="J5680" s="211"/>
      <c r="K5680" s="211"/>
      <c r="L5680" s="216"/>
      <c r="M5680" s="217"/>
      <c r="N5680" s="218"/>
      <c r="O5680" s="218"/>
      <c r="P5680" s="218"/>
      <c r="Q5680" s="218"/>
      <c r="R5680" s="218"/>
      <c r="S5680" s="218"/>
      <c r="T5680" s="219"/>
      <c r="AT5680" s="220" t="s">
        <v>283</v>
      </c>
      <c r="AU5680" s="220" t="s">
        <v>291</v>
      </c>
      <c r="AV5680" s="13" t="s">
        <v>16</v>
      </c>
      <c r="AW5680" s="13" t="s">
        <v>32</v>
      </c>
      <c r="AX5680" s="13" t="s">
        <v>76</v>
      </c>
      <c r="AY5680" s="220" t="s">
        <v>272</v>
      </c>
    </row>
    <row r="5681" spans="1:65" s="13" customFormat="1" ht="11.25">
      <c r="B5681" s="210"/>
      <c r="C5681" s="211"/>
      <c r="D5681" s="212" t="s">
        <v>283</v>
      </c>
      <c r="E5681" s="213" t="s">
        <v>1</v>
      </c>
      <c r="F5681" s="214" t="s">
        <v>4630</v>
      </c>
      <c r="G5681" s="211"/>
      <c r="H5681" s="213" t="s">
        <v>1</v>
      </c>
      <c r="I5681" s="215"/>
      <c r="J5681" s="211"/>
      <c r="K5681" s="211"/>
      <c r="L5681" s="216"/>
      <c r="M5681" s="217"/>
      <c r="N5681" s="218"/>
      <c r="O5681" s="218"/>
      <c r="P5681" s="218"/>
      <c r="Q5681" s="218"/>
      <c r="R5681" s="218"/>
      <c r="S5681" s="218"/>
      <c r="T5681" s="219"/>
      <c r="AT5681" s="220" t="s">
        <v>283</v>
      </c>
      <c r="AU5681" s="220" t="s">
        <v>291</v>
      </c>
      <c r="AV5681" s="13" t="s">
        <v>16</v>
      </c>
      <c r="AW5681" s="13" t="s">
        <v>32</v>
      </c>
      <c r="AX5681" s="13" t="s">
        <v>76</v>
      </c>
      <c r="AY5681" s="220" t="s">
        <v>272</v>
      </c>
    </row>
    <row r="5682" spans="1:65" s="13" customFormat="1" ht="11.25">
      <c r="B5682" s="210"/>
      <c r="C5682" s="211"/>
      <c r="D5682" s="212" t="s">
        <v>283</v>
      </c>
      <c r="E5682" s="213" t="s">
        <v>1</v>
      </c>
      <c r="F5682" s="214" t="s">
        <v>4631</v>
      </c>
      <c r="G5682" s="211"/>
      <c r="H5682" s="213" t="s">
        <v>1</v>
      </c>
      <c r="I5682" s="215"/>
      <c r="J5682" s="211"/>
      <c r="K5682" s="211"/>
      <c r="L5682" s="216"/>
      <c r="M5682" s="217"/>
      <c r="N5682" s="218"/>
      <c r="O5682" s="218"/>
      <c r="P5682" s="218"/>
      <c r="Q5682" s="218"/>
      <c r="R5682" s="218"/>
      <c r="S5682" s="218"/>
      <c r="T5682" s="219"/>
      <c r="AT5682" s="220" t="s">
        <v>283</v>
      </c>
      <c r="AU5682" s="220" t="s">
        <v>291</v>
      </c>
      <c r="AV5682" s="13" t="s">
        <v>16</v>
      </c>
      <c r="AW5682" s="13" t="s">
        <v>32</v>
      </c>
      <c r="AX5682" s="13" t="s">
        <v>76</v>
      </c>
      <c r="AY5682" s="220" t="s">
        <v>272</v>
      </c>
    </row>
    <row r="5683" spans="1:65" s="13" customFormat="1" ht="11.25">
      <c r="B5683" s="210"/>
      <c r="C5683" s="211"/>
      <c r="D5683" s="212" t="s">
        <v>283</v>
      </c>
      <c r="E5683" s="213" t="s">
        <v>1</v>
      </c>
      <c r="F5683" s="214" t="s">
        <v>4632</v>
      </c>
      <c r="G5683" s="211"/>
      <c r="H5683" s="213" t="s">
        <v>1</v>
      </c>
      <c r="I5683" s="215"/>
      <c r="J5683" s="211"/>
      <c r="K5683" s="211"/>
      <c r="L5683" s="216"/>
      <c r="M5683" s="217"/>
      <c r="N5683" s="218"/>
      <c r="O5683" s="218"/>
      <c r="P5683" s="218"/>
      <c r="Q5683" s="218"/>
      <c r="R5683" s="218"/>
      <c r="S5683" s="218"/>
      <c r="T5683" s="219"/>
      <c r="AT5683" s="220" t="s">
        <v>283</v>
      </c>
      <c r="AU5683" s="220" t="s">
        <v>291</v>
      </c>
      <c r="AV5683" s="13" t="s">
        <v>16</v>
      </c>
      <c r="AW5683" s="13" t="s">
        <v>32</v>
      </c>
      <c r="AX5683" s="13" t="s">
        <v>76</v>
      </c>
      <c r="AY5683" s="220" t="s">
        <v>272</v>
      </c>
    </row>
    <row r="5684" spans="1:65" s="13" customFormat="1" ht="11.25">
      <c r="B5684" s="210"/>
      <c r="C5684" s="211"/>
      <c r="D5684" s="212" t="s">
        <v>283</v>
      </c>
      <c r="E5684" s="213" t="s">
        <v>1</v>
      </c>
      <c r="F5684" s="214" t="s">
        <v>4633</v>
      </c>
      <c r="G5684" s="211"/>
      <c r="H5684" s="213" t="s">
        <v>1</v>
      </c>
      <c r="I5684" s="215"/>
      <c r="J5684" s="211"/>
      <c r="K5684" s="211"/>
      <c r="L5684" s="216"/>
      <c r="M5684" s="217"/>
      <c r="N5684" s="218"/>
      <c r="O5684" s="218"/>
      <c r="P5684" s="218"/>
      <c r="Q5684" s="218"/>
      <c r="R5684" s="218"/>
      <c r="S5684" s="218"/>
      <c r="T5684" s="219"/>
      <c r="AT5684" s="220" t="s">
        <v>283</v>
      </c>
      <c r="AU5684" s="220" t="s">
        <v>291</v>
      </c>
      <c r="AV5684" s="13" t="s">
        <v>16</v>
      </c>
      <c r="AW5684" s="13" t="s">
        <v>32</v>
      </c>
      <c r="AX5684" s="13" t="s">
        <v>76</v>
      </c>
      <c r="AY5684" s="220" t="s">
        <v>272</v>
      </c>
    </row>
    <row r="5685" spans="1:65" s="13" customFormat="1" ht="11.25">
      <c r="B5685" s="210"/>
      <c r="C5685" s="211"/>
      <c r="D5685" s="212" t="s">
        <v>283</v>
      </c>
      <c r="E5685" s="213" t="s">
        <v>1</v>
      </c>
      <c r="F5685" s="214" t="s">
        <v>4634</v>
      </c>
      <c r="G5685" s="211"/>
      <c r="H5685" s="213" t="s">
        <v>1</v>
      </c>
      <c r="I5685" s="215"/>
      <c r="J5685" s="211"/>
      <c r="K5685" s="211"/>
      <c r="L5685" s="216"/>
      <c r="M5685" s="217"/>
      <c r="N5685" s="218"/>
      <c r="O5685" s="218"/>
      <c r="P5685" s="218"/>
      <c r="Q5685" s="218"/>
      <c r="R5685" s="218"/>
      <c r="S5685" s="218"/>
      <c r="T5685" s="219"/>
      <c r="AT5685" s="220" t="s">
        <v>283</v>
      </c>
      <c r="AU5685" s="220" t="s">
        <v>291</v>
      </c>
      <c r="AV5685" s="13" t="s">
        <v>16</v>
      </c>
      <c r="AW5685" s="13" t="s">
        <v>32</v>
      </c>
      <c r="AX5685" s="13" t="s">
        <v>76</v>
      </c>
      <c r="AY5685" s="220" t="s">
        <v>272</v>
      </c>
    </row>
    <row r="5686" spans="1:65" s="13" customFormat="1" ht="11.25">
      <c r="B5686" s="210"/>
      <c r="C5686" s="211"/>
      <c r="D5686" s="212" t="s">
        <v>283</v>
      </c>
      <c r="E5686" s="213" t="s">
        <v>1</v>
      </c>
      <c r="F5686" s="214" t="s">
        <v>285</v>
      </c>
      <c r="G5686" s="211"/>
      <c r="H5686" s="213" t="s">
        <v>1</v>
      </c>
      <c r="I5686" s="215"/>
      <c r="J5686" s="211"/>
      <c r="K5686" s="211"/>
      <c r="L5686" s="216"/>
      <c r="M5686" s="217"/>
      <c r="N5686" s="218"/>
      <c r="O5686" s="218"/>
      <c r="P5686" s="218"/>
      <c r="Q5686" s="218"/>
      <c r="R5686" s="218"/>
      <c r="S5686" s="218"/>
      <c r="T5686" s="219"/>
      <c r="AT5686" s="220" t="s">
        <v>283</v>
      </c>
      <c r="AU5686" s="220" t="s">
        <v>291</v>
      </c>
      <c r="AV5686" s="13" t="s">
        <v>16</v>
      </c>
      <c r="AW5686" s="13" t="s">
        <v>32</v>
      </c>
      <c r="AX5686" s="13" t="s">
        <v>76</v>
      </c>
      <c r="AY5686" s="220" t="s">
        <v>272</v>
      </c>
    </row>
    <row r="5687" spans="1:65" s="13" customFormat="1" ht="11.25">
      <c r="B5687" s="210"/>
      <c r="C5687" s="211"/>
      <c r="D5687" s="212" t="s">
        <v>283</v>
      </c>
      <c r="E5687" s="213" t="s">
        <v>1</v>
      </c>
      <c r="F5687" s="214" t="s">
        <v>4635</v>
      </c>
      <c r="G5687" s="211"/>
      <c r="H5687" s="213" t="s">
        <v>1</v>
      </c>
      <c r="I5687" s="215"/>
      <c r="J5687" s="211"/>
      <c r="K5687" s="211"/>
      <c r="L5687" s="216"/>
      <c r="M5687" s="217"/>
      <c r="N5687" s="218"/>
      <c r="O5687" s="218"/>
      <c r="P5687" s="218"/>
      <c r="Q5687" s="218"/>
      <c r="R5687" s="218"/>
      <c r="S5687" s="218"/>
      <c r="T5687" s="219"/>
      <c r="AT5687" s="220" t="s">
        <v>283</v>
      </c>
      <c r="AU5687" s="220" t="s">
        <v>291</v>
      </c>
      <c r="AV5687" s="13" t="s">
        <v>16</v>
      </c>
      <c r="AW5687" s="13" t="s">
        <v>32</v>
      </c>
      <c r="AX5687" s="13" t="s">
        <v>76</v>
      </c>
      <c r="AY5687" s="220" t="s">
        <v>272</v>
      </c>
    </row>
    <row r="5688" spans="1:65" s="13" customFormat="1" ht="11.25">
      <c r="B5688" s="210"/>
      <c r="C5688" s="211"/>
      <c r="D5688" s="212" t="s">
        <v>283</v>
      </c>
      <c r="E5688" s="213" t="s">
        <v>1</v>
      </c>
      <c r="F5688" s="214" t="s">
        <v>4636</v>
      </c>
      <c r="G5688" s="211"/>
      <c r="H5688" s="213" t="s">
        <v>1</v>
      </c>
      <c r="I5688" s="215"/>
      <c r="J5688" s="211"/>
      <c r="K5688" s="211"/>
      <c r="L5688" s="216"/>
      <c r="M5688" s="217"/>
      <c r="N5688" s="218"/>
      <c r="O5688" s="218"/>
      <c r="P5688" s="218"/>
      <c r="Q5688" s="218"/>
      <c r="R5688" s="218"/>
      <c r="S5688" s="218"/>
      <c r="T5688" s="219"/>
      <c r="AT5688" s="220" t="s">
        <v>283</v>
      </c>
      <c r="AU5688" s="220" t="s">
        <v>291</v>
      </c>
      <c r="AV5688" s="13" t="s">
        <v>16</v>
      </c>
      <c r="AW5688" s="13" t="s">
        <v>32</v>
      </c>
      <c r="AX5688" s="13" t="s">
        <v>76</v>
      </c>
      <c r="AY5688" s="220" t="s">
        <v>272</v>
      </c>
    </row>
    <row r="5689" spans="1:65" s="14" customFormat="1" ht="11.25">
      <c r="B5689" s="221"/>
      <c r="C5689" s="222"/>
      <c r="D5689" s="212" t="s">
        <v>283</v>
      </c>
      <c r="E5689" s="223" t="s">
        <v>1</v>
      </c>
      <c r="F5689" s="224" t="s">
        <v>16</v>
      </c>
      <c r="G5689" s="222"/>
      <c r="H5689" s="225">
        <v>1</v>
      </c>
      <c r="I5689" s="226"/>
      <c r="J5689" s="222"/>
      <c r="K5689" s="222"/>
      <c r="L5689" s="227"/>
      <c r="M5689" s="228"/>
      <c r="N5689" s="229"/>
      <c r="O5689" s="229"/>
      <c r="P5689" s="229"/>
      <c r="Q5689" s="229"/>
      <c r="R5689" s="229"/>
      <c r="S5689" s="229"/>
      <c r="T5689" s="230"/>
      <c r="AT5689" s="231" t="s">
        <v>283</v>
      </c>
      <c r="AU5689" s="231" t="s">
        <v>291</v>
      </c>
      <c r="AV5689" s="14" t="s">
        <v>84</v>
      </c>
      <c r="AW5689" s="14" t="s">
        <v>32</v>
      </c>
      <c r="AX5689" s="14" t="s">
        <v>76</v>
      </c>
      <c r="AY5689" s="231" t="s">
        <v>272</v>
      </c>
    </row>
    <row r="5690" spans="1:65" s="2" customFormat="1" ht="24.2" customHeight="1">
      <c r="A5690" s="34"/>
      <c r="B5690" s="35"/>
      <c r="C5690" s="192" t="s">
        <v>4637</v>
      </c>
      <c r="D5690" s="192" t="s">
        <v>274</v>
      </c>
      <c r="E5690" s="193" t="s">
        <v>4638</v>
      </c>
      <c r="F5690" s="194" t="s">
        <v>4639</v>
      </c>
      <c r="G5690" s="195" t="s">
        <v>952</v>
      </c>
      <c r="H5690" s="196">
        <v>1</v>
      </c>
      <c r="I5690" s="197"/>
      <c r="J5690" s="198">
        <f>ROUND(I5690*H5690,2)</f>
        <v>0</v>
      </c>
      <c r="K5690" s="194" t="s">
        <v>1</v>
      </c>
      <c r="L5690" s="39"/>
      <c r="M5690" s="199" t="s">
        <v>1</v>
      </c>
      <c r="N5690" s="200" t="s">
        <v>41</v>
      </c>
      <c r="O5690" s="71"/>
      <c r="P5690" s="201">
        <f>O5690*H5690</f>
        <v>0</v>
      </c>
      <c r="Q5690" s="201">
        <v>0</v>
      </c>
      <c r="R5690" s="201">
        <f>Q5690*H5690</f>
        <v>0</v>
      </c>
      <c r="S5690" s="201">
        <v>0</v>
      </c>
      <c r="T5690" s="202">
        <f>S5690*H5690</f>
        <v>0</v>
      </c>
      <c r="U5690" s="34"/>
      <c r="V5690" s="34"/>
      <c r="W5690" s="34"/>
      <c r="X5690" s="34"/>
      <c r="Y5690" s="34"/>
      <c r="Z5690" s="34"/>
      <c r="AA5690" s="34"/>
      <c r="AB5690" s="34"/>
      <c r="AC5690" s="34"/>
      <c r="AD5690" s="34"/>
      <c r="AE5690" s="34"/>
      <c r="AR5690" s="203" t="s">
        <v>358</v>
      </c>
      <c r="AT5690" s="203" t="s">
        <v>274</v>
      </c>
      <c r="AU5690" s="203" t="s">
        <v>291</v>
      </c>
      <c r="AY5690" s="17" t="s">
        <v>272</v>
      </c>
      <c r="BE5690" s="204">
        <f>IF(N5690="základní",J5690,0)</f>
        <v>0</v>
      </c>
      <c r="BF5690" s="204">
        <f>IF(N5690="snížená",J5690,0)</f>
        <v>0</v>
      </c>
      <c r="BG5690" s="204">
        <f>IF(N5690="zákl. přenesená",J5690,0)</f>
        <v>0</v>
      </c>
      <c r="BH5690" s="204">
        <f>IF(N5690="sníž. přenesená",J5690,0)</f>
        <v>0</v>
      </c>
      <c r="BI5690" s="204">
        <f>IF(N5690="nulová",J5690,0)</f>
        <v>0</v>
      </c>
      <c r="BJ5690" s="17" t="s">
        <v>16</v>
      </c>
      <c r="BK5690" s="204">
        <f>ROUND(I5690*H5690,2)</f>
        <v>0</v>
      </c>
      <c r="BL5690" s="17" t="s">
        <v>358</v>
      </c>
      <c r="BM5690" s="203" t="s">
        <v>4640</v>
      </c>
    </row>
    <row r="5691" spans="1:65" s="13" customFormat="1" ht="11.25">
      <c r="B5691" s="210"/>
      <c r="C5691" s="211"/>
      <c r="D5691" s="212" t="s">
        <v>283</v>
      </c>
      <c r="E5691" s="213" t="s">
        <v>1</v>
      </c>
      <c r="F5691" s="214" t="s">
        <v>4629</v>
      </c>
      <c r="G5691" s="211"/>
      <c r="H5691" s="213" t="s">
        <v>1</v>
      </c>
      <c r="I5691" s="215"/>
      <c r="J5691" s="211"/>
      <c r="K5691" s="211"/>
      <c r="L5691" s="216"/>
      <c r="M5691" s="217"/>
      <c r="N5691" s="218"/>
      <c r="O5691" s="218"/>
      <c r="P5691" s="218"/>
      <c r="Q5691" s="218"/>
      <c r="R5691" s="218"/>
      <c r="S5691" s="218"/>
      <c r="T5691" s="219"/>
      <c r="AT5691" s="220" t="s">
        <v>283</v>
      </c>
      <c r="AU5691" s="220" t="s">
        <v>291</v>
      </c>
      <c r="AV5691" s="13" t="s">
        <v>16</v>
      </c>
      <c r="AW5691" s="13" t="s">
        <v>32</v>
      </c>
      <c r="AX5691" s="13" t="s">
        <v>76</v>
      </c>
      <c r="AY5691" s="220" t="s">
        <v>272</v>
      </c>
    </row>
    <row r="5692" spans="1:65" s="13" customFormat="1" ht="11.25">
      <c r="B5692" s="210"/>
      <c r="C5692" s="211"/>
      <c r="D5692" s="212" t="s">
        <v>283</v>
      </c>
      <c r="E5692" s="213" t="s">
        <v>1</v>
      </c>
      <c r="F5692" s="214" t="s">
        <v>285</v>
      </c>
      <c r="G5692" s="211"/>
      <c r="H5692" s="213" t="s">
        <v>1</v>
      </c>
      <c r="I5692" s="215"/>
      <c r="J5692" s="211"/>
      <c r="K5692" s="211"/>
      <c r="L5692" s="216"/>
      <c r="M5692" s="217"/>
      <c r="N5692" s="218"/>
      <c r="O5692" s="218"/>
      <c r="P5692" s="218"/>
      <c r="Q5692" s="218"/>
      <c r="R5692" s="218"/>
      <c r="S5692" s="218"/>
      <c r="T5692" s="219"/>
      <c r="AT5692" s="220" t="s">
        <v>283</v>
      </c>
      <c r="AU5692" s="220" t="s">
        <v>291</v>
      </c>
      <c r="AV5692" s="13" t="s">
        <v>16</v>
      </c>
      <c r="AW5692" s="13" t="s">
        <v>32</v>
      </c>
      <c r="AX5692" s="13" t="s">
        <v>76</v>
      </c>
      <c r="AY5692" s="220" t="s">
        <v>272</v>
      </c>
    </row>
    <row r="5693" spans="1:65" s="13" customFormat="1" ht="11.25">
      <c r="B5693" s="210"/>
      <c r="C5693" s="211"/>
      <c r="D5693" s="212" t="s">
        <v>283</v>
      </c>
      <c r="E5693" s="213" t="s">
        <v>1</v>
      </c>
      <c r="F5693" s="214" t="s">
        <v>4641</v>
      </c>
      <c r="G5693" s="211"/>
      <c r="H5693" s="213" t="s">
        <v>1</v>
      </c>
      <c r="I5693" s="215"/>
      <c r="J5693" s="211"/>
      <c r="K5693" s="211"/>
      <c r="L5693" s="216"/>
      <c r="M5693" s="217"/>
      <c r="N5693" s="218"/>
      <c r="O5693" s="218"/>
      <c r="P5693" s="218"/>
      <c r="Q5693" s="218"/>
      <c r="R5693" s="218"/>
      <c r="S5693" s="218"/>
      <c r="T5693" s="219"/>
      <c r="AT5693" s="220" t="s">
        <v>283</v>
      </c>
      <c r="AU5693" s="220" t="s">
        <v>291</v>
      </c>
      <c r="AV5693" s="13" t="s">
        <v>16</v>
      </c>
      <c r="AW5693" s="13" t="s">
        <v>32</v>
      </c>
      <c r="AX5693" s="13" t="s">
        <v>76</v>
      </c>
      <c r="AY5693" s="220" t="s">
        <v>272</v>
      </c>
    </row>
    <row r="5694" spans="1:65" s="13" customFormat="1" ht="11.25">
      <c r="B5694" s="210"/>
      <c r="C5694" s="211"/>
      <c r="D5694" s="212" t="s">
        <v>283</v>
      </c>
      <c r="E5694" s="213" t="s">
        <v>1</v>
      </c>
      <c r="F5694" s="214" t="s">
        <v>4642</v>
      </c>
      <c r="G5694" s="211"/>
      <c r="H5694" s="213" t="s">
        <v>1</v>
      </c>
      <c r="I5694" s="215"/>
      <c r="J5694" s="211"/>
      <c r="K5694" s="211"/>
      <c r="L5694" s="216"/>
      <c r="M5694" s="217"/>
      <c r="N5694" s="218"/>
      <c r="O5694" s="218"/>
      <c r="P5694" s="218"/>
      <c r="Q5694" s="218"/>
      <c r="R5694" s="218"/>
      <c r="S5694" s="218"/>
      <c r="T5694" s="219"/>
      <c r="AT5694" s="220" t="s">
        <v>283</v>
      </c>
      <c r="AU5694" s="220" t="s">
        <v>291</v>
      </c>
      <c r="AV5694" s="13" t="s">
        <v>16</v>
      </c>
      <c r="AW5694" s="13" t="s">
        <v>32</v>
      </c>
      <c r="AX5694" s="13" t="s">
        <v>76</v>
      </c>
      <c r="AY5694" s="220" t="s">
        <v>272</v>
      </c>
    </row>
    <row r="5695" spans="1:65" s="14" customFormat="1" ht="11.25">
      <c r="B5695" s="221"/>
      <c r="C5695" s="222"/>
      <c r="D5695" s="212" t="s">
        <v>283</v>
      </c>
      <c r="E5695" s="223" t="s">
        <v>1</v>
      </c>
      <c r="F5695" s="224" t="s">
        <v>16</v>
      </c>
      <c r="G5695" s="222"/>
      <c r="H5695" s="225">
        <v>1</v>
      </c>
      <c r="I5695" s="226"/>
      <c r="J5695" s="222"/>
      <c r="K5695" s="222"/>
      <c r="L5695" s="227"/>
      <c r="M5695" s="228"/>
      <c r="N5695" s="229"/>
      <c r="O5695" s="229"/>
      <c r="P5695" s="229"/>
      <c r="Q5695" s="229"/>
      <c r="R5695" s="229"/>
      <c r="S5695" s="229"/>
      <c r="T5695" s="230"/>
      <c r="AT5695" s="231" t="s">
        <v>283</v>
      </c>
      <c r="AU5695" s="231" t="s">
        <v>291</v>
      </c>
      <c r="AV5695" s="14" t="s">
        <v>84</v>
      </c>
      <c r="AW5695" s="14" t="s">
        <v>32</v>
      </c>
      <c r="AX5695" s="14" t="s">
        <v>76</v>
      </c>
      <c r="AY5695" s="231" t="s">
        <v>272</v>
      </c>
    </row>
    <row r="5696" spans="1:65" s="2" customFormat="1" ht="24.2" customHeight="1">
      <c r="A5696" s="34"/>
      <c r="B5696" s="35"/>
      <c r="C5696" s="192" t="s">
        <v>4643</v>
      </c>
      <c r="D5696" s="192" t="s">
        <v>274</v>
      </c>
      <c r="E5696" s="193" t="s">
        <v>4644</v>
      </c>
      <c r="F5696" s="194" t="s">
        <v>4645</v>
      </c>
      <c r="G5696" s="195" t="s">
        <v>952</v>
      </c>
      <c r="H5696" s="196">
        <v>1</v>
      </c>
      <c r="I5696" s="197"/>
      <c r="J5696" s="198">
        <f>ROUND(I5696*H5696,2)</f>
        <v>0</v>
      </c>
      <c r="K5696" s="194" t="s">
        <v>1</v>
      </c>
      <c r="L5696" s="39"/>
      <c r="M5696" s="199" t="s">
        <v>1</v>
      </c>
      <c r="N5696" s="200" t="s">
        <v>41</v>
      </c>
      <c r="O5696" s="71"/>
      <c r="P5696" s="201">
        <f>O5696*H5696</f>
        <v>0</v>
      </c>
      <c r="Q5696" s="201">
        <v>0</v>
      </c>
      <c r="R5696" s="201">
        <f>Q5696*H5696</f>
        <v>0</v>
      </c>
      <c r="S5696" s="201">
        <v>0</v>
      </c>
      <c r="T5696" s="202">
        <f>S5696*H5696</f>
        <v>0</v>
      </c>
      <c r="U5696" s="34"/>
      <c r="V5696" s="34"/>
      <c r="W5696" s="34"/>
      <c r="X5696" s="34"/>
      <c r="Y5696" s="34"/>
      <c r="Z5696" s="34"/>
      <c r="AA5696" s="34"/>
      <c r="AB5696" s="34"/>
      <c r="AC5696" s="34"/>
      <c r="AD5696" s="34"/>
      <c r="AE5696" s="34"/>
      <c r="AR5696" s="203" t="s">
        <v>358</v>
      </c>
      <c r="AT5696" s="203" t="s">
        <v>274</v>
      </c>
      <c r="AU5696" s="203" t="s">
        <v>291</v>
      </c>
      <c r="AY5696" s="17" t="s">
        <v>272</v>
      </c>
      <c r="BE5696" s="204">
        <f>IF(N5696="základní",J5696,0)</f>
        <v>0</v>
      </c>
      <c r="BF5696" s="204">
        <f>IF(N5696="snížená",J5696,0)</f>
        <v>0</v>
      </c>
      <c r="BG5696" s="204">
        <f>IF(N5696="zákl. přenesená",J5696,0)</f>
        <v>0</v>
      </c>
      <c r="BH5696" s="204">
        <f>IF(N5696="sníž. přenesená",J5696,0)</f>
        <v>0</v>
      </c>
      <c r="BI5696" s="204">
        <f>IF(N5696="nulová",J5696,0)</f>
        <v>0</v>
      </c>
      <c r="BJ5696" s="17" t="s">
        <v>16</v>
      </c>
      <c r="BK5696" s="204">
        <f>ROUND(I5696*H5696,2)</f>
        <v>0</v>
      </c>
      <c r="BL5696" s="17" t="s">
        <v>358</v>
      </c>
      <c r="BM5696" s="203" t="s">
        <v>4646</v>
      </c>
    </row>
    <row r="5697" spans="1:65" s="13" customFormat="1" ht="11.25">
      <c r="B5697" s="210"/>
      <c r="C5697" s="211"/>
      <c r="D5697" s="212" t="s">
        <v>283</v>
      </c>
      <c r="E5697" s="213" t="s">
        <v>1</v>
      </c>
      <c r="F5697" s="214" t="s">
        <v>4629</v>
      </c>
      <c r="G5697" s="211"/>
      <c r="H5697" s="213" t="s">
        <v>1</v>
      </c>
      <c r="I5697" s="215"/>
      <c r="J5697" s="211"/>
      <c r="K5697" s="211"/>
      <c r="L5697" s="216"/>
      <c r="M5697" s="217"/>
      <c r="N5697" s="218"/>
      <c r="O5697" s="218"/>
      <c r="P5697" s="218"/>
      <c r="Q5697" s="218"/>
      <c r="R5697" s="218"/>
      <c r="S5697" s="218"/>
      <c r="T5697" s="219"/>
      <c r="AT5697" s="220" t="s">
        <v>283</v>
      </c>
      <c r="AU5697" s="220" t="s">
        <v>291</v>
      </c>
      <c r="AV5697" s="13" t="s">
        <v>16</v>
      </c>
      <c r="AW5697" s="13" t="s">
        <v>32</v>
      </c>
      <c r="AX5697" s="13" t="s">
        <v>76</v>
      </c>
      <c r="AY5697" s="220" t="s">
        <v>272</v>
      </c>
    </row>
    <row r="5698" spans="1:65" s="13" customFormat="1" ht="11.25">
      <c r="B5698" s="210"/>
      <c r="C5698" s="211"/>
      <c r="D5698" s="212" t="s">
        <v>283</v>
      </c>
      <c r="E5698" s="213" t="s">
        <v>1</v>
      </c>
      <c r="F5698" s="214" t="s">
        <v>4647</v>
      </c>
      <c r="G5698" s="211"/>
      <c r="H5698" s="213" t="s">
        <v>1</v>
      </c>
      <c r="I5698" s="215"/>
      <c r="J5698" s="211"/>
      <c r="K5698" s="211"/>
      <c r="L5698" s="216"/>
      <c r="M5698" s="217"/>
      <c r="N5698" s="218"/>
      <c r="O5698" s="218"/>
      <c r="P5698" s="218"/>
      <c r="Q5698" s="218"/>
      <c r="R5698" s="218"/>
      <c r="S5698" s="218"/>
      <c r="T5698" s="219"/>
      <c r="AT5698" s="220" t="s">
        <v>283</v>
      </c>
      <c r="AU5698" s="220" t="s">
        <v>291</v>
      </c>
      <c r="AV5698" s="13" t="s">
        <v>16</v>
      </c>
      <c r="AW5698" s="13" t="s">
        <v>32</v>
      </c>
      <c r="AX5698" s="13" t="s">
        <v>76</v>
      </c>
      <c r="AY5698" s="220" t="s">
        <v>272</v>
      </c>
    </row>
    <row r="5699" spans="1:65" s="13" customFormat="1" ht="11.25">
      <c r="B5699" s="210"/>
      <c r="C5699" s="211"/>
      <c r="D5699" s="212" t="s">
        <v>283</v>
      </c>
      <c r="E5699" s="213" t="s">
        <v>1</v>
      </c>
      <c r="F5699" s="214" t="s">
        <v>1067</v>
      </c>
      <c r="G5699" s="211"/>
      <c r="H5699" s="213" t="s">
        <v>1</v>
      </c>
      <c r="I5699" s="215"/>
      <c r="J5699" s="211"/>
      <c r="K5699" s="211"/>
      <c r="L5699" s="216"/>
      <c r="M5699" s="217"/>
      <c r="N5699" s="218"/>
      <c r="O5699" s="218"/>
      <c r="P5699" s="218"/>
      <c r="Q5699" s="218"/>
      <c r="R5699" s="218"/>
      <c r="S5699" s="218"/>
      <c r="T5699" s="219"/>
      <c r="AT5699" s="220" t="s">
        <v>283</v>
      </c>
      <c r="AU5699" s="220" t="s">
        <v>291</v>
      </c>
      <c r="AV5699" s="13" t="s">
        <v>16</v>
      </c>
      <c r="AW5699" s="13" t="s">
        <v>32</v>
      </c>
      <c r="AX5699" s="13" t="s">
        <v>76</v>
      </c>
      <c r="AY5699" s="220" t="s">
        <v>272</v>
      </c>
    </row>
    <row r="5700" spans="1:65" s="13" customFormat="1" ht="11.25">
      <c r="B5700" s="210"/>
      <c r="C5700" s="211"/>
      <c r="D5700" s="212" t="s">
        <v>283</v>
      </c>
      <c r="E5700" s="213" t="s">
        <v>1</v>
      </c>
      <c r="F5700" s="214" t="s">
        <v>4648</v>
      </c>
      <c r="G5700" s="211"/>
      <c r="H5700" s="213" t="s">
        <v>1</v>
      </c>
      <c r="I5700" s="215"/>
      <c r="J5700" s="211"/>
      <c r="K5700" s="211"/>
      <c r="L5700" s="216"/>
      <c r="M5700" s="217"/>
      <c r="N5700" s="218"/>
      <c r="O5700" s="218"/>
      <c r="P5700" s="218"/>
      <c r="Q5700" s="218"/>
      <c r="R5700" s="218"/>
      <c r="S5700" s="218"/>
      <c r="T5700" s="219"/>
      <c r="AT5700" s="220" t="s">
        <v>283</v>
      </c>
      <c r="AU5700" s="220" t="s">
        <v>291</v>
      </c>
      <c r="AV5700" s="13" t="s">
        <v>16</v>
      </c>
      <c r="AW5700" s="13" t="s">
        <v>32</v>
      </c>
      <c r="AX5700" s="13" t="s">
        <v>76</v>
      </c>
      <c r="AY5700" s="220" t="s">
        <v>272</v>
      </c>
    </row>
    <row r="5701" spans="1:65" s="13" customFormat="1" ht="11.25">
      <c r="B5701" s="210"/>
      <c r="C5701" s="211"/>
      <c r="D5701" s="212" t="s">
        <v>283</v>
      </c>
      <c r="E5701" s="213" t="s">
        <v>1</v>
      </c>
      <c r="F5701" s="214" t="s">
        <v>4649</v>
      </c>
      <c r="G5701" s="211"/>
      <c r="H5701" s="213" t="s">
        <v>1</v>
      </c>
      <c r="I5701" s="215"/>
      <c r="J5701" s="211"/>
      <c r="K5701" s="211"/>
      <c r="L5701" s="216"/>
      <c r="M5701" s="217"/>
      <c r="N5701" s="218"/>
      <c r="O5701" s="218"/>
      <c r="P5701" s="218"/>
      <c r="Q5701" s="218"/>
      <c r="R5701" s="218"/>
      <c r="S5701" s="218"/>
      <c r="T5701" s="219"/>
      <c r="AT5701" s="220" t="s">
        <v>283</v>
      </c>
      <c r="AU5701" s="220" t="s">
        <v>291</v>
      </c>
      <c r="AV5701" s="13" t="s">
        <v>16</v>
      </c>
      <c r="AW5701" s="13" t="s">
        <v>32</v>
      </c>
      <c r="AX5701" s="13" t="s">
        <v>76</v>
      </c>
      <c r="AY5701" s="220" t="s">
        <v>272</v>
      </c>
    </row>
    <row r="5702" spans="1:65" s="13" customFormat="1" ht="11.25">
      <c r="B5702" s="210"/>
      <c r="C5702" s="211"/>
      <c r="D5702" s="212" t="s">
        <v>283</v>
      </c>
      <c r="E5702" s="213" t="s">
        <v>1</v>
      </c>
      <c r="F5702" s="214" t="s">
        <v>285</v>
      </c>
      <c r="G5702" s="211"/>
      <c r="H5702" s="213" t="s">
        <v>1</v>
      </c>
      <c r="I5702" s="215"/>
      <c r="J5702" s="211"/>
      <c r="K5702" s="211"/>
      <c r="L5702" s="216"/>
      <c r="M5702" s="217"/>
      <c r="N5702" s="218"/>
      <c r="O5702" s="218"/>
      <c r="P5702" s="218"/>
      <c r="Q5702" s="218"/>
      <c r="R5702" s="218"/>
      <c r="S5702" s="218"/>
      <c r="T5702" s="219"/>
      <c r="AT5702" s="220" t="s">
        <v>283</v>
      </c>
      <c r="AU5702" s="220" t="s">
        <v>291</v>
      </c>
      <c r="AV5702" s="13" t="s">
        <v>16</v>
      </c>
      <c r="AW5702" s="13" t="s">
        <v>32</v>
      </c>
      <c r="AX5702" s="13" t="s">
        <v>76</v>
      </c>
      <c r="AY5702" s="220" t="s">
        <v>272</v>
      </c>
    </row>
    <row r="5703" spans="1:65" s="14" customFormat="1" ht="11.25">
      <c r="B5703" s="221"/>
      <c r="C5703" s="222"/>
      <c r="D5703" s="212" t="s">
        <v>283</v>
      </c>
      <c r="E5703" s="223" t="s">
        <v>1</v>
      </c>
      <c r="F5703" s="224" t="s">
        <v>16</v>
      </c>
      <c r="G5703" s="222"/>
      <c r="H5703" s="225">
        <v>1</v>
      </c>
      <c r="I5703" s="226"/>
      <c r="J5703" s="222"/>
      <c r="K5703" s="222"/>
      <c r="L5703" s="227"/>
      <c r="M5703" s="228"/>
      <c r="N5703" s="229"/>
      <c r="O5703" s="229"/>
      <c r="P5703" s="229"/>
      <c r="Q5703" s="229"/>
      <c r="R5703" s="229"/>
      <c r="S5703" s="229"/>
      <c r="T5703" s="230"/>
      <c r="AT5703" s="231" t="s">
        <v>283</v>
      </c>
      <c r="AU5703" s="231" t="s">
        <v>291</v>
      </c>
      <c r="AV5703" s="14" t="s">
        <v>84</v>
      </c>
      <c r="AW5703" s="14" t="s">
        <v>32</v>
      </c>
      <c r="AX5703" s="14" t="s">
        <v>76</v>
      </c>
      <c r="AY5703" s="231" t="s">
        <v>272</v>
      </c>
    </row>
    <row r="5704" spans="1:65" s="2" customFormat="1" ht="24.2" customHeight="1">
      <c r="A5704" s="34"/>
      <c r="B5704" s="35"/>
      <c r="C5704" s="192" t="s">
        <v>4650</v>
      </c>
      <c r="D5704" s="192" t="s">
        <v>274</v>
      </c>
      <c r="E5704" s="193" t="s">
        <v>4651</v>
      </c>
      <c r="F5704" s="194" t="s">
        <v>4652</v>
      </c>
      <c r="G5704" s="195" t="s">
        <v>952</v>
      </c>
      <c r="H5704" s="196">
        <v>4</v>
      </c>
      <c r="I5704" s="197"/>
      <c r="J5704" s="198">
        <f>ROUND(I5704*H5704,2)</f>
        <v>0</v>
      </c>
      <c r="K5704" s="194" t="s">
        <v>1</v>
      </c>
      <c r="L5704" s="39"/>
      <c r="M5704" s="199" t="s">
        <v>1</v>
      </c>
      <c r="N5704" s="200" t="s">
        <v>41</v>
      </c>
      <c r="O5704" s="71"/>
      <c r="P5704" s="201">
        <f>O5704*H5704</f>
        <v>0</v>
      </c>
      <c r="Q5704" s="201">
        <v>0</v>
      </c>
      <c r="R5704" s="201">
        <f>Q5704*H5704</f>
        <v>0</v>
      </c>
      <c r="S5704" s="201">
        <v>0</v>
      </c>
      <c r="T5704" s="202">
        <f>S5704*H5704</f>
        <v>0</v>
      </c>
      <c r="U5704" s="34"/>
      <c r="V5704" s="34"/>
      <c r="W5704" s="34"/>
      <c r="X5704" s="34"/>
      <c r="Y5704" s="34"/>
      <c r="Z5704" s="34"/>
      <c r="AA5704" s="34"/>
      <c r="AB5704" s="34"/>
      <c r="AC5704" s="34"/>
      <c r="AD5704" s="34"/>
      <c r="AE5704" s="34"/>
      <c r="AR5704" s="203" t="s">
        <v>358</v>
      </c>
      <c r="AT5704" s="203" t="s">
        <v>274</v>
      </c>
      <c r="AU5704" s="203" t="s">
        <v>291</v>
      </c>
      <c r="AY5704" s="17" t="s">
        <v>272</v>
      </c>
      <c r="BE5704" s="204">
        <f>IF(N5704="základní",J5704,0)</f>
        <v>0</v>
      </c>
      <c r="BF5704" s="204">
        <f>IF(N5704="snížená",J5704,0)</f>
        <v>0</v>
      </c>
      <c r="BG5704" s="204">
        <f>IF(N5704="zákl. přenesená",J5704,0)</f>
        <v>0</v>
      </c>
      <c r="BH5704" s="204">
        <f>IF(N5704="sníž. přenesená",J5704,0)</f>
        <v>0</v>
      </c>
      <c r="BI5704" s="204">
        <f>IF(N5704="nulová",J5704,0)</f>
        <v>0</v>
      </c>
      <c r="BJ5704" s="17" t="s">
        <v>16</v>
      </c>
      <c r="BK5704" s="204">
        <f>ROUND(I5704*H5704,2)</f>
        <v>0</v>
      </c>
      <c r="BL5704" s="17" t="s">
        <v>358</v>
      </c>
      <c r="BM5704" s="203" t="s">
        <v>4653</v>
      </c>
    </row>
    <row r="5705" spans="1:65" s="13" customFormat="1" ht="11.25">
      <c r="B5705" s="210"/>
      <c r="C5705" s="211"/>
      <c r="D5705" s="212" t="s">
        <v>283</v>
      </c>
      <c r="E5705" s="213" t="s">
        <v>1</v>
      </c>
      <c r="F5705" s="214" t="s">
        <v>4629</v>
      </c>
      <c r="G5705" s="211"/>
      <c r="H5705" s="213" t="s">
        <v>1</v>
      </c>
      <c r="I5705" s="215"/>
      <c r="J5705" s="211"/>
      <c r="K5705" s="211"/>
      <c r="L5705" s="216"/>
      <c r="M5705" s="217"/>
      <c r="N5705" s="218"/>
      <c r="O5705" s="218"/>
      <c r="P5705" s="218"/>
      <c r="Q5705" s="218"/>
      <c r="R5705" s="218"/>
      <c r="S5705" s="218"/>
      <c r="T5705" s="219"/>
      <c r="AT5705" s="220" t="s">
        <v>283</v>
      </c>
      <c r="AU5705" s="220" t="s">
        <v>291</v>
      </c>
      <c r="AV5705" s="13" t="s">
        <v>16</v>
      </c>
      <c r="AW5705" s="13" t="s">
        <v>32</v>
      </c>
      <c r="AX5705" s="13" t="s">
        <v>76</v>
      </c>
      <c r="AY5705" s="220" t="s">
        <v>272</v>
      </c>
    </row>
    <row r="5706" spans="1:65" s="13" customFormat="1" ht="11.25">
      <c r="B5706" s="210"/>
      <c r="C5706" s="211"/>
      <c r="D5706" s="212" t="s">
        <v>283</v>
      </c>
      <c r="E5706" s="213" t="s">
        <v>1</v>
      </c>
      <c r="F5706" s="214" t="s">
        <v>4647</v>
      </c>
      <c r="G5706" s="211"/>
      <c r="H5706" s="213" t="s">
        <v>1</v>
      </c>
      <c r="I5706" s="215"/>
      <c r="J5706" s="211"/>
      <c r="K5706" s="211"/>
      <c r="L5706" s="216"/>
      <c r="M5706" s="217"/>
      <c r="N5706" s="218"/>
      <c r="O5706" s="218"/>
      <c r="P5706" s="218"/>
      <c r="Q5706" s="218"/>
      <c r="R5706" s="218"/>
      <c r="S5706" s="218"/>
      <c r="T5706" s="219"/>
      <c r="AT5706" s="220" t="s">
        <v>283</v>
      </c>
      <c r="AU5706" s="220" t="s">
        <v>291</v>
      </c>
      <c r="AV5706" s="13" t="s">
        <v>16</v>
      </c>
      <c r="AW5706" s="13" t="s">
        <v>32</v>
      </c>
      <c r="AX5706" s="13" t="s">
        <v>76</v>
      </c>
      <c r="AY5706" s="220" t="s">
        <v>272</v>
      </c>
    </row>
    <row r="5707" spans="1:65" s="13" customFormat="1" ht="11.25">
      <c r="B5707" s="210"/>
      <c r="C5707" s="211"/>
      <c r="D5707" s="212" t="s">
        <v>283</v>
      </c>
      <c r="E5707" s="213" t="s">
        <v>1</v>
      </c>
      <c r="F5707" s="214" t="s">
        <v>1067</v>
      </c>
      <c r="G5707" s="211"/>
      <c r="H5707" s="213" t="s">
        <v>1</v>
      </c>
      <c r="I5707" s="215"/>
      <c r="J5707" s="211"/>
      <c r="K5707" s="211"/>
      <c r="L5707" s="216"/>
      <c r="M5707" s="217"/>
      <c r="N5707" s="218"/>
      <c r="O5707" s="218"/>
      <c r="P5707" s="218"/>
      <c r="Q5707" s="218"/>
      <c r="R5707" s="218"/>
      <c r="S5707" s="218"/>
      <c r="T5707" s="219"/>
      <c r="AT5707" s="220" t="s">
        <v>283</v>
      </c>
      <c r="AU5707" s="220" t="s">
        <v>291</v>
      </c>
      <c r="AV5707" s="13" t="s">
        <v>16</v>
      </c>
      <c r="AW5707" s="13" t="s">
        <v>32</v>
      </c>
      <c r="AX5707" s="13" t="s">
        <v>76</v>
      </c>
      <c r="AY5707" s="220" t="s">
        <v>272</v>
      </c>
    </row>
    <row r="5708" spans="1:65" s="13" customFormat="1" ht="11.25">
      <c r="B5708" s="210"/>
      <c r="C5708" s="211"/>
      <c r="D5708" s="212" t="s">
        <v>283</v>
      </c>
      <c r="E5708" s="213" t="s">
        <v>1</v>
      </c>
      <c r="F5708" s="214" t="s">
        <v>4654</v>
      </c>
      <c r="G5708" s="211"/>
      <c r="H5708" s="213" t="s">
        <v>1</v>
      </c>
      <c r="I5708" s="215"/>
      <c r="J5708" s="211"/>
      <c r="K5708" s="211"/>
      <c r="L5708" s="216"/>
      <c r="M5708" s="217"/>
      <c r="N5708" s="218"/>
      <c r="O5708" s="218"/>
      <c r="P5708" s="218"/>
      <c r="Q5708" s="218"/>
      <c r="R5708" s="218"/>
      <c r="S5708" s="218"/>
      <c r="T5708" s="219"/>
      <c r="AT5708" s="220" t="s">
        <v>283</v>
      </c>
      <c r="AU5708" s="220" t="s">
        <v>291</v>
      </c>
      <c r="AV5708" s="13" t="s">
        <v>16</v>
      </c>
      <c r="AW5708" s="13" t="s">
        <v>32</v>
      </c>
      <c r="AX5708" s="13" t="s">
        <v>76</v>
      </c>
      <c r="AY5708" s="220" t="s">
        <v>272</v>
      </c>
    </row>
    <row r="5709" spans="1:65" s="14" customFormat="1" ht="11.25">
      <c r="B5709" s="221"/>
      <c r="C5709" s="222"/>
      <c r="D5709" s="212" t="s">
        <v>283</v>
      </c>
      <c r="E5709" s="223" t="s">
        <v>1</v>
      </c>
      <c r="F5709" s="224" t="s">
        <v>279</v>
      </c>
      <c r="G5709" s="222"/>
      <c r="H5709" s="225">
        <v>4</v>
      </c>
      <c r="I5709" s="226"/>
      <c r="J5709" s="222"/>
      <c r="K5709" s="222"/>
      <c r="L5709" s="227"/>
      <c r="M5709" s="228"/>
      <c r="N5709" s="229"/>
      <c r="O5709" s="229"/>
      <c r="P5709" s="229"/>
      <c r="Q5709" s="229"/>
      <c r="R5709" s="229"/>
      <c r="S5709" s="229"/>
      <c r="T5709" s="230"/>
      <c r="AT5709" s="231" t="s">
        <v>283</v>
      </c>
      <c r="AU5709" s="231" t="s">
        <v>291</v>
      </c>
      <c r="AV5709" s="14" t="s">
        <v>84</v>
      </c>
      <c r="AW5709" s="14" t="s">
        <v>32</v>
      </c>
      <c r="AX5709" s="14" t="s">
        <v>76</v>
      </c>
      <c r="AY5709" s="231" t="s">
        <v>272</v>
      </c>
    </row>
    <row r="5710" spans="1:65" s="2" customFormat="1" ht="24.2" customHeight="1">
      <c r="A5710" s="34"/>
      <c r="B5710" s="35"/>
      <c r="C5710" s="192" t="s">
        <v>4655</v>
      </c>
      <c r="D5710" s="192" t="s">
        <v>274</v>
      </c>
      <c r="E5710" s="193" t="s">
        <v>4656</v>
      </c>
      <c r="F5710" s="194" t="s">
        <v>4657</v>
      </c>
      <c r="G5710" s="195" t="s">
        <v>952</v>
      </c>
      <c r="H5710" s="196">
        <v>1</v>
      </c>
      <c r="I5710" s="197"/>
      <c r="J5710" s="198">
        <f>ROUND(I5710*H5710,2)</f>
        <v>0</v>
      </c>
      <c r="K5710" s="194" t="s">
        <v>1</v>
      </c>
      <c r="L5710" s="39"/>
      <c r="M5710" s="199" t="s">
        <v>1</v>
      </c>
      <c r="N5710" s="200" t="s">
        <v>41</v>
      </c>
      <c r="O5710" s="71"/>
      <c r="P5710" s="201">
        <f>O5710*H5710</f>
        <v>0</v>
      </c>
      <c r="Q5710" s="201">
        <v>0</v>
      </c>
      <c r="R5710" s="201">
        <f>Q5710*H5710</f>
        <v>0</v>
      </c>
      <c r="S5710" s="201">
        <v>0</v>
      </c>
      <c r="T5710" s="202">
        <f>S5710*H5710</f>
        <v>0</v>
      </c>
      <c r="U5710" s="34"/>
      <c r="V5710" s="34"/>
      <c r="W5710" s="34"/>
      <c r="X5710" s="34"/>
      <c r="Y5710" s="34"/>
      <c r="Z5710" s="34"/>
      <c r="AA5710" s="34"/>
      <c r="AB5710" s="34"/>
      <c r="AC5710" s="34"/>
      <c r="AD5710" s="34"/>
      <c r="AE5710" s="34"/>
      <c r="AR5710" s="203" t="s">
        <v>358</v>
      </c>
      <c r="AT5710" s="203" t="s">
        <v>274</v>
      </c>
      <c r="AU5710" s="203" t="s">
        <v>291</v>
      </c>
      <c r="AY5710" s="17" t="s">
        <v>272</v>
      </c>
      <c r="BE5710" s="204">
        <f>IF(N5710="základní",J5710,0)</f>
        <v>0</v>
      </c>
      <c r="BF5710" s="204">
        <f>IF(N5710="snížená",J5710,0)</f>
        <v>0</v>
      </c>
      <c r="BG5710" s="204">
        <f>IF(N5710="zákl. přenesená",J5710,0)</f>
        <v>0</v>
      </c>
      <c r="BH5710" s="204">
        <f>IF(N5710="sníž. přenesená",J5710,0)</f>
        <v>0</v>
      </c>
      <c r="BI5710" s="204">
        <f>IF(N5710="nulová",J5710,0)</f>
        <v>0</v>
      </c>
      <c r="BJ5710" s="17" t="s">
        <v>16</v>
      </c>
      <c r="BK5710" s="204">
        <f>ROUND(I5710*H5710,2)</f>
        <v>0</v>
      </c>
      <c r="BL5710" s="17" t="s">
        <v>358</v>
      </c>
      <c r="BM5710" s="203" t="s">
        <v>4658</v>
      </c>
    </row>
    <row r="5711" spans="1:65" s="13" customFormat="1" ht="11.25">
      <c r="B5711" s="210"/>
      <c r="C5711" s="211"/>
      <c r="D5711" s="212" t="s">
        <v>283</v>
      </c>
      <c r="E5711" s="213" t="s">
        <v>1</v>
      </c>
      <c r="F5711" s="214" t="s">
        <v>4629</v>
      </c>
      <c r="G5711" s="211"/>
      <c r="H5711" s="213" t="s">
        <v>1</v>
      </c>
      <c r="I5711" s="215"/>
      <c r="J5711" s="211"/>
      <c r="K5711" s="211"/>
      <c r="L5711" s="216"/>
      <c r="M5711" s="217"/>
      <c r="N5711" s="218"/>
      <c r="O5711" s="218"/>
      <c r="P5711" s="218"/>
      <c r="Q5711" s="218"/>
      <c r="R5711" s="218"/>
      <c r="S5711" s="218"/>
      <c r="T5711" s="219"/>
      <c r="AT5711" s="220" t="s">
        <v>283</v>
      </c>
      <c r="AU5711" s="220" t="s">
        <v>291</v>
      </c>
      <c r="AV5711" s="13" t="s">
        <v>16</v>
      </c>
      <c r="AW5711" s="13" t="s">
        <v>32</v>
      </c>
      <c r="AX5711" s="13" t="s">
        <v>76</v>
      </c>
      <c r="AY5711" s="220" t="s">
        <v>272</v>
      </c>
    </row>
    <row r="5712" spans="1:65" s="13" customFormat="1" ht="11.25">
      <c r="B5712" s="210"/>
      <c r="C5712" s="211"/>
      <c r="D5712" s="212" t="s">
        <v>283</v>
      </c>
      <c r="E5712" s="213" t="s">
        <v>1</v>
      </c>
      <c r="F5712" s="214" t="s">
        <v>4647</v>
      </c>
      <c r="G5712" s="211"/>
      <c r="H5712" s="213" t="s">
        <v>1</v>
      </c>
      <c r="I5712" s="215"/>
      <c r="J5712" s="211"/>
      <c r="K5712" s="211"/>
      <c r="L5712" s="216"/>
      <c r="M5712" s="217"/>
      <c r="N5712" s="218"/>
      <c r="O5712" s="218"/>
      <c r="P5712" s="218"/>
      <c r="Q5712" s="218"/>
      <c r="R5712" s="218"/>
      <c r="S5712" s="218"/>
      <c r="T5712" s="219"/>
      <c r="AT5712" s="220" t="s">
        <v>283</v>
      </c>
      <c r="AU5712" s="220" t="s">
        <v>291</v>
      </c>
      <c r="AV5712" s="13" t="s">
        <v>16</v>
      </c>
      <c r="AW5712" s="13" t="s">
        <v>32</v>
      </c>
      <c r="AX5712" s="13" t="s">
        <v>76</v>
      </c>
      <c r="AY5712" s="220" t="s">
        <v>272</v>
      </c>
    </row>
    <row r="5713" spans="1:65" s="14" customFormat="1" ht="11.25">
      <c r="B5713" s="221"/>
      <c r="C5713" s="222"/>
      <c r="D5713" s="212" t="s">
        <v>283</v>
      </c>
      <c r="E5713" s="223" t="s">
        <v>1</v>
      </c>
      <c r="F5713" s="224" t="s">
        <v>16</v>
      </c>
      <c r="G5713" s="222"/>
      <c r="H5713" s="225">
        <v>1</v>
      </c>
      <c r="I5713" s="226"/>
      <c r="J5713" s="222"/>
      <c r="K5713" s="222"/>
      <c r="L5713" s="227"/>
      <c r="M5713" s="228"/>
      <c r="N5713" s="229"/>
      <c r="O5713" s="229"/>
      <c r="P5713" s="229"/>
      <c r="Q5713" s="229"/>
      <c r="R5713" s="229"/>
      <c r="S5713" s="229"/>
      <c r="T5713" s="230"/>
      <c r="AT5713" s="231" t="s">
        <v>283</v>
      </c>
      <c r="AU5713" s="231" t="s">
        <v>291</v>
      </c>
      <c r="AV5713" s="14" t="s">
        <v>84</v>
      </c>
      <c r="AW5713" s="14" t="s">
        <v>32</v>
      </c>
      <c r="AX5713" s="14" t="s">
        <v>76</v>
      </c>
      <c r="AY5713" s="231" t="s">
        <v>272</v>
      </c>
    </row>
    <row r="5714" spans="1:65" s="2" customFormat="1" ht="24.2" customHeight="1">
      <c r="A5714" s="34"/>
      <c r="B5714" s="35"/>
      <c r="C5714" s="192" t="s">
        <v>4659</v>
      </c>
      <c r="D5714" s="192" t="s">
        <v>274</v>
      </c>
      <c r="E5714" s="193" t="s">
        <v>4660</v>
      </c>
      <c r="F5714" s="194" t="s">
        <v>4661</v>
      </c>
      <c r="G5714" s="195" t="s">
        <v>952</v>
      </c>
      <c r="H5714" s="196">
        <v>1</v>
      </c>
      <c r="I5714" s="197"/>
      <c r="J5714" s="198">
        <f>ROUND(I5714*H5714,2)</f>
        <v>0</v>
      </c>
      <c r="K5714" s="194" t="s">
        <v>1</v>
      </c>
      <c r="L5714" s="39"/>
      <c r="M5714" s="199" t="s">
        <v>1</v>
      </c>
      <c r="N5714" s="200" t="s">
        <v>41</v>
      </c>
      <c r="O5714" s="71"/>
      <c r="P5714" s="201">
        <f>O5714*H5714</f>
        <v>0</v>
      </c>
      <c r="Q5714" s="201">
        <v>0</v>
      </c>
      <c r="R5714" s="201">
        <f>Q5714*H5714</f>
        <v>0</v>
      </c>
      <c r="S5714" s="201">
        <v>0</v>
      </c>
      <c r="T5714" s="202">
        <f>S5714*H5714</f>
        <v>0</v>
      </c>
      <c r="U5714" s="34"/>
      <c r="V5714" s="34"/>
      <c r="W5714" s="34"/>
      <c r="X5714" s="34"/>
      <c r="Y5714" s="34"/>
      <c r="Z5714" s="34"/>
      <c r="AA5714" s="34"/>
      <c r="AB5714" s="34"/>
      <c r="AC5714" s="34"/>
      <c r="AD5714" s="34"/>
      <c r="AE5714" s="34"/>
      <c r="AR5714" s="203" t="s">
        <v>358</v>
      </c>
      <c r="AT5714" s="203" t="s">
        <v>274</v>
      </c>
      <c r="AU5714" s="203" t="s">
        <v>291</v>
      </c>
      <c r="AY5714" s="17" t="s">
        <v>272</v>
      </c>
      <c r="BE5714" s="204">
        <f>IF(N5714="základní",J5714,0)</f>
        <v>0</v>
      </c>
      <c r="BF5714" s="204">
        <f>IF(N5714="snížená",J5714,0)</f>
        <v>0</v>
      </c>
      <c r="BG5714" s="204">
        <f>IF(N5714="zákl. přenesená",J5714,0)</f>
        <v>0</v>
      </c>
      <c r="BH5714" s="204">
        <f>IF(N5714="sníž. přenesená",J5714,0)</f>
        <v>0</v>
      </c>
      <c r="BI5714" s="204">
        <f>IF(N5714="nulová",J5714,0)</f>
        <v>0</v>
      </c>
      <c r="BJ5714" s="17" t="s">
        <v>16</v>
      </c>
      <c r="BK5714" s="204">
        <f>ROUND(I5714*H5714,2)</f>
        <v>0</v>
      </c>
      <c r="BL5714" s="17" t="s">
        <v>358</v>
      </c>
      <c r="BM5714" s="203" t="s">
        <v>4662</v>
      </c>
    </row>
    <row r="5715" spans="1:65" s="13" customFormat="1" ht="11.25">
      <c r="B5715" s="210"/>
      <c r="C5715" s="211"/>
      <c r="D5715" s="212" t="s">
        <v>283</v>
      </c>
      <c r="E5715" s="213" t="s">
        <v>1</v>
      </c>
      <c r="F5715" s="214" t="s">
        <v>4629</v>
      </c>
      <c r="G5715" s="211"/>
      <c r="H5715" s="213" t="s">
        <v>1</v>
      </c>
      <c r="I5715" s="215"/>
      <c r="J5715" s="211"/>
      <c r="K5715" s="211"/>
      <c r="L5715" s="216"/>
      <c r="M5715" s="217"/>
      <c r="N5715" s="218"/>
      <c r="O5715" s="218"/>
      <c r="P5715" s="218"/>
      <c r="Q5715" s="218"/>
      <c r="R5715" s="218"/>
      <c r="S5715" s="218"/>
      <c r="T5715" s="219"/>
      <c r="AT5715" s="220" t="s">
        <v>283</v>
      </c>
      <c r="AU5715" s="220" t="s">
        <v>291</v>
      </c>
      <c r="AV5715" s="13" t="s">
        <v>16</v>
      </c>
      <c r="AW5715" s="13" t="s">
        <v>32</v>
      </c>
      <c r="AX5715" s="13" t="s">
        <v>76</v>
      </c>
      <c r="AY5715" s="220" t="s">
        <v>272</v>
      </c>
    </row>
    <row r="5716" spans="1:65" s="13" customFormat="1" ht="11.25">
      <c r="B5716" s="210"/>
      <c r="C5716" s="211"/>
      <c r="D5716" s="212" t="s">
        <v>283</v>
      </c>
      <c r="E5716" s="213" t="s">
        <v>1</v>
      </c>
      <c r="F5716" s="214" t="s">
        <v>285</v>
      </c>
      <c r="G5716" s="211"/>
      <c r="H5716" s="213" t="s">
        <v>1</v>
      </c>
      <c r="I5716" s="215"/>
      <c r="J5716" s="211"/>
      <c r="K5716" s="211"/>
      <c r="L5716" s="216"/>
      <c r="M5716" s="217"/>
      <c r="N5716" s="218"/>
      <c r="O5716" s="218"/>
      <c r="P5716" s="218"/>
      <c r="Q5716" s="218"/>
      <c r="R5716" s="218"/>
      <c r="S5716" s="218"/>
      <c r="T5716" s="219"/>
      <c r="AT5716" s="220" t="s">
        <v>283</v>
      </c>
      <c r="AU5716" s="220" t="s">
        <v>291</v>
      </c>
      <c r="AV5716" s="13" t="s">
        <v>16</v>
      </c>
      <c r="AW5716" s="13" t="s">
        <v>32</v>
      </c>
      <c r="AX5716" s="13" t="s">
        <v>76</v>
      </c>
      <c r="AY5716" s="220" t="s">
        <v>272</v>
      </c>
    </row>
    <row r="5717" spans="1:65" s="13" customFormat="1" ht="11.25">
      <c r="B5717" s="210"/>
      <c r="C5717" s="211"/>
      <c r="D5717" s="212" t="s">
        <v>283</v>
      </c>
      <c r="E5717" s="213" t="s">
        <v>1</v>
      </c>
      <c r="F5717" s="214" t="s">
        <v>4663</v>
      </c>
      <c r="G5717" s="211"/>
      <c r="H5717" s="213" t="s">
        <v>1</v>
      </c>
      <c r="I5717" s="215"/>
      <c r="J5717" s="211"/>
      <c r="K5717" s="211"/>
      <c r="L5717" s="216"/>
      <c r="M5717" s="217"/>
      <c r="N5717" s="218"/>
      <c r="O5717" s="218"/>
      <c r="P5717" s="218"/>
      <c r="Q5717" s="218"/>
      <c r="R5717" s="218"/>
      <c r="S5717" s="218"/>
      <c r="T5717" s="219"/>
      <c r="AT5717" s="220" t="s">
        <v>283</v>
      </c>
      <c r="AU5717" s="220" t="s">
        <v>291</v>
      </c>
      <c r="AV5717" s="13" t="s">
        <v>16</v>
      </c>
      <c r="AW5717" s="13" t="s">
        <v>32</v>
      </c>
      <c r="AX5717" s="13" t="s">
        <v>76</v>
      </c>
      <c r="AY5717" s="220" t="s">
        <v>272</v>
      </c>
    </row>
    <row r="5718" spans="1:65" s="13" customFormat="1" ht="11.25">
      <c r="B5718" s="210"/>
      <c r="C5718" s="211"/>
      <c r="D5718" s="212" t="s">
        <v>283</v>
      </c>
      <c r="E5718" s="213" t="s">
        <v>1</v>
      </c>
      <c r="F5718" s="214" t="s">
        <v>1067</v>
      </c>
      <c r="G5718" s="211"/>
      <c r="H5718" s="213" t="s">
        <v>1</v>
      </c>
      <c r="I5718" s="215"/>
      <c r="J5718" s="211"/>
      <c r="K5718" s="211"/>
      <c r="L5718" s="216"/>
      <c r="M5718" s="217"/>
      <c r="N5718" s="218"/>
      <c r="O5718" s="218"/>
      <c r="P5718" s="218"/>
      <c r="Q5718" s="218"/>
      <c r="R5718" s="218"/>
      <c r="S5718" s="218"/>
      <c r="T5718" s="219"/>
      <c r="AT5718" s="220" t="s">
        <v>283</v>
      </c>
      <c r="AU5718" s="220" t="s">
        <v>291</v>
      </c>
      <c r="AV5718" s="13" t="s">
        <v>16</v>
      </c>
      <c r="AW5718" s="13" t="s">
        <v>32</v>
      </c>
      <c r="AX5718" s="13" t="s">
        <v>76</v>
      </c>
      <c r="AY5718" s="220" t="s">
        <v>272</v>
      </c>
    </row>
    <row r="5719" spans="1:65" s="14" customFormat="1" ht="11.25">
      <c r="B5719" s="221"/>
      <c r="C5719" s="222"/>
      <c r="D5719" s="212" t="s">
        <v>283</v>
      </c>
      <c r="E5719" s="223" t="s">
        <v>1</v>
      </c>
      <c r="F5719" s="224" t="s">
        <v>16</v>
      </c>
      <c r="G5719" s="222"/>
      <c r="H5719" s="225">
        <v>1</v>
      </c>
      <c r="I5719" s="226"/>
      <c r="J5719" s="222"/>
      <c r="K5719" s="222"/>
      <c r="L5719" s="227"/>
      <c r="M5719" s="228"/>
      <c r="N5719" s="229"/>
      <c r="O5719" s="229"/>
      <c r="P5719" s="229"/>
      <c r="Q5719" s="229"/>
      <c r="R5719" s="229"/>
      <c r="S5719" s="229"/>
      <c r="T5719" s="230"/>
      <c r="AT5719" s="231" t="s">
        <v>283</v>
      </c>
      <c r="AU5719" s="231" t="s">
        <v>291</v>
      </c>
      <c r="AV5719" s="14" t="s">
        <v>84</v>
      </c>
      <c r="AW5719" s="14" t="s">
        <v>32</v>
      </c>
      <c r="AX5719" s="14" t="s">
        <v>76</v>
      </c>
      <c r="AY5719" s="231" t="s">
        <v>272</v>
      </c>
    </row>
    <row r="5720" spans="1:65" s="2" customFormat="1" ht="24.2" customHeight="1">
      <c r="A5720" s="34"/>
      <c r="B5720" s="35"/>
      <c r="C5720" s="192" t="s">
        <v>4664</v>
      </c>
      <c r="D5720" s="192" t="s">
        <v>274</v>
      </c>
      <c r="E5720" s="193" t="s">
        <v>4665</v>
      </c>
      <c r="F5720" s="194" t="s">
        <v>4666</v>
      </c>
      <c r="G5720" s="195" t="s">
        <v>952</v>
      </c>
      <c r="H5720" s="196">
        <v>4</v>
      </c>
      <c r="I5720" s="197"/>
      <c r="J5720" s="198">
        <f>ROUND(I5720*H5720,2)</f>
        <v>0</v>
      </c>
      <c r="K5720" s="194" t="s">
        <v>1</v>
      </c>
      <c r="L5720" s="39"/>
      <c r="M5720" s="199" t="s">
        <v>1</v>
      </c>
      <c r="N5720" s="200" t="s">
        <v>41</v>
      </c>
      <c r="O5720" s="71"/>
      <c r="P5720" s="201">
        <f>O5720*H5720</f>
        <v>0</v>
      </c>
      <c r="Q5720" s="201">
        <v>0</v>
      </c>
      <c r="R5720" s="201">
        <f>Q5720*H5720</f>
        <v>0</v>
      </c>
      <c r="S5720" s="201">
        <v>0</v>
      </c>
      <c r="T5720" s="202">
        <f>S5720*H5720</f>
        <v>0</v>
      </c>
      <c r="U5720" s="34"/>
      <c r="V5720" s="34"/>
      <c r="W5720" s="34"/>
      <c r="X5720" s="34"/>
      <c r="Y5720" s="34"/>
      <c r="Z5720" s="34"/>
      <c r="AA5720" s="34"/>
      <c r="AB5720" s="34"/>
      <c r="AC5720" s="34"/>
      <c r="AD5720" s="34"/>
      <c r="AE5720" s="34"/>
      <c r="AR5720" s="203" t="s">
        <v>358</v>
      </c>
      <c r="AT5720" s="203" t="s">
        <v>274</v>
      </c>
      <c r="AU5720" s="203" t="s">
        <v>291</v>
      </c>
      <c r="AY5720" s="17" t="s">
        <v>272</v>
      </c>
      <c r="BE5720" s="204">
        <f>IF(N5720="základní",J5720,0)</f>
        <v>0</v>
      </c>
      <c r="BF5720" s="204">
        <f>IF(N5720="snížená",J5720,0)</f>
        <v>0</v>
      </c>
      <c r="BG5720" s="204">
        <f>IF(N5720="zákl. přenesená",J5720,0)</f>
        <v>0</v>
      </c>
      <c r="BH5720" s="204">
        <f>IF(N5720="sníž. přenesená",J5720,0)</f>
        <v>0</v>
      </c>
      <c r="BI5720" s="204">
        <f>IF(N5720="nulová",J5720,0)</f>
        <v>0</v>
      </c>
      <c r="BJ5720" s="17" t="s">
        <v>16</v>
      </c>
      <c r="BK5720" s="204">
        <f>ROUND(I5720*H5720,2)</f>
        <v>0</v>
      </c>
      <c r="BL5720" s="17" t="s">
        <v>358</v>
      </c>
      <c r="BM5720" s="203" t="s">
        <v>4667</v>
      </c>
    </row>
    <row r="5721" spans="1:65" s="13" customFormat="1" ht="11.25">
      <c r="B5721" s="210"/>
      <c r="C5721" s="211"/>
      <c r="D5721" s="212" t="s">
        <v>283</v>
      </c>
      <c r="E5721" s="213" t="s">
        <v>1</v>
      </c>
      <c r="F5721" s="214" t="s">
        <v>4629</v>
      </c>
      <c r="G5721" s="211"/>
      <c r="H5721" s="213" t="s">
        <v>1</v>
      </c>
      <c r="I5721" s="215"/>
      <c r="J5721" s="211"/>
      <c r="K5721" s="211"/>
      <c r="L5721" s="216"/>
      <c r="M5721" s="217"/>
      <c r="N5721" s="218"/>
      <c r="O5721" s="218"/>
      <c r="P5721" s="218"/>
      <c r="Q5721" s="218"/>
      <c r="R5721" s="218"/>
      <c r="S5721" s="218"/>
      <c r="T5721" s="219"/>
      <c r="AT5721" s="220" t="s">
        <v>283</v>
      </c>
      <c r="AU5721" s="220" t="s">
        <v>291</v>
      </c>
      <c r="AV5721" s="13" t="s">
        <v>16</v>
      </c>
      <c r="AW5721" s="13" t="s">
        <v>32</v>
      </c>
      <c r="AX5721" s="13" t="s">
        <v>76</v>
      </c>
      <c r="AY5721" s="220" t="s">
        <v>272</v>
      </c>
    </row>
    <row r="5722" spans="1:65" s="13" customFormat="1" ht="11.25">
      <c r="B5722" s="210"/>
      <c r="C5722" s="211"/>
      <c r="D5722" s="212" t="s">
        <v>283</v>
      </c>
      <c r="E5722" s="213" t="s">
        <v>1</v>
      </c>
      <c r="F5722" s="214" t="s">
        <v>4647</v>
      </c>
      <c r="G5722" s="211"/>
      <c r="H5722" s="213" t="s">
        <v>1</v>
      </c>
      <c r="I5722" s="215"/>
      <c r="J5722" s="211"/>
      <c r="K5722" s="211"/>
      <c r="L5722" s="216"/>
      <c r="M5722" s="217"/>
      <c r="N5722" s="218"/>
      <c r="O5722" s="218"/>
      <c r="P5722" s="218"/>
      <c r="Q5722" s="218"/>
      <c r="R5722" s="218"/>
      <c r="S5722" s="218"/>
      <c r="T5722" s="219"/>
      <c r="AT5722" s="220" t="s">
        <v>283</v>
      </c>
      <c r="AU5722" s="220" t="s">
        <v>291</v>
      </c>
      <c r="AV5722" s="13" t="s">
        <v>16</v>
      </c>
      <c r="AW5722" s="13" t="s">
        <v>32</v>
      </c>
      <c r="AX5722" s="13" t="s">
        <v>76</v>
      </c>
      <c r="AY5722" s="220" t="s">
        <v>272</v>
      </c>
    </row>
    <row r="5723" spans="1:65" s="13" customFormat="1" ht="11.25">
      <c r="B5723" s="210"/>
      <c r="C5723" s="211"/>
      <c r="D5723" s="212" t="s">
        <v>283</v>
      </c>
      <c r="E5723" s="213" t="s">
        <v>1</v>
      </c>
      <c r="F5723" s="214" t="s">
        <v>1067</v>
      </c>
      <c r="G5723" s="211"/>
      <c r="H5723" s="213" t="s">
        <v>1</v>
      </c>
      <c r="I5723" s="215"/>
      <c r="J5723" s="211"/>
      <c r="K5723" s="211"/>
      <c r="L5723" s="216"/>
      <c r="M5723" s="217"/>
      <c r="N5723" s="218"/>
      <c r="O5723" s="218"/>
      <c r="P5723" s="218"/>
      <c r="Q5723" s="218"/>
      <c r="R5723" s="218"/>
      <c r="S5723" s="218"/>
      <c r="T5723" s="219"/>
      <c r="AT5723" s="220" t="s">
        <v>283</v>
      </c>
      <c r="AU5723" s="220" t="s">
        <v>291</v>
      </c>
      <c r="AV5723" s="13" t="s">
        <v>16</v>
      </c>
      <c r="AW5723" s="13" t="s">
        <v>32</v>
      </c>
      <c r="AX5723" s="13" t="s">
        <v>76</v>
      </c>
      <c r="AY5723" s="220" t="s">
        <v>272</v>
      </c>
    </row>
    <row r="5724" spans="1:65" s="13" customFormat="1" ht="11.25">
      <c r="B5724" s="210"/>
      <c r="C5724" s="211"/>
      <c r="D5724" s="212" t="s">
        <v>283</v>
      </c>
      <c r="E5724" s="213" t="s">
        <v>1</v>
      </c>
      <c r="F5724" s="214" t="s">
        <v>4668</v>
      </c>
      <c r="G5724" s="211"/>
      <c r="H5724" s="213" t="s">
        <v>1</v>
      </c>
      <c r="I5724" s="215"/>
      <c r="J5724" s="211"/>
      <c r="K5724" s="211"/>
      <c r="L5724" s="216"/>
      <c r="M5724" s="217"/>
      <c r="N5724" s="218"/>
      <c r="O5724" s="218"/>
      <c r="P5724" s="218"/>
      <c r="Q5724" s="218"/>
      <c r="R5724" s="218"/>
      <c r="S5724" s="218"/>
      <c r="T5724" s="219"/>
      <c r="AT5724" s="220" t="s">
        <v>283</v>
      </c>
      <c r="AU5724" s="220" t="s">
        <v>291</v>
      </c>
      <c r="AV5724" s="13" t="s">
        <v>16</v>
      </c>
      <c r="AW5724" s="13" t="s">
        <v>32</v>
      </c>
      <c r="AX5724" s="13" t="s">
        <v>76</v>
      </c>
      <c r="AY5724" s="220" t="s">
        <v>272</v>
      </c>
    </row>
    <row r="5725" spans="1:65" s="14" customFormat="1" ht="11.25">
      <c r="B5725" s="221"/>
      <c r="C5725" s="222"/>
      <c r="D5725" s="212" t="s">
        <v>283</v>
      </c>
      <c r="E5725" s="223" t="s">
        <v>1</v>
      </c>
      <c r="F5725" s="224" t="s">
        <v>279</v>
      </c>
      <c r="G5725" s="222"/>
      <c r="H5725" s="225">
        <v>4</v>
      </c>
      <c r="I5725" s="226"/>
      <c r="J5725" s="222"/>
      <c r="K5725" s="222"/>
      <c r="L5725" s="227"/>
      <c r="M5725" s="228"/>
      <c r="N5725" s="229"/>
      <c r="O5725" s="229"/>
      <c r="P5725" s="229"/>
      <c r="Q5725" s="229"/>
      <c r="R5725" s="229"/>
      <c r="S5725" s="229"/>
      <c r="T5725" s="230"/>
      <c r="AT5725" s="231" t="s">
        <v>283</v>
      </c>
      <c r="AU5725" s="231" t="s">
        <v>291</v>
      </c>
      <c r="AV5725" s="14" t="s">
        <v>84</v>
      </c>
      <c r="AW5725" s="14" t="s">
        <v>32</v>
      </c>
      <c r="AX5725" s="14" t="s">
        <v>76</v>
      </c>
      <c r="AY5725" s="231" t="s">
        <v>272</v>
      </c>
    </row>
    <row r="5726" spans="1:65" s="12" customFormat="1" ht="20.85" customHeight="1">
      <c r="B5726" s="176"/>
      <c r="C5726" s="177"/>
      <c r="D5726" s="178" t="s">
        <v>75</v>
      </c>
      <c r="E5726" s="190" t="s">
        <v>4669</v>
      </c>
      <c r="F5726" s="190" t="s">
        <v>4670</v>
      </c>
      <c r="G5726" s="177"/>
      <c r="H5726" s="177"/>
      <c r="I5726" s="180"/>
      <c r="J5726" s="191">
        <f>BK5726</f>
        <v>0</v>
      </c>
      <c r="K5726" s="177"/>
      <c r="L5726" s="182"/>
      <c r="M5726" s="183"/>
      <c r="N5726" s="184"/>
      <c r="O5726" s="184"/>
      <c r="P5726" s="185">
        <f>SUM(P5727:P5787)</f>
        <v>0</v>
      </c>
      <c r="Q5726" s="184"/>
      <c r="R5726" s="185">
        <f>SUM(R5727:R5787)</f>
        <v>1.4999999999999999E-4</v>
      </c>
      <c r="S5726" s="184"/>
      <c r="T5726" s="186">
        <f>SUM(T5727:T5787)</f>
        <v>0</v>
      </c>
      <c r="AR5726" s="187" t="s">
        <v>16</v>
      </c>
      <c r="AT5726" s="188" t="s">
        <v>75</v>
      </c>
      <c r="AU5726" s="188" t="s">
        <v>84</v>
      </c>
      <c r="AY5726" s="187" t="s">
        <v>272</v>
      </c>
      <c r="BK5726" s="189">
        <f>SUM(BK5727:BK5787)</f>
        <v>0</v>
      </c>
    </row>
    <row r="5727" spans="1:65" s="2" customFormat="1" ht="49.15" customHeight="1">
      <c r="A5727" s="34"/>
      <c r="B5727" s="35"/>
      <c r="C5727" s="192" t="s">
        <v>4671</v>
      </c>
      <c r="D5727" s="192" t="s">
        <v>274</v>
      </c>
      <c r="E5727" s="193" t="s">
        <v>4672</v>
      </c>
      <c r="F5727" s="194" t="s">
        <v>4673</v>
      </c>
      <c r="G5727" s="195" t="s">
        <v>952</v>
      </c>
      <c r="H5727" s="196">
        <v>0</v>
      </c>
      <c r="I5727" s="197"/>
      <c r="J5727" s="198">
        <f>ROUND(I5727*H5727,2)</f>
        <v>0</v>
      </c>
      <c r="K5727" s="194" t="s">
        <v>1</v>
      </c>
      <c r="L5727" s="39"/>
      <c r="M5727" s="199" t="s">
        <v>1</v>
      </c>
      <c r="N5727" s="200" t="s">
        <v>41</v>
      </c>
      <c r="O5727" s="71"/>
      <c r="P5727" s="201">
        <f>O5727*H5727</f>
        <v>0</v>
      </c>
      <c r="Q5727" s="201">
        <v>1.4999999999999999E-4</v>
      </c>
      <c r="R5727" s="201">
        <f>Q5727*H5727</f>
        <v>0</v>
      </c>
      <c r="S5727" s="201">
        <v>0</v>
      </c>
      <c r="T5727" s="202">
        <f>S5727*H5727</f>
        <v>0</v>
      </c>
      <c r="U5727" s="34"/>
      <c r="V5727" s="34"/>
      <c r="W5727" s="34"/>
      <c r="X5727" s="34"/>
      <c r="Y5727" s="34"/>
      <c r="Z5727" s="34"/>
      <c r="AA5727" s="34"/>
      <c r="AB5727" s="34"/>
      <c r="AC5727" s="34"/>
      <c r="AD5727" s="34"/>
      <c r="AE5727" s="34"/>
      <c r="AR5727" s="203" t="s">
        <v>358</v>
      </c>
      <c r="AT5727" s="203" t="s">
        <v>274</v>
      </c>
      <c r="AU5727" s="203" t="s">
        <v>291</v>
      </c>
      <c r="AY5727" s="17" t="s">
        <v>272</v>
      </c>
      <c r="BE5727" s="204">
        <f>IF(N5727="základní",J5727,0)</f>
        <v>0</v>
      </c>
      <c r="BF5727" s="204">
        <f>IF(N5727="snížená",J5727,0)</f>
        <v>0</v>
      </c>
      <c r="BG5727" s="204">
        <f>IF(N5727="zákl. přenesená",J5727,0)</f>
        <v>0</v>
      </c>
      <c r="BH5727" s="204">
        <f>IF(N5727="sníž. přenesená",J5727,0)</f>
        <v>0</v>
      </c>
      <c r="BI5727" s="204">
        <f>IF(N5727="nulová",J5727,0)</f>
        <v>0</v>
      </c>
      <c r="BJ5727" s="17" t="s">
        <v>16</v>
      </c>
      <c r="BK5727" s="204">
        <f>ROUND(I5727*H5727,2)</f>
        <v>0</v>
      </c>
      <c r="BL5727" s="17" t="s">
        <v>358</v>
      </c>
      <c r="BM5727" s="203" t="s">
        <v>4674</v>
      </c>
    </row>
    <row r="5728" spans="1:65" s="13" customFormat="1" ht="11.25">
      <c r="B5728" s="210"/>
      <c r="C5728" s="211"/>
      <c r="D5728" s="212" t="s">
        <v>283</v>
      </c>
      <c r="E5728" s="213" t="s">
        <v>1</v>
      </c>
      <c r="F5728" s="214" t="s">
        <v>4675</v>
      </c>
      <c r="G5728" s="211"/>
      <c r="H5728" s="213" t="s">
        <v>1</v>
      </c>
      <c r="I5728" s="215"/>
      <c r="J5728" s="211"/>
      <c r="K5728" s="211"/>
      <c r="L5728" s="216"/>
      <c r="M5728" s="217"/>
      <c r="N5728" s="218"/>
      <c r="O5728" s="218"/>
      <c r="P5728" s="218"/>
      <c r="Q5728" s="218"/>
      <c r="R5728" s="218"/>
      <c r="S5728" s="218"/>
      <c r="T5728" s="219"/>
      <c r="AT5728" s="220" t="s">
        <v>283</v>
      </c>
      <c r="AU5728" s="220" t="s">
        <v>291</v>
      </c>
      <c r="AV5728" s="13" t="s">
        <v>16</v>
      </c>
      <c r="AW5728" s="13" t="s">
        <v>32</v>
      </c>
      <c r="AX5728" s="13" t="s">
        <v>76</v>
      </c>
      <c r="AY5728" s="220" t="s">
        <v>272</v>
      </c>
    </row>
    <row r="5729" spans="1:65" s="13" customFormat="1" ht="11.25">
      <c r="B5729" s="210"/>
      <c r="C5729" s="211"/>
      <c r="D5729" s="212" t="s">
        <v>283</v>
      </c>
      <c r="E5729" s="213" t="s">
        <v>1</v>
      </c>
      <c r="F5729" s="214" t="s">
        <v>4004</v>
      </c>
      <c r="G5729" s="211"/>
      <c r="H5729" s="213" t="s">
        <v>1</v>
      </c>
      <c r="I5729" s="215"/>
      <c r="J5729" s="211"/>
      <c r="K5729" s="211"/>
      <c r="L5729" s="216"/>
      <c r="M5729" s="217"/>
      <c r="N5729" s="218"/>
      <c r="O5729" s="218"/>
      <c r="P5729" s="218"/>
      <c r="Q5729" s="218"/>
      <c r="R5729" s="218"/>
      <c r="S5729" s="218"/>
      <c r="T5729" s="219"/>
      <c r="AT5729" s="220" t="s">
        <v>283</v>
      </c>
      <c r="AU5729" s="220" t="s">
        <v>291</v>
      </c>
      <c r="AV5729" s="13" t="s">
        <v>16</v>
      </c>
      <c r="AW5729" s="13" t="s">
        <v>32</v>
      </c>
      <c r="AX5729" s="13" t="s">
        <v>76</v>
      </c>
      <c r="AY5729" s="220" t="s">
        <v>272</v>
      </c>
    </row>
    <row r="5730" spans="1:65" s="13" customFormat="1" ht="11.25">
      <c r="B5730" s="210"/>
      <c r="C5730" s="211"/>
      <c r="D5730" s="212" t="s">
        <v>283</v>
      </c>
      <c r="E5730" s="213" t="s">
        <v>1</v>
      </c>
      <c r="F5730" s="214" t="s">
        <v>285</v>
      </c>
      <c r="G5730" s="211"/>
      <c r="H5730" s="213" t="s">
        <v>1</v>
      </c>
      <c r="I5730" s="215"/>
      <c r="J5730" s="211"/>
      <c r="K5730" s="211"/>
      <c r="L5730" s="216"/>
      <c r="M5730" s="217"/>
      <c r="N5730" s="218"/>
      <c r="O5730" s="218"/>
      <c r="P5730" s="218"/>
      <c r="Q5730" s="218"/>
      <c r="R5730" s="218"/>
      <c r="S5730" s="218"/>
      <c r="T5730" s="219"/>
      <c r="AT5730" s="220" t="s">
        <v>283</v>
      </c>
      <c r="AU5730" s="220" t="s">
        <v>291</v>
      </c>
      <c r="AV5730" s="13" t="s">
        <v>16</v>
      </c>
      <c r="AW5730" s="13" t="s">
        <v>32</v>
      </c>
      <c r="AX5730" s="13" t="s">
        <v>76</v>
      </c>
      <c r="AY5730" s="220" t="s">
        <v>272</v>
      </c>
    </row>
    <row r="5731" spans="1:65" s="14" customFormat="1" ht="11.25">
      <c r="B5731" s="221"/>
      <c r="C5731" s="222"/>
      <c r="D5731" s="212" t="s">
        <v>283</v>
      </c>
      <c r="E5731" s="223" t="s">
        <v>1</v>
      </c>
      <c r="F5731" s="224" t="s">
        <v>16</v>
      </c>
      <c r="G5731" s="222"/>
      <c r="H5731" s="225">
        <v>1</v>
      </c>
      <c r="I5731" s="226"/>
      <c r="J5731" s="222"/>
      <c r="K5731" s="222"/>
      <c r="L5731" s="227"/>
      <c r="M5731" s="228"/>
      <c r="N5731" s="229"/>
      <c r="O5731" s="229"/>
      <c r="P5731" s="229"/>
      <c r="Q5731" s="229"/>
      <c r="R5731" s="229"/>
      <c r="S5731" s="229"/>
      <c r="T5731" s="230"/>
      <c r="AT5731" s="231" t="s">
        <v>283</v>
      </c>
      <c r="AU5731" s="231" t="s">
        <v>291</v>
      </c>
      <c r="AV5731" s="14" t="s">
        <v>84</v>
      </c>
      <c r="AW5731" s="14" t="s">
        <v>32</v>
      </c>
      <c r="AX5731" s="14" t="s">
        <v>76</v>
      </c>
      <c r="AY5731" s="231" t="s">
        <v>272</v>
      </c>
    </row>
    <row r="5732" spans="1:65" s="13" customFormat="1" ht="11.25">
      <c r="B5732" s="210"/>
      <c r="C5732" s="211"/>
      <c r="D5732" s="212" t="s">
        <v>283</v>
      </c>
      <c r="E5732" s="213" t="s">
        <v>1</v>
      </c>
      <c r="F5732" s="214" t="s">
        <v>285</v>
      </c>
      <c r="G5732" s="211"/>
      <c r="H5732" s="213" t="s">
        <v>1</v>
      </c>
      <c r="I5732" s="215"/>
      <c r="J5732" s="211"/>
      <c r="K5732" s="211"/>
      <c r="L5732" s="216"/>
      <c r="M5732" s="217"/>
      <c r="N5732" s="218"/>
      <c r="O5732" s="218"/>
      <c r="P5732" s="218"/>
      <c r="Q5732" s="218"/>
      <c r="R5732" s="218"/>
      <c r="S5732" s="218"/>
      <c r="T5732" s="219"/>
      <c r="AT5732" s="220" t="s">
        <v>283</v>
      </c>
      <c r="AU5732" s="220" t="s">
        <v>291</v>
      </c>
      <c r="AV5732" s="13" t="s">
        <v>16</v>
      </c>
      <c r="AW5732" s="13" t="s">
        <v>32</v>
      </c>
      <c r="AX5732" s="13" t="s">
        <v>76</v>
      </c>
      <c r="AY5732" s="220" t="s">
        <v>272</v>
      </c>
    </row>
    <row r="5733" spans="1:65" s="13" customFormat="1" ht="11.25">
      <c r="B5733" s="210"/>
      <c r="C5733" s="211"/>
      <c r="D5733" s="212" t="s">
        <v>283</v>
      </c>
      <c r="E5733" s="213" t="s">
        <v>1</v>
      </c>
      <c r="F5733" s="214" t="s">
        <v>2489</v>
      </c>
      <c r="G5733" s="211"/>
      <c r="H5733" s="213" t="s">
        <v>1</v>
      </c>
      <c r="I5733" s="215"/>
      <c r="J5733" s="211"/>
      <c r="K5733" s="211"/>
      <c r="L5733" s="216"/>
      <c r="M5733" s="217"/>
      <c r="N5733" s="218"/>
      <c r="O5733" s="218"/>
      <c r="P5733" s="218"/>
      <c r="Q5733" s="218"/>
      <c r="R5733" s="218"/>
      <c r="S5733" s="218"/>
      <c r="T5733" s="219"/>
      <c r="AT5733" s="220" t="s">
        <v>283</v>
      </c>
      <c r="AU5733" s="220" t="s">
        <v>291</v>
      </c>
      <c r="AV5733" s="13" t="s">
        <v>16</v>
      </c>
      <c r="AW5733" s="13" t="s">
        <v>32</v>
      </c>
      <c r="AX5733" s="13" t="s">
        <v>76</v>
      </c>
      <c r="AY5733" s="220" t="s">
        <v>272</v>
      </c>
    </row>
    <row r="5734" spans="1:65" s="14" customFormat="1" ht="11.25">
      <c r="B5734" s="221"/>
      <c r="C5734" s="222"/>
      <c r="D5734" s="212" t="s">
        <v>283</v>
      </c>
      <c r="E5734" s="223" t="s">
        <v>1</v>
      </c>
      <c r="F5734" s="224" t="s">
        <v>207</v>
      </c>
      <c r="G5734" s="222"/>
      <c r="H5734" s="225">
        <v>-1</v>
      </c>
      <c r="I5734" s="226"/>
      <c r="J5734" s="222"/>
      <c r="K5734" s="222"/>
      <c r="L5734" s="227"/>
      <c r="M5734" s="228"/>
      <c r="N5734" s="229"/>
      <c r="O5734" s="229"/>
      <c r="P5734" s="229"/>
      <c r="Q5734" s="229"/>
      <c r="R5734" s="229"/>
      <c r="S5734" s="229"/>
      <c r="T5734" s="230"/>
      <c r="AT5734" s="231" t="s">
        <v>283</v>
      </c>
      <c r="AU5734" s="231" t="s">
        <v>291</v>
      </c>
      <c r="AV5734" s="14" t="s">
        <v>84</v>
      </c>
      <c r="AW5734" s="14" t="s">
        <v>32</v>
      </c>
      <c r="AX5734" s="14" t="s">
        <v>76</v>
      </c>
      <c r="AY5734" s="231" t="s">
        <v>272</v>
      </c>
    </row>
    <row r="5735" spans="1:65" s="2" customFormat="1" ht="37.9" customHeight="1">
      <c r="A5735" s="34"/>
      <c r="B5735" s="35"/>
      <c r="C5735" s="192" t="s">
        <v>4676</v>
      </c>
      <c r="D5735" s="192" t="s">
        <v>274</v>
      </c>
      <c r="E5735" s="193" t="s">
        <v>4677</v>
      </c>
      <c r="F5735" s="194" t="s">
        <v>4678</v>
      </c>
      <c r="G5735" s="195" t="s">
        <v>952</v>
      </c>
      <c r="H5735" s="196">
        <v>0</v>
      </c>
      <c r="I5735" s="197"/>
      <c r="J5735" s="198">
        <f>ROUND(I5735*H5735,2)</f>
        <v>0</v>
      </c>
      <c r="K5735" s="194" t="s">
        <v>1</v>
      </c>
      <c r="L5735" s="39"/>
      <c r="M5735" s="199" t="s">
        <v>1</v>
      </c>
      <c r="N5735" s="200" t="s">
        <v>41</v>
      </c>
      <c r="O5735" s="71"/>
      <c r="P5735" s="201">
        <f>O5735*H5735</f>
        <v>0</v>
      </c>
      <c r="Q5735" s="201">
        <v>1.4999999999999999E-4</v>
      </c>
      <c r="R5735" s="201">
        <f>Q5735*H5735</f>
        <v>0</v>
      </c>
      <c r="S5735" s="201">
        <v>0</v>
      </c>
      <c r="T5735" s="202">
        <f>S5735*H5735</f>
        <v>0</v>
      </c>
      <c r="U5735" s="34"/>
      <c r="V5735" s="34"/>
      <c r="W5735" s="34"/>
      <c r="X5735" s="34"/>
      <c r="Y5735" s="34"/>
      <c r="Z5735" s="34"/>
      <c r="AA5735" s="34"/>
      <c r="AB5735" s="34"/>
      <c r="AC5735" s="34"/>
      <c r="AD5735" s="34"/>
      <c r="AE5735" s="34"/>
      <c r="AR5735" s="203" t="s">
        <v>358</v>
      </c>
      <c r="AT5735" s="203" t="s">
        <v>274</v>
      </c>
      <c r="AU5735" s="203" t="s">
        <v>291</v>
      </c>
      <c r="AY5735" s="17" t="s">
        <v>272</v>
      </c>
      <c r="BE5735" s="204">
        <f>IF(N5735="základní",J5735,0)</f>
        <v>0</v>
      </c>
      <c r="BF5735" s="204">
        <f>IF(N5735="snížená",J5735,0)</f>
        <v>0</v>
      </c>
      <c r="BG5735" s="204">
        <f>IF(N5735="zákl. přenesená",J5735,0)</f>
        <v>0</v>
      </c>
      <c r="BH5735" s="204">
        <f>IF(N5735="sníž. přenesená",J5735,0)</f>
        <v>0</v>
      </c>
      <c r="BI5735" s="204">
        <f>IF(N5735="nulová",J5735,0)</f>
        <v>0</v>
      </c>
      <c r="BJ5735" s="17" t="s">
        <v>16</v>
      </c>
      <c r="BK5735" s="204">
        <f>ROUND(I5735*H5735,2)</f>
        <v>0</v>
      </c>
      <c r="BL5735" s="17" t="s">
        <v>358</v>
      </c>
      <c r="BM5735" s="203" t="s">
        <v>4679</v>
      </c>
    </row>
    <row r="5736" spans="1:65" s="13" customFormat="1" ht="11.25">
      <c r="B5736" s="210"/>
      <c r="C5736" s="211"/>
      <c r="D5736" s="212" t="s">
        <v>283</v>
      </c>
      <c r="E5736" s="213" t="s">
        <v>1</v>
      </c>
      <c r="F5736" s="214" t="s">
        <v>4675</v>
      </c>
      <c r="G5736" s="211"/>
      <c r="H5736" s="213" t="s">
        <v>1</v>
      </c>
      <c r="I5736" s="215"/>
      <c r="J5736" s="211"/>
      <c r="K5736" s="211"/>
      <c r="L5736" s="216"/>
      <c r="M5736" s="217"/>
      <c r="N5736" s="218"/>
      <c r="O5736" s="218"/>
      <c r="P5736" s="218"/>
      <c r="Q5736" s="218"/>
      <c r="R5736" s="218"/>
      <c r="S5736" s="218"/>
      <c r="T5736" s="219"/>
      <c r="AT5736" s="220" t="s">
        <v>283</v>
      </c>
      <c r="AU5736" s="220" t="s">
        <v>291</v>
      </c>
      <c r="AV5736" s="13" t="s">
        <v>16</v>
      </c>
      <c r="AW5736" s="13" t="s">
        <v>32</v>
      </c>
      <c r="AX5736" s="13" t="s">
        <v>76</v>
      </c>
      <c r="AY5736" s="220" t="s">
        <v>272</v>
      </c>
    </row>
    <row r="5737" spans="1:65" s="13" customFormat="1" ht="11.25">
      <c r="B5737" s="210"/>
      <c r="C5737" s="211"/>
      <c r="D5737" s="212" t="s">
        <v>283</v>
      </c>
      <c r="E5737" s="213" t="s">
        <v>1</v>
      </c>
      <c r="F5737" s="214" t="s">
        <v>4004</v>
      </c>
      <c r="G5737" s="211"/>
      <c r="H5737" s="213" t="s">
        <v>1</v>
      </c>
      <c r="I5737" s="215"/>
      <c r="J5737" s="211"/>
      <c r="K5737" s="211"/>
      <c r="L5737" s="216"/>
      <c r="M5737" s="217"/>
      <c r="N5737" s="218"/>
      <c r="O5737" s="218"/>
      <c r="P5737" s="218"/>
      <c r="Q5737" s="218"/>
      <c r="R5737" s="218"/>
      <c r="S5737" s="218"/>
      <c r="T5737" s="219"/>
      <c r="AT5737" s="220" t="s">
        <v>283</v>
      </c>
      <c r="AU5737" s="220" t="s">
        <v>291</v>
      </c>
      <c r="AV5737" s="13" t="s">
        <v>16</v>
      </c>
      <c r="AW5737" s="13" t="s">
        <v>32</v>
      </c>
      <c r="AX5737" s="13" t="s">
        <v>76</v>
      </c>
      <c r="AY5737" s="220" t="s">
        <v>272</v>
      </c>
    </row>
    <row r="5738" spans="1:65" s="13" customFormat="1" ht="11.25">
      <c r="B5738" s="210"/>
      <c r="C5738" s="211"/>
      <c r="D5738" s="212" t="s">
        <v>283</v>
      </c>
      <c r="E5738" s="213" t="s">
        <v>1</v>
      </c>
      <c r="F5738" s="214" t="s">
        <v>285</v>
      </c>
      <c r="G5738" s="211"/>
      <c r="H5738" s="213" t="s">
        <v>1</v>
      </c>
      <c r="I5738" s="215"/>
      <c r="J5738" s="211"/>
      <c r="K5738" s="211"/>
      <c r="L5738" s="216"/>
      <c r="M5738" s="217"/>
      <c r="N5738" s="218"/>
      <c r="O5738" s="218"/>
      <c r="P5738" s="218"/>
      <c r="Q5738" s="218"/>
      <c r="R5738" s="218"/>
      <c r="S5738" s="218"/>
      <c r="T5738" s="219"/>
      <c r="AT5738" s="220" t="s">
        <v>283</v>
      </c>
      <c r="AU5738" s="220" t="s">
        <v>291</v>
      </c>
      <c r="AV5738" s="13" t="s">
        <v>16</v>
      </c>
      <c r="AW5738" s="13" t="s">
        <v>32</v>
      </c>
      <c r="AX5738" s="13" t="s">
        <v>76</v>
      </c>
      <c r="AY5738" s="220" t="s">
        <v>272</v>
      </c>
    </row>
    <row r="5739" spans="1:65" s="14" customFormat="1" ht="11.25">
      <c r="B5739" s="221"/>
      <c r="C5739" s="222"/>
      <c r="D5739" s="212" t="s">
        <v>283</v>
      </c>
      <c r="E5739" s="223" t="s">
        <v>1</v>
      </c>
      <c r="F5739" s="224" t="s">
        <v>16</v>
      </c>
      <c r="G5739" s="222"/>
      <c r="H5739" s="225">
        <v>1</v>
      </c>
      <c r="I5739" s="226"/>
      <c r="J5739" s="222"/>
      <c r="K5739" s="222"/>
      <c r="L5739" s="227"/>
      <c r="M5739" s="228"/>
      <c r="N5739" s="229"/>
      <c r="O5739" s="229"/>
      <c r="P5739" s="229"/>
      <c r="Q5739" s="229"/>
      <c r="R5739" s="229"/>
      <c r="S5739" s="229"/>
      <c r="T5739" s="230"/>
      <c r="AT5739" s="231" t="s">
        <v>283</v>
      </c>
      <c r="AU5739" s="231" t="s">
        <v>291</v>
      </c>
      <c r="AV5739" s="14" t="s">
        <v>84</v>
      </c>
      <c r="AW5739" s="14" t="s">
        <v>32</v>
      </c>
      <c r="AX5739" s="14" t="s">
        <v>76</v>
      </c>
      <c r="AY5739" s="231" t="s">
        <v>272</v>
      </c>
    </row>
    <row r="5740" spans="1:65" s="13" customFormat="1" ht="11.25">
      <c r="B5740" s="210"/>
      <c r="C5740" s="211"/>
      <c r="D5740" s="212" t="s">
        <v>283</v>
      </c>
      <c r="E5740" s="213" t="s">
        <v>1</v>
      </c>
      <c r="F5740" s="214" t="s">
        <v>285</v>
      </c>
      <c r="G5740" s="211"/>
      <c r="H5740" s="213" t="s">
        <v>1</v>
      </c>
      <c r="I5740" s="215"/>
      <c r="J5740" s="211"/>
      <c r="K5740" s="211"/>
      <c r="L5740" s="216"/>
      <c r="M5740" s="217"/>
      <c r="N5740" s="218"/>
      <c r="O5740" s="218"/>
      <c r="P5740" s="218"/>
      <c r="Q5740" s="218"/>
      <c r="R5740" s="218"/>
      <c r="S5740" s="218"/>
      <c r="T5740" s="219"/>
      <c r="AT5740" s="220" t="s">
        <v>283</v>
      </c>
      <c r="AU5740" s="220" t="s">
        <v>291</v>
      </c>
      <c r="AV5740" s="13" t="s">
        <v>16</v>
      </c>
      <c r="AW5740" s="13" t="s">
        <v>32</v>
      </c>
      <c r="AX5740" s="13" t="s">
        <v>76</v>
      </c>
      <c r="AY5740" s="220" t="s">
        <v>272</v>
      </c>
    </row>
    <row r="5741" spans="1:65" s="13" customFormat="1" ht="11.25">
      <c r="B5741" s="210"/>
      <c r="C5741" s="211"/>
      <c r="D5741" s="212" t="s">
        <v>283</v>
      </c>
      <c r="E5741" s="213" t="s">
        <v>1</v>
      </c>
      <c r="F5741" s="214" t="s">
        <v>2489</v>
      </c>
      <c r="G5741" s="211"/>
      <c r="H5741" s="213" t="s">
        <v>1</v>
      </c>
      <c r="I5741" s="215"/>
      <c r="J5741" s="211"/>
      <c r="K5741" s="211"/>
      <c r="L5741" s="216"/>
      <c r="M5741" s="217"/>
      <c r="N5741" s="218"/>
      <c r="O5741" s="218"/>
      <c r="P5741" s="218"/>
      <c r="Q5741" s="218"/>
      <c r="R5741" s="218"/>
      <c r="S5741" s="218"/>
      <c r="T5741" s="219"/>
      <c r="AT5741" s="220" t="s">
        <v>283</v>
      </c>
      <c r="AU5741" s="220" t="s">
        <v>291</v>
      </c>
      <c r="AV5741" s="13" t="s">
        <v>16</v>
      </c>
      <c r="AW5741" s="13" t="s">
        <v>32</v>
      </c>
      <c r="AX5741" s="13" t="s">
        <v>76</v>
      </c>
      <c r="AY5741" s="220" t="s">
        <v>272</v>
      </c>
    </row>
    <row r="5742" spans="1:65" s="14" customFormat="1" ht="11.25">
      <c r="B5742" s="221"/>
      <c r="C5742" s="222"/>
      <c r="D5742" s="212" t="s">
        <v>283</v>
      </c>
      <c r="E5742" s="223" t="s">
        <v>1</v>
      </c>
      <c r="F5742" s="224" t="s">
        <v>207</v>
      </c>
      <c r="G5742" s="222"/>
      <c r="H5742" s="225">
        <v>-1</v>
      </c>
      <c r="I5742" s="226"/>
      <c r="J5742" s="222"/>
      <c r="K5742" s="222"/>
      <c r="L5742" s="227"/>
      <c r="M5742" s="228"/>
      <c r="N5742" s="229"/>
      <c r="O5742" s="229"/>
      <c r="P5742" s="229"/>
      <c r="Q5742" s="229"/>
      <c r="R5742" s="229"/>
      <c r="S5742" s="229"/>
      <c r="T5742" s="230"/>
      <c r="AT5742" s="231" t="s">
        <v>283</v>
      </c>
      <c r="AU5742" s="231" t="s">
        <v>291</v>
      </c>
      <c r="AV5742" s="14" t="s">
        <v>84</v>
      </c>
      <c r="AW5742" s="14" t="s">
        <v>32</v>
      </c>
      <c r="AX5742" s="14" t="s">
        <v>76</v>
      </c>
      <c r="AY5742" s="231" t="s">
        <v>272</v>
      </c>
    </row>
    <row r="5743" spans="1:65" s="2" customFormat="1" ht="62.65" customHeight="1">
      <c r="A5743" s="34"/>
      <c r="B5743" s="35"/>
      <c r="C5743" s="192" t="s">
        <v>4680</v>
      </c>
      <c r="D5743" s="192" t="s">
        <v>274</v>
      </c>
      <c r="E5743" s="193" t="s">
        <v>4681</v>
      </c>
      <c r="F5743" s="194" t="s">
        <v>4682</v>
      </c>
      <c r="G5743" s="195" t="s">
        <v>952</v>
      </c>
      <c r="H5743" s="196">
        <v>0</v>
      </c>
      <c r="I5743" s="197"/>
      <c r="J5743" s="198">
        <f>ROUND(I5743*H5743,2)</f>
        <v>0</v>
      </c>
      <c r="K5743" s="194" t="s">
        <v>1</v>
      </c>
      <c r="L5743" s="39"/>
      <c r="M5743" s="199" t="s">
        <v>1</v>
      </c>
      <c r="N5743" s="200" t="s">
        <v>41</v>
      </c>
      <c r="O5743" s="71"/>
      <c r="P5743" s="201">
        <f>O5743*H5743</f>
        <v>0</v>
      </c>
      <c r="Q5743" s="201">
        <v>1.4999999999999999E-4</v>
      </c>
      <c r="R5743" s="201">
        <f>Q5743*H5743</f>
        <v>0</v>
      </c>
      <c r="S5743" s="201">
        <v>0</v>
      </c>
      <c r="T5743" s="202">
        <f>S5743*H5743</f>
        <v>0</v>
      </c>
      <c r="U5743" s="34"/>
      <c r="V5743" s="34"/>
      <c r="W5743" s="34"/>
      <c r="X5743" s="34"/>
      <c r="Y5743" s="34"/>
      <c r="Z5743" s="34"/>
      <c r="AA5743" s="34"/>
      <c r="AB5743" s="34"/>
      <c r="AC5743" s="34"/>
      <c r="AD5743" s="34"/>
      <c r="AE5743" s="34"/>
      <c r="AR5743" s="203" t="s">
        <v>358</v>
      </c>
      <c r="AT5743" s="203" t="s">
        <v>274</v>
      </c>
      <c r="AU5743" s="203" t="s">
        <v>291</v>
      </c>
      <c r="AY5743" s="17" t="s">
        <v>272</v>
      </c>
      <c r="BE5743" s="204">
        <f>IF(N5743="základní",J5743,0)</f>
        <v>0</v>
      </c>
      <c r="BF5743" s="204">
        <f>IF(N5743="snížená",J5743,0)</f>
        <v>0</v>
      </c>
      <c r="BG5743" s="204">
        <f>IF(N5743="zákl. přenesená",J5743,0)</f>
        <v>0</v>
      </c>
      <c r="BH5743" s="204">
        <f>IF(N5743="sníž. přenesená",J5743,0)</f>
        <v>0</v>
      </c>
      <c r="BI5743" s="204">
        <f>IF(N5743="nulová",J5743,0)</f>
        <v>0</v>
      </c>
      <c r="BJ5743" s="17" t="s">
        <v>16</v>
      </c>
      <c r="BK5743" s="204">
        <f>ROUND(I5743*H5743,2)</f>
        <v>0</v>
      </c>
      <c r="BL5743" s="17" t="s">
        <v>358</v>
      </c>
      <c r="BM5743" s="203" t="s">
        <v>4683</v>
      </c>
    </row>
    <row r="5744" spans="1:65" s="13" customFormat="1" ht="11.25">
      <c r="B5744" s="210"/>
      <c r="C5744" s="211"/>
      <c r="D5744" s="212" t="s">
        <v>283</v>
      </c>
      <c r="E5744" s="213" t="s">
        <v>1</v>
      </c>
      <c r="F5744" s="214" t="s">
        <v>4675</v>
      </c>
      <c r="G5744" s="211"/>
      <c r="H5744" s="213" t="s">
        <v>1</v>
      </c>
      <c r="I5744" s="215"/>
      <c r="J5744" s="211"/>
      <c r="K5744" s="211"/>
      <c r="L5744" s="216"/>
      <c r="M5744" s="217"/>
      <c r="N5744" s="218"/>
      <c r="O5744" s="218"/>
      <c r="P5744" s="218"/>
      <c r="Q5744" s="218"/>
      <c r="R5744" s="218"/>
      <c r="S5744" s="218"/>
      <c r="T5744" s="219"/>
      <c r="AT5744" s="220" t="s">
        <v>283</v>
      </c>
      <c r="AU5744" s="220" t="s">
        <v>291</v>
      </c>
      <c r="AV5744" s="13" t="s">
        <v>16</v>
      </c>
      <c r="AW5744" s="13" t="s">
        <v>32</v>
      </c>
      <c r="AX5744" s="13" t="s">
        <v>76</v>
      </c>
      <c r="AY5744" s="220" t="s">
        <v>272</v>
      </c>
    </row>
    <row r="5745" spans="1:65" s="13" customFormat="1" ht="11.25">
      <c r="B5745" s="210"/>
      <c r="C5745" s="211"/>
      <c r="D5745" s="212" t="s">
        <v>283</v>
      </c>
      <c r="E5745" s="213" t="s">
        <v>1</v>
      </c>
      <c r="F5745" s="214" t="s">
        <v>4004</v>
      </c>
      <c r="G5745" s="211"/>
      <c r="H5745" s="213" t="s">
        <v>1</v>
      </c>
      <c r="I5745" s="215"/>
      <c r="J5745" s="211"/>
      <c r="K5745" s="211"/>
      <c r="L5745" s="216"/>
      <c r="M5745" s="217"/>
      <c r="N5745" s="218"/>
      <c r="O5745" s="218"/>
      <c r="P5745" s="218"/>
      <c r="Q5745" s="218"/>
      <c r="R5745" s="218"/>
      <c r="S5745" s="218"/>
      <c r="T5745" s="219"/>
      <c r="AT5745" s="220" t="s">
        <v>283</v>
      </c>
      <c r="AU5745" s="220" t="s">
        <v>291</v>
      </c>
      <c r="AV5745" s="13" t="s">
        <v>16</v>
      </c>
      <c r="AW5745" s="13" t="s">
        <v>32</v>
      </c>
      <c r="AX5745" s="13" t="s">
        <v>76</v>
      </c>
      <c r="AY5745" s="220" t="s">
        <v>272</v>
      </c>
    </row>
    <row r="5746" spans="1:65" s="13" customFormat="1" ht="11.25">
      <c r="B5746" s="210"/>
      <c r="C5746" s="211"/>
      <c r="D5746" s="212" t="s">
        <v>283</v>
      </c>
      <c r="E5746" s="213" t="s">
        <v>1</v>
      </c>
      <c r="F5746" s="214" t="s">
        <v>285</v>
      </c>
      <c r="G5746" s="211"/>
      <c r="H5746" s="213" t="s">
        <v>1</v>
      </c>
      <c r="I5746" s="215"/>
      <c r="J5746" s="211"/>
      <c r="K5746" s="211"/>
      <c r="L5746" s="216"/>
      <c r="M5746" s="217"/>
      <c r="N5746" s="218"/>
      <c r="O5746" s="218"/>
      <c r="P5746" s="218"/>
      <c r="Q5746" s="218"/>
      <c r="R5746" s="218"/>
      <c r="S5746" s="218"/>
      <c r="T5746" s="219"/>
      <c r="AT5746" s="220" t="s">
        <v>283</v>
      </c>
      <c r="AU5746" s="220" t="s">
        <v>291</v>
      </c>
      <c r="AV5746" s="13" t="s">
        <v>16</v>
      </c>
      <c r="AW5746" s="13" t="s">
        <v>32</v>
      </c>
      <c r="AX5746" s="13" t="s">
        <v>76</v>
      </c>
      <c r="AY5746" s="220" t="s">
        <v>272</v>
      </c>
    </row>
    <row r="5747" spans="1:65" s="14" customFormat="1" ht="11.25">
      <c r="B5747" s="221"/>
      <c r="C5747" s="222"/>
      <c r="D5747" s="212" t="s">
        <v>283</v>
      </c>
      <c r="E5747" s="223" t="s">
        <v>1</v>
      </c>
      <c r="F5747" s="224" t="s">
        <v>16</v>
      </c>
      <c r="G5747" s="222"/>
      <c r="H5747" s="225">
        <v>1</v>
      </c>
      <c r="I5747" s="226"/>
      <c r="J5747" s="222"/>
      <c r="K5747" s="222"/>
      <c r="L5747" s="227"/>
      <c r="M5747" s="228"/>
      <c r="N5747" s="229"/>
      <c r="O5747" s="229"/>
      <c r="P5747" s="229"/>
      <c r="Q5747" s="229"/>
      <c r="R5747" s="229"/>
      <c r="S5747" s="229"/>
      <c r="T5747" s="230"/>
      <c r="AT5747" s="231" t="s">
        <v>283</v>
      </c>
      <c r="AU5747" s="231" t="s">
        <v>291</v>
      </c>
      <c r="AV5747" s="14" t="s">
        <v>84</v>
      </c>
      <c r="AW5747" s="14" t="s">
        <v>32</v>
      </c>
      <c r="AX5747" s="14" t="s">
        <v>76</v>
      </c>
      <c r="AY5747" s="231" t="s">
        <v>272</v>
      </c>
    </row>
    <row r="5748" spans="1:65" s="13" customFormat="1" ht="11.25">
      <c r="B5748" s="210"/>
      <c r="C5748" s="211"/>
      <c r="D5748" s="212" t="s">
        <v>283</v>
      </c>
      <c r="E5748" s="213" t="s">
        <v>1</v>
      </c>
      <c r="F5748" s="214" t="s">
        <v>285</v>
      </c>
      <c r="G5748" s="211"/>
      <c r="H5748" s="213" t="s">
        <v>1</v>
      </c>
      <c r="I5748" s="215"/>
      <c r="J5748" s="211"/>
      <c r="K5748" s="211"/>
      <c r="L5748" s="216"/>
      <c r="M5748" s="217"/>
      <c r="N5748" s="218"/>
      <c r="O5748" s="218"/>
      <c r="P5748" s="218"/>
      <c r="Q5748" s="218"/>
      <c r="R5748" s="218"/>
      <c r="S5748" s="218"/>
      <c r="T5748" s="219"/>
      <c r="AT5748" s="220" t="s">
        <v>283</v>
      </c>
      <c r="AU5748" s="220" t="s">
        <v>291</v>
      </c>
      <c r="AV5748" s="13" t="s">
        <v>16</v>
      </c>
      <c r="AW5748" s="13" t="s">
        <v>32</v>
      </c>
      <c r="AX5748" s="13" t="s">
        <v>76</v>
      </c>
      <c r="AY5748" s="220" t="s">
        <v>272</v>
      </c>
    </row>
    <row r="5749" spans="1:65" s="13" customFormat="1" ht="11.25">
      <c r="B5749" s="210"/>
      <c r="C5749" s="211"/>
      <c r="D5749" s="212" t="s">
        <v>283</v>
      </c>
      <c r="E5749" s="213" t="s">
        <v>1</v>
      </c>
      <c r="F5749" s="214" t="s">
        <v>2489</v>
      </c>
      <c r="G5749" s="211"/>
      <c r="H5749" s="213" t="s">
        <v>1</v>
      </c>
      <c r="I5749" s="215"/>
      <c r="J5749" s="211"/>
      <c r="K5749" s="211"/>
      <c r="L5749" s="216"/>
      <c r="M5749" s="217"/>
      <c r="N5749" s="218"/>
      <c r="O5749" s="218"/>
      <c r="P5749" s="218"/>
      <c r="Q5749" s="218"/>
      <c r="R5749" s="218"/>
      <c r="S5749" s="218"/>
      <c r="T5749" s="219"/>
      <c r="AT5749" s="220" t="s">
        <v>283</v>
      </c>
      <c r="AU5749" s="220" t="s">
        <v>291</v>
      </c>
      <c r="AV5749" s="13" t="s">
        <v>16</v>
      </c>
      <c r="AW5749" s="13" t="s">
        <v>32</v>
      </c>
      <c r="AX5749" s="13" t="s">
        <v>76</v>
      </c>
      <c r="AY5749" s="220" t="s">
        <v>272</v>
      </c>
    </row>
    <row r="5750" spans="1:65" s="14" customFormat="1" ht="11.25">
      <c r="B5750" s="221"/>
      <c r="C5750" s="222"/>
      <c r="D5750" s="212" t="s">
        <v>283</v>
      </c>
      <c r="E5750" s="223" t="s">
        <v>1</v>
      </c>
      <c r="F5750" s="224" t="s">
        <v>207</v>
      </c>
      <c r="G5750" s="222"/>
      <c r="H5750" s="225">
        <v>-1</v>
      </c>
      <c r="I5750" s="226"/>
      <c r="J5750" s="222"/>
      <c r="K5750" s="222"/>
      <c r="L5750" s="227"/>
      <c r="M5750" s="228"/>
      <c r="N5750" s="229"/>
      <c r="O5750" s="229"/>
      <c r="P5750" s="229"/>
      <c r="Q5750" s="229"/>
      <c r="R5750" s="229"/>
      <c r="S5750" s="229"/>
      <c r="T5750" s="230"/>
      <c r="AT5750" s="231" t="s">
        <v>283</v>
      </c>
      <c r="AU5750" s="231" t="s">
        <v>291</v>
      </c>
      <c r="AV5750" s="14" t="s">
        <v>84</v>
      </c>
      <c r="AW5750" s="14" t="s">
        <v>32</v>
      </c>
      <c r="AX5750" s="14" t="s">
        <v>76</v>
      </c>
      <c r="AY5750" s="231" t="s">
        <v>272</v>
      </c>
    </row>
    <row r="5751" spans="1:65" s="2" customFormat="1" ht="37.9" customHeight="1">
      <c r="A5751" s="34"/>
      <c r="B5751" s="35"/>
      <c r="C5751" s="192" t="s">
        <v>4684</v>
      </c>
      <c r="D5751" s="192" t="s">
        <v>274</v>
      </c>
      <c r="E5751" s="193" t="s">
        <v>4685</v>
      </c>
      <c r="F5751" s="194" t="s">
        <v>4686</v>
      </c>
      <c r="G5751" s="195" t="s">
        <v>952</v>
      </c>
      <c r="H5751" s="196">
        <v>1</v>
      </c>
      <c r="I5751" s="197"/>
      <c r="J5751" s="198">
        <f>ROUND(I5751*H5751,2)</f>
        <v>0</v>
      </c>
      <c r="K5751" s="194" t="s">
        <v>1</v>
      </c>
      <c r="L5751" s="39"/>
      <c r="M5751" s="199" t="s">
        <v>1</v>
      </c>
      <c r="N5751" s="200" t="s">
        <v>41</v>
      </c>
      <c r="O5751" s="71"/>
      <c r="P5751" s="201">
        <f>O5751*H5751</f>
        <v>0</v>
      </c>
      <c r="Q5751" s="201">
        <v>0</v>
      </c>
      <c r="R5751" s="201">
        <f>Q5751*H5751</f>
        <v>0</v>
      </c>
      <c r="S5751" s="201">
        <v>0</v>
      </c>
      <c r="T5751" s="202">
        <f>S5751*H5751</f>
        <v>0</v>
      </c>
      <c r="U5751" s="34"/>
      <c r="V5751" s="34"/>
      <c r="W5751" s="34"/>
      <c r="X5751" s="34"/>
      <c r="Y5751" s="34"/>
      <c r="Z5751" s="34"/>
      <c r="AA5751" s="34"/>
      <c r="AB5751" s="34"/>
      <c r="AC5751" s="34"/>
      <c r="AD5751" s="34"/>
      <c r="AE5751" s="34"/>
      <c r="AR5751" s="203" t="s">
        <v>358</v>
      </c>
      <c r="AT5751" s="203" t="s">
        <v>274</v>
      </c>
      <c r="AU5751" s="203" t="s">
        <v>291</v>
      </c>
      <c r="AY5751" s="17" t="s">
        <v>272</v>
      </c>
      <c r="BE5751" s="204">
        <f>IF(N5751="základní",J5751,0)</f>
        <v>0</v>
      </c>
      <c r="BF5751" s="204">
        <f>IF(N5751="snížená",J5751,0)</f>
        <v>0</v>
      </c>
      <c r="BG5751" s="204">
        <f>IF(N5751="zákl. přenesená",J5751,0)</f>
        <v>0</v>
      </c>
      <c r="BH5751" s="204">
        <f>IF(N5751="sníž. přenesená",J5751,0)</f>
        <v>0</v>
      </c>
      <c r="BI5751" s="204">
        <f>IF(N5751="nulová",J5751,0)</f>
        <v>0</v>
      </c>
      <c r="BJ5751" s="17" t="s">
        <v>16</v>
      </c>
      <c r="BK5751" s="204">
        <f>ROUND(I5751*H5751,2)</f>
        <v>0</v>
      </c>
      <c r="BL5751" s="17" t="s">
        <v>358</v>
      </c>
      <c r="BM5751" s="203" t="s">
        <v>4687</v>
      </c>
    </row>
    <row r="5752" spans="1:65" s="13" customFormat="1" ht="11.25">
      <c r="B5752" s="210"/>
      <c r="C5752" s="211"/>
      <c r="D5752" s="212" t="s">
        <v>283</v>
      </c>
      <c r="E5752" s="213" t="s">
        <v>1</v>
      </c>
      <c r="F5752" s="214" t="s">
        <v>4675</v>
      </c>
      <c r="G5752" s="211"/>
      <c r="H5752" s="213" t="s">
        <v>1</v>
      </c>
      <c r="I5752" s="215"/>
      <c r="J5752" s="211"/>
      <c r="K5752" s="211"/>
      <c r="L5752" s="216"/>
      <c r="M5752" s="217"/>
      <c r="N5752" s="218"/>
      <c r="O5752" s="218"/>
      <c r="P5752" s="218"/>
      <c r="Q5752" s="218"/>
      <c r="R5752" s="218"/>
      <c r="S5752" s="218"/>
      <c r="T5752" s="219"/>
      <c r="AT5752" s="220" t="s">
        <v>283</v>
      </c>
      <c r="AU5752" s="220" t="s">
        <v>291</v>
      </c>
      <c r="AV5752" s="13" t="s">
        <v>16</v>
      </c>
      <c r="AW5752" s="13" t="s">
        <v>32</v>
      </c>
      <c r="AX5752" s="13" t="s">
        <v>76</v>
      </c>
      <c r="AY5752" s="220" t="s">
        <v>272</v>
      </c>
    </row>
    <row r="5753" spans="1:65" s="13" customFormat="1" ht="11.25">
      <c r="B5753" s="210"/>
      <c r="C5753" s="211"/>
      <c r="D5753" s="212" t="s">
        <v>283</v>
      </c>
      <c r="E5753" s="213" t="s">
        <v>1</v>
      </c>
      <c r="F5753" s="214" t="s">
        <v>4004</v>
      </c>
      <c r="G5753" s="211"/>
      <c r="H5753" s="213" t="s">
        <v>1</v>
      </c>
      <c r="I5753" s="215"/>
      <c r="J5753" s="211"/>
      <c r="K5753" s="211"/>
      <c r="L5753" s="216"/>
      <c r="M5753" s="217"/>
      <c r="N5753" s="218"/>
      <c r="O5753" s="218"/>
      <c r="P5753" s="218"/>
      <c r="Q5753" s="218"/>
      <c r="R5753" s="218"/>
      <c r="S5753" s="218"/>
      <c r="T5753" s="219"/>
      <c r="AT5753" s="220" t="s">
        <v>283</v>
      </c>
      <c r="AU5753" s="220" t="s">
        <v>291</v>
      </c>
      <c r="AV5753" s="13" t="s">
        <v>16</v>
      </c>
      <c r="AW5753" s="13" t="s">
        <v>32</v>
      </c>
      <c r="AX5753" s="13" t="s">
        <v>76</v>
      </c>
      <c r="AY5753" s="220" t="s">
        <v>272</v>
      </c>
    </row>
    <row r="5754" spans="1:65" s="13" customFormat="1" ht="11.25">
      <c r="B5754" s="210"/>
      <c r="C5754" s="211"/>
      <c r="D5754" s="212" t="s">
        <v>283</v>
      </c>
      <c r="E5754" s="213" t="s">
        <v>1</v>
      </c>
      <c r="F5754" s="214" t="s">
        <v>285</v>
      </c>
      <c r="G5754" s="211"/>
      <c r="H5754" s="213" t="s">
        <v>1</v>
      </c>
      <c r="I5754" s="215"/>
      <c r="J5754" s="211"/>
      <c r="K5754" s="211"/>
      <c r="L5754" s="216"/>
      <c r="M5754" s="217"/>
      <c r="N5754" s="218"/>
      <c r="O5754" s="218"/>
      <c r="P5754" s="218"/>
      <c r="Q5754" s="218"/>
      <c r="R5754" s="218"/>
      <c r="S5754" s="218"/>
      <c r="T5754" s="219"/>
      <c r="AT5754" s="220" t="s">
        <v>283</v>
      </c>
      <c r="AU5754" s="220" t="s">
        <v>291</v>
      </c>
      <c r="AV5754" s="13" t="s">
        <v>16</v>
      </c>
      <c r="AW5754" s="13" t="s">
        <v>32</v>
      </c>
      <c r="AX5754" s="13" t="s">
        <v>76</v>
      </c>
      <c r="AY5754" s="220" t="s">
        <v>272</v>
      </c>
    </row>
    <row r="5755" spans="1:65" s="14" customFormat="1" ht="11.25">
      <c r="B5755" s="221"/>
      <c r="C5755" s="222"/>
      <c r="D5755" s="212" t="s">
        <v>283</v>
      </c>
      <c r="E5755" s="223" t="s">
        <v>1</v>
      </c>
      <c r="F5755" s="224" t="s">
        <v>16</v>
      </c>
      <c r="G5755" s="222"/>
      <c r="H5755" s="225">
        <v>1</v>
      </c>
      <c r="I5755" s="226"/>
      <c r="J5755" s="222"/>
      <c r="K5755" s="222"/>
      <c r="L5755" s="227"/>
      <c r="M5755" s="228"/>
      <c r="N5755" s="229"/>
      <c r="O5755" s="229"/>
      <c r="P5755" s="229"/>
      <c r="Q5755" s="229"/>
      <c r="R5755" s="229"/>
      <c r="S5755" s="229"/>
      <c r="T5755" s="230"/>
      <c r="AT5755" s="231" t="s">
        <v>283</v>
      </c>
      <c r="AU5755" s="231" t="s">
        <v>291</v>
      </c>
      <c r="AV5755" s="14" t="s">
        <v>84</v>
      </c>
      <c r="AW5755" s="14" t="s">
        <v>32</v>
      </c>
      <c r="AX5755" s="14" t="s">
        <v>76</v>
      </c>
      <c r="AY5755" s="231" t="s">
        <v>272</v>
      </c>
    </row>
    <row r="5756" spans="1:65" s="2" customFormat="1" ht="37.9" customHeight="1">
      <c r="A5756" s="34"/>
      <c r="B5756" s="35"/>
      <c r="C5756" s="192" t="s">
        <v>4688</v>
      </c>
      <c r="D5756" s="192" t="s">
        <v>274</v>
      </c>
      <c r="E5756" s="193" t="s">
        <v>4689</v>
      </c>
      <c r="F5756" s="194" t="s">
        <v>4690</v>
      </c>
      <c r="G5756" s="195" t="s">
        <v>952</v>
      </c>
      <c r="H5756" s="196">
        <v>1</v>
      </c>
      <c r="I5756" s="197"/>
      <c r="J5756" s="198">
        <f>ROUND(I5756*H5756,2)</f>
        <v>0</v>
      </c>
      <c r="K5756" s="194" t="s">
        <v>1</v>
      </c>
      <c r="L5756" s="39"/>
      <c r="M5756" s="199" t="s">
        <v>1</v>
      </c>
      <c r="N5756" s="200" t="s">
        <v>41</v>
      </c>
      <c r="O5756" s="71"/>
      <c r="P5756" s="201">
        <f>O5756*H5756</f>
        <v>0</v>
      </c>
      <c r="Q5756" s="201">
        <v>0</v>
      </c>
      <c r="R5756" s="201">
        <f>Q5756*H5756</f>
        <v>0</v>
      </c>
      <c r="S5756" s="201">
        <v>0</v>
      </c>
      <c r="T5756" s="202">
        <f>S5756*H5756</f>
        <v>0</v>
      </c>
      <c r="U5756" s="34"/>
      <c r="V5756" s="34"/>
      <c r="W5756" s="34"/>
      <c r="X5756" s="34"/>
      <c r="Y5756" s="34"/>
      <c r="Z5756" s="34"/>
      <c r="AA5756" s="34"/>
      <c r="AB5756" s="34"/>
      <c r="AC5756" s="34"/>
      <c r="AD5756" s="34"/>
      <c r="AE5756" s="34"/>
      <c r="AR5756" s="203" t="s">
        <v>358</v>
      </c>
      <c r="AT5756" s="203" t="s">
        <v>274</v>
      </c>
      <c r="AU5756" s="203" t="s">
        <v>291</v>
      </c>
      <c r="AY5756" s="17" t="s">
        <v>272</v>
      </c>
      <c r="BE5756" s="204">
        <f>IF(N5756="základní",J5756,0)</f>
        <v>0</v>
      </c>
      <c r="BF5756" s="204">
        <f>IF(N5756="snížená",J5756,0)</f>
        <v>0</v>
      </c>
      <c r="BG5756" s="204">
        <f>IF(N5756="zákl. přenesená",J5756,0)</f>
        <v>0</v>
      </c>
      <c r="BH5756" s="204">
        <f>IF(N5756="sníž. přenesená",J5756,0)</f>
        <v>0</v>
      </c>
      <c r="BI5756" s="204">
        <f>IF(N5756="nulová",J5756,0)</f>
        <v>0</v>
      </c>
      <c r="BJ5756" s="17" t="s">
        <v>16</v>
      </c>
      <c r="BK5756" s="204">
        <f>ROUND(I5756*H5756,2)</f>
        <v>0</v>
      </c>
      <c r="BL5756" s="17" t="s">
        <v>358</v>
      </c>
      <c r="BM5756" s="203" t="s">
        <v>4691</v>
      </c>
    </row>
    <row r="5757" spans="1:65" s="13" customFormat="1" ht="11.25">
      <c r="B5757" s="210"/>
      <c r="C5757" s="211"/>
      <c r="D5757" s="212" t="s">
        <v>283</v>
      </c>
      <c r="E5757" s="213" t="s">
        <v>1</v>
      </c>
      <c r="F5757" s="214" t="s">
        <v>4675</v>
      </c>
      <c r="G5757" s="211"/>
      <c r="H5757" s="213" t="s">
        <v>1</v>
      </c>
      <c r="I5757" s="215"/>
      <c r="J5757" s="211"/>
      <c r="K5757" s="211"/>
      <c r="L5757" s="216"/>
      <c r="M5757" s="217"/>
      <c r="N5757" s="218"/>
      <c r="O5757" s="218"/>
      <c r="P5757" s="218"/>
      <c r="Q5757" s="218"/>
      <c r="R5757" s="218"/>
      <c r="S5757" s="218"/>
      <c r="T5757" s="219"/>
      <c r="AT5757" s="220" t="s">
        <v>283</v>
      </c>
      <c r="AU5757" s="220" t="s">
        <v>291</v>
      </c>
      <c r="AV5757" s="13" t="s">
        <v>16</v>
      </c>
      <c r="AW5757" s="13" t="s">
        <v>32</v>
      </c>
      <c r="AX5757" s="13" t="s">
        <v>76</v>
      </c>
      <c r="AY5757" s="220" t="s">
        <v>272</v>
      </c>
    </row>
    <row r="5758" spans="1:65" s="13" customFormat="1" ht="11.25">
      <c r="B5758" s="210"/>
      <c r="C5758" s="211"/>
      <c r="D5758" s="212" t="s">
        <v>283</v>
      </c>
      <c r="E5758" s="213" t="s">
        <v>1</v>
      </c>
      <c r="F5758" s="214" t="s">
        <v>4004</v>
      </c>
      <c r="G5758" s="211"/>
      <c r="H5758" s="213" t="s">
        <v>1</v>
      </c>
      <c r="I5758" s="215"/>
      <c r="J5758" s="211"/>
      <c r="K5758" s="211"/>
      <c r="L5758" s="216"/>
      <c r="M5758" s="217"/>
      <c r="N5758" s="218"/>
      <c r="O5758" s="218"/>
      <c r="P5758" s="218"/>
      <c r="Q5758" s="218"/>
      <c r="R5758" s="218"/>
      <c r="S5758" s="218"/>
      <c r="T5758" s="219"/>
      <c r="AT5758" s="220" t="s">
        <v>283</v>
      </c>
      <c r="AU5758" s="220" t="s">
        <v>291</v>
      </c>
      <c r="AV5758" s="13" t="s">
        <v>16</v>
      </c>
      <c r="AW5758" s="13" t="s">
        <v>32</v>
      </c>
      <c r="AX5758" s="13" t="s">
        <v>76</v>
      </c>
      <c r="AY5758" s="220" t="s">
        <v>272</v>
      </c>
    </row>
    <row r="5759" spans="1:65" s="13" customFormat="1" ht="11.25">
      <c r="B5759" s="210"/>
      <c r="C5759" s="211"/>
      <c r="D5759" s="212" t="s">
        <v>283</v>
      </c>
      <c r="E5759" s="213" t="s">
        <v>1</v>
      </c>
      <c r="F5759" s="214" t="s">
        <v>285</v>
      </c>
      <c r="G5759" s="211"/>
      <c r="H5759" s="213" t="s">
        <v>1</v>
      </c>
      <c r="I5759" s="215"/>
      <c r="J5759" s="211"/>
      <c r="K5759" s="211"/>
      <c r="L5759" s="216"/>
      <c r="M5759" s="217"/>
      <c r="N5759" s="218"/>
      <c r="O5759" s="218"/>
      <c r="P5759" s="218"/>
      <c r="Q5759" s="218"/>
      <c r="R5759" s="218"/>
      <c r="S5759" s="218"/>
      <c r="T5759" s="219"/>
      <c r="AT5759" s="220" t="s">
        <v>283</v>
      </c>
      <c r="AU5759" s="220" t="s">
        <v>291</v>
      </c>
      <c r="AV5759" s="13" t="s">
        <v>16</v>
      </c>
      <c r="AW5759" s="13" t="s">
        <v>32</v>
      </c>
      <c r="AX5759" s="13" t="s">
        <v>76</v>
      </c>
      <c r="AY5759" s="220" t="s">
        <v>272</v>
      </c>
    </row>
    <row r="5760" spans="1:65" s="14" customFormat="1" ht="11.25">
      <c r="B5760" s="221"/>
      <c r="C5760" s="222"/>
      <c r="D5760" s="212" t="s">
        <v>283</v>
      </c>
      <c r="E5760" s="223" t="s">
        <v>1</v>
      </c>
      <c r="F5760" s="224" t="s">
        <v>16</v>
      </c>
      <c r="G5760" s="222"/>
      <c r="H5760" s="225">
        <v>1</v>
      </c>
      <c r="I5760" s="226"/>
      <c r="J5760" s="222"/>
      <c r="K5760" s="222"/>
      <c r="L5760" s="227"/>
      <c r="M5760" s="228"/>
      <c r="N5760" s="229"/>
      <c r="O5760" s="229"/>
      <c r="P5760" s="229"/>
      <c r="Q5760" s="229"/>
      <c r="R5760" s="229"/>
      <c r="S5760" s="229"/>
      <c r="T5760" s="230"/>
      <c r="AT5760" s="231" t="s">
        <v>283</v>
      </c>
      <c r="AU5760" s="231" t="s">
        <v>291</v>
      </c>
      <c r="AV5760" s="14" t="s">
        <v>84</v>
      </c>
      <c r="AW5760" s="14" t="s">
        <v>32</v>
      </c>
      <c r="AX5760" s="14" t="s">
        <v>76</v>
      </c>
      <c r="AY5760" s="231" t="s">
        <v>272</v>
      </c>
    </row>
    <row r="5761" spans="1:65" s="2" customFormat="1" ht="37.9" customHeight="1">
      <c r="A5761" s="34"/>
      <c r="B5761" s="35"/>
      <c r="C5761" s="192" t="s">
        <v>4692</v>
      </c>
      <c r="D5761" s="192" t="s">
        <v>274</v>
      </c>
      <c r="E5761" s="193" t="s">
        <v>4693</v>
      </c>
      <c r="F5761" s="194" t="s">
        <v>4694</v>
      </c>
      <c r="G5761" s="195" t="s">
        <v>952</v>
      </c>
      <c r="H5761" s="196">
        <v>1</v>
      </c>
      <c r="I5761" s="197"/>
      <c r="J5761" s="198">
        <f>ROUND(I5761*H5761,2)</f>
        <v>0</v>
      </c>
      <c r="K5761" s="194" t="s">
        <v>1</v>
      </c>
      <c r="L5761" s="39"/>
      <c r="M5761" s="199" t="s">
        <v>1</v>
      </c>
      <c r="N5761" s="200" t="s">
        <v>41</v>
      </c>
      <c r="O5761" s="71"/>
      <c r="P5761" s="201">
        <f>O5761*H5761</f>
        <v>0</v>
      </c>
      <c r="Q5761" s="201">
        <v>0</v>
      </c>
      <c r="R5761" s="201">
        <f>Q5761*H5761</f>
        <v>0</v>
      </c>
      <c r="S5761" s="201">
        <v>0</v>
      </c>
      <c r="T5761" s="202">
        <f>S5761*H5761</f>
        <v>0</v>
      </c>
      <c r="U5761" s="34"/>
      <c r="V5761" s="34"/>
      <c r="W5761" s="34"/>
      <c r="X5761" s="34"/>
      <c r="Y5761" s="34"/>
      <c r="Z5761" s="34"/>
      <c r="AA5761" s="34"/>
      <c r="AB5761" s="34"/>
      <c r="AC5761" s="34"/>
      <c r="AD5761" s="34"/>
      <c r="AE5761" s="34"/>
      <c r="AR5761" s="203" t="s">
        <v>358</v>
      </c>
      <c r="AT5761" s="203" t="s">
        <v>274</v>
      </c>
      <c r="AU5761" s="203" t="s">
        <v>291</v>
      </c>
      <c r="AY5761" s="17" t="s">
        <v>272</v>
      </c>
      <c r="BE5761" s="204">
        <f>IF(N5761="základní",J5761,0)</f>
        <v>0</v>
      </c>
      <c r="BF5761" s="204">
        <f>IF(N5761="snížená",J5761,0)</f>
        <v>0</v>
      </c>
      <c r="BG5761" s="204">
        <f>IF(N5761="zákl. přenesená",J5761,0)</f>
        <v>0</v>
      </c>
      <c r="BH5761" s="204">
        <f>IF(N5761="sníž. přenesená",J5761,0)</f>
        <v>0</v>
      </c>
      <c r="BI5761" s="204">
        <f>IF(N5761="nulová",J5761,0)</f>
        <v>0</v>
      </c>
      <c r="BJ5761" s="17" t="s">
        <v>16</v>
      </c>
      <c r="BK5761" s="204">
        <f>ROUND(I5761*H5761,2)</f>
        <v>0</v>
      </c>
      <c r="BL5761" s="17" t="s">
        <v>358</v>
      </c>
      <c r="BM5761" s="203" t="s">
        <v>4695</v>
      </c>
    </row>
    <row r="5762" spans="1:65" s="13" customFormat="1" ht="11.25">
      <c r="B5762" s="210"/>
      <c r="C5762" s="211"/>
      <c r="D5762" s="212" t="s">
        <v>283</v>
      </c>
      <c r="E5762" s="213" t="s">
        <v>1</v>
      </c>
      <c r="F5762" s="214" t="s">
        <v>4675</v>
      </c>
      <c r="G5762" s="211"/>
      <c r="H5762" s="213" t="s">
        <v>1</v>
      </c>
      <c r="I5762" s="215"/>
      <c r="J5762" s="211"/>
      <c r="K5762" s="211"/>
      <c r="L5762" s="216"/>
      <c r="M5762" s="217"/>
      <c r="N5762" s="218"/>
      <c r="O5762" s="218"/>
      <c r="P5762" s="218"/>
      <c r="Q5762" s="218"/>
      <c r="R5762" s="218"/>
      <c r="S5762" s="218"/>
      <c r="T5762" s="219"/>
      <c r="AT5762" s="220" t="s">
        <v>283</v>
      </c>
      <c r="AU5762" s="220" t="s">
        <v>291</v>
      </c>
      <c r="AV5762" s="13" t="s">
        <v>16</v>
      </c>
      <c r="AW5762" s="13" t="s">
        <v>32</v>
      </c>
      <c r="AX5762" s="13" t="s">
        <v>76</v>
      </c>
      <c r="AY5762" s="220" t="s">
        <v>272</v>
      </c>
    </row>
    <row r="5763" spans="1:65" s="13" customFormat="1" ht="11.25">
      <c r="B5763" s="210"/>
      <c r="C5763" s="211"/>
      <c r="D5763" s="212" t="s">
        <v>283</v>
      </c>
      <c r="E5763" s="213" t="s">
        <v>1</v>
      </c>
      <c r="F5763" s="214" t="s">
        <v>4004</v>
      </c>
      <c r="G5763" s="211"/>
      <c r="H5763" s="213" t="s">
        <v>1</v>
      </c>
      <c r="I5763" s="215"/>
      <c r="J5763" s="211"/>
      <c r="K5763" s="211"/>
      <c r="L5763" s="216"/>
      <c r="M5763" s="217"/>
      <c r="N5763" s="218"/>
      <c r="O5763" s="218"/>
      <c r="P5763" s="218"/>
      <c r="Q5763" s="218"/>
      <c r="R5763" s="218"/>
      <c r="S5763" s="218"/>
      <c r="T5763" s="219"/>
      <c r="AT5763" s="220" t="s">
        <v>283</v>
      </c>
      <c r="AU5763" s="220" t="s">
        <v>291</v>
      </c>
      <c r="AV5763" s="13" t="s">
        <v>16</v>
      </c>
      <c r="AW5763" s="13" t="s">
        <v>32</v>
      </c>
      <c r="AX5763" s="13" t="s">
        <v>76</v>
      </c>
      <c r="AY5763" s="220" t="s">
        <v>272</v>
      </c>
    </row>
    <row r="5764" spans="1:65" s="13" customFormat="1" ht="11.25">
      <c r="B5764" s="210"/>
      <c r="C5764" s="211"/>
      <c r="D5764" s="212" t="s">
        <v>283</v>
      </c>
      <c r="E5764" s="213" t="s">
        <v>1</v>
      </c>
      <c r="F5764" s="214" t="s">
        <v>285</v>
      </c>
      <c r="G5764" s="211"/>
      <c r="H5764" s="213" t="s">
        <v>1</v>
      </c>
      <c r="I5764" s="215"/>
      <c r="J5764" s="211"/>
      <c r="K5764" s="211"/>
      <c r="L5764" s="216"/>
      <c r="M5764" s="217"/>
      <c r="N5764" s="218"/>
      <c r="O5764" s="218"/>
      <c r="P5764" s="218"/>
      <c r="Q5764" s="218"/>
      <c r="R5764" s="218"/>
      <c r="S5764" s="218"/>
      <c r="T5764" s="219"/>
      <c r="AT5764" s="220" t="s">
        <v>283</v>
      </c>
      <c r="AU5764" s="220" t="s">
        <v>291</v>
      </c>
      <c r="AV5764" s="13" t="s">
        <v>16</v>
      </c>
      <c r="AW5764" s="13" t="s">
        <v>32</v>
      </c>
      <c r="AX5764" s="13" t="s">
        <v>76</v>
      </c>
      <c r="AY5764" s="220" t="s">
        <v>272</v>
      </c>
    </row>
    <row r="5765" spans="1:65" s="14" customFormat="1" ht="11.25">
      <c r="B5765" s="221"/>
      <c r="C5765" s="222"/>
      <c r="D5765" s="212" t="s">
        <v>283</v>
      </c>
      <c r="E5765" s="223" t="s">
        <v>1</v>
      </c>
      <c r="F5765" s="224" t="s">
        <v>16</v>
      </c>
      <c r="G5765" s="222"/>
      <c r="H5765" s="225">
        <v>1</v>
      </c>
      <c r="I5765" s="226"/>
      <c r="J5765" s="222"/>
      <c r="K5765" s="222"/>
      <c r="L5765" s="227"/>
      <c r="M5765" s="228"/>
      <c r="N5765" s="229"/>
      <c r="O5765" s="229"/>
      <c r="P5765" s="229"/>
      <c r="Q5765" s="229"/>
      <c r="R5765" s="229"/>
      <c r="S5765" s="229"/>
      <c r="T5765" s="230"/>
      <c r="AT5765" s="231" t="s">
        <v>283</v>
      </c>
      <c r="AU5765" s="231" t="s">
        <v>291</v>
      </c>
      <c r="AV5765" s="14" t="s">
        <v>84</v>
      </c>
      <c r="AW5765" s="14" t="s">
        <v>32</v>
      </c>
      <c r="AX5765" s="14" t="s">
        <v>76</v>
      </c>
      <c r="AY5765" s="231" t="s">
        <v>272</v>
      </c>
    </row>
    <row r="5766" spans="1:65" s="2" customFormat="1" ht="37.9" customHeight="1">
      <c r="A5766" s="34"/>
      <c r="B5766" s="35"/>
      <c r="C5766" s="192" t="s">
        <v>4696</v>
      </c>
      <c r="D5766" s="192" t="s">
        <v>274</v>
      </c>
      <c r="E5766" s="193" t="s">
        <v>4697</v>
      </c>
      <c r="F5766" s="194" t="s">
        <v>4698</v>
      </c>
      <c r="G5766" s="195" t="s">
        <v>952</v>
      </c>
      <c r="H5766" s="196">
        <v>1</v>
      </c>
      <c r="I5766" s="197"/>
      <c r="J5766" s="198">
        <f>ROUND(I5766*H5766,2)</f>
        <v>0</v>
      </c>
      <c r="K5766" s="194" t="s">
        <v>1</v>
      </c>
      <c r="L5766" s="39"/>
      <c r="M5766" s="199" t="s">
        <v>1</v>
      </c>
      <c r="N5766" s="200" t="s">
        <v>41</v>
      </c>
      <c r="O5766" s="71"/>
      <c r="P5766" s="201">
        <f>O5766*H5766</f>
        <v>0</v>
      </c>
      <c r="Q5766" s="201">
        <v>0</v>
      </c>
      <c r="R5766" s="201">
        <f>Q5766*H5766</f>
        <v>0</v>
      </c>
      <c r="S5766" s="201">
        <v>0</v>
      </c>
      <c r="T5766" s="202">
        <f>S5766*H5766</f>
        <v>0</v>
      </c>
      <c r="U5766" s="34"/>
      <c r="V5766" s="34"/>
      <c r="W5766" s="34"/>
      <c r="X5766" s="34"/>
      <c r="Y5766" s="34"/>
      <c r="Z5766" s="34"/>
      <c r="AA5766" s="34"/>
      <c r="AB5766" s="34"/>
      <c r="AC5766" s="34"/>
      <c r="AD5766" s="34"/>
      <c r="AE5766" s="34"/>
      <c r="AR5766" s="203" t="s">
        <v>358</v>
      </c>
      <c r="AT5766" s="203" t="s">
        <v>274</v>
      </c>
      <c r="AU5766" s="203" t="s">
        <v>291</v>
      </c>
      <c r="AY5766" s="17" t="s">
        <v>272</v>
      </c>
      <c r="BE5766" s="204">
        <f>IF(N5766="základní",J5766,0)</f>
        <v>0</v>
      </c>
      <c r="BF5766" s="204">
        <f>IF(N5766="snížená",J5766,0)</f>
        <v>0</v>
      </c>
      <c r="BG5766" s="204">
        <f>IF(N5766="zákl. přenesená",J5766,0)</f>
        <v>0</v>
      </c>
      <c r="BH5766" s="204">
        <f>IF(N5766="sníž. přenesená",J5766,0)</f>
        <v>0</v>
      </c>
      <c r="BI5766" s="204">
        <f>IF(N5766="nulová",J5766,0)</f>
        <v>0</v>
      </c>
      <c r="BJ5766" s="17" t="s">
        <v>16</v>
      </c>
      <c r="BK5766" s="204">
        <f>ROUND(I5766*H5766,2)</f>
        <v>0</v>
      </c>
      <c r="BL5766" s="17" t="s">
        <v>358</v>
      </c>
      <c r="BM5766" s="203" t="s">
        <v>4699</v>
      </c>
    </row>
    <row r="5767" spans="1:65" s="13" customFormat="1" ht="11.25">
      <c r="B5767" s="210"/>
      <c r="C5767" s="211"/>
      <c r="D5767" s="212" t="s">
        <v>283</v>
      </c>
      <c r="E5767" s="213" t="s">
        <v>1</v>
      </c>
      <c r="F5767" s="214" t="s">
        <v>4675</v>
      </c>
      <c r="G5767" s="211"/>
      <c r="H5767" s="213" t="s">
        <v>1</v>
      </c>
      <c r="I5767" s="215"/>
      <c r="J5767" s="211"/>
      <c r="K5767" s="211"/>
      <c r="L5767" s="216"/>
      <c r="M5767" s="217"/>
      <c r="N5767" s="218"/>
      <c r="O5767" s="218"/>
      <c r="P5767" s="218"/>
      <c r="Q5767" s="218"/>
      <c r="R5767" s="218"/>
      <c r="S5767" s="218"/>
      <c r="T5767" s="219"/>
      <c r="AT5767" s="220" t="s">
        <v>283</v>
      </c>
      <c r="AU5767" s="220" t="s">
        <v>291</v>
      </c>
      <c r="AV5767" s="13" t="s">
        <v>16</v>
      </c>
      <c r="AW5767" s="13" t="s">
        <v>32</v>
      </c>
      <c r="AX5767" s="13" t="s">
        <v>76</v>
      </c>
      <c r="AY5767" s="220" t="s">
        <v>272</v>
      </c>
    </row>
    <row r="5768" spans="1:65" s="13" customFormat="1" ht="11.25">
      <c r="B5768" s="210"/>
      <c r="C5768" s="211"/>
      <c r="D5768" s="212" t="s">
        <v>283</v>
      </c>
      <c r="E5768" s="213" t="s">
        <v>1</v>
      </c>
      <c r="F5768" s="214" t="s">
        <v>4004</v>
      </c>
      <c r="G5768" s="211"/>
      <c r="H5768" s="213" t="s">
        <v>1</v>
      </c>
      <c r="I5768" s="215"/>
      <c r="J5768" s="211"/>
      <c r="K5768" s="211"/>
      <c r="L5768" s="216"/>
      <c r="M5768" s="217"/>
      <c r="N5768" s="218"/>
      <c r="O5768" s="218"/>
      <c r="P5768" s="218"/>
      <c r="Q5768" s="218"/>
      <c r="R5768" s="218"/>
      <c r="S5768" s="218"/>
      <c r="T5768" s="219"/>
      <c r="AT5768" s="220" t="s">
        <v>283</v>
      </c>
      <c r="AU5768" s="220" t="s">
        <v>291</v>
      </c>
      <c r="AV5768" s="13" t="s">
        <v>16</v>
      </c>
      <c r="AW5768" s="13" t="s">
        <v>32</v>
      </c>
      <c r="AX5768" s="13" t="s">
        <v>76</v>
      </c>
      <c r="AY5768" s="220" t="s">
        <v>272</v>
      </c>
    </row>
    <row r="5769" spans="1:65" s="13" customFormat="1" ht="11.25">
      <c r="B5769" s="210"/>
      <c r="C5769" s="211"/>
      <c r="D5769" s="212" t="s">
        <v>283</v>
      </c>
      <c r="E5769" s="213" t="s">
        <v>1</v>
      </c>
      <c r="F5769" s="214" t="s">
        <v>285</v>
      </c>
      <c r="G5769" s="211"/>
      <c r="H5769" s="213" t="s">
        <v>1</v>
      </c>
      <c r="I5769" s="215"/>
      <c r="J5769" s="211"/>
      <c r="K5769" s="211"/>
      <c r="L5769" s="216"/>
      <c r="M5769" s="217"/>
      <c r="N5769" s="218"/>
      <c r="O5769" s="218"/>
      <c r="P5769" s="218"/>
      <c r="Q5769" s="218"/>
      <c r="R5769" s="218"/>
      <c r="S5769" s="218"/>
      <c r="T5769" s="219"/>
      <c r="AT5769" s="220" t="s">
        <v>283</v>
      </c>
      <c r="AU5769" s="220" t="s">
        <v>291</v>
      </c>
      <c r="AV5769" s="13" t="s">
        <v>16</v>
      </c>
      <c r="AW5769" s="13" t="s">
        <v>32</v>
      </c>
      <c r="AX5769" s="13" t="s">
        <v>76</v>
      </c>
      <c r="AY5769" s="220" t="s">
        <v>272</v>
      </c>
    </row>
    <row r="5770" spans="1:65" s="14" customFormat="1" ht="11.25">
      <c r="B5770" s="221"/>
      <c r="C5770" s="222"/>
      <c r="D5770" s="212" t="s">
        <v>283</v>
      </c>
      <c r="E5770" s="223" t="s">
        <v>1</v>
      </c>
      <c r="F5770" s="224" t="s">
        <v>16</v>
      </c>
      <c r="G5770" s="222"/>
      <c r="H5770" s="225">
        <v>1</v>
      </c>
      <c r="I5770" s="226"/>
      <c r="J5770" s="222"/>
      <c r="K5770" s="222"/>
      <c r="L5770" s="227"/>
      <c r="M5770" s="228"/>
      <c r="N5770" s="229"/>
      <c r="O5770" s="229"/>
      <c r="P5770" s="229"/>
      <c r="Q5770" s="229"/>
      <c r="R5770" s="229"/>
      <c r="S5770" s="229"/>
      <c r="T5770" s="230"/>
      <c r="AT5770" s="231" t="s">
        <v>283</v>
      </c>
      <c r="AU5770" s="231" t="s">
        <v>291</v>
      </c>
      <c r="AV5770" s="14" t="s">
        <v>84</v>
      </c>
      <c r="AW5770" s="14" t="s">
        <v>32</v>
      </c>
      <c r="AX5770" s="14" t="s">
        <v>76</v>
      </c>
      <c r="AY5770" s="231" t="s">
        <v>272</v>
      </c>
    </row>
    <row r="5771" spans="1:65" s="2" customFormat="1" ht="37.9" customHeight="1">
      <c r="A5771" s="34"/>
      <c r="B5771" s="35"/>
      <c r="C5771" s="192" t="s">
        <v>4700</v>
      </c>
      <c r="D5771" s="192" t="s">
        <v>274</v>
      </c>
      <c r="E5771" s="193" t="s">
        <v>4701</v>
      </c>
      <c r="F5771" s="194" t="s">
        <v>4702</v>
      </c>
      <c r="G5771" s="195" t="s">
        <v>952</v>
      </c>
      <c r="H5771" s="196">
        <v>1</v>
      </c>
      <c r="I5771" s="197"/>
      <c r="J5771" s="198">
        <f>ROUND(I5771*H5771,2)</f>
        <v>0</v>
      </c>
      <c r="K5771" s="194" t="s">
        <v>1</v>
      </c>
      <c r="L5771" s="39"/>
      <c r="M5771" s="199" t="s">
        <v>1</v>
      </c>
      <c r="N5771" s="200" t="s">
        <v>41</v>
      </c>
      <c r="O5771" s="71"/>
      <c r="P5771" s="201">
        <f>O5771*H5771</f>
        <v>0</v>
      </c>
      <c r="Q5771" s="201">
        <v>0</v>
      </c>
      <c r="R5771" s="201">
        <f>Q5771*H5771</f>
        <v>0</v>
      </c>
      <c r="S5771" s="201">
        <v>0</v>
      </c>
      <c r="T5771" s="202">
        <f>S5771*H5771</f>
        <v>0</v>
      </c>
      <c r="U5771" s="34"/>
      <c r="V5771" s="34"/>
      <c r="W5771" s="34"/>
      <c r="X5771" s="34"/>
      <c r="Y5771" s="34"/>
      <c r="Z5771" s="34"/>
      <c r="AA5771" s="34"/>
      <c r="AB5771" s="34"/>
      <c r="AC5771" s="34"/>
      <c r="AD5771" s="34"/>
      <c r="AE5771" s="34"/>
      <c r="AR5771" s="203" t="s">
        <v>358</v>
      </c>
      <c r="AT5771" s="203" t="s">
        <v>274</v>
      </c>
      <c r="AU5771" s="203" t="s">
        <v>291</v>
      </c>
      <c r="AY5771" s="17" t="s">
        <v>272</v>
      </c>
      <c r="BE5771" s="204">
        <f>IF(N5771="základní",J5771,0)</f>
        <v>0</v>
      </c>
      <c r="BF5771" s="204">
        <f>IF(N5771="snížená",J5771,0)</f>
        <v>0</v>
      </c>
      <c r="BG5771" s="204">
        <f>IF(N5771="zákl. přenesená",J5771,0)</f>
        <v>0</v>
      </c>
      <c r="BH5771" s="204">
        <f>IF(N5771="sníž. přenesená",J5771,0)</f>
        <v>0</v>
      </c>
      <c r="BI5771" s="204">
        <f>IF(N5771="nulová",J5771,0)</f>
        <v>0</v>
      </c>
      <c r="BJ5771" s="17" t="s">
        <v>16</v>
      </c>
      <c r="BK5771" s="204">
        <f>ROUND(I5771*H5771,2)</f>
        <v>0</v>
      </c>
      <c r="BL5771" s="17" t="s">
        <v>358</v>
      </c>
      <c r="BM5771" s="203" t="s">
        <v>4703</v>
      </c>
    </row>
    <row r="5772" spans="1:65" s="13" customFormat="1" ht="11.25">
      <c r="B5772" s="210"/>
      <c r="C5772" s="211"/>
      <c r="D5772" s="212" t="s">
        <v>283</v>
      </c>
      <c r="E5772" s="213" t="s">
        <v>1</v>
      </c>
      <c r="F5772" s="214" t="s">
        <v>4675</v>
      </c>
      <c r="G5772" s="211"/>
      <c r="H5772" s="213" t="s">
        <v>1</v>
      </c>
      <c r="I5772" s="215"/>
      <c r="J5772" s="211"/>
      <c r="K5772" s="211"/>
      <c r="L5772" s="216"/>
      <c r="M5772" s="217"/>
      <c r="N5772" s="218"/>
      <c r="O5772" s="218"/>
      <c r="P5772" s="218"/>
      <c r="Q5772" s="218"/>
      <c r="R5772" s="218"/>
      <c r="S5772" s="218"/>
      <c r="T5772" s="219"/>
      <c r="AT5772" s="220" t="s">
        <v>283</v>
      </c>
      <c r="AU5772" s="220" t="s">
        <v>291</v>
      </c>
      <c r="AV5772" s="13" t="s">
        <v>16</v>
      </c>
      <c r="AW5772" s="13" t="s">
        <v>32</v>
      </c>
      <c r="AX5772" s="13" t="s">
        <v>76</v>
      </c>
      <c r="AY5772" s="220" t="s">
        <v>272</v>
      </c>
    </row>
    <row r="5773" spans="1:65" s="13" customFormat="1" ht="11.25">
      <c r="B5773" s="210"/>
      <c r="C5773" s="211"/>
      <c r="D5773" s="212" t="s">
        <v>283</v>
      </c>
      <c r="E5773" s="213" t="s">
        <v>1</v>
      </c>
      <c r="F5773" s="214" t="s">
        <v>4004</v>
      </c>
      <c r="G5773" s="211"/>
      <c r="H5773" s="213" t="s">
        <v>1</v>
      </c>
      <c r="I5773" s="215"/>
      <c r="J5773" s="211"/>
      <c r="K5773" s="211"/>
      <c r="L5773" s="216"/>
      <c r="M5773" s="217"/>
      <c r="N5773" s="218"/>
      <c r="O5773" s="218"/>
      <c r="P5773" s="218"/>
      <c r="Q5773" s="218"/>
      <c r="R5773" s="218"/>
      <c r="S5773" s="218"/>
      <c r="T5773" s="219"/>
      <c r="AT5773" s="220" t="s">
        <v>283</v>
      </c>
      <c r="AU5773" s="220" t="s">
        <v>291</v>
      </c>
      <c r="AV5773" s="13" t="s">
        <v>16</v>
      </c>
      <c r="AW5773" s="13" t="s">
        <v>32</v>
      </c>
      <c r="AX5773" s="13" t="s">
        <v>76</v>
      </c>
      <c r="AY5773" s="220" t="s">
        <v>272</v>
      </c>
    </row>
    <row r="5774" spans="1:65" s="13" customFormat="1" ht="11.25">
      <c r="B5774" s="210"/>
      <c r="C5774" s="211"/>
      <c r="D5774" s="212" t="s">
        <v>283</v>
      </c>
      <c r="E5774" s="213" t="s">
        <v>1</v>
      </c>
      <c r="F5774" s="214" t="s">
        <v>285</v>
      </c>
      <c r="G5774" s="211"/>
      <c r="H5774" s="213" t="s">
        <v>1</v>
      </c>
      <c r="I5774" s="215"/>
      <c r="J5774" s="211"/>
      <c r="K5774" s="211"/>
      <c r="L5774" s="216"/>
      <c r="M5774" s="217"/>
      <c r="N5774" s="218"/>
      <c r="O5774" s="218"/>
      <c r="P5774" s="218"/>
      <c r="Q5774" s="218"/>
      <c r="R5774" s="218"/>
      <c r="S5774" s="218"/>
      <c r="T5774" s="219"/>
      <c r="AT5774" s="220" t="s">
        <v>283</v>
      </c>
      <c r="AU5774" s="220" t="s">
        <v>291</v>
      </c>
      <c r="AV5774" s="13" t="s">
        <v>16</v>
      </c>
      <c r="AW5774" s="13" t="s">
        <v>32</v>
      </c>
      <c r="AX5774" s="13" t="s">
        <v>76</v>
      </c>
      <c r="AY5774" s="220" t="s">
        <v>272</v>
      </c>
    </row>
    <row r="5775" spans="1:65" s="14" customFormat="1" ht="11.25">
      <c r="B5775" s="221"/>
      <c r="C5775" s="222"/>
      <c r="D5775" s="212" t="s">
        <v>283</v>
      </c>
      <c r="E5775" s="223" t="s">
        <v>1</v>
      </c>
      <c r="F5775" s="224" t="s">
        <v>16</v>
      </c>
      <c r="G5775" s="222"/>
      <c r="H5775" s="225">
        <v>1</v>
      </c>
      <c r="I5775" s="226"/>
      <c r="J5775" s="222"/>
      <c r="K5775" s="222"/>
      <c r="L5775" s="227"/>
      <c r="M5775" s="228"/>
      <c r="N5775" s="229"/>
      <c r="O5775" s="229"/>
      <c r="P5775" s="229"/>
      <c r="Q5775" s="229"/>
      <c r="R5775" s="229"/>
      <c r="S5775" s="229"/>
      <c r="T5775" s="230"/>
      <c r="AT5775" s="231" t="s">
        <v>283</v>
      </c>
      <c r="AU5775" s="231" t="s">
        <v>291</v>
      </c>
      <c r="AV5775" s="14" t="s">
        <v>84</v>
      </c>
      <c r="AW5775" s="14" t="s">
        <v>32</v>
      </c>
      <c r="AX5775" s="14" t="s">
        <v>76</v>
      </c>
      <c r="AY5775" s="231" t="s">
        <v>272</v>
      </c>
    </row>
    <row r="5776" spans="1:65" s="2" customFormat="1" ht="33" customHeight="1">
      <c r="A5776" s="34"/>
      <c r="B5776" s="35"/>
      <c r="C5776" s="192" t="s">
        <v>4704</v>
      </c>
      <c r="D5776" s="192" t="s">
        <v>274</v>
      </c>
      <c r="E5776" s="193" t="s">
        <v>4705</v>
      </c>
      <c r="F5776" s="194" t="s">
        <v>4706</v>
      </c>
      <c r="G5776" s="195" t="s">
        <v>952</v>
      </c>
      <c r="H5776" s="196">
        <v>1</v>
      </c>
      <c r="I5776" s="197"/>
      <c r="J5776" s="198">
        <f>ROUND(I5776*H5776,2)</f>
        <v>0</v>
      </c>
      <c r="K5776" s="194" t="s">
        <v>1</v>
      </c>
      <c r="L5776" s="39"/>
      <c r="M5776" s="199" t="s">
        <v>1</v>
      </c>
      <c r="N5776" s="200" t="s">
        <v>41</v>
      </c>
      <c r="O5776" s="71"/>
      <c r="P5776" s="201">
        <f>O5776*H5776</f>
        <v>0</v>
      </c>
      <c r="Q5776" s="201">
        <v>0</v>
      </c>
      <c r="R5776" s="201">
        <f>Q5776*H5776</f>
        <v>0</v>
      </c>
      <c r="S5776" s="201">
        <v>0</v>
      </c>
      <c r="T5776" s="202">
        <f>S5776*H5776</f>
        <v>0</v>
      </c>
      <c r="U5776" s="34"/>
      <c r="V5776" s="34"/>
      <c r="W5776" s="34"/>
      <c r="X5776" s="34"/>
      <c r="Y5776" s="34"/>
      <c r="Z5776" s="34"/>
      <c r="AA5776" s="34"/>
      <c r="AB5776" s="34"/>
      <c r="AC5776" s="34"/>
      <c r="AD5776" s="34"/>
      <c r="AE5776" s="34"/>
      <c r="AR5776" s="203" t="s">
        <v>358</v>
      </c>
      <c r="AT5776" s="203" t="s">
        <v>274</v>
      </c>
      <c r="AU5776" s="203" t="s">
        <v>291</v>
      </c>
      <c r="AY5776" s="17" t="s">
        <v>272</v>
      </c>
      <c r="BE5776" s="204">
        <f>IF(N5776="základní",J5776,0)</f>
        <v>0</v>
      </c>
      <c r="BF5776" s="204">
        <f>IF(N5776="snížená",J5776,0)</f>
        <v>0</v>
      </c>
      <c r="BG5776" s="204">
        <f>IF(N5776="zákl. přenesená",J5776,0)</f>
        <v>0</v>
      </c>
      <c r="BH5776" s="204">
        <f>IF(N5776="sníž. přenesená",J5776,0)</f>
        <v>0</v>
      </c>
      <c r="BI5776" s="204">
        <f>IF(N5776="nulová",J5776,0)</f>
        <v>0</v>
      </c>
      <c r="BJ5776" s="17" t="s">
        <v>16</v>
      </c>
      <c r="BK5776" s="204">
        <f>ROUND(I5776*H5776,2)</f>
        <v>0</v>
      </c>
      <c r="BL5776" s="17" t="s">
        <v>358</v>
      </c>
      <c r="BM5776" s="203" t="s">
        <v>4707</v>
      </c>
    </row>
    <row r="5777" spans="1:65" s="13" customFormat="1" ht="11.25">
      <c r="B5777" s="210"/>
      <c r="C5777" s="211"/>
      <c r="D5777" s="212" t="s">
        <v>283</v>
      </c>
      <c r="E5777" s="213" t="s">
        <v>1</v>
      </c>
      <c r="F5777" s="214" t="s">
        <v>4675</v>
      </c>
      <c r="G5777" s="211"/>
      <c r="H5777" s="213" t="s">
        <v>1</v>
      </c>
      <c r="I5777" s="215"/>
      <c r="J5777" s="211"/>
      <c r="K5777" s="211"/>
      <c r="L5777" s="216"/>
      <c r="M5777" s="217"/>
      <c r="N5777" s="218"/>
      <c r="O5777" s="218"/>
      <c r="P5777" s="218"/>
      <c r="Q5777" s="218"/>
      <c r="R5777" s="218"/>
      <c r="S5777" s="218"/>
      <c r="T5777" s="219"/>
      <c r="AT5777" s="220" t="s">
        <v>283</v>
      </c>
      <c r="AU5777" s="220" t="s">
        <v>291</v>
      </c>
      <c r="AV5777" s="13" t="s">
        <v>16</v>
      </c>
      <c r="AW5777" s="13" t="s">
        <v>32</v>
      </c>
      <c r="AX5777" s="13" t="s">
        <v>76</v>
      </c>
      <c r="AY5777" s="220" t="s">
        <v>272</v>
      </c>
    </row>
    <row r="5778" spans="1:65" s="13" customFormat="1" ht="11.25">
      <c r="B5778" s="210"/>
      <c r="C5778" s="211"/>
      <c r="D5778" s="212" t="s">
        <v>283</v>
      </c>
      <c r="E5778" s="213" t="s">
        <v>1</v>
      </c>
      <c r="F5778" s="214" t="s">
        <v>4004</v>
      </c>
      <c r="G5778" s="211"/>
      <c r="H5778" s="213" t="s">
        <v>1</v>
      </c>
      <c r="I5778" s="215"/>
      <c r="J5778" s="211"/>
      <c r="K5778" s="211"/>
      <c r="L5778" s="216"/>
      <c r="M5778" s="217"/>
      <c r="N5778" s="218"/>
      <c r="O5778" s="218"/>
      <c r="P5778" s="218"/>
      <c r="Q5778" s="218"/>
      <c r="R5778" s="218"/>
      <c r="S5778" s="218"/>
      <c r="T5778" s="219"/>
      <c r="AT5778" s="220" t="s">
        <v>283</v>
      </c>
      <c r="AU5778" s="220" t="s">
        <v>291</v>
      </c>
      <c r="AV5778" s="13" t="s">
        <v>16</v>
      </c>
      <c r="AW5778" s="13" t="s">
        <v>32</v>
      </c>
      <c r="AX5778" s="13" t="s">
        <v>76</v>
      </c>
      <c r="AY5778" s="220" t="s">
        <v>272</v>
      </c>
    </row>
    <row r="5779" spans="1:65" s="13" customFormat="1" ht="11.25">
      <c r="B5779" s="210"/>
      <c r="C5779" s="211"/>
      <c r="D5779" s="212" t="s">
        <v>283</v>
      </c>
      <c r="E5779" s="213" t="s">
        <v>1</v>
      </c>
      <c r="F5779" s="214" t="s">
        <v>285</v>
      </c>
      <c r="G5779" s="211"/>
      <c r="H5779" s="213" t="s">
        <v>1</v>
      </c>
      <c r="I5779" s="215"/>
      <c r="J5779" s="211"/>
      <c r="K5779" s="211"/>
      <c r="L5779" s="216"/>
      <c r="M5779" s="217"/>
      <c r="N5779" s="218"/>
      <c r="O5779" s="218"/>
      <c r="P5779" s="218"/>
      <c r="Q5779" s="218"/>
      <c r="R5779" s="218"/>
      <c r="S5779" s="218"/>
      <c r="T5779" s="219"/>
      <c r="AT5779" s="220" t="s">
        <v>283</v>
      </c>
      <c r="AU5779" s="220" t="s">
        <v>291</v>
      </c>
      <c r="AV5779" s="13" t="s">
        <v>16</v>
      </c>
      <c r="AW5779" s="13" t="s">
        <v>32</v>
      </c>
      <c r="AX5779" s="13" t="s">
        <v>76</v>
      </c>
      <c r="AY5779" s="220" t="s">
        <v>272</v>
      </c>
    </row>
    <row r="5780" spans="1:65" s="13" customFormat="1" ht="11.25">
      <c r="B5780" s="210"/>
      <c r="C5780" s="211"/>
      <c r="D5780" s="212" t="s">
        <v>283</v>
      </c>
      <c r="E5780" s="213" t="s">
        <v>1</v>
      </c>
      <c r="F5780" s="214" t="s">
        <v>2489</v>
      </c>
      <c r="G5780" s="211"/>
      <c r="H5780" s="213" t="s">
        <v>1</v>
      </c>
      <c r="I5780" s="215"/>
      <c r="J5780" s="211"/>
      <c r="K5780" s="211"/>
      <c r="L5780" s="216"/>
      <c r="M5780" s="217"/>
      <c r="N5780" s="218"/>
      <c r="O5780" s="218"/>
      <c r="P5780" s="218"/>
      <c r="Q5780" s="218"/>
      <c r="R5780" s="218"/>
      <c r="S5780" s="218"/>
      <c r="T5780" s="219"/>
      <c r="AT5780" s="220" t="s">
        <v>283</v>
      </c>
      <c r="AU5780" s="220" t="s">
        <v>291</v>
      </c>
      <c r="AV5780" s="13" t="s">
        <v>16</v>
      </c>
      <c r="AW5780" s="13" t="s">
        <v>32</v>
      </c>
      <c r="AX5780" s="13" t="s">
        <v>76</v>
      </c>
      <c r="AY5780" s="220" t="s">
        <v>272</v>
      </c>
    </row>
    <row r="5781" spans="1:65" s="14" customFormat="1" ht="11.25">
      <c r="B5781" s="221"/>
      <c r="C5781" s="222"/>
      <c r="D5781" s="212" t="s">
        <v>283</v>
      </c>
      <c r="E5781" s="223" t="s">
        <v>1</v>
      </c>
      <c r="F5781" s="224" t="s">
        <v>16</v>
      </c>
      <c r="G5781" s="222"/>
      <c r="H5781" s="225">
        <v>1</v>
      </c>
      <c r="I5781" s="226"/>
      <c r="J5781" s="222"/>
      <c r="K5781" s="222"/>
      <c r="L5781" s="227"/>
      <c r="M5781" s="228"/>
      <c r="N5781" s="229"/>
      <c r="O5781" s="229"/>
      <c r="P5781" s="229"/>
      <c r="Q5781" s="229"/>
      <c r="R5781" s="229"/>
      <c r="S5781" s="229"/>
      <c r="T5781" s="230"/>
      <c r="AT5781" s="231" t="s">
        <v>283</v>
      </c>
      <c r="AU5781" s="231" t="s">
        <v>291</v>
      </c>
      <c r="AV5781" s="14" t="s">
        <v>84</v>
      </c>
      <c r="AW5781" s="14" t="s">
        <v>32</v>
      </c>
      <c r="AX5781" s="14" t="s">
        <v>76</v>
      </c>
      <c r="AY5781" s="231" t="s">
        <v>272</v>
      </c>
    </row>
    <row r="5782" spans="1:65" s="2" customFormat="1" ht="66.75" customHeight="1">
      <c r="A5782" s="34"/>
      <c r="B5782" s="35"/>
      <c r="C5782" s="192" t="s">
        <v>4708</v>
      </c>
      <c r="D5782" s="192" t="s">
        <v>274</v>
      </c>
      <c r="E5782" s="193" t="s">
        <v>4709</v>
      </c>
      <c r="F5782" s="194" t="s">
        <v>4710</v>
      </c>
      <c r="G5782" s="195" t="s">
        <v>952</v>
      </c>
      <c r="H5782" s="196">
        <v>1</v>
      </c>
      <c r="I5782" s="197"/>
      <c r="J5782" s="198">
        <f>ROUND(I5782*H5782,2)</f>
        <v>0</v>
      </c>
      <c r="K5782" s="194" t="s">
        <v>1</v>
      </c>
      <c r="L5782" s="39"/>
      <c r="M5782" s="199" t="s">
        <v>1</v>
      </c>
      <c r="N5782" s="200" t="s">
        <v>41</v>
      </c>
      <c r="O5782" s="71"/>
      <c r="P5782" s="201">
        <f>O5782*H5782</f>
        <v>0</v>
      </c>
      <c r="Q5782" s="201">
        <v>1.4999999999999999E-4</v>
      </c>
      <c r="R5782" s="201">
        <f>Q5782*H5782</f>
        <v>1.4999999999999999E-4</v>
      </c>
      <c r="S5782" s="201">
        <v>0</v>
      </c>
      <c r="T5782" s="202">
        <f>S5782*H5782</f>
        <v>0</v>
      </c>
      <c r="U5782" s="34"/>
      <c r="V5782" s="34"/>
      <c r="W5782" s="34"/>
      <c r="X5782" s="34"/>
      <c r="Y5782" s="34"/>
      <c r="Z5782" s="34"/>
      <c r="AA5782" s="34"/>
      <c r="AB5782" s="34"/>
      <c r="AC5782" s="34"/>
      <c r="AD5782" s="34"/>
      <c r="AE5782" s="34"/>
      <c r="AR5782" s="203" t="s">
        <v>358</v>
      </c>
      <c r="AT5782" s="203" t="s">
        <v>274</v>
      </c>
      <c r="AU5782" s="203" t="s">
        <v>291</v>
      </c>
      <c r="AY5782" s="17" t="s">
        <v>272</v>
      </c>
      <c r="BE5782" s="204">
        <f>IF(N5782="základní",J5782,0)</f>
        <v>0</v>
      </c>
      <c r="BF5782" s="204">
        <f>IF(N5782="snížená",J5782,0)</f>
        <v>0</v>
      </c>
      <c r="BG5782" s="204">
        <f>IF(N5782="zákl. přenesená",J5782,0)</f>
        <v>0</v>
      </c>
      <c r="BH5782" s="204">
        <f>IF(N5782="sníž. přenesená",J5782,0)</f>
        <v>0</v>
      </c>
      <c r="BI5782" s="204">
        <f>IF(N5782="nulová",J5782,0)</f>
        <v>0</v>
      </c>
      <c r="BJ5782" s="17" t="s">
        <v>16</v>
      </c>
      <c r="BK5782" s="204">
        <f>ROUND(I5782*H5782,2)</f>
        <v>0</v>
      </c>
      <c r="BL5782" s="17" t="s">
        <v>358</v>
      </c>
      <c r="BM5782" s="203" t="s">
        <v>4711</v>
      </c>
    </row>
    <row r="5783" spans="1:65" s="13" customFormat="1" ht="11.25">
      <c r="B5783" s="210"/>
      <c r="C5783" s="211"/>
      <c r="D5783" s="212" t="s">
        <v>283</v>
      </c>
      <c r="E5783" s="213" t="s">
        <v>1</v>
      </c>
      <c r="F5783" s="214" t="s">
        <v>4675</v>
      </c>
      <c r="G5783" s="211"/>
      <c r="H5783" s="213" t="s">
        <v>1</v>
      </c>
      <c r="I5783" s="215"/>
      <c r="J5783" s="211"/>
      <c r="K5783" s="211"/>
      <c r="L5783" s="216"/>
      <c r="M5783" s="217"/>
      <c r="N5783" s="218"/>
      <c r="O5783" s="218"/>
      <c r="P5783" s="218"/>
      <c r="Q5783" s="218"/>
      <c r="R5783" s="218"/>
      <c r="S5783" s="218"/>
      <c r="T5783" s="219"/>
      <c r="AT5783" s="220" t="s">
        <v>283</v>
      </c>
      <c r="AU5783" s="220" t="s">
        <v>291</v>
      </c>
      <c r="AV5783" s="13" t="s">
        <v>16</v>
      </c>
      <c r="AW5783" s="13" t="s">
        <v>32</v>
      </c>
      <c r="AX5783" s="13" t="s">
        <v>76</v>
      </c>
      <c r="AY5783" s="220" t="s">
        <v>272</v>
      </c>
    </row>
    <row r="5784" spans="1:65" s="13" customFormat="1" ht="11.25">
      <c r="B5784" s="210"/>
      <c r="C5784" s="211"/>
      <c r="D5784" s="212" t="s">
        <v>283</v>
      </c>
      <c r="E5784" s="213" t="s">
        <v>1</v>
      </c>
      <c r="F5784" s="214" t="s">
        <v>4004</v>
      </c>
      <c r="G5784" s="211"/>
      <c r="H5784" s="213" t="s">
        <v>1</v>
      </c>
      <c r="I5784" s="215"/>
      <c r="J5784" s="211"/>
      <c r="K5784" s="211"/>
      <c r="L5784" s="216"/>
      <c r="M5784" s="217"/>
      <c r="N5784" s="218"/>
      <c r="O5784" s="218"/>
      <c r="P5784" s="218"/>
      <c r="Q5784" s="218"/>
      <c r="R5784" s="218"/>
      <c r="S5784" s="218"/>
      <c r="T5784" s="219"/>
      <c r="AT5784" s="220" t="s">
        <v>283</v>
      </c>
      <c r="AU5784" s="220" t="s">
        <v>291</v>
      </c>
      <c r="AV5784" s="13" t="s">
        <v>16</v>
      </c>
      <c r="AW5784" s="13" t="s">
        <v>32</v>
      </c>
      <c r="AX5784" s="13" t="s">
        <v>76</v>
      </c>
      <c r="AY5784" s="220" t="s">
        <v>272</v>
      </c>
    </row>
    <row r="5785" spans="1:65" s="13" customFormat="1" ht="11.25">
      <c r="B5785" s="210"/>
      <c r="C5785" s="211"/>
      <c r="D5785" s="212" t="s">
        <v>283</v>
      </c>
      <c r="E5785" s="213" t="s">
        <v>1</v>
      </c>
      <c r="F5785" s="214" t="s">
        <v>285</v>
      </c>
      <c r="G5785" s="211"/>
      <c r="H5785" s="213" t="s">
        <v>1</v>
      </c>
      <c r="I5785" s="215"/>
      <c r="J5785" s="211"/>
      <c r="K5785" s="211"/>
      <c r="L5785" s="216"/>
      <c r="M5785" s="217"/>
      <c r="N5785" s="218"/>
      <c r="O5785" s="218"/>
      <c r="P5785" s="218"/>
      <c r="Q5785" s="218"/>
      <c r="R5785" s="218"/>
      <c r="S5785" s="218"/>
      <c r="T5785" s="219"/>
      <c r="AT5785" s="220" t="s">
        <v>283</v>
      </c>
      <c r="AU5785" s="220" t="s">
        <v>291</v>
      </c>
      <c r="AV5785" s="13" t="s">
        <v>16</v>
      </c>
      <c r="AW5785" s="13" t="s">
        <v>32</v>
      </c>
      <c r="AX5785" s="13" t="s">
        <v>76</v>
      </c>
      <c r="AY5785" s="220" t="s">
        <v>272</v>
      </c>
    </row>
    <row r="5786" spans="1:65" s="13" customFormat="1" ht="11.25">
      <c r="B5786" s="210"/>
      <c r="C5786" s="211"/>
      <c r="D5786" s="212" t="s">
        <v>283</v>
      </c>
      <c r="E5786" s="213" t="s">
        <v>1</v>
      </c>
      <c r="F5786" s="214" t="s">
        <v>2489</v>
      </c>
      <c r="G5786" s="211"/>
      <c r="H5786" s="213" t="s">
        <v>1</v>
      </c>
      <c r="I5786" s="215"/>
      <c r="J5786" s="211"/>
      <c r="K5786" s="211"/>
      <c r="L5786" s="216"/>
      <c r="M5786" s="217"/>
      <c r="N5786" s="218"/>
      <c r="O5786" s="218"/>
      <c r="P5786" s="218"/>
      <c r="Q5786" s="218"/>
      <c r="R5786" s="218"/>
      <c r="S5786" s="218"/>
      <c r="T5786" s="219"/>
      <c r="AT5786" s="220" t="s">
        <v>283</v>
      </c>
      <c r="AU5786" s="220" t="s">
        <v>291</v>
      </c>
      <c r="AV5786" s="13" t="s">
        <v>16</v>
      </c>
      <c r="AW5786" s="13" t="s">
        <v>32</v>
      </c>
      <c r="AX5786" s="13" t="s">
        <v>76</v>
      </c>
      <c r="AY5786" s="220" t="s">
        <v>272</v>
      </c>
    </row>
    <row r="5787" spans="1:65" s="14" customFormat="1" ht="11.25">
      <c r="B5787" s="221"/>
      <c r="C5787" s="222"/>
      <c r="D5787" s="212" t="s">
        <v>283</v>
      </c>
      <c r="E5787" s="223" t="s">
        <v>1</v>
      </c>
      <c r="F5787" s="224" t="s">
        <v>16</v>
      </c>
      <c r="G5787" s="222"/>
      <c r="H5787" s="225">
        <v>1</v>
      </c>
      <c r="I5787" s="226"/>
      <c r="J5787" s="222"/>
      <c r="K5787" s="222"/>
      <c r="L5787" s="227"/>
      <c r="M5787" s="228"/>
      <c r="N5787" s="229"/>
      <c r="O5787" s="229"/>
      <c r="P5787" s="229"/>
      <c r="Q5787" s="229"/>
      <c r="R5787" s="229"/>
      <c r="S5787" s="229"/>
      <c r="T5787" s="230"/>
      <c r="AT5787" s="231" t="s">
        <v>283</v>
      </c>
      <c r="AU5787" s="231" t="s">
        <v>291</v>
      </c>
      <c r="AV5787" s="14" t="s">
        <v>84</v>
      </c>
      <c r="AW5787" s="14" t="s">
        <v>32</v>
      </c>
      <c r="AX5787" s="14" t="s">
        <v>76</v>
      </c>
      <c r="AY5787" s="231" t="s">
        <v>272</v>
      </c>
    </row>
    <row r="5788" spans="1:65" s="12" customFormat="1" ht="20.85" customHeight="1">
      <c r="B5788" s="176"/>
      <c r="C5788" s="177"/>
      <c r="D5788" s="178" t="s">
        <v>75</v>
      </c>
      <c r="E5788" s="190" t="s">
        <v>4712</v>
      </c>
      <c r="F5788" s="190" t="s">
        <v>4713</v>
      </c>
      <c r="G5788" s="177"/>
      <c r="H5788" s="177"/>
      <c r="I5788" s="180"/>
      <c r="J5788" s="191">
        <f>BK5788</f>
        <v>0</v>
      </c>
      <c r="K5788" s="177"/>
      <c r="L5788" s="182"/>
      <c r="M5788" s="183"/>
      <c r="N5788" s="184"/>
      <c r="O5788" s="184"/>
      <c r="P5788" s="185">
        <f>SUM(P5789:P5793)</f>
        <v>0</v>
      </c>
      <c r="Q5788" s="184"/>
      <c r="R5788" s="185">
        <f>SUM(R5789:R5793)</f>
        <v>0</v>
      </c>
      <c r="S5788" s="184"/>
      <c r="T5788" s="186">
        <f>SUM(T5789:T5793)</f>
        <v>0</v>
      </c>
      <c r="AR5788" s="187" t="s">
        <v>16</v>
      </c>
      <c r="AT5788" s="188" t="s">
        <v>75</v>
      </c>
      <c r="AU5788" s="188" t="s">
        <v>84</v>
      </c>
      <c r="AY5788" s="187" t="s">
        <v>272</v>
      </c>
      <c r="BK5788" s="189">
        <f>SUM(BK5789:BK5793)</f>
        <v>0</v>
      </c>
    </row>
    <row r="5789" spans="1:65" s="2" customFormat="1" ht="37.9" customHeight="1">
      <c r="A5789" s="34"/>
      <c r="B5789" s="35"/>
      <c r="C5789" s="192" t="s">
        <v>4714</v>
      </c>
      <c r="D5789" s="192" t="s">
        <v>274</v>
      </c>
      <c r="E5789" s="193" t="s">
        <v>4715</v>
      </c>
      <c r="F5789" s="194" t="s">
        <v>4716</v>
      </c>
      <c r="G5789" s="195" t="s">
        <v>952</v>
      </c>
      <c r="H5789" s="196">
        <v>1</v>
      </c>
      <c r="I5789" s="197"/>
      <c r="J5789" s="198">
        <f>ROUND(I5789*H5789,2)</f>
        <v>0</v>
      </c>
      <c r="K5789" s="194" t="s">
        <v>1</v>
      </c>
      <c r="L5789" s="39"/>
      <c r="M5789" s="199" t="s">
        <v>1</v>
      </c>
      <c r="N5789" s="200" t="s">
        <v>41</v>
      </c>
      <c r="O5789" s="71"/>
      <c r="P5789" s="201">
        <f>O5789*H5789</f>
        <v>0</v>
      </c>
      <c r="Q5789" s="201">
        <v>0</v>
      </c>
      <c r="R5789" s="201">
        <f>Q5789*H5789</f>
        <v>0</v>
      </c>
      <c r="S5789" s="201">
        <v>0</v>
      </c>
      <c r="T5789" s="202">
        <f>S5789*H5789</f>
        <v>0</v>
      </c>
      <c r="U5789" s="34"/>
      <c r="V5789" s="34"/>
      <c r="W5789" s="34"/>
      <c r="X5789" s="34"/>
      <c r="Y5789" s="34"/>
      <c r="Z5789" s="34"/>
      <c r="AA5789" s="34"/>
      <c r="AB5789" s="34"/>
      <c r="AC5789" s="34"/>
      <c r="AD5789" s="34"/>
      <c r="AE5789" s="34"/>
      <c r="AR5789" s="203" t="s">
        <v>358</v>
      </c>
      <c r="AT5789" s="203" t="s">
        <v>274</v>
      </c>
      <c r="AU5789" s="203" t="s">
        <v>291</v>
      </c>
      <c r="AY5789" s="17" t="s">
        <v>272</v>
      </c>
      <c r="BE5789" s="204">
        <f>IF(N5789="základní",J5789,0)</f>
        <v>0</v>
      </c>
      <c r="BF5789" s="204">
        <f>IF(N5789="snížená",J5789,0)</f>
        <v>0</v>
      </c>
      <c r="BG5789" s="204">
        <f>IF(N5789="zákl. přenesená",J5789,0)</f>
        <v>0</v>
      </c>
      <c r="BH5789" s="204">
        <f>IF(N5789="sníž. přenesená",J5789,0)</f>
        <v>0</v>
      </c>
      <c r="BI5789" s="204">
        <f>IF(N5789="nulová",J5789,0)</f>
        <v>0</v>
      </c>
      <c r="BJ5789" s="17" t="s">
        <v>16</v>
      </c>
      <c r="BK5789" s="204">
        <f>ROUND(I5789*H5789,2)</f>
        <v>0</v>
      </c>
      <c r="BL5789" s="17" t="s">
        <v>358</v>
      </c>
      <c r="BM5789" s="203" t="s">
        <v>4717</v>
      </c>
    </row>
    <row r="5790" spans="1:65" s="13" customFormat="1" ht="11.25">
      <c r="B5790" s="210"/>
      <c r="C5790" s="211"/>
      <c r="D5790" s="212" t="s">
        <v>283</v>
      </c>
      <c r="E5790" s="213" t="s">
        <v>1</v>
      </c>
      <c r="F5790" s="214" t="s">
        <v>4718</v>
      </c>
      <c r="G5790" s="211"/>
      <c r="H5790" s="213" t="s">
        <v>1</v>
      </c>
      <c r="I5790" s="215"/>
      <c r="J5790" s="211"/>
      <c r="K5790" s="211"/>
      <c r="L5790" s="216"/>
      <c r="M5790" s="217"/>
      <c r="N5790" s="218"/>
      <c r="O5790" s="218"/>
      <c r="P5790" s="218"/>
      <c r="Q5790" s="218"/>
      <c r="R5790" s="218"/>
      <c r="S5790" s="218"/>
      <c r="T5790" s="219"/>
      <c r="AT5790" s="220" t="s">
        <v>283</v>
      </c>
      <c r="AU5790" s="220" t="s">
        <v>291</v>
      </c>
      <c r="AV5790" s="13" t="s">
        <v>16</v>
      </c>
      <c r="AW5790" s="13" t="s">
        <v>32</v>
      </c>
      <c r="AX5790" s="13" t="s">
        <v>76</v>
      </c>
      <c r="AY5790" s="220" t="s">
        <v>272</v>
      </c>
    </row>
    <row r="5791" spans="1:65" s="13" customFormat="1" ht="11.25">
      <c r="B5791" s="210"/>
      <c r="C5791" s="211"/>
      <c r="D5791" s="212" t="s">
        <v>283</v>
      </c>
      <c r="E5791" s="213" t="s">
        <v>1</v>
      </c>
      <c r="F5791" s="214" t="s">
        <v>4004</v>
      </c>
      <c r="G5791" s="211"/>
      <c r="H5791" s="213" t="s">
        <v>1</v>
      </c>
      <c r="I5791" s="215"/>
      <c r="J5791" s="211"/>
      <c r="K5791" s="211"/>
      <c r="L5791" s="216"/>
      <c r="M5791" s="217"/>
      <c r="N5791" s="218"/>
      <c r="O5791" s="218"/>
      <c r="P5791" s="218"/>
      <c r="Q5791" s="218"/>
      <c r="R5791" s="218"/>
      <c r="S5791" s="218"/>
      <c r="T5791" s="219"/>
      <c r="AT5791" s="220" t="s">
        <v>283</v>
      </c>
      <c r="AU5791" s="220" t="s">
        <v>291</v>
      </c>
      <c r="AV5791" s="13" t="s">
        <v>16</v>
      </c>
      <c r="AW5791" s="13" t="s">
        <v>32</v>
      </c>
      <c r="AX5791" s="13" t="s">
        <v>76</v>
      </c>
      <c r="AY5791" s="220" t="s">
        <v>272</v>
      </c>
    </row>
    <row r="5792" spans="1:65" s="13" customFormat="1" ht="11.25">
      <c r="B5792" s="210"/>
      <c r="C5792" s="211"/>
      <c r="D5792" s="212" t="s">
        <v>283</v>
      </c>
      <c r="E5792" s="213" t="s">
        <v>1</v>
      </c>
      <c r="F5792" s="214" t="s">
        <v>285</v>
      </c>
      <c r="G5792" s="211"/>
      <c r="H5792" s="213" t="s">
        <v>1</v>
      </c>
      <c r="I5792" s="215"/>
      <c r="J5792" s="211"/>
      <c r="K5792" s="211"/>
      <c r="L5792" s="216"/>
      <c r="M5792" s="217"/>
      <c r="N5792" s="218"/>
      <c r="O5792" s="218"/>
      <c r="P5792" s="218"/>
      <c r="Q5792" s="218"/>
      <c r="R5792" s="218"/>
      <c r="S5792" s="218"/>
      <c r="T5792" s="219"/>
      <c r="AT5792" s="220" t="s">
        <v>283</v>
      </c>
      <c r="AU5792" s="220" t="s">
        <v>291</v>
      </c>
      <c r="AV5792" s="13" t="s">
        <v>16</v>
      </c>
      <c r="AW5792" s="13" t="s">
        <v>32</v>
      </c>
      <c r="AX5792" s="13" t="s">
        <v>76</v>
      </c>
      <c r="AY5792" s="220" t="s">
        <v>272</v>
      </c>
    </row>
    <row r="5793" spans="1:65" s="14" customFormat="1" ht="11.25">
      <c r="B5793" s="221"/>
      <c r="C5793" s="222"/>
      <c r="D5793" s="212" t="s">
        <v>283</v>
      </c>
      <c r="E5793" s="223" t="s">
        <v>1</v>
      </c>
      <c r="F5793" s="224" t="s">
        <v>16</v>
      </c>
      <c r="G5793" s="222"/>
      <c r="H5793" s="225">
        <v>1</v>
      </c>
      <c r="I5793" s="226"/>
      <c r="J5793" s="222"/>
      <c r="K5793" s="222"/>
      <c r="L5793" s="227"/>
      <c r="M5793" s="228"/>
      <c r="N5793" s="229"/>
      <c r="O5793" s="229"/>
      <c r="P5793" s="229"/>
      <c r="Q5793" s="229"/>
      <c r="R5793" s="229"/>
      <c r="S5793" s="229"/>
      <c r="T5793" s="230"/>
      <c r="AT5793" s="231" t="s">
        <v>283</v>
      </c>
      <c r="AU5793" s="231" t="s">
        <v>291</v>
      </c>
      <c r="AV5793" s="14" t="s">
        <v>84</v>
      </c>
      <c r="AW5793" s="14" t="s">
        <v>32</v>
      </c>
      <c r="AX5793" s="14" t="s">
        <v>76</v>
      </c>
      <c r="AY5793" s="231" t="s">
        <v>272</v>
      </c>
    </row>
    <row r="5794" spans="1:65" s="12" customFormat="1" ht="20.85" customHeight="1">
      <c r="B5794" s="176"/>
      <c r="C5794" s="177"/>
      <c r="D5794" s="178" t="s">
        <v>75</v>
      </c>
      <c r="E5794" s="190" t="s">
        <v>4719</v>
      </c>
      <c r="F5794" s="190" t="s">
        <v>4720</v>
      </c>
      <c r="G5794" s="177"/>
      <c r="H5794" s="177"/>
      <c r="I5794" s="180"/>
      <c r="J5794" s="191">
        <f>BK5794</f>
        <v>0</v>
      </c>
      <c r="K5794" s="177"/>
      <c r="L5794" s="182"/>
      <c r="M5794" s="183"/>
      <c r="N5794" s="184"/>
      <c r="O5794" s="184"/>
      <c r="P5794" s="185">
        <f>SUM(P5795:P5914)</f>
        <v>0</v>
      </c>
      <c r="Q5794" s="184"/>
      <c r="R5794" s="185">
        <f>SUM(R5795:R5914)</f>
        <v>0</v>
      </c>
      <c r="S5794" s="184"/>
      <c r="T5794" s="186">
        <f>SUM(T5795:T5914)</f>
        <v>0</v>
      </c>
      <c r="AR5794" s="187" t="s">
        <v>16</v>
      </c>
      <c r="AT5794" s="188" t="s">
        <v>75</v>
      </c>
      <c r="AU5794" s="188" t="s">
        <v>84</v>
      </c>
      <c r="AY5794" s="187" t="s">
        <v>272</v>
      </c>
      <c r="BK5794" s="189">
        <f>SUM(BK5795:BK5914)</f>
        <v>0</v>
      </c>
    </row>
    <row r="5795" spans="1:65" s="2" customFormat="1" ht="49.15" customHeight="1">
      <c r="A5795" s="34"/>
      <c r="B5795" s="35"/>
      <c r="C5795" s="192" t="s">
        <v>4721</v>
      </c>
      <c r="D5795" s="192" t="s">
        <v>274</v>
      </c>
      <c r="E5795" s="193" t="s">
        <v>4722</v>
      </c>
      <c r="F5795" s="194" t="s">
        <v>4723</v>
      </c>
      <c r="G5795" s="195" t="s">
        <v>952</v>
      </c>
      <c r="H5795" s="196">
        <v>0</v>
      </c>
      <c r="I5795" s="197"/>
      <c r="J5795" s="198">
        <f>ROUND(I5795*H5795,2)</f>
        <v>0</v>
      </c>
      <c r="K5795" s="194" t="s">
        <v>1</v>
      </c>
      <c r="L5795" s="39"/>
      <c r="M5795" s="199" t="s">
        <v>1</v>
      </c>
      <c r="N5795" s="200" t="s">
        <v>41</v>
      </c>
      <c r="O5795" s="71"/>
      <c r="P5795" s="201">
        <f>O5795*H5795</f>
        <v>0</v>
      </c>
      <c r="Q5795" s="201">
        <v>0</v>
      </c>
      <c r="R5795" s="201">
        <f>Q5795*H5795</f>
        <v>0</v>
      </c>
      <c r="S5795" s="201">
        <v>0</v>
      </c>
      <c r="T5795" s="202">
        <f>S5795*H5795</f>
        <v>0</v>
      </c>
      <c r="U5795" s="34"/>
      <c r="V5795" s="34"/>
      <c r="W5795" s="34"/>
      <c r="X5795" s="34"/>
      <c r="Y5795" s="34"/>
      <c r="Z5795" s="34"/>
      <c r="AA5795" s="34"/>
      <c r="AB5795" s="34"/>
      <c r="AC5795" s="34"/>
      <c r="AD5795" s="34"/>
      <c r="AE5795" s="34"/>
      <c r="AR5795" s="203" t="s">
        <v>358</v>
      </c>
      <c r="AT5795" s="203" t="s">
        <v>274</v>
      </c>
      <c r="AU5795" s="203" t="s">
        <v>291</v>
      </c>
      <c r="AY5795" s="17" t="s">
        <v>272</v>
      </c>
      <c r="BE5795" s="204">
        <f>IF(N5795="základní",J5795,0)</f>
        <v>0</v>
      </c>
      <c r="BF5795" s="204">
        <f>IF(N5795="snížená",J5795,0)</f>
        <v>0</v>
      </c>
      <c r="BG5795" s="204">
        <f>IF(N5795="zákl. přenesená",J5795,0)</f>
        <v>0</v>
      </c>
      <c r="BH5795" s="204">
        <f>IF(N5795="sníž. přenesená",J5795,0)</f>
        <v>0</v>
      </c>
      <c r="BI5795" s="204">
        <f>IF(N5795="nulová",J5795,0)</f>
        <v>0</v>
      </c>
      <c r="BJ5795" s="17" t="s">
        <v>16</v>
      </c>
      <c r="BK5795" s="204">
        <f>ROUND(I5795*H5795,2)</f>
        <v>0</v>
      </c>
      <c r="BL5795" s="17" t="s">
        <v>358</v>
      </c>
      <c r="BM5795" s="203" t="s">
        <v>4724</v>
      </c>
    </row>
    <row r="5796" spans="1:65" s="13" customFormat="1" ht="11.25">
      <c r="B5796" s="210"/>
      <c r="C5796" s="211"/>
      <c r="D5796" s="212" t="s">
        <v>283</v>
      </c>
      <c r="E5796" s="213" t="s">
        <v>1</v>
      </c>
      <c r="F5796" s="214" t="s">
        <v>4725</v>
      </c>
      <c r="G5796" s="211"/>
      <c r="H5796" s="213" t="s">
        <v>1</v>
      </c>
      <c r="I5796" s="215"/>
      <c r="J5796" s="211"/>
      <c r="K5796" s="211"/>
      <c r="L5796" s="216"/>
      <c r="M5796" s="217"/>
      <c r="N5796" s="218"/>
      <c r="O5796" s="218"/>
      <c r="P5796" s="218"/>
      <c r="Q5796" s="218"/>
      <c r="R5796" s="218"/>
      <c r="S5796" s="218"/>
      <c r="T5796" s="219"/>
      <c r="AT5796" s="220" t="s">
        <v>283</v>
      </c>
      <c r="AU5796" s="220" t="s">
        <v>291</v>
      </c>
      <c r="AV5796" s="13" t="s">
        <v>16</v>
      </c>
      <c r="AW5796" s="13" t="s">
        <v>32</v>
      </c>
      <c r="AX5796" s="13" t="s">
        <v>76</v>
      </c>
      <c r="AY5796" s="220" t="s">
        <v>272</v>
      </c>
    </row>
    <row r="5797" spans="1:65" s="13" customFormat="1" ht="11.25">
      <c r="B5797" s="210"/>
      <c r="C5797" s="211"/>
      <c r="D5797" s="212" t="s">
        <v>283</v>
      </c>
      <c r="E5797" s="213" t="s">
        <v>1</v>
      </c>
      <c r="F5797" s="214" t="s">
        <v>4004</v>
      </c>
      <c r="G5797" s="211"/>
      <c r="H5797" s="213" t="s">
        <v>1</v>
      </c>
      <c r="I5797" s="215"/>
      <c r="J5797" s="211"/>
      <c r="K5797" s="211"/>
      <c r="L5797" s="216"/>
      <c r="M5797" s="217"/>
      <c r="N5797" s="218"/>
      <c r="O5797" s="218"/>
      <c r="P5797" s="218"/>
      <c r="Q5797" s="218"/>
      <c r="R5797" s="218"/>
      <c r="S5797" s="218"/>
      <c r="T5797" s="219"/>
      <c r="AT5797" s="220" t="s">
        <v>283</v>
      </c>
      <c r="AU5797" s="220" t="s">
        <v>291</v>
      </c>
      <c r="AV5797" s="13" t="s">
        <v>16</v>
      </c>
      <c r="AW5797" s="13" t="s">
        <v>32</v>
      </c>
      <c r="AX5797" s="13" t="s">
        <v>76</v>
      </c>
      <c r="AY5797" s="220" t="s">
        <v>272</v>
      </c>
    </row>
    <row r="5798" spans="1:65" s="13" customFormat="1" ht="11.25">
      <c r="B5798" s="210"/>
      <c r="C5798" s="211"/>
      <c r="D5798" s="212" t="s">
        <v>283</v>
      </c>
      <c r="E5798" s="213" t="s">
        <v>1</v>
      </c>
      <c r="F5798" s="214" t="s">
        <v>285</v>
      </c>
      <c r="G5798" s="211"/>
      <c r="H5798" s="213" t="s">
        <v>1</v>
      </c>
      <c r="I5798" s="215"/>
      <c r="J5798" s="211"/>
      <c r="K5798" s="211"/>
      <c r="L5798" s="216"/>
      <c r="M5798" s="217"/>
      <c r="N5798" s="218"/>
      <c r="O5798" s="218"/>
      <c r="P5798" s="218"/>
      <c r="Q5798" s="218"/>
      <c r="R5798" s="218"/>
      <c r="S5798" s="218"/>
      <c r="T5798" s="219"/>
      <c r="AT5798" s="220" t="s">
        <v>283</v>
      </c>
      <c r="AU5798" s="220" t="s">
        <v>291</v>
      </c>
      <c r="AV5798" s="13" t="s">
        <v>16</v>
      </c>
      <c r="AW5798" s="13" t="s">
        <v>32</v>
      </c>
      <c r="AX5798" s="13" t="s">
        <v>76</v>
      </c>
      <c r="AY5798" s="220" t="s">
        <v>272</v>
      </c>
    </row>
    <row r="5799" spans="1:65" s="14" customFormat="1" ht="11.25">
      <c r="B5799" s="221"/>
      <c r="C5799" s="222"/>
      <c r="D5799" s="212" t="s">
        <v>283</v>
      </c>
      <c r="E5799" s="223" t="s">
        <v>1</v>
      </c>
      <c r="F5799" s="224" t="s">
        <v>16</v>
      </c>
      <c r="G5799" s="222"/>
      <c r="H5799" s="225">
        <v>1</v>
      </c>
      <c r="I5799" s="226"/>
      <c r="J5799" s="222"/>
      <c r="K5799" s="222"/>
      <c r="L5799" s="227"/>
      <c r="M5799" s="228"/>
      <c r="N5799" s="229"/>
      <c r="O5799" s="229"/>
      <c r="P5799" s="229"/>
      <c r="Q5799" s="229"/>
      <c r="R5799" s="229"/>
      <c r="S5799" s="229"/>
      <c r="T5799" s="230"/>
      <c r="AT5799" s="231" t="s">
        <v>283</v>
      </c>
      <c r="AU5799" s="231" t="s">
        <v>291</v>
      </c>
      <c r="AV5799" s="14" t="s">
        <v>84</v>
      </c>
      <c r="AW5799" s="14" t="s">
        <v>32</v>
      </c>
      <c r="AX5799" s="14" t="s">
        <v>76</v>
      </c>
      <c r="AY5799" s="231" t="s">
        <v>272</v>
      </c>
    </row>
    <row r="5800" spans="1:65" s="13" customFormat="1" ht="11.25">
      <c r="B5800" s="210"/>
      <c r="C5800" s="211"/>
      <c r="D5800" s="212" t="s">
        <v>283</v>
      </c>
      <c r="E5800" s="213" t="s">
        <v>1</v>
      </c>
      <c r="F5800" s="214" t="s">
        <v>285</v>
      </c>
      <c r="G5800" s="211"/>
      <c r="H5800" s="213" t="s">
        <v>1</v>
      </c>
      <c r="I5800" s="215"/>
      <c r="J5800" s="211"/>
      <c r="K5800" s="211"/>
      <c r="L5800" s="216"/>
      <c r="M5800" s="217"/>
      <c r="N5800" s="218"/>
      <c r="O5800" s="218"/>
      <c r="P5800" s="218"/>
      <c r="Q5800" s="218"/>
      <c r="R5800" s="218"/>
      <c r="S5800" s="218"/>
      <c r="T5800" s="219"/>
      <c r="AT5800" s="220" t="s">
        <v>283</v>
      </c>
      <c r="AU5800" s="220" t="s">
        <v>291</v>
      </c>
      <c r="AV5800" s="13" t="s">
        <v>16</v>
      </c>
      <c r="AW5800" s="13" t="s">
        <v>32</v>
      </c>
      <c r="AX5800" s="13" t="s">
        <v>76</v>
      </c>
      <c r="AY5800" s="220" t="s">
        <v>272</v>
      </c>
    </row>
    <row r="5801" spans="1:65" s="13" customFormat="1" ht="11.25">
      <c r="B5801" s="210"/>
      <c r="C5801" s="211"/>
      <c r="D5801" s="212" t="s">
        <v>283</v>
      </c>
      <c r="E5801" s="213" t="s">
        <v>1</v>
      </c>
      <c r="F5801" s="214" t="s">
        <v>2489</v>
      </c>
      <c r="G5801" s="211"/>
      <c r="H5801" s="213" t="s">
        <v>1</v>
      </c>
      <c r="I5801" s="215"/>
      <c r="J5801" s="211"/>
      <c r="K5801" s="211"/>
      <c r="L5801" s="216"/>
      <c r="M5801" s="217"/>
      <c r="N5801" s="218"/>
      <c r="O5801" s="218"/>
      <c r="P5801" s="218"/>
      <c r="Q5801" s="218"/>
      <c r="R5801" s="218"/>
      <c r="S5801" s="218"/>
      <c r="T5801" s="219"/>
      <c r="AT5801" s="220" t="s">
        <v>283</v>
      </c>
      <c r="AU5801" s="220" t="s">
        <v>291</v>
      </c>
      <c r="AV5801" s="13" t="s">
        <v>16</v>
      </c>
      <c r="AW5801" s="13" t="s">
        <v>32</v>
      </c>
      <c r="AX5801" s="13" t="s">
        <v>76</v>
      </c>
      <c r="AY5801" s="220" t="s">
        <v>272</v>
      </c>
    </row>
    <row r="5802" spans="1:65" s="14" customFormat="1" ht="11.25">
      <c r="B5802" s="221"/>
      <c r="C5802" s="222"/>
      <c r="D5802" s="212" t="s">
        <v>283</v>
      </c>
      <c r="E5802" s="223" t="s">
        <v>1</v>
      </c>
      <c r="F5802" s="224" t="s">
        <v>207</v>
      </c>
      <c r="G5802" s="222"/>
      <c r="H5802" s="225">
        <v>-1</v>
      </c>
      <c r="I5802" s="226"/>
      <c r="J5802" s="222"/>
      <c r="K5802" s="222"/>
      <c r="L5802" s="227"/>
      <c r="M5802" s="228"/>
      <c r="N5802" s="229"/>
      <c r="O5802" s="229"/>
      <c r="P5802" s="229"/>
      <c r="Q5802" s="229"/>
      <c r="R5802" s="229"/>
      <c r="S5802" s="229"/>
      <c r="T5802" s="230"/>
      <c r="AT5802" s="231" t="s">
        <v>283</v>
      </c>
      <c r="AU5802" s="231" t="s">
        <v>291</v>
      </c>
      <c r="AV5802" s="14" t="s">
        <v>84</v>
      </c>
      <c r="AW5802" s="14" t="s">
        <v>32</v>
      </c>
      <c r="AX5802" s="14" t="s">
        <v>76</v>
      </c>
      <c r="AY5802" s="231" t="s">
        <v>272</v>
      </c>
    </row>
    <row r="5803" spans="1:65" s="2" customFormat="1" ht="49.15" customHeight="1">
      <c r="A5803" s="34"/>
      <c r="B5803" s="35"/>
      <c r="C5803" s="192" t="s">
        <v>4726</v>
      </c>
      <c r="D5803" s="192" t="s">
        <v>274</v>
      </c>
      <c r="E5803" s="193" t="s">
        <v>4727</v>
      </c>
      <c r="F5803" s="194" t="s">
        <v>4728</v>
      </c>
      <c r="G5803" s="195" t="s">
        <v>952</v>
      </c>
      <c r="H5803" s="196">
        <v>0</v>
      </c>
      <c r="I5803" s="197"/>
      <c r="J5803" s="198">
        <f>ROUND(I5803*H5803,2)</f>
        <v>0</v>
      </c>
      <c r="K5803" s="194" t="s">
        <v>1</v>
      </c>
      <c r="L5803" s="39"/>
      <c r="M5803" s="199" t="s">
        <v>1</v>
      </c>
      <c r="N5803" s="200" t="s">
        <v>41</v>
      </c>
      <c r="O5803" s="71"/>
      <c r="P5803" s="201">
        <f>O5803*H5803</f>
        <v>0</v>
      </c>
      <c r="Q5803" s="201">
        <v>0</v>
      </c>
      <c r="R5803" s="201">
        <f>Q5803*H5803</f>
        <v>0</v>
      </c>
      <c r="S5803" s="201">
        <v>0</v>
      </c>
      <c r="T5803" s="202">
        <f>S5803*H5803</f>
        <v>0</v>
      </c>
      <c r="U5803" s="34"/>
      <c r="V5803" s="34"/>
      <c r="W5803" s="34"/>
      <c r="X5803" s="34"/>
      <c r="Y5803" s="34"/>
      <c r="Z5803" s="34"/>
      <c r="AA5803" s="34"/>
      <c r="AB5803" s="34"/>
      <c r="AC5803" s="34"/>
      <c r="AD5803" s="34"/>
      <c r="AE5803" s="34"/>
      <c r="AR5803" s="203" t="s">
        <v>358</v>
      </c>
      <c r="AT5803" s="203" t="s">
        <v>274</v>
      </c>
      <c r="AU5803" s="203" t="s">
        <v>291</v>
      </c>
      <c r="AY5803" s="17" t="s">
        <v>272</v>
      </c>
      <c r="BE5803" s="204">
        <f>IF(N5803="základní",J5803,0)</f>
        <v>0</v>
      </c>
      <c r="BF5803" s="204">
        <f>IF(N5803="snížená",J5803,0)</f>
        <v>0</v>
      </c>
      <c r="BG5803" s="204">
        <f>IF(N5803="zákl. přenesená",J5803,0)</f>
        <v>0</v>
      </c>
      <c r="BH5803" s="204">
        <f>IF(N5803="sníž. přenesená",J5803,0)</f>
        <v>0</v>
      </c>
      <c r="BI5803" s="204">
        <f>IF(N5803="nulová",J5803,0)</f>
        <v>0</v>
      </c>
      <c r="BJ5803" s="17" t="s">
        <v>16</v>
      </c>
      <c r="BK5803" s="204">
        <f>ROUND(I5803*H5803,2)</f>
        <v>0</v>
      </c>
      <c r="BL5803" s="17" t="s">
        <v>358</v>
      </c>
      <c r="BM5803" s="203" t="s">
        <v>4729</v>
      </c>
    </row>
    <row r="5804" spans="1:65" s="13" customFormat="1" ht="11.25">
      <c r="B5804" s="210"/>
      <c r="C5804" s="211"/>
      <c r="D5804" s="212" t="s">
        <v>283</v>
      </c>
      <c r="E5804" s="213" t="s">
        <v>1</v>
      </c>
      <c r="F5804" s="214" t="s">
        <v>4725</v>
      </c>
      <c r="G5804" s="211"/>
      <c r="H5804" s="213" t="s">
        <v>1</v>
      </c>
      <c r="I5804" s="215"/>
      <c r="J5804" s="211"/>
      <c r="K5804" s="211"/>
      <c r="L5804" s="216"/>
      <c r="M5804" s="217"/>
      <c r="N5804" s="218"/>
      <c r="O5804" s="218"/>
      <c r="P5804" s="218"/>
      <c r="Q5804" s="218"/>
      <c r="R5804" s="218"/>
      <c r="S5804" s="218"/>
      <c r="T5804" s="219"/>
      <c r="AT5804" s="220" t="s">
        <v>283</v>
      </c>
      <c r="AU5804" s="220" t="s">
        <v>291</v>
      </c>
      <c r="AV5804" s="13" t="s">
        <v>16</v>
      </c>
      <c r="AW5804" s="13" t="s">
        <v>32</v>
      </c>
      <c r="AX5804" s="13" t="s">
        <v>76</v>
      </c>
      <c r="AY5804" s="220" t="s">
        <v>272</v>
      </c>
    </row>
    <row r="5805" spans="1:65" s="13" customFormat="1" ht="11.25">
      <c r="B5805" s="210"/>
      <c r="C5805" s="211"/>
      <c r="D5805" s="212" t="s">
        <v>283</v>
      </c>
      <c r="E5805" s="213" t="s">
        <v>1</v>
      </c>
      <c r="F5805" s="214" t="s">
        <v>4004</v>
      </c>
      <c r="G5805" s="211"/>
      <c r="H5805" s="213" t="s">
        <v>1</v>
      </c>
      <c r="I5805" s="215"/>
      <c r="J5805" s="211"/>
      <c r="K5805" s="211"/>
      <c r="L5805" s="216"/>
      <c r="M5805" s="217"/>
      <c r="N5805" s="218"/>
      <c r="O5805" s="218"/>
      <c r="P5805" s="218"/>
      <c r="Q5805" s="218"/>
      <c r="R5805" s="218"/>
      <c r="S5805" s="218"/>
      <c r="T5805" s="219"/>
      <c r="AT5805" s="220" t="s">
        <v>283</v>
      </c>
      <c r="AU5805" s="220" t="s">
        <v>291</v>
      </c>
      <c r="AV5805" s="13" t="s">
        <v>16</v>
      </c>
      <c r="AW5805" s="13" t="s">
        <v>32</v>
      </c>
      <c r="AX5805" s="13" t="s">
        <v>76</v>
      </c>
      <c r="AY5805" s="220" t="s">
        <v>272</v>
      </c>
    </row>
    <row r="5806" spans="1:65" s="13" customFormat="1" ht="11.25">
      <c r="B5806" s="210"/>
      <c r="C5806" s="211"/>
      <c r="D5806" s="212" t="s">
        <v>283</v>
      </c>
      <c r="E5806" s="213" t="s">
        <v>1</v>
      </c>
      <c r="F5806" s="214" t="s">
        <v>285</v>
      </c>
      <c r="G5806" s="211"/>
      <c r="H5806" s="213" t="s">
        <v>1</v>
      </c>
      <c r="I5806" s="215"/>
      <c r="J5806" s="211"/>
      <c r="K5806" s="211"/>
      <c r="L5806" s="216"/>
      <c r="M5806" s="217"/>
      <c r="N5806" s="218"/>
      <c r="O5806" s="218"/>
      <c r="P5806" s="218"/>
      <c r="Q5806" s="218"/>
      <c r="R5806" s="218"/>
      <c r="S5806" s="218"/>
      <c r="T5806" s="219"/>
      <c r="AT5806" s="220" t="s">
        <v>283</v>
      </c>
      <c r="AU5806" s="220" t="s">
        <v>291</v>
      </c>
      <c r="AV5806" s="13" t="s">
        <v>16</v>
      </c>
      <c r="AW5806" s="13" t="s">
        <v>32</v>
      </c>
      <c r="AX5806" s="13" t="s">
        <v>76</v>
      </c>
      <c r="AY5806" s="220" t="s">
        <v>272</v>
      </c>
    </row>
    <row r="5807" spans="1:65" s="14" customFormat="1" ht="11.25">
      <c r="B5807" s="221"/>
      <c r="C5807" s="222"/>
      <c r="D5807" s="212" t="s">
        <v>283</v>
      </c>
      <c r="E5807" s="223" t="s">
        <v>1</v>
      </c>
      <c r="F5807" s="224" t="s">
        <v>16</v>
      </c>
      <c r="G5807" s="222"/>
      <c r="H5807" s="225">
        <v>1</v>
      </c>
      <c r="I5807" s="226"/>
      <c r="J5807" s="222"/>
      <c r="K5807" s="222"/>
      <c r="L5807" s="227"/>
      <c r="M5807" s="228"/>
      <c r="N5807" s="229"/>
      <c r="O5807" s="229"/>
      <c r="P5807" s="229"/>
      <c r="Q5807" s="229"/>
      <c r="R5807" s="229"/>
      <c r="S5807" s="229"/>
      <c r="T5807" s="230"/>
      <c r="AT5807" s="231" t="s">
        <v>283</v>
      </c>
      <c r="AU5807" s="231" t="s">
        <v>291</v>
      </c>
      <c r="AV5807" s="14" t="s">
        <v>84</v>
      </c>
      <c r="AW5807" s="14" t="s">
        <v>32</v>
      </c>
      <c r="AX5807" s="14" t="s">
        <v>76</v>
      </c>
      <c r="AY5807" s="231" t="s">
        <v>272</v>
      </c>
    </row>
    <row r="5808" spans="1:65" s="13" customFormat="1" ht="11.25">
      <c r="B5808" s="210"/>
      <c r="C5808" s="211"/>
      <c r="D5808" s="212" t="s">
        <v>283</v>
      </c>
      <c r="E5808" s="213" t="s">
        <v>1</v>
      </c>
      <c r="F5808" s="214" t="s">
        <v>285</v>
      </c>
      <c r="G5808" s="211"/>
      <c r="H5808" s="213" t="s">
        <v>1</v>
      </c>
      <c r="I5808" s="215"/>
      <c r="J5808" s="211"/>
      <c r="K5808" s="211"/>
      <c r="L5808" s="216"/>
      <c r="M5808" s="217"/>
      <c r="N5808" s="218"/>
      <c r="O5808" s="218"/>
      <c r="P5808" s="218"/>
      <c r="Q5808" s="218"/>
      <c r="R5808" s="218"/>
      <c r="S5808" s="218"/>
      <c r="T5808" s="219"/>
      <c r="AT5808" s="220" t="s">
        <v>283</v>
      </c>
      <c r="AU5808" s="220" t="s">
        <v>291</v>
      </c>
      <c r="AV5808" s="13" t="s">
        <v>16</v>
      </c>
      <c r="AW5808" s="13" t="s">
        <v>32</v>
      </c>
      <c r="AX5808" s="13" t="s">
        <v>76</v>
      </c>
      <c r="AY5808" s="220" t="s">
        <v>272</v>
      </c>
    </row>
    <row r="5809" spans="1:65" s="13" customFormat="1" ht="11.25">
      <c r="B5809" s="210"/>
      <c r="C5809" s="211"/>
      <c r="D5809" s="212" t="s">
        <v>283</v>
      </c>
      <c r="E5809" s="213" t="s">
        <v>1</v>
      </c>
      <c r="F5809" s="214" t="s">
        <v>2489</v>
      </c>
      <c r="G5809" s="211"/>
      <c r="H5809" s="213" t="s">
        <v>1</v>
      </c>
      <c r="I5809" s="215"/>
      <c r="J5809" s="211"/>
      <c r="K5809" s="211"/>
      <c r="L5809" s="216"/>
      <c r="M5809" s="217"/>
      <c r="N5809" s="218"/>
      <c r="O5809" s="218"/>
      <c r="P5809" s="218"/>
      <c r="Q5809" s="218"/>
      <c r="R5809" s="218"/>
      <c r="S5809" s="218"/>
      <c r="T5809" s="219"/>
      <c r="AT5809" s="220" t="s">
        <v>283</v>
      </c>
      <c r="AU5809" s="220" t="s">
        <v>291</v>
      </c>
      <c r="AV5809" s="13" t="s">
        <v>16</v>
      </c>
      <c r="AW5809" s="13" t="s">
        <v>32</v>
      </c>
      <c r="AX5809" s="13" t="s">
        <v>76</v>
      </c>
      <c r="AY5809" s="220" t="s">
        <v>272</v>
      </c>
    </row>
    <row r="5810" spans="1:65" s="14" customFormat="1" ht="11.25">
      <c r="B5810" s="221"/>
      <c r="C5810" s="222"/>
      <c r="D5810" s="212" t="s">
        <v>283</v>
      </c>
      <c r="E5810" s="223" t="s">
        <v>1</v>
      </c>
      <c r="F5810" s="224" t="s">
        <v>207</v>
      </c>
      <c r="G5810" s="222"/>
      <c r="H5810" s="225">
        <v>-1</v>
      </c>
      <c r="I5810" s="226"/>
      <c r="J5810" s="222"/>
      <c r="K5810" s="222"/>
      <c r="L5810" s="227"/>
      <c r="M5810" s="228"/>
      <c r="N5810" s="229"/>
      <c r="O5810" s="229"/>
      <c r="P5810" s="229"/>
      <c r="Q5810" s="229"/>
      <c r="R5810" s="229"/>
      <c r="S5810" s="229"/>
      <c r="T5810" s="230"/>
      <c r="AT5810" s="231" t="s">
        <v>283</v>
      </c>
      <c r="AU5810" s="231" t="s">
        <v>291</v>
      </c>
      <c r="AV5810" s="14" t="s">
        <v>84</v>
      </c>
      <c r="AW5810" s="14" t="s">
        <v>32</v>
      </c>
      <c r="AX5810" s="14" t="s">
        <v>76</v>
      </c>
      <c r="AY5810" s="231" t="s">
        <v>272</v>
      </c>
    </row>
    <row r="5811" spans="1:65" s="2" customFormat="1" ht="49.15" customHeight="1">
      <c r="A5811" s="34"/>
      <c r="B5811" s="35"/>
      <c r="C5811" s="192" t="s">
        <v>4730</v>
      </c>
      <c r="D5811" s="192" t="s">
        <v>274</v>
      </c>
      <c r="E5811" s="193" t="s">
        <v>4731</v>
      </c>
      <c r="F5811" s="194" t="s">
        <v>4732</v>
      </c>
      <c r="G5811" s="195" t="s">
        <v>952</v>
      </c>
      <c r="H5811" s="196">
        <v>0</v>
      </c>
      <c r="I5811" s="197"/>
      <c r="J5811" s="198">
        <f>ROUND(I5811*H5811,2)</f>
        <v>0</v>
      </c>
      <c r="K5811" s="194" t="s">
        <v>1</v>
      </c>
      <c r="L5811" s="39"/>
      <c r="M5811" s="199" t="s">
        <v>1</v>
      </c>
      <c r="N5811" s="200" t="s">
        <v>41</v>
      </c>
      <c r="O5811" s="71"/>
      <c r="P5811" s="201">
        <f>O5811*H5811</f>
        <v>0</v>
      </c>
      <c r="Q5811" s="201">
        <v>0</v>
      </c>
      <c r="R5811" s="201">
        <f>Q5811*H5811</f>
        <v>0</v>
      </c>
      <c r="S5811" s="201">
        <v>0</v>
      </c>
      <c r="T5811" s="202">
        <f>S5811*H5811</f>
        <v>0</v>
      </c>
      <c r="U5811" s="34"/>
      <c r="V5811" s="34"/>
      <c r="W5811" s="34"/>
      <c r="X5811" s="34"/>
      <c r="Y5811" s="34"/>
      <c r="Z5811" s="34"/>
      <c r="AA5811" s="34"/>
      <c r="AB5811" s="34"/>
      <c r="AC5811" s="34"/>
      <c r="AD5811" s="34"/>
      <c r="AE5811" s="34"/>
      <c r="AR5811" s="203" t="s">
        <v>358</v>
      </c>
      <c r="AT5811" s="203" t="s">
        <v>274</v>
      </c>
      <c r="AU5811" s="203" t="s">
        <v>291</v>
      </c>
      <c r="AY5811" s="17" t="s">
        <v>272</v>
      </c>
      <c r="BE5811" s="204">
        <f>IF(N5811="základní",J5811,0)</f>
        <v>0</v>
      </c>
      <c r="BF5811" s="204">
        <f>IF(N5811="snížená",J5811,0)</f>
        <v>0</v>
      </c>
      <c r="BG5811" s="204">
        <f>IF(N5811="zákl. přenesená",J5811,0)</f>
        <v>0</v>
      </c>
      <c r="BH5811" s="204">
        <f>IF(N5811="sníž. přenesená",J5811,0)</f>
        <v>0</v>
      </c>
      <c r="BI5811" s="204">
        <f>IF(N5811="nulová",J5811,0)</f>
        <v>0</v>
      </c>
      <c r="BJ5811" s="17" t="s">
        <v>16</v>
      </c>
      <c r="BK5811" s="204">
        <f>ROUND(I5811*H5811,2)</f>
        <v>0</v>
      </c>
      <c r="BL5811" s="17" t="s">
        <v>358</v>
      </c>
      <c r="BM5811" s="203" t="s">
        <v>4733</v>
      </c>
    </row>
    <row r="5812" spans="1:65" s="13" customFormat="1" ht="11.25">
      <c r="B5812" s="210"/>
      <c r="C5812" s="211"/>
      <c r="D5812" s="212" t="s">
        <v>283</v>
      </c>
      <c r="E5812" s="213" t="s">
        <v>1</v>
      </c>
      <c r="F5812" s="214" t="s">
        <v>4725</v>
      </c>
      <c r="G5812" s="211"/>
      <c r="H5812" s="213" t="s">
        <v>1</v>
      </c>
      <c r="I5812" s="215"/>
      <c r="J5812" s="211"/>
      <c r="K5812" s="211"/>
      <c r="L5812" s="216"/>
      <c r="M5812" s="217"/>
      <c r="N5812" s="218"/>
      <c r="O5812" s="218"/>
      <c r="P5812" s="218"/>
      <c r="Q5812" s="218"/>
      <c r="R5812" s="218"/>
      <c r="S5812" s="218"/>
      <c r="T5812" s="219"/>
      <c r="AT5812" s="220" t="s">
        <v>283</v>
      </c>
      <c r="AU5812" s="220" t="s">
        <v>291</v>
      </c>
      <c r="AV5812" s="13" t="s">
        <v>16</v>
      </c>
      <c r="AW5812" s="13" t="s">
        <v>32</v>
      </c>
      <c r="AX5812" s="13" t="s">
        <v>76</v>
      </c>
      <c r="AY5812" s="220" t="s">
        <v>272</v>
      </c>
    </row>
    <row r="5813" spans="1:65" s="13" customFormat="1" ht="11.25">
      <c r="B5813" s="210"/>
      <c r="C5813" s="211"/>
      <c r="D5813" s="212" t="s">
        <v>283</v>
      </c>
      <c r="E5813" s="213" t="s">
        <v>1</v>
      </c>
      <c r="F5813" s="214" t="s">
        <v>4004</v>
      </c>
      <c r="G5813" s="211"/>
      <c r="H5813" s="213" t="s">
        <v>1</v>
      </c>
      <c r="I5813" s="215"/>
      <c r="J5813" s="211"/>
      <c r="K5813" s="211"/>
      <c r="L5813" s="216"/>
      <c r="M5813" s="217"/>
      <c r="N5813" s="218"/>
      <c r="O5813" s="218"/>
      <c r="P5813" s="218"/>
      <c r="Q5813" s="218"/>
      <c r="R5813" s="218"/>
      <c r="S5813" s="218"/>
      <c r="T5813" s="219"/>
      <c r="AT5813" s="220" t="s">
        <v>283</v>
      </c>
      <c r="AU5813" s="220" t="s">
        <v>291</v>
      </c>
      <c r="AV5813" s="13" t="s">
        <v>16</v>
      </c>
      <c r="AW5813" s="13" t="s">
        <v>32</v>
      </c>
      <c r="AX5813" s="13" t="s">
        <v>76</v>
      </c>
      <c r="AY5813" s="220" t="s">
        <v>272</v>
      </c>
    </row>
    <row r="5814" spans="1:65" s="13" customFormat="1" ht="11.25">
      <c r="B5814" s="210"/>
      <c r="C5814" s="211"/>
      <c r="D5814" s="212" t="s">
        <v>283</v>
      </c>
      <c r="E5814" s="213" t="s">
        <v>1</v>
      </c>
      <c r="F5814" s="214" t="s">
        <v>285</v>
      </c>
      <c r="G5814" s="211"/>
      <c r="H5814" s="213" t="s">
        <v>1</v>
      </c>
      <c r="I5814" s="215"/>
      <c r="J5814" s="211"/>
      <c r="K5814" s="211"/>
      <c r="L5814" s="216"/>
      <c r="M5814" s="217"/>
      <c r="N5814" s="218"/>
      <c r="O5814" s="218"/>
      <c r="P5814" s="218"/>
      <c r="Q5814" s="218"/>
      <c r="R5814" s="218"/>
      <c r="S5814" s="218"/>
      <c r="T5814" s="219"/>
      <c r="AT5814" s="220" t="s">
        <v>283</v>
      </c>
      <c r="AU5814" s="220" t="s">
        <v>291</v>
      </c>
      <c r="AV5814" s="13" t="s">
        <v>16</v>
      </c>
      <c r="AW5814" s="13" t="s">
        <v>32</v>
      </c>
      <c r="AX5814" s="13" t="s">
        <v>76</v>
      </c>
      <c r="AY5814" s="220" t="s">
        <v>272</v>
      </c>
    </row>
    <row r="5815" spans="1:65" s="14" customFormat="1" ht="11.25">
      <c r="B5815" s="221"/>
      <c r="C5815" s="222"/>
      <c r="D5815" s="212" t="s">
        <v>283</v>
      </c>
      <c r="E5815" s="223" t="s">
        <v>1</v>
      </c>
      <c r="F5815" s="224" t="s">
        <v>16</v>
      </c>
      <c r="G5815" s="222"/>
      <c r="H5815" s="225">
        <v>1</v>
      </c>
      <c r="I5815" s="226"/>
      <c r="J5815" s="222"/>
      <c r="K5815" s="222"/>
      <c r="L5815" s="227"/>
      <c r="M5815" s="228"/>
      <c r="N5815" s="229"/>
      <c r="O5815" s="229"/>
      <c r="P5815" s="229"/>
      <c r="Q5815" s="229"/>
      <c r="R5815" s="229"/>
      <c r="S5815" s="229"/>
      <c r="T5815" s="230"/>
      <c r="AT5815" s="231" t="s">
        <v>283</v>
      </c>
      <c r="AU5815" s="231" t="s">
        <v>291</v>
      </c>
      <c r="AV5815" s="14" t="s">
        <v>84</v>
      </c>
      <c r="AW5815" s="14" t="s">
        <v>32</v>
      </c>
      <c r="AX5815" s="14" t="s">
        <v>76</v>
      </c>
      <c r="AY5815" s="231" t="s">
        <v>272</v>
      </c>
    </row>
    <row r="5816" spans="1:65" s="13" customFormat="1" ht="11.25">
      <c r="B5816" s="210"/>
      <c r="C5816" s="211"/>
      <c r="D5816" s="212" t="s">
        <v>283</v>
      </c>
      <c r="E5816" s="213" t="s">
        <v>1</v>
      </c>
      <c r="F5816" s="214" t="s">
        <v>285</v>
      </c>
      <c r="G5816" s="211"/>
      <c r="H5816" s="213" t="s">
        <v>1</v>
      </c>
      <c r="I5816" s="215"/>
      <c r="J5816" s="211"/>
      <c r="K5816" s="211"/>
      <c r="L5816" s="216"/>
      <c r="M5816" s="217"/>
      <c r="N5816" s="218"/>
      <c r="O5816" s="218"/>
      <c r="P5816" s="218"/>
      <c r="Q5816" s="218"/>
      <c r="R5816" s="218"/>
      <c r="S5816" s="218"/>
      <c r="T5816" s="219"/>
      <c r="AT5816" s="220" t="s">
        <v>283</v>
      </c>
      <c r="AU5816" s="220" t="s">
        <v>291</v>
      </c>
      <c r="AV5816" s="13" t="s">
        <v>16</v>
      </c>
      <c r="AW5816" s="13" t="s">
        <v>32</v>
      </c>
      <c r="AX5816" s="13" t="s">
        <v>76</v>
      </c>
      <c r="AY5816" s="220" t="s">
        <v>272</v>
      </c>
    </row>
    <row r="5817" spans="1:65" s="13" customFormat="1" ht="11.25">
      <c r="B5817" s="210"/>
      <c r="C5817" s="211"/>
      <c r="D5817" s="212" t="s">
        <v>283</v>
      </c>
      <c r="E5817" s="213" t="s">
        <v>1</v>
      </c>
      <c r="F5817" s="214" t="s">
        <v>2489</v>
      </c>
      <c r="G5817" s="211"/>
      <c r="H5817" s="213" t="s">
        <v>1</v>
      </c>
      <c r="I5817" s="215"/>
      <c r="J5817" s="211"/>
      <c r="K5817" s="211"/>
      <c r="L5817" s="216"/>
      <c r="M5817" s="217"/>
      <c r="N5817" s="218"/>
      <c r="O5817" s="218"/>
      <c r="P5817" s="218"/>
      <c r="Q5817" s="218"/>
      <c r="R5817" s="218"/>
      <c r="S5817" s="218"/>
      <c r="T5817" s="219"/>
      <c r="AT5817" s="220" t="s">
        <v>283</v>
      </c>
      <c r="AU5817" s="220" t="s">
        <v>291</v>
      </c>
      <c r="AV5817" s="13" t="s">
        <v>16</v>
      </c>
      <c r="AW5817" s="13" t="s">
        <v>32</v>
      </c>
      <c r="AX5817" s="13" t="s">
        <v>76</v>
      </c>
      <c r="AY5817" s="220" t="s">
        <v>272</v>
      </c>
    </row>
    <row r="5818" spans="1:65" s="14" customFormat="1" ht="11.25">
      <c r="B5818" s="221"/>
      <c r="C5818" s="222"/>
      <c r="D5818" s="212" t="s">
        <v>283</v>
      </c>
      <c r="E5818" s="223" t="s">
        <v>1</v>
      </c>
      <c r="F5818" s="224" t="s">
        <v>207</v>
      </c>
      <c r="G5818" s="222"/>
      <c r="H5818" s="225">
        <v>-1</v>
      </c>
      <c r="I5818" s="226"/>
      <c r="J5818" s="222"/>
      <c r="K5818" s="222"/>
      <c r="L5818" s="227"/>
      <c r="M5818" s="228"/>
      <c r="N5818" s="229"/>
      <c r="O5818" s="229"/>
      <c r="P5818" s="229"/>
      <c r="Q5818" s="229"/>
      <c r="R5818" s="229"/>
      <c r="S5818" s="229"/>
      <c r="T5818" s="230"/>
      <c r="AT5818" s="231" t="s">
        <v>283</v>
      </c>
      <c r="AU5818" s="231" t="s">
        <v>291</v>
      </c>
      <c r="AV5818" s="14" t="s">
        <v>84</v>
      </c>
      <c r="AW5818" s="14" t="s">
        <v>32</v>
      </c>
      <c r="AX5818" s="14" t="s">
        <v>76</v>
      </c>
      <c r="AY5818" s="231" t="s">
        <v>272</v>
      </c>
    </row>
    <row r="5819" spans="1:65" s="2" customFormat="1" ht="37.9" customHeight="1">
      <c r="A5819" s="34"/>
      <c r="B5819" s="35"/>
      <c r="C5819" s="192" t="s">
        <v>4734</v>
      </c>
      <c r="D5819" s="192" t="s">
        <v>274</v>
      </c>
      <c r="E5819" s="193" t="s">
        <v>4735</v>
      </c>
      <c r="F5819" s="194" t="s">
        <v>4736</v>
      </c>
      <c r="G5819" s="195" t="s">
        <v>952</v>
      </c>
      <c r="H5819" s="196">
        <v>0</v>
      </c>
      <c r="I5819" s="197"/>
      <c r="J5819" s="198">
        <f>ROUND(I5819*H5819,2)</f>
        <v>0</v>
      </c>
      <c r="K5819" s="194" t="s">
        <v>1</v>
      </c>
      <c r="L5819" s="39"/>
      <c r="M5819" s="199" t="s">
        <v>1</v>
      </c>
      <c r="N5819" s="200" t="s">
        <v>41</v>
      </c>
      <c r="O5819" s="71"/>
      <c r="P5819" s="201">
        <f>O5819*H5819</f>
        <v>0</v>
      </c>
      <c r="Q5819" s="201">
        <v>0</v>
      </c>
      <c r="R5819" s="201">
        <f>Q5819*H5819</f>
        <v>0</v>
      </c>
      <c r="S5819" s="201">
        <v>0</v>
      </c>
      <c r="T5819" s="202">
        <f>S5819*H5819</f>
        <v>0</v>
      </c>
      <c r="U5819" s="34"/>
      <c r="V5819" s="34"/>
      <c r="W5819" s="34"/>
      <c r="X5819" s="34"/>
      <c r="Y5819" s="34"/>
      <c r="Z5819" s="34"/>
      <c r="AA5819" s="34"/>
      <c r="AB5819" s="34"/>
      <c r="AC5819" s="34"/>
      <c r="AD5819" s="34"/>
      <c r="AE5819" s="34"/>
      <c r="AR5819" s="203" t="s">
        <v>358</v>
      </c>
      <c r="AT5819" s="203" t="s">
        <v>274</v>
      </c>
      <c r="AU5819" s="203" t="s">
        <v>291</v>
      </c>
      <c r="AY5819" s="17" t="s">
        <v>272</v>
      </c>
      <c r="BE5819" s="204">
        <f>IF(N5819="základní",J5819,0)</f>
        <v>0</v>
      </c>
      <c r="BF5819" s="204">
        <f>IF(N5819="snížená",J5819,0)</f>
        <v>0</v>
      </c>
      <c r="BG5819" s="204">
        <f>IF(N5819="zákl. přenesená",J5819,0)</f>
        <v>0</v>
      </c>
      <c r="BH5819" s="204">
        <f>IF(N5819="sníž. přenesená",J5819,0)</f>
        <v>0</v>
      </c>
      <c r="BI5819" s="204">
        <f>IF(N5819="nulová",J5819,0)</f>
        <v>0</v>
      </c>
      <c r="BJ5819" s="17" t="s">
        <v>16</v>
      </c>
      <c r="BK5819" s="204">
        <f>ROUND(I5819*H5819,2)</f>
        <v>0</v>
      </c>
      <c r="BL5819" s="17" t="s">
        <v>358</v>
      </c>
      <c r="BM5819" s="203" t="s">
        <v>4737</v>
      </c>
    </row>
    <row r="5820" spans="1:65" s="13" customFormat="1" ht="11.25">
      <c r="B5820" s="210"/>
      <c r="C5820" s="211"/>
      <c r="D5820" s="212" t="s">
        <v>283</v>
      </c>
      <c r="E5820" s="213" t="s">
        <v>1</v>
      </c>
      <c r="F5820" s="214" t="s">
        <v>4725</v>
      </c>
      <c r="G5820" s="211"/>
      <c r="H5820" s="213" t="s">
        <v>1</v>
      </c>
      <c r="I5820" s="215"/>
      <c r="J5820" s="211"/>
      <c r="K5820" s="211"/>
      <c r="L5820" s="216"/>
      <c r="M5820" s="217"/>
      <c r="N5820" s="218"/>
      <c r="O5820" s="218"/>
      <c r="P5820" s="218"/>
      <c r="Q5820" s="218"/>
      <c r="R5820" s="218"/>
      <c r="S5820" s="218"/>
      <c r="T5820" s="219"/>
      <c r="AT5820" s="220" t="s">
        <v>283</v>
      </c>
      <c r="AU5820" s="220" t="s">
        <v>291</v>
      </c>
      <c r="AV5820" s="13" t="s">
        <v>16</v>
      </c>
      <c r="AW5820" s="13" t="s">
        <v>32</v>
      </c>
      <c r="AX5820" s="13" t="s">
        <v>76</v>
      </c>
      <c r="AY5820" s="220" t="s">
        <v>272</v>
      </c>
    </row>
    <row r="5821" spans="1:65" s="13" customFormat="1" ht="11.25">
      <c r="B5821" s="210"/>
      <c r="C5821" s="211"/>
      <c r="D5821" s="212" t="s">
        <v>283</v>
      </c>
      <c r="E5821" s="213" t="s">
        <v>1</v>
      </c>
      <c r="F5821" s="214" t="s">
        <v>4004</v>
      </c>
      <c r="G5821" s="211"/>
      <c r="H5821" s="213" t="s">
        <v>1</v>
      </c>
      <c r="I5821" s="215"/>
      <c r="J5821" s="211"/>
      <c r="K5821" s="211"/>
      <c r="L5821" s="216"/>
      <c r="M5821" s="217"/>
      <c r="N5821" s="218"/>
      <c r="O5821" s="218"/>
      <c r="P5821" s="218"/>
      <c r="Q5821" s="218"/>
      <c r="R5821" s="218"/>
      <c r="S5821" s="218"/>
      <c r="T5821" s="219"/>
      <c r="AT5821" s="220" t="s">
        <v>283</v>
      </c>
      <c r="AU5821" s="220" t="s">
        <v>291</v>
      </c>
      <c r="AV5821" s="13" t="s">
        <v>16</v>
      </c>
      <c r="AW5821" s="13" t="s">
        <v>32</v>
      </c>
      <c r="AX5821" s="13" t="s">
        <v>76</v>
      </c>
      <c r="AY5821" s="220" t="s">
        <v>272</v>
      </c>
    </row>
    <row r="5822" spans="1:65" s="13" customFormat="1" ht="11.25">
      <c r="B5822" s="210"/>
      <c r="C5822" s="211"/>
      <c r="D5822" s="212" t="s">
        <v>283</v>
      </c>
      <c r="E5822" s="213" t="s">
        <v>1</v>
      </c>
      <c r="F5822" s="214" t="s">
        <v>285</v>
      </c>
      <c r="G5822" s="211"/>
      <c r="H5822" s="213" t="s">
        <v>1</v>
      </c>
      <c r="I5822" s="215"/>
      <c r="J5822" s="211"/>
      <c r="K5822" s="211"/>
      <c r="L5822" s="216"/>
      <c r="M5822" s="217"/>
      <c r="N5822" s="218"/>
      <c r="O5822" s="218"/>
      <c r="P5822" s="218"/>
      <c r="Q5822" s="218"/>
      <c r="R5822" s="218"/>
      <c r="S5822" s="218"/>
      <c r="T5822" s="219"/>
      <c r="AT5822" s="220" t="s">
        <v>283</v>
      </c>
      <c r="AU5822" s="220" t="s">
        <v>291</v>
      </c>
      <c r="AV5822" s="13" t="s">
        <v>16</v>
      </c>
      <c r="AW5822" s="13" t="s">
        <v>32</v>
      </c>
      <c r="AX5822" s="13" t="s">
        <v>76</v>
      </c>
      <c r="AY5822" s="220" t="s">
        <v>272</v>
      </c>
    </row>
    <row r="5823" spans="1:65" s="14" customFormat="1" ht="11.25">
      <c r="B5823" s="221"/>
      <c r="C5823" s="222"/>
      <c r="D5823" s="212" t="s">
        <v>283</v>
      </c>
      <c r="E5823" s="223" t="s">
        <v>1</v>
      </c>
      <c r="F5823" s="224" t="s">
        <v>16</v>
      </c>
      <c r="G5823" s="222"/>
      <c r="H5823" s="225">
        <v>1</v>
      </c>
      <c r="I5823" s="226"/>
      <c r="J5823" s="222"/>
      <c r="K5823" s="222"/>
      <c r="L5823" s="227"/>
      <c r="M5823" s="228"/>
      <c r="N5823" s="229"/>
      <c r="O5823" s="229"/>
      <c r="P5823" s="229"/>
      <c r="Q5823" s="229"/>
      <c r="R5823" s="229"/>
      <c r="S5823" s="229"/>
      <c r="T5823" s="230"/>
      <c r="AT5823" s="231" t="s">
        <v>283</v>
      </c>
      <c r="AU5823" s="231" t="s">
        <v>291</v>
      </c>
      <c r="AV5823" s="14" t="s">
        <v>84</v>
      </c>
      <c r="AW5823" s="14" t="s">
        <v>32</v>
      </c>
      <c r="AX5823" s="14" t="s">
        <v>76</v>
      </c>
      <c r="AY5823" s="231" t="s">
        <v>272</v>
      </c>
    </row>
    <row r="5824" spans="1:65" s="13" customFormat="1" ht="11.25">
      <c r="B5824" s="210"/>
      <c r="C5824" s="211"/>
      <c r="D5824" s="212" t="s">
        <v>283</v>
      </c>
      <c r="E5824" s="213" t="s">
        <v>1</v>
      </c>
      <c r="F5824" s="214" t="s">
        <v>285</v>
      </c>
      <c r="G5824" s="211"/>
      <c r="H5824" s="213" t="s">
        <v>1</v>
      </c>
      <c r="I5824" s="215"/>
      <c r="J5824" s="211"/>
      <c r="K5824" s="211"/>
      <c r="L5824" s="216"/>
      <c r="M5824" s="217"/>
      <c r="N5824" s="218"/>
      <c r="O5824" s="218"/>
      <c r="P5824" s="218"/>
      <c r="Q5824" s="218"/>
      <c r="R5824" s="218"/>
      <c r="S5824" s="218"/>
      <c r="T5824" s="219"/>
      <c r="AT5824" s="220" t="s">
        <v>283</v>
      </c>
      <c r="AU5824" s="220" t="s">
        <v>291</v>
      </c>
      <c r="AV5824" s="13" t="s">
        <v>16</v>
      </c>
      <c r="AW5824" s="13" t="s">
        <v>32</v>
      </c>
      <c r="AX5824" s="13" t="s">
        <v>76</v>
      </c>
      <c r="AY5824" s="220" t="s">
        <v>272</v>
      </c>
    </row>
    <row r="5825" spans="1:65" s="13" customFormat="1" ht="11.25">
      <c r="B5825" s="210"/>
      <c r="C5825" s="211"/>
      <c r="D5825" s="212" t="s">
        <v>283</v>
      </c>
      <c r="E5825" s="213" t="s">
        <v>1</v>
      </c>
      <c r="F5825" s="214" t="s">
        <v>2489</v>
      </c>
      <c r="G5825" s="211"/>
      <c r="H5825" s="213" t="s">
        <v>1</v>
      </c>
      <c r="I5825" s="215"/>
      <c r="J5825" s="211"/>
      <c r="K5825" s="211"/>
      <c r="L5825" s="216"/>
      <c r="M5825" s="217"/>
      <c r="N5825" s="218"/>
      <c r="O5825" s="218"/>
      <c r="P5825" s="218"/>
      <c r="Q5825" s="218"/>
      <c r="R5825" s="218"/>
      <c r="S5825" s="218"/>
      <c r="T5825" s="219"/>
      <c r="AT5825" s="220" t="s">
        <v>283</v>
      </c>
      <c r="AU5825" s="220" t="s">
        <v>291</v>
      </c>
      <c r="AV5825" s="13" t="s">
        <v>16</v>
      </c>
      <c r="AW5825" s="13" t="s">
        <v>32</v>
      </c>
      <c r="AX5825" s="13" t="s">
        <v>76</v>
      </c>
      <c r="AY5825" s="220" t="s">
        <v>272</v>
      </c>
    </row>
    <row r="5826" spans="1:65" s="14" customFormat="1" ht="11.25">
      <c r="B5826" s="221"/>
      <c r="C5826" s="222"/>
      <c r="D5826" s="212" t="s">
        <v>283</v>
      </c>
      <c r="E5826" s="223" t="s">
        <v>1</v>
      </c>
      <c r="F5826" s="224" t="s">
        <v>207</v>
      </c>
      <c r="G5826" s="222"/>
      <c r="H5826" s="225">
        <v>-1</v>
      </c>
      <c r="I5826" s="226"/>
      <c r="J5826" s="222"/>
      <c r="K5826" s="222"/>
      <c r="L5826" s="227"/>
      <c r="M5826" s="228"/>
      <c r="N5826" s="229"/>
      <c r="O5826" s="229"/>
      <c r="P5826" s="229"/>
      <c r="Q5826" s="229"/>
      <c r="R5826" s="229"/>
      <c r="S5826" s="229"/>
      <c r="T5826" s="230"/>
      <c r="AT5826" s="231" t="s">
        <v>283</v>
      </c>
      <c r="AU5826" s="231" t="s">
        <v>291</v>
      </c>
      <c r="AV5826" s="14" t="s">
        <v>84</v>
      </c>
      <c r="AW5826" s="14" t="s">
        <v>32</v>
      </c>
      <c r="AX5826" s="14" t="s">
        <v>76</v>
      </c>
      <c r="AY5826" s="231" t="s">
        <v>272</v>
      </c>
    </row>
    <row r="5827" spans="1:65" s="2" customFormat="1" ht="37.9" customHeight="1">
      <c r="A5827" s="34"/>
      <c r="B5827" s="35"/>
      <c r="C5827" s="192" t="s">
        <v>4738</v>
      </c>
      <c r="D5827" s="192" t="s">
        <v>274</v>
      </c>
      <c r="E5827" s="193" t="s">
        <v>4739</v>
      </c>
      <c r="F5827" s="194" t="s">
        <v>4740</v>
      </c>
      <c r="G5827" s="195" t="s">
        <v>952</v>
      </c>
      <c r="H5827" s="196">
        <v>0</v>
      </c>
      <c r="I5827" s="197"/>
      <c r="J5827" s="198">
        <f>ROUND(I5827*H5827,2)</f>
        <v>0</v>
      </c>
      <c r="K5827" s="194" t="s">
        <v>1</v>
      </c>
      <c r="L5827" s="39"/>
      <c r="M5827" s="199" t="s">
        <v>1</v>
      </c>
      <c r="N5827" s="200" t="s">
        <v>41</v>
      </c>
      <c r="O5827" s="71"/>
      <c r="P5827" s="201">
        <f>O5827*H5827</f>
        <v>0</v>
      </c>
      <c r="Q5827" s="201">
        <v>0</v>
      </c>
      <c r="R5827" s="201">
        <f>Q5827*H5827</f>
        <v>0</v>
      </c>
      <c r="S5827" s="201">
        <v>0</v>
      </c>
      <c r="T5827" s="202">
        <f>S5827*H5827</f>
        <v>0</v>
      </c>
      <c r="U5827" s="34"/>
      <c r="V5827" s="34"/>
      <c r="W5827" s="34"/>
      <c r="X5827" s="34"/>
      <c r="Y5827" s="34"/>
      <c r="Z5827" s="34"/>
      <c r="AA5827" s="34"/>
      <c r="AB5827" s="34"/>
      <c r="AC5827" s="34"/>
      <c r="AD5827" s="34"/>
      <c r="AE5827" s="34"/>
      <c r="AR5827" s="203" t="s">
        <v>358</v>
      </c>
      <c r="AT5827" s="203" t="s">
        <v>274</v>
      </c>
      <c r="AU5827" s="203" t="s">
        <v>291</v>
      </c>
      <c r="AY5827" s="17" t="s">
        <v>272</v>
      </c>
      <c r="BE5827" s="204">
        <f>IF(N5827="základní",J5827,0)</f>
        <v>0</v>
      </c>
      <c r="BF5827" s="204">
        <f>IF(N5827="snížená",J5827,0)</f>
        <v>0</v>
      </c>
      <c r="BG5827" s="204">
        <f>IF(N5827="zákl. přenesená",J5827,0)</f>
        <v>0</v>
      </c>
      <c r="BH5827" s="204">
        <f>IF(N5827="sníž. přenesená",J5827,0)</f>
        <v>0</v>
      </c>
      <c r="BI5827" s="204">
        <f>IF(N5827="nulová",J5827,0)</f>
        <v>0</v>
      </c>
      <c r="BJ5827" s="17" t="s">
        <v>16</v>
      </c>
      <c r="BK5827" s="204">
        <f>ROUND(I5827*H5827,2)</f>
        <v>0</v>
      </c>
      <c r="BL5827" s="17" t="s">
        <v>358</v>
      </c>
      <c r="BM5827" s="203" t="s">
        <v>4741</v>
      </c>
    </row>
    <row r="5828" spans="1:65" s="13" customFormat="1" ht="11.25">
      <c r="B5828" s="210"/>
      <c r="C5828" s="211"/>
      <c r="D5828" s="212" t="s">
        <v>283</v>
      </c>
      <c r="E5828" s="213" t="s">
        <v>1</v>
      </c>
      <c r="F5828" s="214" t="s">
        <v>4725</v>
      </c>
      <c r="G5828" s="211"/>
      <c r="H5828" s="213" t="s">
        <v>1</v>
      </c>
      <c r="I5828" s="215"/>
      <c r="J5828" s="211"/>
      <c r="K5828" s="211"/>
      <c r="L5828" s="216"/>
      <c r="M5828" s="217"/>
      <c r="N5828" s="218"/>
      <c r="O5828" s="218"/>
      <c r="P5828" s="218"/>
      <c r="Q5828" s="218"/>
      <c r="R5828" s="218"/>
      <c r="S5828" s="218"/>
      <c r="T5828" s="219"/>
      <c r="AT5828" s="220" t="s">
        <v>283</v>
      </c>
      <c r="AU5828" s="220" t="s">
        <v>291</v>
      </c>
      <c r="AV5828" s="13" t="s">
        <v>16</v>
      </c>
      <c r="AW5828" s="13" t="s">
        <v>32</v>
      </c>
      <c r="AX5828" s="13" t="s">
        <v>76</v>
      </c>
      <c r="AY5828" s="220" t="s">
        <v>272</v>
      </c>
    </row>
    <row r="5829" spans="1:65" s="13" customFormat="1" ht="11.25">
      <c r="B5829" s="210"/>
      <c r="C5829" s="211"/>
      <c r="D5829" s="212" t="s">
        <v>283</v>
      </c>
      <c r="E5829" s="213" t="s">
        <v>1</v>
      </c>
      <c r="F5829" s="214" t="s">
        <v>4004</v>
      </c>
      <c r="G5829" s="211"/>
      <c r="H5829" s="213" t="s">
        <v>1</v>
      </c>
      <c r="I5829" s="215"/>
      <c r="J5829" s="211"/>
      <c r="K5829" s="211"/>
      <c r="L5829" s="216"/>
      <c r="M5829" s="217"/>
      <c r="N5829" s="218"/>
      <c r="O5829" s="218"/>
      <c r="P5829" s="218"/>
      <c r="Q5829" s="218"/>
      <c r="R5829" s="218"/>
      <c r="S5829" s="218"/>
      <c r="T5829" s="219"/>
      <c r="AT5829" s="220" t="s">
        <v>283</v>
      </c>
      <c r="AU5829" s="220" t="s">
        <v>291</v>
      </c>
      <c r="AV5829" s="13" t="s">
        <v>16</v>
      </c>
      <c r="AW5829" s="13" t="s">
        <v>32</v>
      </c>
      <c r="AX5829" s="13" t="s">
        <v>76</v>
      </c>
      <c r="AY5829" s="220" t="s">
        <v>272</v>
      </c>
    </row>
    <row r="5830" spans="1:65" s="13" customFormat="1" ht="11.25">
      <c r="B5830" s="210"/>
      <c r="C5830" s="211"/>
      <c r="D5830" s="212" t="s">
        <v>283</v>
      </c>
      <c r="E5830" s="213" t="s">
        <v>1</v>
      </c>
      <c r="F5830" s="214" t="s">
        <v>285</v>
      </c>
      <c r="G5830" s="211"/>
      <c r="H5830" s="213" t="s">
        <v>1</v>
      </c>
      <c r="I5830" s="215"/>
      <c r="J5830" s="211"/>
      <c r="K5830" s="211"/>
      <c r="L5830" s="216"/>
      <c r="M5830" s="217"/>
      <c r="N5830" s="218"/>
      <c r="O5830" s="218"/>
      <c r="P5830" s="218"/>
      <c r="Q5830" s="218"/>
      <c r="R5830" s="218"/>
      <c r="S5830" s="218"/>
      <c r="T5830" s="219"/>
      <c r="AT5830" s="220" t="s">
        <v>283</v>
      </c>
      <c r="AU5830" s="220" t="s">
        <v>291</v>
      </c>
      <c r="AV5830" s="13" t="s">
        <v>16</v>
      </c>
      <c r="AW5830" s="13" t="s">
        <v>32</v>
      </c>
      <c r="AX5830" s="13" t="s">
        <v>76</v>
      </c>
      <c r="AY5830" s="220" t="s">
        <v>272</v>
      </c>
    </row>
    <row r="5831" spans="1:65" s="14" customFormat="1" ht="11.25">
      <c r="B5831" s="221"/>
      <c r="C5831" s="222"/>
      <c r="D5831" s="212" t="s">
        <v>283</v>
      </c>
      <c r="E5831" s="223" t="s">
        <v>1</v>
      </c>
      <c r="F5831" s="224" t="s">
        <v>16</v>
      </c>
      <c r="G5831" s="222"/>
      <c r="H5831" s="225">
        <v>1</v>
      </c>
      <c r="I5831" s="226"/>
      <c r="J5831" s="222"/>
      <c r="K5831" s="222"/>
      <c r="L5831" s="227"/>
      <c r="M5831" s="228"/>
      <c r="N5831" s="229"/>
      <c r="O5831" s="229"/>
      <c r="P5831" s="229"/>
      <c r="Q5831" s="229"/>
      <c r="R5831" s="229"/>
      <c r="S5831" s="229"/>
      <c r="T5831" s="230"/>
      <c r="AT5831" s="231" t="s">
        <v>283</v>
      </c>
      <c r="AU5831" s="231" t="s">
        <v>291</v>
      </c>
      <c r="AV5831" s="14" t="s">
        <v>84</v>
      </c>
      <c r="AW5831" s="14" t="s">
        <v>32</v>
      </c>
      <c r="AX5831" s="14" t="s">
        <v>76</v>
      </c>
      <c r="AY5831" s="231" t="s">
        <v>272</v>
      </c>
    </row>
    <row r="5832" spans="1:65" s="13" customFormat="1" ht="11.25">
      <c r="B5832" s="210"/>
      <c r="C5832" s="211"/>
      <c r="D5832" s="212" t="s">
        <v>283</v>
      </c>
      <c r="E5832" s="213" t="s">
        <v>1</v>
      </c>
      <c r="F5832" s="214" t="s">
        <v>285</v>
      </c>
      <c r="G5832" s="211"/>
      <c r="H5832" s="213" t="s">
        <v>1</v>
      </c>
      <c r="I5832" s="215"/>
      <c r="J5832" s="211"/>
      <c r="K5832" s="211"/>
      <c r="L5832" s="216"/>
      <c r="M5832" s="217"/>
      <c r="N5832" s="218"/>
      <c r="O5832" s="218"/>
      <c r="P5832" s="218"/>
      <c r="Q5832" s="218"/>
      <c r="R5832" s="218"/>
      <c r="S5832" s="218"/>
      <c r="T5832" s="219"/>
      <c r="AT5832" s="220" t="s">
        <v>283</v>
      </c>
      <c r="AU5832" s="220" t="s">
        <v>291</v>
      </c>
      <c r="AV5832" s="13" t="s">
        <v>16</v>
      </c>
      <c r="AW5832" s="13" t="s">
        <v>32</v>
      </c>
      <c r="AX5832" s="13" t="s">
        <v>76</v>
      </c>
      <c r="AY5832" s="220" t="s">
        <v>272</v>
      </c>
    </row>
    <row r="5833" spans="1:65" s="13" customFormat="1" ht="11.25">
      <c r="B5833" s="210"/>
      <c r="C5833" s="211"/>
      <c r="D5833" s="212" t="s">
        <v>283</v>
      </c>
      <c r="E5833" s="213" t="s">
        <v>1</v>
      </c>
      <c r="F5833" s="214" t="s">
        <v>2489</v>
      </c>
      <c r="G5833" s="211"/>
      <c r="H5833" s="213" t="s">
        <v>1</v>
      </c>
      <c r="I5833" s="215"/>
      <c r="J5833" s="211"/>
      <c r="K5833" s="211"/>
      <c r="L5833" s="216"/>
      <c r="M5833" s="217"/>
      <c r="N5833" s="218"/>
      <c r="O5833" s="218"/>
      <c r="P5833" s="218"/>
      <c r="Q5833" s="218"/>
      <c r="R5833" s="218"/>
      <c r="S5833" s="218"/>
      <c r="T5833" s="219"/>
      <c r="AT5833" s="220" t="s">
        <v>283</v>
      </c>
      <c r="AU5833" s="220" t="s">
        <v>291</v>
      </c>
      <c r="AV5833" s="13" t="s">
        <v>16</v>
      </c>
      <c r="AW5833" s="13" t="s">
        <v>32</v>
      </c>
      <c r="AX5833" s="13" t="s">
        <v>76</v>
      </c>
      <c r="AY5833" s="220" t="s">
        <v>272</v>
      </c>
    </row>
    <row r="5834" spans="1:65" s="14" customFormat="1" ht="11.25">
      <c r="B5834" s="221"/>
      <c r="C5834" s="222"/>
      <c r="D5834" s="212" t="s">
        <v>283</v>
      </c>
      <c r="E5834" s="223" t="s">
        <v>1</v>
      </c>
      <c r="F5834" s="224" t="s">
        <v>207</v>
      </c>
      <c r="G5834" s="222"/>
      <c r="H5834" s="225">
        <v>-1</v>
      </c>
      <c r="I5834" s="226"/>
      <c r="J5834" s="222"/>
      <c r="K5834" s="222"/>
      <c r="L5834" s="227"/>
      <c r="M5834" s="228"/>
      <c r="N5834" s="229"/>
      <c r="O5834" s="229"/>
      <c r="P5834" s="229"/>
      <c r="Q5834" s="229"/>
      <c r="R5834" s="229"/>
      <c r="S5834" s="229"/>
      <c r="T5834" s="230"/>
      <c r="AT5834" s="231" t="s">
        <v>283</v>
      </c>
      <c r="AU5834" s="231" t="s">
        <v>291</v>
      </c>
      <c r="AV5834" s="14" t="s">
        <v>84</v>
      </c>
      <c r="AW5834" s="14" t="s">
        <v>32</v>
      </c>
      <c r="AX5834" s="14" t="s">
        <v>76</v>
      </c>
      <c r="AY5834" s="231" t="s">
        <v>272</v>
      </c>
    </row>
    <row r="5835" spans="1:65" s="2" customFormat="1" ht="24.2" customHeight="1">
      <c r="A5835" s="34"/>
      <c r="B5835" s="35"/>
      <c r="C5835" s="192" t="s">
        <v>4742</v>
      </c>
      <c r="D5835" s="192" t="s">
        <v>274</v>
      </c>
      <c r="E5835" s="193" t="s">
        <v>4743</v>
      </c>
      <c r="F5835" s="194" t="s">
        <v>4744</v>
      </c>
      <c r="G5835" s="195" t="s">
        <v>952</v>
      </c>
      <c r="H5835" s="196">
        <v>0</v>
      </c>
      <c r="I5835" s="197"/>
      <c r="J5835" s="198">
        <f>ROUND(I5835*H5835,2)</f>
        <v>0</v>
      </c>
      <c r="K5835" s="194" t="s">
        <v>1</v>
      </c>
      <c r="L5835" s="39"/>
      <c r="M5835" s="199" t="s">
        <v>1</v>
      </c>
      <c r="N5835" s="200" t="s">
        <v>41</v>
      </c>
      <c r="O5835" s="71"/>
      <c r="P5835" s="201">
        <f>O5835*H5835</f>
        <v>0</v>
      </c>
      <c r="Q5835" s="201">
        <v>0</v>
      </c>
      <c r="R5835" s="201">
        <f>Q5835*H5835</f>
        <v>0</v>
      </c>
      <c r="S5835" s="201">
        <v>0</v>
      </c>
      <c r="T5835" s="202">
        <f>S5835*H5835</f>
        <v>0</v>
      </c>
      <c r="U5835" s="34"/>
      <c r="V5835" s="34"/>
      <c r="W5835" s="34"/>
      <c r="X5835" s="34"/>
      <c r="Y5835" s="34"/>
      <c r="Z5835" s="34"/>
      <c r="AA5835" s="34"/>
      <c r="AB5835" s="34"/>
      <c r="AC5835" s="34"/>
      <c r="AD5835" s="34"/>
      <c r="AE5835" s="34"/>
      <c r="AR5835" s="203" t="s">
        <v>358</v>
      </c>
      <c r="AT5835" s="203" t="s">
        <v>274</v>
      </c>
      <c r="AU5835" s="203" t="s">
        <v>291</v>
      </c>
      <c r="AY5835" s="17" t="s">
        <v>272</v>
      </c>
      <c r="BE5835" s="204">
        <f>IF(N5835="základní",J5835,0)</f>
        <v>0</v>
      </c>
      <c r="BF5835" s="204">
        <f>IF(N5835="snížená",J5835,0)</f>
        <v>0</v>
      </c>
      <c r="BG5835" s="204">
        <f>IF(N5835="zákl. přenesená",J5835,0)</f>
        <v>0</v>
      </c>
      <c r="BH5835" s="204">
        <f>IF(N5835="sníž. přenesená",J5835,0)</f>
        <v>0</v>
      </c>
      <c r="BI5835" s="204">
        <f>IF(N5835="nulová",J5835,0)</f>
        <v>0</v>
      </c>
      <c r="BJ5835" s="17" t="s">
        <v>16</v>
      </c>
      <c r="BK5835" s="204">
        <f>ROUND(I5835*H5835,2)</f>
        <v>0</v>
      </c>
      <c r="BL5835" s="17" t="s">
        <v>358</v>
      </c>
      <c r="BM5835" s="203" t="s">
        <v>4745</v>
      </c>
    </row>
    <row r="5836" spans="1:65" s="13" customFormat="1" ht="11.25">
      <c r="B5836" s="210"/>
      <c r="C5836" s="211"/>
      <c r="D5836" s="212" t="s">
        <v>283</v>
      </c>
      <c r="E5836" s="213" t="s">
        <v>1</v>
      </c>
      <c r="F5836" s="214" t="s">
        <v>4725</v>
      </c>
      <c r="G5836" s="211"/>
      <c r="H5836" s="213" t="s">
        <v>1</v>
      </c>
      <c r="I5836" s="215"/>
      <c r="J5836" s="211"/>
      <c r="K5836" s="211"/>
      <c r="L5836" s="216"/>
      <c r="M5836" s="217"/>
      <c r="N5836" s="218"/>
      <c r="O5836" s="218"/>
      <c r="P5836" s="218"/>
      <c r="Q5836" s="218"/>
      <c r="R5836" s="218"/>
      <c r="S5836" s="218"/>
      <c r="T5836" s="219"/>
      <c r="AT5836" s="220" t="s">
        <v>283</v>
      </c>
      <c r="AU5836" s="220" t="s">
        <v>291</v>
      </c>
      <c r="AV5836" s="13" t="s">
        <v>16</v>
      </c>
      <c r="AW5836" s="13" t="s">
        <v>32</v>
      </c>
      <c r="AX5836" s="13" t="s">
        <v>76</v>
      </c>
      <c r="AY5836" s="220" t="s">
        <v>272</v>
      </c>
    </row>
    <row r="5837" spans="1:65" s="13" customFormat="1" ht="11.25">
      <c r="B5837" s="210"/>
      <c r="C5837" s="211"/>
      <c r="D5837" s="212" t="s">
        <v>283</v>
      </c>
      <c r="E5837" s="213" t="s">
        <v>1</v>
      </c>
      <c r="F5837" s="214" t="s">
        <v>4004</v>
      </c>
      <c r="G5837" s="211"/>
      <c r="H5837" s="213" t="s">
        <v>1</v>
      </c>
      <c r="I5837" s="215"/>
      <c r="J5837" s="211"/>
      <c r="K5837" s="211"/>
      <c r="L5837" s="216"/>
      <c r="M5837" s="217"/>
      <c r="N5837" s="218"/>
      <c r="O5837" s="218"/>
      <c r="P5837" s="218"/>
      <c r="Q5837" s="218"/>
      <c r="R5837" s="218"/>
      <c r="S5837" s="218"/>
      <c r="T5837" s="219"/>
      <c r="AT5837" s="220" t="s">
        <v>283</v>
      </c>
      <c r="AU5837" s="220" t="s">
        <v>291</v>
      </c>
      <c r="AV5837" s="13" t="s">
        <v>16</v>
      </c>
      <c r="AW5837" s="13" t="s">
        <v>32</v>
      </c>
      <c r="AX5837" s="13" t="s">
        <v>76</v>
      </c>
      <c r="AY5837" s="220" t="s">
        <v>272</v>
      </c>
    </row>
    <row r="5838" spans="1:65" s="13" customFormat="1" ht="11.25">
      <c r="B5838" s="210"/>
      <c r="C5838" s="211"/>
      <c r="D5838" s="212" t="s">
        <v>283</v>
      </c>
      <c r="E5838" s="213" t="s">
        <v>1</v>
      </c>
      <c r="F5838" s="214" t="s">
        <v>285</v>
      </c>
      <c r="G5838" s="211"/>
      <c r="H5838" s="213" t="s">
        <v>1</v>
      </c>
      <c r="I5838" s="215"/>
      <c r="J5838" s="211"/>
      <c r="K5838" s="211"/>
      <c r="L5838" s="216"/>
      <c r="M5838" s="217"/>
      <c r="N5838" s="218"/>
      <c r="O5838" s="218"/>
      <c r="P5838" s="218"/>
      <c r="Q5838" s="218"/>
      <c r="R5838" s="218"/>
      <c r="S5838" s="218"/>
      <c r="T5838" s="219"/>
      <c r="AT5838" s="220" t="s">
        <v>283</v>
      </c>
      <c r="AU5838" s="220" t="s">
        <v>291</v>
      </c>
      <c r="AV5838" s="13" t="s">
        <v>16</v>
      </c>
      <c r="AW5838" s="13" t="s">
        <v>32</v>
      </c>
      <c r="AX5838" s="13" t="s">
        <v>76</v>
      </c>
      <c r="AY5838" s="220" t="s">
        <v>272</v>
      </c>
    </row>
    <row r="5839" spans="1:65" s="14" customFormat="1" ht="11.25">
      <c r="B5839" s="221"/>
      <c r="C5839" s="222"/>
      <c r="D5839" s="212" t="s">
        <v>283</v>
      </c>
      <c r="E5839" s="223" t="s">
        <v>1</v>
      </c>
      <c r="F5839" s="224" t="s">
        <v>16</v>
      </c>
      <c r="G5839" s="222"/>
      <c r="H5839" s="225">
        <v>1</v>
      </c>
      <c r="I5839" s="226"/>
      <c r="J5839" s="222"/>
      <c r="K5839" s="222"/>
      <c r="L5839" s="227"/>
      <c r="M5839" s="228"/>
      <c r="N5839" s="229"/>
      <c r="O5839" s="229"/>
      <c r="P5839" s="229"/>
      <c r="Q5839" s="229"/>
      <c r="R5839" s="229"/>
      <c r="S5839" s="229"/>
      <c r="T5839" s="230"/>
      <c r="AT5839" s="231" t="s">
        <v>283</v>
      </c>
      <c r="AU5839" s="231" t="s">
        <v>291</v>
      </c>
      <c r="AV5839" s="14" t="s">
        <v>84</v>
      </c>
      <c r="AW5839" s="14" t="s">
        <v>32</v>
      </c>
      <c r="AX5839" s="14" t="s">
        <v>76</v>
      </c>
      <c r="AY5839" s="231" t="s">
        <v>272</v>
      </c>
    </row>
    <row r="5840" spans="1:65" s="13" customFormat="1" ht="11.25">
      <c r="B5840" s="210"/>
      <c r="C5840" s="211"/>
      <c r="D5840" s="212" t="s">
        <v>283</v>
      </c>
      <c r="E5840" s="213" t="s">
        <v>1</v>
      </c>
      <c r="F5840" s="214" t="s">
        <v>285</v>
      </c>
      <c r="G5840" s="211"/>
      <c r="H5840" s="213" t="s">
        <v>1</v>
      </c>
      <c r="I5840" s="215"/>
      <c r="J5840" s="211"/>
      <c r="K5840" s="211"/>
      <c r="L5840" s="216"/>
      <c r="M5840" s="217"/>
      <c r="N5840" s="218"/>
      <c r="O5840" s="218"/>
      <c r="P5840" s="218"/>
      <c r="Q5840" s="218"/>
      <c r="R5840" s="218"/>
      <c r="S5840" s="218"/>
      <c r="T5840" s="219"/>
      <c r="AT5840" s="220" t="s">
        <v>283</v>
      </c>
      <c r="AU5840" s="220" t="s">
        <v>291</v>
      </c>
      <c r="AV5840" s="13" t="s">
        <v>16</v>
      </c>
      <c r="AW5840" s="13" t="s">
        <v>32</v>
      </c>
      <c r="AX5840" s="13" t="s">
        <v>76</v>
      </c>
      <c r="AY5840" s="220" t="s">
        <v>272</v>
      </c>
    </row>
    <row r="5841" spans="1:65" s="13" customFormat="1" ht="11.25">
      <c r="B5841" s="210"/>
      <c r="C5841" s="211"/>
      <c r="D5841" s="212" t="s">
        <v>283</v>
      </c>
      <c r="E5841" s="213" t="s">
        <v>1</v>
      </c>
      <c r="F5841" s="214" t="s">
        <v>2489</v>
      </c>
      <c r="G5841" s="211"/>
      <c r="H5841" s="213" t="s">
        <v>1</v>
      </c>
      <c r="I5841" s="215"/>
      <c r="J5841" s="211"/>
      <c r="K5841" s="211"/>
      <c r="L5841" s="216"/>
      <c r="M5841" s="217"/>
      <c r="N5841" s="218"/>
      <c r="O5841" s="218"/>
      <c r="P5841" s="218"/>
      <c r="Q5841" s="218"/>
      <c r="R5841" s="218"/>
      <c r="S5841" s="218"/>
      <c r="T5841" s="219"/>
      <c r="AT5841" s="220" t="s">
        <v>283</v>
      </c>
      <c r="AU5841" s="220" t="s">
        <v>291</v>
      </c>
      <c r="AV5841" s="13" t="s">
        <v>16</v>
      </c>
      <c r="AW5841" s="13" t="s">
        <v>32</v>
      </c>
      <c r="AX5841" s="13" t="s">
        <v>76</v>
      </c>
      <c r="AY5841" s="220" t="s">
        <v>272</v>
      </c>
    </row>
    <row r="5842" spans="1:65" s="14" customFormat="1" ht="11.25">
      <c r="B5842" s="221"/>
      <c r="C5842" s="222"/>
      <c r="D5842" s="212" t="s">
        <v>283</v>
      </c>
      <c r="E5842" s="223" t="s">
        <v>1</v>
      </c>
      <c r="F5842" s="224" t="s">
        <v>207</v>
      </c>
      <c r="G5842" s="222"/>
      <c r="H5842" s="225">
        <v>-1</v>
      </c>
      <c r="I5842" s="226"/>
      <c r="J5842" s="222"/>
      <c r="K5842" s="222"/>
      <c r="L5842" s="227"/>
      <c r="M5842" s="228"/>
      <c r="N5842" s="229"/>
      <c r="O5842" s="229"/>
      <c r="P5842" s="229"/>
      <c r="Q5842" s="229"/>
      <c r="R5842" s="229"/>
      <c r="S5842" s="229"/>
      <c r="T5842" s="230"/>
      <c r="AT5842" s="231" t="s">
        <v>283</v>
      </c>
      <c r="AU5842" s="231" t="s">
        <v>291</v>
      </c>
      <c r="AV5842" s="14" t="s">
        <v>84</v>
      </c>
      <c r="AW5842" s="14" t="s">
        <v>32</v>
      </c>
      <c r="AX5842" s="14" t="s">
        <v>76</v>
      </c>
      <c r="AY5842" s="231" t="s">
        <v>272</v>
      </c>
    </row>
    <row r="5843" spans="1:65" s="2" customFormat="1" ht="37.9" customHeight="1">
      <c r="A5843" s="34"/>
      <c r="B5843" s="35"/>
      <c r="C5843" s="192" t="s">
        <v>4746</v>
      </c>
      <c r="D5843" s="192" t="s">
        <v>274</v>
      </c>
      <c r="E5843" s="193" t="s">
        <v>4747</v>
      </c>
      <c r="F5843" s="194" t="s">
        <v>4748</v>
      </c>
      <c r="G5843" s="195" t="s">
        <v>952</v>
      </c>
      <c r="H5843" s="196">
        <v>0</v>
      </c>
      <c r="I5843" s="197"/>
      <c r="J5843" s="198">
        <f>ROUND(I5843*H5843,2)</f>
        <v>0</v>
      </c>
      <c r="K5843" s="194" t="s">
        <v>1</v>
      </c>
      <c r="L5843" s="39"/>
      <c r="M5843" s="199" t="s">
        <v>1</v>
      </c>
      <c r="N5843" s="200" t="s">
        <v>41</v>
      </c>
      <c r="O5843" s="71"/>
      <c r="P5843" s="201">
        <f>O5843*H5843</f>
        <v>0</v>
      </c>
      <c r="Q5843" s="201">
        <v>0</v>
      </c>
      <c r="R5843" s="201">
        <f>Q5843*H5843</f>
        <v>0</v>
      </c>
      <c r="S5843" s="201">
        <v>0</v>
      </c>
      <c r="T5843" s="202">
        <f>S5843*H5843</f>
        <v>0</v>
      </c>
      <c r="U5843" s="34"/>
      <c r="V5843" s="34"/>
      <c r="W5843" s="34"/>
      <c r="X5843" s="34"/>
      <c r="Y5843" s="34"/>
      <c r="Z5843" s="34"/>
      <c r="AA5843" s="34"/>
      <c r="AB5843" s="34"/>
      <c r="AC5843" s="34"/>
      <c r="AD5843" s="34"/>
      <c r="AE5843" s="34"/>
      <c r="AR5843" s="203" t="s">
        <v>358</v>
      </c>
      <c r="AT5843" s="203" t="s">
        <v>274</v>
      </c>
      <c r="AU5843" s="203" t="s">
        <v>291</v>
      </c>
      <c r="AY5843" s="17" t="s">
        <v>272</v>
      </c>
      <c r="BE5843" s="204">
        <f>IF(N5843="základní",J5843,0)</f>
        <v>0</v>
      </c>
      <c r="BF5843" s="204">
        <f>IF(N5843="snížená",J5843,0)</f>
        <v>0</v>
      </c>
      <c r="BG5843" s="204">
        <f>IF(N5843="zákl. přenesená",J5843,0)</f>
        <v>0</v>
      </c>
      <c r="BH5843" s="204">
        <f>IF(N5843="sníž. přenesená",J5843,0)</f>
        <v>0</v>
      </c>
      <c r="BI5843" s="204">
        <f>IF(N5843="nulová",J5843,0)</f>
        <v>0</v>
      </c>
      <c r="BJ5843" s="17" t="s">
        <v>16</v>
      </c>
      <c r="BK5843" s="204">
        <f>ROUND(I5843*H5843,2)</f>
        <v>0</v>
      </c>
      <c r="BL5843" s="17" t="s">
        <v>358</v>
      </c>
      <c r="BM5843" s="203" t="s">
        <v>4749</v>
      </c>
    </row>
    <row r="5844" spans="1:65" s="13" customFormat="1" ht="11.25">
      <c r="B5844" s="210"/>
      <c r="C5844" s="211"/>
      <c r="D5844" s="212" t="s">
        <v>283</v>
      </c>
      <c r="E5844" s="213" t="s">
        <v>1</v>
      </c>
      <c r="F5844" s="214" t="s">
        <v>4725</v>
      </c>
      <c r="G5844" s="211"/>
      <c r="H5844" s="213" t="s">
        <v>1</v>
      </c>
      <c r="I5844" s="215"/>
      <c r="J5844" s="211"/>
      <c r="K5844" s="211"/>
      <c r="L5844" s="216"/>
      <c r="M5844" s="217"/>
      <c r="N5844" s="218"/>
      <c r="O5844" s="218"/>
      <c r="P5844" s="218"/>
      <c r="Q5844" s="218"/>
      <c r="R5844" s="218"/>
      <c r="S5844" s="218"/>
      <c r="T5844" s="219"/>
      <c r="AT5844" s="220" t="s">
        <v>283</v>
      </c>
      <c r="AU5844" s="220" t="s">
        <v>291</v>
      </c>
      <c r="AV5844" s="13" t="s">
        <v>16</v>
      </c>
      <c r="AW5844" s="13" t="s">
        <v>32</v>
      </c>
      <c r="AX5844" s="13" t="s">
        <v>76</v>
      </c>
      <c r="AY5844" s="220" t="s">
        <v>272</v>
      </c>
    </row>
    <row r="5845" spans="1:65" s="13" customFormat="1" ht="11.25">
      <c r="B5845" s="210"/>
      <c r="C5845" s="211"/>
      <c r="D5845" s="212" t="s">
        <v>283</v>
      </c>
      <c r="E5845" s="213" t="s">
        <v>1</v>
      </c>
      <c r="F5845" s="214" t="s">
        <v>4004</v>
      </c>
      <c r="G5845" s="211"/>
      <c r="H5845" s="213" t="s">
        <v>1</v>
      </c>
      <c r="I5845" s="215"/>
      <c r="J5845" s="211"/>
      <c r="K5845" s="211"/>
      <c r="L5845" s="216"/>
      <c r="M5845" s="217"/>
      <c r="N5845" s="218"/>
      <c r="O5845" s="218"/>
      <c r="P5845" s="218"/>
      <c r="Q5845" s="218"/>
      <c r="R5845" s="218"/>
      <c r="S5845" s="218"/>
      <c r="T5845" s="219"/>
      <c r="AT5845" s="220" t="s">
        <v>283</v>
      </c>
      <c r="AU5845" s="220" t="s">
        <v>291</v>
      </c>
      <c r="AV5845" s="13" t="s">
        <v>16</v>
      </c>
      <c r="AW5845" s="13" t="s">
        <v>32</v>
      </c>
      <c r="AX5845" s="13" t="s">
        <v>76</v>
      </c>
      <c r="AY5845" s="220" t="s">
        <v>272</v>
      </c>
    </row>
    <row r="5846" spans="1:65" s="13" customFormat="1" ht="11.25">
      <c r="B5846" s="210"/>
      <c r="C5846" s="211"/>
      <c r="D5846" s="212" t="s">
        <v>283</v>
      </c>
      <c r="E5846" s="213" t="s">
        <v>1</v>
      </c>
      <c r="F5846" s="214" t="s">
        <v>285</v>
      </c>
      <c r="G5846" s="211"/>
      <c r="H5846" s="213" t="s">
        <v>1</v>
      </c>
      <c r="I5846" s="215"/>
      <c r="J5846" s="211"/>
      <c r="K5846" s="211"/>
      <c r="L5846" s="216"/>
      <c r="M5846" s="217"/>
      <c r="N5846" s="218"/>
      <c r="O5846" s="218"/>
      <c r="P5846" s="218"/>
      <c r="Q5846" s="218"/>
      <c r="R5846" s="218"/>
      <c r="S5846" s="218"/>
      <c r="T5846" s="219"/>
      <c r="AT5846" s="220" t="s">
        <v>283</v>
      </c>
      <c r="AU5846" s="220" t="s">
        <v>291</v>
      </c>
      <c r="AV5846" s="13" t="s">
        <v>16</v>
      </c>
      <c r="AW5846" s="13" t="s">
        <v>32</v>
      </c>
      <c r="AX5846" s="13" t="s">
        <v>76</v>
      </c>
      <c r="AY5846" s="220" t="s">
        <v>272</v>
      </c>
    </row>
    <row r="5847" spans="1:65" s="14" customFormat="1" ht="11.25">
      <c r="B5847" s="221"/>
      <c r="C5847" s="222"/>
      <c r="D5847" s="212" t="s">
        <v>283</v>
      </c>
      <c r="E5847" s="223" t="s">
        <v>1</v>
      </c>
      <c r="F5847" s="224" t="s">
        <v>16</v>
      </c>
      <c r="G5847" s="222"/>
      <c r="H5847" s="225">
        <v>1</v>
      </c>
      <c r="I5847" s="226"/>
      <c r="J5847" s="222"/>
      <c r="K5847" s="222"/>
      <c r="L5847" s="227"/>
      <c r="M5847" s="228"/>
      <c r="N5847" s="229"/>
      <c r="O5847" s="229"/>
      <c r="P5847" s="229"/>
      <c r="Q5847" s="229"/>
      <c r="R5847" s="229"/>
      <c r="S5847" s="229"/>
      <c r="T5847" s="230"/>
      <c r="AT5847" s="231" t="s">
        <v>283</v>
      </c>
      <c r="AU5847" s="231" t="s">
        <v>291</v>
      </c>
      <c r="AV5847" s="14" t="s">
        <v>84</v>
      </c>
      <c r="AW5847" s="14" t="s">
        <v>32</v>
      </c>
      <c r="AX5847" s="14" t="s">
        <v>76</v>
      </c>
      <c r="AY5847" s="231" t="s">
        <v>272</v>
      </c>
    </row>
    <row r="5848" spans="1:65" s="13" customFormat="1" ht="11.25">
      <c r="B5848" s="210"/>
      <c r="C5848" s="211"/>
      <c r="D5848" s="212" t="s">
        <v>283</v>
      </c>
      <c r="E5848" s="213" t="s">
        <v>1</v>
      </c>
      <c r="F5848" s="214" t="s">
        <v>285</v>
      </c>
      <c r="G5848" s="211"/>
      <c r="H5848" s="213" t="s">
        <v>1</v>
      </c>
      <c r="I5848" s="215"/>
      <c r="J5848" s="211"/>
      <c r="K5848" s="211"/>
      <c r="L5848" s="216"/>
      <c r="M5848" s="217"/>
      <c r="N5848" s="218"/>
      <c r="O5848" s="218"/>
      <c r="P5848" s="218"/>
      <c r="Q5848" s="218"/>
      <c r="R5848" s="218"/>
      <c r="S5848" s="218"/>
      <c r="T5848" s="219"/>
      <c r="AT5848" s="220" t="s">
        <v>283</v>
      </c>
      <c r="AU5848" s="220" t="s">
        <v>291</v>
      </c>
      <c r="AV5848" s="13" t="s">
        <v>16</v>
      </c>
      <c r="AW5848" s="13" t="s">
        <v>32</v>
      </c>
      <c r="AX5848" s="13" t="s">
        <v>76</v>
      </c>
      <c r="AY5848" s="220" t="s">
        <v>272</v>
      </c>
    </row>
    <row r="5849" spans="1:65" s="13" customFormat="1" ht="11.25">
      <c r="B5849" s="210"/>
      <c r="C5849" s="211"/>
      <c r="D5849" s="212" t="s">
        <v>283</v>
      </c>
      <c r="E5849" s="213" t="s">
        <v>1</v>
      </c>
      <c r="F5849" s="214" t="s">
        <v>2489</v>
      </c>
      <c r="G5849" s="211"/>
      <c r="H5849" s="213" t="s">
        <v>1</v>
      </c>
      <c r="I5849" s="215"/>
      <c r="J5849" s="211"/>
      <c r="K5849" s="211"/>
      <c r="L5849" s="216"/>
      <c r="M5849" s="217"/>
      <c r="N5849" s="218"/>
      <c r="O5849" s="218"/>
      <c r="P5849" s="218"/>
      <c r="Q5849" s="218"/>
      <c r="R5849" s="218"/>
      <c r="S5849" s="218"/>
      <c r="T5849" s="219"/>
      <c r="AT5849" s="220" t="s">
        <v>283</v>
      </c>
      <c r="AU5849" s="220" t="s">
        <v>291</v>
      </c>
      <c r="AV5849" s="13" t="s">
        <v>16</v>
      </c>
      <c r="AW5849" s="13" t="s">
        <v>32</v>
      </c>
      <c r="AX5849" s="13" t="s">
        <v>76</v>
      </c>
      <c r="AY5849" s="220" t="s">
        <v>272</v>
      </c>
    </row>
    <row r="5850" spans="1:65" s="14" customFormat="1" ht="11.25">
      <c r="B5850" s="221"/>
      <c r="C5850" s="222"/>
      <c r="D5850" s="212" t="s">
        <v>283</v>
      </c>
      <c r="E5850" s="223" t="s">
        <v>1</v>
      </c>
      <c r="F5850" s="224" t="s">
        <v>207</v>
      </c>
      <c r="G5850" s="222"/>
      <c r="H5850" s="225">
        <v>-1</v>
      </c>
      <c r="I5850" s="226"/>
      <c r="J5850" s="222"/>
      <c r="K5850" s="222"/>
      <c r="L5850" s="227"/>
      <c r="M5850" s="228"/>
      <c r="N5850" s="229"/>
      <c r="O5850" s="229"/>
      <c r="P5850" s="229"/>
      <c r="Q5850" s="229"/>
      <c r="R5850" s="229"/>
      <c r="S5850" s="229"/>
      <c r="T5850" s="230"/>
      <c r="AT5850" s="231" t="s">
        <v>283</v>
      </c>
      <c r="AU5850" s="231" t="s">
        <v>291</v>
      </c>
      <c r="AV5850" s="14" t="s">
        <v>84</v>
      </c>
      <c r="AW5850" s="14" t="s">
        <v>32</v>
      </c>
      <c r="AX5850" s="14" t="s">
        <v>76</v>
      </c>
      <c r="AY5850" s="231" t="s">
        <v>272</v>
      </c>
    </row>
    <row r="5851" spans="1:65" s="2" customFormat="1" ht="33" customHeight="1">
      <c r="A5851" s="34"/>
      <c r="B5851" s="35"/>
      <c r="C5851" s="192" t="s">
        <v>4750</v>
      </c>
      <c r="D5851" s="192" t="s">
        <v>274</v>
      </c>
      <c r="E5851" s="193" t="s">
        <v>4751</v>
      </c>
      <c r="F5851" s="194" t="s">
        <v>4752</v>
      </c>
      <c r="G5851" s="195" t="s">
        <v>952</v>
      </c>
      <c r="H5851" s="196">
        <v>0</v>
      </c>
      <c r="I5851" s="197"/>
      <c r="J5851" s="198">
        <f>ROUND(I5851*H5851,2)</f>
        <v>0</v>
      </c>
      <c r="K5851" s="194" t="s">
        <v>1</v>
      </c>
      <c r="L5851" s="39"/>
      <c r="M5851" s="199" t="s">
        <v>1</v>
      </c>
      <c r="N5851" s="200" t="s">
        <v>41</v>
      </c>
      <c r="O5851" s="71"/>
      <c r="P5851" s="201">
        <f>O5851*H5851</f>
        <v>0</v>
      </c>
      <c r="Q5851" s="201">
        <v>0</v>
      </c>
      <c r="R5851" s="201">
        <f>Q5851*H5851</f>
        <v>0</v>
      </c>
      <c r="S5851" s="201">
        <v>0</v>
      </c>
      <c r="T5851" s="202">
        <f>S5851*H5851</f>
        <v>0</v>
      </c>
      <c r="U5851" s="34"/>
      <c r="V5851" s="34"/>
      <c r="W5851" s="34"/>
      <c r="X5851" s="34"/>
      <c r="Y5851" s="34"/>
      <c r="Z5851" s="34"/>
      <c r="AA5851" s="34"/>
      <c r="AB5851" s="34"/>
      <c r="AC5851" s="34"/>
      <c r="AD5851" s="34"/>
      <c r="AE5851" s="34"/>
      <c r="AR5851" s="203" t="s">
        <v>358</v>
      </c>
      <c r="AT5851" s="203" t="s">
        <v>274</v>
      </c>
      <c r="AU5851" s="203" t="s">
        <v>291</v>
      </c>
      <c r="AY5851" s="17" t="s">
        <v>272</v>
      </c>
      <c r="BE5851" s="204">
        <f>IF(N5851="základní",J5851,0)</f>
        <v>0</v>
      </c>
      <c r="BF5851" s="204">
        <f>IF(N5851="snížená",J5851,0)</f>
        <v>0</v>
      </c>
      <c r="BG5851" s="204">
        <f>IF(N5851="zákl. přenesená",J5851,0)</f>
        <v>0</v>
      </c>
      <c r="BH5851" s="204">
        <f>IF(N5851="sníž. přenesená",J5851,0)</f>
        <v>0</v>
      </c>
      <c r="BI5851" s="204">
        <f>IF(N5851="nulová",J5851,0)</f>
        <v>0</v>
      </c>
      <c r="BJ5851" s="17" t="s">
        <v>16</v>
      </c>
      <c r="BK5851" s="204">
        <f>ROUND(I5851*H5851,2)</f>
        <v>0</v>
      </c>
      <c r="BL5851" s="17" t="s">
        <v>358</v>
      </c>
      <c r="BM5851" s="203" t="s">
        <v>4753</v>
      </c>
    </row>
    <row r="5852" spans="1:65" s="13" customFormat="1" ht="11.25">
      <c r="B5852" s="210"/>
      <c r="C5852" s="211"/>
      <c r="D5852" s="212" t="s">
        <v>283</v>
      </c>
      <c r="E5852" s="213" t="s">
        <v>1</v>
      </c>
      <c r="F5852" s="214" t="s">
        <v>4725</v>
      </c>
      <c r="G5852" s="211"/>
      <c r="H5852" s="213" t="s">
        <v>1</v>
      </c>
      <c r="I5852" s="215"/>
      <c r="J5852" s="211"/>
      <c r="K5852" s="211"/>
      <c r="L5852" s="216"/>
      <c r="M5852" s="217"/>
      <c r="N5852" s="218"/>
      <c r="O5852" s="218"/>
      <c r="P5852" s="218"/>
      <c r="Q5852" s="218"/>
      <c r="R5852" s="218"/>
      <c r="S5852" s="218"/>
      <c r="T5852" s="219"/>
      <c r="AT5852" s="220" t="s">
        <v>283</v>
      </c>
      <c r="AU5852" s="220" t="s">
        <v>291</v>
      </c>
      <c r="AV5852" s="13" t="s">
        <v>16</v>
      </c>
      <c r="AW5852" s="13" t="s">
        <v>32</v>
      </c>
      <c r="AX5852" s="13" t="s">
        <v>76</v>
      </c>
      <c r="AY5852" s="220" t="s">
        <v>272</v>
      </c>
    </row>
    <row r="5853" spans="1:65" s="13" customFormat="1" ht="11.25">
      <c r="B5853" s="210"/>
      <c r="C5853" s="211"/>
      <c r="D5853" s="212" t="s">
        <v>283</v>
      </c>
      <c r="E5853" s="213" t="s">
        <v>1</v>
      </c>
      <c r="F5853" s="214" t="s">
        <v>4004</v>
      </c>
      <c r="G5853" s="211"/>
      <c r="H5853" s="213" t="s">
        <v>1</v>
      </c>
      <c r="I5853" s="215"/>
      <c r="J5853" s="211"/>
      <c r="K5853" s="211"/>
      <c r="L5853" s="216"/>
      <c r="M5853" s="217"/>
      <c r="N5853" s="218"/>
      <c r="O5853" s="218"/>
      <c r="P5853" s="218"/>
      <c r="Q5853" s="218"/>
      <c r="R5853" s="218"/>
      <c r="S5853" s="218"/>
      <c r="T5853" s="219"/>
      <c r="AT5853" s="220" t="s">
        <v>283</v>
      </c>
      <c r="AU5853" s="220" t="s">
        <v>291</v>
      </c>
      <c r="AV5853" s="13" t="s">
        <v>16</v>
      </c>
      <c r="AW5853" s="13" t="s">
        <v>32</v>
      </c>
      <c r="AX5853" s="13" t="s">
        <v>76</v>
      </c>
      <c r="AY5853" s="220" t="s">
        <v>272</v>
      </c>
    </row>
    <row r="5854" spans="1:65" s="13" customFormat="1" ht="11.25">
      <c r="B5854" s="210"/>
      <c r="C5854" s="211"/>
      <c r="D5854" s="212" t="s">
        <v>283</v>
      </c>
      <c r="E5854" s="213" t="s">
        <v>1</v>
      </c>
      <c r="F5854" s="214" t="s">
        <v>285</v>
      </c>
      <c r="G5854" s="211"/>
      <c r="H5854" s="213" t="s">
        <v>1</v>
      </c>
      <c r="I5854" s="215"/>
      <c r="J5854" s="211"/>
      <c r="K5854" s="211"/>
      <c r="L5854" s="216"/>
      <c r="M5854" s="217"/>
      <c r="N5854" s="218"/>
      <c r="O5854" s="218"/>
      <c r="P5854" s="218"/>
      <c r="Q5854" s="218"/>
      <c r="R5854" s="218"/>
      <c r="S5854" s="218"/>
      <c r="T5854" s="219"/>
      <c r="AT5854" s="220" t="s">
        <v>283</v>
      </c>
      <c r="AU5854" s="220" t="s">
        <v>291</v>
      </c>
      <c r="AV5854" s="13" t="s">
        <v>16</v>
      </c>
      <c r="AW5854" s="13" t="s">
        <v>32</v>
      </c>
      <c r="AX5854" s="13" t="s">
        <v>76</v>
      </c>
      <c r="AY5854" s="220" t="s">
        <v>272</v>
      </c>
    </row>
    <row r="5855" spans="1:65" s="14" customFormat="1" ht="11.25">
      <c r="B5855" s="221"/>
      <c r="C5855" s="222"/>
      <c r="D5855" s="212" t="s">
        <v>283</v>
      </c>
      <c r="E5855" s="223" t="s">
        <v>1</v>
      </c>
      <c r="F5855" s="224" t="s">
        <v>16</v>
      </c>
      <c r="G5855" s="222"/>
      <c r="H5855" s="225">
        <v>1</v>
      </c>
      <c r="I5855" s="226"/>
      <c r="J5855" s="222"/>
      <c r="K5855" s="222"/>
      <c r="L5855" s="227"/>
      <c r="M5855" s="228"/>
      <c r="N5855" s="229"/>
      <c r="O5855" s="229"/>
      <c r="P5855" s="229"/>
      <c r="Q5855" s="229"/>
      <c r="R5855" s="229"/>
      <c r="S5855" s="229"/>
      <c r="T5855" s="230"/>
      <c r="AT5855" s="231" t="s">
        <v>283</v>
      </c>
      <c r="AU5855" s="231" t="s">
        <v>291</v>
      </c>
      <c r="AV5855" s="14" t="s">
        <v>84</v>
      </c>
      <c r="AW5855" s="14" t="s">
        <v>32</v>
      </c>
      <c r="AX5855" s="14" t="s">
        <v>76</v>
      </c>
      <c r="AY5855" s="231" t="s">
        <v>272</v>
      </c>
    </row>
    <row r="5856" spans="1:65" s="13" customFormat="1" ht="11.25">
      <c r="B5856" s="210"/>
      <c r="C5856" s="211"/>
      <c r="D5856" s="212" t="s">
        <v>283</v>
      </c>
      <c r="E5856" s="213" t="s">
        <v>1</v>
      </c>
      <c r="F5856" s="214" t="s">
        <v>285</v>
      </c>
      <c r="G5856" s="211"/>
      <c r="H5856" s="213" t="s">
        <v>1</v>
      </c>
      <c r="I5856" s="215"/>
      <c r="J5856" s="211"/>
      <c r="K5856" s="211"/>
      <c r="L5856" s="216"/>
      <c r="M5856" s="217"/>
      <c r="N5856" s="218"/>
      <c r="O5856" s="218"/>
      <c r="P5856" s="218"/>
      <c r="Q5856" s="218"/>
      <c r="R5856" s="218"/>
      <c r="S5856" s="218"/>
      <c r="T5856" s="219"/>
      <c r="AT5856" s="220" t="s">
        <v>283</v>
      </c>
      <c r="AU5856" s="220" t="s">
        <v>291</v>
      </c>
      <c r="AV5856" s="13" t="s">
        <v>16</v>
      </c>
      <c r="AW5856" s="13" t="s">
        <v>32</v>
      </c>
      <c r="AX5856" s="13" t="s">
        <v>76</v>
      </c>
      <c r="AY5856" s="220" t="s">
        <v>272</v>
      </c>
    </row>
    <row r="5857" spans="1:65" s="13" customFormat="1" ht="11.25">
      <c r="B5857" s="210"/>
      <c r="C5857" s="211"/>
      <c r="D5857" s="212" t="s">
        <v>283</v>
      </c>
      <c r="E5857" s="213" t="s">
        <v>1</v>
      </c>
      <c r="F5857" s="214" t="s">
        <v>2489</v>
      </c>
      <c r="G5857" s="211"/>
      <c r="H5857" s="213" t="s">
        <v>1</v>
      </c>
      <c r="I5857" s="215"/>
      <c r="J5857" s="211"/>
      <c r="K5857" s="211"/>
      <c r="L5857" s="216"/>
      <c r="M5857" s="217"/>
      <c r="N5857" s="218"/>
      <c r="O5857" s="218"/>
      <c r="P5857" s="218"/>
      <c r="Q5857" s="218"/>
      <c r="R5857" s="218"/>
      <c r="S5857" s="218"/>
      <c r="T5857" s="219"/>
      <c r="AT5857" s="220" t="s">
        <v>283</v>
      </c>
      <c r="AU5857" s="220" t="s">
        <v>291</v>
      </c>
      <c r="AV5857" s="13" t="s">
        <v>16</v>
      </c>
      <c r="AW5857" s="13" t="s">
        <v>32</v>
      </c>
      <c r="AX5857" s="13" t="s">
        <v>76</v>
      </c>
      <c r="AY5857" s="220" t="s">
        <v>272</v>
      </c>
    </row>
    <row r="5858" spans="1:65" s="14" customFormat="1" ht="11.25">
      <c r="B5858" s="221"/>
      <c r="C5858" s="222"/>
      <c r="D5858" s="212" t="s">
        <v>283</v>
      </c>
      <c r="E5858" s="223" t="s">
        <v>1</v>
      </c>
      <c r="F5858" s="224" t="s">
        <v>207</v>
      </c>
      <c r="G5858" s="222"/>
      <c r="H5858" s="225">
        <v>-1</v>
      </c>
      <c r="I5858" s="226"/>
      <c r="J5858" s="222"/>
      <c r="K5858" s="222"/>
      <c r="L5858" s="227"/>
      <c r="M5858" s="228"/>
      <c r="N5858" s="229"/>
      <c r="O5858" s="229"/>
      <c r="P5858" s="229"/>
      <c r="Q5858" s="229"/>
      <c r="R5858" s="229"/>
      <c r="S5858" s="229"/>
      <c r="T5858" s="230"/>
      <c r="AT5858" s="231" t="s">
        <v>283</v>
      </c>
      <c r="AU5858" s="231" t="s">
        <v>291</v>
      </c>
      <c r="AV5858" s="14" t="s">
        <v>84</v>
      </c>
      <c r="AW5858" s="14" t="s">
        <v>32</v>
      </c>
      <c r="AX5858" s="14" t="s">
        <v>76</v>
      </c>
      <c r="AY5858" s="231" t="s">
        <v>272</v>
      </c>
    </row>
    <row r="5859" spans="1:65" s="2" customFormat="1" ht="33" customHeight="1">
      <c r="A5859" s="34"/>
      <c r="B5859" s="35"/>
      <c r="C5859" s="192" t="s">
        <v>4754</v>
      </c>
      <c r="D5859" s="192" t="s">
        <v>274</v>
      </c>
      <c r="E5859" s="193" t="s">
        <v>4755</v>
      </c>
      <c r="F5859" s="194" t="s">
        <v>4756</v>
      </c>
      <c r="G5859" s="195" t="s">
        <v>952</v>
      </c>
      <c r="H5859" s="196">
        <v>0</v>
      </c>
      <c r="I5859" s="197"/>
      <c r="J5859" s="198">
        <f>ROUND(I5859*H5859,2)</f>
        <v>0</v>
      </c>
      <c r="K5859" s="194" t="s">
        <v>1</v>
      </c>
      <c r="L5859" s="39"/>
      <c r="M5859" s="199" t="s">
        <v>1</v>
      </c>
      <c r="N5859" s="200" t="s">
        <v>41</v>
      </c>
      <c r="O5859" s="71"/>
      <c r="P5859" s="201">
        <f>O5859*H5859</f>
        <v>0</v>
      </c>
      <c r="Q5859" s="201">
        <v>0</v>
      </c>
      <c r="R5859" s="201">
        <f>Q5859*H5859</f>
        <v>0</v>
      </c>
      <c r="S5859" s="201">
        <v>0</v>
      </c>
      <c r="T5859" s="202">
        <f>S5859*H5859</f>
        <v>0</v>
      </c>
      <c r="U5859" s="34"/>
      <c r="V5859" s="34"/>
      <c r="W5859" s="34"/>
      <c r="X5859" s="34"/>
      <c r="Y5859" s="34"/>
      <c r="Z5859" s="34"/>
      <c r="AA5859" s="34"/>
      <c r="AB5859" s="34"/>
      <c r="AC5859" s="34"/>
      <c r="AD5859" s="34"/>
      <c r="AE5859" s="34"/>
      <c r="AR5859" s="203" t="s">
        <v>358</v>
      </c>
      <c r="AT5859" s="203" t="s">
        <v>274</v>
      </c>
      <c r="AU5859" s="203" t="s">
        <v>291</v>
      </c>
      <c r="AY5859" s="17" t="s">
        <v>272</v>
      </c>
      <c r="BE5859" s="204">
        <f>IF(N5859="základní",J5859,0)</f>
        <v>0</v>
      </c>
      <c r="BF5859" s="204">
        <f>IF(N5859="snížená",J5859,0)</f>
        <v>0</v>
      </c>
      <c r="BG5859" s="204">
        <f>IF(N5859="zákl. přenesená",J5859,0)</f>
        <v>0</v>
      </c>
      <c r="BH5859" s="204">
        <f>IF(N5859="sníž. přenesená",J5859,0)</f>
        <v>0</v>
      </c>
      <c r="BI5859" s="204">
        <f>IF(N5859="nulová",J5859,0)</f>
        <v>0</v>
      </c>
      <c r="BJ5859" s="17" t="s">
        <v>16</v>
      </c>
      <c r="BK5859" s="204">
        <f>ROUND(I5859*H5859,2)</f>
        <v>0</v>
      </c>
      <c r="BL5859" s="17" t="s">
        <v>358</v>
      </c>
      <c r="BM5859" s="203" t="s">
        <v>4757</v>
      </c>
    </row>
    <row r="5860" spans="1:65" s="13" customFormat="1" ht="11.25">
      <c r="B5860" s="210"/>
      <c r="C5860" s="211"/>
      <c r="D5860" s="212" t="s">
        <v>283</v>
      </c>
      <c r="E5860" s="213" t="s">
        <v>1</v>
      </c>
      <c r="F5860" s="214" t="s">
        <v>4725</v>
      </c>
      <c r="G5860" s="211"/>
      <c r="H5860" s="213" t="s">
        <v>1</v>
      </c>
      <c r="I5860" s="215"/>
      <c r="J5860" s="211"/>
      <c r="K5860" s="211"/>
      <c r="L5860" s="216"/>
      <c r="M5860" s="217"/>
      <c r="N5860" s="218"/>
      <c r="O5860" s="218"/>
      <c r="P5860" s="218"/>
      <c r="Q5860" s="218"/>
      <c r="R5860" s="218"/>
      <c r="S5860" s="218"/>
      <c r="T5860" s="219"/>
      <c r="AT5860" s="220" t="s">
        <v>283</v>
      </c>
      <c r="AU5860" s="220" t="s">
        <v>291</v>
      </c>
      <c r="AV5860" s="13" t="s">
        <v>16</v>
      </c>
      <c r="AW5860" s="13" t="s">
        <v>32</v>
      </c>
      <c r="AX5860" s="13" t="s">
        <v>76</v>
      </c>
      <c r="AY5860" s="220" t="s">
        <v>272</v>
      </c>
    </row>
    <row r="5861" spans="1:65" s="13" customFormat="1" ht="11.25">
      <c r="B5861" s="210"/>
      <c r="C5861" s="211"/>
      <c r="D5861" s="212" t="s">
        <v>283</v>
      </c>
      <c r="E5861" s="213" t="s">
        <v>1</v>
      </c>
      <c r="F5861" s="214" t="s">
        <v>4004</v>
      </c>
      <c r="G5861" s="211"/>
      <c r="H5861" s="213" t="s">
        <v>1</v>
      </c>
      <c r="I5861" s="215"/>
      <c r="J5861" s="211"/>
      <c r="K5861" s="211"/>
      <c r="L5861" s="216"/>
      <c r="M5861" s="217"/>
      <c r="N5861" s="218"/>
      <c r="O5861" s="218"/>
      <c r="P5861" s="218"/>
      <c r="Q5861" s="218"/>
      <c r="R5861" s="218"/>
      <c r="S5861" s="218"/>
      <c r="T5861" s="219"/>
      <c r="AT5861" s="220" t="s">
        <v>283</v>
      </c>
      <c r="AU5861" s="220" t="s">
        <v>291</v>
      </c>
      <c r="AV5861" s="13" t="s">
        <v>16</v>
      </c>
      <c r="AW5861" s="13" t="s">
        <v>32</v>
      </c>
      <c r="AX5861" s="13" t="s">
        <v>76</v>
      </c>
      <c r="AY5861" s="220" t="s">
        <v>272</v>
      </c>
    </row>
    <row r="5862" spans="1:65" s="13" customFormat="1" ht="11.25">
      <c r="B5862" s="210"/>
      <c r="C5862" s="211"/>
      <c r="D5862" s="212" t="s">
        <v>283</v>
      </c>
      <c r="E5862" s="213" t="s">
        <v>1</v>
      </c>
      <c r="F5862" s="214" t="s">
        <v>285</v>
      </c>
      <c r="G5862" s="211"/>
      <c r="H5862" s="213" t="s">
        <v>1</v>
      </c>
      <c r="I5862" s="215"/>
      <c r="J5862" s="211"/>
      <c r="K5862" s="211"/>
      <c r="L5862" s="216"/>
      <c r="M5862" s="217"/>
      <c r="N5862" s="218"/>
      <c r="O5862" s="218"/>
      <c r="P5862" s="218"/>
      <c r="Q5862" s="218"/>
      <c r="R5862" s="218"/>
      <c r="S5862" s="218"/>
      <c r="T5862" s="219"/>
      <c r="AT5862" s="220" t="s">
        <v>283</v>
      </c>
      <c r="AU5862" s="220" t="s">
        <v>291</v>
      </c>
      <c r="AV5862" s="13" t="s">
        <v>16</v>
      </c>
      <c r="AW5862" s="13" t="s">
        <v>32</v>
      </c>
      <c r="AX5862" s="13" t="s">
        <v>76</v>
      </c>
      <c r="AY5862" s="220" t="s">
        <v>272</v>
      </c>
    </row>
    <row r="5863" spans="1:65" s="14" customFormat="1" ht="11.25">
      <c r="B5863" s="221"/>
      <c r="C5863" s="222"/>
      <c r="D5863" s="212" t="s">
        <v>283</v>
      </c>
      <c r="E5863" s="223" t="s">
        <v>1</v>
      </c>
      <c r="F5863" s="224" t="s">
        <v>16</v>
      </c>
      <c r="G5863" s="222"/>
      <c r="H5863" s="225">
        <v>1</v>
      </c>
      <c r="I5863" s="226"/>
      <c r="J5863" s="222"/>
      <c r="K5863" s="222"/>
      <c r="L5863" s="227"/>
      <c r="M5863" s="228"/>
      <c r="N5863" s="229"/>
      <c r="O5863" s="229"/>
      <c r="P5863" s="229"/>
      <c r="Q5863" s="229"/>
      <c r="R5863" s="229"/>
      <c r="S5863" s="229"/>
      <c r="T5863" s="230"/>
      <c r="AT5863" s="231" t="s">
        <v>283</v>
      </c>
      <c r="AU5863" s="231" t="s">
        <v>291</v>
      </c>
      <c r="AV5863" s="14" t="s">
        <v>84</v>
      </c>
      <c r="AW5863" s="14" t="s">
        <v>32</v>
      </c>
      <c r="AX5863" s="14" t="s">
        <v>76</v>
      </c>
      <c r="AY5863" s="231" t="s">
        <v>272</v>
      </c>
    </row>
    <row r="5864" spans="1:65" s="13" customFormat="1" ht="11.25">
      <c r="B5864" s="210"/>
      <c r="C5864" s="211"/>
      <c r="D5864" s="212" t="s">
        <v>283</v>
      </c>
      <c r="E5864" s="213" t="s">
        <v>1</v>
      </c>
      <c r="F5864" s="214" t="s">
        <v>285</v>
      </c>
      <c r="G5864" s="211"/>
      <c r="H5864" s="213" t="s">
        <v>1</v>
      </c>
      <c r="I5864" s="215"/>
      <c r="J5864" s="211"/>
      <c r="K5864" s="211"/>
      <c r="L5864" s="216"/>
      <c r="M5864" s="217"/>
      <c r="N5864" s="218"/>
      <c r="O5864" s="218"/>
      <c r="P5864" s="218"/>
      <c r="Q5864" s="218"/>
      <c r="R5864" s="218"/>
      <c r="S5864" s="218"/>
      <c r="T5864" s="219"/>
      <c r="AT5864" s="220" t="s">
        <v>283</v>
      </c>
      <c r="AU5864" s="220" t="s">
        <v>291</v>
      </c>
      <c r="AV5864" s="13" t="s">
        <v>16</v>
      </c>
      <c r="AW5864" s="13" t="s">
        <v>32</v>
      </c>
      <c r="AX5864" s="13" t="s">
        <v>76</v>
      </c>
      <c r="AY5864" s="220" t="s">
        <v>272</v>
      </c>
    </row>
    <row r="5865" spans="1:65" s="13" customFormat="1" ht="11.25">
      <c r="B5865" s="210"/>
      <c r="C5865" s="211"/>
      <c r="D5865" s="212" t="s">
        <v>283</v>
      </c>
      <c r="E5865" s="213" t="s">
        <v>1</v>
      </c>
      <c r="F5865" s="214" t="s">
        <v>2489</v>
      </c>
      <c r="G5865" s="211"/>
      <c r="H5865" s="213" t="s">
        <v>1</v>
      </c>
      <c r="I5865" s="215"/>
      <c r="J5865" s="211"/>
      <c r="K5865" s="211"/>
      <c r="L5865" s="216"/>
      <c r="M5865" s="217"/>
      <c r="N5865" s="218"/>
      <c r="O5865" s="218"/>
      <c r="P5865" s="218"/>
      <c r="Q5865" s="218"/>
      <c r="R5865" s="218"/>
      <c r="S5865" s="218"/>
      <c r="T5865" s="219"/>
      <c r="AT5865" s="220" t="s">
        <v>283</v>
      </c>
      <c r="AU5865" s="220" t="s">
        <v>291</v>
      </c>
      <c r="AV5865" s="13" t="s">
        <v>16</v>
      </c>
      <c r="AW5865" s="13" t="s">
        <v>32</v>
      </c>
      <c r="AX5865" s="13" t="s">
        <v>76</v>
      </c>
      <c r="AY5865" s="220" t="s">
        <v>272</v>
      </c>
    </row>
    <row r="5866" spans="1:65" s="14" customFormat="1" ht="11.25">
      <c r="B5866" s="221"/>
      <c r="C5866" s="222"/>
      <c r="D5866" s="212" t="s">
        <v>283</v>
      </c>
      <c r="E5866" s="223" t="s">
        <v>1</v>
      </c>
      <c r="F5866" s="224" t="s">
        <v>207</v>
      </c>
      <c r="G5866" s="222"/>
      <c r="H5866" s="225">
        <v>-1</v>
      </c>
      <c r="I5866" s="226"/>
      <c r="J5866" s="222"/>
      <c r="K5866" s="222"/>
      <c r="L5866" s="227"/>
      <c r="M5866" s="228"/>
      <c r="N5866" s="229"/>
      <c r="O5866" s="229"/>
      <c r="P5866" s="229"/>
      <c r="Q5866" s="229"/>
      <c r="R5866" s="229"/>
      <c r="S5866" s="229"/>
      <c r="T5866" s="230"/>
      <c r="AT5866" s="231" t="s">
        <v>283</v>
      </c>
      <c r="AU5866" s="231" t="s">
        <v>291</v>
      </c>
      <c r="AV5866" s="14" t="s">
        <v>84</v>
      </c>
      <c r="AW5866" s="14" t="s">
        <v>32</v>
      </c>
      <c r="AX5866" s="14" t="s">
        <v>76</v>
      </c>
      <c r="AY5866" s="231" t="s">
        <v>272</v>
      </c>
    </row>
    <row r="5867" spans="1:65" s="2" customFormat="1" ht="24.2" customHeight="1">
      <c r="A5867" s="34"/>
      <c r="B5867" s="35"/>
      <c r="C5867" s="192" t="s">
        <v>4758</v>
      </c>
      <c r="D5867" s="192" t="s">
        <v>274</v>
      </c>
      <c r="E5867" s="193" t="s">
        <v>4759</v>
      </c>
      <c r="F5867" s="194" t="s">
        <v>4760</v>
      </c>
      <c r="G5867" s="195" t="s">
        <v>952</v>
      </c>
      <c r="H5867" s="196">
        <v>1</v>
      </c>
      <c r="I5867" s="197"/>
      <c r="J5867" s="198">
        <f>ROUND(I5867*H5867,2)</f>
        <v>0</v>
      </c>
      <c r="K5867" s="194" t="s">
        <v>1</v>
      </c>
      <c r="L5867" s="39"/>
      <c r="M5867" s="199" t="s">
        <v>1</v>
      </c>
      <c r="N5867" s="200" t="s">
        <v>41</v>
      </c>
      <c r="O5867" s="71"/>
      <c r="P5867" s="201">
        <f>O5867*H5867</f>
        <v>0</v>
      </c>
      <c r="Q5867" s="201">
        <v>0</v>
      </c>
      <c r="R5867" s="201">
        <f>Q5867*H5867</f>
        <v>0</v>
      </c>
      <c r="S5867" s="201">
        <v>0</v>
      </c>
      <c r="T5867" s="202">
        <f>S5867*H5867</f>
        <v>0</v>
      </c>
      <c r="U5867" s="34"/>
      <c r="V5867" s="34"/>
      <c r="W5867" s="34"/>
      <c r="X5867" s="34"/>
      <c r="Y5867" s="34"/>
      <c r="Z5867" s="34"/>
      <c r="AA5867" s="34"/>
      <c r="AB5867" s="34"/>
      <c r="AC5867" s="34"/>
      <c r="AD5867" s="34"/>
      <c r="AE5867" s="34"/>
      <c r="AR5867" s="203" t="s">
        <v>358</v>
      </c>
      <c r="AT5867" s="203" t="s">
        <v>274</v>
      </c>
      <c r="AU5867" s="203" t="s">
        <v>291</v>
      </c>
      <c r="AY5867" s="17" t="s">
        <v>272</v>
      </c>
      <c r="BE5867" s="204">
        <f>IF(N5867="základní",J5867,0)</f>
        <v>0</v>
      </c>
      <c r="BF5867" s="204">
        <f>IF(N5867="snížená",J5867,0)</f>
        <v>0</v>
      </c>
      <c r="BG5867" s="204">
        <f>IF(N5867="zákl. přenesená",J5867,0)</f>
        <v>0</v>
      </c>
      <c r="BH5867" s="204">
        <f>IF(N5867="sníž. přenesená",J5867,0)</f>
        <v>0</v>
      </c>
      <c r="BI5867" s="204">
        <f>IF(N5867="nulová",J5867,0)</f>
        <v>0</v>
      </c>
      <c r="BJ5867" s="17" t="s">
        <v>16</v>
      </c>
      <c r="BK5867" s="204">
        <f>ROUND(I5867*H5867,2)</f>
        <v>0</v>
      </c>
      <c r="BL5867" s="17" t="s">
        <v>358</v>
      </c>
      <c r="BM5867" s="203" t="s">
        <v>4761</v>
      </c>
    </row>
    <row r="5868" spans="1:65" s="13" customFormat="1" ht="11.25">
      <c r="B5868" s="210"/>
      <c r="C5868" s="211"/>
      <c r="D5868" s="212" t="s">
        <v>283</v>
      </c>
      <c r="E5868" s="213" t="s">
        <v>1</v>
      </c>
      <c r="F5868" s="214" t="s">
        <v>4725</v>
      </c>
      <c r="G5868" s="211"/>
      <c r="H5868" s="213" t="s">
        <v>1</v>
      </c>
      <c r="I5868" s="215"/>
      <c r="J5868" s="211"/>
      <c r="K5868" s="211"/>
      <c r="L5868" s="216"/>
      <c r="M5868" s="217"/>
      <c r="N5868" s="218"/>
      <c r="O5868" s="218"/>
      <c r="P5868" s="218"/>
      <c r="Q5868" s="218"/>
      <c r="R5868" s="218"/>
      <c r="S5868" s="218"/>
      <c r="T5868" s="219"/>
      <c r="AT5868" s="220" t="s">
        <v>283</v>
      </c>
      <c r="AU5868" s="220" t="s">
        <v>291</v>
      </c>
      <c r="AV5868" s="13" t="s">
        <v>16</v>
      </c>
      <c r="AW5868" s="13" t="s">
        <v>32</v>
      </c>
      <c r="AX5868" s="13" t="s">
        <v>76</v>
      </c>
      <c r="AY5868" s="220" t="s">
        <v>272</v>
      </c>
    </row>
    <row r="5869" spans="1:65" s="13" customFormat="1" ht="11.25">
      <c r="B5869" s="210"/>
      <c r="C5869" s="211"/>
      <c r="D5869" s="212" t="s">
        <v>283</v>
      </c>
      <c r="E5869" s="213" t="s">
        <v>1</v>
      </c>
      <c r="F5869" s="214" t="s">
        <v>4004</v>
      </c>
      <c r="G5869" s="211"/>
      <c r="H5869" s="213" t="s">
        <v>1</v>
      </c>
      <c r="I5869" s="215"/>
      <c r="J5869" s="211"/>
      <c r="K5869" s="211"/>
      <c r="L5869" s="216"/>
      <c r="M5869" s="217"/>
      <c r="N5869" s="218"/>
      <c r="O5869" s="218"/>
      <c r="P5869" s="218"/>
      <c r="Q5869" s="218"/>
      <c r="R5869" s="218"/>
      <c r="S5869" s="218"/>
      <c r="T5869" s="219"/>
      <c r="AT5869" s="220" t="s">
        <v>283</v>
      </c>
      <c r="AU5869" s="220" t="s">
        <v>291</v>
      </c>
      <c r="AV5869" s="13" t="s">
        <v>16</v>
      </c>
      <c r="AW5869" s="13" t="s">
        <v>32</v>
      </c>
      <c r="AX5869" s="13" t="s">
        <v>76</v>
      </c>
      <c r="AY5869" s="220" t="s">
        <v>272</v>
      </c>
    </row>
    <row r="5870" spans="1:65" s="13" customFormat="1" ht="11.25">
      <c r="B5870" s="210"/>
      <c r="C5870" s="211"/>
      <c r="D5870" s="212" t="s">
        <v>283</v>
      </c>
      <c r="E5870" s="213" t="s">
        <v>1</v>
      </c>
      <c r="F5870" s="214" t="s">
        <v>285</v>
      </c>
      <c r="G5870" s="211"/>
      <c r="H5870" s="213" t="s">
        <v>1</v>
      </c>
      <c r="I5870" s="215"/>
      <c r="J5870" s="211"/>
      <c r="K5870" s="211"/>
      <c r="L5870" s="216"/>
      <c r="M5870" s="217"/>
      <c r="N5870" s="218"/>
      <c r="O5870" s="218"/>
      <c r="P5870" s="218"/>
      <c r="Q5870" s="218"/>
      <c r="R5870" s="218"/>
      <c r="S5870" s="218"/>
      <c r="T5870" s="219"/>
      <c r="AT5870" s="220" t="s">
        <v>283</v>
      </c>
      <c r="AU5870" s="220" t="s">
        <v>291</v>
      </c>
      <c r="AV5870" s="13" t="s">
        <v>16</v>
      </c>
      <c r="AW5870" s="13" t="s">
        <v>32</v>
      </c>
      <c r="AX5870" s="13" t="s">
        <v>76</v>
      </c>
      <c r="AY5870" s="220" t="s">
        <v>272</v>
      </c>
    </row>
    <row r="5871" spans="1:65" s="14" customFormat="1" ht="11.25">
      <c r="B5871" s="221"/>
      <c r="C5871" s="222"/>
      <c r="D5871" s="212" t="s">
        <v>283</v>
      </c>
      <c r="E5871" s="223" t="s">
        <v>1</v>
      </c>
      <c r="F5871" s="224" t="s">
        <v>16</v>
      </c>
      <c r="G5871" s="222"/>
      <c r="H5871" s="225">
        <v>1</v>
      </c>
      <c r="I5871" s="226"/>
      <c r="J5871" s="222"/>
      <c r="K5871" s="222"/>
      <c r="L5871" s="227"/>
      <c r="M5871" s="228"/>
      <c r="N5871" s="229"/>
      <c r="O5871" s="229"/>
      <c r="P5871" s="229"/>
      <c r="Q5871" s="229"/>
      <c r="R5871" s="229"/>
      <c r="S5871" s="229"/>
      <c r="T5871" s="230"/>
      <c r="AT5871" s="231" t="s">
        <v>283</v>
      </c>
      <c r="AU5871" s="231" t="s">
        <v>291</v>
      </c>
      <c r="AV5871" s="14" t="s">
        <v>84</v>
      </c>
      <c r="AW5871" s="14" t="s">
        <v>32</v>
      </c>
      <c r="AX5871" s="14" t="s">
        <v>76</v>
      </c>
      <c r="AY5871" s="231" t="s">
        <v>272</v>
      </c>
    </row>
    <row r="5872" spans="1:65" s="2" customFormat="1" ht="24.2" customHeight="1">
      <c r="A5872" s="34"/>
      <c r="B5872" s="35"/>
      <c r="C5872" s="192" t="s">
        <v>4762</v>
      </c>
      <c r="D5872" s="192" t="s">
        <v>274</v>
      </c>
      <c r="E5872" s="193" t="s">
        <v>4763</v>
      </c>
      <c r="F5872" s="194" t="s">
        <v>4764</v>
      </c>
      <c r="G5872" s="195" t="s">
        <v>952</v>
      </c>
      <c r="H5872" s="196">
        <v>2</v>
      </c>
      <c r="I5872" s="197"/>
      <c r="J5872" s="198">
        <f>ROUND(I5872*H5872,2)</f>
        <v>0</v>
      </c>
      <c r="K5872" s="194" t="s">
        <v>1</v>
      </c>
      <c r="L5872" s="39"/>
      <c r="M5872" s="199" t="s">
        <v>1</v>
      </c>
      <c r="N5872" s="200" t="s">
        <v>41</v>
      </c>
      <c r="O5872" s="71"/>
      <c r="P5872" s="201">
        <f>O5872*H5872</f>
        <v>0</v>
      </c>
      <c r="Q5872" s="201">
        <v>0</v>
      </c>
      <c r="R5872" s="201">
        <f>Q5872*H5872</f>
        <v>0</v>
      </c>
      <c r="S5872" s="201">
        <v>0</v>
      </c>
      <c r="T5872" s="202">
        <f>S5872*H5872</f>
        <v>0</v>
      </c>
      <c r="U5872" s="34"/>
      <c r="V5872" s="34"/>
      <c r="W5872" s="34"/>
      <c r="X5872" s="34"/>
      <c r="Y5872" s="34"/>
      <c r="Z5872" s="34"/>
      <c r="AA5872" s="34"/>
      <c r="AB5872" s="34"/>
      <c r="AC5872" s="34"/>
      <c r="AD5872" s="34"/>
      <c r="AE5872" s="34"/>
      <c r="AR5872" s="203" t="s">
        <v>358</v>
      </c>
      <c r="AT5872" s="203" t="s">
        <v>274</v>
      </c>
      <c r="AU5872" s="203" t="s">
        <v>291</v>
      </c>
      <c r="AY5872" s="17" t="s">
        <v>272</v>
      </c>
      <c r="BE5872" s="204">
        <f>IF(N5872="základní",J5872,0)</f>
        <v>0</v>
      </c>
      <c r="BF5872" s="204">
        <f>IF(N5872="snížená",J5872,0)</f>
        <v>0</v>
      </c>
      <c r="BG5872" s="204">
        <f>IF(N5872="zákl. přenesená",J5872,0)</f>
        <v>0</v>
      </c>
      <c r="BH5872" s="204">
        <f>IF(N5872="sníž. přenesená",J5872,0)</f>
        <v>0</v>
      </c>
      <c r="BI5872" s="204">
        <f>IF(N5872="nulová",J5872,0)</f>
        <v>0</v>
      </c>
      <c r="BJ5872" s="17" t="s">
        <v>16</v>
      </c>
      <c r="BK5872" s="204">
        <f>ROUND(I5872*H5872,2)</f>
        <v>0</v>
      </c>
      <c r="BL5872" s="17" t="s">
        <v>358</v>
      </c>
      <c r="BM5872" s="203" t="s">
        <v>4765</v>
      </c>
    </row>
    <row r="5873" spans="1:65" s="13" customFormat="1" ht="11.25">
      <c r="B5873" s="210"/>
      <c r="C5873" s="211"/>
      <c r="D5873" s="212" t="s">
        <v>283</v>
      </c>
      <c r="E5873" s="213" t="s">
        <v>1</v>
      </c>
      <c r="F5873" s="214" t="s">
        <v>4725</v>
      </c>
      <c r="G5873" s="211"/>
      <c r="H5873" s="213" t="s">
        <v>1</v>
      </c>
      <c r="I5873" s="215"/>
      <c r="J5873" s="211"/>
      <c r="K5873" s="211"/>
      <c r="L5873" s="216"/>
      <c r="M5873" s="217"/>
      <c r="N5873" s="218"/>
      <c r="O5873" s="218"/>
      <c r="P5873" s="218"/>
      <c r="Q5873" s="218"/>
      <c r="R5873" s="218"/>
      <c r="S5873" s="218"/>
      <c r="T5873" s="219"/>
      <c r="AT5873" s="220" t="s">
        <v>283</v>
      </c>
      <c r="AU5873" s="220" t="s">
        <v>291</v>
      </c>
      <c r="AV5873" s="13" t="s">
        <v>16</v>
      </c>
      <c r="AW5873" s="13" t="s">
        <v>32</v>
      </c>
      <c r="AX5873" s="13" t="s">
        <v>76</v>
      </c>
      <c r="AY5873" s="220" t="s">
        <v>272</v>
      </c>
    </row>
    <row r="5874" spans="1:65" s="13" customFormat="1" ht="11.25">
      <c r="B5874" s="210"/>
      <c r="C5874" s="211"/>
      <c r="D5874" s="212" t="s">
        <v>283</v>
      </c>
      <c r="E5874" s="213" t="s">
        <v>1</v>
      </c>
      <c r="F5874" s="214" t="s">
        <v>4004</v>
      </c>
      <c r="G5874" s="211"/>
      <c r="H5874" s="213" t="s">
        <v>1</v>
      </c>
      <c r="I5874" s="215"/>
      <c r="J5874" s="211"/>
      <c r="K5874" s="211"/>
      <c r="L5874" s="216"/>
      <c r="M5874" s="217"/>
      <c r="N5874" s="218"/>
      <c r="O5874" s="218"/>
      <c r="P5874" s="218"/>
      <c r="Q5874" s="218"/>
      <c r="R5874" s="218"/>
      <c r="S5874" s="218"/>
      <c r="T5874" s="219"/>
      <c r="AT5874" s="220" t="s">
        <v>283</v>
      </c>
      <c r="AU5874" s="220" t="s">
        <v>291</v>
      </c>
      <c r="AV5874" s="13" t="s">
        <v>16</v>
      </c>
      <c r="AW5874" s="13" t="s">
        <v>32</v>
      </c>
      <c r="AX5874" s="13" t="s">
        <v>76</v>
      </c>
      <c r="AY5874" s="220" t="s">
        <v>272</v>
      </c>
    </row>
    <row r="5875" spans="1:65" s="13" customFormat="1" ht="11.25">
      <c r="B5875" s="210"/>
      <c r="C5875" s="211"/>
      <c r="D5875" s="212" t="s">
        <v>283</v>
      </c>
      <c r="E5875" s="213" t="s">
        <v>1</v>
      </c>
      <c r="F5875" s="214" t="s">
        <v>285</v>
      </c>
      <c r="G5875" s="211"/>
      <c r="H5875" s="213" t="s">
        <v>1</v>
      </c>
      <c r="I5875" s="215"/>
      <c r="J5875" s="211"/>
      <c r="K5875" s="211"/>
      <c r="L5875" s="216"/>
      <c r="M5875" s="217"/>
      <c r="N5875" s="218"/>
      <c r="O5875" s="218"/>
      <c r="P5875" s="218"/>
      <c r="Q5875" s="218"/>
      <c r="R5875" s="218"/>
      <c r="S5875" s="218"/>
      <c r="T5875" s="219"/>
      <c r="AT5875" s="220" t="s">
        <v>283</v>
      </c>
      <c r="AU5875" s="220" t="s">
        <v>291</v>
      </c>
      <c r="AV5875" s="13" t="s">
        <v>16</v>
      </c>
      <c r="AW5875" s="13" t="s">
        <v>32</v>
      </c>
      <c r="AX5875" s="13" t="s">
        <v>76</v>
      </c>
      <c r="AY5875" s="220" t="s">
        <v>272</v>
      </c>
    </row>
    <row r="5876" spans="1:65" s="14" customFormat="1" ht="11.25">
      <c r="B5876" s="221"/>
      <c r="C5876" s="222"/>
      <c r="D5876" s="212" t="s">
        <v>283</v>
      </c>
      <c r="E5876" s="223" t="s">
        <v>1</v>
      </c>
      <c r="F5876" s="224" t="s">
        <v>84</v>
      </c>
      <c r="G5876" s="222"/>
      <c r="H5876" s="225">
        <v>2</v>
      </c>
      <c r="I5876" s="226"/>
      <c r="J5876" s="222"/>
      <c r="K5876" s="222"/>
      <c r="L5876" s="227"/>
      <c r="M5876" s="228"/>
      <c r="N5876" s="229"/>
      <c r="O5876" s="229"/>
      <c r="P5876" s="229"/>
      <c r="Q5876" s="229"/>
      <c r="R5876" s="229"/>
      <c r="S5876" s="229"/>
      <c r="T5876" s="230"/>
      <c r="AT5876" s="231" t="s">
        <v>283</v>
      </c>
      <c r="AU5876" s="231" t="s">
        <v>291</v>
      </c>
      <c r="AV5876" s="14" t="s">
        <v>84</v>
      </c>
      <c r="AW5876" s="14" t="s">
        <v>32</v>
      </c>
      <c r="AX5876" s="14" t="s">
        <v>76</v>
      </c>
      <c r="AY5876" s="231" t="s">
        <v>272</v>
      </c>
    </row>
    <row r="5877" spans="1:65" s="2" customFormat="1" ht="44.25" customHeight="1">
      <c r="A5877" s="34"/>
      <c r="B5877" s="35"/>
      <c r="C5877" s="192" t="s">
        <v>4766</v>
      </c>
      <c r="D5877" s="192" t="s">
        <v>274</v>
      </c>
      <c r="E5877" s="193" t="s">
        <v>4767</v>
      </c>
      <c r="F5877" s="194" t="s">
        <v>4768</v>
      </c>
      <c r="G5877" s="195" t="s">
        <v>952</v>
      </c>
      <c r="H5877" s="196">
        <v>1</v>
      </c>
      <c r="I5877" s="197"/>
      <c r="J5877" s="198">
        <f>ROUND(I5877*H5877,2)</f>
        <v>0</v>
      </c>
      <c r="K5877" s="194" t="s">
        <v>1</v>
      </c>
      <c r="L5877" s="39"/>
      <c r="M5877" s="199" t="s">
        <v>1</v>
      </c>
      <c r="N5877" s="200" t="s">
        <v>41</v>
      </c>
      <c r="O5877" s="71"/>
      <c r="P5877" s="201">
        <f>O5877*H5877</f>
        <v>0</v>
      </c>
      <c r="Q5877" s="201">
        <v>0</v>
      </c>
      <c r="R5877" s="201">
        <f>Q5877*H5877</f>
        <v>0</v>
      </c>
      <c r="S5877" s="201">
        <v>0</v>
      </c>
      <c r="T5877" s="202">
        <f>S5877*H5877</f>
        <v>0</v>
      </c>
      <c r="U5877" s="34"/>
      <c r="V5877" s="34"/>
      <c r="W5877" s="34"/>
      <c r="X5877" s="34"/>
      <c r="Y5877" s="34"/>
      <c r="Z5877" s="34"/>
      <c r="AA5877" s="34"/>
      <c r="AB5877" s="34"/>
      <c r="AC5877" s="34"/>
      <c r="AD5877" s="34"/>
      <c r="AE5877" s="34"/>
      <c r="AR5877" s="203" t="s">
        <v>358</v>
      </c>
      <c r="AT5877" s="203" t="s">
        <v>274</v>
      </c>
      <c r="AU5877" s="203" t="s">
        <v>291</v>
      </c>
      <c r="AY5877" s="17" t="s">
        <v>272</v>
      </c>
      <c r="BE5877" s="204">
        <f>IF(N5877="základní",J5877,0)</f>
        <v>0</v>
      </c>
      <c r="BF5877" s="204">
        <f>IF(N5877="snížená",J5877,0)</f>
        <v>0</v>
      </c>
      <c r="BG5877" s="204">
        <f>IF(N5877="zákl. přenesená",J5877,0)</f>
        <v>0</v>
      </c>
      <c r="BH5877" s="204">
        <f>IF(N5877="sníž. přenesená",J5877,0)</f>
        <v>0</v>
      </c>
      <c r="BI5877" s="204">
        <f>IF(N5877="nulová",J5877,0)</f>
        <v>0</v>
      </c>
      <c r="BJ5877" s="17" t="s">
        <v>16</v>
      </c>
      <c r="BK5877" s="204">
        <f>ROUND(I5877*H5877,2)</f>
        <v>0</v>
      </c>
      <c r="BL5877" s="17" t="s">
        <v>358</v>
      </c>
      <c r="BM5877" s="203" t="s">
        <v>4769</v>
      </c>
    </row>
    <row r="5878" spans="1:65" s="13" customFormat="1" ht="11.25">
      <c r="B5878" s="210"/>
      <c r="C5878" s="211"/>
      <c r="D5878" s="212" t="s">
        <v>283</v>
      </c>
      <c r="E5878" s="213" t="s">
        <v>1</v>
      </c>
      <c r="F5878" s="214" t="s">
        <v>4725</v>
      </c>
      <c r="G5878" s="211"/>
      <c r="H5878" s="213" t="s">
        <v>1</v>
      </c>
      <c r="I5878" s="215"/>
      <c r="J5878" s="211"/>
      <c r="K5878" s="211"/>
      <c r="L5878" s="216"/>
      <c r="M5878" s="217"/>
      <c r="N5878" s="218"/>
      <c r="O5878" s="218"/>
      <c r="P5878" s="218"/>
      <c r="Q5878" s="218"/>
      <c r="R5878" s="218"/>
      <c r="S5878" s="218"/>
      <c r="T5878" s="219"/>
      <c r="AT5878" s="220" t="s">
        <v>283</v>
      </c>
      <c r="AU5878" s="220" t="s">
        <v>291</v>
      </c>
      <c r="AV5878" s="13" t="s">
        <v>16</v>
      </c>
      <c r="AW5878" s="13" t="s">
        <v>32</v>
      </c>
      <c r="AX5878" s="13" t="s">
        <v>76</v>
      </c>
      <c r="AY5878" s="220" t="s">
        <v>272</v>
      </c>
    </row>
    <row r="5879" spans="1:65" s="13" customFormat="1" ht="11.25">
      <c r="B5879" s="210"/>
      <c r="C5879" s="211"/>
      <c r="D5879" s="212" t="s">
        <v>283</v>
      </c>
      <c r="E5879" s="213" t="s">
        <v>1</v>
      </c>
      <c r="F5879" s="214" t="s">
        <v>4004</v>
      </c>
      <c r="G5879" s="211"/>
      <c r="H5879" s="213" t="s">
        <v>1</v>
      </c>
      <c r="I5879" s="215"/>
      <c r="J5879" s="211"/>
      <c r="K5879" s="211"/>
      <c r="L5879" s="216"/>
      <c r="M5879" s="217"/>
      <c r="N5879" s="218"/>
      <c r="O5879" s="218"/>
      <c r="P5879" s="218"/>
      <c r="Q5879" s="218"/>
      <c r="R5879" s="218"/>
      <c r="S5879" s="218"/>
      <c r="T5879" s="219"/>
      <c r="AT5879" s="220" t="s">
        <v>283</v>
      </c>
      <c r="AU5879" s="220" t="s">
        <v>291</v>
      </c>
      <c r="AV5879" s="13" t="s">
        <v>16</v>
      </c>
      <c r="AW5879" s="13" t="s">
        <v>32</v>
      </c>
      <c r="AX5879" s="13" t="s">
        <v>76</v>
      </c>
      <c r="AY5879" s="220" t="s">
        <v>272</v>
      </c>
    </row>
    <row r="5880" spans="1:65" s="13" customFormat="1" ht="11.25">
      <c r="B5880" s="210"/>
      <c r="C5880" s="211"/>
      <c r="D5880" s="212" t="s">
        <v>283</v>
      </c>
      <c r="E5880" s="213" t="s">
        <v>1</v>
      </c>
      <c r="F5880" s="214" t="s">
        <v>285</v>
      </c>
      <c r="G5880" s="211"/>
      <c r="H5880" s="213" t="s">
        <v>1</v>
      </c>
      <c r="I5880" s="215"/>
      <c r="J5880" s="211"/>
      <c r="K5880" s="211"/>
      <c r="L5880" s="216"/>
      <c r="M5880" s="217"/>
      <c r="N5880" s="218"/>
      <c r="O5880" s="218"/>
      <c r="P5880" s="218"/>
      <c r="Q5880" s="218"/>
      <c r="R5880" s="218"/>
      <c r="S5880" s="218"/>
      <c r="T5880" s="219"/>
      <c r="AT5880" s="220" t="s">
        <v>283</v>
      </c>
      <c r="AU5880" s="220" t="s">
        <v>291</v>
      </c>
      <c r="AV5880" s="13" t="s">
        <v>16</v>
      </c>
      <c r="AW5880" s="13" t="s">
        <v>32</v>
      </c>
      <c r="AX5880" s="13" t="s">
        <v>76</v>
      </c>
      <c r="AY5880" s="220" t="s">
        <v>272</v>
      </c>
    </row>
    <row r="5881" spans="1:65" s="14" customFormat="1" ht="11.25">
      <c r="B5881" s="221"/>
      <c r="C5881" s="222"/>
      <c r="D5881" s="212" t="s">
        <v>283</v>
      </c>
      <c r="E5881" s="223" t="s">
        <v>1</v>
      </c>
      <c r="F5881" s="224" t="s">
        <v>16</v>
      </c>
      <c r="G5881" s="222"/>
      <c r="H5881" s="225">
        <v>1</v>
      </c>
      <c r="I5881" s="226"/>
      <c r="J5881" s="222"/>
      <c r="K5881" s="222"/>
      <c r="L5881" s="227"/>
      <c r="M5881" s="228"/>
      <c r="N5881" s="229"/>
      <c r="O5881" s="229"/>
      <c r="P5881" s="229"/>
      <c r="Q5881" s="229"/>
      <c r="R5881" s="229"/>
      <c r="S5881" s="229"/>
      <c r="T5881" s="230"/>
      <c r="AT5881" s="231" t="s">
        <v>283</v>
      </c>
      <c r="AU5881" s="231" t="s">
        <v>291</v>
      </c>
      <c r="AV5881" s="14" t="s">
        <v>84</v>
      </c>
      <c r="AW5881" s="14" t="s">
        <v>32</v>
      </c>
      <c r="AX5881" s="14" t="s">
        <v>76</v>
      </c>
      <c r="AY5881" s="231" t="s">
        <v>272</v>
      </c>
    </row>
    <row r="5882" spans="1:65" s="2" customFormat="1" ht="37.9" customHeight="1">
      <c r="A5882" s="34"/>
      <c r="B5882" s="35"/>
      <c r="C5882" s="192" t="s">
        <v>4770</v>
      </c>
      <c r="D5882" s="192" t="s">
        <v>274</v>
      </c>
      <c r="E5882" s="193" t="s">
        <v>4771</v>
      </c>
      <c r="F5882" s="194" t="s">
        <v>4772</v>
      </c>
      <c r="G5882" s="195" t="s">
        <v>952</v>
      </c>
      <c r="H5882" s="196">
        <v>2</v>
      </c>
      <c r="I5882" s="197"/>
      <c r="J5882" s="198">
        <f>ROUND(I5882*H5882,2)</f>
        <v>0</v>
      </c>
      <c r="K5882" s="194" t="s">
        <v>1</v>
      </c>
      <c r="L5882" s="39"/>
      <c r="M5882" s="199" t="s">
        <v>1</v>
      </c>
      <c r="N5882" s="200" t="s">
        <v>41</v>
      </c>
      <c r="O5882" s="71"/>
      <c r="P5882" s="201">
        <f>O5882*H5882</f>
        <v>0</v>
      </c>
      <c r="Q5882" s="201">
        <v>0</v>
      </c>
      <c r="R5882" s="201">
        <f>Q5882*H5882</f>
        <v>0</v>
      </c>
      <c r="S5882" s="201">
        <v>0</v>
      </c>
      <c r="T5882" s="202">
        <f>S5882*H5882</f>
        <v>0</v>
      </c>
      <c r="U5882" s="34"/>
      <c r="V5882" s="34"/>
      <c r="W5882" s="34"/>
      <c r="X5882" s="34"/>
      <c r="Y5882" s="34"/>
      <c r="Z5882" s="34"/>
      <c r="AA5882" s="34"/>
      <c r="AB5882" s="34"/>
      <c r="AC5882" s="34"/>
      <c r="AD5882" s="34"/>
      <c r="AE5882" s="34"/>
      <c r="AR5882" s="203" t="s">
        <v>358</v>
      </c>
      <c r="AT5882" s="203" t="s">
        <v>274</v>
      </c>
      <c r="AU5882" s="203" t="s">
        <v>291</v>
      </c>
      <c r="AY5882" s="17" t="s">
        <v>272</v>
      </c>
      <c r="BE5882" s="204">
        <f>IF(N5882="základní",J5882,0)</f>
        <v>0</v>
      </c>
      <c r="BF5882" s="204">
        <f>IF(N5882="snížená",J5882,0)</f>
        <v>0</v>
      </c>
      <c r="BG5882" s="204">
        <f>IF(N5882="zákl. přenesená",J5882,0)</f>
        <v>0</v>
      </c>
      <c r="BH5882" s="204">
        <f>IF(N5882="sníž. přenesená",J5882,0)</f>
        <v>0</v>
      </c>
      <c r="BI5882" s="204">
        <f>IF(N5882="nulová",J5882,0)</f>
        <v>0</v>
      </c>
      <c r="BJ5882" s="17" t="s">
        <v>16</v>
      </c>
      <c r="BK5882" s="204">
        <f>ROUND(I5882*H5882,2)</f>
        <v>0</v>
      </c>
      <c r="BL5882" s="17" t="s">
        <v>358</v>
      </c>
      <c r="BM5882" s="203" t="s">
        <v>4773</v>
      </c>
    </row>
    <row r="5883" spans="1:65" s="13" customFormat="1" ht="11.25">
      <c r="B5883" s="210"/>
      <c r="C5883" s="211"/>
      <c r="D5883" s="212" t="s">
        <v>283</v>
      </c>
      <c r="E5883" s="213" t="s">
        <v>1</v>
      </c>
      <c r="F5883" s="214" t="s">
        <v>4725</v>
      </c>
      <c r="G5883" s="211"/>
      <c r="H5883" s="213" t="s">
        <v>1</v>
      </c>
      <c r="I5883" s="215"/>
      <c r="J5883" s="211"/>
      <c r="K5883" s="211"/>
      <c r="L5883" s="216"/>
      <c r="M5883" s="217"/>
      <c r="N5883" s="218"/>
      <c r="O5883" s="218"/>
      <c r="P5883" s="218"/>
      <c r="Q5883" s="218"/>
      <c r="R5883" s="218"/>
      <c r="S5883" s="218"/>
      <c r="T5883" s="219"/>
      <c r="AT5883" s="220" t="s">
        <v>283</v>
      </c>
      <c r="AU5883" s="220" t="s">
        <v>291</v>
      </c>
      <c r="AV5883" s="13" t="s">
        <v>16</v>
      </c>
      <c r="AW5883" s="13" t="s">
        <v>32</v>
      </c>
      <c r="AX5883" s="13" t="s">
        <v>76</v>
      </c>
      <c r="AY5883" s="220" t="s">
        <v>272</v>
      </c>
    </row>
    <row r="5884" spans="1:65" s="13" customFormat="1" ht="11.25">
      <c r="B5884" s="210"/>
      <c r="C5884" s="211"/>
      <c r="D5884" s="212" t="s">
        <v>283</v>
      </c>
      <c r="E5884" s="213" t="s">
        <v>1</v>
      </c>
      <c r="F5884" s="214" t="s">
        <v>4004</v>
      </c>
      <c r="G5884" s="211"/>
      <c r="H5884" s="213" t="s">
        <v>1</v>
      </c>
      <c r="I5884" s="215"/>
      <c r="J5884" s="211"/>
      <c r="K5884" s="211"/>
      <c r="L5884" s="216"/>
      <c r="M5884" s="217"/>
      <c r="N5884" s="218"/>
      <c r="O5884" s="218"/>
      <c r="P5884" s="218"/>
      <c r="Q5884" s="218"/>
      <c r="R5884" s="218"/>
      <c r="S5884" s="218"/>
      <c r="T5884" s="219"/>
      <c r="AT5884" s="220" t="s">
        <v>283</v>
      </c>
      <c r="AU5884" s="220" t="s">
        <v>291</v>
      </c>
      <c r="AV5884" s="13" t="s">
        <v>16</v>
      </c>
      <c r="AW5884" s="13" t="s">
        <v>32</v>
      </c>
      <c r="AX5884" s="13" t="s">
        <v>76</v>
      </c>
      <c r="AY5884" s="220" t="s">
        <v>272</v>
      </c>
    </row>
    <row r="5885" spans="1:65" s="13" customFormat="1" ht="11.25">
      <c r="B5885" s="210"/>
      <c r="C5885" s="211"/>
      <c r="D5885" s="212" t="s">
        <v>283</v>
      </c>
      <c r="E5885" s="213" t="s">
        <v>1</v>
      </c>
      <c r="F5885" s="214" t="s">
        <v>285</v>
      </c>
      <c r="G5885" s="211"/>
      <c r="H5885" s="213" t="s">
        <v>1</v>
      </c>
      <c r="I5885" s="215"/>
      <c r="J5885" s="211"/>
      <c r="K5885" s="211"/>
      <c r="L5885" s="216"/>
      <c r="M5885" s="217"/>
      <c r="N5885" s="218"/>
      <c r="O5885" s="218"/>
      <c r="P5885" s="218"/>
      <c r="Q5885" s="218"/>
      <c r="R5885" s="218"/>
      <c r="S5885" s="218"/>
      <c r="T5885" s="219"/>
      <c r="AT5885" s="220" t="s">
        <v>283</v>
      </c>
      <c r="AU5885" s="220" t="s">
        <v>291</v>
      </c>
      <c r="AV5885" s="13" t="s">
        <v>16</v>
      </c>
      <c r="AW5885" s="13" t="s">
        <v>32</v>
      </c>
      <c r="AX5885" s="13" t="s">
        <v>76</v>
      </c>
      <c r="AY5885" s="220" t="s">
        <v>272</v>
      </c>
    </row>
    <row r="5886" spans="1:65" s="14" customFormat="1" ht="11.25">
      <c r="B5886" s="221"/>
      <c r="C5886" s="222"/>
      <c r="D5886" s="212" t="s">
        <v>283</v>
      </c>
      <c r="E5886" s="223" t="s">
        <v>1</v>
      </c>
      <c r="F5886" s="224" t="s">
        <v>84</v>
      </c>
      <c r="G5886" s="222"/>
      <c r="H5886" s="225">
        <v>2</v>
      </c>
      <c r="I5886" s="226"/>
      <c r="J5886" s="222"/>
      <c r="K5886" s="222"/>
      <c r="L5886" s="227"/>
      <c r="M5886" s="228"/>
      <c r="N5886" s="229"/>
      <c r="O5886" s="229"/>
      <c r="P5886" s="229"/>
      <c r="Q5886" s="229"/>
      <c r="R5886" s="229"/>
      <c r="S5886" s="229"/>
      <c r="T5886" s="230"/>
      <c r="AT5886" s="231" t="s">
        <v>283</v>
      </c>
      <c r="AU5886" s="231" t="s">
        <v>291</v>
      </c>
      <c r="AV5886" s="14" t="s">
        <v>84</v>
      </c>
      <c r="AW5886" s="14" t="s">
        <v>32</v>
      </c>
      <c r="AX5886" s="14" t="s">
        <v>76</v>
      </c>
      <c r="AY5886" s="231" t="s">
        <v>272</v>
      </c>
    </row>
    <row r="5887" spans="1:65" s="2" customFormat="1" ht="37.9" customHeight="1">
      <c r="A5887" s="34"/>
      <c r="B5887" s="35"/>
      <c r="C5887" s="192" t="s">
        <v>4774</v>
      </c>
      <c r="D5887" s="192" t="s">
        <v>274</v>
      </c>
      <c r="E5887" s="193" t="s">
        <v>4775</v>
      </c>
      <c r="F5887" s="194" t="s">
        <v>4776</v>
      </c>
      <c r="G5887" s="195" t="s">
        <v>952</v>
      </c>
      <c r="H5887" s="196">
        <v>1</v>
      </c>
      <c r="I5887" s="197"/>
      <c r="J5887" s="198">
        <f>ROUND(I5887*H5887,2)</f>
        <v>0</v>
      </c>
      <c r="K5887" s="194" t="s">
        <v>1</v>
      </c>
      <c r="L5887" s="39"/>
      <c r="M5887" s="199" t="s">
        <v>1</v>
      </c>
      <c r="N5887" s="200" t="s">
        <v>41</v>
      </c>
      <c r="O5887" s="71"/>
      <c r="P5887" s="201">
        <f>O5887*H5887</f>
        <v>0</v>
      </c>
      <c r="Q5887" s="201">
        <v>0</v>
      </c>
      <c r="R5887" s="201">
        <f>Q5887*H5887</f>
        <v>0</v>
      </c>
      <c r="S5887" s="201">
        <v>0</v>
      </c>
      <c r="T5887" s="202">
        <f>S5887*H5887</f>
        <v>0</v>
      </c>
      <c r="U5887" s="34"/>
      <c r="V5887" s="34"/>
      <c r="W5887" s="34"/>
      <c r="X5887" s="34"/>
      <c r="Y5887" s="34"/>
      <c r="Z5887" s="34"/>
      <c r="AA5887" s="34"/>
      <c r="AB5887" s="34"/>
      <c r="AC5887" s="34"/>
      <c r="AD5887" s="34"/>
      <c r="AE5887" s="34"/>
      <c r="AR5887" s="203" t="s">
        <v>358</v>
      </c>
      <c r="AT5887" s="203" t="s">
        <v>274</v>
      </c>
      <c r="AU5887" s="203" t="s">
        <v>291</v>
      </c>
      <c r="AY5887" s="17" t="s">
        <v>272</v>
      </c>
      <c r="BE5887" s="204">
        <f>IF(N5887="základní",J5887,0)</f>
        <v>0</v>
      </c>
      <c r="BF5887" s="204">
        <f>IF(N5887="snížená",J5887,0)</f>
        <v>0</v>
      </c>
      <c r="BG5887" s="204">
        <f>IF(N5887="zákl. přenesená",J5887,0)</f>
        <v>0</v>
      </c>
      <c r="BH5887" s="204">
        <f>IF(N5887="sníž. přenesená",J5887,0)</f>
        <v>0</v>
      </c>
      <c r="BI5887" s="204">
        <f>IF(N5887="nulová",J5887,0)</f>
        <v>0</v>
      </c>
      <c r="BJ5887" s="17" t="s">
        <v>16</v>
      </c>
      <c r="BK5887" s="204">
        <f>ROUND(I5887*H5887,2)</f>
        <v>0</v>
      </c>
      <c r="BL5887" s="17" t="s">
        <v>358</v>
      </c>
      <c r="BM5887" s="203" t="s">
        <v>4777</v>
      </c>
    </row>
    <row r="5888" spans="1:65" s="13" customFormat="1" ht="11.25">
      <c r="B5888" s="210"/>
      <c r="C5888" s="211"/>
      <c r="D5888" s="212" t="s">
        <v>283</v>
      </c>
      <c r="E5888" s="213" t="s">
        <v>1</v>
      </c>
      <c r="F5888" s="214" t="s">
        <v>4725</v>
      </c>
      <c r="G5888" s="211"/>
      <c r="H5888" s="213" t="s">
        <v>1</v>
      </c>
      <c r="I5888" s="215"/>
      <c r="J5888" s="211"/>
      <c r="K5888" s="211"/>
      <c r="L5888" s="216"/>
      <c r="M5888" s="217"/>
      <c r="N5888" s="218"/>
      <c r="O5888" s="218"/>
      <c r="P5888" s="218"/>
      <c r="Q5888" s="218"/>
      <c r="R5888" s="218"/>
      <c r="S5888" s="218"/>
      <c r="T5888" s="219"/>
      <c r="AT5888" s="220" t="s">
        <v>283</v>
      </c>
      <c r="AU5888" s="220" t="s">
        <v>291</v>
      </c>
      <c r="AV5888" s="13" t="s">
        <v>16</v>
      </c>
      <c r="AW5888" s="13" t="s">
        <v>32</v>
      </c>
      <c r="AX5888" s="13" t="s">
        <v>76</v>
      </c>
      <c r="AY5888" s="220" t="s">
        <v>272</v>
      </c>
    </row>
    <row r="5889" spans="1:65" s="13" customFormat="1" ht="11.25">
      <c r="B5889" s="210"/>
      <c r="C5889" s="211"/>
      <c r="D5889" s="212" t="s">
        <v>283</v>
      </c>
      <c r="E5889" s="213" t="s">
        <v>1</v>
      </c>
      <c r="F5889" s="214" t="s">
        <v>4004</v>
      </c>
      <c r="G5889" s="211"/>
      <c r="H5889" s="213" t="s">
        <v>1</v>
      </c>
      <c r="I5889" s="215"/>
      <c r="J5889" s="211"/>
      <c r="K5889" s="211"/>
      <c r="L5889" s="216"/>
      <c r="M5889" s="217"/>
      <c r="N5889" s="218"/>
      <c r="O5889" s="218"/>
      <c r="P5889" s="218"/>
      <c r="Q5889" s="218"/>
      <c r="R5889" s="218"/>
      <c r="S5889" s="218"/>
      <c r="T5889" s="219"/>
      <c r="AT5889" s="220" t="s">
        <v>283</v>
      </c>
      <c r="AU5889" s="220" t="s">
        <v>291</v>
      </c>
      <c r="AV5889" s="13" t="s">
        <v>16</v>
      </c>
      <c r="AW5889" s="13" t="s">
        <v>32</v>
      </c>
      <c r="AX5889" s="13" t="s">
        <v>76</v>
      </c>
      <c r="AY5889" s="220" t="s">
        <v>272</v>
      </c>
    </row>
    <row r="5890" spans="1:65" s="13" customFormat="1" ht="11.25">
      <c r="B5890" s="210"/>
      <c r="C5890" s="211"/>
      <c r="D5890" s="212" t="s">
        <v>283</v>
      </c>
      <c r="E5890" s="213" t="s">
        <v>1</v>
      </c>
      <c r="F5890" s="214" t="s">
        <v>285</v>
      </c>
      <c r="G5890" s="211"/>
      <c r="H5890" s="213" t="s">
        <v>1</v>
      </c>
      <c r="I5890" s="215"/>
      <c r="J5890" s="211"/>
      <c r="K5890" s="211"/>
      <c r="L5890" s="216"/>
      <c r="M5890" s="217"/>
      <c r="N5890" s="218"/>
      <c r="O5890" s="218"/>
      <c r="P5890" s="218"/>
      <c r="Q5890" s="218"/>
      <c r="R5890" s="218"/>
      <c r="S5890" s="218"/>
      <c r="T5890" s="219"/>
      <c r="AT5890" s="220" t="s">
        <v>283</v>
      </c>
      <c r="AU5890" s="220" t="s">
        <v>291</v>
      </c>
      <c r="AV5890" s="13" t="s">
        <v>16</v>
      </c>
      <c r="AW5890" s="13" t="s">
        <v>32</v>
      </c>
      <c r="AX5890" s="13" t="s">
        <v>76</v>
      </c>
      <c r="AY5890" s="220" t="s">
        <v>272</v>
      </c>
    </row>
    <row r="5891" spans="1:65" s="14" customFormat="1" ht="11.25">
      <c r="B5891" s="221"/>
      <c r="C5891" s="222"/>
      <c r="D5891" s="212" t="s">
        <v>283</v>
      </c>
      <c r="E5891" s="223" t="s">
        <v>1</v>
      </c>
      <c r="F5891" s="224" t="s">
        <v>16</v>
      </c>
      <c r="G5891" s="222"/>
      <c r="H5891" s="225">
        <v>1</v>
      </c>
      <c r="I5891" s="226"/>
      <c r="J5891" s="222"/>
      <c r="K5891" s="222"/>
      <c r="L5891" s="227"/>
      <c r="M5891" s="228"/>
      <c r="N5891" s="229"/>
      <c r="O5891" s="229"/>
      <c r="P5891" s="229"/>
      <c r="Q5891" s="229"/>
      <c r="R5891" s="229"/>
      <c r="S5891" s="229"/>
      <c r="T5891" s="230"/>
      <c r="AT5891" s="231" t="s">
        <v>283</v>
      </c>
      <c r="AU5891" s="231" t="s">
        <v>291</v>
      </c>
      <c r="AV5891" s="14" t="s">
        <v>84</v>
      </c>
      <c r="AW5891" s="14" t="s">
        <v>32</v>
      </c>
      <c r="AX5891" s="14" t="s">
        <v>76</v>
      </c>
      <c r="AY5891" s="231" t="s">
        <v>272</v>
      </c>
    </row>
    <row r="5892" spans="1:65" s="2" customFormat="1" ht="37.9" customHeight="1">
      <c r="A5892" s="34"/>
      <c r="B5892" s="35"/>
      <c r="C5892" s="192" t="s">
        <v>4778</v>
      </c>
      <c r="D5892" s="192" t="s">
        <v>274</v>
      </c>
      <c r="E5892" s="193" t="s">
        <v>4779</v>
      </c>
      <c r="F5892" s="194" t="s">
        <v>4780</v>
      </c>
      <c r="G5892" s="195" t="s">
        <v>952</v>
      </c>
      <c r="H5892" s="196">
        <v>1</v>
      </c>
      <c r="I5892" s="197"/>
      <c r="J5892" s="198">
        <f>ROUND(I5892*H5892,2)</f>
        <v>0</v>
      </c>
      <c r="K5892" s="194" t="s">
        <v>1</v>
      </c>
      <c r="L5892" s="39"/>
      <c r="M5892" s="199" t="s">
        <v>1</v>
      </c>
      <c r="N5892" s="200" t="s">
        <v>41</v>
      </c>
      <c r="O5892" s="71"/>
      <c r="P5892" s="201">
        <f>O5892*H5892</f>
        <v>0</v>
      </c>
      <c r="Q5892" s="201">
        <v>0</v>
      </c>
      <c r="R5892" s="201">
        <f>Q5892*H5892</f>
        <v>0</v>
      </c>
      <c r="S5892" s="201">
        <v>0</v>
      </c>
      <c r="T5892" s="202">
        <f>S5892*H5892</f>
        <v>0</v>
      </c>
      <c r="U5892" s="34"/>
      <c r="V5892" s="34"/>
      <c r="W5892" s="34"/>
      <c r="X5892" s="34"/>
      <c r="Y5892" s="34"/>
      <c r="Z5892" s="34"/>
      <c r="AA5892" s="34"/>
      <c r="AB5892" s="34"/>
      <c r="AC5892" s="34"/>
      <c r="AD5892" s="34"/>
      <c r="AE5892" s="34"/>
      <c r="AR5892" s="203" t="s">
        <v>358</v>
      </c>
      <c r="AT5892" s="203" t="s">
        <v>274</v>
      </c>
      <c r="AU5892" s="203" t="s">
        <v>291</v>
      </c>
      <c r="AY5892" s="17" t="s">
        <v>272</v>
      </c>
      <c r="BE5892" s="204">
        <f>IF(N5892="základní",J5892,0)</f>
        <v>0</v>
      </c>
      <c r="BF5892" s="204">
        <f>IF(N5892="snížená",J5892,0)</f>
        <v>0</v>
      </c>
      <c r="BG5892" s="204">
        <f>IF(N5892="zákl. přenesená",J5892,0)</f>
        <v>0</v>
      </c>
      <c r="BH5892" s="204">
        <f>IF(N5892="sníž. přenesená",J5892,0)</f>
        <v>0</v>
      </c>
      <c r="BI5892" s="204">
        <f>IF(N5892="nulová",J5892,0)</f>
        <v>0</v>
      </c>
      <c r="BJ5892" s="17" t="s">
        <v>16</v>
      </c>
      <c r="BK5892" s="204">
        <f>ROUND(I5892*H5892,2)</f>
        <v>0</v>
      </c>
      <c r="BL5892" s="17" t="s">
        <v>358</v>
      </c>
      <c r="BM5892" s="203" t="s">
        <v>4781</v>
      </c>
    </row>
    <row r="5893" spans="1:65" s="13" customFormat="1" ht="11.25">
      <c r="B5893" s="210"/>
      <c r="C5893" s="211"/>
      <c r="D5893" s="212" t="s">
        <v>283</v>
      </c>
      <c r="E5893" s="213" t="s">
        <v>1</v>
      </c>
      <c r="F5893" s="214" t="s">
        <v>4725</v>
      </c>
      <c r="G5893" s="211"/>
      <c r="H5893" s="213" t="s">
        <v>1</v>
      </c>
      <c r="I5893" s="215"/>
      <c r="J5893" s="211"/>
      <c r="K5893" s="211"/>
      <c r="L5893" s="216"/>
      <c r="M5893" s="217"/>
      <c r="N5893" s="218"/>
      <c r="O5893" s="218"/>
      <c r="P5893" s="218"/>
      <c r="Q5893" s="218"/>
      <c r="R5893" s="218"/>
      <c r="S5893" s="218"/>
      <c r="T5893" s="219"/>
      <c r="AT5893" s="220" t="s">
        <v>283</v>
      </c>
      <c r="AU5893" s="220" t="s">
        <v>291</v>
      </c>
      <c r="AV5893" s="13" t="s">
        <v>16</v>
      </c>
      <c r="AW5893" s="13" t="s">
        <v>32</v>
      </c>
      <c r="AX5893" s="13" t="s">
        <v>76</v>
      </c>
      <c r="AY5893" s="220" t="s">
        <v>272</v>
      </c>
    </row>
    <row r="5894" spans="1:65" s="13" customFormat="1" ht="11.25">
      <c r="B5894" s="210"/>
      <c r="C5894" s="211"/>
      <c r="D5894" s="212" t="s">
        <v>283</v>
      </c>
      <c r="E5894" s="213" t="s">
        <v>1</v>
      </c>
      <c r="F5894" s="214" t="s">
        <v>4004</v>
      </c>
      <c r="G5894" s="211"/>
      <c r="H5894" s="213" t="s">
        <v>1</v>
      </c>
      <c r="I5894" s="215"/>
      <c r="J5894" s="211"/>
      <c r="K5894" s="211"/>
      <c r="L5894" s="216"/>
      <c r="M5894" s="217"/>
      <c r="N5894" s="218"/>
      <c r="O5894" s="218"/>
      <c r="P5894" s="218"/>
      <c r="Q5894" s="218"/>
      <c r="R5894" s="218"/>
      <c r="S5894" s="218"/>
      <c r="T5894" s="219"/>
      <c r="AT5894" s="220" t="s">
        <v>283</v>
      </c>
      <c r="AU5894" s="220" t="s">
        <v>291</v>
      </c>
      <c r="AV5894" s="13" t="s">
        <v>16</v>
      </c>
      <c r="AW5894" s="13" t="s">
        <v>32</v>
      </c>
      <c r="AX5894" s="13" t="s">
        <v>76</v>
      </c>
      <c r="AY5894" s="220" t="s">
        <v>272</v>
      </c>
    </row>
    <row r="5895" spans="1:65" s="13" customFormat="1" ht="11.25">
      <c r="B5895" s="210"/>
      <c r="C5895" s="211"/>
      <c r="D5895" s="212" t="s">
        <v>283</v>
      </c>
      <c r="E5895" s="213" t="s">
        <v>1</v>
      </c>
      <c r="F5895" s="214" t="s">
        <v>285</v>
      </c>
      <c r="G5895" s="211"/>
      <c r="H5895" s="213" t="s">
        <v>1</v>
      </c>
      <c r="I5895" s="215"/>
      <c r="J5895" s="211"/>
      <c r="K5895" s="211"/>
      <c r="L5895" s="216"/>
      <c r="M5895" s="217"/>
      <c r="N5895" s="218"/>
      <c r="O5895" s="218"/>
      <c r="P5895" s="218"/>
      <c r="Q5895" s="218"/>
      <c r="R5895" s="218"/>
      <c r="S5895" s="218"/>
      <c r="T5895" s="219"/>
      <c r="AT5895" s="220" t="s">
        <v>283</v>
      </c>
      <c r="AU5895" s="220" t="s">
        <v>291</v>
      </c>
      <c r="AV5895" s="13" t="s">
        <v>16</v>
      </c>
      <c r="AW5895" s="13" t="s">
        <v>32</v>
      </c>
      <c r="AX5895" s="13" t="s">
        <v>76</v>
      </c>
      <c r="AY5895" s="220" t="s">
        <v>272</v>
      </c>
    </row>
    <row r="5896" spans="1:65" s="14" customFormat="1" ht="11.25">
      <c r="B5896" s="221"/>
      <c r="C5896" s="222"/>
      <c r="D5896" s="212" t="s">
        <v>283</v>
      </c>
      <c r="E5896" s="223" t="s">
        <v>1</v>
      </c>
      <c r="F5896" s="224" t="s">
        <v>16</v>
      </c>
      <c r="G5896" s="222"/>
      <c r="H5896" s="225">
        <v>1</v>
      </c>
      <c r="I5896" s="226"/>
      <c r="J5896" s="222"/>
      <c r="K5896" s="222"/>
      <c r="L5896" s="227"/>
      <c r="M5896" s="228"/>
      <c r="N5896" s="229"/>
      <c r="O5896" s="229"/>
      <c r="P5896" s="229"/>
      <c r="Q5896" s="229"/>
      <c r="R5896" s="229"/>
      <c r="S5896" s="229"/>
      <c r="T5896" s="230"/>
      <c r="AT5896" s="231" t="s">
        <v>283</v>
      </c>
      <c r="AU5896" s="231" t="s">
        <v>291</v>
      </c>
      <c r="AV5896" s="14" t="s">
        <v>84</v>
      </c>
      <c r="AW5896" s="14" t="s">
        <v>32</v>
      </c>
      <c r="AX5896" s="14" t="s">
        <v>76</v>
      </c>
      <c r="AY5896" s="231" t="s">
        <v>272</v>
      </c>
    </row>
    <row r="5897" spans="1:65" s="2" customFormat="1" ht="37.9" customHeight="1">
      <c r="A5897" s="34"/>
      <c r="B5897" s="35"/>
      <c r="C5897" s="192" t="s">
        <v>4782</v>
      </c>
      <c r="D5897" s="192" t="s">
        <v>274</v>
      </c>
      <c r="E5897" s="193" t="s">
        <v>4783</v>
      </c>
      <c r="F5897" s="194" t="s">
        <v>4784</v>
      </c>
      <c r="G5897" s="195" t="s">
        <v>952</v>
      </c>
      <c r="H5897" s="196">
        <v>1</v>
      </c>
      <c r="I5897" s="197"/>
      <c r="J5897" s="198">
        <f>ROUND(I5897*H5897,2)</f>
        <v>0</v>
      </c>
      <c r="K5897" s="194" t="s">
        <v>1</v>
      </c>
      <c r="L5897" s="39"/>
      <c r="M5897" s="199" t="s">
        <v>1</v>
      </c>
      <c r="N5897" s="200" t="s">
        <v>41</v>
      </c>
      <c r="O5897" s="71"/>
      <c r="P5897" s="201">
        <f>O5897*H5897</f>
        <v>0</v>
      </c>
      <c r="Q5897" s="201">
        <v>0</v>
      </c>
      <c r="R5897" s="201">
        <f>Q5897*H5897</f>
        <v>0</v>
      </c>
      <c r="S5897" s="201">
        <v>0</v>
      </c>
      <c r="T5897" s="202">
        <f>S5897*H5897</f>
        <v>0</v>
      </c>
      <c r="U5897" s="34"/>
      <c r="V5897" s="34"/>
      <c r="W5897" s="34"/>
      <c r="X5897" s="34"/>
      <c r="Y5897" s="34"/>
      <c r="Z5897" s="34"/>
      <c r="AA5897" s="34"/>
      <c r="AB5897" s="34"/>
      <c r="AC5897" s="34"/>
      <c r="AD5897" s="34"/>
      <c r="AE5897" s="34"/>
      <c r="AR5897" s="203" t="s">
        <v>358</v>
      </c>
      <c r="AT5897" s="203" t="s">
        <v>274</v>
      </c>
      <c r="AU5897" s="203" t="s">
        <v>291</v>
      </c>
      <c r="AY5897" s="17" t="s">
        <v>272</v>
      </c>
      <c r="BE5897" s="204">
        <f>IF(N5897="základní",J5897,0)</f>
        <v>0</v>
      </c>
      <c r="BF5897" s="204">
        <f>IF(N5897="snížená",J5897,0)</f>
        <v>0</v>
      </c>
      <c r="BG5897" s="204">
        <f>IF(N5897="zákl. přenesená",J5897,0)</f>
        <v>0</v>
      </c>
      <c r="BH5897" s="204">
        <f>IF(N5897="sníž. přenesená",J5897,0)</f>
        <v>0</v>
      </c>
      <c r="BI5897" s="204">
        <f>IF(N5897="nulová",J5897,0)</f>
        <v>0</v>
      </c>
      <c r="BJ5897" s="17" t="s">
        <v>16</v>
      </c>
      <c r="BK5897" s="204">
        <f>ROUND(I5897*H5897,2)</f>
        <v>0</v>
      </c>
      <c r="BL5897" s="17" t="s">
        <v>358</v>
      </c>
      <c r="BM5897" s="203" t="s">
        <v>4785</v>
      </c>
    </row>
    <row r="5898" spans="1:65" s="13" customFormat="1" ht="11.25">
      <c r="B5898" s="210"/>
      <c r="C5898" s="211"/>
      <c r="D5898" s="212" t="s">
        <v>283</v>
      </c>
      <c r="E5898" s="213" t="s">
        <v>1</v>
      </c>
      <c r="F5898" s="214" t="s">
        <v>4725</v>
      </c>
      <c r="G5898" s="211"/>
      <c r="H5898" s="213" t="s">
        <v>1</v>
      </c>
      <c r="I5898" s="215"/>
      <c r="J5898" s="211"/>
      <c r="K5898" s="211"/>
      <c r="L5898" s="216"/>
      <c r="M5898" s="217"/>
      <c r="N5898" s="218"/>
      <c r="O5898" s="218"/>
      <c r="P5898" s="218"/>
      <c r="Q5898" s="218"/>
      <c r="R5898" s="218"/>
      <c r="S5898" s="218"/>
      <c r="T5898" s="219"/>
      <c r="AT5898" s="220" t="s">
        <v>283</v>
      </c>
      <c r="AU5898" s="220" t="s">
        <v>291</v>
      </c>
      <c r="AV5898" s="13" t="s">
        <v>16</v>
      </c>
      <c r="AW5898" s="13" t="s">
        <v>32</v>
      </c>
      <c r="AX5898" s="13" t="s">
        <v>76</v>
      </c>
      <c r="AY5898" s="220" t="s">
        <v>272</v>
      </c>
    </row>
    <row r="5899" spans="1:65" s="13" customFormat="1" ht="11.25">
      <c r="B5899" s="210"/>
      <c r="C5899" s="211"/>
      <c r="D5899" s="212" t="s">
        <v>283</v>
      </c>
      <c r="E5899" s="213" t="s">
        <v>1</v>
      </c>
      <c r="F5899" s="214" t="s">
        <v>4004</v>
      </c>
      <c r="G5899" s="211"/>
      <c r="H5899" s="213" t="s">
        <v>1</v>
      </c>
      <c r="I5899" s="215"/>
      <c r="J5899" s="211"/>
      <c r="K5899" s="211"/>
      <c r="L5899" s="216"/>
      <c r="M5899" s="217"/>
      <c r="N5899" s="218"/>
      <c r="O5899" s="218"/>
      <c r="P5899" s="218"/>
      <c r="Q5899" s="218"/>
      <c r="R5899" s="218"/>
      <c r="S5899" s="218"/>
      <c r="T5899" s="219"/>
      <c r="AT5899" s="220" t="s">
        <v>283</v>
      </c>
      <c r="AU5899" s="220" t="s">
        <v>291</v>
      </c>
      <c r="AV5899" s="13" t="s">
        <v>16</v>
      </c>
      <c r="AW5899" s="13" t="s">
        <v>32</v>
      </c>
      <c r="AX5899" s="13" t="s">
        <v>76</v>
      </c>
      <c r="AY5899" s="220" t="s">
        <v>272</v>
      </c>
    </row>
    <row r="5900" spans="1:65" s="13" customFormat="1" ht="11.25">
      <c r="B5900" s="210"/>
      <c r="C5900" s="211"/>
      <c r="D5900" s="212" t="s">
        <v>283</v>
      </c>
      <c r="E5900" s="213" t="s">
        <v>1</v>
      </c>
      <c r="F5900" s="214" t="s">
        <v>285</v>
      </c>
      <c r="G5900" s="211"/>
      <c r="H5900" s="213" t="s">
        <v>1</v>
      </c>
      <c r="I5900" s="215"/>
      <c r="J5900" s="211"/>
      <c r="K5900" s="211"/>
      <c r="L5900" s="216"/>
      <c r="M5900" s="217"/>
      <c r="N5900" s="218"/>
      <c r="O5900" s="218"/>
      <c r="P5900" s="218"/>
      <c r="Q5900" s="218"/>
      <c r="R5900" s="218"/>
      <c r="S5900" s="218"/>
      <c r="T5900" s="219"/>
      <c r="AT5900" s="220" t="s">
        <v>283</v>
      </c>
      <c r="AU5900" s="220" t="s">
        <v>291</v>
      </c>
      <c r="AV5900" s="13" t="s">
        <v>16</v>
      </c>
      <c r="AW5900" s="13" t="s">
        <v>32</v>
      </c>
      <c r="AX5900" s="13" t="s">
        <v>76</v>
      </c>
      <c r="AY5900" s="220" t="s">
        <v>272</v>
      </c>
    </row>
    <row r="5901" spans="1:65" s="13" customFormat="1" ht="11.25">
      <c r="B5901" s="210"/>
      <c r="C5901" s="211"/>
      <c r="D5901" s="212" t="s">
        <v>283</v>
      </c>
      <c r="E5901" s="213" t="s">
        <v>1</v>
      </c>
      <c r="F5901" s="214" t="s">
        <v>4786</v>
      </c>
      <c r="G5901" s="211"/>
      <c r="H5901" s="213" t="s">
        <v>1</v>
      </c>
      <c r="I5901" s="215"/>
      <c r="J5901" s="211"/>
      <c r="K5901" s="211"/>
      <c r="L5901" s="216"/>
      <c r="M5901" s="217"/>
      <c r="N5901" s="218"/>
      <c r="O5901" s="218"/>
      <c r="P5901" s="218"/>
      <c r="Q5901" s="218"/>
      <c r="R5901" s="218"/>
      <c r="S5901" s="218"/>
      <c r="T5901" s="219"/>
      <c r="AT5901" s="220" t="s">
        <v>283</v>
      </c>
      <c r="AU5901" s="220" t="s">
        <v>291</v>
      </c>
      <c r="AV5901" s="13" t="s">
        <v>16</v>
      </c>
      <c r="AW5901" s="13" t="s">
        <v>32</v>
      </c>
      <c r="AX5901" s="13" t="s">
        <v>76</v>
      </c>
      <c r="AY5901" s="220" t="s">
        <v>272</v>
      </c>
    </row>
    <row r="5902" spans="1:65" s="14" customFormat="1" ht="11.25">
      <c r="B5902" s="221"/>
      <c r="C5902" s="222"/>
      <c r="D5902" s="212" t="s">
        <v>283</v>
      </c>
      <c r="E5902" s="223" t="s">
        <v>1</v>
      </c>
      <c r="F5902" s="224" t="s">
        <v>16</v>
      </c>
      <c r="G5902" s="222"/>
      <c r="H5902" s="225">
        <v>1</v>
      </c>
      <c r="I5902" s="226"/>
      <c r="J5902" s="222"/>
      <c r="K5902" s="222"/>
      <c r="L5902" s="227"/>
      <c r="M5902" s="228"/>
      <c r="N5902" s="229"/>
      <c r="O5902" s="229"/>
      <c r="P5902" s="229"/>
      <c r="Q5902" s="229"/>
      <c r="R5902" s="229"/>
      <c r="S5902" s="229"/>
      <c r="T5902" s="230"/>
      <c r="AT5902" s="231" t="s">
        <v>283</v>
      </c>
      <c r="AU5902" s="231" t="s">
        <v>291</v>
      </c>
      <c r="AV5902" s="14" t="s">
        <v>84</v>
      </c>
      <c r="AW5902" s="14" t="s">
        <v>32</v>
      </c>
      <c r="AX5902" s="14" t="s">
        <v>76</v>
      </c>
      <c r="AY5902" s="231" t="s">
        <v>272</v>
      </c>
    </row>
    <row r="5903" spans="1:65" s="2" customFormat="1" ht="37.9" customHeight="1">
      <c r="A5903" s="34"/>
      <c r="B5903" s="35"/>
      <c r="C5903" s="192" t="s">
        <v>4787</v>
      </c>
      <c r="D5903" s="192" t="s">
        <v>274</v>
      </c>
      <c r="E5903" s="193" t="s">
        <v>4788</v>
      </c>
      <c r="F5903" s="194" t="s">
        <v>4789</v>
      </c>
      <c r="G5903" s="195" t="s">
        <v>952</v>
      </c>
      <c r="H5903" s="196">
        <v>1</v>
      </c>
      <c r="I5903" s="197"/>
      <c r="J5903" s="198">
        <f>ROUND(I5903*H5903,2)</f>
        <v>0</v>
      </c>
      <c r="K5903" s="194" t="s">
        <v>1</v>
      </c>
      <c r="L5903" s="39"/>
      <c r="M5903" s="199" t="s">
        <v>1</v>
      </c>
      <c r="N5903" s="200" t="s">
        <v>41</v>
      </c>
      <c r="O5903" s="71"/>
      <c r="P5903" s="201">
        <f>O5903*H5903</f>
        <v>0</v>
      </c>
      <c r="Q5903" s="201">
        <v>0</v>
      </c>
      <c r="R5903" s="201">
        <f>Q5903*H5903</f>
        <v>0</v>
      </c>
      <c r="S5903" s="201">
        <v>0</v>
      </c>
      <c r="T5903" s="202">
        <f>S5903*H5903</f>
        <v>0</v>
      </c>
      <c r="U5903" s="34"/>
      <c r="V5903" s="34"/>
      <c r="W5903" s="34"/>
      <c r="X5903" s="34"/>
      <c r="Y5903" s="34"/>
      <c r="Z5903" s="34"/>
      <c r="AA5903" s="34"/>
      <c r="AB5903" s="34"/>
      <c r="AC5903" s="34"/>
      <c r="AD5903" s="34"/>
      <c r="AE5903" s="34"/>
      <c r="AR5903" s="203" t="s">
        <v>358</v>
      </c>
      <c r="AT5903" s="203" t="s">
        <v>274</v>
      </c>
      <c r="AU5903" s="203" t="s">
        <v>291</v>
      </c>
      <c r="AY5903" s="17" t="s">
        <v>272</v>
      </c>
      <c r="BE5903" s="204">
        <f>IF(N5903="základní",J5903,0)</f>
        <v>0</v>
      </c>
      <c r="BF5903" s="204">
        <f>IF(N5903="snížená",J5903,0)</f>
        <v>0</v>
      </c>
      <c r="BG5903" s="204">
        <f>IF(N5903="zákl. přenesená",J5903,0)</f>
        <v>0</v>
      </c>
      <c r="BH5903" s="204">
        <f>IF(N5903="sníž. přenesená",J5903,0)</f>
        <v>0</v>
      </c>
      <c r="BI5903" s="204">
        <f>IF(N5903="nulová",J5903,0)</f>
        <v>0</v>
      </c>
      <c r="BJ5903" s="17" t="s">
        <v>16</v>
      </c>
      <c r="BK5903" s="204">
        <f>ROUND(I5903*H5903,2)</f>
        <v>0</v>
      </c>
      <c r="BL5903" s="17" t="s">
        <v>358</v>
      </c>
      <c r="BM5903" s="203" t="s">
        <v>4790</v>
      </c>
    </row>
    <row r="5904" spans="1:65" s="13" customFormat="1" ht="11.25">
      <c r="B5904" s="210"/>
      <c r="C5904" s="211"/>
      <c r="D5904" s="212" t="s">
        <v>283</v>
      </c>
      <c r="E5904" s="213" t="s">
        <v>1</v>
      </c>
      <c r="F5904" s="214" t="s">
        <v>4725</v>
      </c>
      <c r="G5904" s="211"/>
      <c r="H5904" s="213" t="s">
        <v>1</v>
      </c>
      <c r="I5904" s="215"/>
      <c r="J5904" s="211"/>
      <c r="K5904" s="211"/>
      <c r="L5904" s="216"/>
      <c r="M5904" s="217"/>
      <c r="N5904" s="218"/>
      <c r="O5904" s="218"/>
      <c r="P5904" s="218"/>
      <c r="Q5904" s="218"/>
      <c r="R5904" s="218"/>
      <c r="S5904" s="218"/>
      <c r="T5904" s="219"/>
      <c r="AT5904" s="220" t="s">
        <v>283</v>
      </c>
      <c r="AU5904" s="220" t="s">
        <v>291</v>
      </c>
      <c r="AV5904" s="13" t="s">
        <v>16</v>
      </c>
      <c r="AW5904" s="13" t="s">
        <v>32</v>
      </c>
      <c r="AX5904" s="13" t="s">
        <v>76</v>
      </c>
      <c r="AY5904" s="220" t="s">
        <v>272</v>
      </c>
    </row>
    <row r="5905" spans="1:65" s="13" customFormat="1" ht="11.25">
      <c r="B5905" s="210"/>
      <c r="C5905" s="211"/>
      <c r="D5905" s="212" t="s">
        <v>283</v>
      </c>
      <c r="E5905" s="213" t="s">
        <v>1</v>
      </c>
      <c r="F5905" s="214" t="s">
        <v>4004</v>
      </c>
      <c r="G5905" s="211"/>
      <c r="H5905" s="213" t="s">
        <v>1</v>
      </c>
      <c r="I5905" s="215"/>
      <c r="J5905" s="211"/>
      <c r="K5905" s="211"/>
      <c r="L5905" s="216"/>
      <c r="M5905" s="217"/>
      <c r="N5905" s="218"/>
      <c r="O5905" s="218"/>
      <c r="P5905" s="218"/>
      <c r="Q5905" s="218"/>
      <c r="R5905" s="218"/>
      <c r="S5905" s="218"/>
      <c r="T5905" s="219"/>
      <c r="AT5905" s="220" t="s">
        <v>283</v>
      </c>
      <c r="AU5905" s="220" t="s">
        <v>291</v>
      </c>
      <c r="AV5905" s="13" t="s">
        <v>16</v>
      </c>
      <c r="AW5905" s="13" t="s">
        <v>32</v>
      </c>
      <c r="AX5905" s="13" t="s">
        <v>76</v>
      </c>
      <c r="AY5905" s="220" t="s">
        <v>272</v>
      </c>
    </row>
    <row r="5906" spans="1:65" s="13" customFormat="1" ht="11.25">
      <c r="B5906" s="210"/>
      <c r="C5906" s="211"/>
      <c r="D5906" s="212" t="s">
        <v>283</v>
      </c>
      <c r="E5906" s="213" t="s">
        <v>1</v>
      </c>
      <c r="F5906" s="214" t="s">
        <v>285</v>
      </c>
      <c r="G5906" s="211"/>
      <c r="H5906" s="213" t="s">
        <v>1</v>
      </c>
      <c r="I5906" s="215"/>
      <c r="J5906" s="211"/>
      <c r="K5906" s="211"/>
      <c r="L5906" s="216"/>
      <c r="M5906" s="217"/>
      <c r="N5906" s="218"/>
      <c r="O5906" s="218"/>
      <c r="P5906" s="218"/>
      <c r="Q5906" s="218"/>
      <c r="R5906" s="218"/>
      <c r="S5906" s="218"/>
      <c r="T5906" s="219"/>
      <c r="AT5906" s="220" t="s">
        <v>283</v>
      </c>
      <c r="AU5906" s="220" t="s">
        <v>291</v>
      </c>
      <c r="AV5906" s="13" t="s">
        <v>16</v>
      </c>
      <c r="AW5906" s="13" t="s">
        <v>32</v>
      </c>
      <c r="AX5906" s="13" t="s">
        <v>76</v>
      </c>
      <c r="AY5906" s="220" t="s">
        <v>272</v>
      </c>
    </row>
    <row r="5907" spans="1:65" s="13" customFormat="1" ht="11.25">
      <c r="B5907" s="210"/>
      <c r="C5907" s="211"/>
      <c r="D5907" s="212" t="s">
        <v>283</v>
      </c>
      <c r="E5907" s="213" t="s">
        <v>1</v>
      </c>
      <c r="F5907" s="214" t="s">
        <v>4791</v>
      </c>
      <c r="G5907" s="211"/>
      <c r="H5907" s="213" t="s">
        <v>1</v>
      </c>
      <c r="I5907" s="215"/>
      <c r="J5907" s="211"/>
      <c r="K5907" s="211"/>
      <c r="L5907" s="216"/>
      <c r="M5907" s="217"/>
      <c r="N5907" s="218"/>
      <c r="O5907" s="218"/>
      <c r="P5907" s="218"/>
      <c r="Q5907" s="218"/>
      <c r="R5907" s="218"/>
      <c r="S5907" s="218"/>
      <c r="T5907" s="219"/>
      <c r="AT5907" s="220" t="s">
        <v>283</v>
      </c>
      <c r="AU5907" s="220" t="s">
        <v>291</v>
      </c>
      <c r="AV5907" s="13" t="s">
        <v>16</v>
      </c>
      <c r="AW5907" s="13" t="s">
        <v>32</v>
      </c>
      <c r="AX5907" s="13" t="s">
        <v>76</v>
      </c>
      <c r="AY5907" s="220" t="s">
        <v>272</v>
      </c>
    </row>
    <row r="5908" spans="1:65" s="14" customFormat="1" ht="11.25">
      <c r="B5908" s="221"/>
      <c r="C5908" s="222"/>
      <c r="D5908" s="212" t="s">
        <v>283</v>
      </c>
      <c r="E5908" s="223" t="s">
        <v>1</v>
      </c>
      <c r="F5908" s="224" t="s">
        <v>16</v>
      </c>
      <c r="G5908" s="222"/>
      <c r="H5908" s="225">
        <v>1</v>
      </c>
      <c r="I5908" s="226"/>
      <c r="J5908" s="222"/>
      <c r="K5908" s="222"/>
      <c r="L5908" s="227"/>
      <c r="M5908" s="228"/>
      <c r="N5908" s="229"/>
      <c r="O5908" s="229"/>
      <c r="P5908" s="229"/>
      <c r="Q5908" s="229"/>
      <c r="R5908" s="229"/>
      <c r="S5908" s="229"/>
      <c r="T5908" s="230"/>
      <c r="AT5908" s="231" t="s">
        <v>283</v>
      </c>
      <c r="AU5908" s="231" t="s">
        <v>291</v>
      </c>
      <c r="AV5908" s="14" t="s">
        <v>84</v>
      </c>
      <c r="AW5908" s="14" t="s">
        <v>32</v>
      </c>
      <c r="AX5908" s="14" t="s">
        <v>76</v>
      </c>
      <c r="AY5908" s="231" t="s">
        <v>272</v>
      </c>
    </row>
    <row r="5909" spans="1:65" s="2" customFormat="1" ht="37.9" customHeight="1">
      <c r="A5909" s="34"/>
      <c r="B5909" s="35"/>
      <c r="C5909" s="192" t="s">
        <v>4792</v>
      </c>
      <c r="D5909" s="192" t="s">
        <v>274</v>
      </c>
      <c r="E5909" s="193" t="s">
        <v>4793</v>
      </c>
      <c r="F5909" s="194" t="s">
        <v>4794</v>
      </c>
      <c r="G5909" s="195" t="s">
        <v>952</v>
      </c>
      <c r="H5909" s="196">
        <v>1</v>
      </c>
      <c r="I5909" s="197"/>
      <c r="J5909" s="198">
        <f>ROUND(I5909*H5909,2)</f>
        <v>0</v>
      </c>
      <c r="K5909" s="194" t="s">
        <v>1</v>
      </c>
      <c r="L5909" s="39"/>
      <c r="M5909" s="199" t="s">
        <v>1</v>
      </c>
      <c r="N5909" s="200" t="s">
        <v>41</v>
      </c>
      <c r="O5909" s="71"/>
      <c r="P5909" s="201">
        <f>O5909*H5909</f>
        <v>0</v>
      </c>
      <c r="Q5909" s="201">
        <v>0</v>
      </c>
      <c r="R5909" s="201">
        <f>Q5909*H5909</f>
        <v>0</v>
      </c>
      <c r="S5909" s="201">
        <v>0</v>
      </c>
      <c r="T5909" s="202">
        <f>S5909*H5909</f>
        <v>0</v>
      </c>
      <c r="U5909" s="34"/>
      <c r="V5909" s="34"/>
      <c r="W5909" s="34"/>
      <c r="X5909" s="34"/>
      <c r="Y5909" s="34"/>
      <c r="Z5909" s="34"/>
      <c r="AA5909" s="34"/>
      <c r="AB5909" s="34"/>
      <c r="AC5909" s="34"/>
      <c r="AD5909" s="34"/>
      <c r="AE5909" s="34"/>
      <c r="AR5909" s="203" t="s">
        <v>358</v>
      </c>
      <c r="AT5909" s="203" t="s">
        <v>274</v>
      </c>
      <c r="AU5909" s="203" t="s">
        <v>291</v>
      </c>
      <c r="AY5909" s="17" t="s">
        <v>272</v>
      </c>
      <c r="BE5909" s="204">
        <f>IF(N5909="základní",J5909,0)</f>
        <v>0</v>
      </c>
      <c r="BF5909" s="204">
        <f>IF(N5909="snížená",J5909,0)</f>
        <v>0</v>
      </c>
      <c r="BG5909" s="204">
        <f>IF(N5909="zákl. přenesená",J5909,0)</f>
        <v>0</v>
      </c>
      <c r="BH5909" s="204">
        <f>IF(N5909="sníž. přenesená",J5909,0)</f>
        <v>0</v>
      </c>
      <c r="BI5909" s="204">
        <f>IF(N5909="nulová",J5909,0)</f>
        <v>0</v>
      </c>
      <c r="BJ5909" s="17" t="s">
        <v>16</v>
      </c>
      <c r="BK5909" s="204">
        <f>ROUND(I5909*H5909,2)</f>
        <v>0</v>
      </c>
      <c r="BL5909" s="17" t="s">
        <v>358</v>
      </c>
      <c r="BM5909" s="203" t="s">
        <v>4795</v>
      </c>
    </row>
    <row r="5910" spans="1:65" s="13" customFormat="1" ht="11.25">
      <c r="B5910" s="210"/>
      <c r="C5910" s="211"/>
      <c r="D5910" s="212" t="s">
        <v>283</v>
      </c>
      <c r="E5910" s="213" t="s">
        <v>1</v>
      </c>
      <c r="F5910" s="214" t="s">
        <v>4725</v>
      </c>
      <c r="G5910" s="211"/>
      <c r="H5910" s="213" t="s">
        <v>1</v>
      </c>
      <c r="I5910" s="215"/>
      <c r="J5910" s="211"/>
      <c r="K5910" s="211"/>
      <c r="L5910" s="216"/>
      <c r="M5910" s="217"/>
      <c r="N5910" s="218"/>
      <c r="O5910" s="218"/>
      <c r="P5910" s="218"/>
      <c r="Q5910" s="218"/>
      <c r="R5910" s="218"/>
      <c r="S5910" s="218"/>
      <c r="T5910" s="219"/>
      <c r="AT5910" s="220" t="s">
        <v>283</v>
      </c>
      <c r="AU5910" s="220" t="s">
        <v>291</v>
      </c>
      <c r="AV5910" s="13" t="s">
        <v>16</v>
      </c>
      <c r="AW5910" s="13" t="s">
        <v>32</v>
      </c>
      <c r="AX5910" s="13" t="s">
        <v>76</v>
      </c>
      <c r="AY5910" s="220" t="s">
        <v>272</v>
      </c>
    </row>
    <row r="5911" spans="1:65" s="13" customFormat="1" ht="11.25">
      <c r="B5911" s="210"/>
      <c r="C5911" s="211"/>
      <c r="D5911" s="212" t="s">
        <v>283</v>
      </c>
      <c r="E5911" s="213" t="s">
        <v>1</v>
      </c>
      <c r="F5911" s="214" t="s">
        <v>4004</v>
      </c>
      <c r="G5911" s="211"/>
      <c r="H5911" s="213" t="s">
        <v>1</v>
      </c>
      <c r="I5911" s="215"/>
      <c r="J5911" s="211"/>
      <c r="K5911" s="211"/>
      <c r="L5911" s="216"/>
      <c r="M5911" s="217"/>
      <c r="N5911" s="218"/>
      <c r="O5911" s="218"/>
      <c r="P5911" s="218"/>
      <c r="Q5911" s="218"/>
      <c r="R5911" s="218"/>
      <c r="S5911" s="218"/>
      <c r="T5911" s="219"/>
      <c r="AT5911" s="220" t="s">
        <v>283</v>
      </c>
      <c r="AU5911" s="220" t="s">
        <v>291</v>
      </c>
      <c r="AV5911" s="13" t="s">
        <v>16</v>
      </c>
      <c r="AW5911" s="13" t="s">
        <v>32</v>
      </c>
      <c r="AX5911" s="13" t="s">
        <v>76</v>
      </c>
      <c r="AY5911" s="220" t="s">
        <v>272</v>
      </c>
    </row>
    <row r="5912" spans="1:65" s="13" customFormat="1" ht="11.25">
      <c r="B5912" s="210"/>
      <c r="C5912" s="211"/>
      <c r="D5912" s="212" t="s">
        <v>283</v>
      </c>
      <c r="E5912" s="213" t="s">
        <v>1</v>
      </c>
      <c r="F5912" s="214" t="s">
        <v>285</v>
      </c>
      <c r="G5912" s="211"/>
      <c r="H5912" s="213" t="s">
        <v>1</v>
      </c>
      <c r="I5912" s="215"/>
      <c r="J5912" s="211"/>
      <c r="K5912" s="211"/>
      <c r="L5912" s="216"/>
      <c r="M5912" s="217"/>
      <c r="N5912" s="218"/>
      <c r="O5912" s="218"/>
      <c r="P5912" s="218"/>
      <c r="Q5912" s="218"/>
      <c r="R5912" s="218"/>
      <c r="S5912" s="218"/>
      <c r="T5912" s="219"/>
      <c r="AT5912" s="220" t="s">
        <v>283</v>
      </c>
      <c r="AU5912" s="220" t="s">
        <v>291</v>
      </c>
      <c r="AV5912" s="13" t="s">
        <v>16</v>
      </c>
      <c r="AW5912" s="13" t="s">
        <v>32</v>
      </c>
      <c r="AX5912" s="13" t="s">
        <v>76</v>
      </c>
      <c r="AY5912" s="220" t="s">
        <v>272</v>
      </c>
    </row>
    <row r="5913" spans="1:65" s="13" customFormat="1" ht="11.25">
      <c r="B5913" s="210"/>
      <c r="C5913" s="211"/>
      <c r="D5913" s="212" t="s">
        <v>283</v>
      </c>
      <c r="E5913" s="213" t="s">
        <v>1</v>
      </c>
      <c r="F5913" s="214" t="s">
        <v>4796</v>
      </c>
      <c r="G5913" s="211"/>
      <c r="H5913" s="213" t="s">
        <v>1</v>
      </c>
      <c r="I5913" s="215"/>
      <c r="J5913" s="211"/>
      <c r="K5913" s="211"/>
      <c r="L5913" s="216"/>
      <c r="M5913" s="217"/>
      <c r="N5913" s="218"/>
      <c r="O5913" s="218"/>
      <c r="P5913" s="218"/>
      <c r="Q5913" s="218"/>
      <c r="R5913" s="218"/>
      <c r="S5913" s="218"/>
      <c r="T5913" s="219"/>
      <c r="AT5913" s="220" t="s">
        <v>283</v>
      </c>
      <c r="AU5913" s="220" t="s">
        <v>291</v>
      </c>
      <c r="AV5913" s="13" t="s">
        <v>16</v>
      </c>
      <c r="AW5913" s="13" t="s">
        <v>32</v>
      </c>
      <c r="AX5913" s="13" t="s">
        <v>76</v>
      </c>
      <c r="AY5913" s="220" t="s">
        <v>272</v>
      </c>
    </row>
    <row r="5914" spans="1:65" s="14" customFormat="1" ht="11.25">
      <c r="B5914" s="221"/>
      <c r="C5914" s="222"/>
      <c r="D5914" s="212" t="s">
        <v>283</v>
      </c>
      <c r="E5914" s="223" t="s">
        <v>1</v>
      </c>
      <c r="F5914" s="224" t="s">
        <v>16</v>
      </c>
      <c r="G5914" s="222"/>
      <c r="H5914" s="225">
        <v>1</v>
      </c>
      <c r="I5914" s="226"/>
      <c r="J5914" s="222"/>
      <c r="K5914" s="222"/>
      <c r="L5914" s="227"/>
      <c r="M5914" s="228"/>
      <c r="N5914" s="229"/>
      <c r="O5914" s="229"/>
      <c r="P5914" s="229"/>
      <c r="Q5914" s="229"/>
      <c r="R5914" s="229"/>
      <c r="S5914" s="229"/>
      <c r="T5914" s="230"/>
      <c r="AT5914" s="231" t="s">
        <v>283</v>
      </c>
      <c r="AU5914" s="231" t="s">
        <v>291</v>
      </c>
      <c r="AV5914" s="14" t="s">
        <v>84</v>
      </c>
      <c r="AW5914" s="14" t="s">
        <v>32</v>
      </c>
      <c r="AX5914" s="14" t="s">
        <v>76</v>
      </c>
      <c r="AY5914" s="231" t="s">
        <v>272</v>
      </c>
    </row>
    <row r="5915" spans="1:65" s="12" customFormat="1" ht="20.85" customHeight="1">
      <c r="B5915" s="176"/>
      <c r="C5915" s="177"/>
      <c r="D5915" s="178" t="s">
        <v>75</v>
      </c>
      <c r="E5915" s="190" t="s">
        <v>4797</v>
      </c>
      <c r="F5915" s="190" t="s">
        <v>4798</v>
      </c>
      <c r="G5915" s="177"/>
      <c r="H5915" s="177"/>
      <c r="I5915" s="180"/>
      <c r="J5915" s="191">
        <f>BK5915</f>
        <v>0</v>
      </c>
      <c r="K5915" s="177"/>
      <c r="L5915" s="182"/>
      <c r="M5915" s="183"/>
      <c r="N5915" s="184"/>
      <c r="O5915" s="184"/>
      <c r="P5915" s="185">
        <f>SUM(P5916:P5944)</f>
        <v>0</v>
      </c>
      <c r="Q5915" s="184"/>
      <c r="R5915" s="185">
        <f>SUM(R5916:R5944)</f>
        <v>0</v>
      </c>
      <c r="S5915" s="184"/>
      <c r="T5915" s="186">
        <f>SUM(T5916:T5944)</f>
        <v>0</v>
      </c>
      <c r="AR5915" s="187" t="s">
        <v>16</v>
      </c>
      <c r="AT5915" s="188" t="s">
        <v>75</v>
      </c>
      <c r="AU5915" s="188" t="s">
        <v>84</v>
      </c>
      <c r="AY5915" s="187" t="s">
        <v>272</v>
      </c>
      <c r="BK5915" s="189">
        <f>SUM(BK5916:BK5944)</f>
        <v>0</v>
      </c>
    </row>
    <row r="5916" spans="1:65" s="2" customFormat="1" ht="49.15" customHeight="1">
      <c r="A5916" s="34"/>
      <c r="B5916" s="35"/>
      <c r="C5916" s="192" t="s">
        <v>4799</v>
      </c>
      <c r="D5916" s="192" t="s">
        <v>274</v>
      </c>
      <c r="E5916" s="193" t="s">
        <v>4800</v>
      </c>
      <c r="F5916" s="194" t="s">
        <v>4801</v>
      </c>
      <c r="G5916" s="195" t="s">
        <v>952</v>
      </c>
      <c r="H5916" s="196">
        <v>0</v>
      </c>
      <c r="I5916" s="197"/>
      <c r="J5916" s="198">
        <f>ROUND(I5916*H5916,2)</f>
        <v>0</v>
      </c>
      <c r="K5916" s="194" t="s">
        <v>1</v>
      </c>
      <c r="L5916" s="39"/>
      <c r="M5916" s="199" t="s">
        <v>1</v>
      </c>
      <c r="N5916" s="200" t="s">
        <v>41</v>
      </c>
      <c r="O5916" s="71"/>
      <c r="P5916" s="201">
        <f>O5916*H5916</f>
        <v>0</v>
      </c>
      <c r="Q5916" s="201">
        <v>0</v>
      </c>
      <c r="R5916" s="201">
        <f>Q5916*H5916</f>
        <v>0</v>
      </c>
      <c r="S5916" s="201">
        <v>0</v>
      </c>
      <c r="T5916" s="202">
        <f>S5916*H5916</f>
        <v>0</v>
      </c>
      <c r="U5916" s="34"/>
      <c r="V5916" s="34"/>
      <c r="W5916" s="34"/>
      <c r="X5916" s="34"/>
      <c r="Y5916" s="34"/>
      <c r="Z5916" s="34"/>
      <c r="AA5916" s="34"/>
      <c r="AB5916" s="34"/>
      <c r="AC5916" s="34"/>
      <c r="AD5916" s="34"/>
      <c r="AE5916" s="34"/>
      <c r="AR5916" s="203" t="s">
        <v>358</v>
      </c>
      <c r="AT5916" s="203" t="s">
        <v>274</v>
      </c>
      <c r="AU5916" s="203" t="s">
        <v>291</v>
      </c>
      <c r="AY5916" s="17" t="s">
        <v>272</v>
      </c>
      <c r="BE5916" s="204">
        <f>IF(N5916="základní",J5916,0)</f>
        <v>0</v>
      </c>
      <c r="BF5916" s="204">
        <f>IF(N5916="snížená",J5916,0)</f>
        <v>0</v>
      </c>
      <c r="BG5916" s="204">
        <f>IF(N5916="zákl. přenesená",J5916,0)</f>
        <v>0</v>
      </c>
      <c r="BH5916" s="204">
        <f>IF(N5916="sníž. přenesená",J5916,0)</f>
        <v>0</v>
      </c>
      <c r="BI5916" s="204">
        <f>IF(N5916="nulová",J5916,0)</f>
        <v>0</v>
      </c>
      <c r="BJ5916" s="17" t="s">
        <v>16</v>
      </c>
      <c r="BK5916" s="204">
        <f>ROUND(I5916*H5916,2)</f>
        <v>0</v>
      </c>
      <c r="BL5916" s="17" t="s">
        <v>358</v>
      </c>
      <c r="BM5916" s="203" t="s">
        <v>4802</v>
      </c>
    </row>
    <row r="5917" spans="1:65" s="13" customFormat="1" ht="11.25">
      <c r="B5917" s="210"/>
      <c r="C5917" s="211"/>
      <c r="D5917" s="212" t="s">
        <v>283</v>
      </c>
      <c r="E5917" s="213" t="s">
        <v>1</v>
      </c>
      <c r="F5917" s="214" t="s">
        <v>4725</v>
      </c>
      <c r="G5917" s="211"/>
      <c r="H5917" s="213" t="s">
        <v>1</v>
      </c>
      <c r="I5917" s="215"/>
      <c r="J5917" s="211"/>
      <c r="K5917" s="211"/>
      <c r="L5917" s="216"/>
      <c r="M5917" s="217"/>
      <c r="N5917" s="218"/>
      <c r="O5917" s="218"/>
      <c r="P5917" s="218"/>
      <c r="Q5917" s="218"/>
      <c r="R5917" s="218"/>
      <c r="S5917" s="218"/>
      <c r="T5917" s="219"/>
      <c r="AT5917" s="220" t="s">
        <v>283</v>
      </c>
      <c r="AU5917" s="220" t="s">
        <v>291</v>
      </c>
      <c r="AV5917" s="13" t="s">
        <v>16</v>
      </c>
      <c r="AW5917" s="13" t="s">
        <v>32</v>
      </c>
      <c r="AX5917" s="13" t="s">
        <v>76</v>
      </c>
      <c r="AY5917" s="220" t="s">
        <v>272</v>
      </c>
    </row>
    <row r="5918" spans="1:65" s="13" customFormat="1" ht="11.25">
      <c r="B5918" s="210"/>
      <c r="C5918" s="211"/>
      <c r="D5918" s="212" t="s">
        <v>283</v>
      </c>
      <c r="E5918" s="213" t="s">
        <v>1</v>
      </c>
      <c r="F5918" s="214" t="s">
        <v>4004</v>
      </c>
      <c r="G5918" s="211"/>
      <c r="H5918" s="213" t="s">
        <v>1</v>
      </c>
      <c r="I5918" s="215"/>
      <c r="J5918" s="211"/>
      <c r="K5918" s="211"/>
      <c r="L5918" s="216"/>
      <c r="M5918" s="217"/>
      <c r="N5918" s="218"/>
      <c r="O5918" s="218"/>
      <c r="P5918" s="218"/>
      <c r="Q5918" s="218"/>
      <c r="R5918" s="218"/>
      <c r="S5918" s="218"/>
      <c r="T5918" s="219"/>
      <c r="AT5918" s="220" t="s">
        <v>283</v>
      </c>
      <c r="AU5918" s="220" t="s">
        <v>291</v>
      </c>
      <c r="AV5918" s="13" t="s">
        <v>16</v>
      </c>
      <c r="AW5918" s="13" t="s">
        <v>32</v>
      </c>
      <c r="AX5918" s="13" t="s">
        <v>76</v>
      </c>
      <c r="AY5918" s="220" t="s">
        <v>272</v>
      </c>
    </row>
    <row r="5919" spans="1:65" s="13" customFormat="1" ht="11.25">
      <c r="B5919" s="210"/>
      <c r="C5919" s="211"/>
      <c r="D5919" s="212" t="s">
        <v>283</v>
      </c>
      <c r="E5919" s="213" t="s">
        <v>1</v>
      </c>
      <c r="F5919" s="214" t="s">
        <v>285</v>
      </c>
      <c r="G5919" s="211"/>
      <c r="H5919" s="213" t="s">
        <v>1</v>
      </c>
      <c r="I5919" s="215"/>
      <c r="J5919" s="211"/>
      <c r="K5919" s="211"/>
      <c r="L5919" s="216"/>
      <c r="M5919" s="217"/>
      <c r="N5919" s="218"/>
      <c r="O5919" s="218"/>
      <c r="P5919" s="218"/>
      <c r="Q5919" s="218"/>
      <c r="R5919" s="218"/>
      <c r="S5919" s="218"/>
      <c r="T5919" s="219"/>
      <c r="AT5919" s="220" t="s">
        <v>283</v>
      </c>
      <c r="AU5919" s="220" t="s">
        <v>291</v>
      </c>
      <c r="AV5919" s="13" t="s">
        <v>16</v>
      </c>
      <c r="AW5919" s="13" t="s">
        <v>32</v>
      </c>
      <c r="AX5919" s="13" t="s">
        <v>76</v>
      </c>
      <c r="AY5919" s="220" t="s">
        <v>272</v>
      </c>
    </row>
    <row r="5920" spans="1:65" s="14" customFormat="1" ht="11.25">
      <c r="B5920" s="221"/>
      <c r="C5920" s="222"/>
      <c r="D5920" s="212" t="s">
        <v>283</v>
      </c>
      <c r="E5920" s="223" t="s">
        <v>1</v>
      </c>
      <c r="F5920" s="224" t="s">
        <v>16</v>
      </c>
      <c r="G5920" s="222"/>
      <c r="H5920" s="225">
        <v>1</v>
      </c>
      <c r="I5920" s="226"/>
      <c r="J5920" s="222"/>
      <c r="K5920" s="222"/>
      <c r="L5920" s="227"/>
      <c r="M5920" s="228"/>
      <c r="N5920" s="229"/>
      <c r="O5920" s="229"/>
      <c r="P5920" s="229"/>
      <c r="Q5920" s="229"/>
      <c r="R5920" s="229"/>
      <c r="S5920" s="229"/>
      <c r="T5920" s="230"/>
      <c r="AT5920" s="231" t="s">
        <v>283</v>
      </c>
      <c r="AU5920" s="231" t="s">
        <v>291</v>
      </c>
      <c r="AV5920" s="14" t="s">
        <v>84</v>
      </c>
      <c r="AW5920" s="14" t="s">
        <v>32</v>
      </c>
      <c r="AX5920" s="14" t="s">
        <v>76</v>
      </c>
      <c r="AY5920" s="231" t="s">
        <v>272</v>
      </c>
    </row>
    <row r="5921" spans="1:65" s="13" customFormat="1" ht="11.25">
      <c r="B5921" s="210"/>
      <c r="C5921" s="211"/>
      <c r="D5921" s="212" t="s">
        <v>283</v>
      </c>
      <c r="E5921" s="213" t="s">
        <v>1</v>
      </c>
      <c r="F5921" s="214" t="s">
        <v>285</v>
      </c>
      <c r="G5921" s="211"/>
      <c r="H5921" s="213" t="s">
        <v>1</v>
      </c>
      <c r="I5921" s="215"/>
      <c r="J5921" s="211"/>
      <c r="K5921" s="211"/>
      <c r="L5921" s="216"/>
      <c r="M5921" s="217"/>
      <c r="N5921" s="218"/>
      <c r="O5921" s="218"/>
      <c r="P5921" s="218"/>
      <c r="Q5921" s="218"/>
      <c r="R5921" s="218"/>
      <c r="S5921" s="218"/>
      <c r="T5921" s="219"/>
      <c r="AT5921" s="220" t="s">
        <v>283</v>
      </c>
      <c r="AU5921" s="220" t="s">
        <v>291</v>
      </c>
      <c r="AV5921" s="13" t="s">
        <v>16</v>
      </c>
      <c r="AW5921" s="13" t="s">
        <v>32</v>
      </c>
      <c r="AX5921" s="13" t="s">
        <v>76</v>
      </c>
      <c r="AY5921" s="220" t="s">
        <v>272</v>
      </c>
    </row>
    <row r="5922" spans="1:65" s="13" customFormat="1" ht="11.25">
      <c r="B5922" s="210"/>
      <c r="C5922" s="211"/>
      <c r="D5922" s="212" t="s">
        <v>283</v>
      </c>
      <c r="E5922" s="213" t="s">
        <v>1</v>
      </c>
      <c r="F5922" s="214" t="s">
        <v>2489</v>
      </c>
      <c r="G5922" s="211"/>
      <c r="H5922" s="213" t="s">
        <v>1</v>
      </c>
      <c r="I5922" s="215"/>
      <c r="J5922" s="211"/>
      <c r="K5922" s="211"/>
      <c r="L5922" s="216"/>
      <c r="M5922" s="217"/>
      <c r="N5922" s="218"/>
      <c r="O5922" s="218"/>
      <c r="P5922" s="218"/>
      <c r="Q5922" s="218"/>
      <c r="R5922" s="218"/>
      <c r="S5922" s="218"/>
      <c r="T5922" s="219"/>
      <c r="AT5922" s="220" t="s">
        <v>283</v>
      </c>
      <c r="AU5922" s="220" t="s">
        <v>291</v>
      </c>
      <c r="AV5922" s="13" t="s">
        <v>16</v>
      </c>
      <c r="AW5922" s="13" t="s">
        <v>32</v>
      </c>
      <c r="AX5922" s="13" t="s">
        <v>76</v>
      </c>
      <c r="AY5922" s="220" t="s">
        <v>272</v>
      </c>
    </row>
    <row r="5923" spans="1:65" s="14" customFormat="1" ht="11.25">
      <c r="B5923" s="221"/>
      <c r="C5923" s="222"/>
      <c r="D5923" s="212" t="s">
        <v>283</v>
      </c>
      <c r="E5923" s="223" t="s">
        <v>1</v>
      </c>
      <c r="F5923" s="224" t="s">
        <v>207</v>
      </c>
      <c r="G5923" s="222"/>
      <c r="H5923" s="225">
        <v>-1</v>
      </c>
      <c r="I5923" s="226"/>
      <c r="J5923" s="222"/>
      <c r="K5923" s="222"/>
      <c r="L5923" s="227"/>
      <c r="M5923" s="228"/>
      <c r="N5923" s="229"/>
      <c r="O5923" s="229"/>
      <c r="P5923" s="229"/>
      <c r="Q5923" s="229"/>
      <c r="R5923" s="229"/>
      <c r="S5923" s="229"/>
      <c r="T5923" s="230"/>
      <c r="AT5923" s="231" t="s">
        <v>283</v>
      </c>
      <c r="AU5923" s="231" t="s">
        <v>291</v>
      </c>
      <c r="AV5923" s="14" t="s">
        <v>84</v>
      </c>
      <c r="AW5923" s="14" t="s">
        <v>32</v>
      </c>
      <c r="AX5923" s="14" t="s">
        <v>76</v>
      </c>
      <c r="AY5923" s="231" t="s">
        <v>272</v>
      </c>
    </row>
    <row r="5924" spans="1:65" s="2" customFormat="1" ht="37.9" customHeight="1">
      <c r="A5924" s="34"/>
      <c r="B5924" s="35"/>
      <c r="C5924" s="192" t="s">
        <v>4803</v>
      </c>
      <c r="D5924" s="192" t="s">
        <v>274</v>
      </c>
      <c r="E5924" s="193" t="s">
        <v>4804</v>
      </c>
      <c r="F5924" s="194" t="s">
        <v>4805</v>
      </c>
      <c r="G5924" s="195" t="s">
        <v>952</v>
      </c>
      <c r="H5924" s="196">
        <v>1</v>
      </c>
      <c r="I5924" s="197"/>
      <c r="J5924" s="198">
        <f>ROUND(I5924*H5924,2)</f>
        <v>0</v>
      </c>
      <c r="K5924" s="194" t="s">
        <v>1</v>
      </c>
      <c r="L5924" s="39"/>
      <c r="M5924" s="199" t="s">
        <v>1</v>
      </c>
      <c r="N5924" s="200" t="s">
        <v>41</v>
      </c>
      <c r="O5924" s="71"/>
      <c r="P5924" s="201">
        <f>O5924*H5924</f>
        <v>0</v>
      </c>
      <c r="Q5924" s="201">
        <v>0</v>
      </c>
      <c r="R5924" s="201">
        <f>Q5924*H5924</f>
        <v>0</v>
      </c>
      <c r="S5924" s="201">
        <v>0</v>
      </c>
      <c r="T5924" s="202">
        <f>S5924*H5924</f>
        <v>0</v>
      </c>
      <c r="U5924" s="34"/>
      <c r="V5924" s="34"/>
      <c r="W5924" s="34"/>
      <c r="X5924" s="34"/>
      <c r="Y5924" s="34"/>
      <c r="Z5924" s="34"/>
      <c r="AA5924" s="34"/>
      <c r="AB5924" s="34"/>
      <c r="AC5924" s="34"/>
      <c r="AD5924" s="34"/>
      <c r="AE5924" s="34"/>
      <c r="AR5924" s="203" t="s">
        <v>358</v>
      </c>
      <c r="AT5924" s="203" t="s">
        <v>274</v>
      </c>
      <c r="AU5924" s="203" t="s">
        <v>291</v>
      </c>
      <c r="AY5924" s="17" t="s">
        <v>272</v>
      </c>
      <c r="BE5924" s="204">
        <f>IF(N5924="základní",J5924,0)</f>
        <v>0</v>
      </c>
      <c r="BF5924" s="204">
        <f>IF(N5924="snížená",J5924,0)</f>
        <v>0</v>
      </c>
      <c r="BG5924" s="204">
        <f>IF(N5924="zákl. přenesená",J5924,0)</f>
        <v>0</v>
      </c>
      <c r="BH5924" s="204">
        <f>IF(N5924="sníž. přenesená",J5924,0)</f>
        <v>0</v>
      </c>
      <c r="BI5924" s="204">
        <f>IF(N5924="nulová",J5924,0)</f>
        <v>0</v>
      </c>
      <c r="BJ5924" s="17" t="s">
        <v>16</v>
      </c>
      <c r="BK5924" s="204">
        <f>ROUND(I5924*H5924,2)</f>
        <v>0</v>
      </c>
      <c r="BL5924" s="17" t="s">
        <v>358</v>
      </c>
      <c r="BM5924" s="203" t="s">
        <v>4806</v>
      </c>
    </row>
    <row r="5925" spans="1:65" s="13" customFormat="1" ht="11.25">
      <c r="B5925" s="210"/>
      <c r="C5925" s="211"/>
      <c r="D5925" s="212" t="s">
        <v>283</v>
      </c>
      <c r="E5925" s="213" t="s">
        <v>1</v>
      </c>
      <c r="F5925" s="214" t="s">
        <v>4725</v>
      </c>
      <c r="G5925" s="211"/>
      <c r="H5925" s="213" t="s">
        <v>1</v>
      </c>
      <c r="I5925" s="215"/>
      <c r="J5925" s="211"/>
      <c r="K5925" s="211"/>
      <c r="L5925" s="216"/>
      <c r="M5925" s="217"/>
      <c r="N5925" s="218"/>
      <c r="O5925" s="218"/>
      <c r="P5925" s="218"/>
      <c r="Q5925" s="218"/>
      <c r="R5925" s="218"/>
      <c r="S5925" s="218"/>
      <c r="T5925" s="219"/>
      <c r="AT5925" s="220" t="s">
        <v>283</v>
      </c>
      <c r="AU5925" s="220" t="s">
        <v>291</v>
      </c>
      <c r="AV5925" s="13" t="s">
        <v>16</v>
      </c>
      <c r="AW5925" s="13" t="s">
        <v>32</v>
      </c>
      <c r="AX5925" s="13" t="s">
        <v>76</v>
      </c>
      <c r="AY5925" s="220" t="s">
        <v>272</v>
      </c>
    </row>
    <row r="5926" spans="1:65" s="13" customFormat="1" ht="11.25">
      <c r="B5926" s="210"/>
      <c r="C5926" s="211"/>
      <c r="D5926" s="212" t="s">
        <v>283</v>
      </c>
      <c r="E5926" s="213" t="s">
        <v>1</v>
      </c>
      <c r="F5926" s="214" t="s">
        <v>4004</v>
      </c>
      <c r="G5926" s="211"/>
      <c r="H5926" s="213" t="s">
        <v>1</v>
      </c>
      <c r="I5926" s="215"/>
      <c r="J5926" s="211"/>
      <c r="K5926" s="211"/>
      <c r="L5926" s="216"/>
      <c r="M5926" s="217"/>
      <c r="N5926" s="218"/>
      <c r="O5926" s="218"/>
      <c r="P5926" s="218"/>
      <c r="Q5926" s="218"/>
      <c r="R5926" s="218"/>
      <c r="S5926" s="218"/>
      <c r="T5926" s="219"/>
      <c r="AT5926" s="220" t="s">
        <v>283</v>
      </c>
      <c r="AU5926" s="220" t="s">
        <v>291</v>
      </c>
      <c r="AV5926" s="13" t="s">
        <v>16</v>
      </c>
      <c r="AW5926" s="13" t="s">
        <v>32</v>
      </c>
      <c r="AX5926" s="13" t="s">
        <v>76</v>
      </c>
      <c r="AY5926" s="220" t="s">
        <v>272</v>
      </c>
    </row>
    <row r="5927" spans="1:65" s="13" customFormat="1" ht="11.25">
      <c r="B5927" s="210"/>
      <c r="C5927" s="211"/>
      <c r="D5927" s="212" t="s">
        <v>283</v>
      </c>
      <c r="E5927" s="213" t="s">
        <v>1</v>
      </c>
      <c r="F5927" s="214" t="s">
        <v>285</v>
      </c>
      <c r="G5927" s="211"/>
      <c r="H5927" s="213" t="s">
        <v>1</v>
      </c>
      <c r="I5927" s="215"/>
      <c r="J5927" s="211"/>
      <c r="K5927" s="211"/>
      <c r="L5927" s="216"/>
      <c r="M5927" s="217"/>
      <c r="N5927" s="218"/>
      <c r="O5927" s="218"/>
      <c r="P5927" s="218"/>
      <c r="Q5927" s="218"/>
      <c r="R5927" s="218"/>
      <c r="S5927" s="218"/>
      <c r="T5927" s="219"/>
      <c r="AT5927" s="220" t="s">
        <v>283</v>
      </c>
      <c r="AU5927" s="220" t="s">
        <v>291</v>
      </c>
      <c r="AV5927" s="13" t="s">
        <v>16</v>
      </c>
      <c r="AW5927" s="13" t="s">
        <v>32</v>
      </c>
      <c r="AX5927" s="13" t="s">
        <v>76</v>
      </c>
      <c r="AY5927" s="220" t="s">
        <v>272</v>
      </c>
    </row>
    <row r="5928" spans="1:65" s="14" customFormat="1" ht="11.25">
      <c r="B5928" s="221"/>
      <c r="C5928" s="222"/>
      <c r="D5928" s="212" t="s">
        <v>283</v>
      </c>
      <c r="E5928" s="223" t="s">
        <v>1</v>
      </c>
      <c r="F5928" s="224" t="s">
        <v>16</v>
      </c>
      <c r="G5928" s="222"/>
      <c r="H5928" s="225">
        <v>1</v>
      </c>
      <c r="I5928" s="226"/>
      <c r="J5928" s="222"/>
      <c r="K5928" s="222"/>
      <c r="L5928" s="227"/>
      <c r="M5928" s="228"/>
      <c r="N5928" s="229"/>
      <c r="O5928" s="229"/>
      <c r="P5928" s="229"/>
      <c r="Q5928" s="229"/>
      <c r="R5928" s="229"/>
      <c r="S5928" s="229"/>
      <c r="T5928" s="230"/>
      <c r="AT5928" s="231" t="s">
        <v>283</v>
      </c>
      <c r="AU5928" s="231" t="s">
        <v>291</v>
      </c>
      <c r="AV5928" s="14" t="s">
        <v>84</v>
      </c>
      <c r="AW5928" s="14" t="s">
        <v>32</v>
      </c>
      <c r="AX5928" s="14" t="s">
        <v>76</v>
      </c>
      <c r="AY5928" s="231" t="s">
        <v>272</v>
      </c>
    </row>
    <row r="5929" spans="1:65" s="2" customFormat="1" ht="37.9" customHeight="1">
      <c r="A5929" s="34"/>
      <c r="B5929" s="35"/>
      <c r="C5929" s="192" t="s">
        <v>4807</v>
      </c>
      <c r="D5929" s="192" t="s">
        <v>274</v>
      </c>
      <c r="E5929" s="193" t="s">
        <v>4808</v>
      </c>
      <c r="F5929" s="194" t="s">
        <v>4809</v>
      </c>
      <c r="G5929" s="195" t="s">
        <v>952</v>
      </c>
      <c r="H5929" s="196">
        <v>1</v>
      </c>
      <c r="I5929" s="197"/>
      <c r="J5929" s="198">
        <f>ROUND(I5929*H5929,2)</f>
        <v>0</v>
      </c>
      <c r="K5929" s="194" t="s">
        <v>1</v>
      </c>
      <c r="L5929" s="39"/>
      <c r="M5929" s="199" t="s">
        <v>1</v>
      </c>
      <c r="N5929" s="200" t="s">
        <v>41</v>
      </c>
      <c r="O5929" s="71"/>
      <c r="P5929" s="201">
        <f>O5929*H5929</f>
        <v>0</v>
      </c>
      <c r="Q5929" s="201">
        <v>0</v>
      </c>
      <c r="R5929" s="201">
        <f>Q5929*H5929</f>
        <v>0</v>
      </c>
      <c r="S5929" s="201">
        <v>0</v>
      </c>
      <c r="T5929" s="202">
        <f>S5929*H5929</f>
        <v>0</v>
      </c>
      <c r="U5929" s="34"/>
      <c r="V5929" s="34"/>
      <c r="W5929" s="34"/>
      <c r="X5929" s="34"/>
      <c r="Y5929" s="34"/>
      <c r="Z5929" s="34"/>
      <c r="AA5929" s="34"/>
      <c r="AB5929" s="34"/>
      <c r="AC5929" s="34"/>
      <c r="AD5929" s="34"/>
      <c r="AE5929" s="34"/>
      <c r="AR5929" s="203" t="s">
        <v>358</v>
      </c>
      <c r="AT5929" s="203" t="s">
        <v>274</v>
      </c>
      <c r="AU5929" s="203" t="s">
        <v>291</v>
      </c>
      <c r="AY5929" s="17" t="s">
        <v>272</v>
      </c>
      <c r="BE5929" s="204">
        <f>IF(N5929="základní",J5929,0)</f>
        <v>0</v>
      </c>
      <c r="BF5929" s="204">
        <f>IF(N5929="snížená",J5929,0)</f>
        <v>0</v>
      </c>
      <c r="BG5929" s="204">
        <f>IF(N5929="zákl. přenesená",J5929,0)</f>
        <v>0</v>
      </c>
      <c r="BH5929" s="204">
        <f>IF(N5929="sníž. přenesená",J5929,0)</f>
        <v>0</v>
      </c>
      <c r="BI5929" s="204">
        <f>IF(N5929="nulová",J5929,0)</f>
        <v>0</v>
      </c>
      <c r="BJ5929" s="17" t="s">
        <v>16</v>
      </c>
      <c r="BK5929" s="204">
        <f>ROUND(I5929*H5929,2)</f>
        <v>0</v>
      </c>
      <c r="BL5929" s="17" t="s">
        <v>358</v>
      </c>
      <c r="BM5929" s="203" t="s">
        <v>4810</v>
      </c>
    </row>
    <row r="5930" spans="1:65" s="13" customFormat="1" ht="11.25">
      <c r="B5930" s="210"/>
      <c r="C5930" s="211"/>
      <c r="D5930" s="212" t="s">
        <v>283</v>
      </c>
      <c r="E5930" s="213" t="s">
        <v>1</v>
      </c>
      <c r="F5930" s="214" t="s">
        <v>4725</v>
      </c>
      <c r="G5930" s="211"/>
      <c r="H5930" s="213" t="s">
        <v>1</v>
      </c>
      <c r="I5930" s="215"/>
      <c r="J5930" s="211"/>
      <c r="K5930" s="211"/>
      <c r="L5930" s="216"/>
      <c r="M5930" s="217"/>
      <c r="N5930" s="218"/>
      <c r="O5930" s="218"/>
      <c r="P5930" s="218"/>
      <c r="Q5930" s="218"/>
      <c r="R5930" s="218"/>
      <c r="S5930" s="218"/>
      <c r="T5930" s="219"/>
      <c r="AT5930" s="220" t="s">
        <v>283</v>
      </c>
      <c r="AU5930" s="220" t="s">
        <v>291</v>
      </c>
      <c r="AV5930" s="13" t="s">
        <v>16</v>
      </c>
      <c r="AW5930" s="13" t="s">
        <v>32</v>
      </c>
      <c r="AX5930" s="13" t="s">
        <v>76</v>
      </c>
      <c r="AY5930" s="220" t="s">
        <v>272</v>
      </c>
    </row>
    <row r="5931" spans="1:65" s="13" customFormat="1" ht="11.25">
      <c r="B5931" s="210"/>
      <c r="C5931" s="211"/>
      <c r="D5931" s="212" t="s">
        <v>283</v>
      </c>
      <c r="E5931" s="213" t="s">
        <v>1</v>
      </c>
      <c r="F5931" s="214" t="s">
        <v>4004</v>
      </c>
      <c r="G5931" s="211"/>
      <c r="H5931" s="213" t="s">
        <v>1</v>
      </c>
      <c r="I5931" s="215"/>
      <c r="J5931" s="211"/>
      <c r="K5931" s="211"/>
      <c r="L5931" s="216"/>
      <c r="M5931" s="217"/>
      <c r="N5931" s="218"/>
      <c r="O5931" s="218"/>
      <c r="P5931" s="218"/>
      <c r="Q5931" s="218"/>
      <c r="R5931" s="218"/>
      <c r="S5931" s="218"/>
      <c r="T5931" s="219"/>
      <c r="AT5931" s="220" t="s">
        <v>283</v>
      </c>
      <c r="AU5931" s="220" t="s">
        <v>291</v>
      </c>
      <c r="AV5931" s="13" t="s">
        <v>16</v>
      </c>
      <c r="AW5931" s="13" t="s">
        <v>32</v>
      </c>
      <c r="AX5931" s="13" t="s">
        <v>76</v>
      </c>
      <c r="AY5931" s="220" t="s">
        <v>272</v>
      </c>
    </row>
    <row r="5932" spans="1:65" s="13" customFormat="1" ht="11.25">
      <c r="B5932" s="210"/>
      <c r="C5932" s="211"/>
      <c r="D5932" s="212" t="s">
        <v>283</v>
      </c>
      <c r="E5932" s="213" t="s">
        <v>1</v>
      </c>
      <c r="F5932" s="214" t="s">
        <v>285</v>
      </c>
      <c r="G5932" s="211"/>
      <c r="H5932" s="213" t="s">
        <v>1</v>
      </c>
      <c r="I5932" s="215"/>
      <c r="J5932" s="211"/>
      <c r="K5932" s="211"/>
      <c r="L5932" s="216"/>
      <c r="M5932" s="217"/>
      <c r="N5932" s="218"/>
      <c r="O5932" s="218"/>
      <c r="P5932" s="218"/>
      <c r="Q5932" s="218"/>
      <c r="R5932" s="218"/>
      <c r="S5932" s="218"/>
      <c r="T5932" s="219"/>
      <c r="AT5932" s="220" t="s">
        <v>283</v>
      </c>
      <c r="AU5932" s="220" t="s">
        <v>291</v>
      </c>
      <c r="AV5932" s="13" t="s">
        <v>16</v>
      </c>
      <c r="AW5932" s="13" t="s">
        <v>32</v>
      </c>
      <c r="AX5932" s="13" t="s">
        <v>76</v>
      </c>
      <c r="AY5932" s="220" t="s">
        <v>272</v>
      </c>
    </row>
    <row r="5933" spans="1:65" s="14" customFormat="1" ht="11.25">
      <c r="B5933" s="221"/>
      <c r="C5933" s="222"/>
      <c r="D5933" s="212" t="s">
        <v>283</v>
      </c>
      <c r="E5933" s="223" t="s">
        <v>1</v>
      </c>
      <c r="F5933" s="224" t="s">
        <v>16</v>
      </c>
      <c r="G5933" s="222"/>
      <c r="H5933" s="225">
        <v>1</v>
      </c>
      <c r="I5933" s="226"/>
      <c r="J5933" s="222"/>
      <c r="K5933" s="222"/>
      <c r="L5933" s="227"/>
      <c r="M5933" s="228"/>
      <c r="N5933" s="229"/>
      <c r="O5933" s="229"/>
      <c r="P5933" s="229"/>
      <c r="Q5933" s="229"/>
      <c r="R5933" s="229"/>
      <c r="S5933" s="229"/>
      <c r="T5933" s="230"/>
      <c r="AT5933" s="231" t="s">
        <v>283</v>
      </c>
      <c r="AU5933" s="231" t="s">
        <v>291</v>
      </c>
      <c r="AV5933" s="14" t="s">
        <v>84</v>
      </c>
      <c r="AW5933" s="14" t="s">
        <v>32</v>
      </c>
      <c r="AX5933" s="14" t="s">
        <v>76</v>
      </c>
      <c r="AY5933" s="231" t="s">
        <v>272</v>
      </c>
    </row>
    <row r="5934" spans="1:65" s="2" customFormat="1" ht="49.15" customHeight="1">
      <c r="A5934" s="34"/>
      <c r="B5934" s="35"/>
      <c r="C5934" s="192" t="s">
        <v>4811</v>
      </c>
      <c r="D5934" s="192" t="s">
        <v>274</v>
      </c>
      <c r="E5934" s="193" t="s">
        <v>4812</v>
      </c>
      <c r="F5934" s="194" t="s">
        <v>4813</v>
      </c>
      <c r="G5934" s="195" t="s">
        <v>952</v>
      </c>
      <c r="H5934" s="196">
        <v>1</v>
      </c>
      <c r="I5934" s="197"/>
      <c r="J5934" s="198">
        <f>ROUND(I5934*H5934,2)</f>
        <v>0</v>
      </c>
      <c r="K5934" s="194" t="s">
        <v>1</v>
      </c>
      <c r="L5934" s="39"/>
      <c r="M5934" s="199" t="s">
        <v>1</v>
      </c>
      <c r="N5934" s="200" t="s">
        <v>41</v>
      </c>
      <c r="O5934" s="71"/>
      <c r="P5934" s="201">
        <f>O5934*H5934</f>
        <v>0</v>
      </c>
      <c r="Q5934" s="201">
        <v>0</v>
      </c>
      <c r="R5934" s="201">
        <f>Q5934*H5934</f>
        <v>0</v>
      </c>
      <c r="S5934" s="201">
        <v>0</v>
      </c>
      <c r="T5934" s="202">
        <f>S5934*H5934</f>
        <v>0</v>
      </c>
      <c r="U5934" s="34"/>
      <c r="V5934" s="34"/>
      <c r="W5934" s="34"/>
      <c r="X5934" s="34"/>
      <c r="Y5934" s="34"/>
      <c r="Z5934" s="34"/>
      <c r="AA5934" s="34"/>
      <c r="AB5934" s="34"/>
      <c r="AC5934" s="34"/>
      <c r="AD5934" s="34"/>
      <c r="AE5934" s="34"/>
      <c r="AR5934" s="203" t="s">
        <v>358</v>
      </c>
      <c r="AT5934" s="203" t="s">
        <v>274</v>
      </c>
      <c r="AU5934" s="203" t="s">
        <v>291</v>
      </c>
      <c r="AY5934" s="17" t="s">
        <v>272</v>
      </c>
      <c r="BE5934" s="204">
        <f>IF(N5934="základní",J5934,0)</f>
        <v>0</v>
      </c>
      <c r="BF5934" s="204">
        <f>IF(N5934="snížená",J5934,0)</f>
        <v>0</v>
      </c>
      <c r="BG5934" s="204">
        <f>IF(N5934="zákl. přenesená",J5934,0)</f>
        <v>0</v>
      </c>
      <c r="BH5934" s="204">
        <f>IF(N5934="sníž. přenesená",J5934,0)</f>
        <v>0</v>
      </c>
      <c r="BI5934" s="204">
        <f>IF(N5934="nulová",J5934,0)</f>
        <v>0</v>
      </c>
      <c r="BJ5934" s="17" t="s">
        <v>16</v>
      </c>
      <c r="BK5934" s="204">
        <f>ROUND(I5934*H5934,2)</f>
        <v>0</v>
      </c>
      <c r="BL5934" s="17" t="s">
        <v>358</v>
      </c>
      <c r="BM5934" s="203" t="s">
        <v>4814</v>
      </c>
    </row>
    <row r="5935" spans="1:65" s="13" customFormat="1" ht="11.25">
      <c r="B5935" s="210"/>
      <c r="C5935" s="211"/>
      <c r="D5935" s="212" t="s">
        <v>283</v>
      </c>
      <c r="E5935" s="213" t="s">
        <v>1</v>
      </c>
      <c r="F5935" s="214" t="s">
        <v>4725</v>
      </c>
      <c r="G5935" s="211"/>
      <c r="H5935" s="213" t="s">
        <v>1</v>
      </c>
      <c r="I5935" s="215"/>
      <c r="J5935" s="211"/>
      <c r="K5935" s="211"/>
      <c r="L5935" s="216"/>
      <c r="M5935" s="217"/>
      <c r="N5935" s="218"/>
      <c r="O5935" s="218"/>
      <c r="P5935" s="218"/>
      <c r="Q5935" s="218"/>
      <c r="R5935" s="218"/>
      <c r="S5935" s="218"/>
      <c r="T5935" s="219"/>
      <c r="AT5935" s="220" t="s">
        <v>283</v>
      </c>
      <c r="AU5935" s="220" t="s">
        <v>291</v>
      </c>
      <c r="AV5935" s="13" t="s">
        <v>16</v>
      </c>
      <c r="AW5935" s="13" t="s">
        <v>32</v>
      </c>
      <c r="AX5935" s="13" t="s">
        <v>76</v>
      </c>
      <c r="AY5935" s="220" t="s">
        <v>272</v>
      </c>
    </row>
    <row r="5936" spans="1:65" s="13" customFormat="1" ht="11.25">
      <c r="B5936" s="210"/>
      <c r="C5936" s="211"/>
      <c r="D5936" s="212" t="s">
        <v>283</v>
      </c>
      <c r="E5936" s="213" t="s">
        <v>1</v>
      </c>
      <c r="F5936" s="214" t="s">
        <v>4004</v>
      </c>
      <c r="G5936" s="211"/>
      <c r="H5936" s="213" t="s">
        <v>1</v>
      </c>
      <c r="I5936" s="215"/>
      <c r="J5936" s="211"/>
      <c r="K5936" s="211"/>
      <c r="L5936" s="216"/>
      <c r="M5936" s="217"/>
      <c r="N5936" s="218"/>
      <c r="O5936" s="218"/>
      <c r="P5936" s="218"/>
      <c r="Q5936" s="218"/>
      <c r="R5936" s="218"/>
      <c r="S5936" s="218"/>
      <c r="T5936" s="219"/>
      <c r="AT5936" s="220" t="s">
        <v>283</v>
      </c>
      <c r="AU5936" s="220" t="s">
        <v>291</v>
      </c>
      <c r="AV5936" s="13" t="s">
        <v>16</v>
      </c>
      <c r="AW5936" s="13" t="s">
        <v>32</v>
      </c>
      <c r="AX5936" s="13" t="s">
        <v>76</v>
      </c>
      <c r="AY5936" s="220" t="s">
        <v>272</v>
      </c>
    </row>
    <row r="5937" spans="1:65" s="13" customFormat="1" ht="11.25">
      <c r="B5937" s="210"/>
      <c r="C5937" s="211"/>
      <c r="D5937" s="212" t="s">
        <v>283</v>
      </c>
      <c r="E5937" s="213" t="s">
        <v>1</v>
      </c>
      <c r="F5937" s="214" t="s">
        <v>285</v>
      </c>
      <c r="G5937" s="211"/>
      <c r="H5937" s="213" t="s">
        <v>1</v>
      </c>
      <c r="I5937" s="215"/>
      <c r="J5937" s="211"/>
      <c r="K5937" s="211"/>
      <c r="L5937" s="216"/>
      <c r="M5937" s="217"/>
      <c r="N5937" s="218"/>
      <c r="O5937" s="218"/>
      <c r="P5937" s="218"/>
      <c r="Q5937" s="218"/>
      <c r="R5937" s="218"/>
      <c r="S5937" s="218"/>
      <c r="T5937" s="219"/>
      <c r="AT5937" s="220" t="s">
        <v>283</v>
      </c>
      <c r="AU5937" s="220" t="s">
        <v>291</v>
      </c>
      <c r="AV5937" s="13" t="s">
        <v>16</v>
      </c>
      <c r="AW5937" s="13" t="s">
        <v>32</v>
      </c>
      <c r="AX5937" s="13" t="s">
        <v>76</v>
      </c>
      <c r="AY5937" s="220" t="s">
        <v>272</v>
      </c>
    </row>
    <row r="5938" spans="1:65" s="14" customFormat="1" ht="11.25">
      <c r="B5938" s="221"/>
      <c r="C5938" s="222"/>
      <c r="D5938" s="212" t="s">
        <v>283</v>
      </c>
      <c r="E5938" s="223" t="s">
        <v>1</v>
      </c>
      <c r="F5938" s="224" t="s">
        <v>16</v>
      </c>
      <c r="G5938" s="222"/>
      <c r="H5938" s="225">
        <v>1</v>
      </c>
      <c r="I5938" s="226"/>
      <c r="J5938" s="222"/>
      <c r="K5938" s="222"/>
      <c r="L5938" s="227"/>
      <c r="M5938" s="228"/>
      <c r="N5938" s="229"/>
      <c r="O5938" s="229"/>
      <c r="P5938" s="229"/>
      <c r="Q5938" s="229"/>
      <c r="R5938" s="229"/>
      <c r="S5938" s="229"/>
      <c r="T5938" s="230"/>
      <c r="AT5938" s="231" t="s">
        <v>283</v>
      </c>
      <c r="AU5938" s="231" t="s">
        <v>291</v>
      </c>
      <c r="AV5938" s="14" t="s">
        <v>84</v>
      </c>
      <c r="AW5938" s="14" t="s">
        <v>32</v>
      </c>
      <c r="AX5938" s="14" t="s">
        <v>76</v>
      </c>
      <c r="AY5938" s="231" t="s">
        <v>272</v>
      </c>
    </row>
    <row r="5939" spans="1:65" s="2" customFormat="1" ht="44.25" customHeight="1">
      <c r="A5939" s="34"/>
      <c r="B5939" s="35"/>
      <c r="C5939" s="192" t="s">
        <v>4815</v>
      </c>
      <c r="D5939" s="192" t="s">
        <v>274</v>
      </c>
      <c r="E5939" s="193" t="s">
        <v>4816</v>
      </c>
      <c r="F5939" s="194" t="s">
        <v>4817</v>
      </c>
      <c r="G5939" s="195" t="s">
        <v>952</v>
      </c>
      <c r="H5939" s="196">
        <v>1</v>
      </c>
      <c r="I5939" s="197"/>
      <c r="J5939" s="198">
        <f>ROUND(I5939*H5939,2)</f>
        <v>0</v>
      </c>
      <c r="K5939" s="194" t="s">
        <v>1</v>
      </c>
      <c r="L5939" s="39"/>
      <c r="M5939" s="199" t="s">
        <v>1</v>
      </c>
      <c r="N5939" s="200" t="s">
        <v>41</v>
      </c>
      <c r="O5939" s="71"/>
      <c r="P5939" s="201">
        <f>O5939*H5939</f>
        <v>0</v>
      </c>
      <c r="Q5939" s="201">
        <v>0</v>
      </c>
      <c r="R5939" s="201">
        <f>Q5939*H5939</f>
        <v>0</v>
      </c>
      <c r="S5939" s="201">
        <v>0</v>
      </c>
      <c r="T5939" s="202">
        <f>S5939*H5939</f>
        <v>0</v>
      </c>
      <c r="U5939" s="34"/>
      <c r="V5939" s="34"/>
      <c r="W5939" s="34"/>
      <c r="X5939" s="34"/>
      <c r="Y5939" s="34"/>
      <c r="Z5939" s="34"/>
      <c r="AA5939" s="34"/>
      <c r="AB5939" s="34"/>
      <c r="AC5939" s="34"/>
      <c r="AD5939" s="34"/>
      <c r="AE5939" s="34"/>
      <c r="AR5939" s="203" t="s">
        <v>358</v>
      </c>
      <c r="AT5939" s="203" t="s">
        <v>274</v>
      </c>
      <c r="AU5939" s="203" t="s">
        <v>291</v>
      </c>
      <c r="AY5939" s="17" t="s">
        <v>272</v>
      </c>
      <c r="BE5939" s="204">
        <f>IF(N5939="základní",J5939,0)</f>
        <v>0</v>
      </c>
      <c r="BF5939" s="204">
        <f>IF(N5939="snížená",J5939,0)</f>
        <v>0</v>
      </c>
      <c r="BG5939" s="204">
        <f>IF(N5939="zákl. přenesená",J5939,0)</f>
        <v>0</v>
      </c>
      <c r="BH5939" s="204">
        <f>IF(N5939="sníž. přenesená",J5939,0)</f>
        <v>0</v>
      </c>
      <c r="BI5939" s="204">
        <f>IF(N5939="nulová",J5939,0)</f>
        <v>0</v>
      </c>
      <c r="BJ5939" s="17" t="s">
        <v>16</v>
      </c>
      <c r="BK5939" s="204">
        <f>ROUND(I5939*H5939,2)</f>
        <v>0</v>
      </c>
      <c r="BL5939" s="17" t="s">
        <v>358</v>
      </c>
      <c r="BM5939" s="203" t="s">
        <v>4818</v>
      </c>
    </row>
    <row r="5940" spans="1:65" s="13" customFormat="1" ht="11.25">
      <c r="B5940" s="210"/>
      <c r="C5940" s="211"/>
      <c r="D5940" s="212" t="s">
        <v>283</v>
      </c>
      <c r="E5940" s="213" t="s">
        <v>1</v>
      </c>
      <c r="F5940" s="214" t="s">
        <v>4725</v>
      </c>
      <c r="G5940" s="211"/>
      <c r="H5940" s="213" t="s">
        <v>1</v>
      </c>
      <c r="I5940" s="215"/>
      <c r="J5940" s="211"/>
      <c r="K5940" s="211"/>
      <c r="L5940" s="216"/>
      <c r="M5940" s="217"/>
      <c r="N5940" s="218"/>
      <c r="O5940" s="218"/>
      <c r="P5940" s="218"/>
      <c r="Q5940" s="218"/>
      <c r="R5940" s="218"/>
      <c r="S5940" s="218"/>
      <c r="T5940" s="219"/>
      <c r="AT5940" s="220" t="s">
        <v>283</v>
      </c>
      <c r="AU5940" s="220" t="s">
        <v>291</v>
      </c>
      <c r="AV5940" s="13" t="s">
        <v>16</v>
      </c>
      <c r="AW5940" s="13" t="s">
        <v>32</v>
      </c>
      <c r="AX5940" s="13" t="s">
        <v>76</v>
      </c>
      <c r="AY5940" s="220" t="s">
        <v>272</v>
      </c>
    </row>
    <row r="5941" spans="1:65" s="13" customFormat="1" ht="11.25">
      <c r="B5941" s="210"/>
      <c r="C5941" s="211"/>
      <c r="D5941" s="212" t="s">
        <v>283</v>
      </c>
      <c r="E5941" s="213" t="s">
        <v>1</v>
      </c>
      <c r="F5941" s="214" t="s">
        <v>4004</v>
      </c>
      <c r="G5941" s="211"/>
      <c r="H5941" s="213" t="s">
        <v>1</v>
      </c>
      <c r="I5941" s="215"/>
      <c r="J5941" s="211"/>
      <c r="K5941" s="211"/>
      <c r="L5941" s="216"/>
      <c r="M5941" s="217"/>
      <c r="N5941" s="218"/>
      <c r="O5941" s="218"/>
      <c r="P5941" s="218"/>
      <c r="Q5941" s="218"/>
      <c r="R5941" s="218"/>
      <c r="S5941" s="218"/>
      <c r="T5941" s="219"/>
      <c r="AT5941" s="220" t="s">
        <v>283</v>
      </c>
      <c r="AU5941" s="220" t="s">
        <v>291</v>
      </c>
      <c r="AV5941" s="13" t="s">
        <v>16</v>
      </c>
      <c r="AW5941" s="13" t="s">
        <v>32</v>
      </c>
      <c r="AX5941" s="13" t="s">
        <v>76</v>
      </c>
      <c r="AY5941" s="220" t="s">
        <v>272</v>
      </c>
    </row>
    <row r="5942" spans="1:65" s="13" customFormat="1" ht="11.25">
      <c r="B5942" s="210"/>
      <c r="C5942" s="211"/>
      <c r="D5942" s="212" t="s">
        <v>283</v>
      </c>
      <c r="E5942" s="213" t="s">
        <v>1</v>
      </c>
      <c r="F5942" s="214" t="s">
        <v>285</v>
      </c>
      <c r="G5942" s="211"/>
      <c r="H5942" s="213" t="s">
        <v>1</v>
      </c>
      <c r="I5942" s="215"/>
      <c r="J5942" s="211"/>
      <c r="K5942" s="211"/>
      <c r="L5942" s="216"/>
      <c r="M5942" s="217"/>
      <c r="N5942" s="218"/>
      <c r="O5942" s="218"/>
      <c r="P5942" s="218"/>
      <c r="Q5942" s="218"/>
      <c r="R5942" s="218"/>
      <c r="S5942" s="218"/>
      <c r="T5942" s="219"/>
      <c r="AT5942" s="220" t="s">
        <v>283</v>
      </c>
      <c r="AU5942" s="220" t="s">
        <v>291</v>
      </c>
      <c r="AV5942" s="13" t="s">
        <v>16</v>
      </c>
      <c r="AW5942" s="13" t="s">
        <v>32</v>
      </c>
      <c r="AX5942" s="13" t="s">
        <v>76</v>
      </c>
      <c r="AY5942" s="220" t="s">
        <v>272</v>
      </c>
    </row>
    <row r="5943" spans="1:65" s="13" customFormat="1" ht="11.25">
      <c r="B5943" s="210"/>
      <c r="C5943" s="211"/>
      <c r="D5943" s="212" t="s">
        <v>283</v>
      </c>
      <c r="E5943" s="213" t="s">
        <v>1</v>
      </c>
      <c r="F5943" s="214" t="s">
        <v>2489</v>
      </c>
      <c r="G5943" s="211"/>
      <c r="H5943" s="213" t="s">
        <v>1</v>
      </c>
      <c r="I5943" s="215"/>
      <c r="J5943" s="211"/>
      <c r="K5943" s="211"/>
      <c r="L5943" s="216"/>
      <c r="M5943" s="217"/>
      <c r="N5943" s="218"/>
      <c r="O5943" s="218"/>
      <c r="P5943" s="218"/>
      <c r="Q5943" s="218"/>
      <c r="R5943" s="218"/>
      <c r="S5943" s="218"/>
      <c r="T5943" s="219"/>
      <c r="AT5943" s="220" t="s">
        <v>283</v>
      </c>
      <c r="AU5943" s="220" t="s">
        <v>291</v>
      </c>
      <c r="AV5943" s="13" t="s">
        <v>16</v>
      </c>
      <c r="AW5943" s="13" t="s">
        <v>32</v>
      </c>
      <c r="AX5943" s="13" t="s">
        <v>76</v>
      </c>
      <c r="AY5943" s="220" t="s">
        <v>272</v>
      </c>
    </row>
    <row r="5944" spans="1:65" s="14" customFormat="1" ht="11.25">
      <c r="B5944" s="221"/>
      <c r="C5944" s="222"/>
      <c r="D5944" s="212" t="s">
        <v>283</v>
      </c>
      <c r="E5944" s="223" t="s">
        <v>1</v>
      </c>
      <c r="F5944" s="224" t="s">
        <v>16</v>
      </c>
      <c r="G5944" s="222"/>
      <c r="H5944" s="225">
        <v>1</v>
      </c>
      <c r="I5944" s="226"/>
      <c r="J5944" s="222"/>
      <c r="K5944" s="222"/>
      <c r="L5944" s="227"/>
      <c r="M5944" s="228"/>
      <c r="N5944" s="229"/>
      <c r="O5944" s="229"/>
      <c r="P5944" s="229"/>
      <c r="Q5944" s="229"/>
      <c r="R5944" s="229"/>
      <c r="S5944" s="229"/>
      <c r="T5944" s="230"/>
      <c r="AT5944" s="231" t="s">
        <v>283</v>
      </c>
      <c r="AU5944" s="231" t="s">
        <v>291</v>
      </c>
      <c r="AV5944" s="14" t="s">
        <v>84</v>
      </c>
      <c r="AW5944" s="14" t="s">
        <v>32</v>
      </c>
      <c r="AX5944" s="14" t="s">
        <v>76</v>
      </c>
      <c r="AY5944" s="231" t="s">
        <v>272</v>
      </c>
    </row>
    <row r="5945" spans="1:65" s="12" customFormat="1" ht="20.85" customHeight="1">
      <c r="B5945" s="176"/>
      <c r="C5945" s="177"/>
      <c r="D5945" s="178" t="s">
        <v>75</v>
      </c>
      <c r="E5945" s="190" t="s">
        <v>4819</v>
      </c>
      <c r="F5945" s="190" t="s">
        <v>4820</v>
      </c>
      <c r="G5945" s="177"/>
      <c r="H5945" s="177"/>
      <c r="I5945" s="180"/>
      <c r="J5945" s="191">
        <f>BK5945</f>
        <v>0</v>
      </c>
      <c r="K5945" s="177"/>
      <c r="L5945" s="182"/>
      <c r="M5945" s="183"/>
      <c r="N5945" s="184"/>
      <c r="O5945" s="184"/>
      <c r="P5945" s="185">
        <f>SUM(P5946:P6360)</f>
        <v>0</v>
      </c>
      <c r="Q5945" s="184"/>
      <c r="R5945" s="185">
        <f>SUM(R5946:R6360)</f>
        <v>0.39681899999999992</v>
      </c>
      <c r="S5945" s="184"/>
      <c r="T5945" s="186">
        <f>SUM(T5946:T6360)</f>
        <v>0</v>
      </c>
      <c r="AR5945" s="187" t="s">
        <v>16</v>
      </c>
      <c r="AT5945" s="188" t="s">
        <v>75</v>
      </c>
      <c r="AU5945" s="188" t="s">
        <v>84</v>
      </c>
      <c r="AY5945" s="187" t="s">
        <v>272</v>
      </c>
      <c r="BK5945" s="189">
        <f>SUM(BK5946:BK6360)</f>
        <v>0</v>
      </c>
    </row>
    <row r="5946" spans="1:65" s="2" customFormat="1" ht="21.75" customHeight="1">
      <c r="A5946" s="34"/>
      <c r="B5946" s="35"/>
      <c r="C5946" s="192" t="s">
        <v>4821</v>
      </c>
      <c r="D5946" s="192" t="s">
        <v>274</v>
      </c>
      <c r="E5946" s="193" t="s">
        <v>4822</v>
      </c>
      <c r="F5946" s="194" t="s">
        <v>4823</v>
      </c>
      <c r="G5946" s="195" t="s">
        <v>952</v>
      </c>
      <c r="H5946" s="196">
        <v>31</v>
      </c>
      <c r="I5946" s="197"/>
      <c r="J5946" s="198">
        <f>ROUND(I5946*H5946,2)</f>
        <v>0</v>
      </c>
      <c r="K5946" s="194" t="s">
        <v>1</v>
      </c>
      <c r="L5946" s="39"/>
      <c r="M5946" s="199" t="s">
        <v>1</v>
      </c>
      <c r="N5946" s="200" t="s">
        <v>41</v>
      </c>
      <c r="O5946" s="71"/>
      <c r="P5946" s="201">
        <f>O5946*H5946</f>
        <v>0</v>
      </c>
      <c r="Q5946" s="201">
        <v>0</v>
      </c>
      <c r="R5946" s="201">
        <f>Q5946*H5946</f>
        <v>0</v>
      </c>
      <c r="S5946" s="201">
        <v>0</v>
      </c>
      <c r="T5946" s="202">
        <f>S5946*H5946</f>
        <v>0</v>
      </c>
      <c r="U5946" s="34"/>
      <c r="V5946" s="34"/>
      <c r="W5946" s="34"/>
      <c r="X5946" s="34"/>
      <c r="Y5946" s="34"/>
      <c r="Z5946" s="34"/>
      <c r="AA5946" s="34"/>
      <c r="AB5946" s="34"/>
      <c r="AC5946" s="34"/>
      <c r="AD5946" s="34"/>
      <c r="AE5946" s="34"/>
      <c r="AR5946" s="203" t="s">
        <v>358</v>
      </c>
      <c r="AT5946" s="203" t="s">
        <v>274</v>
      </c>
      <c r="AU5946" s="203" t="s">
        <v>291</v>
      </c>
      <c r="AY5946" s="17" t="s">
        <v>272</v>
      </c>
      <c r="BE5946" s="204">
        <f>IF(N5946="základní",J5946,0)</f>
        <v>0</v>
      </c>
      <c r="BF5946" s="204">
        <f>IF(N5946="snížená",J5946,0)</f>
        <v>0</v>
      </c>
      <c r="BG5946" s="204">
        <f>IF(N5946="zákl. přenesená",J5946,0)</f>
        <v>0</v>
      </c>
      <c r="BH5946" s="204">
        <f>IF(N5946="sníž. přenesená",J5946,0)</f>
        <v>0</v>
      </c>
      <c r="BI5946" s="204">
        <f>IF(N5946="nulová",J5946,0)</f>
        <v>0</v>
      </c>
      <c r="BJ5946" s="17" t="s">
        <v>16</v>
      </c>
      <c r="BK5946" s="204">
        <f>ROUND(I5946*H5946,2)</f>
        <v>0</v>
      </c>
      <c r="BL5946" s="17" t="s">
        <v>358</v>
      </c>
      <c r="BM5946" s="203" t="s">
        <v>4824</v>
      </c>
    </row>
    <row r="5947" spans="1:65" s="13" customFormat="1" ht="11.25">
      <c r="B5947" s="210"/>
      <c r="C5947" s="211"/>
      <c r="D5947" s="212" t="s">
        <v>283</v>
      </c>
      <c r="E5947" s="213" t="s">
        <v>1</v>
      </c>
      <c r="F5947" s="214" t="s">
        <v>4825</v>
      </c>
      <c r="G5947" s="211"/>
      <c r="H5947" s="213" t="s">
        <v>1</v>
      </c>
      <c r="I5947" s="215"/>
      <c r="J5947" s="211"/>
      <c r="K5947" s="211"/>
      <c r="L5947" s="216"/>
      <c r="M5947" s="217"/>
      <c r="N5947" s="218"/>
      <c r="O5947" s="218"/>
      <c r="P5947" s="218"/>
      <c r="Q5947" s="218"/>
      <c r="R5947" s="218"/>
      <c r="S5947" s="218"/>
      <c r="T5947" s="219"/>
      <c r="AT5947" s="220" t="s">
        <v>283</v>
      </c>
      <c r="AU5947" s="220" t="s">
        <v>291</v>
      </c>
      <c r="AV5947" s="13" t="s">
        <v>16</v>
      </c>
      <c r="AW5947" s="13" t="s">
        <v>32</v>
      </c>
      <c r="AX5947" s="13" t="s">
        <v>76</v>
      </c>
      <c r="AY5947" s="220" t="s">
        <v>272</v>
      </c>
    </row>
    <row r="5948" spans="1:65" s="13" customFormat="1" ht="11.25">
      <c r="B5948" s="210"/>
      <c r="C5948" s="211"/>
      <c r="D5948" s="212" t="s">
        <v>283</v>
      </c>
      <c r="E5948" s="213" t="s">
        <v>1</v>
      </c>
      <c r="F5948" s="214" t="s">
        <v>285</v>
      </c>
      <c r="G5948" s="211"/>
      <c r="H5948" s="213" t="s">
        <v>1</v>
      </c>
      <c r="I5948" s="215"/>
      <c r="J5948" s="211"/>
      <c r="K5948" s="211"/>
      <c r="L5948" s="216"/>
      <c r="M5948" s="217"/>
      <c r="N5948" s="218"/>
      <c r="O5948" s="218"/>
      <c r="P5948" s="218"/>
      <c r="Q5948" s="218"/>
      <c r="R5948" s="218"/>
      <c r="S5948" s="218"/>
      <c r="T5948" s="219"/>
      <c r="AT5948" s="220" t="s">
        <v>283</v>
      </c>
      <c r="AU5948" s="220" t="s">
        <v>291</v>
      </c>
      <c r="AV5948" s="13" t="s">
        <v>16</v>
      </c>
      <c r="AW5948" s="13" t="s">
        <v>32</v>
      </c>
      <c r="AX5948" s="13" t="s">
        <v>76</v>
      </c>
      <c r="AY5948" s="220" t="s">
        <v>272</v>
      </c>
    </row>
    <row r="5949" spans="1:65" s="14" customFormat="1" ht="11.25">
      <c r="B5949" s="221"/>
      <c r="C5949" s="222"/>
      <c r="D5949" s="212" t="s">
        <v>283</v>
      </c>
      <c r="E5949" s="223" t="s">
        <v>1</v>
      </c>
      <c r="F5949" s="224" t="s">
        <v>368</v>
      </c>
      <c r="G5949" s="222"/>
      <c r="H5949" s="225">
        <v>18</v>
      </c>
      <c r="I5949" s="226"/>
      <c r="J5949" s="222"/>
      <c r="K5949" s="222"/>
      <c r="L5949" s="227"/>
      <c r="M5949" s="228"/>
      <c r="N5949" s="229"/>
      <c r="O5949" s="229"/>
      <c r="P5949" s="229"/>
      <c r="Q5949" s="229"/>
      <c r="R5949" s="229"/>
      <c r="S5949" s="229"/>
      <c r="T5949" s="230"/>
      <c r="AT5949" s="231" t="s">
        <v>283</v>
      </c>
      <c r="AU5949" s="231" t="s">
        <v>291</v>
      </c>
      <c r="AV5949" s="14" t="s">
        <v>84</v>
      </c>
      <c r="AW5949" s="14" t="s">
        <v>32</v>
      </c>
      <c r="AX5949" s="14" t="s">
        <v>76</v>
      </c>
      <c r="AY5949" s="231" t="s">
        <v>272</v>
      </c>
    </row>
    <row r="5950" spans="1:65" s="13" customFormat="1" ht="11.25">
      <c r="B5950" s="210"/>
      <c r="C5950" s="211"/>
      <c r="D5950" s="212" t="s">
        <v>283</v>
      </c>
      <c r="E5950" s="213" t="s">
        <v>1</v>
      </c>
      <c r="F5950" s="214" t="s">
        <v>285</v>
      </c>
      <c r="G5950" s="211"/>
      <c r="H5950" s="213" t="s">
        <v>1</v>
      </c>
      <c r="I5950" s="215"/>
      <c r="J5950" s="211"/>
      <c r="K5950" s="211"/>
      <c r="L5950" s="216"/>
      <c r="M5950" s="217"/>
      <c r="N5950" s="218"/>
      <c r="O5950" s="218"/>
      <c r="P5950" s="218"/>
      <c r="Q5950" s="218"/>
      <c r="R5950" s="218"/>
      <c r="S5950" s="218"/>
      <c r="T5950" s="219"/>
      <c r="AT5950" s="220" t="s">
        <v>283</v>
      </c>
      <c r="AU5950" s="220" t="s">
        <v>291</v>
      </c>
      <c r="AV5950" s="13" t="s">
        <v>16</v>
      </c>
      <c r="AW5950" s="13" t="s">
        <v>32</v>
      </c>
      <c r="AX5950" s="13" t="s">
        <v>76</v>
      </c>
      <c r="AY5950" s="220" t="s">
        <v>272</v>
      </c>
    </row>
    <row r="5951" spans="1:65" s="13" customFormat="1" ht="11.25">
      <c r="B5951" s="210"/>
      <c r="C5951" s="211"/>
      <c r="D5951" s="212" t="s">
        <v>283</v>
      </c>
      <c r="E5951" s="213" t="s">
        <v>1</v>
      </c>
      <c r="F5951" s="214" t="s">
        <v>842</v>
      </c>
      <c r="G5951" s="211"/>
      <c r="H5951" s="213" t="s">
        <v>1</v>
      </c>
      <c r="I5951" s="215"/>
      <c r="J5951" s="211"/>
      <c r="K5951" s="211"/>
      <c r="L5951" s="216"/>
      <c r="M5951" s="217"/>
      <c r="N5951" s="218"/>
      <c r="O5951" s="218"/>
      <c r="P5951" s="218"/>
      <c r="Q5951" s="218"/>
      <c r="R5951" s="218"/>
      <c r="S5951" s="218"/>
      <c r="T5951" s="219"/>
      <c r="AT5951" s="220" t="s">
        <v>283</v>
      </c>
      <c r="AU5951" s="220" t="s">
        <v>291</v>
      </c>
      <c r="AV5951" s="13" t="s">
        <v>16</v>
      </c>
      <c r="AW5951" s="13" t="s">
        <v>32</v>
      </c>
      <c r="AX5951" s="13" t="s">
        <v>76</v>
      </c>
      <c r="AY5951" s="220" t="s">
        <v>272</v>
      </c>
    </row>
    <row r="5952" spans="1:65" s="14" customFormat="1" ht="11.25">
      <c r="B5952" s="221"/>
      <c r="C5952" s="222"/>
      <c r="D5952" s="212" t="s">
        <v>283</v>
      </c>
      <c r="E5952" s="223" t="s">
        <v>1</v>
      </c>
      <c r="F5952" s="224" t="s">
        <v>4826</v>
      </c>
      <c r="G5952" s="222"/>
      <c r="H5952" s="225">
        <v>13</v>
      </c>
      <c r="I5952" s="226"/>
      <c r="J5952" s="222"/>
      <c r="K5952" s="222"/>
      <c r="L5952" s="227"/>
      <c r="M5952" s="228"/>
      <c r="N5952" s="229"/>
      <c r="O5952" s="229"/>
      <c r="P5952" s="229"/>
      <c r="Q5952" s="229"/>
      <c r="R5952" s="229"/>
      <c r="S5952" s="229"/>
      <c r="T5952" s="230"/>
      <c r="AT5952" s="231" t="s">
        <v>283</v>
      </c>
      <c r="AU5952" s="231" t="s">
        <v>291</v>
      </c>
      <c r="AV5952" s="14" t="s">
        <v>84</v>
      </c>
      <c r="AW5952" s="14" t="s">
        <v>32</v>
      </c>
      <c r="AX5952" s="14" t="s">
        <v>76</v>
      </c>
      <c r="AY5952" s="231" t="s">
        <v>272</v>
      </c>
    </row>
    <row r="5953" spans="1:65" s="2" customFormat="1" ht="21.75" customHeight="1">
      <c r="A5953" s="34"/>
      <c r="B5953" s="35"/>
      <c r="C5953" s="192" t="s">
        <v>4827</v>
      </c>
      <c r="D5953" s="192" t="s">
        <v>274</v>
      </c>
      <c r="E5953" s="193" t="s">
        <v>4828</v>
      </c>
      <c r="F5953" s="194" t="s">
        <v>4829</v>
      </c>
      <c r="G5953" s="195" t="s">
        <v>952</v>
      </c>
      <c r="H5953" s="196">
        <v>10</v>
      </c>
      <c r="I5953" s="197"/>
      <c r="J5953" s="198">
        <f>ROUND(I5953*H5953,2)</f>
        <v>0</v>
      </c>
      <c r="K5953" s="194" t="s">
        <v>1</v>
      </c>
      <c r="L5953" s="39"/>
      <c r="M5953" s="199" t="s">
        <v>1</v>
      </c>
      <c r="N5953" s="200" t="s">
        <v>41</v>
      </c>
      <c r="O5953" s="71"/>
      <c r="P5953" s="201">
        <f>O5953*H5953</f>
        <v>0</v>
      </c>
      <c r="Q5953" s="201">
        <v>0</v>
      </c>
      <c r="R5953" s="201">
        <f>Q5953*H5953</f>
        <v>0</v>
      </c>
      <c r="S5953" s="201">
        <v>0</v>
      </c>
      <c r="T5953" s="202">
        <f>S5953*H5953</f>
        <v>0</v>
      </c>
      <c r="U5953" s="34"/>
      <c r="V5953" s="34"/>
      <c r="W5953" s="34"/>
      <c r="X5953" s="34"/>
      <c r="Y5953" s="34"/>
      <c r="Z5953" s="34"/>
      <c r="AA5953" s="34"/>
      <c r="AB5953" s="34"/>
      <c r="AC5953" s="34"/>
      <c r="AD5953" s="34"/>
      <c r="AE5953" s="34"/>
      <c r="AR5953" s="203" t="s">
        <v>358</v>
      </c>
      <c r="AT5953" s="203" t="s">
        <v>274</v>
      </c>
      <c r="AU5953" s="203" t="s">
        <v>291</v>
      </c>
      <c r="AY5953" s="17" t="s">
        <v>272</v>
      </c>
      <c r="BE5953" s="204">
        <f>IF(N5953="základní",J5953,0)</f>
        <v>0</v>
      </c>
      <c r="BF5953" s="204">
        <f>IF(N5953="snížená",J5953,0)</f>
        <v>0</v>
      </c>
      <c r="BG5953" s="204">
        <f>IF(N5953="zákl. přenesená",J5953,0)</f>
        <v>0</v>
      </c>
      <c r="BH5953" s="204">
        <f>IF(N5953="sníž. přenesená",J5953,0)</f>
        <v>0</v>
      </c>
      <c r="BI5953" s="204">
        <f>IF(N5953="nulová",J5953,0)</f>
        <v>0</v>
      </c>
      <c r="BJ5953" s="17" t="s">
        <v>16</v>
      </c>
      <c r="BK5953" s="204">
        <f>ROUND(I5953*H5953,2)</f>
        <v>0</v>
      </c>
      <c r="BL5953" s="17" t="s">
        <v>358</v>
      </c>
      <c r="BM5953" s="203" t="s">
        <v>4830</v>
      </c>
    </row>
    <row r="5954" spans="1:65" s="13" customFormat="1" ht="11.25">
      <c r="B5954" s="210"/>
      <c r="C5954" s="211"/>
      <c r="D5954" s="212" t="s">
        <v>283</v>
      </c>
      <c r="E5954" s="213" t="s">
        <v>1</v>
      </c>
      <c r="F5954" s="214" t="s">
        <v>4825</v>
      </c>
      <c r="G5954" s="211"/>
      <c r="H5954" s="213" t="s">
        <v>1</v>
      </c>
      <c r="I5954" s="215"/>
      <c r="J5954" s="211"/>
      <c r="K5954" s="211"/>
      <c r="L5954" s="216"/>
      <c r="M5954" s="217"/>
      <c r="N5954" s="218"/>
      <c r="O5954" s="218"/>
      <c r="P5954" s="218"/>
      <c r="Q5954" s="218"/>
      <c r="R5954" s="218"/>
      <c r="S5954" s="218"/>
      <c r="T5954" s="219"/>
      <c r="AT5954" s="220" t="s">
        <v>283</v>
      </c>
      <c r="AU5954" s="220" t="s">
        <v>291</v>
      </c>
      <c r="AV5954" s="13" t="s">
        <v>16</v>
      </c>
      <c r="AW5954" s="13" t="s">
        <v>32</v>
      </c>
      <c r="AX5954" s="13" t="s">
        <v>76</v>
      </c>
      <c r="AY5954" s="220" t="s">
        <v>272</v>
      </c>
    </row>
    <row r="5955" spans="1:65" s="13" customFormat="1" ht="11.25">
      <c r="B5955" s="210"/>
      <c r="C5955" s="211"/>
      <c r="D5955" s="212" t="s">
        <v>283</v>
      </c>
      <c r="E5955" s="213" t="s">
        <v>1</v>
      </c>
      <c r="F5955" s="214" t="s">
        <v>285</v>
      </c>
      <c r="G5955" s="211"/>
      <c r="H5955" s="213" t="s">
        <v>1</v>
      </c>
      <c r="I5955" s="215"/>
      <c r="J5955" s="211"/>
      <c r="K5955" s="211"/>
      <c r="L5955" s="216"/>
      <c r="M5955" s="217"/>
      <c r="N5955" s="218"/>
      <c r="O5955" s="218"/>
      <c r="P5955" s="218"/>
      <c r="Q5955" s="218"/>
      <c r="R5955" s="218"/>
      <c r="S5955" s="218"/>
      <c r="T5955" s="219"/>
      <c r="AT5955" s="220" t="s">
        <v>283</v>
      </c>
      <c r="AU5955" s="220" t="s">
        <v>291</v>
      </c>
      <c r="AV5955" s="13" t="s">
        <v>16</v>
      </c>
      <c r="AW5955" s="13" t="s">
        <v>32</v>
      </c>
      <c r="AX5955" s="13" t="s">
        <v>76</v>
      </c>
      <c r="AY5955" s="220" t="s">
        <v>272</v>
      </c>
    </row>
    <row r="5956" spans="1:65" s="14" customFormat="1" ht="11.25">
      <c r="B5956" s="221"/>
      <c r="C5956" s="222"/>
      <c r="D5956" s="212" t="s">
        <v>283</v>
      </c>
      <c r="E5956" s="223" t="s">
        <v>1</v>
      </c>
      <c r="F5956" s="224" t="s">
        <v>4523</v>
      </c>
      <c r="G5956" s="222"/>
      <c r="H5956" s="225">
        <v>5</v>
      </c>
      <c r="I5956" s="226"/>
      <c r="J5956" s="222"/>
      <c r="K5956" s="222"/>
      <c r="L5956" s="227"/>
      <c r="M5956" s="228"/>
      <c r="N5956" s="229"/>
      <c r="O5956" s="229"/>
      <c r="P5956" s="229"/>
      <c r="Q5956" s="229"/>
      <c r="R5956" s="229"/>
      <c r="S5956" s="229"/>
      <c r="T5956" s="230"/>
      <c r="AT5956" s="231" t="s">
        <v>283</v>
      </c>
      <c r="AU5956" s="231" t="s">
        <v>291</v>
      </c>
      <c r="AV5956" s="14" t="s">
        <v>84</v>
      </c>
      <c r="AW5956" s="14" t="s">
        <v>32</v>
      </c>
      <c r="AX5956" s="14" t="s">
        <v>76</v>
      </c>
      <c r="AY5956" s="231" t="s">
        <v>272</v>
      </c>
    </row>
    <row r="5957" spans="1:65" s="13" customFormat="1" ht="11.25">
      <c r="B5957" s="210"/>
      <c r="C5957" s="211"/>
      <c r="D5957" s="212" t="s">
        <v>283</v>
      </c>
      <c r="E5957" s="213" t="s">
        <v>1</v>
      </c>
      <c r="F5957" s="214" t="s">
        <v>285</v>
      </c>
      <c r="G5957" s="211"/>
      <c r="H5957" s="213" t="s">
        <v>1</v>
      </c>
      <c r="I5957" s="215"/>
      <c r="J5957" s="211"/>
      <c r="K5957" s="211"/>
      <c r="L5957" s="216"/>
      <c r="M5957" s="217"/>
      <c r="N5957" s="218"/>
      <c r="O5957" s="218"/>
      <c r="P5957" s="218"/>
      <c r="Q5957" s="218"/>
      <c r="R5957" s="218"/>
      <c r="S5957" s="218"/>
      <c r="T5957" s="219"/>
      <c r="AT5957" s="220" t="s">
        <v>283</v>
      </c>
      <c r="AU5957" s="220" t="s">
        <v>291</v>
      </c>
      <c r="AV5957" s="13" t="s">
        <v>16</v>
      </c>
      <c r="AW5957" s="13" t="s">
        <v>32</v>
      </c>
      <c r="AX5957" s="13" t="s">
        <v>76</v>
      </c>
      <c r="AY5957" s="220" t="s">
        <v>272</v>
      </c>
    </row>
    <row r="5958" spans="1:65" s="13" customFormat="1" ht="11.25">
      <c r="B5958" s="210"/>
      <c r="C5958" s="211"/>
      <c r="D5958" s="212" t="s">
        <v>283</v>
      </c>
      <c r="E5958" s="213" t="s">
        <v>1</v>
      </c>
      <c r="F5958" s="214" t="s">
        <v>842</v>
      </c>
      <c r="G5958" s="211"/>
      <c r="H5958" s="213" t="s">
        <v>1</v>
      </c>
      <c r="I5958" s="215"/>
      <c r="J5958" s="211"/>
      <c r="K5958" s="211"/>
      <c r="L5958" s="216"/>
      <c r="M5958" s="217"/>
      <c r="N5958" s="218"/>
      <c r="O5958" s="218"/>
      <c r="P5958" s="218"/>
      <c r="Q5958" s="218"/>
      <c r="R5958" s="218"/>
      <c r="S5958" s="218"/>
      <c r="T5958" s="219"/>
      <c r="AT5958" s="220" t="s">
        <v>283</v>
      </c>
      <c r="AU5958" s="220" t="s">
        <v>291</v>
      </c>
      <c r="AV5958" s="13" t="s">
        <v>16</v>
      </c>
      <c r="AW5958" s="13" t="s">
        <v>32</v>
      </c>
      <c r="AX5958" s="13" t="s">
        <v>76</v>
      </c>
      <c r="AY5958" s="220" t="s">
        <v>272</v>
      </c>
    </row>
    <row r="5959" spans="1:65" s="14" customFormat="1" ht="11.25">
      <c r="B5959" s="221"/>
      <c r="C5959" s="222"/>
      <c r="D5959" s="212" t="s">
        <v>283</v>
      </c>
      <c r="E5959" s="223" t="s">
        <v>1</v>
      </c>
      <c r="F5959" s="224" t="s">
        <v>4523</v>
      </c>
      <c r="G5959" s="222"/>
      <c r="H5959" s="225">
        <v>5</v>
      </c>
      <c r="I5959" s="226"/>
      <c r="J5959" s="222"/>
      <c r="K5959" s="222"/>
      <c r="L5959" s="227"/>
      <c r="M5959" s="228"/>
      <c r="N5959" s="229"/>
      <c r="O5959" s="229"/>
      <c r="P5959" s="229"/>
      <c r="Q5959" s="229"/>
      <c r="R5959" s="229"/>
      <c r="S5959" s="229"/>
      <c r="T5959" s="230"/>
      <c r="AT5959" s="231" t="s">
        <v>283</v>
      </c>
      <c r="AU5959" s="231" t="s">
        <v>291</v>
      </c>
      <c r="AV5959" s="14" t="s">
        <v>84</v>
      </c>
      <c r="AW5959" s="14" t="s">
        <v>32</v>
      </c>
      <c r="AX5959" s="14" t="s">
        <v>76</v>
      </c>
      <c r="AY5959" s="231" t="s">
        <v>272</v>
      </c>
    </row>
    <row r="5960" spans="1:65" s="2" customFormat="1" ht="16.5" customHeight="1">
      <c r="A5960" s="34"/>
      <c r="B5960" s="35"/>
      <c r="C5960" s="192" t="s">
        <v>4831</v>
      </c>
      <c r="D5960" s="192" t="s">
        <v>274</v>
      </c>
      <c r="E5960" s="193" t="s">
        <v>4832</v>
      </c>
      <c r="F5960" s="194" t="s">
        <v>4833</v>
      </c>
      <c r="G5960" s="195" t="s">
        <v>4834</v>
      </c>
      <c r="H5960" s="196">
        <v>0</v>
      </c>
      <c r="I5960" s="197"/>
      <c r="J5960" s="198">
        <f>ROUND(I5960*H5960,2)</f>
        <v>0</v>
      </c>
      <c r="K5960" s="194" t="s">
        <v>1</v>
      </c>
      <c r="L5960" s="39"/>
      <c r="M5960" s="199" t="s">
        <v>1</v>
      </c>
      <c r="N5960" s="200" t="s">
        <v>41</v>
      </c>
      <c r="O5960" s="71"/>
      <c r="P5960" s="201">
        <f>O5960*H5960</f>
        <v>0</v>
      </c>
      <c r="Q5960" s="201">
        <v>0</v>
      </c>
      <c r="R5960" s="201">
        <f>Q5960*H5960</f>
        <v>0</v>
      </c>
      <c r="S5960" s="201">
        <v>0</v>
      </c>
      <c r="T5960" s="202">
        <f>S5960*H5960</f>
        <v>0</v>
      </c>
      <c r="U5960" s="34"/>
      <c r="V5960" s="34"/>
      <c r="W5960" s="34"/>
      <c r="X5960" s="34"/>
      <c r="Y5960" s="34"/>
      <c r="Z5960" s="34"/>
      <c r="AA5960" s="34"/>
      <c r="AB5960" s="34"/>
      <c r="AC5960" s="34"/>
      <c r="AD5960" s="34"/>
      <c r="AE5960" s="34"/>
      <c r="AR5960" s="203" t="s">
        <v>358</v>
      </c>
      <c r="AT5960" s="203" t="s">
        <v>274</v>
      </c>
      <c r="AU5960" s="203" t="s">
        <v>291</v>
      </c>
      <c r="AY5960" s="17" t="s">
        <v>272</v>
      </c>
      <c r="BE5960" s="204">
        <f>IF(N5960="základní",J5960,0)</f>
        <v>0</v>
      </c>
      <c r="BF5960" s="204">
        <f>IF(N5960="snížená",J5960,0)</f>
        <v>0</v>
      </c>
      <c r="BG5960" s="204">
        <f>IF(N5960="zákl. přenesená",J5960,0)</f>
        <v>0</v>
      </c>
      <c r="BH5960" s="204">
        <f>IF(N5960="sníž. přenesená",J5960,0)</f>
        <v>0</v>
      </c>
      <c r="BI5960" s="204">
        <f>IF(N5960="nulová",J5960,0)</f>
        <v>0</v>
      </c>
      <c r="BJ5960" s="17" t="s">
        <v>16</v>
      </c>
      <c r="BK5960" s="204">
        <f>ROUND(I5960*H5960,2)</f>
        <v>0</v>
      </c>
      <c r="BL5960" s="17" t="s">
        <v>358</v>
      </c>
      <c r="BM5960" s="203" t="s">
        <v>4835</v>
      </c>
    </row>
    <row r="5961" spans="1:65" s="13" customFormat="1" ht="11.25">
      <c r="B5961" s="210"/>
      <c r="C5961" s="211"/>
      <c r="D5961" s="212" t="s">
        <v>283</v>
      </c>
      <c r="E5961" s="213" t="s">
        <v>1</v>
      </c>
      <c r="F5961" s="214" t="s">
        <v>4825</v>
      </c>
      <c r="G5961" s="211"/>
      <c r="H5961" s="213" t="s">
        <v>1</v>
      </c>
      <c r="I5961" s="215"/>
      <c r="J5961" s="211"/>
      <c r="K5961" s="211"/>
      <c r="L5961" s="216"/>
      <c r="M5961" s="217"/>
      <c r="N5961" s="218"/>
      <c r="O5961" s="218"/>
      <c r="P5961" s="218"/>
      <c r="Q5961" s="218"/>
      <c r="R5961" s="218"/>
      <c r="S5961" s="218"/>
      <c r="T5961" s="219"/>
      <c r="AT5961" s="220" t="s">
        <v>283</v>
      </c>
      <c r="AU5961" s="220" t="s">
        <v>291</v>
      </c>
      <c r="AV5961" s="13" t="s">
        <v>16</v>
      </c>
      <c r="AW5961" s="13" t="s">
        <v>32</v>
      </c>
      <c r="AX5961" s="13" t="s">
        <v>76</v>
      </c>
      <c r="AY5961" s="220" t="s">
        <v>272</v>
      </c>
    </row>
    <row r="5962" spans="1:65" s="13" customFormat="1" ht="11.25">
      <c r="B5962" s="210"/>
      <c r="C5962" s="211"/>
      <c r="D5962" s="212" t="s">
        <v>283</v>
      </c>
      <c r="E5962" s="213" t="s">
        <v>1</v>
      </c>
      <c r="F5962" s="214" t="s">
        <v>285</v>
      </c>
      <c r="G5962" s="211"/>
      <c r="H5962" s="213" t="s">
        <v>1</v>
      </c>
      <c r="I5962" s="215"/>
      <c r="J5962" s="211"/>
      <c r="K5962" s="211"/>
      <c r="L5962" s="216"/>
      <c r="M5962" s="217"/>
      <c r="N5962" s="218"/>
      <c r="O5962" s="218"/>
      <c r="P5962" s="218"/>
      <c r="Q5962" s="218"/>
      <c r="R5962" s="218"/>
      <c r="S5962" s="218"/>
      <c r="T5962" s="219"/>
      <c r="AT5962" s="220" t="s">
        <v>283</v>
      </c>
      <c r="AU5962" s="220" t="s">
        <v>291</v>
      </c>
      <c r="AV5962" s="13" t="s">
        <v>16</v>
      </c>
      <c r="AW5962" s="13" t="s">
        <v>32</v>
      </c>
      <c r="AX5962" s="13" t="s">
        <v>76</v>
      </c>
      <c r="AY5962" s="220" t="s">
        <v>272</v>
      </c>
    </row>
    <row r="5963" spans="1:65" s="13" customFormat="1" ht="11.25">
      <c r="B5963" s="210"/>
      <c r="C5963" s="211"/>
      <c r="D5963" s="212" t="s">
        <v>283</v>
      </c>
      <c r="E5963" s="213" t="s">
        <v>1</v>
      </c>
      <c r="F5963" s="214" t="s">
        <v>4836</v>
      </c>
      <c r="G5963" s="211"/>
      <c r="H5963" s="213" t="s">
        <v>1</v>
      </c>
      <c r="I5963" s="215"/>
      <c r="J5963" s="211"/>
      <c r="K5963" s="211"/>
      <c r="L5963" s="216"/>
      <c r="M5963" s="217"/>
      <c r="N5963" s="218"/>
      <c r="O5963" s="218"/>
      <c r="P5963" s="218"/>
      <c r="Q5963" s="218"/>
      <c r="R5963" s="218"/>
      <c r="S5963" s="218"/>
      <c r="T5963" s="219"/>
      <c r="AT5963" s="220" t="s">
        <v>283</v>
      </c>
      <c r="AU5963" s="220" t="s">
        <v>291</v>
      </c>
      <c r="AV5963" s="13" t="s">
        <v>16</v>
      </c>
      <c r="AW5963" s="13" t="s">
        <v>32</v>
      </c>
      <c r="AX5963" s="13" t="s">
        <v>76</v>
      </c>
      <c r="AY5963" s="220" t="s">
        <v>272</v>
      </c>
    </row>
    <row r="5964" spans="1:65" s="13" customFormat="1" ht="11.25">
      <c r="B5964" s="210"/>
      <c r="C5964" s="211"/>
      <c r="D5964" s="212" t="s">
        <v>283</v>
      </c>
      <c r="E5964" s="213" t="s">
        <v>1</v>
      </c>
      <c r="F5964" s="214" t="s">
        <v>4837</v>
      </c>
      <c r="G5964" s="211"/>
      <c r="H5964" s="213" t="s">
        <v>1</v>
      </c>
      <c r="I5964" s="215"/>
      <c r="J5964" s="211"/>
      <c r="K5964" s="211"/>
      <c r="L5964" s="216"/>
      <c r="M5964" s="217"/>
      <c r="N5964" s="218"/>
      <c r="O5964" s="218"/>
      <c r="P5964" s="218"/>
      <c r="Q5964" s="218"/>
      <c r="R5964" s="218"/>
      <c r="S5964" s="218"/>
      <c r="T5964" s="219"/>
      <c r="AT5964" s="220" t="s">
        <v>283</v>
      </c>
      <c r="AU5964" s="220" t="s">
        <v>291</v>
      </c>
      <c r="AV5964" s="13" t="s">
        <v>16</v>
      </c>
      <c r="AW5964" s="13" t="s">
        <v>32</v>
      </c>
      <c r="AX5964" s="13" t="s">
        <v>76</v>
      </c>
      <c r="AY5964" s="220" t="s">
        <v>272</v>
      </c>
    </row>
    <row r="5965" spans="1:65" s="13" customFormat="1" ht="11.25">
      <c r="B5965" s="210"/>
      <c r="C5965" s="211"/>
      <c r="D5965" s="212" t="s">
        <v>283</v>
      </c>
      <c r="E5965" s="213" t="s">
        <v>1</v>
      </c>
      <c r="F5965" s="214" t="s">
        <v>4838</v>
      </c>
      <c r="G5965" s="211"/>
      <c r="H5965" s="213" t="s">
        <v>1</v>
      </c>
      <c r="I5965" s="215"/>
      <c r="J5965" s="211"/>
      <c r="K5965" s="211"/>
      <c r="L5965" s="216"/>
      <c r="M5965" s="217"/>
      <c r="N5965" s="218"/>
      <c r="O5965" s="218"/>
      <c r="P5965" s="218"/>
      <c r="Q5965" s="218"/>
      <c r="R5965" s="218"/>
      <c r="S5965" s="218"/>
      <c r="T5965" s="219"/>
      <c r="AT5965" s="220" t="s">
        <v>283</v>
      </c>
      <c r="AU5965" s="220" t="s">
        <v>291</v>
      </c>
      <c r="AV5965" s="13" t="s">
        <v>16</v>
      </c>
      <c r="AW5965" s="13" t="s">
        <v>32</v>
      </c>
      <c r="AX5965" s="13" t="s">
        <v>76</v>
      </c>
      <c r="AY5965" s="220" t="s">
        <v>272</v>
      </c>
    </row>
    <row r="5966" spans="1:65" s="13" customFormat="1" ht="11.25">
      <c r="B5966" s="210"/>
      <c r="C5966" s="211"/>
      <c r="D5966" s="212" t="s">
        <v>283</v>
      </c>
      <c r="E5966" s="213" t="s">
        <v>1</v>
      </c>
      <c r="F5966" s="214" t="s">
        <v>4839</v>
      </c>
      <c r="G5966" s="211"/>
      <c r="H5966" s="213" t="s">
        <v>1</v>
      </c>
      <c r="I5966" s="215"/>
      <c r="J5966" s="211"/>
      <c r="K5966" s="211"/>
      <c r="L5966" s="216"/>
      <c r="M5966" s="217"/>
      <c r="N5966" s="218"/>
      <c r="O5966" s="218"/>
      <c r="P5966" s="218"/>
      <c r="Q5966" s="218"/>
      <c r="R5966" s="218"/>
      <c r="S5966" s="218"/>
      <c r="T5966" s="219"/>
      <c r="AT5966" s="220" t="s">
        <v>283</v>
      </c>
      <c r="AU5966" s="220" t="s">
        <v>291</v>
      </c>
      <c r="AV5966" s="13" t="s">
        <v>16</v>
      </c>
      <c r="AW5966" s="13" t="s">
        <v>32</v>
      </c>
      <c r="AX5966" s="13" t="s">
        <v>76</v>
      </c>
      <c r="AY5966" s="220" t="s">
        <v>272</v>
      </c>
    </row>
    <row r="5967" spans="1:65" s="14" customFormat="1" ht="11.25">
      <c r="B5967" s="221"/>
      <c r="C5967" s="222"/>
      <c r="D5967" s="212" t="s">
        <v>283</v>
      </c>
      <c r="E5967" s="223" t="s">
        <v>1</v>
      </c>
      <c r="F5967" s="224" t="s">
        <v>16</v>
      </c>
      <c r="G5967" s="222"/>
      <c r="H5967" s="225">
        <v>1</v>
      </c>
      <c r="I5967" s="226"/>
      <c r="J5967" s="222"/>
      <c r="K5967" s="222"/>
      <c r="L5967" s="227"/>
      <c r="M5967" s="228"/>
      <c r="N5967" s="229"/>
      <c r="O5967" s="229"/>
      <c r="P5967" s="229"/>
      <c r="Q5967" s="229"/>
      <c r="R5967" s="229"/>
      <c r="S5967" s="229"/>
      <c r="T5967" s="230"/>
      <c r="AT5967" s="231" t="s">
        <v>283</v>
      </c>
      <c r="AU5967" s="231" t="s">
        <v>291</v>
      </c>
      <c r="AV5967" s="14" t="s">
        <v>84</v>
      </c>
      <c r="AW5967" s="14" t="s">
        <v>32</v>
      </c>
      <c r="AX5967" s="14" t="s">
        <v>76</v>
      </c>
      <c r="AY5967" s="231" t="s">
        <v>272</v>
      </c>
    </row>
    <row r="5968" spans="1:65" s="13" customFormat="1" ht="11.25">
      <c r="B5968" s="210"/>
      <c r="C5968" s="211"/>
      <c r="D5968" s="212" t="s">
        <v>283</v>
      </c>
      <c r="E5968" s="213" t="s">
        <v>1</v>
      </c>
      <c r="F5968" s="214" t="s">
        <v>285</v>
      </c>
      <c r="G5968" s="211"/>
      <c r="H5968" s="213" t="s">
        <v>1</v>
      </c>
      <c r="I5968" s="215"/>
      <c r="J5968" s="211"/>
      <c r="K5968" s="211"/>
      <c r="L5968" s="216"/>
      <c r="M5968" s="217"/>
      <c r="N5968" s="218"/>
      <c r="O5968" s="218"/>
      <c r="P5968" s="218"/>
      <c r="Q5968" s="218"/>
      <c r="R5968" s="218"/>
      <c r="S5968" s="218"/>
      <c r="T5968" s="219"/>
      <c r="AT5968" s="220" t="s">
        <v>283</v>
      </c>
      <c r="AU5968" s="220" t="s">
        <v>291</v>
      </c>
      <c r="AV5968" s="13" t="s">
        <v>16</v>
      </c>
      <c r="AW5968" s="13" t="s">
        <v>32</v>
      </c>
      <c r="AX5968" s="13" t="s">
        <v>76</v>
      </c>
      <c r="AY5968" s="220" t="s">
        <v>272</v>
      </c>
    </row>
    <row r="5969" spans="1:65" s="13" customFormat="1" ht="11.25">
      <c r="B5969" s="210"/>
      <c r="C5969" s="211"/>
      <c r="D5969" s="212" t="s">
        <v>283</v>
      </c>
      <c r="E5969" s="213" t="s">
        <v>1</v>
      </c>
      <c r="F5969" s="214" t="s">
        <v>842</v>
      </c>
      <c r="G5969" s="211"/>
      <c r="H5969" s="213" t="s">
        <v>1</v>
      </c>
      <c r="I5969" s="215"/>
      <c r="J5969" s="211"/>
      <c r="K5969" s="211"/>
      <c r="L5969" s="216"/>
      <c r="M5969" s="217"/>
      <c r="N5969" s="218"/>
      <c r="O5969" s="218"/>
      <c r="P5969" s="218"/>
      <c r="Q5969" s="218"/>
      <c r="R5969" s="218"/>
      <c r="S5969" s="218"/>
      <c r="T5969" s="219"/>
      <c r="AT5969" s="220" t="s">
        <v>283</v>
      </c>
      <c r="AU5969" s="220" t="s">
        <v>291</v>
      </c>
      <c r="AV5969" s="13" t="s">
        <v>16</v>
      </c>
      <c r="AW5969" s="13" t="s">
        <v>32</v>
      </c>
      <c r="AX5969" s="13" t="s">
        <v>76</v>
      </c>
      <c r="AY5969" s="220" t="s">
        <v>272</v>
      </c>
    </row>
    <row r="5970" spans="1:65" s="14" customFormat="1" ht="11.25">
      <c r="B5970" s="221"/>
      <c r="C5970" s="222"/>
      <c r="D5970" s="212" t="s">
        <v>283</v>
      </c>
      <c r="E5970" s="223" t="s">
        <v>1</v>
      </c>
      <c r="F5970" s="224" t="s">
        <v>207</v>
      </c>
      <c r="G5970" s="222"/>
      <c r="H5970" s="225">
        <v>-1</v>
      </c>
      <c r="I5970" s="226"/>
      <c r="J5970" s="222"/>
      <c r="K5970" s="222"/>
      <c r="L5970" s="227"/>
      <c r="M5970" s="228"/>
      <c r="N5970" s="229"/>
      <c r="O5970" s="229"/>
      <c r="P5970" s="229"/>
      <c r="Q5970" s="229"/>
      <c r="R5970" s="229"/>
      <c r="S5970" s="229"/>
      <c r="T5970" s="230"/>
      <c r="AT5970" s="231" t="s">
        <v>283</v>
      </c>
      <c r="AU5970" s="231" t="s">
        <v>291</v>
      </c>
      <c r="AV5970" s="14" t="s">
        <v>84</v>
      </c>
      <c r="AW5970" s="14" t="s">
        <v>32</v>
      </c>
      <c r="AX5970" s="14" t="s">
        <v>76</v>
      </c>
      <c r="AY5970" s="231" t="s">
        <v>272</v>
      </c>
    </row>
    <row r="5971" spans="1:65" s="2" customFormat="1" ht="16.5" customHeight="1">
      <c r="A5971" s="34"/>
      <c r="B5971" s="35"/>
      <c r="C5971" s="192" t="s">
        <v>4840</v>
      </c>
      <c r="D5971" s="192" t="s">
        <v>274</v>
      </c>
      <c r="E5971" s="193" t="s">
        <v>4841</v>
      </c>
      <c r="F5971" s="194" t="s">
        <v>4842</v>
      </c>
      <c r="G5971" s="195" t="s">
        <v>4834</v>
      </c>
      <c r="H5971" s="196">
        <v>1</v>
      </c>
      <c r="I5971" s="197"/>
      <c r="J5971" s="198">
        <f>ROUND(I5971*H5971,2)</f>
        <v>0</v>
      </c>
      <c r="K5971" s="194" t="s">
        <v>1</v>
      </c>
      <c r="L5971" s="39"/>
      <c r="M5971" s="199" t="s">
        <v>1</v>
      </c>
      <c r="N5971" s="200" t="s">
        <v>41</v>
      </c>
      <c r="O5971" s="71"/>
      <c r="P5971" s="201">
        <f>O5971*H5971</f>
        <v>0</v>
      </c>
      <c r="Q5971" s="201">
        <v>0</v>
      </c>
      <c r="R5971" s="201">
        <f>Q5971*H5971</f>
        <v>0</v>
      </c>
      <c r="S5971" s="201">
        <v>0</v>
      </c>
      <c r="T5971" s="202">
        <f>S5971*H5971</f>
        <v>0</v>
      </c>
      <c r="U5971" s="34"/>
      <c r="V5971" s="34"/>
      <c r="W5971" s="34"/>
      <c r="X5971" s="34"/>
      <c r="Y5971" s="34"/>
      <c r="Z5971" s="34"/>
      <c r="AA5971" s="34"/>
      <c r="AB5971" s="34"/>
      <c r="AC5971" s="34"/>
      <c r="AD5971" s="34"/>
      <c r="AE5971" s="34"/>
      <c r="AR5971" s="203" t="s">
        <v>358</v>
      </c>
      <c r="AT5971" s="203" t="s">
        <v>274</v>
      </c>
      <c r="AU5971" s="203" t="s">
        <v>291</v>
      </c>
      <c r="AY5971" s="17" t="s">
        <v>272</v>
      </c>
      <c r="BE5971" s="204">
        <f>IF(N5971="základní",J5971,0)</f>
        <v>0</v>
      </c>
      <c r="BF5971" s="204">
        <f>IF(N5971="snížená",J5971,0)</f>
        <v>0</v>
      </c>
      <c r="BG5971" s="204">
        <f>IF(N5971="zákl. přenesená",J5971,0)</f>
        <v>0</v>
      </c>
      <c r="BH5971" s="204">
        <f>IF(N5971="sníž. přenesená",J5971,0)</f>
        <v>0</v>
      </c>
      <c r="BI5971" s="204">
        <f>IF(N5971="nulová",J5971,0)</f>
        <v>0</v>
      </c>
      <c r="BJ5971" s="17" t="s">
        <v>16</v>
      </c>
      <c r="BK5971" s="204">
        <f>ROUND(I5971*H5971,2)</f>
        <v>0</v>
      </c>
      <c r="BL5971" s="17" t="s">
        <v>358</v>
      </c>
      <c r="BM5971" s="203" t="s">
        <v>4843</v>
      </c>
    </row>
    <row r="5972" spans="1:65" s="13" customFormat="1" ht="11.25">
      <c r="B5972" s="210"/>
      <c r="C5972" s="211"/>
      <c r="D5972" s="212" t="s">
        <v>283</v>
      </c>
      <c r="E5972" s="213" t="s">
        <v>1</v>
      </c>
      <c r="F5972" s="214" t="s">
        <v>4825</v>
      </c>
      <c r="G5972" s="211"/>
      <c r="H5972" s="213" t="s">
        <v>1</v>
      </c>
      <c r="I5972" s="215"/>
      <c r="J5972" s="211"/>
      <c r="K5972" s="211"/>
      <c r="L5972" s="216"/>
      <c r="M5972" s="217"/>
      <c r="N5972" s="218"/>
      <c r="O5972" s="218"/>
      <c r="P5972" s="218"/>
      <c r="Q5972" s="218"/>
      <c r="R5972" s="218"/>
      <c r="S5972" s="218"/>
      <c r="T5972" s="219"/>
      <c r="AT5972" s="220" t="s">
        <v>283</v>
      </c>
      <c r="AU5972" s="220" t="s">
        <v>291</v>
      </c>
      <c r="AV5972" s="13" t="s">
        <v>16</v>
      </c>
      <c r="AW5972" s="13" t="s">
        <v>32</v>
      </c>
      <c r="AX5972" s="13" t="s">
        <v>76</v>
      </c>
      <c r="AY5972" s="220" t="s">
        <v>272</v>
      </c>
    </row>
    <row r="5973" spans="1:65" s="13" customFormat="1" ht="11.25">
      <c r="B5973" s="210"/>
      <c r="C5973" s="211"/>
      <c r="D5973" s="212" t="s">
        <v>283</v>
      </c>
      <c r="E5973" s="213" t="s">
        <v>1</v>
      </c>
      <c r="F5973" s="214" t="s">
        <v>285</v>
      </c>
      <c r="G5973" s="211"/>
      <c r="H5973" s="213" t="s">
        <v>1</v>
      </c>
      <c r="I5973" s="215"/>
      <c r="J5973" s="211"/>
      <c r="K5973" s="211"/>
      <c r="L5973" s="216"/>
      <c r="M5973" s="217"/>
      <c r="N5973" s="218"/>
      <c r="O5973" s="218"/>
      <c r="P5973" s="218"/>
      <c r="Q5973" s="218"/>
      <c r="R5973" s="218"/>
      <c r="S5973" s="218"/>
      <c r="T5973" s="219"/>
      <c r="AT5973" s="220" t="s">
        <v>283</v>
      </c>
      <c r="AU5973" s="220" t="s">
        <v>291</v>
      </c>
      <c r="AV5973" s="13" t="s">
        <v>16</v>
      </c>
      <c r="AW5973" s="13" t="s">
        <v>32</v>
      </c>
      <c r="AX5973" s="13" t="s">
        <v>76</v>
      </c>
      <c r="AY5973" s="220" t="s">
        <v>272</v>
      </c>
    </row>
    <row r="5974" spans="1:65" s="13" customFormat="1" ht="11.25">
      <c r="B5974" s="210"/>
      <c r="C5974" s="211"/>
      <c r="D5974" s="212" t="s">
        <v>283</v>
      </c>
      <c r="E5974" s="213" t="s">
        <v>1</v>
      </c>
      <c r="F5974" s="214" t="s">
        <v>4844</v>
      </c>
      <c r="G5974" s="211"/>
      <c r="H5974" s="213" t="s">
        <v>1</v>
      </c>
      <c r="I5974" s="215"/>
      <c r="J5974" s="211"/>
      <c r="K5974" s="211"/>
      <c r="L5974" s="216"/>
      <c r="M5974" s="217"/>
      <c r="N5974" s="218"/>
      <c r="O5974" s="218"/>
      <c r="P5974" s="218"/>
      <c r="Q5974" s="218"/>
      <c r="R5974" s="218"/>
      <c r="S5974" s="218"/>
      <c r="T5974" s="219"/>
      <c r="AT5974" s="220" t="s">
        <v>283</v>
      </c>
      <c r="AU5974" s="220" t="s">
        <v>291</v>
      </c>
      <c r="AV5974" s="13" t="s">
        <v>16</v>
      </c>
      <c r="AW5974" s="13" t="s">
        <v>32</v>
      </c>
      <c r="AX5974" s="13" t="s">
        <v>76</v>
      </c>
      <c r="AY5974" s="220" t="s">
        <v>272</v>
      </c>
    </row>
    <row r="5975" spans="1:65" s="13" customFormat="1" ht="11.25">
      <c r="B5975" s="210"/>
      <c r="C5975" s="211"/>
      <c r="D5975" s="212" t="s">
        <v>283</v>
      </c>
      <c r="E5975" s="213" t="s">
        <v>1</v>
      </c>
      <c r="F5975" s="214" t="s">
        <v>4845</v>
      </c>
      <c r="G5975" s="211"/>
      <c r="H5975" s="213" t="s">
        <v>1</v>
      </c>
      <c r="I5975" s="215"/>
      <c r="J5975" s="211"/>
      <c r="K5975" s="211"/>
      <c r="L5975" s="216"/>
      <c r="M5975" s="217"/>
      <c r="N5975" s="218"/>
      <c r="O5975" s="218"/>
      <c r="P5975" s="218"/>
      <c r="Q5975" s="218"/>
      <c r="R5975" s="218"/>
      <c r="S5975" s="218"/>
      <c r="T5975" s="219"/>
      <c r="AT5975" s="220" t="s">
        <v>283</v>
      </c>
      <c r="AU5975" s="220" t="s">
        <v>291</v>
      </c>
      <c r="AV5975" s="13" t="s">
        <v>16</v>
      </c>
      <c r="AW5975" s="13" t="s">
        <v>32</v>
      </c>
      <c r="AX5975" s="13" t="s">
        <v>76</v>
      </c>
      <c r="AY5975" s="220" t="s">
        <v>272</v>
      </c>
    </row>
    <row r="5976" spans="1:65" s="13" customFormat="1" ht="11.25">
      <c r="B5976" s="210"/>
      <c r="C5976" s="211"/>
      <c r="D5976" s="212" t="s">
        <v>283</v>
      </c>
      <c r="E5976" s="213" t="s">
        <v>1</v>
      </c>
      <c r="F5976" s="214" t="s">
        <v>4846</v>
      </c>
      <c r="G5976" s="211"/>
      <c r="H5976" s="213" t="s">
        <v>1</v>
      </c>
      <c r="I5976" s="215"/>
      <c r="J5976" s="211"/>
      <c r="K5976" s="211"/>
      <c r="L5976" s="216"/>
      <c r="M5976" s="217"/>
      <c r="N5976" s="218"/>
      <c r="O5976" s="218"/>
      <c r="P5976" s="218"/>
      <c r="Q5976" s="218"/>
      <c r="R5976" s="218"/>
      <c r="S5976" s="218"/>
      <c r="T5976" s="219"/>
      <c r="AT5976" s="220" t="s">
        <v>283</v>
      </c>
      <c r="AU5976" s="220" t="s">
        <v>291</v>
      </c>
      <c r="AV5976" s="13" t="s">
        <v>16</v>
      </c>
      <c r="AW5976" s="13" t="s">
        <v>32</v>
      </c>
      <c r="AX5976" s="13" t="s">
        <v>76</v>
      </c>
      <c r="AY5976" s="220" t="s">
        <v>272</v>
      </c>
    </row>
    <row r="5977" spans="1:65" s="14" customFormat="1" ht="11.25">
      <c r="B5977" s="221"/>
      <c r="C5977" s="222"/>
      <c r="D5977" s="212" t="s">
        <v>283</v>
      </c>
      <c r="E5977" s="223" t="s">
        <v>1</v>
      </c>
      <c r="F5977" s="224" t="s">
        <v>16</v>
      </c>
      <c r="G5977" s="222"/>
      <c r="H5977" s="225">
        <v>1</v>
      </c>
      <c r="I5977" s="226"/>
      <c r="J5977" s="222"/>
      <c r="K5977" s="222"/>
      <c r="L5977" s="227"/>
      <c r="M5977" s="228"/>
      <c r="N5977" s="229"/>
      <c r="O5977" s="229"/>
      <c r="P5977" s="229"/>
      <c r="Q5977" s="229"/>
      <c r="R5977" s="229"/>
      <c r="S5977" s="229"/>
      <c r="T5977" s="230"/>
      <c r="AT5977" s="231" t="s">
        <v>283</v>
      </c>
      <c r="AU5977" s="231" t="s">
        <v>291</v>
      </c>
      <c r="AV5977" s="14" t="s">
        <v>84</v>
      </c>
      <c r="AW5977" s="14" t="s">
        <v>32</v>
      </c>
      <c r="AX5977" s="14" t="s">
        <v>76</v>
      </c>
      <c r="AY5977" s="231" t="s">
        <v>272</v>
      </c>
    </row>
    <row r="5978" spans="1:65" s="2" customFormat="1" ht="16.5" customHeight="1">
      <c r="A5978" s="34"/>
      <c r="B5978" s="35"/>
      <c r="C5978" s="192" t="s">
        <v>4847</v>
      </c>
      <c r="D5978" s="192" t="s">
        <v>274</v>
      </c>
      <c r="E5978" s="193" t="s">
        <v>4848</v>
      </c>
      <c r="F5978" s="194" t="s">
        <v>4849</v>
      </c>
      <c r="G5978" s="195" t="s">
        <v>4834</v>
      </c>
      <c r="H5978" s="196">
        <v>1</v>
      </c>
      <c r="I5978" s="197"/>
      <c r="J5978" s="198">
        <f>ROUND(I5978*H5978,2)</f>
        <v>0</v>
      </c>
      <c r="K5978" s="194" t="s">
        <v>1</v>
      </c>
      <c r="L5978" s="39"/>
      <c r="M5978" s="199" t="s">
        <v>1</v>
      </c>
      <c r="N5978" s="200" t="s">
        <v>41</v>
      </c>
      <c r="O5978" s="71"/>
      <c r="P5978" s="201">
        <f>O5978*H5978</f>
        <v>0</v>
      </c>
      <c r="Q5978" s="201">
        <v>1.4999999999999999E-4</v>
      </c>
      <c r="R5978" s="201">
        <f>Q5978*H5978</f>
        <v>1.4999999999999999E-4</v>
      </c>
      <c r="S5978" s="201">
        <v>0</v>
      </c>
      <c r="T5978" s="202">
        <f>S5978*H5978</f>
        <v>0</v>
      </c>
      <c r="U5978" s="34"/>
      <c r="V5978" s="34"/>
      <c r="W5978" s="34"/>
      <c r="X5978" s="34"/>
      <c r="Y5978" s="34"/>
      <c r="Z5978" s="34"/>
      <c r="AA5978" s="34"/>
      <c r="AB5978" s="34"/>
      <c r="AC5978" s="34"/>
      <c r="AD5978" s="34"/>
      <c r="AE5978" s="34"/>
      <c r="AR5978" s="203" t="s">
        <v>358</v>
      </c>
      <c r="AT5978" s="203" t="s">
        <v>274</v>
      </c>
      <c r="AU5978" s="203" t="s">
        <v>291</v>
      </c>
      <c r="AY5978" s="17" t="s">
        <v>272</v>
      </c>
      <c r="BE5978" s="204">
        <f>IF(N5978="základní",J5978,0)</f>
        <v>0</v>
      </c>
      <c r="BF5978" s="204">
        <f>IF(N5978="snížená",J5978,0)</f>
        <v>0</v>
      </c>
      <c r="BG5978" s="204">
        <f>IF(N5978="zákl. přenesená",J5978,0)</f>
        <v>0</v>
      </c>
      <c r="BH5978" s="204">
        <f>IF(N5978="sníž. přenesená",J5978,0)</f>
        <v>0</v>
      </c>
      <c r="BI5978" s="204">
        <f>IF(N5978="nulová",J5978,0)</f>
        <v>0</v>
      </c>
      <c r="BJ5978" s="17" t="s">
        <v>16</v>
      </c>
      <c r="BK5978" s="204">
        <f>ROUND(I5978*H5978,2)</f>
        <v>0</v>
      </c>
      <c r="BL5978" s="17" t="s">
        <v>358</v>
      </c>
      <c r="BM5978" s="203" t="s">
        <v>4850</v>
      </c>
    </row>
    <row r="5979" spans="1:65" s="13" customFormat="1" ht="11.25">
      <c r="B5979" s="210"/>
      <c r="C5979" s="211"/>
      <c r="D5979" s="212" t="s">
        <v>283</v>
      </c>
      <c r="E5979" s="213" t="s">
        <v>1</v>
      </c>
      <c r="F5979" s="214" t="s">
        <v>4825</v>
      </c>
      <c r="G5979" s="211"/>
      <c r="H5979" s="213" t="s">
        <v>1</v>
      </c>
      <c r="I5979" s="215"/>
      <c r="J5979" s="211"/>
      <c r="K5979" s="211"/>
      <c r="L5979" s="216"/>
      <c r="M5979" s="217"/>
      <c r="N5979" s="218"/>
      <c r="O5979" s="218"/>
      <c r="P5979" s="218"/>
      <c r="Q5979" s="218"/>
      <c r="R5979" s="218"/>
      <c r="S5979" s="218"/>
      <c r="T5979" s="219"/>
      <c r="AT5979" s="220" t="s">
        <v>283</v>
      </c>
      <c r="AU5979" s="220" t="s">
        <v>291</v>
      </c>
      <c r="AV5979" s="13" t="s">
        <v>16</v>
      </c>
      <c r="AW5979" s="13" t="s">
        <v>32</v>
      </c>
      <c r="AX5979" s="13" t="s">
        <v>76</v>
      </c>
      <c r="AY5979" s="220" t="s">
        <v>272</v>
      </c>
    </row>
    <row r="5980" spans="1:65" s="13" customFormat="1" ht="11.25">
      <c r="B5980" s="210"/>
      <c r="C5980" s="211"/>
      <c r="D5980" s="212" t="s">
        <v>283</v>
      </c>
      <c r="E5980" s="213" t="s">
        <v>1</v>
      </c>
      <c r="F5980" s="214" t="s">
        <v>285</v>
      </c>
      <c r="G5980" s="211"/>
      <c r="H5980" s="213" t="s">
        <v>1</v>
      </c>
      <c r="I5980" s="215"/>
      <c r="J5980" s="211"/>
      <c r="K5980" s="211"/>
      <c r="L5980" s="216"/>
      <c r="M5980" s="217"/>
      <c r="N5980" s="218"/>
      <c r="O5980" s="218"/>
      <c r="P5980" s="218"/>
      <c r="Q5980" s="218"/>
      <c r="R5980" s="218"/>
      <c r="S5980" s="218"/>
      <c r="T5980" s="219"/>
      <c r="AT5980" s="220" t="s">
        <v>283</v>
      </c>
      <c r="AU5980" s="220" t="s">
        <v>291</v>
      </c>
      <c r="AV5980" s="13" t="s">
        <v>16</v>
      </c>
      <c r="AW5980" s="13" t="s">
        <v>32</v>
      </c>
      <c r="AX5980" s="13" t="s">
        <v>76</v>
      </c>
      <c r="AY5980" s="220" t="s">
        <v>272</v>
      </c>
    </row>
    <row r="5981" spans="1:65" s="13" customFormat="1" ht="11.25">
      <c r="B5981" s="210"/>
      <c r="C5981" s="211"/>
      <c r="D5981" s="212" t="s">
        <v>283</v>
      </c>
      <c r="E5981" s="213" t="s">
        <v>1</v>
      </c>
      <c r="F5981" s="214" t="s">
        <v>4851</v>
      </c>
      <c r="G5981" s="211"/>
      <c r="H5981" s="213" t="s">
        <v>1</v>
      </c>
      <c r="I5981" s="215"/>
      <c r="J5981" s="211"/>
      <c r="K5981" s="211"/>
      <c r="L5981" s="216"/>
      <c r="M5981" s="217"/>
      <c r="N5981" s="218"/>
      <c r="O5981" s="218"/>
      <c r="P5981" s="218"/>
      <c r="Q5981" s="218"/>
      <c r="R5981" s="218"/>
      <c r="S5981" s="218"/>
      <c r="T5981" s="219"/>
      <c r="AT5981" s="220" t="s">
        <v>283</v>
      </c>
      <c r="AU5981" s="220" t="s">
        <v>291</v>
      </c>
      <c r="AV5981" s="13" t="s">
        <v>16</v>
      </c>
      <c r="AW5981" s="13" t="s">
        <v>32</v>
      </c>
      <c r="AX5981" s="13" t="s">
        <v>76</v>
      </c>
      <c r="AY5981" s="220" t="s">
        <v>272</v>
      </c>
    </row>
    <row r="5982" spans="1:65" s="13" customFormat="1" ht="11.25">
      <c r="B5982" s="210"/>
      <c r="C5982" s="211"/>
      <c r="D5982" s="212" t="s">
        <v>283</v>
      </c>
      <c r="E5982" s="213" t="s">
        <v>1</v>
      </c>
      <c r="F5982" s="214" t="s">
        <v>4852</v>
      </c>
      <c r="G5982" s="211"/>
      <c r="H5982" s="213" t="s">
        <v>1</v>
      </c>
      <c r="I5982" s="215"/>
      <c r="J5982" s="211"/>
      <c r="K5982" s="211"/>
      <c r="L5982" s="216"/>
      <c r="M5982" s="217"/>
      <c r="N5982" s="218"/>
      <c r="O5982" s="218"/>
      <c r="P5982" s="218"/>
      <c r="Q5982" s="218"/>
      <c r="R5982" s="218"/>
      <c r="S5982" s="218"/>
      <c r="T5982" s="219"/>
      <c r="AT5982" s="220" t="s">
        <v>283</v>
      </c>
      <c r="AU5982" s="220" t="s">
        <v>291</v>
      </c>
      <c r="AV5982" s="13" t="s">
        <v>16</v>
      </c>
      <c r="AW5982" s="13" t="s">
        <v>32</v>
      </c>
      <c r="AX5982" s="13" t="s">
        <v>76</v>
      </c>
      <c r="AY5982" s="220" t="s">
        <v>272</v>
      </c>
    </row>
    <row r="5983" spans="1:65" s="13" customFormat="1" ht="11.25">
      <c r="B5983" s="210"/>
      <c r="C5983" s="211"/>
      <c r="D5983" s="212" t="s">
        <v>283</v>
      </c>
      <c r="E5983" s="213" t="s">
        <v>1</v>
      </c>
      <c r="F5983" s="214" t="s">
        <v>4853</v>
      </c>
      <c r="G5983" s="211"/>
      <c r="H5983" s="213" t="s">
        <v>1</v>
      </c>
      <c r="I5983" s="215"/>
      <c r="J5983" s="211"/>
      <c r="K5983" s="211"/>
      <c r="L5983" s="216"/>
      <c r="M5983" s="217"/>
      <c r="N5983" s="218"/>
      <c r="O5983" s="218"/>
      <c r="P5983" s="218"/>
      <c r="Q5983" s="218"/>
      <c r="R5983" s="218"/>
      <c r="S5983" s="218"/>
      <c r="T5983" s="219"/>
      <c r="AT5983" s="220" t="s">
        <v>283</v>
      </c>
      <c r="AU5983" s="220" t="s">
        <v>291</v>
      </c>
      <c r="AV5983" s="13" t="s">
        <v>16</v>
      </c>
      <c r="AW5983" s="13" t="s">
        <v>32</v>
      </c>
      <c r="AX5983" s="13" t="s">
        <v>76</v>
      </c>
      <c r="AY5983" s="220" t="s">
        <v>272</v>
      </c>
    </row>
    <row r="5984" spans="1:65" s="13" customFormat="1" ht="11.25">
      <c r="B5984" s="210"/>
      <c r="C5984" s="211"/>
      <c r="D5984" s="212" t="s">
        <v>283</v>
      </c>
      <c r="E5984" s="213" t="s">
        <v>1</v>
      </c>
      <c r="F5984" s="214" t="s">
        <v>285</v>
      </c>
      <c r="G5984" s="211"/>
      <c r="H5984" s="213" t="s">
        <v>1</v>
      </c>
      <c r="I5984" s="215"/>
      <c r="J5984" s="211"/>
      <c r="K5984" s="211"/>
      <c r="L5984" s="216"/>
      <c r="M5984" s="217"/>
      <c r="N5984" s="218"/>
      <c r="O5984" s="218"/>
      <c r="P5984" s="218"/>
      <c r="Q5984" s="218"/>
      <c r="R5984" s="218"/>
      <c r="S5984" s="218"/>
      <c r="T5984" s="219"/>
      <c r="AT5984" s="220" t="s">
        <v>283</v>
      </c>
      <c r="AU5984" s="220" t="s">
        <v>291</v>
      </c>
      <c r="AV5984" s="13" t="s">
        <v>16</v>
      </c>
      <c r="AW5984" s="13" t="s">
        <v>32</v>
      </c>
      <c r="AX5984" s="13" t="s">
        <v>76</v>
      </c>
      <c r="AY5984" s="220" t="s">
        <v>272</v>
      </c>
    </row>
    <row r="5985" spans="1:65" s="13" customFormat="1" ht="11.25">
      <c r="B5985" s="210"/>
      <c r="C5985" s="211"/>
      <c r="D5985" s="212" t="s">
        <v>283</v>
      </c>
      <c r="E5985" s="213" t="s">
        <v>1</v>
      </c>
      <c r="F5985" s="214" t="s">
        <v>842</v>
      </c>
      <c r="G5985" s="211"/>
      <c r="H5985" s="213" t="s">
        <v>1</v>
      </c>
      <c r="I5985" s="215"/>
      <c r="J5985" s="211"/>
      <c r="K5985" s="211"/>
      <c r="L5985" s="216"/>
      <c r="M5985" s="217"/>
      <c r="N5985" s="218"/>
      <c r="O5985" s="218"/>
      <c r="P5985" s="218"/>
      <c r="Q5985" s="218"/>
      <c r="R5985" s="218"/>
      <c r="S5985" s="218"/>
      <c r="T5985" s="219"/>
      <c r="AT5985" s="220" t="s">
        <v>283</v>
      </c>
      <c r="AU5985" s="220" t="s">
        <v>291</v>
      </c>
      <c r="AV5985" s="13" t="s">
        <v>16</v>
      </c>
      <c r="AW5985" s="13" t="s">
        <v>32</v>
      </c>
      <c r="AX5985" s="13" t="s">
        <v>76</v>
      </c>
      <c r="AY5985" s="220" t="s">
        <v>272</v>
      </c>
    </row>
    <row r="5986" spans="1:65" s="13" customFormat="1" ht="11.25">
      <c r="B5986" s="210"/>
      <c r="C5986" s="211"/>
      <c r="D5986" s="212" t="s">
        <v>283</v>
      </c>
      <c r="E5986" s="213" t="s">
        <v>1</v>
      </c>
      <c r="F5986" s="214" t="s">
        <v>4854</v>
      </c>
      <c r="G5986" s="211"/>
      <c r="H5986" s="213" t="s">
        <v>1</v>
      </c>
      <c r="I5986" s="215"/>
      <c r="J5986" s="211"/>
      <c r="K5986" s="211"/>
      <c r="L5986" s="216"/>
      <c r="M5986" s="217"/>
      <c r="N5986" s="218"/>
      <c r="O5986" s="218"/>
      <c r="P5986" s="218"/>
      <c r="Q5986" s="218"/>
      <c r="R5986" s="218"/>
      <c r="S5986" s="218"/>
      <c r="T5986" s="219"/>
      <c r="AT5986" s="220" t="s">
        <v>283</v>
      </c>
      <c r="AU5986" s="220" t="s">
        <v>291</v>
      </c>
      <c r="AV5986" s="13" t="s">
        <v>16</v>
      </c>
      <c r="AW5986" s="13" t="s">
        <v>32</v>
      </c>
      <c r="AX5986" s="13" t="s">
        <v>76</v>
      </c>
      <c r="AY5986" s="220" t="s">
        <v>272</v>
      </c>
    </row>
    <row r="5987" spans="1:65" s="13" customFormat="1" ht="11.25">
      <c r="B5987" s="210"/>
      <c r="C5987" s="211"/>
      <c r="D5987" s="212" t="s">
        <v>283</v>
      </c>
      <c r="E5987" s="213" t="s">
        <v>1</v>
      </c>
      <c r="F5987" s="214" t="s">
        <v>4855</v>
      </c>
      <c r="G5987" s="211"/>
      <c r="H5987" s="213" t="s">
        <v>1</v>
      </c>
      <c r="I5987" s="215"/>
      <c r="J5987" s="211"/>
      <c r="K5987" s="211"/>
      <c r="L5987" s="216"/>
      <c r="M5987" s="217"/>
      <c r="N5987" s="218"/>
      <c r="O5987" s="218"/>
      <c r="P5987" s="218"/>
      <c r="Q5987" s="218"/>
      <c r="R5987" s="218"/>
      <c r="S5987" s="218"/>
      <c r="T5987" s="219"/>
      <c r="AT5987" s="220" t="s">
        <v>283</v>
      </c>
      <c r="AU5987" s="220" t="s">
        <v>291</v>
      </c>
      <c r="AV5987" s="13" t="s">
        <v>16</v>
      </c>
      <c r="AW5987" s="13" t="s">
        <v>32</v>
      </c>
      <c r="AX5987" s="13" t="s">
        <v>76</v>
      </c>
      <c r="AY5987" s="220" t="s">
        <v>272</v>
      </c>
    </row>
    <row r="5988" spans="1:65" s="14" customFormat="1" ht="11.25">
      <c r="B5988" s="221"/>
      <c r="C5988" s="222"/>
      <c r="D5988" s="212" t="s">
        <v>283</v>
      </c>
      <c r="E5988" s="223" t="s">
        <v>1</v>
      </c>
      <c r="F5988" s="224" t="s">
        <v>16</v>
      </c>
      <c r="G5988" s="222"/>
      <c r="H5988" s="225">
        <v>1</v>
      </c>
      <c r="I5988" s="226"/>
      <c r="J5988" s="222"/>
      <c r="K5988" s="222"/>
      <c r="L5988" s="227"/>
      <c r="M5988" s="228"/>
      <c r="N5988" s="229"/>
      <c r="O5988" s="229"/>
      <c r="P5988" s="229"/>
      <c r="Q5988" s="229"/>
      <c r="R5988" s="229"/>
      <c r="S5988" s="229"/>
      <c r="T5988" s="230"/>
      <c r="AT5988" s="231" t="s">
        <v>283</v>
      </c>
      <c r="AU5988" s="231" t="s">
        <v>291</v>
      </c>
      <c r="AV5988" s="14" t="s">
        <v>84</v>
      </c>
      <c r="AW5988" s="14" t="s">
        <v>32</v>
      </c>
      <c r="AX5988" s="14" t="s">
        <v>76</v>
      </c>
      <c r="AY5988" s="231" t="s">
        <v>272</v>
      </c>
    </row>
    <row r="5989" spans="1:65" s="2" customFormat="1" ht="37.9" customHeight="1">
      <c r="A5989" s="34"/>
      <c r="B5989" s="35"/>
      <c r="C5989" s="192" t="s">
        <v>4856</v>
      </c>
      <c r="D5989" s="192" t="s">
        <v>274</v>
      </c>
      <c r="E5989" s="193" t="s">
        <v>4857</v>
      </c>
      <c r="F5989" s="194" t="s">
        <v>4858</v>
      </c>
      <c r="G5989" s="195" t="s">
        <v>185</v>
      </c>
      <c r="H5989" s="196">
        <v>16.8</v>
      </c>
      <c r="I5989" s="197"/>
      <c r="J5989" s="198">
        <f>ROUND(I5989*H5989,2)</f>
        <v>0</v>
      </c>
      <c r="K5989" s="194" t="s">
        <v>1</v>
      </c>
      <c r="L5989" s="39"/>
      <c r="M5989" s="199" t="s">
        <v>1</v>
      </c>
      <c r="N5989" s="200" t="s">
        <v>41</v>
      </c>
      <c r="O5989" s="71"/>
      <c r="P5989" s="201">
        <f>O5989*H5989</f>
        <v>0</v>
      </c>
      <c r="Q5989" s="201">
        <v>0</v>
      </c>
      <c r="R5989" s="201">
        <f>Q5989*H5989</f>
        <v>0</v>
      </c>
      <c r="S5989" s="201">
        <v>0</v>
      </c>
      <c r="T5989" s="202">
        <f>S5989*H5989</f>
        <v>0</v>
      </c>
      <c r="U5989" s="34"/>
      <c r="V5989" s="34"/>
      <c r="W5989" s="34"/>
      <c r="X5989" s="34"/>
      <c r="Y5989" s="34"/>
      <c r="Z5989" s="34"/>
      <c r="AA5989" s="34"/>
      <c r="AB5989" s="34"/>
      <c r="AC5989" s="34"/>
      <c r="AD5989" s="34"/>
      <c r="AE5989" s="34"/>
      <c r="AR5989" s="203" t="s">
        <v>358</v>
      </c>
      <c r="AT5989" s="203" t="s">
        <v>274</v>
      </c>
      <c r="AU5989" s="203" t="s">
        <v>291</v>
      </c>
      <c r="AY5989" s="17" t="s">
        <v>272</v>
      </c>
      <c r="BE5989" s="204">
        <f>IF(N5989="základní",J5989,0)</f>
        <v>0</v>
      </c>
      <c r="BF5989" s="204">
        <f>IF(N5989="snížená",J5989,0)</f>
        <v>0</v>
      </c>
      <c r="BG5989" s="204">
        <f>IF(N5989="zákl. přenesená",J5989,0)</f>
        <v>0</v>
      </c>
      <c r="BH5989" s="204">
        <f>IF(N5989="sníž. přenesená",J5989,0)</f>
        <v>0</v>
      </c>
      <c r="BI5989" s="204">
        <f>IF(N5989="nulová",J5989,0)</f>
        <v>0</v>
      </c>
      <c r="BJ5989" s="17" t="s">
        <v>16</v>
      </c>
      <c r="BK5989" s="204">
        <f>ROUND(I5989*H5989,2)</f>
        <v>0</v>
      </c>
      <c r="BL5989" s="17" t="s">
        <v>358</v>
      </c>
      <c r="BM5989" s="203" t="s">
        <v>4859</v>
      </c>
    </row>
    <row r="5990" spans="1:65" s="13" customFormat="1" ht="11.25">
      <c r="B5990" s="210"/>
      <c r="C5990" s="211"/>
      <c r="D5990" s="212" t="s">
        <v>283</v>
      </c>
      <c r="E5990" s="213" t="s">
        <v>1</v>
      </c>
      <c r="F5990" s="214" t="s">
        <v>4825</v>
      </c>
      <c r="G5990" s="211"/>
      <c r="H5990" s="213" t="s">
        <v>1</v>
      </c>
      <c r="I5990" s="215"/>
      <c r="J5990" s="211"/>
      <c r="K5990" s="211"/>
      <c r="L5990" s="216"/>
      <c r="M5990" s="217"/>
      <c r="N5990" s="218"/>
      <c r="O5990" s="218"/>
      <c r="P5990" s="218"/>
      <c r="Q5990" s="218"/>
      <c r="R5990" s="218"/>
      <c r="S5990" s="218"/>
      <c r="T5990" s="219"/>
      <c r="AT5990" s="220" t="s">
        <v>283</v>
      </c>
      <c r="AU5990" s="220" t="s">
        <v>291</v>
      </c>
      <c r="AV5990" s="13" t="s">
        <v>16</v>
      </c>
      <c r="AW5990" s="13" t="s">
        <v>32</v>
      </c>
      <c r="AX5990" s="13" t="s">
        <v>76</v>
      </c>
      <c r="AY5990" s="220" t="s">
        <v>272</v>
      </c>
    </row>
    <row r="5991" spans="1:65" s="13" customFormat="1" ht="11.25">
      <c r="B5991" s="210"/>
      <c r="C5991" s="211"/>
      <c r="D5991" s="212" t="s">
        <v>283</v>
      </c>
      <c r="E5991" s="213" t="s">
        <v>1</v>
      </c>
      <c r="F5991" s="214" t="s">
        <v>285</v>
      </c>
      <c r="G5991" s="211"/>
      <c r="H5991" s="213" t="s">
        <v>1</v>
      </c>
      <c r="I5991" s="215"/>
      <c r="J5991" s="211"/>
      <c r="K5991" s="211"/>
      <c r="L5991" s="216"/>
      <c r="M5991" s="217"/>
      <c r="N5991" s="218"/>
      <c r="O5991" s="218"/>
      <c r="P5991" s="218"/>
      <c r="Q5991" s="218"/>
      <c r="R5991" s="218"/>
      <c r="S5991" s="218"/>
      <c r="T5991" s="219"/>
      <c r="AT5991" s="220" t="s">
        <v>283</v>
      </c>
      <c r="AU5991" s="220" t="s">
        <v>291</v>
      </c>
      <c r="AV5991" s="13" t="s">
        <v>16</v>
      </c>
      <c r="AW5991" s="13" t="s">
        <v>32</v>
      </c>
      <c r="AX5991" s="13" t="s">
        <v>76</v>
      </c>
      <c r="AY5991" s="220" t="s">
        <v>272</v>
      </c>
    </row>
    <row r="5992" spans="1:65" s="14" customFormat="1" ht="11.25">
      <c r="B5992" s="221"/>
      <c r="C5992" s="222"/>
      <c r="D5992" s="212" t="s">
        <v>283</v>
      </c>
      <c r="E5992" s="223" t="s">
        <v>1</v>
      </c>
      <c r="F5992" s="224" t="s">
        <v>4021</v>
      </c>
      <c r="G5992" s="222"/>
      <c r="H5992" s="225">
        <v>23.1</v>
      </c>
      <c r="I5992" s="226"/>
      <c r="J5992" s="222"/>
      <c r="K5992" s="222"/>
      <c r="L5992" s="227"/>
      <c r="M5992" s="228"/>
      <c r="N5992" s="229"/>
      <c r="O5992" s="229"/>
      <c r="P5992" s="229"/>
      <c r="Q5992" s="229"/>
      <c r="R5992" s="229"/>
      <c r="S5992" s="229"/>
      <c r="T5992" s="230"/>
      <c r="AT5992" s="231" t="s">
        <v>283</v>
      </c>
      <c r="AU5992" s="231" t="s">
        <v>291</v>
      </c>
      <c r="AV5992" s="14" t="s">
        <v>84</v>
      </c>
      <c r="AW5992" s="14" t="s">
        <v>32</v>
      </c>
      <c r="AX5992" s="14" t="s">
        <v>76</v>
      </c>
      <c r="AY5992" s="231" t="s">
        <v>272</v>
      </c>
    </row>
    <row r="5993" spans="1:65" s="13" customFormat="1" ht="11.25">
      <c r="B5993" s="210"/>
      <c r="C5993" s="211"/>
      <c r="D5993" s="212" t="s">
        <v>283</v>
      </c>
      <c r="E5993" s="213" t="s">
        <v>1</v>
      </c>
      <c r="F5993" s="214" t="s">
        <v>285</v>
      </c>
      <c r="G5993" s="211"/>
      <c r="H5993" s="213" t="s">
        <v>1</v>
      </c>
      <c r="I5993" s="215"/>
      <c r="J5993" s="211"/>
      <c r="K5993" s="211"/>
      <c r="L5993" s="216"/>
      <c r="M5993" s="217"/>
      <c r="N5993" s="218"/>
      <c r="O5993" s="218"/>
      <c r="P5993" s="218"/>
      <c r="Q5993" s="218"/>
      <c r="R5993" s="218"/>
      <c r="S5993" s="218"/>
      <c r="T5993" s="219"/>
      <c r="AT5993" s="220" t="s">
        <v>283</v>
      </c>
      <c r="AU5993" s="220" t="s">
        <v>291</v>
      </c>
      <c r="AV5993" s="13" t="s">
        <v>16</v>
      </c>
      <c r="AW5993" s="13" t="s">
        <v>32</v>
      </c>
      <c r="AX5993" s="13" t="s">
        <v>76</v>
      </c>
      <c r="AY5993" s="220" t="s">
        <v>272</v>
      </c>
    </row>
    <row r="5994" spans="1:65" s="13" customFormat="1" ht="11.25">
      <c r="B5994" s="210"/>
      <c r="C5994" s="211"/>
      <c r="D5994" s="212" t="s">
        <v>283</v>
      </c>
      <c r="E5994" s="213" t="s">
        <v>1</v>
      </c>
      <c r="F5994" s="214" t="s">
        <v>842</v>
      </c>
      <c r="G5994" s="211"/>
      <c r="H5994" s="213" t="s">
        <v>1</v>
      </c>
      <c r="I5994" s="215"/>
      <c r="J5994" s="211"/>
      <c r="K5994" s="211"/>
      <c r="L5994" s="216"/>
      <c r="M5994" s="217"/>
      <c r="N5994" s="218"/>
      <c r="O5994" s="218"/>
      <c r="P5994" s="218"/>
      <c r="Q5994" s="218"/>
      <c r="R5994" s="218"/>
      <c r="S5994" s="218"/>
      <c r="T5994" s="219"/>
      <c r="AT5994" s="220" t="s">
        <v>283</v>
      </c>
      <c r="AU5994" s="220" t="s">
        <v>291</v>
      </c>
      <c r="AV5994" s="13" t="s">
        <v>16</v>
      </c>
      <c r="AW5994" s="13" t="s">
        <v>32</v>
      </c>
      <c r="AX5994" s="13" t="s">
        <v>76</v>
      </c>
      <c r="AY5994" s="220" t="s">
        <v>272</v>
      </c>
    </row>
    <row r="5995" spans="1:65" s="14" customFormat="1" ht="11.25">
      <c r="B5995" s="221"/>
      <c r="C5995" s="222"/>
      <c r="D5995" s="212" t="s">
        <v>283</v>
      </c>
      <c r="E5995" s="223" t="s">
        <v>1</v>
      </c>
      <c r="F5995" s="224" t="s">
        <v>4027</v>
      </c>
      <c r="G5995" s="222"/>
      <c r="H5995" s="225">
        <v>-6.3</v>
      </c>
      <c r="I5995" s="226"/>
      <c r="J5995" s="222"/>
      <c r="K5995" s="222"/>
      <c r="L5995" s="227"/>
      <c r="M5995" s="228"/>
      <c r="N5995" s="229"/>
      <c r="O5995" s="229"/>
      <c r="P5995" s="229"/>
      <c r="Q5995" s="229"/>
      <c r="R5995" s="229"/>
      <c r="S5995" s="229"/>
      <c r="T5995" s="230"/>
      <c r="AT5995" s="231" t="s">
        <v>283</v>
      </c>
      <c r="AU5995" s="231" t="s">
        <v>291</v>
      </c>
      <c r="AV5995" s="14" t="s">
        <v>84</v>
      </c>
      <c r="AW5995" s="14" t="s">
        <v>32</v>
      </c>
      <c r="AX5995" s="14" t="s">
        <v>76</v>
      </c>
      <c r="AY5995" s="231" t="s">
        <v>272</v>
      </c>
    </row>
    <row r="5996" spans="1:65" s="2" customFormat="1" ht="33" customHeight="1">
      <c r="A5996" s="34"/>
      <c r="B5996" s="35"/>
      <c r="C5996" s="192" t="s">
        <v>4860</v>
      </c>
      <c r="D5996" s="192" t="s">
        <v>274</v>
      </c>
      <c r="E5996" s="193" t="s">
        <v>4861</v>
      </c>
      <c r="F5996" s="194" t="s">
        <v>4862</v>
      </c>
      <c r="G5996" s="195" t="s">
        <v>185</v>
      </c>
      <c r="H5996" s="196">
        <v>180.6</v>
      </c>
      <c r="I5996" s="197"/>
      <c r="J5996" s="198">
        <f>ROUND(I5996*H5996,2)</f>
        <v>0</v>
      </c>
      <c r="K5996" s="194" t="s">
        <v>1</v>
      </c>
      <c r="L5996" s="39"/>
      <c r="M5996" s="199" t="s">
        <v>1</v>
      </c>
      <c r="N5996" s="200" t="s">
        <v>41</v>
      </c>
      <c r="O5996" s="71"/>
      <c r="P5996" s="201">
        <f>O5996*H5996</f>
        <v>0</v>
      </c>
      <c r="Q5996" s="201">
        <v>0</v>
      </c>
      <c r="R5996" s="201">
        <f>Q5996*H5996</f>
        <v>0</v>
      </c>
      <c r="S5996" s="201">
        <v>0</v>
      </c>
      <c r="T5996" s="202">
        <f>S5996*H5996</f>
        <v>0</v>
      </c>
      <c r="U5996" s="34"/>
      <c r="V5996" s="34"/>
      <c r="W5996" s="34"/>
      <c r="X5996" s="34"/>
      <c r="Y5996" s="34"/>
      <c r="Z5996" s="34"/>
      <c r="AA5996" s="34"/>
      <c r="AB5996" s="34"/>
      <c r="AC5996" s="34"/>
      <c r="AD5996" s="34"/>
      <c r="AE5996" s="34"/>
      <c r="AR5996" s="203" t="s">
        <v>358</v>
      </c>
      <c r="AT5996" s="203" t="s">
        <v>274</v>
      </c>
      <c r="AU5996" s="203" t="s">
        <v>291</v>
      </c>
      <c r="AY5996" s="17" t="s">
        <v>272</v>
      </c>
      <c r="BE5996" s="204">
        <f>IF(N5996="základní",J5996,0)</f>
        <v>0</v>
      </c>
      <c r="BF5996" s="204">
        <f>IF(N5996="snížená",J5996,0)</f>
        <v>0</v>
      </c>
      <c r="BG5996" s="204">
        <f>IF(N5996="zákl. přenesená",J5996,0)</f>
        <v>0</v>
      </c>
      <c r="BH5996" s="204">
        <f>IF(N5996="sníž. přenesená",J5996,0)</f>
        <v>0</v>
      </c>
      <c r="BI5996" s="204">
        <f>IF(N5996="nulová",J5996,0)</f>
        <v>0</v>
      </c>
      <c r="BJ5996" s="17" t="s">
        <v>16</v>
      </c>
      <c r="BK5996" s="204">
        <f>ROUND(I5996*H5996,2)</f>
        <v>0</v>
      </c>
      <c r="BL5996" s="17" t="s">
        <v>358</v>
      </c>
      <c r="BM5996" s="203" t="s">
        <v>4863</v>
      </c>
    </row>
    <row r="5997" spans="1:65" s="13" customFormat="1" ht="11.25">
      <c r="B5997" s="210"/>
      <c r="C5997" s="211"/>
      <c r="D5997" s="212" t="s">
        <v>283</v>
      </c>
      <c r="E5997" s="213" t="s">
        <v>1</v>
      </c>
      <c r="F5997" s="214" t="s">
        <v>4825</v>
      </c>
      <c r="G5997" s="211"/>
      <c r="H5997" s="213" t="s">
        <v>1</v>
      </c>
      <c r="I5997" s="215"/>
      <c r="J5997" s="211"/>
      <c r="K5997" s="211"/>
      <c r="L5997" s="216"/>
      <c r="M5997" s="217"/>
      <c r="N5997" s="218"/>
      <c r="O5997" s="218"/>
      <c r="P5997" s="218"/>
      <c r="Q5997" s="218"/>
      <c r="R5997" s="218"/>
      <c r="S5997" s="218"/>
      <c r="T5997" s="219"/>
      <c r="AT5997" s="220" t="s">
        <v>283</v>
      </c>
      <c r="AU5997" s="220" t="s">
        <v>291</v>
      </c>
      <c r="AV5997" s="13" t="s">
        <v>16</v>
      </c>
      <c r="AW5997" s="13" t="s">
        <v>32</v>
      </c>
      <c r="AX5997" s="13" t="s">
        <v>76</v>
      </c>
      <c r="AY5997" s="220" t="s">
        <v>272</v>
      </c>
    </row>
    <row r="5998" spans="1:65" s="13" customFormat="1" ht="11.25">
      <c r="B5998" s="210"/>
      <c r="C5998" s="211"/>
      <c r="D5998" s="212" t="s">
        <v>283</v>
      </c>
      <c r="E5998" s="213" t="s">
        <v>1</v>
      </c>
      <c r="F5998" s="214" t="s">
        <v>285</v>
      </c>
      <c r="G5998" s="211"/>
      <c r="H5998" s="213" t="s">
        <v>1</v>
      </c>
      <c r="I5998" s="215"/>
      <c r="J5998" s="211"/>
      <c r="K5998" s="211"/>
      <c r="L5998" s="216"/>
      <c r="M5998" s="217"/>
      <c r="N5998" s="218"/>
      <c r="O5998" s="218"/>
      <c r="P5998" s="218"/>
      <c r="Q5998" s="218"/>
      <c r="R5998" s="218"/>
      <c r="S5998" s="218"/>
      <c r="T5998" s="219"/>
      <c r="AT5998" s="220" t="s">
        <v>283</v>
      </c>
      <c r="AU5998" s="220" t="s">
        <v>291</v>
      </c>
      <c r="AV5998" s="13" t="s">
        <v>16</v>
      </c>
      <c r="AW5998" s="13" t="s">
        <v>32</v>
      </c>
      <c r="AX5998" s="13" t="s">
        <v>76</v>
      </c>
      <c r="AY5998" s="220" t="s">
        <v>272</v>
      </c>
    </row>
    <row r="5999" spans="1:65" s="14" customFormat="1" ht="11.25">
      <c r="B5999" s="221"/>
      <c r="C5999" s="222"/>
      <c r="D5999" s="212" t="s">
        <v>283</v>
      </c>
      <c r="E5999" s="223" t="s">
        <v>1</v>
      </c>
      <c r="F5999" s="224" t="s">
        <v>4864</v>
      </c>
      <c r="G5999" s="222"/>
      <c r="H5999" s="225">
        <v>180.6</v>
      </c>
      <c r="I5999" s="226"/>
      <c r="J5999" s="222"/>
      <c r="K5999" s="222"/>
      <c r="L5999" s="227"/>
      <c r="M5999" s="228"/>
      <c r="N5999" s="229"/>
      <c r="O5999" s="229"/>
      <c r="P5999" s="229"/>
      <c r="Q5999" s="229"/>
      <c r="R5999" s="229"/>
      <c r="S5999" s="229"/>
      <c r="T5999" s="230"/>
      <c r="AT5999" s="231" t="s">
        <v>283</v>
      </c>
      <c r="AU5999" s="231" t="s">
        <v>291</v>
      </c>
      <c r="AV5999" s="14" t="s">
        <v>84</v>
      </c>
      <c r="AW5999" s="14" t="s">
        <v>32</v>
      </c>
      <c r="AX5999" s="14" t="s">
        <v>76</v>
      </c>
      <c r="AY5999" s="231" t="s">
        <v>272</v>
      </c>
    </row>
    <row r="6000" spans="1:65" s="2" customFormat="1" ht="24.2" customHeight="1">
      <c r="A6000" s="34"/>
      <c r="B6000" s="35"/>
      <c r="C6000" s="192" t="s">
        <v>4865</v>
      </c>
      <c r="D6000" s="192" t="s">
        <v>274</v>
      </c>
      <c r="E6000" s="193" t="s">
        <v>4866</v>
      </c>
      <c r="F6000" s="194" t="s">
        <v>4867</v>
      </c>
      <c r="G6000" s="195" t="s">
        <v>185</v>
      </c>
      <c r="H6000" s="196">
        <v>181.65</v>
      </c>
      <c r="I6000" s="197"/>
      <c r="J6000" s="198">
        <f>ROUND(I6000*H6000,2)</f>
        <v>0</v>
      </c>
      <c r="K6000" s="194" t="s">
        <v>1</v>
      </c>
      <c r="L6000" s="39"/>
      <c r="M6000" s="199" t="s">
        <v>1</v>
      </c>
      <c r="N6000" s="200" t="s">
        <v>41</v>
      </c>
      <c r="O6000" s="71"/>
      <c r="P6000" s="201">
        <f>O6000*H6000</f>
        <v>0</v>
      </c>
      <c r="Q6000" s="201">
        <v>1.4999999999999999E-4</v>
      </c>
      <c r="R6000" s="201">
        <f>Q6000*H6000</f>
        <v>2.7247499999999997E-2</v>
      </c>
      <c r="S6000" s="201">
        <v>0</v>
      </c>
      <c r="T6000" s="202">
        <f>S6000*H6000</f>
        <v>0</v>
      </c>
      <c r="U6000" s="34"/>
      <c r="V6000" s="34"/>
      <c r="W6000" s="34"/>
      <c r="X6000" s="34"/>
      <c r="Y6000" s="34"/>
      <c r="Z6000" s="34"/>
      <c r="AA6000" s="34"/>
      <c r="AB6000" s="34"/>
      <c r="AC6000" s="34"/>
      <c r="AD6000" s="34"/>
      <c r="AE6000" s="34"/>
      <c r="AR6000" s="203" t="s">
        <v>358</v>
      </c>
      <c r="AT6000" s="203" t="s">
        <v>274</v>
      </c>
      <c r="AU6000" s="203" t="s">
        <v>291</v>
      </c>
      <c r="AY6000" s="17" t="s">
        <v>272</v>
      </c>
      <c r="BE6000" s="204">
        <f>IF(N6000="základní",J6000,0)</f>
        <v>0</v>
      </c>
      <c r="BF6000" s="204">
        <f>IF(N6000="snížená",J6000,0)</f>
        <v>0</v>
      </c>
      <c r="BG6000" s="204">
        <f>IF(N6000="zákl. přenesená",J6000,0)</f>
        <v>0</v>
      </c>
      <c r="BH6000" s="204">
        <f>IF(N6000="sníž. přenesená",J6000,0)</f>
        <v>0</v>
      </c>
      <c r="BI6000" s="204">
        <f>IF(N6000="nulová",J6000,0)</f>
        <v>0</v>
      </c>
      <c r="BJ6000" s="17" t="s">
        <v>16</v>
      </c>
      <c r="BK6000" s="204">
        <f>ROUND(I6000*H6000,2)</f>
        <v>0</v>
      </c>
      <c r="BL6000" s="17" t="s">
        <v>358</v>
      </c>
      <c r="BM6000" s="203" t="s">
        <v>4868</v>
      </c>
    </row>
    <row r="6001" spans="1:65" s="13" customFormat="1" ht="11.25">
      <c r="B6001" s="210"/>
      <c r="C6001" s="211"/>
      <c r="D6001" s="212" t="s">
        <v>283</v>
      </c>
      <c r="E6001" s="213" t="s">
        <v>1</v>
      </c>
      <c r="F6001" s="214" t="s">
        <v>4825</v>
      </c>
      <c r="G6001" s="211"/>
      <c r="H6001" s="213" t="s">
        <v>1</v>
      </c>
      <c r="I6001" s="215"/>
      <c r="J6001" s="211"/>
      <c r="K6001" s="211"/>
      <c r="L6001" s="216"/>
      <c r="M6001" s="217"/>
      <c r="N6001" s="218"/>
      <c r="O6001" s="218"/>
      <c r="P6001" s="218"/>
      <c r="Q6001" s="218"/>
      <c r="R6001" s="218"/>
      <c r="S6001" s="218"/>
      <c r="T6001" s="219"/>
      <c r="AT6001" s="220" t="s">
        <v>283</v>
      </c>
      <c r="AU6001" s="220" t="s">
        <v>291</v>
      </c>
      <c r="AV6001" s="13" t="s">
        <v>16</v>
      </c>
      <c r="AW6001" s="13" t="s">
        <v>32</v>
      </c>
      <c r="AX6001" s="13" t="s">
        <v>76</v>
      </c>
      <c r="AY6001" s="220" t="s">
        <v>272</v>
      </c>
    </row>
    <row r="6002" spans="1:65" s="13" customFormat="1" ht="11.25">
      <c r="B6002" s="210"/>
      <c r="C6002" s="211"/>
      <c r="D6002" s="212" t="s">
        <v>283</v>
      </c>
      <c r="E6002" s="213" t="s">
        <v>1</v>
      </c>
      <c r="F6002" s="214" t="s">
        <v>285</v>
      </c>
      <c r="G6002" s="211"/>
      <c r="H6002" s="213" t="s">
        <v>1</v>
      </c>
      <c r="I6002" s="215"/>
      <c r="J6002" s="211"/>
      <c r="K6002" s="211"/>
      <c r="L6002" s="216"/>
      <c r="M6002" s="217"/>
      <c r="N6002" s="218"/>
      <c r="O6002" s="218"/>
      <c r="P6002" s="218"/>
      <c r="Q6002" s="218"/>
      <c r="R6002" s="218"/>
      <c r="S6002" s="218"/>
      <c r="T6002" s="219"/>
      <c r="AT6002" s="220" t="s">
        <v>283</v>
      </c>
      <c r="AU6002" s="220" t="s">
        <v>291</v>
      </c>
      <c r="AV6002" s="13" t="s">
        <v>16</v>
      </c>
      <c r="AW6002" s="13" t="s">
        <v>32</v>
      </c>
      <c r="AX6002" s="13" t="s">
        <v>76</v>
      </c>
      <c r="AY6002" s="220" t="s">
        <v>272</v>
      </c>
    </row>
    <row r="6003" spans="1:65" s="14" customFormat="1" ht="11.25">
      <c r="B6003" s="221"/>
      <c r="C6003" s="222"/>
      <c r="D6003" s="212" t="s">
        <v>283</v>
      </c>
      <c r="E6003" s="223" t="s">
        <v>1</v>
      </c>
      <c r="F6003" s="224" t="s">
        <v>4869</v>
      </c>
      <c r="G6003" s="222"/>
      <c r="H6003" s="225">
        <v>181.65</v>
      </c>
      <c r="I6003" s="226"/>
      <c r="J6003" s="222"/>
      <c r="K6003" s="222"/>
      <c r="L6003" s="227"/>
      <c r="M6003" s="228"/>
      <c r="N6003" s="229"/>
      <c r="O6003" s="229"/>
      <c r="P6003" s="229"/>
      <c r="Q6003" s="229"/>
      <c r="R6003" s="229"/>
      <c r="S6003" s="229"/>
      <c r="T6003" s="230"/>
      <c r="AT6003" s="231" t="s">
        <v>283</v>
      </c>
      <c r="AU6003" s="231" t="s">
        <v>291</v>
      </c>
      <c r="AV6003" s="14" t="s">
        <v>84</v>
      </c>
      <c r="AW6003" s="14" t="s">
        <v>32</v>
      </c>
      <c r="AX6003" s="14" t="s">
        <v>76</v>
      </c>
      <c r="AY6003" s="231" t="s">
        <v>272</v>
      </c>
    </row>
    <row r="6004" spans="1:65" s="2" customFormat="1" ht="37.9" customHeight="1">
      <c r="A6004" s="34"/>
      <c r="B6004" s="35"/>
      <c r="C6004" s="192" t="s">
        <v>4870</v>
      </c>
      <c r="D6004" s="192" t="s">
        <v>274</v>
      </c>
      <c r="E6004" s="193" t="s">
        <v>4871</v>
      </c>
      <c r="F6004" s="194" t="s">
        <v>4872</v>
      </c>
      <c r="G6004" s="195" t="s">
        <v>952</v>
      </c>
      <c r="H6004" s="196">
        <v>1</v>
      </c>
      <c r="I6004" s="197"/>
      <c r="J6004" s="198">
        <f>ROUND(I6004*H6004,2)</f>
        <v>0</v>
      </c>
      <c r="K6004" s="194" t="s">
        <v>1</v>
      </c>
      <c r="L6004" s="39"/>
      <c r="M6004" s="199" t="s">
        <v>1</v>
      </c>
      <c r="N6004" s="200" t="s">
        <v>41</v>
      </c>
      <c r="O6004" s="71"/>
      <c r="P6004" s="201">
        <f>O6004*H6004</f>
        <v>0</v>
      </c>
      <c r="Q6004" s="201">
        <v>1.4999999999999999E-4</v>
      </c>
      <c r="R6004" s="201">
        <f>Q6004*H6004</f>
        <v>1.4999999999999999E-4</v>
      </c>
      <c r="S6004" s="201">
        <v>0</v>
      </c>
      <c r="T6004" s="202">
        <f>S6004*H6004</f>
        <v>0</v>
      </c>
      <c r="U6004" s="34"/>
      <c r="V6004" s="34"/>
      <c r="W6004" s="34"/>
      <c r="X6004" s="34"/>
      <c r="Y6004" s="34"/>
      <c r="Z6004" s="34"/>
      <c r="AA6004" s="34"/>
      <c r="AB6004" s="34"/>
      <c r="AC6004" s="34"/>
      <c r="AD6004" s="34"/>
      <c r="AE6004" s="34"/>
      <c r="AR6004" s="203" t="s">
        <v>358</v>
      </c>
      <c r="AT6004" s="203" t="s">
        <v>274</v>
      </c>
      <c r="AU6004" s="203" t="s">
        <v>291</v>
      </c>
      <c r="AY6004" s="17" t="s">
        <v>272</v>
      </c>
      <c r="BE6004" s="204">
        <f>IF(N6004="základní",J6004,0)</f>
        <v>0</v>
      </c>
      <c r="BF6004" s="204">
        <f>IF(N6004="snížená",J6004,0)</f>
        <v>0</v>
      </c>
      <c r="BG6004" s="204">
        <f>IF(N6004="zákl. přenesená",J6004,0)</f>
        <v>0</v>
      </c>
      <c r="BH6004" s="204">
        <f>IF(N6004="sníž. přenesená",J6004,0)</f>
        <v>0</v>
      </c>
      <c r="BI6004" s="204">
        <f>IF(N6004="nulová",J6004,0)</f>
        <v>0</v>
      </c>
      <c r="BJ6004" s="17" t="s">
        <v>16</v>
      </c>
      <c r="BK6004" s="204">
        <f>ROUND(I6004*H6004,2)</f>
        <v>0</v>
      </c>
      <c r="BL6004" s="17" t="s">
        <v>358</v>
      </c>
      <c r="BM6004" s="203" t="s">
        <v>4873</v>
      </c>
    </row>
    <row r="6005" spans="1:65" s="13" customFormat="1" ht="11.25">
      <c r="B6005" s="210"/>
      <c r="C6005" s="211"/>
      <c r="D6005" s="212" t="s">
        <v>283</v>
      </c>
      <c r="E6005" s="213" t="s">
        <v>1</v>
      </c>
      <c r="F6005" s="214" t="s">
        <v>4825</v>
      </c>
      <c r="G6005" s="211"/>
      <c r="H6005" s="213" t="s">
        <v>1</v>
      </c>
      <c r="I6005" s="215"/>
      <c r="J6005" s="211"/>
      <c r="K6005" s="211"/>
      <c r="L6005" s="216"/>
      <c r="M6005" s="217"/>
      <c r="N6005" s="218"/>
      <c r="O6005" s="218"/>
      <c r="P6005" s="218"/>
      <c r="Q6005" s="218"/>
      <c r="R6005" s="218"/>
      <c r="S6005" s="218"/>
      <c r="T6005" s="219"/>
      <c r="AT6005" s="220" t="s">
        <v>283</v>
      </c>
      <c r="AU6005" s="220" t="s">
        <v>291</v>
      </c>
      <c r="AV6005" s="13" t="s">
        <v>16</v>
      </c>
      <c r="AW6005" s="13" t="s">
        <v>32</v>
      </c>
      <c r="AX6005" s="13" t="s">
        <v>76</v>
      </c>
      <c r="AY6005" s="220" t="s">
        <v>272</v>
      </c>
    </row>
    <row r="6006" spans="1:65" s="13" customFormat="1" ht="11.25">
      <c r="B6006" s="210"/>
      <c r="C6006" s="211"/>
      <c r="D6006" s="212" t="s">
        <v>283</v>
      </c>
      <c r="E6006" s="213" t="s">
        <v>1</v>
      </c>
      <c r="F6006" s="214" t="s">
        <v>285</v>
      </c>
      <c r="G6006" s="211"/>
      <c r="H6006" s="213" t="s">
        <v>1</v>
      </c>
      <c r="I6006" s="215"/>
      <c r="J6006" s="211"/>
      <c r="K6006" s="211"/>
      <c r="L6006" s="216"/>
      <c r="M6006" s="217"/>
      <c r="N6006" s="218"/>
      <c r="O6006" s="218"/>
      <c r="P6006" s="218"/>
      <c r="Q6006" s="218"/>
      <c r="R6006" s="218"/>
      <c r="S6006" s="218"/>
      <c r="T6006" s="219"/>
      <c r="AT6006" s="220" t="s">
        <v>283</v>
      </c>
      <c r="AU6006" s="220" t="s">
        <v>291</v>
      </c>
      <c r="AV6006" s="13" t="s">
        <v>16</v>
      </c>
      <c r="AW6006" s="13" t="s">
        <v>32</v>
      </c>
      <c r="AX6006" s="13" t="s">
        <v>76</v>
      </c>
      <c r="AY6006" s="220" t="s">
        <v>272</v>
      </c>
    </row>
    <row r="6007" spans="1:65" s="14" customFormat="1" ht="11.25">
      <c r="B6007" s="221"/>
      <c r="C6007" s="222"/>
      <c r="D6007" s="212" t="s">
        <v>283</v>
      </c>
      <c r="E6007" s="223" t="s">
        <v>1</v>
      </c>
      <c r="F6007" s="224" t="s">
        <v>16</v>
      </c>
      <c r="G6007" s="222"/>
      <c r="H6007" s="225">
        <v>1</v>
      </c>
      <c r="I6007" s="226"/>
      <c r="J6007" s="222"/>
      <c r="K6007" s="222"/>
      <c r="L6007" s="227"/>
      <c r="M6007" s="228"/>
      <c r="N6007" s="229"/>
      <c r="O6007" s="229"/>
      <c r="P6007" s="229"/>
      <c r="Q6007" s="229"/>
      <c r="R6007" s="229"/>
      <c r="S6007" s="229"/>
      <c r="T6007" s="230"/>
      <c r="AT6007" s="231" t="s">
        <v>283</v>
      </c>
      <c r="AU6007" s="231" t="s">
        <v>291</v>
      </c>
      <c r="AV6007" s="14" t="s">
        <v>84</v>
      </c>
      <c r="AW6007" s="14" t="s">
        <v>32</v>
      </c>
      <c r="AX6007" s="14" t="s">
        <v>76</v>
      </c>
      <c r="AY6007" s="231" t="s">
        <v>272</v>
      </c>
    </row>
    <row r="6008" spans="1:65" s="2" customFormat="1" ht="37.9" customHeight="1">
      <c r="A6008" s="34"/>
      <c r="B6008" s="35"/>
      <c r="C6008" s="192" t="s">
        <v>4874</v>
      </c>
      <c r="D6008" s="192" t="s">
        <v>274</v>
      </c>
      <c r="E6008" s="193" t="s">
        <v>4875</v>
      </c>
      <c r="F6008" s="194" t="s">
        <v>4876</v>
      </c>
      <c r="G6008" s="195" t="s">
        <v>952</v>
      </c>
      <c r="H6008" s="196">
        <v>1</v>
      </c>
      <c r="I6008" s="197"/>
      <c r="J6008" s="198">
        <f>ROUND(I6008*H6008,2)</f>
        <v>0</v>
      </c>
      <c r="K6008" s="194" t="s">
        <v>1</v>
      </c>
      <c r="L6008" s="39"/>
      <c r="M6008" s="199" t="s">
        <v>1</v>
      </c>
      <c r="N6008" s="200" t="s">
        <v>41</v>
      </c>
      <c r="O6008" s="71"/>
      <c r="P6008" s="201">
        <f>O6008*H6008</f>
        <v>0</v>
      </c>
      <c r="Q6008" s="201">
        <v>1.4999999999999999E-4</v>
      </c>
      <c r="R6008" s="201">
        <f>Q6008*H6008</f>
        <v>1.4999999999999999E-4</v>
      </c>
      <c r="S6008" s="201">
        <v>0</v>
      </c>
      <c r="T6008" s="202">
        <f>S6008*H6008</f>
        <v>0</v>
      </c>
      <c r="U6008" s="34"/>
      <c r="V6008" s="34"/>
      <c r="W6008" s="34"/>
      <c r="X6008" s="34"/>
      <c r="Y6008" s="34"/>
      <c r="Z6008" s="34"/>
      <c r="AA6008" s="34"/>
      <c r="AB6008" s="34"/>
      <c r="AC6008" s="34"/>
      <c r="AD6008" s="34"/>
      <c r="AE6008" s="34"/>
      <c r="AR6008" s="203" t="s">
        <v>358</v>
      </c>
      <c r="AT6008" s="203" t="s">
        <v>274</v>
      </c>
      <c r="AU6008" s="203" t="s">
        <v>291</v>
      </c>
      <c r="AY6008" s="17" t="s">
        <v>272</v>
      </c>
      <c r="BE6008" s="204">
        <f>IF(N6008="základní",J6008,0)</f>
        <v>0</v>
      </c>
      <c r="BF6008" s="204">
        <f>IF(N6008="snížená",J6008,0)</f>
        <v>0</v>
      </c>
      <c r="BG6008" s="204">
        <f>IF(N6008="zákl. přenesená",J6008,0)</f>
        <v>0</v>
      </c>
      <c r="BH6008" s="204">
        <f>IF(N6008="sníž. přenesená",J6008,0)</f>
        <v>0</v>
      </c>
      <c r="BI6008" s="204">
        <f>IF(N6008="nulová",J6008,0)</f>
        <v>0</v>
      </c>
      <c r="BJ6008" s="17" t="s">
        <v>16</v>
      </c>
      <c r="BK6008" s="204">
        <f>ROUND(I6008*H6008,2)</f>
        <v>0</v>
      </c>
      <c r="BL6008" s="17" t="s">
        <v>358</v>
      </c>
      <c r="BM6008" s="203" t="s">
        <v>4877</v>
      </c>
    </row>
    <row r="6009" spans="1:65" s="13" customFormat="1" ht="11.25">
      <c r="B6009" s="210"/>
      <c r="C6009" s="211"/>
      <c r="D6009" s="212" t="s">
        <v>283</v>
      </c>
      <c r="E6009" s="213" t="s">
        <v>1</v>
      </c>
      <c r="F6009" s="214" t="s">
        <v>4825</v>
      </c>
      <c r="G6009" s="211"/>
      <c r="H6009" s="213" t="s">
        <v>1</v>
      </c>
      <c r="I6009" s="215"/>
      <c r="J6009" s="211"/>
      <c r="K6009" s="211"/>
      <c r="L6009" s="216"/>
      <c r="M6009" s="217"/>
      <c r="N6009" s="218"/>
      <c r="O6009" s="218"/>
      <c r="P6009" s="218"/>
      <c r="Q6009" s="218"/>
      <c r="R6009" s="218"/>
      <c r="S6009" s="218"/>
      <c r="T6009" s="219"/>
      <c r="AT6009" s="220" t="s">
        <v>283</v>
      </c>
      <c r="AU6009" s="220" t="s">
        <v>291</v>
      </c>
      <c r="AV6009" s="13" t="s">
        <v>16</v>
      </c>
      <c r="AW6009" s="13" t="s">
        <v>32</v>
      </c>
      <c r="AX6009" s="13" t="s">
        <v>76</v>
      </c>
      <c r="AY6009" s="220" t="s">
        <v>272</v>
      </c>
    </row>
    <row r="6010" spans="1:65" s="13" customFormat="1" ht="11.25">
      <c r="B6010" s="210"/>
      <c r="C6010" s="211"/>
      <c r="D6010" s="212" t="s">
        <v>283</v>
      </c>
      <c r="E6010" s="213" t="s">
        <v>1</v>
      </c>
      <c r="F6010" s="214" t="s">
        <v>285</v>
      </c>
      <c r="G6010" s="211"/>
      <c r="H6010" s="213" t="s">
        <v>1</v>
      </c>
      <c r="I6010" s="215"/>
      <c r="J6010" s="211"/>
      <c r="K6010" s="211"/>
      <c r="L6010" s="216"/>
      <c r="M6010" s="217"/>
      <c r="N6010" s="218"/>
      <c r="O6010" s="218"/>
      <c r="P6010" s="218"/>
      <c r="Q6010" s="218"/>
      <c r="R6010" s="218"/>
      <c r="S6010" s="218"/>
      <c r="T6010" s="219"/>
      <c r="AT6010" s="220" t="s">
        <v>283</v>
      </c>
      <c r="AU6010" s="220" t="s">
        <v>291</v>
      </c>
      <c r="AV6010" s="13" t="s">
        <v>16</v>
      </c>
      <c r="AW6010" s="13" t="s">
        <v>32</v>
      </c>
      <c r="AX6010" s="13" t="s">
        <v>76</v>
      </c>
      <c r="AY6010" s="220" t="s">
        <v>272</v>
      </c>
    </row>
    <row r="6011" spans="1:65" s="14" customFormat="1" ht="11.25">
      <c r="B6011" s="221"/>
      <c r="C6011" s="222"/>
      <c r="D6011" s="212" t="s">
        <v>283</v>
      </c>
      <c r="E6011" s="223" t="s">
        <v>1</v>
      </c>
      <c r="F6011" s="224" t="s">
        <v>16</v>
      </c>
      <c r="G6011" s="222"/>
      <c r="H6011" s="225">
        <v>1</v>
      </c>
      <c r="I6011" s="226"/>
      <c r="J6011" s="222"/>
      <c r="K6011" s="222"/>
      <c r="L6011" s="227"/>
      <c r="M6011" s="228"/>
      <c r="N6011" s="229"/>
      <c r="O6011" s="229"/>
      <c r="P6011" s="229"/>
      <c r="Q6011" s="229"/>
      <c r="R6011" s="229"/>
      <c r="S6011" s="229"/>
      <c r="T6011" s="230"/>
      <c r="AT6011" s="231" t="s">
        <v>283</v>
      </c>
      <c r="AU6011" s="231" t="s">
        <v>291</v>
      </c>
      <c r="AV6011" s="14" t="s">
        <v>84</v>
      </c>
      <c r="AW6011" s="14" t="s">
        <v>32</v>
      </c>
      <c r="AX6011" s="14" t="s">
        <v>76</v>
      </c>
      <c r="AY6011" s="231" t="s">
        <v>272</v>
      </c>
    </row>
    <row r="6012" spans="1:65" s="2" customFormat="1" ht="24.2" customHeight="1">
      <c r="A6012" s="34"/>
      <c r="B6012" s="35"/>
      <c r="C6012" s="192" t="s">
        <v>4878</v>
      </c>
      <c r="D6012" s="192" t="s">
        <v>274</v>
      </c>
      <c r="E6012" s="193" t="s">
        <v>4879</v>
      </c>
      <c r="F6012" s="194" t="s">
        <v>4880</v>
      </c>
      <c r="G6012" s="195" t="s">
        <v>952</v>
      </c>
      <c r="H6012" s="196">
        <v>0</v>
      </c>
      <c r="I6012" s="197"/>
      <c r="J6012" s="198">
        <f>ROUND(I6012*H6012,2)</f>
        <v>0</v>
      </c>
      <c r="K6012" s="194" t="s">
        <v>1</v>
      </c>
      <c r="L6012" s="39"/>
      <c r="M6012" s="199" t="s">
        <v>1</v>
      </c>
      <c r="N6012" s="200" t="s">
        <v>41</v>
      </c>
      <c r="O6012" s="71"/>
      <c r="P6012" s="201">
        <f>O6012*H6012</f>
        <v>0</v>
      </c>
      <c r="Q6012" s="201">
        <v>0</v>
      </c>
      <c r="R6012" s="201">
        <f>Q6012*H6012</f>
        <v>0</v>
      </c>
      <c r="S6012" s="201">
        <v>0</v>
      </c>
      <c r="T6012" s="202">
        <f>S6012*H6012</f>
        <v>0</v>
      </c>
      <c r="U6012" s="34"/>
      <c r="V6012" s="34"/>
      <c r="W6012" s="34"/>
      <c r="X6012" s="34"/>
      <c r="Y6012" s="34"/>
      <c r="Z6012" s="34"/>
      <c r="AA6012" s="34"/>
      <c r="AB6012" s="34"/>
      <c r="AC6012" s="34"/>
      <c r="AD6012" s="34"/>
      <c r="AE6012" s="34"/>
      <c r="AR6012" s="203" t="s">
        <v>358</v>
      </c>
      <c r="AT6012" s="203" t="s">
        <v>274</v>
      </c>
      <c r="AU6012" s="203" t="s">
        <v>291</v>
      </c>
      <c r="AY6012" s="17" t="s">
        <v>272</v>
      </c>
      <c r="BE6012" s="204">
        <f>IF(N6012="základní",J6012,0)</f>
        <v>0</v>
      </c>
      <c r="BF6012" s="204">
        <f>IF(N6012="snížená",J6012,0)</f>
        <v>0</v>
      </c>
      <c r="BG6012" s="204">
        <f>IF(N6012="zákl. přenesená",J6012,0)</f>
        <v>0</v>
      </c>
      <c r="BH6012" s="204">
        <f>IF(N6012="sníž. přenesená",J6012,0)</f>
        <v>0</v>
      </c>
      <c r="BI6012" s="204">
        <f>IF(N6012="nulová",J6012,0)</f>
        <v>0</v>
      </c>
      <c r="BJ6012" s="17" t="s">
        <v>16</v>
      </c>
      <c r="BK6012" s="204">
        <f>ROUND(I6012*H6012,2)</f>
        <v>0</v>
      </c>
      <c r="BL6012" s="17" t="s">
        <v>358</v>
      </c>
      <c r="BM6012" s="203" t="s">
        <v>4881</v>
      </c>
    </row>
    <row r="6013" spans="1:65" s="13" customFormat="1" ht="11.25">
      <c r="B6013" s="210"/>
      <c r="C6013" s="211"/>
      <c r="D6013" s="212" t="s">
        <v>283</v>
      </c>
      <c r="E6013" s="213" t="s">
        <v>1</v>
      </c>
      <c r="F6013" s="214" t="s">
        <v>4825</v>
      </c>
      <c r="G6013" s="211"/>
      <c r="H6013" s="213" t="s">
        <v>1</v>
      </c>
      <c r="I6013" s="215"/>
      <c r="J6013" s="211"/>
      <c r="K6013" s="211"/>
      <c r="L6013" s="216"/>
      <c r="M6013" s="217"/>
      <c r="N6013" s="218"/>
      <c r="O6013" s="218"/>
      <c r="P6013" s="218"/>
      <c r="Q6013" s="218"/>
      <c r="R6013" s="218"/>
      <c r="S6013" s="218"/>
      <c r="T6013" s="219"/>
      <c r="AT6013" s="220" t="s">
        <v>283</v>
      </c>
      <c r="AU6013" s="220" t="s">
        <v>291</v>
      </c>
      <c r="AV6013" s="13" t="s">
        <v>16</v>
      </c>
      <c r="AW6013" s="13" t="s">
        <v>32</v>
      </c>
      <c r="AX6013" s="13" t="s">
        <v>76</v>
      </c>
      <c r="AY6013" s="220" t="s">
        <v>272</v>
      </c>
    </row>
    <row r="6014" spans="1:65" s="13" customFormat="1" ht="11.25">
      <c r="B6014" s="210"/>
      <c r="C6014" s="211"/>
      <c r="D6014" s="212" t="s">
        <v>283</v>
      </c>
      <c r="E6014" s="213" t="s">
        <v>1</v>
      </c>
      <c r="F6014" s="214" t="s">
        <v>4004</v>
      </c>
      <c r="G6014" s="211"/>
      <c r="H6014" s="213" t="s">
        <v>1</v>
      </c>
      <c r="I6014" s="215"/>
      <c r="J6014" s="211"/>
      <c r="K6014" s="211"/>
      <c r="L6014" s="216"/>
      <c r="M6014" s="217"/>
      <c r="N6014" s="218"/>
      <c r="O6014" s="218"/>
      <c r="P6014" s="218"/>
      <c r="Q6014" s="218"/>
      <c r="R6014" s="218"/>
      <c r="S6014" s="218"/>
      <c r="T6014" s="219"/>
      <c r="AT6014" s="220" t="s">
        <v>283</v>
      </c>
      <c r="AU6014" s="220" t="s">
        <v>291</v>
      </c>
      <c r="AV6014" s="13" t="s">
        <v>16</v>
      </c>
      <c r="AW6014" s="13" t="s">
        <v>32</v>
      </c>
      <c r="AX6014" s="13" t="s">
        <v>76</v>
      </c>
      <c r="AY6014" s="220" t="s">
        <v>272</v>
      </c>
    </row>
    <row r="6015" spans="1:65" s="13" customFormat="1" ht="11.25">
      <c r="B6015" s="210"/>
      <c r="C6015" s="211"/>
      <c r="D6015" s="212" t="s">
        <v>283</v>
      </c>
      <c r="E6015" s="213" t="s">
        <v>1</v>
      </c>
      <c r="F6015" s="214" t="s">
        <v>285</v>
      </c>
      <c r="G6015" s="211"/>
      <c r="H6015" s="213" t="s">
        <v>1</v>
      </c>
      <c r="I6015" s="215"/>
      <c r="J6015" s="211"/>
      <c r="K6015" s="211"/>
      <c r="L6015" s="216"/>
      <c r="M6015" s="217"/>
      <c r="N6015" s="218"/>
      <c r="O6015" s="218"/>
      <c r="P6015" s="218"/>
      <c r="Q6015" s="218"/>
      <c r="R6015" s="218"/>
      <c r="S6015" s="218"/>
      <c r="T6015" s="219"/>
      <c r="AT6015" s="220" t="s">
        <v>283</v>
      </c>
      <c r="AU6015" s="220" t="s">
        <v>291</v>
      </c>
      <c r="AV6015" s="13" t="s">
        <v>16</v>
      </c>
      <c r="AW6015" s="13" t="s">
        <v>32</v>
      </c>
      <c r="AX6015" s="13" t="s">
        <v>76</v>
      </c>
      <c r="AY6015" s="220" t="s">
        <v>272</v>
      </c>
    </row>
    <row r="6016" spans="1:65" s="14" customFormat="1" ht="11.25">
      <c r="B6016" s="221"/>
      <c r="C6016" s="222"/>
      <c r="D6016" s="212" t="s">
        <v>283</v>
      </c>
      <c r="E6016" s="223" t="s">
        <v>1</v>
      </c>
      <c r="F6016" s="224" t="s">
        <v>16</v>
      </c>
      <c r="G6016" s="222"/>
      <c r="H6016" s="225">
        <v>1</v>
      </c>
      <c r="I6016" s="226"/>
      <c r="J6016" s="222"/>
      <c r="K6016" s="222"/>
      <c r="L6016" s="227"/>
      <c r="M6016" s="228"/>
      <c r="N6016" s="229"/>
      <c r="O6016" s="229"/>
      <c r="P6016" s="229"/>
      <c r="Q6016" s="229"/>
      <c r="R6016" s="229"/>
      <c r="S6016" s="229"/>
      <c r="T6016" s="230"/>
      <c r="AT6016" s="231" t="s">
        <v>283</v>
      </c>
      <c r="AU6016" s="231" t="s">
        <v>291</v>
      </c>
      <c r="AV6016" s="14" t="s">
        <v>84</v>
      </c>
      <c r="AW6016" s="14" t="s">
        <v>32</v>
      </c>
      <c r="AX6016" s="14" t="s">
        <v>76</v>
      </c>
      <c r="AY6016" s="231" t="s">
        <v>272</v>
      </c>
    </row>
    <row r="6017" spans="1:65" s="13" customFormat="1" ht="11.25">
      <c r="B6017" s="210"/>
      <c r="C6017" s="211"/>
      <c r="D6017" s="212" t="s">
        <v>283</v>
      </c>
      <c r="E6017" s="213" t="s">
        <v>1</v>
      </c>
      <c r="F6017" s="214" t="s">
        <v>285</v>
      </c>
      <c r="G6017" s="211"/>
      <c r="H6017" s="213" t="s">
        <v>1</v>
      </c>
      <c r="I6017" s="215"/>
      <c r="J6017" s="211"/>
      <c r="K6017" s="211"/>
      <c r="L6017" s="216"/>
      <c r="M6017" s="217"/>
      <c r="N6017" s="218"/>
      <c r="O6017" s="218"/>
      <c r="P6017" s="218"/>
      <c r="Q6017" s="218"/>
      <c r="R6017" s="218"/>
      <c r="S6017" s="218"/>
      <c r="T6017" s="219"/>
      <c r="AT6017" s="220" t="s">
        <v>283</v>
      </c>
      <c r="AU6017" s="220" t="s">
        <v>291</v>
      </c>
      <c r="AV6017" s="13" t="s">
        <v>16</v>
      </c>
      <c r="AW6017" s="13" t="s">
        <v>32</v>
      </c>
      <c r="AX6017" s="13" t="s">
        <v>76</v>
      </c>
      <c r="AY6017" s="220" t="s">
        <v>272</v>
      </c>
    </row>
    <row r="6018" spans="1:65" s="13" customFormat="1" ht="11.25">
      <c r="B6018" s="210"/>
      <c r="C6018" s="211"/>
      <c r="D6018" s="212" t="s">
        <v>283</v>
      </c>
      <c r="E6018" s="213" t="s">
        <v>1</v>
      </c>
      <c r="F6018" s="214" t="s">
        <v>842</v>
      </c>
      <c r="G6018" s="211"/>
      <c r="H6018" s="213" t="s">
        <v>1</v>
      </c>
      <c r="I6018" s="215"/>
      <c r="J6018" s="211"/>
      <c r="K6018" s="211"/>
      <c r="L6018" s="216"/>
      <c r="M6018" s="217"/>
      <c r="N6018" s="218"/>
      <c r="O6018" s="218"/>
      <c r="P6018" s="218"/>
      <c r="Q6018" s="218"/>
      <c r="R6018" s="218"/>
      <c r="S6018" s="218"/>
      <c r="T6018" s="219"/>
      <c r="AT6018" s="220" t="s">
        <v>283</v>
      </c>
      <c r="AU6018" s="220" t="s">
        <v>291</v>
      </c>
      <c r="AV6018" s="13" t="s">
        <v>16</v>
      </c>
      <c r="AW6018" s="13" t="s">
        <v>32</v>
      </c>
      <c r="AX6018" s="13" t="s">
        <v>76</v>
      </c>
      <c r="AY6018" s="220" t="s">
        <v>272</v>
      </c>
    </row>
    <row r="6019" spans="1:65" s="14" customFormat="1" ht="11.25">
      <c r="B6019" s="221"/>
      <c r="C6019" s="222"/>
      <c r="D6019" s="212" t="s">
        <v>283</v>
      </c>
      <c r="E6019" s="223" t="s">
        <v>1</v>
      </c>
      <c r="F6019" s="224" t="s">
        <v>207</v>
      </c>
      <c r="G6019" s="222"/>
      <c r="H6019" s="225">
        <v>-1</v>
      </c>
      <c r="I6019" s="226"/>
      <c r="J6019" s="222"/>
      <c r="K6019" s="222"/>
      <c r="L6019" s="227"/>
      <c r="M6019" s="228"/>
      <c r="N6019" s="229"/>
      <c r="O6019" s="229"/>
      <c r="P6019" s="229"/>
      <c r="Q6019" s="229"/>
      <c r="R6019" s="229"/>
      <c r="S6019" s="229"/>
      <c r="T6019" s="230"/>
      <c r="AT6019" s="231" t="s">
        <v>283</v>
      </c>
      <c r="AU6019" s="231" t="s">
        <v>291</v>
      </c>
      <c r="AV6019" s="14" t="s">
        <v>84</v>
      </c>
      <c r="AW6019" s="14" t="s">
        <v>32</v>
      </c>
      <c r="AX6019" s="14" t="s">
        <v>76</v>
      </c>
      <c r="AY6019" s="231" t="s">
        <v>272</v>
      </c>
    </row>
    <row r="6020" spans="1:65" s="2" customFormat="1" ht="24.2" customHeight="1">
      <c r="A6020" s="34"/>
      <c r="B6020" s="35"/>
      <c r="C6020" s="192" t="s">
        <v>4882</v>
      </c>
      <c r="D6020" s="192" t="s">
        <v>274</v>
      </c>
      <c r="E6020" s="193" t="s">
        <v>4883</v>
      </c>
      <c r="F6020" s="194" t="s">
        <v>4884</v>
      </c>
      <c r="G6020" s="195" t="s">
        <v>952</v>
      </c>
      <c r="H6020" s="196">
        <v>1</v>
      </c>
      <c r="I6020" s="197"/>
      <c r="J6020" s="198">
        <f>ROUND(I6020*H6020,2)</f>
        <v>0</v>
      </c>
      <c r="K6020" s="194" t="s">
        <v>1</v>
      </c>
      <c r="L6020" s="39"/>
      <c r="M6020" s="199" t="s">
        <v>1</v>
      </c>
      <c r="N6020" s="200" t="s">
        <v>41</v>
      </c>
      <c r="O6020" s="71"/>
      <c r="P6020" s="201">
        <f>O6020*H6020</f>
        <v>0</v>
      </c>
      <c r="Q6020" s="201">
        <v>0</v>
      </c>
      <c r="R6020" s="201">
        <f>Q6020*H6020</f>
        <v>0</v>
      </c>
      <c r="S6020" s="201">
        <v>0</v>
      </c>
      <c r="T6020" s="202">
        <f>S6020*H6020</f>
        <v>0</v>
      </c>
      <c r="U6020" s="34"/>
      <c r="V6020" s="34"/>
      <c r="W6020" s="34"/>
      <c r="X6020" s="34"/>
      <c r="Y6020" s="34"/>
      <c r="Z6020" s="34"/>
      <c r="AA6020" s="34"/>
      <c r="AB6020" s="34"/>
      <c r="AC6020" s="34"/>
      <c r="AD6020" s="34"/>
      <c r="AE6020" s="34"/>
      <c r="AR6020" s="203" t="s">
        <v>358</v>
      </c>
      <c r="AT6020" s="203" t="s">
        <v>274</v>
      </c>
      <c r="AU6020" s="203" t="s">
        <v>291</v>
      </c>
      <c r="AY6020" s="17" t="s">
        <v>272</v>
      </c>
      <c r="BE6020" s="204">
        <f>IF(N6020="základní",J6020,0)</f>
        <v>0</v>
      </c>
      <c r="BF6020" s="204">
        <f>IF(N6020="snížená",J6020,0)</f>
        <v>0</v>
      </c>
      <c r="BG6020" s="204">
        <f>IF(N6020="zákl. přenesená",J6020,0)</f>
        <v>0</v>
      </c>
      <c r="BH6020" s="204">
        <f>IF(N6020="sníž. přenesená",J6020,0)</f>
        <v>0</v>
      </c>
      <c r="BI6020" s="204">
        <f>IF(N6020="nulová",J6020,0)</f>
        <v>0</v>
      </c>
      <c r="BJ6020" s="17" t="s">
        <v>16</v>
      </c>
      <c r="BK6020" s="204">
        <f>ROUND(I6020*H6020,2)</f>
        <v>0</v>
      </c>
      <c r="BL6020" s="17" t="s">
        <v>358</v>
      </c>
      <c r="BM6020" s="203" t="s">
        <v>4885</v>
      </c>
    </row>
    <row r="6021" spans="1:65" s="13" customFormat="1" ht="11.25">
      <c r="B6021" s="210"/>
      <c r="C6021" s="211"/>
      <c r="D6021" s="212" t="s">
        <v>283</v>
      </c>
      <c r="E6021" s="213" t="s">
        <v>1</v>
      </c>
      <c r="F6021" s="214" t="s">
        <v>4825</v>
      </c>
      <c r="G6021" s="211"/>
      <c r="H6021" s="213" t="s">
        <v>1</v>
      </c>
      <c r="I6021" s="215"/>
      <c r="J6021" s="211"/>
      <c r="K6021" s="211"/>
      <c r="L6021" s="216"/>
      <c r="M6021" s="217"/>
      <c r="N6021" s="218"/>
      <c r="O6021" s="218"/>
      <c r="P6021" s="218"/>
      <c r="Q6021" s="218"/>
      <c r="R6021" s="218"/>
      <c r="S6021" s="218"/>
      <c r="T6021" s="219"/>
      <c r="AT6021" s="220" t="s">
        <v>283</v>
      </c>
      <c r="AU6021" s="220" t="s">
        <v>291</v>
      </c>
      <c r="AV6021" s="13" t="s">
        <v>16</v>
      </c>
      <c r="AW6021" s="13" t="s">
        <v>32</v>
      </c>
      <c r="AX6021" s="13" t="s">
        <v>76</v>
      </c>
      <c r="AY6021" s="220" t="s">
        <v>272</v>
      </c>
    </row>
    <row r="6022" spans="1:65" s="13" customFormat="1" ht="11.25">
      <c r="B6022" s="210"/>
      <c r="C6022" s="211"/>
      <c r="D6022" s="212" t="s">
        <v>283</v>
      </c>
      <c r="E6022" s="213" t="s">
        <v>1</v>
      </c>
      <c r="F6022" s="214" t="s">
        <v>4004</v>
      </c>
      <c r="G6022" s="211"/>
      <c r="H6022" s="213" t="s">
        <v>1</v>
      </c>
      <c r="I6022" s="215"/>
      <c r="J6022" s="211"/>
      <c r="K6022" s="211"/>
      <c r="L6022" s="216"/>
      <c r="M6022" s="217"/>
      <c r="N6022" s="218"/>
      <c r="O6022" s="218"/>
      <c r="P6022" s="218"/>
      <c r="Q6022" s="218"/>
      <c r="R6022" s="218"/>
      <c r="S6022" s="218"/>
      <c r="T6022" s="219"/>
      <c r="AT6022" s="220" t="s">
        <v>283</v>
      </c>
      <c r="AU6022" s="220" t="s">
        <v>291</v>
      </c>
      <c r="AV6022" s="13" t="s">
        <v>16</v>
      </c>
      <c r="AW6022" s="13" t="s">
        <v>32</v>
      </c>
      <c r="AX6022" s="13" t="s">
        <v>76</v>
      </c>
      <c r="AY6022" s="220" t="s">
        <v>272</v>
      </c>
    </row>
    <row r="6023" spans="1:65" s="13" customFormat="1" ht="11.25">
      <c r="B6023" s="210"/>
      <c r="C6023" s="211"/>
      <c r="D6023" s="212" t="s">
        <v>283</v>
      </c>
      <c r="E6023" s="213" t="s">
        <v>1</v>
      </c>
      <c r="F6023" s="214" t="s">
        <v>285</v>
      </c>
      <c r="G6023" s="211"/>
      <c r="H6023" s="213" t="s">
        <v>1</v>
      </c>
      <c r="I6023" s="215"/>
      <c r="J6023" s="211"/>
      <c r="K6023" s="211"/>
      <c r="L6023" s="216"/>
      <c r="M6023" s="217"/>
      <c r="N6023" s="218"/>
      <c r="O6023" s="218"/>
      <c r="P6023" s="218"/>
      <c r="Q6023" s="218"/>
      <c r="R6023" s="218"/>
      <c r="S6023" s="218"/>
      <c r="T6023" s="219"/>
      <c r="AT6023" s="220" t="s">
        <v>283</v>
      </c>
      <c r="AU6023" s="220" t="s">
        <v>291</v>
      </c>
      <c r="AV6023" s="13" t="s">
        <v>16</v>
      </c>
      <c r="AW6023" s="13" t="s">
        <v>32</v>
      </c>
      <c r="AX6023" s="13" t="s">
        <v>76</v>
      </c>
      <c r="AY6023" s="220" t="s">
        <v>272</v>
      </c>
    </row>
    <row r="6024" spans="1:65" s="14" customFormat="1" ht="11.25">
      <c r="B6024" s="221"/>
      <c r="C6024" s="222"/>
      <c r="D6024" s="212" t="s">
        <v>283</v>
      </c>
      <c r="E6024" s="223" t="s">
        <v>1</v>
      </c>
      <c r="F6024" s="224" t="s">
        <v>16</v>
      </c>
      <c r="G6024" s="222"/>
      <c r="H6024" s="225">
        <v>1</v>
      </c>
      <c r="I6024" s="226"/>
      <c r="J6024" s="222"/>
      <c r="K6024" s="222"/>
      <c r="L6024" s="227"/>
      <c r="M6024" s="228"/>
      <c r="N6024" s="229"/>
      <c r="O6024" s="229"/>
      <c r="P6024" s="229"/>
      <c r="Q6024" s="229"/>
      <c r="R6024" s="229"/>
      <c r="S6024" s="229"/>
      <c r="T6024" s="230"/>
      <c r="AT6024" s="231" t="s">
        <v>283</v>
      </c>
      <c r="AU6024" s="231" t="s">
        <v>291</v>
      </c>
      <c r="AV6024" s="14" t="s">
        <v>84</v>
      </c>
      <c r="AW6024" s="14" t="s">
        <v>32</v>
      </c>
      <c r="AX6024" s="14" t="s">
        <v>76</v>
      </c>
      <c r="AY6024" s="231" t="s">
        <v>272</v>
      </c>
    </row>
    <row r="6025" spans="1:65" s="2" customFormat="1" ht="24.2" customHeight="1">
      <c r="A6025" s="34"/>
      <c r="B6025" s="35"/>
      <c r="C6025" s="192" t="s">
        <v>4886</v>
      </c>
      <c r="D6025" s="192" t="s">
        <v>274</v>
      </c>
      <c r="E6025" s="193" t="s">
        <v>4887</v>
      </c>
      <c r="F6025" s="194" t="s">
        <v>4888</v>
      </c>
      <c r="G6025" s="195" t="s">
        <v>952</v>
      </c>
      <c r="H6025" s="196">
        <v>1</v>
      </c>
      <c r="I6025" s="197"/>
      <c r="J6025" s="198">
        <f>ROUND(I6025*H6025,2)</f>
        <v>0</v>
      </c>
      <c r="K6025" s="194" t="s">
        <v>1</v>
      </c>
      <c r="L6025" s="39"/>
      <c r="M6025" s="199" t="s">
        <v>1</v>
      </c>
      <c r="N6025" s="200" t="s">
        <v>41</v>
      </c>
      <c r="O6025" s="71"/>
      <c r="P6025" s="201">
        <f>O6025*H6025</f>
        <v>0</v>
      </c>
      <c r="Q6025" s="201">
        <v>0</v>
      </c>
      <c r="R6025" s="201">
        <f>Q6025*H6025</f>
        <v>0</v>
      </c>
      <c r="S6025" s="201">
        <v>0</v>
      </c>
      <c r="T6025" s="202">
        <f>S6025*H6025</f>
        <v>0</v>
      </c>
      <c r="U6025" s="34"/>
      <c r="V6025" s="34"/>
      <c r="W6025" s="34"/>
      <c r="X6025" s="34"/>
      <c r="Y6025" s="34"/>
      <c r="Z6025" s="34"/>
      <c r="AA6025" s="34"/>
      <c r="AB6025" s="34"/>
      <c r="AC6025" s="34"/>
      <c r="AD6025" s="34"/>
      <c r="AE6025" s="34"/>
      <c r="AR6025" s="203" t="s">
        <v>358</v>
      </c>
      <c r="AT6025" s="203" t="s">
        <v>274</v>
      </c>
      <c r="AU6025" s="203" t="s">
        <v>291</v>
      </c>
      <c r="AY6025" s="17" t="s">
        <v>272</v>
      </c>
      <c r="BE6025" s="204">
        <f>IF(N6025="základní",J6025,0)</f>
        <v>0</v>
      </c>
      <c r="BF6025" s="204">
        <f>IF(N6025="snížená",J6025,0)</f>
        <v>0</v>
      </c>
      <c r="BG6025" s="204">
        <f>IF(N6025="zákl. přenesená",J6025,0)</f>
        <v>0</v>
      </c>
      <c r="BH6025" s="204">
        <f>IF(N6025="sníž. přenesená",J6025,0)</f>
        <v>0</v>
      </c>
      <c r="BI6025" s="204">
        <f>IF(N6025="nulová",J6025,0)</f>
        <v>0</v>
      </c>
      <c r="BJ6025" s="17" t="s">
        <v>16</v>
      </c>
      <c r="BK6025" s="204">
        <f>ROUND(I6025*H6025,2)</f>
        <v>0</v>
      </c>
      <c r="BL6025" s="17" t="s">
        <v>358</v>
      </c>
      <c r="BM6025" s="203" t="s">
        <v>4889</v>
      </c>
    </row>
    <row r="6026" spans="1:65" s="13" customFormat="1" ht="11.25">
      <c r="B6026" s="210"/>
      <c r="C6026" s="211"/>
      <c r="D6026" s="212" t="s">
        <v>283</v>
      </c>
      <c r="E6026" s="213" t="s">
        <v>1</v>
      </c>
      <c r="F6026" s="214" t="s">
        <v>4825</v>
      </c>
      <c r="G6026" s="211"/>
      <c r="H6026" s="213" t="s">
        <v>1</v>
      </c>
      <c r="I6026" s="215"/>
      <c r="J6026" s="211"/>
      <c r="K6026" s="211"/>
      <c r="L6026" s="216"/>
      <c r="M6026" s="217"/>
      <c r="N6026" s="218"/>
      <c r="O6026" s="218"/>
      <c r="P6026" s="218"/>
      <c r="Q6026" s="218"/>
      <c r="R6026" s="218"/>
      <c r="S6026" s="218"/>
      <c r="T6026" s="219"/>
      <c r="AT6026" s="220" t="s">
        <v>283</v>
      </c>
      <c r="AU6026" s="220" t="s">
        <v>291</v>
      </c>
      <c r="AV6026" s="13" t="s">
        <v>16</v>
      </c>
      <c r="AW6026" s="13" t="s">
        <v>32</v>
      </c>
      <c r="AX6026" s="13" t="s">
        <v>76</v>
      </c>
      <c r="AY6026" s="220" t="s">
        <v>272</v>
      </c>
    </row>
    <row r="6027" spans="1:65" s="13" customFormat="1" ht="11.25">
      <c r="B6027" s="210"/>
      <c r="C6027" s="211"/>
      <c r="D6027" s="212" t="s">
        <v>283</v>
      </c>
      <c r="E6027" s="213" t="s">
        <v>1</v>
      </c>
      <c r="F6027" s="214" t="s">
        <v>4004</v>
      </c>
      <c r="G6027" s="211"/>
      <c r="H6027" s="213" t="s">
        <v>1</v>
      </c>
      <c r="I6027" s="215"/>
      <c r="J6027" s="211"/>
      <c r="K6027" s="211"/>
      <c r="L6027" s="216"/>
      <c r="M6027" s="217"/>
      <c r="N6027" s="218"/>
      <c r="O6027" s="218"/>
      <c r="P6027" s="218"/>
      <c r="Q6027" s="218"/>
      <c r="R6027" s="218"/>
      <c r="S6027" s="218"/>
      <c r="T6027" s="219"/>
      <c r="AT6027" s="220" t="s">
        <v>283</v>
      </c>
      <c r="AU6027" s="220" t="s">
        <v>291</v>
      </c>
      <c r="AV6027" s="13" t="s">
        <v>16</v>
      </c>
      <c r="AW6027" s="13" t="s">
        <v>32</v>
      </c>
      <c r="AX6027" s="13" t="s">
        <v>76</v>
      </c>
      <c r="AY6027" s="220" t="s">
        <v>272</v>
      </c>
    </row>
    <row r="6028" spans="1:65" s="13" customFormat="1" ht="11.25">
      <c r="B6028" s="210"/>
      <c r="C6028" s="211"/>
      <c r="D6028" s="212" t="s">
        <v>283</v>
      </c>
      <c r="E6028" s="213" t="s">
        <v>1</v>
      </c>
      <c r="F6028" s="214" t="s">
        <v>285</v>
      </c>
      <c r="G6028" s="211"/>
      <c r="H6028" s="213" t="s">
        <v>1</v>
      </c>
      <c r="I6028" s="215"/>
      <c r="J6028" s="211"/>
      <c r="K6028" s="211"/>
      <c r="L6028" s="216"/>
      <c r="M6028" s="217"/>
      <c r="N6028" s="218"/>
      <c r="O6028" s="218"/>
      <c r="P6028" s="218"/>
      <c r="Q6028" s="218"/>
      <c r="R6028" s="218"/>
      <c r="S6028" s="218"/>
      <c r="T6028" s="219"/>
      <c r="AT6028" s="220" t="s">
        <v>283</v>
      </c>
      <c r="AU6028" s="220" t="s">
        <v>291</v>
      </c>
      <c r="AV6028" s="13" t="s">
        <v>16</v>
      </c>
      <c r="AW6028" s="13" t="s">
        <v>32</v>
      </c>
      <c r="AX6028" s="13" t="s">
        <v>76</v>
      </c>
      <c r="AY6028" s="220" t="s">
        <v>272</v>
      </c>
    </row>
    <row r="6029" spans="1:65" s="14" customFormat="1" ht="11.25">
      <c r="B6029" s="221"/>
      <c r="C6029" s="222"/>
      <c r="D6029" s="212" t="s">
        <v>283</v>
      </c>
      <c r="E6029" s="223" t="s">
        <v>1</v>
      </c>
      <c r="F6029" s="224" t="s">
        <v>16</v>
      </c>
      <c r="G6029" s="222"/>
      <c r="H6029" s="225">
        <v>1</v>
      </c>
      <c r="I6029" s="226"/>
      <c r="J6029" s="222"/>
      <c r="K6029" s="222"/>
      <c r="L6029" s="227"/>
      <c r="M6029" s="228"/>
      <c r="N6029" s="229"/>
      <c r="O6029" s="229"/>
      <c r="P6029" s="229"/>
      <c r="Q6029" s="229"/>
      <c r="R6029" s="229"/>
      <c r="S6029" s="229"/>
      <c r="T6029" s="230"/>
      <c r="AT6029" s="231" t="s">
        <v>283</v>
      </c>
      <c r="AU6029" s="231" t="s">
        <v>291</v>
      </c>
      <c r="AV6029" s="14" t="s">
        <v>84</v>
      </c>
      <c r="AW6029" s="14" t="s">
        <v>32</v>
      </c>
      <c r="AX6029" s="14" t="s">
        <v>76</v>
      </c>
      <c r="AY6029" s="231" t="s">
        <v>272</v>
      </c>
    </row>
    <row r="6030" spans="1:65" s="2" customFormat="1" ht="24.2" customHeight="1">
      <c r="A6030" s="34"/>
      <c r="B6030" s="35"/>
      <c r="C6030" s="192" t="s">
        <v>4890</v>
      </c>
      <c r="D6030" s="192" t="s">
        <v>274</v>
      </c>
      <c r="E6030" s="193" t="s">
        <v>4891</v>
      </c>
      <c r="F6030" s="194" t="s">
        <v>4892</v>
      </c>
      <c r="G6030" s="195" t="s">
        <v>952</v>
      </c>
      <c r="H6030" s="196">
        <v>0</v>
      </c>
      <c r="I6030" s="197"/>
      <c r="J6030" s="198">
        <f>ROUND(I6030*H6030,2)</f>
        <v>0</v>
      </c>
      <c r="K6030" s="194" t="s">
        <v>1</v>
      </c>
      <c r="L6030" s="39"/>
      <c r="M6030" s="199" t="s">
        <v>1</v>
      </c>
      <c r="N6030" s="200" t="s">
        <v>41</v>
      </c>
      <c r="O6030" s="71"/>
      <c r="P6030" s="201">
        <f>O6030*H6030</f>
        <v>0</v>
      </c>
      <c r="Q6030" s="201">
        <v>0</v>
      </c>
      <c r="R6030" s="201">
        <f>Q6030*H6030</f>
        <v>0</v>
      </c>
      <c r="S6030" s="201">
        <v>0</v>
      </c>
      <c r="T6030" s="202">
        <f>S6030*H6030</f>
        <v>0</v>
      </c>
      <c r="U6030" s="34"/>
      <c r="V6030" s="34"/>
      <c r="W6030" s="34"/>
      <c r="X6030" s="34"/>
      <c r="Y6030" s="34"/>
      <c r="Z6030" s="34"/>
      <c r="AA6030" s="34"/>
      <c r="AB6030" s="34"/>
      <c r="AC6030" s="34"/>
      <c r="AD6030" s="34"/>
      <c r="AE6030" s="34"/>
      <c r="AR6030" s="203" t="s">
        <v>358</v>
      </c>
      <c r="AT6030" s="203" t="s">
        <v>274</v>
      </c>
      <c r="AU6030" s="203" t="s">
        <v>291</v>
      </c>
      <c r="AY6030" s="17" t="s">
        <v>272</v>
      </c>
      <c r="BE6030" s="204">
        <f>IF(N6030="základní",J6030,0)</f>
        <v>0</v>
      </c>
      <c r="BF6030" s="204">
        <f>IF(N6030="snížená",J6030,0)</f>
        <v>0</v>
      </c>
      <c r="BG6030" s="204">
        <f>IF(N6030="zákl. přenesená",J6030,0)</f>
        <v>0</v>
      </c>
      <c r="BH6030" s="204">
        <f>IF(N6030="sníž. přenesená",J6030,0)</f>
        <v>0</v>
      </c>
      <c r="BI6030" s="204">
        <f>IF(N6030="nulová",J6030,0)</f>
        <v>0</v>
      </c>
      <c r="BJ6030" s="17" t="s">
        <v>16</v>
      </c>
      <c r="BK6030" s="204">
        <f>ROUND(I6030*H6030,2)</f>
        <v>0</v>
      </c>
      <c r="BL6030" s="17" t="s">
        <v>358</v>
      </c>
      <c r="BM6030" s="203" t="s">
        <v>4893</v>
      </c>
    </row>
    <row r="6031" spans="1:65" s="13" customFormat="1" ht="11.25">
      <c r="B6031" s="210"/>
      <c r="C6031" s="211"/>
      <c r="D6031" s="212" t="s">
        <v>283</v>
      </c>
      <c r="E6031" s="213" t="s">
        <v>1</v>
      </c>
      <c r="F6031" s="214" t="s">
        <v>4825</v>
      </c>
      <c r="G6031" s="211"/>
      <c r="H6031" s="213" t="s">
        <v>1</v>
      </c>
      <c r="I6031" s="215"/>
      <c r="J6031" s="211"/>
      <c r="K6031" s="211"/>
      <c r="L6031" s="216"/>
      <c r="M6031" s="217"/>
      <c r="N6031" s="218"/>
      <c r="O6031" s="218"/>
      <c r="P6031" s="218"/>
      <c r="Q6031" s="218"/>
      <c r="R6031" s="218"/>
      <c r="S6031" s="218"/>
      <c r="T6031" s="219"/>
      <c r="AT6031" s="220" t="s">
        <v>283</v>
      </c>
      <c r="AU6031" s="220" t="s">
        <v>291</v>
      </c>
      <c r="AV6031" s="13" t="s">
        <v>16</v>
      </c>
      <c r="AW6031" s="13" t="s">
        <v>32</v>
      </c>
      <c r="AX6031" s="13" t="s">
        <v>76</v>
      </c>
      <c r="AY6031" s="220" t="s">
        <v>272</v>
      </c>
    </row>
    <row r="6032" spans="1:65" s="13" customFormat="1" ht="11.25">
      <c r="B6032" s="210"/>
      <c r="C6032" s="211"/>
      <c r="D6032" s="212" t="s">
        <v>283</v>
      </c>
      <c r="E6032" s="213" t="s">
        <v>1</v>
      </c>
      <c r="F6032" s="214" t="s">
        <v>4004</v>
      </c>
      <c r="G6032" s="211"/>
      <c r="H6032" s="213" t="s">
        <v>1</v>
      </c>
      <c r="I6032" s="215"/>
      <c r="J6032" s="211"/>
      <c r="K6032" s="211"/>
      <c r="L6032" s="216"/>
      <c r="M6032" s="217"/>
      <c r="N6032" s="218"/>
      <c r="O6032" s="218"/>
      <c r="P6032" s="218"/>
      <c r="Q6032" s="218"/>
      <c r="R6032" s="218"/>
      <c r="S6032" s="218"/>
      <c r="T6032" s="219"/>
      <c r="AT6032" s="220" t="s">
        <v>283</v>
      </c>
      <c r="AU6032" s="220" t="s">
        <v>291</v>
      </c>
      <c r="AV6032" s="13" t="s">
        <v>16</v>
      </c>
      <c r="AW6032" s="13" t="s">
        <v>32</v>
      </c>
      <c r="AX6032" s="13" t="s">
        <v>76</v>
      </c>
      <c r="AY6032" s="220" t="s">
        <v>272</v>
      </c>
    </row>
    <row r="6033" spans="1:65" s="13" customFormat="1" ht="11.25">
      <c r="B6033" s="210"/>
      <c r="C6033" s="211"/>
      <c r="D6033" s="212" t="s">
        <v>283</v>
      </c>
      <c r="E6033" s="213" t="s">
        <v>1</v>
      </c>
      <c r="F6033" s="214" t="s">
        <v>285</v>
      </c>
      <c r="G6033" s="211"/>
      <c r="H6033" s="213" t="s">
        <v>1</v>
      </c>
      <c r="I6033" s="215"/>
      <c r="J6033" s="211"/>
      <c r="K6033" s="211"/>
      <c r="L6033" s="216"/>
      <c r="M6033" s="217"/>
      <c r="N6033" s="218"/>
      <c r="O6033" s="218"/>
      <c r="P6033" s="218"/>
      <c r="Q6033" s="218"/>
      <c r="R6033" s="218"/>
      <c r="S6033" s="218"/>
      <c r="T6033" s="219"/>
      <c r="AT6033" s="220" t="s">
        <v>283</v>
      </c>
      <c r="AU6033" s="220" t="s">
        <v>291</v>
      </c>
      <c r="AV6033" s="13" t="s">
        <v>16</v>
      </c>
      <c r="AW6033" s="13" t="s">
        <v>32</v>
      </c>
      <c r="AX6033" s="13" t="s">
        <v>76</v>
      </c>
      <c r="AY6033" s="220" t="s">
        <v>272</v>
      </c>
    </row>
    <row r="6034" spans="1:65" s="14" customFormat="1" ht="11.25">
      <c r="B6034" s="221"/>
      <c r="C6034" s="222"/>
      <c r="D6034" s="212" t="s">
        <v>283</v>
      </c>
      <c r="E6034" s="223" t="s">
        <v>1</v>
      </c>
      <c r="F6034" s="224" t="s">
        <v>16</v>
      </c>
      <c r="G6034" s="222"/>
      <c r="H6034" s="225">
        <v>1</v>
      </c>
      <c r="I6034" s="226"/>
      <c r="J6034" s="222"/>
      <c r="K6034" s="222"/>
      <c r="L6034" s="227"/>
      <c r="M6034" s="228"/>
      <c r="N6034" s="229"/>
      <c r="O6034" s="229"/>
      <c r="P6034" s="229"/>
      <c r="Q6034" s="229"/>
      <c r="R6034" s="229"/>
      <c r="S6034" s="229"/>
      <c r="T6034" s="230"/>
      <c r="AT6034" s="231" t="s">
        <v>283</v>
      </c>
      <c r="AU6034" s="231" t="s">
        <v>291</v>
      </c>
      <c r="AV6034" s="14" t="s">
        <v>84</v>
      </c>
      <c r="AW6034" s="14" t="s">
        <v>32</v>
      </c>
      <c r="AX6034" s="14" t="s">
        <v>76</v>
      </c>
      <c r="AY6034" s="231" t="s">
        <v>272</v>
      </c>
    </row>
    <row r="6035" spans="1:65" s="13" customFormat="1" ht="11.25">
      <c r="B6035" s="210"/>
      <c r="C6035" s="211"/>
      <c r="D6035" s="212" t="s">
        <v>283</v>
      </c>
      <c r="E6035" s="213" t="s">
        <v>1</v>
      </c>
      <c r="F6035" s="214" t="s">
        <v>285</v>
      </c>
      <c r="G6035" s="211"/>
      <c r="H6035" s="213" t="s">
        <v>1</v>
      </c>
      <c r="I6035" s="215"/>
      <c r="J6035" s="211"/>
      <c r="K6035" s="211"/>
      <c r="L6035" s="216"/>
      <c r="M6035" s="217"/>
      <c r="N6035" s="218"/>
      <c r="O6035" s="218"/>
      <c r="P6035" s="218"/>
      <c r="Q6035" s="218"/>
      <c r="R6035" s="218"/>
      <c r="S6035" s="218"/>
      <c r="T6035" s="219"/>
      <c r="AT6035" s="220" t="s">
        <v>283</v>
      </c>
      <c r="AU6035" s="220" t="s">
        <v>291</v>
      </c>
      <c r="AV6035" s="13" t="s">
        <v>16</v>
      </c>
      <c r="AW6035" s="13" t="s">
        <v>32</v>
      </c>
      <c r="AX6035" s="13" t="s">
        <v>76</v>
      </c>
      <c r="AY6035" s="220" t="s">
        <v>272</v>
      </c>
    </row>
    <row r="6036" spans="1:65" s="13" customFormat="1" ht="11.25">
      <c r="B6036" s="210"/>
      <c r="C6036" s="211"/>
      <c r="D6036" s="212" t="s">
        <v>283</v>
      </c>
      <c r="E6036" s="213" t="s">
        <v>1</v>
      </c>
      <c r="F6036" s="214" t="s">
        <v>842</v>
      </c>
      <c r="G6036" s="211"/>
      <c r="H6036" s="213" t="s">
        <v>1</v>
      </c>
      <c r="I6036" s="215"/>
      <c r="J6036" s="211"/>
      <c r="K6036" s="211"/>
      <c r="L6036" s="216"/>
      <c r="M6036" s="217"/>
      <c r="N6036" s="218"/>
      <c r="O6036" s="218"/>
      <c r="P6036" s="218"/>
      <c r="Q6036" s="218"/>
      <c r="R6036" s="218"/>
      <c r="S6036" s="218"/>
      <c r="T6036" s="219"/>
      <c r="AT6036" s="220" t="s">
        <v>283</v>
      </c>
      <c r="AU6036" s="220" t="s">
        <v>291</v>
      </c>
      <c r="AV6036" s="13" t="s">
        <v>16</v>
      </c>
      <c r="AW6036" s="13" t="s">
        <v>32</v>
      </c>
      <c r="AX6036" s="13" t="s">
        <v>76</v>
      </c>
      <c r="AY6036" s="220" t="s">
        <v>272</v>
      </c>
    </row>
    <row r="6037" spans="1:65" s="14" customFormat="1" ht="11.25">
      <c r="B6037" s="221"/>
      <c r="C6037" s="222"/>
      <c r="D6037" s="212" t="s">
        <v>283</v>
      </c>
      <c r="E6037" s="223" t="s">
        <v>1</v>
      </c>
      <c r="F6037" s="224" t="s">
        <v>207</v>
      </c>
      <c r="G6037" s="222"/>
      <c r="H6037" s="225">
        <v>-1</v>
      </c>
      <c r="I6037" s="226"/>
      <c r="J6037" s="222"/>
      <c r="K6037" s="222"/>
      <c r="L6037" s="227"/>
      <c r="M6037" s="228"/>
      <c r="N6037" s="229"/>
      <c r="O6037" s="229"/>
      <c r="P6037" s="229"/>
      <c r="Q6037" s="229"/>
      <c r="R6037" s="229"/>
      <c r="S6037" s="229"/>
      <c r="T6037" s="230"/>
      <c r="AT6037" s="231" t="s">
        <v>283</v>
      </c>
      <c r="AU6037" s="231" t="s">
        <v>291</v>
      </c>
      <c r="AV6037" s="14" t="s">
        <v>84</v>
      </c>
      <c r="AW6037" s="14" t="s">
        <v>32</v>
      </c>
      <c r="AX6037" s="14" t="s">
        <v>76</v>
      </c>
      <c r="AY6037" s="231" t="s">
        <v>272</v>
      </c>
    </row>
    <row r="6038" spans="1:65" s="2" customFormat="1" ht="24.2" customHeight="1">
      <c r="A6038" s="34"/>
      <c r="B6038" s="35"/>
      <c r="C6038" s="192" t="s">
        <v>4894</v>
      </c>
      <c r="D6038" s="192" t="s">
        <v>274</v>
      </c>
      <c r="E6038" s="193" t="s">
        <v>4895</v>
      </c>
      <c r="F6038" s="194" t="s">
        <v>4896</v>
      </c>
      <c r="G6038" s="195" t="s">
        <v>952</v>
      </c>
      <c r="H6038" s="196">
        <v>0</v>
      </c>
      <c r="I6038" s="197"/>
      <c r="J6038" s="198">
        <f>ROUND(I6038*H6038,2)</f>
        <v>0</v>
      </c>
      <c r="K6038" s="194" t="s">
        <v>1</v>
      </c>
      <c r="L6038" s="39"/>
      <c r="M6038" s="199" t="s">
        <v>1</v>
      </c>
      <c r="N6038" s="200" t="s">
        <v>41</v>
      </c>
      <c r="O6038" s="71"/>
      <c r="P6038" s="201">
        <f>O6038*H6038</f>
        <v>0</v>
      </c>
      <c r="Q6038" s="201">
        <v>0</v>
      </c>
      <c r="R6038" s="201">
        <f>Q6038*H6038</f>
        <v>0</v>
      </c>
      <c r="S6038" s="201">
        <v>0</v>
      </c>
      <c r="T6038" s="202">
        <f>S6038*H6038</f>
        <v>0</v>
      </c>
      <c r="U6038" s="34"/>
      <c r="V6038" s="34"/>
      <c r="W6038" s="34"/>
      <c r="X6038" s="34"/>
      <c r="Y6038" s="34"/>
      <c r="Z6038" s="34"/>
      <c r="AA6038" s="34"/>
      <c r="AB6038" s="34"/>
      <c r="AC6038" s="34"/>
      <c r="AD6038" s="34"/>
      <c r="AE6038" s="34"/>
      <c r="AR6038" s="203" t="s">
        <v>358</v>
      </c>
      <c r="AT6038" s="203" t="s">
        <v>274</v>
      </c>
      <c r="AU6038" s="203" t="s">
        <v>291</v>
      </c>
      <c r="AY6038" s="17" t="s">
        <v>272</v>
      </c>
      <c r="BE6038" s="204">
        <f>IF(N6038="základní",J6038,0)</f>
        <v>0</v>
      </c>
      <c r="BF6038" s="204">
        <f>IF(N6038="snížená",J6038,0)</f>
        <v>0</v>
      </c>
      <c r="BG6038" s="204">
        <f>IF(N6038="zákl. přenesená",J6038,0)</f>
        <v>0</v>
      </c>
      <c r="BH6038" s="204">
        <f>IF(N6038="sníž. přenesená",J6038,0)</f>
        <v>0</v>
      </c>
      <c r="BI6038" s="204">
        <f>IF(N6038="nulová",J6038,0)</f>
        <v>0</v>
      </c>
      <c r="BJ6038" s="17" t="s">
        <v>16</v>
      </c>
      <c r="BK6038" s="204">
        <f>ROUND(I6038*H6038,2)</f>
        <v>0</v>
      </c>
      <c r="BL6038" s="17" t="s">
        <v>358</v>
      </c>
      <c r="BM6038" s="203" t="s">
        <v>4897</v>
      </c>
    </row>
    <row r="6039" spans="1:65" s="13" customFormat="1" ht="11.25">
      <c r="B6039" s="210"/>
      <c r="C6039" s="211"/>
      <c r="D6039" s="212" t="s">
        <v>283</v>
      </c>
      <c r="E6039" s="213" t="s">
        <v>1</v>
      </c>
      <c r="F6039" s="214" t="s">
        <v>4825</v>
      </c>
      <c r="G6039" s="211"/>
      <c r="H6039" s="213" t="s">
        <v>1</v>
      </c>
      <c r="I6039" s="215"/>
      <c r="J6039" s="211"/>
      <c r="K6039" s="211"/>
      <c r="L6039" s="216"/>
      <c r="M6039" s="217"/>
      <c r="N6039" s="218"/>
      <c r="O6039" s="218"/>
      <c r="P6039" s="218"/>
      <c r="Q6039" s="218"/>
      <c r="R6039" s="218"/>
      <c r="S6039" s="218"/>
      <c r="T6039" s="219"/>
      <c r="AT6039" s="220" t="s">
        <v>283</v>
      </c>
      <c r="AU6039" s="220" t="s">
        <v>291</v>
      </c>
      <c r="AV6039" s="13" t="s">
        <v>16</v>
      </c>
      <c r="AW6039" s="13" t="s">
        <v>32</v>
      </c>
      <c r="AX6039" s="13" t="s">
        <v>76</v>
      </c>
      <c r="AY6039" s="220" t="s">
        <v>272</v>
      </c>
    </row>
    <row r="6040" spans="1:65" s="13" customFormat="1" ht="11.25">
      <c r="B6040" s="210"/>
      <c r="C6040" s="211"/>
      <c r="D6040" s="212" t="s">
        <v>283</v>
      </c>
      <c r="E6040" s="213" t="s">
        <v>1</v>
      </c>
      <c r="F6040" s="214" t="s">
        <v>4004</v>
      </c>
      <c r="G6040" s="211"/>
      <c r="H6040" s="213" t="s">
        <v>1</v>
      </c>
      <c r="I6040" s="215"/>
      <c r="J6040" s="211"/>
      <c r="K6040" s="211"/>
      <c r="L6040" s="216"/>
      <c r="M6040" s="217"/>
      <c r="N6040" s="218"/>
      <c r="O6040" s="218"/>
      <c r="P6040" s="218"/>
      <c r="Q6040" s="218"/>
      <c r="R6040" s="218"/>
      <c r="S6040" s="218"/>
      <c r="T6040" s="219"/>
      <c r="AT6040" s="220" t="s">
        <v>283</v>
      </c>
      <c r="AU6040" s="220" t="s">
        <v>291</v>
      </c>
      <c r="AV6040" s="13" t="s">
        <v>16</v>
      </c>
      <c r="AW6040" s="13" t="s">
        <v>32</v>
      </c>
      <c r="AX6040" s="13" t="s">
        <v>76</v>
      </c>
      <c r="AY6040" s="220" t="s">
        <v>272</v>
      </c>
    </row>
    <row r="6041" spans="1:65" s="13" customFormat="1" ht="11.25">
      <c r="B6041" s="210"/>
      <c r="C6041" s="211"/>
      <c r="D6041" s="212" t="s">
        <v>283</v>
      </c>
      <c r="E6041" s="213" t="s">
        <v>1</v>
      </c>
      <c r="F6041" s="214" t="s">
        <v>285</v>
      </c>
      <c r="G6041" s="211"/>
      <c r="H6041" s="213" t="s">
        <v>1</v>
      </c>
      <c r="I6041" s="215"/>
      <c r="J6041" s="211"/>
      <c r="K6041" s="211"/>
      <c r="L6041" s="216"/>
      <c r="M6041" s="217"/>
      <c r="N6041" s="218"/>
      <c r="O6041" s="218"/>
      <c r="P6041" s="218"/>
      <c r="Q6041" s="218"/>
      <c r="R6041" s="218"/>
      <c r="S6041" s="218"/>
      <c r="T6041" s="219"/>
      <c r="AT6041" s="220" t="s">
        <v>283</v>
      </c>
      <c r="AU6041" s="220" t="s">
        <v>291</v>
      </c>
      <c r="AV6041" s="13" t="s">
        <v>16</v>
      </c>
      <c r="AW6041" s="13" t="s">
        <v>32</v>
      </c>
      <c r="AX6041" s="13" t="s">
        <v>76</v>
      </c>
      <c r="AY6041" s="220" t="s">
        <v>272</v>
      </c>
    </row>
    <row r="6042" spans="1:65" s="14" customFormat="1" ht="11.25">
      <c r="B6042" s="221"/>
      <c r="C6042" s="222"/>
      <c r="D6042" s="212" t="s">
        <v>283</v>
      </c>
      <c r="E6042" s="223" t="s">
        <v>1</v>
      </c>
      <c r="F6042" s="224" t="s">
        <v>16</v>
      </c>
      <c r="G6042" s="222"/>
      <c r="H6042" s="225">
        <v>1</v>
      </c>
      <c r="I6042" s="226"/>
      <c r="J6042" s="222"/>
      <c r="K6042" s="222"/>
      <c r="L6042" s="227"/>
      <c r="M6042" s="228"/>
      <c r="N6042" s="229"/>
      <c r="O6042" s="229"/>
      <c r="P6042" s="229"/>
      <c r="Q6042" s="229"/>
      <c r="R6042" s="229"/>
      <c r="S6042" s="229"/>
      <c r="T6042" s="230"/>
      <c r="AT6042" s="231" t="s">
        <v>283</v>
      </c>
      <c r="AU6042" s="231" t="s">
        <v>291</v>
      </c>
      <c r="AV6042" s="14" t="s">
        <v>84</v>
      </c>
      <c r="AW6042" s="14" t="s">
        <v>32</v>
      </c>
      <c r="AX6042" s="14" t="s">
        <v>76</v>
      </c>
      <c r="AY6042" s="231" t="s">
        <v>272</v>
      </c>
    </row>
    <row r="6043" spans="1:65" s="13" customFormat="1" ht="11.25">
      <c r="B6043" s="210"/>
      <c r="C6043" s="211"/>
      <c r="D6043" s="212" t="s">
        <v>283</v>
      </c>
      <c r="E6043" s="213" t="s">
        <v>1</v>
      </c>
      <c r="F6043" s="214" t="s">
        <v>285</v>
      </c>
      <c r="G6043" s="211"/>
      <c r="H6043" s="213" t="s">
        <v>1</v>
      </c>
      <c r="I6043" s="215"/>
      <c r="J6043" s="211"/>
      <c r="K6043" s="211"/>
      <c r="L6043" s="216"/>
      <c r="M6043" s="217"/>
      <c r="N6043" s="218"/>
      <c r="O6043" s="218"/>
      <c r="P6043" s="218"/>
      <c r="Q6043" s="218"/>
      <c r="R6043" s="218"/>
      <c r="S6043" s="218"/>
      <c r="T6043" s="219"/>
      <c r="AT6043" s="220" t="s">
        <v>283</v>
      </c>
      <c r="AU6043" s="220" t="s">
        <v>291</v>
      </c>
      <c r="AV6043" s="13" t="s">
        <v>16</v>
      </c>
      <c r="AW6043" s="13" t="s">
        <v>32</v>
      </c>
      <c r="AX6043" s="13" t="s">
        <v>76</v>
      </c>
      <c r="AY6043" s="220" t="s">
        <v>272</v>
      </c>
    </row>
    <row r="6044" spans="1:65" s="13" customFormat="1" ht="11.25">
      <c r="B6044" s="210"/>
      <c r="C6044" s="211"/>
      <c r="D6044" s="212" t="s">
        <v>283</v>
      </c>
      <c r="E6044" s="213" t="s">
        <v>1</v>
      </c>
      <c r="F6044" s="214" t="s">
        <v>842</v>
      </c>
      <c r="G6044" s="211"/>
      <c r="H6044" s="213" t="s">
        <v>1</v>
      </c>
      <c r="I6044" s="215"/>
      <c r="J6044" s="211"/>
      <c r="K6044" s="211"/>
      <c r="L6044" s="216"/>
      <c r="M6044" s="217"/>
      <c r="N6044" s="218"/>
      <c r="O6044" s="218"/>
      <c r="P6044" s="218"/>
      <c r="Q6044" s="218"/>
      <c r="R6044" s="218"/>
      <c r="S6044" s="218"/>
      <c r="T6044" s="219"/>
      <c r="AT6044" s="220" t="s">
        <v>283</v>
      </c>
      <c r="AU6044" s="220" t="s">
        <v>291</v>
      </c>
      <c r="AV6044" s="13" t="s">
        <v>16</v>
      </c>
      <c r="AW6044" s="13" t="s">
        <v>32</v>
      </c>
      <c r="AX6044" s="13" t="s">
        <v>76</v>
      </c>
      <c r="AY6044" s="220" t="s">
        <v>272</v>
      </c>
    </row>
    <row r="6045" spans="1:65" s="14" customFormat="1" ht="11.25">
      <c r="B6045" s="221"/>
      <c r="C6045" s="222"/>
      <c r="D6045" s="212" t="s">
        <v>283</v>
      </c>
      <c r="E6045" s="223" t="s">
        <v>1</v>
      </c>
      <c r="F6045" s="224" t="s">
        <v>207</v>
      </c>
      <c r="G6045" s="222"/>
      <c r="H6045" s="225">
        <v>-1</v>
      </c>
      <c r="I6045" s="226"/>
      <c r="J6045" s="222"/>
      <c r="K6045" s="222"/>
      <c r="L6045" s="227"/>
      <c r="M6045" s="228"/>
      <c r="N6045" s="229"/>
      <c r="O6045" s="229"/>
      <c r="P6045" s="229"/>
      <c r="Q6045" s="229"/>
      <c r="R6045" s="229"/>
      <c r="S6045" s="229"/>
      <c r="T6045" s="230"/>
      <c r="AT6045" s="231" t="s">
        <v>283</v>
      </c>
      <c r="AU6045" s="231" t="s">
        <v>291</v>
      </c>
      <c r="AV6045" s="14" t="s">
        <v>84</v>
      </c>
      <c r="AW6045" s="14" t="s">
        <v>32</v>
      </c>
      <c r="AX6045" s="14" t="s">
        <v>76</v>
      </c>
      <c r="AY6045" s="231" t="s">
        <v>272</v>
      </c>
    </row>
    <row r="6046" spans="1:65" s="2" customFormat="1" ht="24.2" customHeight="1">
      <c r="A6046" s="34"/>
      <c r="B6046" s="35"/>
      <c r="C6046" s="192" t="s">
        <v>4898</v>
      </c>
      <c r="D6046" s="192" t="s">
        <v>274</v>
      </c>
      <c r="E6046" s="193" t="s">
        <v>4899</v>
      </c>
      <c r="F6046" s="194" t="s">
        <v>4900</v>
      </c>
      <c r="G6046" s="195" t="s">
        <v>952</v>
      </c>
      <c r="H6046" s="196">
        <v>1</v>
      </c>
      <c r="I6046" s="197"/>
      <c r="J6046" s="198">
        <f>ROUND(I6046*H6046,2)</f>
        <v>0</v>
      </c>
      <c r="K6046" s="194" t="s">
        <v>1</v>
      </c>
      <c r="L6046" s="39"/>
      <c r="M6046" s="199" t="s">
        <v>1</v>
      </c>
      <c r="N6046" s="200" t="s">
        <v>41</v>
      </c>
      <c r="O6046" s="71"/>
      <c r="P6046" s="201">
        <f>O6046*H6046</f>
        <v>0</v>
      </c>
      <c r="Q6046" s="201">
        <v>0</v>
      </c>
      <c r="R6046" s="201">
        <f>Q6046*H6046</f>
        <v>0</v>
      </c>
      <c r="S6046" s="201">
        <v>0</v>
      </c>
      <c r="T6046" s="202">
        <f>S6046*H6046</f>
        <v>0</v>
      </c>
      <c r="U6046" s="34"/>
      <c r="V6046" s="34"/>
      <c r="W6046" s="34"/>
      <c r="X6046" s="34"/>
      <c r="Y6046" s="34"/>
      <c r="Z6046" s="34"/>
      <c r="AA6046" s="34"/>
      <c r="AB6046" s="34"/>
      <c r="AC6046" s="34"/>
      <c r="AD6046" s="34"/>
      <c r="AE6046" s="34"/>
      <c r="AR6046" s="203" t="s">
        <v>358</v>
      </c>
      <c r="AT6046" s="203" t="s">
        <v>274</v>
      </c>
      <c r="AU6046" s="203" t="s">
        <v>291</v>
      </c>
      <c r="AY6046" s="17" t="s">
        <v>272</v>
      </c>
      <c r="BE6046" s="204">
        <f>IF(N6046="základní",J6046,0)</f>
        <v>0</v>
      </c>
      <c r="BF6046" s="204">
        <f>IF(N6046="snížená",J6046,0)</f>
        <v>0</v>
      </c>
      <c r="BG6046" s="204">
        <f>IF(N6046="zákl. přenesená",J6046,0)</f>
        <v>0</v>
      </c>
      <c r="BH6046" s="204">
        <f>IF(N6046="sníž. přenesená",J6046,0)</f>
        <v>0</v>
      </c>
      <c r="BI6046" s="204">
        <f>IF(N6046="nulová",J6046,0)</f>
        <v>0</v>
      </c>
      <c r="BJ6046" s="17" t="s">
        <v>16</v>
      </c>
      <c r="BK6046" s="204">
        <f>ROUND(I6046*H6046,2)</f>
        <v>0</v>
      </c>
      <c r="BL6046" s="17" t="s">
        <v>358</v>
      </c>
      <c r="BM6046" s="203" t="s">
        <v>4901</v>
      </c>
    </row>
    <row r="6047" spans="1:65" s="13" customFormat="1" ht="11.25">
      <c r="B6047" s="210"/>
      <c r="C6047" s="211"/>
      <c r="D6047" s="212" t="s">
        <v>283</v>
      </c>
      <c r="E6047" s="213" t="s">
        <v>1</v>
      </c>
      <c r="F6047" s="214" t="s">
        <v>4825</v>
      </c>
      <c r="G6047" s="211"/>
      <c r="H6047" s="213" t="s">
        <v>1</v>
      </c>
      <c r="I6047" s="215"/>
      <c r="J6047" s="211"/>
      <c r="K6047" s="211"/>
      <c r="L6047" s="216"/>
      <c r="M6047" s="217"/>
      <c r="N6047" s="218"/>
      <c r="O6047" s="218"/>
      <c r="P6047" s="218"/>
      <c r="Q6047" s="218"/>
      <c r="R6047" s="218"/>
      <c r="S6047" s="218"/>
      <c r="T6047" s="219"/>
      <c r="AT6047" s="220" t="s">
        <v>283</v>
      </c>
      <c r="AU6047" s="220" t="s">
        <v>291</v>
      </c>
      <c r="AV6047" s="13" t="s">
        <v>16</v>
      </c>
      <c r="AW6047" s="13" t="s">
        <v>32</v>
      </c>
      <c r="AX6047" s="13" t="s">
        <v>76</v>
      </c>
      <c r="AY6047" s="220" t="s">
        <v>272</v>
      </c>
    </row>
    <row r="6048" spans="1:65" s="13" customFormat="1" ht="11.25">
      <c r="B6048" s="210"/>
      <c r="C6048" s="211"/>
      <c r="D6048" s="212" t="s">
        <v>283</v>
      </c>
      <c r="E6048" s="213" t="s">
        <v>1</v>
      </c>
      <c r="F6048" s="214" t="s">
        <v>4004</v>
      </c>
      <c r="G6048" s="211"/>
      <c r="H6048" s="213" t="s">
        <v>1</v>
      </c>
      <c r="I6048" s="215"/>
      <c r="J6048" s="211"/>
      <c r="K6048" s="211"/>
      <c r="L6048" s="216"/>
      <c r="M6048" s="217"/>
      <c r="N6048" s="218"/>
      <c r="O6048" s="218"/>
      <c r="P6048" s="218"/>
      <c r="Q6048" s="218"/>
      <c r="R6048" s="218"/>
      <c r="S6048" s="218"/>
      <c r="T6048" s="219"/>
      <c r="AT6048" s="220" t="s">
        <v>283</v>
      </c>
      <c r="AU6048" s="220" t="s">
        <v>291</v>
      </c>
      <c r="AV6048" s="13" t="s">
        <v>16</v>
      </c>
      <c r="AW6048" s="13" t="s">
        <v>32</v>
      </c>
      <c r="AX6048" s="13" t="s">
        <v>76</v>
      </c>
      <c r="AY6048" s="220" t="s">
        <v>272</v>
      </c>
    </row>
    <row r="6049" spans="1:65" s="13" customFormat="1" ht="11.25">
      <c r="B6049" s="210"/>
      <c r="C6049" s="211"/>
      <c r="D6049" s="212" t="s">
        <v>283</v>
      </c>
      <c r="E6049" s="213" t="s">
        <v>1</v>
      </c>
      <c r="F6049" s="214" t="s">
        <v>285</v>
      </c>
      <c r="G6049" s="211"/>
      <c r="H6049" s="213" t="s">
        <v>1</v>
      </c>
      <c r="I6049" s="215"/>
      <c r="J6049" s="211"/>
      <c r="K6049" s="211"/>
      <c r="L6049" s="216"/>
      <c r="M6049" s="217"/>
      <c r="N6049" s="218"/>
      <c r="O6049" s="218"/>
      <c r="P6049" s="218"/>
      <c r="Q6049" s="218"/>
      <c r="R6049" s="218"/>
      <c r="S6049" s="218"/>
      <c r="T6049" s="219"/>
      <c r="AT6049" s="220" t="s">
        <v>283</v>
      </c>
      <c r="AU6049" s="220" t="s">
        <v>291</v>
      </c>
      <c r="AV6049" s="13" t="s">
        <v>16</v>
      </c>
      <c r="AW6049" s="13" t="s">
        <v>32</v>
      </c>
      <c r="AX6049" s="13" t="s">
        <v>76</v>
      </c>
      <c r="AY6049" s="220" t="s">
        <v>272</v>
      </c>
    </row>
    <row r="6050" spans="1:65" s="14" customFormat="1" ht="11.25">
      <c r="B6050" s="221"/>
      <c r="C6050" s="222"/>
      <c r="D6050" s="212" t="s">
        <v>283</v>
      </c>
      <c r="E6050" s="223" t="s">
        <v>1</v>
      </c>
      <c r="F6050" s="224" t="s">
        <v>16</v>
      </c>
      <c r="G6050" s="222"/>
      <c r="H6050" s="225">
        <v>1</v>
      </c>
      <c r="I6050" s="226"/>
      <c r="J6050" s="222"/>
      <c r="K6050" s="222"/>
      <c r="L6050" s="227"/>
      <c r="M6050" s="228"/>
      <c r="N6050" s="229"/>
      <c r="O6050" s="229"/>
      <c r="P6050" s="229"/>
      <c r="Q6050" s="229"/>
      <c r="R6050" s="229"/>
      <c r="S6050" s="229"/>
      <c r="T6050" s="230"/>
      <c r="AT6050" s="231" t="s">
        <v>283</v>
      </c>
      <c r="AU6050" s="231" t="s">
        <v>291</v>
      </c>
      <c r="AV6050" s="14" t="s">
        <v>84</v>
      </c>
      <c r="AW6050" s="14" t="s">
        <v>32</v>
      </c>
      <c r="AX6050" s="14" t="s">
        <v>76</v>
      </c>
      <c r="AY6050" s="231" t="s">
        <v>272</v>
      </c>
    </row>
    <row r="6051" spans="1:65" s="2" customFormat="1" ht="24.2" customHeight="1">
      <c r="A6051" s="34"/>
      <c r="B6051" s="35"/>
      <c r="C6051" s="192" t="s">
        <v>4902</v>
      </c>
      <c r="D6051" s="192" t="s">
        <v>274</v>
      </c>
      <c r="E6051" s="193" t="s">
        <v>4903</v>
      </c>
      <c r="F6051" s="194" t="s">
        <v>4904</v>
      </c>
      <c r="G6051" s="195" t="s">
        <v>952</v>
      </c>
      <c r="H6051" s="196">
        <v>5</v>
      </c>
      <c r="I6051" s="197"/>
      <c r="J6051" s="198">
        <f>ROUND(I6051*H6051,2)</f>
        <v>0</v>
      </c>
      <c r="K6051" s="194" t="s">
        <v>1</v>
      </c>
      <c r="L6051" s="39"/>
      <c r="M6051" s="199" t="s">
        <v>1</v>
      </c>
      <c r="N6051" s="200" t="s">
        <v>41</v>
      </c>
      <c r="O6051" s="71"/>
      <c r="P6051" s="201">
        <f>O6051*H6051</f>
        <v>0</v>
      </c>
      <c r="Q6051" s="201">
        <v>0</v>
      </c>
      <c r="R6051" s="201">
        <f>Q6051*H6051</f>
        <v>0</v>
      </c>
      <c r="S6051" s="201">
        <v>0</v>
      </c>
      <c r="T6051" s="202">
        <f>S6051*H6051</f>
        <v>0</v>
      </c>
      <c r="U6051" s="34"/>
      <c r="V6051" s="34"/>
      <c r="W6051" s="34"/>
      <c r="X6051" s="34"/>
      <c r="Y6051" s="34"/>
      <c r="Z6051" s="34"/>
      <c r="AA6051" s="34"/>
      <c r="AB6051" s="34"/>
      <c r="AC6051" s="34"/>
      <c r="AD6051" s="34"/>
      <c r="AE6051" s="34"/>
      <c r="AR6051" s="203" t="s">
        <v>358</v>
      </c>
      <c r="AT6051" s="203" t="s">
        <v>274</v>
      </c>
      <c r="AU6051" s="203" t="s">
        <v>291</v>
      </c>
      <c r="AY6051" s="17" t="s">
        <v>272</v>
      </c>
      <c r="BE6051" s="204">
        <f>IF(N6051="základní",J6051,0)</f>
        <v>0</v>
      </c>
      <c r="BF6051" s="204">
        <f>IF(N6051="snížená",J6051,0)</f>
        <v>0</v>
      </c>
      <c r="BG6051" s="204">
        <f>IF(N6051="zákl. přenesená",J6051,0)</f>
        <v>0</v>
      </c>
      <c r="BH6051" s="204">
        <f>IF(N6051="sníž. přenesená",J6051,0)</f>
        <v>0</v>
      </c>
      <c r="BI6051" s="204">
        <f>IF(N6051="nulová",J6051,0)</f>
        <v>0</v>
      </c>
      <c r="BJ6051" s="17" t="s">
        <v>16</v>
      </c>
      <c r="BK6051" s="204">
        <f>ROUND(I6051*H6051,2)</f>
        <v>0</v>
      </c>
      <c r="BL6051" s="17" t="s">
        <v>358</v>
      </c>
      <c r="BM6051" s="203" t="s">
        <v>4905</v>
      </c>
    </row>
    <row r="6052" spans="1:65" s="13" customFormat="1" ht="11.25">
      <c r="B6052" s="210"/>
      <c r="C6052" s="211"/>
      <c r="D6052" s="212" t="s">
        <v>283</v>
      </c>
      <c r="E6052" s="213" t="s">
        <v>1</v>
      </c>
      <c r="F6052" s="214" t="s">
        <v>4825</v>
      </c>
      <c r="G6052" s="211"/>
      <c r="H6052" s="213" t="s">
        <v>1</v>
      </c>
      <c r="I6052" s="215"/>
      <c r="J6052" s="211"/>
      <c r="K6052" s="211"/>
      <c r="L6052" s="216"/>
      <c r="M6052" s="217"/>
      <c r="N6052" s="218"/>
      <c r="O6052" s="218"/>
      <c r="P6052" s="218"/>
      <c r="Q6052" s="218"/>
      <c r="R6052" s="218"/>
      <c r="S6052" s="218"/>
      <c r="T6052" s="219"/>
      <c r="AT6052" s="220" t="s">
        <v>283</v>
      </c>
      <c r="AU6052" s="220" t="s">
        <v>291</v>
      </c>
      <c r="AV6052" s="13" t="s">
        <v>16</v>
      </c>
      <c r="AW6052" s="13" t="s">
        <v>32</v>
      </c>
      <c r="AX6052" s="13" t="s">
        <v>76</v>
      </c>
      <c r="AY6052" s="220" t="s">
        <v>272</v>
      </c>
    </row>
    <row r="6053" spans="1:65" s="13" customFormat="1" ht="11.25">
      <c r="B6053" s="210"/>
      <c r="C6053" s="211"/>
      <c r="D6053" s="212" t="s">
        <v>283</v>
      </c>
      <c r="E6053" s="213" t="s">
        <v>1</v>
      </c>
      <c r="F6053" s="214" t="s">
        <v>4004</v>
      </c>
      <c r="G6053" s="211"/>
      <c r="H6053" s="213" t="s">
        <v>1</v>
      </c>
      <c r="I6053" s="215"/>
      <c r="J6053" s="211"/>
      <c r="K6053" s="211"/>
      <c r="L6053" s="216"/>
      <c r="M6053" s="217"/>
      <c r="N6053" s="218"/>
      <c r="O6053" s="218"/>
      <c r="P6053" s="218"/>
      <c r="Q6053" s="218"/>
      <c r="R6053" s="218"/>
      <c r="S6053" s="218"/>
      <c r="T6053" s="219"/>
      <c r="AT6053" s="220" t="s">
        <v>283</v>
      </c>
      <c r="AU6053" s="220" t="s">
        <v>291</v>
      </c>
      <c r="AV6053" s="13" t="s">
        <v>16</v>
      </c>
      <c r="AW6053" s="13" t="s">
        <v>32</v>
      </c>
      <c r="AX6053" s="13" t="s">
        <v>76</v>
      </c>
      <c r="AY6053" s="220" t="s">
        <v>272</v>
      </c>
    </row>
    <row r="6054" spans="1:65" s="13" customFormat="1" ht="11.25">
      <c r="B6054" s="210"/>
      <c r="C6054" s="211"/>
      <c r="D6054" s="212" t="s">
        <v>283</v>
      </c>
      <c r="E6054" s="213" t="s">
        <v>1</v>
      </c>
      <c r="F6054" s="214" t="s">
        <v>285</v>
      </c>
      <c r="G6054" s="211"/>
      <c r="H6054" s="213" t="s">
        <v>1</v>
      </c>
      <c r="I6054" s="215"/>
      <c r="J6054" s="211"/>
      <c r="K6054" s="211"/>
      <c r="L6054" s="216"/>
      <c r="M6054" s="217"/>
      <c r="N6054" s="218"/>
      <c r="O6054" s="218"/>
      <c r="P6054" s="218"/>
      <c r="Q6054" s="218"/>
      <c r="R6054" s="218"/>
      <c r="S6054" s="218"/>
      <c r="T6054" s="219"/>
      <c r="AT6054" s="220" t="s">
        <v>283</v>
      </c>
      <c r="AU6054" s="220" t="s">
        <v>291</v>
      </c>
      <c r="AV6054" s="13" t="s">
        <v>16</v>
      </c>
      <c r="AW6054" s="13" t="s">
        <v>32</v>
      </c>
      <c r="AX6054" s="13" t="s">
        <v>76</v>
      </c>
      <c r="AY6054" s="220" t="s">
        <v>272</v>
      </c>
    </row>
    <row r="6055" spans="1:65" s="14" customFormat="1" ht="11.25">
      <c r="B6055" s="221"/>
      <c r="C6055" s="222"/>
      <c r="D6055" s="212" t="s">
        <v>283</v>
      </c>
      <c r="E6055" s="223" t="s">
        <v>1</v>
      </c>
      <c r="F6055" s="224" t="s">
        <v>4523</v>
      </c>
      <c r="G6055" s="222"/>
      <c r="H6055" s="225">
        <v>5</v>
      </c>
      <c r="I6055" s="226"/>
      <c r="J6055" s="222"/>
      <c r="K6055" s="222"/>
      <c r="L6055" s="227"/>
      <c r="M6055" s="228"/>
      <c r="N6055" s="229"/>
      <c r="O6055" s="229"/>
      <c r="P6055" s="229"/>
      <c r="Q6055" s="229"/>
      <c r="R6055" s="229"/>
      <c r="S6055" s="229"/>
      <c r="T6055" s="230"/>
      <c r="AT6055" s="231" t="s">
        <v>283</v>
      </c>
      <c r="AU6055" s="231" t="s">
        <v>291</v>
      </c>
      <c r="AV6055" s="14" t="s">
        <v>84</v>
      </c>
      <c r="AW6055" s="14" t="s">
        <v>32</v>
      </c>
      <c r="AX6055" s="14" t="s">
        <v>76</v>
      </c>
      <c r="AY6055" s="231" t="s">
        <v>272</v>
      </c>
    </row>
    <row r="6056" spans="1:65" s="2" customFormat="1" ht="24.2" customHeight="1">
      <c r="A6056" s="34"/>
      <c r="B6056" s="35"/>
      <c r="C6056" s="192" t="s">
        <v>4906</v>
      </c>
      <c r="D6056" s="192" t="s">
        <v>274</v>
      </c>
      <c r="E6056" s="193" t="s">
        <v>4907</v>
      </c>
      <c r="F6056" s="194" t="s">
        <v>4908</v>
      </c>
      <c r="G6056" s="195" t="s">
        <v>952</v>
      </c>
      <c r="H6056" s="196">
        <v>2</v>
      </c>
      <c r="I6056" s="197"/>
      <c r="J6056" s="198">
        <f>ROUND(I6056*H6056,2)</f>
        <v>0</v>
      </c>
      <c r="K6056" s="194" t="s">
        <v>1</v>
      </c>
      <c r="L6056" s="39"/>
      <c r="M6056" s="199" t="s">
        <v>1</v>
      </c>
      <c r="N6056" s="200" t="s">
        <v>41</v>
      </c>
      <c r="O6056" s="71"/>
      <c r="P6056" s="201">
        <f>O6056*H6056</f>
        <v>0</v>
      </c>
      <c r="Q6056" s="201">
        <v>0</v>
      </c>
      <c r="R6056" s="201">
        <f>Q6056*H6056</f>
        <v>0</v>
      </c>
      <c r="S6056" s="201">
        <v>0</v>
      </c>
      <c r="T6056" s="202">
        <f>S6056*H6056</f>
        <v>0</v>
      </c>
      <c r="U6056" s="34"/>
      <c r="V6056" s="34"/>
      <c r="W6056" s="34"/>
      <c r="X6056" s="34"/>
      <c r="Y6056" s="34"/>
      <c r="Z6056" s="34"/>
      <c r="AA6056" s="34"/>
      <c r="AB6056" s="34"/>
      <c r="AC6056" s="34"/>
      <c r="AD6056" s="34"/>
      <c r="AE6056" s="34"/>
      <c r="AR6056" s="203" t="s">
        <v>358</v>
      </c>
      <c r="AT6056" s="203" t="s">
        <v>274</v>
      </c>
      <c r="AU6056" s="203" t="s">
        <v>291</v>
      </c>
      <c r="AY6056" s="17" t="s">
        <v>272</v>
      </c>
      <c r="BE6056" s="204">
        <f>IF(N6056="základní",J6056,0)</f>
        <v>0</v>
      </c>
      <c r="BF6056" s="204">
        <f>IF(N6056="snížená",J6056,0)</f>
        <v>0</v>
      </c>
      <c r="BG6056" s="204">
        <f>IF(N6056="zákl. přenesená",J6056,0)</f>
        <v>0</v>
      </c>
      <c r="BH6056" s="204">
        <f>IF(N6056="sníž. přenesená",J6056,0)</f>
        <v>0</v>
      </c>
      <c r="BI6056" s="204">
        <f>IF(N6056="nulová",J6056,0)</f>
        <v>0</v>
      </c>
      <c r="BJ6056" s="17" t="s">
        <v>16</v>
      </c>
      <c r="BK6056" s="204">
        <f>ROUND(I6056*H6056,2)</f>
        <v>0</v>
      </c>
      <c r="BL6056" s="17" t="s">
        <v>358</v>
      </c>
      <c r="BM6056" s="203" t="s">
        <v>4909</v>
      </c>
    </row>
    <row r="6057" spans="1:65" s="13" customFormat="1" ht="11.25">
      <c r="B6057" s="210"/>
      <c r="C6057" s="211"/>
      <c r="D6057" s="212" t="s">
        <v>283</v>
      </c>
      <c r="E6057" s="213" t="s">
        <v>1</v>
      </c>
      <c r="F6057" s="214" t="s">
        <v>4825</v>
      </c>
      <c r="G6057" s="211"/>
      <c r="H6057" s="213" t="s">
        <v>1</v>
      </c>
      <c r="I6057" s="215"/>
      <c r="J6057" s="211"/>
      <c r="K6057" s="211"/>
      <c r="L6057" s="216"/>
      <c r="M6057" s="217"/>
      <c r="N6057" s="218"/>
      <c r="O6057" s="218"/>
      <c r="P6057" s="218"/>
      <c r="Q6057" s="218"/>
      <c r="R6057" s="218"/>
      <c r="S6057" s="218"/>
      <c r="T6057" s="219"/>
      <c r="AT6057" s="220" t="s">
        <v>283</v>
      </c>
      <c r="AU6057" s="220" t="s">
        <v>291</v>
      </c>
      <c r="AV6057" s="13" t="s">
        <v>16</v>
      </c>
      <c r="AW6057" s="13" t="s">
        <v>32</v>
      </c>
      <c r="AX6057" s="13" t="s">
        <v>76</v>
      </c>
      <c r="AY6057" s="220" t="s">
        <v>272</v>
      </c>
    </row>
    <row r="6058" spans="1:65" s="13" customFormat="1" ht="11.25">
      <c r="B6058" s="210"/>
      <c r="C6058" s="211"/>
      <c r="D6058" s="212" t="s">
        <v>283</v>
      </c>
      <c r="E6058" s="213" t="s">
        <v>1</v>
      </c>
      <c r="F6058" s="214" t="s">
        <v>4004</v>
      </c>
      <c r="G6058" s="211"/>
      <c r="H6058" s="213" t="s">
        <v>1</v>
      </c>
      <c r="I6058" s="215"/>
      <c r="J6058" s="211"/>
      <c r="K6058" s="211"/>
      <c r="L6058" s="216"/>
      <c r="M6058" s="217"/>
      <c r="N6058" s="218"/>
      <c r="O6058" s="218"/>
      <c r="P6058" s="218"/>
      <c r="Q6058" s="218"/>
      <c r="R6058" s="218"/>
      <c r="S6058" s="218"/>
      <c r="T6058" s="219"/>
      <c r="AT6058" s="220" t="s">
        <v>283</v>
      </c>
      <c r="AU6058" s="220" t="s">
        <v>291</v>
      </c>
      <c r="AV6058" s="13" t="s">
        <v>16</v>
      </c>
      <c r="AW6058" s="13" t="s">
        <v>32</v>
      </c>
      <c r="AX6058" s="13" t="s">
        <v>76</v>
      </c>
      <c r="AY6058" s="220" t="s">
        <v>272</v>
      </c>
    </row>
    <row r="6059" spans="1:65" s="13" customFormat="1" ht="11.25">
      <c r="B6059" s="210"/>
      <c r="C6059" s="211"/>
      <c r="D6059" s="212" t="s">
        <v>283</v>
      </c>
      <c r="E6059" s="213" t="s">
        <v>1</v>
      </c>
      <c r="F6059" s="214" t="s">
        <v>285</v>
      </c>
      <c r="G6059" s="211"/>
      <c r="H6059" s="213" t="s">
        <v>1</v>
      </c>
      <c r="I6059" s="215"/>
      <c r="J6059" s="211"/>
      <c r="K6059" s="211"/>
      <c r="L6059" s="216"/>
      <c r="M6059" s="217"/>
      <c r="N6059" s="218"/>
      <c r="O6059" s="218"/>
      <c r="P6059" s="218"/>
      <c r="Q6059" s="218"/>
      <c r="R6059" s="218"/>
      <c r="S6059" s="218"/>
      <c r="T6059" s="219"/>
      <c r="AT6059" s="220" t="s">
        <v>283</v>
      </c>
      <c r="AU6059" s="220" t="s">
        <v>291</v>
      </c>
      <c r="AV6059" s="13" t="s">
        <v>16</v>
      </c>
      <c r="AW6059" s="13" t="s">
        <v>32</v>
      </c>
      <c r="AX6059" s="13" t="s">
        <v>76</v>
      </c>
      <c r="AY6059" s="220" t="s">
        <v>272</v>
      </c>
    </row>
    <row r="6060" spans="1:65" s="14" customFormat="1" ht="11.25">
      <c r="B6060" s="221"/>
      <c r="C6060" s="222"/>
      <c r="D6060" s="212" t="s">
        <v>283</v>
      </c>
      <c r="E6060" s="223" t="s">
        <v>1</v>
      </c>
      <c r="F6060" s="224" t="s">
        <v>84</v>
      </c>
      <c r="G6060" s="222"/>
      <c r="H6060" s="225">
        <v>2</v>
      </c>
      <c r="I6060" s="226"/>
      <c r="J6060" s="222"/>
      <c r="K6060" s="222"/>
      <c r="L6060" s="227"/>
      <c r="M6060" s="228"/>
      <c r="N6060" s="229"/>
      <c r="O6060" s="229"/>
      <c r="P6060" s="229"/>
      <c r="Q6060" s="229"/>
      <c r="R6060" s="229"/>
      <c r="S6060" s="229"/>
      <c r="T6060" s="230"/>
      <c r="AT6060" s="231" t="s">
        <v>283</v>
      </c>
      <c r="AU6060" s="231" t="s">
        <v>291</v>
      </c>
      <c r="AV6060" s="14" t="s">
        <v>84</v>
      </c>
      <c r="AW6060" s="14" t="s">
        <v>32</v>
      </c>
      <c r="AX6060" s="14" t="s">
        <v>76</v>
      </c>
      <c r="AY6060" s="231" t="s">
        <v>272</v>
      </c>
    </row>
    <row r="6061" spans="1:65" s="2" customFormat="1" ht="24.2" customHeight="1">
      <c r="A6061" s="34"/>
      <c r="B6061" s="35"/>
      <c r="C6061" s="192" t="s">
        <v>4910</v>
      </c>
      <c r="D6061" s="192" t="s">
        <v>274</v>
      </c>
      <c r="E6061" s="193" t="s">
        <v>4911</v>
      </c>
      <c r="F6061" s="194" t="s">
        <v>4912</v>
      </c>
      <c r="G6061" s="195" t="s">
        <v>952</v>
      </c>
      <c r="H6061" s="196">
        <v>8</v>
      </c>
      <c r="I6061" s="197"/>
      <c r="J6061" s="198">
        <f>ROUND(I6061*H6061,2)</f>
        <v>0</v>
      </c>
      <c r="K6061" s="194" t="s">
        <v>1</v>
      </c>
      <c r="L6061" s="39"/>
      <c r="M6061" s="199" t="s">
        <v>1</v>
      </c>
      <c r="N6061" s="200" t="s">
        <v>41</v>
      </c>
      <c r="O6061" s="71"/>
      <c r="P6061" s="201">
        <f>O6061*H6061</f>
        <v>0</v>
      </c>
      <c r="Q6061" s="201">
        <v>0</v>
      </c>
      <c r="R6061" s="201">
        <f>Q6061*H6061</f>
        <v>0</v>
      </c>
      <c r="S6061" s="201">
        <v>0</v>
      </c>
      <c r="T6061" s="202">
        <f>S6061*H6061</f>
        <v>0</v>
      </c>
      <c r="U6061" s="34"/>
      <c r="V6061" s="34"/>
      <c r="W6061" s="34"/>
      <c r="X6061" s="34"/>
      <c r="Y6061" s="34"/>
      <c r="Z6061" s="34"/>
      <c r="AA6061" s="34"/>
      <c r="AB6061" s="34"/>
      <c r="AC6061" s="34"/>
      <c r="AD6061" s="34"/>
      <c r="AE6061" s="34"/>
      <c r="AR6061" s="203" t="s">
        <v>358</v>
      </c>
      <c r="AT6061" s="203" t="s">
        <v>274</v>
      </c>
      <c r="AU6061" s="203" t="s">
        <v>291</v>
      </c>
      <c r="AY6061" s="17" t="s">
        <v>272</v>
      </c>
      <c r="BE6061" s="204">
        <f>IF(N6061="základní",J6061,0)</f>
        <v>0</v>
      </c>
      <c r="BF6061" s="204">
        <f>IF(N6061="snížená",J6061,0)</f>
        <v>0</v>
      </c>
      <c r="BG6061" s="204">
        <f>IF(N6061="zákl. přenesená",J6061,0)</f>
        <v>0</v>
      </c>
      <c r="BH6061" s="204">
        <f>IF(N6061="sníž. přenesená",J6061,0)</f>
        <v>0</v>
      </c>
      <c r="BI6061" s="204">
        <f>IF(N6061="nulová",J6061,0)</f>
        <v>0</v>
      </c>
      <c r="BJ6061" s="17" t="s">
        <v>16</v>
      </c>
      <c r="BK6061" s="204">
        <f>ROUND(I6061*H6061,2)</f>
        <v>0</v>
      </c>
      <c r="BL6061" s="17" t="s">
        <v>358</v>
      </c>
      <c r="BM6061" s="203" t="s">
        <v>4913</v>
      </c>
    </row>
    <row r="6062" spans="1:65" s="13" customFormat="1" ht="11.25">
      <c r="B6062" s="210"/>
      <c r="C6062" s="211"/>
      <c r="D6062" s="212" t="s">
        <v>283</v>
      </c>
      <c r="E6062" s="213" t="s">
        <v>1</v>
      </c>
      <c r="F6062" s="214" t="s">
        <v>4825</v>
      </c>
      <c r="G6062" s="211"/>
      <c r="H6062" s="213" t="s">
        <v>1</v>
      </c>
      <c r="I6062" s="215"/>
      <c r="J6062" s="211"/>
      <c r="K6062" s="211"/>
      <c r="L6062" s="216"/>
      <c r="M6062" s="217"/>
      <c r="N6062" s="218"/>
      <c r="O6062" s="218"/>
      <c r="P6062" s="218"/>
      <c r="Q6062" s="218"/>
      <c r="R6062" s="218"/>
      <c r="S6062" s="218"/>
      <c r="T6062" s="219"/>
      <c r="AT6062" s="220" t="s">
        <v>283</v>
      </c>
      <c r="AU6062" s="220" t="s">
        <v>291</v>
      </c>
      <c r="AV6062" s="13" t="s">
        <v>16</v>
      </c>
      <c r="AW6062" s="13" t="s">
        <v>32</v>
      </c>
      <c r="AX6062" s="13" t="s">
        <v>76</v>
      </c>
      <c r="AY6062" s="220" t="s">
        <v>272</v>
      </c>
    </row>
    <row r="6063" spans="1:65" s="13" customFormat="1" ht="11.25">
      <c r="B6063" s="210"/>
      <c r="C6063" s="211"/>
      <c r="D6063" s="212" t="s">
        <v>283</v>
      </c>
      <c r="E6063" s="213" t="s">
        <v>1</v>
      </c>
      <c r="F6063" s="214" t="s">
        <v>4004</v>
      </c>
      <c r="G6063" s="211"/>
      <c r="H6063" s="213" t="s">
        <v>1</v>
      </c>
      <c r="I6063" s="215"/>
      <c r="J6063" s="211"/>
      <c r="K6063" s="211"/>
      <c r="L6063" s="216"/>
      <c r="M6063" s="217"/>
      <c r="N6063" s="218"/>
      <c r="O6063" s="218"/>
      <c r="P6063" s="218"/>
      <c r="Q6063" s="218"/>
      <c r="R6063" s="218"/>
      <c r="S6063" s="218"/>
      <c r="T6063" s="219"/>
      <c r="AT6063" s="220" t="s">
        <v>283</v>
      </c>
      <c r="AU6063" s="220" t="s">
        <v>291</v>
      </c>
      <c r="AV6063" s="13" t="s">
        <v>16</v>
      </c>
      <c r="AW6063" s="13" t="s">
        <v>32</v>
      </c>
      <c r="AX6063" s="13" t="s">
        <v>76</v>
      </c>
      <c r="AY6063" s="220" t="s">
        <v>272</v>
      </c>
    </row>
    <row r="6064" spans="1:65" s="13" customFormat="1" ht="11.25">
      <c r="B6064" s="210"/>
      <c r="C6064" s="211"/>
      <c r="D6064" s="212" t="s">
        <v>283</v>
      </c>
      <c r="E6064" s="213" t="s">
        <v>1</v>
      </c>
      <c r="F6064" s="214" t="s">
        <v>285</v>
      </c>
      <c r="G6064" s="211"/>
      <c r="H6064" s="213" t="s">
        <v>1</v>
      </c>
      <c r="I6064" s="215"/>
      <c r="J6064" s="211"/>
      <c r="K6064" s="211"/>
      <c r="L6064" s="216"/>
      <c r="M6064" s="217"/>
      <c r="N6064" s="218"/>
      <c r="O6064" s="218"/>
      <c r="P6064" s="218"/>
      <c r="Q6064" s="218"/>
      <c r="R6064" s="218"/>
      <c r="S6064" s="218"/>
      <c r="T6064" s="219"/>
      <c r="AT6064" s="220" t="s">
        <v>283</v>
      </c>
      <c r="AU6064" s="220" t="s">
        <v>291</v>
      </c>
      <c r="AV6064" s="13" t="s">
        <v>16</v>
      </c>
      <c r="AW6064" s="13" t="s">
        <v>32</v>
      </c>
      <c r="AX6064" s="13" t="s">
        <v>76</v>
      </c>
      <c r="AY6064" s="220" t="s">
        <v>272</v>
      </c>
    </row>
    <row r="6065" spans="1:65" s="14" customFormat="1" ht="11.25">
      <c r="B6065" s="221"/>
      <c r="C6065" s="222"/>
      <c r="D6065" s="212" t="s">
        <v>283</v>
      </c>
      <c r="E6065" s="223" t="s">
        <v>1</v>
      </c>
      <c r="F6065" s="224" t="s">
        <v>313</v>
      </c>
      <c r="G6065" s="222"/>
      <c r="H6065" s="225">
        <v>8</v>
      </c>
      <c r="I6065" s="226"/>
      <c r="J6065" s="222"/>
      <c r="K6065" s="222"/>
      <c r="L6065" s="227"/>
      <c r="M6065" s="228"/>
      <c r="N6065" s="229"/>
      <c r="O6065" s="229"/>
      <c r="P6065" s="229"/>
      <c r="Q6065" s="229"/>
      <c r="R6065" s="229"/>
      <c r="S6065" s="229"/>
      <c r="T6065" s="230"/>
      <c r="AT6065" s="231" t="s">
        <v>283</v>
      </c>
      <c r="AU6065" s="231" t="s">
        <v>291</v>
      </c>
      <c r="AV6065" s="14" t="s">
        <v>84</v>
      </c>
      <c r="AW6065" s="14" t="s">
        <v>32</v>
      </c>
      <c r="AX6065" s="14" t="s">
        <v>76</v>
      </c>
      <c r="AY6065" s="231" t="s">
        <v>272</v>
      </c>
    </row>
    <row r="6066" spans="1:65" s="2" customFormat="1" ht="33" customHeight="1">
      <c r="A6066" s="34"/>
      <c r="B6066" s="35"/>
      <c r="C6066" s="192" t="s">
        <v>4914</v>
      </c>
      <c r="D6066" s="192" t="s">
        <v>274</v>
      </c>
      <c r="E6066" s="193" t="s">
        <v>4915</v>
      </c>
      <c r="F6066" s="194" t="s">
        <v>4916</v>
      </c>
      <c r="G6066" s="195" t="s">
        <v>952</v>
      </c>
      <c r="H6066" s="196">
        <v>0</v>
      </c>
      <c r="I6066" s="197"/>
      <c r="J6066" s="198">
        <f>ROUND(I6066*H6066,2)</f>
        <v>0</v>
      </c>
      <c r="K6066" s="194" t="s">
        <v>1</v>
      </c>
      <c r="L6066" s="39"/>
      <c r="M6066" s="199" t="s">
        <v>1</v>
      </c>
      <c r="N6066" s="200" t="s">
        <v>41</v>
      </c>
      <c r="O6066" s="71"/>
      <c r="P6066" s="201">
        <f>O6066*H6066</f>
        <v>0</v>
      </c>
      <c r="Q6066" s="201">
        <v>0</v>
      </c>
      <c r="R6066" s="201">
        <f>Q6066*H6066</f>
        <v>0</v>
      </c>
      <c r="S6066" s="201">
        <v>0</v>
      </c>
      <c r="T6066" s="202">
        <f>S6066*H6066</f>
        <v>0</v>
      </c>
      <c r="U6066" s="34"/>
      <c r="V6066" s="34"/>
      <c r="W6066" s="34"/>
      <c r="X6066" s="34"/>
      <c r="Y6066" s="34"/>
      <c r="Z6066" s="34"/>
      <c r="AA6066" s="34"/>
      <c r="AB6066" s="34"/>
      <c r="AC6066" s="34"/>
      <c r="AD6066" s="34"/>
      <c r="AE6066" s="34"/>
      <c r="AR6066" s="203" t="s">
        <v>358</v>
      </c>
      <c r="AT6066" s="203" t="s">
        <v>274</v>
      </c>
      <c r="AU6066" s="203" t="s">
        <v>291</v>
      </c>
      <c r="AY6066" s="17" t="s">
        <v>272</v>
      </c>
      <c r="BE6066" s="204">
        <f>IF(N6066="základní",J6066,0)</f>
        <v>0</v>
      </c>
      <c r="BF6066" s="204">
        <f>IF(N6066="snížená",J6066,0)</f>
        <v>0</v>
      </c>
      <c r="BG6066" s="204">
        <f>IF(N6066="zákl. přenesená",J6066,0)</f>
        <v>0</v>
      </c>
      <c r="BH6066" s="204">
        <f>IF(N6066="sníž. přenesená",J6066,0)</f>
        <v>0</v>
      </c>
      <c r="BI6066" s="204">
        <f>IF(N6066="nulová",J6066,0)</f>
        <v>0</v>
      </c>
      <c r="BJ6066" s="17" t="s">
        <v>16</v>
      </c>
      <c r="BK6066" s="204">
        <f>ROUND(I6066*H6066,2)</f>
        <v>0</v>
      </c>
      <c r="BL6066" s="17" t="s">
        <v>358</v>
      </c>
      <c r="BM6066" s="203" t="s">
        <v>4917</v>
      </c>
    </row>
    <row r="6067" spans="1:65" s="13" customFormat="1" ht="11.25">
      <c r="B6067" s="210"/>
      <c r="C6067" s="211"/>
      <c r="D6067" s="212" t="s">
        <v>283</v>
      </c>
      <c r="E6067" s="213" t="s">
        <v>1</v>
      </c>
      <c r="F6067" s="214" t="s">
        <v>4825</v>
      </c>
      <c r="G6067" s="211"/>
      <c r="H6067" s="213" t="s">
        <v>1</v>
      </c>
      <c r="I6067" s="215"/>
      <c r="J6067" s="211"/>
      <c r="K6067" s="211"/>
      <c r="L6067" s="216"/>
      <c r="M6067" s="217"/>
      <c r="N6067" s="218"/>
      <c r="O6067" s="218"/>
      <c r="P6067" s="218"/>
      <c r="Q6067" s="218"/>
      <c r="R6067" s="218"/>
      <c r="S6067" s="218"/>
      <c r="T6067" s="219"/>
      <c r="AT6067" s="220" t="s">
        <v>283</v>
      </c>
      <c r="AU6067" s="220" t="s">
        <v>291</v>
      </c>
      <c r="AV6067" s="13" t="s">
        <v>16</v>
      </c>
      <c r="AW6067" s="13" t="s">
        <v>32</v>
      </c>
      <c r="AX6067" s="13" t="s">
        <v>76</v>
      </c>
      <c r="AY6067" s="220" t="s">
        <v>272</v>
      </c>
    </row>
    <row r="6068" spans="1:65" s="13" customFormat="1" ht="11.25">
      <c r="B6068" s="210"/>
      <c r="C6068" s="211"/>
      <c r="D6068" s="212" t="s">
        <v>283</v>
      </c>
      <c r="E6068" s="213" t="s">
        <v>1</v>
      </c>
      <c r="F6068" s="214" t="s">
        <v>4004</v>
      </c>
      <c r="G6068" s="211"/>
      <c r="H6068" s="213" t="s">
        <v>1</v>
      </c>
      <c r="I6068" s="215"/>
      <c r="J6068" s="211"/>
      <c r="K6068" s="211"/>
      <c r="L6068" s="216"/>
      <c r="M6068" s="217"/>
      <c r="N6068" s="218"/>
      <c r="O6068" s="218"/>
      <c r="P6068" s="218"/>
      <c r="Q6068" s="218"/>
      <c r="R6068" s="218"/>
      <c r="S6068" s="218"/>
      <c r="T6068" s="219"/>
      <c r="AT6068" s="220" t="s">
        <v>283</v>
      </c>
      <c r="AU6068" s="220" t="s">
        <v>291</v>
      </c>
      <c r="AV6068" s="13" t="s">
        <v>16</v>
      </c>
      <c r="AW6068" s="13" t="s">
        <v>32</v>
      </c>
      <c r="AX6068" s="13" t="s">
        <v>76</v>
      </c>
      <c r="AY6068" s="220" t="s">
        <v>272</v>
      </c>
    </row>
    <row r="6069" spans="1:65" s="13" customFormat="1" ht="11.25">
      <c r="B6069" s="210"/>
      <c r="C6069" s="211"/>
      <c r="D6069" s="212" t="s">
        <v>283</v>
      </c>
      <c r="E6069" s="213" t="s">
        <v>1</v>
      </c>
      <c r="F6069" s="214" t="s">
        <v>285</v>
      </c>
      <c r="G6069" s="211"/>
      <c r="H6069" s="213" t="s">
        <v>1</v>
      </c>
      <c r="I6069" s="215"/>
      <c r="J6069" s="211"/>
      <c r="K6069" s="211"/>
      <c r="L6069" s="216"/>
      <c r="M6069" s="217"/>
      <c r="N6069" s="218"/>
      <c r="O6069" s="218"/>
      <c r="P6069" s="218"/>
      <c r="Q6069" s="218"/>
      <c r="R6069" s="218"/>
      <c r="S6069" s="218"/>
      <c r="T6069" s="219"/>
      <c r="AT6069" s="220" t="s">
        <v>283</v>
      </c>
      <c r="AU6069" s="220" t="s">
        <v>291</v>
      </c>
      <c r="AV6069" s="13" t="s">
        <v>16</v>
      </c>
      <c r="AW6069" s="13" t="s">
        <v>32</v>
      </c>
      <c r="AX6069" s="13" t="s">
        <v>76</v>
      </c>
      <c r="AY6069" s="220" t="s">
        <v>272</v>
      </c>
    </row>
    <row r="6070" spans="1:65" s="14" customFormat="1" ht="11.25">
      <c r="B6070" s="221"/>
      <c r="C6070" s="222"/>
      <c r="D6070" s="212" t="s">
        <v>283</v>
      </c>
      <c r="E6070" s="223" t="s">
        <v>1</v>
      </c>
      <c r="F6070" s="224" t="s">
        <v>84</v>
      </c>
      <c r="G6070" s="222"/>
      <c r="H6070" s="225">
        <v>2</v>
      </c>
      <c r="I6070" s="226"/>
      <c r="J6070" s="222"/>
      <c r="K6070" s="222"/>
      <c r="L6070" s="227"/>
      <c r="M6070" s="228"/>
      <c r="N6070" s="229"/>
      <c r="O6070" s="229"/>
      <c r="P6070" s="229"/>
      <c r="Q6070" s="229"/>
      <c r="R6070" s="229"/>
      <c r="S6070" s="229"/>
      <c r="T6070" s="230"/>
      <c r="AT6070" s="231" t="s">
        <v>283</v>
      </c>
      <c r="AU6070" s="231" t="s">
        <v>291</v>
      </c>
      <c r="AV6070" s="14" t="s">
        <v>84</v>
      </c>
      <c r="AW6070" s="14" t="s">
        <v>32</v>
      </c>
      <c r="AX6070" s="14" t="s">
        <v>76</v>
      </c>
      <c r="AY6070" s="231" t="s">
        <v>272</v>
      </c>
    </row>
    <row r="6071" spans="1:65" s="13" customFormat="1" ht="11.25">
      <c r="B6071" s="210"/>
      <c r="C6071" s="211"/>
      <c r="D6071" s="212" t="s">
        <v>283</v>
      </c>
      <c r="E6071" s="213" t="s">
        <v>1</v>
      </c>
      <c r="F6071" s="214" t="s">
        <v>285</v>
      </c>
      <c r="G6071" s="211"/>
      <c r="H6071" s="213" t="s">
        <v>1</v>
      </c>
      <c r="I6071" s="215"/>
      <c r="J6071" s="211"/>
      <c r="K6071" s="211"/>
      <c r="L6071" s="216"/>
      <c r="M6071" s="217"/>
      <c r="N6071" s="218"/>
      <c r="O6071" s="218"/>
      <c r="P6071" s="218"/>
      <c r="Q6071" s="218"/>
      <c r="R6071" s="218"/>
      <c r="S6071" s="218"/>
      <c r="T6071" s="219"/>
      <c r="AT6071" s="220" t="s">
        <v>283</v>
      </c>
      <c r="AU6071" s="220" t="s">
        <v>291</v>
      </c>
      <c r="AV6071" s="13" t="s">
        <v>16</v>
      </c>
      <c r="AW6071" s="13" t="s">
        <v>32</v>
      </c>
      <c r="AX6071" s="13" t="s">
        <v>76</v>
      </c>
      <c r="AY6071" s="220" t="s">
        <v>272</v>
      </c>
    </row>
    <row r="6072" spans="1:65" s="13" customFormat="1" ht="11.25">
      <c r="B6072" s="210"/>
      <c r="C6072" s="211"/>
      <c r="D6072" s="212" t="s">
        <v>283</v>
      </c>
      <c r="E6072" s="213" t="s">
        <v>1</v>
      </c>
      <c r="F6072" s="214" t="s">
        <v>2227</v>
      </c>
      <c r="G6072" s="211"/>
      <c r="H6072" s="213" t="s">
        <v>1</v>
      </c>
      <c r="I6072" s="215"/>
      <c r="J6072" s="211"/>
      <c r="K6072" s="211"/>
      <c r="L6072" s="216"/>
      <c r="M6072" s="217"/>
      <c r="N6072" s="218"/>
      <c r="O6072" s="218"/>
      <c r="P6072" s="218"/>
      <c r="Q6072" s="218"/>
      <c r="R6072" s="218"/>
      <c r="S6072" s="218"/>
      <c r="T6072" s="219"/>
      <c r="AT6072" s="220" t="s">
        <v>283</v>
      </c>
      <c r="AU6072" s="220" t="s">
        <v>291</v>
      </c>
      <c r="AV6072" s="13" t="s">
        <v>16</v>
      </c>
      <c r="AW6072" s="13" t="s">
        <v>32</v>
      </c>
      <c r="AX6072" s="13" t="s">
        <v>76</v>
      </c>
      <c r="AY6072" s="220" t="s">
        <v>272</v>
      </c>
    </row>
    <row r="6073" spans="1:65" s="14" customFormat="1" ht="11.25">
      <c r="B6073" s="221"/>
      <c r="C6073" s="222"/>
      <c r="D6073" s="212" t="s">
        <v>283</v>
      </c>
      <c r="E6073" s="223" t="s">
        <v>1</v>
      </c>
      <c r="F6073" s="224" t="s">
        <v>4218</v>
      </c>
      <c r="G6073" s="222"/>
      <c r="H6073" s="225">
        <v>-2</v>
      </c>
      <c r="I6073" s="226"/>
      <c r="J6073" s="222"/>
      <c r="K6073" s="222"/>
      <c r="L6073" s="227"/>
      <c r="M6073" s="228"/>
      <c r="N6073" s="229"/>
      <c r="O6073" s="229"/>
      <c r="P6073" s="229"/>
      <c r="Q6073" s="229"/>
      <c r="R6073" s="229"/>
      <c r="S6073" s="229"/>
      <c r="T6073" s="230"/>
      <c r="AT6073" s="231" t="s">
        <v>283</v>
      </c>
      <c r="AU6073" s="231" t="s">
        <v>291</v>
      </c>
      <c r="AV6073" s="14" t="s">
        <v>84</v>
      </c>
      <c r="AW6073" s="14" t="s">
        <v>32</v>
      </c>
      <c r="AX6073" s="14" t="s">
        <v>76</v>
      </c>
      <c r="AY6073" s="231" t="s">
        <v>272</v>
      </c>
    </row>
    <row r="6074" spans="1:65" s="2" customFormat="1" ht="24.2" customHeight="1">
      <c r="A6074" s="34"/>
      <c r="B6074" s="35"/>
      <c r="C6074" s="192" t="s">
        <v>4918</v>
      </c>
      <c r="D6074" s="192" t="s">
        <v>274</v>
      </c>
      <c r="E6074" s="193" t="s">
        <v>4919</v>
      </c>
      <c r="F6074" s="194" t="s">
        <v>4920</v>
      </c>
      <c r="G6074" s="195" t="s">
        <v>952</v>
      </c>
      <c r="H6074" s="196">
        <v>100</v>
      </c>
      <c r="I6074" s="197"/>
      <c r="J6074" s="198">
        <f>ROUND(I6074*H6074,2)</f>
        <v>0</v>
      </c>
      <c r="K6074" s="194" t="s">
        <v>1</v>
      </c>
      <c r="L6074" s="39"/>
      <c r="M6074" s="199" t="s">
        <v>1</v>
      </c>
      <c r="N6074" s="200" t="s">
        <v>41</v>
      </c>
      <c r="O6074" s="71"/>
      <c r="P6074" s="201">
        <f>O6074*H6074</f>
        <v>0</v>
      </c>
      <c r="Q6074" s="201">
        <v>1.4999999999999999E-4</v>
      </c>
      <c r="R6074" s="201">
        <f>Q6074*H6074</f>
        <v>1.4999999999999999E-2</v>
      </c>
      <c r="S6074" s="201">
        <v>0</v>
      </c>
      <c r="T6074" s="202">
        <f>S6074*H6074</f>
        <v>0</v>
      </c>
      <c r="U6074" s="34"/>
      <c r="V6074" s="34"/>
      <c r="W6074" s="34"/>
      <c r="X6074" s="34"/>
      <c r="Y6074" s="34"/>
      <c r="Z6074" s="34"/>
      <c r="AA6074" s="34"/>
      <c r="AB6074" s="34"/>
      <c r="AC6074" s="34"/>
      <c r="AD6074" s="34"/>
      <c r="AE6074" s="34"/>
      <c r="AR6074" s="203" t="s">
        <v>358</v>
      </c>
      <c r="AT6074" s="203" t="s">
        <v>274</v>
      </c>
      <c r="AU6074" s="203" t="s">
        <v>291</v>
      </c>
      <c r="AY6074" s="17" t="s">
        <v>272</v>
      </c>
      <c r="BE6074" s="204">
        <f>IF(N6074="základní",J6074,0)</f>
        <v>0</v>
      </c>
      <c r="BF6074" s="204">
        <f>IF(N6074="snížená",J6074,0)</f>
        <v>0</v>
      </c>
      <c r="BG6074" s="204">
        <f>IF(N6074="zákl. přenesená",J6074,0)</f>
        <v>0</v>
      </c>
      <c r="BH6074" s="204">
        <f>IF(N6074="sníž. přenesená",J6074,0)</f>
        <v>0</v>
      </c>
      <c r="BI6074" s="204">
        <f>IF(N6074="nulová",J6074,0)</f>
        <v>0</v>
      </c>
      <c r="BJ6074" s="17" t="s">
        <v>16</v>
      </c>
      <c r="BK6074" s="204">
        <f>ROUND(I6074*H6074,2)</f>
        <v>0</v>
      </c>
      <c r="BL6074" s="17" t="s">
        <v>358</v>
      </c>
      <c r="BM6074" s="203" t="s">
        <v>4921</v>
      </c>
    </row>
    <row r="6075" spans="1:65" s="13" customFormat="1" ht="11.25">
      <c r="B6075" s="210"/>
      <c r="C6075" s="211"/>
      <c r="D6075" s="212" t="s">
        <v>283</v>
      </c>
      <c r="E6075" s="213" t="s">
        <v>1</v>
      </c>
      <c r="F6075" s="214" t="s">
        <v>4825</v>
      </c>
      <c r="G6075" s="211"/>
      <c r="H6075" s="213" t="s">
        <v>1</v>
      </c>
      <c r="I6075" s="215"/>
      <c r="J6075" s="211"/>
      <c r="K6075" s="211"/>
      <c r="L6075" s="216"/>
      <c r="M6075" s="217"/>
      <c r="N6075" s="218"/>
      <c r="O6075" s="218"/>
      <c r="P6075" s="218"/>
      <c r="Q6075" s="218"/>
      <c r="R6075" s="218"/>
      <c r="S6075" s="218"/>
      <c r="T6075" s="219"/>
      <c r="AT6075" s="220" t="s">
        <v>283</v>
      </c>
      <c r="AU6075" s="220" t="s">
        <v>291</v>
      </c>
      <c r="AV6075" s="13" t="s">
        <v>16</v>
      </c>
      <c r="AW6075" s="13" t="s">
        <v>32</v>
      </c>
      <c r="AX6075" s="13" t="s">
        <v>76</v>
      </c>
      <c r="AY6075" s="220" t="s">
        <v>272</v>
      </c>
    </row>
    <row r="6076" spans="1:65" s="13" customFormat="1" ht="11.25">
      <c r="B6076" s="210"/>
      <c r="C6076" s="211"/>
      <c r="D6076" s="212" t="s">
        <v>283</v>
      </c>
      <c r="E6076" s="213" t="s">
        <v>1</v>
      </c>
      <c r="F6076" s="214" t="s">
        <v>285</v>
      </c>
      <c r="G6076" s="211"/>
      <c r="H6076" s="213" t="s">
        <v>1</v>
      </c>
      <c r="I6076" s="215"/>
      <c r="J6076" s="211"/>
      <c r="K6076" s="211"/>
      <c r="L6076" s="216"/>
      <c r="M6076" s="217"/>
      <c r="N6076" s="218"/>
      <c r="O6076" s="218"/>
      <c r="P6076" s="218"/>
      <c r="Q6076" s="218"/>
      <c r="R6076" s="218"/>
      <c r="S6076" s="218"/>
      <c r="T6076" s="219"/>
      <c r="AT6076" s="220" t="s">
        <v>283</v>
      </c>
      <c r="AU6076" s="220" t="s">
        <v>291</v>
      </c>
      <c r="AV6076" s="13" t="s">
        <v>16</v>
      </c>
      <c r="AW6076" s="13" t="s">
        <v>32</v>
      </c>
      <c r="AX6076" s="13" t="s">
        <v>76</v>
      </c>
      <c r="AY6076" s="220" t="s">
        <v>272</v>
      </c>
    </row>
    <row r="6077" spans="1:65" s="14" customFormat="1" ht="11.25">
      <c r="B6077" s="221"/>
      <c r="C6077" s="222"/>
      <c r="D6077" s="212" t="s">
        <v>283</v>
      </c>
      <c r="E6077" s="223" t="s">
        <v>1</v>
      </c>
      <c r="F6077" s="224" t="s">
        <v>1106</v>
      </c>
      <c r="G6077" s="222"/>
      <c r="H6077" s="225">
        <v>100</v>
      </c>
      <c r="I6077" s="226"/>
      <c r="J6077" s="222"/>
      <c r="K6077" s="222"/>
      <c r="L6077" s="227"/>
      <c r="M6077" s="228"/>
      <c r="N6077" s="229"/>
      <c r="O6077" s="229"/>
      <c r="P6077" s="229"/>
      <c r="Q6077" s="229"/>
      <c r="R6077" s="229"/>
      <c r="S6077" s="229"/>
      <c r="T6077" s="230"/>
      <c r="AT6077" s="231" t="s">
        <v>283</v>
      </c>
      <c r="AU6077" s="231" t="s">
        <v>291</v>
      </c>
      <c r="AV6077" s="14" t="s">
        <v>84</v>
      </c>
      <c r="AW6077" s="14" t="s">
        <v>32</v>
      </c>
      <c r="AX6077" s="14" t="s">
        <v>76</v>
      </c>
      <c r="AY6077" s="231" t="s">
        <v>272</v>
      </c>
    </row>
    <row r="6078" spans="1:65" s="2" customFormat="1" ht="24.2" customHeight="1">
      <c r="A6078" s="34"/>
      <c r="B6078" s="35"/>
      <c r="C6078" s="192" t="s">
        <v>4922</v>
      </c>
      <c r="D6078" s="192" t="s">
        <v>274</v>
      </c>
      <c r="E6078" s="193" t="s">
        <v>4923</v>
      </c>
      <c r="F6078" s="194" t="s">
        <v>4924</v>
      </c>
      <c r="G6078" s="195" t="s">
        <v>952</v>
      </c>
      <c r="H6078" s="196">
        <v>52</v>
      </c>
      <c r="I6078" s="197"/>
      <c r="J6078" s="198">
        <f>ROUND(I6078*H6078,2)</f>
        <v>0</v>
      </c>
      <c r="K6078" s="194" t="s">
        <v>1</v>
      </c>
      <c r="L6078" s="39"/>
      <c r="M6078" s="199" t="s">
        <v>1</v>
      </c>
      <c r="N6078" s="200" t="s">
        <v>41</v>
      </c>
      <c r="O6078" s="71"/>
      <c r="P6078" s="201">
        <f>O6078*H6078</f>
        <v>0</v>
      </c>
      <c r="Q6078" s="201">
        <v>1.4999999999999999E-4</v>
      </c>
      <c r="R6078" s="201">
        <f>Q6078*H6078</f>
        <v>7.7999999999999996E-3</v>
      </c>
      <c r="S6078" s="201">
        <v>0</v>
      </c>
      <c r="T6078" s="202">
        <f>S6078*H6078</f>
        <v>0</v>
      </c>
      <c r="U6078" s="34"/>
      <c r="V6078" s="34"/>
      <c r="W6078" s="34"/>
      <c r="X6078" s="34"/>
      <c r="Y6078" s="34"/>
      <c r="Z6078" s="34"/>
      <c r="AA6078" s="34"/>
      <c r="AB6078" s="34"/>
      <c r="AC6078" s="34"/>
      <c r="AD6078" s="34"/>
      <c r="AE6078" s="34"/>
      <c r="AR6078" s="203" t="s">
        <v>358</v>
      </c>
      <c r="AT6078" s="203" t="s">
        <v>274</v>
      </c>
      <c r="AU6078" s="203" t="s">
        <v>291</v>
      </c>
      <c r="AY6078" s="17" t="s">
        <v>272</v>
      </c>
      <c r="BE6078" s="204">
        <f>IF(N6078="základní",J6078,0)</f>
        <v>0</v>
      </c>
      <c r="BF6078" s="204">
        <f>IF(N6078="snížená",J6078,0)</f>
        <v>0</v>
      </c>
      <c r="BG6078" s="204">
        <f>IF(N6078="zákl. přenesená",J6078,0)</f>
        <v>0</v>
      </c>
      <c r="BH6078" s="204">
        <f>IF(N6078="sníž. přenesená",J6078,0)</f>
        <v>0</v>
      </c>
      <c r="BI6078" s="204">
        <f>IF(N6078="nulová",J6078,0)</f>
        <v>0</v>
      </c>
      <c r="BJ6078" s="17" t="s">
        <v>16</v>
      </c>
      <c r="BK6078" s="204">
        <f>ROUND(I6078*H6078,2)</f>
        <v>0</v>
      </c>
      <c r="BL6078" s="17" t="s">
        <v>358</v>
      </c>
      <c r="BM6078" s="203" t="s">
        <v>4925</v>
      </c>
    </row>
    <row r="6079" spans="1:65" s="13" customFormat="1" ht="11.25">
      <c r="B6079" s="210"/>
      <c r="C6079" s="211"/>
      <c r="D6079" s="212" t="s">
        <v>283</v>
      </c>
      <c r="E6079" s="213" t="s">
        <v>1</v>
      </c>
      <c r="F6079" s="214" t="s">
        <v>4825</v>
      </c>
      <c r="G6079" s="211"/>
      <c r="H6079" s="213" t="s">
        <v>1</v>
      </c>
      <c r="I6079" s="215"/>
      <c r="J6079" s="211"/>
      <c r="K6079" s="211"/>
      <c r="L6079" s="216"/>
      <c r="M6079" s="217"/>
      <c r="N6079" s="218"/>
      <c r="O6079" s="218"/>
      <c r="P6079" s="218"/>
      <c r="Q6079" s="218"/>
      <c r="R6079" s="218"/>
      <c r="S6079" s="218"/>
      <c r="T6079" s="219"/>
      <c r="AT6079" s="220" t="s">
        <v>283</v>
      </c>
      <c r="AU6079" s="220" t="s">
        <v>291</v>
      </c>
      <c r="AV6079" s="13" t="s">
        <v>16</v>
      </c>
      <c r="AW6079" s="13" t="s">
        <v>32</v>
      </c>
      <c r="AX6079" s="13" t="s">
        <v>76</v>
      </c>
      <c r="AY6079" s="220" t="s">
        <v>272</v>
      </c>
    </row>
    <row r="6080" spans="1:65" s="13" customFormat="1" ht="11.25">
      <c r="B6080" s="210"/>
      <c r="C6080" s="211"/>
      <c r="D6080" s="212" t="s">
        <v>283</v>
      </c>
      <c r="E6080" s="213" t="s">
        <v>1</v>
      </c>
      <c r="F6080" s="214" t="s">
        <v>285</v>
      </c>
      <c r="G6080" s="211"/>
      <c r="H6080" s="213" t="s">
        <v>1</v>
      </c>
      <c r="I6080" s="215"/>
      <c r="J6080" s="211"/>
      <c r="K6080" s="211"/>
      <c r="L6080" s="216"/>
      <c r="M6080" s="217"/>
      <c r="N6080" s="218"/>
      <c r="O6080" s="218"/>
      <c r="P6080" s="218"/>
      <c r="Q6080" s="218"/>
      <c r="R6080" s="218"/>
      <c r="S6080" s="218"/>
      <c r="T6080" s="219"/>
      <c r="AT6080" s="220" t="s">
        <v>283</v>
      </c>
      <c r="AU6080" s="220" t="s">
        <v>291</v>
      </c>
      <c r="AV6080" s="13" t="s">
        <v>16</v>
      </c>
      <c r="AW6080" s="13" t="s">
        <v>32</v>
      </c>
      <c r="AX6080" s="13" t="s">
        <v>76</v>
      </c>
      <c r="AY6080" s="220" t="s">
        <v>272</v>
      </c>
    </row>
    <row r="6081" spans="1:65" s="14" customFormat="1" ht="11.25">
      <c r="B6081" s="221"/>
      <c r="C6081" s="222"/>
      <c r="D6081" s="212" t="s">
        <v>283</v>
      </c>
      <c r="E6081" s="223" t="s">
        <v>1</v>
      </c>
      <c r="F6081" s="224" t="s">
        <v>662</v>
      </c>
      <c r="G6081" s="222"/>
      <c r="H6081" s="225">
        <v>52</v>
      </c>
      <c r="I6081" s="226"/>
      <c r="J6081" s="222"/>
      <c r="K6081" s="222"/>
      <c r="L6081" s="227"/>
      <c r="M6081" s="228"/>
      <c r="N6081" s="229"/>
      <c r="O6081" s="229"/>
      <c r="P6081" s="229"/>
      <c r="Q6081" s="229"/>
      <c r="R6081" s="229"/>
      <c r="S6081" s="229"/>
      <c r="T6081" s="230"/>
      <c r="AT6081" s="231" t="s">
        <v>283</v>
      </c>
      <c r="AU6081" s="231" t="s">
        <v>291</v>
      </c>
      <c r="AV6081" s="14" t="s">
        <v>84</v>
      </c>
      <c r="AW6081" s="14" t="s">
        <v>32</v>
      </c>
      <c r="AX6081" s="14" t="s">
        <v>76</v>
      </c>
      <c r="AY6081" s="231" t="s">
        <v>272</v>
      </c>
    </row>
    <row r="6082" spans="1:65" s="2" customFormat="1" ht="24.2" customHeight="1">
      <c r="A6082" s="34"/>
      <c r="B6082" s="35"/>
      <c r="C6082" s="192" t="s">
        <v>4926</v>
      </c>
      <c r="D6082" s="192" t="s">
        <v>274</v>
      </c>
      <c r="E6082" s="193" t="s">
        <v>4927</v>
      </c>
      <c r="F6082" s="194" t="s">
        <v>4928</v>
      </c>
      <c r="G6082" s="195" t="s">
        <v>952</v>
      </c>
      <c r="H6082" s="196">
        <v>31</v>
      </c>
      <c r="I6082" s="197"/>
      <c r="J6082" s="198">
        <f>ROUND(I6082*H6082,2)</f>
        <v>0</v>
      </c>
      <c r="K6082" s="194" t="s">
        <v>1</v>
      </c>
      <c r="L6082" s="39"/>
      <c r="M6082" s="199" t="s">
        <v>1</v>
      </c>
      <c r="N6082" s="200" t="s">
        <v>41</v>
      </c>
      <c r="O6082" s="71"/>
      <c r="P6082" s="201">
        <f>O6082*H6082</f>
        <v>0</v>
      </c>
      <c r="Q6082" s="201">
        <v>0</v>
      </c>
      <c r="R6082" s="201">
        <f>Q6082*H6082</f>
        <v>0</v>
      </c>
      <c r="S6082" s="201">
        <v>0</v>
      </c>
      <c r="T6082" s="202">
        <f>S6082*H6082</f>
        <v>0</v>
      </c>
      <c r="U6082" s="34"/>
      <c r="V6082" s="34"/>
      <c r="W6082" s="34"/>
      <c r="X6082" s="34"/>
      <c r="Y6082" s="34"/>
      <c r="Z6082" s="34"/>
      <c r="AA6082" s="34"/>
      <c r="AB6082" s="34"/>
      <c r="AC6082" s="34"/>
      <c r="AD6082" s="34"/>
      <c r="AE6082" s="34"/>
      <c r="AR6082" s="203" t="s">
        <v>358</v>
      </c>
      <c r="AT6082" s="203" t="s">
        <v>274</v>
      </c>
      <c r="AU6082" s="203" t="s">
        <v>291</v>
      </c>
      <c r="AY6082" s="17" t="s">
        <v>272</v>
      </c>
      <c r="BE6082" s="204">
        <f>IF(N6082="základní",J6082,0)</f>
        <v>0</v>
      </c>
      <c r="BF6082" s="204">
        <f>IF(N6082="snížená",J6082,0)</f>
        <v>0</v>
      </c>
      <c r="BG6082" s="204">
        <f>IF(N6082="zákl. přenesená",J6082,0)</f>
        <v>0</v>
      </c>
      <c r="BH6082" s="204">
        <f>IF(N6082="sníž. přenesená",J6082,0)</f>
        <v>0</v>
      </c>
      <c r="BI6082" s="204">
        <f>IF(N6082="nulová",J6082,0)</f>
        <v>0</v>
      </c>
      <c r="BJ6082" s="17" t="s">
        <v>16</v>
      </c>
      <c r="BK6082" s="204">
        <f>ROUND(I6082*H6082,2)</f>
        <v>0</v>
      </c>
      <c r="BL6082" s="17" t="s">
        <v>358</v>
      </c>
      <c r="BM6082" s="203" t="s">
        <v>4929</v>
      </c>
    </row>
    <row r="6083" spans="1:65" s="13" customFormat="1" ht="11.25">
      <c r="B6083" s="210"/>
      <c r="C6083" s="211"/>
      <c r="D6083" s="212" t="s">
        <v>283</v>
      </c>
      <c r="E6083" s="213" t="s">
        <v>1</v>
      </c>
      <c r="F6083" s="214" t="s">
        <v>4825</v>
      </c>
      <c r="G6083" s="211"/>
      <c r="H6083" s="213" t="s">
        <v>1</v>
      </c>
      <c r="I6083" s="215"/>
      <c r="J6083" s="211"/>
      <c r="K6083" s="211"/>
      <c r="L6083" s="216"/>
      <c r="M6083" s="217"/>
      <c r="N6083" s="218"/>
      <c r="O6083" s="218"/>
      <c r="P6083" s="218"/>
      <c r="Q6083" s="218"/>
      <c r="R6083" s="218"/>
      <c r="S6083" s="218"/>
      <c r="T6083" s="219"/>
      <c r="AT6083" s="220" t="s">
        <v>283</v>
      </c>
      <c r="AU6083" s="220" t="s">
        <v>291</v>
      </c>
      <c r="AV6083" s="13" t="s">
        <v>16</v>
      </c>
      <c r="AW6083" s="13" t="s">
        <v>32</v>
      </c>
      <c r="AX6083" s="13" t="s">
        <v>76</v>
      </c>
      <c r="AY6083" s="220" t="s">
        <v>272</v>
      </c>
    </row>
    <row r="6084" spans="1:65" s="13" customFormat="1" ht="11.25">
      <c r="B6084" s="210"/>
      <c r="C6084" s="211"/>
      <c r="D6084" s="212" t="s">
        <v>283</v>
      </c>
      <c r="E6084" s="213" t="s">
        <v>1</v>
      </c>
      <c r="F6084" s="214" t="s">
        <v>285</v>
      </c>
      <c r="G6084" s="211"/>
      <c r="H6084" s="213" t="s">
        <v>1</v>
      </c>
      <c r="I6084" s="215"/>
      <c r="J6084" s="211"/>
      <c r="K6084" s="211"/>
      <c r="L6084" s="216"/>
      <c r="M6084" s="217"/>
      <c r="N6084" s="218"/>
      <c r="O6084" s="218"/>
      <c r="P6084" s="218"/>
      <c r="Q6084" s="218"/>
      <c r="R6084" s="218"/>
      <c r="S6084" s="218"/>
      <c r="T6084" s="219"/>
      <c r="AT6084" s="220" t="s">
        <v>283</v>
      </c>
      <c r="AU6084" s="220" t="s">
        <v>291</v>
      </c>
      <c r="AV6084" s="13" t="s">
        <v>16</v>
      </c>
      <c r="AW6084" s="13" t="s">
        <v>32</v>
      </c>
      <c r="AX6084" s="13" t="s">
        <v>76</v>
      </c>
      <c r="AY6084" s="220" t="s">
        <v>272</v>
      </c>
    </row>
    <row r="6085" spans="1:65" s="14" customFormat="1" ht="11.25">
      <c r="B6085" s="221"/>
      <c r="C6085" s="222"/>
      <c r="D6085" s="212" t="s">
        <v>283</v>
      </c>
      <c r="E6085" s="223" t="s">
        <v>1</v>
      </c>
      <c r="F6085" s="224" t="s">
        <v>476</v>
      </c>
      <c r="G6085" s="222"/>
      <c r="H6085" s="225">
        <v>31</v>
      </c>
      <c r="I6085" s="226"/>
      <c r="J6085" s="222"/>
      <c r="K6085" s="222"/>
      <c r="L6085" s="227"/>
      <c r="M6085" s="228"/>
      <c r="N6085" s="229"/>
      <c r="O6085" s="229"/>
      <c r="P6085" s="229"/>
      <c r="Q6085" s="229"/>
      <c r="R6085" s="229"/>
      <c r="S6085" s="229"/>
      <c r="T6085" s="230"/>
      <c r="AT6085" s="231" t="s">
        <v>283</v>
      </c>
      <c r="AU6085" s="231" t="s">
        <v>291</v>
      </c>
      <c r="AV6085" s="14" t="s">
        <v>84</v>
      </c>
      <c r="AW6085" s="14" t="s">
        <v>32</v>
      </c>
      <c r="AX6085" s="14" t="s">
        <v>76</v>
      </c>
      <c r="AY6085" s="231" t="s">
        <v>272</v>
      </c>
    </row>
    <row r="6086" spans="1:65" s="2" customFormat="1" ht="24.2" customHeight="1">
      <c r="A6086" s="34"/>
      <c r="B6086" s="35"/>
      <c r="C6086" s="192" t="s">
        <v>4930</v>
      </c>
      <c r="D6086" s="192" t="s">
        <v>274</v>
      </c>
      <c r="E6086" s="193" t="s">
        <v>4931</v>
      </c>
      <c r="F6086" s="194" t="s">
        <v>4932</v>
      </c>
      <c r="G6086" s="195" t="s">
        <v>952</v>
      </c>
      <c r="H6086" s="196">
        <v>32</v>
      </c>
      <c r="I6086" s="197"/>
      <c r="J6086" s="198">
        <f>ROUND(I6086*H6086,2)</f>
        <v>0</v>
      </c>
      <c r="K6086" s="194" t="s">
        <v>1</v>
      </c>
      <c r="L6086" s="39"/>
      <c r="M6086" s="199" t="s">
        <v>1</v>
      </c>
      <c r="N6086" s="200" t="s">
        <v>41</v>
      </c>
      <c r="O6086" s="71"/>
      <c r="P6086" s="201">
        <f>O6086*H6086</f>
        <v>0</v>
      </c>
      <c r="Q6086" s="201">
        <v>1.4999999999999999E-4</v>
      </c>
      <c r="R6086" s="201">
        <f>Q6086*H6086</f>
        <v>4.7999999999999996E-3</v>
      </c>
      <c r="S6086" s="201">
        <v>0</v>
      </c>
      <c r="T6086" s="202">
        <f>S6086*H6086</f>
        <v>0</v>
      </c>
      <c r="U6086" s="34"/>
      <c r="V6086" s="34"/>
      <c r="W6086" s="34"/>
      <c r="X6086" s="34"/>
      <c r="Y6086" s="34"/>
      <c r="Z6086" s="34"/>
      <c r="AA6086" s="34"/>
      <c r="AB6086" s="34"/>
      <c r="AC6086" s="34"/>
      <c r="AD6086" s="34"/>
      <c r="AE6086" s="34"/>
      <c r="AR6086" s="203" t="s">
        <v>358</v>
      </c>
      <c r="AT6086" s="203" t="s">
        <v>274</v>
      </c>
      <c r="AU6086" s="203" t="s">
        <v>291</v>
      </c>
      <c r="AY6086" s="17" t="s">
        <v>272</v>
      </c>
      <c r="BE6086" s="204">
        <f>IF(N6086="základní",J6086,0)</f>
        <v>0</v>
      </c>
      <c r="BF6086" s="204">
        <f>IF(N6086="snížená",J6086,0)</f>
        <v>0</v>
      </c>
      <c r="BG6086" s="204">
        <f>IF(N6086="zákl. přenesená",J6086,0)</f>
        <v>0</v>
      </c>
      <c r="BH6086" s="204">
        <f>IF(N6086="sníž. přenesená",J6086,0)</f>
        <v>0</v>
      </c>
      <c r="BI6086" s="204">
        <f>IF(N6086="nulová",J6086,0)</f>
        <v>0</v>
      </c>
      <c r="BJ6086" s="17" t="s">
        <v>16</v>
      </c>
      <c r="BK6086" s="204">
        <f>ROUND(I6086*H6086,2)</f>
        <v>0</v>
      </c>
      <c r="BL6086" s="17" t="s">
        <v>358</v>
      </c>
      <c r="BM6086" s="203" t="s">
        <v>4933</v>
      </c>
    </row>
    <row r="6087" spans="1:65" s="13" customFormat="1" ht="11.25">
      <c r="B6087" s="210"/>
      <c r="C6087" s="211"/>
      <c r="D6087" s="212" t="s">
        <v>283</v>
      </c>
      <c r="E6087" s="213" t="s">
        <v>1</v>
      </c>
      <c r="F6087" s="214" t="s">
        <v>4825</v>
      </c>
      <c r="G6087" s="211"/>
      <c r="H6087" s="213" t="s">
        <v>1</v>
      </c>
      <c r="I6087" s="215"/>
      <c r="J6087" s="211"/>
      <c r="K6087" s="211"/>
      <c r="L6087" s="216"/>
      <c r="M6087" s="217"/>
      <c r="N6087" s="218"/>
      <c r="O6087" s="218"/>
      <c r="P6087" s="218"/>
      <c r="Q6087" s="218"/>
      <c r="R6087" s="218"/>
      <c r="S6087" s="218"/>
      <c r="T6087" s="219"/>
      <c r="AT6087" s="220" t="s">
        <v>283</v>
      </c>
      <c r="AU6087" s="220" t="s">
        <v>291</v>
      </c>
      <c r="AV6087" s="13" t="s">
        <v>16</v>
      </c>
      <c r="AW6087" s="13" t="s">
        <v>32</v>
      </c>
      <c r="AX6087" s="13" t="s">
        <v>76</v>
      </c>
      <c r="AY6087" s="220" t="s">
        <v>272</v>
      </c>
    </row>
    <row r="6088" spans="1:65" s="13" customFormat="1" ht="11.25">
      <c r="B6088" s="210"/>
      <c r="C6088" s="211"/>
      <c r="D6088" s="212" t="s">
        <v>283</v>
      </c>
      <c r="E6088" s="213" t="s">
        <v>1</v>
      </c>
      <c r="F6088" s="214" t="s">
        <v>285</v>
      </c>
      <c r="G6088" s="211"/>
      <c r="H6088" s="213" t="s">
        <v>1</v>
      </c>
      <c r="I6088" s="215"/>
      <c r="J6088" s="211"/>
      <c r="K6088" s="211"/>
      <c r="L6088" s="216"/>
      <c r="M6088" s="217"/>
      <c r="N6088" s="218"/>
      <c r="O6088" s="218"/>
      <c r="P6088" s="218"/>
      <c r="Q6088" s="218"/>
      <c r="R6088" s="218"/>
      <c r="S6088" s="218"/>
      <c r="T6088" s="219"/>
      <c r="AT6088" s="220" t="s">
        <v>283</v>
      </c>
      <c r="AU6088" s="220" t="s">
        <v>291</v>
      </c>
      <c r="AV6088" s="13" t="s">
        <v>16</v>
      </c>
      <c r="AW6088" s="13" t="s">
        <v>32</v>
      </c>
      <c r="AX6088" s="13" t="s">
        <v>76</v>
      </c>
      <c r="AY6088" s="220" t="s">
        <v>272</v>
      </c>
    </row>
    <row r="6089" spans="1:65" s="14" customFormat="1" ht="11.25">
      <c r="B6089" s="221"/>
      <c r="C6089" s="222"/>
      <c r="D6089" s="212" t="s">
        <v>283</v>
      </c>
      <c r="E6089" s="223" t="s">
        <v>1</v>
      </c>
      <c r="F6089" s="224" t="s">
        <v>483</v>
      </c>
      <c r="G6089" s="222"/>
      <c r="H6089" s="225">
        <v>32</v>
      </c>
      <c r="I6089" s="226"/>
      <c r="J6089" s="222"/>
      <c r="K6089" s="222"/>
      <c r="L6089" s="227"/>
      <c r="M6089" s="228"/>
      <c r="N6089" s="229"/>
      <c r="O6089" s="229"/>
      <c r="P6089" s="229"/>
      <c r="Q6089" s="229"/>
      <c r="R6089" s="229"/>
      <c r="S6089" s="229"/>
      <c r="T6089" s="230"/>
      <c r="AT6089" s="231" t="s">
        <v>283</v>
      </c>
      <c r="AU6089" s="231" t="s">
        <v>291</v>
      </c>
      <c r="AV6089" s="14" t="s">
        <v>84</v>
      </c>
      <c r="AW6089" s="14" t="s">
        <v>32</v>
      </c>
      <c r="AX6089" s="14" t="s">
        <v>76</v>
      </c>
      <c r="AY6089" s="231" t="s">
        <v>272</v>
      </c>
    </row>
    <row r="6090" spans="1:65" s="2" customFormat="1" ht="24.2" customHeight="1">
      <c r="A6090" s="34"/>
      <c r="B6090" s="35"/>
      <c r="C6090" s="192" t="s">
        <v>4934</v>
      </c>
      <c r="D6090" s="192" t="s">
        <v>274</v>
      </c>
      <c r="E6090" s="193" t="s">
        <v>4935</v>
      </c>
      <c r="F6090" s="194" t="s">
        <v>4936</v>
      </c>
      <c r="G6090" s="195" t="s">
        <v>952</v>
      </c>
      <c r="H6090" s="196">
        <v>12</v>
      </c>
      <c r="I6090" s="197"/>
      <c r="J6090" s="198">
        <f>ROUND(I6090*H6090,2)</f>
        <v>0</v>
      </c>
      <c r="K6090" s="194" t="s">
        <v>1</v>
      </c>
      <c r="L6090" s="39"/>
      <c r="M6090" s="199" t="s">
        <v>1</v>
      </c>
      <c r="N6090" s="200" t="s">
        <v>41</v>
      </c>
      <c r="O6090" s="71"/>
      <c r="P6090" s="201">
        <f>O6090*H6090</f>
        <v>0</v>
      </c>
      <c r="Q6090" s="201">
        <v>1.4999999999999999E-4</v>
      </c>
      <c r="R6090" s="201">
        <f>Q6090*H6090</f>
        <v>1.8E-3</v>
      </c>
      <c r="S6090" s="201">
        <v>0</v>
      </c>
      <c r="T6090" s="202">
        <f>S6090*H6090</f>
        <v>0</v>
      </c>
      <c r="U6090" s="34"/>
      <c r="V6090" s="34"/>
      <c r="W6090" s="34"/>
      <c r="X6090" s="34"/>
      <c r="Y6090" s="34"/>
      <c r="Z6090" s="34"/>
      <c r="AA6090" s="34"/>
      <c r="AB6090" s="34"/>
      <c r="AC6090" s="34"/>
      <c r="AD6090" s="34"/>
      <c r="AE6090" s="34"/>
      <c r="AR6090" s="203" t="s">
        <v>358</v>
      </c>
      <c r="AT6090" s="203" t="s">
        <v>274</v>
      </c>
      <c r="AU6090" s="203" t="s">
        <v>291</v>
      </c>
      <c r="AY6090" s="17" t="s">
        <v>272</v>
      </c>
      <c r="BE6090" s="204">
        <f>IF(N6090="základní",J6090,0)</f>
        <v>0</v>
      </c>
      <c r="BF6090" s="204">
        <f>IF(N6090="snížená",J6090,0)</f>
        <v>0</v>
      </c>
      <c r="BG6090" s="204">
        <f>IF(N6090="zákl. přenesená",J6090,0)</f>
        <v>0</v>
      </c>
      <c r="BH6090" s="204">
        <f>IF(N6090="sníž. přenesená",J6090,0)</f>
        <v>0</v>
      </c>
      <c r="BI6090" s="204">
        <f>IF(N6090="nulová",J6090,0)</f>
        <v>0</v>
      </c>
      <c r="BJ6090" s="17" t="s">
        <v>16</v>
      </c>
      <c r="BK6090" s="204">
        <f>ROUND(I6090*H6090,2)</f>
        <v>0</v>
      </c>
      <c r="BL6090" s="17" t="s">
        <v>358</v>
      </c>
      <c r="BM6090" s="203" t="s">
        <v>4937</v>
      </c>
    </row>
    <row r="6091" spans="1:65" s="13" customFormat="1" ht="11.25">
      <c r="B6091" s="210"/>
      <c r="C6091" s="211"/>
      <c r="D6091" s="212" t="s">
        <v>283</v>
      </c>
      <c r="E6091" s="213" t="s">
        <v>1</v>
      </c>
      <c r="F6091" s="214" t="s">
        <v>4825</v>
      </c>
      <c r="G6091" s="211"/>
      <c r="H6091" s="213" t="s">
        <v>1</v>
      </c>
      <c r="I6091" s="215"/>
      <c r="J6091" s="211"/>
      <c r="K6091" s="211"/>
      <c r="L6091" s="216"/>
      <c r="M6091" s="217"/>
      <c r="N6091" s="218"/>
      <c r="O6091" s="218"/>
      <c r="P6091" s="218"/>
      <c r="Q6091" s="218"/>
      <c r="R6091" s="218"/>
      <c r="S6091" s="218"/>
      <c r="T6091" s="219"/>
      <c r="AT6091" s="220" t="s">
        <v>283</v>
      </c>
      <c r="AU6091" s="220" t="s">
        <v>291</v>
      </c>
      <c r="AV6091" s="13" t="s">
        <v>16</v>
      </c>
      <c r="AW6091" s="13" t="s">
        <v>32</v>
      </c>
      <c r="AX6091" s="13" t="s">
        <v>76</v>
      </c>
      <c r="AY6091" s="220" t="s">
        <v>272</v>
      </c>
    </row>
    <row r="6092" spans="1:65" s="13" customFormat="1" ht="11.25">
      <c r="B6092" s="210"/>
      <c r="C6092" s="211"/>
      <c r="D6092" s="212" t="s">
        <v>283</v>
      </c>
      <c r="E6092" s="213" t="s">
        <v>1</v>
      </c>
      <c r="F6092" s="214" t="s">
        <v>285</v>
      </c>
      <c r="G6092" s="211"/>
      <c r="H6092" s="213" t="s">
        <v>1</v>
      </c>
      <c r="I6092" s="215"/>
      <c r="J6092" s="211"/>
      <c r="K6092" s="211"/>
      <c r="L6092" s="216"/>
      <c r="M6092" s="217"/>
      <c r="N6092" s="218"/>
      <c r="O6092" s="218"/>
      <c r="P6092" s="218"/>
      <c r="Q6092" s="218"/>
      <c r="R6092" s="218"/>
      <c r="S6092" s="218"/>
      <c r="T6092" s="219"/>
      <c r="AT6092" s="220" t="s">
        <v>283</v>
      </c>
      <c r="AU6092" s="220" t="s">
        <v>291</v>
      </c>
      <c r="AV6092" s="13" t="s">
        <v>16</v>
      </c>
      <c r="AW6092" s="13" t="s">
        <v>32</v>
      </c>
      <c r="AX6092" s="13" t="s">
        <v>76</v>
      </c>
      <c r="AY6092" s="220" t="s">
        <v>272</v>
      </c>
    </row>
    <row r="6093" spans="1:65" s="14" customFormat="1" ht="11.25">
      <c r="B6093" s="221"/>
      <c r="C6093" s="222"/>
      <c r="D6093" s="212" t="s">
        <v>283</v>
      </c>
      <c r="E6093" s="223" t="s">
        <v>1</v>
      </c>
      <c r="F6093" s="224" t="s">
        <v>344</v>
      </c>
      <c r="G6093" s="222"/>
      <c r="H6093" s="225">
        <v>12</v>
      </c>
      <c r="I6093" s="226"/>
      <c r="J6093" s="222"/>
      <c r="K6093" s="222"/>
      <c r="L6093" s="227"/>
      <c r="M6093" s="228"/>
      <c r="N6093" s="229"/>
      <c r="O6093" s="229"/>
      <c r="P6093" s="229"/>
      <c r="Q6093" s="229"/>
      <c r="R6093" s="229"/>
      <c r="S6093" s="229"/>
      <c r="T6093" s="230"/>
      <c r="AT6093" s="231" t="s">
        <v>283</v>
      </c>
      <c r="AU6093" s="231" t="s">
        <v>291</v>
      </c>
      <c r="AV6093" s="14" t="s">
        <v>84</v>
      </c>
      <c r="AW6093" s="14" t="s">
        <v>32</v>
      </c>
      <c r="AX6093" s="14" t="s">
        <v>76</v>
      </c>
      <c r="AY6093" s="231" t="s">
        <v>272</v>
      </c>
    </row>
    <row r="6094" spans="1:65" s="2" customFormat="1" ht="24.2" customHeight="1">
      <c r="A6094" s="34"/>
      <c r="B6094" s="35"/>
      <c r="C6094" s="192" t="s">
        <v>4938</v>
      </c>
      <c r="D6094" s="192" t="s">
        <v>274</v>
      </c>
      <c r="E6094" s="193" t="s">
        <v>4939</v>
      </c>
      <c r="F6094" s="194" t="s">
        <v>4940</v>
      </c>
      <c r="G6094" s="195" t="s">
        <v>185</v>
      </c>
      <c r="H6094" s="196">
        <v>311</v>
      </c>
      <c r="I6094" s="197"/>
      <c r="J6094" s="198">
        <f>ROUND(I6094*H6094,2)</f>
        <v>0</v>
      </c>
      <c r="K6094" s="194" t="s">
        <v>1</v>
      </c>
      <c r="L6094" s="39"/>
      <c r="M6094" s="199" t="s">
        <v>1</v>
      </c>
      <c r="N6094" s="200" t="s">
        <v>41</v>
      </c>
      <c r="O6094" s="71"/>
      <c r="P6094" s="201">
        <f>O6094*H6094</f>
        <v>0</v>
      </c>
      <c r="Q6094" s="201">
        <v>1.4999999999999999E-4</v>
      </c>
      <c r="R6094" s="201">
        <f>Q6094*H6094</f>
        <v>4.6649999999999997E-2</v>
      </c>
      <c r="S6094" s="201">
        <v>0</v>
      </c>
      <c r="T6094" s="202">
        <f>S6094*H6094</f>
        <v>0</v>
      </c>
      <c r="U6094" s="34"/>
      <c r="V6094" s="34"/>
      <c r="W6094" s="34"/>
      <c r="X6094" s="34"/>
      <c r="Y6094" s="34"/>
      <c r="Z6094" s="34"/>
      <c r="AA6094" s="34"/>
      <c r="AB6094" s="34"/>
      <c r="AC6094" s="34"/>
      <c r="AD6094" s="34"/>
      <c r="AE6094" s="34"/>
      <c r="AR6094" s="203" t="s">
        <v>358</v>
      </c>
      <c r="AT6094" s="203" t="s">
        <v>274</v>
      </c>
      <c r="AU6094" s="203" t="s">
        <v>291</v>
      </c>
      <c r="AY6094" s="17" t="s">
        <v>272</v>
      </c>
      <c r="BE6094" s="204">
        <f>IF(N6094="základní",J6094,0)</f>
        <v>0</v>
      </c>
      <c r="BF6094" s="204">
        <f>IF(N6094="snížená",J6094,0)</f>
        <v>0</v>
      </c>
      <c r="BG6094" s="204">
        <f>IF(N6094="zákl. přenesená",J6094,0)</f>
        <v>0</v>
      </c>
      <c r="BH6094" s="204">
        <f>IF(N6094="sníž. přenesená",J6094,0)</f>
        <v>0</v>
      </c>
      <c r="BI6094" s="204">
        <f>IF(N6094="nulová",J6094,0)</f>
        <v>0</v>
      </c>
      <c r="BJ6094" s="17" t="s">
        <v>16</v>
      </c>
      <c r="BK6094" s="204">
        <f>ROUND(I6094*H6094,2)</f>
        <v>0</v>
      </c>
      <c r="BL6094" s="17" t="s">
        <v>358</v>
      </c>
      <c r="BM6094" s="203" t="s">
        <v>4941</v>
      </c>
    </row>
    <row r="6095" spans="1:65" s="13" customFormat="1" ht="11.25">
      <c r="B6095" s="210"/>
      <c r="C6095" s="211"/>
      <c r="D6095" s="212" t="s">
        <v>283</v>
      </c>
      <c r="E6095" s="213" t="s">
        <v>1</v>
      </c>
      <c r="F6095" s="214" t="s">
        <v>4825</v>
      </c>
      <c r="G6095" s="211"/>
      <c r="H6095" s="213" t="s">
        <v>1</v>
      </c>
      <c r="I6095" s="215"/>
      <c r="J6095" s="211"/>
      <c r="K6095" s="211"/>
      <c r="L6095" s="216"/>
      <c r="M6095" s="217"/>
      <c r="N6095" s="218"/>
      <c r="O6095" s="218"/>
      <c r="P6095" s="218"/>
      <c r="Q6095" s="218"/>
      <c r="R6095" s="218"/>
      <c r="S6095" s="218"/>
      <c r="T6095" s="219"/>
      <c r="AT6095" s="220" t="s">
        <v>283</v>
      </c>
      <c r="AU6095" s="220" t="s">
        <v>291</v>
      </c>
      <c r="AV6095" s="13" t="s">
        <v>16</v>
      </c>
      <c r="AW6095" s="13" t="s">
        <v>32</v>
      </c>
      <c r="AX6095" s="13" t="s">
        <v>76</v>
      </c>
      <c r="AY6095" s="220" t="s">
        <v>272</v>
      </c>
    </row>
    <row r="6096" spans="1:65" s="13" customFormat="1" ht="11.25">
      <c r="B6096" s="210"/>
      <c r="C6096" s="211"/>
      <c r="D6096" s="212" t="s">
        <v>283</v>
      </c>
      <c r="E6096" s="213" t="s">
        <v>1</v>
      </c>
      <c r="F6096" s="214" t="s">
        <v>285</v>
      </c>
      <c r="G6096" s="211"/>
      <c r="H6096" s="213" t="s">
        <v>1</v>
      </c>
      <c r="I6096" s="215"/>
      <c r="J6096" s="211"/>
      <c r="K6096" s="211"/>
      <c r="L6096" s="216"/>
      <c r="M6096" s="217"/>
      <c r="N6096" s="218"/>
      <c r="O6096" s="218"/>
      <c r="P6096" s="218"/>
      <c r="Q6096" s="218"/>
      <c r="R6096" s="218"/>
      <c r="S6096" s="218"/>
      <c r="T6096" s="219"/>
      <c r="AT6096" s="220" t="s">
        <v>283</v>
      </c>
      <c r="AU6096" s="220" t="s">
        <v>291</v>
      </c>
      <c r="AV6096" s="13" t="s">
        <v>16</v>
      </c>
      <c r="AW6096" s="13" t="s">
        <v>32</v>
      </c>
      <c r="AX6096" s="13" t="s">
        <v>76</v>
      </c>
      <c r="AY6096" s="220" t="s">
        <v>272</v>
      </c>
    </row>
    <row r="6097" spans="1:65" s="14" customFormat="1" ht="11.25">
      <c r="B6097" s="221"/>
      <c r="C6097" s="222"/>
      <c r="D6097" s="212" t="s">
        <v>283</v>
      </c>
      <c r="E6097" s="223" t="s">
        <v>1</v>
      </c>
      <c r="F6097" s="224" t="s">
        <v>3092</v>
      </c>
      <c r="G6097" s="222"/>
      <c r="H6097" s="225">
        <v>311</v>
      </c>
      <c r="I6097" s="226"/>
      <c r="J6097" s="222"/>
      <c r="K6097" s="222"/>
      <c r="L6097" s="227"/>
      <c r="M6097" s="228"/>
      <c r="N6097" s="229"/>
      <c r="O6097" s="229"/>
      <c r="P6097" s="229"/>
      <c r="Q6097" s="229"/>
      <c r="R6097" s="229"/>
      <c r="S6097" s="229"/>
      <c r="T6097" s="230"/>
      <c r="AT6097" s="231" t="s">
        <v>283</v>
      </c>
      <c r="AU6097" s="231" t="s">
        <v>291</v>
      </c>
      <c r="AV6097" s="14" t="s">
        <v>84</v>
      </c>
      <c r="AW6097" s="14" t="s">
        <v>32</v>
      </c>
      <c r="AX6097" s="14" t="s">
        <v>76</v>
      </c>
      <c r="AY6097" s="231" t="s">
        <v>272</v>
      </c>
    </row>
    <row r="6098" spans="1:65" s="2" customFormat="1" ht="33" customHeight="1">
      <c r="A6098" s="34"/>
      <c r="B6098" s="35"/>
      <c r="C6098" s="192" t="s">
        <v>4942</v>
      </c>
      <c r="D6098" s="192" t="s">
        <v>274</v>
      </c>
      <c r="E6098" s="193" t="s">
        <v>4943</v>
      </c>
      <c r="F6098" s="194" t="s">
        <v>4944</v>
      </c>
      <c r="G6098" s="195" t="s">
        <v>4834</v>
      </c>
      <c r="H6098" s="196">
        <v>1</v>
      </c>
      <c r="I6098" s="197"/>
      <c r="J6098" s="198">
        <f>ROUND(I6098*H6098,2)</f>
        <v>0</v>
      </c>
      <c r="K6098" s="194" t="s">
        <v>1</v>
      </c>
      <c r="L6098" s="39"/>
      <c r="M6098" s="199" t="s">
        <v>1</v>
      </c>
      <c r="N6098" s="200" t="s">
        <v>41</v>
      </c>
      <c r="O6098" s="71"/>
      <c r="P6098" s="201">
        <f>O6098*H6098</f>
        <v>0</v>
      </c>
      <c r="Q6098" s="201">
        <v>1.4999999999999999E-4</v>
      </c>
      <c r="R6098" s="201">
        <f>Q6098*H6098</f>
        <v>1.4999999999999999E-4</v>
      </c>
      <c r="S6098" s="201">
        <v>0</v>
      </c>
      <c r="T6098" s="202">
        <f>S6098*H6098</f>
        <v>0</v>
      </c>
      <c r="U6098" s="34"/>
      <c r="V6098" s="34"/>
      <c r="W6098" s="34"/>
      <c r="X6098" s="34"/>
      <c r="Y6098" s="34"/>
      <c r="Z6098" s="34"/>
      <c r="AA6098" s="34"/>
      <c r="AB6098" s="34"/>
      <c r="AC6098" s="34"/>
      <c r="AD6098" s="34"/>
      <c r="AE6098" s="34"/>
      <c r="AR6098" s="203" t="s">
        <v>358</v>
      </c>
      <c r="AT6098" s="203" t="s">
        <v>274</v>
      </c>
      <c r="AU6098" s="203" t="s">
        <v>291</v>
      </c>
      <c r="AY6098" s="17" t="s">
        <v>272</v>
      </c>
      <c r="BE6098" s="204">
        <f>IF(N6098="základní",J6098,0)</f>
        <v>0</v>
      </c>
      <c r="BF6098" s="204">
        <f>IF(N6098="snížená",J6098,0)</f>
        <v>0</v>
      </c>
      <c r="BG6098" s="204">
        <f>IF(N6098="zákl. přenesená",J6098,0)</f>
        <v>0</v>
      </c>
      <c r="BH6098" s="204">
        <f>IF(N6098="sníž. přenesená",J6098,0)</f>
        <v>0</v>
      </c>
      <c r="BI6098" s="204">
        <f>IF(N6098="nulová",J6098,0)</f>
        <v>0</v>
      </c>
      <c r="BJ6098" s="17" t="s">
        <v>16</v>
      </c>
      <c r="BK6098" s="204">
        <f>ROUND(I6098*H6098,2)</f>
        <v>0</v>
      </c>
      <c r="BL6098" s="17" t="s">
        <v>358</v>
      </c>
      <c r="BM6098" s="203" t="s">
        <v>4945</v>
      </c>
    </row>
    <row r="6099" spans="1:65" s="13" customFormat="1" ht="11.25">
      <c r="B6099" s="210"/>
      <c r="C6099" s="211"/>
      <c r="D6099" s="212" t="s">
        <v>283</v>
      </c>
      <c r="E6099" s="213" t="s">
        <v>1</v>
      </c>
      <c r="F6099" s="214" t="s">
        <v>4825</v>
      </c>
      <c r="G6099" s="211"/>
      <c r="H6099" s="213" t="s">
        <v>1</v>
      </c>
      <c r="I6099" s="215"/>
      <c r="J6099" s="211"/>
      <c r="K6099" s="211"/>
      <c r="L6099" s="216"/>
      <c r="M6099" s="217"/>
      <c r="N6099" s="218"/>
      <c r="O6099" s="218"/>
      <c r="P6099" s="218"/>
      <c r="Q6099" s="218"/>
      <c r="R6099" s="218"/>
      <c r="S6099" s="218"/>
      <c r="T6099" s="219"/>
      <c r="AT6099" s="220" t="s">
        <v>283</v>
      </c>
      <c r="AU6099" s="220" t="s">
        <v>291</v>
      </c>
      <c r="AV6099" s="13" t="s">
        <v>16</v>
      </c>
      <c r="AW6099" s="13" t="s">
        <v>32</v>
      </c>
      <c r="AX6099" s="13" t="s">
        <v>76</v>
      </c>
      <c r="AY6099" s="220" t="s">
        <v>272</v>
      </c>
    </row>
    <row r="6100" spans="1:65" s="13" customFormat="1" ht="11.25">
      <c r="B6100" s="210"/>
      <c r="C6100" s="211"/>
      <c r="D6100" s="212" t="s">
        <v>283</v>
      </c>
      <c r="E6100" s="213" t="s">
        <v>1</v>
      </c>
      <c r="F6100" s="214" t="s">
        <v>4004</v>
      </c>
      <c r="G6100" s="211"/>
      <c r="H6100" s="213" t="s">
        <v>1</v>
      </c>
      <c r="I6100" s="215"/>
      <c r="J6100" s="211"/>
      <c r="K6100" s="211"/>
      <c r="L6100" s="216"/>
      <c r="M6100" s="217"/>
      <c r="N6100" s="218"/>
      <c r="O6100" s="218"/>
      <c r="P6100" s="218"/>
      <c r="Q6100" s="218"/>
      <c r="R6100" s="218"/>
      <c r="S6100" s="218"/>
      <c r="T6100" s="219"/>
      <c r="AT6100" s="220" t="s">
        <v>283</v>
      </c>
      <c r="AU6100" s="220" t="s">
        <v>291</v>
      </c>
      <c r="AV6100" s="13" t="s">
        <v>16</v>
      </c>
      <c r="AW6100" s="13" t="s">
        <v>32</v>
      </c>
      <c r="AX6100" s="13" t="s">
        <v>76</v>
      </c>
      <c r="AY6100" s="220" t="s">
        <v>272</v>
      </c>
    </row>
    <row r="6101" spans="1:65" s="13" customFormat="1" ht="11.25">
      <c r="B6101" s="210"/>
      <c r="C6101" s="211"/>
      <c r="D6101" s="212" t="s">
        <v>283</v>
      </c>
      <c r="E6101" s="213" t="s">
        <v>1</v>
      </c>
      <c r="F6101" s="214" t="s">
        <v>285</v>
      </c>
      <c r="G6101" s="211"/>
      <c r="H6101" s="213" t="s">
        <v>1</v>
      </c>
      <c r="I6101" s="215"/>
      <c r="J6101" s="211"/>
      <c r="K6101" s="211"/>
      <c r="L6101" s="216"/>
      <c r="M6101" s="217"/>
      <c r="N6101" s="218"/>
      <c r="O6101" s="218"/>
      <c r="P6101" s="218"/>
      <c r="Q6101" s="218"/>
      <c r="R6101" s="218"/>
      <c r="S6101" s="218"/>
      <c r="T6101" s="219"/>
      <c r="AT6101" s="220" t="s">
        <v>283</v>
      </c>
      <c r="AU6101" s="220" t="s">
        <v>291</v>
      </c>
      <c r="AV6101" s="13" t="s">
        <v>16</v>
      </c>
      <c r="AW6101" s="13" t="s">
        <v>32</v>
      </c>
      <c r="AX6101" s="13" t="s">
        <v>76</v>
      </c>
      <c r="AY6101" s="220" t="s">
        <v>272</v>
      </c>
    </row>
    <row r="6102" spans="1:65" s="13" customFormat="1" ht="11.25">
      <c r="B6102" s="210"/>
      <c r="C6102" s="211"/>
      <c r="D6102" s="212" t="s">
        <v>283</v>
      </c>
      <c r="E6102" s="213" t="s">
        <v>1</v>
      </c>
      <c r="F6102" s="214" t="s">
        <v>4946</v>
      </c>
      <c r="G6102" s="211"/>
      <c r="H6102" s="213" t="s">
        <v>1</v>
      </c>
      <c r="I6102" s="215"/>
      <c r="J6102" s="211"/>
      <c r="K6102" s="211"/>
      <c r="L6102" s="216"/>
      <c r="M6102" s="217"/>
      <c r="N6102" s="218"/>
      <c r="O6102" s="218"/>
      <c r="P6102" s="218"/>
      <c r="Q6102" s="218"/>
      <c r="R6102" s="218"/>
      <c r="S6102" s="218"/>
      <c r="T6102" s="219"/>
      <c r="AT6102" s="220" t="s">
        <v>283</v>
      </c>
      <c r="AU6102" s="220" t="s">
        <v>291</v>
      </c>
      <c r="AV6102" s="13" t="s">
        <v>16</v>
      </c>
      <c r="AW6102" s="13" t="s">
        <v>32</v>
      </c>
      <c r="AX6102" s="13" t="s">
        <v>76</v>
      </c>
      <c r="AY6102" s="220" t="s">
        <v>272</v>
      </c>
    </row>
    <row r="6103" spans="1:65" s="13" customFormat="1" ht="11.25">
      <c r="B6103" s="210"/>
      <c r="C6103" s="211"/>
      <c r="D6103" s="212" t="s">
        <v>283</v>
      </c>
      <c r="E6103" s="213" t="s">
        <v>1</v>
      </c>
      <c r="F6103" s="214" t="s">
        <v>4947</v>
      </c>
      <c r="G6103" s="211"/>
      <c r="H6103" s="213" t="s">
        <v>1</v>
      </c>
      <c r="I6103" s="215"/>
      <c r="J6103" s="211"/>
      <c r="K6103" s="211"/>
      <c r="L6103" s="216"/>
      <c r="M6103" s="217"/>
      <c r="N6103" s="218"/>
      <c r="O6103" s="218"/>
      <c r="P6103" s="218"/>
      <c r="Q6103" s="218"/>
      <c r="R6103" s="218"/>
      <c r="S6103" s="218"/>
      <c r="T6103" s="219"/>
      <c r="AT6103" s="220" t="s">
        <v>283</v>
      </c>
      <c r="AU6103" s="220" t="s">
        <v>291</v>
      </c>
      <c r="AV6103" s="13" t="s">
        <v>16</v>
      </c>
      <c r="AW6103" s="13" t="s">
        <v>32</v>
      </c>
      <c r="AX6103" s="13" t="s">
        <v>76</v>
      </c>
      <c r="AY6103" s="220" t="s">
        <v>272</v>
      </c>
    </row>
    <row r="6104" spans="1:65" s="13" customFormat="1" ht="11.25">
      <c r="B6104" s="210"/>
      <c r="C6104" s="211"/>
      <c r="D6104" s="212" t="s">
        <v>283</v>
      </c>
      <c r="E6104" s="213" t="s">
        <v>1</v>
      </c>
      <c r="F6104" s="214" t="s">
        <v>4948</v>
      </c>
      <c r="G6104" s="211"/>
      <c r="H6104" s="213" t="s">
        <v>1</v>
      </c>
      <c r="I6104" s="215"/>
      <c r="J6104" s="211"/>
      <c r="K6104" s="211"/>
      <c r="L6104" s="216"/>
      <c r="M6104" s="217"/>
      <c r="N6104" s="218"/>
      <c r="O6104" s="218"/>
      <c r="P6104" s="218"/>
      <c r="Q6104" s="218"/>
      <c r="R6104" s="218"/>
      <c r="S6104" s="218"/>
      <c r="T6104" s="219"/>
      <c r="AT6104" s="220" t="s">
        <v>283</v>
      </c>
      <c r="AU6104" s="220" t="s">
        <v>291</v>
      </c>
      <c r="AV6104" s="13" t="s">
        <v>16</v>
      </c>
      <c r="AW6104" s="13" t="s">
        <v>32</v>
      </c>
      <c r="AX6104" s="13" t="s">
        <v>76</v>
      </c>
      <c r="AY6104" s="220" t="s">
        <v>272</v>
      </c>
    </row>
    <row r="6105" spans="1:65" s="13" customFormat="1" ht="11.25">
      <c r="B6105" s="210"/>
      <c r="C6105" s="211"/>
      <c r="D6105" s="212" t="s">
        <v>283</v>
      </c>
      <c r="E6105" s="213" t="s">
        <v>1</v>
      </c>
      <c r="F6105" s="214" t="s">
        <v>4949</v>
      </c>
      <c r="G6105" s="211"/>
      <c r="H6105" s="213" t="s">
        <v>1</v>
      </c>
      <c r="I6105" s="215"/>
      <c r="J6105" s="211"/>
      <c r="K6105" s="211"/>
      <c r="L6105" s="216"/>
      <c r="M6105" s="217"/>
      <c r="N6105" s="218"/>
      <c r="O6105" s="218"/>
      <c r="P6105" s="218"/>
      <c r="Q6105" s="218"/>
      <c r="R6105" s="218"/>
      <c r="S6105" s="218"/>
      <c r="T6105" s="219"/>
      <c r="AT6105" s="220" t="s">
        <v>283</v>
      </c>
      <c r="AU6105" s="220" t="s">
        <v>291</v>
      </c>
      <c r="AV6105" s="13" t="s">
        <v>16</v>
      </c>
      <c r="AW6105" s="13" t="s">
        <v>32</v>
      </c>
      <c r="AX6105" s="13" t="s">
        <v>76</v>
      </c>
      <c r="AY6105" s="220" t="s">
        <v>272</v>
      </c>
    </row>
    <row r="6106" spans="1:65" s="14" customFormat="1" ht="11.25">
      <c r="B6106" s="221"/>
      <c r="C6106" s="222"/>
      <c r="D6106" s="212" t="s">
        <v>283</v>
      </c>
      <c r="E6106" s="223" t="s">
        <v>1</v>
      </c>
      <c r="F6106" s="224" t="s">
        <v>16</v>
      </c>
      <c r="G6106" s="222"/>
      <c r="H6106" s="225">
        <v>1</v>
      </c>
      <c r="I6106" s="226"/>
      <c r="J6106" s="222"/>
      <c r="K6106" s="222"/>
      <c r="L6106" s="227"/>
      <c r="M6106" s="228"/>
      <c r="N6106" s="229"/>
      <c r="O6106" s="229"/>
      <c r="P6106" s="229"/>
      <c r="Q6106" s="229"/>
      <c r="R6106" s="229"/>
      <c r="S6106" s="229"/>
      <c r="T6106" s="230"/>
      <c r="AT6106" s="231" t="s">
        <v>283</v>
      </c>
      <c r="AU6106" s="231" t="s">
        <v>291</v>
      </c>
      <c r="AV6106" s="14" t="s">
        <v>84</v>
      </c>
      <c r="AW6106" s="14" t="s">
        <v>32</v>
      </c>
      <c r="AX6106" s="14" t="s">
        <v>76</v>
      </c>
      <c r="AY6106" s="231" t="s">
        <v>272</v>
      </c>
    </row>
    <row r="6107" spans="1:65" s="2" customFormat="1" ht="24.2" customHeight="1">
      <c r="A6107" s="34"/>
      <c r="B6107" s="35"/>
      <c r="C6107" s="192" t="s">
        <v>4950</v>
      </c>
      <c r="D6107" s="192" t="s">
        <v>274</v>
      </c>
      <c r="E6107" s="193" t="s">
        <v>4951</v>
      </c>
      <c r="F6107" s="194" t="s">
        <v>4952</v>
      </c>
      <c r="G6107" s="195" t="s">
        <v>952</v>
      </c>
      <c r="H6107" s="196">
        <v>2</v>
      </c>
      <c r="I6107" s="197"/>
      <c r="J6107" s="198">
        <f>ROUND(I6107*H6107,2)</f>
        <v>0</v>
      </c>
      <c r="K6107" s="194" t="s">
        <v>1</v>
      </c>
      <c r="L6107" s="39"/>
      <c r="M6107" s="199" t="s">
        <v>1</v>
      </c>
      <c r="N6107" s="200" t="s">
        <v>41</v>
      </c>
      <c r="O6107" s="71"/>
      <c r="P6107" s="201">
        <f>O6107*H6107</f>
        <v>0</v>
      </c>
      <c r="Q6107" s="201">
        <v>1.4999999999999999E-4</v>
      </c>
      <c r="R6107" s="201">
        <f>Q6107*H6107</f>
        <v>2.9999999999999997E-4</v>
      </c>
      <c r="S6107" s="201">
        <v>0</v>
      </c>
      <c r="T6107" s="202">
        <f>S6107*H6107</f>
        <v>0</v>
      </c>
      <c r="U6107" s="34"/>
      <c r="V6107" s="34"/>
      <c r="W6107" s="34"/>
      <c r="X6107" s="34"/>
      <c r="Y6107" s="34"/>
      <c r="Z6107" s="34"/>
      <c r="AA6107" s="34"/>
      <c r="AB6107" s="34"/>
      <c r="AC6107" s="34"/>
      <c r="AD6107" s="34"/>
      <c r="AE6107" s="34"/>
      <c r="AR6107" s="203" t="s">
        <v>358</v>
      </c>
      <c r="AT6107" s="203" t="s">
        <v>274</v>
      </c>
      <c r="AU6107" s="203" t="s">
        <v>291</v>
      </c>
      <c r="AY6107" s="17" t="s">
        <v>272</v>
      </c>
      <c r="BE6107" s="204">
        <f>IF(N6107="základní",J6107,0)</f>
        <v>0</v>
      </c>
      <c r="BF6107" s="204">
        <f>IF(N6107="snížená",J6107,0)</f>
        <v>0</v>
      </c>
      <c r="BG6107" s="204">
        <f>IF(N6107="zákl. přenesená",J6107,0)</f>
        <v>0</v>
      </c>
      <c r="BH6107" s="204">
        <f>IF(N6107="sníž. přenesená",J6107,0)</f>
        <v>0</v>
      </c>
      <c r="BI6107" s="204">
        <f>IF(N6107="nulová",J6107,0)</f>
        <v>0</v>
      </c>
      <c r="BJ6107" s="17" t="s">
        <v>16</v>
      </c>
      <c r="BK6107" s="204">
        <f>ROUND(I6107*H6107,2)</f>
        <v>0</v>
      </c>
      <c r="BL6107" s="17" t="s">
        <v>358</v>
      </c>
      <c r="BM6107" s="203" t="s">
        <v>4953</v>
      </c>
    </row>
    <row r="6108" spans="1:65" s="13" customFormat="1" ht="11.25">
      <c r="B6108" s="210"/>
      <c r="C6108" s="211"/>
      <c r="D6108" s="212" t="s">
        <v>283</v>
      </c>
      <c r="E6108" s="213" t="s">
        <v>1</v>
      </c>
      <c r="F6108" s="214" t="s">
        <v>4825</v>
      </c>
      <c r="G6108" s="211"/>
      <c r="H6108" s="213" t="s">
        <v>1</v>
      </c>
      <c r="I6108" s="215"/>
      <c r="J6108" s="211"/>
      <c r="K6108" s="211"/>
      <c r="L6108" s="216"/>
      <c r="M6108" s="217"/>
      <c r="N6108" s="218"/>
      <c r="O6108" s="218"/>
      <c r="P6108" s="218"/>
      <c r="Q6108" s="218"/>
      <c r="R6108" s="218"/>
      <c r="S6108" s="218"/>
      <c r="T6108" s="219"/>
      <c r="AT6108" s="220" t="s">
        <v>283</v>
      </c>
      <c r="AU6108" s="220" t="s">
        <v>291</v>
      </c>
      <c r="AV6108" s="13" t="s">
        <v>16</v>
      </c>
      <c r="AW6108" s="13" t="s">
        <v>32</v>
      </c>
      <c r="AX6108" s="13" t="s">
        <v>76</v>
      </c>
      <c r="AY6108" s="220" t="s">
        <v>272</v>
      </c>
    </row>
    <row r="6109" spans="1:65" s="13" customFormat="1" ht="11.25">
      <c r="B6109" s="210"/>
      <c r="C6109" s="211"/>
      <c r="D6109" s="212" t="s">
        <v>283</v>
      </c>
      <c r="E6109" s="213" t="s">
        <v>1</v>
      </c>
      <c r="F6109" s="214" t="s">
        <v>4004</v>
      </c>
      <c r="G6109" s="211"/>
      <c r="H6109" s="213" t="s">
        <v>1</v>
      </c>
      <c r="I6109" s="215"/>
      <c r="J6109" s="211"/>
      <c r="K6109" s="211"/>
      <c r="L6109" s="216"/>
      <c r="M6109" s="217"/>
      <c r="N6109" s="218"/>
      <c r="O6109" s="218"/>
      <c r="P6109" s="218"/>
      <c r="Q6109" s="218"/>
      <c r="R6109" s="218"/>
      <c r="S6109" s="218"/>
      <c r="T6109" s="219"/>
      <c r="AT6109" s="220" t="s">
        <v>283</v>
      </c>
      <c r="AU6109" s="220" t="s">
        <v>291</v>
      </c>
      <c r="AV6109" s="13" t="s">
        <v>16</v>
      </c>
      <c r="AW6109" s="13" t="s">
        <v>32</v>
      </c>
      <c r="AX6109" s="13" t="s">
        <v>76</v>
      </c>
      <c r="AY6109" s="220" t="s">
        <v>272</v>
      </c>
    </row>
    <row r="6110" spans="1:65" s="13" customFormat="1" ht="11.25">
      <c r="B6110" s="210"/>
      <c r="C6110" s="211"/>
      <c r="D6110" s="212" t="s">
        <v>283</v>
      </c>
      <c r="E6110" s="213" t="s">
        <v>1</v>
      </c>
      <c r="F6110" s="214" t="s">
        <v>285</v>
      </c>
      <c r="G6110" s="211"/>
      <c r="H6110" s="213" t="s">
        <v>1</v>
      </c>
      <c r="I6110" s="215"/>
      <c r="J6110" s="211"/>
      <c r="K6110" s="211"/>
      <c r="L6110" s="216"/>
      <c r="M6110" s="217"/>
      <c r="N6110" s="218"/>
      <c r="O6110" s="218"/>
      <c r="P6110" s="218"/>
      <c r="Q6110" s="218"/>
      <c r="R6110" s="218"/>
      <c r="S6110" s="218"/>
      <c r="T6110" s="219"/>
      <c r="AT6110" s="220" t="s">
        <v>283</v>
      </c>
      <c r="AU6110" s="220" t="s">
        <v>291</v>
      </c>
      <c r="AV6110" s="13" t="s">
        <v>16</v>
      </c>
      <c r="AW6110" s="13" t="s">
        <v>32</v>
      </c>
      <c r="AX6110" s="13" t="s">
        <v>76</v>
      </c>
      <c r="AY6110" s="220" t="s">
        <v>272</v>
      </c>
    </row>
    <row r="6111" spans="1:65" s="14" customFormat="1" ht="11.25">
      <c r="B6111" s="221"/>
      <c r="C6111" s="222"/>
      <c r="D6111" s="212" t="s">
        <v>283</v>
      </c>
      <c r="E6111" s="223" t="s">
        <v>1</v>
      </c>
      <c r="F6111" s="224" t="s">
        <v>84</v>
      </c>
      <c r="G6111" s="222"/>
      <c r="H6111" s="225">
        <v>2</v>
      </c>
      <c r="I6111" s="226"/>
      <c r="J6111" s="222"/>
      <c r="K6111" s="222"/>
      <c r="L6111" s="227"/>
      <c r="M6111" s="228"/>
      <c r="N6111" s="229"/>
      <c r="O6111" s="229"/>
      <c r="P6111" s="229"/>
      <c r="Q6111" s="229"/>
      <c r="R6111" s="229"/>
      <c r="S6111" s="229"/>
      <c r="T6111" s="230"/>
      <c r="AT6111" s="231" t="s">
        <v>283</v>
      </c>
      <c r="AU6111" s="231" t="s">
        <v>291</v>
      </c>
      <c r="AV6111" s="14" t="s">
        <v>84</v>
      </c>
      <c r="AW6111" s="14" t="s">
        <v>32</v>
      </c>
      <c r="AX6111" s="14" t="s">
        <v>76</v>
      </c>
      <c r="AY6111" s="231" t="s">
        <v>272</v>
      </c>
    </row>
    <row r="6112" spans="1:65" s="2" customFormat="1" ht="37.9" customHeight="1">
      <c r="A6112" s="34"/>
      <c r="B6112" s="35"/>
      <c r="C6112" s="192" t="s">
        <v>4954</v>
      </c>
      <c r="D6112" s="192" t="s">
        <v>274</v>
      </c>
      <c r="E6112" s="193" t="s">
        <v>4955</v>
      </c>
      <c r="F6112" s="194" t="s">
        <v>4956</v>
      </c>
      <c r="G6112" s="195" t="s">
        <v>185</v>
      </c>
      <c r="H6112" s="196">
        <v>31.5</v>
      </c>
      <c r="I6112" s="197"/>
      <c r="J6112" s="198">
        <f>ROUND(I6112*H6112,2)</f>
        <v>0</v>
      </c>
      <c r="K6112" s="194" t="s">
        <v>1</v>
      </c>
      <c r="L6112" s="39"/>
      <c r="M6112" s="199" t="s">
        <v>1</v>
      </c>
      <c r="N6112" s="200" t="s">
        <v>41</v>
      </c>
      <c r="O6112" s="71"/>
      <c r="P6112" s="201">
        <f>O6112*H6112</f>
        <v>0</v>
      </c>
      <c r="Q6112" s="201">
        <v>0</v>
      </c>
      <c r="R6112" s="201">
        <f>Q6112*H6112</f>
        <v>0</v>
      </c>
      <c r="S6112" s="201">
        <v>0</v>
      </c>
      <c r="T6112" s="202">
        <f>S6112*H6112</f>
        <v>0</v>
      </c>
      <c r="U6112" s="34"/>
      <c r="V6112" s="34"/>
      <c r="W6112" s="34"/>
      <c r="X6112" s="34"/>
      <c r="Y6112" s="34"/>
      <c r="Z6112" s="34"/>
      <c r="AA6112" s="34"/>
      <c r="AB6112" s="34"/>
      <c r="AC6112" s="34"/>
      <c r="AD6112" s="34"/>
      <c r="AE6112" s="34"/>
      <c r="AR6112" s="203" t="s">
        <v>358</v>
      </c>
      <c r="AT6112" s="203" t="s">
        <v>274</v>
      </c>
      <c r="AU6112" s="203" t="s">
        <v>291</v>
      </c>
      <c r="AY6112" s="17" t="s">
        <v>272</v>
      </c>
      <c r="BE6112" s="204">
        <f>IF(N6112="základní",J6112,0)</f>
        <v>0</v>
      </c>
      <c r="BF6112" s="204">
        <f>IF(N6112="snížená",J6112,0)</f>
        <v>0</v>
      </c>
      <c r="BG6112" s="204">
        <f>IF(N6112="zákl. přenesená",J6112,0)</f>
        <v>0</v>
      </c>
      <c r="BH6112" s="204">
        <f>IF(N6112="sníž. přenesená",J6112,0)</f>
        <v>0</v>
      </c>
      <c r="BI6112" s="204">
        <f>IF(N6112="nulová",J6112,0)</f>
        <v>0</v>
      </c>
      <c r="BJ6112" s="17" t="s">
        <v>16</v>
      </c>
      <c r="BK6112" s="204">
        <f>ROUND(I6112*H6112,2)</f>
        <v>0</v>
      </c>
      <c r="BL6112" s="17" t="s">
        <v>358</v>
      </c>
      <c r="BM6112" s="203" t="s">
        <v>4957</v>
      </c>
    </row>
    <row r="6113" spans="1:65" s="13" customFormat="1" ht="11.25">
      <c r="B6113" s="210"/>
      <c r="C6113" s="211"/>
      <c r="D6113" s="212" t="s">
        <v>283</v>
      </c>
      <c r="E6113" s="213" t="s">
        <v>1</v>
      </c>
      <c r="F6113" s="214" t="s">
        <v>4825</v>
      </c>
      <c r="G6113" s="211"/>
      <c r="H6113" s="213" t="s">
        <v>1</v>
      </c>
      <c r="I6113" s="215"/>
      <c r="J6113" s="211"/>
      <c r="K6113" s="211"/>
      <c r="L6113" s="216"/>
      <c r="M6113" s="217"/>
      <c r="N6113" s="218"/>
      <c r="O6113" s="218"/>
      <c r="P6113" s="218"/>
      <c r="Q6113" s="218"/>
      <c r="R6113" s="218"/>
      <c r="S6113" s="218"/>
      <c r="T6113" s="219"/>
      <c r="AT6113" s="220" t="s">
        <v>283</v>
      </c>
      <c r="AU6113" s="220" t="s">
        <v>291</v>
      </c>
      <c r="AV6113" s="13" t="s">
        <v>16</v>
      </c>
      <c r="AW6113" s="13" t="s">
        <v>32</v>
      </c>
      <c r="AX6113" s="13" t="s">
        <v>76</v>
      </c>
      <c r="AY6113" s="220" t="s">
        <v>272</v>
      </c>
    </row>
    <row r="6114" spans="1:65" s="13" customFormat="1" ht="11.25">
      <c r="B6114" s="210"/>
      <c r="C6114" s="211"/>
      <c r="D6114" s="212" t="s">
        <v>283</v>
      </c>
      <c r="E6114" s="213" t="s">
        <v>1</v>
      </c>
      <c r="F6114" s="214" t="s">
        <v>285</v>
      </c>
      <c r="G6114" s="211"/>
      <c r="H6114" s="213" t="s">
        <v>1</v>
      </c>
      <c r="I6114" s="215"/>
      <c r="J6114" s="211"/>
      <c r="K6114" s="211"/>
      <c r="L6114" s="216"/>
      <c r="M6114" s="217"/>
      <c r="N6114" s="218"/>
      <c r="O6114" s="218"/>
      <c r="P6114" s="218"/>
      <c r="Q6114" s="218"/>
      <c r="R6114" s="218"/>
      <c r="S6114" s="218"/>
      <c r="T6114" s="219"/>
      <c r="AT6114" s="220" t="s">
        <v>283</v>
      </c>
      <c r="AU6114" s="220" t="s">
        <v>291</v>
      </c>
      <c r="AV6114" s="13" t="s">
        <v>16</v>
      </c>
      <c r="AW6114" s="13" t="s">
        <v>32</v>
      </c>
      <c r="AX6114" s="13" t="s">
        <v>76</v>
      </c>
      <c r="AY6114" s="220" t="s">
        <v>272</v>
      </c>
    </row>
    <row r="6115" spans="1:65" s="14" customFormat="1" ht="11.25">
      <c r="B6115" s="221"/>
      <c r="C6115" s="222"/>
      <c r="D6115" s="212" t="s">
        <v>283</v>
      </c>
      <c r="E6115" s="223" t="s">
        <v>1</v>
      </c>
      <c r="F6115" s="224" t="s">
        <v>4958</v>
      </c>
      <c r="G6115" s="222"/>
      <c r="H6115" s="225">
        <v>31.5</v>
      </c>
      <c r="I6115" s="226"/>
      <c r="J6115" s="222"/>
      <c r="K6115" s="222"/>
      <c r="L6115" s="227"/>
      <c r="M6115" s="228"/>
      <c r="N6115" s="229"/>
      <c r="O6115" s="229"/>
      <c r="P6115" s="229"/>
      <c r="Q6115" s="229"/>
      <c r="R6115" s="229"/>
      <c r="S6115" s="229"/>
      <c r="T6115" s="230"/>
      <c r="AT6115" s="231" t="s">
        <v>283</v>
      </c>
      <c r="AU6115" s="231" t="s">
        <v>291</v>
      </c>
      <c r="AV6115" s="14" t="s">
        <v>84</v>
      </c>
      <c r="AW6115" s="14" t="s">
        <v>32</v>
      </c>
      <c r="AX6115" s="14" t="s">
        <v>76</v>
      </c>
      <c r="AY6115" s="231" t="s">
        <v>272</v>
      </c>
    </row>
    <row r="6116" spans="1:65" s="2" customFormat="1" ht="44.25" customHeight="1">
      <c r="A6116" s="34"/>
      <c r="B6116" s="35"/>
      <c r="C6116" s="192" t="s">
        <v>4959</v>
      </c>
      <c r="D6116" s="192" t="s">
        <v>274</v>
      </c>
      <c r="E6116" s="193" t="s">
        <v>4960</v>
      </c>
      <c r="F6116" s="194" t="s">
        <v>4961</v>
      </c>
      <c r="G6116" s="195" t="s">
        <v>185</v>
      </c>
      <c r="H6116" s="196">
        <v>70.875</v>
      </c>
      <c r="I6116" s="197"/>
      <c r="J6116" s="198">
        <f>ROUND(I6116*H6116,2)</f>
        <v>0</v>
      </c>
      <c r="K6116" s="194" t="s">
        <v>1</v>
      </c>
      <c r="L6116" s="39"/>
      <c r="M6116" s="199" t="s">
        <v>1</v>
      </c>
      <c r="N6116" s="200" t="s">
        <v>41</v>
      </c>
      <c r="O6116" s="71"/>
      <c r="P6116" s="201">
        <f>O6116*H6116</f>
        <v>0</v>
      </c>
      <c r="Q6116" s="201">
        <v>0</v>
      </c>
      <c r="R6116" s="201">
        <f>Q6116*H6116</f>
        <v>0</v>
      </c>
      <c r="S6116" s="201">
        <v>0</v>
      </c>
      <c r="T6116" s="202">
        <f>S6116*H6116</f>
        <v>0</v>
      </c>
      <c r="U6116" s="34"/>
      <c r="V6116" s="34"/>
      <c r="W6116" s="34"/>
      <c r="X6116" s="34"/>
      <c r="Y6116" s="34"/>
      <c r="Z6116" s="34"/>
      <c r="AA6116" s="34"/>
      <c r="AB6116" s="34"/>
      <c r="AC6116" s="34"/>
      <c r="AD6116" s="34"/>
      <c r="AE6116" s="34"/>
      <c r="AR6116" s="203" t="s">
        <v>358</v>
      </c>
      <c r="AT6116" s="203" t="s">
        <v>274</v>
      </c>
      <c r="AU6116" s="203" t="s">
        <v>291</v>
      </c>
      <c r="AY6116" s="17" t="s">
        <v>272</v>
      </c>
      <c r="BE6116" s="204">
        <f>IF(N6116="základní",J6116,0)</f>
        <v>0</v>
      </c>
      <c r="BF6116" s="204">
        <f>IF(N6116="snížená",J6116,0)</f>
        <v>0</v>
      </c>
      <c r="BG6116" s="204">
        <f>IF(N6116="zákl. přenesená",J6116,0)</f>
        <v>0</v>
      </c>
      <c r="BH6116" s="204">
        <f>IF(N6116="sníž. přenesená",J6116,0)</f>
        <v>0</v>
      </c>
      <c r="BI6116" s="204">
        <f>IF(N6116="nulová",J6116,0)</f>
        <v>0</v>
      </c>
      <c r="BJ6116" s="17" t="s">
        <v>16</v>
      </c>
      <c r="BK6116" s="204">
        <f>ROUND(I6116*H6116,2)</f>
        <v>0</v>
      </c>
      <c r="BL6116" s="17" t="s">
        <v>358</v>
      </c>
      <c r="BM6116" s="203" t="s">
        <v>4962</v>
      </c>
    </row>
    <row r="6117" spans="1:65" s="13" customFormat="1" ht="11.25">
      <c r="B6117" s="210"/>
      <c r="C6117" s="211"/>
      <c r="D6117" s="212" t="s">
        <v>283</v>
      </c>
      <c r="E6117" s="213" t="s">
        <v>1</v>
      </c>
      <c r="F6117" s="214" t="s">
        <v>4825</v>
      </c>
      <c r="G6117" s="211"/>
      <c r="H6117" s="213" t="s">
        <v>1</v>
      </c>
      <c r="I6117" s="215"/>
      <c r="J6117" s="211"/>
      <c r="K6117" s="211"/>
      <c r="L6117" s="216"/>
      <c r="M6117" s="217"/>
      <c r="N6117" s="218"/>
      <c r="O6117" s="218"/>
      <c r="P6117" s="218"/>
      <c r="Q6117" s="218"/>
      <c r="R6117" s="218"/>
      <c r="S6117" s="218"/>
      <c r="T6117" s="219"/>
      <c r="AT6117" s="220" t="s">
        <v>283</v>
      </c>
      <c r="AU6117" s="220" t="s">
        <v>291</v>
      </c>
      <c r="AV6117" s="13" t="s">
        <v>16</v>
      </c>
      <c r="AW6117" s="13" t="s">
        <v>32</v>
      </c>
      <c r="AX6117" s="13" t="s">
        <v>76</v>
      </c>
      <c r="AY6117" s="220" t="s">
        <v>272</v>
      </c>
    </row>
    <row r="6118" spans="1:65" s="13" customFormat="1" ht="11.25">
      <c r="B6118" s="210"/>
      <c r="C6118" s="211"/>
      <c r="D6118" s="212" t="s">
        <v>283</v>
      </c>
      <c r="E6118" s="213" t="s">
        <v>1</v>
      </c>
      <c r="F6118" s="214" t="s">
        <v>285</v>
      </c>
      <c r="G6118" s="211"/>
      <c r="H6118" s="213" t="s">
        <v>1</v>
      </c>
      <c r="I6118" s="215"/>
      <c r="J6118" s="211"/>
      <c r="K6118" s="211"/>
      <c r="L6118" s="216"/>
      <c r="M6118" s="217"/>
      <c r="N6118" s="218"/>
      <c r="O6118" s="218"/>
      <c r="P6118" s="218"/>
      <c r="Q6118" s="218"/>
      <c r="R6118" s="218"/>
      <c r="S6118" s="218"/>
      <c r="T6118" s="219"/>
      <c r="AT6118" s="220" t="s">
        <v>283</v>
      </c>
      <c r="AU6118" s="220" t="s">
        <v>291</v>
      </c>
      <c r="AV6118" s="13" t="s">
        <v>16</v>
      </c>
      <c r="AW6118" s="13" t="s">
        <v>32</v>
      </c>
      <c r="AX6118" s="13" t="s">
        <v>76</v>
      </c>
      <c r="AY6118" s="220" t="s">
        <v>272</v>
      </c>
    </row>
    <row r="6119" spans="1:65" s="14" customFormat="1" ht="11.25">
      <c r="B6119" s="221"/>
      <c r="C6119" s="222"/>
      <c r="D6119" s="212" t="s">
        <v>283</v>
      </c>
      <c r="E6119" s="223" t="s">
        <v>1</v>
      </c>
      <c r="F6119" s="224" t="s">
        <v>4963</v>
      </c>
      <c r="G6119" s="222"/>
      <c r="H6119" s="225">
        <v>70.875</v>
      </c>
      <c r="I6119" s="226"/>
      <c r="J6119" s="222"/>
      <c r="K6119" s="222"/>
      <c r="L6119" s="227"/>
      <c r="M6119" s="228"/>
      <c r="N6119" s="229"/>
      <c r="O6119" s="229"/>
      <c r="P6119" s="229"/>
      <c r="Q6119" s="229"/>
      <c r="R6119" s="229"/>
      <c r="S6119" s="229"/>
      <c r="T6119" s="230"/>
      <c r="AT6119" s="231" t="s">
        <v>283</v>
      </c>
      <c r="AU6119" s="231" t="s">
        <v>291</v>
      </c>
      <c r="AV6119" s="14" t="s">
        <v>84</v>
      </c>
      <c r="AW6119" s="14" t="s">
        <v>32</v>
      </c>
      <c r="AX6119" s="14" t="s">
        <v>76</v>
      </c>
      <c r="AY6119" s="231" t="s">
        <v>272</v>
      </c>
    </row>
    <row r="6120" spans="1:65" s="2" customFormat="1" ht="16.5" customHeight="1">
      <c r="A6120" s="34"/>
      <c r="B6120" s="35"/>
      <c r="C6120" s="192" t="s">
        <v>4964</v>
      </c>
      <c r="D6120" s="192" t="s">
        <v>274</v>
      </c>
      <c r="E6120" s="193" t="s">
        <v>4965</v>
      </c>
      <c r="F6120" s="194" t="s">
        <v>4966</v>
      </c>
      <c r="G6120" s="195" t="s">
        <v>952</v>
      </c>
      <c r="H6120" s="196">
        <v>62</v>
      </c>
      <c r="I6120" s="197"/>
      <c r="J6120" s="198">
        <f>ROUND(I6120*H6120,2)</f>
        <v>0</v>
      </c>
      <c r="K6120" s="194" t="s">
        <v>1</v>
      </c>
      <c r="L6120" s="39"/>
      <c r="M6120" s="199" t="s">
        <v>1</v>
      </c>
      <c r="N6120" s="200" t="s">
        <v>41</v>
      </c>
      <c r="O6120" s="71"/>
      <c r="P6120" s="201">
        <f>O6120*H6120</f>
        <v>0</v>
      </c>
      <c r="Q6120" s="201">
        <v>1.4999999999999999E-4</v>
      </c>
      <c r="R6120" s="201">
        <f>Q6120*H6120</f>
        <v>9.2999999999999992E-3</v>
      </c>
      <c r="S6120" s="201">
        <v>0</v>
      </c>
      <c r="T6120" s="202">
        <f>S6120*H6120</f>
        <v>0</v>
      </c>
      <c r="U6120" s="34"/>
      <c r="V6120" s="34"/>
      <c r="W6120" s="34"/>
      <c r="X6120" s="34"/>
      <c r="Y6120" s="34"/>
      <c r="Z6120" s="34"/>
      <c r="AA6120" s="34"/>
      <c r="AB6120" s="34"/>
      <c r="AC6120" s="34"/>
      <c r="AD6120" s="34"/>
      <c r="AE6120" s="34"/>
      <c r="AR6120" s="203" t="s">
        <v>358</v>
      </c>
      <c r="AT6120" s="203" t="s">
        <v>274</v>
      </c>
      <c r="AU6120" s="203" t="s">
        <v>291</v>
      </c>
      <c r="AY6120" s="17" t="s">
        <v>272</v>
      </c>
      <c r="BE6120" s="204">
        <f>IF(N6120="základní",J6120,0)</f>
        <v>0</v>
      </c>
      <c r="BF6120" s="204">
        <f>IF(N6120="snížená",J6120,0)</f>
        <v>0</v>
      </c>
      <c r="BG6120" s="204">
        <f>IF(N6120="zákl. přenesená",J6120,0)</f>
        <v>0</v>
      </c>
      <c r="BH6120" s="204">
        <f>IF(N6120="sníž. přenesená",J6120,0)</f>
        <v>0</v>
      </c>
      <c r="BI6120" s="204">
        <f>IF(N6120="nulová",J6120,0)</f>
        <v>0</v>
      </c>
      <c r="BJ6120" s="17" t="s">
        <v>16</v>
      </c>
      <c r="BK6120" s="204">
        <f>ROUND(I6120*H6120,2)</f>
        <v>0</v>
      </c>
      <c r="BL6120" s="17" t="s">
        <v>358</v>
      </c>
      <c r="BM6120" s="203" t="s">
        <v>4967</v>
      </c>
    </row>
    <row r="6121" spans="1:65" s="13" customFormat="1" ht="11.25">
      <c r="B6121" s="210"/>
      <c r="C6121" s="211"/>
      <c r="D6121" s="212" t="s">
        <v>283</v>
      </c>
      <c r="E6121" s="213" t="s">
        <v>1</v>
      </c>
      <c r="F6121" s="214" t="s">
        <v>4825</v>
      </c>
      <c r="G6121" s="211"/>
      <c r="H6121" s="213" t="s">
        <v>1</v>
      </c>
      <c r="I6121" s="215"/>
      <c r="J6121" s="211"/>
      <c r="K6121" s="211"/>
      <c r="L6121" s="216"/>
      <c r="M6121" s="217"/>
      <c r="N6121" s="218"/>
      <c r="O6121" s="218"/>
      <c r="P6121" s="218"/>
      <c r="Q6121" s="218"/>
      <c r="R6121" s="218"/>
      <c r="S6121" s="218"/>
      <c r="T6121" s="219"/>
      <c r="AT6121" s="220" t="s">
        <v>283</v>
      </c>
      <c r="AU6121" s="220" t="s">
        <v>291</v>
      </c>
      <c r="AV6121" s="13" t="s">
        <v>16</v>
      </c>
      <c r="AW6121" s="13" t="s">
        <v>32</v>
      </c>
      <c r="AX6121" s="13" t="s">
        <v>76</v>
      </c>
      <c r="AY6121" s="220" t="s">
        <v>272</v>
      </c>
    </row>
    <row r="6122" spans="1:65" s="13" customFormat="1" ht="11.25">
      <c r="B6122" s="210"/>
      <c r="C6122" s="211"/>
      <c r="D6122" s="212" t="s">
        <v>283</v>
      </c>
      <c r="E6122" s="213" t="s">
        <v>1</v>
      </c>
      <c r="F6122" s="214" t="s">
        <v>285</v>
      </c>
      <c r="G6122" s="211"/>
      <c r="H6122" s="213" t="s">
        <v>1</v>
      </c>
      <c r="I6122" s="215"/>
      <c r="J6122" s="211"/>
      <c r="K6122" s="211"/>
      <c r="L6122" s="216"/>
      <c r="M6122" s="217"/>
      <c r="N6122" s="218"/>
      <c r="O6122" s="218"/>
      <c r="P6122" s="218"/>
      <c r="Q6122" s="218"/>
      <c r="R6122" s="218"/>
      <c r="S6122" s="218"/>
      <c r="T6122" s="219"/>
      <c r="AT6122" s="220" t="s">
        <v>283</v>
      </c>
      <c r="AU6122" s="220" t="s">
        <v>291</v>
      </c>
      <c r="AV6122" s="13" t="s">
        <v>16</v>
      </c>
      <c r="AW6122" s="13" t="s">
        <v>32</v>
      </c>
      <c r="AX6122" s="13" t="s">
        <v>76</v>
      </c>
      <c r="AY6122" s="220" t="s">
        <v>272</v>
      </c>
    </row>
    <row r="6123" spans="1:65" s="14" customFormat="1" ht="11.25">
      <c r="B6123" s="221"/>
      <c r="C6123" s="222"/>
      <c r="D6123" s="212" t="s">
        <v>283</v>
      </c>
      <c r="E6123" s="223" t="s">
        <v>1</v>
      </c>
      <c r="F6123" s="224" t="s">
        <v>781</v>
      </c>
      <c r="G6123" s="222"/>
      <c r="H6123" s="225">
        <v>66</v>
      </c>
      <c r="I6123" s="226"/>
      <c r="J6123" s="222"/>
      <c r="K6123" s="222"/>
      <c r="L6123" s="227"/>
      <c r="M6123" s="228"/>
      <c r="N6123" s="229"/>
      <c r="O6123" s="229"/>
      <c r="P6123" s="229"/>
      <c r="Q6123" s="229"/>
      <c r="R6123" s="229"/>
      <c r="S6123" s="229"/>
      <c r="T6123" s="230"/>
      <c r="AT6123" s="231" t="s">
        <v>283</v>
      </c>
      <c r="AU6123" s="231" t="s">
        <v>291</v>
      </c>
      <c r="AV6123" s="14" t="s">
        <v>84</v>
      </c>
      <c r="AW6123" s="14" t="s">
        <v>32</v>
      </c>
      <c r="AX6123" s="14" t="s">
        <v>76</v>
      </c>
      <c r="AY6123" s="231" t="s">
        <v>272</v>
      </c>
    </row>
    <row r="6124" spans="1:65" s="13" customFormat="1" ht="11.25">
      <c r="B6124" s="210"/>
      <c r="C6124" s="211"/>
      <c r="D6124" s="212" t="s">
        <v>283</v>
      </c>
      <c r="E6124" s="213" t="s">
        <v>1</v>
      </c>
      <c r="F6124" s="214" t="s">
        <v>285</v>
      </c>
      <c r="G6124" s="211"/>
      <c r="H6124" s="213" t="s">
        <v>1</v>
      </c>
      <c r="I6124" s="215"/>
      <c r="J6124" s="211"/>
      <c r="K6124" s="211"/>
      <c r="L6124" s="216"/>
      <c r="M6124" s="217"/>
      <c r="N6124" s="218"/>
      <c r="O6124" s="218"/>
      <c r="P6124" s="218"/>
      <c r="Q6124" s="218"/>
      <c r="R6124" s="218"/>
      <c r="S6124" s="218"/>
      <c r="T6124" s="219"/>
      <c r="AT6124" s="220" t="s">
        <v>283</v>
      </c>
      <c r="AU6124" s="220" t="s">
        <v>291</v>
      </c>
      <c r="AV6124" s="13" t="s">
        <v>16</v>
      </c>
      <c r="AW6124" s="13" t="s">
        <v>32</v>
      </c>
      <c r="AX6124" s="13" t="s">
        <v>76</v>
      </c>
      <c r="AY6124" s="220" t="s">
        <v>272</v>
      </c>
    </row>
    <row r="6125" spans="1:65" s="13" customFormat="1" ht="11.25">
      <c r="B6125" s="210"/>
      <c r="C6125" s="211"/>
      <c r="D6125" s="212" t="s">
        <v>283</v>
      </c>
      <c r="E6125" s="213" t="s">
        <v>1</v>
      </c>
      <c r="F6125" s="214" t="s">
        <v>842</v>
      </c>
      <c r="G6125" s="211"/>
      <c r="H6125" s="213" t="s">
        <v>1</v>
      </c>
      <c r="I6125" s="215"/>
      <c r="J6125" s="211"/>
      <c r="K6125" s="211"/>
      <c r="L6125" s="216"/>
      <c r="M6125" s="217"/>
      <c r="N6125" s="218"/>
      <c r="O6125" s="218"/>
      <c r="P6125" s="218"/>
      <c r="Q6125" s="218"/>
      <c r="R6125" s="218"/>
      <c r="S6125" s="218"/>
      <c r="T6125" s="219"/>
      <c r="AT6125" s="220" t="s">
        <v>283</v>
      </c>
      <c r="AU6125" s="220" t="s">
        <v>291</v>
      </c>
      <c r="AV6125" s="13" t="s">
        <v>16</v>
      </c>
      <c r="AW6125" s="13" t="s">
        <v>32</v>
      </c>
      <c r="AX6125" s="13" t="s">
        <v>76</v>
      </c>
      <c r="AY6125" s="220" t="s">
        <v>272</v>
      </c>
    </row>
    <row r="6126" spans="1:65" s="14" customFormat="1" ht="11.25">
      <c r="B6126" s="221"/>
      <c r="C6126" s="222"/>
      <c r="D6126" s="212" t="s">
        <v>283</v>
      </c>
      <c r="E6126" s="223" t="s">
        <v>1</v>
      </c>
      <c r="F6126" s="224" t="s">
        <v>2708</v>
      </c>
      <c r="G6126" s="222"/>
      <c r="H6126" s="225">
        <v>-4</v>
      </c>
      <c r="I6126" s="226"/>
      <c r="J6126" s="222"/>
      <c r="K6126" s="222"/>
      <c r="L6126" s="227"/>
      <c r="M6126" s="228"/>
      <c r="N6126" s="229"/>
      <c r="O6126" s="229"/>
      <c r="P6126" s="229"/>
      <c r="Q6126" s="229"/>
      <c r="R6126" s="229"/>
      <c r="S6126" s="229"/>
      <c r="T6126" s="230"/>
      <c r="AT6126" s="231" t="s">
        <v>283</v>
      </c>
      <c r="AU6126" s="231" t="s">
        <v>291</v>
      </c>
      <c r="AV6126" s="14" t="s">
        <v>84</v>
      </c>
      <c r="AW6126" s="14" t="s">
        <v>32</v>
      </c>
      <c r="AX6126" s="14" t="s">
        <v>76</v>
      </c>
      <c r="AY6126" s="231" t="s">
        <v>272</v>
      </c>
    </row>
    <row r="6127" spans="1:65" s="2" customFormat="1" ht="16.5" customHeight="1">
      <c r="A6127" s="34"/>
      <c r="B6127" s="35"/>
      <c r="C6127" s="192" t="s">
        <v>4968</v>
      </c>
      <c r="D6127" s="192" t="s">
        <v>274</v>
      </c>
      <c r="E6127" s="193" t="s">
        <v>4969</v>
      </c>
      <c r="F6127" s="194" t="s">
        <v>4970</v>
      </c>
      <c r="G6127" s="195" t="s">
        <v>952</v>
      </c>
      <c r="H6127" s="196">
        <v>8</v>
      </c>
      <c r="I6127" s="197"/>
      <c r="J6127" s="198">
        <f>ROUND(I6127*H6127,2)</f>
        <v>0</v>
      </c>
      <c r="K6127" s="194" t="s">
        <v>1</v>
      </c>
      <c r="L6127" s="39"/>
      <c r="M6127" s="199" t="s">
        <v>1</v>
      </c>
      <c r="N6127" s="200" t="s">
        <v>41</v>
      </c>
      <c r="O6127" s="71"/>
      <c r="P6127" s="201">
        <f>O6127*H6127</f>
        <v>0</v>
      </c>
      <c r="Q6127" s="201">
        <v>1.4999999999999999E-4</v>
      </c>
      <c r="R6127" s="201">
        <f>Q6127*H6127</f>
        <v>1.1999999999999999E-3</v>
      </c>
      <c r="S6127" s="201">
        <v>0</v>
      </c>
      <c r="T6127" s="202">
        <f>S6127*H6127</f>
        <v>0</v>
      </c>
      <c r="U6127" s="34"/>
      <c r="V6127" s="34"/>
      <c r="W6127" s="34"/>
      <c r="X6127" s="34"/>
      <c r="Y6127" s="34"/>
      <c r="Z6127" s="34"/>
      <c r="AA6127" s="34"/>
      <c r="AB6127" s="34"/>
      <c r="AC6127" s="34"/>
      <c r="AD6127" s="34"/>
      <c r="AE6127" s="34"/>
      <c r="AR6127" s="203" t="s">
        <v>358</v>
      </c>
      <c r="AT6127" s="203" t="s">
        <v>274</v>
      </c>
      <c r="AU6127" s="203" t="s">
        <v>291</v>
      </c>
      <c r="AY6127" s="17" t="s">
        <v>272</v>
      </c>
      <c r="BE6127" s="204">
        <f>IF(N6127="základní",J6127,0)</f>
        <v>0</v>
      </c>
      <c r="BF6127" s="204">
        <f>IF(N6127="snížená",J6127,0)</f>
        <v>0</v>
      </c>
      <c r="BG6127" s="204">
        <f>IF(N6127="zákl. přenesená",J6127,0)</f>
        <v>0</v>
      </c>
      <c r="BH6127" s="204">
        <f>IF(N6127="sníž. přenesená",J6127,0)</f>
        <v>0</v>
      </c>
      <c r="BI6127" s="204">
        <f>IF(N6127="nulová",J6127,0)</f>
        <v>0</v>
      </c>
      <c r="BJ6127" s="17" t="s">
        <v>16</v>
      </c>
      <c r="BK6127" s="204">
        <f>ROUND(I6127*H6127,2)</f>
        <v>0</v>
      </c>
      <c r="BL6127" s="17" t="s">
        <v>358</v>
      </c>
      <c r="BM6127" s="203" t="s">
        <v>4971</v>
      </c>
    </row>
    <row r="6128" spans="1:65" s="13" customFormat="1" ht="11.25">
      <c r="B6128" s="210"/>
      <c r="C6128" s="211"/>
      <c r="D6128" s="212" t="s">
        <v>283</v>
      </c>
      <c r="E6128" s="213" t="s">
        <v>1</v>
      </c>
      <c r="F6128" s="214" t="s">
        <v>4825</v>
      </c>
      <c r="G6128" s="211"/>
      <c r="H6128" s="213" t="s">
        <v>1</v>
      </c>
      <c r="I6128" s="215"/>
      <c r="J6128" s="211"/>
      <c r="K6128" s="211"/>
      <c r="L6128" s="216"/>
      <c r="M6128" s="217"/>
      <c r="N6128" s="218"/>
      <c r="O6128" s="218"/>
      <c r="P6128" s="218"/>
      <c r="Q6128" s="218"/>
      <c r="R6128" s="218"/>
      <c r="S6128" s="218"/>
      <c r="T6128" s="219"/>
      <c r="AT6128" s="220" t="s">
        <v>283</v>
      </c>
      <c r="AU6128" s="220" t="s">
        <v>291</v>
      </c>
      <c r="AV6128" s="13" t="s">
        <v>16</v>
      </c>
      <c r="AW6128" s="13" t="s">
        <v>32</v>
      </c>
      <c r="AX6128" s="13" t="s">
        <v>76</v>
      </c>
      <c r="AY6128" s="220" t="s">
        <v>272</v>
      </c>
    </row>
    <row r="6129" spans="1:65" s="13" customFormat="1" ht="11.25">
      <c r="B6129" s="210"/>
      <c r="C6129" s="211"/>
      <c r="D6129" s="212" t="s">
        <v>283</v>
      </c>
      <c r="E6129" s="213" t="s">
        <v>1</v>
      </c>
      <c r="F6129" s="214" t="s">
        <v>285</v>
      </c>
      <c r="G6129" s="211"/>
      <c r="H6129" s="213" t="s">
        <v>1</v>
      </c>
      <c r="I6129" s="215"/>
      <c r="J6129" s="211"/>
      <c r="K6129" s="211"/>
      <c r="L6129" s="216"/>
      <c r="M6129" s="217"/>
      <c r="N6129" s="218"/>
      <c r="O6129" s="218"/>
      <c r="P6129" s="218"/>
      <c r="Q6129" s="218"/>
      <c r="R6129" s="218"/>
      <c r="S6129" s="218"/>
      <c r="T6129" s="219"/>
      <c r="AT6129" s="220" t="s">
        <v>283</v>
      </c>
      <c r="AU6129" s="220" t="s">
        <v>291</v>
      </c>
      <c r="AV6129" s="13" t="s">
        <v>16</v>
      </c>
      <c r="AW6129" s="13" t="s">
        <v>32</v>
      </c>
      <c r="AX6129" s="13" t="s">
        <v>76</v>
      </c>
      <c r="AY6129" s="220" t="s">
        <v>272</v>
      </c>
    </row>
    <row r="6130" spans="1:65" s="13" customFormat="1" ht="11.25">
      <c r="B6130" s="210"/>
      <c r="C6130" s="211"/>
      <c r="D6130" s="212" t="s">
        <v>283</v>
      </c>
      <c r="E6130" s="213" t="s">
        <v>1</v>
      </c>
      <c r="F6130" s="214" t="s">
        <v>842</v>
      </c>
      <c r="G6130" s="211"/>
      <c r="H6130" s="213" t="s">
        <v>1</v>
      </c>
      <c r="I6130" s="215"/>
      <c r="J6130" s="211"/>
      <c r="K6130" s="211"/>
      <c r="L6130" s="216"/>
      <c r="M6130" s="217"/>
      <c r="N6130" s="218"/>
      <c r="O6130" s="218"/>
      <c r="P6130" s="218"/>
      <c r="Q6130" s="218"/>
      <c r="R6130" s="218"/>
      <c r="S6130" s="218"/>
      <c r="T6130" s="219"/>
      <c r="AT6130" s="220" t="s">
        <v>283</v>
      </c>
      <c r="AU6130" s="220" t="s">
        <v>291</v>
      </c>
      <c r="AV6130" s="13" t="s">
        <v>16</v>
      </c>
      <c r="AW6130" s="13" t="s">
        <v>32</v>
      </c>
      <c r="AX6130" s="13" t="s">
        <v>76</v>
      </c>
      <c r="AY6130" s="220" t="s">
        <v>272</v>
      </c>
    </row>
    <row r="6131" spans="1:65" s="14" customFormat="1" ht="11.25">
      <c r="B6131" s="221"/>
      <c r="C6131" s="222"/>
      <c r="D6131" s="212" t="s">
        <v>283</v>
      </c>
      <c r="E6131" s="223" t="s">
        <v>1</v>
      </c>
      <c r="F6131" s="224" t="s">
        <v>313</v>
      </c>
      <c r="G6131" s="222"/>
      <c r="H6131" s="225">
        <v>8</v>
      </c>
      <c r="I6131" s="226"/>
      <c r="J6131" s="222"/>
      <c r="K6131" s="222"/>
      <c r="L6131" s="227"/>
      <c r="M6131" s="228"/>
      <c r="N6131" s="229"/>
      <c r="O6131" s="229"/>
      <c r="P6131" s="229"/>
      <c r="Q6131" s="229"/>
      <c r="R6131" s="229"/>
      <c r="S6131" s="229"/>
      <c r="T6131" s="230"/>
      <c r="AT6131" s="231" t="s">
        <v>283</v>
      </c>
      <c r="AU6131" s="231" t="s">
        <v>291</v>
      </c>
      <c r="AV6131" s="14" t="s">
        <v>84</v>
      </c>
      <c r="AW6131" s="14" t="s">
        <v>32</v>
      </c>
      <c r="AX6131" s="14" t="s">
        <v>76</v>
      </c>
      <c r="AY6131" s="231" t="s">
        <v>272</v>
      </c>
    </row>
    <row r="6132" spans="1:65" s="2" customFormat="1" ht="24.2" customHeight="1">
      <c r="A6132" s="34"/>
      <c r="B6132" s="35"/>
      <c r="C6132" s="192" t="s">
        <v>4972</v>
      </c>
      <c r="D6132" s="192" t="s">
        <v>274</v>
      </c>
      <c r="E6132" s="193" t="s">
        <v>4973</v>
      </c>
      <c r="F6132" s="194" t="s">
        <v>4974</v>
      </c>
      <c r="G6132" s="195" t="s">
        <v>952</v>
      </c>
      <c r="H6132" s="196">
        <v>124</v>
      </c>
      <c r="I6132" s="197"/>
      <c r="J6132" s="198">
        <f>ROUND(I6132*H6132,2)</f>
        <v>0</v>
      </c>
      <c r="K6132" s="194" t="s">
        <v>1</v>
      </c>
      <c r="L6132" s="39"/>
      <c r="M6132" s="199" t="s">
        <v>1</v>
      </c>
      <c r="N6132" s="200" t="s">
        <v>41</v>
      </c>
      <c r="O6132" s="71"/>
      <c r="P6132" s="201">
        <f>O6132*H6132</f>
        <v>0</v>
      </c>
      <c r="Q6132" s="201">
        <v>1.4999999999999999E-4</v>
      </c>
      <c r="R6132" s="201">
        <f>Q6132*H6132</f>
        <v>1.8599999999999998E-2</v>
      </c>
      <c r="S6132" s="201">
        <v>0</v>
      </c>
      <c r="T6132" s="202">
        <f>S6132*H6132</f>
        <v>0</v>
      </c>
      <c r="U6132" s="34"/>
      <c r="V6132" s="34"/>
      <c r="W6132" s="34"/>
      <c r="X6132" s="34"/>
      <c r="Y6132" s="34"/>
      <c r="Z6132" s="34"/>
      <c r="AA6132" s="34"/>
      <c r="AB6132" s="34"/>
      <c r="AC6132" s="34"/>
      <c r="AD6132" s="34"/>
      <c r="AE6132" s="34"/>
      <c r="AR6132" s="203" t="s">
        <v>358</v>
      </c>
      <c r="AT6132" s="203" t="s">
        <v>274</v>
      </c>
      <c r="AU6132" s="203" t="s">
        <v>291</v>
      </c>
      <c r="AY6132" s="17" t="s">
        <v>272</v>
      </c>
      <c r="BE6132" s="204">
        <f>IF(N6132="základní",J6132,0)</f>
        <v>0</v>
      </c>
      <c r="BF6132" s="204">
        <f>IF(N6132="snížená",J6132,0)</f>
        <v>0</v>
      </c>
      <c r="BG6132" s="204">
        <f>IF(N6132="zákl. přenesená",J6132,0)</f>
        <v>0</v>
      </c>
      <c r="BH6132" s="204">
        <f>IF(N6132="sníž. přenesená",J6132,0)</f>
        <v>0</v>
      </c>
      <c r="BI6132" s="204">
        <f>IF(N6132="nulová",J6132,0)</f>
        <v>0</v>
      </c>
      <c r="BJ6132" s="17" t="s">
        <v>16</v>
      </c>
      <c r="BK6132" s="204">
        <f>ROUND(I6132*H6132,2)</f>
        <v>0</v>
      </c>
      <c r="BL6132" s="17" t="s">
        <v>358</v>
      </c>
      <c r="BM6132" s="203" t="s">
        <v>4975</v>
      </c>
    </row>
    <row r="6133" spans="1:65" s="13" customFormat="1" ht="11.25">
      <c r="B6133" s="210"/>
      <c r="C6133" s="211"/>
      <c r="D6133" s="212" t="s">
        <v>283</v>
      </c>
      <c r="E6133" s="213" t="s">
        <v>1</v>
      </c>
      <c r="F6133" s="214" t="s">
        <v>4825</v>
      </c>
      <c r="G6133" s="211"/>
      <c r="H6133" s="213" t="s">
        <v>1</v>
      </c>
      <c r="I6133" s="215"/>
      <c r="J6133" s="211"/>
      <c r="K6133" s="211"/>
      <c r="L6133" s="216"/>
      <c r="M6133" s="217"/>
      <c r="N6133" s="218"/>
      <c r="O6133" s="218"/>
      <c r="P6133" s="218"/>
      <c r="Q6133" s="218"/>
      <c r="R6133" s="218"/>
      <c r="S6133" s="218"/>
      <c r="T6133" s="219"/>
      <c r="AT6133" s="220" t="s">
        <v>283</v>
      </c>
      <c r="AU6133" s="220" t="s">
        <v>291</v>
      </c>
      <c r="AV6133" s="13" t="s">
        <v>16</v>
      </c>
      <c r="AW6133" s="13" t="s">
        <v>32</v>
      </c>
      <c r="AX6133" s="13" t="s">
        <v>76</v>
      </c>
      <c r="AY6133" s="220" t="s">
        <v>272</v>
      </c>
    </row>
    <row r="6134" spans="1:65" s="13" customFormat="1" ht="11.25">
      <c r="B6134" s="210"/>
      <c r="C6134" s="211"/>
      <c r="D6134" s="212" t="s">
        <v>283</v>
      </c>
      <c r="E6134" s="213" t="s">
        <v>1</v>
      </c>
      <c r="F6134" s="214" t="s">
        <v>285</v>
      </c>
      <c r="G6134" s="211"/>
      <c r="H6134" s="213" t="s">
        <v>1</v>
      </c>
      <c r="I6134" s="215"/>
      <c r="J6134" s="211"/>
      <c r="K6134" s="211"/>
      <c r="L6134" s="216"/>
      <c r="M6134" s="217"/>
      <c r="N6134" s="218"/>
      <c r="O6134" s="218"/>
      <c r="P6134" s="218"/>
      <c r="Q6134" s="218"/>
      <c r="R6134" s="218"/>
      <c r="S6134" s="218"/>
      <c r="T6134" s="219"/>
      <c r="AT6134" s="220" t="s">
        <v>283</v>
      </c>
      <c r="AU6134" s="220" t="s">
        <v>291</v>
      </c>
      <c r="AV6134" s="13" t="s">
        <v>16</v>
      </c>
      <c r="AW6134" s="13" t="s">
        <v>32</v>
      </c>
      <c r="AX6134" s="13" t="s">
        <v>76</v>
      </c>
      <c r="AY6134" s="220" t="s">
        <v>272</v>
      </c>
    </row>
    <row r="6135" spans="1:65" s="13" customFormat="1" ht="11.25">
      <c r="B6135" s="210"/>
      <c r="C6135" s="211"/>
      <c r="D6135" s="212" t="s">
        <v>283</v>
      </c>
      <c r="E6135" s="213" t="s">
        <v>1</v>
      </c>
      <c r="F6135" s="214" t="s">
        <v>4976</v>
      </c>
      <c r="G6135" s="211"/>
      <c r="H6135" s="213" t="s">
        <v>1</v>
      </c>
      <c r="I6135" s="215"/>
      <c r="J6135" s="211"/>
      <c r="K6135" s="211"/>
      <c r="L6135" s="216"/>
      <c r="M6135" s="217"/>
      <c r="N6135" s="218"/>
      <c r="O6135" s="218"/>
      <c r="P6135" s="218"/>
      <c r="Q6135" s="218"/>
      <c r="R6135" s="218"/>
      <c r="S6135" s="218"/>
      <c r="T6135" s="219"/>
      <c r="AT6135" s="220" t="s">
        <v>283</v>
      </c>
      <c r="AU6135" s="220" t="s">
        <v>291</v>
      </c>
      <c r="AV6135" s="13" t="s">
        <v>16</v>
      </c>
      <c r="AW6135" s="13" t="s">
        <v>32</v>
      </c>
      <c r="AX6135" s="13" t="s">
        <v>76</v>
      </c>
      <c r="AY6135" s="220" t="s">
        <v>272</v>
      </c>
    </row>
    <row r="6136" spans="1:65" s="13" customFormat="1" ht="11.25">
      <c r="B6136" s="210"/>
      <c r="C6136" s="211"/>
      <c r="D6136" s="212" t="s">
        <v>283</v>
      </c>
      <c r="E6136" s="213" t="s">
        <v>1</v>
      </c>
      <c r="F6136" s="214" t="s">
        <v>4977</v>
      </c>
      <c r="G6136" s="211"/>
      <c r="H6136" s="213" t="s">
        <v>1</v>
      </c>
      <c r="I6136" s="215"/>
      <c r="J6136" s="211"/>
      <c r="K6136" s="211"/>
      <c r="L6136" s="216"/>
      <c r="M6136" s="217"/>
      <c r="N6136" s="218"/>
      <c r="O6136" s="218"/>
      <c r="P6136" s="218"/>
      <c r="Q6136" s="218"/>
      <c r="R6136" s="218"/>
      <c r="S6136" s="218"/>
      <c r="T6136" s="219"/>
      <c r="AT6136" s="220" t="s">
        <v>283</v>
      </c>
      <c r="AU6136" s="220" t="s">
        <v>291</v>
      </c>
      <c r="AV6136" s="13" t="s">
        <v>16</v>
      </c>
      <c r="AW6136" s="13" t="s">
        <v>32</v>
      </c>
      <c r="AX6136" s="13" t="s">
        <v>76</v>
      </c>
      <c r="AY6136" s="220" t="s">
        <v>272</v>
      </c>
    </row>
    <row r="6137" spans="1:65" s="14" customFormat="1" ht="11.25">
      <c r="B6137" s="221"/>
      <c r="C6137" s="222"/>
      <c r="D6137" s="212" t="s">
        <v>283</v>
      </c>
      <c r="E6137" s="223" t="s">
        <v>1</v>
      </c>
      <c r="F6137" s="224" t="s">
        <v>4978</v>
      </c>
      <c r="G6137" s="222"/>
      <c r="H6137" s="225">
        <v>88</v>
      </c>
      <c r="I6137" s="226"/>
      <c r="J6137" s="222"/>
      <c r="K6137" s="222"/>
      <c r="L6137" s="227"/>
      <c r="M6137" s="228"/>
      <c r="N6137" s="229"/>
      <c r="O6137" s="229"/>
      <c r="P6137" s="229"/>
      <c r="Q6137" s="229"/>
      <c r="R6137" s="229"/>
      <c r="S6137" s="229"/>
      <c r="T6137" s="230"/>
      <c r="AT6137" s="231" t="s">
        <v>283</v>
      </c>
      <c r="AU6137" s="231" t="s">
        <v>291</v>
      </c>
      <c r="AV6137" s="14" t="s">
        <v>84</v>
      </c>
      <c r="AW6137" s="14" t="s">
        <v>32</v>
      </c>
      <c r="AX6137" s="14" t="s">
        <v>76</v>
      </c>
      <c r="AY6137" s="231" t="s">
        <v>272</v>
      </c>
    </row>
    <row r="6138" spans="1:65" s="13" customFormat="1" ht="11.25">
      <c r="B6138" s="210"/>
      <c r="C6138" s="211"/>
      <c r="D6138" s="212" t="s">
        <v>283</v>
      </c>
      <c r="E6138" s="213" t="s">
        <v>1</v>
      </c>
      <c r="F6138" s="214" t="s">
        <v>285</v>
      </c>
      <c r="G6138" s="211"/>
      <c r="H6138" s="213" t="s">
        <v>1</v>
      </c>
      <c r="I6138" s="215"/>
      <c r="J6138" s="211"/>
      <c r="K6138" s="211"/>
      <c r="L6138" s="216"/>
      <c r="M6138" s="217"/>
      <c r="N6138" s="218"/>
      <c r="O6138" s="218"/>
      <c r="P6138" s="218"/>
      <c r="Q6138" s="218"/>
      <c r="R6138" s="218"/>
      <c r="S6138" s="218"/>
      <c r="T6138" s="219"/>
      <c r="AT6138" s="220" t="s">
        <v>283</v>
      </c>
      <c r="AU6138" s="220" t="s">
        <v>291</v>
      </c>
      <c r="AV6138" s="13" t="s">
        <v>16</v>
      </c>
      <c r="AW6138" s="13" t="s">
        <v>32</v>
      </c>
      <c r="AX6138" s="13" t="s">
        <v>76</v>
      </c>
      <c r="AY6138" s="220" t="s">
        <v>272</v>
      </c>
    </row>
    <row r="6139" spans="1:65" s="13" customFormat="1" ht="11.25">
      <c r="B6139" s="210"/>
      <c r="C6139" s="211"/>
      <c r="D6139" s="212" t="s">
        <v>283</v>
      </c>
      <c r="E6139" s="213" t="s">
        <v>1</v>
      </c>
      <c r="F6139" s="214" t="s">
        <v>842</v>
      </c>
      <c r="G6139" s="211"/>
      <c r="H6139" s="213" t="s">
        <v>1</v>
      </c>
      <c r="I6139" s="215"/>
      <c r="J6139" s="211"/>
      <c r="K6139" s="211"/>
      <c r="L6139" s="216"/>
      <c r="M6139" s="217"/>
      <c r="N6139" s="218"/>
      <c r="O6139" s="218"/>
      <c r="P6139" s="218"/>
      <c r="Q6139" s="218"/>
      <c r="R6139" s="218"/>
      <c r="S6139" s="218"/>
      <c r="T6139" s="219"/>
      <c r="AT6139" s="220" t="s">
        <v>283</v>
      </c>
      <c r="AU6139" s="220" t="s">
        <v>291</v>
      </c>
      <c r="AV6139" s="13" t="s">
        <v>16</v>
      </c>
      <c r="AW6139" s="13" t="s">
        <v>32</v>
      </c>
      <c r="AX6139" s="13" t="s">
        <v>76</v>
      </c>
      <c r="AY6139" s="220" t="s">
        <v>272</v>
      </c>
    </row>
    <row r="6140" spans="1:65" s="14" customFormat="1" ht="11.25">
      <c r="B6140" s="221"/>
      <c r="C6140" s="222"/>
      <c r="D6140" s="212" t="s">
        <v>283</v>
      </c>
      <c r="E6140" s="223" t="s">
        <v>1</v>
      </c>
      <c r="F6140" s="224" t="s">
        <v>511</v>
      </c>
      <c r="G6140" s="222"/>
      <c r="H6140" s="225">
        <v>36</v>
      </c>
      <c r="I6140" s="226"/>
      <c r="J6140" s="222"/>
      <c r="K6140" s="222"/>
      <c r="L6140" s="227"/>
      <c r="M6140" s="228"/>
      <c r="N6140" s="229"/>
      <c r="O6140" s="229"/>
      <c r="P6140" s="229"/>
      <c r="Q6140" s="229"/>
      <c r="R6140" s="229"/>
      <c r="S6140" s="229"/>
      <c r="T6140" s="230"/>
      <c r="AT6140" s="231" t="s">
        <v>283</v>
      </c>
      <c r="AU6140" s="231" t="s">
        <v>291</v>
      </c>
      <c r="AV6140" s="14" t="s">
        <v>84</v>
      </c>
      <c r="AW6140" s="14" t="s">
        <v>32</v>
      </c>
      <c r="AX6140" s="14" t="s">
        <v>76</v>
      </c>
      <c r="AY6140" s="231" t="s">
        <v>272</v>
      </c>
    </row>
    <row r="6141" spans="1:65" s="2" customFormat="1" ht="24.2" customHeight="1">
      <c r="A6141" s="34"/>
      <c r="B6141" s="35"/>
      <c r="C6141" s="192" t="s">
        <v>4979</v>
      </c>
      <c r="D6141" s="192" t="s">
        <v>274</v>
      </c>
      <c r="E6141" s="193" t="s">
        <v>4980</v>
      </c>
      <c r="F6141" s="194" t="s">
        <v>4981</v>
      </c>
      <c r="G6141" s="195" t="s">
        <v>185</v>
      </c>
      <c r="H6141" s="196">
        <v>242.55</v>
      </c>
      <c r="I6141" s="197"/>
      <c r="J6141" s="198">
        <f>ROUND(I6141*H6141,2)</f>
        <v>0</v>
      </c>
      <c r="K6141" s="194" t="s">
        <v>1</v>
      </c>
      <c r="L6141" s="39"/>
      <c r="M6141" s="199" t="s">
        <v>1</v>
      </c>
      <c r="N6141" s="200" t="s">
        <v>41</v>
      </c>
      <c r="O6141" s="71"/>
      <c r="P6141" s="201">
        <f>O6141*H6141</f>
        <v>0</v>
      </c>
      <c r="Q6141" s="201">
        <v>1.4999999999999999E-4</v>
      </c>
      <c r="R6141" s="201">
        <f>Q6141*H6141</f>
        <v>3.6382499999999998E-2</v>
      </c>
      <c r="S6141" s="201">
        <v>0</v>
      </c>
      <c r="T6141" s="202">
        <f>S6141*H6141</f>
        <v>0</v>
      </c>
      <c r="U6141" s="34"/>
      <c r="V6141" s="34"/>
      <c r="W6141" s="34"/>
      <c r="X6141" s="34"/>
      <c r="Y6141" s="34"/>
      <c r="Z6141" s="34"/>
      <c r="AA6141" s="34"/>
      <c r="AB6141" s="34"/>
      <c r="AC6141" s="34"/>
      <c r="AD6141" s="34"/>
      <c r="AE6141" s="34"/>
      <c r="AR6141" s="203" t="s">
        <v>358</v>
      </c>
      <c r="AT6141" s="203" t="s">
        <v>274</v>
      </c>
      <c r="AU6141" s="203" t="s">
        <v>291</v>
      </c>
      <c r="AY6141" s="17" t="s">
        <v>272</v>
      </c>
      <c r="BE6141" s="204">
        <f>IF(N6141="základní",J6141,0)</f>
        <v>0</v>
      </c>
      <c r="BF6141" s="204">
        <f>IF(N6141="snížená",J6141,0)</f>
        <v>0</v>
      </c>
      <c r="BG6141" s="204">
        <f>IF(N6141="zákl. přenesená",J6141,0)</f>
        <v>0</v>
      </c>
      <c r="BH6141" s="204">
        <f>IF(N6141="sníž. přenesená",J6141,0)</f>
        <v>0</v>
      </c>
      <c r="BI6141" s="204">
        <f>IF(N6141="nulová",J6141,0)</f>
        <v>0</v>
      </c>
      <c r="BJ6141" s="17" t="s">
        <v>16</v>
      </c>
      <c r="BK6141" s="204">
        <f>ROUND(I6141*H6141,2)</f>
        <v>0</v>
      </c>
      <c r="BL6141" s="17" t="s">
        <v>358</v>
      </c>
      <c r="BM6141" s="203" t="s">
        <v>4982</v>
      </c>
    </row>
    <row r="6142" spans="1:65" s="13" customFormat="1" ht="11.25">
      <c r="B6142" s="210"/>
      <c r="C6142" s="211"/>
      <c r="D6142" s="212" t="s">
        <v>283</v>
      </c>
      <c r="E6142" s="213" t="s">
        <v>1</v>
      </c>
      <c r="F6142" s="214" t="s">
        <v>4825</v>
      </c>
      <c r="G6142" s="211"/>
      <c r="H6142" s="213" t="s">
        <v>1</v>
      </c>
      <c r="I6142" s="215"/>
      <c r="J6142" s="211"/>
      <c r="K6142" s="211"/>
      <c r="L6142" s="216"/>
      <c r="M6142" s="217"/>
      <c r="N6142" s="218"/>
      <c r="O6142" s="218"/>
      <c r="P6142" s="218"/>
      <c r="Q6142" s="218"/>
      <c r="R6142" s="218"/>
      <c r="S6142" s="218"/>
      <c r="T6142" s="219"/>
      <c r="AT6142" s="220" t="s">
        <v>283</v>
      </c>
      <c r="AU6142" s="220" t="s">
        <v>291</v>
      </c>
      <c r="AV6142" s="13" t="s">
        <v>16</v>
      </c>
      <c r="AW6142" s="13" t="s">
        <v>32</v>
      </c>
      <c r="AX6142" s="13" t="s">
        <v>76</v>
      </c>
      <c r="AY6142" s="220" t="s">
        <v>272</v>
      </c>
    </row>
    <row r="6143" spans="1:65" s="13" customFormat="1" ht="11.25">
      <c r="B6143" s="210"/>
      <c r="C6143" s="211"/>
      <c r="D6143" s="212" t="s">
        <v>283</v>
      </c>
      <c r="E6143" s="213" t="s">
        <v>1</v>
      </c>
      <c r="F6143" s="214" t="s">
        <v>285</v>
      </c>
      <c r="G6143" s="211"/>
      <c r="H6143" s="213" t="s">
        <v>1</v>
      </c>
      <c r="I6143" s="215"/>
      <c r="J6143" s="211"/>
      <c r="K6143" s="211"/>
      <c r="L6143" s="216"/>
      <c r="M6143" s="217"/>
      <c r="N6143" s="218"/>
      <c r="O6143" s="218"/>
      <c r="P6143" s="218"/>
      <c r="Q6143" s="218"/>
      <c r="R6143" s="218"/>
      <c r="S6143" s="218"/>
      <c r="T6143" s="219"/>
      <c r="AT6143" s="220" t="s">
        <v>283</v>
      </c>
      <c r="AU6143" s="220" t="s">
        <v>291</v>
      </c>
      <c r="AV6143" s="13" t="s">
        <v>16</v>
      </c>
      <c r="AW6143" s="13" t="s">
        <v>32</v>
      </c>
      <c r="AX6143" s="13" t="s">
        <v>76</v>
      </c>
      <c r="AY6143" s="220" t="s">
        <v>272</v>
      </c>
    </row>
    <row r="6144" spans="1:65" s="13" customFormat="1" ht="11.25">
      <c r="B6144" s="210"/>
      <c r="C6144" s="211"/>
      <c r="D6144" s="212" t="s">
        <v>283</v>
      </c>
      <c r="E6144" s="213" t="s">
        <v>1</v>
      </c>
      <c r="F6144" s="214" t="s">
        <v>4983</v>
      </c>
      <c r="G6144" s="211"/>
      <c r="H6144" s="213" t="s">
        <v>1</v>
      </c>
      <c r="I6144" s="215"/>
      <c r="J6144" s="211"/>
      <c r="K6144" s="211"/>
      <c r="L6144" s="216"/>
      <c r="M6144" s="217"/>
      <c r="N6144" s="218"/>
      <c r="O6144" s="218"/>
      <c r="P6144" s="218"/>
      <c r="Q6144" s="218"/>
      <c r="R6144" s="218"/>
      <c r="S6144" s="218"/>
      <c r="T6144" s="219"/>
      <c r="AT6144" s="220" t="s">
        <v>283</v>
      </c>
      <c r="AU6144" s="220" t="s">
        <v>291</v>
      </c>
      <c r="AV6144" s="13" t="s">
        <v>16</v>
      </c>
      <c r="AW6144" s="13" t="s">
        <v>32</v>
      </c>
      <c r="AX6144" s="13" t="s">
        <v>76</v>
      </c>
      <c r="AY6144" s="220" t="s">
        <v>272</v>
      </c>
    </row>
    <row r="6145" spans="1:65" s="13" customFormat="1" ht="11.25">
      <c r="B6145" s="210"/>
      <c r="C6145" s="211"/>
      <c r="D6145" s="212" t="s">
        <v>283</v>
      </c>
      <c r="E6145" s="213" t="s">
        <v>1</v>
      </c>
      <c r="F6145" s="214" t="s">
        <v>4984</v>
      </c>
      <c r="G6145" s="211"/>
      <c r="H6145" s="213" t="s">
        <v>1</v>
      </c>
      <c r="I6145" s="215"/>
      <c r="J6145" s="211"/>
      <c r="K6145" s="211"/>
      <c r="L6145" s="216"/>
      <c r="M6145" s="217"/>
      <c r="N6145" s="218"/>
      <c r="O6145" s="218"/>
      <c r="P6145" s="218"/>
      <c r="Q6145" s="218"/>
      <c r="R6145" s="218"/>
      <c r="S6145" s="218"/>
      <c r="T6145" s="219"/>
      <c r="AT6145" s="220" t="s">
        <v>283</v>
      </c>
      <c r="AU6145" s="220" t="s">
        <v>291</v>
      </c>
      <c r="AV6145" s="13" t="s">
        <v>16</v>
      </c>
      <c r="AW6145" s="13" t="s">
        <v>32</v>
      </c>
      <c r="AX6145" s="13" t="s">
        <v>76</v>
      </c>
      <c r="AY6145" s="220" t="s">
        <v>272</v>
      </c>
    </row>
    <row r="6146" spans="1:65" s="14" customFormat="1" ht="11.25">
      <c r="B6146" s="221"/>
      <c r="C6146" s="222"/>
      <c r="D6146" s="212" t="s">
        <v>283</v>
      </c>
      <c r="E6146" s="223" t="s">
        <v>1</v>
      </c>
      <c r="F6146" s="224" t="s">
        <v>4985</v>
      </c>
      <c r="G6146" s="222"/>
      <c r="H6146" s="225">
        <v>298.2</v>
      </c>
      <c r="I6146" s="226"/>
      <c r="J6146" s="222"/>
      <c r="K6146" s="222"/>
      <c r="L6146" s="227"/>
      <c r="M6146" s="228"/>
      <c r="N6146" s="229"/>
      <c r="O6146" s="229"/>
      <c r="P6146" s="229"/>
      <c r="Q6146" s="229"/>
      <c r="R6146" s="229"/>
      <c r="S6146" s="229"/>
      <c r="T6146" s="230"/>
      <c r="AT6146" s="231" t="s">
        <v>283</v>
      </c>
      <c r="AU6146" s="231" t="s">
        <v>291</v>
      </c>
      <c r="AV6146" s="14" t="s">
        <v>84</v>
      </c>
      <c r="AW6146" s="14" t="s">
        <v>32</v>
      </c>
      <c r="AX6146" s="14" t="s">
        <v>76</v>
      </c>
      <c r="AY6146" s="231" t="s">
        <v>272</v>
      </c>
    </row>
    <row r="6147" spans="1:65" s="13" customFormat="1" ht="11.25">
      <c r="B6147" s="210"/>
      <c r="C6147" s="211"/>
      <c r="D6147" s="212" t="s">
        <v>283</v>
      </c>
      <c r="E6147" s="213" t="s">
        <v>1</v>
      </c>
      <c r="F6147" s="214" t="s">
        <v>285</v>
      </c>
      <c r="G6147" s="211"/>
      <c r="H6147" s="213" t="s">
        <v>1</v>
      </c>
      <c r="I6147" s="215"/>
      <c r="J6147" s="211"/>
      <c r="K6147" s="211"/>
      <c r="L6147" s="216"/>
      <c r="M6147" s="217"/>
      <c r="N6147" s="218"/>
      <c r="O6147" s="218"/>
      <c r="P6147" s="218"/>
      <c r="Q6147" s="218"/>
      <c r="R6147" s="218"/>
      <c r="S6147" s="218"/>
      <c r="T6147" s="219"/>
      <c r="AT6147" s="220" t="s">
        <v>283</v>
      </c>
      <c r="AU6147" s="220" t="s">
        <v>291</v>
      </c>
      <c r="AV6147" s="13" t="s">
        <v>16</v>
      </c>
      <c r="AW6147" s="13" t="s">
        <v>32</v>
      </c>
      <c r="AX6147" s="13" t="s">
        <v>76</v>
      </c>
      <c r="AY6147" s="220" t="s">
        <v>272</v>
      </c>
    </row>
    <row r="6148" spans="1:65" s="13" customFormat="1" ht="11.25">
      <c r="B6148" s="210"/>
      <c r="C6148" s="211"/>
      <c r="D6148" s="212" t="s">
        <v>283</v>
      </c>
      <c r="E6148" s="213" t="s">
        <v>1</v>
      </c>
      <c r="F6148" s="214" t="s">
        <v>842</v>
      </c>
      <c r="G6148" s="211"/>
      <c r="H6148" s="213" t="s">
        <v>1</v>
      </c>
      <c r="I6148" s="215"/>
      <c r="J6148" s="211"/>
      <c r="K6148" s="211"/>
      <c r="L6148" s="216"/>
      <c r="M6148" s="217"/>
      <c r="N6148" s="218"/>
      <c r="O6148" s="218"/>
      <c r="P6148" s="218"/>
      <c r="Q6148" s="218"/>
      <c r="R6148" s="218"/>
      <c r="S6148" s="218"/>
      <c r="T6148" s="219"/>
      <c r="AT6148" s="220" t="s">
        <v>283</v>
      </c>
      <c r="AU6148" s="220" t="s">
        <v>291</v>
      </c>
      <c r="AV6148" s="13" t="s">
        <v>16</v>
      </c>
      <c r="AW6148" s="13" t="s">
        <v>32</v>
      </c>
      <c r="AX6148" s="13" t="s">
        <v>76</v>
      </c>
      <c r="AY6148" s="220" t="s">
        <v>272</v>
      </c>
    </row>
    <row r="6149" spans="1:65" s="14" customFormat="1" ht="11.25">
      <c r="B6149" s="221"/>
      <c r="C6149" s="222"/>
      <c r="D6149" s="212" t="s">
        <v>283</v>
      </c>
      <c r="E6149" s="223" t="s">
        <v>1</v>
      </c>
      <c r="F6149" s="224" t="s">
        <v>4986</v>
      </c>
      <c r="G6149" s="222"/>
      <c r="H6149" s="225">
        <v>-55.65</v>
      </c>
      <c r="I6149" s="226"/>
      <c r="J6149" s="222"/>
      <c r="K6149" s="222"/>
      <c r="L6149" s="227"/>
      <c r="M6149" s="228"/>
      <c r="N6149" s="229"/>
      <c r="O6149" s="229"/>
      <c r="P6149" s="229"/>
      <c r="Q6149" s="229"/>
      <c r="R6149" s="229"/>
      <c r="S6149" s="229"/>
      <c r="T6149" s="230"/>
      <c r="AT6149" s="231" t="s">
        <v>283</v>
      </c>
      <c r="AU6149" s="231" t="s">
        <v>291</v>
      </c>
      <c r="AV6149" s="14" t="s">
        <v>84</v>
      </c>
      <c r="AW6149" s="14" t="s">
        <v>32</v>
      </c>
      <c r="AX6149" s="14" t="s">
        <v>76</v>
      </c>
      <c r="AY6149" s="231" t="s">
        <v>272</v>
      </c>
    </row>
    <row r="6150" spans="1:65" s="2" customFormat="1" ht="24.2" customHeight="1">
      <c r="A6150" s="34"/>
      <c r="B6150" s="35"/>
      <c r="C6150" s="192" t="s">
        <v>4987</v>
      </c>
      <c r="D6150" s="192" t="s">
        <v>274</v>
      </c>
      <c r="E6150" s="193" t="s">
        <v>4988</v>
      </c>
      <c r="F6150" s="194" t="s">
        <v>4989</v>
      </c>
      <c r="G6150" s="195" t="s">
        <v>185</v>
      </c>
      <c r="H6150" s="196">
        <v>242.55</v>
      </c>
      <c r="I6150" s="197"/>
      <c r="J6150" s="198">
        <f>ROUND(I6150*H6150,2)</f>
        <v>0</v>
      </c>
      <c r="K6150" s="194" t="s">
        <v>1</v>
      </c>
      <c r="L6150" s="39"/>
      <c r="M6150" s="199" t="s">
        <v>1</v>
      </c>
      <c r="N6150" s="200" t="s">
        <v>41</v>
      </c>
      <c r="O6150" s="71"/>
      <c r="P6150" s="201">
        <f>O6150*H6150</f>
        <v>0</v>
      </c>
      <c r="Q6150" s="201">
        <v>1.4999999999999999E-4</v>
      </c>
      <c r="R6150" s="201">
        <f>Q6150*H6150</f>
        <v>3.6382499999999998E-2</v>
      </c>
      <c r="S6150" s="201">
        <v>0</v>
      </c>
      <c r="T6150" s="202">
        <f>S6150*H6150</f>
        <v>0</v>
      </c>
      <c r="U6150" s="34"/>
      <c r="V6150" s="34"/>
      <c r="W6150" s="34"/>
      <c r="X6150" s="34"/>
      <c r="Y6150" s="34"/>
      <c r="Z6150" s="34"/>
      <c r="AA6150" s="34"/>
      <c r="AB6150" s="34"/>
      <c r="AC6150" s="34"/>
      <c r="AD6150" s="34"/>
      <c r="AE6150" s="34"/>
      <c r="AR6150" s="203" t="s">
        <v>358</v>
      </c>
      <c r="AT6150" s="203" t="s">
        <v>274</v>
      </c>
      <c r="AU6150" s="203" t="s">
        <v>291</v>
      </c>
      <c r="AY6150" s="17" t="s">
        <v>272</v>
      </c>
      <c r="BE6150" s="204">
        <f>IF(N6150="základní",J6150,0)</f>
        <v>0</v>
      </c>
      <c r="BF6150" s="204">
        <f>IF(N6150="snížená",J6150,0)</f>
        <v>0</v>
      </c>
      <c r="BG6150" s="204">
        <f>IF(N6150="zákl. přenesená",J6150,0)</f>
        <v>0</v>
      </c>
      <c r="BH6150" s="204">
        <f>IF(N6150="sníž. přenesená",J6150,0)</f>
        <v>0</v>
      </c>
      <c r="BI6150" s="204">
        <f>IF(N6150="nulová",J6150,0)</f>
        <v>0</v>
      </c>
      <c r="BJ6150" s="17" t="s">
        <v>16</v>
      </c>
      <c r="BK6150" s="204">
        <f>ROUND(I6150*H6150,2)</f>
        <v>0</v>
      </c>
      <c r="BL6150" s="17" t="s">
        <v>358</v>
      </c>
      <c r="BM6150" s="203" t="s">
        <v>4990</v>
      </c>
    </row>
    <row r="6151" spans="1:65" s="13" customFormat="1" ht="11.25">
      <c r="B6151" s="210"/>
      <c r="C6151" s="211"/>
      <c r="D6151" s="212" t="s">
        <v>283</v>
      </c>
      <c r="E6151" s="213" t="s">
        <v>1</v>
      </c>
      <c r="F6151" s="214" t="s">
        <v>4825</v>
      </c>
      <c r="G6151" s="211"/>
      <c r="H6151" s="213" t="s">
        <v>1</v>
      </c>
      <c r="I6151" s="215"/>
      <c r="J6151" s="211"/>
      <c r="K6151" s="211"/>
      <c r="L6151" s="216"/>
      <c r="M6151" s="217"/>
      <c r="N6151" s="218"/>
      <c r="O6151" s="218"/>
      <c r="P6151" s="218"/>
      <c r="Q6151" s="218"/>
      <c r="R6151" s="218"/>
      <c r="S6151" s="218"/>
      <c r="T6151" s="219"/>
      <c r="AT6151" s="220" t="s">
        <v>283</v>
      </c>
      <c r="AU6151" s="220" t="s">
        <v>291</v>
      </c>
      <c r="AV6151" s="13" t="s">
        <v>16</v>
      </c>
      <c r="AW6151" s="13" t="s">
        <v>32</v>
      </c>
      <c r="AX6151" s="13" t="s">
        <v>76</v>
      </c>
      <c r="AY6151" s="220" t="s">
        <v>272</v>
      </c>
    </row>
    <row r="6152" spans="1:65" s="13" customFormat="1" ht="11.25">
      <c r="B6152" s="210"/>
      <c r="C6152" s="211"/>
      <c r="D6152" s="212" t="s">
        <v>283</v>
      </c>
      <c r="E6152" s="213" t="s">
        <v>1</v>
      </c>
      <c r="F6152" s="214" t="s">
        <v>285</v>
      </c>
      <c r="G6152" s="211"/>
      <c r="H6152" s="213" t="s">
        <v>1</v>
      </c>
      <c r="I6152" s="215"/>
      <c r="J6152" s="211"/>
      <c r="K6152" s="211"/>
      <c r="L6152" s="216"/>
      <c r="M6152" s="217"/>
      <c r="N6152" s="218"/>
      <c r="O6152" s="218"/>
      <c r="P6152" s="218"/>
      <c r="Q6152" s="218"/>
      <c r="R6152" s="218"/>
      <c r="S6152" s="218"/>
      <c r="T6152" s="219"/>
      <c r="AT6152" s="220" t="s">
        <v>283</v>
      </c>
      <c r="AU6152" s="220" t="s">
        <v>291</v>
      </c>
      <c r="AV6152" s="13" t="s">
        <v>16</v>
      </c>
      <c r="AW6152" s="13" t="s">
        <v>32</v>
      </c>
      <c r="AX6152" s="13" t="s">
        <v>76</v>
      </c>
      <c r="AY6152" s="220" t="s">
        <v>272</v>
      </c>
    </row>
    <row r="6153" spans="1:65" s="13" customFormat="1" ht="11.25">
      <c r="B6153" s="210"/>
      <c r="C6153" s="211"/>
      <c r="D6153" s="212" t="s">
        <v>283</v>
      </c>
      <c r="E6153" s="213" t="s">
        <v>1</v>
      </c>
      <c r="F6153" s="214" t="s">
        <v>4991</v>
      </c>
      <c r="G6153" s="211"/>
      <c r="H6153" s="213" t="s">
        <v>1</v>
      </c>
      <c r="I6153" s="215"/>
      <c r="J6153" s="211"/>
      <c r="K6153" s="211"/>
      <c r="L6153" s="216"/>
      <c r="M6153" s="217"/>
      <c r="N6153" s="218"/>
      <c r="O6153" s="218"/>
      <c r="P6153" s="218"/>
      <c r="Q6153" s="218"/>
      <c r="R6153" s="218"/>
      <c r="S6153" s="218"/>
      <c r="T6153" s="219"/>
      <c r="AT6153" s="220" t="s">
        <v>283</v>
      </c>
      <c r="AU6153" s="220" t="s">
        <v>291</v>
      </c>
      <c r="AV6153" s="13" t="s">
        <v>16</v>
      </c>
      <c r="AW6153" s="13" t="s">
        <v>32</v>
      </c>
      <c r="AX6153" s="13" t="s">
        <v>76</v>
      </c>
      <c r="AY6153" s="220" t="s">
        <v>272</v>
      </c>
    </row>
    <row r="6154" spans="1:65" s="13" customFormat="1" ht="11.25">
      <c r="B6154" s="210"/>
      <c r="C6154" s="211"/>
      <c r="D6154" s="212" t="s">
        <v>283</v>
      </c>
      <c r="E6154" s="213" t="s">
        <v>1</v>
      </c>
      <c r="F6154" s="214" t="s">
        <v>4984</v>
      </c>
      <c r="G6154" s="211"/>
      <c r="H6154" s="213" t="s">
        <v>1</v>
      </c>
      <c r="I6154" s="215"/>
      <c r="J6154" s="211"/>
      <c r="K6154" s="211"/>
      <c r="L6154" s="216"/>
      <c r="M6154" s="217"/>
      <c r="N6154" s="218"/>
      <c r="O6154" s="218"/>
      <c r="P6154" s="218"/>
      <c r="Q6154" s="218"/>
      <c r="R6154" s="218"/>
      <c r="S6154" s="218"/>
      <c r="T6154" s="219"/>
      <c r="AT6154" s="220" t="s">
        <v>283</v>
      </c>
      <c r="AU6154" s="220" t="s">
        <v>291</v>
      </c>
      <c r="AV6154" s="13" t="s">
        <v>16</v>
      </c>
      <c r="AW6154" s="13" t="s">
        <v>32</v>
      </c>
      <c r="AX6154" s="13" t="s">
        <v>76</v>
      </c>
      <c r="AY6154" s="220" t="s">
        <v>272</v>
      </c>
    </row>
    <row r="6155" spans="1:65" s="14" customFormat="1" ht="11.25">
      <c r="B6155" s="221"/>
      <c r="C6155" s="222"/>
      <c r="D6155" s="212" t="s">
        <v>283</v>
      </c>
      <c r="E6155" s="223" t="s">
        <v>1</v>
      </c>
      <c r="F6155" s="224" t="s">
        <v>4985</v>
      </c>
      <c r="G6155" s="222"/>
      <c r="H6155" s="225">
        <v>298.2</v>
      </c>
      <c r="I6155" s="226"/>
      <c r="J6155" s="222"/>
      <c r="K6155" s="222"/>
      <c r="L6155" s="227"/>
      <c r="M6155" s="228"/>
      <c r="N6155" s="229"/>
      <c r="O6155" s="229"/>
      <c r="P6155" s="229"/>
      <c r="Q6155" s="229"/>
      <c r="R6155" s="229"/>
      <c r="S6155" s="229"/>
      <c r="T6155" s="230"/>
      <c r="AT6155" s="231" t="s">
        <v>283</v>
      </c>
      <c r="AU6155" s="231" t="s">
        <v>291</v>
      </c>
      <c r="AV6155" s="14" t="s">
        <v>84</v>
      </c>
      <c r="AW6155" s="14" t="s">
        <v>32</v>
      </c>
      <c r="AX6155" s="14" t="s">
        <v>76</v>
      </c>
      <c r="AY6155" s="231" t="s">
        <v>272</v>
      </c>
    </row>
    <row r="6156" spans="1:65" s="13" customFormat="1" ht="11.25">
      <c r="B6156" s="210"/>
      <c r="C6156" s="211"/>
      <c r="D6156" s="212" t="s">
        <v>283</v>
      </c>
      <c r="E6156" s="213" t="s">
        <v>1</v>
      </c>
      <c r="F6156" s="214" t="s">
        <v>285</v>
      </c>
      <c r="G6156" s="211"/>
      <c r="H6156" s="213" t="s">
        <v>1</v>
      </c>
      <c r="I6156" s="215"/>
      <c r="J6156" s="211"/>
      <c r="K6156" s="211"/>
      <c r="L6156" s="216"/>
      <c r="M6156" s="217"/>
      <c r="N6156" s="218"/>
      <c r="O6156" s="218"/>
      <c r="P6156" s="218"/>
      <c r="Q6156" s="218"/>
      <c r="R6156" s="218"/>
      <c r="S6156" s="218"/>
      <c r="T6156" s="219"/>
      <c r="AT6156" s="220" t="s">
        <v>283</v>
      </c>
      <c r="AU6156" s="220" t="s">
        <v>291</v>
      </c>
      <c r="AV6156" s="13" t="s">
        <v>16</v>
      </c>
      <c r="AW6156" s="13" t="s">
        <v>32</v>
      </c>
      <c r="AX6156" s="13" t="s">
        <v>76</v>
      </c>
      <c r="AY6156" s="220" t="s">
        <v>272</v>
      </c>
    </row>
    <row r="6157" spans="1:65" s="13" customFormat="1" ht="11.25">
      <c r="B6157" s="210"/>
      <c r="C6157" s="211"/>
      <c r="D6157" s="212" t="s">
        <v>283</v>
      </c>
      <c r="E6157" s="213" t="s">
        <v>1</v>
      </c>
      <c r="F6157" s="214" t="s">
        <v>842</v>
      </c>
      <c r="G6157" s="211"/>
      <c r="H6157" s="213" t="s">
        <v>1</v>
      </c>
      <c r="I6157" s="215"/>
      <c r="J6157" s="211"/>
      <c r="K6157" s="211"/>
      <c r="L6157" s="216"/>
      <c r="M6157" s="217"/>
      <c r="N6157" s="218"/>
      <c r="O6157" s="218"/>
      <c r="P6157" s="218"/>
      <c r="Q6157" s="218"/>
      <c r="R6157" s="218"/>
      <c r="S6157" s="218"/>
      <c r="T6157" s="219"/>
      <c r="AT6157" s="220" t="s">
        <v>283</v>
      </c>
      <c r="AU6157" s="220" t="s">
        <v>291</v>
      </c>
      <c r="AV6157" s="13" t="s">
        <v>16</v>
      </c>
      <c r="AW6157" s="13" t="s">
        <v>32</v>
      </c>
      <c r="AX6157" s="13" t="s">
        <v>76</v>
      </c>
      <c r="AY6157" s="220" t="s">
        <v>272</v>
      </c>
    </row>
    <row r="6158" spans="1:65" s="14" customFormat="1" ht="11.25">
      <c r="B6158" s="221"/>
      <c r="C6158" s="222"/>
      <c r="D6158" s="212" t="s">
        <v>283</v>
      </c>
      <c r="E6158" s="223" t="s">
        <v>1</v>
      </c>
      <c r="F6158" s="224" t="s">
        <v>4986</v>
      </c>
      <c r="G6158" s="222"/>
      <c r="H6158" s="225">
        <v>-55.65</v>
      </c>
      <c r="I6158" s="226"/>
      <c r="J6158" s="222"/>
      <c r="K6158" s="222"/>
      <c r="L6158" s="227"/>
      <c r="M6158" s="228"/>
      <c r="N6158" s="229"/>
      <c r="O6158" s="229"/>
      <c r="P6158" s="229"/>
      <c r="Q6158" s="229"/>
      <c r="R6158" s="229"/>
      <c r="S6158" s="229"/>
      <c r="T6158" s="230"/>
      <c r="AT6158" s="231" t="s">
        <v>283</v>
      </c>
      <c r="AU6158" s="231" t="s">
        <v>291</v>
      </c>
      <c r="AV6158" s="14" t="s">
        <v>84</v>
      </c>
      <c r="AW6158" s="14" t="s">
        <v>32</v>
      </c>
      <c r="AX6158" s="14" t="s">
        <v>76</v>
      </c>
      <c r="AY6158" s="231" t="s">
        <v>272</v>
      </c>
    </row>
    <row r="6159" spans="1:65" s="2" customFormat="1" ht="24.2" customHeight="1">
      <c r="A6159" s="34"/>
      <c r="B6159" s="35"/>
      <c r="C6159" s="192" t="s">
        <v>4992</v>
      </c>
      <c r="D6159" s="192" t="s">
        <v>274</v>
      </c>
      <c r="E6159" s="193" t="s">
        <v>4993</v>
      </c>
      <c r="F6159" s="194" t="s">
        <v>4994</v>
      </c>
      <c r="G6159" s="195" t="s">
        <v>185</v>
      </c>
      <c r="H6159" s="196">
        <v>490.35</v>
      </c>
      <c r="I6159" s="197"/>
      <c r="J6159" s="198">
        <f>ROUND(I6159*H6159,2)</f>
        <v>0</v>
      </c>
      <c r="K6159" s="194" t="s">
        <v>1</v>
      </c>
      <c r="L6159" s="39"/>
      <c r="M6159" s="199" t="s">
        <v>1</v>
      </c>
      <c r="N6159" s="200" t="s">
        <v>41</v>
      </c>
      <c r="O6159" s="71"/>
      <c r="P6159" s="201">
        <f>O6159*H6159</f>
        <v>0</v>
      </c>
      <c r="Q6159" s="201">
        <v>1.4999999999999999E-4</v>
      </c>
      <c r="R6159" s="201">
        <f>Q6159*H6159</f>
        <v>7.3552499999999993E-2</v>
      </c>
      <c r="S6159" s="201">
        <v>0</v>
      </c>
      <c r="T6159" s="202">
        <f>S6159*H6159</f>
        <v>0</v>
      </c>
      <c r="U6159" s="34"/>
      <c r="V6159" s="34"/>
      <c r="W6159" s="34"/>
      <c r="X6159" s="34"/>
      <c r="Y6159" s="34"/>
      <c r="Z6159" s="34"/>
      <c r="AA6159" s="34"/>
      <c r="AB6159" s="34"/>
      <c r="AC6159" s="34"/>
      <c r="AD6159" s="34"/>
      <c r="AE6159" s="34"/>
      <c r="AR6159" s="203" t="s">
        <v>358</v>
      </c>
      <c r="AT6159" s="203" t="s">
        <v>274</v>
      </c>
      <c r="AU6159" s="203" t="s">
        <v>291</v>
      </c>
      <c r="AY6159" s="17" t="s">
        <v>272</v>
      </c>
      <c r="BE6159" s="204">
        <f>IF(N6159="základní",J6159,0)</f>
        <v>0</v>
      </c>
      <c r="BF6159" s="204">
        <f>IF(N6159="snížená",J6159,0)</f>
        <v>0</v>
      </c>
      <c r="BG6159" s="204">
        <f>IF(N6159="zákl. přenesená",J6159,0)</f>
        <v>0</v>
      </c>
      <c r="BH6159" s="204">
        <f>IF(N6159="sníž. přenesená",J6159,0)</f>
        <v>0</v>
      </c>
      <c r="BI6159" s="204">
        <f>IF(N6159="nulová",J6159,0)</f>
        <v>0</v>
      </c>
      <c r="BJ6159" s="17" t="s">
        <v>16</v>
      </c>
      <c r="BK6159" s="204">
        <f>ROUND(I6159*H6159,2)</f>
        <v>0</v>
      </c>
      <c r="BL6159" s="17" t="s">
        <v>358</v>
      </c>
      <c r="BM6159" s="203" t="s">
        <v>4995</v>
      </c>
    </row>
    <row r="6160" spans="1:65" s="13" customFormat="1" ht="11.25">
      <c r="B6160" s="210"/>
      <c r="C6160" s="211"/>
      <c r="D6160" s="212" t="s">
        <v>283</v>
      </c>
      <c r="E6160" s="213" t="s">
        <v>1</v>
      </c>
      <c r="F6160" s="214" t="s">
        <v>4996</v>
      </c>
      <c r="G6160" s="211"/>
      <c r="H6160" s="213" t="s">
        <v>1</v>
      </c>
      <c r="I6160" s="215"/>
      <c r="J6160" s="211"/>
      <c r="K6160" s="211"/>
      <c r="L6160" s="216"/>
      <c r="M6160" s="217"/>
      <c r="N6160" s="218"/>
      <c r="O6160" s="218"/>
      <c r="P6160" s="218"/>
      <c r="Q6160" s="218"/>
      <c r="R6160" s="218"/>
      <c r="S6160" s="218"/>
      <c r="T6160" s="219"/>
      <c r="AT6160" s="220" t="s">
        <v>283</v>
      </c>
      <c r="AU6160" s="220" t="s">
        <v>291</v>
      </c>
      <c r="AV6160" s="13" t="s">
        <v>16</v>
      </c>
      <c r="AW6160" s="13" t="s">
        <v>32</v>
      </c>
      <c r="AX6160" s="13" t="s">
        <v>76</v>
      </c>
      <c r="AY6160" s="220" t="s">
        <v>272</v>
      </c>
    </row>
    <row r="6161" spans="1:65" s="13" customFormat="1" ht="11.25">
      <c r="B6161" s="210"/>
      <c r="C6161" s="211"/>
      <c r="D6161" s="212" t="s">
        <v>283</v>
      </c>
      <c r="E6161" s="213" t="s">
        <v>1</v>
      </c>
      <c r="F6161" s="214" t="s">
        <v>285</v>
      </c>
      <c r="G6161" s="211"/>
      <c r="H6161" s="213" t="s">
        <v>1</v>
      </c>
      <c r="I6161" s="215"/>
      <c r="J6161" s="211"/>
      <c r="K6161" s="211"/>
      <c r="L6161" s="216"/>
      <c r="M6161" s="217"/>
      <c r="N6161" s="218"/>
      <c r="O6161" s="218"/>
      <c r="P6161" s="218"/>
      <c r="Q6161" s="218"/>
      <c r="R6161" s="218"/>
      <c r="S6161" s="218"/>
      <c r="T6161" s="219"/>
      <c r="AT6161" s="220" t="s">
        <v>283</v>
      </c>
      <c r="AU6161" s="220" t="s">
        <v>291</v>
      </c>
      <c r="AV6161" s="13" t="s">
        <v>16</v>
      </c>
      <c r="AW6161" s="13" t="s">
        <v>32</v>
      </c>
      <c r="AX6161" s="13" t="s">
        <v>76</v>
      </c>
      <c r="AY6161" s="220" t="s">
        <v>272</v>
      </c>
    </row>
    <row r="6162" spans="1:65" s="14" customFormat="1" ht="11.25">
      <c r="B6162" s="221"/>
      <c r="C6162" s="222"/>
      <c r="D6162" s="212" t="s">
        <v>283</v>
      </c>
      <c r="E6162" s="223" t="s">
        <v>1</v>
      </c>
      <c r="F6162" s="224" t="s">
        <v>4997</v>
      </c>
      <c r="G6162" s="222"/>
      <c r="H6162" s="225">
        <v>490.35</v>
      </c>
      <c r="I6162" s="226"/>
      <c r="J6162" s="222"/>
      <c r="K6162" s="222"/>
      <c r="L6162" s="227"/>
      <c r="M6162" s="228"/>
      <c r="N6162" s="229"/>
      <c r="O6162" s="229"/>
      <c r="P6162" s="229"/>
      <c r="Q6162" s="229"/>
      <c r="R6162" s="229"/>
      <c r="S6162" s="229"/>
      <c r="T6162" s="230"/>
      <c r="AT6162" s="231" t="s">
        <v>283</v>
      </c>
      <c r="AU6162" s="231" t="s">
        <v>291</v>
      </c>
      <c r="AV6162" s="14" t="s">
        <v>84</v>
      </c>
      <c r="AW6162" s="14" t="s">
        <v>32</v>
      </c>
      <c r="AX6162" s="14" t="s">
        <v>76</v>
      </c>
      <c r="AY6162" s="231" t="s">
        <v>272</v>
      </c>
    </row>
    <row r="6163" spans="1:65" s="2" customFormat="1" ht="21.75" customHeight="1">
      <c r="A6163" s="34"/>
      <c r="B6163" s="35"/>
      <c r="C6163" s="192" t="s">
        <v>4998</v>
      </c>
      <c r="D6163" s="192" t="s">
        <v>274</v>
      </c>
      <c r="E6163" s="193" t="s">
        <v>4999</v>
      </c>
      <c r="F6163" s="194" t="s">
        <v>5000</v>
      </c>
      <c r="G6163" s="195" t="s">
        <v>185</v>
      </c>
      <c r="H6163" s="196">
        <v>363.3</v>
      </c>
      <c r="I6163" s="197"/>
      <c r="J6163" s="198">
        <f>ROUND(I6163*H6163,2)</f>
        <v>0</v>
      </c>
      <c r="K6163" s="194" t="s">
        <v>1</v>
      </c>
      <c r="L6163" s="39"/>
      <c r="M6163" s="199" t="s">
        <v>1</v>
      </c>
      <c r="N6163" s="200" t="s">
        <v>41</v>
      </c>
      <c r="O6163" s="71"/>
      <c r="P6163" s="201">
        <f>O6163*H6163</f>
        <v>0</v>
      </c>
      <c r="Q6163" s="201">
        <v>1.4999999999999999E-4</v>
      </c>
      <c r="R6163" s="201">
        <f>Q6163*H6163</f>
        <v>5.4494999999999995E-2</v>
      </c>
      <c r="S6163" s="201">
        <v>0</v>
      </c>
      <c r="T6163" s="202">
        <f>S6163*H6163</f>
        <v>0</v>
      </c>
      <c r="U6163" s="34"/>
      <c r="V6163" s="34"/>
      <c r="W6163" s="34"/>
      <c r="X6163" s="34"/>
      <c r="Y6163" s="34"/>
      <c r="Z6163" s="34"/>
      <c r="AA6163" s="34"/>
      <c r="AB6163" s="34"/>
      <c r="AC6163" s="34"/>
      <c r="AD6163" s="34"/>
      <c r="AE6163" s="34"/>
      <c r="AR6163" s="203" t="s">
        <v>358</v>
      </c>
      <c r="AT6163" s="203" t="s">
        <v>274</v>
      </c>
      <c r="AU6163" s="203" t="s">
        <v>291</v>
      </c>
      <c r="AY6163" s="17" t="s">
        <v>272</v>
      </c>
      <c r="BE6163" s="204">
        <f>IF(N6163="základní",J6163,0)</f>
        <v>0</v>
      </c>
      <c r="BF6163" s="204">
        <f>IF(N6163="snížená",J6163,0)</f>
        <v>0</v>
      </c>
      <c r="BG6163" s="204">
        <f>IF(N6163="zákl. přenesená",J6163,0)</f>
        <v>0</v>
      </c>
      <c r="BH6163" s="204">
        <f>IF(N6163="sníž. přenesená",J6163,0)</f>
        <v>0</v>
      </c>
      <c r="BI6163" s="204">
        <f>IF(N6163="nulová",J6163,0)</f>
        <v>0</v>
      </c>
      <c r="BJ6163" s="17" t="s">
        <v>16</v>
      </c>
      <c r="BK6163" s="204">
        <f>ROUND(I6163*H6163,2)</f>
        <v>0</v>
      </c>
      <c r="BL6163" s="17" t="s">
        <v>358</v>
      </c>
      <c r="BM6163" s="203" t="s">
        <v>5001</v>
      </c>
    </row>
    <row r="6164" spans="1:65" s="13" customFormat="1" ht="11.25">
      <c r="B6164" s="210"/>
      <c r="C6164" s="211"/>
      <c r="D6164" s="212" t="s">
        <v>283</v>
      </c>
      <c r="E6164" s="213" t="s">
        <v>1</v>
      </c>
      <c r="F6164" s="214" t="s">
        <v>4996</v>
      </c>
      <c r="G6164" s="211"/>
      <c r="H6164" s="213" t="s">
        <v>1</v>
      </c>
      <c r="I6164" s="215"/>
      <c r="J6164" s="211"/>
      <c r="K6164" s="211"/>
      <c r="L6164" s="216"/>
      <c r="M6164" s="217"/>
      <c r="N6164" s="218"/>
      <c r="O6164" s="218"/>
      <c r="P6164" s="218"/>
      <c r="Q6164" s="218"/>
      <c r="R6164" s="218"/>
      <c r="S6164" s="218"/>
      <c r="T6164" s="219"/>
      <c r="AT6164" s="220" t="s">
        <v>283</v>
      </c>
      <c r="AU6164" s="220" t="s">
        <v>291</v>
      </c>
      <c r="AV6164" s="13" t="s">
        <v>16</v>
      </c>
      <c r="AW6164" s="13" t="s">
        <v>32</v>
      </c>
      <c r="AX6164" s="13" t="s">
        <v>76</v>
      </c>
      <c r="AY6164" s="220" t="s">
        <v>272</v>
      </c>
    </row>
    <row r="6165" spans="1:65" s="13" customFormat="1" ht="11.25">
      <c r="B6165" s="210"/>
      <c r="C6165" s="211"/>
      <c r="D6165" s="212" t="s">
        <v>283</v>
      </c>
      <c r="E6165" s="213" t="s">
        <v>1</v>
      </c>
      <c r="F6165" s="214" t="s">
        <v>285</v>
      </c>
      <c r="G6165" s="211"/>
      <c r="H6165" s="213" t="s">
        <v>1</v>
      </c>
      <c r="I6165" s="215"/>
      <c r="J6165" s="211"/>
      <c r="K6165" s="211"/>
      <c r="L6165" s="216"/>
      <c r="M6165" s="217"/>
      <c r="N6165" s="218"/>
      <c r="O6165" s="218"/>
      <c r="P6165" s="218"/>
      <c r="Q6165" s="218"/>
      <c r="R6165" s="218"/>
      <c r="S6165" s="218"/>
      <c r="T6165" s="219"/>
      <c r="AT6165" s="220" t="s">
        <v>283</v>
      </c>
      <c r="AU6165" s="220" t="s">
        <v>291</v>
      </c>
      <c r="AV6165" s="13" t="s">
        <v>16</v>
      </c>
      <c r="AW6165" s="13" t="s">
        <v>32</v>
      </c>
      <c r="AX6165" s="13" t="s">
        <v>76</v>
      </c>
      <c r="AY6165" s="220" t="s">
        <v>272</v>
      </c>
    </row>
    <row r="6166" spans="1:65" s="14" customFormat="1" ht="11.25">
      <c r="B6166" s="221"/>
      <c r="C6166" s="222"/>
      <c r="D6166" s="212" t="s">
        <v>283</v>
      </c>
      <c r="E6166" s="223" t="s">
        <v>1</v>
      </c>
      <c r="F6166" s="224" t="s">
        <v>5002</v>
      </c>
      <c r="G6166" s="222"/>
      <c r="H6166" s="225">
        <v>363.3</v>
      </c>
      <c r="I6166" s="226"/>
      <c r="J6166" s="222"/>
      <c r="K6166" s="222"/>
      <c r="L6166" s="227"/>
      <c r="M6166" s="228"/>
      <c r="N6166" s="229"/>
      <c r="O6166" s="229"/>
      <c r="P6166" s="229"/>
      <c r="Q6166" s="229"/>
      <c r="R6166" s="229"/>
      <c r="S6166" s="229"/>
      <c r="T6166" s="230"/>
      <c r="AT6166" s="231" t="s">
        <v>283</v>
      </c>
      <c r="AU6166" s="231" t="s">
        <v>291</v>
      </c>
      <c r="AV6166" s="14" t="s">
        <v>84</v>
      </c>
      <c r="AW6166" s="14" t="s">
        <v>32</v>
      </c>
      <c r="AX6166" s="14" t="s">
        <v>76</v>
      </c>
      <c r="AY6166" s="231" t="s">
        <v>272</v>
      </c>
    </row>
    <row r="6167" spans="1:65" s="2" customFormat="1" ht="16.5" customHeight="1">
      <c r="A6167" s="34"/>
      <c r="B6167" s="35"/>
      <c r="C6167" s="192" t="s">
        <v>5003</v>
      </c>
      <c r="D6167" s="192" t="s">
        <v>274</v>
      </c>
      <c r="E6167" s="193" t="s">
        <v>5004</v>
      </c>
      <c r="F6167" s="194" t="s">
        <v>5005</v>
      </c>
      <c r="G6167" s="195" t="s">
        <v>952</v>
      </c>
      <c r="H6167" s="196">
        <v>3</v>
      </c>
      <c r="I6167" s="197"/>
      <c r="J6167" s="198">
        <f>ROUND(I6167*H6167,2)</f>
        <v>0</v>
      </c>
      <c r="K6167" s="194" t="s">
        <v>1</v>
      </c>
      <c r="L6167" s="39"/>
      <c r="M6167" s="199" t="s">
        <v>1</v>
      </c>
      <c r="N6167" s="200" t="s">
        <v>41</v>
      </c>
      <c r="O6167" s="71"/>
      <c r="P6167" s="201">
        <f>O6167*H6167</f>
        <v>0</v>
      </c>
      <c r="Q6167" s="201">
        <v>1.4999999999999999E-4</v>
      </c>
      <c r="R6167" s="201">
        <f>Q6167*H6167</f>
        <v>4.4999999999999999E-4</v>
      </c>
      <c r="S6167" s="201">
        <v>0</v>
      </c>
      <c r="T6167" s="202">
        <f>S6167*H6167</f>
        <v>0</v>
      </c>
      <c r="U6167" s="34"/>
      <c r="V6167" s="34"/>
      <c r="W6167" s="34"/>
      <c r="X6167" s="34"/>
      <c r="Y6167" s="34"/>
      <c r="Z6167" s="34"/>
      <c r="AA6167" s="34"/>
      <c r="AB6167" s="34"/>
      <c r="AC6167" s="34"/>
      <c r="AD6167" s="34"/>
      <c r="AE6167" s="34"/>
      <c r="AR6167" s="203" t="s">
        <v>358</v>
      </c>
      <c r="AT6167" s="203" t="s">
        <v>274</v>
      </c>
      <c r="AU6167" s="203" t="s">
        <v>291</v>
      </c>
      <c r="AY6167" s="17" t="s">
        <v>272</v>
      </c>
      <c r="BE6167" s="204">
        <f>IF(N6167="základní",J6167,0)</f>
        <v>0</v>
      </c>
      <c r="BF6167" s="204">
        <f>IF(N6167="snížená",J6167,0)</f>
        <v>0</v>
      </c>
      <c r="BG6167" s="204">
        <f>IF(N6167="zákl. přenesená",J6167,0)</f>
        <v>0</v>
      </c>
      <c r="BH6167" s="204">
        <f>IF(N6167="sníž. přenesená",J6167,0)</f>
        <v>0</v>
      </c>
      <c r="BI6167" s="204">
        <f>IF(N6167="nulová",J6167,0)</f>
        <v>0</v>
      </c>
      <c r="BJ6167" s="17" t="s">
        <v>16</v>
      </c>
      <c r="BK6167" s="204">
        <f>ROUND(I6167*H6167,2)</f>
        <v>0</v>
      </c>
      <c r="BL6167" s="17" t="s">
        <v>358</v>
      </c>
      <c r="BM6167" s="203" t="s">
        <v>5006</v>
      </c>
    </row>
    <row r="6168" spans="1:65" s="13" customFormat="1" ht="11.25">
      <c r="B6168" s="210"/>
      <c r="C6168" s="211"/>
      <c r="D6168" s="212" t="s">
        <v>283</v>
      </c>
      <c r="E6168" s="213" t="s">
        <v>1</v>
      </c>
      <c r="F6168" s="214" t="s">
        <v>4825</v>
      </c>
      <c r="G6168" s="211"/>
      <c r="H6168" s="213" t="s">
        <v>1</v>
      </c>
      <c r="I6168" s="215"/>
      <c r="J6168" s="211"/>
      <c r="K6168" s="211"/>
      <c r="L6168" s="216"/>
      <c r="M6168" s="217"/>
      <c r="N6168" s="218"/>
      <c r="O6168" s="218"/>
      <c r="P6168" s="218"/>
      <c r="Q6168" s="218"/>
      <c r="R6168" s="218"/>
      <c r="S6168" s="218"/>
      <c r="T6168" s="219"/>
      <c r="AT6168" s="220" t="s">
        <v>283</v>
      </c>
      <c r="AU6168" s="220" t="s">
        <v>291</v>
      </c>
      <c r="AV6168" s="13" t="s">
        <v>16</v>
      </c>
      <c r="AW6168" s="13" t="s">
        <v>32</v>
      </c>
      <c r="AX6168" s="13" t="s">
        <v>76</v>
      </c>
      <c r="AY6168" s="220" t="s">
        <v>272</v>
      </c>
    </row>
    <row r="6169" spans="1:65" s="13" customFormat="1" ht="11.25">
      <c r="B6169" s="210"/>
      <c r="C6169" s="211"/>
      <c r="D6169" s="212" t="s">
        <v>283</v>
      </c>
      <c r="E6169" s="213" t="s">
        <v>1</v>
      </c>
      <c r="F6169" s="214" t="s">
        <v>285</v>
      </c>
      <c r="G6169" s="211"/>
      <c r="H6169" s="213" t="s">
        <v>1</v>
      </c>
      <c r="I6169" s="215"/>
      <c r="J6169" s="211"/>
      <c r="K6169" s="211"/>
      <c r="L6169" s="216"/>
      <c r="M6169" s="217"/>
      <c r="N6169" s="218"/>
      <c r="O6169" s="218"/>
      <c r="P6169" s="218"/>
      <c r="Q6169" s="218"/>
      <c r="R6169" s="218"/>
      <c r="S6169" s="218"/>
      <c r="T6169" s="219"/>
      <c r="AT6169" s="220" t="s">
        <v>283</v>
      </c>
      <c r="AU6169" s="220" t="s">
        <v>291</v>
      </c>
      <c r="AV6169" s="13" t="s">
        <v>16</v>
      </c>
      <c r="AW6169" s="13" t="s">
        <v>32</v>
      </c>
      <c r="AX6169" s="13" t="s">
        <v>76</v>
      </c>
      <c r="AY6169" s="220" t="s">
        <v>272</v>
      </c>
    </row>
    <row r="6170" spans="1:65" s="13" customFormat="1" ht="11.25">
      <c r="B6170" s="210"/>
      <c r="C6170" s="211"/>
      <c r="D6170" s="212" t="s">
        <v>283</v>
      </c>
      <c r="E6170" s="213" t="s">
        <v>1</v>
      </c>
      <c r="F6170" s="214" t="s">
        <v>4537</v>
      </c>
      <c r="G6170" s="211"/>
      <c r="H6170" s="213" t="s">
        <v>1</v>
      </c>
      <c r="I6170" s="215"/>
      <c r="J6170" s="211"/>
      <c r="K6170" s="211"/>
      <c r="L6170" s="216"/>
      <c r="M6170" s="217"/>
      <c r="N6170" s="218"/>
      <c r="O6170" s="218"/>
      <c r="P6170" s="218"/>
      <c r="Q6170" s="218"/>
      <c r="R6170" s="218"/>
      <c r="S6170" s="218"/>
      <c r="T6170" s="219"/>
      <c r="AT6170" s="220" t="s">
        <v>283</v>
      </c>
      <c r="AU6170" s="220" t="s">
        <v>291</v>
      </c>
      <c r="AV6170" s="13" t="s">
        <v>16</v>
      </c>
      <c r="AW6170" s="13" t="s">
        <v>32</v>
      </c>
      <c r="AX6170" s="13" t="s">
        <v>76</v>
      </c>
      <c r="AY6170" s="220" t="s">
        <v>272</v>
      </c>
    </row>
    <row r="6171" spans="1:65" s="13" customFormat="1" ht="11.25">
      <c r="B6171" s="210"/>
      <c r="C6171" s="211"/>
      <c r="D6171" s="212" t="s">
        <v>283</v>
      </c>
      <c r="E6171" s="213" t="s">
        <v>1</v>
      </c>
      <c r="F6171" s="214" t="s">
        <v>5007</v>
      </c>
      <c r="G6171" s="211"/>
      <c r="H6171" s="213" t="s">
        <v>1</v>
      </c>
      <c r="I6171" s="215"/>
      <c r="J6171" s="211"/>
      <c r="K6171" s="211"/>
      <c r="L6171" s="216"/>
      <c r="M6171" s="217"/>
      <c r="N6171" s="218"/>
      <c r="O6171" s="218"/>
      <c r="P6171" s="218"/>
      <c r="Q6171" s="218"/>
      <c r="R6171" s="218"/>
      <c r="S6171" s="218"/>
      <c r="T6171" s="219"/>
      <c r="AT6171" s="220" t="s">
        <v>283</v>
      </c>
      <c r="AU6171" s="220" t="s">
        <v>291</v>
      </c>
      <c r="AV6171" s="13" t="s">
        <v>16</v>
      </c>
      <c r="AW6171" s="13" t="s">
        <v>32</v>
      </c>
      <c r="AX6171" s="13" t="s">
        <v>76</v>
      </c>
      <c r="AY6171" s="220" t="s">
        <v>272</v>
      </c>
    </row>
    <row r="6172" spans="1:65" s="13" customFormat="1" ht="11.25">
      <c r="B6172" s="210"/>
      <c r="C6172" s="211"/>
      <c r="D6172" s="212" t="s">
        <v>283</v>
      </c>
      <c r="E6172" s="213" t="s">
        <v>1</v>
      </c>
      <c r="F6172" s="214" t="s">
        <v>5008</v>
      </c>
      <c r="G6172" s="211"/>
      <c r="H6172" s="213" t="s">
        <v>1</v>
      </c>
      <c r="I6172" s="215"/>
      <c r="J6172" s="211"/>
      <c r="K6172" s="211"/>
      <c r="L6172" s="216"/>
      <c r="M6172" s="217"/>
      <c r="N6172" s="218"/>
      <c r="O6172" s="218"/>
      <c r="P6172" s="218"/>
      <c r="Q6172" s="218"/>
      <c r="R6172" s="218"/>
      <c r="S6172" s="218"/>
      <c r="T6172" s="219"/>
      <c r="AT6172" s="220" t="s">
        <v>283</v>
      </c>
      <c r="AU6172" s="220" t="s">
        <v>291</v>
      </c>
      <c r="AV6172" s="13" t="s">
        <v>16</v>
      </c>
      <c r="AW6172" s="13" t="s">
        <v>32</v>
      </c>
      <c r="AX6172" s="13" t="s">
        <v>76</v>
      </c>
      <c r="AY6172" s="220" t="s">
        <v>272</v>
      </c>
    </row>
    <row r="6173" spans="1:65" s="13" customFormat="1" ht="11.25">
      <c r="B6173" s="210"/>
      <c r="C6173" s="211"/>
      <c r="D6173" s="212" t="s">
        <v>283</v>
      </c>
      <c r="E6173" s="213" t="s">
        <v>1</v>
      </c>
      <c r="F6173" s="214" t="s">
        <v>5009</v>
      </c>
      <c r="G6173" s="211"/>
      <c r="H6173" s="213" t="s">
        <v>1</v>
      </c>
      <c r="I6173" s="215"/>
      <c r="J6173" s="211"/>
      <c r="K6173" s="211"/>
      <c r="L6173" s="216"/>
      <c r="M6173" s="217"/>
      <c r="N6173" s="218"/>
      <c r="O6173" s="218"/>
      <c r="P6173" s="218"/>
      <c r="Q6173" s="218"/>
      <c r="R6173" s="218"/>
      <c r="S6173" s="218"/>
      <c r="T6173" s="219"/>
      <c r="AT6173" s="220" t="s">
        <v>283</v>
      </c>
      <c r="AU6173" s="220" t="s">
        <v>291</v>
      </c>
      <c r="AV6173" s="13" t="s">
        <v>16</v>
      </c>
      <c r="AW6173" s="13" t="s">
        <v>32</v>
      </c>
      <c r="AX6173" s="13" t="s">
        <v>76</v>
      </c>
      <c r="AY6173" s="220" t="s">
        <v>272</v>
      </c>
    </row>
    <row r="6174" spans="1:65" s="13" customFormat="1" ht="11.25">
      <c r="B6174" s="210"/>
      <c r="C6174" s="211"/>
      <c r="D6174" s="212" t="s">
        <v>283</v>
      </c>
      <c r="E6174" s="213" t="s">
        <v>1</v>
      </c>
      <c r="F6174" s="214" t="s">
        <v>5010</v>
      </c>
      <c r="G6174" s="211"/>
      <c r="H6174" s="213" t="s">
        <v>1</v>
      </c>
      <c r="I6174" s="215"/>
      <c r="J6174" s="211"/>
      <c r="K6174" s="211"/>
      <c r="L6174" s="216"/>
      <c r="M6174" s="217"/>
      <c r="N6174" s="218"/>
      <c r="O6174" s="218"/>
      <c r="P6174" s="218"/>
      <c r="Q6174" s="218"/>
      <c r="R6174" s="218"/>
      <c r="S6174" s="218"/>
      <c r="T6174" s="219"/>
      <c r="AT6174" s="220" t="s">
        <v>283</v>
      </c>
      <c r="AU6174" s="220" t="s">
        <v>291</v>
      </c>
      <c r="AV6174" s="13" t="s">
        <v>16</v>
      </c>
      <c r="AW6174" s="13" t="s">
        <v>32</v>
      </c>
      <c r="AX6174" s="13" t="s">
        <v>76</v>
      </c>
      <c r="AY6174" s="220" t="s">
        <v>272</v>
      </c>
    </row>
    <row r="6175" spans="1:65" s="14" customFormat="1" ht="11.25">
      <c r="B6175" s="221"/>
      <c r="C6175" s="222"/>
      <c r="D6175" s="212" t="s">
        <v>283</v>
      </c>
      <c r="E6175" s="223" t="s">
        <v>1</v>
      </c>
      <c r="F6175" s="224" t="s">
        <v>279</v>
      </c>
      <c r="G6175" s="222"/>
      <c r="H6175" s="225">
        <v>4</v>
      </c>
      <c r="I6175" s="226"/>
      <c r="J6175" s="222"/>
      <c r="K6175" s="222"/>
      <c r="L6175" s="227"/>
      <c r="M6175" s="228"/>
      <c r="N6175" s="229"/>
      <c r="O6175" s="229"/>
      <c r="P6175" s="229"/>
      <c r="Q6175" s="229"/>
      <c r="R6175" s="229"/>
      <c r="S6175" s="229"/>
      <c r="T6175" s="230"/>
      <c r="AT6175" s="231" t="s">
        <v>283</v>
      </c>
      <c r="AU6175" s="231" t="s">
        <v>291</v>
      </c>
      <c r="AV6175" s="14" t="s">
        <v>84</v>
      </c>
      <c r="AW6175" s="14" t="s">
        <v>32</v>
      </c>
      <c r="AX6175" s="14" t="s">
        <v>76</v>
      </c>
      <c r="AY6175" s="231" t="s">
        <v>272</v>
      </c>
    </row>
    <row r="6176" spans="1:65" s="13" customFormat="1" ht="11.25">
      <c r="B6176" s="210"/>
      <c r="C6176" s="211"/>
      <c r="D6176" s="212" t="s">
        <v>283</v>
      </c>
      <c r="E6176" s="213" t="s">
        <v>1</v>
      </c>
      <c r="F6176" s="214" t="s">
        <v>285</v>
      </c>
      <c r="G6176" s="211"/>
      <c r="H6176" s="213" t="s">
        <v>1</v>
      </c>
      <c r="I6176" s="215"/>
      <c r="J6176" s="211"/>
      <c r="K6176" s="211"/>
      <c r="L6176" s="216"/>
      <c r="M6176" s="217"/>
      <c r="N6176" s="218"/>
      <c r="O6176" s="218"/>
      <c r="P6176" s="218"/>
      <c r="Q6176" s="218"/>
      <c r="R6176" s="218"/>
      <c r="S6176" s="218"/>
      <c r="T6176" s="219"/>
      <c r="AT6176" s="220" t="s">
        <v>283</v>
      </c>
      <c r="AU6176" s="220" t="s">
        <v>291</v>
      </c>
      <c r="AV6176" s="13" t="s">
        <v>16</v>
      </c>
      <c r="AW6176" s="13" t="s">
        <v>32</v>
      </c>
      <c r="AX6176" s="13" t="s">
        <v>76</v>
      </c>
      <c r="AY6176" s="220" t="s">
        <v>272</v>
      </c>
    </row>
    <row r="6177" spans="1:65" s="13" customFormat="1" ht="11.25">
      <c r="B6177" s="210"/>
      <c r="C6177" s="211"/>
      <c r="D6177" s="212" t="s">
        <v>283</v>
      </c>
      <c r="E6177" s="213" t="s">
        <v>1</v>
      </c>
      <c r="F6177" s="214" t="s">
        <v>842</v>
      </c>
      <c r="G6177" s="211"/>
      <c r="H6177" s="213" t="s">
        <v>1</v>
      </c>
      <c r="I6177" s="215"/>
      <c r="J6177" s="211"/>
      <c r="K6177" s="211"/>
      <c r="L6177" s="216"/>
      <c r="M6177" s="217"/>
      <c r="N6177" s="218"/>
      <c r="O6177" s="218"/>
      <c r="P6177" s="218"/>
      <c r="Q6177" s="218"/>
      <c r="R6177" s="218"/>
      <c r="S6177" s="218"/>
      <c r="T6177" s="219"/>
      <c r="AT6177" s="220" t="s">
        <v>283</v>
      </c>
      <c r="AU6177" s="220" t="s">
        <v>291</v>
      </c>
      <c r="AV6177" s="13" t="s">
        <v>16</v>
      </c>
      <c r="AW6177" s="13" t="s">
        <v>32</v>
      </c>
      <c r="AX6177" s="13" t="s">
        <v>76</v>
      </c>
      <c r="AY6177" s="220" t="s">
        <v>272</v>
      </c>
    </row>
    <row r="6178" spans="1:65" s="14" customFormat="1" ht="11.25">
      <c r="B6178" s="221"/>
      <c r="C6178" s="222"/>
      <c r="D6178" s="212" t="s">
        <v>283</v>
      </c>
      <c r="E6178" s="223" t="s">
        <v>1</v>
      </c>
      <c r="F6178" s="224" t="s">
        <v>207</v>
      </c>
      <c r="G6178" s="222"/>
      <c r="H6178" s="225">
        <v>-1</v>
      </c>
      <c r="I6178" s="226"/>
      <c r="J6178" s="222"/>
      <c r="K6178" s="222"/>
      <c r="L6178" s="227"/>
      <c r="M6178" s="228"/>
      <c r="N6178" s="229"/>
      <c r="O6178" s="229"/>
      <c r="P6178" s="229"/>
      <c r="Q6178" s="229"/>
      <c r="R6178" s="229"/>
      <c r="S6178" s="229"/>
      <c r="T6178" s="230"/>
      <c r="AT6178" s="231" t="s">
        <v>283</v>
      </c>
      <c r="AU6178" s="231" t="s">
        <v>291</v>
      </c>
      <c r="AV6178" s="14" t="s">
        <v>84</v>
      </c>
      <c r="AW6178" s="14" t="s">
        <v>32</v>
      </c>
      <c r="AX6178" s="14" t="s">
        <v>76</v>
      </c>
      <c r="AY6178" s="231" t="s">
        <v>272</v>
      </c>
    </row>
    <row r="6179" spans="1:65" s="2" customFormat="1" ht="24.2" customHeight="1">
      <c r="A6179" s="34"/>
      <c r="B6179" s="35"/>
      <c r="C6179" s="192" t="s">
        <v>5011</v>
      </c>
      <c r="D6179" s="192" t="s">
        <v>274</v>
      </c>
      <c r="E6179" s="193" t="s">
        <v>5012</v>
      </c>
      <c r="F6179" s="194" t="s">
        <v>5013</v>
      </c>
      <c r="G6179" s="195" t="s">
        <v>952</v>
      </c>
      <c r="H6179" s="196">
        <v>1</v>
      </c>
      <c r="I6179" s="197"/>
      <c r="J6179" s="198">
        <f>ROUND(I6179*H6179,2)</f>
        <v>0</v>
      </c>
      <c r="K6179" s="194" t="s">
        <v>1</v>
      </c>
      <c r="L6179" s="39"/>
      <c r="M6179" s="199" t="s">
        <v>1</v>
      </c>
      <c r="N6179" s="200" t="s">
        <v>41</v>
      </c>
      <c r="O6179" s="71"/>
      <c r="P6179" s="201">
        <f>O6179*H6179</f>
        <v>0</v>
      </c>
      <c r="Q6179" s="201">
        <v>0</v>
      </c>
      <c r="R6179" s="201">
        <f>Q6179*H6179</f>
        <v>0</v>
      </c>
      <c r="S6179" s="201">
        <v>0</v>
      </c>
      <c r="T6179" s="202">
        <f>S6179*H6179</f>
        <v>0</v>
      </c>
      <c r="U6179" s="34"/>
      <c r="V6179" s="34"/>
      <c r="W6179" s="34"/>
      <c r="X6179" s="34"/>
      <c r="Y6179" s="34"/>
      <c r="Z6179" s="34"/>
      <c r="AA6179" s="34"/>
      <c r="AB6179" s="34"/>
      <c r="AC6179" s="34"/>
      <c r="AD6179" s="34"/>
      <c r="AE6179" s="34"/>
      <c r="AR6179" s="203" t="s">
        <v>358</v>
      </c>
      <c r="AT6179" s="203" t="s">
        <v>274</v>
      </c>
      <c r="AU6179" s="203" t="s">
        <v>291</v>
      </c>
      <c r="AY6179" s="17" t="s">
        <v>272</v>
      </c>
      <c r="BE6179" s="204">
        <f>IF(N6179="základní",J6179,0)</f>
        <v>0</v>
      </c>
      <c r="BF6179" s="204">
        <f>IF(N6179="snížená",J6179,0)</f>
        <v>0</v>
      </c>
      <c r="BG6179" s="204">
        <f>IF(N6179="zákl. přenesená",J6179,0)</f>
        <v>0</v>
      </c>
      <c r="BH6179" s="204">
        <f>IF(N6179="sníž. přenesená",J6179,0)</f>
        <v>0</v>
      </c>
      <c r="BI6179" s="204">
        <f>IF(N6179="nulová",J6179,0)</f>
        <v>0</v>
      </c>
      <c r="BJ6179" s="17" t="s">
        <v>16</v>
      </c>
      <c r="BK6179" s="204">
        <f>ROUND(I6179*H6179,2)</f>
        <v>0</v>
      </c>
      <c r="BL6179" s="17" t="s">
        <v>358</v>
      </c>
      <c r="BM6179" s="203" t="s">
        <v>5014</v>
      </c>
    </row>
    <row r="6180" spans="1:65" s="13" customFormat="1" ht="11.25">
      <c r="B6180" s="210"/>
      <c r="C6180" s="211"/>
      <c r="D6180" s="212" t="s">
        <v>283</v>
      </c>
      <c r="E6180" s="213" t="s">
        <v>1</v>
      </c>
      <c r="F6180" s="214" t="s">
        <v>4825</v>
      </c>
      <c r="G6180" s="211"/>
      <c r="H6180" s="213" t="s">
        <v>1</v>
      </c>
      <c r="I6180" s="215"/>
      <c r="J6180" s="211"/>
      <c r="K6180" s="211"/>
      <c r="L6180" s="216"/>
      <c r="M6180" s="217"/>
      <c r="N6180" s="218"/>
      <c r="O6180" s="218"/>
      <c r="P6180" s="218"/>
      <c r="Q6180" s="218"/>
      <c r="R6180" s="218"/>
      <c r="S6180" s="218"/>
      <c r="T6180" s="219"/>
      <c r="AT6180" s="220" t="s">
        <v>283</v>
      </c>
      <c r="AU6180" s="220" t="s">
        <v>291</v>
      </c>
      <c r="AV6180" s="13" t="s">
        <v>16</v>
      </c>
      <c r="AW6180" s="13" t="s">
        <v>32</v>
      </c>
      <c r="AX6180" s="13" t="s">
        <v>76</v>
      </c>
      <c r="AY6180" s="220" t="s">
        <v>272</v>
      </c>
    </row>
    <row r="6181" spans="1:65" s="13" customFormat="1" ht="11.25">
      <c r="B6181" s="210"/>
      <c r="C6181" s="211"/>
      <c r="D6181" s="212" t="s">
        <v>283</v>
      </c>
      <c r="E6181" s="213" t="s">
        <v>1</v>
      </c>
      <c r="F6181" s="214" t="s">
        <v>285</v>
      </c>
      <c r="G6181" s="211"/>
      <c r="H6181" s="213" t="s">
        <v>1</v>
      </c>
      <c r="I6181" s="215"/>
      <c r="J6181" s="211"/>
      <c r="K6181" s="211"/>
      <c r="L6181" s="216"/>
      <c r="M6181" s="217"/>
      <c r="N6181" s="218"/>
      <c r="O6181" s="218"/>
      <c r="P6181" s="218"/>
      <c r="Q6181" s="218"/>
      <c r="R6181" s="218"/>
      <c r="S6181" s="218"/>
      <c r="T6181" s="219"/>
      <c r="AT6181" s="220" t="s">
        <v>283</v>
      </c>
      <c r="AU6181" s="220" t="s">
        <v>291</v>
      </c>
      <c r="AV6181" s="13" t="s">
        <v>16</v>
      </c>
      <c r="AW6181" s="13" t="s">
        <v>32</v>
      </c>
      <c r="AX6181" s="13" t="s">
        <v>76</v>
      </c>
      <c r="AY6181" s="220" t="s">
        <v>272</v>
      </c>
    </row>
    <row r="6182" spans="1:65" s="13" customFormat="1" ht="11.25">
      <c r="B6182" s="210"/>
      <c r="C6182" s="211"/>
      <c r="D6182" s="212" t="s">
        <v>283</v>
      </c>
      <c r="E6182" s="213" t="s">
        <v>1</v>
      </c>
      <c r="F6182" s="214" t="s">
        <v>5015</v>
      </c>
      <c r="G6182" s="211"/>
      <c r="H6182" s="213" t="s">
        <v>1</v>
      </c>
      <c r="I6182" s="215"/>
      <c r="J6182" s="211"/>
      <c r="K6182" s="211"/>
      <c r="L6182" s="216"/>
      <c r="M6182" s="217"/>
      <c r="N6182" s="218"/>
      <c r="O6182" s="218"/>
      <c r="P6182" s="218"/>
      <c r="Q6182" s="218"/>
      <c r="R6182" s="218"/>
      <c r="S6182" s="218"/>
      <c r="T6182" s="219"/>
      <c r="AT6182" s="220" t="s">
        <v>283</v>
      </c>
      <c r="AU6182" s="220" t="s">
        <v>291</v>
      </c>
      <c r="AV6182" s="13" t="s">
        <v>16</v>
      </c>
      <c r="AW6182" s="13" t="s">
        <v>32</v>
      </c>
      <c r="AX6182" s="13" t="s">
        <v>76</v>
      </c>
      <c r="AY6182" s="220" t="s">
        <v>272</v>
      </c>
    </row>
    <row r="6183" spans="1:65" s="13" customFormat="1" ht="11.25">
      <c r="B6183" s="210"/>
      <c r="C6183" s="211"/>
      <c r="D6183" s="212" t="s">
        <v>283</v>
      </c>
      <c r="E6183" s="213" t="s">
        <v>1</v>
      </c>
      <c r="F6183" s="214" t="s">
        <v>5016</v>
      </c>
      <c r="G6183" s="211"/>
      <c r="H6183" s="213" t="s">
        <v>1</v>
      </c>
      <c r="I6183" s="215"/>
      <c r="J6183" s="211"/>
      <c r="K6183" s="211"/>
      <c r="L6183" s="216"/>
      <c r="M6183" s="217"/>
      <c r="N6183" s="218"/>
      <c r="O6183" s="218"/>
      <c r="P6183" s="218"/>
      <c r="Q6183" s="218"/>
      <c r="R6183" s="218"/>
      <c r="S6183" s="218"/>
      <c r="T6183" s="219"/>
      <c r="AT6183" s="220" t="s">
        <v>283</v>
      </c>
      <c r="AU6183" s="220" t="s">
        <v>291</v>
      </c>
      <c r="AV6183" s="13" t="s">
        <v>16</v>
      </c>
      <c r="AW6183" s="13" t="s">
        <v>32</v>
      </c>
      <c r="AX6183" s="13" t="s">
        <v>76</v>
      </c>
      <c r="AY6183" s="220" t="s">
        <v>272</v>
      </c>
    </row>
    <row r="6184" spans="1:65" s="14" customFormat="1" ht="11.25">
      <c r="B6184" s="221"/>
      <c r="C6184" s="222"/>
      <c r="D6184" s="212" t="s">
        <v>283</v>
      </c>
      <c r="E6184" s="223" t="s">
        <v>1</v>
      </c>
      <c r="F6184" s="224" t="s">
        <v>16</v>
      </c>
      <c r="G6184" s="222"/>
      <c r="H6184" s="225">
        <v>1</v>
      </c>
      <c r="I6184" s="226"/>
      <c r="J6184" s="222"/>
      <c r="K6184" s="222"/>
      <c r="L6184" s="227"/>
      <c r="M6184" s="228"/>
      <c r="N6184" s="229"/>
      <c r="O6184" s="229"/>
      <c r="P6184" s="229"/>
      <c r="Q6184" s="229"/>
      <c r="R6184" s="229"/>
      <c r="S6184" s="229"/>
      <c r="T6184" s="230"/>
      <c r="AT6184" s="231" t="s">
        <v>283</v>
      </c>
      <c r="AU6184" s="231" t="s">
        <v>291</v>
      </c>
      <c r="AV6184" s="14" t="s">
        <v>84</v>
      </c>
      <c r="AW6184" s="14" t="s">
        <v>32</v>
      </c>
      <c r="AX6184" s="14" t="s">
        <v>76</v>
      </c>
      <c r="AY6184" s="231" t="s">
        <v>272</v>
      </c>
    </row>
    <row r="6185" spans="1:65" s="2" customFormat="1" ht="37.9" customHeight="1">
      <c r="A6185" s="34"/>
      <c r="B6185" s="35"/>
      <c r="C6185" s="192" t="s">
        <v>5017</v>
      </c>
      <c r="D6185" s="192" t="s">
        <v>274</v>
      </c>
      <c r="E6185" s="193" t="s">
        <v>5018</v>
      </c>
      <c r="F6185" s="194" t="s">
        <v>5019</v>
      </c>
      <c r="G6185" s="195" t="s">
        <v>952</v>
      </c>
      <c r="H6185" s="196">
        <v>1</v>
      </c>
      <c r="I6185" s="197"/>
      <c r="J6185" s="198">
        <f>ROUND(I6185*H6185,2)</f>
        <v>0</v>
      </c>
      <c r="K6185" s="194" t="s">
        <v>1</v>
      </c>
      <c r="L6185" s="39"/>
      <c r="M6185" s="199" t="s">
        <v>1</v>
      </c>
      <c r="N6185" s="200" t="s">
        <v>41</v>
      </c>
      <c r="O6185" s="71"/>
      <c r="P6185" s="201">
        <f>O6185*H6185</f>
        <v>0</v>
      </c>
      <c r="Q6185" s="201">
        <v>0</v>
      </c>
      <c r="R6185" s="201">
        <f>Q6185*H6185</f>
        <v>0</v>
      </c>
      <c r="S6185" s="201">
        <v>0</v>
      </c>
      <c r="T6185" s="202">
        <f>S6185*H6185</f>
        <v>0</v>
      </c>
      <c r="U6185" s="34"/>
      <c r="V6185" s="34"/>
      <c r="W6185" s="34"/>
      <c r="X6185" s="34"/>
      <c r="Y6185" s="34"/>
      <c r="Z6185" s="34"/>
      <c r="AA6185" s="34"/>
      <c r="AB6185" s="34"/>
      <c r="AC6185" s="34"/>
      <c r="AD6185" s="34"/>
      <c r="AE6185" s="34"/>
      <c r="AR6185" s="203" t="s">
        <v>358</v>
      </c>
      <c r="AT6185" s="203" t="s">
        <v>274</v>
      </c>
      <c r="AU6185" s="203" t="s">
        <v>291</v>
      </c>
      <c r="AY6185" s="17" t="s">
        <v>272</v>
      </c>
      <c r="BE6185" s="204">
        <f>IF(N6185="základní",J6185,0)</f>
        <v>0</v>
      </c>
      <c r="BF6185" s="204">
        <f>IF(N6185="snížená",J6185,0)</f>
        <v>0</v>
      </c>
      <c r="BG6185" s="204">
        <f>IF(N6185="zákl. přenesená",J6185,0)</f>
        <v>0</v>
      </c>
      <c r="BH6185" s="204">
        <f>IF(N6185="sníž. přenesená",J6185,0)</f>
        <v>0</v>
      </c>
      <c r="BI6185" s="204">
        <f>IF(N6185="nulová",J6185,0)</f>
        <v>0</v>
      </c>
      <c r="BJ6185" s="17" t="s">
        <v>16</v>
      </c>
      <c r="BK6185" s="204">
        <f>ROUND(I6185*H6185,2)</f>
        <v>0</v>
      </c>
      <c r="BL6185" s="17" t="s">
        <v>358</v>
      </c>
      <c r="BM6185" s="203" t="s">
        <v>5020</v>
      </c>
    </row>
    <row r="6186" spans="1:65" s="13" customFormat="1" ht="11.25">
      <c r="B6186" s="210"/>
      <c r="C6186" s="211"/>
      <c r="D6186" s="212" t="s">
        <v>283</v>
      </c>
      <c r="E6186" s="213" t="s">
        <v>1</v>
      </c>
      <c r="F6186" s="214" t="s">
        <v>4825</v>
      </c>
      <c r="G6186" s="211"/>
      <c r="H6186" s="213" t="s">
        <v>1</v>
      </c>
      <c r="I6186" s="215"/>
      <c r="J6186" s="211"/>
      <c r="K6186" s="211"/>
      <c r="L6186" s="216"/>
      <c r="M6186" s="217"/>
      <c r="N6186" s="218"/>
      <c r="O6186" s="218"/>
      <c r="P6186" s="218"/>
      <c r="Q6186" s="218"/>
      <c r="R6186" s="218"/>
      <c r="S6186" s="218"/>
      <c r="T6186" s="219"/>
      <c r="AT6186" s="220" t="s">
        <v>283</v>
      </c>
      <c r="AU6186" s="220" t="s">
        <v>291</v>
      </c>
      <c r="AV6186" s="13" t="s">
        <v>16</v>
      </c>
      <c r="AW6186" s="13" t="s">
        <v>32</v>
      </c>
      <c r="AX6186" s="13" t="s">
        <v>76</v>
      </c>
      <c r="AY6186" s="220" t="s">
        <v>272</v>
      </c>
    </row>
    <row r="6187" spans="1:65" s="13" customFormat="1" ht="11.25">
      <c r="B6187" s="210"/>
      <c r="C6187" s="211"/>
      <c r="D6187" s="212" t="s">
        <v>283</v>
      </c>
      <c r="E6187" s="213" t="s">
        <v>1</v>
      </c>
      <c r="F6187" s="214" t="s">
        <v>4004</v>
      </c>
      <c r="G6187" s="211"/>
      <c r="H6187" s="213" t="s">
        <v>1</v>
      </c>
      <c r="I6187" s="215"/>
      <c r="J6187" s="211"/>
      <c r="K6187" s="211"/>
      <c r="L6187" s="216"/>
      <c r="M6187" s="217"/>
      <c r="N6187" s="218"/>
      <c r="O6187" s="218"/>
      <c r="P6187" s="218"/>
      <c r="Q6187" s="218"/>
      <c r="R6187" s="218"/>
      <c r="S6187" s="218"/>
      <c r="T6187" s="219"/>
      <c r="AT6187" s="220" t="s">
        <v>283</v>
      </c>
      <c r="AU6187" s="220" t="s">
        <v>291</v>
      </c>
      <c r="AV6187" s="13" t="s">
        <v>16</v>
      </c>
      <c r="AW6187" s="13" t="s">
        <v>32</v>
      </c>
      <c r="AX6187" s="13" t="s">
        <v>76</v>
      </c>
      <c r="AY6187" s="220" t="s">
        <v>272</v>
      </c>
    </row>
    <row r="6188" spans="1:65" s="13" customFormat="1" ht="11.25">
      <c r="B6188" s="210"/>
      <c r="C6188" s="211"/>
      <c r="D6188" s="212" t="s">
        <v>283</v>
      </c>
      <c r="E6188" s="213" t="s">
        <v>1</v>
      </c>
      <c r="F6188" s="214" t="s">
        <v>285</v>
      </c>
      <c r="G6188" s="211"/>
      <c r="H6188" s="213" t="s">
        <v>1</v>
      </c>
      <c r="I6188" s="215"/>
      <c r="J6188" s="211"/>
      <c r="K6188" s="211"/>
      <c r="L6188" s="216"/>
      <c r="M6188" s="217"/>
      <c r="N6188" s="218"/>
      <c r="O6188" s="218"/>
      <c r="P6188" s="218"/>
      <c r="Q6188" s="218"/>
      <c r="R6188" s="218"/>
      <c r="S6188" s="218"/>
      <c r="T6188" s="219"/>
      <c r="AT6188" s="220" t="s">
        <v>283</v>
      </c>
      <c r="AU6188" s="220" t="s">
        <v>291</v>
      </c>
      <c r="AV6188" s="13" t="s">
        <v>16</v>
      </c>
      <c r="AW6188" s="13" t="s">
        <v>32</v>
      </c>
      <c r="AX6188" s="13" t="s">
        <v>76</v>
      </c>
      <c r="AY6188" s="220" t="s">
        <v>272</v>
      </c>
    </row>
    <row r="6189" spans="1:65" s="14" customFormat="1" ht="11.25">
      <c r="B6189" s="221"/>
      <c r="C6189" s="222"/>
      <c r="D6189" s="212" t="s">
        <v>283</v>
      </c>
      <c r="E6189" s="223" t="s">
        <v>1</v>
      </c>
      <c r="F6189" s="224" t="s">
        <v>16</v>
      </c>
      <c r="G6189" s="222"/>
      <c r="H6189" s="225">
        <v>1</v>
      </c>
      <c r="I6189" s="226"/>
      <c r="J6189" s="222"/>
      <c r="K6189" s="222"/>
      <c r="L6189" s="227"/>
      <c r="M6189" s="228"/>
      <c r="N6189" s="229"/>
      <c r="O6189" s="229"/>
      <c r="P6189" s="229"/>
      <c r="Q6189" s="229"/>
      <c r="R6189" s="229"/>
      <c r="S6189" s="229"/>
      <c r="T6189" s="230"/>
      <c r="AT6189" s="231" t="s">
        <v>283</v>
      </c>
      <c r="AU6189" s="231" t="s">
        <v>291</v>
      </c>
      <c r="AV6189" s="14" t="s">
        <v>84</v>
      </c>
      <c r="AW6189" s="14" t="s">
        <v>32</v>
      </c>
      <c r="AX6189" s="14" t="s">
        <v>76</v>
      </c>
      <c r="AY6189" s="231" t="s">
        <v>272</v>
      </c>
    </row>
    <row r="6190" spans="1:65" s="2" customFormat="1" ht="37.9" customHeight="1">
      <c r="A6190" s="34"/>
      <c r="B6190" s="35"/>
      <c r="C6190" s="192" t="s">
        <v>5021</v>
      </c>
      <c r="D6190" s="192" t="s">
        <v>274</v>
      </c>
      <c r="E6190" s="193" t="s">
        <v>5022</v>
      </c>
      <c r="F6190" s="194" t="s">
        <v>5023</v>
      </c>
      <c r="G6190" s="195" t="s">
        <v>952</v>
      </c>
      <c r="H6190" s="196">
        <v>1</v>
      </c>
      <c r="I6190" s="197"/>
      <c r="J6190" s="198">
        <f>ROUND(I6190*H6190,2)</f>
        <v>0</v>
      </c>
      <c r="K6190" s="194" t="s">
        <v>1</v>
      </c>
      <c r="L6190" s="39"/>
      <c r="M6190" s="199" t="s">
        <v>1</v>
      </c>
      <c r="N6190" s="200" t="s">
        <v>41</v>
      </c>
      <c r="O6190" s="71"/>
      <c r="P6190" s="201">
        <f>O6190*H6190</f>
        <v>0</v>
      </c>
      <c r="Q6190" s="201">
        <v>0</v>
      </c>
      <c r="R6190" s="201">
        <f>Q6190*H6190</f>
        <v>0</v>
      </c>
      <c r="S6190" s="201">
        <v>0</v>
      </c>
      <c r="T6190" s="202">
        <f>S6190*H6190</f>
        <v>0</v>
      </c>
      <c r="U6190" s="34"/>
      <c r="V6190" s="34"/>
      <c r="W6190" s="34"/>
      <c r="X6190" s="34"/>
      <c r="Y6190" s="34"/>
      <c r="Z6190" s="34"/>
      <c r="AA6190" s="34"/>
      <c r="AB6190" s="34"/>
      <c r="AC6190" s="34"/>
      <c r="AD6190" s="34"/>
      <c r="AE6190" s="34"/>
      <c r="AR6190" s="203" t="s">
        <v>358</v>
      </c>
      <c r="AT6190" s="203" t="s">
        <v>274</v>
      </c>
      <c r="AU6190" s="203" t="s">
        <v>291</v>
      </c>
      <c r="AY6190" s="17" t="s">
        <v>272</v>
      </c>
      <c r="BE6190" s="204">
        <f>IF(N6190="základní",J6190,0)</f>
        <v>0</v>
      </c>
      <c r="BF6190" s="204">
        <f>IF(N6190="snížená",J6190,0)</f>
        <v>0</v>
      </c>
      <c r="BG6190" s="204">
        <f>IF(N6190="zákl. přenesená",J6190,0)</f>
        <v>0</v>
      </c>
      <c r="BH6190" s="204">
        <f>IF(N6190="sníž. přenesená",J6190,0)</f>
        <v>0</v>
      </c>
      <c r="BI6190" s="204">
        <f>IF(N6190="nulová",J6190,0)</f>
        <v>0</v>
      </c>
      <c r="BJ6190" s="17" t="s">
        <v>16</v>
      </c>
      <c r="BK6190" s="204">
        <f>ROUND(I6190*H6190,2)</f>
        <v>0</v>
      </c>
      <c r="BL6190" s="17" t="s">
        <v>358</v>
      </c>
      <c r="BM6190" s="203" t="s">
        <v>5024</v>
      </c>
    </row>
    <row r="6191" spans="1:65" s="13" customFormat="1" ht="11.25">
      <c r="B6191" s="210"/>
      <c r="C6191" s="211"/>
      <c r="D6191" s="212" t="s">
        <v>283</v>
      </c>
      <c r="E6191" s="213" t="s">
        <v>1</v>
      </c>
      <c r="F6191" s="214" t="s">
        <v>4825</v>
      </c>
      <c r="G6191" s="211"/>
      <c r="H6191" s="213" t="s">
        <v>1</v>
      </c>
      <c r="I6191" s="215"/>
      <c r="J6191" s="211"/>
      <c r="K6191" s="211"/>
      <c r="L6191" s="216"/>
      <c r="M6191" s="217"/>
      <c r="N6191" s="218"/>
      <c r="O6191" s="218"/>
      <c r="P6191" s="218"/>
      <c r="Q6191" s="218"/>
      <c r="R6191" s="218"/>
      <c r="S6191" s="218"/>
      <c r="T6191" s="219"/>
      <c r="AT6191" s="220" t="s">
        <v>283</v>
      </c>
      <c r="AU6191" s="220" t="s">
        <v>291</v>
      </c>
      <c r="AV6191" s="13" t="s">
        <v>16</v>
      </c>
      <c r="AW6191" s="13" t="s">
        <v>32</v>
      </c>
      <c r="AX6191" s="13" t="s">
        <v>76</v>
      </c>
      <c r="AY6191" s="220" t="s">
        <v>272</v>
      </c>
    </row>
    <row r="6192" spans="1:65" s="13" customFormat="1" ht="11.25">
      <c r="B6192" s="210"/>
      <c r="C6192" s="211"/>
      <c r="D6192" s="212" t="s">
        <v>283</v>
      </c>
      <c r="E6192" s="213" t="s">
        <v>1</v>
      </c>
      <c r="F6192" s="214" t="s">
        <v>4004</v>
      </c>
      <c r="G6192" s="211"/>
      <c r="H6192" s="213" t="s">
        <v>1</v>
      </c>
      <c r="I6192" s="215"/>
      <c r="J6192" s="211"/>
      <c r="K6192" s="211"/>
      <c r="L6192" s="216"/>
      <c r="M6192" s="217"/>
      <c r="N6192" s="218"/>
      <c r="O6192" s="218"/>
      <c r="P6192" s="218"/>
      <c r="Q6192" s="218"/>
      <c r="R6192" s="218"/>
      <c r="S6192" s="218"/>
      <c r="T6192" s="219"/>
      <c r="AT6192" s="220" t="s">
        <v>283</v>
      </c>
      <c r="AU6192" s="220" t="s">
        <v>291</v>
      </c>
      <c r="AV6192" s="13" t="s">
        <v>16</v>
      </c>
      <c r="AW6192" s="13" t="s">
        <v>32</v>
      </c>
      <c r="AX6192" s="13" t="s">
        <v>76</v>
      </c>
      <c r="AY6192" s="220" t="s">
        <v>272</v>
      </c>
    </row>
    <row r="6193" spans="1:65" s="13" customFormat="1" ht="11.25">
      <c r="B6193" s="210"/>
      <c r="C6193" s="211"/>
      <c r="D6193" s="212" t="s">
        <v>283</v>
      </c>
      <c r="E6193" s="213" t="s">
        <v>1</v>
      </c>
      <c r="F6193" s="214" t="s">
        <v>285</v>
      </c>
      <c r="G6193" s="211"/>
      <c r="H6193" s="213" t="s">
        <v>1</v>
      </c>
      <c r="I6193" s="215"/>
      <c r="J6193" s="211"/>
      <c r="K6193" s="211"/>
      <c r="L6193" s="216"/>
      <c r="M6193" s="217"/>
      <c r="N6193" s="218"/>
      <c r="O6193" s="218"/>
      <c r="P6193" s="218"/>
      <c r="Q6193" s="218"/>
      <c r="R6193" s="218"/>
      <c r="S6193" s="218"/>
      <c r="T6193" s="219"/>
      <c r="AT6193" s="220" t="s">
        <v>283</v>
      </c>
      <c r="AU6193" s="220" t="s">
        <v>291</v>
      </c>
      <c r="AV6193" s="13" t="s">
        <v>16</v>
      </c>
      <c r="AW6193" s="13" t="s">
        <v>32</v>
      </c>
      <c r="AX6193" s="13" t="s">
        <v>76</v>
      </c>
      <c r="AY6193" s="220" t="s">
        <v>272</v>
      </c>
    </row>
    <row r="6194" spans="1:65" s="14" customFormat="1" ht="11.25">
      <c r="B6194" s="221"/>
      <c r="C6194" s="222"/>
      <c r="D6194" s="212" t="s">
        <v>283</v>
      </c>
      <c r="E6194" s="223" t="s">
        <v>1</v>
      </c>
      <c r="F6194" s="224" t="s">
        <v>16</v>
      </c>
      <c r="G6194" s="222"/>
      <c r="H6194" s="225">
        <v>1</v>
      </c>
      <c r="I6194" s="226"/>
      <c r="J6194" s="222"/>
      <c r="K6194" s="222"/>
      <c r="L6194" s="227"/>
      <c r="M6194" s="228"/>
      <c r="N6194" s="229"/>
      <c r="O6194" s="229"/>
      <c r="P6194" s="229"/>
      <c r="Q6194" s="229"/>
      <c r="R6194" s="229"/>
      <c r="S6194" s="229"/>
      <c r="T6194" s="230"/>
      <c r="AT6194" s="231" t="s">
        <v>283</v>
      </c>
      <c r="AU6194" s="231" t="s">
        <v>291</v>
      </c>
      <c r="AV6194" s="14" t="s">
        <v>84</v>
      </c>
      <c r="AW6194" s="14" t="s">
        <v>32</v>
      </c>
      <c r="AX6194" s="14" t="s">
        <v>76</v>
      </c>
      <c r="AY6194" s="231" t="s">
        <v>272</v>
      </c>
    </row>
    <row r="6195" spans="1:65" s="2" customFormat="1" ht="21.75" customHeight="1">
      <c r="A6195" s="34"/>
      <c r="B6195" s="35"/>
      <c r="C6195" s="192" t="s">
        <v>5025</v>
      </c>
      <c r="D6195" s="192" t="s">
        <v>274</v>
      </c>
      <c r="E6195" s="193" t="s">
        <v>5026</v>
      </c>
      <c r="F6195" s="194" t="s">
        <v>5027</v>
      </c>
      <c r="G6195" s="195" t="s">
        <v>185</v>
      </c>
      <c r="H6195" s="196">
        <v>0</v>
      </c>
      <c r="I6195" s="197"/>
      <c r="J6195" s="198">
        <f>ROUND(I6195*H6195,2)</f>
        <v>0</v>
      </c>
      <c r="K6195" s="194" t="s">
        <v>1</v>
      </c>
      <c r="L6195" s="39"/>
      <c r="M6195" s="199" t="s">
        <v>1</v>
      </c>
      <c r="N6195" s="200" t="s">
        <v>41</v>
      </c>
      <c r="O6195" s="71"/>
      <c r="P6195" s="201">
        <f>O6195*H6195</f>
        <v>0</v>
      </c>
      <c r="Q6195" s="201">
        <v>0</v>
      </c>
      <c r="R6195" s="201">
        <f>Q6195*H6195</f>
        <v>0</v>
      </c>
      <c r="S6195" s="201">
        <v>0</v>
      </c>
      <c r="T6195" s="202">
        <f>S6195*H6195</f>
        <v>0</v>
      </c>
      <c r="U6195" s="34"/>
      <c r="V6195" s="34"/>
      <c r="W6195" s="34"/>
      <c r="X6195" s="34"/>
      <c r="Y6195" s="34"/>
      <c r="Z6195" s="34"/>
      <c r="AA6195" s="34"/>
      <c r="AB6195" s="34"/>
      <c r="AC6195" s="34"/>
      <c r="AD6195" s="34"/>
      <c r="AE6195" s="34"/>
      <c r="AR6195" s="203" t="s">
        <v>358</v>
      </c>
      <c r="AT6195" s="203" t="s">
        <v>274</v>
      </c>
      <c r="AU6195" s="203" t="s">
        <v>291</v>
      </c>
      <c r="AY6195" s="17" t="s">
        <v>272</v>
      </c>
      <c r="BE6195" s="204">
        <f>IF(N6195="základní",J6195,0)</f>
        <v>0</v>
      </c>
      <c r="BF6195" s="204">
        <f>IF(N6195="snížená",J6195,0)</f>
        <v>0</v>
      </c>
      <c r="BG6195" s="204">
        <f>IF(N6195="zákl. přenesená",J6195,0)</f>
        <v>0</v>
      </c>
      <c r="BH6195" s="204">
        <f>IF(N6195="sníž. přenesená",J6195,0)</f>
        <v>0</v>
      </c>
      <c r="BI6195" s="204">
        <f>IF(N6195="nulová",J6195,0)</f>
        <v>0</v>
      </c>
      <c r="BJ6195" s="17" t="s">
        <v>16</v>
      </c>
      <c r="BK6195" s="204">
        <f>ROUND(I6195*H6195,2)</f>
        <v>0</v>
      </c>
      <c r="BL6195" s="17" t="s">
        <v>358</v>
      </c>
      <c r="BM6195" s="203" t="s">
        <v>5028</v>
      </c>
    </row>
    <row r="6196" spans="1:65" s="13" customFormat="1" ht="11.25">
      <c r="B6196" s="210"/>
      <c r="C6196" s="211"/>
      <c r="D6196" s="212" t="s">
        <v>283</v>
      </c>
      <c r="E6196" s="213" t="s">
        <v>1</v>
      </c>
      <c r="F6196" s="214" t="s">
        <v>4825</v>
      </c>
      <c r="G6196" s="211"/>
      <c r="H6196" s="213" t="s">
        <v>1</v>
      </c>
      <c r="I6196" s="215"/>
      <c r="J6196" s="211"/>
      <c r="K6196" s="211"/>
      <c r="L6196" s="216"/>
      <c r="M6196" s="217"/>
      <c r="N6196" s="218"/>
      <c r="O6196" s="218"/>
      <c r="P6196" s="218"/>
      <c r="Q6196" s="218"/>
      <c r="R6196" s="218"/>
      <c r="S6196" s="218"/>
      <c r="T6196" s="219"/>
      <c r="AT6196" s="220" t="s">
        <v>283</v>
      </c>
      <c r="AU6196" s="220" t="s">
        <v>291</v>
      </c>
      <c r="AV6196" s="13" t="s">
        <v>16</v>
      </c>
      <c r="AW6196" s="13" t="s">
        <v>32</v>
      </c>
      <c r="AX6196" s="13" t="s">
        <v>76</v>
      </c>
      <c r="AY6196" s="220" t="s">
        <v>272</v>
      </c>
    </row>
    <row r="6197" spans="1:65" s="13" customFormat="1" ht="11.25">
      <c r="B6197" s="210"/>
      <c r="C6197" s="211"/>
      <c r="D6197" s="212" t="s">
        <v>283</v>
      </c>
      <c r="E6197" s="213" t="s">
        <v>1</v>
      </c>
      <c r="F6197" s="214" t="s">
        <v>285</v>
      </c>
      <c r="G6197" s="211"/>
      <c r="H6197" s="213" t="s">
        <v>1</v>
      </c>
      <c r="I6197" s="215"/>
      <c r="J6197" s="211"/>
      <c r="K6197" s="211"/>
      <c r="L6197" s="216"/>
      <c r="M6197" s="217"/>
      <c r="N6197" s="218"/>
      <c r="O6197" s="218"/>
      <c r="P6197" s="218"/>
      <c r="Q6197" s="218"/>
      <c r="R6197" s="218"/>
      <c r="S6197" s="218"/>
      <c r="T6197" s="219"/>
      <c r="AT6197" s="220" t="s">
        <v>283</v>
      </c>
      <c r="AU6197" s="220" t="s">
        <v>291</v>
      </c>
      <c r="AV6197" s="13" t="s">
        <v>16</v>
      </c>
      <c r="AW6197" s="13" t="s">
        <v>32</v>
      </c>
      <c r="AX6197" s="13" t="s">
        <v>76</v>
      </c>
      <c r="AY6197" s="220" t="s">
        <v>272</v>
      </c>
    </row>
    <row r="6198" spans="1:65" s="14" customFormat="1" ht="11.25">
      <c r="B6198" s="221"/>
      <c r="C6198" s="222"/>
      <c r="D6198" s="212" t="s">
        <v>283</v>
      </c>
      <c r="E6198" s="223" t="s">
        <v>1</v>
      </c>
      <c r="F6198" s="224" t="s">
        <v>4532</v>
      </c>
      <c r="G6198" s="222"/>
      <c r="H6198" s="225">
        <v>7</v>
      </c>
      <c r="I6198" s="226"/>
      <c r="J6198" s="222"/>
      <c r="K6198" s="222"/>
      <c r="L6198" s="227"/>
      <c r="M6198" s="228"/>
      <c r="N6198" s="229"/>
      <c r="O6198" s="229"/>
      <c r="P6198" s="229"/>
      <c r="Q6198" s="229"/>
      <c r="R6198" s="229"/>
      <c r="S6198" s="229"/>
      <c r="T6198" s="230"/>
      <c r="AT6198" s="231" t="s">
        <v>283</v>
      </c>
      <c r="AU6198" s="231" t="s">
        <v>291</v>
      </c>
      <c r="AV6198" s="14" t="s">
        <v>84</v>
      </c>
      <c r="AW6198" s="14" t="s">
        <v>32</v>
      </c>
      <c r="AX6198" s="14" t="s">
        <v>76</v>
      </c>
      <c r="AY6198" s="231" t="s">
        <v>272</v>
      </c>
    </row>
    <row r="6199" spans="1:65" s="13" customFormat="1" ht="11.25">
      <c r="B6199" s="210"/>
      <c r="C6199" s="211"/>
      <c r="D6199" s="212" t="s">
        <v>283</v>
      </c>
      <c r="E6199" s="213" t="s">
        <v>1</v>
      </c>
      <c r="F6199" s="214" t="s">
        <v>289</v>
      </c>
      <c r="G6199" s="211"/>
      <c r="H6199" s="213" t="s">
        <v>1</v>
      </c>
      <c r="I6199" s="215"/>
      <c r="J6199" s="211"/>
      <c r="K6199" s="211"/>
      <c r="L6199" s="216"/>
      <c r="M6199" s="217"/>
      <c r="N6199" s="218"/>
      <c r="O6199" s="218"/>
      <c r="P6199" s="218"/>
      <c r="Q6199" s="218"/>
      <c r="R6199" s="218"/>
      <c r="S6199" s="218"/>
      <c r="T6199" s="219"/>
      <c r="AT6199" s="220" t="s">
        <v>283</v>
      </c>
      <c r="AU6199" s="220" t="s">
        <v>291</v>
      </c>
      <c r="AV6199" s="13" t="s">
        <v>16</v>
      </c>
      <c r="AW6199" s="13" t="s">
        <v>32</v>
      </c>
      <c r="AX6199" s="13" t="s">
        <v>76</v>
      </c>
      <c r="AY6199" s="220" t="s">
        <v>272</v>
      </c>
    </row>
    <row r="6200" spans="1:65" s="14" customFormat="1" ht="11.25">
      <c r="B6200" s="221"/>
      <c r="C6200" s="222"/>
      <c r="D6200" s="212" t="s">
        <v>283</v>
      </c>
      <c r="E6200" s="223" t="s">
        <v>1</v>
      </c>
      <c r="F6200" s="224" t="s">
        <v>5029</v>
      </c>
      <c r="G6200" s="222"/>
      <c r="H6200" s="225">
        <v>-7</v>
      </c>
      <c r="I6200" s="226"/>
      <c r="J6200" s="222"/>
      <c r="K6200" s="222"/>
      <c r="L6200" s="227"/>
      <c r="M6200" s="228"/>
      <c r="N6200" s="229"/>
      <c r="O6200" s="229"/>
      <c r="P6200" s="229"/>
      <c r="Q6200" s="229"/>
      <c r="R6200" s="229"/>
      <c r="S6200" s="229"/>
      <c r="T6200" s="230"/>
      <c r="AT6200" s="231" t="s">
        <v>283</v>
      </c>
      <c r="AU6200" s="231" t="s">
        <v>291</v>
      </c>
      <c r="AV6200" s="14" t="s">
        <v>84</v>
      </c>
      <c r="AW6200" s="14" t="s">
        <v>32</v>
      </c>
      <c r="AX6200" s="14" t="s">
        <v>76</v>
      </c>
      <c r="AY6200" s="231" t="s">
        <v>272</v>
      </c>
    </row>
    <row r="6201" spans="1:65" s="2" customFormat="1" ht="24.2" customHeight="1">
      <c r="A6201" s="34"/>
      <c r="B6201" s="35"/>
      <c r="C6201" s="192" t="s">
        <v>5030</v>
      </c>
      <c r="D6201" s="192" t="s">
        <v>274</v>
      </c>
      <c r="E6201" s="193" t="s">
        <v>5031</v>
      </c>
      <c r="F6201" s="194" t="s">
        <v>5032</v>
      </c>
      <c r="G6201" s="195" t="s">
        <v>185</v>
      </c>
      <c r="H6201" s="196">
        <v>1.26</v>
      </c>
      <c r="I6201" s="197"/>
      <c r="J6201" s="198">
        <f>ROUND(I6201*H6201,2)</f>
        <v>0</v>
      </c>
      <c r="K6201" s="194" t="s">
        <v>1</v>
      </c>
      <c r="L6201" s="39"/>
      <c r="M6201" s="199" t="s">
        <v>1</v>
      </c>
      <c r="N6201" s="200" t="s">
        <v>41</v>
      </c>
      <c r="O6201" s="71"/>
      <c r="P6201" s="201">
        <f>O6201*H6201</f>
        <v>0</v>
      </c>
      <c r="Q6201" s="201">
        <v>1.4999999999999999E-4</v>
      </c>
      <c r="R6201" s="201">
        <f>Q6201*H6201</f>
        <v>1.8899999999999999E-4</v>
      </c>
      <c r="S6201" s="201">
        <v>0</v>
      </c>
      <c r="T6201" s="202">
        <f>S6201*H6201</f>
        <v>0</v>
      </c>
      <c r="U6201" s="34"/>
      <c r="V6201" s="34"/>
      <c r="W6201" s="34"/>
      <c r="X6201" s="34"/>
      <c r="Y6201" s="34"/>
      <c r="Z6201" s="34"/>
      <c r="AA6201" s="34"/>
      <c r="AB6201" s="34"/>
      <c r="AC6201" s="34"/>
      <c r="AD6201" s="34"/>
      <c r="AE6201" s="34"/>
      <c r="AR6201" s="203" t="s">
        <v>358</v>
      </c>
      <c r="AT6201" s="203" t="s">
        <v>274</v>
      </c>
      <c r="AU6201" s="203" t="s">
        <v>291</v>
      </c>
      <c r="AY6201" s="17" t="s">
        <v>272</v>
      </c>
      <c r="BE6201" s="204">
        <f>IF(N6201="základní",J6201,0)</f>
        <v>0</v>
      </c>
      <c r="BF6201" s="204">
        <f>IF(N6201="snížená",J6201,0)</f>
        <v>0</v>
      </c>
      <c r="BG6201" s="204">
        <f>IF(N6201="zákl. přenesená",J6201,0)</f>
        <v>0</v>
      </c>
      <c r="BH6201" s="204">
        <f>IF(N6201="sníž. přenesená",J6201,0)</f>
        <v>0</v>
      </c>
      <c r="BI6201" s="204">
        <f>IF(N6201="nulová",J6201,0)</f>
        <v>0</v>
      </c>
      <c r="BJ6201" s="17" t="s">
        <v>16</v>
      </c>
      <c r="BK6201" s="204">
        <f>ROUND(I6201*H6201,2)</f>
        <v>0</v>
      </c>
      <c r="BL6201" s="17" t="s">
        <v>358</v>
      </c>
      <c r="BM6201" s="203" t="s">
        <v>5033</v>
      </c>
    </row>
    <row r="6202" spans="1:65" s="13" customFormat="1" ht="11.25">
      <c r="B6202" s="210"/>
      <c r="C6202" s="211"/>
      <c r="D6202" s="212" t="s">
        <v>283</v>
      </c>
      <c r="E6202" s="213" t="s">
        <v>1</v>
      </c>
      <c r="F6202" s="214" t="s">
        <v>4825</v>
      </c>
      <c r="G6202" s="211"/>
      <c r="H6202" s="213" t="s">
        <v>1</v>
      </c>
      <c r="I6202" s="215"/>
      <c r="J6202" s="211"/>
      <c r="K6202" s="211"/>
      <c r="L6202" s="216"/>
      <c r="M6202" s="217"/>
      <c r="N6202" s="218"/>
      <c r="O6202" s="218"/>
      <c r="P6202" s="218"/>
      <c r="Q6202" s="218"/>
      <c r="R6202" s="218"/>
      <c r="S6202" s="218"/>
      <c r="T6202" s="219"/>
      <c r="AT6202" s="220" t="s">
        <v>283</v>
      </c>
      <c r="AU6202" s="220" t="s">
        <v>291</v>
      </c>
      <c r="AV6202" s="13" t="s">
        <v>16</v>
      </c>
      <c r="AW6202" s="13" t="s">
        <v>32</v>
      </c>
      <c r="AX6202" s="13" t="s">
        <v>76</v>
      </c>
      <c r="AY6202" s="220" t="s">
        <v>272</v>
      </c>
    </row>
    <row r="6203" spans="1:65" s="13" customFormat="1" ht="11.25">
      <c r="B6203" s="210"/>
      <c r="C6203" s="211"/>
      <c r="D6203" s="212" t="s">
        <v>283</v>
      </c>
      <c r="E6203" s="213" t="s">
        <v>1</v>
      </c>
      <c r="F6203" s="214" t="s">
        <v>285</v>
      </c>
      <c r="G6203" s="211"/>
      <c r="H6203" s="213" t="s">
        <v>1</v>
      </c>
      <c r="I6203" s="215"/>
      <c r="J6203" s="211"/>
      <c r="K6203" s="211"/>
      <c r="L6203" s="216"/>
      <c r="M6203" s="217"/>
      <c r="N6203" s="218"/>
      <c r="O6203" s="218"/>
      <c r="P6203" s="218"/>
      <c r="Q6203" s="218"/>
      <c r="R6203" s="218"/>
      <c r="S6203" s="218"/>
      <c r="T6203" s="219"/>
      <c r="AT6203" s="220" t="s">
        <v>283</v>
      </c>
      <c r="AU6203" s="220" t="s">
        <v>291</v>
      </c>
      <c r="AV6203" s="13" t="s">
        <v>16</v>
      </c>
      <c r="AW6203" s="13" t="s">
        <v>32</v>
      </c>
      <c r="AX6203" s="13" t="s">
        <v>76</v>
      </c>
      <c r="AY6203" s="220" t="s">
        <v>272</v>
      </c>
    </row>
    <row r="6204" spans="1:65" s="14" customFormat="1" ht="11.25">
      <c r="B6204" s="221"/>
      <c r="C6204" s="222"/>
      <c r="D6204" s="212" t="s">
        <v>283</v>
      </c>
      <c r="E6204" s="223" t="s">
        <v>1</v>
      </c>
      <c r="F6204" s="224" t="s">
        <v>5034</v>
      </c>
      <c r="G6204" s="222"/>
      <c r="H6204" s="225">
        <v>1.26</v>
      </c>
      <c r="I6204" s="226"/>
      <c r="J6204" s="222"/>
      <c r="K6204" s="222"/>
      <c r="L6204" s="227"/>
      <c r="M6204" s="228"/>
      <c r="N6204" s="229"/>
      <c r="O6204" s="229"/>
      <c r="P6204" s="229"/>
      <c r="Q6204" s="229"/>
      <c r="R6204" s="229"/>
      <c r="S6204" s="229"/>
      <c r="T6204" s="230"/>
      <c r="AT6204" s="231" t="s">
        <v>283</v>
      </c>
      <c r="AU6204" s="231" t="s">
        <v>291</v>
      </c>
      <c r="AV6204" s="14" t="s">
        <v>84</v>
      </c>
      <c r="AW6204" s="14" t="s">
        <v>32</v>
      </c>
      <c r="AX6204" s="14" t="s">
        <v>76</v>
      </c>
      <c r="AY6204" s="231" t="s">
        <v>272</v>
      </c>
    </row>
    <row r="6205" spans="1:65" s="2" customFormat="1" ht="24.2" customHeight="1">
      <c r="A6205" s="34"/>
      <c r="B6205" s="35"/>
      <c r="C6205" s="192" t="s">
        <v>5035</v>
      </c>
      <c r="D6205" s="192" t="s">
        <v>274</v>
      </c>
      <c r="E6205" s="193" t="s">
        <v>5036</v>
      </c>
      <c r="F6205" s="194" t="s">
        <v>5037</v>
      </c>
      <c r="G6205" s="195" t="s">
        <v>185</v>
      </c>
      <c r="H6205" s="196">
        <v>2.625</v>
      </c>
      <c r="I6205" s="197"/>
      <c r="J6205" s="198">
        <f>ROUND(I6205*H6205,2)</f>
        <v>0</v>
      </c>
      <c r="K6205" s="194" t="s">
        <v>1</v>
      </c>
      <c r="L6205" s="39"/>
      <c r="M6205" s="199" t="s">
        <v>1</v>
      </c>
      <c r="N6205" s="200" t="s">
        <v>41</v>
      </c>
      <c r="O6205" s="71"/>
      <c r="P6205" s="201">
        <f>O6205*H6205</f>
        <v>0</v>
      </c>
      <c r="Q6205" s="201">
        <v>1.4999999999999999E-4</v>
      </c>
      <c r="R6205" s="201">
        <f>Q6205*H6205</f>
        <v>3.9374999999999995E-4</v>
      </c>
      <c r="S6205" s="201">
        <v>0</v>
      </c>
      <c r="T6205" s="202">
        <f>S6205*H6205</f>
        <v>0</v>
      </c>
      <c r="U6205" s="34"/>
      <c r="V6205" s="34"/>
      <c r="W6205" s="34"/>
      <c r="X6205" s="34"/>
      <c r="Y6205" s="34"/>
      <c r="Z6205" s="34"/>
      <c r="AA6205" s="34"/>
      <c r="AB6205" s="34"/>
      <c r="AC6205" s="34"/>
      <c r="AD6205" s="34"/>
      <c r="AE6205" s="34"/>
      <c r="AR6205" s="203" t="s">
        <v>358</v>
      </c>
      <c r="AT6205" s="203" t="s">
        <v>274</v>
      </c>
      <c r="AU6205" s="203" t="s">
        <v>291</v>
      </c>
      <c r="AY6205" s="17" t="s">
        <v>272</v>
      </c>
      <c r="BE6205" s="204">
        <f>IF(N6205="základní",J6205,0)</f>
        <v>0</v>
      </c>
      <c r="BF6205" s="204">
        <f>IF(N6205="snížená",J6205,0)</f>
        <v>0</v>
      </c>
      <c r="BG6205" s="204">
        <f>IF(N6205="zákl. přenesená",J6205,0)</f>
        <v>0</v>
      </c>
      <c r="BH6205" s="204">
        <f>IF(N6205="sníž. přenesená",J6205,0)</f>
        <v>0</v>
      </c>
      <c r="BI6205" s="204">
        <f>IF(N6205="nulová",J6205,0)</f>
        <v>0</v>
      </c>
      <c r="BJ6205" s="17" t="s">
        <v>16</v>
      </c>
      <c r="BK6205" s="204">
        <f>ROUND(I6205*H6205,2)</f>
        <v>0</v>
      </c>
      <c r="BL6205" s="17" t="s">
        <v>358</v>
      </c>
      <c r="BM6205" s="203" t="s">
        <v>5038</v>
      </c>
    </row>
    <row r="6206" spans="1:65" s="13" customFormat="1" ht="11.25">
      <c r="B6206" s="210"/>
      <c r="C6206" s="211"/>
      <c r="D6206" s="212" t="s">
        <v>283</v>
      </c>
      <c r="E6206" s="213" t="s">
        <v>1</v>
      </c>
      <c r="F6206" s="214" t="s">
        <v>4825</v>
      </c>
      <c r="G6206" s="211"/>
      <c r="H6206" s="213" t="s">
        <v>1</v>
      </c>
      <c r="I6206" s="215"/>
      <c r="J6206" s="211"/>
      <c r="K6206" s="211"/>
      <c r="L6206" s="216"/>
      <c r="M6206" s="217"/>
      <c r="N6206" s="218"/>
      <c r="O6206" s="218"/>
      <c r="P6206" s="218"/>
      <c r="Q6206" s="218"/>
      <c r="R6206" s="218"/>
      <c r="S6206" s="218"/>
      <c r="T6206" s="219"/>
      <c r="AT6206" s="220" t="s">
        <v>283</v>
      </c>
      <c r="AU6206" s="220" t="s">
        <v>291</v>
      </c>
      <c r="AV6206" s="13" t="s">
        <v>16</v>
      </c>
      <c r="AW6206" s="13" t="s">
        <v>32</v>
      </c>
      <c r="AX6206" s="13" t="s">
        <v>76</v>
      </c>
      <c r="AY6206" s="220" t="s">
        <v>272</v>
      </c>
    </row>
    <row r="6207" spans="1:65" s="13" customFormat="1" ht="11.25">
      <c r="B6207" s="210"/>
      <c r="C6207" s="211"/>
      <c r="D6207" s="212" t="s">
        <v>283</v>
      </c>
      <c r="E6207" s="213" t="s">
        <v>1</v>
      </c>
      <c r="F6207" s="214" t="s">
        <v>285</v>
      </c>
      <c r="G6207" s="211"/>
      <c r="H6207" s="213" t="s">
        <v>1</v>
      </c>
      <c r="I6207" s="215"/>
      <c r="J6207" s="211"/>
      <c r="K6207" s="211"/>
      <c r="L6207" s="216"/>
      <c r="M6207" s="217"/>
      <c r="N6207" s="218"/>
      <c r="O6207" s="218"/>
      <c r="P6207" s="218"/>
      <c r="Q6207" s="218"/>
      <c r="R6207" s="218"/>
      <c r="S6207" s="218"/>
      <c r="T6207" s="219"/>
      <c r="AT6207" s="220" t="s">
        <v>283</v>
      </c>
      <c r="AU6207" s="220" t="s">
        <v>291</v>
      </c>
      <c r="AV6207" s="13" t="s">
        <v>16</v>
      </c>
      <c r="AW6207" s="13" t="s">
        <v>32</v>
      </c>
      <c r="AX6207" s="13" t="s">
        <v>76</v>
      </c>
      <c r="AY6207" s="220" t="s">
        <v>272</v>
      </c>
    </row>
    <row r="6208" spans="1:65" s="13" customFormat="1" ht="11.25">
      <c r="B6208" s="210"/>
      <c r="C6208" s="211"/>
      <c r="D6208" s="212" t="s">
        <v>283</v>
      </c>
      <c r="E6208" s="213" t="s">
        <v>1</v>
      </c>
      <c r="F6208" s="214" t="s">
        <v>5039</v>
      </c>
      <c r="G6208" s="211"/>
      <c r="H6208" s="213" t="s">
        <v>1</v>
      </c>
      <c r="I6208" s="215"/>
      <c r="J6208" s="211"/>
      <c r="K6208" s="211"/>
      <c r="L6208" s="216"/>
      <c r="M6208" s="217"/>
      <c r="N6208" s="218"/>
      <c r="O6208" s="218"/>
      <c r="P6208" s="218"/>
      <c r="Q6208" s="218"/>
      <c r="R6208" s="218"/>
      <c r="S6208" s="218"/>
      <c r="T6208" s="219"/>
      <c r="AT6208" s="220" t="s">
        <v>283</v>
      </c>
      <c r="AU6208" s="220" t="s">
        <v>291</v>
      </c>
      <c r="AV6208" s="13" t="s">
        <v>16</v>
      </c>
      <c r="AW6208" s="13" t="s">
        <v>32</v>
      </c>
      <c r="AX6208" s="13" t="s">
        <v>76</v>
      </c>
      <c r="AY6208" s="220" t="s">
        <v>272</v>
      </c>
    </row>
    <row r="6209" spans="1:65" s="13" customFormat="1" ht="11.25">
      <c r="B6209" s="210"/>
      <c r="C6209" s="211"/>
      <c r="D6209" s="212" t="s">
        <v>283</v>
      </c>
      <c r="E6209" s="213" t="s">
        <v>1</v>
      </c>
      <c r="F6209" s="214" t="s">
        <v>5040</v>
      </c>
      <c r="G6209" s="211"/>
      <c r="H6209" s="213" t="s">
        <v>1</v>
      </c>
      <c r="I6209" s="215"/>
      <c r="J6209" s="211"/>
      <c r="K6209" s="211"/>
      <c r="L6209" s="216"/>
      <c r="M6209" s="217"/>
      <c r="N6209" s="218"/>
      <c r="O6209" s="218"/>
      <c r="P6209" s="218"/>
      <c r="Q6209" s="218"/>
      <c r="R6209" s="218"/>
      <c r="S6209" s="218"/>
      <c r="T6209" s="219"/>
      <c r="AT6209" s="220" t="s">
        <v>283</v>
      </c>
      <c r="AU6209" s="220" t="s">
        <v>291</v>
      </c>
      <c r="AV6209" s="13" t="s">
        <v>16</v>
      </c>
      <c r="AW6209" s="13" t="s">
        <v>32</v>
      </c>
      <c r="AX6209" s="13" t="s">
        <v>76</v>
      </c>
      <c r="AY6209" s="220" t="s">
        <v>272</v>
      </c>
    </row>
    <row r="6210" spans="1:65" s="14" customFormat="1" ht="11.25">
      <c r="B6210" s="221"/>
      <c r="C6210" s="222"/>
      <c r="D6210" s="212" t="s">
        <v>283</v>
      </c>
      <c r="E6210" s="223" t="s">
        <v>1</v>
      </c>
      <c r="F6210" s="224" t="s">
        <v>5041</v>
      </c>
      <c r="G6210" s="222"/>
      <c r="H6210" s="225">
        <v>2.625</v>
      </c>
      <c r="I6210" s="226"/>
      <c r="J6210" s="222"/>
      <c r="K6210" s="222"/>
      <c r="L6210" s="227"/>
      <c r="M6210" s="228"/>
      <c r="N6210" s="229"/>
      <c r="O6210" s="229"/>
      <c r="P6210" s="229"/>
      <c r="Q6210" s="229"/>
      <c r="R6210" s="229"/>
      <c r="S6210" s="229"/>
      <c r="T6210" s="230"/>
      <c r="AT6210" s="231" t="s">
        <v>283</v>
      </c>
      <c r="AU6210" s="231" t="s">
        <v>291</v>
      </c>
      <c r="AV6210" s="14" t="s">
        <v>84</v>
      </c>
      <c r="AW6210" s="14" t="s">
        <v>32</v>
      </c>
      <c r="AX6210" s="14" t="s">
        <v>76</v>
      </c>
      <c r="AY6210" s="231" t="s">
        <v>272</v>
      </c>
    </row>
    <row r="6211" spans="1:65" s="2" customFormat="1" ht="37.9" customHeight="1">
      <c r="A6211" s="34"/>
      <c r="B6211" s="35"/>
      <c r="C6211" s="192" t="s">
        <v>5042</v>
      </c>
      <c r="D6211" s="192" t="s">
        <v>274</v>
      </c>
      <c r="E6211" s="193" t="s">
        <v>5043</v>
      </c>
      <c r="F6211" s="194" t="s">
        <v>5044</v>
      </c>
      <c r="G6211" s="195" t="s">
        <v>952</v>
      </c>
      <c r="H6211" s="196">
        <v>0</v>
      </c>
      <c r="I6211" s="197"/>
      <c r="J6211" s="198">
        <f>ROUND(I6211*H6211,2)</f>
        <v>0</v>
      </c>
      <c r="K6211" s="194" t="s">
        <v>1</v>
      </c>
      <c r="L6211" s="39"/>
      <c r="M6211" s="199" t="s">
        <v>1</v>
      </c>
      <c r="N6211" s="200" t="s">
        <v>41</v>
      </c>
      <c r="O6211" s="71"/>
      <c r="P6211" s="201">
        <f>O6211*H6211</f>
        <v>0</v>
      </c>
      <c r="Q6211" s="201">
        <v>1.4999999999999999E-4</v>
      </c>
      <c r="R6211" s="201">
        <f>Q6211*H6211</f>
        <v>0</v>
      </c>
      <c r="S6211" s="201">
        <v>0</v>
      </c>
      <c r="T6211" s="202">
        <f>S6211*H6211</f>
        <v>0</v>
      </c>
      <c r="U6211" s="34"/>
      <c r="V6211" s="34"/>
      <c r="W6211" s="34"/>
      <c r="X6211" s="34"/>
      <c r="Y6211" s="34"/>
      <c r="Z6211" s="34"/>
      <c r="AA6211" s="34"/>
      <c r="AB6211" s="34"/>
      <c r="AC6211" s="34"/>
      <c r="AD6211" s="34"/>
      <c r="AE6211" s="34"/>
      <c r="AR6211" s="203" t="s">
        <v>358</v>
      </c>
      <c r="AT6211" s="203" t="s">
        <v>274</v>
      </c>
      <c r="AU6211" s="203" t="s">
        <v>291</v>
      </c>
      <c r="AY6211" s="17" t="s">
        <v>272</v>
      </c>
      <c r="BE6211" s="204">
        <f>IF(N6211="základní",J6211,0)</f>
        <v>0</v>
      </c>
      <c r="BF6211" s="204">
        <f>IF(N6211="snížená",J6211,0)</f>
        <v>0</v>
      </c>
      <c r="BG6211" s="204">
        <f>IF(N6211="zákl. přenesená",J6211,0)</f>
        <v>0</v>
      </c>
      <c r="BH6211" s="204">
        <f>IF(N6211="sníž. přenesená",J6211,0)</f>
        <v>0</v>
      </c>
      <c r="BI6211" s="204">
        <f>IF(N6211="nulová",J6211,0)</f>
        <v>0</v>
      </c>
      <c r="BJ6211" s="17" t="s">
        <v>16</v>
      </c>
      <c r="BK6211" s="204">
        <f>ROUND(I6211*H6211,2)</f>
        <v>0</v>
      </c>
      <c r="BL6211" s="17" t="s">
        <v>358</v>
      </c>
      <c r="BM6211" s="203" t="s">
        <v>5045</v>
      </c>
    </row>
    <row r="6212" spans="1:65" s="13" customFormat="1" ht="11.25">
      <c r="B6212" s="210"/>
      <c r="C6212" s="211"/>
      <c r="D6212" s="212" t="s">
        <v>283</v>
      </c>
      <c r="E6212" s="213" t="s">
        <v>1</v>
      </c>
      <c r="F6212" s="214" t="s">
        <v>4825</v>
      </c>
      <c r="G6212" s="211"/>
      <c r="H6212" s="213" t="s">
        <v>1</v>
      </c>
      <c r="I6212" s="215"/>
      <c r="J6212" s="211"/>
      <c r="K6212" s="211"/>
      <c r="L6212" s="216"/>
      <c r="M6212" s="217"/>
      <c r="N6212" s="218"/>
      <c r="O6212" s="218"/>
      <c r="P6212" s="218"/>
      <c r="Q6212" s="218"/>
      <c r="R6212" s="218"/>
      <c r="S6212" s="218"/>
      <c r="T6212" s="219"/>
      <c r="AT6212" s="220" t="s">
        <v>283</v>
      </c>
      <c r="AU6212" s="220" t="s">
        <v>291</v>
      </c>
      <c r="AV6212" s="13" t="s">
        <v>16</v>
      </c>
      <c r="AW6212" s="13" t="s">
        <v>32</v>
      </c>
      <c r="AX6212" s="13" t="s">
        <v>76</v>
      </c>
      <c r="AY6212" s="220" t="s">
        <v>272</v>
      </c>
    </row>
    <row r="6213" spans="1:65" s="13" customFormat="1" ht="11.25">
      <c r="B6213" s="210"/>
      <c r="C6213" s="211"/>
      <c r="D6213" s="212" t="s">
        <v>283</v>
      </c>
      <c r="E6213" s="213" t="s">
        <v>1</v>
      </c>
      <c r="F6213" s="214" t="s">
        <v>285</v>
      </c>
      <c r="G6213" s="211"/>
      <c r="H6213" s="213" t="s">
        <v>1</v>
      </c>
      <c r="I6213" s="215"/>
      <c r="J6213" s="211"/>
      <c r="K6213" s="211"/>
      <c r="L6213" s="216"/>
      <c r="M6213" s="217"/>
      <c r="N6213" s="218"/>
      <c r="O6213" s="218"/>
      <c r="P6213" s="218"/>
      <c r="Q6213" s="218"/>
      <c r="R6213" s="218"/>
      <c r="S6213" s="218"/>
      <c r="T6213" s="219"/>
      <c r="AT6213" s="220" t="s">
        <v>283</v>
      </c>
      <c r="AU6213" s="220" t="s">
        <v>291</v>
      </c>
      <c r="AV6213" s="13" t="s">
        <v>16</v>
      </c>
      <c r="AW6213" s="13" t="s">
        <v>32</v>
      </c>
      <c r="AX6213" s="13" t="s">
        <v>76</v>
      </c>
      <c r="AY6213" s="220" t="s">
        <v>272</v>
      </c>
    </row>
    <row r="6214" spans="1:65" s="14" customFormat="1" ht="11.25">
      <c r="B6214" s="221"/>
      <c r="C6214" s="222"/>
      <c r="D6214" s="212" t="s">
        <v>283</v>
      </c>
      <c r="E6214" s="223" t="s">
        <v>1</v>
      </c>
      <c r="F6214" s="224" t="s">
        <v>16</v>
      </c>
      <c r="G6214" s="222"/>
      <c r="H6214" s="225">
        <v>1</v>
      </c>
      <c r="I6214" s="226"/>
      <c r="J6214" s="222"/>
      <c r="K6214" s="222"/>
      <c r="L6214" s="227"/>
      <c r="M6214" s="228"/>
      <c r="N6214" s="229"/>
      <c r="O6214" s="229"/>
      <c r="P6214" s="229"/>
      <c r="Q6214" s="229"/>
      <c r="R6214" s="229"/>
      <c r="S6214" s="229"/>
      <c r="T6214" s="230"/>
      <c r="AT6214" s="231" t="s">
        <v>283</v>
      </c>
      <c r="AU6214" s="231" t="s">
        <v>291</v>
      </c>
      <c r="AV6214" s="14" t="s">
        <v>84</v>
      </c>
      <c r="AW6214" s="14" t="s">
        <v>32</v>
      </c>
      <c r="AX6214" s="14" t="s">
        <v>76</v>
      </c>
      <c r="AY6214" s="231" t="s">
        <v>272</v>
      </c>
    </row>
    <row r="6215" spans="1:65" s="13" customFormat="1" ht="11.25">
      <c r="B6215" s="210"/>
      <c r="C6215" s="211"/>
      <c r="D6215" s="212" t="s">
        <v>283</v>
      </c>
      <c r="E6215" s="213" t="s">
        <v>1</v>
      </c>
      <c r="F6215" s="214" t="s">
        <v>289</v>
      </c>
      <c r="G6215" s="211"/>
      <c r="H6215" s="213" t="s">
        <v>1</v>
      </c>
      <c r="I6215" s="215"/>
      <c r="J6215" s="211"/>
      <c r="K6215" s="211"/>
      <c r="L6215" s="216"/>
      <c r="M6215" s="217"/>
      <c r="N6215" s="218"/>
      <c r="O6215" s="218"/>
      <c r="P6215" s="218"/>
      <c r="Q6215" s="218"/>
      <c r="R6215" s="218"/>
      <c r="S6215" s="218"/>
      <c r="T6215" s="219"/>
      <c r="AT6215" s="220" t="s">
        <v>283</v>
      </c>
      <c r="AU6215" s="220" t="s">
        <v>291</v>
      </c>
      <c r="AV6215" s="13" t="s">
        <v>16</v>
      </c>
      <c r="AW6215" s="13" t="s">
        <v>32</v>
      </c>
      <c r="AX6215" s="13" t="s">
        <v>76</v>
      </c>
      <c r="AY6215" s="220" t="s">
        <v>272</v>
      </c>
    </row>
    <row r="6216" spans="1:65" s="14" customFormat="1" ht="11.25">
      <c r="B6216" s="221"/>
      <c r="C6216" s="222"/>
      <c r="D6216" s="212" t="s">
        <v>283</v>
      </c>
      <c r="E6216" s="223" t="s">
        <v>1</v>
      </c>
      <c r="F6216" s="224" t="s">
        <v>207</v>
      </c>
      <c r="G6216" s="222"/>
      <c r="H6216" s="225">
        <v>-1</v>
      </c>
      <c r="I6216" s="226"/>
      <c r="J6216" s="222"/>
      <c r="K6216" s="222"/>
      <c r="L6216" s="227"/>
      <c r="M6216" s="228"/>
      <c r="N6216" s="229"/>
      <c r="O6216" s="229"/>
      <c r="P6216" s="229"/>
      <c r="Q6216" s="229"/>
      <c r="R6216" s="229"/>
      <c r="S6216" s="229"/>
      <c r="T6216" s="230"/>
      <c r="AT6216" s="231" t="s">
        <v>283</v>
      </c>
      <c r="AU6216" s="231" t="s">
        <v>291</v>
      </c>
      <c r="AV6216" s="14" t="s">
        <v>84</v>
      </c>
      <c r="AW6216" s="14" t="s">
        <v>32</v>
      </c>
      <c r="AX6216" s="14" t="s">
        <v>76</v>
      </c>
      <c r="AY6216" s="231" t="s">
        <v>272</v>
      </c>
    </row>
    <row r="6217" spans="1:65" s="2" customFormat="1" ht="37.9" customHeight="1">
      <c r="A6217" s="34"/>
      <c r="B6217" s="35"/>
      <c r="C6217" s="192" t="s">
        <v>5046</v>
      </c>
      <c r="D6217" s="192" t="s">
        <v>274</v>
      </c>
      <c r="E6217" s="193" t="s">
        <v>5047</v>
      </c>
      <c r="F6217" s="194" t="s">
        <v>5048</v>
      </c>
      <c r="G6217" s="195" t="s">
        <v>952</v>
      </c>
      <c r="H6217" s="196">
        <v>0</v>
      </c>
      <c r="I6217" s="197"/>
      <c r="J6217" s="198">
        <f>ROUND(I6217*H6217,2)</f>
        <v>0</v>
      </c>
      <c r="K6217" s="194" t="s">
        <v>1</v>
      </c>
      <c r="L6217" s="39"/>
      <c r="M6217" s="199" t="s">
        <v>1</v>
      </c>
      <c r="N6217" s="200" t="s">
        <v>41</v>
      </c>
      <c r="O6217" s="71"/>
      <c r="P6217" s="201">
        <f>O6217*H6217</f>
        <v>0</v>
      </c>
      <c r="Q6217" s="201">
        <v>1.4999999999999999E-4</v>
      </c>
      <c r="R6217" s="201">
        <f>Q6217*H6217</f>
        <v>0</v>
      </c>
      <c r="S6217" s="201">
        <v>0</v>
      </c>
      <c r="T6217" s="202">
        <f>S6217*H6217</f>
        <v>0</v>
      </c>
      <c r="U6217" s="34"/>
      <c r="V6217" s="34"/>
      <c r="W6217" s="34"/>
      <c r="X6217" s="34"/>
      <c r="Y6217" s="34"/>
      <c r="Z6217" s="34"/>
      <c r="AA6217" s="34"/>
      <c r="AB6217" s="34"/>
      <c r="AC6217" s="34"/>
      <c r="AD6217" s="34"/>
      <c r="AE6217" s="34"/>
      <c r="AR6217" s="203" t="s">
        <v>358</v>
      </c>
      <c r="AT6217" s="203" t="s">
        <v>274</v>
      </c>
      <c r="AU6217" s="203" t="s">
        <v>291</v>
      </c>
      <c r="AY6217" s="17" t="s">
        <v>272</v>
      </c>
      <c r="BE6217" s="204">
        <f>IF(N6217="základní",J6217,0)</f>
        <v>0</v>
      </c>
      <c r="BF6217" s="204">
        <f>IF(N6217="snížená",J6217,0)</f>
        <v>0</v>
      </c>
      <c r="BG6217" s="204">
        <f>IF(N6217="zákl. přenesená",J6217,0)</f>
        <v>0</v>
      </c>
      <c r="BH6217" s="204">
        <f>IF(N6217="sníž. přenesená",J6217,0)</f>
        <v>0</v>
      </c>
      <c r="BI6217" s="204">
        <f>IF(N6217="nulová",J6217,0)</f>
        <v>0</v>
      </c>
      <c r="BJ6217" s="17" t="s">
        <v>16</v>
      </c>
      <c r="BK6217" s="204">
        <f>ROUND(I6217*H6217,2)</f>
        <v>0</v>
      </c>
      <c r="BL6217" s="17" t="s">
        <v>358</v>
      </c>
      <c r="BM6217" s="203" t="s">
        <v>5049</v>
      </c>
    </row>
    <row r="6218" spans="1:65" s="13" customFormat="1" ht="11.25">
      <c r="B6218" s="210"/>
      <c r="C6218" s="211"/>
      <c r="D6218" s="212" t="s">
        <v>283</v>
      </c>
      <c r="E6218" s="213" t="s">
        <v>1</v>
      </c>
      <c r="F6218" s="214" t="s">
        <v>4825</v>
      </c>
      <c r="G6218" s="211"/>
      <c r="H6218" s="213" t="s">
        <v>1</v>
      </c>
      <c r="I6218" s="215"/>
      <c r="J6218" s="211"/>
      <c r="K6218" s="211"/>
      <c r="L6218" s="216"/>
      <c r="M6218" s="217"/>
      <c r="N6218" s="218"/>
      <c r="O6218" s="218"/>
      <c r="P6218" s="218"/>
      <c r="Q6218" s="218"/>
      <c r="R6218" s="218"/>
      <c r="S6218" s="218"/>
      <c r="T6218" s="219"/>
      <c r="AT6218" s="220" t="s">
        <v>283</v>
      </c>
      <c r="AU6218" s="220" t="s">
        <v>291</v>
      </c>
      <c r="AV6218" s="13" t="s">
        <v>16</v>
      </c>
      <c r="AW6218" s="13" t="s">
        <v>32</v>
      </c>
      <c r="AX6218" s="13" t="s">
        <v>76</v>
      </c>
      <c r="AY6218" s="220" t="s">
        <v>272</v>
      </c>
    </row>
    <row r="6219" spans="1:65" s="13" customFormat="1" ht="11.25">
      <c r="B6219" s="210"/>
      <c r="C6219" s="211"/>
      <c r="D6219" s="212" t="s">
        <v>283</v>
      </c>
      <c r="E6219" s="213" t="s">
        <v>1</v>
      </c>
      <c r="F6219" s="214" t="s">
        <v>285</v>
      </c>
      <c r="G6219" s="211"/>
      <c r="H6219" s="213" t="s">
        <v>1</v>
      </c>
      <c r="I6219" s="215"/>
      <c r="J6219" s="211"/>
      <c r="K6219" s="211"/>
      <c r="L6219" s="216"/>
      <c r="M6219" s="217"/>
      <c r="N6219" s="218"/>
      <c r="O6219" s="218"/>
      <c r="P6219" s="218"/>
      <c r="Q6219" s="218"/>
      <c r="R6219" s="218"/>
      <c r="S6219" s="218"/>
      <c r="T6219" s="219"/>
      <c r="AT6219" s="220" t="s">
        <v>283</v>
      </c>
      <c r="AU6219" s="220" t="s">
        <v>291</v>
      </c>
      <c r="AV6219" s="13" t="s">
        <v>16</v>
      </c>
      <c r="AW6219" s="13" t="s">
        <v>32</v>
      </c>
      <c r="AX6219" s="13" t="s">
        <v>76</v>
      </c>
      <c r="AY6219" s="220" t="s">
        <v>272</v>
      </c>
    </row>
    <row r="6220" spans="1:65" s="14" customFormat="1" ht="11.25">
      <c r="B6220" s="221"/>
      <c r="C6220" s="222"/>
      <c r="D6220" s="212" t="s">
        <v>283</v>
      </c>
      <c r="E6220" s="223" t="s">
        <v>1</v>
      </c>
      <c r="F6220" s="224" t="s">
        <v>16</v>
      </c>
      <c r="G6220" s="222"/>
      <c r="H6220" s="225">
        <v>1</v>
      </c>
      <c r="I6220" s="226"/>
      <c r="J6220" s="222"/>
      <c r="K6220" s="222"/>
      <c r="L6220" s="227"/>
      <c r="M6220" s="228"/>
      <c r="N6220" s="229"/>
      <c r="O6220" s="229"/>
      <c r="P6220" s="229"/>
      <c r="Q6220" s="229"/>
      <c r="R6220" s="229"/>
      <c r="S6220" s="229"/>
      <c r="T6220" s="230"/>
      <c r="AT6220" s="231" t="s">
        <v>283</v>
      </c>
      <c r="AU6220" s="231" t="s">
        <v>291</v>
      </c>
      <c r="AV6220" s="14" t="s">
        <v>84</v>
      </c>
      <c r="AW6220" s="14" t="s">
        <v>32</v>
      </c>
      <c r="AX6220" s="14" t="s">
        <v>76</v>
      </c>
      <c r="AY6220" s="231" t="s">
        <v>272</v>
      </c>
    </row>
    <row r="6221" spans="1:65" s="13" customFormat="1" ht="11.25">
      <c r="B6221" s="210"/>
      <c r="C6221" s="211"/>
      <c r="D6221" s="212" t="s">
        <v>283</v>
      </c>
      <c r="E6221" s="213" t="s">
        <v>1</v>
      </c>
      <c r="F6221" s="214" t="s">
        <v>289</v>
      </c>
      <c r="G6221" s="211"/>
      <c r="H6221" s="213" t="s">
        <v>1</v>
      </c>
      <c r="I6221" s="215"/>
      <c r="J6221" s="211"/>
      <c r="K6221" s="211"/>
      <c r="L6221" s="216"/>
      <c r="M6221" s="217"/>
      <c r="N6221" s="218"/>
      <c r="O6221" s="218"/>
      <c r="P6221" s="218"/>
      <c r="Q6221" s="218"/>
      <c r="R6221" s="218"/>
      <c r="S6221" s="218"/>
      <c r="T6221" s="219"/>
      <c r="AT6221" s="220" t="s">
        <v>283</v>
      </c>
      <c r="AU6221" s="220" t="s">
        <v>291</v>
      </c>
      <c r="AV6221" s="13" t="s">
        <v>16</v>
      </c>
      <c r="AW6221" s="13" t="s">
        <v>32</v>
      </c>
      <c r="AX6221" s="13" t="s">
        <v>76</v>
      </c>
      <c r="AY6221" s="220" t="s">
        <v>272</v>
      </c>
    </row>
    <row r="6222" spans="1:65" s="14" customFormat="1" ht="11.25">
      <c r="B6222" s="221"/>
      <c r="C6222" s="222"/>
      <c r="D6222" s="212" t="s">
        <v>283</v>
      </c>
      <c r="E6222" s="223" t="s">
        <v>1</v>
      </c>
      <c r="F6222" s="224" t="s">
        <v>207</v>
      </c>
      <c r="G6222" s="222"/>
      <c r="H6222" s="225">
        <v>-1</v>
      </c>
      <c r="I6222" s="226"/>
      <c r="J6222" s="222"/>
      <c r="K6222" s="222"/>
      <c r="L6222" s="227"/>
      <c r="M6222" s="228"/>
      <c r="N6222" s="229"/>
      <c r="O6222" s="229"/>
      <c r="P6222" s="229"/>
      <c r="Q6222" s="229"/>
      <c r="R6222" s="229"/>
      <c r="S6222" s="229"/>
      <c r="T6222" s="230"/>
      <c r="AT6222" s="231" t="s">
        <v>283</v>
      </c>
      <c r="AU6222" s="231" t="s">
        <v>291</v>
      </c>
      <c r="AV6222" s="14" t="s">
        <v>84</v>
      </c>
      <c r="AW6222" s="14" t="s">
        <v>32</v>
      </c>
      <c r="AX6222" s="14" t="s">
        <v>76</v>
      </c>
      <c r="AY6222" s="231" t="s">
        <v>272</v>
      </c>
    </row>
    <row r="6223" spans="1:65" s="2" customFormat="1" ht="24.2" customHeight="1">
      <c r="A6223" s="34"/>
      <c r="B6223" s="35"/>
      <c r="C6223" s="192" t="s">
        <v>5050</v>
      </c>
      <c r="D6223" s="192" t="s">
        <v>274</v>
      </c>
      <c r="E6223" s="193" t="s">
        <v>5051</v>
      </c>
      <c r="F6223" s="194" t="s">
        <v>5052</v>
      </c>
      <c r="G6223" s="195" t="s">
        <v>952</v>
      </c>
      <c r="H6223" s="196">
        <v>0</v>
      </c>
      <c r="I6223" s="197"/>
      <c r="J6223" s="198">
        <f>ROUND(I6223*H6223,2)</f>
        <v>0</v>
      </c>
      <c r="K6223" s="194" t="s">
        <v>1</v>
      </c>
      <c r="L6223" s="39"/>
      <c r="M6223" s="199" t="s">
        <v>1</v>
      </c>
      <c r="N6223" s="200" t="s">
        <v>41</v>
      </c>
      <c r="O6223" s="71"/>
      <c r="P6223" s="201">
        <f>O6223*H6223</f>
        <v>0</v>
      </c>
      <c r="Q6223" s="201">
        <v>1.4999999999999999E-4</v>
      </c>
      <c r="R6223" s="201">
        <f>Q6223*H6223</f>
        <v>0</v>
      </c>
      <c r="S6223" s="201">
        <v>0</v>
      </c>
      <c r="T6223" s="202">
        <f>S6223*H6223</f>
        <v>0</v>
      </c>
      <c r="U6223" s="34"/>
      <c r="V6223" s="34"/>
      <c r="W6223" s="34"/>
      <c r="X6223" s="34"/>
      <c r="Y6223" s="34"/>
      <c r="Z6223" s="34"/>
      <c r="AA6223" s="34"/>
      <c r="AB6223" s="34"/>
      <c r="AC6223" s="34"/>
      <c r="AD6223" s="34"/>
      <c r="AE6223" s="34"/>
      <c r="AR6223" s="203" t="s">
        <v>358</v>
      </c>
      <c r="AT6223" s="203" t="s">
        <v>274</v>
      </c>
      <c r="AU6223" s="203" t="s">
        <v>291</v>
      </c>
      <c r="AY6223" s="17" t="s">
        <v>272</v>
      </c>
      <c r="BE6223" s="204">
        <f>IF(N6223="základní",J6223,0)</f>
        <v>0</v>
      </c>
      <c r="BF6223" s="204">
        <f>IF(N6223="snížená",J6223,0)</f>
        <v>0</v>
      </c>
      <c r="BG6223" s="204">
        <f>IF(N6223="zákl. přenesená",J6223,0)</f>
        <v>0</v>
      </c>
      <c r="BH6223" s="204">
        <f>IF(N6223="sníž. přenesená",J6223,0)</f>
        <v>0</v>
      </c>
      <c r="BI6223" s="204">
        <f>IF(N6223="nulová",J6223,0)</f>
        <v>0</v>
      </c>
      <c r="BJ6223" s="17" t="s">
        <v>16</v>
      </c>
      <c r="BK6223" s="204">
        <f>ROUND(I6223*H6223,2)</f>
        <v>0</v>
      </c>
      <c r="BL6223" s="17" t="s">
        <v>358</v>
      </c>
      <c r="BM6223" s="203" t="s">
        <v>5053</v>
      </c>
    </row>
    <row r="6224" spans="1:65" s="13" customFormat="1" ht="11.25">
      <c r="B6224" s="210"/>
      <c r="C6224" s="211"/>
      <c r="D6224" s="212" t="s">
        <v>283</v>
      </c>
      <c r="E6224" s="213" t="s">
        <v>1</v>
      </c>
      <c r="F6224" s="214" t="s">
        <v>4825</v>
      </c>
      <c r="G6224" s="211"/>
      <c r="H6224" s="213" t="s">
        <v>1</v>
      </c>
      <c r="I6224" s="215"/>
      <c r="J6224" s="211"/>
      <c r="K6224" s="211"/>
      <c r="L6224" s="216"/>
      <c r="M6224" s="217"/>
      <c r="N6224" s="218"/>
      <c r="O6224" s="218"/>
      <c r="P6224" s="218"/>
      <c r="Q6224" s="218"/>
      <c r="R6224" s="218"/>
      <c r="S6224" s="218"/>
      <c r="T6224" s="219"/>
      <c r="AT6224" s="220" t="s">
        <v>283</v>
      </c>
      <c r="AU6224" s="220" t="s">
        <v>291</v>
      </c>
      <c r="AV6224" s="13" t="s">
        <v>16</v>
      </c>
      <c r="AW6224" s="13" t="s">
        <v>32</v>
      </c>
      <c r="AX6224" s="13" t="s">
        <v>76</v>
      </c>
      <c r="AY6224" s="220" t="s">
        <v>272</v>
      </c>
    </row>
    <row r="6225" spans="1:65" s="13" customFormat="1" ht="11.25">
      <c r="B6225" s="210"/>
      <c r="C6225" s="211"/>
      <c r="D6225" s="212" t="s">
        <v>283</v>
      </c>
      <c r="E6225" s="213" t="s">
        <v>1</v>
      </c>
      <c r="F6225" s="214" t="s">
        <v>285</v>
      </c>
      <c r="G6225" s="211"/>
      <c r="H6225" s="213" t="s">
        <v>1</v>
      </c>
      <c r="I6225" s="215"/>
      <c r="J6225" s="211"/>
      <c r="K6225" s="211"/>
      <c r="L6225" s="216"/>
      <c r="M6225" s="217"/>
      <c r="N6225" s="218"/>
      <c r="O6225" s="218"/>
      <c r="P6225" s="218"/>
      <c r="Q6225" s="218"/>
      <c r="R6225" s="218"/>
      <c r="S6225" s="218"/>
      <c r="T6225" s="219"/>
      <c r="AT6225" s="220" t="s">
        <v>283</v>
      </c>
      <c r="AU6225" s="220" t="s">
        <v>291</v>
      </c>
      <c r="AV6225" s="13" t="s">
        <v>16</v>
      </c>
      <c r="AW6225" s="13" t="s">
        <v>32</v>
      </c>
      <c r="AX6225" s="13" t="s">
        <v>76</v>
      </c>
      <c r="AY6225" s="220" t="s">
        <v>272</v>
      </c>
    </row>
    <row r="6226" spans="1:65" s="14" customFormat="1" ht="11.25">
      <c r="B6226" s="221"/>
      <c r="C6226" s="222"/>
      <c r="D6226" s="212" t="s">
        <v>283</v>
      </c>
      <c r="E6226" s="223" t="s">
        <v>1</v>
      </c>
      <c r="F6226" s="224" t="s">
        <v>16</v>
      </c>
      <c r="G6226" s="222"/>
      <c r="H6226" s="225">
        <v>1</v>
      </c>
      <c r="I6226" s="226"/>
      <c r="J6226" s="222"/>
      <c r="K6226" s="222"/>
      <c r="L6226" s="227"/>
      <c r="M6226" s="228"/>
      <c r="N6226" s="229"/>
      <c r="O6226" s="229"/>
      <c r="P6226" s="229"/>
      <c r="Q6226" s="229"/>
      <c r="R6226" s="229"/>
      <c r="S6226" s="229"/>
      <c r="T6226" s="230"/>
      <c r="AT6226" s="231" t="s">
        <v>283</v>
      </c>
      <c r="AU6226" s="231" t="s">
        <v>291</v>
      </c>
      <c r="AV6226" s="14" t="s">
        <v>84</v>
      </c>
      <c r="AW6226" s="14" t="s">
        <v>32</v>
      </c>
      <c r="AX6226" s="14" t="s">
        <v>76</v>
      </c>
      <c r="AY6226" s="231" t="s">
        <v>272</v>
      </c>
    </row>
    <row r="6227" spans="1:65" s="13" customFormat="1" ht="11.25">
      <c r="B6227" s="210"/>
      <c r="C6227" s="211"/>
      <c r="D6227" s="212" t="s">
        <v>283</v>
      </c>
      <c r="E6227" s="213" t="s">
        <v>1</v>
      </c>
      <c r="F6227" s="214" t="s">
        <v>289</v>
      </c>
      <c r="G6227" s="211"/>
      <c r="H6227" s="213" t="s">
        <v>1</v>
      </c>
      <c r="I6227" s="215"/>
      <c r="J6227" s="211"/>
      <c r="K6227" s="211"/>
      <c r="L6227" s="216"/>
      <c r="M6227" s="217"/>
      <c r="N6227" s="218"/>
      <c r="O6227" s="218"/>
      <c r="P6227" s="218"/>
      <c r="Q6227" s="218"/>
      <c r="R6227" s="218"/>
      <c r="S6227" s="218"/>
      <c r="T6227" s="219"/>
      <c r="AT6227" s="220" t="s">
        <v>283</v>
      </c>
      <c r="AU6227" s="220" t="s">
        <v>291</v>
      </c>
      <c r="AV6227" s="13" t="s">
        <v>16</v>
      </c>
      <c r="AW6227" s="13" t="s">
        <v>32</v>
      </c>
      <c r="AX6227" s="13" t="s">
        <v>76</v>
      </c>
      <c r="AY6227" s="220" t="s">
        <v>272</v>
      </c>
    </row>
    <row r="6228" spans="1:65" s="14" customFormat="1" ht="11.25">
      <c r="B6228" s="221"/>
      <c r="C6228" s="222"/>
      <c r="D6228" s="212" t="s">
        <v>283</v>
      </c>
      <c r="E6228" s="223" t="s">
        <v>1</v>
      </c>
      <c r="F6228" s="224" t="s">
        <v>207</v>
      </c>
      <c r="G6228" s="222"/>
      <c r="H6228" s="225">
        <v>-1</v>
      </c>
      <c r="I6228" s="226"/>
      <c r="J6228" s="222"/>
      <c r="K6228" s="222"/>
      <c r="L6228" s="227"/>
      <c r="M6228" s="228"/>
      <c r="N6228" s="229"/>
      <c r="O6228" s="229"/>
      <c r="P6228" s="229"/>
      <c r="Q6228" s="229"/>
      <c r="R6228" s="229"/>
      <c r="S6228" s="229"/>
      <c r="T6228" s="230"/>
      <c r="AT6228" s="231" t="s">
        <v>283</v>
      </c>
      <c r="AU6228" s="231" t="s">
        <v>291</v>
      </c>
      <c r="AV6228" s="14" t="s">
        <v>84</v>
      </c>
      <c r="AW6228" s="14" t="s">
        <v>32</v>
      </c>
      <c r="AX6228" s="14" t="s">
        <v>76</v>
      </c>
      <c r="AY6228" s="231" t="s">
        <v>272</v>
      </c>
    </row>
    <row r="6229" spans="1:65" s="2" customFormat="1" ht="24.2" customHeight="1">
      <c r="A6229" s="34"/>
      <c r="B6229" s="35"/>
      <c r="C6229" s="192" t="s">
        <v>5054</v>
      </c>
      <c r="D6229" s="192" t="s">
        <v>274</v>
      </c>
      <c r="E6229" s="193" t="s">
        <v>5055</v>
      </c>
      <c r="F6229" s="194" t="s">
        <v>5056</v>
      </c>
      <c r="G6229" s="195" t="s">
        <v>952</v>
      </c>
      <c r="H6229" s="196">
        <v>1</v>
      </c>
      <c r="I6229" s="197"/>
      <c r="J6229" s="198">
        <f>ROUND(I6229*H6229,2)</f>
        <v>0</v>
      </c>
      <c r="K6229" s="194" t="s">
        <v>1</v>
      </c>
      <c r="L6229" s="39"/>
      <c r="M6229" s="199" t="s">
        <v>1</v>
      </c>
      <c r="N6229" s="200" t="s">
        <v>41</v>
      </c>
      <c r="O6229" s="71"/>
      <c r="P6229" s="201">
        <f>O6229*H6229</f>
        <v>0</v>
      </c>
      <c r="Q6229" s="201">
        <v>1.4999999999999999E-4</v>
      </c>
      <c r="R6229" s="201">
        <f>Q6229*H6229</f>
        <v>1.4999999999999999E-4</v>
      </c>
      <c r="S6229" s="201">
        <v>0</v>
      </c>
      <c r="T6229" s="202">
        <f>S6229*H6229</f>
        <v>0</v>
      </c>
      <c r="U6229" s="34"/>
      <c r="V6229" s="34"/>
      <c r="W6229" s="34"/>
      <c r="X6229" s="34"/>
      <c r="Y6229" s="34"/>
      <c r="Z6229" s="34"/>
      <c r="AA6229" s="34"/>
      <c r="AB6229" s="34"/>
      <c r="AC6229" s="34"/>
      <c r="AD6229" s="34"/>
      <c r="AE6229" s="34"/>
      <c r="AR6229" s="203" t="s">
        <v>358</v>
      </c>
      <c r="AT6229" s="203" t="s">
        <v>274</v>
      </c>
      <c r="AU6229" s="203" t="s">
        <v>291</v>
      </c>
      <c r="AY6229" s="17" t="s">
        <v>272</v>
      </c>
      <c r="BE6229" s="204">
        <f>IF(N6229="základní",J6229,0)</f>
        <v>0</v>
      </c>
      <c r="BF6229" s="204">
        <f>IF(N6229="snížená",J6229,0)</f>
        <v>0</v>
      </c>
      <c r="BG6229" s="204">
        <f>IF(N6229="zákl. přenesená",J6229,0)</f>
        <v>0</v>
      </c>
      <c r="BH6229" s="204">
        <f>IF(N6229="sníž. přenesená",J6229,0)</f>
        <v>0</v>
      </c>
      <c r="BI6229" s="204">
        <f>IF(N6229="nulová",J6229,0)</f>
        <v>0</v>
      </c>
      <c r="BJ6229" s="17" t="s">
        <v>16</v>
      </c>
      <c r="BK6229" s="204">
        <f>ROUND(I6229*H6229,2)</f>
        <v>0</v>
      </c>
      <c r="BL6229" s="17" t="s">
        <v>358</v>
      </c>
      <c r="BM6229" s="203" t="s">
        <v>5057</v>
      </c>
    </row>
    <row r="6230" spans="1:65" s="13" customFormat="1" ht="11.25">
      <c r="B6230" s="210"/>
      <c r="C6230" s="211"/>
      <c r="D6230" s="212" t="s">
        <v>283</v>
      </c>
      <c r="E6230" s="213" t="s">
        <v>1</v>
      </c>
      <c r="F6230" s="214" t="s">
        <v>4825</v>
      </c>
      <c r="G6230" s="211"/>
      <c r="H6230" s="213" t="s">
        <v>1</v>
      </c>
      <c r="I6230" s="215"/>
      <c r="J6230" s="211"/>
      <c r="K6230" s="211"/>
      <c r="L6230" s="216"/>
      <c r="M6230" s="217"/>
      <c r="N6230" s="218"/>
      <c r="O6230" s="218"/>
      <c r="P6230" s="218"/>
      <c r="Q6230" s="218"/>
      <c r="R6230" s="218"/>
      <c r="S6230" s="218"/>
      <c r="T6230" s="219"/>
      <c r="AT6230" s="220" t="s">
        <v>283</v>
      </c>
      <c r="AU6230" s="220" t="s">
        <v>291</v>
      </c>
      <c r="AV6230" s="13" t="s">
        <v>16</v>
      </c>
      <c r="AW6230" s="13" t="s">
        <v>32</v>
      </c>
      <c r="AX6230" s="13" t="s">
        <v>76</v>
      </c>
      <c r="AY6230" s="220" t="s">
        <v>272</v>
      </c>
    </row>
    <row r="6231" spans="1:65" s="13" customFormat="1" ht="11.25">
      <c r="B6231" s="210"/>
      <c r="C6231" s="211"/>
      <c r="D6231" s="212" t="s">
        <v>283</v>
      </c>
      <c r="E6231" s="213" t="s">
        <v>1</v>
      </c>
      <c r="F6231" s="214" t="s">
        <v>285</v>
      </c>
      <c r="G6231" s="211"/>
      <c r="H6231" s="213" t="s">
        <v>1</v>
      </c>
      <c r="I6231" s="215"/>
      <c r="J6231" s="211"/>
      <c r="K6231" s="211"/>
      <c r="L6231" s="216"/>
      <c r="M6231" s="217"/>
      <c r="N6231" s="218"/>
      <c r="O6231" s="218"/>
      <c r="P6231" s="218"/>
      <c r="Q6231" s="218"/>
      <c r="R6231" s="218"/>
      <c r="S6231" s="218"/>
      <c r="T6231" s="219"/>
      <c r="AT6231" s="220" t="s">
        <v>283</v>
      </c>
      <c r="AU6231" s="220" t="s">
        <v>291</v>
      </c>
      <c r="AV6231" s="13" t="s">
        <v>16</v>
      </c>
      <c r="AW6231" s="13" t="s">
        <v>32</v>
      </c>
      <c r="AX6231" s="13" t="s">
        <v>76</v>
      </c>
      <c r="AY6231" s="220" t="s">
        <v>272</v>
      </c>
    </row>
    <row r="6232" spans="1:65" s="14" customFormat="1" ht="11.25">
      <c r="B6232" s="221"/>
      <c r="C6232" s="222"/>
      <c r="D6232" s="212" t="s">
        <v>283</v>
      </c>
      <c r="E6232" s="223" t="s">
        <v>1</v>
      </c>
      <c r="F6232" s="224" t="s">
        <v>16</v>
      </c>
      <c r="G6232" s="222"/>
      <c r="H6232" s="225">
        <v>1</v>
      </c>
      <c r="I6232" s="226"/>
      <c r="J6232" s="222"/>
      <c r="K6232" s="222"/>
      <c r="L6232" s="227"/>
      <c r="M6232" s="228"/>
      <c r="N6232" s="229"/>
      <c r="O6232" s="229"/>
      <c r="P6232" s="229"/>
      <c r="Q6232" s="229"/>
      <c r="R6232" s="229"/>
      <c r="S6232" s="229"/>
      <c r="T6232" s="230"/>
      <c r="AT6232" s="231" t="s">
        <v>283</v>
      </c>
      <c r="AU6232" s="231" t="s">
        <v>291</v>
      </c>
      <c r="AV6232" s="14" t="s">
        <v>84</v>
      </c>
      <c r="AW6232" s="14" t="s">
        <v>32</v>
      </c>
      <c r="AX6232" s="14" t="s">
        <v>76</v>
      </c>
      <c r="AY6232" s="231" t="s">
        <v>272</v>
      </c>
    </row>
    <row r="6233" spans="1:65" s="2" customFormat="1" ht="24.2" customHeight="1">
      <c r="A6233" s="34"/>
      <c r="B6233" s="35"/>
      <c r="C6233" s="192" t="s">
        <v>5058</v>
      </c>
      <c r="D6233" s="192" t="s">
        <v>274</v>
      </c>
      <c r="E6233" s="193" t="s">
        <v>5059</v>
      </c>
      <c r="F6233" s="194" t="s">
        <v>5060</v>
      </c>
      <c r="G6233" s="195" t="s">
        <v>185</v>
      </c>
      <c r="H6233" s="196">
        <v>40.950000000000003</v>
      </c>
      <c r="I6233" s="197"/>
      <c r="J6233" s="198">
        <f>ROUND(I6233*H6233,2)</f>
        <v>0</v>
      </c>
      <c r="K6233" s="194" t="s">
        <v>1</v>
      </c>
      <c r="L6233" s="39"/>
      <c r="M6233" s="199" t="s">
        <v>1</v>
      </c>
      <c r="N6233" s="200" t="s">
        <v>41</v>
      </c>
      <c r="O6233" s="71"/>
      <c r="P6233" s="201">
        <f>O6233*H6233</f>
        <v>0</v>
      </c>
      <c r="Q6233" s="201">
        <v>1.4999999999999999E-4</v>
      </c>
      <c r="R6233" s="201">
        <f>Q6233*H6233</f>
        <v>6.1424999999999995E-3</v>
      </c>
      <c r="S6233" s="201">
        <v>0</v>
      </c>
      <c r="T6233" s="202">
        <f>S6233*H6233</f>
        <v>0</v>
      </c>
      <c r="U6233" s="34"/>
      <c r="V6233" s="34"/>
      <c r="W6233" s="34"/>
      <c r="X6233" s="34"/>
      <c r="Y6233" s="34"/>
      <c r="Z6233" s="34"/>
      <c r="AA6233" s="34"/>
      <c r="AB6233" s="34"/>
      <c r="AC6233" s="34"/>
      <c r="AD6233" s="34"/>
      <c r="AE6233" s="34"/>
      <c r="AR6233" s="203" t="s">
        <v>358</v>
      </c>
      <c r="AT6233" s="203" t="s">
        <v>274</v>
      </c>
      <c r="AU6233" s="203" t="s">
        <v>291</v>
      </c>
      <c r="AY6233" s="17" t="s">
        <v>272</v>
      </c>
      <c r="BE6233" s="204">
        <f>IF(N6233="základní",J6233,0)</f>
        <v>0</v>
      </c>
      <c r="BF6233" s="204">
        <f>IF(N6233="snížená",J6233,0)</f>
        <v>0</v>
      </c>
      <c r="BG6233" s="204">
        <f>IF(N6233="zákl. přenesená",J6233,0)</f>
        <v>0</v>
      </c>
      <c r="BH6233" s="204">
        <f>IF(N6233="sníž. přenesená",J6233,0)</f>
        <v>0</v>
      </c>
      <c r="BI6233" s="204">
        <f>IF(N6233="nulová",J6233,0)</f>
        <v>0</v>
      </c>
      <c r="BJ6233" s="17" t="s">
        <v>16</v>
      </c>
      <c r="BK6233" s="204">
        <f>ROUND(I6233*H6233,2)</f>
        <v>0</v>
      </c>
      <c r="BL6233" s="17" t="s">
        <v>358</v>
      </c>
      <c r="BM6233" s="203" t="s">
        <v>5061</v>
      </c>
    </row>
    <row r="6234" spans="1:65" s="13" customFormat="1" ht="11.25">
      <c r="B6234" s="210"/>
      <c r="C6234" s="211"/>
      <c r="D6234" s="212" t="s">
        <v>283</v>
      </c>
      <c r="E6234" s="213" t="s">
        <v>1</v>
      </c>
      <c r="F6234" s="214" t="s">
        <v>4825</v>
      </c>
      <c r="G6234" s="211"/>
      <c r="H6234" s="213" t="s">
        <v>1</v>
      </c>
      <c r="I6234" s="215"/>
      <c r="J6234" s="211"/>
      <c r="K6234" s="211"/>
      <c r="L6234" s="216"/>
      <c r="M6234" s="217"/>
      <c r="N6234" s="218"/>
      <c r="O6234" s="218"/>
      <c r="P6234" s="218"/>
      <c r="Q6234" s="218"/>
      <c r="R6234" s="218"/>
      <c r="S6234" s="218"/>
      <c r="T6234" s="219"/>
      <c r="AT6234" s="220" t="s">
        <v>283</v>
      </c>
      <c r="AU6234" s="220" t="s">
        <v>291</v>
      </c>
      <c r="AV6234" s="13" t="s">
        <v>16</v>
      </c>
      <c r="AW6234" s="13" t="s">
        <v>32</v>
      </c>
      <c r="AX6234" s="13" t="s">
        <v>76</v>
      </c>
      <c r="AY6234" s="220" t="s">
        <v>272</v>
      </c>
    </row>
    <row r="6235" spans="1:65" s="13" customFormat="1" ht="11.25">
      <c r="B6235" s="210"/>
      <c r="C6235" s="211"/>
      <c r="D6235" s="212" t="s">
        <v>283</v>
      </c>
      <c r="E6235" s="213" t="s">
        <v>1</v>
      </c>
      <c r="F6235" s="214" t="s">
        <v>285</v>
      </c>
      <c r="G6235" s="211"/>
      <c r="H6235" s="213" t="s">
        <v>1</v>
      </c>
      <c r="I6235" s="215"/>
      <c r="J6235" s="211"/>
      <c r="K6235" s="211"/>
      <c r="L6235" s="216"/>
      <c r="M6235" s="217"/>
      <c r="N6235" s="218"/>
      <c r="O6235" s="218"/>
      <c r="P6235" s="218"/>
      <c r="Q6235" s="218"/>
      <c r="R6235" s="218"/>
      <c r="S6235" s="218"/>
      <c r="T6235" s="219"/>
      <c r="AT6235" s="220" t="s">
        <v>283</v>
      </c>
      <c r="AU6235" s="220" t="s">
        <v>291</v>
      </c>
      <c r="AV6235" s="13" t="s">
        <v>16</v>
      </c>
      <c r="AW6235" s="13" t="s">
        <v>32</v>
      </c>
      <c r="AX6235" s="13" t="s">
        <v>76</v>
      </c>
      <c r="AY6235" s="220" t="s">
        <v>272</v>
      </c>
    </row>
    <row r="6236" spans="1:65" s="13" customFormat="1" ht="11.25">
      <c r="B6236" s="210"/>
      <c r="C6236" s="211"/>
      <c r="D6236" s="212" t="s">
        <v>283</v>
      </c>
      <c r="E6236" s="213" t="s">
        <v>1</v>
      </c>
      <c r="F6236" s="214" t="s">
        <v>5062</v>
      </c>
      <c r="G6236" s="211"/>
      <c r="H6236" s="213" t="s">
        <v>1</v>
      </c>
      <c r="I6236" s="215"/>
      <c r="J6236" s="211"/>
      <c r="K6236" s="211"/>
      <c r="L6236" s="216"/>
      <c r="M6236" s="217"/>
      <c r="N6236" s="218"/>
      <c r="O6236" s="218"/>
      <c r="P6236" s="218"/>
      <c r="Q6236" s="218"/>
      <c r="R6236" s="218"/>
      <c r="S6236" s="218"/>
      <c r="T6236" s="219"/>
      <c r="AT6236" s="220" t="s">
        <v>283</v>
      </c>
      <c r="AU6236" s="220" t="s">
        <v>291</v>
      </c>
      <c r="AV6236" s="13" t="s">
        <v>16</v>
      </c>
      <c r="AW6236" s="13" t="s">
        <v>32</v>
      </c>
      <c r="AX6236" s="13" t="s">
        <v>76</v>
      </c>
      <c r="AY6236" s="220" t="s">
        <v>272</v>
      </c>
    </row>
    <row r="6237" spans="1:65" s="14" customFormat="1" ht="11.25">
      <c r="B6237" s="221"/>
      <c r="C6237" s="222"/>
      <c r="D6237" s="212" t="s">
        <v>283</v>
      </c>
      <c r="E6237" s="223" t="s">
        <v>1</v>
      </c>
      <c r="F6237" s="224" t="s">
        <v>5063</v>
      </c>
      <c r="G6237" s="222"/>
      <c r="H6237" s="225">
        <v>40.950000000000003</v>
      </c>
      <c r="I6237" s="226"/>
      <c r="J6237" s="222"/>
      <c r="K6237" s="222"/>
      <c r="L6237" s="227"/>
      <c r="M6237" s="228"/>
      <c r="N6237" s="229"/>
      <c r="O6237" s="229"/>
      <c r="P6237" s="229"/>
      <c r="Q6237" s="229"/>
      <c r="R6237" s="229"/>
      <c r="S6237" s="229"/>
      <c r="T6237" s="230"/>
      <c r="AT6237" s="231" t="s">
        <v>283</v>
      </c>
      <c r="AU6237" s="231" t="s">
        <v>291</v>
      </c>
      <c r="AV6237" s="14" t="s">
        <v>84</v>
      </c>
      <c r="AW6237" s="14" t="s">
        <v>32</v>
      </c>
      <c r="AX6237" s="14" t="s">
        <v>76</v>
      </c>
      <c r="AY6237" s="231" t="s">
        <v>272</v>
      </c>
    </row>
    <row r="6238" spans="1:65" s="2" customFormat="1" ht="21.75" customHeight="1">
      <c r="A6238" s="34"/>
      <c r="B6238" s="35"/>
      <c r="C6238" s="192" t="s">
        <v>5064</v>
      </c>
      <c r="D6238" s="192" t="s">
        <v>274</v>
      </c>
      <c r="E6238" s="193" t="s">
        <v>5065</v>
      </c>
      <c r="F6238" s="194" t="s">
        <v>5066</v>
      </c>
      <c r="G6238" s="195" t="s">
        <v>185</v>
      </c>
      <c r="H6238" s="196">
        <v>27.3</v>
      </c>
      <c r="I6238" s="197"/>
      <c r="J6238" s="198">
        <f>ROUND(I6238*H6238,2)</f>
        <v>0</v>
      </c>
      <c r="K6238" s="194" t="s">
        <v>1</v>
      </c>
      <c r="L6238" s="39"/>
      <c r="M6238" s="199" t="s">
        <v>1</v>
      </c>
      <c r="N6238" s="200" t="s">
        <v>41</v>
      </c>
      <c r="O6238" s="71"/>
      <c r="P6238" s="201">
        <f>O6238*H6238</f>
        <v>0</v>
      </c>
      <c r="Q6238" s="201">
        <v>1.4999999999999999E-4</v>
      </c>
      <c r="R6238" s="201">
        <f>Q6238*H6238</f>
        <v>4.0949999999999997E-3</v>
      </c>
      <c r="S6238" s="201">
        <v>0</v>
      </c>
      <c r="T6238" s="202">
        <f>S6238*H6238</f>
        <v>0</v>
      </c>
      <c r="U6238" s="34"/>
      <c r="V6238" s="34"/>
      <c r="W6238" s="34"/>
      <c r="X6238" s="34"/>
      <c r="Y6238" s="34"/>
      <c r="Z6238" s="34"/>
      <c r="AA6238" s="34"/>
      <c r="AB6238" s="34"/>
      <c r="AC6238" s="34"/>
      <c r="AD6238" s="34"/>
      <c r="AE6238" s="34"/>
      <c r="AR6238" s="203" t="s">
        <v>358</v>
      </c>
      <c r="AT6238" s="203" t="s">
        <v>274</v>
      </c>
      <c r="AU6238" s="203" t="s">
        <v>291</v>
      </c>
      <c r="AY6238" s="17" t="s">
        <v>272</v>
      </c>
      <c r="BE6238" s="204">
        <f>IF(N6238="základní",J6238,0)</f>
        <v>0</v>
      </c>
      <c r="BF6238" s="204">
        <f>IF(N6238="snížená",J6238,0)</f>
        <v>0</v>
      </c>
      <c r="BG6238" s="204">
        <f>IF(N6238="zákl. přenesená",J6238,0)</f>
        <v>0</v>
      </c>
      <c r="BH6238" s="204">
        <f>IF(N6238="sníž. přenesená",J6238,0)</f>
        <v>0</v>
      </c>
      <c r="BI6238" s="204">
        <f>IF(N6238="nulová",J6238,0)</f>
        <v>0</v>
      </c>
      <c r="BJ6238" s="17" t="s">
        <v>16</v>
      </c>
      <c r="BK6238" s="204">
        <f>ROUND(I6238*H6238,2)</f>
        <v>0</v>
      </c>
      <c r="BL6238" s="17" t="s">
        <v>358</v>
      </c>
      <c r="BM6238" s="203" t="s">
        <v>5067</v>
      </c>
    </row>
    <row r="6239" spans="1:65" s="13" customFormat="1" ht="11.25">
      <c r="B6239" s="210"/>
      <c r="C6239" s="211"/>
      <c r="D6239" s="212" t="s">
        <v>283</v>
      </c>
      <c r="E6239" s="213" t="s">
        <v>1</v>
      </c>
      <c r="F6239" s="214" t="s">
        <v>4825</v>
      </c>
      <c r="G6239" s="211"/>
      <c r="H6239" s="213" t="s">
        <v>1</v>
      </c>
      <c r="I6239" s="215"/>
      <c r="J6239" s="211"/>
      <c r="K6239" s="211"/>
      <c r="L6239" s="216"/>
      <c r="M6239" s="217"/>
      <c r="N6239" s="218"/>
      <c r="O6239" s="218"/>
      <c r="P6239" s="218"/>
      <c r="Q6239" s="218"/>
      <c r="R6239" s="218"/>
      <c r="S6239" s="218"/>
      <c r="T6239" s="219"/>
      <c r="AT6239" s="220" t="s">
        <v>283</v>
      </c>
      <c r="AU6239" s="220" t="s">
        <v>291</v>
      </c>
      <c r="AV6239" s="13" t="s">
        <v>16</v>
      </c>
      <c r="AW6239" s="13" t="s">
        <v>32</v>
      </c>
      <c r="AX6239" s="13" t="s">
        <v>76</v>
      </c>
      <c r="AY6239" s="220" t="s">
        <v>272</v>
      </c>
    </row>
    <row r="6240" spans="1:65" s="13" customFormat="1" ht="11.25">
      <c r="B6240" s="210"/>
      <c r="C6240" s="211"/>
      <c r="D6240" s="212" t="s">
        <v>283</v>
      </c>
      <c r="E6240" s="213" t="s">
        <v>1</v>
      </c>
      <c r="F6240" s="214" t="s">
        <v>285</v>
      </c>
      <c r="G6240" s="211"/>
      <c r="H6240" s="213" t="s">
        <v>1</v>
      </c>
      <c r="I6240" s="215"/>
      <c r="J6240" s="211"/>
      <c r="K6240" s="211"/>
      <c r="L6240" s="216"/>
      <c r="M6240" s="217"/>
      <c r="N6240" s="218"/>
      <c r="O6240" s="218"/>
      <c r="P6240" s="218"/>
      <c r="Q6240" s="218"/>
      <c r="R6240" s="218"/>
      <c r="S6240" s="218"/>
      <c r="T6240" s="219"/>
      <c r="AT6240" s="220" t="s">
        <v>283</v>
      </c>
      <c r="AU6240" s="220" t="s">
        <v>291</v>
      </c>
      <c r="AV6240" s="13" t="s">
        <v>16</v>
      </c>
      <c r="AW6240" s="13" t="s">
        <v>32</v>
      </c>
      <c r="AX6240" s="13" t="s">
        <v>76</v>
      </c>
      <c r="AY6240" s="220" t="s">
        <v>272</v>
      </c>
    </row>
    <row r="6241" spans="1:65" s="13" customFormat="1" ht="11.25">
      <c r="B6241" s="210"/>
      <c r="C6241" s="211"/>
      <c r="D6241" s="212" t="s">
        <v>283</v>
      </c>
      <c r="E6241" s="213" t="s">
        <v>1</v>
      </c>
      <c r="F6241" s="214" t="s">
        <v>5068</v>
      </c>
      <c r="G6241" s="211"/>
      <c r="H6241" s="213" t="s">
        <v>1</v>
      </c>
      <c r="I6241" s="215"/>
      <c r="J6241" s="211"/>
      <c r="K6241" s="211"/>
      <c r="L6241" s="216"/>
      <c r="M6241" s="217"/>
      <c r="N6241" s="218"/>
      <c r="O6241" s="218"/>
      <c r="P6241" s="218"/>
      <c r="Q6241" s="218"/>
      <c r="R6241" s="218"/>
      <c r="S6241" s="218"/>
      <c r="T6241" s="219"/>
      <c r="AT6241" s="220" t="s">
        <v>283</v>
      </c>
      <c r="AU6241" s="220" t="s">
        <v>291</v>
      </c>
      <c r="AV6241" s="13" t="s">
        <v>16</v>
      </c>
      <c r="AW6241" s="13" t="s">
        <v>32</v>
      </c>
      <c r="AX6241" s="13" t="s">
        <v>76</v>
      </c>
      <c r="AY6241" s="220" t="s">
        <v>272</v>
      </c>
    </row>
    <row r="6242" spans="1:65" s="14" customFormat="1" ht="11.25">
      <c r="B6242" s="221"/>
      <c r="C6242" s="222"/>
      <c r="D6242" s="212" t="s">
        <v>283</v>
      </c>
      <c r="E6242" s="223" t="s">
        <v>1</v>
      </c>
      <c r="F6242" s="224" t="s">
        <v>5069</v>
      </c>
      <c r="G6242" s="222"/>
      <c r="H6242" s="225">
        <v>27.3</v>
      </c>
      <c r="I6242" s="226"/>
      <c r="J6242" s="222"/>
      <c r="K6242" s="222"/>
      <c r="L6242" s="227"/>
      <c r="M6242" s="228"/>
      <c r="N6242" s="229"/>
      <c r="O6242" s="229"/>
      <c r="P6242" s="229"/>
      <c r="Q6242" s="229"/>
      <c r="R6242" s="229"/>
      <c r="S6242" s="229"/>
      <c r="T6242" s="230"/>
      <c r="AT6242" s="231" t="s">
        <v>283</v>
      </c>
      <c r="AU6242" s="231" t="s">
        <v>291</v>
      </c>
      <c r="AV6242" s="14" t="s">
        <v>84</v>
      </c>
      <c r="AW6242" s="14" t="s">
        <v>32</v>
      </c>
      <c r="AX6242" s="14" t="s">
        <v>76</v>
      </c>
      <c r="AY6242" s="231" t="s">
        <v>272</v>
      </c>
    </row>
    <row r="6243" spans="1:65" s="2" customFormat="1" ht="16.5" customHeight="1">
      <c r="A6243" s="34"/>
      <c r="B6243" s="35"/>
      <c r="C6243" s="192" t="s">
        <v>5070</v>
      </c>
      <c r="D6243" s="192" t="s">
        <v>274</v>
      </c>
      <c r="E6243" s="193" t="s">
        <v>5071</v>
      </c>
      <c r="F6243" s="194" t="s">
        <v>5072</v>
      </c>
      <c r="G6243" s="195" t="s">
        <v>185</v>
      </c>
      <c r="H6243" s="196">
        <v>8.9250000000000007</v>
      </c>
      <c r="I6243" s="197"/>
      <c r="J6243" s="198">
        <f>ROUND(I6243*H6243,2)</f>
        <v>0</v>
      </c>
      <c r="K6243" s="194" t="s">
        <v>1</v>
      </c>
      <c r="L6243" s="39"/>
      <c r="M6243" s="199" t="s">
        <v>1</v>
      </c>
      <c r="N6243" s="200" t="s">
        <v>41</v>
      </c>
      <c r="O6243" s="71"/>
      <c r="P6243" s="201">
        <f>O6243*H6243</f>
        <v>0</v>
      </c>
      <c r="Q6243" s="201">
        <v>1.4999999999999999E-4</v>
      </c>
      <c r="R6243" s="201">
        <f>Q6243*H6243</f>
        <v>1.3387500000000001E-3</v>
      </c>
      <c r="S6243" s="201">
        <v>0</v>
      </c>
      <c r="T6243" s="202">
        <f>S6243*H6243</f>
        <v>0</v>
      </c>
      <c r="U6243" s="34"/>
      <c r="V6243" s="34"/>
      <c r="W6243" s="34"/>
      <c r="X6243" s="34"/>
      <c r="Y6243" s="34"/>
      <c r="Z6243" s="34"/>
      <c r="AA6243" s="34"/>
      <c r="AB6243" s="34"/>
      <c r="AC6243" s="34"/>
      <c r="AD6243" s="34"/>
      <c r="AE6243" s="34"/>
      <c r="AR6243" s="203" t="s">
        <v>358</v>
      </c>
      <c r="AT6243" s="203" t="s">
        <v>274</v>
      </c>
      <c r="AU6243" s="203" t="s">
        <v>291</v>
      </c>
      <c r="AY6243" s="17" t="s">
        <v>272</v>
      </c>
      <c r="BE6243" s="204">
        <f>IF(N6243="základní",J6243,0)</f>
        <v>0</v>
      </c>
      <c r="BF6243" s="204">
        <f>IF(N6243="snížená",J6243,0)</f>
        <v>0</v>
      </c>
      <c r="BG6243" s="204">
        <f>IF(N6243="zákl. přenesená",J6243,0)</f>
        <v>0</v>
      </c>
      <c r="BH6243" s="204">
        <f>IF(N6243="sníž. přenesená",J6243,0)</f>
        <v>0</v>
      </c>
      <c r="BI6243" s="204">
        <f>IF(N6243="nulová",J6243,0)</f>
        <v>0</v>
      </c>
      <c r="BJ6243" s="17" t="s">
        <v>16</v>
      </c>
      <c r="BK6243" s="204">
        <f>ROUND(I6243*H6243,2)</f>
        <v>0</v>
      </c>
      <c r="BL6243" s="17" t="s">
        <v>358</v>
      </c>
      <c r="BM6243" s="203" t="s">
        <v>5073</v>
      </c>
    </row>
    <row r="6244" spans="1:65" s="13" customFormat="1" ht="11.25">
      <c r="B6244" s="210"/>
      <c r="C6244" s="211"/>
      <c r="D6244" s="212" t="s">
        <v>283</v>
      </c>
      <c r="E6244" s="213" t="s">
        <v>1</v>
      </c>
      <c r="F6244" s="214" t="s">
        <v>4825</v>
      </c>
      <c r="G6244" s="211"/>
      <c r="H6244" s="213" t="s">
        <v>1</v>
      </c>
      <c r="I6244" s="215"/>
      <c r="J6244" s="211"/>
      <c r="K6244" s="211"/>
      <c r="L6244" s="216"/>
      <c r="M6244" s="217"/>
      <c r="N6244" s="218"/>
      <c r="O6244" s="218"/>
      <c r="P6244" s="218"/>
      <c r="Q6244" s="218"/>
      <c r="R6244" s="218"/>
      <c r="S6244" s="218"/>
      <c r="T6244" s="219"/>
      <c r="AT6244" s="220" t="s">
        <v>283</v>
      </c>
      <c r="AU6244" s="220" t="s">
        <v>291</v>
      </c>
      <c r="AV6244" s="13" t="s">
        <v>16</v>
      </c>
      <c r="AW6244" s="13" t="s">
        <v>32</v>
      </c>
      <c r="AX6244" s="13" t="s">
        <v>76</v>
      </c>
      <c r="AY6244" s="220" t="s">
        <v>272</v>
      </c>
    </row>
    <row r="6245" spans="1:65" s="13" customFormat="1" ht="11.25">
      <c r="B6245" s="210"/>
      <c r="C6245" s="211"/>
      <c r="D6245" s="212" t="s">
        <v>283</v>
      </c>
      <c r="E6245" s="213" t="s">
        <v>1</v>
      </c>
      <c r="F6245" s="214" t="s">
        <v>285</v>
      </c>
      <c r="G6245" s="211"/>
      <c r="H6245" s="213" t="s">
        <v>1</v>
      </c>
      <c r="I6245" s="215"/>
      <c r="J6245" s="211"/>
      <c r="K6245" s="211"/>
      <c r="L6245" s="216"/>
      <c r="M6245" s="217"/>
      <c r="N6245" s="218"/>
      <c r="O6245" s="218"/>
      <c r="P6245" s="218"/>
      <c r="Q6245" s="218"/>
      <c r="R6245" s="218"/>
      <c r="S6245" s="218"/>
      <c r="T6245" s="219"/>
      <c r="AT6245" s="220" t="s">
        <v>283</v>
      </c>
      <c r="AU6245" s="220" t="s">
        <v>291</v>
      </c>
      <c r="AV6245" s="13" t="s">
        <v>16</v>
      </c>
      <c r="AW6245" s="13" t="s">
        <v>32</v>
      </c>
      <c r="AX6245" s="13" t="s">
        <v>76</v>
      </c>
      <c r="AY6245" s="220" t="s">
        <v>272</v>
      </c>
    </row>
    <row r="6246" spans="1:65" s="13" customFormat="1" ht="11.25">
      <c r="B6246" s="210"/>
      <c r="C6246" s="211"/>
      <c r="D6246" s="212" t="s">
        <v>283</v>
      </c>
      <c r="E6246" s="213" t="s">
        <v>1</v>
      </c>
      <c r="F6246" s="214" t="s">
        <v>5068</v>
      </c>
      <c r="G6246" s="211"/>
      <c r="H6246" s="213" t="s">
        <v>1</v>
      </c>
      <c r="I6246" s="215"/>
      <c r="J6246" s="211"/>
      <c r="K6246" s="211"/>
      <c r="L6246" s="216"/>
      <c r="M6246" s="217"/>
      <c r="N6246" s="218"/>
      <c r="O6246" s="218"/>
      <c r="P6246" s="218"/>
      <c r="Q6246" s="218"/>
      <c r="R6246" s="218"/>
      <c r="S6246" s="218"/>
      <c r="T6246" s="219"/>
      <c r="AT6246" s="220" t="s">
        <v>283</v>
      </c>
      <c r="AU6246" s="220" t="s">
        <v>291</v>
      </c>
      <c r="AV6246" s="13" t="s">
        <v>16</v>
      </c>
      <c r="AW6246" s="13" t="s">
        <v>32</v>
      </c>
      <c r="AX6246" s="13" t="s">
        <v>76</v>
      </c>
      <c r="AY6246" s="220" t="s">
        <v>272</v>
      </c>
    </row>
    <row r="6247" spans="1:65" s="14" customFormat="1" ht="11.25">
      <c r="B6247" s="221"/>
      <c r="C6247" s="222"/>
      <c r="D6247" s="212" t="s">
        <v>283</v>
      </c>
      <c r="E6247" s="223" t="s">
        <v>1</v>
      </c>
      <c r="F6247" s="224" t="s">
        <v>5074</v>
      </c>
      <c r="G6247" s="222"/>
      <c r="H6247" s="225">
        <v>8.9250000000000007</v>
      </c>
      <c r="I6247" s="226"/>
      <c r="J6247" s="222"/>
      <c r="K6247" s="222"/>
      <c r="L6247" s="227"/>
      <c r="M6247" s="228"/>
      <c r="N6247" s="229"/>
      <c r="O6247" s="229"/>
      <c r="P6247" s="229"/>
      <c r="Q6247" s="229"/>
      <c r="R6247" s="229"/>
      <c r="S6247" s="229"/>
      <c r="T6247" s="230"/>
      <c r="AT6247" s="231" t="s">
        <v>283</v>
      </c>
      <c r="AU6247" s="231" t="s">
        <v>291</v>
      </c>
      <c r="AV6247" s="14" t="s">
        <v>84</v>
      </c>
      <c r="AW6247" s="14" t="s">
        <v>32</v>
      </c>
      <c r="AX6247" s="14" t="s">
        <v>76</v>
      </c>
      <c r="AY6247" s="231" t="s">
        <v>272</v>
      </c>
    </row>
    <row r="6248" spans="1:65" s="2" customFormat="1" ht="21.75" customHeight="1">
      <c r="A6248" s="34"/>
      <c r="B6248" s="35"/>
      <c r="C6248" s="192" t="s">
        <v>5075</v>
      </c>
      <c r="D6248" s="192" t="s">
        <v>274</v>
      </c>
      <c r="E6248" s="193" t="s">
        <v>5076</v>
      </c>
      <c r="F6248" s="194" t="s">
        <v>5077</v>
      </c>
      <c r="G6248" s="195" t="s">
        <v>952</v>
      </c>
      <c r="H6248" s="196">
        <v>0</v>
      </c>
      <c r="I6248" s="197"/>
      <c r="J6248" s="198">
        <f>ROUND(I6248*H6248,2)</f>
        <v>0</v>
      </c>
      <c r="K6248" s="194" t="s">
        <v>1</v>
      </c>
      <c r="L6248" s="39"/>
      <c r="M6248" s="199" t="s">
        <v>1</v>
      </c>
      <c r="N6248" s="200" t="s">
        <v>41</v>
      </c>
      <c r="O6248" s="71"/>
      <c r="P6248" s="201">
        <f>O6248*H6248</f>
        <v>0</v>
      </c>
      <c r="Q6248" s="201">
        <v>1.4999999999999999E-4</v>
      </c>
      <c r="R6248" s="201">
        <f>Q6248*H6248</f>
        <v>0</v>
      </c>
      <c r="S6248" s="201">
        <v>0</v>
      </c>
      <c r="T6248" s="202">
        <f>S6248*H6248</f>
        <v>0</v>
      </c>
      <c r="U6248" s="34"/>
      <c r="V6248" s="34"/>
      <c r="W6248" s="34"/>
      <c r="X6248" s="34"/>
      <c r="Y6248" s="34"/>
      <c r="Z6248" s="34"/>
      <c r="AA6248" s="34"/>
      <c r="AB6248" s="34"/>
      <c r="AC6248" s="34"/>
      <c r="AD6248" s="34"/>
      <c r="AE6248" s="34"/>
      <c r="AR6248" s="203" t="s">
        <v>358</v>
      </c>
      <c r="AT6248" s="203" t="s">
        <v>274</v>
      </c>
      <c r="AU6248" s="203" t="s">
        <v>291</v>
      </c>
      <c r="AY6248" s="17" t="s">
        <v>272</v>
      </c>
      <c r="BE6248" s="204">
        <f>IF(N6248="základní",J6248,0)</f>
        <v>0</v>
      </c>
      <c r="BF6248" s="204">
        <f>IF(N6248="snížená",J6248,0)</f>
        <v>0</v>
      </c>
      <c r="BG6248" s="204">
        <f>IF(N6248="zákl. přenesená",J6248,0)</f>
        <v>0</v>
      </c>
      <c r="BH6248" s="204">
        <f>IF(N6248="sníž. přenesená",J6248,0)</f>
        <v>0</v>
      </c>
      <c r="BI6248" s="204">
        <f>IF(N6248="nulová",J6248,0)</f>
        <v>0</v>
      </c>
      <c r="BJ6248" s="17" t="s">
        <v>16</v>
      </c>
      <c r="BK6248" s="204">
        <f>ROUND(I6248*H6248,2)</f>
        <v>0</v>
      </c>
      <c r="BL6248" s="17" t="s">
        <v>358</v>
      </c>
      <c r="BM6248" s="203" t="s">
        <v>5078</v>
      </c>
    </row>
    <row r="6249" spans="1:65" s="13" customFormat="1" ht="11.25">
      <c r="B6249" s="210"/>
      <c r="C6249" s="211"/>
      <c r="D6249" s="212" t="s">
        <v>283</v>
      </c>
      <c r="E6249" s="213" t="s">
        <v>1</v>
      </c>
      <c r="F6249" s="214" t="s">
        <v>4825</v>
      </c>
      <c r="G6249" s="211"/>
      <c r="H6249" s="213" t="s">
        <v>1</v>
      </c>
      <c r="I6249" s="215"/>
      <c r="J6249" s="211"/>
      <c r="K6249" s="211"/>
      <c r="L6249" s="216"/>
      <c r="M6249" s="217"/>
      <c r="N6249" s="218"/>
      <c r="O6249" s="218"/>
      <c r="P6249" s="218"/>
      <c r="Q6249" s="218"/>
      <c r="R6249" s="218"/>
      <c r="S6249" s="218"/>
      <c r="T6249" s="219"/>
      <c r="AT6249" s="220" t="s">
        <v>283</v>
      </c>
      <c r="AU6249" s="220" t="s">
        <v>291</v>
      </c>
      <c r="AV6249" s="13" t="s">
        <v>16</v>
      </c>
      <c r="AW6249" s="13" t="s">
        <v>32</v>
      </c>
      <c r="AX6249" s="13" t="s">
        <v>76</v>
      </c>
      <c r="AY6249" s="220" t="s">
        <v>272</v>
      </c>
    </row>
    <row r="6250" spans="1:65" s="13" customFormat="1" ht="11.25">
      <c r="B6250" s="210"/>
      <c r="C6250" s="211"/>
      <c r="D6250" s="212" t="s">
        <v>283</v>
      </c>
      <c r="E6250" s="213" t="s">
        <v>1</v>
      </c>
      <c r="F6250" s="214" t="s">
        <v>4004</v>
      </c>
      <c r="G6250" s="211"/>
      <c r="H6250" s="213" t="s">
        <v>1</v>
      </c>
      <c r="I6250" s="215"/>
      <c r="J6250" s="211"/>
      <c r="K6250" s="211"/>
      <c r="L6250" s="216"/>
      <c r="M6250" s="217"/>
      <c r="N6250" s="218"/>
      <c r="O6250" s="218"/>
      <c r="P6250" s="218"/>
      <c r="Q6250" s="218"/>
      <c r="R6250" s="218"/>
      <c r="S6250" s="218"/>
      <c r="T6250" s="219"/>
      <c r="AT6250" s="220" t="s">
        <v>283</v>
      </c>
      <c r="AU6250" s="220" t="s">
        <v>291</v>
      </c>
      <c r="AV6250" s="13" t="s">
        <v>16</v>
      </c>
      <c r="AW6250" s="13" t="s">
        <v>32</v>
      </c>
      <c r="AX6250" s="13" t="s">
        <v>76</v>
      </c>
      <c r="AY6250" s="220" t="s">
        <v>272</v>
      </c>
    </row>
    <row r="6251" spans="1:65" s="13" customFormat="1" ht="11.25">
      <c r="B6251" s="210"/>
      <c r="C6251" s="211"/>
      <c r="D6251" s="212" t="s">
        <v>283</v>
      </c>
      <c r="E6251" s="213" t="s">
        <v>1</v>
      </c>
      <c r="F6251" s="214" t="s">
        <v>285</v>
      </c>
      <c r="G6251" s="211"/>
      <c r="H6251" s="213" t="s">
        <v>1</v>
      </c>
      <c r="I6251" s="215"/>
      <c r="J6251" s="211"/>
      <c r="K6251" s="211"/>
      <c r="L6251" s="216"/>
      <c r="M6251" s="217"/>
      <c r="N6251" s="218"/>
      <c r="O6251" s="218"/>
      <c r="P6251" s="218"/>
      <c r="Q6251" s="218"/>
      <c r="R6251" s="218"/>
      <c r="S6251" s="218"/>
      <c r="T6251" s="219"/>
      <c r="AT6251" s="220" t="s">
        <v>283</v>
      </c>
      <c r="AU6251" s="220" t="s">
        <v>291</v>
      </c>
      <c r="AV6251" s="13" t="s">
        <v>16</v>
      </c>
      <c r="AW6251" s="13" t="s">
        <v>32</v>
      </c>
      <c r="AX6251" s="13" t="s">
        <v>76</v>
      </c>
      <c r="AY6251" s="220" t="s">
        <v>272</v>
      </c>
    </row>
    <row r="6252" spans="1:65" s="14" customFormat="1" ht="11.25">
      <c r="B6252" s="221"/>
      <c r="C6252" s="222"/>
      <c r="D6252" s="212" t="s">
        <v>283</v>
      </c>
      <c r="E6252" s="223" t="s">
        <v>1</v>
      </c>
      <c r="F6252" s="224" t="s">
        <v>16</v>
      </c>
      <c r="G6252" s="222"/>
      <c r="H6252" s="225">
        <v>1</v>
      </c>
      <c r="I6252" s="226"/>
      <c r="J6252" s="222"/>
      <c r="K6252" s="222"/>
      <c r="L6252" s="227"/>
      <c r="M6252" s="228"/>
      <c r="N6252" s="229"/>
      <c r="O6252" s="229"/>
      <c r="P6252" s="229"/>
      <c r="Q6252" s="229"/>
      <c r="R6252" s="229"/>
      <c r="S6252" s="229"/>
      <c r="T6252" s="230"/>
      <c r="AT6252" s="231" t="s">
        <v>283</v>
      </c>
      <c r="AU6252" s="231" t="s">
        <v>291</v>
      </c>
      <c r="AV6252" s="14" t="s">
        <v>84</v>
      </c>
      <c r="AW6252" s="14" t="s">
        <v>32</v>
      </c>
      <c r="AX6252" s="14" t="s">
        <v>76</v>
      </c>
      <c r="AY6252" s="231" t="s">
        <v>272</v>
      </c>
    </row>
    <row r="6253" spans="1:65" s="13" customFormat="1" ht="11.25">
      <c r="B6253" s="210"/>
      <c r="C6253" s="211"/>
      <c r="D6253" s="212" t="s">
        <v>283</v>
      </c>
      <c r="E6253" s="213" t="s">
        <v>1</v>
      </c>
      <c r="F6253" s="214" t="s">
        <v>285</v>
      </c>
      <c r="G6253" s="211"/>
      <c r="H6253" s="213" t="s">
        <v>1</v>
      </c>
      <c r="I6253" s="215"/>
      <c r="J6253" s="211"/>
      <c r="K6253" s="211"/>
      <c r="L6253" s="216"/>
      <c r="M6253" s="217"/>
      <c r="N6253" s="218"/>
      <c r="O6253" s="218"/>
      <c r="P6253" s="218"/>
      <c r="Q6253" s="218"/>
      <c r="R6253" s="218"/>
      <c r="S6253" s="218"/>
      <c r="T6253" s="219"/>
      <c r="AT6253" s="220" t="s">
        <v>283</v>
      </c>
      <c r="AU6253" s="220" t="s">
        <v>291</v>
      </c>
      <c r="AV6253" s="13" t="s">
        <v>16</v>
      </c>
      <c r="AW6253" s="13" t="s">
        <v>32</v>
      </c>
      <c r="AX6253" s="13" t="s">
        <v>76</v>
      </c>
      <c r="AY6253" s="220" t="s">
        <v>272</v>
      </c>
    </row>
    <row r="6254" spans="1:65" s="13" customFormat="1" ht="11.25">
      <c r="B6254" s="210"/>
      <c r="C6254" s="211"/>
      <c r="D6254" s="212" t="s">
        <v>283</v>
      </c>
      <c r="E6254" s="213" t="s">
        <v>1</v>
      </c>
      <c r="F6254" s="214" t="s">
        <v>842</v>
      </c>
      <c r="G6254" s="211"/>
      <c r="H6254" s="213" t="s">
        <v>1</v>
      </c>
      <c r="I6254" s="215"/>
      <c r="J6254" s="211"/>
      <c r="K6254" s="211"/>
      <c r="L6254" s="216"/>
      <c r="M6254" s="217"/>
      <c r="N6254" s="218"/>
      <c r="O6254" s="218"/>
      <c r="P6254" s="218"/>
      <c r="Q6254" s="218"/>
      <c r="R6254" s="218"/>
      <c r="S6254" s="218"/>
      <c r="T6254" s="219"/>
      <c r="AT6254" s="220" t="s">
        <v>283</v>
      </c>
      <c r="AU6254" s="220" t="s">
        <v>291</v>
      </c>
      <c r="AV6254" s="13" t="s">
        <v>16</v>
      </c>
      <c r="AW6254" s="13" t="s">
        <v>32</v>
      </c>
      <c r="AX6254" s="13" t="s">
        <v>76</v>
      </c>
      <c r="AY6254" s="220" t="s">
        <v>272</v>
      </c>
    </row>
    <row r="6255" spans="1:65" s="14" customFormat="1" ht="11.25">
      <c r="B6255" s="221"/>
      <c r="C6255" s="222"/>
      <c r="D6255" s="212" t="s">
        <v>283</v>
      </c>
      <c r="E6255" s="223" t="s">
        <v>1</v>
      </c>
      <c r="F6255" s="224" t="s">
        <v>207</v>
      </c>
      <c r="G6255" s="222"/>
      <c r="H6255" s="225">
        <v>-1</v>
      </c>
      <c r="I6255" s="226"/>
      <c r="J6255" s="222"/>
      <c r="K6255" s="222"/>
      <c r="L6255" s="227"/>
      <c r="M6255" s="228"/>
      <c r="N6255" s="229"/>
      <c r="O6255" s="229"/>
      <c r="P6255" s="229"/>
      <c r="Q6255" s="229"/>
      <c r="R6255" s="229"/>
      <c r="S6255" s="229"/>
      <c r="T6255" s="230"/>
      <c r="AT6255" s="231" t="s">
        <v>283</v>
      </c>
      <c r="AU6255" s="231" t="s">
        <v>291</v>
      </c>
      <c r="AV6255" s="14" t="s">
        <v>84</v>
      </c>
      <c r="AW6255" s="14" t="s">
        <v>32</v>
      </c>
      <c r="AX6255" s="14" t="s">
        <v>76</v>
      </c>
      <c r="AY6255" s="231" t="s">
        <v>272</v>
      </c>
    </row>
    <row r="6256" spans="1:65" s="2" customFormat="1" ht="21.75" customHeight="1">
      <c r="A6256" s="34"/>
      <c r="B6256" s="35"/>
      <c r="C6256" s="192" t="s">
        <v>5079</v>
      </c>
      <c r="D6256" s="192" t="s">
        <v>274</v>
      </c>
      <c r="E6256" s="193" t="s">
        <v>5080</v>
      </c>
      <c r="F6256" s="194" t="s">
        <v>5081</v>
      </c>
      <c r="G6256" s="195" t="s">
        <v>952</v>
      </c>
      <c r="H6256" s="196">
        <v>0</v>
      </c>
      <c r="I6256" s="197"/>
      <c r="J6256" s="198">
        <f>ROUND(I6256*H6256,2)</f>
        <v>0</v>
      </c>
      <c r="K6256" s="194" t="s">
        <v>1</v>
      </c>
      <c r="L6256" s="39"/>
      <c r="M6256" s="199" t="s">
        <v>1</v>
      </c>
      <c r="N6256" s="200" t="s">
        <v>41</v>
      </c>
      <c r="O6256" s="71"/>
      <c r="P6256" s="201">
        <f>O6256*H6256</f>
        <v>0</v>
      </c>
      <c r="Q6256" s="201">
        <v>1.4999999999999999E-4</v>
      </c>
      <c r="R6256" s="201">
        <f>Q6256*H6256</f>
        <v>0</v>
      </c>
      <c r="S6256" s="201">
        <v>0</v>
      </c>
      <c r="T6256" s="202">
        <f>S6256*H6256</f>
        <v>0</v>
      </c>
      <c r="U6256" s="34"/>
      <c r="V6256" s="34"/>
      <c r="W6256" s="34"/>
      <c r="X6256" s="34"/>
      <c r="Y6256" s="34"/>
      <c r="Z6256" s="34"/>
      <c r="AA6256" s="34"/>
      <c r="AB6256" s="34"/>
      <c r="AC6256" s="34"/>
      <c r="AD6256" s="34"/>
      <c r="AE6256" s="34"/>
      <c r="AR6256" s="203" t="s">
        <v>358</v>
      </c>
      <c r="AT6256" s="203" t="s">
        <v>274</v>
      </c>
      <c r="AU6256" s="203" t="s">
        <v>291</v>
      </c>
      <c r="AY6256" s="17" t="s">
        <v>272</v>
      </c>
      <c r="BE6256" s="204">
        <f>IF(N6256="základní",J6256,0)</f>
        <v>0</v>
      </c>
      <c r="BF6256" s="204">
        <f>IF(N6256="snížená",J6256,0)</f>
        <v>0</v>
      </c>
      <c r="BG6256" s="204">
        <f>IF(N6256="zákl. přenesená",J6256,0)</f>
        <v>0</v>
      </c>
      <c r="BH6256" s="204">
        <f>IF(N6256="sníž. přenesená",J6256,0)</f>
        <v>0</v>
      </c>
      <c r="BI6256" s="204">
        <f>IF(N6256="nulová",J6256,0)</f>
        <v>0</v>
      </c>
      <c r="BJ6256" s="17" t="s">
        <v>16</v>
      </c>
      <c r="BK6256" s="204">
        <f>ROUND(I6256*H6256,2)</f>
        <v>0</v>
      </c>
      <c r="BL6256" s="17" t="s">
        <v>358</v>
      </c>
      <c r="BM6256" s="203" t="s">
        <v>5082</v>
      </c>
    </row>
    <row r="6257" spans="1:65" s="13" customFormat="1" ht="11.25">
      <c r="B6257" s="210"/>
      <c r="C6257" s="211"/>
      <c r="D6257" s="212" t="s">
        <v>283</v>
      </c>
      <c r="E6257" s="213" t="s">
        <v>1</v>
      </c>
      <c r="F6257" s="214" t="s">
        <v>4825</v>
      </c>
      <c r="G6257" s="211"/>
      <c r="H6257" s="213" t="s">
        <v>1</v>
      </c>
      <c r="I6257" s="215"/>
      <c r="J6257" s="211"/>
      <c r="K6257" s="211"/>
      <c r="L6257" s="216"/>
      <c r="M6257" s="217"/>
      <c r="N6257" s="218"/>
      <c r="O6257" s="218"/>
      <c r="P6257" s="218"/>
      <c r="Q6257" s="218"/>
      <c r="R6257" s="218"/>
      <c r="S6257" s="218"/>
      <c r="T6257" s="219"/>
      <c r="AT6257" s="220" t="s">
        <v>283</v>
      </c>
      <c r="AU6257" s="220" t="s">
        <v>291</v>
      </c>
      <c r="AV6257" s="13" t="s">
        <v>16</v>
      </c>
      <c r="AW6257" s="13" t="s">
        <v>32</v>
      </c>
      <c r="AX6257" s="13" t="s">
        <v>76</v>
      </c>
      <c r="AY6257" s="220" t="s">
        <v>272</v>
      </c>
    </row>
    <row r="6258" spans="1:65" s="13" customFormat="1" ht="11.25">
      <c r="B6258" s="210"/>
      <c r="C6258" s="211"/>
      <c r="D6258" s="212" t="s">
        <v>283</v>
      </c>
      <c r="E6258" s="213" t="s">
        <v>1</v>
      </c>
      <c r="F6258" s="214" t="s">
        <v>4004</v>
      </c>
      <c r="G6258" s="211"/>
      <c r="H6258" s="213" t="s">
        <v>1</v>
      </c>
      <c r="I6258" s="215"/>
      <c r="J6258" s="211"/>
      <c r="K6258" s="211"/>
      <c r="L6258" s="216"/>
      <c r="M6258" s="217"/>
      <c r="N6258" s="218"/>
      <c r="O6258" s="218"/>
      <c r="P6258" s="218"/>
      <c r="Q6258" s="218"/>
      <c r="R6258" s="218"/>
      <c r="S6258" s="218"/>
      <c r="T6258" s="219"/>
      <c r="AT6258" s="220" t="s">
        <v>283</v>
      </c>
      <c r="AU6258" s="220" t="s">
        <v>291</v>
      </c>
      <c r="AV6258" s="13" t="s">
        <v>16</v>
      </c>
      <c r="AW6258" s="13" t="s">
        <v>32</v>
      </c>
      <c r="AX6258" s="13" t="s">
        <v>76</v>
      </c>
      <c r="AY6258" s="220" t="s">
        <v>272</v>
      </c>
    </row>
    <row r="6259" spans="1:65" s="13" customFormat="1" ht="11.25">
      <c r="B6259" s="210"/>
      <c r="C6259" s="211"/>
      <c r="D6259" s="212" t="s">
        <v>283</v>
      </c>
      <c r="E6259" s="213" t="s">
        <v>1</v>
      </c>
      <c r="F6259" s="214" t="s">
        <v>285</v>
      </c>
      <c r="G6259" s="211"/>
      <c r="H6259" s="213" t="s">
        <v>1</v>
      </c>
      <c r="I6259" s="215"/>
      <c r="J6259" s="211"/>
      <c r="K6259" s="211"/>
      <c r="L6259" s="216"/>
      <c r="M6259" s="217"/>
      <c r="N6259" s="218"/>
      <c r="O6259" s="218"/>
      <c r="P6259" s="218"/>
      <c r="Q6259" s="218"/>
      <c r="R6259" s="218"/>
      <c r="S6259" s="218"/>
      <c r="T6259" s="219"/>
      <c r="AT6259" s="220" t="s">
        <v>283</v>
      </c>
      <c r="AU6259" s="220" t="s">
        <v>291</v>
      </c>
      <c r="AV6259" s="13" t="s">
        <v>16</v>
      </c>
      <c r="AW6259" s="13" t="s">
        <v>32</v>
      </c>
      <c r="AX6259" s="13" t="s">
        <v>76</v>
      </c>
      <c r="AY6259" s="220" t="s">
        <v>272</v>
      </c>
    </row>
    <row r="6260" spans="1:65" s="14" customFormat="1" ht="11.25">
      <c r="B6260" s="221"/>
      <c r="C6260" s="222"/>
      <c r="D6260" s="212" t="s">
        <v>283</v>
      </c>
      <c r="E6260" s="223" t="s">
        <v>1</v>
      </c>
      <c r="F6260" s="224" t="s">
        <v>16</v>
      </c>
      <c r="G6260" s="222"/>
      <c r="H6260" s="225">
        <v>1</v>
      </c>
      <c r="I6260" s="226"/>
      <c r="J6260" s="222"/>
      <c r="K6260" s="222"/>
      <c r="L6260" s="227"/>
      <c r="M6260" s="228"/>
      <c r="N6260" s="229"/>
      <c r="O6260" s="229"/>
      <c r="P6260" s="229"/>
      <c r="Q6260" s="229"/>
      <c r="R6260" s="229"/>
      <c r="S6260" s="229"/>
      <c r="T6260" s="230"/>
      <c r="AT6260" s="231" t="s">
        <v>283</v>
      </c>
      <c r="AU6260" s="231" t="s">
        <v>291</v>
      </c>
      <c r="AV6260" s="14" t="s">
        <v>84</v>
      </c>
      <c r="AW6260" s="14" t="s">
        <v>32</v>
      </c>
      <c r="AX6260" s="14" t="s">
        <v>76</v>
      </c>
      <c r="AY6260" s="231" t="s">
        <v>272</v>
      </c>
    </row>
    <row r="6261" spans="1:65" s="13" customFormat="1" ht="11.25">
      <c r="B6261" s="210"/>
      <c r="C6261" s="211"/>
      <c r="D6261" s="212" t="s">
        <v>283</v>
      </c>
      <c r="E6261" s="213" t="s">
        <v>1</v>
      </c>
      <c r="F6261" s="214" t="s">
        <v>285</v>
      </c>
      <c r="G6261" s="211"/>
      <c r="H6261" s="213" t="s">
        <v>1</v>
      </c>
      <c r="I6261" s="215"/>
      <c r="J6261" s="211"/>
      <c r="K6261" s="211"/>
      <c r="L6261" s="216"/>
      <c r="M6261" s="217"/>
      <c r="N6261" s="218"/>
      <c r="O6261" s="218"/>
      <c r="P6261" s="218"/>
      <c r="Q6261" s="218"/>
      <c r="R6261" s="218"/>
      <c r="S6261" s="218"/>
      <c r="T6261" s="219"/>
      <c r="AT6261" s="220" t="s">
        <v>283</v>
      </c>
      <c r="AU6261" s="220" t="s">
        <v>291</v>
      </c>
      <c r="AV6261" s="13" t="s">
        <v>16</v>
      </c>
      <c r="AW6261" s="13" t="s">
        <v>32</v>
      </c>
      <c r="AX6261" s="13" t="s">
        <v>76</v>
      </c>
      <c r="AY6261" s="220" t="s">
        <v>272</v>
      </c>
    </row>
    <row r="6262" spans="1:65" s="13" customFormat="1" ht="11.25">
      <c r="B6262" s="210"/>
      <c r="C6262" s="211"/>
      <c r="D6262" s="212" t="s">
        <v>283</v>
      </c>
      <c r="E6262" s="213" t="s">
        <v>1</v>
      </c>
      <c r="F6262" s="214" t="s">
        <v>842</v>
      </c>
      <c r="G6262" s="211"/>
      <c r="H6262" s="213" t="s">
        <v>1</v>
      </c>
      <c r="I6262" s="215"/>
      <c r="J6262" s="211"/>
      <c r="K6262" s="211"/>
      <c r="L6262" s="216"/>
      <c r="M6262" s="217"/>
      <c r="N6262" s="218"/>
      <c r="O6262" s="218"/>
      <c r="P6262" s="218"/>
      <c r="Q6262" s="218"/>
      <c r="R6262" s="218"/>
      <c r="S6262" s="218"/>
      <c r="T6262" s="219"/>
      <c r="AT6262" s="220" t="s">
        <v>283</v>
      </c>
      <c r="AU6262" s="220" t="s">
        <v>291</v>
      </c>
      <c r="AV6262" s="13" t="s">
        <v>16</v>
      </c>
      <c r="AW6262" s="13" t="s">
        <v>32</v>
      </c>
      <c r="AX6262" s="13" t="s">
        <v>76</v>
      </c>
      <c r="AY6262" s="220" t="s">
        <v>272</v>
      </c>
    </row>
    <row r="6263" spans="1:65" s="14" customFormat="1" ht="11.25">
      <c r="B6263" s="221"/>
      <c r="C6263" s="222"/>
      <c r="D6263" s="212" t="s">
        <v>283</v>
      </c>
      <c r="E6263" s="223" t="s">
        <v>1</v>
      </c>
      <c r="F6263" s="224" t="s">
        <v>207</v>
      </c>
      <c r="G6263" s="222"/>
      <c r="H6263" s="225">
        <v>-1</v>
      </c>
      <c r="I6263" s="226"/>
      <c r="J6263" s="222"/>
      <c r="K6263" s="222"/>
      <c r="L6263" s="227"/>
      <c r="M6263" s="228"/>
      <c r="N6263" s="229"/>
      <c r="O6263" s="229"/>
      <c r="P6263" s="229"/>
      <c r="Q6263" s="229"/>
      <c r="R6263" s="229"/>
      <c r="S6263" s="229"/>
      <c r="T6263" s="230"/>
      <c r="AT6263" s="231" t="s">
        <v>283</v>
      </c>
      <c r="AU6263" s="231" t="s">
        <v>291</v>
      </c>
      <c r="AV6263" s="14" t="s">
        <v>84</v>
      </c>
      <c r="AW6263" s="14" t="s">
        <v>32</v>
      </c>
      <c r="AX6263" s="14" t="s">
        <v>76</v>
      </c>
      <c r="AY6263" s="231" t="s">
        <v>272</v>
      </c>
    </row>
    <row r="6264" spans="1:65" s="2" customFormat="1" ht="16.5" customHeight="1">
      <c r="A6264" s="34"/>
      <c r="B6264" s="35"/>
      <c r="C6264" s="192" t="s">
        <v>5083</v>
      </c>
      <c r="D6264" s="192" t="s">
        <v>274</v>
      </c>
      <c r="E6264" s="193" t="s">
        <v>5084</v>
      </c>
      <c r="F6264" s="194" t="s">
        <v>5085</v>
      </c>
      <c r="G6264" s="195" t="s">
        <v>952</v>
      </c>
      <c r="H6264" s="196">
        <v>1</v>
      </c>
      <c r="I6264" s="197"/>
      <c r="J6264" s="198">
        <f>ROUND(I6264*H6264,2)</f>
        <v>0</v>
      </c>
      <c r="K6264" s="194" t="s">
        <v>1</v>
      </c>
      <c r="L6264" s="39"/>
      <c r="M6264" s="199" t="s">
        <v>1</v>
      </c>
      <c r="N6264" s="200" t="s">
        <v>41</v>
      </c>
      <c r="O6264" s="71"/>
      <c r="P6264" s="201">
        <f>O6264*H6264</f>
        <v>0</v>
      </c>
      <c r="Q6264" s="201">
        <v>1.4999999999999999E-4</v>
      </c>
      <c r="R6264" s="201">
        <f>Q6264*H6264</f>
        <v>1.4999999999999999E-4</v>
      </c>
      <c r="S6264" s="201">
        <v>0</v>
      </c>
      <c r="T6264" s="202">
        <f>S6264*H6264</f>
        <v>0</v>
      </c>
      <c r="U6264" s="34"/>
      <c r="V6264" s="34"/>
      <c r="W6264" s="34"/>
      <c r="X6264" s="34"/>
      <c r="Y6264" s="34"/>
      <c r="Z6264" s="34"/>
      <c r="AA6264" s="34"/>
      <c r="AB6264" s="34"/>
      <c r="AC6264" s="34"/>
      <c r="AD6264" s="34"/>
      <c r="AE6264" s="34"/>
      <c r="AR6264" s="203" t="s">
        <v>358</v>
      </c>
      <c r="AT6264" s="203" t="s">
        <v>274</v>
      </c>
      <c r="AU6264" s="203" t="s">
        <v>291</v>
      </c>
      <c r="AY6264" s="17" t="s">
        <v>272</v>
      </c>
      <c r="BE6264" s="204">
        <f>IF(N6264="základní",J6264,0)</f>
        <v>0</v>
      </c>
      <c r="BF6264" s="204">
        <f>IF(N6264="snížená",J6264,0)</f>
        <v>0</v>
      </c>
      <c r="BG6264" s="204">
        <f>IF(N6264="zákl. přenesená",J6264,0)</f>
        <v>0</v>
      </c>
      <c r="BH6264" s="204">
        <f>IF(N6264="sníž. přenesená",J6264,0)</f>
        <v>0</v>
      </c>
      <c r="BI6264" s="204">
        <f>IF(N6264="nulová",J6264,0)</f>
        <v>0</v>
      </c>
      <c r="BJ6264" s="17" t="s">
        <v>16</v>
      </c>
      <c r="BK6264" s="204">
        <f>ROUND(I6264*H6264,2)</f>
        <v>0</v>
      </c>
      <c r="BL6264" s="17" t="s">
        <v>358</v>
      </c>
      <c r="BM6264" s="203" t="s">
        <v>5086</v>
      </c>
    </row>
    <row r="6265" spans="1:65" s="13" customFormat="1" ht="11.25">
      <c r="B6265" s="210"/>
      <c r="C6265" s="211"/>
      <c r="D6265" s="212" t="s">
        <v>283</v>
      </c>
      <c r="E6265" s="213" t="s">
        <v>1</v>
      </c>
      <c r="F6265" s="214" t="s">
        <v>4825</v>
      </c>
      <c r="G6265" s="211"/>
      <c r="H6265" s="213" t="s">
        <v>1</v>
      </c>
      <c r="I6265" s="215"/>
      <c r="J6265" s="211"/>
      <c r="K6265" s="211"/>
      <c r="L6265" s="216"/>
      <c r="M6265" s="217"/>
      <c r="N6265" s="218"/>
      <c r="O6265" s="218"/>
      <c r="P6265" s="218"/>
      <c r="Q6265" s="218"/>
      <c r="R6265" s="218"/>
      <c r="S6265" s="218"/>
      <c r="T6265" s="219"/>
      <c r="AT6265" s="220" t="s">
        <v>283</v>
      </c>
      <c r="AU6265" s="220" t="s">
        <v>291</v>
      </c>
      <c r="AV6265" s="13" t="s">
        <v>16</v>
      </c>
      <c r="AW6265" s="13" t="s">
        <v>32</v>
      </c>
      <c r="AX6265" s="13" t="s">
        <v>76</v>
      </c>
      <c r="AY6265" s="220" t="s">
        <v>272</v>
      </c>
    </row>
    <row r="6266" spans="1:65" s="13" customFormat="1" ht="11.25">
      <c r="B6266" s="210"/>
      <c r="C6266" s="211"/>
      <c r="D6266" s="212" t="s">
        <v>283</v>
      </c>
      <c r="E6266" s="213" t="s">
        <v>1</v>
      </c>
      <c r="F6266" s="214" t="s">
        <v>4004</v>
      </c>
      <c r="G6266" s="211"/>
      <c r="H6266" s="213" t="s">
        <v>1</v>
      </c>
      <c r="I6266" s="215"/>
      <c r="J6266" s="211"/>
      <c r="K6266" s="211"/>
      <c r="L6266" s="216"/>
      <c r="M6266" s="217"/>
      <c r="N6266" s="218"/>
      <c r="O6266" s="218"/>
      <c r="P6266" s="218"/>
      <c r="Q6266" s="218"/>
      <c r="R6266" s="218"/>
      <c r="S6266" s="218"/>
      <c r="T6266" s="219"/>
      <c r="AT6266" s="220" t="s">
        <v>283</v>
      </c>
      <c r="AU6266" s="220" t="s">
        <v>291</v>
      </c>
      <c r="AV6266" s="13" t="s">
        <v>16</v>
      </c>
      <c r="AW6266" s="13" t="s">
        <v>32</v>
      </c>
      <c r="AX6266" s="13" t="s">
        <v>76</v>
      </c>
      <c r="AY6266" s="220" t="s">
        <v>272</v>
      </c>
    </row>
    <row r="6267" spans="1:65" s="13" customFormat="1" ht="11.25">
      <c r="B6267" s="210"/>
      <c r="C6267" s="211"/>
      <c r="D6267" s="212" t="s">
        <v>283</v>
      </c>
      <c r="E6267" s="213" t="s">
        <v>1</v>
      </c>
      <c r="F6267" s="214" t="s">
        <v>285</v>
      </c>
      <c r="G6267" s="211"/>
      <c r="H6267" s="213" t="s">
        <v>1</v>
      </c>
      <c r="I6267" s="215"/>
      <c r="J6267" s="211"/>
      <c r="K6267" s="211"/>
      <c r="L6267" s="216"/>
      <c r="M6267" s="217"/>
      <c r="N6267" s="218"/>
      <c r="O6267" s="218"/>
      <c r="P6267" s="218"/>
      <c r="Q6267" s="218"/>
      <c r="R6267" s="218"/>
      <c r="S6267" s="218"/>
      <c r="T6267" s="219"/>
      <c r="AT6267" s="220" t="s">
        <v>283</v>
      </c>
      <c r="AU6267" s="220" t="s">
        <v>291</v>
      </c>
      <c r="AV6267" s="13" t="s">
        <v>16</v>
      </c>
      <c r="AW6267" s="13" t="s">
        <v>32</v>
      </c>
      <c r="AX6267" s="13" t="s">
        <v>76</v>
      </c>
      <c r="AY6267" s="220" t="s">
        <v>272</v>
      </c>
    </row>
    <row r="6268" spans="1:65" s="13" customFormat="1" ht="11.25">
      <c r="B6268" s="210"/>
      <c r="C6268" s="211"/>
      <c r="D6268" s="212" t="s">
        <v>283</v>
      </c>
      <c r="E6268" s="213" t="s">
        <v>1</v>
      </c>
      <c r="F6268" s="214" t="s">
        <v>5087</v>
      </c>
      <c r="G6268" s="211"/>
      <c r="H6268" s="213" t="s">
        <v>1</v>
      </c>
      <c r="I6268" s="215"/>
      <c r="J6268" s="211"/>
      <c r="K6268" s="211"/>
      <c r="L6268" s="216"/>
      <c r="M6268" s="217"/>
      <c r="N6268" s="218"/>
      <c r="O6268" s="218"/>
      <c r="P6268" s="218"/>
      <c r="Q6268" s="218"/>
      <c r="R6268" s="218"/>
      <c r="S6268" s="218"/>
      <c r="T6268" s="219"/>
      <c r="AT6268" s="220" t="s">
        <v>283</v>
      </c>
      <c r="AU6268" s="220" t="s">
        <v>291</v>
      </c>
      <c r="AV6268" s="13" t="s">
        <v>16</v>
      </c>
      <c r="AW6268" s="13" t="s">
        <v>32</v>
      </c>
      <c r="AX6268" s="13" t="s">
        <v>76</v>
      </c>
      <c r="AY6268" s="220" t="s">
        <v>272</v>
      </c>
    </row>
    <row r="6269" spans="1:65" s="14" customFormat="1" ht="11.25">
      <c r="B6269" s="221"/>
      <c r="C6269" s="222"/>
      <c r="D6269" s="212" t="s">
        <v>283</v>
      </c>
      <c r="E6269" s="223" t="s">
        <v>1</v>
      </c>
      <c r="F6269" s="224" t="s">
        <v>16</v>
      </c>
      <c r="G6269" s="222"/>
      <c r="H6269" s="225">
        <v>1</v>
      </c>
      <c r="I6269" s="226"/>
      <c r="J6269" s="222"/>
      <c r="K6269" s="222"/>
      <c r="L6269" s="227"/>
      <c r="M6269" s="228"/>
      <c r="N6269" s="229"/>
      <c r="O6269" s="229"/>
      <c r="P6269" s="229"/>
      <c r="Q6269" s="229"/>
      <c r="R6269" s="229"/>
      <c r="S6269" s="229"/>
      <c r="T6269" s="230"/>
      <c r="AT6269" s="231" t="s">
        <v>283</v>
      </c>
      <c r="AU6269" s="231" t="s">
        <v>291</v>
      </c>
      <c r="AV6269" s="14" t="s">
        <v>84</v>
      </c>
      <c r="AW6269" s="14" t="s">
        <v>32</v>
      </c>
      <c r="AX6269" s="14" t="s">
        <v>76</v>
      </c>
      <c r="AY6269" s="231" t="s">
        <v>272</v>
      </c>
    </row>
    <row r="6270" spans="1:65" s="2" customFormat="1" ht="24.2" customHeight="1">
      <c r="A6270" s="34"/>
      <c r="B6270" s="35"/>
      <c r="C6270" s="192" t="s">
        <v>5088</v>
      </c>
      <c r="D6270" s="192" t="s">
        <v>274</v>
      </c>
      <c r="E6270" s="193" t="s">
        <v>5089</v>
      </c>
      <c r="F6270" s="194" t="s">
        <v>5090</v>
      </c>
      <c r="G6270" s="195" t="s">
        <v>952</v>
      </c>
      <c r="H6270" s="196">
        <v>1</v>
      </c>
      <c r="I6270" s="197"/>
      <c r="J6270" s="198">
        <f>ROUND(I6270*H6270,2)</f>
        <v>0</v>
      </c>
      <c r="K6270" s="194" t="s">
        <v>1</v>
      </c>
      <c r="L6270" s="39"/>
      <c r="M6270" s="199" t="s">
        <v>1</v>
      </c>
      <c r="N6270" s="200" t="s">
        <v>41</v>
      </c>
      <c r="O6270" s="71"/>
      <c r="P6270" s="201">
        <f>O6270*H6270</f>
        <v>0</v>
      </c>
      <c r="Q6270" s="201">
        <v>1.4999999999999999E-4</v>
      </c>
      <c r="R6270" s="201">
        <f>Q6270*H6270</f>
        <v>1.4999999999999999E-4</v>
      </c>
      <c r="S6270" s="201">
        <v>0</v>
      </c>
      <c r="T6270" s="202">
        <f>S6270*H6270</f>
        <v>0</v>
      </c>
      <c r="U6270" s="34"/>
      <c r="V6270" s="34"/>
      <c r="W6270" s="34"/>
      <c r="X6270" s="34"/>
      <c r="Y6270" s="34"/>
      <c r="Z6270" s="34"/>
      <c r="AA6270" s="34"/>
      <c r="AB6270" s="34"/>
      <c r="AC6270" s="34"/>
      <c r="AD6270" s="34"/>
      <c r="AE6270" s="34"/>
      <c r="AR6270" s="203" t="s">
        <v>358</v>
      </c>
      <c r="AT6270" s="203" t="s">
        <v>274</v>
      </c>
      <c r="AU6270" s="203" t="s">
        <v>291</v>
      </c>
      <c r="AY6270" s="17" t="s">
        <v>272</v>
      </c>
      <c r="BE6270" s="204">
        <f>IF(N6270="základní",J6270,0)</f>
        <v>0</v>
      </c>
      <c r="BF6270" s="204">
        <f>IF(N6270="snížená",J6270,0)</f>
        <v>0</v>
      </c>
      <c r="BG6270" s="204">
        <f>IF(N6270="zákl. přenesená",J6270,0)</f>
        <v>0</v>
      </c>
      <c r="BH6270" s="204">
        <f>IF(N6270="sníž. přenesená",J6270,0)</f>
        <v>0</v>
      </c>
      <c r="BI6270" s="204">
        <f>IF(N6270="nulová",J6270,0)</f>
        <v>0</v>
      </c>
      <c r="BJ6270" s="17" t="s">
        <v>16</v>
      </c>
      <c r="BK6270" s="204">
        <f>ROUND(I6270*H6270,2)</f>
        <v>0</v>
      </c>
      <c r="BL6270" s="17" t="s">
        <v>358</v>
      </c>
      <c r="BM6270" s="203" t="s">
        <v>5091</v>
      </c>
    </row>
    <row r="6271" spans="1:65" s="13" customFormat="1" ht="11.25">
      <c r="B6271" s="210"/>
      <c r="C6271" s="211"/>
      <c r="D6271" s="212" t="s">
        <v>283</v>
      </c>
      <c r="E6271" s="213" t="s">
        <v>1</v>
      </c>
      <c r="F6271" s="214" t="s">
        <v>4825</v>
      </c>
      <c r="G6271" s="211"/>
      <c r="H6271" s="213" t="s">
        <v>1</v>
      </c>
      <c r="I6271" s="215"/>
      <c r="J6271" s="211"/>
      <c r="K6271" s="211"/>
      <c r="L6271" s="216"/>
      <c r="M6271" s="217"/>
      <c r="N6271" s="218"/>
      <c r="O6271" s="218"/>
      <c r="P6271" s="218"/>
      <c r="Q6271" s="218"/>
      <c r="R6271" s="218"/>
      <c r="S6271" s="218"/>
      <c r="T6271" s="219"/>
      <c r="AT6271" s="220" t="s">
        <v>283</v>
      </c>
      <c r="AU6271" s="220" t="s">
        <v>291</v>
      </c>
      <c r="AV6271" s="13" t="s">
        <v>16</v>
      </c>
      <c r="AW6271" s="13" t="s">
        <v>32</v>
      </c>
      <c r="AX6271" s="13" t="s">
        <v>76</v>
      </c>
      <c r="AY6271" s="220" t="s">
        <v>272</v>
      </c>
    </row>
    <row r="6272" spans="1:65" s="13" customFormat="1" ht="11.25">
      <c r="B6272" s="210"/>
      <c r="C6272" s="211"/>
      <c r="D6272" s="212" t="s">
        <v>283</v>
      </c>
      <c r="E6272" s="213" t="s">
        <v>1</v>
      </c>
      <c r="F6272" s="214" t="s">
        <v>4004</v>
      </c>
      <c r="G6272" s="211"/>
      <c r="H6272" s="213" t="s">
        <v>1</v>
      </c>
      <c r="I6272" s="215"/>
      <c r="J6272" s="211"/>
      <c r="K6272" s="211"/>
      <c r="L6272" s="216"/>
      <c r="M6272" s="217"/>
      <c r="N6272" s="218"/>
      <c r="O6272" s="218"/>
      <c r="P6272" s="218"/>
      <c r="Q6272" s="218"/>
      <c r="R6272" s="218"/>
      <c r="S6272" s="218"/>
      <c r="T6272" s="219"/>
      <c r="AT6272" s="220" t="s">
        <v>283</v>
      </c>
      <c r="AU6272" s="220" t="s">
        <v>291</v>
      </c>
      <c r="AV6272" s="13" t="s">
        <v>16</v>
      </c>
      <c r="AW6272" s="13" t="s">
        <v>32</v>
      </c>
      <c r="AX6272" s="13" t="s">
        <v>76</v>
      </c>
      <c r="AY6272" s="220" t="s">
        <v>272</v>
      </c>
    </row>
    <row r="6273" spans="1:65" s="13" customFormat="1" ht="11.25">
      <c r="B6273" s="210"/>
      <c r="C6273" s="211"/>
      <c r="D6273" s="212" t="s">
        <v>283</v>
      </c>
      <c r="E6273" s="213" t="s">
        <v>1</v>
      </c>
      <c r="F6273" s="214" t="s">
        <v>285</v>
      </c>
      <c r="G6273" s="211"/>
      <c r="H6273" s="213" t="s">
        <v>1</v>
      </c>
      <c r="I6273" s="215"/>
      <c r="J6273" s="211"/>
      <c r="K6273" s="211"/>
      <c r="L6273" s="216"/>
      <c r="M6273" s="217"/>
      <c r="N6273" s="218"/>
      <c r="O6273" s="218"/>
      <c r="P6273" s="218"/>
      <c r="Q6273" s="218"/>
      <c r="R6273" s="218"/>
      <c r="S6273" s="218"/>
      <c r="T6273" s="219"/>
      <c r="AT6273" s="220" t="s">
        <v>283</v>
      </c>
      <c r="AU6273" s="220" t="s">
        <v>291</v>
      </c>
      <c r="AV6273" s="13" t="s">
        <v>16</v>
      </c>
      <c r="AW6273" s="13" t="s">
        <v>32</v>
      </c>
      <c r="AX6273" s="13" t="s">
        <v>76</v>
      </c>
      <c r="AY6273" s="220" t="s">
        <v>272</v>
      </c>
    </row>
    <row r="6274" spans="1:65" s="13" customFormat="1" ht="11.25">
      <c r="B6274" s="210"/>
      <c r="C6274" s="211"/>
      <c r="D6274" s="212" t="s">
        <v>283</v>
      </c>
      <c r="E6274" s="213" t="s">
        <v>1</v>
      </c>
      <c r="F6274" s="214" t="s">
        <v>5092</v>
      </c>
      <c r="G6274" s="211"/>
      <c r="H6274" s="213" t="s">
        <v>1</v>
      </c>
      <c r="I6274" s="215"/>
      <c r="J6274" s="211"/>
      <c r="K6274" s="211"/>
      <c r="L6274" s="216"/>
      <c r="M6274" s="217"/>
      <c r="N6274" s="218"/>
      <c r="O6274" s="218"/>
      <c r="P6274" s="218"/>
      <c r="Q6274" s="218"/>
      <c r="R6274" s="218"/>
      <c r="S6274" s="218"/>
      <c r="T6274" s="219"/>
      <c r="AT6274" s="220" t="s">
        <v>283</v>
      </c>
      <c r="AU6274" s="220" t="s">
        <v>291</v>
      </c>
      <c r="AV6274" s="13" t="s">
        <v>16</v>
      </c>
      <c r="AW6274" s="13" t="s">
        <v>32</v>
      </c>
      <c r="AX6274" s="13" t="s">
        <v>76</v>
      </c>
      <c r="AY6274" s="220" t="s">
        <v>272</v>
      </c>
    </row>
    <row r="6275" spans="1:65" s="14" customFormat="1" ht="11.25">
      <c r="B6275" s="221"/>
      <c r="C6275" s="222"/>
      <c r="D6275" s="212" t="s">
        <v>283</v>
      </c>
      <c r="E6275" s="223" t="s">
        <v>1</v>
      </c>
      <c r="F6275" s="224" t="s">
        <v>16</v>
      </c>
      <c r="G6275" s="222"/>
      <c r="H6275" s="225">
        <v>1</v>
      </c>
      <c r="I6275" s="226"/>
      <c r="J6275" s="222"/>
      <c r="K6275" s="222"/>
      <c r="L6275" s="227"/>
      <c r="M6275" s="228"/>
      <c r="N6275" s="229"/>
      <c r="O6275" s="229"/>
      <c r="P6275" s="229"/>
      <c r="Q6275" s="229"/>
      <c r="R6275" s="229"/>
      <c r="S6275" s="229"/>
      <c r="T6275" s="230"/>
      <c r="AT6275" s="231" t="s">
        <v>283</v>
      </c>
      <c r="AU6275" s="231" t="s">
        <v>291</v>
      </c>
      <c r="AV6275" s="14" t="s">
        <v>84</v>
      </c>
      <c r="AW6275" s="14" t="s">
        <v>32</v>
      </c>
      <c r="AX6275" s="14" t="s">
        <v>76</v>
      </c>
      <c r="AY6275" s="231" t="s">
        <v>272</v>
      </c>
    </row>
    <row r="6276" spans="1:65" s="2" customFormat="1" ht="37.9" customHeight="1">
      <c r="A6276" s="34"/>
      <c r="B6276" s="35"/>
      <c r="C6276" s="192" t="s">
        <v>5093</v>
      </c>
      <c r="D6276" s="192" t="s">
        <v>274</v>
      </c>
      <c r="E6276" s="193" t="s">
        <v>5094</v>
      </c>
      <c r="F6276" s="194" t="s">
        <v>5095</v>
      </c>
      <c r="G6276" s="195" t="s">
        <v>952</v>
      </c>
      <c r="H6276" s="196">
        <v>1</v>
      </c>
      <c r="I6276" s="197"/>
      <c r="J6276" s="198">
        <f>ROUND(I6276*H6276,2)</f>
        <v>0</v>
      </c>
      <c r="K6276" s="194" t="s">
        <v>1</v>
      </c>
      <c r="L6276" s="39"/>
      <c r="M6276" s="199" t="s">
        <v>1</v>
      </c>
      <c r="N6276" s="200" t="s">
        <v>41</v>
      </c>
      <c r="O6276" s="71"/>
      <c r="P6276" s="201">
        <f>O6276*H6276</f>
        <v>0</v>
      </c>
      <c r="Q6276" s="201">
        <v>1.4999999999999999E-4</v>
      </c>
      <c r="R6276" s="201">
        <f>Q6276*H6276</f>
        <v>1.4999999999999999E-4</v>
      </c>
      <c r="S6276" s="201">
        <v>0</v>
      </c>
      <c r="T6276" s="202">
        <f>S6276*H6276</f>
        <v>0</v>
      </c>
      <c r="U6276" s="34"/>
      <c r="V6276" s="34"/>
      <c r="W6276" s="34"/>
      <c r="X6276" s="34"/>
      <c r="Y6276" s="34"/>
      <c r="Z6276" s="34"/>
      <c r="AA6276" s="34"/>
      <c r="AB6276" s="34"/>
      <c r="AC6276" s="34"/>
      <c r="AD6276" s="34"/>
      <c r="AE6276" s="34"/>
      <c r="AR6276" s="203" t="s">
        <v>358</v>
      </c>
      <c r="AT6276" s="203" t="s">
        <v>274</v>
      </c>
      <c r="AU6276" s="203" t="s">
        <v>291</v>
      </c>
      <c r="AY6276" s="17" t="s">
        <v>272</v>
      </c>
      <c r="BE6276" s="204">
        <f>IF(N6276="základní",J6276,0)</f>
        <v>0</v>
      </c>
      <c r="BF6276" s="204">
        <f>IF(N6276="snížená",J6276,0)</f>
        <v>0</v>
      </c>
      <c r="BG6276" s="204">
        <f>IF(N6276="zákl. přenesená",J6276,0)</f>
        <v>0</v>
      </c>
      <c r="BH6276" s="204">
        <f>IF(N6276="sníž. přenesená",J6276,0)</f>
        <v>0</v>
      </c>
      <c r="BI6276" s="204">
        <f>IF(N6276="nulová",J6276,0)</f>
        <v>0</v>
      </c>
      <c r="BJ6276" s="17" t="s">
        <v>16</v>
      </c>
      <c r="BK6276" s="204">
        <f>ROUND(I6276*H6276,2)</f>
        <v>0</v>
      </c>
      <c r="BL6276" s="17" t="s">
        <v>358</v>
      </c>
      <c r="BM6276" s="203" t="s">
        <v>5096</v>
      </c>
    </row>
    <row r="6277" spans="1:65" s="13" customFormat="1" ht="11.25">
      <c r="B6277" s="210"/>
      <c r="C6277" s="211"/>
      <c r="D6277" s="212" t="s">
        <v>283</v>
      </c>
      <c r="E6277" s="213" t="s">
        <v>1</v>
      </c>
      <c r="F6277" s="214" t="s">
        <v>4825</v>
      </c>
      <c r="G6277" s="211"/>
      <c r="H6277" s="213" t="s">
        <v>1</v>
      </c>
      <c r="I6277" s="215"/>
      <c r="J6277" s="211"/>
      <c r="K6277" s="211"/>
      <c r="L6277" s="216"/>
      <c r="M6277" s="217"/>
      <c r="N6277" s="218"/>
      <c r="O6277" s="218"/>
      <c r="P6277" s="218"/>
      <c r="Q6277" s="218"/>
      <c r="R6277" s="218"/>
      <c r="S6277" s="218"/>
      <c r="T6277" s="219"/>
      <c r="AT6277" s="220" t="s">
        <v>283</v>
      </c>
      <c r="AU6277" s="220" t="s">
        <v>291</v>
      </c>
      <c r="AV6277" s="13" t="s">
        <v>16</v>
      </c>
      <c r="AW6277" s="13" t="s">
        <v>32</v>
      </c>
      <c r="AX6277" s="13" t="s">
        <v>76</v>
      </c>
      <c r="AY6277" s="220" t="s">
        <v>272</v>
      </c>
    </row>
    <row r="6278" spans="1:65" s="13" customFormat="1" ht="11.25">
      <c r="B6278" s="210"/>
      <c r="C6278" s="211"/>
      <c r="D6278" s="212" t="s">
        <v>283</v>
      </c>
      <c r="E6278" s="213" t="s">
        <v>1</v>
      </c>
      <c r="F6278" s="214" t="s">
        <v>285</v>
      </c>
      <c r="G6278" s="211"/>
      <c r="H6278" s="213" t="s">
        <v>1</v>
      </c>
      <c r="I6278" s="215"/>
      <c r="J6278" s="211"/>
      <c r="K6278" s="211"/>
      <c r="L6278" s="216"/>
      <c r="M6278" s="217"/>
      <c r="N6278" s="218"/>
      <c r="O6278" s="218"/>
      <c r="P6278" s="218"/>
      <c r="Q6278" s="218"/>
      <c r="R6278" s="218"/>
      <c r="S6278" s="218"/>
      <c r="T6278" s="219"/>
      <c r="AT6278" s="220" t="s">
        <v>283</v>
      </c>
      <c r="AU6278" s="220" t="s">
        <v>291</v>
      </c>
      <c r="AV6278" s="13" t="s">
        <v>16</v>
      </c>
      <c r="AW6278" s="13" t="s">
        <v>32</v>
      </c>
      <c r="AX6278" s="13" t="s">
        <v>76</v>
      </c>
      <c r="AY6278" s="220" t="s">
        <v>272</v>
      </c>
    </row>
    <row r="6279" spans="1:65" s="14" customFormat="1" ht="11.25">
      <c r="B6279" s="221"/>
      <c r="C6279" s="222"/>
      <c r="D6279" s="212" t="s">
        <v>283</v>
      </c>
      <c r="E6279" s="223" t="s">
        <v>1</v>
      </c>
      <c r="F6279" s="224" t="s">
        <v>16</v>
      </c>
      <c r="G6279" s="222"/>
      <c r="H6279" s="225">
        <v>1</v>
      </c>
      <c r="I6279" s="226"/>
      <c r="J6279" s="222"/>
      <c r="K6279" s="222"/>
      <c r="L6279" s="227"/>
      <c r="M6279" s="228"/>
      <c r="N6279" s="229"/>
      <c r="O6279" s="229"/>
      <c r="P6279" s="229"/>
      <c r="Q6279" s="229"/>
      <c r="R6279" s="229"/>
      <c r="S6279" s="229"/>
      <c r="T6279" s="230"/>
      <c r="AT6279" s="231" t="s">
        <v>283</v>
      </c>
      <c r="AU6279" s="231" t="s">
        <v>291</v>
      </c>
      <c r="AV6279" s="14" t="s">
        <v>84</v>
      </c>
      <c r="AW6279" s="14" t="s">
        <v>32</v>
      </c>
      <c r="AX6279" s="14" t="s">
        <v>76</v>
      </c>
      <c r="AY6279" s="231" t="s">
        <v>272</v>
      </c>
    </row>
    <row r="6280" spans="1:65" s="2" customFormat="1" ht="24.2" customHeight="1">
      <c r="A6280" s="34"/>
      <c r="B6280" s="35"/>
      <c r="C6280" s="192" t="s">
        <v>5097</v>
      </c>
      <c r="D6280" s="192" t="s">
        <v>274</v>
      </c>
      <c r="E6280" s="193" t="s">
        <v>5098</v>
      </c>
      <c r="F6280" s="194" t="s">
        <v>5099</v>
      </c>
      <c r="G6280" s="195" t="s">
        <v>952</v>
      </c>
      <c r="H6280" s="196">
        <v>4</v>
      </c>
      <c r="I6280" s="197"/>
      <c r="J6280" s="198">
        <f>ROUND(I6280*H6280,2)</f>
        <v>0</v>
      </c>
      <c r="K6280" s="194" t="s">
        <v>1</v>
      </c>
      <c r="L6280" s="39"/>
      <c r="M6280" s="199" t="s">
        <v>1</v>
      </c>
      <c r="N6280" s="200" t="s">
        <v>41</v>
      </c>
      <c r="O6280" s="71"/>
      <c r="P6280" s="201">
        <f>O6280*H6280</f>
        <v>0</v>
      </c>
      <c r="Q6280" s="201">
        <v>1.4999999999999999E-4</v>
      </c>
      <c r="R6280" s="201">
        <f>Q6280*H6280</f>
        <v>5.9999999999999995E-4</v>
      </c>
      <c r="S6280" s="201">
        <v>0</v>
      </c>
      <c r="T6280" s="202">
        <f>S6280*H6280</f>
        <v>0</v>
      </c>
      <c r="U6280" s="34"/>
      <c r="V6280" s="34"/>
      <c r="W6280" s="34"/>
      <c r="X6280" s="34"/>
      <c r="Y6280" s="34"/>
      <c r="Z6280" s="34"/>
      <c r="AA6280" s="34"/>
      <c r="AB6280" s="34"/>
      <c r="AC6280" s="34"/>
      <c r="AD6280" s="34"/>
      <c r="AE6280" s="34"/>
      <c r="AR6280" s="203" t="s">
        <v>358</v>
      </c>
      <c r="AT6280" s="203" t="s">
        <v>274</v>
      </c>
      <c r="AU6280" s="203" t="s">
        <v>291</v>
      </c>
      <c r="AY6280" s="17" t="s">
        <v>272</v>
      </c>
      <c r="BE6280" s="204">
        <f>IF(N6280="základní",J6280,0)</f>
        <v>0</v>
      </c>
      <c r="BF6280" s="204">
        <f>IF(N6280="snížená",J6280,0)</f>
        <v>0</v>
      </c>
      <c r="BG6280" s="204">
        <f>IF(N6280="zákl. přenesená",J6280,0)</f>
        <v>0</v>
      </c>
      <c r="BH6280" s="204">
        <f>IF(N6280="sníž. přenesená",J6280,0)</f>
        <v>0</v>
      </c>
      <c r="BI6280" s="204">
        <f>IF(N6280="nulová",J6280,0)</f>
        <v>0</v>
      </c>
      <c r="BJ6280" s="17" t="s">
        <v>16</v>
      </c>
      <c r="BK6280" s="204">
        <f>ROUND(I6280*H6280,2)</f>
        <v>0</v>
      </c>
      <c r="BL6280" s="17" t="s">
        <v>358</v>
      </c>
      <c r="BM6280" s="203" t="s">
        <v>5100</v>
      </c>
    </row>
    <row r="6281" spans="1:65" s="13" customFormat="1" ht="11.25">
      <c r="B6281" s="210"/>
      <c r="C6281" s="211"/>
      <c r="D6281" s="212" t="s">
        <v>283</v>
      </c>
      <c r="E6281" s="213" t="s">
        <v>1</v>
      </c>
      <c r="F6281" s="214" t="s">
        <v>4825</v>
      </c>
      <c r="G6281" s="211"/>
      <c r="H6281" s="213" t="s">
        <v>1</v>
      </c>
      <c r="I6281" s="215"/>
      <c r="J6281" s="211"/>
      <c r="K6281" s="211"/>
      <c r="L6281" s="216"/>
      <c r="M6281" s="217"/>
      <c r="N6281" s="218"/>
      <c r="O6281" s="218"/>
      <c r="P6281" s="218"/>
      <c r="Q6281" s="218"/>
      <c r="R6281" s="218"/>
      <c r="S6281" s="218"/>
      <c r="T6281" s="219"/>
      <c r="AT6281" s="220" t="s">
        <v>283</v>
      </c>
      <c r="AU6281" s="220" t="s">
        <v>291</v>
      </c>
      <c r="AV6281" s="13" t="s">
        <v>16</v>
      </c>
      <c r="AW6281" s="13" t="s">
        <v>32</v>
      </c>
      <c r="AX6281" s="13" t="s">
        <v>76</v>
      </c>
      <c r="AY6281" s="220" t="s">
        <v>272</v>
      </c>
    </row>
    <row r="6282" spans="1:65" s="13" customFormat="1" ht="11.25">
      <c r="B6282" s="210"/>
      <c r="C6282" s="211"/>
      <c r="D6282" s="212" t="s">
        <v>283</v>
      </c>
      <c r="E6282" s="213" t="s">
        <v>1</v>
      </c>
      <c r="F6282" s="214" t="s">
        <v>285</v>
      </c>
      <c r="G6282" s="211"/>
      <c r="H6282" s="213" t="s">
        <v>1</v>
      </c>
      <c r="I6282" s="215"/>
      <c r="J6282" s="211"/>
      <c r="K6282" s="211"/>
      <c r="L6282" s="216"/>
      <c r="M6282" s="217"/>
      <c r="N6282" s="218"/>
      <c r="O6282" s="218"/>
      <c r="P6282" s="218"/>
      <c r="Q6282" s="218"/>
      <c r="R6282" s="218"/>
      <c r="S6282" s="218"/>
      <c r="T6282" s="219"/>
      <c r="AT6282" s="220" t="s">
        <v>283</v>
      </c>
      <c r="AU6282" s="220" t="s">
        <v>291</v>
      </c>
      <c r="AV6282" s="13" t="s">
        <v>16</v>
      </c>
      <c r="AW6282" s="13" t="s">
        <v>32</v>
      </c>
      <c r="AX6282" s="13" t="s">
        <v>76</v>
      </c>
      <c r="AY6282" s="220" t="s">
        <v>272</v>
      </c>
    </row>
    <row r="6283" spans="1:65" s="14" customFormat="1" ht="11.25">
      <c r="B6283" s="221"/>
      <c r="C6283" s="222"/>
      <c r="D6283" s="212" t="s">
        <v>283</v>
      </c>
      <c r="E6283" s="223" t="s">
        <v>1</v>
      </c>
      <c r="F6283" s="224" t="s">
        <v>279</v>
      </c>
      <c r="G6283" s="222"/>
      <c r="H6283" s="225">
        <v>4</v>
      </c>
      <c r="I6283" s="226"/>
      <c r="J6283" s="222"/>
      <c r="K6283" s="222"/>
      <c r="L6283" s="227"/>
      <c r="M6283" s="228"/>
      <c r="N6283" s="229"/>
      <c r="O6283" s="229"/>
      <c r="P6283" s="229"/>
      <c r="Q6283" s="229"/>
      <c r="R6283" s="229"/>
      <c r="S6283" s="229"/>
      <c r="T6283" s="230"/>
      <c r="AT6283" s="231" t="s">
        <v>283</v>
      </c>
      <c r="AU6283" s="231" t="s">
        <v>291</v>
      </c>
      <c r="AV6283" s="14" t="s">
        <v>84</v>
      </c>
      <c r="AW6283" s="14" t="s">
        <v>32</v>
      </c>
      <c r="AX6283" s="14" t="s">
        <v>76</v>
      </c>
      <c r="AY6283" s="231" t="s">
        <v>272</v>
      </c>
    </row>
    <row r="6284" spans="1:65" s="2" customFormat="1" ht="21.75" customHeight="1">
      <c r="A6284" s="34"/>
      <c r="B6284" s="35"/>
      <c r="C6284" s="192" t="s">
        <v>5101</v>
      </c>
      <c r="D6284" s="192" t="s">
        <v>274</v>
      </c>
      <c r="E6284" s="193" t="s">
        <v>5102</v>
      </c>
      <c r="F6284" s="194" t="s">
        <v>5103</v>
      </c>
      <c r="G6284" s="195" t="s">
        <v>952</v>
      </c>
      <c r="H6284" s="196">
        <v>20</v>
      </c>
      <c r="I6284" s="197"/>
      <c r="J6284" s="198">
        <f>ROUND(I6284*H6284,2)</f>
        <v>0</v>
      </c>
      <c r="K6284" s="194" t="s">
        <v>1</v>
      </c>
      <c r="L6284" s="39"/>
      <c r="M6284" s="199" t="s">
        <v>1</v>
      </c>
      <c r="N6284" s="200" t="s">
        <v>41</v>
      </c>
      <c r="O6284" s="71"/>
      <c r="P6284" s="201">
        <f>O6284*H6284</f>
        <v>0</v>
      </c>
      <c r="Q6284" s="201">
        <v>1.4999999999999999E-4</v>
      </c>
      <c r="R6284" s="201">
        <f>Q6284*H6284</f>
        <v>2.9999999999999996E-3</v>
      </c>
      <c r="S6284" s="201">
        <v>0</v>
      </c>
      <c r="T6284" s="202">
        <f>S6284*H6284</f>
        <v>0</v>
      </c>
      <c r="U6284" s="34"/>
      <c r="V6284" s="34"/>
      <c r="W6284" s="34"/>
      <c r="X6284" s="34"/>
      <c r="Y6284" s="34"/>
      <c r="Z6284" s="34"/>
      <c r="AA6284" s="34"/>
      <c r="AB6284" s="34"/>
      <c r="AC6284" s="34"/>
      <c r="AD6284" s="34"/>
      <c r="AE6284" s="34"/>
      <c r="AR6284" s="203" t="s">
        <v>358</v>
      </c>
      <c r="AT6284" s="203" t="s">
        <v>274</v>
      </c>
      <c r="AU6284" s="203" t="s">
        <v>291</v>
      </c>
      <c r="AY6284" s="17" t="s">
        <v>272</v>
      </c>
      <c r="BE6284" s="204">
        <f>IF(N6284="základní",J6284,0)</f>
        <v>0</v>
      </c>
      <c r="BF6284" s="204">
        <f>IF(N6284="snížená",J6284,0)</f>
        <v>0</v>
      </c>
      <c r="BG6284" s="204">
        <f>IF(N6284="zákl. přenesená",J6284,0)</f>
        <v>0</v>
      </c>
      <c r="BH6284" s="204">
        <f>IF(N6284="sníž. přenesená",J6284,0)</f>
        <v>0</v>
      </c>
      <c r="BI6284" s="204">
        <f>IF(N6284="nulová",J6284,0)</f>
        <v>0</v>
      </c>
      <c r="BJ6284" s="17" t="s">
        <v>16</v>
      </c>
      <c r="BK6284" s="204">
        <f>ROUND(I6284*H6284,2)</f>
        <v>0</v>
      </c>
      <c r="BL6284" s="17" t="s">
        <v>358</v>
      </c>
      <c r="BM6284" s="203" t="s">
        <v>5104</v>
      </c>
    </row>
    <row r="6285" spans="1:65" s="13" customFormat="1" ht="11.25">
      <c r="B6285" s="210"/>
      <c r="C6285" s="211"/>
      <c r="D6285" s="212" t="s">
        <v>283</v>
      </c>
      <c r="E6285" s="213" t="s">
        <v>1</v>
      </c>
      <c r="F6285" s="214" t="s">
        <v>4825</v>
      </c>
      <c r="G6285" s="211"/>
      <c r="H6285" s="213" t="s">
        <v>1</v>
      </c>
      <c r="I6285" s="215"/>
      <c r="J6285" s="211"/>
      <c r="K6285" s="211"/>
      <c r="L6285" s="216"/>
      <c r="M6285" s="217"/>
      <c r="N6285" s="218"/>
      <c r="O6285" s="218"/>
      <c r="P6285" s="218"/>
      <c r="Q6285" s="218"/>
      <c r="R6285" s="218"/>
      <c r="S6285" s="218"/>
      <c r="T6285" s="219"/>
      <c r="AT6285" s="220" t="s">
        <v>283</v>
      </c>
      <c r="AU6285" s="220" t="s">
        <v>291</v>
      </c>
      <c r="AV6285" s="13" t="s">
        <v>16</v>
      </c>
      <c r="AW6285" s="13" t="s">
        <v>32</v>
      </c>
      <c r="AX6285" s="13" t="s">
        <v>76</v>
      </c>
      <c r="AY6285" s="220" t="s">
        <v>272</v>
      </c>
    </row>
    <row r="6286" spans="1:65" s="13" customFormat="1" ht="11.25">
      <c r="B6286" s="210"/>
      <c r="C6286" s="211"/>
      <c r="D6286" s="212" t="s">
        <v>283</v>
      </c>
      <c r="E6286" s="213" t="s">
        <v>1</v>
      </c>
      <c r="F6286" s="214" t="s">
        <v>285</v>
      </c>
      <c r="G6286" s="211"/>
      <c r="H6286" s="213" t="s">
        <v>1</v>
      </c>
      <c r="I6286" s="215"/>
      <c r="J6286" s="211"/>
      <c r="K6286" s="211"/>
      <c r="L6286" s="216"/>
      <c r="M6286" s="217"/>
      <c r="N6286" s="218"/>
      <c r="O6286" s="218"/>
      <c r="P6286" s="218"/>
      <c r="Q6286" s="218"/>
      <c r="R6286" s="218"/>
      <c r="S6286" s="218"/>
      <c r="T6286" s="219"/>
      <c r="AT6286" s="220" t="s">
        <v>283</v>
      </c>
      <c r="AU6286" s="220" t="s">
        <v>291</v>
      </c>
      <c r="AV6286" s="13" t="s">
        <v>16</v>
      </c>
      <c r="AW6286" s="13" t="s">
        <v>32</v>
      </c>
      <c r="AX6286" s="13" t="s">
        <v>76</v>
      </c>
      <c r="AY6286" s="220" t="s">
        <v>272</v>
      </c>
    </row>
    <row r="6287" spans="1:65" s="14" customFormat="1" ht="11.25">
      <c r="B6287" s="221"/>
      <c r="C6287" s="222"/>
      <c r="D6287" s="212" t="s">
        <v>283</v>
      </c>
      <c r="E6287" s="223" t="s">
        <v>1</v>
      </c>
      <c r="F6287" s="224" t="s">
        <v>377</v>
      </c>
      <c r="G6287" s="222"/>
      <c r="H6287" s="225">
        <v>20</v>
      </c>
      <c r="I6287" s="226"/>
      <c r="J6287" s="222"/>
      <c r="K6287" s="222"/>
      <c r="L6287" s="227"/>
      <c r="M6287" s="228"/>
      <c r="N6287" s="229"/>
      <c r="O6287" s="229"/>
      <c r="P6287" s="229"/>
      <c r="Q6287" s="229"/>
      <c r="R6287" s="229"/>
      <c r="S6287" s="229"/>
      <c r="T6287" s="230"/>
      <c r="AT6287" s="231" t="s">
        <v>283</v>
      </c>
      <c r="AU6287" s="231" t="s">
        <v>291</v>
      </c>
      <c r="AV6287" s="14" t="s">
        <v>84</v>
      </c>
      <c r="AW6287" s="14" t="s">
        <v>32</v>
      </c>
      <c r="AX6287" s="14" t="s">
        <v>76</v>
      </c>
      <c r="AY6287" s="231" t="s">
        <v>272</v>
      </c>
    </row>
    <row r="6288" spans="1:65" s="2" customFormat="1" ht="24.2" customHeight="1">
      <c r="A6288" s="34"/>
      <c r="B6288" s="35"/>
      <c r="C6288" s="192" t="s">
        <v>5105</v>
      </c>
      <c r="D6288" s="192" t="s">
        <v>274</v>
      </c>
      <c r="E6288" s="193" t="s">
        <v>5106</v>
      </c>
      <c r="F6288" s="194" t="s">
        <v>5107</v>
      </c>
      <c r="G6288" s="195" t="s">
        <v>952</v>
      </c>
      <c r="H6288" s="196">
        <v>6</v>
      </c>
      <c r="I6288" s="197"/>
      <c r="J6288" s="198">
        <f>ROUND(I6288*H6288,2)</f>
        <v>0</v>
      </c>
      <c r="K6288" s="194" t="s">
        <v>1</v>
      </c>
      <c r="L6288" s="39"/>
      <c r="M6288" s="199" t="s">
        <v>1</v>
      </c>
      <c r="N6288" s="200" t="s">
        <v>41</v>
      </c>
      <c r="O6288" s="71"/>
      <c r="P6288" s="201">
        <f>O6288*H6288</f>
        <v>0</v>
      </c>
      <c r="Q6288" s="201">
        <v>1.4999999999999999E-4</v>
      </c>
      <c r="R6288" s="201">
        <f>Q6288*H6288</f>
        <v>8.9999999999999998E-4</v>
      </c>
      <c r="S6288" s="201">
        <v>0</v>
      </c>
      <c r="T6288" s="202">
        <f>S6288*H6288</f>
        <v>0</v>
      </c>
      <c r="U6288" s="34"/>
      <c r="V6288" s="34"/>
      <c r="W6288" s="34"/>
      <c r="X6288" s="34"/>
      <c r="Y6288" s="34"/>
      <c r="Z6288" s="34"/>
      <c r="AA6288" s="34"/>
      <c r="AB6288" s="34"/>
      <c r="AC6288" s="34"/>
      <c r="AD6288" s="34"/>
      <c r="AE6288" s="34"/>
      <c r="AR6288" s="203" t="s">
        <v>358</v>
      </c>
      <c r="AT6288" s="203" t="s">
        <v>274</v>
      </c>
      <c r="AU6288" s="203" t="s">
        <v>291</v>
      </c>
      <c r="AY6288" s="17" t="s">
        <v>272</v>
      </c>
      <c r="BE6288" s="204">
        <f>IF(N6288="základní",J6288,0)</f>
        <v>0</v>
      </c>
      <c r="BF6288" s="204">
        <f>IF(N6288="snížená",J6288,0)</f>
        <v>0</v>
      </c>
      <c r="BG6288" s="204">
        <f>IF(N6288="zákl. přenesená",J6288,0)</f>
        <v>0</v>
      </c>
      <c r="BH6288" s="204">
        <f>IF(N6288="sníž. přenesená",J6288,0)</f>
        <v>0</v>
      </c>
      <c r="BI6288" s="204">
        <f>IF(N6288="nulová",J6288,0)</f>
        <v>0</v>
      </c>
      <c r="BJ6288" s="17" t="s">
        <v>16</v>
      </c>
      <c r="BK6288" s="204">
        <f>ROUND(I6288*H6288,2)</f>
        <v>0</v>
      </c>
      <c r="BL6288" s="17" t="s">
        <v>358</v>
      </c>
      <c r="BM6288" s="203" t="s">
        <v>5108</v>
      </c>
    </row>
    <row r="6289" spans="1:65" s="13" customFormat="1" ht="11.25">
      <c r="B6289" s="210"/>
      <c r="C6289" s="211"/>
      <c r="D6289" s="212" t="s">
        <v>283</v>
      </c>
      <c r="E6289" s="213" t="s">
        <v>1</v>
      </c>
      <c r="F6289" s="214" t="s">
        <v>4825</v>
      </c>
      <c r="G6289" s="211"/>
      <c r="H6289" s="213" t="s">
        <v>1</v>
      </c>
      <c r="I6289" s="215"/>
      <c r="J6289" s="211"/>
      <c r="K6289" s="211"/>
      <c r="L6289" s="216"/>
      <c r="M6289" s="217"/>
      <c r="N6289" s="218"/>
      <c r="O6289" s="218"/>
      <c r="P6289" s="218"/>
      <c r="Q6289" s="218"/>
      <c r="R6289" s="218"/>
      <c r="S6289" s="218"/>
      <c r="T6289" s="219"/>
      <c r="AT6289" s="220" t="s">
        <v>283</v>
      </c>
      <c r="AU6289" s="220" t="s">
        <v>291</v>
      </c>
      <c r="AV6289" s="13" t="s">
        <v>16</v>
      </c>
      <c r="AW6289" s="13" t="s">
        <v>32</v>
      </c>
      <c r="AX6289" s="13" t="s">
        <v>76</v>
      </c>
      <c r="AY6289" s="220" t="s">
        <v>272</v>
      </c>
    </row>
    <row r="6290" spans="1:65" s="13" customFormat="1" ht="11.25">
      <c r="B6290" s="210"/>
      <c r="C6290" s="211"/>
      <c r="D6290" s="212" t="s">
        <v>283</v>
      </c>
      <c r="E6290" s="213" t="s">
        <v>1</v>
      </c>
      <c r="F6290" s="214" t="s">
        <v>4004</v>
      </c>
      <c r="G6290" s="211"/>
      <c r="H6290" s="213" t="s">
        <v>1</v>
      </c>
      <c r="I6290" s="215"/>
      <c r="J6290" s="211"/>
      <c r="K6290" s="211"/>
      <c r="L6290" s="216"/>
      <c r="M6290" s="217"/>
      <c r="N6290" s="218"/>
      <c r="O6290" s="218"/>
      <c r="P6290" s="218"/>
      <c r="Q6290" s="218"/>
      <c r="R6290" s="218"/>
      <c r="S6290" s="218"/>
      <c r="T6290" s="219"/>
      <c r="AT6290" s="220" t="s">
        <v>283</v>
      </c>
      <c r="AU6290" s="220" t="s">
        <v>291</v>
      </c>
      <c r="AV6290" s="13" t="s">
        <v>16</v>
      </c>
      <c r="AW6290" s="13" t="s">
        <v>32</v>
      </c>
      <c r="AX6290" s="13" t="s">
        <v>76</v>
      </c>
      <c r="AY6290" s="220" t="s">
        <v>272</v>
      </c>
    </row>
    <row r="6291" spans="1:65" s="13" customFormat="1" ht="11.25">
      <c r="B6291" s="210"/>
      <c r="C6291" s="211"/>
      <c r="D6291" s="212" t="s">
        <v>283</v>
      </c>
      <c r="E6291" s="213" t="s">
        <v>1</v>
      </c>
      <c r="F6291" s="214" t="s">
        <v>285</v>
      </c>
      <c r="G6291" s="211"/>
      <c r="H6291" s="213" t="s">
        <v>1</v>
      </c>
      <c r="I6291" s="215"/>
      <c r="J6291" s="211"/>
      <c r="K6291" s="211"/>
      <c r="L6291" s="216"/>
      <c r="M6291" s="217"/>
      <c r="N6291" s="218"/>
      <c r="O6291" s="218"/>
      <c r="P6291" s="218"/>
      <c r="Q6291" s="218"/>
      <c r="R6291" s="218"/>
      <c r="S6291" s="218"/>
      <c r="T6291" s="219"/>
      <c r="AT6291" s="220" t="s">
        <v>283</v>
      </c>
      <c r="AU6291" s="220" t="s">
        <v>291</v>
      </c>
      <c r="AV6291" s="13" t="s">
        <v>16</v>
      </c>
      <c r="AW6291" s="13" t="s">
        <v>32</v>
      </c>
      <c r="AX6291" s="13" t="s">
        <v>76</v>
      </c>
      <c r="AY6291" s="220" t="s">
        <v>272</v>
      </c>
    </row>
    <row r="6292" spans="1:65" s="14" customFormat="1" ht="11.25">
      <c r="B6292" s="221"/>
      <c r="C6292" s="222"/>
      <c r="D6292" s="212" t="s">
        <v>283</v>
      </c>
      <c r="E6292" s="223" t="s">
        <v>1</v>
      </c>
      <c r="F6292" s="224" t="s">
        <v>305</v>
      </c>
      <c r="G6292" s="222"/>
      <c r="H6292" s="225">
        <v>6</v>
      </c>
      <c r="I6292" s="226"/>
      <c r="J6292" s="222"/>
      <c r="K6292" s="222"/>
      <c r="L6292" s="227"/>
      <c r="M6292" s="228"/>
      <c r="N6292" s="229"/>
      <c r="O6292" s="229"/>
      <c r="P6292" s="229"/>
      <c r="Q6292" s="229"/>
      <c r="R6292" s="229"/>
      <c r="S6292" s="229"/>
      <c r="T6292" s="230"/>
      <c r="AT6292" s="231" t="s">
        <v>283</v>
      </c>
      <c r="AU6292" s="231" t="s">
        <v>291</v>
      </c>
      <c r="AV6292" s="14" t="s">
        <v>84</v>
      </c>
      <c r="AW6292" s="14" t="s">
        <v>32</v>
      </c>
      <c r="AX6292" s="14" t="s">
        <v>76</v>
      </c>
      <c r="AY6292" s="231" t="s">
        <v>272</v>
      </c>
    </row>
    <row r="6293" spans="1:65" s="2" customFormat="1" ht="24.2" customHeight="1">
      <c r="A6293" s="34"/>
      <c r="B6293" s="35"/>
      <c r="C6293" s="192" t="s">
        <v>5109</v>
      </c>
      <c r="D6293" s="192" t="s">
        <v>274</v>
      </c>
      <c r="E6293" s="193" t="s">
        <v>5110</v>
      </c>
      <c r="F6293" s="194" t="s">
        <v>5111</v>
      </c>
      <c r="G6293" s="195" t="s">
        <v>952</v>
      </c>
      <c r="H6293" s="196">
        <v>3</v>
      </c>
      <c r="I6293" s="197"/>
      <c r="J6293" s="198">
        <f>ROUND(I6293*H6293,2)</f>
        <v>0</v>
      </c>
      <c r="K6293" s="194" t="s">
        <v>1</v>
      </c>
      <c r="L6293" s="39"/>
      <c r="M6293" s="199" t="s">
        <v>1</v>
      </c>
      <c r="N6293" s="200" t="s">
        <v>41</v>
      </c>
      <c r="O6293" s="71"/>
      <c r="P6293" s="201">
        <f>O6293*H6293</f>
        <v>0</v>
      </c>
      <c r="Q6293" s="201">
        <v>1.4999999999999999E-4</v>
      </c>
      <c r="R6293" s="201">
        <f>Q6293*H6293</f>
        <v>4.4999999999999999E-4</v>
      </c>
      <c r="S6293" s="201">
        <v>0</v>
      </c>
      <c r="T6293" s="202">
        <f>S6293*H6293</f>
        <v>0</v>
      </c>
      <c r="U6293" s="34"/>
      <c r="V6293" s="34"/>
      <c r="W6293" s="34"/>
      <c r="X6293" s="34"/>
      <c r="Y6293" s="34"/>
      <c r="Z6293" s="34"/>
      <c r="AA6293" s="34"/>
      <c r="AB6293" s="34"/>
      <c r="AC6293" s="34"/>
      <c r="AD6293" s="34"/>
      <c r="AE6293" s="34"/>
      <c r="AR6293" s="203" t="s">
        <v>358</v>
      </c>
      <c r="AT6293" s="203" t="s">
        <v>274</v>
      </c>
      <c r="AU6293" s="203" t="s">
        <v>291</v>
      </c>
      <c r="AY6293" s="17" t="s">
        <v>272</v>
      </c>
      <c r="BE6293" s="204">
        <f>IF(N6293="základní",J6293,0)</f>
        <v>0</v>
      </c>
      <c r="BF6293" s="204">
        <f>IF(N6293="snížená",J6293,0)</f>
        <v>0</v>
      </c>
      <c r="BG6293" s="204">
        <f>IF(N6293="zákl. přenesená",J6293,0)</f>
        <v>0</v>
      </c>
      <c r="BH6293" s="204">
        <f>IF(N6293="sníž. přenesená",J6293,0)</f>
        <v>0</v>
      </c>
      <c r="BI6293" s="204">
        <f>IF(N6293="nulová",J6293,0)</f>
        <v>0</v>
      </c>
      <c r="BJ6293" s="17" t="s">
        <v>16</v>
      </c>
      <c r="BK6293" s="204">
        <f>ROUND(I6293*H6293,2)</f>
        <v>0</v>
      </c>
      <c r="BL6293" s="17" t="s">
        <v>358</v>
      </c>
      <c r="BM6293" s="203" t="s">
        <v>5112</v>
      </c>
    </row>
    <row r="6294" spans="1:65" s="13" customFormat="1" ht="11.25">
      <c r="B6294" s="210"/>
      <c r="C6294" s="211"/>
      <c r="D6294" s="212" t="s">
        <v>283</v>
      </c>
      <c r="E6294" s="213" t="s">
        <v>1</v>
      </c>
      <c r="F6294" s="214" t="s">
        <v>4825</v>
      </c>
      <c r="G6294" s="211"/>
      <c r="H6294" s="213" t="s">
        <v>1</v>
      </c>
      <c r="I6294" s="215"/>
      <c r="J6294" s="211"/>
      <c r="K6294" s="211"/>
      <c r="L6294" s="216"/>
      <c r="M6294" s="217"/>
      <c r="N6294" s="218"/>
      <c r="O6294" s="218"/>
      <c r="P6294" s="218"/>
      <c r="Q6294" s="218"/>
      <c r="R6294" s="218"/>
      <c r="S6294" s="218"/>
      <c r="T6294" s="219"/>
      <c r="AT6294" s="220" t="s">
        <v>283</v>
      </c>
      <c r="AU6294" s="220" t="s">
        <v>291</v>
      </c>
      <c r="AV6294" s="13" t="s">
        <v>16</v>
      </c>
      <c r="AW6294" s="13" t="s">
        <v>32</v>
      </c>
      <c r="AX6294" s="13" t="s">
        <v>76</v>
      </c>
      <c r="AY6294" s="220" t="s">
        <v>272</v>
      </c>
    </row>
    <row r="6295" spans="1:65" s="13" customFormat="1" ht="11.25">
      <c r="B6295" s="210"/>
      <c r="C6295" s="211"/>
      <c r="D6295" s="212" t="s">
        <v>283</v>
      </c>
      <c r="E6295" s="213" t="s">
        <v>1</v>
      </c>
      <c r="F6295" s="214" t="s">
        <v>4004</v>
      </c>
      <c r="G6295" s="211"/>
      <c r="H6295" s="213" t="s">
        <v>1</v>
      </c>
      <c r="I6295" s="215"/>
      <c r="J6295" s="211"/>
      <c r="K6295" s="211"/>
      <c r="L6295" s="216"/>
      <c r="M6295" s="217"/>
      <c r="N6295" s="218"/>
      <c r="O6295" s="218"/>
      <c r="P6295" s="218"/>
      <c r="Q6295" s="218"/>
      <c r="R6295" s="218"/>
      <c r="S6295" s="218"/>
      <c r="T6295" s="219"/>
      <c r="AT6295" s="220" t="s">
        <v>283</v>
      </c>
      <c r="AU6295" s="220" t="s">
        <v>291</v>
      </c>
      <c r="AV6295" s="13" t="s">
        <v>16</v>
      </c>
      <c r="AW6295" s="13" t="s">
        <v>32</v>
      </c>
      <c r="AX6295" s="13" t="s">
        <v>76</v>
      </c>
      <c r="AY6295" s="220" t="s">
        <v>272</v>
      </c>
    </row>
    <row r="6296" spans="1:65" s="13" customFormat="1" ht="11.25">
      <c r="B6296" s="210"/>
      <c r="C6296" s="211"/>
      <c r="D6296" s="212" t="s">
        <v>283</v>
      </c>
      <c r="E6296" s="213" t="s">
        <v>1</v>
      </c>
      <c r="F6296" s="214" t="s">
        <v>285</v>
      </c>
      <c r="G6296" s="211"/>
      <c r="H6296" s="213" t="s">
        <v>1</v>
      </c>
      <c r="I6296" s="215"/>
      <c r="J6296" s="211"/>
      <c r="K6296" s="211"/>
      <c r="L6296" s="216"/>
      <c r="M6296" s="217"/>
      <c r="N6296" s="218"/>
      <c r="O6296" s="218"/>
      <c r="P6296" s="218"/>
      <c r="Q6296" s="218"/>
      <c r="R6296" s="218"/>
      <c r="S6296" s="218"/>
      <c r="T6296" s="219"/>
      <c r="AT6296" s="220" t="s">
        <v>283</v>
      </c>
      <c r="AU6296" s="220" t="s">
        <v>291</v>
      </c>
      <c r="AV6296" s="13" t="s">
        <v>16</v>
      </c>
      <c r="AW6296" s="13" t="s">
        <v>32</v>
      </c>
      <c r="AX6296" s="13" t="s">
        <v>76</v>
      </c>
      <c r="AY6296" s="220" t="s">
        <v>272</v>
      </c>
    </row>
    <row r="6297" spans="1:65" s="14" customFormat="1" ht="11.25">
      <c r="B6297" s="221"/>
      <c r="C6297" s="222"/>
      <c r="D6297" s="212" t="s">
        <v>283</v>
      </c>
      <c r="E6297" s="223" t="s">
        <v>1</v>
      </c>
      <c r="F6297" s="224" t="s">
        <v>291</v>
      </c>
      <c r="G6297" s="222"/>
      <c r="H6297" s="225">
        <v>3</v>
      </c>
      <c r="I6297" s="226"/>
      <c r="J6297" s="222"/>
      <c r="K6297" s="222"/>
      <c r="L6297" s="227"/>
      <c r="M6297" s="228"/>
      <c r="N6297" s="229"/>
      <c r="O6297" s="229"/>
      <c r="P6297" s="229"/>
      <c r="Q6297" s="229"/>
      <c r="R6297" s="229"/>
      <c r="S6297" s="229"/>
      <c r="T6297" s="230"/>
      <c r="AT6297" s="231" t="s">
        <v>283</v>
      </c>
      <c r="AU6297" s="231" t="s">
        <v>291</v>
      </c>
      <c r="AV6297" s="14" t="s">
        <v>84</v>
      </c>
      <c r="AW6297" s="14" t="s">
        <v>32</v>
      </c>
      <c r="AX6297" s="14" t="s">
        <v>76</v>
      </c>
      <c r="AY6297" s="231" t="s">
        <v>272</v>
      </c>
    </row>
    <row r="6298" spans="1:65" s="2" customFormat="1" ht="24.2" customHeight="1">
      <c r="A6298" s="34"/>
      <c r="B6298" s="35"/>
      <c r="C6298" s="192" t="s">
        <v>5113</v>
      </c>
      <c r="D6298" s="192" t="s">
        <v>274</v>
      </c>
      <c r="E6298" s="193" t="s">
        <v>5114</v>
      </c>
      <c r="F6298" s="194" t="s">
        <v>5115</v>
      </c>
      <c r="G6298" s="195" t="s">
        <v>952</v>
      </c>
      <c r="H6298" s="196">
        <v>13</v>
      </c>
      <c r="I6298" s="197"/>
      <c r="J6298" s="198">
        <f>ROUND(I6298*H6298,2)</f>
        <v>0</v>
      </c>
      <c r="K6298" s="194" t="s">
        <v>1</v>
      </c>
      <c r="L6298" s="39"/>
      <c r="M6298" s="199" t="s">
        <v>1</v>
      </c>
      <c r="N6298" s="200" t="s">
        <v>41</v>
      </c>
      <c r="O6298" s="71"/>
      <c r="P6298" s="201">
        <f>O6298*H6298</f>
        <v>0</v>
      </c>
      <c r="Q6298" s="201">
        <v>1.4999999999999999E-4</v>
      </c>
      <c r="R6298" s="201">
        <f>Q6298*H6298</f>
        <v>1.9499999999999999E-3</v>
      </c>
      <c r="S6298" s="201">
        <v>0</v>
      </c>
      <c r="T6298" s="202">
        <f>S6298*H6298</f>
        <v>0</v>
      </c>
      <c r="U6298" s="34"/>
      <c r="V6298" s="34"/>
      <c r="W6298" s="34"/>
      <c r="X6298" s="34"/>
      <c r="Y6298" s="34"/>
      <c r="Z6298" s="34"/>
      <c r="AA6298" s="34"/>
      <c r="AB6298" s="34"/>
      <c r="AC6298" s="34"/>
      <c r="AD6298" s="34"/>
      <c r="AE6298" s="34"/>
      <c r="AR6298" s="203" t="s">
        <v>358</v>
      </c>
      <c r="AT6298" s="203" t="s">
        <v>274</v>
      </c>
      <c r="AU6298" s="203" t="s">
        <v>291</v>
      </c>
      <c r="AY6298" s="17" t="s">
        <v>272</v>
      </c>
      <c r="BE6298" s="204">
        <f>IF(N6298="základní",J6298,0)</f>
        <v>0</v>
      </c>
      <c r="BF6298" s="204">
        <f>IF(N6298="snížená",J6298,0)</f>
        <v>0</v>
      </c>
      <c r="BG6298" s="204">
        <f>IF(N6298="zákl. přenesená",J6298,0)</f>
        <v>0</v>
      </c>
      <c r="BH6298" s="204">
        <f>IF(N6298="sníž. přenesená",J6298,0)</f>
        <v>0</v>
      </c>
      <c r="BI6298" s="204">
        <f>IF(N6298="nulová",J6298,0)</f>
        <v>0</v>
      </c>
      <c r="BJ6298" s="17" t="s">
        <v>16</v>
      </c>
      <c r="BK6298" s="204">
        <f>ROUND(I6298*H6298,2)</f>
        <v>0</v>
      </c>
      <c r="BL6298" s="17" t="s">
        <v>358</v>
      </c>
      <c r="BM6298" s="203" t="s">
        <v>5116</v>
      </c>
    </row>
    <row r="6299" spans="1:65" s="13" customFormat="1" ht="11.25">
      <c r="B6299" s="210"/>
      <c r="C6299" s="211"/>
      <c r="D6299" s="212" t="s">
        <v>283</v>
      </c>
      <c r="E6299" s="213" t="s">
        <v>1</v>
      </c>
      <c r="F6299" s="214" t="s">
        <v>4825</v>
      </c>
      <c r="G6299" s="211"/>
      <c r="H6299" s="213" t="s">
        <v>1</v>
      </c>
      <c r="I6299" s="215"/>
      <c r="J6299" s="211"/>
      <c r="K6299" s="211"/>
      <c r="L6299" s="216"/>
      <c r="M6299" s="217"/>
      <c r="N6299" s="218"/>
      <c r="O6299" s="218"/>
      <c r="P6299" s="218"/>
      <c r="Q6299" s="218"/>
      <c r="R6299" s="218"/>
      <c r="S6299" s="218"/>
      <c r="T6299" s="219"/>
      <c r="AT6299" s="220" t="s">
        <v>283</v>
      </c>
      <c r="AU6299" s="220" t="s">
        <v>291</v>
      </c>
      <c r="AV6299" s="13" t="s">
        <v>16</v>
      </c>
      <c r="AW6299" s="13" t="s">
        <v>32</v>
      </c>
      <c r="AX6299" s="13" t="s">
        <v>76</v>
      </c>
      <c r="AY6299" s="220" t="s">
        <v>272</v>
      </c>
    </row>
    <row r="6300" spans="1:65" s="13" customFormat="1" ht="11.25">
      <c r="B6300" s="210"/>
      <c r="C6300" s="211"/>
      <c r="D6300" s="212" t="s">
        <v>283</v>
      </c>
      <c r="E6300" s="213" t="s">
        <v>1</v>
      </c>
      <c r="F6300" s="214" t="s">
        <v>4004</v>
      </c>
      <c r="G6300" s="211"/>
      <c r="H6300" s="213" t="s">
        <v>1</v>
      </c>
      <c r="I6300" s="215"/>
      <c r="J6300" s="211"/>
      <c r="K6300" s="211"/>
      <c r="L6300" s="216"/>
      <c r="M6300" s="217"/>
      <c r="N6300" s="218"/>
      <c r="O6300" s="218"/>
      <c r="P6300" s="218"/>
      <c r="Q6300" s="218"/>
      <c r="R6300" s="218"/>
      <c r="S6300" s="218"/>
      <c r="T6300" s="219"/>
      <c r="AT6300" s="220" t="s">
        <v>283</v>
      </c>
      <c r="AU6300" s="220" t="s">
        <v>291</v>
      </c>
      <c r="AV6300" s="13" t="s">
        <v>16</v>
      </c>
      <c r="AW6300" s="13" t="s">
        <v>32</v>
      </c>
      <c r="AX6300" s="13" t="s">
        <v>76</v>
      </c>
      <c r="AY6300" s="220" t="s">
        <v>272</v>
      </c>
    </row>
    <row r="6301" spans="1:65" s="13" customFormat="1" ht="11.25">
      <c r="B6301" s="210"/>
      <c r="C6301" s="211"/>
      <c r="D6301" s="212" t="s">
        <v>283</v>
      </c>
      <c r="E6301" s="213" t="s">
        <v>1</v>
      </c>
      <c r="F6301" s="214" t="s">
        <v>285</v>
      </c>
      <c r="G6301" s="211"/>
      <c r="H6301" s="213" t="s">
        <v>1</v>
      </c>
      <c r="I6301" s="215"/>
      <c r="J6301" s="211"/>
      <c r="K6301" s="211"/>
      <c r="L6301" s="216"/>
      <c r="M6301" s="217"/>
      <c r="N6301" s="218"/>
      <c r="O6301" s="218"/>
      <c r="P6301" s="218"/>
      <c r="Q6301" s="218"/>
      <c r="R6301" s="218"/>
      <c r="S6301" s="218"/>
      <c r="T6301" s="219"/>
      <c r="AT6301" s="220" t="s">
        <v>283</v>
      </c>
      <c r="AU6301" s="220" t="s">
        <v>291</v>
      </c>
      <c r="AV6301" s="13" t="s">
        <v>16</v>
      </c>
      <c r="AW6301" s="13" t="s">
        <v>32</v>
      </c>
      <c r="AX6301" s="13" t="s">
        <v>76</v>
      </c>
      <c r="AY6301" s="220" t="s">
        <v>272</v>
      </c>
    </row>
    <row r="6302" spans="1:65" s="14" customFormat="1" ht="11.25">
      <c r="B6302" s="221"/>
      <c r="C6302" s="222"/>
      <c r="D6302" s="212" t="s">
        <v>283</v>
      </c>
      <c r="E6302" s="223" t="s">
        <v>1</v>
      </c>
      <c r="F6302" s="224" t="s">
        <v>4826</v>
      </c>
      <c r="G6302" s="222"/>
      <c r="H6302" s="225">
        <v>13</v>
      </c>
      <c r="I6302" s="226"/>
      <c r="J6302" s="222"/>
      <c r="K6302" s="222"/>
      <c r="L6302" s="227"/>
      <c r="M6302" s="228"/>
      <c r="N6302" s="229"/>
      <c r="O6302" s="229"/>
      <c r="P6302" s="229"/>
      <c r="Q6302" s="229"/>
      <c r="R6302" s="229"/>
      <c r="S6302" s="229"/>
      <c r="T6302" s="230"/>
      <c r="AT6302" s="231" t="s">
        <v>283</v>
      </c>
      <c r="AU6302" s="231" t="s">
        <v>291</v>
      </c>
      <c r="AV6302" s="14" t="s">
        <v>84</v>
      </c>
      <c r="AW6302" s="14" t="s">
        <v>32</v>
      </c>
      <c r="AX6302" s="14" t="s">
        <v>76</v>
      </c>
      <c r="AY6302" s="231" t="s">
        <v>272</v>
      </c>
    </row>
    <row r="6303" spans="1:65" s="2" customFormat="1" ht="21.75" customHeight="1">
      <c r="A6303" s="34"/>
      <c r="B6303" s="35"/>
      <c r="C6303" s="192" t="s">
        <v>5117</v>
      </c>
      <c r="D6303" s="192" t="s">
        <v>274</v>
      </c>
      <c r="E6303" s="193" t="s">
        <v>5118</v>
      </c>
      <c r="F6303" s="194" t="s">
        <v>5119</v>
      </c>
      <c r="G6303" s="195" t="s">
        <v>952</v>
      </c>
      <c r="H6303" s="196">
        <v>14</v>
      </c>
      <c r="I6303" s="197"/>
      <c r="J6303" s="198">
        <f>ROUND(I6303*H6303,2)</f>
        <v>0</v>
      </c>
      <c r="K6303" s="194" t="s">
        <v>1</v>
      </c>
      <c r="L6303" s="39"/>
      <c r="M6303" s="199" t="s">
        <v>1</v>
      </c>
      <c r="N6303" s="200" t="s">
        <v>41</v>
      </c>
      <c r="O6303" s="71"/>
      <c r="P6303" s="201">
        <f>O6303*H6303</f>
        <v>0</v>
      </c>
      <c r="Q6303" s="201">
        <v>1.4999999999999999E-4</v>
      </c>
      <c r="R6303" s="201">
        <f>Q6303*H6303</f>
        <v>2.0999999999999999E-3</v>
      </c>
      <c r="S6303" s="201">
        <v>0</v>
      </c>
      <c r="T6303" s="202">
        <f>S6303*H6303</f>
        <v>0</v>
      </c>
      <c r="U6303" s="34"/>
      <c r="V6303" s="34"/>
      <c r="W6303" s="34"/>
      <c r="X6303" s="34"/>
      <c r="Y6303" s="34"/>
      <c r="Z6303" s="34"/>
      <c r="AA6303" s="34"/>
      <c r="AB6303" s="34"/>
      <c r="AC6303" s="34"/>
      <c r="AD6303" s="34"/>
      <c r="AE6303" s="34"/>
      <c r="AR6303" s="203" t="s">
        <v>358</v>
      </c>
      <c r="AT6303" s="203" t="s">
        <v>274</v>
      </c>
      <c r="AU6303" s="203" t="s">
        <v>291</v>
      </c>
      <c r="AY6303" s="17" t="s">
        <v>272</v>
      </c>
      <c r="BE6303" s="204">
        <f>IF(N6303="základní",J6303,0)</f>
        <v>0</v>
      </c>
      <c r="BF6303" s="204">
        <f>IF(N6303="snížená",J6303,0)</f>
        <v>0</v>
      </c>
      <c r="BG6303" s="204">
        <f>IF(N6303="zákl. přenesená",J6303,0)</f>
        <v>0</v>
      </c>
      <c r="BH6303" s="204">
        <f>IF(N6303="sníž. přenesená",J6303,0)</f>
        <v>0</v>
      </c>
      <c r="BI6303" s="204">
        <f>IF(N6303="nulová",J6303,0)</f>
        <v>0</v>
      </c>
      <c r="BJ6303" s="17" t="s">
        <v>16</v>
      </c>
      <c r="BK6303" s="204">
        <f>ROUND(I6303*H6303,2)</f>
        <v>0</v>
      </c>
      <c r="BL6303" s="17" t="s">
        <v>358</v>
      </c>
      <c r="BM6303" s="203" t="s">
        <v>5120</v>
      </c>
    </row>
    <row r="6304" spans="1:65" s="13" customFormat="1" ht="11.25">
      <c r="B6304" s="210"/>
      <c r="C6304" s="211"/>
      <c r="D6304" s="212" t="s">
        <v>283</v>
      </c>
      <c r="E6304" s="213" t="s">
        <v>1</v>
      </c>
      <c r="F6304" s="214" t="s">
        <v>4825</v>
      </c>
      <c r="G6304" s="211"/>
      <c r="H6304" s="213" t="s">
        <v>1</v>
      </c>
      <c r="I6304" s="215"/>
      <c r="J6304" s="211"/>
      <c r="K6304" s="211"/>
      <c r="L6304" s="216"/>
      <c r="M6304" s="217"/>
      <c r="N6304" s="218"/>
      <c r="O6304" s="218"/>
      <c r="P6304" s="218"/>
      <c r="Q6304" s="218"/>
      <c r="R6304" s="218"/>
      <c r="S6304" s="218"/>
      <c r="T6304" s="219"/>
      <c r="AT6304" s="220" t="s">
        <v>283</v>
      </c>
      <c r="AU6304" s="220" t="s">
        <v>291</v>
      </c>
      <c r="AV6304" s="13" t="s">
        <v>16</v>
      </c>
      <c r="AW6304" s="13" t="s">
        <v>32</v>
      </c>
      <c r="AX6304" s="13" t="s">
        <v>76</v>
      </c>
      <c r="AY6304" s="220" t="s">
        <v>272</v>
      </c>
    </row>
    <row r="6305" spans="1:65" s="13" customFormat="1" ht="11.25">
      <c r="B6305" s="210"/>
      <c r="C6305" s="211"/>
      <c r="D6305" s="212" t="s">
        <v>283</v>
      </c>
      <c r="E6305" s="213" t="s">
        <v>1</v>
      </c>
      <c r="F6305" s="214" t="s">
        <v>4004</v>
      </c>
      <c r="G6305" s="211"/>
      <c r="H6305" s="213" t="s">
        <v>1</v>
      </c>
      <c r="I6305" s="215"/>
      <c r="J6305" s="211"/>
      <c r="K6305" s="211"/>
      <c r="L6305" s="216"/>
      <c r="M6305" s="217"/>
      <c r="N6305" s="218"/>
      <c r="O6305" s="218"/>
      <c r="P6305" s="218"/>
      <c r="Q6305" s="218"/>
      <c r="R6305" s="218"/>
      <c r="S6305" s="218"/>
      <c r="T6305" s="219"/>
      <c r="AT6305" s="220" t="s">
        <v>283</v>
      </c>
      <c r="AU6305" s="220" t="s">
        <v>291</v>
      </c>
      <c r="AV6305" s="13" t="s">
        <v>16</v>
      </c>
      <c r="AW6305" s="13" t="s">
        <v>32</v>
      </c>
      <c r="AX6305" s="13" t="s">
        <v>76</v>
      </c>
      <c r="AY6305" s="220" t="s">
        <v>272</v>
      </c>
    </row>
    <row r="6306" spans="1:65" s="13" customFormat="1" ht="11.25">
      <c r="B6306" s="210"/>
      <c r="C6306" s="211"/>
      <c r="D6306" s="212" t="s">
        <v>283</v>
      </c>
      <c r="E6306" s="213" t="s">
        <v>1</v>
      </c>
      <c r="F6306" s="214" t="s">
        <v>285</v>
      </c>
      <c r="G6306" s="211"/>
      <c r="H6306" s="213" t="s">
        <v>1</v>
      </c>
      <c r="I6306" s="215"/>
      <c r="J6306" s="211"/>
      <c r="K6306" s="211"/>
      <c r="L6306" s="216"/>
      <c r="M6306" s="217"/>
      <c r="N6306" s="218"/>
      <c r="O6306" s="218"/>
      <c r="P6306" s="218"/>
      <c r="Q6306" s="218"/>
      <c r="R6306" s="218"/>
      <c r="S6306" s="218"/>
      <c r="T6306" s="219"/>
      <c r="AT6306" s="220" t="s">
        <v>283</v>
      </c>
      <c r="AU6306" s="220" t="s">
        <v>291</v>
      </c>
      <c r="AV6306" s="13" t="s">
        <v>16</v>
      </c>
      <c r="AW6306" s="13" t="s">
        <v>32</v>
      </c>
      <c r="AX6306" s="13" t="s">
        <v>76</v>
      </c>
      <c r="AY6306" s="220" t="s">
        <v>272</v>
      </c>
    </row>
    <row r="6307" spans="1:65" s="14" customFormat="1" ht="11.25">
      <c r="B6307" s="221"/>
      <c r="C6307" s="222"/>
      <c r="D6307" s="212" t="s">
        <v>283</v>
      </c>
      <c r="E6307" s="223" t="s">
        <v>1</v>
      </c>
      <c r="F6307" s="224" t="s">
        <v>5121</v>
      </c>
      <c r="G6307" s="222"/>
      <c r="H6307" s="225">
        <v>14</v>
      </c>
      <c r="I6307" s="226"/>
      <c r="J6307" s="222"/>
      <c r="K6307" s="222"/>
      <c r="L6307" s="227"/>
      <c r="M6307" s="228"/>
      <c r="N6307" s="229"/>
      <c r="O6307" s="229"/>
      <c r="P6307" s="229"/>
      <c r="Q6307" s="229"/>
      <c r="R6307" s="229"/>
      <c r="S6307" s="229"/>
      <c r="T6307" s="230"/>
      <c r="AT6307" s="231" t="s">
        <v>283</v>
      </c>
      <c r="AU6307" s="231" t="s">
        <v>291</v>
      </c>
      <c r="AV6307" s="14" t="s">
        <v>84</v>
      </c>
      <c r="AW6307" s="14" t="s">
        <v>32</v>
      </c>
      <c r="AX6307" s="14" t="s">
        <v>76</v>
      </c>
      <c r="AY6307" s="231" t="s">
        <v>272</v>
      </c>
    </row>
    <row r="6308" spans="1:65" s="2" customFormat="1" ht="24.2" customHeight="1">
      <c r="A6308" s="34"/>
      <c r="B6308" s="35"/>
      <c r="C6308" s="192" t="s">
        <v>5122</v>
      </c>
      <c r="D6308" s="192" t="s">
        <v>274</v>
      </c>
      <c r="E6308" s="193" t="s">
        <v>5123</v>
      </c>
      <c r="F6308" s="194" t="s">
        <v>5124</v>
      </c>
      <c r="G6308" s="195" t="s">
        <v>952</v>
      </c>
      <c r="H6308" s="196">
        <v>30</v>
      </c>
      <c r="I6308" s="197"/>
      <c r="J6308" s="198">
        <f>ROUND(I6308*H6308,2)</f>
        <v>0</v>
      </c>
      <c r="K6308" s="194" t="s">
        <v>1</v>
      </c>
      <c r="L6308" s="39"/>
      <c r="M6308" s="199" t="s">
        <v>1</v>
      </c>
      <c r="N6308" s="200" t="s">
        <v>41</v>
      </c>
      <c r="O6308" s="71"/>
      <c r="P6308" s="201">
        <f>O6308*H6308</f>
        <v>0</v>
      </c>
      <c r="Q6308" s="201">
        <v>1.4999999999999999E-4</v>
      </c>
      <c r="R6308" s="201">
        <f>Q6308*H6308</f>
        <v>4.4999999999999997E-3</v>
      </c>
      <c r="S6308" s="201">
        <v>0</v>
      </c>
      <c r="T6308" s="202">
        <f>S6308*H6308</f>
        <v>0</v>
      </c>
      <c r="U6308" s="34"/>
      <c r="V6308" s="34"/>
      <c r="W6308" s="34"/>
      <c r="X6308" s="34"/>
      <c r="Y6308" s="34"/>
      <c r="Z6308" s="34"/>
      <c r="AA6308" s="34"/>
      <c r="AB6308" s="34"/>
      <c r="AC6308" s="34"/>
      <c r="AD6308" s="34"/>
      <c r="AE6308" s="34"/>
      <c r="AR6308" s="203" t="s">
        <v>358</v>
      </c>
      <c r="AT6308" s="203" t="s">
        <v>274</v>
      </c>
      <c r="AU6308" s="203" t="s">
        <v>291</v>
      </c>
      <c r="AY6308" s="17" t="s">
        <v>272</v>
      </c>
      <c r="BE6308" s="204">
        <f>IF(N6308="základní",J6308,0)</f>
        <v>0</v>
      </c>
      <c r="BF6308" s="204">
        <f>IF(N6308="snížená",J6308,0)</f>
        <v>0</v>
      </c>
      <c r="BG6308" s="204">
        <f>IF(N6308="zákl. přenesená",J6308,0)</f>
        <v>0</v>
      </c>
      <c r="BH6308" s="204">
        <f>IF(N6308="sníž. přenesená",J6308,0)</f>
        <v>0</v>
      </c>
      <c r="BI6308" s="204">
        <f>IF(N6308="nulová",J6308,0)</f>
        <v>0</v>
      </c>
      <c r="BJ6308" s="17" t="s">
        <v>16</v>
      </c>
      <c r="BK6308" s="204">
        <f>ROUND(I6308*H6308,2)</f>
        <v>0</v>
      </c>
      <c r="BL6308" s="17" t="s">
        <v>358</v>
      </c>
      <c r="BM6308" s="203" t="s">
        <v>5125</v>
      </c>
    </row>
    <row r="6309" spans="1:65" s="13" customFormat="1" ht="11.25">
      <c r="B6309" s="210"/>
      <c r="C6309" s="211"/>
      <c r="D6309" s="212" t="s">
        <v>283</v>
      </c>
      <c r="E6309" s="213" t="s">
        <v>1</v>
      </c>
      <c r="F6309" s="214" t="s">
        <v>4825</v>
      </c>
      <c r="G6309" s="211"/>
      <c r="H6309" s="213" t="s">
        <v>1</v>
      </c>
      <c r="I6309" s="215"/>
      <c r="J6309" s="211"/>
      <c r="K6309" s="211"/>
      <c r="L6309" s="216"/>
      <c r="M6309" s="217"/>
      <c r="N6309" s="218"/>
      <c r="O6309" s="218"/>
      <c r="P6309" s="218"/>
      <c r="Q6309" s="218"/>
      <c r="R6309" s="218"/>
      <c r="S6309" s="218"/>
      <c r="T6309" s="219"/>
      <c r="AT6309" s="220" t="s">
        <v>283</v>
      </c>
      <c r="AU6309" s="220" t="s">
        <v>291</v>
      </c>
      <c r="AV6309" s="13" t="s">
        <v>16</v>
      </c>
      <c r="AW6309" s="13" t="s">
        <v>32</v>
      </c>
      <c r="AX6309" s="13" t="s">
        <v>76</v>
      </c>
      <c r="AY6309" s="220" t="s">
        <v>272</v>
      </c>
    </row>
    <row r="6310" spans="1:65" s="13" customFormat="1" ht="11.25">
      <c r="B6310" s="210"/>
      <c r="C6310" s="211"/>
      <c r="D6310" s="212" t="s">
        <v>283</v>
      </c>
      <c r="E6310" s="213" t="s">
        <v>1</v>
      </c>
      <c r="F6310" s="214" t="s">
        <v>4004</v>
      </c>
      <c r="G6310" s="211"/>
      <c r="H6310" s="213" t="s">
        <v>1</v>
      </c>
      <c r="I6310" s="215"/>
      <c r="J6310" s="211"/>
      <c r="K6310" s="211"/>
      <c r="L6310" s="216"/>
      <c r="M6310" s="217"/>
      <c r="N6310" s="218"/>
      <c r="O6310" s="218"/>
      <c r="P6310" s="218"/>
      <c r="Q6310" s="218"/>
      <c r="R6310" s="218"/>
      <c r="S6310" s="218"/>
      <c r="T6310" s="219"/>
      <c r="AT6310" s="220" t="s">
        <v>283</v>
      </c>
      <c r="AU6310" s="220" t="s">
        <v>291</v>
      </c>
      <c r="AV6310" s="13" t="s">
        <v>16</v>
      </c>
      <c r="AW6310" s="13" t="s">
        <v>32</v>
      </c>
      <c r="AX6310" s="13" t="s">
        <v>76</v>
      </c>
      <c r="AY6310" s="220" t="s">
        <v>272</v>
      </c>
    </row>
    <row r="6311" spans="1:65" s="13" customFormat="1" ht="11.25">
      <c r="B6311" s="210"/>
      <c r="C6311" s="211"/>
      <c r="D6311" s="212" t="s">
        <v>283</v>
      </c>
      <c r="E6311" s="213" t="s">
        <v>1</v>
      </c>
      <c r="F6311" s="214" t="s">
        <v>285</v>
      </c>
      <c r="G6311" s="211"/>
      <c r="H6311" s="213" t="s">
        <v>1</v>
      </c>
      <c r="I6311" s="215"/>
      <c r="J6311" s="211"/>
      <c r="K6311" s="211"/>
      <c r="L6311" s="216"/>
      <c r="M6311" s="217"/>
      <c r="N6311" s="218"/>
      <c r="O6311" s="218"/>
      <c r="P6311" s="218"/>
      <c r="Q6311" s="218"/>
      <c r="R6311" s="218"/>
      <c r="S6311" s="218"/>
      <c r="T6311" s="219"/>
      <c r="AT6311" s="220" t="s">
        <v>283</v>
      </c>
      <c r="AU6311" s="220" t="s">
        <v>291</v>
      </c>
      <c r="AV6311" s="13" t="s">
        <v>16</v>
      </c>
      <c r="AW6311" s="13" t="s">
        <v>32</v>
      </c>
      <c r="AX6311" s="13" t="s">
        <v>76</v>
      </c>
      <c r="AY6311" s="220" t="s">
        <v>272</v>
      </c>
    </row>
    <row r="6312" spans="1:65" s="14" customFormat="1" ht="11.25">
      <c r="B6312" s="221"/>
      <c r="C6312" s="222"/>
      <c r="D6312" s="212" t="s">
        <v>283</v>
      </c>
      <c r="E6312" s="223" t="s">
        <v>1</v>
      </c>
      <c r="F6312" s="224" t="s">
        <v>471</v>
      </c>
      <c r="G6312" s="222"/>
      <c r="H6312" s="225">
        <v>30</v>
      </c>
      <c r="I6312" s="226"/>
      <c r="J6312" s="222"/>
      <c r="K6312" s="222"/>
      <c r="L6312" s="227"/>
      <c r="M6312" s="228"/>
      <c r="N6312" s="229"/>
      <c r="O6312" s="229"/>
      <c r="P6312" s="229"/>
      <c r="Q6312" s="229"/>
      <c r="R6312" s="229"/>
      <c r="S6312" s="229"/>
      <c r="T6312" s="230"/>
      <c r="AT6312" s="231" t="s">
        <v>283</v>
      </c>
      <c r="AU6312" s="231" t="s">
        <v>291</v>
      </c>
      <c r="AV6312" s="14" t="s">
        <v>84</v>
      </c>
      <c r="AW6312" s="14" t="s">
        <v>32</v>
      </c>
      <c r="AX6312" s="14" t="s">
        <v>76</v>
      </c>
      <c r="AY6312" s="231" t="s">
        <v>272</v>
      </c>
    </row>
    <row r="6313" spans="1:65" s="2" customFormat="1" ht="24.2" customHeight="1">
      <c r="A6313" s="34"/>
      <c r="B6313" s="35"/>
      <c r="C6313" s="192" t="s">
        <v>5126</v>
      </c>
      <c r="D6313" s="192" t="s">
        <v>274</v>
      </c>
      <c r="E6313" s="193" t="s">
        <v>5127</v>
      </c>
      <c r="F6313" s="194" t="s">
        <v>5128</v>
      </c>
      <c r="G6313" s="195" t="s">
        <v>952</v>
      </c>
      <c r="H6313" s="196">
        <v>66</v>
      </c>
      <c r="I6313" s="197"/>
      <c r="J6313" s="198">
        <f>ROUND(I6313*H6313,2)</f>
        <v>0</v>
      </c>
      <c r="K6313" s="194" t="s">
        <v>1</v>
      </c>
      <c r="L6313" s="39"/>
      <c r="M6313" s="199" t="s">
        <v>1</v>
      </c>
      <c r="N6313" s="200" t="s">
        <v>41</v>
      </c>
      <c r="O6313" s="71"/>
      <c r="P6313" s="201">
        <f>O6313*H6313</f>
        <v>0</v>
      </c>
      <c r="Q6313" s="201">
        <v>1.4999999999999999E-4</v>
      </c>
      <c r="R6313" s="201">
        <f>Q6313*H6313</f>
        <v>9.8999999999999991E-3</v>
      </c>
      <c r="S6313" s="201">
        <v>0</v>
      </c>
      <c r="T6313" s="202">
        <f>S6313*H6313</f>
        <v>0</v>
      </c>
      <c r="U6313" s="34"/>
      <c r="V6313" s="34"/>
      <c r="W6313" s="34"/>
      <c r="X6313" s="34"/>
      <c r="Y6313" s="34"/>
      <c r="Z6313" s="34"/>
      <c r="AA6313" s="34"/>
      <c r="AB6313" s="34"/>
      <c r="AC6313" s="34"/>
      <c r="AD6313" s="34"/>
      <c r="AE6313" s="34"/>
      <c r="AR6313" s="203" t="s">
        <v>358</v>
      </c>
      <c r="AT6313" s="203" t="s">
        <v>274</v>
      </c>
      <c r="AU6313" s="203" t="s">
        <v>291</v>
      </c>
      <c r="AY6313" s="17" t="s">
        <v>272</v>
      </c>
      <c r="BE6313" s="204">
        <f>IF(N6313="základní",J6313,0)</f>
        <v>0</v>
      </c>
      <c r="BF6313" s="204">
        <f>IF(N6313="snížená",J6313,0)</f>
        <v>0</v>
      </c>
      <c r="BG6313" s="204">
        <f>IF(N6313="zákl. přenesená",J6313,0)</f>
        <v>0</v>
      </c>
      <c r="BH6313" s="204">
        <f>IF(N6313="sníž. přenesená",J6313,0)</f>
        <v>0</v>
      </c>
      <c r="BI6313" s="204">
        <f>IF(N6313="nulová",J6313,0)</f>
        <v>0</v>
      </c>
      <c r="BJ6313" s="17" t="s">
        <v>16</v>
      </c>
      <c r="BK6313" s="204">
        <f>ROUND(I6313*H6313,2)</f>
        <v>0</v>
      </c>
      <c r="BL6313" s="17" t="s">
        <v>358</v>
      </c>
      <c r="BM6313" s="203" t="s">
        <v>5129</v>
      </c>
    </row>
    <row r="6314" spans="1:65" s="13" customFormat="1" ht="11.25">
      <c r="B6314" s="210"/>
      <c r="C6314" s="211"/>
      <c r="D6314" s="212" t="s">
        <v>283</v>
      </c>
      <c r="E6314" s="213" t="s">
        <v>1</v>
      </c>
      <c r="F6314" s="214" t="s">
        <v>4825</v>
      </c>
      <c r="G6314" s="211"/>
      <c r="H6314" s="213" t="s">
        <v>1</v>
      </c>
      <c r="I6314" s="215"/>
      <c r="J6314" s="211"/>
      <c r="K6314" s="211"/>
      <c r="L6314" s="216"/>
      <c r="M6314" s="217"/>
      <c r="N6314" s="218"/>
      <c r="O6314" s="218"/>
      <c r="P6314" s="218"/>
      <c r="Q6314" s="218"/>
      <c r="R6314" s="218"/>
      <c r="S6314" s="218"/>
      <c r="T6314" s="219"/>
      <c r="AT6314" s="220" t="s">
        <v>283</v>
      </c>
      <c r="AU6314" s="220" t="s">
        <v>291</v>
      </c>
      <c r="AV6314" s="13" t="s">
        <v>16</v>
      </c>
      <c r="AW6314" s="13" t="s">
        <v>32</v>
      </c>
      <c r="AX6314" s="13" t="s">
        <v>76</v>
      </c>
      <c r="AY6314" s="220" t="s">
        <v>272</v>
      </c>
    </row>
    <row r="6315" spans="1:65" s="13" customFormat="1" ht="11.25">
      <c r="B6315" s="210"/>
      <c r="C6315" s="211"/>
      <c r="D6315" s="212" t="s">
        <v>283</v>
      </c>
      <c r="E6315" s="213" t="s">
        <v>1</v>
      </c>
      <c r="F6315" s="214" t="s">
        <v>4004</v>
      </c>
      <c r="G6315" s="211"/>
      <c r="H6315" s="213" t="s">
        <v>1</v>
      </c>
      <c r="I6315" s="215"/>
      <c r="J6315" s="211"/>
      <c r="K6315" s="211"/>
      <c r="L6315" s="216"/>
      <c r="M6315" s="217"/>
      <c r="N6315" s="218"/>
      <c r="O6315" s="218"/>
      <c r="P6315" s="218"/>
      <c r="Q6315" s="218"/>
      <c r="R6315" s="218"/>
      <c r="S6315" s="218"/>
      <c r="T6315" s="219"/>
      <c r="AT6315" s="220" t="s">
        <v>283</v>
      </c>
      <c r="AU6315" s="220" t="s">
        <v>291</v>
      </c>
      <c r="AV6315" s="13" t="s">
        <v>16</v>
      </c>
      <c r="AW6315" s="13" t="s">
        <v>32</v>
      </c>
      <c r="AX6315" s="13" t="s">
        <v>76</v>
      </c>
      <c r="AY6315" s="220" t="s">
        <v>272</v>
      </c>
    </row>
    <row r="6316" spans="1:65" s="13" customFormat="1" ht="11.25">
      <c r="B6316" s="210"/>
      <c r="C6316" s="211"/>
      <c r="D6316" s="212" t="s">
        <v>283</v>
      </c>
      <c r="E6316" s="213" t="s">
        <v>1</v>
      </c>
      <c r="F6316" s="214" t="s">
        <v>285</v>
      </c>
      <c r="G6316" s="211"/>
      <c r="H6316" s="213" t="s">
        <v>1</v>
      </c>
      <c r="I6316" s="215"/>
      <c r="J6316" s="211"/>
      <c r="K6316" s="211"/>
      <c r="L6316" s="216"/>
      <c r="M6316" s="217"/>
      <c r="N6316" s="218"/>
      <c r="O6316" s="218"/>
      <c r="P6316" s="218"/>
      <c r="Q6316" s="218"/>
      <c r="R6316" s="218"/>
      <c r="S6316" s="218"/>
      <c r="T6316" s="219"/>
      <c r="AT6316" s="220" t="s">
        <v>283</v>
      </c>
      <c r="AU6316" s="220" t="s">
        <v>291</v>
      </c>
      <c r="AV6316" s="13" t="s">
        <v>16</v>
      </c>
      <c r="AW6316" s="13" t="s">
        <v>32</v>
      </c>
      <c r="AX6316" s="13" t="s">
        <v>76</v>
      </c>
      <c r="AY6316" s="220" t="s">
        <v>272</v>
      </c>
    </row>
    <row r="6317" spans="1:65" s="14" customFormat="1" ht="11.25">
      <c r="B6317" s="221"/>
      <c r="C6317" s="222"/>
      <c r="D6317" s="212" t="s">
        <v>283</v>
      </c>
      <c r="E6317" s="223" t="s">
        <v>1</v>
      </c>
      <c r="F6317" s="224" t="s">
        <v>781</v>
      </c>
      <c r="G6317" s="222"/>
      <c r="H6317" s="225">
        <v>66</v>
      </c>
      <c r="I6317" s="226"/>
      <c r="J6317" s="222"/>
      <c r="K6317" s="222"/>
      <c r="L6317" s="227"/>
      <c r="M6317" s="228"/>
      <c r="N6317" s="229"/>
      <c r="O6317" s="229"/>
      <c r="P6317" s="229"/>
      <c r="Q6317" s="229"/>
      <c r="R6317" s="229"/>
      <c r="S6317" s="229"/>
      <c r="T6317" s="230"/>
      <c r="AT6317" s="231" t="s">
        <v>283</v>
      </c>
      <c r="AU6317" s="231" t="s">
        <v>291</v>
      </c>
      <c r="AV6317" s="14" t="s">
        <v>84</v>
      </c>
      <c r="AW6317" s="14" t="s">
        <v>32</v>
      </c>
      <c r="AX6317" s="14" t="s">
        <v>76</v>
      </c>
      <c r="AY6317" s="231" t="s">
        <v>272</v>
      </c>
    </row>
    <row r="6318" spans="1:65" s="2" customFormat="1" ht="24.2" customHeight="1">
      <c r="A6318" s="34"/>
      <c r="B6318" s="35"/>
      <c r="C6318" s="192" t="s">
        <v>5130</v>
      </c>
      <c r="D6318" s="192" t="s">
        <v>274</v>
      </c>
      <c r="E6318" s="193" t="s">
        <v>5131</v>
      </c>
      <c r="F6318" s="194" t="s">
        <v>5132</v>
      </c>
      <c r="G6318" s="195" t="s">
        <v>952</v>
      </c>
      <c r="H6318" s="196">
        <v>14</v>
      </c>
      <c r="I6318" s="197"/>
      <c r="J6318" s="198">
        <f>ROUND(I6318*H6318,2)</f>
        <v>0</v>
      </c>
      <c r="K6318" s="194" t="s">
        <v>1</v>
      </c>
      <c r="L6318" s="39"/>
      <c r="M6318" s="199" t="s">
        <v>1</v>
      </c>
      <c r="N6318" s="200" t="s">
        <v>41</v>
      </c>
      <c r="O6318" s="71"/>
      <c r="P6318" s="201">
        <f>O6318*H6318</f>
        <v>0</v>
      </c>
      <c r="Q6318" s="201">
        <v>1.4999999999999999E-4</v>
      </c>
      <c r="R6318" s="201">
        <f>Q6318*H6318</f>
        <v>2.0999999999999999E-3</v>
      </c>
      <c r="S6318" s="201">
        <v>0</v>
      </c>
      <c r="T6318" s="202">
        <f>S6318*H6318</f>
        <v>0</v>
      </c>
      <c r="U6318" s="34"/>
      <c r="V6318" s="34"/>
      <c r="W6318" s="34"/>
      <c r="X6318" s="34"/>
      <c r="Y6318" s="34"/>
      <c r="Z6318" s="34"/>
      <c r="AA6318" s="34"/>
      <c r="AB6318" s="34"/>
      <c r="AC6318" s="34"/>
      <c r="AD6318" s="34"/>
      <c r="AE6318" s="34"/>
      <c r="AR6318" s="203" t="s">
        <v>358</v>
      </c>
      <c r="AT6318" s="203" t="s">
        <v>274</v>
      </c>
      <c r="AU6318" s="203" t="s">
        <v>291</v>
      </c>
      <c r="AY6318" s="17" t="s">
        <v>272</v>
      </c>
      <c r="BE6318" s="204">
        <f>IF(N6318="základní",J6318,0)</f>
        <v>0</v>
      </c>
      <c r="BF6318" s="204">
        <f>IF(N6318="snížená",J6318,0)</f>
        <v>0</v>
      </c>
      <c r="BG6318" s="204">
        <f>IF(N6318="zákl. přenesená",J6318,0)</f>
        <v>0</v>
      </c>
      <c r="BH6318" s="204">
        <f>IF(N6318="sníž. přenesená",J6318,0)</f>
        <v>0</v>
      </c>
      <c r="BI6318" s="204">
        <f>IF(N6318="nulová",J6318,0)</f>
        <v>0</v>
      </c>
      <c r="BJ6318" s="17" t="s">
        <v>16</v>
      </c>
      <c r="BK6318" s="204">
        <f>ROUND(I6318*H6318,2)</f>
        <v>0</v>
      </c>
      <c r="BL6318" s="17" t="s">
        <v>358</v>
      </c>
      <c r="BM6318" s="203" t="s">
        <v>5133</v>
      </c>
    </row>
    <row r="6319" spans="1:65" s="13" customFormat="1" ht="11.25">
      <c r="B6319" s="210"/>
      <c r="C6319" s="211"/>
      <c r="D6319" s="212" t="s">
        <v>283</v>
      </c>
      <c r="E6319" s="213" t="s">
        <v>1</v>
      </c>
      <c r="F6319" s="214" t="s">
        <v>4825</v>
      </c>
      <c r="G6319" s="211"/>
      <c r="H6319" s="213" t="s">
        <v>1</v>
      </c>
      <c r="I6319" s="215"/>
      <c r="J6319" s="211"/>
      <c r="K6319" s="211"/>
      <c r="L6319" s="216"/>
      <c r="M6319" s="217"/>
      <c r="N6319" s="218"/>
      <c r="O6319" s="218"/>
      <c r="P6319" s="218"/>
      <c r="Q6319" s="218"/>
      <c r="R6319" s="218"/>
      <c r="S6319" s="218"/>
      <c r="T6319" s="219"/>
      <c r="AT6319" s="220" t="s">
        <v>283</v>
      </c>
      <c r="AU6319" s="220" t="s">
        <v>291</v>
      </c>
      <c r="AV6319" s="13" t="s">
        <v>16</v>
      </c>
      <c r="AW6319" s="13" t="s">
        <v>32</v>
      </c>
      <c r="AX6319" s="13" t="s">
        <v>76</v>
      </c>
      <c r="AY6319" s="220" t="s">
        <v>272</v>
      </c>
    </row>
    <row r="6320" spans="1:65" s="13" customFormat="1" ht="11.25">
      <c r="B6320" s="210"/>
      <c r="C6320" s="211"/>
      <c r="D6320" s="212" t="s">
        <v>283</v>
      </c>
      <c r="E6320" s="213" t="s">
        <v>1</v>
      </c>
      <c r="F6320" s="214" t="s">
        <v>4004</v>
      </c>
      <c r="G6320" s="211"/>
      <c r="H6320" s="213" t="s">
        <v>1</v>
      </c>
      <c r="I6320" s="215"/>
      <c r="J6320" s="211"/>
      <c r="K6320" s="211"/>
      <c r="L6320" s="216"/>
      <c r="M6320" s="217"/>
      <c r="N6320" s="218"/>
      <c r="O6320" s="218"/>
      <c r="P6320" s="218"/>
      <c r="Q6320" s="218"/>
      <c r="R6320" s="218"/>
      <c r="S6320" s="218"/>
      <c r="T6320" s="219"/>
      <c r="AT6320" s="220" t="s">
        <v>283</v>
      </c>
      <c r="AU6320" s="220" t="s">
        <v>291</v>
      </c>
      <c r="AV6320" s="13" t="s">
        <v>16</v>
      </c>
      <c r="AW6320" s="13" t="s">
        <v>32</v>
      </c>
      <c r="AX6320" s="13" t="s">
        <v>76</v>
      </c>
      <c r="AY6320" s="220" t="s">
        <v>272</v>
      </c>
    </row>
    <row r="6321" spans="1:65" s="13" customFormat="1" ht="11.25">
      <c r="B6321" s="210"/>
      <c r="C6321" s="211"/>
      <c r="D6321" s="212" t="s">
        <v>283</v>
      </c>
      <c r="E6321" s="213" t="s">
        <v>1</v>
      </c>
      <c r="F6321" s="214" t="s">
        <v>285</v>
      </c>
      <c r="G6321" s="211"/>
      <c r="H6321" s="213" t="s">
        <v>1</v>
      </c>
      <c r="I6321" s="215"/>
      <c r="J6321" s="211"/>
      <c r="K6321" s="211"/>
      <c r="L6321" s="216"/>
      <c r="M6321" s="217"/>
      <c r="N6321" s="218"/>
      <c r="O6321" s="218"/>
      <c r="P6321" s="218"/>
      <c r="Q6321" s="218"/>
      <c r="R6321" s="218"/>
      <c r="S6321" s="218"/>
      <c r="T6321" s="219"/>
      <c r="AT6321" s="220" t="s">
        <v>283</v>
      </c>
      <c r="AU6321" s="220" t="s">
        <v>291</v>
      </c>
      <c r="AV6321" s="13" t="s">
        <v>16</v>
      </c>
      <c r="AW6321" s="13" t="s">
        <v>32</v>
      </c>
      <c r="AX6321" s="13" t="s">
        <v>76</v>
      </c>
      <c r="AY6321" s="220" t="s">
        <v>272</v>
      </c>
    </row>
    <row r="6322" spans="1:65" s="14" customFormat="1" ht="11.25">
      <c r="B6322" s="221"/>
      <c r="C6322" s="222"/>
      <c r="D6322" s="212" t="s">
        <v>283</v>
      </c>
      <c r="E6322" s="223" t="s">
        <v>1</v>
      </c>
      <c r="F6322" s="224" t="s">
        <v>5121</v>
      </c>
      <c r="G6322" s="222"/>
      <c r="H6322" s="225">
        <v>14</v>
      </c>
      <c r="I6322" s="226"/>
      <c r="J6322" s="222"/>
      <c r="K6322" s="222"/>
      <c r="L6322" s="227"/>
      <c r="M6322" s="228"/>
      <c r="N6322" s="229"/>
      <c r="O6322" s="229"/>
      <c r="P6322" s="229"/>
      <c r="Q6322" s="229"/>
      <c r="R6322" s="229"/>
      <c r="S6322" s="229"/>
      <c r="T6322" s="230"/>
      <c r="AT6322" s="231" t="s">
        <v>283</v>
      </c>
      <c r="AU6322" s="231" t="s">
        <v>291</v>
      </c>
      <c r="AV6322" s="14" t="s">
        <v>84</v>
      </c>
      <c r="AW6322" s="14" t="s">
        <v>32</v>
      </c>
      <c r="AX6322" s="14" t="s">
        <v>76</v>
      </c>
      <c r="AY6322" s="231" t="s">
        <v>272</v>
      </c>
    </row>
    <row r="6323" spans="1:65" s="2" customFormat="1" ht="24.2" customHeight="1">
      <c r="A6323" s="34"/>
      <c r="B6323" s="35"/>
      <c r="C6323" s="192" t="s">
        <v>5134</v>
      </c>
      <c r="D6323" s="192" t="s">
        <v>274</v>
      </c>
      <c r="E6323" s="193" t="s">
        <v>5135</v>
      </c>
      <c r="F6323" s="194" t="s">
        <v>5136</v>
      </c>
      <c r="G6323" s="195" t="s">
        <v>952</v>
      </c>
      <c r="H6323" s="196">
        <v>1</v>
      </c>
      <c r="I6323" s="197"/>
      <c r="J6323" s="198">
        <f>ROUND(I6323*H6323,2)</f>
        <v>0</v>
      </c>
      <c r="K6323" s="194" t="s">
        <v>1</v>
      </c>
      <c r="L6323" s="39"/>
      <c r="M6323" s="199" t="s">
        <v>1</v>
      </c>
      <c r="N6323" s="200" t="s">
        <v>41</v>
      </c>
      <c r="O6323" s="71"/>
      <c r="P6323" s="201">
        <f>O6323*H6323</f>
        <v>0</v>
      </c>
      <c r="Q6323" s="201">
        <v>1.4999999999999999E-4</v>
      </c>
      <c r="R6323" s="201">
        <f>Q6323*H6323</f>
        <v>1.4999999999999999E-4</v>
      </c>
      <c r="S6323" s="201">
        <v>0</v>
      </c>
      <c r="T6323" s="202">
        <f>S6323*H6323</f>
        <v>0</v>
      </c>
      <c r="U6323" s="34"/>
      <c r="V6323" s="34"/>
      <c r="W6323" s="34"/>
      <c r="X6323" s="34"/>
      <c r="Y6323" s="34"/>
      <c r="Z6323" s="34"/>
      <c r="AA6323" s="34"/>
      <c r="AB6323" s="34"/>
      <c r="AC6323" s="34"/>
      <c r="AD6323" s="34"/>
      <c r="AE6323" s="34"/>
      <c r="AR6323" s="203" t="s">
        <v>358</v>
      </c>
      <c r="AT6323" s="203" t="s">
        <v>274</v>
      </c>
      <c r="AU6323" s="203" t="s">
        <v>291</v>
      </c>
      <c r="AY6323" s="17" t="s">
        <v>272</v>
      </c>
      <c r="BE6323" s="204">
        <f>IF(N6323="základní",J6323,0)</f>
        <v>0</v>
      </c>
      <c r="BF6323" s="204">
        <f>IF(N6323="snížená",J6323,0)</f>
        <v>0</v>
      </c>
      <c r="BG6323" s="204">
        <f>IF(N6323="zákl. přenesená",J6323,0)</f>
        <v>0</v>
      </c>
      <c r="BH6323" s="204">
        <f>IF(N6323="sníž. přenesená",J6323,0)</f>
        <v>0</v>
      </c>
      <c r="BI6323" s="204">
        <f>IF(N6323="nulová",J6323,0)</f>
        <v>0</v>
      </c>
      <c r="BJ6323" s="17" t="s">
        <v>16</v>
      </c>
      <c r="BK6323" s="204">
        <f>ROUND(I6323*H6323,2)</f>
        <v>0</v>
      </c>
      <c r="BL6323" s="17" t="s">
        <v>358</v>
      </c>
      <c r="BM6323" s="203" t="s">
        <v>5137</v>
      </c>
    </row>
    <row r="6324" spans="1:65" s="13" customFormat="1" ht="11.25">
      <c r="B6324" s="210"/>
      <c r="C6324" s="211"/>
      <c r="D6324" s="212" t="s">
        <v>283</v>
      </c>
      <c r="E6324" s="213" t="s">
        <v>1</v>
      </c>
      <c r="F6324" s="214" t="s">
        <v>4825</v>
      </c>
      <c r="G6324" s="211"/>
      <c r="H6324" s="213" t="s">
        <v>1</v>
      </c>
      <c r="I6324" s="215"/>
      <c r="J6324" s="211"/>
      <c r="K6324" s="211"/>
      <c r="L6324" s="216"/>
      <c r="M6324" s="217"/>
      <c r="N6324" s="218"/>
      <c r="O6324" s="218"/>
      <c r="P6324" s="218"/>
      <c r="Q6324" s="218"/>
      <c r="R6324" s="218"/>
      <c r="S6324" s="218"/>
      <c r="T6324" s="219"/>
      <c r="AT6324" s="220" t="s">
        <v>283</v>
      </c>
      <c r="AU6324" s="220" t="s">
        <v>291</v>
      </c>
      <c r="AV6324" s="13" t="s">
        <v>16</v>
      </c>
      <c r="AW6324" s="13" t="s">
        <v>32</v>
      </c>
      <c r="AX6324" s="13" t="s">
        <v>76</v>
      </c>
      <c r="AY6324" s="220" t="s">
        <v>272</v>
      </c>
    </row>
    <row r="6325" spans="1:65" s="13" customFormat="1" ht="11.25">
      <c r="B6325" s="210"/>
      <c r="C6325" s="211"/>
      <c r="D6325" s="212" t="s">
        <v>283</v>
      </c>
      <c r="E6325" s="213" t="s">
        <v>1</v>
      </c>
      <c r="F6325" s="214" t="s">
        <v>4004</v>
      </c>
      <c r="G6325" s="211"/>
      <c r="H6325" s="213" t="s">
        <v>1</v>
      </c>
      <c r="I6325" s="215"/>
      <c r="J6325" s="211"/>
      <c r="K6325" s="211"/>
      <c r="L6325" s="216"/>
      <c r="M6325" s="217"/>
      <c r="N6325" s="218"/>
      <c r="O6325" s="218"/>
      <c r="P6325" s="218"/>
      <c r="Q6325" s="218"/>
      <c r="R6325" s="218"/>
      <c r="S6325" s="218"/>
      <c r="T6325" s="219"/>
      <c r="AT6325" s="220" t="s">
        <v>283</v>
      </c>
      <c r="AU6325" s="220" t="s">
        <v>291</v>
      </c>
      <c r="AV6325" s="13" t="s">
        <v>16</v>
      </c>
      <c r="AW6325" s="13" t="s">
        <v>32</v>
      </c>
      <c r="AX6325" s="13" t="s">
        <v>76</v>
      </c>
      <c r="AY6325" s="220" t="s">
        <v>272</v>
      </c>
    </row>
    <row r="6326" spans="1:65" s="13" customFormat="1" ht="11.25">
      <c r="B6326" s="210"/>
      <c r="C6326" s="211"/>
      <c r="D6326" s="212" t="s">
        <v>283</v>
      </c>
      <c r="E6326" s="213" t="s">
        <v>1</v>
      </c>
      <c r="F6326" s="214" t="s">
        <v>285</v>
      </c>
      <c r="G6326" s="211"/>
      <c r="H6326" s="213" t="s">
        <v>1</v>
      </c>
      <c r="I6326" s="215"/>
      <c r="J6326" s="211"/>
      <c r="K6326" s="211"/>
      <c r="L6326" s="216"/>
      <c r="M6326" s="217"/>
      <c r="N6326" s="218"/>
      <c r="O6326" s="218"/>
      <c r="P6326" s="218"/>
      <c r="Q6326" s="218"/>
      <c r="R6326" s="218"/>
      <c r="S6326" s="218"/>
      <c r="T6326" s="219"/>
      <c r="AT6326" s="220" t="s">
        <v>283</v>
      </c>
      <c r="AU6326" s="220" t="s">
        <v>291</v>
      </c>
      <c r="AV6326" s="13" t="s">
        <v>16</v>
      </c>
      <c r="AW6326" s="13" t="s">
        <v>32</v>
      </c>
      <c r="AX6326" s="13" t="s">
        <v>76</v>
      </c>
      <c r="AY6326" s="220" t="s">
        <v>272</v>
      </c>
    </row>
    <row r="6327" spans="1:65" s="14" customFormat="1" ht="11.25">
      <c r="B6327" s="221"/>
      <c r="C6327" s="222"/>
      <c r="D6327" s="212" t="s">
        <v>283</v>
      </c>
      <c r="E6327" s="223" t="s">
        <v>1</v>
      </c>
      <c r="F6327" s="224" t="s">
        <v>16</v>
      </c>
      <c r="G6327" s="222"/>
      <c r="H6327" s="225">
        <v>1</v>
      </c>
      <c r="I6327" s="226"/>
      <c r="J6327" s="222"/>
      <c r="K6327" s="222"/>
      <c r="L6327" s="227"/>
      <c r="M6327" s="228"/>
      <c r="N6327" s="229"/>
      <c r="O6327" s="229"/>
      <c r="P6327" s="229"/>
      <c r="Q6327" s="229"/>
      <c r="R6327" s="229"/>
      <c r="S6327" s="229"/>
      <c r="T6327" s="230"/>
      <c r="AT6327" s="231" t="s">
        <v>283</v>
      </c>
      <c r="AU6327" s="231" t="s">
        <v>291</v>
      </c>
      <c r="AV6327" s="14" t="s">
        <v>84</v>
      </c>
      <c r="AW6327" s="14" t="s">
        <v>32</v>
      </c>
      <c r="AX6327" s="14" t="s">
        <v>76</v>
      </c>
      <c r="AY6327" s="231" t="s">
        <v>272</v>
      </c>
    </row>
    <row r="6328" spans="1:65" s="2" customFormat="1" ht="33" customHeight="1">
      <c r="A6328" s="34"/>
      <c r="B6328" s="35"/>
      <c r="C6328" s="192" t="s">
        <v>5138</v>
      </c>
      <c r="D6328" s="192" t="s">
        <v>274</v>
      </c>
      <c r="E6328" s="193" t="s">
        <v>5139</v>
      </c>
      <c r="F6328" s="194" t="s">
        <v>5140</v>
      </c>
      <c r="G6328" s="195" t="s">
        <v>952</v>
      </c>
      <c r="H6328" s="196">
        <v>17</v>
      </c>
      <c r="I6328" s="197"/>
      <c r="J6328" s="198">
        <f>ROUND(I6328*H6328,2)</f>
        <v>0</v>
      </c>
      <c r="K6328" s="194" t="s">
        <v>1</v>
      </c>
      <c r="L6328" s="39"/>
      <c r="M6328" s="199" t="s">
        <v>1</v>
      </c>
      <c r="N6328" s="200" t="s">
        <v>41</v>
      </c>
      <c r="O6328" s="71"/>
      <c r="P6328" s="201">
        <f>O6328*H6328</f>
        <v>0</v>
      </c>
      <c r="Q6328" s="201">
        <v>1.4999999999999999E-4</v>
      </c>
      <c r="R6328" s="201">
        <f>Q6328*H6328</f>
        <v>2.5499999999999997E-3</v>
      </c>
      <c r="S6328" s="201">
        <v>0</v>
      </c>
      <c r="T6328" s="202">
        <f>S6328*H6328</f>
        <v>0</v>
      </c>
      <c r="U6328" s="34"/>
      <c r="V6328" s="34"/>
      <c r="W6328" s="34"/>
      <c r="X6328" s="34"/>
      <c r="Y6328" s="34"/>
      <c r="Z6328" s="34"/>
      <c r="AA6328" s="34"/>
      <c r="AB6328" s="34"/>
      <c r="AC6328" s="34"/>
      <c r="AD6328" s="34"/>
      <c r="AE6328" s="34"/>
      <c r="AR6328" s="203" t="s">
        <v>358</v>
      </c>
      <c r="AT6328" s="203" t="s">
        <v>274</v>
      </c>
      <c r="AU6328" s="203" t="s">
        <v>291</v>
      </c>
      <c r="AY6328" s="17" t="s">
        <v>272</v>
      </c>
      <c r="BE6328" s="204">
        <f>IF(N6328="základní",J6328,0)</f>
        <v>0</v>
      </c>
      <c r="BF6328" s="204">
        <f>IF(N6328="snížená",J6328,0)</f>
        <v>0</v>
      </c>
      <c r="BG6328" s="204">
        <f>IF(N6328="zákl. přenesená",J6328,0)</f>
        <v>0</v>
      </c>
      <c r="BH6328" s="204">
        <f>IF(N6328="sníž. přenesená",J6328,0)</f>
        <v>0</v>
      </c>
      <c r="BI6328" s="204">
        <f>IF(N6328="nulová",J6328,0)</f>
        <v>0</v>
      </c>
      <c r="BJ6328" s="17" t="s">
        <v>16</v>
      </c>
      <c r="BK6328" s="204">
        <f>ROUND(I6328*H6328,2)</f>
        <v>0</v>
      </c>
      <c r="BL6328" s="17" t="s">
        <v>358</v>
      </c>
      <c r="BM6328" s="203" t="s">
        <v>5141</v>
      </c>
    </row>
    <row r="6329" spans="1:65" s="13" customFormat="1" ht="11.25">
      <c r="B6329" s="210"/>
      <c r="C6329" s="211"/>
      <c r="D6329" s="212" t="s">
        <v>283</v>
      </c>
      <c r="E6329" s="213" t="s">
        <v>1</v>
      </c>
      <c r="F6329" s="214" t="s">
        <v>4825</v>
      </c>
      <c r="G6329" s="211"/>
      <c r="H6329" s="213" t="s">
        <v>1</v>
      </c>
      <c r="I6329" s="215"/>
      <c r="J6329" s="211"/>
      <c r="K6329" s="211"/>
      <c r="L6329" s="216"/>
      <c r="M6329" s="217"/>
      <c r="N6329" s="218"/>
      <c r="O6329" s="218"/>
      <c r="P6329" s="218"/>
      <c r="Q6329" s="218"/>
      <c r="R6329" s="218"/>
      <c r="S6329" s="218"/>
      <c r="T6329" s="219"/>
      <c r="AT6329" s="220" t="s">
        <v>283</v>
      </c>
      <c r="AU6329" s="220" t="s">
        <v>291</v>
      </c>
      <c r="AV6329" s="13" t="s">
        <v>16</v>
      </c>
      <c r="AW6329" s="13" t="s">
        <v>32</v>
      </c>
      <c r="AX6329" s="13" t="s">
        <v>76</v>
      </c>
      <c r="AY6329" s="220" t="s">
        <v>272</v>
      </c>
    </row>
    <row r="6330" spans="1:65" s="13" customFormat="1" ht="11.25">
      <c r="B6330" s="210"/>
      <c r="C6330" s="211"/>
      <c r="D6330" s="212" t="s">
        <v>283</v>
      </c>
      <c r="E6330" s="213" t="s">
        <v>1</v>
      </c>
      <c r="F6330" s="214" t="s">
        <v>4004</v>
      </c>
      <c r="G6330" s="211"/>
      <c r="H6330" s="213" t="s">
        <v>1</v>
      </c>
      <c r="I6330" s="215"/>
      <c r="J6330" s="211"/>
      <c r="K6330" s="211"/>
      <c r="L6330" s="216"/>
      <c r="M6330" s="217"/>
      <c r="N6330" s="218"/>
      <c r="O6330" s="218"/>
      <c r="P6330" s="218"/>
      <c r="Q6330" s="218"/>
      <c r="R6330" s="218"/>
      <c r="S6330" s="218"/>
      <c r="T6330" s="219"/>
      <c r="AT6330" s="220" t="s">
        <v>283</v>
      </c>
      <c r="AU6330" s="220" t="s">
        <v>291</v>
      </c>
      <c r="AV6330" s="13" t="s">
        <v>16</v>
      </c>
      <c r="AW6330" s="13" t="s">
        <v>32</v>
      </c>
      <c r="AX6330" s="13" t="s">
        <v>76</v>
      </c>
      <c r="AY6330" s="220" t="s">
        <v>272</v>
      </c>
    </row>
    <row r="6331" spans="1:65" s="13" customFormat="1" ht="11.25">
      <c r="B6331" s="210"/>
      <c r="C6331" s="211"/>
      <c r="D6331" s="212" t="s">
        <v>283</v>
      </c>
      <c r="E6331" s="213" t="s">
        <v>1</v>
      </c>
      <c r="F6331" s="214" t="s">
        <v>285</v>
      </c>
      <c r="G6331" s="211"/>
      <c r="H6331" s="213" t="s">
        <v>1</v>
      </c>
      <c r="I6331" s="215"/>
      <c r="J6331" s="211"/>
      <c r="K6331" s="211"/>
      <c r="L6331" s="216"/>
      <c r="M6331" s="217"/>
      <c r="N6331" s="218"/>
      <c r="O6331" s="218"/>
      <c r="P6331" s="218"/>
      <c r="Q6331" s="218"/>
      <c r="R6331" s="218"/>
      <c r="S6331" s="218"/>
      <c r="T6331" s="219"/>
      <c r="AT6331" s="220" t="s">
        <v>283</v>
      </c>
      <c r="AU6331" s="220" t="s">
        <v>291</v>
      </c>
      <c r="AV6331" s="13" t="s">
        <v>16</v>
      </c>
      <c r="AW6331" s="13" t="s">
        <v>32</v>
      </c>
      <c r="AX6331" s="13" t="s">
        <v>76</v>
      </c>
      <c r="AY6331" s="220" t="s">
        <v>272</v>
      </c>
    </row>
    <row r="6332" spans="1:65" s="14" customFormat="1" ht="11.25">
      <c r="B6332" s="221"/>
      <c r="C6332" s="222"/>
      <c r="D6332" s="212" t="s">
        <v>283</v>
      </c>
      <c r="E6332" s="223" t="s">
        <v>1</v>
      </c>
      <c r="F6332" s="224" t="s">
        <v>363</v>
      </c>
      <c r="G6332" s="222"/>
      <c r="H6332" s="225">
        <v>17</v>
      </c>
      <c r="I6332" s="226"/>
      <c r="J6332" s="222"/>
      <c r="K6332" s="222"/>
      <c r="L6332" s="227"/>
      <c r="M6332" s="228"/>
      <c r="N6332" s="229"/>
      <c r="O6332" s="229"/>
      <c r="P6332" s="229"/>
      <c r="Q6332" s="229"/>
      <c r="R6332" s="229"/>
      <c r="S6332" s="229"/>
      <c r="T6332" s="230"/>
      <c r="AT6332" s="231" t="s">
        <v>283</v>
      </c>
      <c r="AU6332" s="231" t="s">
        <v>291</v>
      </c>
      <c r="AV6332" s="14" t="s">
        <v>84</v>
      </c>
      <c r="AW6332" s="14" t="s">
        <v>32</v>
      </c>
      <c r="AX6332" s="14" t="s">
        <v>76</v>
      </c>
      <c r="AY6332" s="231" t="s">
        <v>272</v>
      </c>
    </row>
    <row r="6333" spans="1:65" s="2" customFormat="1" ht="24.2" customHeight="1">
      <c r="A6333" s="34"/>
      <c r="B6333" s="35"/>
      <c r="C6333" s="192" t="s">
        <v>5142</v>
      </c>
      <c r="D6333" s="192" t="s">
        <v>274</v>
      </c>
      <c r="E6333" s="193" t="s">
        <v>5143</v>
      </c>
      <c r="F6333" s="194" t="s">
        <v>5144</v>
      </c>
      <c r="G6333" s="195" t="s">
        <v>952</v>
      </c>
      <c r="H6333" s="196">
        <v>2</v>
      </c>
      <c r="I6333" s="197"/>
      <c r="J6333" s="198">
        <f>ROUND(I6333*H6333,2)</f>
        <v>0</v>
      </c>
      <c r="K6333" s="194" t="s">
        <v>1</v>
      </c>
      <c r="L6333" s="39"/>
      <c r="M6333" s="199" t="s">
        <v>1</v>
      </c>
      <c r="N6333" s="200" t="s">
        <v>41</v>
      </c>
      <c r="O6333" s="71"/>
      <c r="P6333" s="201">
        <f>O6333*H6333</f>
        <v>0</v>
      </c>
      <c r="Q6333" s="201">
        <v>1.4999999999999999E-4</v>
      </c>
      <c r="R6333" s="201">
        <f>Q6333*H6333</f>
        <v>2.9999999999999997E-4</v>
      </c>
      <c r="S6333" s="201">
        <v>0</v>
      </c>
      <c r="T6333" s="202">
        <f>S6333*H6333</f>
        <v>0</v>
      </c>
      <c r="U6333" s="34"/>
      <c r="V6333" s="34"/>
      <c r="W6333" s="34"/>
      <c r="X6333" s="34"/>
      <c r="Y6333" s="34"/>
      <c r="Z6333" s="34"/>
      <c r="AA6333" s="34"/>
      <c r="AB6333" s="34"/>
      <c r="AC6333" s="34"/>
      <c r="AD6333" s="34"/>
      <c r="AE6333" s="34"/>
      <c r="AR6333" s="203" t="s">
        <v>358</v>
      </c>
      <c r="AT6333" s="203" t="s">
        <v>274</v>
      </c>
      <c r="AU6333" s="203" t="s">
        <v>291</v>
      </c>
      <c r="AY6333" s="17" t="s">
        <v>272</v>
      </c>
      <c r="BE6333" s="204">
        <f>IF(N6333="základní",J6333,0)</f>
        <v>0</v>
      </c>
      <c r="BF6333" s="204">
        <f>IF(N6333="snížená",J6333,0)</f>
        <v>0</v>
      </c>
      <c r="BG6333" s="204">
        <f>IF(N6333="zákl. přenesená",J6333,0)</f>
        <v>0</v>
      </c>
      <c r="BH6333" s="204">
        <f>IF(N6333="sníž. přenesená",J6333,0)</f>
        <v>0</v>
      </c>
      <c r="BI6333" s="204">
        <f>IF(N6333="nulová",J6333,0)</f>
        <v>0</v>
      </c>
      <c r="BJ6333" s="17" t="s">
        <v>16</v>
      </c>
      <c r="BK6333" s="204">
        <f>ROUND(I6333*H6333,2)</f>
        <v>0</v>
      </c>
      <c r="BL6333" s="17" t="s">
        <v>358</v>
      </c>
      <c r="BM6333" s="203" t="s">
        <v>5145</v>
      </c>
    </row>
    <row r="6334" spans="1:65" s="13" customFormat="1" ht="11.25">
      <c r="B6334" s="210"/>
      <c r="C6334" s="211"/>
      <c r="D6334" s="212" t="s">
        <v>283</v>
      </c>
      <c r="E6334" s="213" t="s">
        <v>1</v>
      </c>
      <c r="F6334" s="214" t="s">
        <v>4825</v>
      </c>
      <c r="G6334" s="211"/>
      <c r="H6334" s="213" t="s">
        <v>1</v>
      </c>
      <c r="I6334" s="215"/>
      <c r="J6334" s="211"/>
      <c r="K6334" s="211"/>
      <c r="L6334" s="216"/>
      <c r="M6334" s="217"/>
      <c r="N6334" s="218"/>
      <c r="O6334" s="218"/>
      <c r="P6334" s="218"/>
      <c r="Q6334" s="218"/>
      <c r="R6334" s="218"/>
      <c r="S6334" s="218"/>
      <c r="T6334" s="219"/>
      <c r="AT6334" s="220" t="s">
        <v>283</v>
      </c>
      <c r="AU6334" s="220" t="s">
        <v>291</v>
      </c>
      <c r="AV6334" s="13" t="s">
        <v>16</v>
      </c>
      <c r="AW6334" s="13" t="s">
        <v>32</v>
      </c>
      <c r="AX6334" s="13" t="s">
        <v>76</v>
      </c>
      <c r="AY6334" s="220" t="s">
        <v>272</v>
      </c>
    </row>
    <row r="6335" spans="1:65" s="13" customFormat="1" ht="11.25">
      <c r="B6335" s="210"/>
      <c r="C6335" s="211"/>
      <c r="D6335" s="212" t="s">
        <v>283</v>
      </c>
      <c r="E6335" s="213" t="s">
        <v>1</v>
      </c>
      <c r="F6335" s="214" t="s">
        <v>4004</v>
      </c>
      <c r="G6335" s="211"/>
      <c r="H6335" s="213" t="s">
        <v>1</v>
      </c>
      <c r="I6335" s="215"/>
      <c r="J6335" s="211"/>
      <c r="K6335" s="211"/>
      <c r="L6335" s="216"/>
      <c r="M6335" s="217"/>
      <c r="N6335" s="218"/>
      <c r="O6335" s="218"/>
      <c r="P6335" s="218"/>
      <c r="Q6335" s="218"/>
      <c r="R6335" s="218"/>
      <c r="S6335" s="218"/>
      <c r="T6335" s="219"/>
      <c r="AT6335" s="220" t="s">
        <v>283</v>
      </c>
      <c r="AU6335" s="220" t="s">
        <v>291</v>
      </c>
      <c r="AV6335" s="13" t="s">
        <v>16</v>
      </c>
      <c r="AW6335" s="13" t="s">
        <v>32</v>
      </c>
      <c r="AX6335" s="13" t="s">
        <v>76</v>
      </c>
      <c r="AY6335" s="220" t="s">
        <v>272</v>
      </c>
    </row>
    <row r="6336" spans="1:65" s="13" customFormat="1" ht="11.25">
      <c r="B6336" s="210"/>
      <c r="C6336" s="211"/>
      <c r="D6336" s="212" t="s">
        <v>283</v>
      </c>
      <c r="E6336" s="213" t="s">
        <v>1</v>
      </c>
      <c r="F6336" s="214" t="s">
        <v>285</v>
      </c>
      <c r="G6336" s="211"/>
      <c r="H6336" s="213" t="s">
        <v>1</v>
      </c>
      <c r="I6336" s="215"/>
      <c r="J6336" s="211"/>
      <c r="K6336" s="211"/>
      <c r="L6336" s="216"/>
      <c r="M6336" s="217"/>
      <c r="N6336" s="218"/>
      <c r="O6336" s="218"/>
      <c r="P6336" s="218"/>
      <c r="Q6336" s="218"/>
      <c r="R6336" s="218"/>
      <c r="S6336" s="218"/>
      <c r="T6336" s="219"/>
      <c r="AT6336" s="220" t="s">
        <v>283</v>
      </c>
      <c r="AU6336" s="220" t="s">
        <v>291</v>
      </c>
      <c r="AV6336" s="13" t="s">
        <v>16</v>
      </c>
      <c r="AW6336" s="13" t="s">
        <v>32</v>
      </c>
      <c r="AX6336" s="13" t="s">
        <v>76</v>
      </c>
      <c r="AY6336" s="220" t="s">
        <v>272</v>
      </c>
    </row>
    <row r="6337" spans="1:65" s="14" customFormat="1" ht="11.25">
      <c r="B6337" s="221"/>
      <c r="C6337" s="222"/>
      <c r="D6337" s="212" t="s">
        <v>283</v>
      </c>
      <c r="E6337" s="223" t="s">
        <v>1</v>
      </c>
      <c r="F6337" s="224" t="s">
        <v>84</v>
      </c>
      <c r="G6337" s="222"/>
      <c r="H6337" s="225">
        <v>2</v>
      </c>
      <c r="I6337" s="226"/>
      <c r="J6337" s="222"/>
      <c r="K6337" s="222"/>
      <c r="L6337" s="227"/>
      <c r="M6337" s="228"/>
      <c r="N6337" s="229"/>
      <c r="O6337" s="229"/>
      <c r="P6337" s="229"/>
      <c r="Q6337" s="229"/>
      <c r="R6337" s="229"/>
      <c r="S6337" s="229"/>
      <c r="T6337" s="230"/>
      <c r="AT6337" s="231" t="s">
        <v>283</v>
      </c>
      <c r="AU6337" s="231" t="s">
        <v>291</v>
      </c>
      <c r="AV6337" s="14" t="s">
        <v>84</v>
      </c>
      <c r="AW6337" s="14" t="s">
        <v>32</v>
      </c>
      <c r="AX6337" s="14" t="s">
        <v>76</v>
      </c>
      <c r="AY6337" s="231" t="s">
        <v>272</v>
      </c>
    </row>
    <row r="6338" spans="1:65" s="2" customFormat="1" ht="24.2" customHeight="1">
      <c r="A6338" s="34"/>
      <c r="B6338" s="35"/>
      <c r="C6338" s="192" t="s">
        <v>5146</v>
      </c>
      <c r="D6338" s="192" t="s">
        <v>274</v>
      </c>
      <c r="E6338" s="193" t="s">
        <v>5147</v>
      </c>
      <c r="F6338" s="194" t="s">
        <v>5148</v>
      </c>
      <c r="G6338" s="195" t="s">
        <v>952</v>
      </c>
      <c r="H6338" s="196">
        <v>0</v>
      </c>
      <c r="I6338" s="197"/>
      <c r="J6338" s="198">
        <f>ROUND(I6338*H6338,2)</f>
        <v>0</v>
      </c>
      <c r="K6338" s="194" t="s">
        <v>1</v>
      </c>
      <c r="L6338" s="39"/>
      <c r="M6338" s="199" t="s">
        <v>1</v>
      </c>
      <c r="N6338" s="200" t="s">
        <v>41</v>
      </c>
      <c r="O6338" s="71"/>
      <c r="P6338" s="201">
        <f>O6338*H6338</f>
        <v>0</v>
      </c>
      <c r="Q6338" s="201">
        <v>1.4999999999999999E-4</v>
      </c>
      <c r="R6338" s="201">
        <f>Q6338*H6338</f>
        <v>0</v>
      </c>
      <c r="S6338" s="201">
        <v>0</v>
      </c>
      <c r="T6338" s="202">
        <f>S6338*H6338</f>
        <v>0</v>
      </c>
      <c r="U6338" s="34"/>
      <c r="V6338" s="34"/>
      <c r="W6338" s="34"/>
      <c r="X6338" s="34"/>
      <c r="Y6338" s="34"/>
      <c r="Z6338" s="34"/>
      <c r="AA6338" s="34"/>
      <c r="AB6338" s="34"/>
      <c r="AC6338" s="34"/>
      <c r="AD6338" s="34"/>
      <c r="AE6338" s="34"/>
      <c r="AR6338" s="203" t="s">
        <v>358</v>
      </c>
      <c r="AT6338" s="203" t="s">
        <v>274</v>
      </c>
      <c r="AU6338" s="203" t="s">
        <v>291</v>
      </c>
      <c r="AY6338" s="17" t="s">
        <v>272</v>
      </c>
      <c r="BE6338" s="204">
        <f>IF(N6338="základní",J6338,0)</f>
        <v>0</v>
      </c>
      <c r="BF6338" s="204">
        <f>IF(N6338="snížená",J6338,0)</f>
        <v>0</v>
      </c>
      <c r="BG6338" s="204">
        <f>IF(N6338="zákl. přenesená",J6338,0)</f>
        <v>0</v>
      </c>
      <c r="BH6338" s="204">
        <f>IF(N6338="sníž. přenesená",J6338,0)</f>
        <v>0</v>
      </c>
      <c r="BI6338" s="204">
        <f>IF(N6338="nulová",J6338,0)</f>
        <v>0</v>
      </c>
      <c r="BJ6338" s="17" t="s">
        <v>16</v>
      </c>
      <c r="BK6338" s="204">
        <f>ROUND(I6338*H6338,2)</f>
        <v>0</v>
      </c>
      <c r="BL6338" s="17" t="s">
        <v>358</v>
      </c>
      <c r="BM6338" s="203" t="s">
        <v>5149</v>
      </c>
    </row>
    <row r="6339" spans="1:65" s="13" customFormat="1" ht="11.25">
      <c r="B6339" s="210"/>
      <c r="C6339" s="211"/>
      <c r="D6339" s="212" t="s">
        <v>283</v>
      </c>
      <c r="E6339" s="213" t="s">
        <v>1</v>
      </c>
      <c r="F6339" s="214" t="s">
        <v>4825</v>
      </c>
      <c r="G6339" s="211"/>
      <c r="H6339" s="213" t="s">
        <v>1</v>
      </c>
      <c r="I6339" s="215"/>
      <c r="J6339" s="211"/>
      <c r="K6339" s="211"/>
      <c r="L6339" s="216"/>
      <c r="M6339" s="217"/>
      <c r="N6339" s="218"/>
      <c r="O6339" s="218"/>
      <c r="P6339" s="218"/>
      <c r="Q6339" s="218"/>
      <c r="R6339" s="218"/>
      <c r="S6339" s="218"/>
      <c r="T6339" s="219"/>
      <c r="AT6339" s="220" t="s">
        <v>283</v>
      </c>
      <c r="AU6339" s="220" t="s">
        <v>291</v>
      </c>
      <c r="AV6339" s="13" t="s">
        <v>16</v>
      </c>
      <c r="AW6339" s="13" t="s">
        <v>32</v>
      </c>
      <c r="AX6339" s="13" t="s">
        <v>76</v>
      </c>
      <c r="AY6339" s="220" t="s">
        <v>272</v>
      </c>
    </row>
    <row r="6340" spans="1:65" s="13" customFormat="1" ht="11.25">
      <c r="B6340" s="210"/>
      <c r="C6340" s="211"/>
      <c r="D6340" s="212" t="s">
        <v>283</v>
      </c>
      <c r="E6340" s="213" t="s">
        <v>1</v>
      </c>
      <c r="F6340" s="214" t="s">
        <v>4004</v>
      </c>
      <c r="G6340" s="211"/>
      <c r="H6340" s="213" t="s">
        <v>1</v>
      </c>
      <c r="I6340" s="215"/>
      <c r="J6340" s="211"/>
      <c r="K6340" s="211"/>
      <c r="L6340" s="216"/>
      <c r="M6340" s="217"/>
      <c r="N6340" s="218"/>
      <c r="O6340" s="218"/>
      <c r="P6340" s="218"/>
      <c r="Q6340" s="218"/>
      <c r="R6340" s="218"/>
      <c r="S6340" s="218"/>
      <c r="T6340" s="219"/>
      <c r="AT6340" s="220" t="s">
        <v>283</v>
      </c>
      <c r="AU6340" s="220" t="s">
        <v>291</v>
      </c>
      <c r="AV6340" s="13" t="s">
        <v>16</v>
      </c>
      <c r="AW6340" s="13" t="s">
        <v>32</v>
      </c>
      <c r="AX6340" s="13" t="s">
        <v>76</v>
      </c>
      <c r="AY6340" s="220" t="s">
        <v>272</v>
      </c>
    </row>
    <row r="6341" spans="1:65" s="13" customFormat="1" ht="11.25">
      <c r="B6341" s="210"/>
      <c r="C6341" s="211"/>
      <c r="D6341" s="212" t="s">
        <v>283</v>
      </c>
      <c r="E6341" s="213" t="s">
        <v>1</v>
      </c>
      <c r="F6341" s="214" t="s">
        <v>285</v>
      </c>
      <c r="G6341" s="211"/>
      <c r="H6341" s="213" t="s">
        <v>1</v>
      </c>
      <c r="I6341" s="215"/>
      <c r="J6341" s="211"/>
      <c r="K6341" s="211"/>
      <c r="L6341" s="216"/>
      <c r="M6341" s="217"/>
      <c r="N6341" s="218"/>
      <c r="O6341" s="218"/>
      <c r="P6341" s="218"/>
      <c r="Q6341" s="218"/>
      <c r="R6341" s="218"/>
      <c r="S6341" s="218"/>
      <c r="T6341" s="219"/>
      <c r="AT6341" s="220" t="s">
        <v>283</v>
      </c>
      <c r="AU6341" s="220" t="s">
        <v>291</v>
      </c>
      <c r="AV6341" s="13" t="s">
        <v>16</v>
      </c>
      <c r="AW6341" s="13" t="s">
        <v>32</v>
      </c>
      <c r="AX6341" s="13" t="s">
        <v>76</v>
      </c>
      <c r="AY6341" s="220" t="s">
        <v>272</v>
      </c>
    </row>
    <row r="6342" spans="1:65" s="14" customFormat="1" ht="11.25">
      <c r="B6342" s="221"/>
      <c r="C6342" s="222"/>
      <c r="D6342" s="212" t="s">
        <v>283</v>
      </c>
      <c r="E6342" s="223" t="s">
        <v>1</v>
      </c>
      <c r="F6342" s="224" t="s">
        <v>16</v>
      </c>
      <c r="G6342" s="222"/>
      <c r="H6342" s="225">
        <v>1</v>
      </c>
      <c r="I6342" s="226"/>
      <c r="J6342" s="222"/>
      <c r="K6342" s="222"/>
      <c r="L6342" s="227"/>
      <c r="M6342" s="228"/>
      <c r="N6342" s="229"/>
      <c r="O6342" s="229"/>
      <c r="P6342" s="229"/>
      <c r="Q6342" s="229"/>
      <c r="R6342" s="229"/>
      <c r="S6342" s="229"/>
      <c r="T6342" s="230"/>
      <c r="AT6342" s="231" t="s">
        <v>283</v>
      </c>
      <c r="AU6342" s="231" t="s">
        <v>291</v>
      </c>
      <c r="AV6342" s="14" t="s">
        <v>84</v>
      </c>
      <c r="AW6342" s="14" t="s">
        <v>32</v>
      </c>
      <c r="AX6342" s="14" t="s">
        <v>76</v>
      </c>
      <c r="AY6342" s="231" t="s">
        <v>272</v>
      </c>
    </row>
    <row r="6343" spans="1:65" s="13" customFormat="1" ht="11.25">
      <c r="B6343" s="210"/>
      <c r="C6343" s="211"/>
      <c r="D6343" s="212" t="s">
        <v>283</v>
      </c>
      <c r="E6343" s="213" t="s">
        <v>1</v>
      </c>
      <c r="F6343" s="214" t="s">
        <v>285</v>
      </c>
      <c r="G6343" s="211"/>
      <c r="H6343" s="213" t="s">
        <v>1</v>
      </c>
      <c r="I6343" s="215"/>
      <c r="J6343" s="211"/>
      <c r="K6343" s="211"/>
      <c r="L6343" s="216"/>
      <c r="M6343" s="217"/>
      <c r="N6343" s="218"/>
      <c r="O6343" s="218"/>
      <c r="P6343" s="218"/>
      <c r="Q6343" s="218"/>
      <c r="R6343" s="218"/>
      <c r="S6343" s="218"/>
      <c r="T6343" s="219"/>
      <c r="AT6343" s="220" t="s">
        <v>283</v>
      </c>
      <c r="AU6343" s="220" t="s">
        <v>291</v>
      </c>
      <c r="AV6343" s="13" t="s">
        <v>16</v>
      </c>
      <c r="AW6343" s="13" t="s">
        <v>32</v>
      </c>
      <c r="AX6343" s="13" t="s">
        <v>76</v>
      </c>
      <c r="AY6343" s="220" t="s">
        <v>272</v>
      </c>
    </row>
    <row r="6344" spans="1:65" s="13" customFormat="1" ht="11.25">
      <c r="B6344" s="210"/>
      <c r="C6344" s="211"/>
      <c r="D6344" s="212" t="s">
        <v>283</v>
      </c>
      <c r="E6344" s="213" t="s">
        <v>1</v>
      </c>
      <c r="F6344" s="214" t="s">
        <v>842</v>
      </c>
      <c r="G6344" s="211"/>
      <c r="H6344" s="213" t="s">
        <v>1</v>
      </c>
      <c r="I6344" s="215"/>
      <c r="J6344" s="211"/>
      <c r="K6344" s="211"/>
      <c r="L6344" s="216"/>
      <c r="M6344" s="217"/>
      <c r="N6344" s="218"/>
      <c r="O6344" s="218"/>
      <c r="P6344" s="218"/>
      <c r="Q6344" s="218"/>
      <c r="R6344" s="218"/>
      <c r="S6344" s="218"/>
      <c r="T6344" s="219"/>
      <c r="AT6344" s="220" t="s">
        <v>283</v>
      </c>
      <c r="AU6344" s="220" t="s">
        <v>291</v>
      </c>
      <c r="AV6344" s="13" t="s">
        <v>16</v>
      </c>
      <c r="AW6344" s="13" t="s">
        <v>32</v>
      </c>
      <c r="AX6344" s="13" t="s">
        <v>76</v>
      </c>
      <c r="AY6344" s="220" t="s">
        <v>272</v>
      </c>
    </row>
    <row r="6345" spans="1:65" s="14" customFormat="1" ht="11.25">
      <c r="B6345" s="221"/>
      <c r="C6345" s="222"/>
      <c r="D6345" s="212" t="s">
        <v>283</v>
      </c>
      <c r="E6345" s="223" t="s">
        <v>1</v>
      </c>
      <c r="F6345" s="224" t="s">
        <v>207</v>
      </c>
      <c r="G6345" s="222"/>
      <c r="H6345" s="225">
        <v>-1</v>
      </c>
      <c r="I6345" s="226"/>
      <c r="J6345" s="222"/>
      <c r="K6345" s="222"/>
      <c r="L6345" s="227"/>
      <c r="M6345" s="228"/>
      <c r="N6345" s="229"/>
      <c r="O6345" s="229"/>
      <c r="P6345" s="229"/>
      <c r="Q6345" s="229"/>
      <c r="R6345" s="229"/>
      <c r="S6345" s="229"/>
      <c r="T6345" s="230"/>
      <c r="AT6345" s="231" t="s">
        <v>283</v>
      </c>
      <c r="AU6345" s="231" t="s">
        <v>291</v>
      </c>
      <c r="AV6345" s="14" t="s">
        <v>84</v>
      </c>
      <c r="AW6345" s="14" t="s">
        <v>32</v>
      </c>
      <c r="AX6345" s="14" t="s">
        <v>76</v>
      </c>
      <c r="AY6345" s="231" t="s">
        <v>272</v>
      </c>
    </row>
    <row r="6346" spans="1:65" s="2" customFormat="1" ht="16.5" customHeight="1">
      <c r="A6346" s="34"/>
      <c r="B6346" s="35"/>
      <c r="C6346" s="192" t="s">
        <v>5150</v>
      </c>
      <c r="D6346" s="192" t="s">
        <v>274</v>
      </c>
      <c r="E6346" s="193" t="s">
        <v>5151</v>
      </c>
      <c r="F6346" s="194" t="s">
        <v>5152</v>
      </c>
      <c r="G6346" s="195" t="s">
        <v>156</v>
      </c>
      <c r="H6346" s="196">
        <v>136</v>
      </c>
      <c r="I6346" s="197"/>
      <c r="J6346" s="198">
        <f>ROUND(I6346*H6346,2)</f>
        <v>0</v>
      </c>
      <c r="K6346" s="194" t="s">
        <v>1</v>
      </c>
      <c r="L6346" s="39"/>
      <c r="M6346" s="199" t="s">
        <v>1</v>
      </c>
      <c r="N6346" s="200" t="s">
        <v>41</v>
      </c>
      <c r="O6346" s="71"/>
      <c r="P6346" s="201">
        <f>O6346*H6346</f>
        <v>0</v>
      </c>
      <c r="Q6346" s="201">
        <v>1.4999999999999999E-4</v>
      </c>
      <c r="R6346" s="201">
        <f>Q6346*H6346</f>
        <v>2.0399999999999998E-2</v>
      </c>
      <c r="S6346" s="201">
        <v>0</v>
      </c>
      <c r="T6346" s="202">
        <f>S6346*H6346</f>
        <v>0</v>
      </c>
      <c r="U6346" s="34"/>
      <c r="V6346" s="34"/>
      <c r="W6346" s="34"/>
      <c r="X6346" s="34"/>
      <c r="Y6346" s="34"/>
      <c r="Z6346" s="34"/>
      <c r="AA6346" s="34"/>
      <c r="AB6346" s="34"/>
      <c r="AC6346" s="34"/>
      <c r="AD6346" s="34"/>
      <c r="AE6346" s="34"/>
      <c r="AR6346" s="203" t="s">
        <v>358</v>
      </c>
      <c r="AT6346" s="203" t="s">
        <v>274</v>
      </c>
      <c r="AU6346" s="203" t="s">
        <v>291</v>
      </c>
      <c r="AY6346" s="17" t="s">
        <v>272</v>
      </c>
      <c r="BE6346" s="204">
        <f>IF(N6346="základní",J6346,0)</f>
        <v>0</v>
      </c>
      <c r="BF6346" s="204">
        <f>IF(N6346="snížená",J6346,0)</f>
        <v>0</v>
      </c>
      <c r="BG6346" s="204">
        <f>IF(N6346="zákl. přenesená",J6346,0)</f>
        <v>0</v>
      </c>
      <c r="BH6346" s="204">
        <f>IF(N6346="sníž. přenesená",J6346,0)</f>
        <v>0</v>
      </c>
      <c r="BI6346" s="204">
        <f>IF(N6346="nulová",J6346,0)</f>
        <v>0</v>
      </c>
      <c r="BJ6346" s="17" t="s">
        <v>16</v>
      </c>
      <c r="BK6346" s="204">
        <f>ROUND(I6346*H6346,2)</f>
        <v>0</v>
      </c>
      <c r="BL6346" s="17" t="s">
        <v>358</v>
      </c>
      <c r="BM6346" s="203" t="s">
        <v>5153</v>
      </c>
    </row>
    <row r="6347" spans="1:65" s="13" customFormat="1" ht="11.25">
      <c r="B6347" s="210"/>
      <c r="C6347" s="211"/>
      <c r="D6347" s="212" t="s">
        <v>283</v>
      </c>
      <c r="E6347" s="213" t="s">
        <v>1</v>
      </c>
      <c r="F6347" s="214" t="s">
        <v>4825</v>
      </c>
      <c r="G6347" s="211"/>
      <c r="H6347" s="213" t="s">
        <v>1</v>
      </c>
      <c r="I6347" s="215"/>
      <c r="J6347" s="211"/>
      <c r="K6347" s="211"/>
      <c r="L6347" s="216"/>
      <c r="M6347" s="217"/>
      <c r="N6347" s="218"/>
      <c r="O6347" s="218"/>
      <c r="P6347" s="218"/>
      <c r="Q6347" s="218"/>
      <c r="R6347" s="218"/>
      <c r="S6347" s="218"/>
      <c r="T6347" s="219"/>
      <c r="AT6347" s="220" t="s">
        <v>283</v>
      </c>
      <c r="AU6347" s="220" t="s">
        <v>291</v>
      </c>
      <c r="AV6347" s="13" t="s">
        <v>16</v>
      </c>
      <c r="AW6347" s="13" t="s">
        <v>32</v>
      </c>
      <c r="AX6347" s="13" t="s">
        <v>76</v>
      </c>
      <c r="AY6347" s="220" t="s">
        <v>272</v>
      </c>
    </row>
    <row r="6348" spans="1:65" s="13" customFormat="1" ht="11.25">
      <c r="B6348" s="210"/>
      <c r="C6348" s="211"/>
      <c r="D6348" s="212" t="s">
        <v>283</v>
      </c>
      <c r="E6348" s="213" t="s">
        <v>1</v>
      </c>
      <c r="F6348" s="214" t="s">
        <v>4004</v>
      </c>
      <c r="G6348" s="211"/>
      <c r="H6348" s="213" t="s">
        <v>1</v>
      </c>
      <c r="I6348" s="215"/>
      <c r="J6348" s="211"/>
      <c r="K6348" s="211"/>
      <c r="L6348" s="216"/>
      <c r="M6348" s="217"/>
      <c r="N6348" s="218"/>
      <c r="O6348" s="218"/>
      <c r="P6348" s="218"/>
      <c r="Q6348" s="218"/>
      <c r="R6348" s="218"/>
      <c r="S6348" s="218"/>
      <c r="T6348" s="219"/>
      <c r="AT6348" s="220" t="s">
        <v>283</v>
      </c>
      <c r="AU6348" s="220" t="s">
        <v>291</v>
      </c>
      <c r="AV6348" s="13" t="s">
        <v>16</v>
      </c>
      <c r="AW6348" s="13" t="s">
        <v>32</v>
      </c>
      <c r="AX6348" s="13" t="s">
        <v>76</v>
      </c>
      <c r="AY6348" s="220" t="s">
        <v>272</v>
      </c>
    </row>
    <row r="6349" spans="1:65" s="13" customFormat="1" ht="11.25">
      <c r="B6349" s="210"/>
      <c r="C6349" s="211"/>
      <c r="D6349" s="212" t="s">
        <v>283</v>
      </c>
      <c r="E6349" s="213" t="s">
        <v>1</v>
      </c>
      <c r="F6349" s="214" t="s">
        <v>285</v>
      </c>
      <c r="G6349" s="211"/>
      <c r="H6349" s="213" t="s">
        <v>1</v>
      </c>
      <c r="I6349" s="215"/>
      <c r="J6349" s="211"/>
      <c r="K6349" s="211"/>
      <c r="L6349" s="216"/>
      <c r="M6349" s="217"/>
      <c r="N6349" s="218"/>
      <c r="O6349" s="218"/>
      <c r="P6349" s="218"/>
      <c r="Q6349" s="218"/>
      <c r="R6349" s="218"/>
      <c r="S6349" s="218"/>
      <c r="T6349" s="219"/>
      <c r="AT6349" s="220" t="s">
        <v>283</v>
      </c>
      <c r="AU6349" s="220" t="s">
        <v>291</v>
      </c>
      <c r="AV6349" s="13" t="s">
        <v>16</v>
      </c>
      <c r="AW6349" s="13" t="s">
        <v>32</v>
      </c>
      <c r="AX6349" s="13" t="s">
        <v>76</v>
      </c>
      <c r="AY6349" s="220" t="s">
        <v>272</v>
      </c>
    </row>
    <row r="6350" spans="1:65" s="14" customFormat="1" ht="11.25">
      <c r="B6350" s="221"/>
      <c r="C6350" s="222"/>
      <c r="D6350" s="212" t="s">
        <v>283</v>
      </c>
      <c r="E6350" s="223" t="s">
        <v>1</v>
      </c>
      <c r="F6350" s="224" t="s">
        <v>5154</v>
      </c>
      <c r="G6350" s="222"/>
      <c r="H6350" s="225">
        <v>136</v>
      </c>
      <c r="I6350" s="226"/>
      <c r="J6350" s="222"/>
      <c r="K6350" s="222"/>
      <c r="L6350" s="227"/>
      <c r="M6350" s="228"/>
      <c r="N6350" s="229"/>
      <c r="O6350" s="229"/>
      <c r="P6350" s="229"/>
      <c r="Q6350" s="229"/>
      <c r="R6350" s="229"/>
      <c r="S6350" s="229"/>
      <c r="T6350" s="230"/>
      <c r="AT6350" s="231" t="s">
        <v>283</v>
      </c>
      <c r="AU6350" s="231" t="s">
        <v>291</v>
      </c>
      <c r="AV6350" s="14" t="s">
        <v>84</v>
      </c>
      <c r="AW6350" s="14" t="s">
        <v>32</v>
      </c>
      <c r="AX6350" s="14" t="s">
        <v>76</v>
      </c>
      <c r="AY6350" s="231" t="s">
        <v>272</v>
      </c>
    </row>
    <row r="6351" spans="1:65" s="2" customFormat="1" ht="24.2" customHeight="1">
      <c r="A6351" s="34"/>
      <c r="B6351" s="35"/>
      <c r="C6351" s="192" t="s">
        <v>5155</v>
      </c>
      <c r="D6351" s="192" t="s">
        <v>274</v>
      </c>
      <c r="E6351" s="193" t="s">
        <v>5156</v>
      </c>
      <c r="F6351" s="194" t="s">
        <v>5157</v>
      </c>
      <c r="G6351" s="195" t="s">
        <v>952</v>
      </c>
      <c r="H6351" s="196">
        <v>1</v>
      </c>
      <c r="I6351" s="197"/>
      <c r="J6351" s="198">
        <f>ROUND(I6351*H6351,2)</f>
        <v>0</v>
      </c>
      <c r="K6351" s="194" t="s">
        <v>1</v>
      </c>
      <c r="L6351" s="39"/>
      <c r="M6351" s="199" t="s">
        <v>1</v>
      </c>
      <c r="N6351" s="200" t="s">
        <v>41</v>
      </c>
      <c r="O6351" s="71"/>
      <c r="P6351" s="201">
        <f>O6351*H6351</f>
        <v>0</v>
      </c>
      <c r="Q6351" s="201">
        <v>1.4999999999999999E-4</v>
      </c>
      <c r="R6351" s="201">
        <f>Q6351*H6351</f>
        <v>1.4999999999999999E-4</v>
      </c>
      <c r="S6351" s="201">
        <v>0</v>
      </c>
      <c r="T6351" s="202">
        <f>S6351*H6351</f>
        <v>0</v>
      </c>
      <c r="U6351" s="34"/>
      <c r="V6351" s="34"/>
      <c r="W6351" s="34"/>
      <c r="X6351" s="34"/>
      <c r="Y6351" s="34"/>
      <c r="Z6351" s="34"/>
      <c r="AA6351" s="34"/>
      <c r="AB6351" s="34"/>
      <c r="AC6351" s="34"/>
      <c r="AD6351" s="34"/>
      <c r="AE6351" s="34"/>
      <c r="AR6351" s="203" t="s">
        <v>358</v>
      </c>
      <c r="AT6351" s="203" t="s">
        <v>274</v>
      </c>
      <c r="AU6351" s="203" t="s">
        <v>291</v>
      </c>
      <c r="AY6351" s="17" t="s">
        <v>272</v>
      </c>
      <c r="BE6351" s="204">
        <f>IF(N6351="základní",J6351,0)</f>
        <v>0</v>
      </c>
      <c r="BF6351" s="204">
        <f>IF(N6351="snížená",J6351,0)</f>
        <v>0</v>
      </c>
      <c r="BG6351" s="204">
        <f>IF(N6351="zákl. přenesená",J6351,0)</f>
        <v>0</v>
      </c>
      <c r="BH6351" s="204">
        <f>IF(N6351="sníž. přenesená",J6351,0)</f>
        <v>0</v>
      </c>
      <c r="BI6351" s="204">
        <f>IF(N6351="nulová",J6351,0)</f>
        <v>0</v>
      </c>
      <c r="BJ6351" s="17" t="s">
        <v>16</v>
      </c>
      <c r="BK6351" s="204">
        <f>ROUND(I6351*H6351,2)</f>
        <v>0</v>
      </c>
      <c r="BL6351" s="17" t="s">
        <v>358</v>
      </c>
      <c r="BM6351" s="203" t="s">
        <v>5158</v>
      </c>
    </row>
    <row r="6352" spans="1:65" s="13" customFormat="1" ht="11.25">
      <c r="B6352" s="210"/>
      <c r="C6352" s="211"/>
      <c r="D6352" s="212" t="s">
        <v>283</v>
      </c>
      <c r="E6352" s="213" t="s">
        <v>1</v>
      </c>
      <c r="F6352" s="214" t="s">
        <v>4825</v>
      </c>
      <c r="G6352" s="211"/>
      <c r="H6352" s="213" t="s">
        <v>1</v>
      </c>
      <c r="I6352" s="215"/>
      <c r="J6352" s="211"/>
      <c r="K6352" s="211"/>
      <c r="L6352" s="216"/>
      <c r="M6352" s="217"/>
      <c r="N6352" s="218"/>
      <c r="O6352" s="218"/>
      <c r="P6352" s="218"/>
      <c r="Q6352" s="218"/>
      <c r="R6352" s="218"/>
      <c r="S6352" s="218"/>
      <c r="T6352" s="219"/>
      <c r="AT6352" s="220" t="s">
        <v>283</v>
      </c>
      <c r="AU6352" s="220" t="s">
        <v>291</v>
      </c>
      <c r="AV6352" s="13" t="s">
        <v>16</v>
      </c>
      <c r="AW6352" s="13" t="s">
        <v>32</v>
      </c>
      <c r="AX6352" s="13" t="s">
        <v>76</v>
      </c>
      <c r="AY6352" s="220" t="s">
        <v>272</v>
      </c>
    </row>
    <row r="6353" spans="1:65" s="13" customFormat="1" ht="11.25">
      <c r="B6353" s="210"/>
      <c r="C6353" s="211"/>
      <c r="D6353" s="212" t="s">
        <v>283</v>
      </c>
      <c r="E6353" s="213" t="s">
        <v>1</v>
      </c>
      <c r="F6353" s="214" t="s">
        <v>4004</v>
      </c>
      <c r="G6353" s="211"/>
      <c r="H6353" s="213" t="s">
        <v>1</v>
      </c>
      <c r="I6353" s="215"/>
      <c r="J6353" s="211"/>
      <c r="K6353" s="211"/>
      <c r="L6353" s="216"/>
      <c r="M6353" s="217"/>
      <c r="N6353" s="218"/>
      <c r="O6353" s="218"/>
      <c r="P6353" s="218"/>
      <c r="Q6353" s="218"/>
      <c r="R6353" s="218"/>
      <c r="S6353" s="218"/>
      <c r="T6353" s="219"/>
      <c r="AT6353" s="220" t="s">
        <v>283</v>
      </c>
      <c r="AU6353" s="220" t="s">
        <v>291</v>
      </c>
      <c r="AV6353" s="13" t="s">
        <v>16</v>
      </c>
      <c r="AW6353" s="13" t="s">
        <v>32</v>
      </c>
      <c r="AX6353" s="13" t="s">
        <v>76</v>
      </c>
      <c r="AY6353" s="220" t="s">
        <v>272</v>
      </c>
    </row>
    <row r="6354" spans="1:65" s="13" customFormat="1" ht="11.25">
      <c r="B6354" s="210"/>
      <c r="C6354" s="211"/>
      <c r="D6354" s="212" t="s">
        <v>283</v>
      </c>
      <c r="E6354" s="213" t="s">
        <v>1</v>
      </c>
      <c r="F6354" s="214" t="s">
        <v>285</v>
      </c>
      <c r="G6354" s="211"/>
      <c r="H6354" s="213" t="s">
        <v>1</v>
      </c>
      <c r="I6354" s="215"/>
      <c r="J6354" s="211"/>
      <c r="K6354" s="211"/>
      <c r="L6354" s="216"/>
      <c r="M6354" s="217"/>
      <c r="N6354" s="218"/>
      <c r="O6354" s="218"/>
      <c r="P6354" s="218"/>
      <c r="Q6354" s="218"/>
      <c r="R6354" s="218"/>
      <c r="S6354" s="218"/>
      <c r="T6354" s="219"/>
      <c r="AT6354" s="220" t="s">
        <v>283</v>
      </c>
      <c r="AU6354" s="220" t="s">
        <v>291</v>
      </c>
      <c r="AV6354" s="13" t="s">
        <v>16</v>
      </c>
      <c r="AW6354" s="13" t="s">
        <v>32</v>
      </c>
      <c r="AX6354" s="13" t="s">
        <v>76</v>
      </c>
      <c r="AY6354" s="220" t="s">
        <v>272</v>
      </c>
    </row>
    <row r="6355" spans="1:65" s="14" customFormat="1" ht="11.25">
      <c r="B6355" s="221"/>
      <c r="C6355" s="222"/>
      <c r="D6355" s="212" t="s">
        <v>283</v>
      </c>
      <c r="E6355" s="223" t="s">
        <v>1</v>
      </c>
      <c r="F6355" s="224" t="s">
        <v>16</v>
      </c>
      <c r="G6355" s="222"/>
      <c r="H6355" s="225">
        <v>1</v>
      </c>
      <c r="I6355" s="226"/>
      <c r="J6355" s="222"/>
      <c r="K6355" s="222"/>
      <c r="L6355" s="227"/>
      <c r="M6355" s="228"/>
      <c r="N6355" s="229"/>
      <c r="O6355" s="229"/>
      <c r="P6355" s="229"/>
      <c r="Q6355" s="229"/>
      <c r="R6355" s="229"/>
      <c r="S6355" s="229"/>
      <c r="T6355" s="230"/>
      <c r="AT6355" s="231" t="s">
        <v>283</v>
      </c>
      <c r="AU6355" s="231" t="s">
        <v>291</v>
      </c>
      <c r="AV6355" s="14" t="s">
        <v>84</v>
      </c>
      <c r="AW6355" s="14" t="s">
        <v>32</v>
      </c>
      <c r="AX6355" s="14" t="s">
        <v>76</v>
      </c>
      <c r="AY6355" s="231" t="s">
        <v>272</v>
      </c>
    </row>
    <row r="6356" spans="1:65" s="2" customFormat="1" ht="24.2" customHeight="1">
      <c r="A6356" s="34"/>
      <c r="B6356" s="35"/>
      <c r="C6356" s="192" t="s">
        <v>5159</v>
      </c>
      <c r="D6356" s="192" t="s">
        <v>274</v>
      </c>
      <c r="E6356" s="193" t="s">
        <v>5160</v>
      </c>
      <c r="F6356" s="194" t="s">
        <v>5161</v>
      </c>
      <c r="G6356" s="195" t="s">
        <v>952</v>
      </c>
      <c r="H6356" s="196">
        <v>3</v>
      </c>
      <c r="I6356" s="197"/>
      <c r="J6356" s="198">
        <f>ROUND(I6356*H6356,2)</f>
        <v>0</v>
      </c>
      <c r="K6356" s="194" t="s">
        <v>1</v>
      </c>
      <c r="L6356" s="39"/>
      <c r="M6356" s="199" t="s">
        <v>1</v>
      </c>
      <c r="N6356" s="200" t="s">
        <v>41</v>
      </c>
      <c r="O6356" s="71"/>
      <c r="P6356" s="201">
        <f>O6356*H6356</f>
        <v>0</v>
      </c>
      <c r="Q6356" s="201">
        <v>1.4999999999999999E-4</v>
      </c>
      <c r="R6356" s="201">
        <f>Q6356*H6356</f>
        <v>4.4999999999999999E-4</v>
      </c>
      <c r="S6356" s="201">
        <v>0</v>
      </c>
      <c r="T6356" s="202">
        <f>S6356*H6356</f>
        <v>0</v>
      </c>
      <c r="U6356" s="34"/>
      <c r="V6356" s="34"/>
      <c r="W6356" s="34"/>
      <c r="X6356" s="34"/>
      <c r="Y6356" s="34"/>
      <c r="Z6356" s="34"/>
      <c r="AA6356" s="34"/>
      <c r="AB6356" s="34"/>
      <c r="AC6356" s="34"/>
      <c r="AD6356" s="34"/>
      <c r="AE6356" s="34"/>
      <c r="AR6356" s="203" t="s">
        <v>358</v>
      </c>
      <c r="AT6356" s="203" t="s">
        <v>274</v>
      </c>
      <c r="AU6356" s="203" t="s">
        <v>291</v>
      </c>
      <c r="AY6356" s="17" t="s">
        <v>272</v>
      </c>
      <c r="BE6356" s="204">
        <f>IF(N6356="základní",J6356,0)</f>
        <v>0</v>
      </c>
      <c r="BF6356" s="204">
        <f>IF(N6356="snížená",J6356,0)</f>
        <v>0</v>
      </c>
      <c r="BG6356" s="204">
        <f>IF(N6356="zákl. přenesená",J6356,0)</f>
        <v>0</v>
      </c>
      <c r="BH6356" s="204">
        <f>IF(N6356="sníž. přenesená",J6356,0)</f>
        <v>0</v>
      </c>
      <c r="BI6356" s="204">
        <f>IF(N6356="nulová",J6356,0)</f>
        <v>0</v>
      </c>
      <c r="BJ6356" s="17" t="s">
        <v>16</v>
      </c>
      <c r="BK6356" s="204">
        <f>ROUND(I6356*H6356,2)</f>
        <v>0</v>
      </c>
      <c r="BL6356" s="17" t="s">
        <v>358</v>
      </c>
      <c r="BM6356" s="203" t="s">
        <v>5162</v>
      </c>
    </row>
    <row r="6357" spans="1:65" s="13" customFormat="1" ht="11.25">
      <c r="B6357" s="210"/>
      <c r="C6357" s="211"/>
      <c r="D6357" s="212" t="s">
        <v>283</v>
      </c>
      <c r="E6357" s="213" t="s">
        <v>1</v>
      </c>
      <c r="F6357" s="214" t="s">
        <v>4825</v>
      </c>
      <c r="G6357" s="211"/>
      <c r="H6357" s="213" t="s">
        <v>1</v>
      </c>
      <c r="I6357" s="215"/>
      <c r="J6357" s="211"/>
      <c r="K6357" s="211"/>
      <c r="L6357" s="216"/>
      <c r="M6357" s="217"/>
      <c r="N6357" s="218"/>
      <c r="O6357" s="218"/>
      <c r="P6357" s="218"/>
      <c r="Q6357" s="218"/>
      <c r="R6357" s="218"/>
      <c r="S6357" s="218"/>
      <c r="T6357" s="219"/>
      <c r="AT6357" s="220" t="s">
        <v>283</v>
      </c>
      <c r="AU6357" s="220" t="s">
        <v>291</v>
      </c>
      <c r="AV6357" s="13" t="s">
        <v>16</v>
      </c>
      <c r="AW6357" s="13" t="s">
        <v>32</v>
      </c>
      <c r="AX6357" s="13" t="s">
        <v>76</v>
      </c>
      <c r="AY6357" s="220" t="s">
        <v>272</v>
      </c>
    </row>
    <row r="6358" spans="1:65" s="13" customFormat="1" ht="11.25">
      <c r="B6358" s="210"/>
      <c r="C6358" s="211"/>
      <c r="D6358" s="212" t="s">
        <v>283</v>
      </c>
      <c r="E6358" s="213" t="s">
        <v>1</v>
      </c>
      <c r="F6358" s="214" t="s">
        <v>4004</v>
      </c>
      <c r="G6358" s="211"/>
      <c r="H6358" s="213" t="s">
        <v>1</v>
      </c>
      <c r="I6358" s="215"/>
      <c r="J6358" s="211"/>
      <c r="K6358" s="211"/>
      <c r="L6358" s="216"/>
      <c r="M6358" s="217"/>
      <c r="N6358" s="218"/>
      <c r="O6358" s="218"/>
      <c r="P6358" s="218"/>
      <c r="Q6358" s="218"/>
      <c r="R6358" s="218"/>
      <c r="S6358" s="218"/>
      <c r="T6358" s="219"/>
      <c r="AT6358" s="220" t="s">
        <v>283</v>
      </c>
      <c r="AU6358" s="220" t="s">
        <v>291</v>
      </c>
      <c r="AV6358" s="13" t="s">
        <v>16</v>
      </c>
      <c r="AW6358" s="13" t="s">
        <v>32</v>
      </c>
      <c r="AX6358" s="13" t="s">
        <v>76</v>
      </c>
      <c r="AY6358" s="220" t="s">
        <v>272</v>
      </c>
    </row>
    <row r="6359" spans="1:65" s="13" customFormat="1" ht="11.25">
      <c r="B6359" s="210"/>
      <c r="C6359" s="211"/>
      <c r="D6359" s="212" t="s">
        <v>283</v>
      </c>
      <c r="E6359" s="213" t="s">
        <v>1</v>
      </c>
      <c r="F6359" s="214" t="s">
        <v>285</v>
      </c>
      <c r="G6359" s="211"/>
      <c r="H6359" s="213" t="s">
        <v>1</v>
      </c>
      <c r="I6359" s="215"/>
      <c r="J6359" s="211"/>
      <c r="K6359" s="211"/>
      <c r="L6359" s="216"/>
      <c r="M6359" s="217"/>
      <c r="N6359" s="218"/>
      <c r="O6359" s="218"/>
      <c r="P6359" s="218"/>
      <c r="Q6359" s="218"/>
      <c r="R6359" s="218"/>
      <c r="S6359" s="218"/>
      <c r="T6359" s="219"/>
      <c r="AT6359" s="220" t="s">
        <v>283</v>
      </c>
      <c r="AU6359" s="220" t="s">
        <v>291</v>
      </c>
      <c r="AV6359" s="13" t="s">
        <v>16</v>
      </c>
      <c r="AW6359" s="13" t="s">
        <v>32</v>
      </c>
      <c r="AX6359" s="13" t="s">
        <v>76</v>
      </c>
      <c r="AY6359" s="220" t="s">
        <v>272</v>
      </c>
    </row>
    <row r="6360" spans="1:65" s="14" customFormat="1" ht="11.25">
      <c r="B6360" s="221"/>
      <c r="C6360" s="222"/>
      <c r="D6360" s="212" t="s">
        <v>283</v>
      </c>
      <c r="E6360" s="223" t="s">
        <v>1</v>
      </c>
      <c r="F6360" s="224" t="s">
        <v>291</v>
      </c>
      <c r="G6360" s="222"/>
      <c r="H6360" s="225">
        <v>3</v>
      </c>
      <c r="I6360" s="226"/>
      <c r="J6360" s="222"/>
      <c r="K6360" s="222"/>
      <c r="L6360" s="227"/>
      <c r="M6360" s="228"/>
      <c r="N6360" s="229"/>
      <c r="O6360" s="229"/>
      <c r="P6360" s="229"/>
      <c r="Q6360" s="229"/>
      <c r="R6360" s="229"/>
      <c r="S6360" s="229"/>
      <c r="T6360" s="230"/>
      <c r="AT6360" s="231" t="s">
        <v>283</v>
      </c>
      <c r="AU6360" s="231" t="s">
        <v>291</v>
      </c>
      <c r="AV6360" s="14" t="s">
        <v>84</v>
      </c>
      <c r="AW6360" s="14" t="s">
        <v>32</v>
      </c>
      <c r="AX6360" s="14" t="s">
        <v>76</v>
      </c>
      <c r="AY6360" s="231" t="s">
        <v>272</v>
      </c>
    </row>
    <row r="6361" spans="1:65" s="12" customFormat="1" ht="22.9" customHeight="1">
      <c r="B6361" s="176"/>
      <c r="C6361" s="177"/>
      <c r="D6361" s="178" t="s">
        <v>75</v>
      </c>
      <c r="E6361" s="190" t="s">
        <v>5163</v>
      </c>
      <c r="F6361" s="190" t="s">
        <v>5164</v>
      </c>
      <c r="G6361" s="177"/>
      <c r="H6361" s="177"/>
      <c r="I6361" s="180"/>
      <c r="J6361" s="191">
        <f>BK6361</f>
        <v>0</v>
      </c>
      <c r="K6361" s="177"/>
      <c r="L6361" s="182"/>
      <c r="M6361" s="183"/>
      <c r="N6361" s="184"/>
      <c r="O6361" s="184"/>
      <c r="P6361" s="185">
        <f>SUM(P6362:P6465)</f>
        <v>0</v>
      </c>
      <c r="Q6361" s="184"/>
      <c r="R6361" s="185">
        <f>SUM(R6362:R6465)</f>
        <v>0</v>
      </c>
      <c r="S6361" s="184"/>
      <c r="T6361" s="186">
        <f>SUM(T6362:T6465)</f>
        <v>0</v>
      </c>
      <c r="AR6361" s="187" t="s">
        <v>84</v>
      </c>
      <c r="AT6361" s="188" t="s">
        <v>75</v>
      </c>
      <c r="AU6361" s="188" t="s">
        <v>16</v>
      </c>
      <c r="AY6361" s="187" t="s">
        <v>272</v>
      </c>
      <c r="BK6361" s="189">
        <f>SUM(BK6362:BK6465)</f>
        <v>0</v>
      </c>
    </row>
    <row r="6362" spans="1:65" s="2" customFormat="1" ht="37.9" customHeight="1">
      <c r="A6362" s="34"/>
      <c r="B6362" s="35"/>
      <c r="C6362" s="192" t="s">
        <v>5165</v>
      </c>
      <c r="D6362" s="192" t="s">
        <v>274</v>
      </c>
      <c r="E6362" s="193" t="s">
        <v>5166</v>
      </c>
      <c r="F6362" s="194" t="s">
        <v>5167</v>
      </c>
      <c r="G6362" s="195" t="s">
        <v>156</v>
      </c>
      <c r="H6362" s="196">
        <v>0</v>
      </c>
      <c r="I6362" s="197"/>
      <c r="J6362" s="198">
        <f>ROUND(I6362*H6362,2)</f>
        <v>0</v>
      </c>
      <c r="K6362" s="194" t="s">
        <v>1</v>
      </c>
      <c r="L6362" s="39"/>
      <c r="M6362" s="199" t="s">
        <v>1</v>
      </c>
      <c r="N6362" s="200" t="s">
        <v>41</v>
      </c>
      <c r="O6362" s="71"/>
      <c r="P6362" s="201">
        <f>O6362*H6362</f>
        <v>0</v>
      </c>
      <c r="Q6362" s="201">
        <v>0</v>
      </c>
      <c r="R6362" s="201">
        <f>Q6362*H6362</f>
        <v>0</v>
      </c>
      <c r="S6362" s="201">
        <v>0</v>
      </c>
      <c r="T6362" s="202">
        <f>S6362*H6362</f>
        <v>0</v>
      </c>
      <c r="U6362" s="34"/>
      <c r="V6362" s="34"/>
      <c r="W6362" s="34"/>
      <c r="X6362" s="34"/>
      <c r="Y6362" s="34"/>
      <c r="Z6362" s="34"/>
      <c r="AA6362" s="34"/>
      <c r="AB6362" s="34"/>
      <c r="AC6362" s="34"/>
      <c r="AD6362" s="34"/>
      <c r="AE6362" s="34"/>
      <c r="AR6362" s="203" t="s">
        <v>358</v>
      </c>
      <c r="AT6362" s="203" t="s">
        <v>274</v>
      </c>
      <c r="AU6362" s="203" t="s">
        <v>84</v>
      </c>
      <c r="AY6362" s="17" t="s">
        <v>272</v>
      </c>
      <c r="BE6362" s="204">
        <f>IF(N6362="základní",J6362,0)</f>
        <v>0</v>
      </c>
      <c r="BF6362" s="204">
        <f>IF(N6362="snížená",J6362,0)</f>
        <v>0</v>
      </c>
      <c r="BG6362" s="204">
        <f>IF(N6362="zákl. přenesená",J6362,0)</f>
        <v>0</v>
      </c>
      <c r="BH6362" s="204">
        <f>IF(N6362="sníž. přenesená",J6362,0)</f>
        <v>0</v>
      </c>
      <c r="BI6362" s="204">
        <f>IF(N6362="nulová",J6362,0)</f>
        <v>0</v>
      </c>
      <c r="BJ6362" s="17" t="s">
        <v>16</v>
      </c>
      <c r="BK6362" s="204">
        <f>ROUND(I6362*H6362,2)</f>
        <v>0</v>
      </c>
      <c r="BL6362" s="17" t="s">
        <v>358</v>
      </c>
      <c r="BM6362" s="203" t="s">
        <v>5168</v>
      </c>
    </row>
    <row r="6363" spans="1:65" s="13" customFormat="1" ht="22.5">
      <c r="B6363" s="210"/>
      <c r="C6363" s="211"/>
      <c r="D6363" s="212" t="s">
        <v>283</v>
      </c>
      <c r="E6363" s="213" t="s">
        <v>1</v>
      </c>
      <c r="F6363" s="214" t="s">
        <v>1990</v>
      </c>
      <c r="G6363" s="211"/>
      <c r="H6363" s="213" t="s">
        <v>1</v>
      </c>
      <c r="I6363" s="215"/>
      <c r="J6363" s="211"/>
      <c r="K6363" s="211"/>
      <c r="L6363" s="216"/>
      <c r="M6363" s="217"/>
      <c r="N6363" s="218"/>
      <c r="O6363" s="218"/>
      <c r="P6363" s="218"/>
      <c r="Q6363" s="218"/>
      <c r="R6363" s="218"/>
      <c r="S6363" s="218"/>
      <c r="T6363" s="219"/>
      <c r="AT6363" s="220" t="s">
        <v>283</v>
      </c>
      <c r="AU6363" s="220" t="s">
        <v>84</v>
      </c>
      <c r="AV6363" s="13" t="s">
        <v>16</v>
      </c>
      <c r="AW6363" s="13" t="s">
        <v>32</v>
      </c>
      <c r="AX6363" s="13" t="s">
        <v>76</v>
      </c>
      <c r="AY6363" s="220" t="s">
        <v>272</v>
      </c>
    </row>
    <row r="6364" spans="1:65" s="13" customFormat="1" ht="11.25">
      <c r="B6364" s="210"/>
      <c r="C6364" s="211"/>
      <c r="D6364" s="212" t="s">
        <v>283</v>
      </c>
      <c r="E6364" s="213" t="s">
        <v>1</v>
      </c>
      <c r="F6364" s="214" t="s">
        <v>285</v>
      </c>
      <c r="G6364" s="211"/>
      <c r="H6364" s="213" t="s">
        <v>1</v>
      </c>
      <c r="I6364" s="215"/>
      <c r="J6364" s="211"/>
      <c r="K6364" s="211"/>
      <c r="L6364" s="216"/>
      <c r="M6364" s="217"/>
      <c r="N6364" s="218"/>
      <c r="O6364" s="218"/>
      <c r="P6364" s="218"/>
      <c r="Q6364" s="218"/>
      <c r="R6364" s="218"/>
      <c r="S6364" s="218"/>
      <c r="T6364" s="219"/>
      <c r="AT6364" s="220" t="s">
        <v>283</v>
      </c>
      <c r="AU6364" s="220" t="s">
        <v>84</v>
      </c>
      <c r="AV6364" s="13" t="s">
        <v>16</v>
      </c>
      <c r="AW6364" s="13" t="s">
        <v>32</v>
      </c>
      <c r="AX6364" s="13" t="s">
        <v>76</v>
      </c>
      <c r="AY6364" s="220" t="s">
        <v>272</v>
      </c>
    </row>
    <row r="6365" spans="1:65" s="13" customFormat="1" ht="11.25">
      <c r="B6365" s="210"/>
      <c r="C6365" s="211"/>
      <c r="D6365" s="212" t="s">
        <v>283</v>
      </c>
      <c r="E6365" s="213" t="s">
        <v>1</v>
      </c>
      <c r="F6365" s="214" t="s">
        <v>5169</v>
      </c>
      <c r="G6365" s="211"/>
      <c r="H6365" s="213" t="s">
        <v>1</v>
      </c>
      <c r="I6365" s="215"/>
      <c r="J6365" s="211"/>
      <c r="K6365" s="211"/>
      <c r="L6365" s="216"/>
      <c r="M6365" s="217"/>
      <c r="N6365" s="218"/>
      <c r="O6365" s="218"/>
      <c r="P6365" s="218"/>
      <c r="Q6365" s="218"/>
      <c r="R6365" s="218"/>
      <c r="S6365" s="218"/>
      <c r="T6365" s="219"/>
      <c r="AT6365" s="220" t="s">
        <v>283</v>
      </c>
      <c r="AU6365" s="220" t="s">
        <v>84</v>
      </c>
      <c r="AV6365" s="13" t="s">
        <v>16</v>
      </c>
      <c r="AW6365" s="13" t="s">
        <v>32</v>
      </c>
      <c r="AX6365" s="13" t="s">
        <v>76</v>
      </c>
      <c r="AY6365" s="220" t="s">
        <v>272</v>
      </c>
    </row>
    <row r="6366" spans="1:65" s="13" customFormat="1" ht="11.25">
      <c r="B6366" s="210"/>
      <c r="C6366" s="211"/>
      <c r="D6366" s="212" t="s">
        <v>283</v>
      </c>
      <c r="E6366" s="213" t="s">
        <v>1</v>
      </c>
      <c r="F6366" s="214" t="s">
        <v>5170</v>
      </c>
      <c r="G6366" s="211"/>
      <c r="H6366" s="213" t="s">
        <v>1</v>
      </c>
      <c r="I6366" s="215"/>
      <c r="J6366" s="211"/>
      <c r="K6366" s="211"/>
      <c r="L6366" s="216"/>
      <c r="M6366" s="217"/>
      <c r="N6366" s="218"/>
      <c r="O6366" s="218"/>
      <c r="P6366" s="218"/>
      <c r="Q6366" s="218"/>
      <c r="R6366" s="218"/>
      <c r="S6366" s="218"/>
      <c r="T6366" s="219"/>
      <c r="AT6366" s="220" t="s">
        <v>283</v>
      </c>
      <c r="AU6366" s="220" t="s">
        <v>84</v>
      </c>
      <c r="AV6366" s="13" t="s">
        <v>16</v>
      </c>
      <c r="AW6366" s="13" t="s">
        <v>32</v>
      </c>
      <c r="AX6366" s="13" t="s">
        <v>76</v>
      </c>
      <c r="AY6366" s="220" t="s">
        <v>272</v>
      </c>
    </row>
    <row r="6367" spans="1:65" s="13" customFormat="1" ht="22.5">
      <c r="B6367" s="210"/>
      <c r="C6367" s="211"/>
      <c r="D6367" s="212" t="s">
        <v>283</v>
      </c>
      <c r="E6367" s="213" t="s">
        <v>1</v>
      </c>
      <c r="F6367" s="214" t="s">
        <v>5171</v>
      </c>
      <c r="G6367" s="211"/>
      <c r="H6367" s="213" t="s">
        <v>1</v>
      </c>
      <c r="I6367" s="215"/>
      <c r="J6367" s="211"/>
      <c r="K6367" s="211"/>
      <c r="L6367" s="216"/>
      <c r="M6367" s="217"/>
      <c r="N6367" s="218"/>
      <c r="O6367" s="218"/>
      <c r="P6367" s="218"/>
      <c r="Q6367" s="218"/>
      <c r="R6367" s="218"/>
      <c r="S6367" s="218"/>
      <c r="T6367" s="219"/>
      <c r="AT6367" s="220" t="s">
        <v>283</v>
      </c>
      <c r="AU6367" s="220" t="s">
        <v>84</v>
      </c>
      <c r="AV6367" s="13" t="s">
        <v>16</v>
      </c>
      <c r="AW6367" s="13" t="s">
        <v>32</v>
      </c>
      <c r="AX6367" s="13" t="s">
        <v>76</v>
      </c>
      <c r="AY6367" s="220" t="s">
        <v>272</v>
      </c>
    </row>
    <row r="6368" spans="1:65" s="13" customFormat="1" ht="11.25">
      <c r="B6368" s="210"/>
      <c r="C6368" s="211"/>
      <c r="D6368" s="212" t="s">
        <v>283</v>
      </c>
      <c r="E6368" s="213" t="s">
        <v>1</v>
      </c>
      <c r="F6368" s="214" t="s">
        <v>5172</v>
      </c>
      <c r="G6368" s="211"/>
      <c r="H6368" s="213" t="s">
        <v>1</v>
      </c>
      <c r="I6368" s="215"/>
      <c r="J6368" s="211"/>
      <c r="K6368" s="211"/>
      <c r="L6368" s="216"/>
      <c r="M6368" s="217"/>
      <c r="N6368" s="218"/>
      <c r="O6368" s="218"/>
      <c r="P6368" s="218"/>
      <c r="Q6368" s="218"/>
      <c r="R6368" s="218"/>
      <c r="S6368" s="218"/>
      <c r="T6368" s="219"/>
      <c r="AT6368" s="220" t="s">
        <v>283</v>
      </c>
      <c r="AU6368" s="220" t="s">
        <v>84</v>
      </c>
      <c r="AV6368" s="13" t="s">
        <v>16</v>
      </c>
      <c r="AW6368" s="13" t="s">
        <v>32</v>
      </c>
      <c r="AX6368" s="13" t="s">
        <v>76</v>
      </c>
      <c r="AY6368" s="220" t="s">
        <v>272</v>
      </c>
    </row>
    <row r="6369" spans="1:65" s="13" customFormat="1" ht="22.5">
      <c r="B6369" s="210"/>
      <c r="C6369" s="211"/>
      <c r="D6369" s="212" t="s">
        <v>283</v>
      </c>
      <c r="E6369" s="213" t="s">
        <v>1</v>
      </c>
      <c r="F6369" s="214" t="s">
        <v>5173</v>
      </c>
      <c r="G6369" s="211"/>
      <c r="H6369" s="213" t="s">
        <v>1</v>
      </c>
      <c r="I6369" s="215"/>
      <c r="J6369" s="211"/>
      <c r="K6369" s="211"/>
      <c r="L6369" s="216"/>
      <c r="M6369" s="217"/>
      <c r="N6369" s="218"/>
      <c r="O6369" s="218"/>
      <c r="P6369" s="218"/>
      <c r="Q6369" s="218"/>
      <c r="R6369" s="218"/>
      <c r="S6369" s="218"/>
      <c r="T6369" s="219"/>
      <c r="AT6369" s="220" t="s">
        <v>283</v>
      </c>
      <c r="AU6369" s="220" t="s">
        <v>84</v>
      </c>
      <c r="AV6369" s="13" t="s">
        <v>16</v>
      </c>
      <c r="AW6369" s="13" t="s">
        <v>32</v>
      </c>
      <c r="AX6369" s="13" t="s">
        <v>76</v>
      </c>
      <c r="AY6369" s="220" t="s">
        <v>272</v>
      </c>
    </row>
    <row r="6370" spans="1:65" s="13" customFormat="1" ht="11.25">
      <c r="B6370" s="210"/>
      <c r="C6370" s="211"/>
      <c r="D6370" s="212" t="s">
        <v>283</v>
      </c>
      <c r="E6370" s="213" t="s">
        <v>1</v>
      </c>
      <c r="F6370" s="214" t="s">
        <v>1030</v>
      </c>
      <c r="G6370" s="211"/>
      <c r="H6370" s="213" t="s">
        <v>1</v>
      </c>
      <c r="I6370" s="215"/>
      <c r="J6370" s="211"/>
      <c r="K6370" s="211"/>
      <c r="L6370" s="216"/>
      <c r="M6370" s="217"/>
      <c r="N6370" s="218"/>
      <c r="O6370" s="218"/>
      <c r="P6370" s="218"/>
      <c r="Q6370" s="218"/>
      <c r="R6370" s="218"/>
      <c r="S6370" s="218"/>
      <c r="T6370" s="219"/>
      <c r="AT6370" s="220" t="s">
        <v>283</v>
      </c>
      <c r="AU6370" s="220" t="s">
        <v>84</v>
      </c>
      <c r="AV6370" s="13" t="s">
        <v>16</v>
      </c>
      <c r="AW6370" s="13" t="s">
        <v>32</v>
      </c>
      <c r="AX6370" s="13" t="s">
        <v>76</v>
      </c>
      <c r="AY6370" s="220" t="s">
        <v>272</v>
      </c>
    </row>
    <row r="6371" spans="1:65" s="14" customFormat="1" ht="11.25">
      <c r="B6371" s="221"/>
      <c r="C6371" s="222"/>
      <c r="D6371" s="212" t="s">
        <v>283</v>
      </c>
      <c r="E6371" s="223" t="s">
        <v>1</v>
      </c>
      <c r="F6371" s="224" t="s">
        <v>5174</v>
      </c>
      <c r="G6371" s="222"/>
      <c r="H6371" s="225">
        <v>19.763000000000002</v>
      </c>
      <c r="I6371" s="226"/>
      <c r="J6371" s="222"/>
      <c r="K6371" s="222"/>
      <c r="L6371" s="227"/>
      <c r="M6371" s="228"/>
      <c r="N6371" s="229"/>
      <c r="O6371" s="229"/>
      <c r="P6371" s="229"/>
      <c r="Q6371" s="229"/>
      <c r="R6371" s="229"/>
      <c r="S6371" s="229"/>
      <c r="T6371" s="230"/>
      <c r="AT6371" s="231" t="s">
        <v>283</v>
      </c>
      <c r="AU6371" s="231" t="s">
        <v>84</v>
      </c>
      <c r="AV6371" s="14" t="s">
        <v>84</v>
      </c>
      <c r="AW6371" s="14" t="s">
        <v>32</v>
      </c>
      <c r="AX6371" s="14" t="s">
        <v>76</v>
      </c>
      <c r="AY6371" s="231" t="s">
        <v>272</v>
      </c>
    </row>
    <row r="6372" spans="1:65" s="13" customFormat="1" ht="11.25">
      <c r="B6372" s="210"/>
      <c r="C6372" s="211"/>
      <c r="D6372" s="212" t="s">
        <v>283</v>
      </c>
      <c r="E6372" s="213" t="s">
        <v>1</v>
      </c>
      <c r="F6372" s="214" t="s">
        <v>285</v>
      </c>
      <c r="G6372" s="211"/>
      <c r="H6372" s="213" t="s">
        <v>1</v>
      </c>
      <c r="I6372" s="215"/>
      <c r="J6372" s="211"/>
      <c r="K6372" s="211"/>
      <c r="L6372" s="216"/>
      <c r="M6372" s="217"/>
      <c r="N6372" s="218"/>
      <c r="O6372" s="218"/>
      <c r="P6372" s="218"/>
      <c r="Q6372" s="218"/>
      <c r="R6372" s="218"/>
      <c r="S6372" s="218"/>
      <c r="T6372" s="219"/>
      <c r="AT6372" s="220" t="s">
        <v>283</v>
      </c>
      <c r="AU6372" s="220" t="s">
        <v>84</v>
      </c>
      <c r="AV6372" s="13" t="s">
        <v>16</v>
      </c>
      <c r="AW6372" s="13" t="s">
        <v>32</v>
      </c>
      <c r="AX6372" s="13" t="s">
        <v>76</v>
      </c>
      <c r="AY6372" s="220" t="s">
        <v>272</v>
      </c>
    </row>
    <row r="6373" spans="1:65" s="13" customFormat="1" ht="11.25">
      <c r="B6373" s="210"/>
      <c r="C6373" s="211"/>
      <c r="D6373" s="212" t="s">
        <v>283</v>
      </c>
      <c r="E6373" s="213" t="s">
        <v>1</v>
      </c>
      <c r="F6373" s="214" t="s">
        <v>2227</v>
      </c>
      <c r="G6373" s="211"/>
      <c r="H6373" s="213" t="s">
        <v>1</v>
      </c>
      <c r="I6373" s="215"/>
      <c r="J6373" s="211"/>
      <c r="K6373" s="211"/>
      <c r="L6373" s="216"/>
      <c r="M6373" s="217"/>
      <c r="N6373" s="218"/>
      <c r="O6373" s="218"/>
      <c r="P6373" s="218"/>
      <c r="Q6373" s="218"/>
      <c r="R6373" s="218"/>
      <c r="S6373" s="218"/>
      <c r="T6373" s="219"/>
      <c r="AT6373" s="220" t="s">
        <v>283</v>
      </c>
      <c r="AU6373" s="220" t="s">
        <v>84</v>
      </c>
      <c r="AV6373" s="13" t="s">
        <v>16</v>
      </c>
      <c r="AW6373" s="13" t="s">
        <v>32</v>
      </c>
      <c r="AX6373" s="13" t="s">
        <v>76</v>
      </c>
      <c r="AY6373" s="220" t="s">
        <v>272</v>
      </c>
    </row>
    <row r="6374" spans="1:65" s="14" customFormat="1" ht="11.25">
      <c r="B6374" s="221"/>
      <c r="C6374" s="222"/>
      <c r="D6374" s="212" t="s">
        <v>283</v>
      </c>
      <c r="E6374" s="223" t="s">
        <v>1</v>
      </c>
      <c r="F6374" s="224" t="s">
        <v>5175</v>
      </c>
      <c r="G6374" s="222"/>
      <c r="H6374" s="225">
        <v>-19.763000000000002</v>
      </c>
      <c r="I6374" s="226"/>
      <c r="J6374" s="222"/>
      <c r="K6374" s="222"/>
      <c r="L6374" s="227"/>
      <c r="M6374" s="228"/>
      <c r="N6374" s="229"/>
      <c r="O6374" s="229"/>
      <c r="P6374" s="229"/>
      <c r="Q6374" s="229"/>
      <c r="R6374" s="229"/>
      <c r="S6374" s="229"/>
      <c r="T6374" s="230"/>
      <c r="AT6374" s="231" t="s">
        <v>283</v>
      </c>
      <c r="AU6374" s="231" t="s">
        <v>84</v>
      </c>
      <c r="AV6374" s="14" t="s">
        <v>84</v>
      </c>
      <c r="AW6374" s="14" t="s">
        <v>32</v>
      </c>
      <c r="AX6374" s="14" t="s">
        <v>76</v>
      </c>
      <c r="AY6374" s="231" t="s">
        <v>272</v>
      </c>
    </row>
    <row r="6375" spans="1:65" s="2" customFormat="1" ht="44.25" customHeight="1">
      <c r="A6375" s="34"/>
      <c r="B6375" s="35"/>
      <c r="C6375" s="192" t="s">
        <v>5176</v>
      </c>
      <c r="D6375" s="192" t="s">
        <v>274</v>
      </c>
      <c r="E6375" s="193" t="s">
        <v>5177</v>
      </c>
      <c r="F6375" s="194" t="s">
        <v>5178</v>
      </c>
      <c r="G6375" s="195" t="s">
        <v>156</v>
      </c>
      <c r="H6375" s="196">
        <v>68.692999999999998</v>
      </c>
      <c r="I6375" s="197"/>
      <c r="J6375" s="198">
        <f>ROUND(I6375*H6375,2)</f>
        <v>0</v>
      </c>
      <c r="K6375" s="194" t="s">
        <v>1</v>
      </c>
      <c r="L6375" s="39"/>
      <c r="M6375" s="199" t="s">
        <v>1</v>
      </c>
      <c r="N6375" s="200" t="s">
        <v>41</v>
      </c>
      <c r="O6375" s="71"/>
      <c r="P6375" s="201">
        <f>O6375*H6375</f>
        <v>0</v>
      </c>
      <c r="Q6375" s="201">
        <v>0</v>
      </c>
      <c r="R6375" s="201">
        <f>Q6375*H6375</f>
        <v>0</v>
      </c>
      <c r="S6375" s="201">
        <v>0</v>
      </c>
      <c r="T6375" s="202">
        <f>S6375*H6375</f>
        <v>0</v>
      </c>
      <c r="U6375" s="34"/>
      <c r="V6375" s="34"/>
      <c r="W6375" s="34"/>
      <c r="X6375" s="34"/>
      <c r="Y6375" s="34"/>
      <c r="Z6375" s="34"/>
      <c r="AA6375" s="34"/>
      <c r="AB6375" s="34"/>
      <c r="AC6375" s="34"/>
      <c r="AD6375" s="34"/>
      <c r="AE6375" s="34"/>
      <c r="AR6375" s="203" t="s">
        <v>358</v>
      </c>
      <c r="AT6375" s="203" t="s">
        <v>274</v>
      </c>
      <c r="AU6375" s="203" t="s">
        <v>84</v>
      </c>
      <c r="AY6375" s="17" t="s">
        <v>272</v>
      </c>
      <c r="BE6375" s="204">
        <f>IF(N6375="základní",J6375,0)</f>
        <v>0</v>
      </c>
      <c r="BF6375" s="204">
        <f>IF(N6375="snížená",J6375,0)</f>
        <v>0</v>
      </c>
      <c r="BG6375" s="204">
        <f>IF(N6375="zákl. přenesená",J6375,0)</f>
        <v>0</v>
      </c>
      <c r="BH6375" s="204">
        <f>IF(N6375="sníž. přenesená",J6375,0)</f>
        <v>0</v>
      </c>
      <c r="BI6375" s="204">
        <f>IF(N6375="nulová",J6375,0)</f>
        <v>0</v>
      </c>
      <c r="BJ6375" s="17" t="s">
        <v>16</v>
      </c>
      <c r="BK6375" s="204">
        <f>ROUND(I6375*H6375,2)</f>
        <v>0</v>
      </c>
      <c r="BL6375" s="17" t="s">
        <v>358</v>
      </c>
      <c r="BM6375" s="203" t="s">
        <v>5179</v>
      </c>
    </row>
    <row r="6376" spans="1:65" s="13" customFormat="1" ht="22.5">
      <c r="B6376" s="210"/>
      <c r="C6376" s="211"/>
      <c r="D6376" s="212" t="s">
        <v>283</v>
      </c>
      <c r="E6376" s="213" t="s">
        <v>1</v>
      </c>
      <c r="F6376" s="214" t="s">
        <v>1990</v>
      </c>
      <c r="G6376" s="211"/>
      <c r="H6376" s="213" t="s">
        <v>1</v>
      </c>
      <c r="I6376" s="215"/>
      <c r="J6376" s="211"/>
      <c r="K6376" s="211"/>
      <c r="L6376" s="216"/>
      <c r="M6376" s="217"/>
      <c r="N6376" s="218"/>
      <c r="O6376" s="218"/>
      <c r="P6376" s="218"/>
      <c r="Q6376" s="218"/>
      <c r="R6376" s="218"/>
      <c r="S6376" s="218"/>
      <c r="T6376" s="219"/>
      <c r="AT6376" s="220" t="s">
        <v>283</v>
      </c>
      <c r="AU6376" s="220" t="s">
        <v>84</v>
      </c>
      <c r="AV6376" s="13" t="s">
        <v>16</v>
      </c>
      <c r="AW6376" s="13" t="s">
        <v>32</v>
      </c>
      <c r="AX6376" s="13" t="s">
        <v>76</v>
      </c>
      <c r="AY6376" s="220" t="s">
        <v>272</v>
      </c>
    </row>
    <row r="6377" spans="1:65" s="13" customFormat="1" ht="11.25">
      <c r="B6377" s="210"/>
      <c r="C6377" s="211"/>
      <c r="D6377" s="212" t="s">
        <v>283</v>
      </c>
      <c r="E6377" s="213" t="s">
        <v>1</v>
      </c>
      <c r="F6377" s="214" t="s">
        <v>285</v>
      </c>
      <c r="G6377" s="211"/>
      <c r="H6377" s="213" t="s">
        <v>1</v>
      </c>
      <c r="I6377" s="215"/>
      <c r="J6377" s="211"/>
      <c r="K6377" s="211"/>
      <c r="L6377" s="216"/>
      <c r="M6377" s="217"/>
      <c r="N6377" s="218"/>
      <c r="O6377" s="218"/>
      <c r="P6377" s="218"/>
      <c r="Q6377" s="218"/>
      <c r="R6377" s="218"/>
      <c r="S6377" s="218"/>
      <c r="T6377" s="219"/>
      <c r="AT6377" s="220" t="s">
        <v>283</v>
      </c>
      <c r="AU6377" s="220" t="s">
        <v>84</v>
      </c>
      <c r="AV6377" s="13" t="s">
        <v>16</v>
      </c>
      <c r="AW6377" s="13" t="s">
        <v>32</v>
      </c>
      <c r="AX6377" s="13" t="s">
        <v>76</v>
      </c>
      <c r="AY6377" s="220" t="s">
        <v>272</v>
      </c>
    </row>
    <row r="6378" spans="1:65" s="13" customFormat="1" ht="11.25">
      <c r="B6378" s="210"/>
      <c r="C6378" s="211"/>
      <c r="D6378" s="212" t="s">
        <v>283</v>
      </c>
      <c r="E6378" s="213" t="s">
        <v>1</v>
      </c>
      <c r="F6378" s="214" t="s">
        <v>5180</v>
      </c>
      <c r="G6378" s="211"/>
      <c r="H6378" s="213" t="s">
        <v>1</v>
      </c>
      <c r="I6378" s="215"/>
      <c r="J6378" s="211"/>
      <c r="K6378" s="211"/>
      <c r="L6378" s="216"/>
      <c r="M6378" s="217"/>
      <c r="N6378" s="218"/>
      <c r="O6378" s="218"/>
      <c r="P6378" s="218"/>
      <c r="Q6378" s="218"/>
      <c r="R6378" s="218"/>
      <c r="S6378" s="218"/>
      <c r="T6378" s="219"/>
      <c r="AT6378" s="220" t="s">
        <v>283</v>
      </c>
      <c r="AU6378" s="220" t="s">
        <v>84</v>
      </c>
      <c r="AV6378" s="13" t="s">
        <v>16</v>
      </c>
      <c r="AW6378" s="13" t="s">
        <v>32</v>
      </c>
      <c r="AX6378" s="13" t="s">
        <v>76</v>
      </c>
      <c r="AY6378" s="220" t="s">
        <v>272</v>
      </c>
    </row>
    <row r="6379" spans="1:65" s="13" customFormat="1" ht="11.25">
      <c r="B6379" s="210"/>
      <c r="C6379" s="211"/>
      <c r="D6379" s="212" t="s">
        <v>283</v>
      </c>
      <c r="E6379" s="213" t="s">
        <v>1</v>
      </c>
      <c r="F6379" s="214" t="s">
        <v>5170</v>
      </c>
      <c r="G6379" s="211"/>
      <c r="H6379" s="213" t="s">
        <v>1</v>
      </c>
      <c r="I6379" s="215"/>
      <c r="J6379" s="211"/>
      <c r="K6379" s="211"/>
      <c r="L6379" s="216"/>
      <c r="M6379" s="217"/>
      <c r="N6379" s="218"/>
      <c r="O6379" s="218"/>
      <c r="P6379" s="218"/>
      <c r="Q6379" s="218"/>
      <c r="R6379" s="218"/>
      <c r="S6379" s="218"/>
      <c r="T6379" s="219"/>
      <c r="AT6379" s="220" t="s">
        <v>283</v>
      </c>
      <c r="AU6379" s="220" t="s">
        <v>84</v>
      </c>
      <c r="AV6379" s="13" t="s">
        <v>16</v>
      </c>
      <c r="AW6379" s="13" t="s">
        <v>32</v>
      </c>
      <c r="AX6379" s="13" t="s">
        <v>76</v>
      </c>
      <c r="AY6379" s="220" t="s">
        <v>272</v>
      </c>
    </row>
    <row r="6380" spans="1:65" s="13" customFormat="1" ht="22.5">
      <c r="B6380" s="210"/>
      <c r="C6380" s="211"/>
      <c r="D6380" s="212" t="s">
        <v>283</v>
      </c>
      <c r="E6380" s="213" t="s">
        <v>1</v>
      </c>
      <c r="F6380" s="214" t="s">
        <v>5171</v>
      </c>
      <c r="G6380" s="211"/>
      <c r="H6380" s="213" t="s">
        <v>1</v>
      </c>
      <c r="I6380" s="215"/>
      <c r="J6380" s="211"/>
      <c r="K6380" s="211"/>
      <c r="L6380" s="216"/>
      <c r="M6380" s="217"/>
      <c r="N6380" s="218"/>
      <c r="O6380" s="218"/>
      <c r="P6380" s="218"/>
      <c r="Q6380" s="218"/>
      <c r="R6380" s="218"/>
      <c r="S6380" s="218"/>
      <c r="T6380" s="219"/>
      <c r="AT6380" s="220" t="s">
        <v>283</v>
      </c>
      <c r="AU6380" s="220" t="s">
        <v>84</v>
      </c>
      <c r="AV6380" s="13" t="s">
        <v>16</v>
      </c>
      <c r="AW6380" s="13" t="s">
        <v>32</v>
      </c>
      <c r="AX6380" s="13" t="s">
        <v>76</v>
      </c>
      <c r="AY6380" s="220" t="s">
        <v>272</v>
      </c>
    </row>
    <row r="6381" spans="1:65" s="13" customFormat="1" ht="11.25">
      <c r="B6381" s="210"/>
      <c r="C6381" s="211"/>
      <c r="D6381" s="212" t="s">
        <v>283</v>
      </c>
      <c r="E6381" s="213" t="s">
        <v>1</v>
      </c>
      <c r="F6381" s="214" t="s">
        <v>5172</v>
      </c>
      <c r="G6381" s="211"/>
      <c r="H6381" s="213" t="s">
        <v>1</v>
      </c>
      <c r="I6381" s="215"/>
      <c r="J6381" s="211"/>
      <c r="K6381" s="211"/>
      <c r="L6381" s="216"/>
      <c r="M6381" s="217"/>
      <c r="N6381" s="218"/>
      <c r="O6381" s="218"/>
      <c r="P6381" s="218"/>
      <c r="Q6381" s="218"/>
      <c r="R6381" s="218"/>
      <c r="S6381" s="218"/>
      <c r="T6381" s="219"/>
      <c r="AT6381" s="220" t="s">
        <v>283</v>
      </c>
      <c r="AU6381" s="220" t="s">
        <v>84</v>
      </c>
      <c r="AV6381" s="13" t="s">
        <v>16</v>
      </c>
      <c r="AW6381" s="13" t="s">
        <v>32</v>
      </c>
      <c r="AX6381" s="13" t="s">
        <v>76</v>
      </c>
      <c r="AY6381" s="220" t="s">
        <v>272</v>
      </c>
    </row>
    <row r="6382" spans="1:65" s="13" customFormat="1" ht="22.5">
      <c r="B6382" s="210"/>
      <c r="C6382" s="211"/>
      <c r="D6382" s="212" t="s">
        <v>283</v>
      </c>
      <c r="E6382" s="213" t="s">
        <v>1</v>
      </c>
      <c r="F6382" s="214" t="s">
        <v>5173</v>
      </c>
      <c r="G6382" s="211"/>
      <c r="H6382" s="213" t="s">
        <v>1</v>
      </c>
      <c r="I6382" s="215"/>
      <c r="J6382" s="211"/>
      <c r="K6382" s="211"/>
      <c r="L6382" s="216"/>
      <c r="M6382" s="217"/>
      <c r="N6382" s="218"/>
      <c r="O6382" s="218"/>
      <c r="P6382" s="218"/>
      <c r="Q6382" s="218"/>
      <c r="R6382" s="218"/>
      <c r="S6382" s="218"/>
      <c r="T6382" s="219"/>
      <c r="AT6382" s="220" t="s">
        <v>283</v>
      </c>
      <c r="AU6382" s="220" t="s">
        <v>84</v>
      </c>
      <c r="AV6382" s="13" t="s">
        <v>16</v>
      </c>
      <c r="AW6382" s="13" t="s">
        <v>32</v>
      </c>
      <c r="AX6382" s="13" t="s">
        <v>76</v>
      </c>
      <c r="AY6382" s="220" t="s">
        <v>272</v>
      </c>
    </row>
    <row r="6383" spans="1:65" s="13" customFormat="1" ht="22.5">
      <c r="B6383" s="210"/>
      <c r="C6383" s="211"/>
      <c r="D6383" s="212" t="s">
        <v>283</v>
      </c>
      <c r="E6383" s="213" t="s">
        <v>1</v>
      </c>
      <c r="F6383" s="214" t="s">
        <v>5181</v>
      </c>
      <c r="G6383" s="211"/>
      <c r="H6383" s="213" t="s">
        <v>1</v>
      </c>
      <c r="I6383" s="215"/>
      <c r="J6383" s="211"/>
      <c r="K6383" s="211"/>
      <c r="L6383" s="216"/>
      <c r="M6383" s="217"/>
      <c r="N6383" s="218"/>
      <c r="O6383" s="218"/>
      <c r="P6383" s="218"/>
      <c r="Q6383" s="218"/>
      <c r="R6383" s="218"/>
      <c r="S6383" s="218"/>
      <c r="T6383" s="219"/>
      <c r="AT6383" s="220" t="s">
        <v>283</v>
      </c>
      <c r="AU6383" s="220" t="s">
        <v>84</v>
      </c>
      <c r="AV6383" s="13" t="s">
        <v>16</v>
      </c>
      <c r="AW6383" s="13" t="s">
        <v>32</v>
      </c>
      <c r="AX6383" s="13" t="s">
        <v>76</v>
      </c>
      <c r="AY6383" s="220" t="s">
        <v>272</v>
      </c>
    </row>
    <row r="6384" spans="1:65" s="13" customFormat="1" ht="11.25">
      <c r="B6384" s="210"/>
      <c r="C6384" s="211"/>
      <c r="D6384" s="212" t="s">
        <v>283</v>
      </c>
      <c r="E6384" s="213" t="s">
        <v>1</v>
      </c>
      <c r="F6384" s="214" t="s">
        <v>5182</v>
      </c>
      <c r="G6384" s="211"/>
      <c r="H6384" s="213" t="s">
        <v>1</v>
      </c>
      <c r="I6384" s="215"/>
      <c r="J6384" s="211"/>
      <c r="K6384" s="211"/>
      <c r="L6384" s="216"/>
      <c r="M6384" s="217"/>
      <c r="N6384" s="218"/>
      <c r="O6384" s="218"/>
      <c r="P6384" s="218"/>
      <c r="Q6384" s="218"/>
      <c r="R6384" s="218"/>
      <c r="S6384" s="218"/>
      <c r="T6384" s="219"/>
      <c r="AT6384" s="220" t="s">
        <v>283</v>
      </c>
      <c r="AU6384" s="220" t="s">
        <v>84</v>
      </c>
      <c r="AV6384" s="13" t="s">
        <v>16</v>
      </c>
      <c r="AW6384" s="13" t="s">
        <v>32</v>
      </c>
      <c r="AX6384" s="13" t="s">
        <v>76</v>
      </c>
      <c r="AY6384" s="220" t="s">
        <v>272</v>
      </c>
    </row>
    <row r="6385" spans="1:65" s="13" customFormat="1" ht="11.25">
      <c r="B6385" s="210"/>
      <c r="C6385" s="211"/>
      <c r="D6385" s="212" t="s">
        <v>283</v>
      </c>
      <c r="E6385" s="213" t="s">
        <v>1</v>
      </c>
      <c r="F6385" s="214" t="s">
        <v>1030</v>
      </c>
      <c r="G6385" s="211"/>
      <c r="H6385" s="213" t="s">
        <v>1</v>
      </c>
      <c r="I6385" s="215"/>
      <c r="J6385" s="211"/>
      <c r="K6385" s="211"/>
      <c r="L6385" s="216"/>
      <c r="M6385" s="217"/>
      <c r="N6385" s="218"/>
      <c r="O6385" s="218"/>
      <c r="P6385" s="218"/>
      <c r="Q6385" s="218"/>
      <c r="R6385" s="218"/>
      <c r="S6385" s="218"/>
      <c r="T6385" s="219"/>
      <c r="AT6385" s="220" t="s">
        <v>283</v>
      </c>
      <c r="AU6385" s="220" t="s">
        <v>84</v>
      </c>
      <c r="AV6385" s="13" t="s">
        <v>16</v>
      </c>
      <c r="AW6385" s="13" t="s">
        <v>32</v>
      </c>
      <c r="AX6385" s="13" t="s">
        <v>76</v>
      </c>
      <c r="AY6385" s="220" t="s">
        <v>272</v>
      </c>
    </row>
    <row r="6386" spans="1:65" s="14" customFormat="1" ht="11.25">
      <c r="B6386" s="221"/>
      <c r="C6386" s="222"/>
      <c r="D6386" s="212" t="s">
        <v>283</v>
      </c>
      <c r="E6386" s="223" t="s">
        <v>1</v>
      </c>
      <c r="F6386" s="224" t="s">
        <v>5183</v>
      </c>
      <c r="G6386" s="222"/>
      <c r="H6386" s="225">
        <v>68.692999999999998</v>
      </c>
      <c r="I6386" s="226"/>
      <c r="J6386" s="222"/>
      <c r="K6386" s="222"/>
      <c r="L6386" s="227"/>
      <c r="M6386" s="228"/>
      <c r="N6386" s="229"/>
      <c r="O6386" s="229"/>
      <c r="P6386" s="229"/>
      <c r="Q6386" s="229"/>
      <c r="R6386" s="229"/>
      <c r="S6386" s="229"/>
      <c r="T6386" s="230"/>
      <c r="AT6386" s="231" t="s">
        <v>283</v>
      </c>
      <c r="AU6386" s="231" t="s">
        <v>84</v>
      </c>
      <c r="AV6386" s="14" t="s">
        <v>84</v>
      </c>
      <c r="AW6386" s="14" t="s">
        <v>32</v>
      </c>
      <c r="AX6386" s="14" t="s">
        <v>76</v>
      </c>
      <c r="AY6386" s="231" t="s">
        <v>272</v>
      </c>
    </row>
    <row r="6387" spans="1:65" s="2" customFormat="1" ht="37.9" customHeight="1">
      <c r="A6387" s="34"/>
      <c r="B6387" s="35"/>
      <c r="C6387" s="192" t="s">
        <v>5184</v>
      </c>
      <c r="D6387" s="192" t="s">
        <v>274</v>
      </c>
      <c r="E6387" s="193" t="s">
        <v>5185</v>
      </c>
      <c r="F6387" s="194" t="s">
        <v>5186</v>
      </c>
      <c r="G6387" s="195" t="s">
        <v>156</v>
      </c>
      <c r="H6387" s="196">
        <v>2.331</v>
      </c>
      <c r="I6387" s="197"/>
      <c r="J6387" s="198">
        <f>ROUND(I6387*H6387,2)</f>
        <v>0</v>
      </c>
      <c r="K6387" s="194" t="s">
        <v>1</v>
      </c>
      <c r="L6387" s="39"/>
      <c r="M6387" s="199" t="s">
        <v>1</v>
      </c>
      <c r="N6387" s="200" t="s">
        <v>41</v>
      </c>
      <c r="O6387" s="71"/>
      <c r="P6387" s="201">
        <f>O6387*H6387</f>
        <v>0</v>
      </c>
      <c r="Q6387" s="201">
        <v>0</v>
      </c>
      <c r="R6387" s="201">
        <f>Q6387*H6387</f>
        <v>0</v>
      </c>
      <c r="S6387" s="201">
        <v>0</v>
      </c>
      <c r="T6387" s="202">
        <f>S6387*H6387</f>
        <v>0</v>
      </c>
      <c r="U6387" s="34"/>
      <c r="V6387" s="34"/>
      <c r="W6387" s="34"/>
      <c r="X6387" s="34"/>
      <c r="Y6387" s="34"/>
      <c r="Z6387" s="34"/>
      <c r="AA6387" s="34"/>
      <c r="AB6387" s="34"/>
      <c r="AC6387" s="34"/>
      <c r="AD6387" s="34"/>
      <c r="AE6387" s="34"/>
      <c r="AR6387" s="203" t="s">
        <v>358</v>
      </c>
      <c r="AT6387" s="203" t="s">
        <v>274</v>
      </c>
      <c r="AU6387" s="203" t="s">
        <v>84</v>
      </c>
      <c r="AY6387" s="17" t="s">
        <v>272</v>
      </c>
      <c r="BE6387" s="204">
        <f>IF(N6387="základní",J6387,0)</f>
        <v>0</v>
      </c>
      <c r="BF6387" s="204">
        <f>IF(N6387="snížená",J6387,0)</f>
        <v>0</v>
      </c>
      <c r="BG6387" s="204">
        <f>IF(N6387="zákl. přenesená",J6387,0)</f>
        <v>0</v>
      </c>
      <c r="BH6387" s="204">
        <f>IF(N6387="sníž. přenesená",J6387,0)</f>
        <v>0</v>
      </c>
      <c r="BI6387" s="204">
        <f>IF(N6387="nulová",J6387,0)</f>
        <v>0</v>
      </c>
      <c r="BJ6387" s="17" t="s">
        <v>16</v>
      </c>
      <c r="BK6387" s="204">
        <f>ROUND(I6387*H6387,2)</f>
        <v>0</v>
      </c>
      <c r="BL6387" s="17" t="s">
        <v>358</v>
      </c>
      <c r="BM6387" s="203" t="s">
        <v>5187</v>
      </c>
    </row>
    <row r="6388" spans="1:65" s="13" customFormat="1" ht="22.5">
      <c r="B6388" s="210"/>
      <c r="C6388" s="211"/>
      <c r="D6388" s="212" t="s">
        <v>283</v>
      </c>
      <c r="E6388" s="213" t="s">
        <v>1</v>
      </c>
      <c r="F6388" s="214" t="s">
        <v>1990</v>
      </c>
      <c r="G6388" s="211"/>
      <c r="H6388" s="213" t="s">
        <v>1</v>
      </c>
      <c r="I6388" s="215"/>
      <c r="J6388" s="211"/>
      <c r="K6388" s="211"/>
      <c r="L6388" s="216"/>
      <c r="M6388" s="217"/>
      <c r="N6388" s="218"/>
      <c r="O6388" s="218"/>
      <c r="P6388" s="218"/>
      <c r="Q6388" s="218"/>
      <c r="R6388" s="218"/>
      <c r="S6388" s="218"/>
      <c r="T6388" s="219"/>
      <c r="AT6388" s="220" t="s">
        <v>283</v>
      </c>
      <c r="AU6388" s="220" t="s">
        <v>84</v>
      </c>
      <c r="AV6388" s="13" t="s">
        <v>16</v>
      </c>
      <c r="AW6388" s="13" t="s">
        <v>32</v>
      </c>
      <c r="AX6388" s="13" t="s">
        <v>76</v>
      </c>
      <c r="AY6388" s="220" t="s">
        <v>272</v>
      </c>
    </row>
    <row r="6389" spans="1:65" s="13" customFormat="1" ht="11.25">
      <c r="B6389" s="210"/>
      <c r="C6389" s="211"/>
      <c r="D6389" s="212" t="s">
        <v>283</v>
      </c>
      <c r="E6389" s="213" t="s">
        <v>1</v>
      </c>
      <c r="F6389" s="214" t="s">
        <v>285</v>
      </c>
      <c r="G6389" s="211"/>
      <c r="H6389" s="213" t="s">
        <v>1</v>
      </c>
      <c r="I6389" s="215"/>
      <c r="J6389" s="211"/>
      <c r="K6389" s="211"/>
      <c r="L6389" s="216"/>
      <c r="M6389" s="217"/>
      <c r="N6389" s="218"/>
      <c r="O6389" s="218"/>
      <c r="P6389" s="218"/>
      <c r="Q6389" s="218"/>
      <c r="R6389" s="218"/>
      <c r="S6389" s="218"/>
      <c r="T6389" s="219"/>
      <c r="AT6389" s="220" t="s">
        <v>283</v>
      </c>
      <c r="AU6389" s="220" t="s">
        <v>84</v>
      </c>
      <c r="AV6389" s="13" t="s">
        <v>16</v>
      </c>
      <c r="AW6389" s="13" t="s">
        <v>32</v>
      </c>
      <c r="AX6389" s="13" t="s">
        <v>76</v>
      </c>
      <c r="AY6389" s="220" t="s">
        <v>272</v>
      </c>
    </row>
    <row r="6390" spans="1:65" s="13" customFormat="1" ht="11.25">
      <c r="B6390" s="210"/>
      <c r="C6390" s="211"/>
      <c r="D6390" s="212" t="s">
        <v>283</v>
      </c>
      <c r="E6390" s="213" t="s">
        <v>1</v>
      </c>
      <c r="F6390" s="214" t="s">
        <v>5188</v>
      </c>
      <c r="G6390" s="211"/>
      <c r="H6390" s="213" t="s">
        <v>1</v>
      </c>
      <c r="I6390" s="215"/>
      <c r="J6390" s="211"/>
      <c r="K6390" s="211"/>
      <c r="L6390" s="216"/>
      <c r="M6390" s="217"/>
      <c r="N6390" s="218"/>
      <c r="O6390" s="218"/>
      <c r="P6390" s="218"/>
      <c r="Q6390" s="218"/>
      <c r="R6390" s="218"/>
      <c r="S6390" s="218"/>
      <c r="T6390" s="219"/>
      <c r="AT6390" s="220" t="s">
        <v>283</v>
      </c>
      <c r="AU6390" s="220" t="s">
        <v>84</v>
      </c>
      <c r="AV6390" s="13" t="s">
        <v>16</v>
      </c>
      <c r="AW6390" s="13" t="s">
        <v>32</v>
      </c>
      <c r="AX6390" s="13" t="s">
        <v>76</v>
      </c>
      <c r="AY6390" s="220" t="s">
        <v>272</v>
      </c>
    </row>
    <row r="6391" spans="1:65" s="13" customFormat="1" ht="11.25">
      <c r="B6391" s="210"/>
      <c r="C6391" s="211"/>
      <c r="D6391" s="212" t="s">
        <v>283</v>
      </c>
      <c r="E6391" s="213" t="s">
        <v>1</v>
      </c>
      <c r="F6391" s="214" t="s">
        <v>5170</v>
      </c>
      <c r="G6391" s="211"/>
      <c r="H6391" s="213" t="s">
        <v>1</v>
      </c>
      <c r="I6391" s="215"/>
      <c r="J6391" s="211"/>
      <c r="K6391" s="211"/>
      <c r="L6391" s="216"/>
      <c r="M6391" s="217"/>
      <c r="N6391" s="218"/>
      <c r="O6391" s="218"/>
      <c r="P6391" s="218"/>
      <c r="Q6391" s="218"/>
      <c r="R6391" s="218"/>
      <c r="S6391" s="218"/>
      <c r="T6391" s="219"/>
      <c r="AT6391" s="220" t="s">
        <v>283</v>
      </c>
      <c r="AU6391" s="220" t="s">
        <v>84</v>
      </c>
      <c r="AV6391" s="13" t="s">
        <v>16</v>
      </c>
      <c r="AW6391" s="13" t="s">
        <v>32</v>
      </c>
      <c r="AX6391" s="13" t="s">
        <v>76</v>
      </c>
      <c r="AY6391" s="220" t="s">
        <v>272</v>
      </c>
    </row>
    <row r="6392" spans="1:65" s="13" customFormat="1" ht="22.5">
      <c r="B6392" s="210"/>
      <c r="C6392" s="211"/>
      <c r="D6392" s="212" t="s">
        <v>283</v>
      </c>
      <c r="E6392" s="213" t="s">
        <v>1</v>
      </c>
      <c r="F6392" s="214" t="s">
        <v>5171</v>
      </c>
      <c r="G6392" s="211"/>
      <c r="H6392" s="213" t="s">
        <v>1</v>
      </c>
      <c r="I6392" s="215"/>
      <c r="J6392" s="211"/>
      <c r="K6392" s="211"/>
      <c r="L6392" s="216"/>
      <c r="M6392" s="217"/>
      <c r="N6392" s="218"/>
      <c r="O6392" s="218"/>
      <c r="P6392" s="218"/>
      <c r="Q6392" s="218"/>
      <c r="R6392" s="218"/>
      <c r="S6392" s="218"/>
      <c r="T6392" s="219"/>
      <c r="AT6392" s="220" t="s">
        <v>283</v>
      </c>
      <c r="AU6392" s="220" t="s">
        <v>84</v>
      </c>
      <c r="AV6392" s="13" t="s">
        <v>16</v>
      </c>
      <c r="AW6392" s="13" t="s">
        <v>32</v>
      </c>
      <c r="AX6392" s="13" t="s">
        <v>76</v>
      </c>
      <c r="AY6392" s="220" t="s">
        <v>272</v>
      </c>
    </row>
    <row r="6393" spans="1:65" s="13" customFormat="1" ht="11.25">
      <c r="B6393" s="210"/>
      <c r="C6393" s="211"/>
      <c r="D6393" s="212" t="s">
        <v>283</v>
      </c>
      <c r="E6393" s="213" t="s">
        <v>1</v>
      </c>
      <c r="F6393" s="214" t="s">
        <v>5172</v>
      </c>
      <c r="G6393" s="211"/>
      <c r="H6393" s="213" t="s">
        <v>1</v>
      </c>
      <c r="I6393" s="215"/>
      <c r="J6393" s="211"/>
      <c r="K6393" s="211"/>
      <c r="L6393" s="216"/>
      <c r="M6393" s="217"/>
      <c r="N6393" s="218"/>
      <c r="O6393" s="218"/>
      <c r="P6393" s="218"/>
      <c r="Q6393" s="218"/>
      <c r="R6393" s="218"/>
      <c r="S6393" s="218"/>
      <c r="T6393" s="219"/>
      <c r="AT6393" s="220" t="s">
        <v>283</v>
      </c>
      <c r="AU6393" s="220" t="s">
        <v>84</v>
      </c>
      <c r="AV6393" s="13" t="s">
        <v>16</v>
      </c>
      <c r="AW6393" s="13" t="s">
        <v>32</v>
      </c>
      <c r="AX6393" s="13" t="s">
        <v>76</v>
      </c>
      <c r="AY6393" s="220" t="s">
        <v>272</v>
      </c>
    </row>
    <row r="6394" spans="1:65" s="13" customFormat="1" ht="22.5">
      <c r="B6394" s="210"/>
      <c r="C6394" s="211"/>
      <c r="D6394" s="212" t="s">
        <v>283</v>
      </c>
      <c r="E6394" s="213" t="s">
        <v>1</v>
      </c>
      <c r="F6394" s="214" t="s">
        <v>5173</v>
      </c>
      <c r="G6394" s="211"/>
      <c r="H6394" s="213" t="s">
        <v>1</v>
      </c>
      <c r="I6394" s="215"/>
      <c r="J6394" s="211"/>
      <c r="K6394" s="211"/>
      <c r="L6394" s="216"/>
      <c r="M6394" s="217"/>
      <c r="N6394" s="218"/>
      <c r="O6394" s="218"/>
      <c r="P6394" s="218"/>
      <c r="Q6394" s="218"/>
      <c r="R6394" s="218"/>
      <c r="S6394" s="218"/>
      <c r="T6394" s="219"/>
      <c r="AT6394" s="220" t="s">
        <v>283</v>
      </c>
      <c r="AU6394" s="220" t="s">
        <v>84</v>
      </c>
      <c r="AV6394" s="13" t="s">
        <v>16</v>
      </c>
      <c r="AW6394" s="13" t="s">
        <v>32</v>
      </c>
      <c r="AX6394" s="13" t="s">
        <v>76</v>
      </c>
      <c r="AY6394" s="220" t="s">
        <v>272</v>
      </c>
    </row>
    <row r="6395" spans="1:65" s="13" customFormat="1" ht="22.5">
      <c r="B6395" s="210"/>
      <c r="C6395" s="211"/>
      <c r="D6395" s="212" t="s">
        <v>283</v>
      </c>
      <c r="E6395" s="213" t="s">
        <v>1</v>
      </c>
      <c r="F6395" s="214" t="s">
        <v>5189</v>
      </c>
      <c r="G6395" s="211"/>
      <c r="H6395" s="213" t="s">
        <v>1</v>
      </c>
      <c r="I6395" s="215"/>
      <c r="J6395" s="211"/>
      <c r="K6395" s="211"/>
      <c r="L6395" s="216"/>
      <c r="M6395" s="217"/>
      <c r="N6395" s="218"/>
      <c r="O6395" s="218"/>
      <c r="P6395" s="218"/>
      <c r="Q6395" s="218"/>
      <c r="R6395" s="218"/>
      <c r="S6395" s="218"/>
      <c r="T6395" s="219"/>
      <c r="AT6395" s="220" t="s">
        <v>283</v>
      </c>
      <c r="AU6395" s="220" t="s">
        <v>84</v>
      </c>
      <c r="AV6395" s="13" t="s">
        <v>16</v>
      </c>
      <c r="AW6395" s="13" t="s">
        <v>32</v>
      </c>
      <c r="AX6395" s="13" t="s">
        <v>76</v>
      </c>
      <c r="AY6395" s="220" t="s">
        <v>272</v>
      </c>
    </row>
    <row r="6396" spans="1:65" s="13" customFormat="1" ht="11.25">
      <c r="B6396" s="210"/>
      <c r="C6396" s="211"/>
      <c r="D6396" s="212" t="s">
        <v>283</v>
      </c>
      <c r="E6396" s="213" t="s">
        <v>1</v>
      </c>
      <c r="F6396" s="214" t="s">
        <v>5182</v>
      </c>
      <c r="G6396" s="211"/>
      <c r="H6396" s="213" t="s">
        <v>1</v>
      </c>
      <c r="I6396" s="215"/>
      <c r="J6396" s="211"/>
      <c r="K6396" s="211"/>
      <c r="L6396" s="216"/>
      <c r="M6396" s="217"/>
      <c r="N6396" s="218"/>
      <c r="O6396" s="218"/>
      <c r="P6396" s="218"/>
      <c r="Q6396" s="218"/>
      <c r="R6396" s="218"/>
      <c r="S6396" s="218"/>
      <c r="T6396" s="219"/>
      <c r="AT6396" s="220" t="s">
        <v>283</v>
      </c>
      <c r="AU6396" s="220" t="s">
        <v>84</v>
      </c>
      <c r="AV6396" s="13" t="s">
        <v>16</v>
      </c>
      <c r="AW6396" s="13" t="s">
        <v>32</v>
      </c>
      <c r="AX6396" s="13" t="s">
        <v>76</v>
      </c>
      <c r="AY6396" s="220" t="s">
        <v>272</v>
      </c>
    </row>
    <row r="6397" spans="1:65" s="13" customFormat="1" ht="11.25">
      <c r="B6397" s="210"/>
      <c r="C6397" s="211"/>
      <c r="D6397" s="212" t="s">
        <v>283</v>
      </c>
      <c r="E6397" s="213" t="s">
        <v>1</v>
      </c>
      <c r="F6397" s="214" t="s">
        <v>1030</v>
      </c>
      <c r="G6397" s="211"/>
      <c r="H6397" s="213" t="s">
        <v>1</v>
      </c>
      <c r="I6397" s="215"/>
      <c r="J6397" s="211"/>
      <c r="K6397" s="211"/>
      <c r="L6397" s="216"/>
      <c r="M6397" s="217"/>
      <c r="N6397" s="218"/>
      <c r="O6397" s="218"/>
      <c r="P6397" s="218"/>
      <c r="Q6397" s="218"/>
      <c r="R6397" s="218"/>
      <c r="S6397" s="218"/>
      <c r="T6397" s="219"/>
      <c r="AT6397" s="220" t="s">
        <v>283</v>
      </c>
      <c r="AU6397" s="220" t="s">
        <v>84</v>
      </c>
      <c r="AV6397" s="13" t="s">
        <v>16</v>
      </c>
      <c r="AW6397" s="13" t="s">
        <v>32</v>
      </c>
      <c r="AX6397" s="13" t="s">
        <v>76</v>
      </c>
      <c r="AY6397" s="220" t="s">
        <v>272</v>
      </c>
    </row>
    <row r="6398" spans="1:65" s="14" customFormat="1" ht="11.25">
      <c r="B6398" s="221"/>
      <c r="C6398" s="222"/>
      <c r="D6398" s="212" t="s">
        <v>283</v>
      </c>
      <c r="E6398" s="223" t="s">
        <v>1</v>
      </c>
      <c r="F6398" s="224" t="s">
        <v>5190</v>
      </c>
      <c r="G6398" s="222"/>
      <c r="H6398" s="225">
        <v>2.331</v>
      </c>
      <c r="I6398" s="226"/>
      <c r="J6398" s="222"/>
      <c r="K6398" s="222"/>
      <c r="L6398" s="227"/>
      <c r="M6398" s="228"/>
      <c r="N6398" s="229"/>
      <c r="O6398" s="229"/>
      <c r="P6398" s="229"/>
      <c r="Q6398" s="229"/>
      <c r="R6398" s="229"/>
      <c r="S6398" s="229"/>
      <c r="T6398" s="230"/>
      <c r="AT6398" s="231" t="s">
        <v>283</v>
      </c>
      <c r="AU6398" s="231" t="s">
        <v>84</v>
      </c>
      <c r="AV6398" s="14" t="s">
        <v>84</v>
      </c>
      <c r="AW6398" s="14" t="s">
        <v>32</v>
      </c>
      <c r="AX6398" s="14" t="s">
        <v>76</v>
      </c>
      <c r="AY6398" s="231" t="s">
        <v>272</v>
      </c>
    </row>
    <row r="6399" spans="1:65" s="2" customFormat="1" ht="49.15" customHeight="1">
      <c r="A6399" s="34"/>
      <c r="B6399" s="35"/>
      <c r="C6399" s="192" t="s">
        <v>5191</v>
      </c>
      <c r="D6399" s="192" t="s">
        <v>274</v>
      </c>
      <c r="E6399" s="193" t="s">
        <v>5192</v>
      </c>
      <c r="F6399" s="194" t="s">
        <v>5193</v>
      </c>
      <c r="G6399" s="195" t="s">
        <v>156</v>
      </c>
      <c r="H6399" s="196">
        <v>6.633</v>
      </c>
      <c r="I6399" s="197"/>
      <c r="J6399" s="198">
        <f>ROUND(I6399*H6399,2)</f>
        <v>0</v>
      </c>
      <c r="K6399" s="194" t="s">
        <v>1</v>
      </c>
      <c r="L6399" s="39"/>
      <c r="M6399" s="199" t="s">
        <v>1</v>
      </c>
      <c r="N6399" s="200" t="s">
        <v>41</v>
      </c>
      <c r="O6399" s="71"/>
      <c r="P6399" s="201">
        <f>O6399*H6399</f>
        <v>0</v>
      </c>
      <c r="Q6399" s="201">
        <v>0</v>
      </c>
      <c r="R6399" s="201">
        <f>Q6399*H6399</f>
        <v>0</v>
      </c>
      <c r="S6399" s="201">
        <v>0</v>
      </c>
      <c r="T6399" s="202">
        <f>S6399*H6399</f>
        <v>0</v>
      </c>
      <c r="U6399" s="34"/>
      <c r="V6399" s="34"/>
      <c r="W6399" s="34"/>
      <c r="X6399" s="34"/>
      <c r="Y6399" s="34"/>
      <c r="Z6399" s="34"/>
      <c r="AA6399" s="34"/>
      <c r="AB6399" s="34"/>
      <c r="AC6399" s="34"/>
      <c r="AD6399" s="34"/>
      <c r="AE6399" s="34"/>
      <c r="AR6399" s="203" t="s">
        <v>358</v>
      </c>
      <c r="AT6399" s="203" t="s">
        <v>274</v>
      </c>
      <c r="AU6399" s="203" t="s">
        <v>84</v>
      </c>
      <c r="AY6399" s="17" t="s">
        <v>272</v>
      </c>
      <c r="BE6399" s="204">
        <f>IF(N6399="základní",J6399,0)</f>
        <v>0</v>
      </c>
      <c r="BF6399" s="204">
        <f>IF(N6399="snížená",J6399,0)</f>
        <v>0</v>
      </c>
      <c r="BG6399" s="204">
        <f>IF(N6399="zákl. přenesená",J6399,0)</f>
        <v>0</v>
      </c>
      <c r="BH6399" s="204">
        <f>IF(N6399="sníž. přenesená",J6399,0)</f>
        <v>0</v>
      </c>
      <c r="BI6399" s="204">
        <f>IF(N6399="nulová",J6399,0)</f>
        <v>0</v>
      </c>
      <c r="BJ6399" s="17" t="s">
        <v>16</v>
      </c>
      <c r="BK6399" s="204">
        <f>ROUND(I6399*H6399,2)</f>
        <v>0</v>
      </c>
      <c r="BL6399" s="17" t="s">
        <v>358</v>
      </c>
      <c r="BM6399" s="203" t="s">
        <v>5194</v>
      </c>
    </row>
    <row r="6400" spans="1:65" s="13" customFormat="1" ht="22.5">
      <c r="B6400" s="210"/>
      <c r="C6400" s="211"/>
      <c r="D6400" s="212" t="s">
        <v>283</v>
      </c>
      <c r="E6400" s="213" t="s">
        <v>1</v>
      </c>
      <c r="F6400" s="214" t="s">
        <v>1990</v>
      </c>
      <c r="G6400" s="211"/>
      <c r="H6400" s="213" t="s">
        <v>1</v>
      </c>
      <c r="I6400" s="215"/>
      <c r="J6400" s="211"/>
      <c r="K6400" s="211"/>
      <c r="L6400" s="216"/>
      <c r="M6400" s="217"/>
      <c r="N6400" s="218"/>
      <c r="O6400" s="218"/>
      <c r="P6400" s="218"/>
      <c r="Q6400" s="218"/>
      <c r="R6400" s="218"/>
      <c r="S6400" s="218"/>
      <c r="T6400" s="219"/>
      <c r="AT6400" s="220" t="s">
        <v>283</v>
      </c>
      <c r="AU6400" s="220" t="s">
        <v>84</v>
      </c>
      <c r="AV6400" s="13" t="s">
        <v>16</v>
      </c>
      <c r="AW6400" s="13" t="s">
        <v>32</v>
      </c>
      <c r="AX6400" s="13" t="s">
        <v>76</v>
      </c>
      <c r="AY6400" s="220" t="s">
        <v>272</v>
      </c>
    </row>
    <row r="6401" spans="1:65" s="13" customFormat="1" ht="11.25">
      <c r="B6401" s="210"/>
      <c r="C6401" s="211"/>
      <c r="D6401" s="212" t="s">
        <v>283</v>
      </c>
      <c r="E6401" s="213" t="s">
        <v>1</v>
      </c>
      <c r="F6401" s="214" t="s">
        <v>285</v>
      </c>
      <c r="G6401" s="211"/>
      <c r="H6401" s="213" t="s">
        <v>1</v>
      </c>
      <c r="I6401" s="215"/>
      <c r="J6401" s="211"/>
      <c r="K6401" s="211"/>
      <c r="L6401" s="216"/>
      <c r="M6401" s="217"/>
      <c r="N6401" s="218"/>
      <c r="O6401" s="218"/>
      <c r="P6401" s="218"/>
      <c r="Q6401" s="218"/>
      <c r="R6401" s="218"/>
      <c r="S6401" s="218"/>
      <c r="T6401" s="219"/>
      <c r="AT6401" s="220" t="s">
        <v>283</v>
      </c>
      <c r="AU6401" s="220" t="s">
        <v>84</v>
      </c>
      <c r="AV6401" s="13" t="s">
        <v>16</v>
      </c>
      <c r="AW6401" s="13" t="s">
        <v>32</v>
      </c>
      <c r="AX6401" s="13" t="s">
        <v>76</v>
      </c>
      <c r="AY6401" s="220" t="s">
        <v>272</v>
      </c>
    </row>
    <row r="6402" spans="1:65" s="13" customFormat="1" ht="11.25">
      <c r="B6402" s="210"/>
      <c r="C6402" s="211"/>
      <c r="D6402" s="212" t="s">
        <v>283</v>
      </c>
      <c r="E6402" s="213" t="s">
        <v>1</v>
      </c>
      <c r="F6402" s="214" t="s">
        <v>5195</v>
      </c>
      <c r="G6402" s="211"/>
      <c r="H6402" s="213" t="s">
        <v>1</v>
      </c>
      <c r="I6402" s="215"/>
      <c r="J6402" s="211"/>
      <c r="K6402" s="211"/>
      <c r="L6402" s="216"/>
      <c r="M6402" s="217"/>
      <c r="N6402" s="218"/>
      <c r="O6402" s="218"/>
      <c r="P6402" s="218"/>
      <c r="Q6402" s="218"/>
      <c r="R6402" s="218"/>
      <c r="S6402" s="218"/>
      <c r="T6402" s="219"/>
      <c r="AT6402" s="220" t="s">
        <v>283</v>
      </c>
      <c r="AU6402" s="220" t="s">
        <v>84</v>
      </c>
      <c r="AV6402" s="13" t="s">
        <v>16</v>
      </c>
      <c r="AW6402" s="13" t="s">
        <v>32</v>
      </c>
      <c r="AX6402" s="13" t="s">
        <v>76</v>
      </c>
      <c r="AY6402" s="220" t="s">
        <v>272</v>
      </c>
    </row>
    <row r="6403" spans="1:65" s="13" customFormat="1" ht="11.25">
      <c r="B6403" s="210"/>
      <c r="C6403" s="211"/>
      <c r="D6403" s="212" t="s">
        <v>283</v>
      </c>
      <c r="E6403" s="213" t="s">
        <v>1</v>
      </c>
      <c r="F6403" s="214" t="s">
        <v>5170</v>
      </c>
      <c r="G6403" s="211"/>
      <c r="H6403" s="213" t="s">
        <v>1</v>
      </c>
      <c r="I6403" s="215"/>
      <c r="J6403" s="211"/>
      <c r="K6403" s="211"/>
      <c r="L6403" s="216"/>
      <c r="M6403" s="217"/>
      <c r="N6403" s="218"/>
      <c r="O6403" s="218"/>
      <c r="P6403" s="218"/>
      <c r="Q6403" s="218"/>
      <c r="R6403" s="218"/>
      <c r="S6403" s="218"/>
      <c r="T6403" s="219"/>
      <c r="AT6403" s="220" t="s">
        <v>283</v>
      </c>
      <c r="AU6403" s="220" t="s">
        <v>84</v>
      </c>
      <c r="AV6403" s="13" t="s">
        <v>16</v>
      </c>
      <c r="AW6403" s="13" t="s">
        <v>32</v>
      </c>
      <c r="AX6403" s="13" t="s">
        <v>76</v>
      </c>
      <c r="AY6403" s="220" t="s">
        <v>272</v>
      </c>
    </row>
    <row r="6404" spans="1:65" s="13" customFormat="1" ht="22.5">
      <c r="B6404" s="210"/>
      <c r="C6404" s="211"/>
      <c r="D6404" s="212" t="s">
        <v>283</v>
      </c>
      <c r="E6404" s="213" t="s">
        <v>1</v>
      </c>
      <c r="F6404" s="214" t="s">
        <v>5171</v>
      </c>
      <c r="G6404" s="211"/>
      <c r="H6404" s="213" t="s">
        <v>1</v>
      </c>
      <c r="I6404" s="215"/>
      <c r="J6404" s="211"/>
      <c r="K6404" s="211"/>
      <c r="L6404" s="216"/>
      <c r="M6404" s="217"/>
      <c r="N6404" s="218"/>
      <c r="O6404" s="218"/>
      <c r="P6404" s="218"/>
      <c r="Q6404" s="218"/>
      <c r="R6404" s="218"/>
      <c r="S6404" s="218"/>
      <c r="T6404" s="219"/>
      <c r="AT6404" s="220" t="s">
        <v>283</v>
      </c>
      <c r="AU6404" s="220" t="s">
        <v>84</v>
      </c>
      <c r="AV6404" s="13" t="s">
        <v>16</v>
      </c>
      <c r="AW6404" s="13" t="s">
        <v>32</v>
      </c>
      <c r="AX6404" s="13" t="s">
        <v>76</v>
      </c>
      <c r="AY6404" s="220" t="s">
        <v>272</v>
      </c>
    </row>
    <row r="6405" spans="1:65" s="13" customFormat="1" ht="11.25">
      <c r="B6405" s="210"/>
      <c r="C6405" s="211"/>
      <c r="D6405" s="212" t="s">
        <v>283</v>
      </c>
      <c r="E6405" s="213" t="s">
        <v>1</v>
      </c>
      <c r="F6405" s="214" t="s">
        <v>5196</v>
      </c>
      <c r="G6405" s="211"/>
      <c r="H6405" s="213" t="s">
        <v>1</v>
      </c>
      <c r="I6405" s="215"/>
      <c r="J6405" s="211"/>
      <c r="K6405" s="211"/>
      <c r="L6405" s="216"/>
      <c r="M6405" s="217"/>
      <c r="N6405" s="218"/>
      <c r="O6405" s="218"/>
      <c r="P6405" s="218"/>
      <c r="Q6405" s="218"/>
      <c r="R6405" s="218"/>
      <c r="S6405" s="218"/>
      <c r="T6405" s="219"/>
      <c r="AT6405" s="220" t="s">
        <v>283</v>
      </c>
      <c r="AU6405" s="220" t="s">
        <v>84</v>
      </c>
      <c r="AV6405" s="13" t="s">
        <v>16</v>
      </c>
      <c r="AW6405" s="13" t="s">
        <v>32</v>
      </c>
      <c r="AX6405" s="13" t="s">
        <v>76</v>
      </c>
      <c r="AY6405" s="220" t="s">
        <v>272</v>
      </c>
    </row>
    <row r="6406" spans="1:65" s="13" customFormat="1" ht="11.25">
      <c r="B6406" s="210"/>
      <c r="C6406" s="211"/>
      <c r="D6406" s="212" t="s">
        <v>283</v>
      </c>
      <c r="E6406" s="213" t="s">
        <v>1</v>
      </c>
      <c r="F6406" s="214" t="s">
        <v>5172</v>
      </c>
      <c r="G6406" s="211"/>
      <c r="H6406" s="213" t="s">
        <v>1</v>
      </c>
      <c r="I6406" s="215"/>
      <c r="J6406" s="211"/>
      <c r="K6406" s="211"/>
      <c r="L6406" s="216"/>
      <c r="M6406" s="217"/>
      <c r="N6406" s="218"/>
      <c r="O6406" s="218"/>
      <c r="P6406" s="218"/>
      <c r="Q6406" s="218"/>
      <c r="R6406" s="218"/>
      <c r="S6406" s="218"/>
      <c r="T6406" s="219"/>
      <c r="AT6406" s="220" t="s">
        <v>283</v>
      </c>
      <c r="AU6406" s="220" t="s">
        <v>84</v>
      </c>
      <c r="AV6406" s="13" t="s">
        <v>16</v>
      </c>
      <c r="AW6406" s="13" t="s">
        <v>32</v>
      </c>
      <c r="AX6406" s="13" t="s">
        <v>76</v>
      </c>
      <c r="AY6406" s="220" t="s">
        <v>272</v>
      </c>
    </row>
    <row r="6407" spans="1:65" s="13" customFormat="1" ht="22.5">
      <c r="B6407" s="210"/>
      <c r="C6407" s="211"/>
      <c r="D6407" s="212" t="s">
        <v>283</v>
      </c>
      <c r="E6407" s="213" t="s">
        <v>1</v>
      </c>
      <c r="F6407" s="214" t="s">
        <v>5173</v>
      </c>
      <c r="G6407" s="211"/>
      <c r="H6407" s="213" t="s">
        <v>1</v>
      </c>
      <c r="I6407" s="215"/>
      <c r="J6407" s="211"/>
      <c r="K6407" s="211"/>
      <c r="L6407" s="216"/>
      <c r="M6407" s="217"/>
      <c r="N6407" s="218"/>
      <c r="O6407" s="218"/>
      <c r="P6407" s="218"/>
      <c r="Q6407" s="218"/>
      <c r="R6407" s="218"/>
      <c r="S6407" s="218"/>
      <c r="T6407" s="219"/>
      <c r="AT6407" s="220" t="s">
        <v>283</v>
      </c>
      <c r="AU6407" s="220" t="s">
        <v>84</v>
      </c>
      <c r="AV6407" s="13" t="s">
        <v>16</v>
      </c>
      <c r="AW6407" s="13" t="s">
        <v>32</v>
      </c>
      <c r="AX6407" s="13" t="s">
        <v>76</v>
      </c>
      <c r="AY6407" s="220" t="s">
        <v>272</v>
      </c>
    </row>
    <row r="6408" spans="1:65" s="13" customFormat="1" ht="22.5">
      <c r="B6408" s="210"/>
      <c r="C6408" s="211"/>
      <c r="D6408" s="212" t="s">
        <v>283</v>
      </c>
      <c r="E6408" s="213" t="s">
        <v>1</v>
      </c>
      <c r="F6408" s="214" t="s">
        <v>5189</v>
      </c>
      <c r="G6408" s="211"/>
      <c r="H6408" s="213" t="s">
        <v>1</v>
      </c>
      <c r="I6408" s="215"/>
      <c r="J6408" s="211"/>
      <c r="K6408" s="211"/>
      <c r="L6408" s="216"/>
      <c r="M6408" s="217"/>
      <c r="N6408" s="218"/>
      <c r="O6408" s="218"/>
      <c r="P6408" s="218"/>
      <c r="Q6408" s="218"/>
      <c r="R6408" s="218"/>
      <c r="S6408" s="218"/>
      <c r="T6408" s="219"/>
      <c r="AT6408" s="220" t="s">
        <v>283</v>
      </c>
      <c r="AU6408" s="220" t="s">
        <v>84</v>
      </c>
      <c r="AV6408" s="13" t="s">
        <v>16</v>
      </c>
      <c r="AW6408" s="13" t="s">
        <v>32</v>
      </c>
      <c r="AX6408" s="13" t="s">
        <v>76</v>
      </c>
      <c r="AY6408" s="220" t="s">
        <v>272</v>
      </c>
    </row>
    <row r="6409" spans="1:65" s="13" customFormat="1" ht="11.25">
      <c r="B6409" s="210"/>
      <c r="C6409" s="211"/>
      <c r="D6409" s="212" t="s">
        <v>283</v>
      </c>
      <c r="E6409" s="213" t="s">
        <v>1</v>
      </c>
      <c r="F6409" s="214" t="s">
        <v>5182</v>
      </c>
      <c r="G6409" s="211"/>
      <c r="H6409" s="213" t="s">
        <v>1</v>
      </c>
      <c r="I6409" s="215"/>
      <c r="J6409" s="211"/>
      <c r="K6409" s="211"/>
      <c r="L6409" s="216"/>
      <c r="M6409" s="217"/>
      <c r="N6409" s="218"/>
      <c r="O6409" s="218"/>
      <c r="P6409" s="218"/>
      <c r="Q6409" s="218"/>
      <c r="R6409" s="218"/>
      <c r="S6409" s="218"/>
      <c r="T6409" s="219"/>
      <c r="AT6409" s="220" t="s">
        <v>283</v>
      </c>
      <c r="AU6409" s="220" t="s">
        <v>84</v>
      </c>
      <c r="AV6409" s="13" t="s">
        <v>16</v>
      </c>
      <c r="AW6409" s="13" t="s">
        <v>32</v>
      </c>
      <c r="AX6409" s="13" t="s">
        <v>76</v>
      </c>
      <c r="AY6409" s="220" t="s">
        <v>272</v>
      </c>
    </row>
    <row r="6410" spans="1:65" s="13" customFormat="1" ht="11.25">
      <c r="B6410" s="210"/>
      <c r="C6410" s="211"/>
      <c r="D6410" s="212" t="s">
        <v>283</v>
      </c>
      <c r="E6410" s="213" t="s">
        <v>1</v>
      </c>
      <c r="F6410" s="214" t="s">
        <v>1030</v>
      </c>
      <c r="G6410" s="211"/>
      <c r="H6410" s="213" t="s">
        <v>1</v>
      </c>
      <c r="I6410" s="215"/>
      <c r="J6410" s="211"/>
      <c r="K6410" s="211"/>
      <c r="L6410" s="216"/>
      <c r="M6410" s="217"/>
      <c r="N6410" s="218"/>
      <c r="O6410" s="218"/>
      <c r="P6410" s="218"/>
      <c r="Q6410" s="218"/>
      <c r="R6410" s="218"/>
      <c r="S6410" s="218"/>
      <c r="T6410" s="219"/>
      <c r="AT6410" s="220" t="s">
        <v>283</v>
      </c>
      <c r="AU6410" s="220" t="s">
        <v>84</v>
      </c>
      <c r="AV6410" s="13" t="s">
        <v>16</v>
      </c>
      <c r="AW6410" s="13" t="s">
        <v>32</v>
      </c>
      <c r="AX6410" s="13" t="s">
        <v>76</v>
      </c>
      <c r="AY6410" s="220" t="s">
        <v>272</v>
      </c>
    </row>
    <row r="6411" spans="1:65" s="14" customFormat="1" ht="11.25">
      <c r="B6411" s="221"/>
      <c r="C6411" s="222"/>
      <c r="D6411" s="212" t="s">
        <v>283</v>
      </c>
      <c r="E6411" s="223" t="s">
        <v>1</v>
      </c>
      <c r="F6411" s="224" t="s">
        <v>5197</v>
      </c>
      <c r="G6411" s="222"/>
      <c r="H6411" s="225">
        <v>6.633</v>
      </c>
      <c r="I6411" s="226"/>
      <c r="J6411" s="222"/>
      <c r="K6411" s="222"/>
      <c r="L6411" s="227"/>
      <c r="M6411" s="228"/>
      <c r="N6411" s="229"/>
      <c r="O6411" s="229"/>
      <c r="P6411" s="229"/>
      <c r="Q6411" s="229"/>
      <c r="R6411" s="229"/>
      <c r="S6411" s="229"/>
      <c r="T6411" s="230"/>
      <c r="AT6411" s="231" t="s">
        <v>283</v>
      </c>
      <c r="AU6411" s="231" t="s">
        <v>84</v>
      </c>
      <c r="AV6411" s="14" t="s">
        <v>84</v>
      </c>
      <c r="AW6411" s="14" t="s">
        <v>32</v>
      </c>
      <c r="AX6411" s="14" t="s">
        <v>76</v>
      </c>
      <c r="AY6411" s="231" t="s">
        <v>272</v>
      </c>
    </row>
    <row r="6412" spans="1:65" s="2" customFormat="1" ht="62.65" customHeight="1">
      <c r="A6412" s="34"/>
      <c r="B6412" s="35"/>
      <c r="C6412" s="192" t="s">
        <v>5198</v>
      </c>
      <c r="D6412" s="192" t="s">
        <v>274</v>
      </c>
      <c r="E6412" s="193" t="s">
        <v>5199</v>
      </c>
      <c r="F6412" s="194" t="s">
        <v>5200</v>
      </c>
      <c r="G6412" s="195" t="s">
        <v>156</v>
      </c>
      <c r="H6412" s="196">
        <v>11.489000000000001</v>
      </c>
      <c r="I6412" s="197"/>
      <c r="J6412" s="198">
        <f>ROUND(I6412*H6412,2)</f>
        <v>0</v>
      </c>
      <c r="K6412" s="194" t="s">
        <v>1</v>
      </c>
      <c r="L6412" s="39"/>
      <c r="M6412" s="199" t="s">
        <v>1</v>
      </c>
      <c r="N6412" s="200" t="s">
        <v>41</v>
      </c>
      <c r="O6412" s="71"/>
      <c r="P6412" s="201">
        <f>O6412*H6412</f>
        <v>0</v>
      </c>
      <c r="Q6412" s="201">
        <v>0</v>
      </c>
      <c r="R6412" s="201">
        <f>Q6412*H6412</f>
        <v>0</v>
      </c>
      <c r="S6412" s="201">
        <v>0</v>
      </c>
      <c r="T6412" s="202">
        <f>S6412*H6412</f>
        <v>0</v>
      </c>
      <c r="U6412" s="34"/>
      <c r="V6412" s="34"/>
      <c r="W6412" s="34"/>
      <c r="X6412" s="34"/>
      <c r="Y6412" s="34"/>
      <c r="Z6412" s="34"/>
      <c r="AA6412" s="34"/>
      <c r="AB6412" s="34"/>
      <c r="AC6412" s="34"/>
      <c r="AD6412" s="34"/>
      <c r="AE6412" s="34"/>
      <c r="AR6412" s="203" t="s">
        <v>358</v>
      </c>
      <c r="AT6412" s="203" t="s">
        <v>274</v>
      </c>
      <c r="AU6412" s="203" t="s">
        <v>84</v>
      </c>
      <c r="AY6412" s="17" t="s">
        <v>272</v>
      </c>
      <c r="BE6412" s="204">
        <f>IF(N6412="základní",J6412,0)</f>
        <v>0</v>
      </c>
      <c r="BF6412" s="204">
        <f>IF(N6412="snížená",J6412,0)</f>
        <v>0</v>
      </c>
      <c r="BG6412" s="204">
        <f>IF(N6412="zákl. přenesená",J6412,0)</f>
        <v>0</v>
      </c>
      <c r="BH6412" s="204">
        <f>IF(N6412="sníž. přenesená",J6412,0)</f>
        <v>0</v>
      </c>
      <c r="BI6412" s="204">
        <f>IF(N6412="nulová",J6412,0)</f>
        <v>0</v>
      </c>
      <c r="BJ6412" s="17" t="s">
        <v>16</v>
      </c>
      <c r="BK6412" s="204">
        <f>ROUND(I6412*H6412,2)</f>
        <v>0</v>
      </c>
      <c r="BL6412" s="17" t="s">
        <v>358</v>
      </c>
      <c r="BM6412" s="203" t="s">
        <v>5201</v>
      </c>
    </row>
    <row r="6413" spans="1:65" s="13" customFormat="1" ht="22.5">
      <c r="B6413" s="210"/>
      <c r="C6413" s="211"/>
      <c r="D6413" s="212" t="s">
        <v>283</v>
      </c>
      <c r="E6413" s="213" t="s">
        <v>1</v>
      </c>
      <c r="F6413" s="214" t="s">
        <v>1990</v>
      </c>
      <c r="G6413" s="211"/>
      <c r="H6413" s="213" t="s">
        <v>1</v>
      </c>
      <c r="I6413" s="215"/>
      <c r="J6413" s="211"/>
      <c r="K6413" s="211"/>
      <c r="L6413" s="216"/>
      <c r="M6413" s="217"/>
      <c r="N6413" s="218"/>
      <c r="O6413" s="218"/>
      <c r="P6413" s="218"/>
      <c r="Q6413" s="218"/>
      <c r="R6413" s="218"/>
      <c r="S6413" s="218"/>
      <c r="T6413" s="219"/>
      <c r="AT6413" s="220" t="s">
        <v>283</v>
      </c>
      <c r="AU6413" s="220" t="s">
        <v>84</v>
      </c>
      <c r="AV6413" s="13" t="s">
        <v>16</v>
      </c>
      <c r="AW6413" s="13" t="s">
        <v>32</v>
      </c>
      <c r="AX6413" s="13" t="s">
        <v>76</v>
      </c>
      <c r="AY6413" s="220" t="s">
        <v>272</v>
      </c>
    </row>
    <row r="6414" spans="1:65" s="13" customFormat="1" ht="11.25">
      <c r="B6414" s="210"/>
      <c r="C6414" s="211"/>
      <c r="D6414" s="212" t="s">
        <v>283</v>
      </c>
      <c r="E6414" s="213" t="s">
        <v>1</v>
      </c>
      <c r="F6414" s="214" t="s">
        <v>285</v>
      </c>
      <c r="G6414" s="211"/>
      <c r="H6414" s="213" t="s">
        <v>1</v>
      </c>
      <c r="I6414" s="215"/>
      <c r="J6414" s="211"/>
      <c r="K6414" s="211"/>
      <c r="L6414" s="216"/>
      <c r="M6414" s="217"/>
      <c r="N6414" s="218"/>
      <c r="O6414" s="218"/>
      <c r="P6414" s="218"/>
      <c r="Q6414" s="218"/>
      <c r="R6414" s="218"/>
      <c r="S6414" s="218"/>
      <c r="T6414" s="219"/>
      <c r="AT6414" s="220" t="s">
        <v>283</v>
      </c>
      <c r="AU6414" s="220" t="s">
        <v>84</v>
      </c>
      <c r="AV6414" s="13" t="s">
        <v>16</v>
      </c>
      <c r="AW6414" s="13" t="s">
        <v>32</v>
      </c>
      <c r="AX6414" s="13" t="s">
        <v>76</v>
      </c>
      <c r="AY6414" s="220" t="s">
        <v>272</v>
      </c>
    </row>
    <row r="6415" spans="1:65" s="13" customFormat="1" ht="11.25">
      <c r="B6415" s="210"/>
      <c r="C6415" s="211"/>
      <c r="D6415" s="212" t="s">
        <v>283</v>
      </c>
      <c r="E6415" s="213" t="s">
        <v>1</v>
      </c>
      <c r="F6415" s="214" t="s">
        <v>5202</v>
      </c>
      <c r="G6415" s="211"/>
      <c r="H6415" s="213" t="s">
        <v>1</v>
      </c>
      <c r="I6415" s="215"/>
      <c r="J6415" s="211"/>
      <c r="K6415" s="211"/>
      <c r="L6415" s="216"/>
      <c r="M6415" s="217"/>
      <c r="N6415" s="218"/>
      <c r="O6415" s="218"/>
      <c r="P6415" s="218"/>
      <c r="Q6415" s="218"/>
      <c r="R6415" s="218"/>
      <c r="S6415" s="218"/>
      <c r="T6415" s="219"/>
      <c r="AT6415" s="220" t="s">
        <v>283</v>
      </c>
      <c r="AU6415" s="220" t="s">
        <v>84</v>
      </c>
      <c r="AV6415" s="13" t="s">
        <v>16</v>
      </c>
      <c r="AW6415" s="13" t="s">
        <v>32</v>
      </c>
      <c r="AX6415" s="13" t="s">
        <v>76</v>
      </c>
      <c r="AY6415" s="220" t="s">
        <v>272</v>
      </c>
    </row>
    <row r="6416" spans="1:65" s="13" customFormat="1" ht="33.75">
      <c r="B6416" s="210"/>
      <c r="C6416" s="211"/>
      <c r="D6416" s="212" t="s">
        <v>283</v>
      </c>
      <c r="E6416" s="213" t="s">
        <v>1</v>
      </c>
      <c r="F6416" s="214" t="s">
        <v>5203</v>
      </c>
      <c r="G6416" s="211"/>
      <c r="H6416" s="213" t="s">
        <v>1</v>
      </c>
      <c r="I6416" s="215"/>
      <c r="J6416" s="211"/>
      <c r="K6416" s="211"/>
      <c r="L6416" s="216"/>
      <c r="M6416" s="217"/>
      <c r="N6416" s="218"/>
      <c r="O6416" s="218"/>
      <c r="P6416" s="218"/>
      <c r="Q6416" s="218"/>
      <c r="R6416" s="218"/>
      <c r="S6416" s="218"/>
      <c r="T6416" s="219"/>
      <c r="AT6416" s="220" t="s">
        <v>283</v>
      </c>
      <c r="AU6416" s="220" t="s">
        <v>84</v>
      </c>
      <c r="AV6416" s="13" t="s">
        <v>16</v>
      </c>
      <c r="AW6416" s="13" t="s">
        <v>32</v>
      </c>
      <c r="AX6416" s="13" t="s">
        <v>76</v>
      </c>
      <c r="AY6416" s="220" t="s">
        <v>272</v>
      </c>
    </row>
    <row r="6417" spans="1:65" s="13" customFormat="1" ht="11.25">
      <c r="B6417" s="210"/>
      <c r="C6417" s="211"/>
      <c r="D6417" s="212" t="s">
        <v>283</v>
      </c>
      <c r="E6417" s="213" t="s">
        <v>1</v>
      </c>
      <c r="F6417" s="214" t="s">
        <v>5204</v>
      </c>
      <c r="G6417" s="211"/>
      <c r="H6417" s="213" t="s">
        <v>1</v>
      </c>
      <c r="I6417" s="215"/>
      <c r="J6417" s="211"/>
      <c r="K6417" s="211"/>
      <c r="L6417" s="216"/>
      <c r="M6417" s="217"/>
      <c r="N6417" s="218"/>
      <c r="O6417" s="218"/>
      <c r="P6417" s="218"/>
      <c r="Q6417" s="218"/>
      <c r="R6417" s="218"/>
      <c r="S6417" s="218"/>
      <c r="T6417" s="219"/>
      <c r="AT6417" s="220" t="s">
        <v>283</v>
      </c>
      <c r="AU6417" s="220" t="s">
        <v>84</v>
      </c>
      <c r="AV6417" s="13" t="s">
        <v>16</v>
      </c>
      <c r="AW6417" s="13" t="s">
        <v>32</v>
      </c>
      <c r="AX6417" s="13" t="s">
        <v>76</v>
      </c>
      <c r="AY6417" s="220" t="s">
        <v>272</v>
      </c>
    </row>
    <row r="6418" spans="1:65" s="13" customFormat="1" ht="11.25">
      <c r="B6418" s="210"/>
      <c r="C6418" s="211"/>
      <c r="D6418" s="212" t="s">
        <v>283</v>
      </c>
      <c r="E6418" s="213" t="s">
        <v>1</v>
      </c>
      <c r="F6418" s="214" t="s">
        <v>5205</v>
      </c>
      <c r="G6418" s="211"/>
      <c r="H6418" s="213" t="s">
        <v>1</v>
      </c>
      <c r="I6418" s="215"/>
      <c r="J6418" s="211"/>
      <c r="K6418" s="211"/>
      <c r="L6418" s="216"/>
      <c r="M6418" s="217"/>
      <c r="N6418" s="218"/>
      <c r="O6418" s="218"/>
      <c r="P6418" s="218"/>
      <c r="Q6418" s="218"/>
      <c r="R6418" s="218"/>
      <c r="S6418" s="218"/>
      <c r="T6418" s="219"/>
      <c r="AT6418" s="220" t="s">
        <v>283</v>
      </c>
      <c r="AU6418" s="220" t="s">
        <v>84</v>
      </c>
      <c r="AV6418" s="13" t="s">
        <v>16</v>
      </c>
      <c r="AW6418" s="13" t="s">
        <v>32</v>
      </c>
      <c r="AX6418" s="13" t="s">
        <v>76</v>
      </c>
      <c r="AY6418" s="220" t="s">
        <v>272</v>
      </c>
    </row>
    <row r="6419" spans="1:65" s="13" customFormat="1" ht="22.5">
      <c r="B6419" s="210"/>
      <c r="C6419" s="211"/>
      <c r="D6419" s="212" t="s">
        <v>283</v>
      </c>
      <c r="E6419" s="213" t="s">
        <v>1</v>
      </c>
      <c r="F6419" s="214" t="s">
        <v>5206</v>
      </c>
      <c r="G6419" s="211"/>
      <c r="H6419" s="213" t="s">
        <v>1</v>
      </c>
      <c r="I6419" s="215"/>
      <c r="J6419" s="211"/>
      <c r="K6419" s="211"/>
      <c r="L6419" s="216"/>
      <c r="M6419" s="217"/>
      <c r="N6419" s="218"/>
      <c r="O6419" s="218"/>
      <c r="P6419" s="218"/>
      <c r="Q6419" s="218"/>
      <c r="R6419" s="218"/>
      <c r="S6419" s="218"/>
      <c r="T6419" s="219"/>
      <c r="AT6419" s="220" t="s">
        <v>283</v>
      </c>
      <c r="AU6419" s="220" t="s">
        <v>84</v>
      </c>
      <c r="AV6419" s="13" t="s">
        <v>16</v>
      </c>
      <c r="AW6419" s="13" t="s">
        <v>32</v>
      </c>
      <c r="AX6419" s="13" t="s">
        <v>76</v>
      </c>
      <c r="AY6419" s="220" t="s">
        <v>272</v>
      </c>
    </row>
    <row r="6420" spans="1:65" s="13" customFormat="1" ht="22.5">
      <c r="B6420" s="210"/>
      <c r="C6420" s="211"/>
      <c r="D6420" s="212" t="s">
        <v>283</v>
      </c>
      <c r="E6420" s="213" t="s">
        <v>1</v>
      </c>
      <c r="F6420" s="214" t="s">
        <v>5207</v>
      </c>
      <c r="G6420" s="211"/>
      <c r="H6420" s="213" t="s">
        <v>1</v>
      </c>
      <c r="I6420" s="215"/>
      <c r="J6420" s="211"/>
      <c r="K6420" s="211"/>
      <c r="L6420" s="216"/>
      <c r="M6420" s="217"/>
      <c r="N6420" s="218"/>
      <c r="O6420" s="218"/>
      <c r="P6420" s="218"/>
      <c r="Q6420" s="218"/>
      <c r="R6420" s="218"/>
      <c r="S6420" s="218"/>
      <c r="T6420" s="219"/>
      <c r="AT6420" s="220" t="s">
        <v>283</v>
      </c>
      <c r="AU6420" s="220" t="s">
        <v>84</v>
      </c>
      <c r="AV6420" s="13" t="s">
        <v>16</v>
      </c>
      <c r="AW6420" s="13" t="s">
        <v>32</v>
      </c>
      <c r="AX6420" s="13" t="s">
        <v>76</v>
      </c>
      <c r="AY6420" s="220" t="s">
        <v>272</v>
      </c>
    </row>
    <row r="6421" spans="1:65" s="13" customFormat="1" ht="11.25">
      <c r="B6421" s="210"/>
      <c r="C6421" s="211"/>
      <c r="D6421" s="212" t="s">
        <v>283</v>
      </c>
      <c r="E6421" s="213" t="s">
        <v>1</v>
      </c>
      <c r="F6421" s="214" t="s">
        <v>5172</v>
      </c>
      <c r="G6421" s="211"/>
      <c r="H6421" s="213" t="s">
        <v>1</v>
      </c>
      <c r="I6421" s="215"/>
      <c r="J6421" s="211"/>
      <c r="K6421" s="211"/>
      <c r="L6421" s="216"/>
      <c r="M6421" s="217"/>
      <c r="N6421" s="218"/>
      <c r="O6421" s="218"/>
      <c r="P6421" s="218"/>
      <c r="Q6421" s="218"/>
      <c r="R6421" s="218"/>
      <c r="S6421" s="218"/>
      <c r="T6421" s="219"/>
      <c r="AT6421" s="220" t="s">
        <v>283</v>
      </c>
      <c r="AU6421" s="220" t="s">
        <v>84</v>
      </c>
      <c r="AV6421" s="13" t="s">
        <v>16</v>
      </c>
      <c r="AW6421" s="13" t="s">
        <v>32</v>
      </c>
      <c r="AX6421" s="13" t="s">
        <v>76</v>
      </c>
      <c r="AY6421" s="220" t="s">
        <v>272</v>
      </c>
    </row>
    <row r="6422" spans="1:65" s="13" customFormat="1" ht="22.5">
      <c r="B6422" s="210"/>
      <c r="C6422" s="211"/>
      <c r="D6422" s="212" t="s">
        <v>283</v>
      </c>
      <c r="E6422" s="213" t="s">
        <v>1</v>
      </c>
      <c r="F6422" s="214" t="s">
        <v>5181</v>
      </c>
      <c r="G6422" s="211"/>
      <c r="H6422" s="213" t="s">
        <v>1</v>
      </c>
      <c r="I6422" s="215"/>
      <c r="J6422" s="211"/>
      <c r="K6422" s="211"/>
      <c r="L6422" s="216"/>
      <c r="M6422" s="217"/>
      <c r="N6422" s="218"/>
      <c r="O6422" s="218"/>
      <c r="P6422" s="218"/>
      <c r="Q6422" s="218"/>
      <c r="R6422" s="218"/>
      <c r="S6422" s="218"/>
      <c r="T6422" s="219"/>
      <c r="AT6422" s="220" t="s">
        <v>283</v>
      </c>
      <c r="AU6422" s="220" t="s">
        <v>84</v>
      </c>
      <c r="AV6422" s="13" t="s">
        <v>16</v>
      </c>
      <c r="AW6422" s="13" t="s">
        <v>32</v>
      </c>
      <c r="AX6422" s="13" t="s">
        <v>76</v>
      </c>
      <c r="AY6422" s="220" t="s">
        <v>272</v>
      </c>
    </row>
    <row r="6423" spans="1:65" s="13" customFormat="1" ht="11.25">
      <c r="B6423" s="210"/>
      <c r="C6423" s="211"/>
      <c r="D6423" s="212" t="s">
        <v>283</v>
      </c>
      <c r="E6423" s="213" t="s">
        <v>1</v>
      </c>
      <c r="F6423" s="214" t="s">
        <v>5182</v>
      </c>
      <c r="G6423" s="211"/>
      <c r="H6423" s="213" t="s">
        <v>1</v>
      </c>
      <c r="I6423" s="215"/>
      <c r="J6423" s="211"/>
      <c r="K6423" s="211"/>
      <c r="L6423" s="216"/>
      <c r="M6423" s="217"/>
      <c r="N6423" s="218"/>
      <c r="O6423" s="218"/>
      <c r="P6423" s="218"/>
      <c r="Q6423" s="218"/>
      <c r="R6423" s="218"/>
      <c r="S6423" s="218"/>
      <c r="T6423" s="219"/>
      <c r="AT6423" s="220" t="s">
        <v>283</v>
      </c>
      <c r="AU6423" s="220" t="s">
        <v>84</v>
      </c>
      <c r="AV6423" s="13" t="s">
        <v>16</v>
      </c>
      <c r="AW6423" s="13" t="s">
        <v>32</v>
      </c>
      <c r="AX6423" s="13" t="s">
        <v>76</v>
      </c>
      <c r="AY6423" s="220" t="s">
        <v>272</v>
      </c>
    </row>
    <row r="6424" spans="1:65" s="13" customFormat="1" ht="11.25">
      <c r="B6424" s="210"/>
      <c r="C6424" s="211"/>
      <c r="D6424" s="212" t="s">
        <v>283</v>
      </c>
      <c r="E6424" s="213" t="s">
        <v>1</v>
      </c>
      <c r="F6424" s="214" t="s">
        <v>285</v>
      </c>
      <c r="G6424" s="211"/>
      <c r="H6424" s="213" t="s">
        <v>1</v>
      </c>
      <c r="I6424" s="215"/>
      <c r="J6424" s="211"/>
      <c r="K6424" s="211"/>
      <c r="L6424" s="216"/>
      <c r="M6424" s="217"/>
      <c r="N6424" s="218"/>
      <c r="O6424" s="218"/>
      <c r="P6424" s="218"/>
      <c r="Q6424" s="218"/>
      <c r="R6424" s="218"/>
      <c r="S6424" s="218"/>
      <c r="T6424" s="219"/>
      <c r="AT6424" s="220" t="s">
        <v>283</v>
      </c>
      <c r="AU6424" s="220" t="s">
        <v>84</v>
      </c>
      <c r="AV6424" s="13" t="s">
        <v>16</v>
      </c>
      <c r="AW6424" s="13" t="s">
        <v>32</v>
      </c>
      <c r="AX6424" s="13" t="s">
        <v>76</v>
      </c>
      <c r="AY6424" s="220" t="s">
        <v>272</v>
      </c>
    </row>
    <row r="6425" spans="1:65" s="14" customFormat="1" ht="11.25">
      <c r="B6425" s="221"/>
      <c r="C6425" s="222"/>
      <c r="D6425" s="212" t="s">
        <v>283</v>
      </c>
      <c r="E6425" s="223" t="s">
        <v>1</v>
      </c>
      <c r="F6425" s="224" t="s">
        <v>5208</v>
      </c>
      <c r="G6425" s="222"/>
      <c r="H6425" s="225">
        <v>11.489000000000001</v>
      </c>
      <c r="I6425" s="226"/>
      <c r="J6425" s="222"/>
      <c r="K6425" s="222"/>
      <c r="L6425" s="227"/>
      <c r="M6425" s="228"/>
      <c r="N6425" s="229"/>
      <c r="O6425" s="229"/>
      <c r="P6425" s="229"/>
      <c r="Q6425" s="229"/>
      <c r="R6425" s="229"/>
      <c r="S6425" s="229"/>
      <c r="T6425" s="230"/>
      <c r="AT6425" s="231" t="s">
        <v>283</v>
      </c>
      <c r="AU6425" s="231" t="s">
        <v>84</v>
      </c>
      <c r="AV6425" s="14" t="s">
        <v>84</v>
      </c>
      <c r="AW6425" s="14" t="s">
        <v>32</v>
      </c>
      <c r="AX6425" s="14" t="s">
        <v>76</v>
      </c>
      <c r="AY6425" s="231" t="s">
        <v>272</v>
      </c>
    </row>
    <row r="6426" spans="1:65" s="2" customFormat="1" ht="55.5" customHeight="1">
      <c r="A6426" s="34"/>
      <c r="B6426" s="35"/>
      <c r="C6426" s="192" t="s">
        <v>5209</v>
      </c>
      <c r="D6426" s="192" t="s">
        <v>274</v>
      </c>
      <c r="E6426" s="193" t="s">
        <v>5210</v>
      </c>
      <c r="F6426" s="194" t="s">
        <v>5211</v>
      </c>
      <c r="G6426" s="195" t="s">
        <v>156</v>
      </c>
      <c r="H6426" s="196">
        <v>0</v>
      </c>
      <c r="I6426" s="197"/>
      <c r="J6426" s="198">
        <f>ROUND(I6426*H6426,2)</f>
        <v>0</v>
      </c>
      <c r="K6426" s="194" t="s">
        <v>1</v>
      </c>
      <c r="L6426" s="39"/>
      <c r="M6426" s="199" t="s">
        <v>1</v>
      </c>
      <c r="N6426" s="200" t="s">
        <v>41</v>
      </c>
      <c r="O6426" s="71"/>
      <c r="P6426" s="201">
        <f>O6426*H6426</f>
        <v>0</v>
      </c>
      <c r="Q6426" s="201">
        <v>0</v>
      </c>
      <c r="R6426" s="201">
        <f>Q6426*H6426</f>
        <v>0</v>
      </c>
      <c r="S6426" s="201">
        <v>0</v>
      </c>
      <c r="T6426" s="202">
        <f>S6426*H6426</f>
        <v>0</v>
      </c>
      <c r="U6426" s="34"/>
      <c r="V6426" s="34"/>
      <c r="W6426" s="34"/>
      <c r="X6426" s="34"/>
      <c r="Y6426" s="34"/>
      <c r="Z6426" s="34"/>
      <c r="AA6426" s="34"/>
      <c r="AB6426" s="34"/>
      <c r="AC6426" s="34"/>
      <c r="AD6426" s="34"/>
      <c r="AE6426" s="34"/>
      <c r="AR6426" s="203" t="s">
        <v>358</v>
      </c>
      <c r="AT6426" s="203" t="s">
        <v>274</v>
      </c>
      <c r="AU6426" s="203" t="s">
        <v>84</v>
      </c>
      <c r="AY6426" s="17" t="s">
        <v>272</v>
      </c>
      <c r="BE6426" s="204">
        <f>IF(N6426="základní",J6426,0)</f>
        <v>0</v>
      </c>
      <c r="BF6426" s="204">
        <f>IF(N6426="snížená",J6426,0)</f>
        <v>0</v>
      </c>
      <c r="BG6426" s="204">
        <f>IF(N6426="zákl. přenesená",J6426,0)</f>
        <v>0</v>
      </c>
      <c r="BH6426" s="204">
        <f>IF(N6426="sníž. přenesená",J6426,0)</f>
        <v>0</v>
      </c>
      <c r="BI6426" s="204">
        <f>IF(N6426="nulová",J6426,0)</f>
        <v>0</v>
      </c>
      <c r="BJ6426" s="17" t="s">
        <v>16</v>
      </c>
      <c r="BK6426" s="204">
        <f>ROUND(I6426*H6426,2)</f>
        <v>0</v>
      </c>
      <c r="BL6426" s="17" t="s">
        <v>358</v>
      </c>
      <c r="BM6426" s="203" t="s">
        <v>5212</v>
      </c>
    </row>
    <row r="6427" spans="1:65" s="13" customFormat="1" ht="22.5">
      <c r="B6427" s="210"/>
      <c r="C6427" s="211"/>
      <c r="D6427" s="212" t="s">
        <v>283</v>
      </c>
      <c r="E6427" s="213" t="s">
        <v>1</v>
      </c>
      <c r="F6427" s="214" t="s">
        <v>1990</v>
      </c>
      <c r="G6427" s="211"/>
      <c r="H6427" s="213" t="s">
        <v>1</v>
      </c>
      <c r="I6427" s="215"/>
      <c r="J6427" s="211"/>
      <c r="K6427" s="211"/>
      <c r="L6427" s="216"/>
      <c r="M6427" s="217"/>
      <c r="N6427" s="218"/>
      <c r="O6427" s="218"/>
      <c r="P6427" s="218"/>
      <c r="Q6427" s="218"/>
      <c r="R6427" s="218"/>
      <c r="S6427" s="218"/>
      <c r="T6427" s="219"/>
      <c r="AT6427" s="220" t="s">
        <v>283</v>
      </c>
      <c r="AU6427" s="220" t="s">
        <v>84</v>
      </c>
      <c r="AV6427" s="13" t="s">
        <v>16</v>
      </c>
      <c r="AW6427" s="13" t="s">
        <v>32</v>
      </c>
      <c r="AX6427" s="13" t="s">
        <v>76</v>
      </c>
      <c r="AY6427" s="220" t="s">
        <v>272</v>
      </c>
    </row>
    <row r="6428" spans="1:65" s="13" customFormat="1" ht="11.25">
      <c r="B6428" s="210"/>
      <c r="C6428" s="211"/>
      <c r="D6428" s="212" t="s">
        <v>283</v>
      </c>
      <c r="E6428" s="213" t="s">
        <v>1</v>
      </c>
      <c r="F6428" s="214" t="s">
        <v>285</v>
      </c>
      <c r="G6428" s="211"/>
      <c r="H6428" s="213" t="s">
        <v>1</v>
      </c>
      <c r="I6428" s="215"/>
      <c r="J6428" s="211"/>
      <c r="K6428" s="211"/>
      <c r="L6428" s="216"/>
      <c r="M6428" s="217"/>
      <c r="N6428" s="218"/>
      <c r="O6428" s="218"/>
      <c r="P6428" s="218"/>
      <c r="Q6428" s="218"/>
      <c r="R6428" s="218"/>
      <c r="S6428" s="218"/>
      <c r="T6428" s="219"/>
      <c r="AT6428" s="220" t="s">
        <v>283</v>
      </c>
      <c r="AU6428" s="220" t="s">
        <v>84</v>
      </c>
      <c r="AV6428" s="13" t="s">
        <v>16</v>
      </c>
      <c r="AW6428" s="13" t="s">
        <v>32</v>
      </c>
      <c r="AX6428" s="13" t="s">
        <v>76</v>
      </c>
      <c r="AY6428" s="220" t="s">
        <v>272</v>
      </c>
    </row>
    <row r="6429" spans="1:65" s="13" customFormat="1" ht="11.25">
      <c r="B6429" s="210"/>
      <c r="C6429" s="211"/>
      <c r="D6429" s="212" t="s">
        <v>283</v>
      </c>
      <c r="E6429" s="213" t="s">
        <v>1</v>
      </c>
      <c r="F6429" s="214" t="s">
        <v>5213</v>
      </c>
      <c r="G6429" s="211"/>
      <c r="H6429" s="213" t="s">
        <v>1</v>
      </c>
      <c r="I6429" s="215"/>
      <c r="J6429" s="211"/>
      <c r="K6429" s="211"/>
      <c r="L6429" s="216"/>
      <c r="M6429" s="217"/>
      <c r="N6429" s="218"/>
      <c r="O6429" s="218"/>
      <c r="P6429" s="218"/>
      <c r="Q6429" s="218"/>
      <c r="R6429" s="218"/>
      <c r="S6429" s="218"/>
      <c r="T6429" s="219"/>
      <c r="AT6429" s="220" t="s">
        <v>283</v>
      </c>
      <c r="AU6429" s="220" t="s">
        <v>84</v>
      </c>
      <c r="AV6429" s="13" t="s">
        <v>16</v>
      </c>
      <c r="AW6429" s="13" t="s">
        <v>32</v>
      </c>
      <c r="AX6429" s="13" t="s">
        <v>76</v>
      </c>
      <c r="AY6429" s="220" t="s">
        <v>272</v>
      </c>
    </row>
    <row r="6430" spans="1:65" s="13" customFormat="1" ht="33.75">
      <c r="B6430" s="210"/>
      <c r="C6430" s="211"/>
      <c r="D6430" s="212" t="s">
        <v>283</v>
      </c>
      <c r="E6430" s="213" t="s">
        <v>1</v>
      </c>
      <c r="F6430" s="214" t="s">
        <v>5203</v>
      </c>
      <c r="G6430" s="211"/>
      <c r="H6430" s="213" t="s">
        <v>1</v>
      </c>
      <c r="I6430" s="215"/>
      <c r="J6430" s="211"/>
      <c r="K6430" s="211"/>
      <c r="L6430" s="216"/>
      <c r="M6430" s="217"/>
      <c r="N6430" s="218"/>
      <c r="O6430" s="218"/>
      <c r="P6430" s="218"/>
      <c r="Q6430" s="218"/>
      <c r="R6430" s="218"/>
      <c r="S6430" s="218"/>
      <c r="T6430" s="219"/>
      <c r="AT6430" s="220" t="s">
        <v>283</v>
      </c>
      <c r="AU6430" s="220" t="s">
        <v>84</v>
      </c>
      <c r="AV6430" s="13" t="s">
        <v>16</v>
      </c>
      <c r="AW6430" s="13" t="s">
        <v>32</v>
      </c>
      <c r="AX6430" s="13" t="s">
        <v>76</v>
      </c>
      <c r="AY6430" s="220" t="s">
        <v>272</v>
      </c>
    </row>
    <row r="6431" spans="1:65" s="13" customFormat="1" ht="11.25">
      <c r="B6431" s="210"/>
      <c r="C6431" s="211"/>
      <c r="D6431" s="212" t="s">
        <v>283</v>
      </c>
      <c r="E6431" s="213" t="s">
        <v>1</v>
      </c>
      <c r="F6431" s="214" t="s">
        <v>5204</v>
      </c>
      <c r="G6431" s="211"/>
      <c r="H6431" s="213" t="s">
        <v>1</v>
      </c>
      <c r="I6431" s="215"/>
      <c r="J6431" s="211"/>
      <c r="K6431" s="211"/>
      <c r="L6431" s="216"/>
      <c r="M6431" s="217"/>
      <c r="N6431" s="218"/>
      <c r="O6431" s="218"/>
      <c r="P6431" s="218"/>
      <c r="Q6431" s="218"/>
      <c r="R6431" s="218"/>
      <c r="S6431" s="218"/>
      <c r="T6431" s="219"/>
      <c r="AT6431" s="220" t="s">
        <v>283</v>
      </c>
      <c r="AU6431" s="220" t="s">
        <v>84</v>
      </c>
      <c r="AV6431" s="13" t="s">
        <v>16</v>
      </c>
      <c r="AW6431" s="13" t="s">
        <v>32</v>
      </c>
      <c r="AX6431" s="13" t="s">
        <v>76</v>
      </c>
      <c r="AY6431" s="220" t="s">
        <v>272</v>
      </c>
    </row>
    <row r="6432" spans="1:65" s="13" customFormat="1" ht="11.25">
      <c r="B6432" s="210"/>
      <c r="C6432" s="211"/>
      <c r="D6432" s="212" t="s">
        <v>283</v>
      </c>
      <c r="E6432" s="213" t="s">
        <v>1</v>
      </c>
      <c r="F6432" s="214" t="s">
        <v>5205</v>
      </c>
      <c r="G6432" s="211"/>
      <c r="H6432" s="213" t="s">
        <v>1</v>
      </c>
      <c r="I6432" s="215"/>
      <c r="J6432" s="211"/>
      <c r="K6432" s="211"/>
      <c r="L6432" s="216"/>
      <c r="M6432" s="217"/>
      <c r="N6432" s="218"/>
      <c r="O6432" s="218"/>
      <c r="P6432" s="218"/>
      <c r="Q6432" s="218"/>
      <c r="R6432" s="218"/>
      <c r="S6432" s="218"/>
      <c r="T6432" s="219"/>
      <c r="AT6432" s="220" t="s">
        <v>283</v>
      </c>
      <c r="AU6432" s="220" t="s">
        <v>84</v>
      </c>
      <c r="AV6432" s="13" t="s">
        <v>16</v>
      </c>
      <c r="AW6432" s="13" t="s">
        <v>32</v>
      </c>
      <c r="AX6432" s="13" t="s">
        <v>76</v>
      </c>
      <c r="AY6432" s="220" t="s">
        <v>272</v>
      </c>
    </row>
    <row r="6433" spans="1:65" s="13" customFormat="1" ht="22.5">
      <c r="B6433" s="210"/>
      <c r="C6433" s="211"/>
      <c r="D6433" s="212" t="s">
        <v>283</v>
      </c>
      <c r="E6433" s="213" t="s">
        <v>1</v>
      </c>
      <c r="F6433" s="214" t="s">
        <v>5206</v>
      </c>
      <c r="G6433" s="211"/>
      <c r="H6433" s="213" t="s">
        <v>1</v>
      </c>
      <c r="I6433" s="215"/>
      <c r="J6433" s="211"/>
      <c r="K6433" s="211"/>
      <c r="L6433" s="216"/>
      <c r="M6433" s="217"/>
      <c r="N6433" s="218"/>
      <c r="O6433" s="218"/>
      <c r="P6433" s="218"/>
      <c r="Q6433" s="218"/>
      <c r="R6433" s="218"/>
      <c r="S6433" s="218"/>
      <c r="T6433" s="219"/>
      <c r="AT6433" s="220" t="s">
        <v>283</v>
      </c>
      <c r="AU6433" s="220" t="s">
        <v>84</v>
      </c>
      <c r="AV6433" s="13" t="s">
        <v>16</v>
      </c>
      <c r="AW6433" s="13" t="s">
        <v>32</v>
      </c>
      <c r="AX6433" s="13" t="s">
        <v>76</v>
      </c>
      <c r="AY6433" s="220" t="s">
        <v>272</v>
      </c>
    </row>
    <row r="6434" spans="1:65" s="13" customFormat="1" ht="22.5">
      <c r="B6434" s="210"/>
      <c r="C6434" s="211"/>
      <c r="D6434" s="212" t="s">
        <v>283</v>
      </c>
      <c r="E6434" s="213" t="s">
        <v>1</v>
      </c>
      <c r="F6434" s="214" t="s">
        <v>5207</v>
      </c>
      <c r="G6434" s="211"/>
      <c r="H6434" s="213" t="s">
        <v>1</v>
      </c>
      <c r="I6434" s="215"/>
      <c r="J6434" s="211"/>
      <c r="K6434" s="211"/>
      <c r="L6434" s="216"/>
      <c r="M6434" s="217"/>
      <c r="N6434" s="218"/>
      <c r="O6434" s="218"/>
      <c r="P6434" s="218"/>
      <c r="Q6434" s="218"/>
      <c r="R6434" s="218"/>
      <c r="S6434" s="218"/>
      <c r="T6434" s="219"/>
      <c r="AT6434" s="220" t="s">
        <v>283</v>
      </c>
      <c r="AU6434" s="220" t="s">
        <v>84</v>
      </c>
      <c r="AV6434" s="13" t="s">
        <v>16</v>
      </c>
      <c r="AW6434" s="13" t="s">
        <v>32</v>
      </c>
      <c r="AX6434" s="13" t="s">
        <v>76</v>
      </c>
      <c r="AY6434" s="220" t="s">
        <v>272</v>
      </c>
    </row>
    <row r="6435" spans="1:65" s="13" customFormat="1" ht="11.25">
      <c r="B6435" s="210"/>
      <c r="C6435" s="211"/>
      <c r="D6435" s="212" t="s">
        <v>283</v>
      </c>
      <c r="E6435" s="213" t="s">
        <v>1</v>
      </c>
      <c r="F6435" s="214" t="s">
        <v>5172</v>
      </c>
      <c r="G6435" s="211"/>
      <c r="H6435" s="213" t="s">
        <v>1</v>
      </c>
      <c r="I6435" s="215"/>
      <c r="J6435" s="211"/>
      <c r="K6435" s="211"/>
      <c r="L6435" s="216"/>
      <c r="M6435" s="217"/>
      <c r="N6435" s="218"/>
      <c r="O6435" s="218"/>
      <c r="P6435" s="218"/>
      <c r="Q6435" s="218"/>
      <c r="R6435" s="218"/>
      <c r="S6435" s="218"/>
      <c r="T6435" s="219"/>
      <c r="AT6435" s="220" t="s">
        <v>283</v>
      </c>
      <c r="AU6435" s="220" t="s">
        <v>84</v>
      </c>
      <c r="AV6435" s="13" t="s">
        <v>16</v>
      </c>
      <c r="AW6435" s="13" t="s">
        <v>32</v>
      </c>
      <c r="AX6435" s="13" t="s">
        <v>76</v>
      </c>
      <c r="AY6435" s="220" t="s">
        <v>272</v>
      </c>
    </row>
    <row r="6436" spans="1:65" s="13" customFormat="1" ht="11.25">
      <c r="B6436" s="210"/>
      <c r="C6436" s="211"/>
      <c r="D6436" s="212" t="s">
        <v>283</v>
      </c>
      <c r="E6436" s="213" t="s">
        <v>1</v>
      </c>
      <c r="F6436" s="214" t="s">
        <v>285</v>
      </c>
      <c r="G6436" s="211"/>
      <c r="H6436" s="213" t="s">
        <v>1</v>
      </c>
      <c r="I6436" s="215"/>
      <c r="J6436" s="211"/>
      <c r="K6436" s="211"/>
      <c r="L6436" s="216"/>
      <c r="M6436" s="217"/>
      <c r="N6436" s="218"/>
      <c r="O6436" s="218"/>
      <c r="P6436" s="218"/>
      <c r="Q6436" s="218"/>
      <c r="R6436" s="218"/>
      <c r="S6436" s="218"/>
      <c r="T6436" s="219"/>
      <c r="AT6436" s="220" t="s">
        <v>283</v>
      </c>
      <c r="AU6436" s="220" t="s">
        <v>84</v>
      </c>
      <c r="AV6436" s="13" t="s">
        <v>16</v>
      </c>
      <c r="AW6436" s="13" t="s">
        <v>32</v>
      </c>
      <c r="AX6436" s="13" t="s">
        <v>76</v>
      </c>
      <c r="AY6436" s="220" t="s">
        <v>272</v>
      </c>
    </row>
    <row r="6437" spans="1:65" s="14" customFormat="1" ht="11.25">
      <c r="B6437" s="221"/>
      <c r="C6437" s="222"/>
      <c r="D6437" s="212" t="s">
        <v>283</v>
      </c>
      <c r="E6437" s="223" t="s">
        <v>1</v>
      </c>
      <c r="F6437" s="224" t="s">
        <v>5214</v>
      </c>
      <c r="G6437" s="222"/>
      <c r="H6437" s="225">
        <v>3.09</v>
      </c>
      <c r="I6437" s="226"/>
      <c r="J6437" s="222"/>
      <c r="K6437" s="222"/>
      <c r="L6437" s="227"/>
      <c r="M6437" s="228"/>
      <c r="N6437" s="229"/>
      <c r="O6437" s="229"/>
      <c r="P6437" s="229"/>
      <c r="Q6437" s="229"/>
      <c r="R6437" s="229"/>
      <c r="S6437" s="229"/>
      <c r="T6437" s="230"/>
      <c r="AT6437" s="231" t="s">
        <v>283</v>
      </c>
      <c r="AU6437" s="231" t="s">
        <v>84</v>
      </c>
      <c r="AV6437" s="14" t="s">
        <v>84</v>
      </c>
      <c r="AW6437" s="14" t="s">
        <v>32</v>
      </c>
      <c r="AX6437" s="14" t="s">
        <v>76</v>
      </c>
      <c r="AY6437" s="231" t="s">
        <v>272</v>
      </c>
    </row>
    <row r="6438" spans="1:65" s="13" customFormat="1" ht="11.25">
      <c r="B6438" s="210"/>
      <c r="C6438" s="211"/>
      <c r="D6438" s="212" t="s">
        <v>283</v>
      </c>
      <c r="E6438" s="213" t="s">
        <v>1</v>
      </c>
      <c r="F6438" s="214" t="s">
        <v>285</v>
      </c>
      <c r="G6438" s="211"/>
      <c r="H6438" s="213" t="s">
        <v>1</v>
      </c>
      <c r="I6438" s="215"/>
      <c r="J6438" s="211"/>
      <c r="K6438" s="211"/>
      <c r="L6438" s="216"/>
      <c r="M6438" s="217"/>
      <c r="N6438" s="218"/>
      <c r="O6438" s="218"/>
      <c r="P6438" s="218"/>
      <c r="Q6438" s="218"/>
      <c r="R6438" s="218"/>
      <c r="S6438" s="218"/>
      <c r="T6438" s="219"/>
      <c r="AT6438" s="220" t="s">
        <v>283</v>
      </c>
      <c r="AU6438" s="220" t="s">
        <v>84</v>
      </c>
      <c r="AV6438" s="13" t="s">
        <v>16</v>
      </c>
      <c r="AW6438" s="13" t="s">
        <v>32</v>
      </c>
      <c r="AX6438" s="13" t="s">
        <v>76</v>
      </c>
      <c r="AY6438" s="220" t="s">
        <v>272</v>
      </c>
    </row>
    <row r="6439" spans="1:65" s="13" customFormat="1" ht="11.25">
      <c r="B6439" s="210"/>
      <c r="C6439" s="211"/>
      <c r="D6439" s="212" t="s">
        <v>283</v>
      </c>
      <c r="E6439" s="213" t="s">
        <v>1</v>
      </c>
      <c r="F6439" s="214" t="s">
        <v>2227</v>
      </c>
      <c r="G6439" s="211"/>
      <c r="H6439" s="213" t="s">
        <v>1</v>
      </c>
      <c r="I6439" s="215"/>
      <c r="J6439" s="211"/>
      <c r="K6439" s="211"/>
      <c r="L6439" s="216"/>
      <c r="M6439" s="217"/>
      <c r="N6439" s="218"/>
      <c r="O6439" s="218"/>
      <c r="P6439" s="218"/>
      <c r="Q6439" s="218"/>
      <c r="R6439" s="218"/>
      <c r="S6439" s="218"/>
      <c r="T6439" s="219"/>
      <c r="AT6439" s="220" t="s">
        <v>283</v>
      </c>
      <c r="AU6439" s="220" t="s">
        <v>84</v>
      </c>
      <c r="AV6439" s="13" t="s">
        <v>16</v>
      </c>
      <c r="AW6439" s="13" t="s">
        <v>32</v>
      </c>
      <c r="AX6439" s="13" t="s">
        <v>76</v>
      </c>
      <c r="AY6439" s="220" t="s">
        <v>272</v>
      </c>
    </row>
    <row r="6440" spans="1:65" s="14" customFormat="1" ht="11.25">
      <c r="B6440" s="221"/>
      <c r="C6440" s="222"/>
      <c r="D6440" s="212" t="s">
        <v>283</v>
      </c>
      <c r="E6440" s="223" t="s">
        <v>1</v>
      </c>
      <c r="F6440" s="224" t="s">
        <v>5215</v>
      </c>
      <c r="G6440" s="222"/>
      <c r="H6440" s="225">
        <v>-3.09</v>
      </c>
      <c r="I6440" s="226"/>
      <c r="J6440" s="222"/>
      <c r="K6440" s="222"/>
      <c r="L6440" s="227"/>
      <c r="M6440" s="228"/>
      <c r="N6440" s="229"/>
      <c r="O6440" s="229"/>
      <c r="P6440" s="229"/>
      <c r="Q6440" s="229"/>
      <c r="R6440" s="229"/>
      <c r="S6440" s="229"/>
      <c r="T6440" s="230"/>
      <c r="AT6440" s="231" t="s">
        <v>283</v>
      </c>
      <c r="AU6440" s="231" t="s">
        <v>84</v>
      </c>
      <c r="AV6440" s="14" t="s">
        <v>84</v>
      </c>
      <c r="AW6440" s="14" t="s">
        <v>32</v>
      </c>
      <c r="AX6440" s="14" t="s">
        <v>76</v>
      </c>
      <c r="AY6440" s="231" t="s">
        <v>272</v>
      </c>
    </row>
    <row r="6441" spans="1:65" s="2" customFormat="1" ht="24.2" customHeight="1">
      <c r="A6441" s="34"/>
      <c r="B6441" s="35"/>
      <c r="C6441" s="192" t="s">
        <v>5216</v>
      </c>
      <c r="D6441" s="192" t="s">
        <v>274</v>
      </c>
      <c r="E6441" s="193" t="s">
        <v>5217</v>
      </c>
      <c r="F6441" s="194" t="s">
        <v>5218</v>
      </c>
      <c r="G6441" s="195" t="s">
        <v>156</v>
      </c>
      <c r="H6441" s="196">
        <v>334.16</v>
      </c>
      <c r="I6441" s="197"/>
      <c r="J6441" s="198">
        <f>ROUND(I6441*H6441,2)</f>
        <v>0</v>
      </c>
      <c r="K6441" s="194" t="s">
        <v>1</v>
      </c>
      <c r="L6441" s="39"/>
      <c r="M6441" s="199" t="s">
        <v>1</v>
      </c>
      <c r="N6441" s="200" t="s">
        <v>41</v>
      </c>
      <c r="O6441" s="71"/>
      <c r="P6441" s="201">
        <f>O6441*H6441</f>
        <v>0</v>
      </c>
      <c r="Q6441" s="201">
        <v>0</v>
      </c>
      <c r="R6441" s="201">
        <f>Q6441*H6441</f>
        <v>0</v>
      </c>
      <c r="S6441" s="201">
        <v>0</v>
      </c>
      <c r="T6441" s="202">
        <f>S6441*H6441</f>
        <v>0</v>
      </c>
      <c r="U6441" s="34"/>
      <c r="V6441" s="34"/>
      <c r="W6441" s="34"/>
      <c r="X6441" s="34"/>
      <c r="Y6441" s="34"/>
      <c r="Z6441" s="34"/>
      <c r="AA6441" s="34"/>
      <c r="AB6441" s="34"/>
      <c r="AC6441" s="34"/>
      <c r="AD6441" s="34"/>
      <c r="AE6441" s="34"/>
      <c r="AR6441" s="203" t="s">
        <v>358</v>
      </c>
      <c r="AT6441" s="203" t="s">
        <v>274</v>
      </c>
      <c r="AU6441" s="203" t="s">
        <v>84</v>
      </c>
      <c r="AY6441" s="17" t="s">
        <v>272</v>
      </c>
      <c r="BE6441" s="204">
        <f>IF(N6441="základní",J6441,0)</f>
        <v>0</v>
      </c>
      <c r="BF6441" s="204">
        <f>IF(N6441="snížená",J6441,0)</f>
        <v>0</v>
      </c>
      <c r="BG6441" s="204">
        <f>IF(N6441="zákl. přenesená",J6441,0)</f>
        <v>0</v>
      </c>
      <c r="BH6441" s="204">
        <f>IF(N6441="sníž. přenesená",J6441,0)</f>
        <v>0</v>
      </c>
      <c r="BI6441" s="204">
        <f>IF(N6441="nulová",J6441,0)</f>
        <v>0</v>
      </c>
      <c r="BJ6441" s="17" t="s">
        <v>16</v>
      </c>
      <c r="BK6441" s="204">
        <f>ROUND(I6441*H6441,2)</f>
        <v>0</v>
      </c>
      <c r="BL6441" s="17" t="s">
        <v>358</v>
      </c>
      <c r="BM6441" s="203" t="s">
        <v>5219</v>
      </c>
    </row>
    <row r="6442" spans="1:65" s="13" customFormat="1" ht="22.5">
      <c r="B6442" s="210"/>
      <c r="C6442" s="211"/>
      <c r="D6442" s="212" t="s">
        <v>283</v>
      </c>
      <c r="E6442" s="213" t="s">
        <v>1</v>
      </c>
      <c r="F6442" s="214" t="s">
        <v>1990</v>
      </c>
      <c r="G6442" s="211"/>
      <c r="H6442" s="213" t="s">
        <v>1</v>
      </c>
      <c r="I6442" s="215"/>
      <c r="J6442" s="211"/>
      <c r="K6442" s="211"/>
      <c r="L6442" s="216"/>
      <c r="M6442" s="217"/>
      <c r="N6442" s="218"/>
      <c r="O6442" s="218"/>
      <c r="P6442" s="218"/>
      <c r="Q6442" s="218"/>
      <c r="R6442" s="218"/>
      <c r="S6442" s="218"/>
      <c r="T6442" s="219"/>
      <c r="AT6442" s="220" t="s">
        <v>283</v>
      </c>
      <c r="AU6442" s="220" t="s">
        <v>84</v>
      </c>
      <c r="AV6442" s="13" t="s">
        <v>16</v>
      </c>
      <c r="AW6442" s="13" t="s">
        <v>32</v>
      </c>
      <c r="AX6442" s="13" t="s">
        <v>76</v>
      </c>
      <c r="AY6442" s="220" t="s">
        <v>272</v>
      </c>
    </row>
    <row r="6443" spans="1:65" s="13" customFormat="1" ht="11.25">
      <c r="B6443" s="210"/>
      <c r="C6443" s="211"/>
      <c r="D6443" s="212" t="s">
        <v>283</v>
      </c>
      <c r="E6443" s="213" t="s">
        <v>1</v>
      </c>
      <c r="F6443" s="214" t="s">
        <v>285</v>
      </c>
      <c r="G6443" s="211"/>
      <c r="H6443" s="213" t="s">
        <v>1</v>
      </c>
      <c r="I6443" s="215"/>
      <c r="J6443" s="211"/>
      <c r="K6443" s="211"/>
      <c r="L6443" s="216"/>
      <c r="M6443" s="217"/>
      <c r="N6443" s="218"/>
      <c r="O6443" s="218"/>
      <c r="P6443" s="218"/>
      <c r="Q6443" s="218"/>
      <c r="R6443" s="218"/>
      <c r="S6443" s="218"/>
      <c r="T6443" s="219"/>
      <c r="AT6443" s="220" t="s">
        <v>283</v>
      </c>
      <c r="AU6443" s="220" t="s">
        <v>84</v>
      </c>
      <c r="AV6443" s="13" t="s">
        <v>16</v>
      </c>
      <c r="AW6443" s="13" t="s">
        <v>32</v>
      </c>
      <c r="AX6443" s="13" t="s">
        <v>76</v>
      </c>
      <c r="AY6443" s="220" t="s">
        <v>272</v>
      </c>
    </row>
    <row r="6444" spans="1:65" s="13" customFormat="1" ht="11.25">
      <c r="B6444" s="210"/>
      <c r="C6444" s="211"/>
      <c r="D6444" s="212" t="s">
        <v>283</v>
      </c>
      <c r="E6444" s="213" t="s">
        <v>1</v>
      </c>
      <c r="F6444" s="214" t="s">
        <v>5220</v>
      </c>
      <c r="G6444" s="211"/>
      <c r="H6444" s="213" t="s">
        <v>1</v>
      </c>
      <c r="I6444" s="215"/>
      <c r="J6444" s="211"/>
      <c r="K6444" s="211"/>
      <c r="L6444" s="216"/>
      <c r="M6444" s="217"/>
      <c r="N6444" s="218"/>
      <c r="O6444" s="218"/>
      <c r="P6444" s="218"/>
      <c r="Q6444" s="218"/>
      <c r="R6444" s="218"/>
      <c r="S6444" s="218"/>
      <c r="T6444" s="219"/>
      <c r="AT6444" s="220" t="s">
        <v>283</v>
      </c>
      <c r="AU6444" s="220" t="s">
        <v>84</v>
      </c>
      <c r="AV6444" s="13" t="s">
        <v>16</v>
      </c>
      <c r="AW6444" s="13" t="s">
        <v>32</v>
      </c>
      <c r="AX6444" s="13" t="s">
        <v>76</v>
      </c>
      <c r="AY6444" s="220" t="s">
        <v>272</v>
      </c>
    </row>
    <row r="6445" spans="1:65" s="13" customFormat="1" ht="22.5">
      <c r="B6445" s="210"/>
      <c r="C6445" s="211"/>
      <c r="D6445" s="212" t="s">
        <v>283</v>
      </c>
      <c r="E6445" s="213" t="s">
        <v>1</v>
      </c>
      <c r="F6445" s="214" t="s">
        <v>5171</v>
      </c>
      <c r="G6445" s="211"/>
      <c r="H6445" s="213" t="s">
        <v>1</v>
      </c>
      <c r="I6445" s="215"/>
      <c r="J6445" s="211"/>
      <c r="K6445" s="211"/>
      <c r="L6445" s="216"/>
      <c r="M6445" s="217"/>
      <c r="N6445" s="218"/>
      <c r="O6445" s="218"/>
      <c r="P6445" s="218"/>
      <c r="Q6445" s="218"/>
      <c r="R6445" s="218"/>
      <c r="S6445" s="218"/>
      <c r="T6445" s="219"/>
      <c r="AT6445" s="220" t="s">
        <v>283</v>
      </c>
      <c r="AU6445" s="220" t="s">
        <v>84</v>
      </c>
      <c r="AV6445" s="13" t="s">
        <v>16</v>
      </c>
      <c r="AW6445" s="13" t="s">
        <v>32</v>
      </c>
      <c r="AX6445" s="13" t="s">
        <v>76</v>
      </c>
      <c r="AY6445" s="220" t="s">
        <v>272</v>
      </c>
    </row>
    <row r="6446" spans="1:65" s="13" customFormat="1" ht="11.25">
      <c r="B6446" s="210"/>
      <c r="C6446" s="211"/>
      <c r="D6446" s="212" t="s">
        <v>283</v>
      </c>
      <c r="E6446" s="213" t="s">
        <v>1</v>
      </c>
      <c r="F6446" s="214" t="s">
        <v>5172</v>
      </c>
      <c r="G6446" s="211"/>
      <c r="H6446" s="213" t="s">
        <v>1</v>
      </c>
      <c r="I6446" s="215"/>
      <c r="J6446" s="211"/>
      <c r="K6446" s="211"/>
      <c r="L6446" s="216"/>
      <c r="M6446" s="217"/>
      <c r="N6446" s="218"/>
      <c r="O6446" s="218"/>
      <c r="P6446" s="218"/>
      <c r="Q6446" s="218"/>
      <c r="R6446" s="218"/>
      <c r="S6446" s="218"/>
      <c r="T6446" s="219"/>
      <c r="AT6446" s="220" t="s">
        <v>283</v>
      </c>
      <c r="AU6446" s="220" t="s">
        <v>84</v>
      </c>
      <c r="AV6446" s="13" t="s">
        <v>16</v>
      </c>
      <c r="AW6446" s="13" t="s">
        <v>32</v>
      </c>
      <c r="AX6446" s="13" t="s">
        <v>76</v>
      </c>
      <c r="AY6446" s="220" t="s">
        <v>272</v>
      </c>
    </row>
    <row r="6447" spans="1:65" s="13" customFormat="1" ht="11.25">
      <c r="B6447" s="210"/>
      <c r="C6447" s="211"/>
      <c r="D6447" s="212" t="s">
        <v>283</v>
      </c>
      <c r="E6447" s="213" t="s">
        <v>1</v>
      </c>
      <c r="F6447" s="214" t="s">
        <v>285</v>
      </c>
      <c r="G6447" s="211"/>
      <c r="H6447" s="213" t="s">
        <v>1</v>
      </c>
      <c r="I6447" s="215"/>
      <c r="J6447" s="211"/>
      <c r="K6447" s="211"/>
      <c r="L6447" s="216"/>
      <c r="M6447" s="217"/>
      <c r="N6447" s="218"/>
      <c r="O6447" s="218"/>
      <c r="P6447" s="218"/>
      <c r="Q6447" s="218"/>
      <c r="R6447" s="218"/>
      <c r="S6447" s="218"/>
      <c r="T6447" s="219"/>
      <c r="AT6447" s="220" t="s">
        <v>283</v>
      </c>
      <c r="AU6447" s="220" t="s">
        <v>84</v>
      </c>
      <c r="AV6447" s="13" t="s">
        <v>16</v>
      </c>
      <c r="AW6447" s="13" t="s">
        <v>32</v>
      </c>
      <c r="AX6447" s="13" t="s">
        <v>76</v>
      </c>
      <c r="AY6447" s="220" t="s">
        <v>272</v>
      </c>
    </row>
    <row r="6448" spans="1:65" s="13" customFormat="1" ht="11.25">
      <c r="B6448" s="210"/>
      <c r="C6448" s="211"/>
      <c r="D6448" s="212" t="s">
        <v>283</v>
      </c>
      <c r="E6448" s="213" t="s">
        <v>1</v>
      </c>
      <c r="F6448" s="214" t="s">
        <v>2062</v>
      </c>
      <c r="G6448" s="211"/>
      <c r="H6448" s="213" t="s">
        <v>1</v>
      </c>
      <c r="I6448" s="215"/>
      <c r="J6448" s="211"/>
      <c r="K6448" s="211"/>
      <c r="L6448" s="216"/>
      <c r="M6448" s="217"/>
      <c r="N6448" s="218"/>
      <c r="O6448" s="218"/>
      <c r="P6448" s="218"/>
      <c r="Q6448" s="218"/>
      <c r="R6448" s="218"/>
      <c r="S6448" s="218"/>
      <c r="T6448" s="219"/>
      <c r="AT6448" s="220" t="s">
        <v>283</v>
      </c>
      <c r="AU6448" s="220" t="s">
        <v>84</v>
      </c>
      <c r="AV6448" s="13" t="s">
        <v>16</v>
      </c>
      <c r="AW6448" s="13" t="s">
        <v>32</v>
      </c>
      <c r="AX6448" s="13" t="s">
        <v>76</v>
      </c>
      <c r="AY6448" s="220" t="s">
        <v>272</v>
      </c>
    </row>
    <row r="6449" spans="2:51" s="13" customFormat="1" ht="11.25">
      <c r="B6449" s="210"/>
      <c r="C6449" s="211"/>
      <c r="D6449" s="212" t="s">
        <v>283</v>
      </c>
      <c r="E6449" s="213" t="s">
        <v>1</v>
      </c>
      <c r="F6449" s="214" t="s">
        <v>1979</v>
      </c>
      <c r="G6449" s="211"/>
      <c r="H6449" s="213" t="s">
        <v>1</v>
      </c>
      <c r="I6449" s="215"/>
      <c r="J6449" s="211"/>
      <c r="K6449" s="211"/>
      <c r="L6449" s="216"/>
      <c r="M6449" s="217"/>
      <c r="N6449" s="218"/>
      <c r="O6449" s="218"/>
      <c r="P6449" s="218"/>
      <c r="Q6449" s="218"/>
      <c r="R6449" s="218"/>
      <c r="S6449" s="218"/>
      <c r="T6449" s="219"/>
      <c r="AT6449" s="220" t="s">
        <v>283</v>
      </c>
      <c r="AU6449" s="220" t="s">
        <v>84</v>
      </c>
      <c r="AV6449" s="13" t="s">
        <v>16</v>
      </c>
      <c r="AW6449" s="13" t="s">
        <v>32</v>
      </c>
      <c r="AX6449" s="13" t="s">
        <v>76</v>
      </c>
      <c r="AY6449" s="220" t="s">
        <v>272</v>
      </c>
    </row>
    <row r="6450" spans="2:51" s="14" customFormat="1" ht="11.25">
      <c r="B6450" s="221"/>
      <c r="C6450" s="222"/>
      <c r="D6450" s="212" t="s">
        <v>283</v>
      </c>
      <c r="E6450" s="223" t="s">
        <v>1</v>
      </c>
      <c r="F6450" s="224" t="s">
        <v>2115</v>
      </c>
      <c r="G6450" s="222"/>
      <c r="H6450" s="225">
        <v>79.569999999999993</v>
      </c>
      <c r="I6450" s="226"/>
      <c r="J6450" s="222"/>
      <c r="K6450" s="222"/>
      <c r="L6450" s="227"/>
      <c r="M6450" s="228"/>
      <c r="N6450" s="229"/>
      <c r="O6450" s="229"/>
      <c r="P6450" s="229"/>
      <c r="Q6450" s="229"/>
      <c r="R6450" s="229"/>
      <c r="S6450" s="229"/>
      <c r="T6450" s="230"/>
      <c r="AT6450" s="231" t="s">
        <v>283</v>
      </c>
      <c r="AU6450" s="231" t="s">
        <v>84</v>
      </c>
      <c r="AV6450" s="14" t="s">
        <v>84</v>
      </c>
      <c r="AW6450" s="14" t="s">
        <v>32</v>
      </c>
      <c r="AX6450" s="14" t="s">
        <v>76</v>
      </c>
      <c r="AY6450" s="231" t="s">
        <v>272</v>
      </c>
    </row>
    <row r="6451" spans="2:51" s="13" customFormat="1" ht="11.25">
      <c r="B6451" s="210"/>
      <c r="C6451" s="211"/>
      <c r="D6451" s="212" t="s">
        <v>283</v>
      </c>
      <c r="E6451" s="213" t="s">
        <v>1</v>
      </c>
      <c r="F6451" s="214" t="s">
        <v>1994</v>
      </c>
      <c r="G6451" s="211"/>
      <c r="H6451" s="213" t="s">
        <v>1</v>
      </c>
      <c r="I6451" s="215"/>
      <c r="J6451" s="211"/>
      <c r="K6451" s="211"/>
      <c r="L6451" s="216"/>
      <c r="M6451" s="217"/>
      <c r="N6451" s="218"/>
      <c r="O6451" s="218"/>
      <c r="P6451" s="218"/>
      <c r="Q6451" s="218"/>
      <c r="R6451" s="218"/>
      <c r="S6451" s="218"/>
      <c r="T6451" s="219"/>
      <c r="AT6451" s="220" t="s">
        <v>283</v>
      </c>
      <c r="AU6451" s="220" t="s">
        <v>84</v>
      </c>
      <c r="AV6451" s="13" t="s">
        <v>16</v>
      </c>
      <c r="AW6451" s="13" t="s">
        <v>32</v>
      </c>
      <c r="AX6451" s="13" t="s">
        <v>76</v>
      </c>
      <c r="AY6451" s="220" t="s">
        <v>272</v>
      </c>
    </row>
    <row r="6452" spans="2:51" s="14" customFormat="1" ht="11.25">
      <c r="B6452" s="221"/>
      <c r="C6452" s="222"/>
      <c r="D6452" s="212" t="s">
        <v>283</v>
      </c>
      <c r="E6452" s="223" t="s">
        <v>1</v>
      </c>
      <c r="F6452" s="224" t="s">
        <v>2116</v>
      </c>
      <c r="G6452" s="222"/>
      <c r="H6452" s="225">
        <v>81.531999999999996</v>
      </c>
      <c r="I6452" s="226"/>
      <c r="J6452" s="222"/>
      <c r="K6452" s="222"/>
      <c r="L6452" s="227"/>
      <c r="M6452" s="228"/>
      <c r="N6452" s="229"/>
      <c r="O6452" s="229"/>
      <c r="P6452" s="229"/>
      <c r="Q6452" s="229"/>
      <c r="R6452" s="229"/>
      <c r="S6452" s="229"/>
      <c r="T6452" s="230"/>
      <c r="AT6452" s="231" t="s">
        <v>283</v>
      </c>
      <c r="AU6452" s="231" t="s">
        <v>84</v>
      </c>
      <c r="AV6452" s="14" t="s">
        <v>84</v>
      </c>
      <c r="AW6452" s="14" t="s">
        <v>32</v>
      </c>
      <c r="AX6452" s="14" t="s">
        <v>76</v>
      </c>
      <c r="AY6452" s="231" t="s">
        <v>272</v>
      </c>
    </row>
    <row r="6453" spans="2:51" s="13" customFormat="1" ht="11.25">
      <c r="B6453" s="210"/>
      <c r="C6453" s="211"/>
      <c r="D6453" s="212" t="s">
        <v>283</v>
      </c>
      <c r="E6453" s="213" t="s">
        <v>1</v>
      </c>
      <c r="F6453" s="214" t="s">
        <v>1996</v>
      </c>
      <c r="G6453" s="211"/>
      <c r="H6453" s="213" t="s">
        <v>1</v>
      </c>
      <c r="I6453" s="215"/>
      <c r="J6453" s="211"/>
      <c r="K6453" s="211"/>
      <c r="L6453" s="216"/>
      <c r="M6453" s="217"/>
      <c r="N6453" s="218"/>
      <c r="O6453" s="218"/>
      <c r="P6453" s="218"/>
      <c r="Q6453" s="218"/>
      <c r="R6453" s="218"/>
      <c r="S6453" s="218"/>
      <c r="T6453" s="219"/>
      <c r="AT6453" s="220" t="s">
        <v>283</v>
      </c>
      <c r="AU6453" s="220" t="s">
        <v>84</v>
      </c>
      <c r="AV6453" s="13" t="s">
        <v>16</v>
      </c>
      <c r="AW6453" s="13" t="s">
        <v>32</v>
      </c>
      <c r="AX6453" s="13" t="s">
        <v>76</v>
      </c>
      <c r="AY6453" s="220" t="s">
        <v>272</v>
      </c>
    </row>
    <row r="6454" spans="2:51" s="14" customFormat="1" ht="11.25">
      <c r="B6454" s="221"/>
      <c r="C6454" s="222"/>
      <c r="D6454" s="212" t="s">
        <v>283</v>
      </c>
      <c r="E6454" s="223" t="s">
        <v>1</v>
      </c>
      <c r="F6454" s="224" t="s">
        <v>2065</v>
      </c>
      <c r="G6454" s="222"/>
      <c r="H6454" s="225">
        <v>26.643000000000001</v>
      </c>
      <c r="I6454" s="226"/>
      <c r="J6454" s="222"/>
      <c r="K6454" s="222"/>
      <c r="L6454" s="227"/>
      <c r="M6454" s="228"/>
      <c r="N6454" s="229"/>
      <c r="O6454" s="229"/>
      <c r="P6454" s="229"/>
      <c r="Q6454" s="229"/>
      <c r="R6454" s="229"/>
      <c r="S6454" s="229"/>
      <c r="T6454" s="230"/>
      <c r="AT6454" s="231" t="s">
        <v>283</v>
      </c>
      <c r="AU6454" s="231" t="s">
        <v>84</v>
      </c>
      <c r="AV6454" s="14" t="s">
        <v>84</v>
      </c>
      <c r="AW6454" s="14" t="s">
        <v>32</v>
      </c>
      <c r="AX6454" s="14" t="s">
        <v>76</v>
      </c>
      <c r="AY6454" s="231" t="s">
        <v>272</v>
      </c>
    </row>
    <row r="6455" spans="2:51" s="13" customFormat="1" ht="11.25">
      <c r="B6455" s="210"/>
      <c r="C6455" s="211"/>
      <c r="D6455" s="212" t="s">
        <v>283</v>
      </c>
      <c r="E6455" s="213" t="s">
        <v>1</v>
      </c>
      <c r="F6455" s="214" t="s">
        <v>2060</v>
      </c>
      <c r="G6455" s="211"/>
      <c r="H6455" s="213" t="s">
        <v>1</v>
      </c>
      <c r="I6455" s="215"/>
      <c r="J6455" s="211"/>
      <c r="K6455" s="211"/>
      <c r="L6455" s="216"/>
      <c r="M6455" s="217"/>
      <c r="N6455" s="218"/>
      <c r="O6455" s="218"/>
      <c r="P6455" s="218"/>
      <c r="Q6455" s="218"/>
      <c r="R6455" s="218"/>
      <c r="S6455" s="218"/>
      <c r="T6455" s="219"/>
      <c r="AT6455" s="220" t="s">
        <v>283</v>
      </c>
      <c r="AU6455" s="220" t="s">
        <v>84</v>
      </c>
      <c r="AV6455" s="13" t="s">
        <v>16</v>
      </c>
      <c r="AW6455" s="13" t="s">
        <v>32</v>
      </c>
      <c r="AX6455" s="13" t="s">
        <v>76</v>
      </c>
      <c r="AY6455" s="220" t="s">
        <v>272</v>
      </c>
    </row>
    <row r="6456" spans="2:51" s="14" customFormat="1" ht="11.25">
      <c r="B6456" s="221"/>
      <c r="C6456" s="222"/>
      <c r="D6456" s="212" t="s">
        <v>283</v>
      </c>
      <c r="E6456" s="223" t="s">
        <v>1</v>
      </c>
      <c r="F6456" s="224" t="s">
        <v>2065</v>
      </c>
      <c r="G6456" s="222"/>
      <c r="H6456" s="225">
        <v>26.643000000000001</v>
      </c>
      <c r="I6456" s="226"/>
      <c r="J6456" s="222"/>
      <c r="K6456" s="222"/>
      <c r="L6456" s="227"/>
      <c r="M6456" s="228"/>
      <c r="N6456" s="229"/>
      <c r="O6456" s="229"/>
      <c r="P6456" s="229"/>
      <c r="Q6456" s="229"/>
      <c r="R6456" s="229"/>
      <c r="S6456" s="229"/>
      <c r="T6456" s="230"/>
      <c r="AT6456" s="231" t="s">
        <v>283</v>
      </c>
      <c r="AU6456" s="231" t="s">
        <v>84</v>
      </c>
      <c r="AV6456" s="14" t="s">
        <v>84</v>
      </c>
      <c r="AW6456" s="14" t="s">
        <v>32</v>
      </c>
      <c r="AX6456" s="14" t="s">
        <v>76</v>
      </c>
      <c r="AY6456" s="231" t="s">
        <v>272</v>
      </c>
    </row>
    <row r="6457" spans="2:51" s="13" customFormat="1" ht="11.25">
      <c r="B6457" s="210"/>
      <c r="C6457" s="211"/>
      <c r="D6457" s="212" t="s">
        <v>283</v>
      </c>
      <c r="E6457" s="213" t="s">
        <v>1</v>
      </c>
      <c r="F6457" s="214" t="s">
        <v>285</v>
      </c>
      <c r="G6457" s="211"/>
      <c r="H6457" s="213" t="s">
        <v>1</v>
      </c>
      <c r="I6457" s="215"/>
      <c r="J6457" s="211"/>
      <c r="K6457" s="211"/>
      <c r="L6457" s="216"/>
      <c r="M6457" s="217"/>
      <c r="N6457" s="218"/>
      <c r="O6457" s="218"/>
      <c r="P6457" s="218"/>
      <c r="Q6457" s="218"/>
      <c r="R6457" s="218"/>
      <c r="S6457" s="218"/>
      <c r="T6457" s="219"/>
      <c r="AT6457" s="220" t="s">
        <v>283</v>
      </c>
      <c r="AU6457" s="220" t="s">
        <v>84</v>
      </c>
      <c r="AV6457" s="13" t="s">
        <v>16</v>
      </c>
      <c r="AW6457" s="13" t="s">
        <v>32</v>
      </c>
      <c r="AX6457" s="13" t="s">
        <v>76</v>
      </c>
      <c r="AY6457" s="220" t="s">
        <v>272</v>
      </c>
    </row>
    <row r="6458" spans="2:51" s="13" customFormat="1" ht="11.25">
      <c r="B6458" s="210"/>
      <c r="C6458" s="211"/>
      <c r="D6458" s="212" t="s">
        <v>283</v>
      </c>
      <c r="E6458" s="213" t="s">
        <v>1</v>
      </c>
      <c r="F6458" s="214" t="s">
        <v>1978</v>
      </c>
      <c r="G6458" s="211"/>
      <c r="H6458" s="213" t="s">
        <v>1</v>
      </c>
      <c r="I6458" s="215"/>
      <c r="J6458" s="211"/>
      <c r="K6458" s="211"/>
      <c r="L6458" s="216"/>
      <c r="M6458" s="217"/>
      <c r="N6458" s="218"/>
      <c r="O6458" s="218"/>
      <c r="P6458" s="218"/>
      <c r="Q6458" s="218"/>
      <c r="R6458" s="218"/>
      <c r="S6458" s="218"/>
      <c r="T6458" s="219"/>
      <c r="AT6458" s="220" t="s">
        <v>283</v>
      </c>
      <c r="AU6458" s="220" t="s">
        <v>84</v>
      </c>
      <c r="AV6458" s="13" t="s">
        <v>16</v>
      </c>
      <c r="AW6458" s="13" t="s">
        <v>32</v>
      </c>
      <c r="AX6458" s="13" t="s">
        <v>76</v>
      </c>
      <c r="AY6458" s="220" t="s">
        <v>272</v>
      </c>
    </row>
    <row r="6459" spans="2:51" s="13" customFormat="1" ht="11.25">
      <c r="B6459" s="210"/>
      <c r="C6459" s="211"/>
      <c r="D6459" s="212" t="s">
        <v>283</v>
      </c>
      <c r="E6459" s="213" t="s">
        <v>1</v>
      </c>
      <c r="F6459" s="214" t="s">
        <v>1979</v>
      </c>
      <c r="G6459" s="211"/>
      <c r="H6459" s="213" t="s">
        <v>1</v>
      </c>
      <c r="I6459" s="215"/>
      <c r="J6459" s="211"/>
      <c r="K6459" s="211"/>
      <c r="L6459" s="216"/>
      <c r="M6459" s="217"/>
      <c r="N6459" s="218"/>
      <c r="O6459" s="218"/>
      <c r="P6459" s="218"/>
      <c r="Q6459" s="218"/>
      <c r="R6459" s="218"/>
      <c r="S6459" s="218"/>
      <c r="T6459" s="219"/>
      <c r="AT6459" s="220" t="s">
        <v>283</v>
      </c>
      <c r="AU6459" s="220" t="s">
        <v>84</v>
      </c>
      <c r="AV6459" s="13" t="s">
        <v>16</v>
      </c>
      <c r="AW6459" s="13" t="s">
        <v>32</v>
      </c>
      <c r="AX6459" s="13" t="s">
        <v>76</v>
      </c>
      <c r="AY6459" s="220" t="s">
        <v>272</v>
      </c>
    </row>
    <row r="6460" spans="2:51" s="14" customFormat="1" ht="11.25">
      <c r="B6460" s="221"/>
      <c r="C6460" s="222"/>
      <c r="D6460" s="212" t="s">
        <v>283</v>
      </c>
      <c r="E6460" s="223" t="s">
        <v>1</v>
      </c>
      <c r="F6460" s="224" t="s">
        <v>1980</v>
      </c>
      <c r="G6460" s="222"/>
      <c r="H6460" s="225">
        <v>84.296000000000006</v>
      </c>
      <c r="I6460" s="226"/>
      <c r="J6460" s="222"/>
      <c r="K6460" s="222"/>
      <c r="L6460" s="227"/>
      <c r="M6460" s="228"/>
      <c r="N6460" s="229"/>
      <c r="O6460" s="229"/>
      <c r="P6460" s="229"/>
      <c r="Q6460" s="229"/>
      <c r="R6460" s="229"/>
      <c r="S6460" s="229"/>
      <c r="T6460" s="230"/>
      <c r="AT6460" s="231" t="s">
        <v>283</v>
      </c>
      <c r="AU6460" s="231" t="s">
        <v>84</v>
      </c>
      <c r="AV6460" s="14" t="s">
        <v>84</v>
      </c>
      <c r="AW6460" s="14" t="s">
        <v>32</v>
      </c>
      <c r="AX6460" s="14" t="s">
        <v>76</v>
      </c>
      <c r="AY6460" s="231" t="s">
        <v>272</v>
      </c>
    </row>
    <row r="6461" spans="2:51" s="13" customFormat="1" ht="11.25">
      <c r="B6461" s="210"/>
      <c r="C6461" s="211"/>
      <c r="D6461" s="212" t="s">
        <v>283</v>
      </c>
      <c r="E6461" s="213" t="s">
        <v>1</v>
      </c>
      <c r="F6461" s="214" t="s">
        <v>285</v>
      </c>
      <c r="G6461" s="211"/>
      <c r="H6461" s="213" t="s">
        <v>1</v>
      </c>
      <c r="I6461" s="215"/>
      <c r="J6461" s="211"/>
      <c r="K6461" s="211"/>
      <c r="L6461" s="216"/>
      <c r="M6461" s="217"/>
      <c r="N6461" s="218"/>
      <c r="O6461" s="218"/>
      <c r="P6461" s="218"/>
      <c r="Q6461" s="218"/>
      <c r="R6461" s="218"/>
      <c r="S6461" s="218"/>
      <c r="T6461" s="219"/>
      <c r="AT6461" s="220" t="s">
        <v>283</v>
      </c>
      <c r="AU6461" s="220" t="s">
        <v>84</v>
      </c>
      <c r="AV6461" s="13" t="s">
        <v>16</v>
      </c>
      <c r="AW6461" s="13" t="s">
        <v>32</v>
      </c>
      <c r="AX6461" s="13" t="s">
        <v>76</v>
      </c>
      <c r="AY6461" s="220" t="s">
        <v>272</v>
      </c>
    </row>
    <row r="6462" spans="2:51" s="13" customFormat="1" ht="11.25">
      <c r="B6462" s="210"/>
      <c r="C6462" s="211"/>
      <c r="D6462" s="212" t="s">
        <v>283</v>
      </c>
      <c r="E6462" s="213" t="s">
        <v>1</v>
      </c>
      <c r="F6462" s="214" t="s">
        <v>2117</v>
      </c>
      <c r="G6462" s="211"/>
      <c r="H6462" s="213" t="s">
        <v>1</v>
      </c>
      <c r="I6462" s="215"/>
      <c r="J6462" s="211"/>
      <c r="K6462" s="211"/>
      <c r="L6462" s="216"/>
      <c r="M6462" s="217"/>
      <c r="N6462" s="218"/>
      <c r="O6462" s="218"/>
      <c r="P6462" s="218"/>
      <c r="Q6462" s="218"/>
      <c r="R6462" s="218"/>
      <c r="S6462" s="218"/>
      <c r="T6462" s="219"/>
      <c r="AT6462" s="220" t="s">
        <v>283</v>
      </c>
      <c r="AU6462" s="220" t="s">
        <v>84</v>
      </c>
      <c r="AV6462" s="13" t="s">
        <v>16</v>
      </c>
      <c r="AW6462" s="13" t="s">
        <v>32</v>
      </c>
      <c r="AX6462" s="13" t="s">
        <v>76</v>
      </c>
      <c r="AY6462" s="220" t="s">
        <v>272</v>
      </c>
    </row>
    <row r="6463" spans="2:51" s="14" customFormat="1" ht="11.25">
      <c r="B6463" s="221"/>
      <c r="C6463" s="222"/>
      <c r="D6463" s="212" t="s">
        <v>283</v>
      </c>
      <c r="E6463" s="223" t="s">
        <v>1</v>
      </c>
      <c r="F6463" s="224" t="s">
        <v>2118</v>
      </c>
      <c r="G6463" s="222"/>
      <c r="H6463" s="225">
        <v>5.2</v>
      </c>
      <c r="I6463" s="226"/>
      <c r="J6463" s="222"/>
      <c r="K6463" s="222"/>
      <c r="L6463" s="227"/>
      <c r="M6463" s="228"/>
      <c r="N6463" s="229"/>
      <c r="O6463" s="229"/>
      <c r="P6463" s="229"/>
      <c r="Q6463" s="229"/>
      <c r="R6463" s="229"/>
      <c r="S6463" s="229"/>
      <c r="T6463" s="230"/>
      <c r="AT6463" s="231" t="s">
        <v>283</v>
      </c>
      <c r="AU6463" s="231" t="s">
        <v>84</v>
      </c>
      <c r="AV6463" s="14" t="s">
        <v>84</v>
      </c>
      <c r="AW6463" s="14" t="s">
        <v>32</v>
      </c>
      <c r="AX6463" s="14" t="s">
        <v>76</v>
      </c>
      <c r="AY6463" s="231" t="s">
        <v>272</v>
      </c>
    </row>
    <row r="6464" spans="2:51" s="14" customFormat="1" ht="11.25">
      <c r="B6464" s="221"/>
      <c r="C6464" s="222"/>
      <c r="D6464" s="212" t="s">
        <v>283</v>
      </c>
      <c r="E6464" s="223" t="s">
        <v>1</v>
      </c>
      <c r="F6464" s="224" t="s">
        <v>2119</v>
      </c>
      <c r="G6464" s="222"/>
      <c r="H6464" s="225">
        <v>30.276</v>
      </c>
      <c r="I6464" s="226"/>
      <c r="J6464" s="222"/>
      <c r="K6464" s="222"/>
      <c r="L6464" s="227"/>
      <c r="M6464" s="228"/>
      <c r="N6464" s="229"/>
      <c r="O6464" s="229"/>
      <c r="P6464" s="229"/>
      <c r="Q6464" s="229"/>
      <c r="R6464" s="229"/>
      <c r="S6464" s="229"/>
      <c r="T6464" s="230"/>
      <c r="AT6464" s="231" t="s">
        <v>283</v>
      </c>
      <c r="AU6464" s="231" t="s">
        <v>84</v>
      </c>
      <c r="AV6464" s="14" t="s">
        <v>84</v>
      </c>
      <c r="AW6464" s="14" t="s">
        <v>32</v>
      </c>
      <c r="AX6464" s="14" t="s">
        <v>76</v>
      </c>
      <c r="AY6464" s="231" t="s">
        <v>272</v>
      </c>
    </row>
    <row r="6465" spans="1:65" s="2" customFormat="1" ht="24.2" customHeight="1">
      <c r="A6465" s="34"/>
      <c r="B6465" s="35"/>
      <c r="C6465" s="192" t="s">
        <v>5221</v>
      </c>
      <c r="D6465" s="192" t="s">
        <v>274</v>
      </c>
      <c r="E6465" s="193" t="s">
        <v>5222</v>
      </c>
      <c r="F6465" s="194" t="s">
        <v>5223</v>
      </c>
      <c r="G6465" s="195" t="s">
        <v>3262</v>
      </c>
      <c r="H6465" s="242"/>
      <c r="I6465" s="197"/>
      <c r="J6465" s="198">
        <f>ROUND(I6465*H6465,2)</f>
        <v>0</v>
      </c>
      <c r="K6465" s="194" t="s">
        <v>1</v>
      </c>
      <c r="L6465" s="39"/>
      <c r="M6465" s="199" t="s">
        <v>1</v>
      </c>
      <c r="N6465" s="200" t="s">
        <v>41</v>
      </c>
      <c r="O6465" s="71"/>
      <c r="P6465" s="201">
        <f>O6465*H6465</f>
        <v>0</v>
      </c>
      <c r="Q6465" s="201">
        <v>0</v>
      </c>
      <c r="R6465" s="201">
        <f>Q6465*H6465</f>
        <v>0</v>
      </c>
      <c r="S6465" s="201">
        <v>0</v>
      </c>
      <c r="T6465" s="202">
        <f>S6465*H6465</f>
        <v>0</v>
      </c>
      <c r="U6465" s="34"/>
      <c r="V6465" s="34"/>
      <c r="W6465" s="34"/>
      <c r="X6465" s="34"/>
      <c r="Y6465" s="34"/>
      <c r="Z6465" s="34"/>
      <c r="AA6465" s="34"/>
      <c r="AB6465" s="34"/>
      <c r="AC6465" s="34"/>
      <c r="AD6465" s="34"/>
      <c r="AE6465" s="34"/>
      <c r="AR6465" s="203" t="s">
        <v>358</v>
      </c>
      <c r="AT6465" s="203" t="s">
        <v>274</v>
      </c>
      <c r="AU6465" s="203" t="s">
        <v>84</v>
      </c>
      <c r="AY6465" s="17" t="s">
        <v>272</v>
      </c>
      <c r="BE6465" s="204">
        <f>IF(N6465="základní",J6465,0)</f>
        <v>0</v>
      </c>
      <c r="BF6465" s="204">
        <f>IF(N6465="snížená",J6465,0)</f>
        <v>0</v>
      </c>
      <c r="BG6465" s="204">
        <f>IF(N6465="zákl. přenesená",J6465,0)</f>
        <v>0</v>
      </c>
      <c r="BH6465" s="204">
        <f>IF(N6465="sníž. přenesená",J6465,0)</f>
        <v>0</v>
      </c>
      <c r="BI6465" s="204">
        <f>IF(N6465="nulová",J6465,0)</f>
        <v>0</v>
      </c>
      <c r="BJ6465" s="17" t="s">
        <v>16</v>
      </c>
      <c r="BK6465" s="204">
        <f>ROUND(I6465*H6465,2)</f>
        <v>0</v>
      </c>
      <c r="BL6465" s="17" t="s">
        <v>358</v>
      </c>
      <c r="BM6465" s="203" t="s">
        <v>5224</v>
      </c>
    </row>
    <row r="6466" spans="1:65" s="12" customFormat="1" ht="22.9" customHeight="1">
      <c r="B6466" s="176"/>
      <c r="C6466" s="177"/>
      <c r="D6466" s="178" t="s">
        <v>75</v>
      </c>
      <c r="E6466" s="190" t="s">
        <v>5225</v>
      </c>
      <c r="F6466" s="190" t="s">
        <v>5226</v>
      </c>
      <c r="G6466" s="177"/>
      <c r="H6466" s="177"/>
      <c r="I6466" s="180"/>
      <c r="J6466" s="191">
        <f>BK6466</f>
        <v>0</v>
      </c>
      <c r="K6466" s="177"/>
      <c r="L6466" s="182"/>
      <c r="M6466" s="183"/>
      <c r="N6466" s="184"/>
      <c r="O6466" s="184"/>
      <c r="P6466" s="185">
        <f>SUM(P6467:P6913)</f>
        <v>0</v>
      </c>
      <c r="Q6466" s="184"/>
      <c r="R6466" s="185">
        <f>SUM(R6467:R6913)</f>
        <v>6.2440450499999995</v>
      </c>
      <c r="S6466" s="184"/>
      <c r="T6466" s="186">
        <f>SUM(T6467:T6913)</f>
        <v>0</v>
      </c>
      <c r="AR6466" s="187" t="s">
        <v>84</v>
      </c>
      <c r="AT6466" s="188" t="s">
        <v>75</v>
      </c>
      <c r="AU6466" s="188" t="s">
        <v>16</v>
      </c>
      <c r="AY6466" s="187" t="s">
        <v>272</v>
      </c>
      <c r="BK6466" s="189">
        <f>SUM(BK6467:BK6913)</f>
        <v>0</v>
      </c>
    </row>
    <row r="6467" spans="1:65" s="2" customFormat="1" ht="33" customHeight="1">
      <c r="A6467" s="34"/>
      <c r="B6467" s="35"/>
      <c r="C6467" s="192" t="s">
        <v>5227</v>
      </c>
      <c r="D6467" s="192" t="s">
        <v>274</v>
      </c>
      <c r="E6467" s="193" t="s">
        <v>5228</v>
      </c>
      <c r="F6467" s="194" t="s">
        <v>5229</v>
      </c>
      <c r="G6467" s="195" t="s">
        <v>185</v>
      </c>
      <c r="H6467" s="196">
        <v>127.45</v>
      </c>
      <c r="I6467" s="197"/>
      <c r="J6467" s="198">
        <f>ROUND(I6467*H6467,2)</f>
        <v>0</v>
      </c>
      <c r="K6467" s="194" t="s">
        <v>278</v>
      </c>
      <c r="L6467" s="39"/>
      <c r="M6467" s="199" t="s">
        <v>1</v>
      </c>
      <c r="N6467" s="200" t="s">
        <v>41</v>
      </c>
      <c r="O6467" s="71"/>
      <c r="P6467" s="201">
        <f>O6467*H6467</f>
        <v>0</v>
      </c>
      <c r="Q6467" s="201">
        <v>1.5299999999999999E-3</v>
      </c>
      <c r="R6467" s="201">
        <f>Q6467*H6467</f>
        <v>0.19499849999999999</v>
      </c>
      <c r="S6467" s="201">
        <v>0</v>
      </c>
      <c r="T6467" s="202">
        <f>S6467*H6467</f>
        <v>0</v>
      </c>
      <c r="U6467" s="34"/>
      <c r="V6467" s="34"/>
      <c r="W6467" s="34"/>
      <c r="X6467" s="34"/>
      <c r="Y6467" s="34"/>
      <c r="Z6467" s="34"/>
      <c r="AA6467" s="34"/>
      <c r="AB6467" s="34"/>
      <c r="AC6467" s="34"/>
      <c r="AD6467" s="34"/>
      <c r="AE6467" s="34"/>
      <c r="AR6467" s="203" t="s">
        <v>358</v>
      </c>
      <c r="AT6467" s="203" t="s">
        <v>274</v>
      </c>
      <c r="AU6467" s="203" t="s">
        <v>84</v>
      </c>
      <c r="AY6467" s="17" t="s">
        <v>272</v>
      </c>
      <c r="BE6467" s="204">
        <f>IF(N6467="základní",J6467,0)</f>
        <v>0</v>
      </c>
      <c r="BF6467" s="204">
        <f>IF(N6467="snížená",J6467,0)</f>
        <v>0</v>
      </c>
      <c r="BG6467" s="204">
        <f>IF(N6467="zákl. přenesená",J6467,0)</f>
        <v>0</v>
      </c>
      <c r="BH6467" s="204">
        <f>IF(N6467="sníž. přenesená",J6467,0)</f>
        <v>0</v>
      </c>
      <c r="BI6467" s="204">
        <f>IF(N6467="nulová",J6467,0)</f>
        <v>0</v>
      </c>
      <c r="BJ6467" s="17" t="s">
        <v>16</v>
      </c>
      <c r="BK6467" s="204">
        <f>ROUND(I6467*H6467,2)</f>
        <v>0</v>
      </c>
      <c r="BL6467" s="17" t="s">
        <v>358</v>
      </c>
      <c r="BM6467" s="203" t="s">
        <v>5230</v>
      </c>
    </row>
    <row r="6468" spans="1:65" s="2" customFormat="1" ht="11.25">
      <c r="A6468" s="34"/>
      <c r="B6468" s="35"/>
      <c r="C6468" s="36"/>
      <c r="D6468" s="205" t="s">
        <v>281</v>
      </c>
      <c r="E6468" s="36"/>
      <c r="F6468" s="206" t="s">
        <v>5231</v>
      </c>
      <c r="G6468" s="36"/>
      <c r="H6468" s="36"/>
      <c r="I6468" s="207"/>
      <c r="J6468" s="36"/>
      <c r="K6468" s="36"/>
      <c r="L6468" s="39"/>
      <c r="M6468" s="208"/>
      <c r="N6468" s="209"/>
      <c r="O6468" s="71"/>
      <c r="P6468" s="71"/>
      <c r="Q6468" s="71"/>
      <c r="R6468" s="71"/>
      <c r="S6468" s="71"/>
      <c r="T6468" s="72"/>
      <c r="U6468" s="34"/>
      <c r="V6468" s="34"/>
      <c r="W6468" s="34"/>
      <c r="X6468" s="34"/>
      <c r="Y6468" s="34"/>
      <c r="Z6468" s="34"/>
      <c r="AA6468" s="34"/>
      <c r="AB6468" s="34"/>
      <c r="AC6468" s="34"/>
      <c r="AD6468" s="34"/>
      <c r="AE6468" s="34"/>
      <c r="AT6468" s="17" t="s">
        <v>281</v>
      </c>
      <c r="AU6468" s="17" t="s">
        <v>84</v>
      </c>
    </row>
    <row r="6469" spans="1:65" s="13" customFormat="1" ht="22.5">
      <c r="B6469" s="210"/>
      <c r="C6469" s="211"/>
      <c r="D6469" s="212" t="s">
        <v>283</v>
      </c>
      <c r="E6469" s="213" t="s">
        <v>1</v>
      </c>
      <c r="F6469" s="214" t="s">
        <v>3241</v>
      </c>
      <c r="G6469" s="211"/>
      <c r="H6469" s="213" t="s">
        <v>1</v>
      </c>
      <c r="I6469" s="215"/>
      <c r="J6469" s="211"/>
      <c r="K6469" s="211"/>
      <c r="L6469" s="216"/>
      <c r="M6469" s="217"/>
      <c r="N6469" s="218"/>
      <c r="O6469" s="218"/>
      <c r="P6469" s="218"/>
      <c r="Q6469" s="218"/>
      <c r="R6469" s="218"/>
      <c r="S6469" s="218"/>
      <c r="T6469" s="219"/>
      <c r="AT6469" s="220" t="s">
        <v>283</v>
      </c>
      <c r="AU6469" s="220" t="s">
        <v>84</v>
      </c>
      <c r="AV6469" s="13" t="s">
        <v>16</v>
      </c>
      <c r="AW6469" s="13" t="s">
        <v>32</v>
      </c>
      <c r="AX6469" s="13" t="s">
        <v>76</v>
      </c>
      <c r="AY6469" s="220" t="s">
        <v>272</v>
      </c>
    </row>
    <row r="6470" spans="1:65" s="13" customFormat="1" ht="11.25">
      <c r="B6470" s="210"/>
      <c r="C6470" s="211"/>
      <c r="D6470" s="212" t="s">
        <v>283</v>
      </c>
      <c r="E6470" s="213" t="s">
        <v>1</v>
      </c>
      <c r="F6470" s="214" t="s">
        <v>5232</v>
      </c>
      <c r="G6470" s="211"/>
      <c r="H6470" s="213" t="s">
        <v>1</v>
      </c>
      <c r="I6470" s="215"/>
      <c r="J6470" s="211"/>
      <c r="K6470" s="211"/>
      <c r="L6470" s="216"/>
      <c r="M6470" s="217"/>
      <c r="N6470" s="218"/>
      <c r="O6470" s="218"/>
      <c r="P6470" s="218"/>
      <c r="Q6470" s="218"/>
      <c r="R6470" s="218"/>
      <c r="S6470" s="218"/>
      <c r="T6470" s="219"/>
      <c r="AT6470" s="220" t="s">
        <v>283</v>
      </c>
      <c r="AU6470" s="220" t="s">
        <v>84</v>
      </c>
      <c r="AV6470" s="13" t="s">
        <v>16</v>
      </c>
      <c r="AW6470" s="13" t="s">
        <v>32</v>
      </c>
      <c r="AX6470" s="13" t="s">
        <v>76</v>
      </c>
      <c r="AY6470" s="220" t="s">
        <v>272</v>
      </c>
    </row>
    <row r="6471" spans="1:65" s="13" customFormat="1" ht="11.25">
      <c r="B6471" s="210"/>
      <c r="C6471" s="211"/>
      <c r="D6471" s="212" t="s">
        <v>283</v>
      </c>
      <c r="E6471" s="213" t="s">
        <v>1</v>
      </c>
      <c r="F6471" s="214" t="s">
        <v>285</v>
      </c>
      <c r="G6471" s="211"/>
      <c r="H6471" s="213" t="s">
        <v>1</v>
      </c>
      <c r="I6471" s="215"/>
      <c r="J6471" s="211"/>
      <c r="K6471" s="211"/>
      <c r="L6471" s="216"/>
      <c r="M6471" s="217"/>
      <c r="N6471" s="218"/>
      <c r="O6471" s="218"/>
      <c r="P6471" s="218"/>
      <c r="Q6471" s="218"/>
      <c r="R6471" s="218"/>
      <c r="S6471" s="218"/>
      <c r="T6471" s="219"/>
      <c r="AT6471" s="220" t="s">
        <v>283</v>
      </c>
      <c r="AU6471" s="220" t="s">
        <v>84</v>
      </c>
      <c r="AV6471" s="13" t="s">
        <v>16</v>
      </c>
      <c r="AW6471" s="13" t="s">
        <v>32</v>
      </c>
      <c r="AX6471" s="13" t="s">
        <v>76</v>
      </c>
      <c r="AY6471" s="220" t="s">
        <v>272</v>
      </c>
    </row>
    <row r="6472" spans="1:65" s="13" customFormat="1" ht="11.25">
      <c r="B6472" s="210"/>
      <c r="C6472" s="211"/>
      <c r="D6472" s="212" t="s">
        <v>283</v>
      </c>
      <c r="E6472" s="213" t="s">
        <v>1</v>
      </c>
      <c r="F6472" s="214" t="s">
        <v>5233</v>
      </c>
      <c r="G6472" s="211"/>
      <c r="H6472" s="213" t="s">
        <v>1</v>
      </c>
      <c r="I6472" s="215"/>
      <c r="J6472" s="211"/>
      <c r="K6472" s="211"/>
      <c r="L6472" s="216"/>
      <c r="M6472" s="217"/>
      <c r="N6472" s="218"/>
      <c r="O6472" s="218"/>
      <c r="P6472" s="218"/>
      <c r="Q6472" s="218"/>
      <c r="R6472" s="218"/>
      <c r="S6472" s="218"/>
      <c r="T6472" s="219"/>
      <c r="AT6472" s="220" t="s">
        <v>283</v>
      </c>
      <c r="AU6472" s="220" t="s">
        <v>84</v>
      </c>
      <c r="AV6472" s="13" t="s">
        <v>16</v>
      </c>
      <c r="AW6472" s="13" t="s">
        <v>32</v>
      </c>
      <c r="AX6472" s="13" t="s">
        <v>76</v>
      </c>
      <c r="AY6472" s="220" t="s">
        <v>272</v>
      </c>
    </row>
    <row r="6473" spans="1:65" s="14" customFormat="1" ht="11.25">
      <c r="B6473" s="221"/>
      <c r="C6473" s="222"/>
      <c r="D6473" s="212" t="s">
        <v>283</v>
      </c>
      <c r="E6473" s="223" t="s">
        <v>1</v>
      </c>
      <c r="F6473" s="224" t="s">
        <v>5234</v>
      </c>
      <c r="G6473" s="222"/>
      <c r="H6473" s="225">
        <v>86</v>
      </c>
      <c r="I6473" s="226"/>
      <c r="J6473" s="222"/>
      <c r="K6473" s="222"/>
      <c r="L6473" s="227"/>
      <c r="M6473" s="228"/>
      <c r="N6473" s="229"/>
      <c r="O6473" s="229"/>
      <c r="P6473" s="229"/>
      <c r="Q6473" s="229"/>
      <c r="R6473" s="229"/>
      <c r="S6473" s="229"/>
      <c r="T6473" s="230"/>
      <c r="AT6473" s="231" t="s">
        <v>283</v>
      </c>
      <c r="AU6473" s="231" t="s">
        <v>84</v>
      </c>
      <c r="AV6473" s="14" t="s">
        <v>84</v>
      </c>
      <c r="AW6473" s="14" t="s">
        <v>32</v>
      </c>
      <c r="AX6473" s="14" t="s">
        <v>76</v>
      </c>
      <c r="AY6473" s="231" t="s">
        <v>272</v>
      </c>
    </row>
    <row r="6474" spans="1:65" s="13" customFormat="1" ht="11.25">
      <c r="B6474" s="210"/>
      <c r="C6474" s="211"/>
      <c r="D6474" s="212" t="s">
        <v>283</v>
      </c>
      <c r="E6474" s="213" t="s">
        <v>1</v>
      </c>
      <c r="F6474" s="214" t="s">
        <v>285</v>
      </c>
      <c r="G6474" s="211"/>
      <c r="H6474" s="213" t="s">
        <v>1</v>
      </c>
      <c r="I6474" s="215"/>
      <c r="J6474" s="211"/>
      <c r="K6474" s="211"/>
      <c r="L6474" s="216"/>
      <c r="M6474" s="217"/>
      <c r="N6474" s="218"/>
      <c r="O6474" s="218"/>
      <c r="P6474" s="218"/>
      <c r="Q6474" s="218"/>
      <c r="R6474" s="218"/>
      <c r="S6474" s="218"/>
      <c r="T6474" s="219"/>
      <c r="AT6474" s="220" t="s">
        <v>283</v>
      </c>
      <c r="AU6474" s="220" t="s">
        <v>84</v>
      </c>
      <c r="AV6474" s="13" t="s">
        <v>16</v>
      </c>
      <c r="AW6474" s="13" t="s">
        <v>32</v>
      </c>
      <c r="AX6474" s="13" t="s">
        <v>76</v>
      </c>
      <c r="AY6474" s="220" t="s">
        <v>272</v>
      </c>
    </row>
    <row r="6475" spans="1:65" s="13" customFormat="1" ht="11.25">
      <c r="B6475" s="210"/>
      <c r="C6475" s="211"/>
      <c r="D6475" s="212" t="s">
        <v>283</v>
      </c>
      <c r="E6475" s="213" t="s">
        <v>1</v>
      </c>
      <c r="F6475" s="214" t="s">
        <v>5235</v>
      </c>
      <c r="G6475" s="211"/>
      <c r="H6475" s="213" t="s">
        <v>1</v>
      </c>
      <c r="I6475" s="215"/>
      <c r="J6475" s="211"/>
      <c r="K6475" s="211"/>
      <c r="L6475" s="216"/>
      <c r="M6475" s="217"/>
      <c r="N6475" s="218"/>
      <c r="O6475" s="218"/>
      <c r="P6475" s="218"/>
      <c r="Q6475" s="218"/>
      <c r="R6475" s="218"/>
      <c r="S6475" s="218"/>
      <c r="T6475" s="219"/>
      <c r="AT6475" s="220" t="s">
        <v>283</v>
      </c>
      <c r="AU6475" s="220" t="s">
        <v>84</v>
      </c>
      <c r="AV6475" s="13" t="s">
        <v>16</v>
      </c>
      <c r="AW6475" s="13" t="s">
        <v>32</v>
      </c>
      <c r="AX6475" s="13" t="s">
        <v>76</v>
      </c>
      <c r="AY6475" s="220" t="s">
        <v>272</v>
      </c>
    </row>
    <row r="6476" spans="1:65" s="13" customFormat="1" ht="11.25">
      <c r="B6476" s="210"/>
      <c r="C6476" s="211"/>
      <c r="D6476" s="212" t="s">
        <v>283</v>
      </c>
      <c r="E6476" s="213" t="s">
        <v>1</v>
      </c>
      <c r="F6476" s="214" t="s">
        <v>831</v>
      </c>
      <c r="G6476" s="211"/>
      <c r="H6476" s="213" t="s">
        <v>1</v>
      </c>
      <c r="I6476" s="215"/>
      <c r="J6476" s="211"/>
      <c r="K6476" s="211"/>
      <c r="L6476" s="216"/>
      <c r="M6476" s="217"/>
      <c r="N6476" s="218"/>
      <c r="O6476" s="218"/>
      <c r="P6476" s="218"/>
      <c r="Q6476" s="218"/>
      <c r="R6476" s="218"/>
      <c r="S6476" s="218"/>
      <c r="T6476" s="219"/>
      <c r="AT6476" s="220" t="s">
        <v>283</v>
      </c>
      <c r="AU6476" s="220" t="s">
        <v>84</v>
      </c>
      <c r="AV6476" s="13" t="s">
        <v>16</v>
      </c>
      <c r="AW6476" s="13" t="s">
        <v>32</v>
      </c>
      <c r="AX6476" s="13" t="s">
        <v>76</v>
      </c>
      <c r="AY6476" s="220" t="s">
        <v>272</v>
      </c>
    </row>
    <row r="6477" spans="1:65" s="14" customFormat="1" ht="11.25">
      <c r="B6477" s="221"/>
      <c r="C6477" s="222"/>
      <c r="D6477" s="212" t="s">
        <v>283</v>
      </c>
      <c r="E6477" s="223" t="s">
        <v>1</v>
      </c>
      <c r="F6477" s="224" t="s">
        <v>5236</v>
      </c>
      <c r="G6477" s="222"/>
      <c r="H6477" s="225">
        <v>9.6</v>
      </c>
      <c r="I6477" s="226"/>
      <c r="J6477" s="222"/>
      <c r="K6477" s="222"/>
      <c r="L6477" s="227"/>
      <c r="M6477" s="228"/>
      <c r="N6477" s="229"/>
      <c r="O6477" s="229"/>
      <c r="P6477" s="229"/>
      <c r="Q6477" s="229"/>
      <c r="R6477" s="229"/>
      <c r="S6477" s="229"/>
      <c r="T6477" s="230"/>
      <c r="AT6477" s="231" t="s">
        <v>283</v>
      </c>
      <c r="AU6477" s="231" t="s">
        <v>84</v>
      </c>
      <c r="AV6477" s="14" t="s">
        <v>84</v>
      </c>
      <c r="AW6477" s="14" t="s">
        <v>32</v>
      </c>
      <c r="AX6477" s="14" t="s">
        <v>76</v>
      </c>
      <c r="AY6477" s="231" t="s">
        <v>272</v>
      </c>
    </row>
    <row r="6478" spans="1:65" s="13" customFormat="1" ht="11.25">
      <c r="B6478" s="210"/>
      <c r="C6478" s="211"/>
      <c r="D6478" s="212" t="s">
        <v>283</v>
      </c>
      <c r="E6478" s="213" t="s">
        <v>1</v>
      </c>
      <c r="F6478" s="214" t="s">
        <v>837</v>
      </c>
      <c r="G6478" s="211"/>
      <c r="H6478" s="213" t="s">
        <v>1</v>
      </c>
      <c r="I6478" s="215"/>
      <c r="J6478" s="211"/>
      <c r="K6478" s="211"/>
      <c r="L6478" s="216"/>
      <c r="M6478" s="217"/>
      <c r="N6478" s="218"/>
      <c r="O6478" s="218"/>
      <c r="P6478" s="218"/>
      <c r="Q6478" s="218"/>
      <c r="R6478" s="218"/>
      <c r="S6478" s="218"/>
      <c r="T6478" s="219"/>
      <c r="AT6478" s="220" t="s">
        <v>283</v>
      </c>
      <c r="AU6478" s="220" t="s">
        <v>84</v>
      </c>
      <c r="AV6478" s="13" t="s">
        <v>16</v>
      </c>
      <c r="AW6478" s="13" t="s">
        <v>32</v>
      </c>
      <c r="AX6478" s="13" t="s">
        <v>76</v>
      </c>
      <c r="AY6478" s="220" t="s">
        <v>272</v>
      </c>
    </row>
    <row r="6479" spans="1:65" s="14" customFormat="1" ht="11.25">
      <c r="B6479" s="221"/>
      <c r="C6479" s="222"/>
      <c r="D6479" s="212" t="s">
        <v>283</v>
      </c>
      <c r="E6479" s="223" t="s">
        <v>1</v>
      </c>
      <c r="F6479" s="224" t="s">
        <v>5237</v>
      </c>
      <c r="G6479" s="222"/>
      <c r="H6479" s="225">
        <v>25.65</v>
      </c>
      <c r="I6479" s="226"/>
      <c r="J6479" s="222"/>
      <c r="K6479" s="222"/>
      <c r="L6479" s="227"/>
      <c r="M6479" s="228"/>
      <c r="N6479" s="229"/>
      <c r="O6479" s="229"/>
      <c r="P6479" s="229"/>
      <c r="Q6479" s="229"/>
      <c r="R6479" s="229"/>
      <c r="S6479" s="229"/>
      <c r="T6479" s="230"/>
      <c r="AT6479" s="231" t="s">
        <v>283</v>
      </c>
      <c r="AU6479" s="231" t="s">
        <v>84</v>
      </c>
      <c r="AV6479" s="14" t="s">
        <v>84</v>
      </c>
      <c r="AW6479" s="14" t="s">
        <v>32</v>
      </c>
      <c r="AX6479" s="14" t="s">
        <v>76</v>
      </c>
      <c r="AY6479" s="231" t="s">
        <v>272</v>
      </c>
    </row>
    <row r="6480" spans="1:65" s="13" customFormat="1" ht="11.25">
      <c r="B6480" s="210"/>
      <c r="C6480" s="211"/>
      <c r="D6480" s="212" t="s">
        <v>283</v>
      </c>
      <c r="E6480" s="213" t="s">
        <v>1</v>
      </c>
      <c r="F6480" s="214" t="s">
        <v>854</v>
      </c>
      <c r="G6480" s="211"/>
      <c r="H6480" s="213" t="s">
        <v>1</v>
      </c>
      <c r="I6480" s="215"/>
      <c r="J6480" s="211"/>
      <c r="K6480" s="211"/>
      <c r="L6480" s="216"/>
      <c r="M6480" s="217"/>
      <c r="N6480" s="218"/>
      <c r="O6480" s="218"/>
      <c r="P6480" s="218"/>
      <c r="Q6480" s="218"/>
      <c r="R6480" s="218"/>
      <c r="S6480" s="218"/>
      <c r="T6480" s="219"/>
      <c r="AT6480" s="220" t="s">
        <v>283</v>
      </c>
      <c r="AU6480" s="220" t="s">
        <v>84</v>
      </c>
      <c r="AV6480" s="13" t="s">
        <v>16</v>
      </c>
      <c r="AW6480" s="13" t="s">
        <v>32</v>
      </c>
      <c r="AX6480" s="13" t="s">
        <v>76</v>
      </c>
      <c r="AY6480" s="220" t="s">
        <v>272</v>
      </c>
    </row>
    <row r="6481" spans="1:65" s="14" customFormat="1" ht="11.25">
      <c r="B6481" s="221"/>
      <c r="C6481" s="222"/>
      <c r="D6481" s="212" t="s">
        <v>283</v>
      </c>
      <c r="E6481" s="223" t="s">
        <v>1</v>
      </c>
      <c r="F6481" s="224" t="s">
        <v>5238</v>
      </c>
      <c r="G6481" s="222"/>
      <c r="H6481" s="225">
        <v>6.2</v>
      </c>
      <c r="I6481" s="226"/>
      <c r="J6481" s="222"/>
      <c r="K6481" s="222"/>
      <c r="L6481" s="227"/>
      <c r="M6481" s="228"/>
      <c r="N6481" s="229"/>
      <c r="O6481" s="229"/>
      <c r="P6481" s="229"/>
      <c r="Q6481" s="229"/>
      <c r="R6481" s="229"/>
      <c r="S6481" s="229"/>
      <c r="T6481" s="230"/>
      <c r="AT6481" s="231" t="s">
        <v>283</v>
      </c>
      <c r="AU6481" s="231" t="s">
        <v>84</v>
      </c>
      <c r="AV6481" s="14" t="s">
        <v>84</v>
      </c>
      <c r="AW6481" s="14" t="s">
        <v>32</v>
      </c>
      <c r="AX6481" s="14" t="s">
        <v>76</v>
      </c>
      <c r="AY6481" s="231" t="s">
        <v>272</v>
      </c>
    </row>
    <row r="6482" spans="1:65" s="2" customFormat="1" ht="16.5" customHeight="1">
      <c r="A6482" s="34"/>
      <c r="B6482" s="35"/>
      <c r="C6482" s="232" t="s">
        <v>5239</v>
      </c>
      <c r="D6482" s="232" t="s">
        <v>394</v>
      </c>
      <c r="E6482" s="233" t="s">
        <v>5240</v>
      </c>
      <c r="F6482" s="234" t="s">
        <v>5241</v>
      </c>
      <c r="G6482" s="235" t="s">
        <v>5242</v>
      </c>
      <c r="H6482" s="236">
        <v>28</v>
      </c>
      <c r="I6482" s="237"/>
      <c r="J6482" s="238">
        <f>ROUND(I6482*H6482,2)</f>
        <v>0</v>
      </c>
      <c r="K6482" s="234" t="s">
        <v>1</v>
      </c>
      <c r="L6482" s="239"/>
      <c r="M6482" s="240" t="s">
        <v>1</v>
      </c>
      <c r="N6482" s="241" t="s">
        <v>41</v>
      </c>
      <c r="O6482" s="71"/>
      <c r="P6482" s="201">
        <f>O6482*H6482</f>
        <v>0</v>
      </c>
      <c r="Q6482" s="201">
        <v>0</v>
      </c>
      <c r="R6482" s="201">
        <f>Q6482*H6482</f>
        <v>0</v>
      </c>
      <c r="S6482" s="201">
        <v>0</v>
      </c>
      <c r="T6482" s="202">
        <f>S6482*H6482</f>
        <v>0</v>
      </c>
      <c r="U6482" s="34"/>
      <c r="V6482" s="34"/>
      <c r="W6482" s="34"/>
      <c r="X6482" s="34"/>
      <c r="Y6482" s="34"/>
      <c r="Z6482" s="34"/>
      <c r="AA6482" s="34"/>
      <c r="AB6482" s="34"/>
      <c r="AC6482" s="34"/>
      <c r="AD6482" s="34"/>
      <c r="AE6482" s="34"/>
      <c r="AR6482" s="203" t="s">
        <v>483</v>
      </c>
      <c r="AT6482" s="203" t="s">
        <v>394</v>
      </c>
      <c r="AU6482" s="203" t="s">
        <v>84</v>
      </c>
      <c r="AY6482" s="17" t="s">
        <v>272</v>
      </c>
      <c r="BE6482" s="204">
        <f>IF(N6482="základní",J6482,0)</f>
        <v>0</v>
      </c>
      <c r="BF6482" s="204">
        <f>IF(N6482="snížená",J6482,0)</f>
        <v>0</v>
      </c>
      <c r="BG6482" s="204">
        <f>IF(N6482="zákl. přenesená",J6482,0)</f>
        <v>0</v>
      </c>
      <c r="BH6482" s="204">
        <f>IF(N6482="sníž. přenesená",J6482,0)</f>
        <v>0</v>
      </c>
      <c r="BI6482" s="204">
        <f>IF(N6482="nulová",J6482,0)</f>
        <v>0</v>
      </c>
      <c r="BJ6482" s="17" t="s">
        <v>16</v>
      </c>
      <c r="BK6482" s="204">
        <f>ROUND(I6482*H6482,2)</f>
        <v>0</v>
      </c>
      <c r="BL6482" s="17" t="s">
        <v>358</v>
      </c>
      <c r="BM6482" s="203" t="s">
        <v>5243</v>
      </c>
    </row>
    <row r="6483" spans="1:65" s="13" customFormat="1" ht="22.5">
      <c r="B6483" s="210"/>
      <c r="C6483" s="211"/>
      <c r="D6483" s="212" t="s">
        <v>283</v>
      </c>
      <c r="E6483" s="213" t="s">
        <v>1</v>
      </c>
      <c r="F6483" s="214" t="s">
        <v>5244</v>
      </c>
      <c r="G6483" s="211"/>
      <c r="H6483" s="213" t="s">
        <v>1</v>
      </c>
      <c r="I6483" s="215"/>
      <c r="J6483" s="211"/>
      <c r="K6483" s="211"/>
      <c r="L6483" s="216"/>
      <c r="M6483" s="217"/>
      <c r="N6483" s="218"/>
      <c r="O6483" s="218"/>
      <c r="P6483" s="218"/>
      <c r="Q6483" s="218"/>
      <c r="R6483" s="218"/>
      <c r="S6483" s="218"/>
      <c r="T6483" s="219"/>
      <c r="AT6483" s="220" t="s">
        <v>283</v>
      </c>
      <c r="AU6483" s="220" t="s">
        <v>84</v>
      </c>
      <c r="AV6483" s="13" t="s">
        <v>16</v>
      </c>
      <c r="AW6483" s="13" t="s">
        <v>32</v>
      </c>
      <c r="AX6483" s="13" t="s">
        <v>76</v>
      </c>
      <c r="AY6483" s="220" t="s">
        <v>272</v>
      </c>
    </row>
    <row r="6484" spans="1:65" s="13" customFormat="1" ht="11.25">
      <c r="B6484" s="210"/>
      <c r="C6484" s="211"/>
      <c r="D6484" s="212" t="s">
        <v>283</v>
      </c>
      <c r="E6484" s="213" t="s">
        <v>1</v>
      </c>
      <c r="F6484" s="214" t="s">
        <v>5232</v>
      </c>
      <c r="G6484" s="211"/>
      <c r="H6484" s="213" t="s">
        <v>1</v>
      </c>
      <c r="I6484" s="215"/>
      <c r="J6484" s="211"/>
      <c r="K6484" s="211"/>
      <c r="L6484" s="216"/>
      <c r="M6484" s="217"/>
      <c r="N6484" s="218"/>
      <c r="O6484" s="218"/>
      <c r="P6484" s="218"/>
      <c r="Q6484" s="218"/>
      <c r="R6484" s="218"/>
      <c r="S6484" s="218"/>
      <c r="T6484" s="219"/>
      <c r="AT6484" s="220" t="s">
        <v>283</v>
      </c>
      <c r="AU6484" s="220" t="s">
        <v>84</v>
      </c>
      <c r="AV6484" s="13" t="s">
        <v>16</v>
      </c>
      <c r="AW6484" s="13" t="s">
        <v>32</v>
      </c>
      <c r="AX6484" s="13" t="s">
        <v>76</v>
      </c>
      <c r="AY6484" s="220" t="s">
        <v>272</v>
      </c>
    </row>
    <row r="6485" spans="1:65" s="13" customFormat="1" ht="11.25">
      <c r="B6485" s="210"/>
      <c r="C6485" s="211"/>
      <c r="D6485" s="212" t="s">
        <v>283</v>
      </c>
      <c r="E6485" s="213" t="s">
        <v>1</v>
      </c>
      <c r="F6485" s="214" t="s">
        <v>285</v>
      </c>
      <c r="G6485" s="211"/>
      <c r="H6485" s="213" t="s">
        <v>1</v>
      </c>
      <c r="I6485" s="215"/>
      <c r="J6485" s="211"/>
      <c r="K6485" s="211"/>
      <c r="L6485" s="216"/>
      <c r="M6485" s="217"/>
      <c r="N6485" s="218"/>
      <c r="O6485" s="218"/>
      <c r="P6485" s="218"/>
      <c r="Q6485" s="218"/>
      <c r="R6485" s="218"/>
      <c r="S6485" s="218"/>
      <c r="T6485" s="219"/>
      <c r="AT6485" s="220" t="s">
        <v>283</v>
      </c>
      <c r="AU6485" s="220" t="s">
        <v>84</v>
      </c>
      <c r="AV6485" s="13" t="s">
        <v>16</v>
      </c>
      <c r="AW6485" s="13" t="s">
        <v>32</v>
      </c>
      <c r="AX6485" s="13" t="s">
        <v>76</v>
      </c>
      <c r="AY6485" s="220" t="s">
        <v>272</v>
      </c>
    </row>
    <row r="6486" spans="1:65" s="13" customFormat="1" ht="11.25">
      <c r="B6486" s="210"/>
      <c r="C6486" s="211"/>
      <c r="D6486" s="212" t="s">
        <v>283</v>
      </c>
      <c r="E6486" s="213" t="s">
        <v>1</v>
      </c>
      <c r="F6486" s="214" t="s">
        <v>5245</v>
      </c>
      <c r="G6486" s="211"/>
      <c r="H6486" s="213" t="s">
        <v>1</v>
      </c>
      <c r="I6486" s="215"/>
      <c r="J6486" s="211"/>
      <c r="K6486" s="211"/>
      <c r="L6486" s="216"/>
      <c r="M6486" s="217"/>
      <c r="N6486" s="218"/>
      <c r="O6486" s="218"/>
      <c r="P6486" s="218"/>
      <c r="Q6486" s="218"/>
      <c r="R6486" s="218"/>
      <c r="S6486" s="218"/>
      <c r="T6486" s="219"/>
      <c r="AT6486" s="220" t="s">
        <v>283</v>
      </c>
      <c r="AU6486" s="220" t="s">
        <v>84</v>
      </c>
      <c r="AV6486" s="13" t="s">
        <v>16</v>
      </c>
      <c r="AW6486" s="13" t="s">
        <v>32</v>
      </c>
      <c r="AX6486" s="13" t="s">
        <v>76</v>
      </c>
      <c r="AY6486" s="220" t="s">
        <v>272</v>
      </c>
    </row>
    <row r="6487" spans="1:65" s="14" customFormat="1" ht="11.25">
      <c r="B6487" s="221"/>
      <c r="C6487" s="222"/>
      <c r="D6487" s="212" t="s">
        <v>283</v>
      </c>
      <c r="E6487" s="223" t="s">
        <v>1</v>
      </c>
      <c r="F6487" s="224" t="s">
        <v>5246</v>
      </c>
      <c r="G6487" s="222"/>
      <c r="H6487" s="225">
        <v>12</v>
      </c>
      <c r="I6487" s="226"/>
      <c r="J6487" s="222"/>
      <c r="K6487" s="222"/>
      <c r="L6487" s="227"/>
      <c r="M6487" s="228"/>
      <c r="N6487" s="229"/>
      <c r="O6487" s="229"/>
      <c r="P6487" s="229"/>
      <c r="Q6487" s="229"/>
      <c r="R6487" s="229"/>
      <c r="S6487" s="229"/>
      <c r="T6487" s="230"/>
      <c r="AT6487" s="231" t="s">
        <v>283</v>
      </c>
      <c r="AU6487" s="231" t="s">
        <v>84</v>
      </c>
      <c r="AV6487" s="14" t="s">
        <v>84</v>
      </c>
      <c r="AW6487" s="14" t="s">
        <v>32</v>
      </c>
      <c r="AX6487" s="14" t="s">
        <v>76</v>
      </c>
      <c r="AY6487" s="231" t="s">
        <v>272</v>
      </c>
    </row>
    <row r="6488" spans="1:65" s="14" customFormat="1" ht="11.25">
      <c r="B6488" s="221"/>
      <c r="C6488" s="222"/>
      <c r="D6488" s="212" t="s">
        <v>283</v>
      </c>
      <c r="E6488" s="223" t="s">
        <v>1</v>
      </c>
      <c r="F6488" s="224" t="s">
        <v>5247</v>
      </c>
      <c r="G6488" s="222"/>
      <c r="H6488" s="225">
        <v>16</v>
      </c>
      <c r="I6488" s="226"/>
      <c r="J6488" s="222"/>
      <c r="K6488" s="222"/>
      <c r="L6488" s="227"/>
      <c r="M6488" s="228"/>
      <c r="N6488" s="229"/>
      <c r="O6488" s="229"/>
      <c r="P6488" s="229"/>
      <c r="Q6488" s="229"/>
      <c r="R6488" s="229"/>
      <c r="S6488" s="229"/>
      <c r="T6488" s="230"/>
      <c r="AT6488" s="231" t="s">
        <v>283</v>
      </c>
      <c r="AU6488" s="231" t="s">
        <v>84</v>
      </c>
      <c r="AV6488" s="14" t="s">
        <v>84</v>
      </c>
      <c r="AW6488" s="14" t="s">
        <v>32</v>
      </c>
      <c r="AX6488" s="14" t="s">
        <v>76</v>
      </c>
      <c r="AY6488" s="231" t="s">
        <v>272</v>
      </c>
    </row>
    <row r="6489" spans="1:65" s="2" customFormat="1" ht="16.5" customHeight="1">
      <c r="A6489" s="34"/>
      <c r="B6489" s="35"/>
      <c r="C6489" s="232" t="s">
        <v>5248</v>
      </c>
      <c r="D6489" s="232" t="s">
        <v>394</v>
      </c>
      <c r="E6489" s="233" t="s">
        <v>5249</v>
      </c>
      <c r="F6489" s="234" t="s">
        <v>5250</v>
      </c>
      <c r="G6489" s="235" t="s">
        <v>5242</v>
      </c>
      <c r="H6489" s="236">
        <v>138</v>
      </c>
      <c r="I6489" s="237"/>
      <c r="J6489" s="238">
        <f>ROUND(I6489*H6489,2)</f>
        <v>0</v>
      </c>
      <c r="K6489" s="234" t="s">
        <v>1</v>
      </c>
      <c r="L6489" s="239"/>
      <c r="M6489" s="240" t="s">
        <v>1</v>
      </c>
      <c r="N6489" s="241" t="s">
        <v>41</v>
      </c>
      <c r="O6489" s="71"/>
      <c r="P6489" s="201">
        <f>O6489*H6489</f>
        <v>0</v>
      </c>
      <c r="Q6489" s="201">
        <v>0</v>
      </c>
      <c r="R6489" s="201">
        <f>Q6489*H6489</f>
        <v>0</v>
      </c>
      <c r="S6489" s="201">
        <v>0</v>
      </c>
      <c r="T6489" s="202">
        <f>S6489*H6489</f>
        <v>0</v>
      </c>
      <c r="U6489" s="34"/>
      <c r="V6489" s="34"/>
      <c r="W6489" s="34"/>
      <c r="X6489" s="34"/>
      <c r="Y6489" s="34"/>
      <c r="Z6489" s="34"/>
      <c r="AA6489" s="34"/>
      <c r="AB6489" s="34"/>
      <c r="AC6489" s="34"/>
      <c r="AD6489" s="34"/>
      <c r="AE6489" s="34"/>
      <c r="AR6489" s="203" t="s">
        <v>483</v>
      </c>
      <c r="AT6489" s="203" t="s">
        <v>394</v>
      </c>
      <c r="AU6489" s="203" t="s">
        <v>84</v>
      </c>
      <c r="AY6489" s="17" t="s">
        <v>272</v>
      </c>
      <c r="BE6489" s="204">
        <f>IF(N6489="základní",J6489,0)</f>
        <v>0</v>
      </c>
      <c r="BF6489" s="204">
        <f>IF(N6489="snížená",J6489,0)</f>
        <v>0</v>
      </c>
      <c r="BG6489" s="204">
        <f>IF(N6489="zákl. přenesená",J6489,0)</f>
        <v>0</v>
      </c>
      <c r="BH6489" s="204">
        <f>IF(N6489="sníž. přenesená",J6489,0)</f>
        <v>0</v>
      </c>
      <c r="BI6489" s="204">
        <f>IF(N6489="nulová",J6489,0)</f>
        <v>0</v>
      </c>
      <c r="BJ6489" s="17" t="s">
        <v>16</v>
      </c>
      <c r="BK6489" s="204">
        <f>ROUND(I6489*H6489,2)</f>
        <v>0</v>
      </c>
      <c r="BL6489" s="17" t="s">
        <v>358</v>
      </c>
      <c r="BM6489" s="203" t="s">
        <v>5251</v>
      </c>
    </row>
    <row r="6490" spans="1:65" s="13" customFormat="1" ht="22.5">
      <c r="B6490" s="210"/>
      <c r="C6490" s="211"/>
      <c r="D6490" s="212" t="s">
        <v>283</v>
      </c>
      <c r="E6490" s="213" t="s">
        <v>1</v>
      </c>
      <c r="F6490" s="214" t="s">
        <v>5244</v>
      </c>
      <c r="G6490" s="211"/>
      <c r="H6490" s="213" t="s">
        <v>1</v>
      </c>
      <c r="I6490" s="215"/>
      <c r="J6490" s="211"/>
      <c r="K6490" s="211"/>
      <c r="L6490" s="216"/>
      <c r="M6490" s="217"/>
      <c r="N6490" s="218"/>
      <c r="O6490" s="218"/>
      <c r="P6490" s="218"/>
      <c r="Q6490" s="218"/>
      <c r="R6490" s="218"/>
      <c r="S6490" s="218"/>
      <c r="T6490" s="219"/>
      <c r="AT6490" s="220" t="s">
        <v>283</v>
      </c>
      <c r="AU6490" s="220" t="s">
        <v>84</v>
      </c>
      <c r="AV6490" s="13" t="s">
        <v>16</v>
      </c>
      <c r="AW6490" s="13" t="s">
        <v>32</v>
      </c>
      <c r="AX6490" s="13" t="s">
        <v>76</v>
      </c>
      <c r="AY6490" s="220" t="s">
        <v>272</v>
      </c>
    </row>
    <row r="6491" spans="1:65" s="13" customFormat="1" ht="11.25">
      <c r="B6491" s="210"/>
      <c r="C6491" s="211"/>
      <c r="D6491" s="212" t="s">
        <v>283</v>
      </c>
      <c r="E6491" s="213" t="s">
        <v>1</v>
      </c>
      <c r="F6491" s="214" t="s">
        <v>5232</v>
      </c>
      <c r="G6491" s="211"/>
      <c r="H6491" s="213" t="s">
        <v>1</v>
      </c>
      <c r="I6491" s="215"/>
      <c r="J6491" s="211"/>
      <c r="K6491" s="211"/>
      <c r="L6491" s="216"/>
      <c r="M6491" s="217"/>
      <c r="N6491" s="218"/>
      <c r="O6491" s="218"/>
      <c r="P6491" s="218"/>
      <c r="Q6491" s="218"/>
      <c r="R6491" s="218"/>
      <c r="S6491" s="218"/>
      <c r="T6491" s="219"/>
      <c r="AT6491" s="220" t="s">
        <v>283</v>
      </c>
      <c r="AU6491" s="220" t="s">
        <v>84</v>
      </c>
      <c r="AV6491" s="13" t="s">
        <v>16</v>
      </c>
      <c r="AW6491" s="13" t="s">
        <v>32</v>
      </c>
      <c r="AX6491" s="13" t="s">
        <v>76</v>
      </c>
      <c r="AY6491" s="220" t="s">
        <v>272</v>
      </c>
    </row>
    <row r="6492" spans="1:65" s="13" customFormat="1" ht="11.25">
      <c r="B6492" s="210"/>
      <c r="C6492" s="211"/>
      <c r="D6492" s="212" t="s">
        <v>283</v>
      </c>
      <c r="E6492" s="213" t="s">
        <v>1</v>
      </c>
      <c r="F6492" s="214" t="s">
        <v>285</v>
      </c>
      <c r="G6492" s="211"/>
      <c r="H6492" s="213" t="s">
        <v>1</v>
      </c>
      <c r="I6492" s="215"/>
      <c r="J6492" s="211"/>
      <c r="K6492" s="211"/>
      <c r="L6492" s="216"/>
      <c r="M6492" s="217"/>
      <c r="N6492" s="218"/>
      <c r="O6492" s="218"/>
      <c r="P6492" s="218"/>
      <c r="Q6492" s="218"/>
      <c r="R6492" s="218"/>
      <c r="S6492" s="218"/>
      <c r="T6492" s="219"/>
      <c r="AT6492" s="220" t="s">
        <v>283</v>
      </c>
      <c r="AU6492" s="220" t="s">
        <v>84</v>
      </c>
      <c r="AV6492" s="13" t="s">
        <v>16</v>
      </c>
      <c r="AW6492" s="13" t="s">
        <v>32</v>
      </c>
      <c r="AX6492" s="13" t="s">
        <v>76</v>
      </c>
      <c r="AY6492" s="220" t="s">
        <v>272</v>
      </c>
    </row>
    <row r="6493" spans="1:65" s="13" customFormat="1" ht="11.25">
      <c r="B6493" s="210"/>
      <c r="C6493" s="211"/>
      <c r="D6493" s="212" t="s">
        <v>283</v>
      </c>
      <c r="E6493" s="213" t="s">
        <v>1</v>
      </c>
      <c r="F6493" s="214" t="s">
        <v>5245</v>
      </c>
      <c r="G6493" s="211"/>
      <c r="H6493" s="213" t="s">
        <v>1</v>
      </c>
      <c r="I6493" s="215"/>
      <c r="J6493" s="211"/>
      <c r="K6493" s="211"/>
      <c r="L6493" s="216"/>
      <c r="M6493" s="217"/>
      <c r="N6493" s="218"/>
      <c r="O6493" s="218"/>
      <c r="P6493" s="218"/>
      <c r="Q6493" s="218"/>
      <c r="R6493" s="218"/>
      <c r="S6493" s="218"/>
      <c r="T6493" s="219"/>
      <c r="AT6493" s="220" t="s">
        <v>283</v>
      </c>
      <c r="AU6493" s="220" t="s">
        <v>84</v>
      </c>
      <c r="AV6493" s="13" t="s">
        <v>16</v>
      </c>
      <c r="AW6493" s="13" t="s">
        <v>32</v>
      </c>
      <c r="AX6493" s="13" t="s">
        <v>76</v>
      </c>
      <c r="AY6493" s="220" t="s">
        <v>272</v>
      </c>
    </row>
    <row r="6494" spans="1:65" s="14" customFormat="1" ht="11.25">
      <c r="B6494" s="221"/>
      <c r="C6494" s="222"/>
      <c r="D6494" s="212" t="s">
        <v>283</v>
      </c>
      <c r="E6494" s="223" t="s">
        <v>1</v>
      </c>
      <c r="F6494" s="224" t="s">
        <v>5252</v>
      </c>
      <c r="G6494" s="222"/>
      <c r="H6494" s="225">
        <v>24</v>
      </c>
      <c r="I6494" s="226"/>
      <c r="J6494" s="222"/>
      <c r="K6494" s="222"/>
      <c r="L6494" s="227"/>
      <c r="M6494" s="228"/>
      <c r="N6494" s="229"/>
      <c r="O6494" s="229"/>
      <c r="P6494" s="229"/>
      <c r="Q6494" s="229"/>
      <c r="R6494" s="229"/>
      <c r="S6494" s="229"/>
      <c r="T6494" s="230"/>
      <c r="AT6494" s="231" t="s">
        <v>283</v>
      </c>
      <c r="AU6494" s="231" t="s">
        <v>84</v>
      </c>
      <c r="AV6494" s="14" t="s">
        <v>84</v>
      </c>
      <c r="AW6494" s="14" t="s">
        <v>32</v>
      </c>
      <c r="AX6494" s="14" t="s">
        <v>76</v>
      </c>
      <c r="AY6494" s="231" t="s">
        <v>272</v>
      </c>
    </row>
    <row r="6495" spans="1:65" s="14" customFormat="1" ht="11.25">
      <c r="B6495" s="221"/>
      <c r="C6495" s="222"/>
      <c r="D6495" s="212" t="s">
        <v>283</v>
      </c>
      <c r="E6495" s="223" t="s">
        <v>1</v>
      </c>
      <c r="F6495" s="224" t="s">
        <v>5253</v>
      </c>
      <c r="G6495" s="222"/>
      <c r="H6495" s="225">
        <v>92</v>
      </c>
      <c r="I6495" s="226"/>
      <c r="J6495" s="222"/>
      <c r="K6495" s="222"/>
      <c r="L6495" s="227"/>
      <c r="M6495" s="228"/>
      <c r="N6495" s="229"/>
      <c r="O6495" s="229"/>
      <c r="P6495" s="229"/>
      <c r="Q6495" s="229"/>
      <c r="R6495" s="229"/>
      <c r="S6495" s="229"/>
      <c r="T6495" s="230"/>
      <c r="AT6495" s="231" t="s">
        <v>283</v>
      </c>
      <c r="AU6495" s="231" t="s">
        <v>84</v>
      </c>
      <c r="AV6495" s="14" t="s">
        <v>84</v>
      </c>
      <c r="AW6495" s="14" t="s">
        <v>32</v>
      </c>
      <c r="AX6495" s="14" t="s">
        <v>76</v>
      </c>
      <c r="AY6495" s="231" t="s">
        <v>272</v>
      </c>
    </row>
    <row r="6496" spans="1:65" s="14" customFormat="1" ht="11.25">
      <c r="B6496" s="221"/>
      <c r="C6496" s="222"/>
      <c r="D6496" s="212" t="s">
        <v>283</v>
      </c>
      <c r="E6496" s="223" t="s">
        <v>1</v>
      </c>
      <c r="F6496" s="224" t="s">
        <v>5254</v>
      </c>
      <c r="G6496" s="222"/>
      <c r="H6496" s="225">
        <v>22</v>
      </c>
      <c r="I6496" s="226"/>
      <c r="J6496" s="222"/>
      <c r="K6496" s="222"/>
      <c r="L6496" s="227"/>
      <c r="M6496" s="228"/>
      <c r="N6496" s="229"/>
      <c r="O6496" s="229"/>
      <c r="P6496" s="229"/>
      <c r="Q6496" s="229"/>
      <c r="R6496" s="229"/>
      <c r="S6496" s="229"/>
      <c r="T6496" s="230"/>
      <c r="AT6496" s="231" t="s">
        <v>283</v>
      </c>
      <c r="AU6496" s="231" t="s">
        <v>84</v>
      </c>
      <c r="AV6496" s="14" t="s">
        <v>84</v>
      </c>
      <c r="AW6496" s="14" t="s">
        <v>32</v>
      </c>
      <c r="AX6496" s="14" t="s">
        <v>76</v>
      </c>
      <c r="AY6496" s="231" t="s">
        <v>272</v>
      </c>
    </row>
    <row r="6497" spans="1:65" s="2" customFormat="1" ht="16.5" customHeight="1">
      <c r="A6497" s="34"/>
      <c r="B6497" s="35"/>
      <c r="C6497" s="232" t="s">
        <v>5255</v>
      </c>
      <c r="D6497" s="232" t="s">
        <v>394</v>
      </c>
      <c r="E6497" s="233" t="s">
        <v>5256</v>
      </c>
      <c r="F6497" s="234" t="s">
        <v>5257</v>
      </c>
      <c r="G6497" s="235" t="s">
        <v>5242</v>
      </c>
      <c r="H6497" s="236">
        <v>144</v>
      </c>
      <c r="I6497" s="237"/>
      <c r="J6497" s="238">
        <f>ROUND(I6497*H6497,2)</f>
        <v>0</v>
      </c>
      <c r="K6497" s="234" t="s">
        <v>1</v>
      </c>
      <c r="L6497" s="239"/>
      <c r="M6497" s="240" t="s">
        <v>1</v>
      </c>
      <c r="N6497" s="241" t="s">
        <v>41</v>
      </c>
      <c r="O6497" s="71"/>
      <c r="P6497" s="201">
        <f>O6497*H6497</f>
        <v>0</v>
      </c>
      <c r="Q6497" s="201">
        <v>0</v>
      </c>
      <c r="R6497" s="201">
        <f>Q6497*H6497</f>
        <v>0</v>
      </c>
      <c r="S6497" s="201">
        <v>0</v>
      </c>
      <c r="T6497" s="202">
        <f>S6497*H6497</f>
        <v>0</v>
      </c>
      <c r="U6497" s="34"/>
      <c r="V6497" s="34"/>
      <c r="W6497" s="34"/>
      <c r="X6497" s="34"/>
      <c r="Y6497" s="34"/>
      <c r="Z6497" s="34"/>
      <c r="AA6497" s="34"/>
      <c r="AB6497" s="34"/>
      <c r="AC6497" s="34"/>
      <c r="AD6497" s="34"/>
      <c r="AE6497" s="34"/>
      <c r="AR6497" s="203" t="s">
        <v>483</v>
      </c>
      <c r="AT6497" s="203" t="s">
        <v>394</v>
      </c>
      <c r="AU6497" s="203" t="s">
        <v>84</v>
      </c>
      <c r="AY6497" s="17" t="s">
        <v>272</v>
      </c>
      <c r="BE6497" s="204">
        <f>IF(N6497="základní",J6497,0)</f>
        <v>0</v>
      </c>
      <c r="BF6497" s="204">
        <f>IF(N6497="snížená",J6497,0)</f>
        <v>0</v>
      </c>
      <c r="BG6497" s="204">
        <f>IF(N6497="zákl. přenesená",J6497,0)</f>
        <v>0</v>
      </c>
      <c r="BH6497" s="204">
        <f>IF(N6497="sníž. přenesená",J6497,0)</f>
        <v>0</v>
      </c>
      <c r="BI6497" s="204">
        <f>IF(N6497="nulová",J6497,0)</f>
        <v>0</v>
      </c>
      <c r="BJ6497" s="17" t="s">
        <v>16</v>
      </c>
      <c r="BK6497" s="204">
        <f>ROUND(I6497*H6497,2)</f>
        <v>0</v>
      </c>
      <c r="BL6497" s="17" t="s">
        <v>358</v>
      </c>
      <c r="BM6497" s="203" t="s">
        <v>5258</v>
      </c>
    </row>
    <row r="6498" spans="1:65" s="13" customFormat="1" ht="22.5">
      <c r="B6498" s="210"/>
      <c r="C6498" s="211"/>
      <c r="D6498" s="212" t="s">
        <v>283</v>
      </c>
      <c r="E6498" s="213" t="s">
        <v>1</v>
      </c>
      <c r="F6498" s="214" t="s">
        <v>3241</v>
      </c>
      <c r="G6498" s="211"/>
      <c r="H6498" s="213" t="s">
        <v>1</v>
      </c>
      <c r="I6498" s="215"/>
      <c r="J6498" s="211"/>
      <c r="K6498" s="211"/>
      <c r="L6498" s="216"/>
      <c r="M6498" s="217"/>
      <c r="N6498" s="218"/>
      <c r="O6498" s="218"/>
      <c r="P6498" s="218"/>
      <c r="Q6498" s="218"/>
      <c r="R6498" s="218"/>
      <c r="S6498" s="218"/>
      <c r="T6498" s="219"/>
      <c r="AT6498" s="220" t="s">
        <v>283</v>
      </c>
      <c r="AU6498" s="220" t="s">
        <v>84</v>
      </c>
      <c r="AV6498" s="13" t="s">
        <v>16</v>
      </c>
      <c r="AW6498" s="13" t="s">
        <v>32</v>
      </c>
      <c r="AX6498" s="13" t="s">
        <v>76</v>
      </c>
      <c r="AY6498" s="220" t="s">
        <v>272</v>
      </c>
    </row>
    <row r="6499" spans="1:65" s="13" customFormat="1" ht="11.25">
      <c r="B6499" s="210"/>
      <c r="C6499" s="211"/>
      <c r="D6499" s="212" t="s">
        <v>283</v>
      </c>
      <c r="E6499" s="213" t="s">
        <v>1</v>
      </c>
      <c r="F6499" s="214" t="s">
        <v>5232</v>
      </c>
      <c r="G6499" s="211"/>
      <c r="H6499" s="213" t="s">
        <v>1</v>
      </c>
      <c r="I6499" s="215"/>
      <c r="J6499" s="211"/>
      <c r="K6499" s="211"/>
      <c r="L6499" s="216"/>
      <c r="M6499" s="217"/>
      <c r="N6499" s="218"/>
      <c r="O6499" s="218"/>
      <c r="P6499" s="218"/>
      <c r="Q6499" s="218"/>
      <c r="R6499" s="218"/>
      <c r="S6499" s="218"/>
      <c r="T6499" s="219"/>
      <c r="AT6499" s="220" t="s">
        <v>283</v>
      </c>
      <c r="AU6499" s="220" t="s">
        <v>84</v>
      </c>
      <c r="AV6499" s="13" t="s">
        <v>16</v>
      </c>
      <c r="AW6499" s="13" t="s">
        <v>32</v>
      </c>
      <c r="AX6499" s="13" t="s">
        <v>76</v>
      </c>
      <c r="AY6499" s="220" t="s">
        <v>272</v>
      </c>
    </row>
    <row r="6500" spans="1:65" s="13" customFormat="1" ht="11.25">
      <c r="B6500" s="210"/>
      <c r="C6500" s="211"/>
      <c r="D6500" s="212" t="s">
        <v>283</v>
      </c>
      <c r="E6500" s="213" t="s">
        <v>1</v>
      </c>
      <c r="F6500" s="214" t="s">
        <v>285</v>
      </c>
      <c r="G6500" s="211"/>
      <c r="H6500" s="213" t="s">
        <v>1</v>
      </c>
      <c r="I6500" s="215"/>
      <c r="J6500" s="211"/>
      <c r="K6500" s="211"/>
      <c r="L6500" s="216"/>
      <c r="M6500" s="217"/>
      <c r="N6500" s="218"/>
      <c r="O6500" s="218"/>
      <c r="P6500" s="218"/>
      <c r="Q6500" s="218"/>
      <c r="R6500" s="218"/>
      <c r="S6500" s="218"/>
      <c r="T6500" s="219"/>
      <c r="AT6500" s="220" t="s">
        <v>283</v>
      </c>
      <c r="AU6500" s="220" t="s">
        <v>84</v>
      </c>
      <c r="AV6500" s="13" t="s">
        <v>16</v>
      </c>
      <c r="AW6500" s="13" t="s">
        <v>32</v>
      </c>
      <c r="AX6500" s="13" t="s">
        <v>76</v>
      </c>
      <c r="AY6500" s="220" t="s">
        <v>272</v>
      </c>
    </row>
    <row r="6501" spans="1:65" s="13" customFormat="1" ht="11.25">
      <c r="B6501" s="210"/>
      <c r="C6501" s="211"/>
      <c r="D6501" s="212" t="s">
        <v>283</v>
      </c>
      <c r="E6501" s="213" t="s">
        <v>1</v>
      </c>
      <c r="F6501" s="214" t="s">
        <v>5259</v>
      </c>
      <c r="G6501" s="211"/>
      <c r="H6501" s="213" t="s">
        <v>1</v>
      </c>
      <c r="I6501" s="215"/>
      <c r="J6501" s="211"/>
      <c r="K6501" s="211"/>
      <c r="L6501" s="216"/>
      <c r="M6501" s="217"/>
      <c r="N6501" s="218"/>
      <c r="O6501" s="218"/>
      <c r="P6501" s="218"/>
      <c r="Q6501" s="218"/>
      <c r="R6501" s="218"/>
      <c r="S6501" s="218"/>
      <c r="T6501" s="219"/>
      <c r="AT6501" s="220" t="s">
        <v>283</v>
      </c>
      <c r="AU6501" s="220" t="s">
        <v>84</v>
      </c>
      <c r="AV6501" s="13" t="s">
        <v>16</v>
      </c>
      <c r="AW6501" s="13" t="s">
        <v>32</v>
      </c>
      <c r="AX6501" s="13" t="s">
        <v>76</v>
      </c>
      <c r="AY6501" s="220" t="s">
        <v>272</v>
      </c>
    </row>
    <row r="6502" spans="1:65" s="14" customFormat="1" ht="11.25">
      <c r="B6502" s="221"/>
      <c r="C6502" s="222"/>
      <c r="D6502" s="212" t="s">
        <v>283</v>
      </c>
      <c r="E6502" s="223" t="s">
        <v>1</v>
      </c>
      <c r="F6502" s="224" t="s">
        <v>5260</v>
      </c>
      <c r="G6502" s="222"/>
      <c r="H6502" s="225">
        <v>144</v>
      </c>
      <c r="I6502" s="226"/>
      <c r="J6502" s="222"/>
      <c r="K6502" s="222"/>
      <c r="L6502" s="227"/>
      <c r="M6502" s="228"/>
      <c r="N6502" s="229"/>
      <c r="O6502" s="229"/>
      <c r="P6502" s="229"/>
      <c r="Q6502" s="229"/>
      <c r="R6502" s="229"/>
      <c r="S6502" s="229"/>
      <c r="T6502" s="230"/>
      <c r="AT6502" s="231" t="s">
        <v>283</v>
      </c>
      <c r="AU6502" s="231" t="s">
        <v>84</v>
      </c>
      <c r="AV6502" s="14" t="s">
        <v>84</v>
      </c>
      <c r="AW6502" s="14" t="s">
        <v>32</v>
      </c>
      <c r="AX6502" s="14" t="s">
        <v>76</v>
      </c>
      <c r="AY6502" s="231" t="s">
        <v>272</v>
      </c>
    </row>
    <row r="6503" spans="1:65" s="2" customFormat="1" ht="16.5" customHeight="1">
      <c r="A6503" s="34"/>
      <c r="B6503" s="35"/>
      <c r="C6503" s="232" t="s">
        <v>5261</v>
      </c>
      <c r="D6503" s="232" t="s">
        <v>394</v>
      </c>
      <c r="E6503" s="233" t="s">
        <v>5262</v>
      </c>
      <c r="F6503" s="234" t="s">
        <v>5263</v>
      </c>
      <c r="G6503" s="235" t="s">
        <v>5242</v>
      </c>
      <c r="H6503" s="236">
        <v>36</v>
      </c>
      <c r="I6503" s="237"/>
      <c r="J6503" s="238">
        <f>ROUND(I6503*H6503,2)</f>
        <v>0</v>
      </c>
      <c r="K6503" s="234" t="s">
        <v>1</v>
      </c>
      <c r="L6503" s="239"/>
      <c r="M6503" s="240" t="s">
        <v>1</v>
      </c>
      <c r="N6503" s="241" t="s">
        <v>41</v>
      </c>
      <c r="O6503" s="71"/>
      <c r="P6503" s="201">
        <f>O6503*H6503</f>
        <v>0</v>
      </c>
      <c r="Q6503" s="201">
        <v>0</v>
      </c>
      <c r="R6503" s="201">
        <f>Q6503*H6503</f>
        <v>0</v>
      </c>
      <c r="S6503" s="201">
        <v>0</v>
      </c>
      <c r="T6503" s="202">
        <f>S6503*H6503</f>
        <v>0</v>
      </c>
      <c r="U6503" s="34"/>
      <c r="V6503" s="34"/>
      <c r="W6503" s="34"/>
      <c r="X6503" s="34"/>
      <c r="Y6503" s="34"/>
      <c r="Z6503" s="34"/>
      <c r="AA6503" s="34"/>
      <c r="AB6503" s="34"/>
      <c r="AC6503" s="34"/>
      <c r="AD6503" s="34"/>
      <c r="AE6503" s="34"/>
      <c r="AR6503" s="203" t="s">
        <v>483</v>
      </c>
      <c r="AT6503" s="203" t="s">
        <v>394</v>
      </c>
      <c r="AU6503" s="203" t="s">
        <v>84</v>
      </c>
      <c r="AY6503" s="17" t="s">
        <v>272</v>
      </c>
      <c r="BE6503" s="204">
        <f>IF(N6503="základní",J6503,0)</f>
        <v>0</v>
      </c>
      <c r="BF6503" s="204">
        <f>IF(N6503="snížená",J6503,0)</f>
        <v>0</v>
      </c>
      <c r="BG6503" s="204">
        <f>IF(N6503="zákl. přenesená",J6503,0)</f>
        <v>0</v>
      </c>
      <c r="BH6503" s="204">
        <f>IF(N6503="sníž. přenesená",J6503,0)</f>
        <v>0</v>
      </c>
      <c r="BI6503" s="204">
        <f>IF(N6503="nulová",J6503,0)</f>
        <v>0</v>
      </c>
      <c r="BJ6503" s="17" t="s">
        <v>16</v>
      </c>
      <c r="BK6503" s="204">
        <f>ROUND(I6503*H6503,2)</f>
        <v>0</v>
      </c>
      <c r="BL6503" s="17" t="s">
        <v>358</v>
      </c>
      <c r="BM6503" s="203" t="s">
        <v>5264</v>
      </c>
    </row>
    <row r="6504" spans="1:65" s="13" customFormat="1" ht="22.5">
      <c r="B6504" s="210"/>
      <c r="C6504" s="211"/>
      <c r="D6504" s="212" t="s">
        <v>283</v>
      </c>
      <c r="E6504" s="213" t="s">
        <v>1</v>
      </c>
      <c r="F6504" s="214" t="s">
        <v>3241</v>
      </c>
      <c r="G6504" s="211"/>
      <c r="H6504" s="213" t="s">
        <v>1</v>
      </c>
      <c r="I6504" s="215"/>
      <c r="J6504" s="211"/>
      <c r="K6504" s="211"/>
      <c r="L6504" s="216"/>
      <c r="M6504" s="217"/>
      <c r="N6504" s="218"/>
      <c r="O6504" s="218"/>
      <c r="P6504" s="218"/>
      <c r="Q6504" s="218"/>
      <c r="R6504" s="218"/>
      <c r="S6504" s="218"/>
      <c r="T6504" s="219"/>
      <c r="AT6504" s="220" t="s">
        <v>283</v>
      </c>
      <c r="AU6504" s="220" t="s">
        <v>84</v>
      </c>
      <c r="AV6504" s="13" t="s">
        <v>16</v>
      </c>
      <c r="AW6504" s="13" t="s">
        <v>32</v>
      </c>
      <c r="AX6504" s="13" t="s">
        <v>76</v>
      </c>
      <c r="AY6504" s="220" t="s">
        <v>272</v>
      </c>
    </row>
    <row r="6505" spans="1:65" s="13" customFormat="1" ht="11.25">
      <c r="B6505" s="210"/>
      <c r="C6505" s="211"/>
      <c r="D6505" s="212" t="s">
        <v>283</v>
      </c>
      <c r="E6505" s="213" t="s">
        <v>1</v>
      </c>
      <c r="F6505" s="214" t="s">
        <v>5232</v>
      </c>
      <c r="G6505" s="211"/>
      <c r="H6505" s="213" t="s">
        <v>1</v>
      </c>
      <c r="I6505" s="215"/>
      <c r="J6505" s="211"/>
      <c r="K6505" s="211"/>
      <c r="L6505" s="216"/>
      <c r="M6505" s="217"/>
      <c r="N6505" s="218"/>
      <c r="O6505" s="218"/>
      <c r="P6505" s="218"/>
      <c r="Q6505" s="218"/>
      <c r="R6505" s="218"/>
      <c r="S6505" s="218"/>
      <c r="T6505" s="219"/>
      <c r="AT6505" s="220" t="s">
        <v>283</v>
      </c>
      <c r="AU6505" s="220" t="s">
        <v>84</v>
      </c>
      <c r="AV6505" s="13" t="s">
        <v>16</v>
      </c>
      <c r="AW6505" s="13" t="s">
        <v>32</v>
      </c>
      <c r="AX6505" s="13" t="s">
        <v>76</v>
      </c>
      <c r="AY6505" s="220" t="s">
        <v>272</v>
      </c>
    </row>
    <row r="6506" spans="1:65" s="13" customFormat="1" ht="11.25">
      <c r="B6506" s="210"/>
      <c r="C6506" s="211"/>
      <c r="D6506" s="212" t="s">
        <v>283</v>
      </c>
      <c r="E6506" s="213" t="s">
        <v>1</v>
      </c>
      <c r="F6506" s="214" t="s">
        <v>285</v>
      </c>
      <c r="G6506" s="211"/>
      <c r="H6506" s="213" t="s">
        <v>1</v>
      </c>
      <c r="I6506" s="215"/>
      <c r="J6506" s="211"/>
      <c r="K6506" s="211"/>
      <c r="L6506" s="216"/>
      <c r="M6506" s="217"/>
      <c r="N6506" s="218"/>
      <c r="O6506" s="218"/>
      <c r="P6506" s="218"/>
      <c r="Q6506" s="218"/>
      <c r="R6506" s="218"/>
      <c r="S6506" s="218"/>
      <c r="T6506" s="219"/>
      <c r="AT6506" s="220" t="s">
        <v>283</v>
      </c>
      <c r="AU6506" s="220" t="s">
        <v>84</v>
      </c>
      <c r="AV6506" s="13" t="s">
        <v>16</v>
      </c>
      <c r="AW6506" s="13" t="s">
        <v>32</v>
      </c>
      <c r="AX6506" s="13" t="s">
        <v>76</v>
      </c>
      <c r="AY6506" s="220" t="s">
        <v>272</v>
      </c>
    </row>
    <row r="6507" spans="1:65" s="13" customFormat="1" ht="11.25">
      <c r="B6507" s="210"/>
      <c r="C6507" s="211"/>
      <c r="D6507" s="212" t="s">
        <v>283</v>
      </c>
      <c r="E6507" s="213" t="s">
        <v>1</v>
      </c>
      <c r="F6507" s="214" t="s">
        <v>5259</v>
      </c>
      <c r="G6507" s="211"/>
      <c r="H6507" s="213" t="s">
        <v>1</v>
      </c>
      <c r="I6507" s="215"/>
      <c r="J6507" s="211"/>
      <c r="K6507" s="211"/>
      <c r="L6507" s="216"/>
      <c r="M6507" s="217"/>
      <c r="N6507" s="218"/>
      <c r="O6507" s="218"/>
      <c r="P6507" s="218"/>
      <c r="Q6507" s="218"/>
      <c r="R6507" s="218"/>
      <c r="S6507" s="218"/>
      <c r="T6507" s="219"/>
      <c r="AT6507" s="220" t="s">
        <v>283</v>
      </c>
      <c r="AU6507" s="220" t="s">
        <v>84</v>
      </c>
      <c r="AV6507" s="13" t="s">
        <v>16</v>
      </c>
      <c r="AW6507" s="13" t="s">
        <v>32</v>
      </c>
      <c r="AX6507" s="13" t="s">
        <v>76</v>
      </c>
      <c r="AY6507" s="220" t="s">
        <v>272</v>
      </c>
    </row>
    <row r="6508" spans="1:65" s="14" customFormat="1" ht="11.25">
      <c r="B6508" s="221"/>
      <c r="C6508" s="222"/>
      <c r="D6508" s="212" t="s">
        <v>283</v>
      </c>
      <c r="E6508" s="223" t="s">
        <v>1</v>
      </c>
      <c r="F6508" s="224" t="s">
        <v>5265</v>
      </c>
      <c r="G6508" s="222"/>
      <c r="H6508" s="225">
        <v>36</v>
      </c>
      <c r="I6508" s="226"/>
      <c r="J6508" s="222"/>
      <c r="K6508" s="222"/>
      <c r="L6508" s="227"/>
      <c r="M6508" s="228"/>
      <c r="N6508" s="229"/>
      <c r="O6508" s="229"/>
      <c r="P6508" s="229"/>
      <c r="Q6508" s="229"/>
      <c r="R6508" s="229"/>
      <c r="S6508" s="229"/>
      <c r="T6508" s="230"/>
      <c r="AT6508" s="231" t="s">
        <v>283</v>
      </c>
      <c r="AU6508" s="231" t="s">
        <v>84</v>
      </c>
      <c r="AV6508" s="14" t="s">
        <v>84</v>
      </c>
      <c r="AW6508" s="14" t="s">
        <v>32</v>
      </c>
      <c r="AX6508" s="14" t="s">
        <v>16</v>
      </c>
      <c r="AY6508" s="231" t="s">
        <v>272</v>
      </c>
    </row>
    <row r="6509" spans="1:65" s="2" customFormat="1" ht="33" customHeight="1">
      <c r="A6509" s="34"/>
      <c r="B6509" s="35"/>
      <c r="C6509" s="192" t="s">
        <v>5266</v>
      </c>
      <c r="D6509" s="192" t="s">
        <v>274</v>
      </c>
      <c r="E6509" s="193" t="s">
        <v>5267</v>
      </c>
      <c r="F6509" s="194" t="s">
        <v>5268</v>
      </c>
      <c r="G6509" s="195" t="s">
        <v>185</v>
      </c>
      <c r="H6509" s="196">
        <v>127.45</v>
      </c>
      <c r="I6509" s="197"/>
      <c r="J6509" s="198">
        <f>ROUND(I6509*H6509,2)</f>
        <v>0</v>
      </c>
      <c r="K6509" s="194" t="s">
        <v>278</v>
      </c>
      <c r="L6509" s="39"/>
      <c r="M6509" s="199" t="s">
        <v>1</v>
      </c>
      <c r="N6509" s="200" t="s">
        <v>41</v>
      </c>
      <c r="O6509" s="71"/>
      <c r="P6509" s="201">
        <f>O6509*H6509</f>
        <v>0</v>
      </c>
      <c r="Q6509" s="201">
        <v>1.0200000000000001E-3</v>
      </c>
      <c r="R6509" s="201">
        <f>Q6509*H6509</f>
        <v>0.129999</v>
      </c>
      <c r="S6509" s="201">
        <v>0</v>
      </c>
      <c r="T6509" s="202">
        <f>S6509*H6509</f>
        <v>0</v>
      </c>
      <c r="U6509" s="34"/>
      <c r="V6509" s="34"/>
      <c r="W6509" s="34"/>
      <c r="X6509" s="34"/>
      <c r="Y6509" s="34"/>
      <c r="Z6509" s="34"/>
      <c r="AA6509" s="34"/>
      <c r="AB6509" s="34"/>
      <c r="AC6509" s="34"/>
      <c r="AD6509" s="34"/>
      <c r="AE6509" s="34"/>
      <c r="AR6509" s="203" t="s">
        <v>358</v>
      </c>
      <c r="AT6509" s="203" t="s">
        <v>274</v>
      </c>
      <c r="AU6509" s="203" t="s">
        <v>84</v>
      </c>
      <c r="AY6509" s="17" t="s">
        <v>272</v>
      </c>
      <c r="BE6509" s="204">
        <f>IF(N6509="základní",J6509,0)</f>
        <v>0</v>
      </c>
      <c r="BF6509" s="204">
        <f>IF(N6509="snížená",J6509,0)</f>
        <v>0</v>
      </c>
      <c r="BG6509" s="204">
        <f>IF(N6509="zákl. přenesená",J6509,0)</f>
        <v>0</v>
      </c>
      <c r="BH6509" s="204">
        <f>IF(N6509="sníž. přenesená",J6509,0)</f>
        <v>0</v>
      </c>
      <c r="BI6509" s="204">
        <f>IF(N6509="nulová",J6509,0)</f>
        <v>0</v>
      </c>
      <c r="BJ6509" s="17" t="s">
        <v>16</v>
      </c>
      <c r="BK6509" s="204">
        <f>ROUND(I6509*H6509,2)</f>
        <v>0</v>
      </c>
      <c r="BL6509" s="17" t="s">
        <v>358</v>
      </c>
      <c r="BM6509" s="203" t="s">
        <v>5269</v>
      </c>
    </row>
    <row r="6510" spans="1:65" s="2" customFormat="1" ht="11.25">
      <c r="A6510" s="34"/>
      <c r="B6510" s="35"/>
      <c r="C6510" s="36"/>
      <c r="D6510" s="205" t="s">
        <v>281</v>
      </c>
      <c r="E6510" s="36"/>
      <c r="F6510" s="206" t="s">
        <v>5270</v>
      </c>
      <c r="G6510" s="36"/>
      <c r="H6510" s="36"/>
      <c r="I6510" s="207"/>
      <c r="J6510" s="36"/>
      <c r="K6510" s="36"/>
      <c r="L6510" s="39"/>
      <c r="M6510" s="208"/>
      <c r="N6510" s="209"/>
      <c r="O6510" s="71"/>
      <c r="P6510" s="71"/>
      <c r="Q6510" s="71"/>
      <c r="R6510" s="71"/>
      <c r="S6510" s="71"/>
      <c r="T6510" s="72"/>
      <c r="U6510" s="34"/>
      <c r="V6510" s="34"/>
      <c r="W6510" s="34"/>
      <c r="X6510" s="34"/>
      <c r="Y6510" s="34"/>
      <c r="Z6510" s="34"/>
      <c r="AA6510" s="34"/>
      <c r="AB6510" s="34"/>
      <c r="AC6510" s="34"/>
      <c r="AD6510" s="34"/>
      <c r="AE6510" s="34"/>
      <c r="AT6510" s="17" t="s">
        <v>281</v>
      </c>
      <c r="AU6510" s="17" t="s">
        <v>84</v>
      </c>
    </row>
    <row r="6511" spans="1:65" s="2" customFormat="1" ht="24.2" customHeight="1">
      <c r="A6511" s="34"/>
      <c r="B6511" s="35"/>
      <c r="C6511" s="232" t="s">
        <v>5271</v>
      </c>
      <c r="D6511" s="232" t="s">
        <v>394</v>
      </c>
      <c r="E6511" s="233" t="s">
        <v>5272</v>
      </c>
      <c r="F6511" s="234" t="s">
        <v>5273</v>
      </c>
      <c r="G6511" s="235" t="s">
        <v>185</v>
      </c>
      <c r="H6511" s="236">
        <v>45.594999999999999</v>
      </c>
      <c r="I6511" s="237"/>
      <c r="J6511" s="238">
        <f>ROUND(I6511*H6511,2)</f>
        <v>0</v>
      </c>
      <c r="K6511" s="234" t="s">
        <v>1</v>
      </c>
      <c r="L6511" s="239"/>
      <c r="M6511" s="240" t="s">
        <v>1</v>
      </c>
      <c r="N6511" s="241" t="s">
        <v>41</v>
      </c>
      <c r="O6511" s="71"/>
      <c r="P6511" s="201">
        <f>O6511*H6511</f>
        <v>0</v>
      </c>
      <c r="Q6511" s="201">
        <v>0</v>
      </c>
      <c r="R6511" s="201">
        <f>Q6511*H6511</f>
        <v>0</v>
      </c>
      <c r="S6511" s="201">
        <v>0</v>
      </c>
      <c r="T6511" s="202">
        <f>S6511*H6511</f>
        <v>0</v>
      </c>
      <c r="U6511" s="34"/>
      <c r="V6511" s="34"/>
      <c r="W6511" s="34"/>
      <c r="X6511" s="34"/>
      <c r="Y6511" s="34"/>
      <c r="Z6511" s="34"/>
      <c r="AA6511" s="34"/>
      <c r="AB6511" s="34"/>
      <c r="AC6511" s="34"/>
      <c r="AD6511" s="34"/>
      <c r="AE6511" s="34"/>
      <c r="AR6511" s="203" t="s">
        <v>483</v>
      </c>
      <c r="AT6511" s="203" t="s">
        <v>394</v>
      </c>
      <c r="AU6511" s="203" t="s">
        <v>84</v>
      </c>
      <c r="AY6511" s="17" t="s">
        <v>272</v>
      </c>
      <c r="BE6511" s="204">
        <f>IF(N6511="základní",J6511,0)</f>
        <v>0</v>
      </c>
      <c r="BF6511" s="204">
        <f>IF(N6511="snížená",J6511,0)</f>
        <v>0</v>
      </c>
      <c r="BG6511" s="204">
        <f>IF(N6511="zákl. přenesená",J6511,0)</f>
        <v>0</v>
      </c>
      <c r="BH6511" s="204">
        <f>IF(N6511="sníž. přenesená",J6511,0)</f>
        <v>0</v>
      </c>
      <c r="BI6511" s="204">
        <f>IF(N6511="nulová",J6511,0)</f>
        <v>0</v>
      </c>
      <c r="BJ6511" s="17" t="s">
        <v>16</v>
      </c>
      <c r="BK6511" s="204">
        <f>ROUND(I6511*H6511,2)</f>
        <v>0</v>
      </c>
      <c r="BL6511" s="17" t="s">
        <v>358</v>
      </c>
      <c r="BM6511" s="203" t="s">
        <v>5274</v>
      </c>
    </row>
    <row r="6512" spans="1:65" s="13" customFormat="1" ht="22.5">
      <c r="B6512" s="210"/>
      <c r="C6512" s="211"/>
      <c r="D6512" s="212" t="s">
        <v>283</v>
      </c>
      <c r="E6512" s="213" t="s">
        <v>1</v>
      </c>
      <c r="F6512" s="214" t="s">
        <v>5275</v>
      </c>
      <c r="G6512" s="211"/>
      <c r="H6512" s="213" t="s">
        <v>1</v>
      </c>
      <c r="I6512" s="215"/>
      <c r="J6512" s="211"/>
      <c r="K6512" s="211"/>
      <c r="L6512" s="216"/>
      <c r="M6512" s="217"/>
      <c r="N6512" s="218"/>
      <c r="O6512" s="218"/>
      <c r="P6512" s="218"/>
      <c r="Q6512" s="218"/>
      <c r="R6512" s="218"/>
      <c r="S6512" s="218"/>
      <c r="T6512" s="219"/>
      <c r="AT6512" s="220" t="s">
        <v>283</v>
      </c>
      <c r="AU6512" s="220" t="s">
        <v>84</v>
      </c>
      <c r="AV6512" s="13" t="s">
        <v>16</v>
      </c>
      <c r="AW6512" s="13" t="s">
        <v>32</v>
      </c>
      <c r="AX6512" s="13" t="s">
        <v>76</v>
      </c>
      <c r="AY6512" s="220" t="s">
        <v>272</v>
      </c>
    </row>
    <row r="6513" spans="1:65" s="13" customFormat="1" ht="11.25">
      <c r="B6513" s="210"/>
      <c r="C6513" s="211"/>
      <c r="D6513" s="212" t="s">
        <v>283</v>
      </c>
      <c r="E6513" s="213" t="s">
        <v>1</v>
      </c>
      <c r="F6513" s="214" t="s">
        <v>5232</v>
      </c>
      <c r="G6513" s="211"/>
      <c r="H6513" s="213" t="s">
        <v>1</v>
      </c>
      <c r="I6513" s="215"/>
      <c r="J6513" s="211"/>
      <c r="K6513" s="211"/>
      <c r="L6513" s="216"/>
      <c r="M6513" s="217"/>
      <c r="N6513" s="218"/>
      <c r="O6513" s="218"/>
      <c r="P6513" s="218"/>
      <c r="Q6513" s="218"/>
      <c r="R6513" s="218"/>
      <c r="S6513" s="218"/>
      <c r="T6513" s="219"/>
      <c r="AT6513" s="220" t="s">
        <v>283</v>
      </c>
      <c r="AU6513" s="220" t="s">
        <v>84</v>
      </c>
      <c r="AV6513" s="13" t="s">
        <v>16</v>
      </c>
      <c r="AW6513" s="13" t="s">
        <v>32</v>
      </c>
      <c r="AX6513" s="13" t="s">
        <v>76</v>
      </c>
      <c r="AY6513" s="220" t="s">
        <v>272</v>
      </c>
    </row>
    <row r="6514" spans="1:65" s="13" customFormat="1" ht="11.25">
      <c r="B6514" s="210"/>
      <c r="C6514" s="211"/>
      <c r="D6514" s="212" t="s">
        <v>283</v>
      </c>
      <c r="E6514" s="213" t="s">
        <v>1</v>
      </c>
      <c r="F6514" s="214" t="s">
        <v>285</v>
      </c>
      <c r="G6514" s="211"/>
      <c r="H6514" s="213" t="s">
        <v>1</v>
      </c>
      <c r="I6514" s="215"/>
      <c r="J6514" s="211"/>
      <c r="K6514" s="211"/>
      <c r="L6514" s="216"/>
      <c r="M6514" s="217"/>
      <c r="N6514" s="218"/>
      <c r="O6514" s="218"/>
      <c r="P6514" s="218"/>
      <c r="Q6514" s="218"/>
      <c r="R6514" s="218"/>
      <c r="S6514" s="218"/>
      <c r="T6514" s="219"/>
      <c r="AT6514" s="220" t="s">
        <v>283</v>
      </c>
      <c r="AU6514" s="220" t="s">
        <v>84</v>
      </c>
      <c r="AV6514" s="13" t="s">
        <v>16</v>
      </c>
      <c r="AW6514" s="13" t="s">
        <v>32</v>
      </c>
      <c r="AX6514" s="13" t="s">
        <v>76</v>
      </c>
      <c r="AY6514" s="220" t="s">
        <v>272</v>
      </c>
    </row>
    <row r="6515" spans="1:65" s="13" customFormat="1" ht="11.25">
      <c r="B6515" s="210"/>
      <c r="C6515" s="211"/>
      <c r="D6515" s="212" t="s">
        <v>283</v>
      </c>
      <c r="E6515" s="213" t="s">
        <v>1</v>
      </c>
      <c r="F6515" s="214" t="s">
        <v>5276</v>
      </c>
      <c r="G6515" s="211"/>
      <c r="H6515" s="213" t="s">
        <v>1</v>
      </c>
      <c r="I6515" s="215"/>
      <c r="J6515" s="211"/>
      <c r="K6515" s="211"/>
      <c r="L6515" s="216"/>
      <c r="M6515" s="217"/>
      <c r="N6515" s="218"/>
      <c r="O6515" s="218"/>
      <c r="P6515" s="218"/>
      <c r="Q6515" s="218"/>
      <c r="R6515" s="218"/>
      <c r="S6515" s="218"/>
      <c r="T6515" s="219"/>
      <c r="AT6515" s="220" t="s">
        <v>283</v>
      </c>
      <c r="AU6515" s="220" t="s">
        <v>84</v>
      </c>
      <c r="AV6515" s="13" t="s">
        <v>16</v>
      </c>
      <c r="AW6515" s="13" t="s">
        <v>32</v>
      </c>
      <c r="AX6515" s="13" t="s">
        <v>76</v>
      </c>
      <c r="AY6515" s="220" t="s">
        <v>272</v>
      </c>
    </row>
    <row r="6516" spans="1:65" s="13" customFormat="1" ht="11.25">
      <c r="B6516" s="210"/>
      <c r="C6516" s="211"/>
      <c r="D6516" s="212" t="s">
        <v>283</v>
      </c>
      <c r="E6516" s="213" t="s">
        <v>1</v>
      </c>
      <c r="F6516" s="214" t="s">
        <v>831</v>
      </c>
      <c r="G6516" s="211"/>
      <c r="H6516" s="213" t="s">
        <v>1</v>
      </c>
      <c r="I6516" s="215"/>
      <c r="J6516" s="211"/>
      <c r="K6516" s="211"/>
      <c r="L6516" s="216"/>
      <c r="M6516" s="217"/>
      <c r="N6516" s="218"/>
      <c r="O6516" s="218"/>
      <c r="P6516" s="218"/>
      <c r="Q6516" s="218"/>
      <c r="R6516" s="218"/>
      <c r="S6516" s="218"/>
      <c r="T6516" s="219"/>
      <c r="AT6516" s="220" t="s">
        <v>283</v>
      </c>
      <c r="AU6516" s="220" t="s">
        <v>84</v>
      </c>
      <c r="AV6516" s="13" t="s">
        <v>16</v>
      </c>
      <c r="AW6516" s="13" t="s">
        <v>32</v>
      </c>
      <c r="AX6516" s="13" t="s">
        <v>76</v>
      </c>
      <c r="AY6516" s="220" t="s">
        <v>272</v>
      </c>
    </row>
    <row r="6517" spans="1:65" s="14" customFormat="1" ht="11.25">
      <c r="B6517" s="221"/>
      <c r="C6517" s="222"/>
      <c r="D6517" s="212" t="s">
        <v>283</v>
      </c>
      <c r="E6517" s="223" t="s">
        <v>1</v>
      </c>
      <c r="F6517" s="224" t="s">
        <v>5236</v>
      </c>
      <c r="G6517" s="222"/>
      <c r="H6517" s="225">
        <v>9.6</v>
      </c>
      <c r="I6517" s="226"/>
      <c r="J6517" s="222"/>
      <c r="K6517" s="222"/>
      <c r="L6517" s="227"/>
      <c r="M6517" s="228"/>
      <c r="N6517" s="229"/>
      <c r="O6517" s="229"/>
      <c r="P6517" s="229"/>
      <c r="Q6517" s="229"/>
      <c r="R6517" s="229"/>
      <c r="S6517" s="229"/>
      <c r="T6517" s="230"/>
      <c r="AT6517" s="231" t="s">
        <v>283</v>
      </c>
      <c r="AU6517" s="231" t="s">
        <v>84</v>
      </c>
      <c r="AV6517" s="14" t="s">
        <v>84</v>
      </c>
      <c r="AW6517" s="14" t="s">
        <v>32</v>
      </c>
      <c r="AX6517" s="14" t="s">
        <v>76</v>
      </c>
      <c r="AY6517" s="231" t="s">
        <v>272</v>
      </c>
    </row>
    <row r="6518" spans="1:65" s="13" customFormat="1" ht="11.25">
      <c r="B6518" s="210"/>
      <c r="C6518" s="211"/>
      <c r="D6518" s="212" t="s">
        <v>283</v>
      </c>
      <c r="E6518" s="213" t="s">
        <v>1</v>
      </c>
      <c r="F6518" s="214" t="s">
        <v>837</v>
      </c>
      <c r="G6518" s="211"/>
      <c r="H6518" s="213" t="s">
        <v>1</v>
      </c>
      <c r="I6518" s="215"/>
      <c r="J6518" s="211"/>
      <c r="K6518" s="211"/>
      <c r="L6518" s="216"/>
      <c r="M6518" s="217"/>
      <c r="N6518" s="218"/>
      <c r="O6518" s="218"/>
      <c r="P6518" s="218"/>
      <c r="Q6518" s="218"/>
      <c r="R6518" s="218"/>
      <c r="S6518" s="218"/>
      <c r="T6518" s="219"/>
      <c r="AT6518" s="220" t="s">
        <v>283</v>
      </c>
      <c r="AU6518" s="220" t="s">
        <v>84</v>
      </c>
      <c r="AV6518" s="13" t="s">
        <v>16</v>
      </c>
      <c r="AW6518" s="13" t="s">
        <v>32</v>
      </c>
      <c r="AX6518" s="13" t="s">
        <v>76</v>
      </c>
      <c r="AY6518" s="220" t="s">
        <v>272</v>
      </c>
    </row>
    <row r="6519" spans="1:65" s="14" customFormat="1" ht="11.25">
      <c r="B6519" s="221"/>
      <c r="C6519" s="222"/>
      <c r="D6519" s="212" t="s">
        <v>283</v>
      </c>
      <c r="E6519" s="223" t="s">
        <v>1</v>
      </c>
      <c r="F6519" s="224" t="s">
        <v>5277</v>
      </c>
      <c r="G6519" s="222"/>
      <c r="H6519" s="225">
        <v>25.65</v>
      </c>
      <c r="I6519" s="226"/>
      <c r="J6519" s="222"/>
      <c r="K6519" s="222"/>
      <c r="L6519" s="227"/>
      <c r="M6519" s="228"/>
      <c r="N6519" s="229"/>
      <c r="O6519" s="229"/>
      <c r="P6519" s="229"/>
      <c r="Q6519" s="229"/>
      <c r="R6519" s="229"/>
      <c r="S6519" s="229"/>
      <c r="T6519" s="230"/>
      <c r="AT6519" s="231" t="s">
        <v>283</v>
      </c>
      <c r="AU6519" s="231" t="s">
        <v>84</v>
      </c>
      <c r="AV6519" s="14" t="s">
        <v>84</v>
      </c>
      <c r="AW6519" s="14" t="s">
        <v>32</v>
      </c>
      <c r="AX6519" s="14" t="s">
        <v>76</v>
      </c>
      <c r="AY6519" s="231" t="s">
        <v>272</v>
      </c>
    </row>
    <row r="6520" spans="1:65" s="13" customFormat="1" ht="11.25">
      <c r="B6520" s="210"/>
      <c r="C6520" s="211"/>
      <c r="D6520" s="212" t="s">
        <v>283</v>
      </c>
      <c r="E6520" s="213" t="s">
        <v>1</v>
      </c>
      <c r="F6520" s="214" t="s">
        <v>854</v>
      </c>
      <c r="G6520" s="211"/>
      <c r="H6520" s="213" t="s">
        <v>1</v>
      </c>
      <c r="I6520" s="215"/>
      <c r="J6520" s="211"/>
      <c r="K6520" s="211"/>
      <c r="L6520" s="216"/>
      <c r="M6520" s="217"/>
      <c r="N6520" s="218"/>
      <c r="O6520" s="218"/>
      <c r="P6520" s="218"/>
      <c r="Q6520" s="218"/>
      <c r="R6520" s="218"/>
      <c r="S6520" s="218"/>
      <c r="T6520" s="219"/>
      <c r="AT6520" s="220" t="s">
        <v>283</v>
      </c>
      <c r="AU6520" s="220" t="s">
        <v>84</v>
      </c>
      <c r="AV6520" s="13" t="s">
        <v>16</v>
      </c>
      <c r="AW6520" s="13" t="s">
        <v>32</v>
      </c>
      <c r="AX6520" s="13" t="s">
        <v>76</v>
      </c>
      <c r="AY6520" s="220" t="s">
        <v>272</v>
      </c>
    </row>
    <row r="6521" spans="1:65" s="14" customFormat="1" ht="11.25">
      <c r="B6521" s="221"/>
      <c r="C6521" s="222"/>
      <c r="D6521" s="212" t="s">
        <v>283</v>
      </c>
      <c r="E6521" s="223" t="s">
        <v>1</v>
      </c>
      <c r="F6521" s="224" t="s">
        <v>5238</v>
      </c>
      <c r="G6521" s="222"/>
      <c r="H6521" s="225">
        <v>6.2</v>
      </c>
      <c r="I6521" s="226"/>
      <c r="J6521" s="222"/>
      <c r="K6521" s="222"/>
      <c r="L6521" s="227"/>
      <c r="M6521" s="228"/>
      <c r="N6521" s="229"/>
      <c r="O6521" s="229"/>
      <c r="P6521" s="229"/>
      <c r="Q6521" s="229"/>
      <c r="R6521" s="229"/>
      <c r="S6521" s="229"/>
      <c r="T6521" s="230"/>
      <c r="AT6521" s="231" t="s">
        <v>283</v>
      </c>
      <c r="AU6521" s="231" t="s">
        <v>84</v>
      </c>
      <c r="AV6521" s="14" t="s">
        <v>84</v>
      </c>
      <c r="AW6521" s="14" t="s">
        <v>32</v>
      </c>
      <c r="AX6521" s="14" t="s">
        <v>76</v>
      </c>
      <c r="AY6521" s="231" t="s">
        <v>272</v>
      </c>
    </row>
    <row r="6522" spans="1:65" s="14" customFormat="1" ht="11.25">
      <c r="B6522" s="221"/>
      <c r="C6522" s="222"/>
      <c r="D6522" s="212" t="s">
        <v>283</v>
      </c>
      <c r="E6522" s="222"/>
      <c r="F6522" s="224" t="s">
        <v>5278</v>
      </c>
      <c r="G6522" s="222"/>
      <c r="H6522" s="225">
        <v>45.594999999999999</v>
      </c>
      <c r="I6522" s="226"/>
      <c r="J6522" s="222"/>
      <c r="K6522" s="222"/>
      <c r="L6522" s="227"/>
      <c r="M6522" s="228"/>
      <c r="N6522" s="229"/>
      <c r="O6522" s="229"/>
      <c r="P6522" s="229"/>
      <c r="Q6522" s="229"/>
      <c r="R6522" s="229"/>
      <c r="S6522" s="229"/>
      <c r="T6522" s="230"/>
      <c r="AT6522" s="231" t="s">
        <v>283</v>
      </c>
      <c r="AU6522" s="231" t="s">
        <v>84</v>
      </c>
      <c r="AV6522" s="14" t="s">
        <v>84</v>
      </c>
      <c r="AW6522" s="14" t="s">
        <v>4</v>
      </c>
      <c r="AX6522" s="14" t="s">
        <v>16</v>
      </c>
      <c r="AY6522" s="231" t="s">
        <v>272</v>
      </c>
    </row>
    <row r="6523" spans="1:65" s="2" customFormat="1" ht="24.2" customHeight="1">
      <c r="A6523" s="34"/>
      <c r="B6523" s="35"/>
      <c r="C6523" s="232" t="s">
        <v>5279</v>
      </c>
      <c r="D6523" s="232" t="s">
        <v>394</v>
      </c>
      <c r="E6523" s="233" t="s">
        <v>5280</v>
      </c>
      <c r="F6523" s="234" t="s">
        <v>5281</v>
      </c>
      <c r="G6523" s="235" t="s">
        <v>185</v>
      </c>
      <c r="H6523" s="236">
        <v>94.6</v>
      </c>
      <c r="I6523" s="237"/>
      <c r="J6523" s="238">
        <f>ROUND(I6523*H6523,2)</f>
        <v>0</v>
      </c>
      <c r="K6523" s="234" t="s">
        <v>1</v>
      </c>
      <c r="L6523" s="239"/>
      <c r="M6523" s="240" t="s">
        <v>1</v>
      </c>
      <c r="N6523" s="241" t="s">
        <v>41</v>
      </c>
      <c r="O6523" s="71"/>
      <c r="P6523" s="201">
        <f>O6523*H6523</f>
        <v>0</v>
      </c>
      <c r="Q6523" s="201">
        <v>0</v>
      </c>
      <c r="R6523" s="201">
        <f>Q6523*H6523</f>
        <v>0</v>
      </c>
      <c r="S6523" s="201">
        <v>0</v>
      </c>
      <c r="T6523" s="202">
        <f>S6523*H6523</f>
        <v>0</v>
      </c>
      <c r="U6523" s="34"/>
      <c r="V6523" s="34"/>
      <c r="W6523" s="34"/>
      <c r="X6523" s="34"/>
      <c r="Y6523" s="34"/>
      <c r="Z6523" s="34"/>
      <c r="AA6523" s="34"/>
      <c r="AB6523" s="34"/>
      <c r="AC6523" s="34"/>
      <c r="AD6523" s="34"/>
      <c r="AE6523" s="34"/>
      <c r="AR6523" s="203" t="s">
        <v>483</v>
      </c>
      <c r="AT6523" s="203" t="s">
        <v>394</v>
      </c>
      <c r="AU6523" s="203" t="s">
        <v>84</v>
      </c>
      <c r="AY6523" s="17" t="s">
        <v>272</v>
      </c>
      <c r="BE6523" s="204">
        <f>IF(N6523="základní",J6523,0)</f>
        <v>0</v>
      </c>
      <c r="BF6523" s="204">
        <f>IF(N6523="snížená",J6523,0)</f>
        <v>0</v>
      </c>
      <c r="BG6523" s="204">
        <f>IF(N6523="zákl. přenesená",J6523,0)</f>
        <v>0</v>
      </c>
      <c r="BH6523" s="204">
        <f>IF(N6523="sníž. přenesená",J6523,0)</f>
        <v>0</v>
      </c>
      <c r="BI6523" s="204">
        <f>IF(N6523="nulová",J6523,0)</f>
        <v>0</v>
      </c>
      <c r="BJ6523" s="17" t="s">
        <v>16</v>
      </c>
      <c r="BK6523" s="204">
        <f>ROUND(I6523*H6523,2)</f>
        <v>0</v>
      </c>
      <c r="BL6523" s="17" t="s">
        <v>358</v>
      </c>
      <c r="BM6523" s="203" t="s">
        <v>5282</v>
      </c>
    </row>
    <row r="6524" spans="1:65" s="13" customFormat="1" ht="22.5">
      <c r="B6524" s="210"/>
      <c r="C6524" s="211"/>
      <c r="D6524" s="212" t="s">
        <v>283</v>
      </c>
      <c r="E6524" s="213" t="s">
        <v>1</v>
      </c>
      <c r="F6524" s="214" t="s">
        <v>3241</v>
      </c>
      <c r="G6524" s="211"/>
      <c r="H6524" s="213" t="s">
        <v>1</v>
      </c>
      <c r="I6524" s="215"/>
      <c r="J6524" s="211"/>
      <c r="K6524" s="211"/>
      <c r="L6524" s="216"/>
      <c r="M6524" s="217"/>
      <c r="N6524" s="218"/>
      <c r="O6524" s="218"/>
      <c r="P6524" s="218"/>
      <c r="Q6524" s="218"/>
      <c r="R6524" s="218"/>
      <c r="S6524" s="218"/>
      <c r="T6524" s="219"/>
      <c r="AT6524" s="220" t="s">
        <v>283</v>
      </c>
      <c r="AU6524" s="220" t="s">
        <v>84</v>
      </c>
      <c r="AV6524" s="13" t="s">
        <v>16</v>
      </c>
      <c r="AW6524" s="13" t="s">
        <v>32</v>
      </c>
      <c r="AX6524" s="13" t="s">
        <v>76</v>
      </c>
      <c r="AY6524" s="220" t="s">
        <v>272</v>
      </c>
    </row>
    <row r="6525" spans="1:65" s="13" customFormat="1" ht="11.25">
      <c r="B6525" s="210"/>
      <c r="C6525" s="211"/>
      <c r="D6525" s="212" t="s">
        <v>283</v>
      </c>
      <c r="E6525" s="213" t="s">
        <v>1</v>
      </c>
      <c r="F6525" s="214" t="s">
        <v>5232</v>
      </c>
      <c r="G6525" s="211"/>
      <c r="H6525" s="213" t="s">
        <v>1</v>
      </c>
      <c r="I6525" s="215"/>
      <c r="J6525" s="211"/>
      <c r="K6525" s="211"/>
      <c r="L6525" s="216"/>
      <c r="M6525" s="217"/>
      <c r="N6525" s="218"/>
      <c r="O6525" s="218"/>
      <c r="P6525" s="218"/>
      <c r="Q6525" s="218"/>
      <c r="R6525" s="218"/>
      <c r="S6525" s="218"/>
      <c r="T6525" s="219"/>
      <c r="AT6525" s="220" t="s">
        <v>283</v>
      </c>
      <c r="AU6525" s="220" t="s">
        <v>84</v>
      </c>
      <c r="AV6525" s="13" t="s">
        <v>16</v>
      </c>
      <c r="AW6525" s="13" t="s">
        <v>32</v>
      </c>
      <c r="AX6525" s="13" t="s">
        <v>76</v>
      </c>
      <c r="AY6525" s="220" t="s">
        <v>272</v>
      </c>
    </row>
    <row r="6526" spans="1:65" s="13" customFormat="1" ht="11.25">
      <c r="B6526" s="210"/>
      <c r="C6526" s="211"/>
      <c r="D6526" s="212" t="s">
        <v>283</v>
      </c>
      <c r="E6526" s="213" t="s">
        <v>1</v>
      </c>
      <c r="F6526" s="214" t="s">
        <v>285</v>
      </c>
      <c r="G6526" s="211"/>
      <c r="H6526" s="213" t="s">
        <v>1</v>
      </c>
      <c r="I6526" s="215"/>
      <c r="J6526" s="211"/>
      <c r="K6526" s="211"/>
      <c r="L6526" s="216"/>
      <c r="M6526" s="217"/>
      <c r="N6526" s="218"/>
      <c r="O6526" s="218"/>
      <c r="P6526" s="218"/>
      <c r="Q6526" s="218"/>
      <c r="R6526" s="218"/>
      <c r="S6526" s="218"/>
      <c r="T6526" s="219"/>
      <c r="AT6526" s="220" t="s">
        <v>283</v>
      </c>
      <c r="AU6526" s="220" t="s">
        <v>84</v>
      </c>
      <c r="AV6526" s="13" t="s">
        <v>16</v>
      </c>
      <c r="AW6526" s="13" t="s">
        <v>32</v>
      </c>
      <c r="AX6526" s="13" t="s">
        <v>76</v>
      </c>
      <c r="AY6526" s="220" t="s">
        <v>272</v>
      </c>
    </row>
    <row r="6527" spans="1:65" s="13" customFormat="1" ht="11.25">
      <c r="B6527" s="210"/>
      <c r="C6527" s="211"/>
      <c r="D6527" s="212" t="s">
        <v>283</v>
      </c>
      <c r="E6527" s="213" t="s">
        <v>1</v>
      </c>
      <c r="F6527" s="214" t="s">
        <v>5283</v>
      </c>
      <c r="G6527" s="211"/>
      <c r="H6527" s="213" t="s">
        <v>1</v>
      </c>
      <c r="I6527" s="215"/>
      <c r="J6527" s="211"/>
      <c r="K6527" s="211"/>
      <c r="L6527" s="216"/>
      <c r="M6527" s="217"/>
      <c r="N6527" s="218"/>
      <c r="O6527" s="218"/>
      <c r="P6527" s="218"/>
      <c r="Q6527" s="218"/>
      <c r="R6527" s="218"/>
      <c r="S6527" s="218"/>
      <c r="T6527" s="219"/>
      <c r="AT6527" s="220" t="s">
        <v>283</v>
      </c>
      <c r="AU6527" s="220" t="s">
        <v>84</v>
      </c>
      <c r="AV6527" s="13" t="s">
        <v>16</v>
      </c>
      <c r="AW6527" s="13" t="s">
        <v>32</v>
      </c>
      <c r="AX6527" s="13" t="s">
        <v>76</v>
      </c>
      <c r="AY6527" s="220" t="s">
        <v>272</v>
      </c>
    </row>
    <row r="6528" spans="1:65" s="14" customFormat="1" ht="11.25">
      <c r="B6528" s="221"/>
      <c r="C6528" s="222"/>
      <c r="D6528" s="212" t="s">
        <v>283</v>
      </c>
      <c r="E6528" s="223" t="s">
        <v>1</v>
      </c>
      <c r="F6528" s="224" t="s">
        <v>5284</v>
      </c>
      <c r="G6528" s="222"/>
      <c r="H6528" s="225">
        <v>86</v>
      </c>
      <c r="I6528" s="226"/>
      <c r="J6528" s="222"/>
      <c r="K6528" s="222"/>
      <c r="L6528" s="227"/>
      <c r="M6528" s="228"/>
      <c r="N6528" s="229"/>
      <c r="O6528" s="229"/>
      <c r="P6528" s="229"/>
      <c r="Q6528" s="229"/>
      <c r="R6528" s="229"/>
      <c r="S6528" s="229"/>
      <c r="T6528" s="230"/>
      <c r="AT6528" s="231" t="s">
        <v>283</v>
      </c>
      <c r="AU6528" s="231" t="s">
        <v>84</v>
      </c>
      <c r="AV6528" s="14" t="s">
        <v>84</v>
      </c>
      <c r="AW6528" s="14" t="s">
        <v>32</v>
      </c>
      <c r="AX6528" s="14" t="s">
        <v>76</v>
      </c>
      <c r="AY6528" s="231" t="s">
        <v>272</v>
      </c>
    </row>
    <row r="6529" spans="1:65" s="14" customFormat="1" ht="11.25">
      <c r="B6529" s="221"/>
      <c r="C6529" s="222"/>
      <c r="D6529" s="212" t="s">
        <v>283</v>
      </c>
      <c r="E6529" s="222"/>
      <c r="F6529" s="224" t="s">
        <v>5285</v>
      </c>
      <c r="G6529" s="222"/>
      <c r="H6529" s="225">
        <v>94.6</v>
      </c>
      <c r="I6529" s="226"/>
      <c r="J6529" s="222"/>
      <c r="K6529" s="222"/>
      <c r="L6529" s="227"/>
      <c r="M6529" s="228"/>
      <c r="N6529" s="229"/>
      <c r="O6529" s="229"/>
      <c r="P6529" s="229"/>
      <c r="Q6529" s="229"/>
      <c r="R6529" s="229"/>
      <c r="S6529" s="229"/>
      <c r="T6529" s="230"/>
      <c r="AT6529" s="231" t="s">
        <v>283</v>
      </c>
      <c r="AU6529" s="231" t="s">
        <v>84</v>
      </c>
      <c r="AV6529" s="14" t="s">
        <v>84</v>
      </c>
      <c r="AW6529" s="14" t="s">
        <v>4</v>
      </c>
      <c r="AX6529" s="14" t="s">
        <v>16</v>
      </c>
      <c r="AY6529" s="231" t="s">
        <v>272</v>
      </c>
    </row>
    <row r="6530" spans="1:65" s="2" customFormat="1" ht="24.2" customHeight="1">
      <c r="A6530" s="34"/>
      <c r="B6530" s="35"/>
      <c r="C6530" s="192" t="s">
        <v>5286</v>
      </c>
      <c r="D6530" s="192" t="s">
        <v>274</v>
      </c>
      <c r="E6530" s="193" t="s">
        <v>5287</v>
      </c>
      <c r="F6530" s="194" t="s">
        <v>5288</v>
      </c>
      <c r="G6530" s="195" t="s">
        <v>185</v>
      </c>
      <c r="H6530" s="196">
        <v>23.625</v>
      </c>
      <c r="I6530" s="197"/>
      <c r="J6530" s="198">
        <f>ROUND(I6530*H6530,2)</f>
        <v>0</v>
      </c>
      <c r="K6530" s="194" t="s">
        <v>278</v>
      </c>
      <c r="L6530" s="39"/>
      <c r="M6530" s="199" t="s">
        <v>1</v>
      </c>
      <c r="N6530" s="200" t="s">
        <v>41</v>
      </c>
      <c r="O6530" s="71"/>
      <c r="P6530" s="201">
        <f>O6530*H6530</f>
        <v>0</v>
      </c>
      <c r="Q6530" s="201">
        <v>4.2999999999999999E-4</v>
      </c>
      <c r="R6530" s="201">
        <f>Q6530*H6530</f>
        <v>1.0158749999999999E-2</v>
      </c>
      <c r="S6530" s="201">
        <v>0</v>
      </c>
      <c r="T6530" s="202">
        <f>S6530*H6530</f>
        <v>0</v>
      </c>
      <c r="U6530" s="34"/>
      <c r="V6530" s="34"/>
      <c r="W6530" s="34"/>
      <c r="X6530" s="34"/>
      <c r="Y6530" s="34"/>
      <c r="Z6530" s="34"/>
      <c r="AA6530" s="34"/>
      <c r="AB6530" s="34"/>
      <c r="AC6530" s="34"/>
      <c r="AD6530" s="34"/>
      <c r="AE6530" s="34"/>
      <c r="AR6530" s="203" t="s">
        <v>358</v>
      </c>
      <c r="AT6530" s="203" t="s">
        <v>274</v>
      </c>
      <c r="AU6530" s="203" t="s">
        <v>84</v>
      </c>
      <c r="AY6530" s="17" t="s">
        <v>272</v>
      </c>
      <c r="BE6530" s="204">
        <f>IF(N6530="základní",J6530,0)</f>
        <v>0</v>
      </c>
      <c r="BF6530" s="204">
        <f>IF(N6530="snížená",J6530,0)</f>
        <v>0</v>
      </c>
      <c r="BG6530" s="204">
        <f>IF(N6530="zákl. přenesená",J6530,0)</f>
        <v>0</v>
      </c>
      <c r="BH6530" s="204">
        <f>IF(N6530="sníž. přenesená",J6530,0)</f>
        <v>0</v>
      </c>
      <c r="BI6530" s="204">
        <f>IF(N6530="nulová",J6530,0)</f>
        <v>0</v>
      </c>
      <c r="BJ6530" s="17" t="s">
        <v>16</v>
      </c>
      <c r="BK6530" s="204">
        <f>ROUND(I6530*H6530,2)</f>
        <v>0</v>
      </c>
      <c r="BL6530" s="17" t="s">
        <v>358</v>
      </c>
      <c r="BM6530" s="203" t="s">
        <v>5289</v>
      </c>
    </row>
    <row r="6531" spans="1:65" s="2" customFormat="1" ht="11.25">
      <c r="A6531" s="34"/>
      <c r="B6531" s="35"/>
      <c r="C6531" s="36"/>
      <c r="D6531" s="205" t="s">
        <v>281</v>
      </c>
      <c r="E6531" s="36"/>
      <c r="F6531" s="206" t="s">
        <v>5290</v>
      </c>
      <c r="G6531" s="36"/>
      <c r="H6531" s="36"/>
      <c r="I6531" s="207"/>
      <c r="J6531" s="36"/>
      <c r="K6531" s="36"/>
      <c r="L6531" s="39"/>
      <c r="M6531" s="208"/>
      <c r="N6531" s="209"/>
      <c r="O6531" s="71"/>
      <c r="P6531" s="71"/>
      <c r="Q6531" s="71"/>
      <c r="R6531" s="71"/>
      <c r="S6531" s="71"/>
      <c r="T6531" s="72"/>
      <c r="U6531" s="34"/>
      <c r="V6531" s="34"/>
      <c r="W6531" s="34"/>
      <c r="X6531" s="34"/>
      <c r="Y6531" s="34"/>
      <c r="Z6531" s="34"/>
      <c r="AA6531" s="34"/>
      <c r="AB6531" s="34"/>
      <c r="AC6531" s="34"/>
      <c r="AD6531" s="34"/>
      <c r="AE6531" s="34"/>
      <c r="AT6531" s="17" t="s">
        <v>281</v>
      </c>
      <c r="AU6531" s="17" t="s">
        <v>84</v>
      </c>
    </row>
    <row r="6532" spans="1:65" s="13" customFormat="1" ht="22.5">
      <c r="B6532" s="210"/>
      <c r="C6532" s="211"/>
      <c r="D6532" s="212" t="s">
        <v>283</v>
      </c>
      <c r="E6532" s="213" t="s">
        <v>1</v>
      </c>
      <c r="F6532" s="214" t="s">
        <v>2272</v>
      </c>
      <c r="G6532" s="211"/>
      <c r="H6532" s="213" t="s">
        <v>1</v>
      </c>
      <c r="I6532" s="215"/>
      <c r="J6532" s="211"/>
      <c r="K6532" s="211"/>
      <c r="L6532" s="216"/>
      <c r="M6532" s="217"/>
      <c r="N6532" s="218"/>
      <c r="O6532" s="218"/>
      <c r="P6532" s="218"/>
      <c r="Q6532" s="218"/>
      <c r="R6532" s="218"/>
      <c r="S6532" s="218"/>
      <c r="T6532" s="219"/>
      <c r="AT6532" s="220" t="s">
        <v>283</v>
      </c>
      <c r="AU6532" s="220" t="s">
        <v>84</v>
      </c>
      <c r="AV6532" s="13" t="s">
        <v>16</v>
      </c>
      <c r="AW6532" s="13" t="s">
        <v>32</v>
      </c>
      <c r="AX6532" s="13" t="s">
        <v>76</v>
      </c>
      <c r="AY6532" s="220" t="s">
        <v>272</v>
      </c>
    </row>
    <row r="6533" spans="1:65" s="13" customFormat="1" ht="11.25">
      <c r="B6533" s="210"/>
      <c r="C6533" s="211"/>
      <c r="D6533" s="212" t="s">
        <v>283</v>
      </c>
      <c r="E6533" s="213" t="s">
        <v>1</v>
      </c>
      <c r="F6533" s="214" t="s">
        <v>285</v>
      </c>
      <c r="G6533" s="211"/>
      <c r="H6533" s="213" t="s">
        <v>1</v>
      </c>
      <c r="I6533" s="215"/>
      <c r="J6533" s="211"/>
      <c r="K6533" s="211"/>
      <c r="L6533" s="216"/>
      <c r="M6533" s="217"/>
      <c r="N6533" s="218"/>
      <c r="O6533" s="218"/>
      <c r="P6533" s="218"/>
      <c r="Q6533" s="218"/>
      <c r="R6533" s="218"/>
      <c r="S6533" s="218"/>
      <c r="T6533" s="219"/>
      <c r="AT6533" s="220" t="s">
        <v>283</v>
      </c>
      <c r="AU6533" s="220" t="s">
        <v>84</v>
      </c>
      <c r="AV6533" s="13" t="s">
        <v>16</v>
      </c>
      <c r="AW6533" s="13" t="s">
        <v>32</v>
      </c>
      <c r="AX6533" s="13" t="s">
        <v>76</v>
      </c>
      <c r="AY6533" s="220" t="s">
        <v>272</v>
      </c>
    </row>
    <row r="6534" spans="1:65" s="13" customFormat="1" ht="11.25">
      <c r="B6534" s="210"/>
      <c r="C6534" s="211"/>
      <c r="D6534" s="212" t="s">
        <v>283</v>
      </c>
      <c r="E6534" s="213" t="s">
        <v>1</v>
      </c>
      <c r="F6534" s="214" t="s">
        <v>2305</v>
      </c>
      <c r="G6534" s="211"/>
      <c r="H6534" s="213" t="s">
        <v>1</v>
      </c>
      <c r="I6534" s="215"/>
      <c r="J6534" s="211"/>
      <c r="K6534" s="211"/>
      <c r="L6534" s="216"/>
      <c r="M6534" s="217"/>
      <c r="N6534" s="218"/>
      <c r="O6534" s="218"/>
      <c r="P6534" s="218"/>
      <c r="Q6534" s="218"/>
      <c r="R6534" s="218"/>
      <c r="S6534" s="218"/>
      <c r="T6534" s="219"/>
      <c r="AT6534" s="220" t="s">
        <v>283</v>
      </c>
      <c r="AU6534" s="220" t="s">
        <v>84</v>
      </c>
      <c r="AV6534" s="13" t="s">
        <v>16</v>
      </c>
      <c r="AW6534" s="13" t="s">
        <v>32</v>
      </c>
      <c r="AX6534" s="13" t="s">
        <v>76</v>
      </c>
      <c r="AY6534" s="220" t="s">
        <v>272</v>
      </c>
    </row>
    <row r="6535" spans="1:65" s="13" customFormat="1" ht="11.25">
      <c r="B6535" s="210"/>
      <c r="C6535" s="211"/>
      <c r="D6535" s="212" t="s">
        <v>283</v>
      </c>
      <c r="E6535" s="213" t="s">
        <v>1</v>
      </c>
      <c r="F6535" s="214" t="s">
        <v>833</v>
      </c>
      <c r="G6535" s="211"/>
      <c r="H6535" s="213" t="s">
        <v>1</v>
      </c>
      <c r="I6535" s="215"/>
      <c r="J6535" s="211"/>
      <c r="K6535" s="211"/>
      <c r="L6535" s="216"/>
      <c r="M6535" s="217"/>
      <c r="N6535" s="218"/>
      <c r="O6535" s="218"/>
      <c r="P6535" s="218"/>
      <c r="Q6535" s="218"/>
      <c r="R6535" s="218"/>
      <c r="S6535" s="218"/>
      <c r="T6535" s="219"/>
      <c r="AT6535" s="220" t="s">
        <v>283</v>
      </c>
      <c r="AU6535" s="220" t="s">
        <v>84</v>
      </c>
      <c r="AV6535" s="13" t="s">
        <v>16</v>
      </c>
      <c r="AW6535" s="13" t="s">
        <v>32</v>
      </c>
      <c r="AX6535" s="13" t="s">
        <v>76</v>
      </c>
      <c r="AY6535" s="220" t="s">
        <v>272</v>
      </c>
    </row>
    <row r="6536" spans="1:65" s="14" customFormat="1" ht="11.25">
      <c r="B6536" s="221"/>
      <c r="C6536" s="222"/>
      <c r="D6536" s="212" t="s">
        <v>283</v>
      </c>
      <c r="E6536" s="223" t="s">
        <v>1</v>
      </c>
      <c r="F6536" s="224" t="s">
        <v>5291</v>
      </c>
      <c r="G6536" s="222"/>
      <c r="H6536" s="225">
        <v>10.675000000000001</v>
      </c>
      <c r="I6536" s="226"/>
      <c r="J6536" s="222"/>
      <c r="K6536" s="222"/>
      <c r="L6536" s="227"/>
      <c r="M6536" s="228"/>
      <c r="N6536" s="229"/>
      <c r="O6536" s="229"/>
      <c r="P6536" s="229"/>
      <c r="Q6536" s="229"/>
      <c r="R6536" s="229"/>
      <c r="S6536" s="229"/>
      <c r="T6536" s="230"/>
      <c r="AT6536" s="231" t="s">
        <v>283</v>
      </c>
      <c r="AU6536" s="231" t="s">
        <v>84</v>
      </c>
      <c r="AV6536" s="14" t="s">
        <v>84</v>
      </c>
      <c r="AW6536" s="14" t="s">
        <v>32</v>
      </c>
      <c r="AX6536" s="14" t="s">
        <v>76</v>
      </c>
      <c r="AY6536" s="231" t="s">
        <v>272</v>
      </c>
    </row>
    <row r="6537" spans="1:65" s="13" customFormat="1" ht="11.25">
      <c r="B6537" s="210"/>
      <c r="C6537" s="211"/>
      <c r="D6537" s="212" t="s">
        <v>283</v>
      </c>
      <c r="E6537" s="213" t="s">
        <v>1</v>
      </c>
      <c r="F6537" s="214" t="s">
        <v>285</v>
      </c>
      <c r="G6537" s="211"/>
      <c r="H6537" s="213" t="s">
        <v>1</v>
      </c>
      <c r="I6537" s="215"/>
      <c r="J6537" s="211"/>
      <c r="K6537" s="211"/>
      <c r="L6537" s="216"/>
      <c r="M6537" s="217"/>
      <c r="N6537" s="218"/>
      <c r="O6537" s="218"/>
      <c r="P6537" s="218"/>
      <c r="Q6537" s="218"/>
      <c r="R6537" s="218"/>
      <c r="S6537" s="218"/>
      <c r="T6537" s="219"/>
      <c r="AT6537" s="220" t="s">
        <v>283</v>
      </c>
      <c r="AU6537" s="220" t="s">
        <v>84</v>
      </c>
      <c r="AV6537" s="13" t="s">
        <v>16</v>
      </c>
      <c r="AW6537" s="13" t="s">
        <v>32</v>
      </c>
      <c r="AX6537" s="13" t="s">
        <v>76</v>
      </c>
      <c r="AY6537" s="220" t="s">
        <v>272</v>
      </c>
    </row>
    <row r="6538" spans="1:65" s="13" customFormat="1" ht="11.25">
      <c r="B6538" s="210"/>
      <c r="C6538" s="211"/>
      <c r="D6538" s="212" t="s">
        <v>283</v>
      </c>
      <c r="E6538" s="213" t="s">
        <v>1</v>
      </c>
      <c r="F6538" s="214" t="s">
        <v>2235</v>
      </c>
      <c r="G6538" s="211"/>
      <c r="H6538" s="213" t="s">
        <v>1</v>
      </c>
      <c r="I6538" s="215"/>
      <c r="J6538" s="211"/>
      <c r="K6538" s="211"/>
      <c r="L6538" s="216"/>
      <c r="M6538" s="217"/>
      <c r="N6538" s="218"/>
      <c r="O6538" s="218"/>
      <c r="P6538" s="218"/>
      <c r="Q6538" s="218"/>
      <c r="R6538" s="218"/>
      <c r="S6538" s="218"/>
      <c r="T6538" s="219"/>
      <c r="AT6538" s="220" t="s">
        <v>283</v>
      </c>
      <c r="AU6538" s="220" t="s">
        <v>84</v>
      </c>
      <c r="AV6538" s="13" t="s">
        <v>16</v>
      </c>
      <c r="AW6538" s="13" t="s">
        <v>32</v>
      </c>
      <c r="AX6538" s="13" t="s">
        <v>76</v>
      </c>
      <c r="AY6538" s="220" t="s">
        <v>272</v>
      </c>
    </row>
    <row r="6539" spans="1:65" s="13" customFormat="1" ht="11.25">
      <c r="B6539" s="210"/>
      <c r="C6539" s="211"/>
      <c r="D6539" s="212" t="s">
        <v>283</v>
      </c>
      <c r="E6539" s="213" t="s">
        <v>1</v>
      </c>
      <c r="F6539" s="214" t="s">
        <v>837</v>
      </c>
      <c r="G6539" s="211"/>
      <c r="H6539" s="213" t="s">
        <v>1</v>
      </c>
      <c r="I6539" s="215"/>
      <c r="J6539" s="211"/>
      <c r="K6539" s="211"/>
      <c r="L6539" s="216"/>
      <c r="M6539" s="217"/>
      <c r="N6539" s="218"/>
      <c r="O6539" s="218"/>
      <c r="P6539" s="218"/>
      <c r="Q6539" s="218"/>
      <c r="R6539" s="218"/>
      <c r="S6539" s="218"/>
      <c r="T6539" s="219"/>
      <c r="AT6539" s="220" t="s">
        <v>283</v>
      </c>
      <c r="AU6539" s="220" t="s">
        <v>84</v>
      </c>
      <c r="AV6539" s="13" t="s">
        <v>16</v>
      </c>
      <c r="AW6539" s="13" t="s">
        <v>32</v>
      </c>
      <c r="AX6539" s="13" t="s">
        <v>76</v>
      </c>
      <c r="AY6539" s="220" t="s">
        <v>272</v>
      </c>
    </row>
    <row r="6540" spans="1:65" s="14" customFormat="1" ht="11.25">
      <c r="B6540" s="221"/>
      <c r="C6540" s="222"/>
      <c r="D6540" s="212" t="s">
        <v>283</v>
      </c>
      <c r="E6540" s="223" t="s">
        <v>1</v>
      </c>
      <c r="F6540" s="224" t="s">
        <v>5292</v>
      </c>
      <c r="G6540" s="222"/>
      <c r="H6540" s="225">
        <v>7.45</v>
      </c>
      <c r="I6540" s="226"/>
      <c r="J6540" s="222"/>
      <c r="K6540" s="222"/>
      <c r="L6540" s="227"/>
      <c r="M6540" s="228"/>
      <c r="N6540" s="229"/>
      <c r="O6540" s="229"/>
      <c r="P6540" s="229"/>
      <c r="Q6540" s="229"/>
      <c r="R6540" s="229"/>
      <c r="S6540" s="229"/>
      <c r="T6540" s="230"/>
      <c r="AT6540" s="231" t="s">
        <v>283</v>
      </c>
      <c r="AU6540" s="231" t="s">
        <v>84</v>
      </c>
      <c r="AV6540" s="14" t="s">
        <v>84</v>
      </c>
      <c r="AW6540" s="14" t="s">
        <v>32</v>
      </c>
      <c r="AX6540" s="14" t="s">
        <v>76</v>
      </c>
      <c r="AY6540" s="231" t="s">
        <v>272</v>
      </c>
    </row>
    <row r="6541" spans="1:65" s="13" customFormat="1" ht="11.25">
      <c r="B6541" s="210"/>
      <c r="C6541" s="211"/>
      <c r="D6541" s="212" t="s">
        <v>283</v>
      </c>
      <c r="E6541" s="213" t="s">
        <v>1</v>
      </c>
      <c r="F6541" s="214" t="s">
        <v>285</v>
      </c>
      <c r="G6541" s="211"/>
      <c r="H6541" s="213" t="s">
        <v>1</v>
      </c>
      <c r="I6541" s="215"/>
      <c r="J6541" s="211"/>
      <c r="K6541" s="211"/>
      <c r="L6541" s="216"/>
      <c r="M6541" s="217"/>
      <c r="N6541" s="218"/>
      <c r="O6541" s="218"/>
      <c r="P6541" s="218"/>
      <c r="Q6541" s="218"/>
      <c r="R6541" s="218"/>
      <c r="S6541" s="218"/>
      <c r="T6541" s="219"/>
      <c r="AT6541" s="220" t="s">
        <v>283</v>
      </c>
      <c r="AU6541" s="220" t="s">
        <v>84</v>
      </c>
      <c r="AV6541" s="13" t="s">
        <v>16</v>
      </c>
      <c r="AW6541" s="13" t="s">
        <v>32</v>
      </c>
      <c r="AX6541" s="13" t="s">
        <v>76</v>
      </c>
      <c r="AY6541" s="220" t="s">
        <v>272</v>
      </c>
    </row>
    <row r="6542" spans="1:65" s="13" customFormat="1" ht="11.25">
      <c r="B6542" s="210"/>
      <c r="C6542" s="211"/>
      <c r="D6542" s="212" t="s">
        <v>283</v>
      </c>
      <c r="E6542" s="213" t="s">
        <v>1</v>
      </c>
      <c r="F6542" s="214" t="s">
        <v>5293</v>
      </c>
      <c r="G6542" s="211"/>
      <c r="H6542" s="213" t="s">
        <v>1</v>
      </c>
      <c r="I6542" s="215"/>
      <c r="J6542" s="211"/>
      <c r="K6542" s="211"/>
      <c r="L6542" s="216"/>
      <c r="M6542" s="217"/>
      <c r="N6542" s="218"/>
      <c r="O6542" s="218"/>
      <c r="P6542" s="218"/>
      <c r="Q6542" s="218"/>
      <c r="R6542" s="218"/>
      <c r="S6542" s="218"/>
      <c r="T6542" s="219"/>
      <c r="AT6542" s="220" t="s">
        <v>283</v>
      </c>
      <c r="AU6542" s="220" t="s">
        <v>84</v>
      </c>
      <c r="AV6542" s="13" t="s">
        <v>16</v>
      </c>
      <c r="AW6542" s="13" t="s">
        <v>32</v>
      </c>
      <c r="AX6542" s="13" t="s">
        <v>76</v>
      </c>
      <c r="AY6542" s="220" t="s">
        <v>272</v>
      </c>
    </row>
    <row r="6543" spans="1:65" s="13" customFormat="1" ht="11.25">
      <c r="B6543" s="210"/>
      <c r="C6543" s="211"/>
      <c r="D6543" s="212" t="s">
        <v>283</v>
      </c>
      <c r="E6543" s="213" t="s">
        <v>1</v>
      </c>
      <c r="F6543" s="214" t="s">
        <v>831</v>
      </c>
      <c r="G6543" s="211"/>
      <c r="H6543" s="213" t="s">
        <v>1</v>
      </c>
      <c r="I6543" s="215"/>
      <c r="J6543" s="211"/>
      <c r="K6543" s="211"/>
      <c r="L6543" s="216"/>
      <c r="M6543" s="217"/>
      <c r="N6543" s="218"/>
      <c r="O6543" s="218"/>
      <c r="P6543" s="218"/>
      <c r="Q6543" s="218"/>
      <c r="R6543" s="218"/>
      <c r="S6543" s="218"/>
      <c r="T6543" s="219"/>
      <c r="AT6543" s="220" t="s">
        <v>283</v>
      </c>
      <c r="AU6543" s="220" t="s">
        <v>84</v>
      </c>
      <c r="AV6543" s="13" t="s">
        <v>16</v>
      </c>
      <c r="AW6543" s="13" t="s">
        <v>32</v>
      </c>
      <c r="AX6543" s="13" t="s">
        <v>76</v>
      </c>
      <c r="AY6543" s="220" t="s">
        <v>272</v>
      </c>
    </row>
    <row r="6544" spans="1:65" s="14" customFormat="1" ht="11.25">
      <c r="B6544" s="221"/>
      <c r="C6544" s="222"/>
      <c r="D6544" s="212" t="s">
        <v>283</v>
      </c>
      <c r="E6544" s="223" t="s">
        <v>1</v>
      </c>
      <c r="F6544" s="224" t="s">
        <v>5294</v>
      </c>
      <c r="G6544" s="222"/>
      <c r="H6544" s="225">
        <v>5.5</v>
      </c>
      <c r="I6544" s="226"/>
      <c r="J6544" s="222"/>
      <c r="K6544" s="222"/>
      <c r="L6544" s="227"/>
      <c r="M6544" s="228"/>
      <c r="N6544" s="229"/>
      <c r="O6544" s="229"/>
      <c r="P6544" s="229"/>
      <c r="Q6544" s="229"/>
      <c r="R6544" s="229"/>
      <c r="S6544" s="229"/>
      <c r="T6544" s="230"/>
      <c r="AT6544" s="231" t="s">
        <v>283</v>
      </c>
      <c r="AU6544" s="231" t="s">
        <v>84</v>
      </c>
      <c r="AV6544" s="14" t="s">
        <v>84</v>
      </c>
      <c r="AW6544" s="14" t="s">
        <v>32</v>
      </c>
      <c r="AX6544" s="14" t="s">
        <v>76</v>
      </c>
      <c r="AY6544" s="231" t="s">
        <v>272</v>
      </c>
    </row>
    <row r="6545" spans="1:65" s="2" customFormat="1" ht="33" customHeight="1">
      <c r="A6545" s="34"/>
      <c r="B6545" s="35"/>
      <c r="C6545" s="192" t="s">
        <v>5295</v>
      </c>
      <c r="D6545" s="192" t="s">
        <v>274</v>
      </c>
      <c r="E6545" s="193" t="s">
        <v>5296</v>
      </c>
      <c r="F6545" s="194" t="s">
        <v>5297</v>
      </c>
      <c r="G6545" s="195" t="s">
        <v>185</v>
      </c>
      <c r="H6545" s="196">
        <v>35.698</v>
      </c>
      <c r="I6545" s="197"/>
      <c r="J6545" s="198">
        <f>ROUND(I6545*H6545,2)</f>
        <v>0</v>
      </c>
      <c r="K6545" s="194" t="s">
        <v>278</v>
      </c>
      <c r="L6545" s="39"/>
      <c r="M6545" s="199" t="s">
        <v>1</v>
      </c>
      <c r="N6545" s="200" t="s">
        <v>41</v>
      </c>
      <c r="O6545" s="71"/>
      <c r="P6545" s="201">
        <f>O6545*H6545</f>
        <v>0</v>
      </c>
      <c r="Q6545" s="201">
        <v>4.2999999999999999E-4</v>
      </c>
      <c r="R6545" s="201">
        <f>Q6545*H6545</f>
        <v>1.535014E-2</v>
      </c>
      <c r="S6545" s="201">
        <v>0</v>
      </c>
      <c r="T6545" s="202">
        <f>S6545*H6545</f>
        <v>0</v>
      </c>
      <c r="U6545" s="34"/>
      <c r="V6545" s="34"/>
      <c r="W6545" s="34"/>
      <c r="X6545" s="34"/>
      <c r="Y6545" s="34"/>
      <c r="Z6545" s="34"/>
      <c r="AA6545" s="34"/>
      <c r="AB6545" s="34"/>
      <c r="AC6545" s="34"/>
      <c r="AD6545" s="34"/>
      <c r="AE6545" s="34"/>
      <c r="AR6545" s="203" t="s">
        <v>358</v>
      </c>
      <c r="AT6545" s="203" t="s">
        <v>274</v>
      </c>
      <c r="AU6545" s="203" t="s">
        <v>84</v>
      </c>
      <c r="AY6545" s="17" t="s">
        <v>272</v>
      </c>
      <c r="BE6545" s="204">
        <f>IF(N6545="základní",J6545,0)</f>
        <v>0</v>
      </c>
      <c r="BF6545" s="204">
        <f>IF(N6545="snížená",J6545,0)</f>
        <v>0</v>
      </c>
      <c r="BG6545" s="204">
        <f>IF(N6545="zákl. přenesená",J6545,0)</f>
        <v>0</v>
      </c>
      <c r="BH6545" s="204">
        <f>IF(N6545="sníž. přenesená",J6545,0)</f>
        <v>0</v>
      </c>
      <c r="BI6545" s="204">
        <f>IF(N6545="nulová",J6545,0)</f>
        <v>0</v>
      </c>
      <c r="BJ6545" s="17" t="s">
        <v>16</v>
      </c>
      <c r="BK6545" s="204">
        <f>ROUND(I6545*H6545,2)</f>
        <v>0</v>
      </c>
      <c r="BL6545" s="17" t="s">
        <v>358</v>
      </c>
      <c r="BM6545" s="203" t="s">
        <v>5298</v>
      </c>
    </row>
    <row r="6546" spans="1:65" s="2" customFormat="1" ht="11.25">
      <c r="A6546" s="34"/>
      <c r="B6546" s="35"/>
      <c r="C6546" s="36"/>
      <c r="D6546" s="205" t="s">
        <v>281</v>
      </c>
      <c r="E6546" s="36"/>
      <c r="F6546" s="206" t="s">
        <v>5299</v>
      </c>
      <c r="G6546" s="36"/>
      <c r="H6546" s="36"/>
      <c r="I6546" s="207"/>
      <c r="J6546" s="36"/>
      <c r="K6546" s="36"/>
      <c r="L6546" s="39"/>
      <c r="M6546" s="208"/>
      <c r="N6546" s="209"/>
      <c r="O6546" s="71"/>
      <c r="P6546" s="71"/>
      <c r="Q6546" s="71"/>
      <c r="R6546" s="71"/>
      <c r="S6546" s="71"/>
      <c r="T6546" s="72"/>
      <c r="U6546" s="34"/>
      <c r="V6546" s="34"/>
      <c r="W6546" s="34"/>
      <c r="X6546" s="34"/>
      <c r="Y6546" s="34"/>
      <c r="Z6546" s="34"/>
      <c r="AA6546" s="34"/>
      <c r="AB6546" s="34"/>
      <c r="AC6546" s="34"/>
      <c r="AD6546" s="34"/>
      <c r="AE6546" s="34"/>
      <c r="AT6546" s="17" t="s">
        <v>281</v>
      </c>
      <c r="AU6546" s="17" t="s">
        <v>84</v>
      </c>
    </row>
    <row r="6547" spans="1:65" s="13" customFormat="1" ht="22.5">
      <c r="B6547" s="210"/>
      <c r="C6547" s="211"/>
      <c r="D6547" s="212" t="s">
        <v>283</v>
      </c>
      <c r="E6547" s="213" t="s">
        <v>1</v>
      </c>
      <c r="F6547" s="214" t="s">
        <v>5300</v>
      </c>
      <c r="G6547" s="211"/>
      <c r="H6547" s="213" t="s">
        <v>1</v>
      </c>
      <c r="I6547" s="215"/>
      <c r="J6547" s="211"/>
      <c r="K6547" s="211"/>
      <c r="L6547" s="216"/>
      <c r="M6547" s="217"/>
      <c r="N6547" s="218"/>
      <c r="O6547" s="218"/>
      <c r="P6547" s="218"/>
      <c r="Q6547" s="218"/>
      <c r="R6547" s="218"/>
      <c r="S6547" s="218"/>
      <c r="T6547" s="219"/>
      <c r="AT6547" s="220" t="s">
        <v>283</v>
      </c>
      <c r="AU6547" s="220" t="s">
        <v>84</v>
      </c>
      <c r="AV6547" s="13" t="s">
        <v>16</v>
      </c>
      <c r="AW6547" s="13" t="s">
        <v>32</v>
      </c>
      <c r="AX6547" s="13" t="s">
        <v>76</v>
      </c>
      <c r="AY6547" s="220" t="s">
        <v>272</v>
      </c>
    </row>
    <row r="6548" spans="1:65" s="13" customFormat="1" ht="11.25">
      <c r="B6548" s="210"/>
      <c r="C6548" s="211"/>
      <c r="D6548" s="212" t="s">
        <v>283</v>
      </c>
      <c r="E6548" s="213" t="s">
        <v>1</v>
      </c>
      <c r="F6548" s="214" t="s">
        <v>285</v>
      </c>
      <c r="G6548" s="211"/>
      <c r="H6548" s="213" t="s">
        <v>1</v>
      </c>
      <c r="I6548" s="215"/>
      <c r="J6548" s="211"/>
      <c r="K6548" s="211"/>
      <c r="L6548" s="216"/>
      <c r="M6548" s="217"/>
      <c r="N6548" s="218"/>
      <c r="O6548" s="218"/>
      <c r="P6548" s="218"/>
      <c r="Q6548" s="218"/>
      <c r="R6548" s="218"/>
      <c r="S6548" s="218"/>
      <c r="T6548" s="219"/>
      <c r="AT6548" s="220" t="s">
        <v>283</v>
      </c>
      <c r="AU6548" s="220" t="s">
        <v>84</v>
      </c>
      <c r="AV6548" s="13" t="s">
        <v>16</v>
      </c>
      <c r="AW6548" s="13" t="s">
        <v>32</v>
      </c>
      <c r="AX6548" s="13" t="s">
        <v>76</v>
      </c>
      <c r="AY6548" s="220" t="s">
        <v>272</v>
      </c>
    </row>
    <row r="6549" spans="1:65" s="13" customFormat="1" ht="11.25">
      <c r="B6549" s="210"/>
      <c r="C6549" s="211"/>
      <c r="D6549" s="212" t="s">
        <v>283</v>
      </c>
      <c r="E6549" s="213" t="s">
        <v>1</v>
      </c>
      <c r="F6549" s="214" t="s">
        <v>5276</v>
      </c>
      <c r="G6549" s="211"/>
      <c r="H6549" s="213" t="s">
        <v>1</v>
      </c>
      <c r="I6549" s="215"/>
      <c r="J6549" s="211"/>
      <c r="K6549" s="211"/>
      <c r="L6549" s="216"/>
      <c r="M6549" s="217"/>
      <c r="N6549" s="218"/>
      <c r="O6549" s="218"/>
      <c r="P6549" s="218"/>
      <c r="Q6549" s="218"/>
      <c r="R6549" s="218"/>
      <c r="S6549" s="218"/>
      <c r="T6549" s="219"/>
      <c r="AT6549" s="220" t="s">
        <v>283</v>
      </c>
      <c r="AU6549" s="220" t="s">
        <v>84</v>
      </c>
      <c r="AV6549" s="13" t="s">
        <v>16</v>
      </c>
      <c r="AW6549" s="13" t="s">
        <v>32</v>
      </c>
      <c r="AX6549" s="13" t="s">
        <v>76</v>
      </c>
      <c r="AY6549" s="220" t="s">
        <v>272</v>
      </c>
    </row>
    <row r="6550" spans="1:65" s="13" customFormat="1" ht="11.25">
      <c r="B6550" s="210"/>
      <c r="C6550" s="211"/>
      <c r="D6550" s="212" t="s">
        <v>283</v>
      </c>
      <c r="E6550" s="213" t="s">
        <v>1</v>
      </c>
      <c r="F6550" s="214" t="s">
        <v>831</v>
      </c>
      <c r="G6550" s="211"/>
      <c r="H6550" s="213" t="s">
        <v>1</v>
      </c>
      <c r="I6550" s="215"/>
      <c r="J6550" s="211"/>
      <c r="K6550" s="211"/>
      <c r="L6550" s="216"/>
      <c r="M6550" s="217"/>
      <c r="N6550" s="218"/>
      <c r="O6550" s="218"/>
      <c r="P6550" s="218"/>
      <c r="Q6550" s="218"/>
      <c r="R6550" s="218"/>
      <c r="S6550" s="218"/>
      <c r="T6550" s="219"/>
      <c r="AT6550" s="220" t="s">
        <v>283</v>
      </c>
      <c r="AU6550" s="220" t="s">
        <v>84</v>
      </c>
      <c r="AV6550" s="13" t="s">
        <v>16</v>
      </c>
      <c r="AW6550" s="13" t="s">
        <v>32</v>
      </c>
      <c r="AX6550" s="13" t="s">
        <v>76</v>
      </c>
      <c r="AY6550" s="220" t="s">
        <v>272</v>
      </c>
    </row>
    <row r="6551" spans="1:65" s="14" customFormat="1" ht="11.25">
      <c r="B6551" s="221"/>
      <c r="C6551" s="222"/>
      <c r="D6551" s="212" t="s">
        <v>283</v>
      </c>
      <c r="E6551" s="223" t="s">
        <v>1</v>
      </c>
      <c r="F6551" s="224" t="s">
        <v>5301</v>
      </c>
      <c r="G6551" s="222"/>
      <c r="H6551" s="225">
        <v>2.4279999999999999</v>
      </c>
      <c r="I6551" s="226"/>
      <c r="J6551" s="222"/>
      <c r="K6551" s="222"/>
      <c r="L6551" s="227"/>
      <c r="M6551" s="228"/>
      <c r="N6551" s="229"/>
      <c r="O6551" s="229"/>
      <c r="P6551" s="229"/>
      <c r="Q6551" s="229"/>
      <c r="R6551" s="229"/>
      <c r="S6551" s="229"/>
      <c r="T6551" s="230"/>
      <c r="AT6551" s="231" t="s">
        <v>283</v>
      </c>
      <c r="AU6551" s="231" t="s">
        <v>84</v>
      </c>
      <c r="AV6551" s="14" t="s">
        <v>84</v>
      </c>
      <c r="AW6551" s="14" t="s">
        <v>32</v>
      </c>
      <c r="AX6551" s="14" t="s">
        <v>76</v>
      </c>
      <c r="AY6551" s="231" t="s">
        <v>272</v>
      </c>
    </row>
    <row r="6552" spans="1:65" s="13" customFormat="1" ht="11.25">
      <c r="B6552" s="210"/>
      <c r="C6552" s="211"/>
      <c r="D6552" s="212" t="s">
        <v>283</v>
      </c>
      <c r="E6552" s="213" t="s">
        <v>1</v>
      </c>
      <c r="F6552" s="214" t="s">
        <v>837</v>
      </c>
      <c r="G6552" s="211"/>
      <c r="H6552" s="213" t="s">
        <v>1</v>
      </c>
      <c r="I6552" s="215"/>
      <c r="J6552" s="211"/>
      <c r="K6552" s="211"/>
      <c r="L6552" s="216"/>
      <c r="M6552" s="217"/>
      <c r="N6552" s="218"/>
      <c r="O6552" s="218"/>
      <c r="P6552" s="218"/>
      <c r="Q6552" s="218"/>
      <c r="R6552" s="218"/>
      <c r="S6552" s="218"/>
      <c r="T6552" s="219"/>
      <c r="AT6552" s="220" t="s">
        <v>283</v>
      </c>
      <c r="AU6552" s="220" t="s">
        <v>84</v>
      </c>
      <c r="AV6552" s="13" t="s">
        <v>16</v>
      </c>
      <c r="AW6552" s="13" t="s">
        <v>32</v>
      </c>
      <c r="AX6552" s="13" t="s">
        <v>76</v>
      </c>
      <c r="AY6552" s="220" t="s">
        <v>272</v>
      </c>
    </row>
    <row r="6553" spans="1:65" s="14" customFormat="1" ht="33.75">
      <c r="B6553" s="221"/>
      <c r="C6553" s="222"/>
      <c r="D6553" s="212" t="s">
        <v>283</v>
      </c>
      <c r="E6553" s="223" t="s">
        <v>1</v>
      </c>
      <c r="F6553" s="224" t="s">
        <v>5302</v>
      </c>
      <c r="G6553" s="222"/>
      <c r="H6553" s="225">
        <v>29.37</v>
      </c>
      <c r="I6553" s="226"/>
      <c r="J6553" s="222"/>
      <c r="K6553" s="222"/>
      <c r="L6553" s="227"/>
      <c r="M6553" s="228"/>
      <c r="N6553" s="229"/>
      <c r="O6553" s="229"/>
      <c r="P6553" s="229"/>
      <c r="Q6553" s="229"/>
      <c r="R6553" s="229"/>
      <c r="S6553" s="229"/>
      <c r="T6553" s="230"/>
      <c r="AT6553" s="231" t="s">
        <v>283</v>
      </c>
      <c r="AU6553" s="231" t="s">
        <v>84</v>
      </c>
      <c r="AV6553" s="14" t="s">
        <v>84</v>
      </c>
      <c r="AW6553" s="14" t="s">
        <v>32</v>
      </c>
      <c r="AX6553" s="14" t="s">
        <v>76</v>
      </c>
      <c r="AY6553" s="231" t="s">
        <v>272</v>
      </c>
    </row>
    <row r="6554" spans="1:65" s="13" customFormat="1" ht="11.25">
      <c r="B6554" s="210"/>
      <c r="C6554" s="211"/>
      <c r="D6554" s="212" t="s">
        <v>283</v>
      </c>
      <c r="E6554" s="213" t="s">
        <v>1</v>
      </c>
      <c r="F6554" s="214" t="s">
        <v>854</v>
      </c>
      <c r="G6554" s="211"/>
      <c r="H6554" s="213" t="s">
        <v>1</v>
      </c>
      <c r="I6554" s="215"/>
      <c r="J6554" s="211"/>
      <c r="K6554" s="211"/>
      <c r="L6554" s="216"/>
      <c r="M6554" s="217"/>
      <c r="N6554" s="218"/>
      <c r="O6554" s="218"/>
      <c r="P6554" s="218"/>
      <c r="Q6554" s="218"/>
      <c r="R6554" s="218"/>
      <c r="S6554" s="218"/>
      <c r="T6554" s="219"/>
      <c r="AT6554" s="220" t="s">
        <v>283</v>
      </c>
      <c r="AU6554" s="220" t="s">
        <v>84</v>
      </c>
      <c r="AV6554" s="13" t="s">
        <v>16</v>
      </c>
      <c r="AW6554" s="13" t="s">
        <v>32</v>
      </c>
      <c r="AX6554" s="13" t="s">
        <v>76</v>
      </c>
      <c r="AY6554" s="220" t="s">
        <v>272</v>
      </c>
    </row>
    <row r="6555" spans="1:65" s="14" customFormat="1" ht="11.25">
      <c r="B6555" s="221"/>
      <c r="C6555" s="222"/>
      <c r="D6555" s="212" t="s">
        <v>283</v>
      </c>
      <c r="E6555" s="223" t="s">
        <v>1</v>
      </c>
      <c r="F6555" s="224" t="s">
        <v>5303</v>
      </c>
      <c r="G6555" s="222"/>
      <c r="H6555" s="225">
        <v>3.9</v>
      </c>
      <c r="I6555" s="226"/>
      <c r="J6555" s="222"/>
      <c r="K6555" s="222"/>
      <c r="L6555" s="227"/>
      <c r="M6555" s="228"/>
      <c r="N6555" s="229"/>
      <c r="O6555" s="229"/>
      <c r="P6555" s="229"/>
      <c r="Q6555" s="229"/>
      <c r="R6555" s="229"/>
      <c r="S6555" s="229"/>
      <c r="T6555" s="230"/>
      <c r="AT6555" s="231" t="s">
        <v>283</v>
      </c>
      <c r="AU6555" s="231" t="s">
        <v>84</v>
      </c>
      <c r="AV6555" s="14" t="s">
        <v>84</v>
      </c>
      <c r="AW6555" s="14" t="s">
        <v>32</v>
      </c>
      <c r="AX6555" s="14" t="s">
        <v>76</v>
      </c>
      <c r="AY6555" s="231" t="s">
        <v>272</v>
      </c>
    </row>
    <row r="6556" spans="1:65" s="2" customFormat="1" ht="16.5" customHeight="1">
      <c r="A6556" s="34"/>
      <c r="B6556" s="35"/>
      <c r="C6556" s="232" t="s">
        <v>5304</v>
      </c>
      <c r="D6556" s="232" t="s">
        <v>394</v>
      </c>
      <c r="E6556" s="233" t="s">
        <v>5305</v>
      </c>
      <c r="F6556" s="234" t="s">
        <v>5306</v>
      </c>
      <c r="G6556" s="235" t="s">
        <v>185</v>
      </c>
      <c r="H6556" s="236">
        <v>62.289000000000001</v>
      </c>
      <c r="I6556" s="237"/>
      <c r="J6556" s="238">
        <f>ROUND(I6556*H6556,2)</f>
        <v>0</v>
      </c>
      <c r="K6556" s="234" t="s">
        <v>1</v>
      </c>
      <c r="L6556" s="239"/>
      <c r="M6556" s="240" t="s">
        <v>1</v>
      </c>
      <c r="N6556" s="241" t="s">
        <v>41</v>
      </c>
      <c r="O6556" s="71"/>
      <c r="P6556" s="201">
        <f>O6556*H6556</f>
        <v>0</v>
      </c>
      <c r="Q6556" s="201">
        <v>0</v>
      </c>
      <c r="R6556" s="201">
        <f>Q6556*H6556</f>
        <v>0</v>
      </c>
      <c r="S6556" s="201">
        <v>0</v>
      </c>
      <c r="T6556" s="202">
        <f>S6556*H6556</f>
        <v>0</v>
      </c>
      <c r="U6556" s="34"/>
      <c r="V6556" s="34"/>
      <c r="W6556" s="34"/>
      <c r="X6556" s="34"/>
      <c r="Y6556" s="34"/>
      <c r="Z6556" s="34"/>
      <c r="AA6556" s="34"/>
      <c r="AB6556" s="34"/>
      <c r="AC6556" s="34"/>
      <c r="AD6556" s="34"/>
      <c r="AE6556" s="34"/>
      <c r="AR6556" s="203" t="s">
        <v>483</v>
      </c>
      <c r="AT6556" s="203" t="s">
        <v>394</v>
      </c>
      <c r="AU6556" s="203" t="s">
        <v>84</v>
      </c>
      <c r="AY6556" s="17" t="s">
        <v>272</v>
      </c>
      <c r="BE6556" s="204">
        <f>IF(N6556="základní",J6556,0)</f>
        <v>0</v>
      </c>
      <c r="BF6556" s="204">
        <f>IF(N6556="snížená",J6556,0)</f>
        <v>0</v>
      </c>
      <c r="BG6556" s="204">
        <f>IF(N6556="zákl. přenesená",J6556,0)</f>
        <v>0</v>
      </c>
      <c r="BH6556" s="204">
        <f>IF(N6556="sníž. přenesená",J6556,0)</f>
        <v>0</v>
      </c>
      <c r="BI6556" s="204">
        <f>IF(N6556="nulová",J6556,0)</f>
        <v>0</v>
      </c>
      <c r="BJ6556" s="17" t="s">
        <v>16</v>
      </c>
      <c r="BK6556" s="204">
        <f>ROUND(I6556*H6556,2)</f>
        <v>0</v>
      </c>
      <c r="BL6556" s="17" t="s">
        <v>358</v>
      </c>
      <c r="BM6556" s="203" t="s">
        <v>5307</v>
      </c>
    </row>
    <row r="6557" spans="1:65" s="14" customFormat="1" ht="11.25">
      <c r="B6557" s="221"/>
      <c r="C6557" s="222"/>
      <c r="D6557" s="212" t="s">
        <v>283</v>
      </c>
      <c r="E6557" s="222"/>
      <c r="F6557" s="224" t="s">
        <v>5308</v>
      </c>
      <c r="G6557" s="222"/>
      <c r="H6557" s="225">
        <v>62.289000000000001</v>
      </c>
      <c r="I6557" s="226"/>
      <c r="J6557" s="222"/>
      <c r="K6557" s="222"/>
      <c r="L6557" s="227"/>
      <c r="M6557" s="228"/>
      <c r="N6557" s="229"/>
      <c r="O6557" s="229"/>
      <c r="P6557" s="229"/>
      <c r="Q6557" s="229"/>
      <c r="R6557" s="229"/>
      <c r="S6557" s="229"/>
      <c r="T6557" s="230"/>
      <c r="AT6557" s="231" t="s">
        <v>283</v>
      </c>
      <c r="AU6557" s="231" t="s">
        <v>84</v>
      </c>
      <c r="AV6557" s="14" t="s">
        <v>84</v>
      </c>
      <c r="AW6557" s="14" t="s">
        <v>4</v>
      </c>
      <c r="AX6557" s="14" t="s">
        <v>16</v>
      </c>
      <c r="AY6557" s="231" t="s">
        <v>272</v>
      </c>
    </row>
    <row r="6558" spans="1:65" s="2" customFormat="1" ht="24.2" customHeight="1">
      <c r="A6558" s="34"/>
      <c r="B6558" s="35"/>
      <c r="C6558" s="192" t="s">
        <v>5309</v>
      </c>
      <c r="D6558" s="192" t="s">
        <v>274</v>
      </c>
      <c r="E6558" s="193" t="s">
        <v>5310</v>
      </c>
      <c r="F6558" s="194" t="s">
        <v>5311</v>
      </c>
      <c r="G6558" s="195" t="s">
        <v>185</v>
      </c>
      <c r="H6558" s="196">
        <v>42.5</v>
      </c>
      <c r="I6558" s="197"/>
      <c r="J6558" s="198">
        <f>ROUND(I6558*H6558,2)</f>
        <v>0</v>
      </c>
      <c r="K6558" s="194" t="s">
        <v>278</v>
      </c>
      <c r="L6558" s="39"/>
      <c r="M6558" s="199" t="s">
        <v>1</v>
      </c>
      <c r="N6558" s="200" t="s">
        <v>41</v>
      </c>
      <c r="O6558" s="71"/>
      <c r="P6558" s="201">
        <f>O6558*H6558</f>
        <v>0</v>
      </c>
      <c r="Q6558" s="201">
        <v>5.8E-4</v>
      </c>
      <c r="R6558" s="201">
        <f>Q6558*H6558</f>
        <v>2.4650000000000002E-2</v>
      </c>
      <c r="S6558" s="201">
        <v>0</v>
      </c>
      <c r="T6558" s="202">
        <f>S6558*H6558</f>
        <v>0</v>
      </c>
      <c r="U6558" s="34"/>
      <c r="V6558" s="34"/>
      <c r="W6558" s="34"/>
      <c r="X6558" s="34"/>
      <c r="Y6558" s="34"/>
      <c r="Z6558" s="34"/>
      <c r="AA6558" s="34"/>
      <c r="AB6558" s="34"/>
      <c r="AC6558" s="34"/>
      <c r="AD6558" s="34"/>
      <c r="AE6558" s="34"/>
      <c r="AR6558" s="203" t="s">
        <v>358</v>
      </c>
      <c r="AT6558" s="203" t="s">
        <v>274</v>
      </c>
      <c r="AU6558" s="203" t="s">
        <v>84</v>
      </c>
      <c r="AY6558" s="17" t="s">
        <v>272</v>
      </c>
      <c r="BE6558" s="204">
        <f>IF(N6558="základní",J6558,0)</f>
        <v>0</v>
      </c>
      <c r="BF6558" s="204">
        <f>IF(N6558="snížená",J6558,0)</f>
        <v>0</v>
      </c>
      <c r="BG6558" s="204">
        <f>IF(N6558="zákl. přenesená",J6558,0)</f>
        <v>0</v>
      </c>
      <c r="BH6558" s="204">
        <f>IF(N6558="sníž. přenesená",J6558,0)</f>
        <v>0</v>
      </c>
      <c r="BI6558" s="204">
        <f>IF(N6558="nulová",J6558,0)</f>
        <v>0</v>
      </c>
      <c r="BJ6558" s="17" t="s">
        <v>16</v>
      </c>
      <c r="BK6558" s="204">
        <f>ROUND(I6558*H6558,2)</f>
        <v>0</v>
      </c>
      <c r="BL6558" s="17" t="s">
        <v>358</v>
      </c>
      <c r="BM6558" s="203" t="s">
        <v>5312</v>
      </c>
    </row>
    <row r="6559" spans="1:65" s="2" customFormat="1" ht="11.25">
      <c r="A6559" s="34"/>
      <c r="B6559" s="35"/>
      <c r="C6559" s="36"/>
      <c r="D6559" s="205" t="s">
        <v>281</v>
      </c>
      <c r="E6559" s="36"/>
      <c r="F6559" s="206" t="s">
        <v>5313</v>
      </c>
      <c r="G6559" s="36"/>
      <c r="H6559" s="36"/>
      <c r="I6559" s="207"/>
      <c r="J6559" s="36"/>
      <c r="K6559" s="36"/>
      <c r="L6559" s="39"/>
      <c r="M6559" s="208"/>
      <c r="N6559" s="209"/>
      <c r="O6559" s="71"/>
      <c r="P6559" s="71"/>
      <c r="Q6559" s="71"/>
      <c r="R6559" s="71"/>
      <c r="S6559" s="71"/>
      <c r="T6559" s="72"/>
      <c r="U6559" s="34"/>
      <c r="V6559" s="34"/>
      <c r="W6559" s="34"/>
      <c r="X6559" s="34"/>
      <c r="Y6559" s="34"/>
      <c r="Z6559" s="34"/>
      <c r="AA6559" s="34"/>
      <c r="AB6559" s="34"/>
      <c r="AC6559" s="34"/>
      <c r="AD6559" s="34"/>
      <c r="AE6559" s="34"/>
      <c r="AT6559" s="17" t="s">
        <v>281</v>
      </c>
      <c r="AU6559" s="17" t="s">
        <v>84</v>
      </c>
    </row>
    <row r="6560" spans="1:65" s="13" customFormat="1" ht="22.5">
      <c r="B6560" s="210"/>
      <c r="C6560" s="211"/>
      <c r="D6560" s="212" t="s">
        <v>283</v>
      </c>
      <c r="E6560" s="213" t="s">
        <v>1</v>
      </c>
      <c r="F6560" s="214" t="s">
        <v>3241</v>
      </c>
      <c r="G6560" s="211"/>
      <c r="H6560" s="213" t="s">
        <v>1</v>
      </c>
      <c r="I6560" s="215"/>
      <c r="J6560" s="211"/>
      <c r="K6560" s="211"/>
      <c r="L6560" s="216"/>
      <c r="M6560" s="217"/>
      <c r="N6560" s="218"/>
      <c r="O6560" s="218"/>
      <c r="P6560" s="218"/>
      <c r="Q6560" s="218"/>
      <c r="R6560" s="218"/>
      <c r="S6560" s="218"/>
      <c r="T6560" s="219"/>
      <c r="AT6560" s="220" t="s">
        <v>283</v>
      </c>
      <c r="AU6560" s="220" t="s">
        <v>84</v>
      </c>
      <c r="AV6560" s="13" t="s">
        <v>16</v>
      </c>
      <c r="AW6560" s="13" t="s">
        <v>32</v>
      </c>
      <c r="AX6560" s="13" t="s">
        <v>76</v>
      </c>
      <c r="AY6560" s="220" t="s">
        <v>272</v>
      </c>
    </row>
    <row r="6561" spans="1:65" s="13" customFormat="1" ht="11.25">
      <c r="B6561" s="210"/>
      <c r="C6561" s="211"/>
      <c r="D6561" s="212" t="s">
        <v>283</v>
      </c>
      <c r="E6561" s="213" t="s">
        <v>1</v>
      </c>
      <c r="F6561" s="214" t="s">
        <v>285</v>
      </c>
      <c r="G6561" s="211"/>
      <c r="H6561" s="213" t="s">
        <v>1</v>
      </c>
      <c r="I6561" s="215"/>
      <c r="J6561" s="211"/>
      <c r="K6561" s="211"/>
      <c r="L6561" s="216"/>
      <c r="M6561" s="217"/>
      <c r="N6561" s="218"/>
      <c r="O6561" s="218"/>
      <c r="P6561" s="218"/>
      <c r="Q6561" s="218"/>
      <c r="R6561" s="218"/>
      <c r="S6561" s="218"/>
      <c r="T6561" s="219"/>
      <c r="AT6561" s="220" t="s">
        <v>283</v>
      </c>
      <c r="AU6561" s="220" t="s">
        <v>84</v>
      </c>
      <c r="AV6561" s="13" t="s">
        <v>16</v>
      </c>
      <c r="AW6561" s="13" t="s">
        <v>32</v>
      </c>
      <c r="AX6561" s="13" t="s">
        <v>76</v>
      </c>
      <c r="AY6561" s="220" t="s">
        <v>272</v>
      </c>
    </row>
    <row r="6562" spans="1:65" s="13" customFormat="1" ht="11.25">
      <c r="B6562" s="210"/>
      <c r="C6562" s="211"/>
      <c r="D6562" s="212" t="s">
        <v>283</v>
      </c>
      <c r="E6562" s="213" t="s">
        <v>1</v>
      </c>
      <c r="F6562" s="214" t="s">
        <v>2363</v>
      </c>
      <c r="G6562" s="211"/>
      <c r="H6562" s="213" t="s">
        <v>1</v>
      </c>
      <c r="I6562" s="215"/>
      <c r="J6562" s="211"/>
      <c r="K6562" s="211"/>
      <c r="L6562" s="216"/>
      <c r="M6562" s="217"/>
      <c r="N6562" s="218"/>
      <c r="O6562" s="218"/>
      <c r="P6562" s="218"/>
      <c r="Q6562" s="218"/>
      <c r="R6562" s="218"/>
      <c r="S6562" s="218"/>
      <c r="T6562" s="219"/>
      <c r="AT6562" s="220" t="s">
        <v>283</v>
      </c>
      <c r="AU6562" s="220" t="s">
        <v>84</v>
      </c>
      <c r="AV6562" s="13" t="s">
        <v>16</v>
      </c>
      <c r="AW6562" s="13" t="s">
        <v>32</v>
      </c>
      <c r="AX6562" s="13" t="s">
        <v>76</v>
      </c>
      <c r="AY6562" s="220" t="s">
        <v>272</v>
      </c>
    </row>
    <row r="6563" spans="1:65" s="13" customFormat="1" ht="11.25">
      <c r="B6563" s="210"/>
      <c r="C6563" s="211"/>
      <c r="D6563" s="212" t="s">
        <v>283</v>
      </c>
      <c r="E6563" s="213" t="s">
        <v>1</v>
      </c>
      <c r="F6563" s="214" t="s">
        <v>831</v>
      </c>
      <c r="G6563" s="211"/>
      <c r="H6563" s="213" t="s">
        <v>1</v>
      </c>
      <c r="I6563" s="215"/>
      <c r="J6563" s="211"/>
      <c r="K6563" s="211"/>
      <c r="L6563" s="216"/>
      <c r="M6563" s="217"/>
      <c r="N6563" s="218"/>
      <c r="O6563" s="218"/>
      <c r="P6563" s="218"/>
      <c r="Q6563" s="218"/>
      <c r="R6563" s="218"/>
      <c r="S6563" s="218"/>
      <c r="T6563" s="219"/>
      <c r="AT6563" s="220" t="s">
        <v>283</v>
      </c>
      <c r="AU6563" s="220" t="s">
        <v>84</v>
      </c>
      <c r="AV6563" s="13" t="s">
        <v>16</v>
      </c>
      <c r="AW6563" s="13" t="s">
        <v>32</v>
      </c>
      <c r="AX6563" s="13" t="s">
        <v>76</v>
      </c>
      <c r="AY6563" s="220" t="s">
        <v>272</v>
      </c>
    </row>
    <row r="6564" spans="1:65" s="14" customFormat="1" ht="11.25">
      <c r="B6564" s="221"/>
      <c r="C6564" s="222"/>
      <c r="D6564" s="212" t="s">
        <v>283</v>
      </c>
      <c r="E6564" s="223" t="s">
        <v>1</v>
      </c>
      <c r="F6564" s="224" t="s">
        <v>5314</v>
      </c>
      <c r="G6564" s="222"/>
      <c r="H6564" s="225">
        <v>16.649999999999999</v>
      </c>
      <c r="I6564" s="226"/>
      <c r="J6564" s="222"/>
      <c r="K6564" s="222"/>
      <c r="L6564" s="227"/>
      <c r="M6564" s="228"/>
      <c r="N6564" s="229"/>
      <c r="O6564" s="229"/>
      <c r="P6564" s="229"/>
      <c r="Q6564" s="229"/>
      <c r="R6564" s="229"/>
      <c r="S6564" s="229"/>
      <c r="T6564" s="230"/>
      <c r="AT6564" s="231" t="s">
        <v>283</v>
      </c>
      <c r="AU6564" s="231" t="s">
        <v>84</v>
      </c>
      <c r="AV6564" s="14" t="s">
        <v>84</v>
      </c>
      <c r="AW6564" s="14" t="s">
        <v>32</v>
      </c>
      <c r="AX6564" s="14" t="s">
        <v>76</v>
      </c>
      <c r="AY6564" s="231" t="s">
        <v>272</v>
      </c>
    </row>
    <row r="6565" spans="1:65" s="13" customFormat="1" ht="11.25">
      <c r="B6565" s="210"/>
      <c r="C6565" s="211"/>
      <c r="D6565" s="212" t="s">
        <v>283</v>
      </c>
      <c r="E6565" s="213" t="s">
        <v>1</v>
      </c>
      <c r="F6565" s="214" t="s">
        <v>285</v>
      </c>
      <c r="G6565" s="211"/>
      <c r="H6565" s="213" t="s">
        <v>1</v>
      </c>
      <c r="I6565" s="215"/>
      <c r="J6565" s="211"/>
      <c r="K6565" s="211"/>
      <c r="L6565" s="216"/>
      <c r="M6565" s="217"/>
      <c r="N6565" s="218"/>
      <c r="O6565" s="218"/>
      <c r="P6565" s="218"/>
      <c r="Q6565" s="218"/>
      <c r="R6565" s="218"/>
      <c r="S6565" s="218"/>
      <c r="T6565" s="219"/>
      <c r="AT6565" s="220" t="s">
        <v>283</v>
      </c>
      <c r="AU6565" s="220" t="s">
        <v>84</v>
      </c>
      <c r="AV6565" s="13" t="s">
        <v>16</v>
      </c>
      <c r="AW6565" s="13" t="s">
        <v>32</v>
      </c>
      <c r="AX6565" s="13" t="s">
        <v>76</v>
      </c>
      <c r="AY6565" s="220" t="s">
        <v>272</v>
      </c>
    </row>
    <row r="6566" spans="1:65" s="13" customFormat="1" ht="11.25">
      <c r="B6566" s="210"/>
      <c r="C6566" s="211"/>
      <c r="D6566" s="212" t="s">
        <v>283</v>
      </c>
      <c r="E6566" s="213" t="s">
        <v>1</v>
      </c>
      <c r="F6566" s="214" t="s">
        <v>2302</v>
      </c>
      <c r="G6566" s="211"/>
      <c r="H6566" s="213" t="s">
        <v>1</v>
      </c>
      <c r="I6566" s="215"/>
      <c r="J6566" s="211"/>
      <c r="K6566" s="211"/>
      <c r="L6566" s="216"/>
      <c r="M6566" s="217"/>
      <c r="N6566" s="218"/>
      <c r="O6566" s="218"/>
      <c r="P6566" s="218"/>
      <c r="Q6566" s="218"/>
      <c r="R6566" s="218"/>
      <c r="S6566" s="218"/>
      <c r="T6566" s="219"/>
      <c r="AT6566" s="220" t="s">
        <v>283</v>
      </c>
      <c r="AU6566" s="220" t="s">
        <v>84</v>
      </c>
      <c r="AV6566" s="13" t="s">
        <v>16</v>
      </c>
      <c r="AW6566" s="13" t="s">
        <v>32</v>
      </c>
      <c r="AX6566" s="13" t="s">
        <v>76</v>
      </c>
      <c r="AY6566" s="220" t="s">
        <v>272</v>
      </c>
    </row>
    <row r="6567" spans="1:65" s="13" customFormat="1" ht="11.25">
      <c r="B6567" s="210"/>
      <c r="C6567" s="211"/>
      <c r="D6567" s="212" t="s">
        <v>283</v>
      </c>
      <c r="E6567" s="213" t="s">
        <v>1</v>
      </c>
      <c r="F6567" s="214" t="s">
        <v>833</v>
      </c>
      <c r="G6567" s="211"/>
      <c r="H6567" s="213" t="s">
        <v>1</v>
      </c>
      <c r="I6567" s="215"/>
      <c r="J6567" s="211"/>
      <c r="K6567" s="211"/>
      <c r="L6567" s="216"/>
      <c r="M6567" s="217"/>
      <c r="N6567" s="218"/>
      <c r="O6567" s="218"/>
      <c r="P6567" s="218"/>
      <c r="Q6567" s="218"/>
      <c r="R6567" s="218"/>
      <c r="S6567" s="218"/>
      <c r="T6567" s="219"/>
      <c r="AT6567" s="220" t="s">
        <v>283</v>
      </c>
      <c r="AU6567" s="220" t="s">
        <v>84</v>
      </c>
      <c r="AV6567" s="13" t="s">
        <v>16</v>
      </c>
      <c r="AW6567" s="13" t="s">
        <v>32</v>
      </c>
      <c r="AX6567" s="13" t="s">
        <v>76</v>
      </c>
      <c r="AY6567" s="220" t="s">
        <v>272</v>
      </c>
    </row>
    <row r="6568" spans="1:65" s="14" customFormat="1" ht="11.25">
      <c r="B6568" s="221"/>
      <c r="C6568" s="222"/>
      <c r="D6568" s="212" t="s">
        <v>283</v>
      </c>
      <c r="E6568" s="223" t="s">
        <v>1</v>
      </c>
      <c r="F6568" s="224" t="s">
        <v>5315</v>
      </c>
      <c r="G6568" s="222"/>
      <c r="H6568" s="225">
        <v>13.05</v>
      </c>
      <c r="I6568" s="226"/>
      <c r="J6568" s="222"/>
      <c r="K6568" s="222"/>
      <c r="L6568" s="227"/>
      <c r="M6568" s="228"/>
      <c r="N6568" s="229"/>
      <c r="O6568" s="229"/>
      <c r="P6568" s="229"/>
      <c r="Q6568" s="229"/>
      <c r="R6568" s="229"/>
      <c r="S6568" s="229"/>
      <c r="T6568" s="230"/>
      <c r="AT6568" s="231" t="s">
        <v>283</v>
      </c>
      <c r="AU6568" s="231" t="s">
        <v>84</v>
      </c>
      <c r="AV6568" s="14" t="s">
        <v>84</v>
      </c>
      <c r="AW6568" s="14" t="s">
        <v>32</v>
      </c>
      <c r="AX6568" s="14" t="s">
        <v>76</v>
      </c>
      <c r="AY6568" s="231" t="s">
        <v>272</v>
      </c>
    </row>
    <row r="6569" spans="1:65" s="13" customFormat="1" ht="11.25">
      <c r="B6569" s="210"/>
      <c r="C6569" s="211"/>
      <c r="D6569" s="212" t="s">
        <v>283</v>
      </c>
      <c r="E6569" s="213" t="s">
        <v>1</v>
      </c>
      <c r="F6569" s="214" t="s">
        <v>837</v>
      </c>
      <c r="G6569" s="211"/>
      <c r="H6569" s="213" t="s">
        <v>1</v>
      </c>
      <c r="I6569" s="215"/>
      <c r="J6569" s="211"/>
      <c r="K6569" s="211"/>
      <c r="L6569" s="216"/>
      <c r="M6569" s="217"/>
      <c r="N6569" s="218"/>
      <c r="O6569" s="218"/>
      <c r="P6569" s="218"/>
      <c r="Q6569" s="218"/>
      <c r="R6569" s="218"/>
      <c r="S6569" s="218"/>
      <c r="T6569" s="219"/>
      <c r="AT6569" s="220" t="s">
        <v>283</v>
      </c>
      <c r="AU6569" s="220" t="s">
        <v>84</v>
      </c>
      <c r="AV6569" s="13" t="s">
        <v>16</v>
      </c>
      <c r="AW6569" s="13" t="s">
        <v>32</v>
      </c>
      <c r="AX6569" s="13" t="s">
        <v>76</v>
      </c>
      <c r="AY6569" s="220" t="s">
        <v>272</v>
      </c>
    </row>
    <row r="6570" spans="1:65" s="14" customFormat="1" ht="22.5">
      <c r="B6570" s="221"/>
      <c r="C6570" s="222"/>
      <c r="D6570" s="212" t="s">
        <v>283</v>
      </c>
      <c r="E6570" s="223" t="s">
        <v>1</v>
      </c>
      <c r="F6570" s="224" t="s">
        <v>5316</v>
      </c>
      <c r="G6570" s="222"/>
      <c r="H6570" s="225">
        <v>12.8</v>
      </c>
      <c r="I6570" s="226"/>
      <c r="J6570" s="222"/>
      <c r="K6570" s="222"/>
      <c r="L6570" s="227"/>
      <c r="M6570" s="228"/>
      <c r="N6570" s="229"/>
      <c r="O6570" s="229"/>
      <c r="P6570" s="229"/>
      <c r="Q6570" s="229"/>
      <c r="R6570" s="229"/>
      <c r="S6570" s="229"/>
      <c r="T6570" s="230"/>
      <c r="AT6570" s="231" t="s">
        <v>283</v>
      </c>
      <c r="AU6570" s="231" t="s">
        <v>84</v>
      </c>
      <c r="AV6570" s="14" t="s">
        <v>84</v>
      </c>
      <c r="AW6570" s="14" t="s">
        <v>32</v>
      </c>
      <c r="AX6570" s="14" t="s">
        <v>76</v>
      </c>
      <c r="AY6570" s="231" t="s">
        <v>272</v>
      </c>
    </row>
    <row r="6571" spans="1:65" s="2" customFormat="1" ht="33" customHeight="1">
      <c r="A6571" s="34"/>
      <c r="B6571" s="35"/>
      <c r="C6571" s="192" t="s">
        <v>5317</v>
      </c>
      <c r="D6571" s="192" t="s">
        <v>274</v>
      </c>
      <c r="E6571" s="193" t="s">
        <v>5318</v>
      </c>
      <c r="F6571" s="194" t="s">
        <v>5319</v>
      </c>
      <c r="G6571" s="195" t="s">
        <v>185</v>
      </c>
      <c r="H6571" s="196">
        <v>66.081999999999994</v>
      </c>
      <c r="I6571" s="197"/>
      <c r="J6571" s="198">
        <f>ROUND(I6571*H6571,2)</f>
        <v>0</v>
      </c>
      <c r="K6571" s="194" t="s">
        <v>278</v>
      </c>
      <c r="L6571" s="39"/>
      <c r="M6571" s="199" t="s">
        <v>1</v>
      </c>
      <c r="N6571" s="200" t="s">
        <v>41</v>
      </c>
      <c r="O6571" s="71"/>
      <c r="P6571" s="201">
        <f>O6571*H6571</f>
        <v>0</v>
      </c>
      <c r="Q6571" s="201">
        <v>5.8E-4</v>
      </c>
      <c r="R6571" s="201">
        <f>Q6571*H6571</f>
        <v>3.8327559999999997E-2</v>
      </c>
      <c r="S6571" s="201">
        <v>0</v>
      </c>
      <c r="T6571" s="202">
        <f>S6571*H6571</f>
        <v>0</v>
      </c>
      <c r="U6571" s="34"/>
      <c r="V6571" s="34"/>
      <c r="W6571" s="34"/>
      <c r="X6571" s="34"/>
      <c r="Y6571" s="34"/>
      <c r="Z6571" s="34"/>
      <c r="AA6571" s="34"/>
      <c r="AB6571" s="34"/>
      <c r="AC6571" s="34"/>
      <c r="AD6571" s="34"/>
      <c r="AE6571" s="34"/>
      <c r="AR6571" s="203" t="s">
        <v>358</v>
      </c>
      <c r="AT6571" s="203" t="s">
        <v>274</v>
      </c>
      <c r="AU6571" s="203" t="s">
        <v>84</v>
      </c>
      <c r="AY6571" s="17" t="s">
        <v>272</v>
      </c>
      <c r="BE6571" s="204">
        <f>IF(N6571="základní",J6571,0)</f>
        <v>0</v>
      </c>
      <c r="BF6571" s="204">
        <f>IF(N6571="snížená",J6571,0)</f>
        <v>0</v>
      </c>
      <c r="BG6571" s="204">
        <f>IF(N6571="zákl. přenesená",J6571,0)</f>
        <v>0</v>
      </c>
      <c r="BH6571" s="204">
        <f>IF(N6571="sníž. přenesená",J6571,0)</f>
        <v>0</v>
      </c>
      <c r="BI6571" s="204">
        <f>IF(N6571="nulová",J6571,0)</f>
        <v>0</v>
      </c>
      <c r="BJ6571" s="17" t="s">
        <v>16</v>
      </c>
      <c r="BK6571" s="204">
        <f>ROUND(I6571*H6571,2)</f>
        <v>0</v>
      </c>
      <c r="BL6571" s="17" t="s">
        <v>358</v>
      </c>
      <c r="BM6571" s="203" t="s">
        <v>5320</v>
      </c>
    </row>
    <row r="6572" spans="1:65" s="2" customFormat="1" ht="11.25">
      <c r="A6572" s="34"/>
      <c r="B6572" s="35"/>
      <c r="C6572" s="36"/>
      <c r="D6572" s="205" t="s">
        <v>281</v>
      </c>
      <c r="E6572" s="36"/>
      <c r="F6572" s="206" t="s">
        <v>5321</v>
      </c>
      <c r="G6572" s="36"/>
      <c r="H6572" s="36"/>
      <c r="I6572" s="207"/>
      <c r="J6572" s="36"/>
      <c r="K6572" s="36"/>
      <c r="L6572" s="39"/>
      <c r="M6572" s="208"/>
      <c r="N6572" s="209"/>
      <c r="O6572" s="71"/>
      <c r="P6572" s="71"/>
      <c r="Q6572" s="71"/>
      <c r="R6572" s="71"/>
      <c r="S6572" s="71"/>
      <c r="T6572" s="72"/>
      <c r="U6572" s="34"/>
      <c r="V6572" s="34"/>
      <c r="W6572" s="34"/>
      <c r="X6572" s="34"/>
      <c r="Y6572" s="34"/>
      <c r="Z6572" s="34"/>
      <c r="AA6572" s="34"/>
      <c r="AB6572" s="34"/>
      <c r="AC6572" s="34"/>
      <c r="AD6572" s="34"/>
      <c r="AE6572" s="34"/>
      <c r="AT6572" s="17" t="s">
        <v>281</v>
      </c>
      <c r="AU6572" s="17" t="s">
        <v>84</v>
      </c>
    </row>
    <row r="6573" spans="1:65" s="13" customFormat="1" ht="22.5">
      <c r="B6573" s="210"/>
      <c r="C6573" s="211"/>
      <c r="D6573" s="212" t="s">
        <v>283</v>
      </c>
      <c r="E6573" s="213" t="s">
        <v>1</v>
      </c>
      <c r="F6573" s="214" t="s">
        <v>3241</v>
      </c>
      <c r="G6573" s="211"/>
      <c r="H6573" s="213" t="s">
        <v>1</v>
      </c>
      <c r="I6573" s="215"/>
      <c r="J6573" s="211"/>
      <c r="K6573" s="211"/>
      <c r="L6573" s="216"/>
      <c r="M6573" s="217"/>
      <c r="N6573" s="218"/>
      <c r="O6573" s="218"/>
      <c r="P6573" s="218"/>
      <c r="Q6573" s="218"/>
      <c r="R6573" s="218"/>
      <c r="S6573" s="218"/>
      <c r="T6573" s="219"/>
      <c r="AT6573" s="220" t="s">
        <v>283</v>
      </c>
      <c r="AU6573" s="220" t="s">
        <v>84</v>
      </c>
      <c r="AV6573" s="13" t="s">
        <v>16</v>
      </c>
      <c r="AW6573" s="13" t="s">
        <v>32</v>
      </c>
      <c r="AX6573" s="13" t="s">
        <v>76</v>
      </c>
      <c r="AY6573" s="220" t="s">
        <v>272</v>
      </c>
    </row>
    <row r="6574" spans="1:65" s="13" customFormat="1" ht="11.25">
      <c r="B6574" s="210"/>
      <c r="C6574" s="211"/>
      <c r="D6574" s="212" t="s">
        <v>283</v>
      </c>
      <c r="E6574" s="213" t="s">
        <v>1</v>
      </c>
      <c r="F6574" s="214" t="s">
        <v>285</v>
      </c>
      <c r="G6574" s="211"/>
      <c r="H6574" s="213" t="s">
        <v>1</v>
      </c>
      <c r="I6574" s="215"/>
      <c r="J6574" s="211"/>
      <c r="K6574" s="211"/>
      <c r="L6574" s="216"/>
      <c r="M6574" s="217"/>
      <c r="N6574" s="218"/>
      <c r="O6574" s="218"/>
      <c r="P6574" s="218"/>
      <c r="Q6574" s="218"/>
      <c r="R6574" s="218"/>
      <c r="S6574" s="218"/>
      <c r="T6574" s="219"/>
      <c r="AT6574" s="220" t="s">
        <v>283</v>
      </c>
      <c r="AU6574" s="220" t="s">
        <v>84</v>
      </c>
      <c r="AV6574" s="13" t="s">
        <v>16</v>
      </c>
      <c r="AW6574" s="13" t="s">
        <v>32</v>
      </c>
      <c r="AX6574" s="13" t="s">
        <v>76</v>
      </c>
      <c r="AY6574" s="220" t="s">
        <v>272</v>
      </c>
    </row>
    <row r="6575" spans="1:65" s="13" customFormat="1" ht="11.25">
      <c r="B6575" s="210"/>
      <c r="C6575" s="211"/>
      <c r="D6575" s="212" t="s">
        <v>283</v>
      </c>
      <c r="E6575" s="213" t="s">
        <v>1</v>
      </c>
      <c r="F6575" s="214" t="s">
        <v>5283</v>
      </c>
      <c r="G6575" s="211"/>
      <c r="H6575" s="213" t="s">
        <v>1</v>
      </c>
      <c r="I6575" s="215"/>
      <c r="J6575" s="211"/>
      <c r="K6575" s="211"/>
      <c r="L6575" s="216"/>
      <c r="M6575" s="217"/>
      <c r="N6575" s="218"/>
      <c r="O6575" s="218"/>
      <c r="P6575" s="218"/>
      <c r="Q6575" s="218"/>
      <c r="R6575" s="218"/>
      <c r="S6575" s="218"/>
      <c r="T6575" s="219"/>
      <c r="AT6575" s="220" t="s">
        <v>283</v>
      </c>
      <c r="AU6575" s="220" t="s">
        <v>84</v>
      </c>
      <c r="AV6575" s="13" t="s">
        <v>16</v>
      </c>
      <c r="AW6575" s="13" t="s">
        <v>32</v>
      </c>
      <c r="AX6575" s="13" t="s">
        <v>76</v>
      </c>
      <c r="AY6575" s="220" t="s">
        <v>272</v>
      </c>
    </row>
    <row r="6576" spans="1:65" s="14" customFormat="1" ht="11.25">
      <c r="B6576" s="221"/>
      <c r="C6576" s="222"/>
      <c r="D6576" s="212" t="s">
        <v>283</v>
      </c>
      <c r="E6576" s="223" t="s">
        <v>1</v>
      </c>
      <c r="F6576" s="224" t="s">
        <v>5322</v>
      </c>
      <c r="G6576" s="222"/>
      <c r="H6576" s="225">
        <v>9.3219999999999992</v>
      </c>
      <c r="I6576" s="226"/>
      <c r="J6576" s="222"/>
      <c r="K6576" s="222"/>
      <c r="L6576" s="227"/>
      <c r="M6576" s="228"/>
      <c r="N6576" s="229"/>
      <c r="O6576" s="229"/>
      <c r="P6576" s="229"/>
      <c r="Q6576" s="229"/>
      <c r="R6576" s="229"/>
      <c r="S6576" s="229"/>
      <c r="T6576" s="230"/>
      <c r="AT6576" s="231" t="s">
        <v>283</v>
      </c>
      <c r="AU6576" s="231" t="s">
        <v>84</v>
      </c>
      <c r="AV6576" s="14" t="s">
        <v>84</v>
      </c>
      <c r="AW6576" s="14" t="s">
        <v>32</v>
      </c>
      <c r="AX6576" s="14" t="s">
        <v>76</v>
      </c>
      <c r="AY6576" s="231" t="s">
        <v>272</v>
      </c>
    </row>
    <row r="6577" spans="1:65" s="14" customFormat="1" ht="11.25">
      <c r="B6577" s="221"/>
      <c r="C6577" s="222"/>
      <c r="D6577" s="212" t="s">
        <v>283</v>
      </c>
      <c r="E6577" s="223" t="s">
        <v>1</v>
      </c>
      <c r="F6577" s="224" t="s">
        <v>5323</v>
      </c>
      <c r="G6577" s="222"/>
      <c r="H6577" s="225">
        <v>6.6159999999999997</v>
      </c>
      <c r="I6577" s="226"/>
      <c r="J6577" s="222"/>
      <c r="K6577" s="222"/>
      <c r="L6577" s="227"/>
      <c r="M6577" s="228"/>
      <c r="N6577" s="229"/>
      <c r="O6577" s="229"/>
      <c r="P6577" s="229"/>
      <c r="Q6577" s="229"/>
      <c r="R6577" s="229"/>
      <c r="S6577" s="229"/>
      <c r="T6577" s="230"/>
      <c r="AT6577" s="231" t="s">
        <v>283</v>
      </c>
      <c r="AU6577" s="231" t="s">
        <v>84</v>
      </c>
      <c r="AV6577" s="14" t="s">
        <v>84</v>
      </c>
      <c r="AW6577" s="14" t="s">
        <v>32</v>
      </c>
      <c r="AX6577" s="14" t="s">
        <v>76</v>
      </c>
      <c r="AY6577" s="231" t="s">
        <v>272</v>
      </c>
    </row>
    <row r="6578" spans="1:65" s="14" customFormat="1" ht="11.25">
      <c r="B6578" s="221"/>
      <c r="C6578" s="222"/>
      <c r="D6578" s="212" t="s">
        <v>283</v>
      </c>
      <c r="E6578" s="223" t="s">
        <v>1</v>
      </c>
      <c r="F6578" s="224" t="s">
        <v>5322</v>
      </c>
      <c r="G6578" s="222"/>
      <c r="H6578" s="225">
        <v>9.3219999999999992</v>
      </c>
      <c r="I6578" s="226"/>
      <c r="J6578" s="222"/>
      <c r="K6578" s="222"/>
      <c r="L6578" s="227"/>
      <c r="M6578" s="228"/>
      <c r="N6578" s="229"/>
      <c r="O6578" s="229"/>
      <c r="P6578" s="229"/>
      <c r="Q6578" s="229"/>
      <c r="R6578" s="229"/>
      <c r="S6578" s="229"/>
      <c r="T6578" s="230"/>
      <c r="AT6578" s="231" t="s">
        <v>283</v>
      </c>
      <c r="AU6578" s="231" t="s">
        <v>84</v>
      </c>
      <c r="AV6578" s="14" t="s">
        <v>84</v>
      </c>
      <c r="AW6578" s="14" t="s">
        <v>32</v>
      </c>
      <c r="AX6578" s="14" t="s">
        <v>76</v>
      </c>
      <c r="AY6578" s="231" t="s">
        <v>272</v>
      </c>
    </row>
    <row r="6579" spans="1:65" s="14" customFormat="1" ht="11.25">
      <c r="B6579" s="221"/>
      <c r="C6579" s="222"/>
      <c r="D6579" s="212" t="s">
        <v>283</v>
      </c>
      <c r="E6579" s="223" t="s">
        <v>1</v>
      </c>
      <c r="F6579" s="224" t="s">
        <v>5322</v>
      </c>
      <c r="G6579" s="222"/>
      <c r="H6579" s="225">
        <v>9.3219999999999992</v>
      </c>
      <c r="I6579" s="226"/>
      <c r="J6579" s="222"/>
      <c r="K6579" s="222"/>
      <c r="L6579" s="227"/>
      <c r="M6579" s="228"/>
      <c r="N6579" s="229"/>
      <c r="O6579" s="229"/>
      <c r="P6579" s="229"/>
      <c r="Q6579" s="229"/>
      <c r="R6579" s="229"/>
      <c r="S6579" s="229"/>
      <c r="T6579" s="230"/>
      <c r="AT6579" s="231" t="s">
        <v>283</v>
      </c>
      <c r="AU6579" s="231" t="s">
        <v>84</v>
      </c>
      <c r="AV6579" s="14" t="s">
        <v>84</v>
      </c>
      <c r="AW6579" s="14" t="s">
        <v>32</v>
      </c>
      <c r="AX6579" s="14" t="s">
        <v>76</v>
      </c>
      <c r="AY6579" s="231" t="s">
        <v>272</v>
      </c>
    </row>
    <row r="6580" spans="1:65" s="14" customFormat="1" ht="11.25">
      <c r="B6580" s="221"/>
      <c r="C6580" s="222"/>
      <c r="D6580" s="212" t="s">
        <v>283</v>
      </c>
      <c r="E6580" s="223" t="s">
        <v>1</v>
      </c>
      <c r="F6580" s="224" t="s">
        <v>5324</v>
      </c>
      <c r="G6580" s="222"/>
      <c r="H6580" s="225">
        <v>6.6</v>
      </c>
      <c r="I6580" s="226"/>
      <c r="J6580" s="222"/>
      <c r="K6580" s="222"/>
      <c r="L6580" s="227"/>
      <c r="M6580" s="228"/>
      <c r="N6580" s="229"/>
      <c r="O6580" s="229"/>
      <c r="P6580" s="229"/>
      <c r="Q6580" s="229"/>
      <c r="R6580" s="229"/>
      <c r="S6580" s="229"/>
      <c r="T6580" s="230"/>
      <c r="AT6580" s="231" t="s">
        <v>283</v>
      </c>
      <c r="AU6580" s="231" t="s">
        <v>84</v>
      </c>
      <c r="AV6580" s="14" t="s">
        <v>84</v>
      </c>
      <c r="AW6580" s="14" t="s">
        <v>32</v>
      </c>
      <c r="AX6580" s="14" t="s">
        <v>76</v>
      </c>
      <c r="AY6580" s="231" t="s">
        <v>272</v>
      </c>
    </row>
    <row r="6581" spans="1:65" s="14" customFormat="1" ht="11.25">
      <c r="B6581" s="221"/>
      <c r="C6581" s="222"/>
      <c r="D6581" s="212" t="s">
        <v>283</v>
      </c>
      <c r="E6581" s="223" t="s">
        <v>1</v>
      </c>
      <c r="F6581" s="224" t="s">
        <v>5325</v>
      </c>
      <c r="G6581" s="222"/>
      <c r="H6581" s="225">
        <v>9.3000000000000007</v>
      </c>
      <c r="I6581" s="226"/>
      <c r="J6581" s="222"/>
      <c r="K6581" s="222"/>
      <c r="L6581" s="227"/>
      <c r="M6581" s="228"/>
      <c r="N6581" s="229"/>
      <c r="O6581" s="229"/>
      <c r="P6581" s="229"/>
      <c r="Q6581" s="229"/>
      <c r="R6581" s="229"/>
      <c r="S6581" s="229"/>
      <c r="T6581" s="230"/>
      <c r="AT6581" s="231" t="s">
        <v>283</v>
      </c>
      <c r="AU6581" s="231" t="s">
        <v>84</v>
      </c>
      <c r="AV6581" s="14" t="s">
        <v>84</v>
      </c>
      <c r="AW6581" s="14" t="s">
        <v>32</v>
      </c>
      <c r="AX6581" s="14" t="s">
        <v>76</v>
      </c>
      <c r="AY6581" s="231" t="s">
        <v>272</v>
      </c>
    </row>
    <row r="6582" spans="1:65" s="13" customFormat="1" ht="11.25">
      <c r="B6582" s="210"/>
      <c r="C6582" s="211"/>
      <c r="D6582" s="212" t="s">
        <v>283</v>
      </c>
      <c r="E6582" s="213" t="s">
        <v>1</v>
      </c>
      <c r="F6582" s="214" t="s">
        <v>285</v>
      </c>
      <c r="G6582" s="211"/>
      <c r="H6582" s="213" t="s">
        <v>1</v>
      </c>
      <c r="I6582" s="215"/>
      <c r="J6582" s="211"/>
      <c r="K6582" s="211"/>
      <c r="L6582" s="216"/>
      <c r="M6582" s="217"/>
      <c r="N6582" s="218"/>
      <c r="O6582" s="218"/>
      <c r="P6582" s="218"/>
      <c r="Q6582" s="218"/>
      <c r="R6582" s="218"/>
      <c r="S6582" s="218"/>
      <c r="T6582" s="219"/>
      <c r="AT6582" s="220" t="s">
        <v>283</v>
      </c>
      <c r="AU6582" s="220" t="s">
        <v>84</v>
      </c>
      <c r="AV6582" s="13" t="s">
        <v>16</v>
      </c>
      <c r="AW6582" s="13" t="s">
        <v>32</v>
      </c>
      <c r="AX6582" s="13" t="s">
        <v>76</v>
      </c>
      <c r="AY6582" s="220" t="s">
        <v>272</v>
      </c>
    </row>
    <row r="6583" spans="1:65" s="14" customFormat="1" ht="11.25">
      <c r="B6583" s="221"/>
      <c r="C6583" s="222"/>
      <c r="D6583" s="212" t="s">
        <v>283</v>
      </c>
      <c r="E6583" s="223" t="s">
        <v>1</v>
      </c>
      <c r="F6583" s="224" t="s">
        <v>5326</v>
      </c>
      <c r="G6583" s="222"/>
      <c r="H6583" s="225">
        <v>15.6</v>
      </c>
      <c r="I6583" s="226"/>
      <c r="J6583" s="222"/>
      <c r="K6583" s="222"/>
      <c r="L6583" s="227"/>
      <c r="M6583" s="228"/>
      <c r="N6583" s="229"/>
      <c r="O6583" s="229"/>
      <c r="P6583" s="229"/>
      <c r="Q6583" s="229"/>
      <c r="R6583" s="229"/>
      <c r="S6583" s="229"/>
      <c r="T6583" s="230"/>
      <c r="AT6583" s="231" t="s">
        <v>283</v>
      </c>
      <c r="AU6583" s="231" t="s">
        <v>84</v>
      </c>
      <c r="AV6583" s="14" t="s">
        <v>84</v>
      </c>
      <c r="AW6583" s="14" t="s">
        <v>32</v>
      </c>
      <c r="AX6583" s="14" t="s">
        <v>76</v>
      </c>
      <c r="AY6583" s="231" t="s">
        <v>272</v>
      </c>
    </row>
    <row r="6584" spans="1:65" s="2" customFormat="1" ht="16.5" customHeight="1">
      <c r="A6584" s="34"/>
      <c r="B6584" s="35"/>
      <c r="C6584" s="232" t="s">
        <v>5327</v>
      </c>
      <c r="D6584" s="232" t="s">
        <v>394</v>
      </c>
      <c r="E6584" s="233" t="s">
        <v>5328</v>
      </c>
      <c r="F6584" s="234" t="s">
        <v>5329</v>
      </c>
      <c r="G6584" s="235" t="s">
        <v>185</v>
      </c>
      <c r="H6584" s="236">
        <v>119.44</v>
      </c>
      <c r="I6584" s="237"/>
      <c r="J6584" s="238">
        <f>ROUND(I6584*H6584,2)</f>
        <v>0</v>
      </c>
      <c r="K6584" s="234" t="s">
        <v>1</v>
      </c>
      <c r="L6584" s="239"/>
      <c r="M6584" s="240" t="s">
        <v>1</v>
      </c>
      <c r="N6584" s="241" t="s">
        <v>41</v>
      </c>
      <c r="O6584" s="71"/>
      <c r="P6584" s="201">
        <f>O6584*H6584</f>
        <v>0</v>
      </c>
      <c r="Q6584" s="201">
        <v>0</v>
      </c>
      <c r="R6584" s="201">
        <f>Q6584*H6584</f>
        <v>0</v>
      </c>
      <c r="S6584" s="201">
        <v>0</v>
      </c>
      <c r="T6584" s="202">
        <f>S6584*H6584</f>
        <v>0</v>
      </c>
      <c r="U6584" s="34"/>
      <c r="V6584" s="34"/>
      <c r="W6584" s="34"/>
      <c r="X6584" s="34"/>
      <c r="Y6584" s="34"/>
      <c r="Z6584" s="34"/>
      <c r="AA6584" s="34"/>
      <c r="AB6584" s="34"/>
      <c r="AC6584" s="34"/>
      <c r="AD6584" s="34"/>
      <c r="AE6584" s="34"/>
      <c r="AR6584" s="203" t="s">
        <v>483</v>
      </c>
      <c r="AT6584" s="203" t="s">
        <v>394</v>
      </c>
      <c r="AU6584" s="203" t="s">
        <v>84</v>
      </c>
      <c r="AY6584" s="17" t="s">
        <v>272</v>
      </c>
      <c r="BE6584" s="204">
        <f>IF(N6584="základní",J6584,0)</f>
        <v>0</v>
      </c>
      <c r="BF6584" s="204">
        <f>IF(N6584="snížená",J6584,0)</f>
        <v>0</v>
      </c>
      <c r="BG6584" s="204">
        <f>IF(N6584="zákl. přenesená",J6584,0)</f>
        <v>0</v>
      </c>
      <c r="BH6584" s="204">
        <f>IF(N6584="sníž. přenesená",J6584,0)</f>
        <v>0</v>
      </c>
      <c r="BI6584" s="204">
        <f>IF(N6584="nulová",J6584,0)</f>
        <v>0</v>
      </c>
      <c r="BJ6584" s="17" t="s">
        <v>16</v>
      </c>
      <c r="BK6584" s="204">
        <f>ROUND(I6584*H6584,2)</f>
        <v>0</v>
      </c>
      <c r="BL6584" s="17" t="s">
        <v>358</v>
      </c>
      <c r="BM6584" s="203" t="s">
        <v>5330</v>
      </c>
    </row>
    <row r="6585" spans="1:65" s="14" customFormat="1" ht="11.25">
      <c r="B6585" s="221"/>
      <c r="C6585" s="222"/>
      <c r="D6585" s="212" t="s">
        <v>283</v>
      </c>
      <c r="E6585" s="222"/>
      <c r="F6585" s="224" t="s">
        <v>5331</v>
      </c>
      <c r="G6585" s="222"/>
      <c r="H6585" s="225">
        <v>119.44</v>
      </c>
      <c r="I6585" s="226"/>
      <c r="J6585" s="222"/>
      <c r="K6585" s="222"/>
      <c r="L6585" s="227"/>
      <c r="M6585" s="228"/>
      <c r="N6585" s="229"/>
      <c r="O6585" s="229"/>
      <c r="P6585" s="229"/>
      <c r="Q6585" s="229"/>
      <c r="R6585" s="229"/>
      <c r="S6585" s="229"/>
      <c r="T6585" s="230"/>
      <c r="AT6585" s="231" t="s">
        <v>283</v>
      </c>
      <c r="AU6585" s="231" t="s">
        <v>84</v>
      </c>
      <c r="AV6585" s="14" t="s">
        <v>84</v>
      </c>
      <c r="AW6585" s="14" t="s">
        <v>4</v>
      </c>
      <c r="AX6585" s="14" t="s">
        <v>16</v>
      </c>
      <c r="AY6585" s="231" t="s">
        <v>272</v>
      </c>
    </row>
    <row r="6586" spans="1:65" s="2" customFormat="1" ht="24.2" customHeight="1">
      <c r="A6586" s="34"/>
      <c r="B6586" s="35"/>
      <c r="C6586" s="192" t="s">
        <v>5332</v>
      </c>
      <c r="D6586" s="192" t="s">
        <v>274</v>
      </c>
      <c r="E6586" s="193" t="s">
        <v>5333</v>
      </c>
      <c r="F6586" s="194" t="s">
        <v>5334</v>
      </c>
      <c r="G6586" s="195" t="s">
        <v>156</v>
      </c>
      <c r="H6586" s="196">
        <v>16.21</v>
      </c>
      <c r="I6586" s="197"/>
      <c r="J6586" s="198">
        <f>ROUND(I6586*H6586,2)</f>
        <v>0</v>
      </c>
      <c r="K6586" s="194" t="s">
        <v>278</v>
      </c>
      <c r="L6586" s="39"/>
      <c r="M6586" s="199" t="s">
        <v>1</v>
      </c>
      <c r="N6586" s="200" t="s">
        <v>41</v>
      </c>
      <c r="O6586" s="71"/>
      <c r="P6586" s="201">
        <f>O6586*H6586</f>
        <v>0</v>
      </c>
      <c r="Q6586" s="201">
        <v>6.3499999999999997E-3</v>
      </c>
      <c r="R6586" s="201">
        <f>Q6586*H6586</f>
        <v>0.1029335</v>
      </c>
      <c r="S6586" s="201">
        <v>0</v>
      </c>
      <c r="T6586" s="202">
        <f>S6586*H6586</f>
        <v>0</v>
      </c>
      <c r="U6586" s="34"/>
      <c r="V6586" s="34"/>
      <c r="W6586" s="34"/>
      <c r="X6586" s="34"/>
      <c r="Y6586" s="34"/>
      <c r="Z6586" s="34"/>
      <c r="AA6586" s="34"/>
      <c r="AB6586" s="34"/>
      <c r="AC6586" s="34"/>
      <c r="AD6586" s="34"/>
      <c r="AE6586" s="34"/>
      <c r="AR6586" s="203" t="s">
        <v>358</v>
      </c>
      <c r="AT6586" s="203" t="s">
        <v>274</v>
      </c>
      <c r="AU6586" s="203" t="s">
        <v>84</v>
      </c>
      <c r="AY6586" s="17" t="s">
        <v>272</v>
      </c>
      <c r="BE6586" s="204">
        <f>IF(N6586="základní",J6586,0)</f>
        <v>0</v>
      </c>
      <c r="BF6586" s="204">
        <f>IF(N6586="snížená",J6586,0)</f>
        <v>0</v>
      </c>
      <c r="BG6586" s="204">
        <f>IF(N6586="zákl. přenesená",J6586,0)</f>
        <v>0</v>
      </c>
      <c r="BH6586" s="204">
        <f>IF(N6586="sníž. přenesená",J6586,0)</f>
        <v>0</v>
      </c>
      <c r="BI6586" s="204">
        <f>IF(N6586="nulová",J6586,0)</f>
        <v>0</v>
      </c>
      <c r="BJ6586" s="17" t="s">
        <v>16</v>
      </c>
      <c r="BK6586" s="204">
        <f>ROUND(I6586*H6586,2)</f>
        <v>0</v>
      </c>
      <c r="BL6586" s="17" t="s">
        <v>358</v>
      </c>
      <c r="BM6586" s="203" t="s">
        <v>5335</v>
      </c>
    </row>
    <row r="6587" spans="1:65" s="2" customFormat="1" ht="11.25">
      <c r="A6587" s="34"/>
      <c r="B6587" s="35"/>
      <c r="C6587" s="36"/>
      <c r="D6587" s="205" t="s">
        <v>281</v>
      </c>
      <c r="E6587" s="36"/>
      <c r="F6587" s="206" t="s">
        <v>5336</v>
      </c>
      <c r="G6587" s="36"/>
      <c r="H6587" s="36"/>
      <c r="I6587" s="207"/>
      <c r="J6587" s="36"/>
      <c r="K6587" s="36"/>
      <c r="L6587" s="39"/>
      <c r="M6587" s="208"/>
      <c r="N6587" s="209"/>
      <c r="O6587" s="71"/>
      <c r="P6587" s="71"/>
      <c r="Q6587" s="71"/>
      <c r="R6587" s="71"/>
      <c r="S6587" s="71"/>
      <c r="T6587" s="72"/>
      <c r="U6587" s="34"/>
      <c r="V6587" s="34"/>
      <c r="W6587" s="34"/>
      <c r="X6587" s="34"/>
      <c r="Y6587" s="34"/>
      <c r="Z6587" s="34"/>
      <c r="AA6587" s="34"/>
      <c r="AB6587" s="34"/>
      <c r="AC6587" s="34"/>
      <c r="AD6587" s="34"/>
      <c r="AE6587" s="34"/>
      <c r="AT6587" s="17" t="s">
        <v>281</v>
      </c>
      <c r="AU6587" s="17" t="s">
        <v>84</v>
      </c>
    </row>
    <row r="6588" spans="1:65" s="13" customFormat="1" ht="22.5">
      <c r="B6588" s="210"/>
      <c r="C6588" s="211"/>
      <c r="D6588" s="212" t="s">
        <v>283</v>
      </c>
      <c r="E6588" s="213" t="s">
        <v>1</v>
      </c>
      <c r="F6588" s="214" t="s">
        <v>2272</v>
      </c>
      <c r="G6588" s="211"/>
      <c r="H6588" s="213" t="s">
        <v>1</v>
      </c>
      <c r="I6588" s="215"/>
      <c r="J6588" s="211"/>
      <c r="K6588" s="211"/>
      <c r="L6588" s="216"/>
      <c r="M6588" s="217"/>
      <c r="N6588" s="218"/>
      <c r="O6588" s="218"/>
      <c r="P6588" s="218"/>
      <c r="Q6588" s="218"/>
      <c r="R6588" s="218"/>
      <c r="S6588" s="218"/>
      <c r="T6588" s="219"/>
      <c r="AT6588" s="220" t="s">
        <v>283</v>
      </c>
      <c r="AU6588" s="220" t="s">
        <v>84</v>
      </c>
      <c r="AV6588" s="13" t="s">
        <v>16</v>
      </c>
      <c r="AW6588" s="13" t="s">
        <v>32</v>
      </c>
      <c r="AX6588" s="13" t="s">
        <v>76</v>
      </c>
      <c r="AY6588" s="220" t="s">
        <v>272</v>
      </c>
    </row>
    <row r="6589" spans="1:65" s="13" customFormat="1" ht="11.25">
      <c r="B6589" s="210"/>
      <c r="C6589" s="211"/>
      <c r="D6589" s="212" t="s">
        <v>283</v>
      </c>
      <c r="E6589" s="213" t="s">
        <v>1</v>
      </c>
      <c r="F6589" s="214" t="s">
        <v>5232</v>
      </c>
      <c r="G6589" s="211"/>
      <c r="H6589" s="213" t="s">
        <v>1</v>
      </c>
      <c r="I6589" s="215"/>
      <c r="J6589" s="211"/>
      <c r="K6589" s="211"/>
      <c r="L6589" s="216"/>
      <c r="M6589" s="217"/>
      <c r="N6589" s="218"/>
      <c r="O6589" s="218"/>
      <c r="P6589" s="218"/>
      <c r="Q6589" s="218"/>
      <c r="R6589" s="218"/>
      <c r="S6589" s="218"/>
      <c r="T6589" s="219"/>
      <c r="AT6589" s="220" t="s">
        <v>283</v>
      </c>
      <c r="AU6589" s="220" t="s">
        <v>84</v>
      </c>
      <c r="AV6589" s="13" t="s">
        <v>16</v>
      </c>
      <c r="AW6589" s="13" t="s">
        <v>32</v>
      </c>
      <c r="AX6589" s="13" t="s">
        <v>76</v>
      </c>
      <c r="AY6589" s="220" t="s">
        <v>272</v>
      </c>
    </row>
    <row r="6590" spans="1:65" s="13" customFormat="1" ht="11.25">
      <c r="B6590" s="210"/>
      <c r="C6590" s="211"/>
      <c r="D6590" s="212" t="s">
        <v>283</v>
      </c>
      <c r="E6590" s="213" t="s">
        <v>1</v>
      </c>
      <c r="F6590" s="214" t="s">
        <v>285</v>
      </c>
      <c r="G6590" s="211"/>
      <c r="H6590" s="213" t="s">
        <v>1</v>
      </c>
      <c r="I6590" s="215"/>
      <c r="J6590" s="211"/>
      <c r="K6590" s="211"/>
      <c r="L6590" s="216"/>
      <c r="M6590" s="217"/>
      <c r="N6590" s="218"/>
      <c r="O6590" s="218"/>
      <c r="P6590" s="218"/>
      <c r="Q6590" s="218"/>
      <c r="R6590" s="218"/>
      <c r="S6590" s="218"/>
      <c r="T6590" s="219"/>
      <c r="AT6590" s="220" t="s">
        <v>283</v>
      </c>
      <c r="AU6590" s="220" t="s">
        <v>84</v>
      </c>
      <c r="AV6590" s="13" t="s">
        <v>16</v>
      </c>
      <c r="AW6590" s="13" t="s">
        <v>32</v>
      </c>
      <c r="AX6590" s="13" t="s">
        <v>76</v>
      </c>
      <c r="AY6590" s="220" t="s">
        <v>272</v>
      </c>
    </row>
    <row r="6591" spans="1:65" s="13" customFormat="1" ht="11.25">
      <c r="B6591" s="210"/>
      <c r="C6591" s="211"/>
      <c r="D6591" s="212" t="s">
        <v>283</v>
      </c>
      <c r="E6591" s="213" t="s">
        <v>1</v>
      </c>
      <c r="F6591" s="214" t="s">
        <v>5337</v>
      </c>
      <c r="G6591" s="211"/>
      <c r="H6591" s="213" t="s">
        <v>1</v>
      </c>
      <c r="I6591" s="215"/>
      <c r="J6591" s="211"/>
      <c r="K6591" s="211"/>
      <c r="L6591" s="216"/>
      <c r="M6591" s="217"/>
      <c r="N6591" s="218"/>
      <c r="O6591" s="218"/>
      <c r="P6591" s="218"/>
      <c r="Q6591" s="218"/>
      <c r="R6591" s="218"/>
      <c r="S6591" s="218"/>
      <c r="T6591" s="219"/>
      <c r="AT6591" s="220" t="s">
        <v>283</v>
      </c>
      <c r="AU6591" s="220" t="s">
        <v>84</v>
      </c>
      <c r="AV6591" s="13" t="s">
        <v>16</v>
      </c>
      <c r="AW6591" s="13" t="s">
        <v>32</v>
      </c>
      <c r="AX6591" s="13" t="s">
        <v>76</v>
      </c>
      <c r="AY6591" s="220" t="s">
        <v>272</v>
      </c>
    </row>
    <row r="6592" spans="1:65" s="13" customFormat="1" ht="11.25">
      <c r="B6592" s="210"/>
      <c r="C6592" s="211"/>
      <c r="D6592" s="212" t="s">
        <v>283</v>
      </c>
      <c r="E6592" s="213" t="s">
        <v>1</v>
      </c>
      <c r="F6592" s="214" t="s">
        <v>831</v>
      </c>
      <c r="G6592" s="211"/>
      <c r="H6592" s="213" t="s">
        <v>1</v>
      </c>
      <c r="I6592" s="215"/>
      <c r="J6592" s="211"/>
      <c r="K6592" s="211"/>
      <c r="L6592" s="216"/>
      <c r="M6592" s="217"/>
      <c r="N6592" s="218"/>
      <c r="O6592" s="218"/>
      <c r="P6592" s="218"/>
      <c r="Q6592" s="218"/>
      <c r="R6592" s="218"/>
      <c r="S6592" s="218"/>
      <c r="T6592" s="219"/>
      <c r="AT6592" s="220" t="s">
        <v>283</v>
      </c>
      <c r="AU6592" s="220" t="s">
        <v>84</v>
      </c>
      <c r="AV6592" s="13" t="s">
        <v>16</v>
      </c>
      <c r="AW6592" s="13" t="s">
        <v>32</v>
      </c>
      <c r="AX6592" s="13" t="s">
        <v>76</v>
      </c>
      <c r="AY6592" s="220" t="s">
        <v>272</v>
      </c>
    </row>
    <row r="6593" spans="1:65" s="14" customFormat="1" ht="11.25">
      <c r="B6593" s="221"/>
      <c r="C6593" s="222"/>
      <c r="D6593" s="212" t="s">
        <v>283</v>
      </c>
      <c r="E6593" s="223" t="s">
        <v>1</v>
      </c>
      <c r="F6593" s="224" t="s">
        <v>5338</v>
      </c>
      <c r="G6593" s="222"/>
      <c r="H6593" s="225">
        <v>0.6</v>
      </c>
      <c r="I6593" s="226"/>
      <c r="J6593" s="222"/>
      <c r="K6593" s="222"/>
      <c r="L6593" s="227"/>
      <c r="M6593" s="228"/>
      <c r="N6593" s="229"/>
      <c r="O6593" s="229"/>
      <c r="P6593" s="229"/>
      <c r="Q6593" s="229"/>
      <c r="R6593" s="229"/>
      <c r="S6593" s="229"/>
      <c r="T6593" s="230"/>
      <c r="AT6593" s="231" t="s">
        <v>283</v>
      </c>
      <c r="AU6593" s="231" t="s">
        <v>84</v>
      </c>
      <c r="AV6593" s="14" t="s">
        <v>84</v>
      </c>
      <c r="AW6593" s="14" t="s">
        <v>32</v>
      </c>
      <c r="AX6593" s="14" t="s">
        <v>76</v>
      </c>
      <c r="AY6593" s="231" t="s">
        <v>272</v>
      </c>
    </row>
    <row r="6594" spans="1:65" s="13" customFormat="1" ht="11.25">
      <c r="B6594" s="210"/>
      <c r="C6594" s="211"/>
      <c r="D6594" s="212" t="s">
        <v>283</v>
      </c>
      <c r="E6594" s="213" t="s">
        <v>1</v>
      </c>
      <c r="F6594" s="214" t="s">
        <v>837</v>
      </c>
      <c r="G6594" s="211"/>
      <c r="H6594" s="213" t="s">
        <v>1</v>
      </c>
      <c r="I6594" s="215"/>
      <c r="J6594" s="211"/>
      <c r="K6594" s="211"/>
      <c r="L6594" s="216"/>
      <c r="M6594" s="217"/>
      <c r="N6594" s="218"/>
      <c r="O6594" s="218"/>
      <c r="P6594" s="218"/>
      <c r="Q6594" s="218"/>
      <c r="R6594" s="218"/>
      <c r="S6594" s="218"/>
      <c r="T6594" s="219"/>
      <c r="AT6594" s="220" t="s">
        <v>283</v>
      </c>
      <c r="AU6594" s="220" t="s">
        <v>84</v>
      </c>
      <c r="AV6594" s="13" t="s">
        <v>16</v>
      </c>
      <c r="AW6594" s="13" t="s">
        <v>32</v>
      </c>
      <c r="AX6594" s="13" t="s">
        <v>76</v>
      </c>
      <c r="AY6594" s="220" t="s">
        <v>272</v>
      </c>
    </row>
    <row r="6595" spans="1:65" s="14" customFormat="1" ht="11.25">
      <c r="B6595" s="221"/>
      <c r="C6595" s="222"/>
      <c r="D6595" s="212" t="s">
        <v>283</v>
      </c>
      <c r="E6595" s="223" t="s">
        <v>1</v>
      </c>
      <c r="F6595" s="224" t="s">
        <v>5339</v>
      </c>
      <c r="G6595" s="222"/>
      <c r="H6595" s="225">
        <v>12.5</v>
      </c>
      <c r="I6595" s="226"/>
      <c r="J6595" s="222"/>
      <c r="K6595" s="222"/>
      <c r="L6595" s="227"/>
      <c r="M6595" s="228"/>
      <c r="N6595" s="229"/>
      <c r="O6595" s="229"/>
      <c r="P6595" s="229"/>
      <c r="Q6595" s="229"/>
      <c r="R6595" s="229"/>
      <c r="S6595" s="229"/>
      <c r="T6595" s="230"/>
      <c r="AT6595" s="231" t="s">
        <v>283</v>
      </c>
      <c r="AU6595" s="231" t="s">
        <v>84</v>
      </c>
      <c r="AV6595" s="14" t="s">
        <v>84</v>
      </c>
      <c r="AW6595" s="14" t="s">
        <v>32</v>
      </c>
      <c r="AX6595" s="14" t="s">
        <v>76</v>
      </c>
      <c r="AY6595" s="231" t="s">
        <v>272</v>
      </c>
    </row>
    <row r="6596" spans="1:65" s="13" customFormat="1" ht="11.25">
      <c r="B6596" s="210"/>
      <c r="C6596" s="211"/>
      <c r="D6596" s="212" t="s">
        <v>283</v>
      </c>
      <c r="E6596" s="213" t="s">
        <v>1</v>
      </c>
      <c r="F6596" s="214" t="s">
        <v>854</v>
      </c>
      <c r="G6596" s="211"/>
      <c r="H6596" s="213" t="s">
        <v>1</v>
      </c>
      <c r="I6596" s="215"/>
      <c r="J6596" s="211"/>
      <c r="K6596" s="211"/>
      <c r="L6596" s="216"/>
      <c r="M6596" s="217"/>
      <c r="N6596" s="218"/>
      <c r="O6596" s="218"/>
      <c r="P6596" s="218"/>
      <c r="Q6596" s="218"/>
      <c r="R6596" s="218"/>
      <c r="S6596" s="218"/>
      <c r="T6596" s="219"/>
      <c r="AT6596" s="220" t="s">
        <v>283</v>
      </c>
      <c r="AU6596" s="220" t="s">
        <v>84</v>
      </c>
      <c r="AV6596" s="13" t="s">
        <v>16</v>
      </c>
      <c r="AW6596" s="13" t="s">
        <v>32</v>
      </c>
      <c r="AX6596" s="13" t="s">
        <v>76</v>
      </c>
      <c r="AY6596" s="220" t="s">
        <v>272</v>
      </c>
    </row>
    <row r="6597" spans="1:65" s="14" customFormat="1" ht="11.25">
      <c r="B6597" s="221"/>
      <c r="C6597" s="222"/>
      <c r="D6597" s="212" t="s">
        <v>283</v>
      </c>
      <c r="E6597" s="223" t="s">
        <v>1</v>
      </c>
      <c r="F6597" s="224" t="s">
        <v>5340</v>
      </c>
      <c r="G6597" s="222"/>
      <c r="H6597" s="225">
        <v>0.31</v>
      </c>
      <c r="I6597" s="226"/>
      <c r="J6597" s="222"/>
      <c r="K6597" s="222"/>
      <c r="L6597" s="227"/>
      <c r="M6597" s="228"/>
      <c r="N6597" s="229"/>
      <c r="O6597" s="229"/>
      <c r="P6597" s="229"/>
      <c r="Q6597" s="229"/>
      <c r="R6597" s="229"/>
      <c r="S6597" s="229"/>
      <c r="T6597" s="230"/>
      <c r="AT6597" s="231" t="s">
        <v>283</v>
      </c>
      <c r="AU6597" s="231" t="s">
        <v>84</v>
      </c>
      <c r="AV6597" s="14" t="s">
        <v>84</v>
      </c>
      <c r="AW6597" s="14" t="s">
        <v>32</v>
      </c>
      <c r="AX6597" s="14" t="s">
        <v>76</v>
      </c>
      <c r="AY6597" s="231" t="s">
        <v>272</v>
      </c>
    </row>
    <row r="6598" spans="1:65" s="14" customFormat="1" ht="11.25">
      <c r="B6598" s="221"/>
      <c r="C6598" s="222"/>
      <c r="D6598" s="212" t="s">
        <v>283</v>
      </c>
      <c r="E6598" s="223" t="s">
        <v>1</v>
      </c>
      <c r="F6598" s="224" t="s">
        <v>5341</v>
      </c>
      <c r="G6598" s="222"/>
      <c r="H6598" s="225">
        <v>2.8</v>
      </c>
      <c r="I6598" s="226"/>
      <c r="J6598" s="222"/>
      <c r="K6598" s="222"/>
      <c r="L6598" s="227"/>
      <c r="M6598" s="228"/>
      <c r="N6598" s="229"/>
      <c r="O6598" s="229"/>
      <c r="P6598" s="229"/>
      <c r="Q6598" s="229"/>
      <c r="R6598" s="229"/>
      <c r="S6598" s="229"/>
      <c r="T6598" s="230"/>
      <c r="AT6598" s="231" t="s">
        <v>283</v>
      </c>
      <c r="AU6598" s="231" t="s">
        <v>84</v>
      </c>
      <c r="AV6598" s="14" t="s">
        <v>84</v>
      </c>
      <c r="AW6598" s="14" t="s">
        <v>32</v>
      </c>
      <c r="AX6598" s="14" t="s">
        <v>76</v>
      </c>
      <c r="AY6598" s="231" t="s">
        <v>272</v>
      </c>
    </row>
    <row r="6599" spans="1:65" s="2" customFormat="1" ht="16.5" customHeight="1">
      <c r="A6599" s="34"/>
      <c r="B6599" s="35"/>
      <c r="C6599" s="232" t="s">
        <v>5342</v>
      </c>
      <c r="D6599" s="232" t="s">
        <v>394</v>
      </c>
      <c r="E6599" s="233" t="s">
        <v>5343</v>
      </c>
      <c r="F6599" s="234" t="s">
        <v>5344</v>
      </c>
      <c r="G6599" s="235" t="s">
        <v>156</v>
      </c>
      <c r="H6599" s="236">
        <v>17.831</v>
      </c>
      <c r="I6599" s="237"/>
      <c r="J6599" s="238">
        <f>ROUND(I6599*H6599,2)</f>
        <v>0</v>
      </c>
      <c r="K6599" s="234" t="s">
        <v>1</v>
      </c>
      <c r="L6599" s="239"/>
      <c r="M6599" s="240" t="s">
        <v>1</v>
      </c>
      <c r="N6599" s="241" t="s">
        <v>41</v>
      </c>
      <c r="O6599" s="71"/>
      <c r="P6599" s="201">
        <f>O6599*H6599</f>
        <v>0</v>
      </c>
      <c r="Q6599" s="201">
        <v>1.9199999999999998E-2</v>
      </c>
      <c r="R6599" s="201">
        <f>Q6599*H6599</f>
        <v>0.34235519999999997</v>
      </c>
      <c r="S6599" s="201">
        <v>0</v>
      </c>
      <c r="T6599" s="202">
        <f>S6599*H6599</f>
        <v>0</v>
      </c>
      <c r="U6599" s="34"/>
      <c r="V6599" s="34"/>
      <c r="W6599" s="34"/>
      <c r="X6599" s="34"/>
      <c r="Y6599" s="34"/>
      <c r="Z6599" s="34"/>
      <c r="AA6599" s="34"/>
      <c r="AB6599" s="34"/>
      <c r="AC6599" s="34"/>
      <c r="AD6599" s="34"/>
      <c r="AE6599" s="34"/>
      <c r="AR6599" s="203" t="s">
        <v>483</v>
      </c>
      <c r="AT6599" s="203" t="s">
        <v>394</v>
      </c>
      <c r="AU6599" s="203" t="s">
        <v>84</v>
      </c>
      <c r="AY6599" s="17" t="s">
        <v>272</v>
      </c>
      <c r="BE6599" s="204">
        <f>IF(N6599="základní",J6599,0)</f>
        <v>0</v>
      </c>
      <c r="BF6599" s="204">
        <f>IF(N6599="snížená",J6599,0)</f>
        <v>0</v>
      </c>
      <c r="BG6599" s="204">
        <f>IF(N6599="zákl. přenesená",J6599,0)</f>
        <v>0</v>
      </c>
      <c r="BH6599" s="204">
        <f>IF(N6599="sníž. přenesená",J6599,0)</f>
        <v>0</v>
      </c>
      <c r="BI6599" s="204">
        <f>IF(N6599="nulová",J6599,0)</f>
        <v>0</v>
      </c>
      <c r="BJ6599" s="17" t="s">
        <v>16</v>
      </c>
      <c r="BK6599" s="204">
        <f>ROUND(I6599*H6599,2)</f>
        <v>0</v>
      </c>
      <c r="BL6599" s="17" t="s">
        <v>358</v>
      </c>
      <c r="BM6599" s="203" t="s">
        <v>5345</v>
      </c>
    </row>
    <row r="6600" spans="1:65" s="14" customFormat="1" ht="11.25">
      <c r="B6600" s="221"/>
      <c r="C6600" s="222"/>
      <c r="D6600" s="212" t="s">
        <v>283</v>
      </c>
      <c r="E6600" s="222"/>
      <c r="F6600" s="224" t="s">
        <v>5346</v>
      </c>
      <c r="G6600" s="222"/>
      <c r="H6600" s="225">
        <v>17.831</v>
      </c>
      <c r="I6600" s="226"/>
      <c r="J6600" s="222"/>
      <c r="K6600" s="222"/>
      <c r="L6600" s="227"/>
      <c r="M6600" s="228"/>
      <c r="N6600" s="229"/>
      <c r="O6600" s="229"/>
      <c r="P6600" s="229"/>
      <c r="Q6600" s="229"/>
      <c r="R6600" s="229"/>
      <c r="S6600" s="229"/>
      <c r="T6600" s="230"/>
      <c r="AT6600" s="231" t="s">
        <v>283</v>
      </c>
      <c r="AU6600" s="231" t="s">
        <v>84</v>
      </c>
      <c r="AV6600" s="14" t="s">
        <v>84</v>
      </c>
      <c r="AW6600" s="14" t="s">
        <v>4</v>
      </c>
      <c r="AX6600" s="14" t="s">
        <v>16</v>
      </c>
      <c r="AY6600" s="231" t="s">
        <v>272</v>
      </c>
    </row>
    <row r="6601" spans="1:65" s="2" customFormat="1" ht="24.2" customHeight="1">
      <c r="A6601" s="34"/>
      <c r="B6601" s="35"/>
      <c r="C6601" s="192" t="s">
        <v>5347</v>
      </c>
      <c r="D6601" s="192" t="s">
        <v>274</v>
      </c>
      <c r="E6601" s="193" t="s">
        <v>5348</v>
      </c>
      <c r="F6601" s="194" t="s">
        <v>5349</v>
      </c>
      <c r="G6601" s="195" t="s">
        <v>156</v>
      </c>
      <c r="H6601" s="196">
        <v>55.968000000000004</v>
      </c>
      <c r="I6601" s="197"/>
      <c r="J6601" s="198">
        <f>ROUND(I6601*H6601,2)</f>
        <v>0</v>
      </c>
      <c r="K6601" s="194" t="s">
        <v>278</v>
      </c>
      <c r="L6601" s="39"/>
      <c r="M6601" s="199" t="s">
        <v>1</v>
      </c>
      <c r="N6601" s="200" t="s">
        <v>41</v>
      </c>
      <c r="O6601" s="71"/>
      <c r="P6601" s="201">
        <f>O6601*H6601</f>
        <v>0</v>
      </c>
      <c r="Q6601" s="201">
        <v>5.4999999999999997E-3</v>
      </c>
      <c r="R6601" s="201">
        <f>Q6601*H6601</f>
        <v>0.30782399999999999</v>
      </c>
      <c r="S6601" s="201">
        <v>0</v>
      </c>
      <c r="T6601" s="202">
        <f>S6601*H6601</f>
        <v>0</v>
      </c>
      <c r="U6601" s="34"/>
      <c r="V6601" s="34"/>
      <c r="W6601" s="34"/>
      <c r="X6601" s="34"/>
      <c r="Y6601" s="34"/>
      <c r="Z6601" s="34"/>
      <c r="AA6601" s="34"/>
      <c r="AB6601" s="34"/>
      <c r="AC6601" s="34"/>
      <c r="AD6601" s="34"/>
      <c r="AE6601" s="34"/>
      <c r="AR6601" s="203" t="s">
        <v>358</v>
      </c>
      <c r="AT6601" s="203" t="s">
        <v>274</v>
      </c>
      <c r="AU6601" s="203" t="s">
        <v>84</v>
      </c>
      <c r="AY6601" s="17" t="s">
        <v>272</v>
      </c>
      <c r="BE6601" s="204">
        <f>IF(N6601="základní",J6601,0)</f>
        <v>0</v>
      </c>
      <c r="BF6601" s="204">
        <f>IF(N6601="snížená",J6601,0)</f>
        <v>0</v>
      </c>
      <c r="BG6601" s="204">
        <f>IF(N6601="zákl. přenesená",J6601,0)</f>
        <v>0</v>
      </c>
      <c r="BH6601" s="204">
        <f>IF(N6601="sníž. přenesená",J6601,0)</f>
        <v>0</v>
      </c>
      <c r="BI6601" s="204">
        <f>IF(N6601="nulová",J6601,0)</f>
        <v>0</v>
      </c>
      <c r="BJ6601" s="17" t="s">
        <v>16</v>
      </c>
      <c r="BK6601" s="204">
        <f>ROUND(I6601*H6601,2)</f>
        <v>0</v>
      </c>
      <c r="BL6601" s="17" t="s">
        <v>358</v>
      </c>
      <c r="BM6601" s="203" t="s">
        <v>5350</v>
      </c>
    </row>
    <row r="6602" spans="1:65" s="2" customFormat="1" ht="11.25">
      <c r="A6602" s="34"/>
      <c r="B6602" s="35"/>
      <c r="C6602" s="36"/>
      <c r="D6602" s="205" t="s">
        <v>281</v>
      </c>
      <c r="E6602" s="36"/>
      <c r="F6602" s="206" t="s">
        <v>5351</v>
      </c>
      <c r="G6602" s="36"/>
      <c r="H6602" s="36"/>
      <c r="I6602" s="207"/>
      <c r="J6602" s="36"/>
      <c r="K6602" s="36"/>
      <c r="L6602" s="39"/>
      <c r="M6602" s="208"/>
      <c r="N6602" s="209"/>
      <c r="O6602" s="71"/>
      <c r="P6602" s="71"/>
      <c r="Q6602" s="71"/>
      <c r="R6602" s="71"/>
      <c r="S6602" s="71"/>
      <c r="T6602" s="72"/>
      <c r="U6602" s="34"/>
      <c r="V6602" s="34"/>
      <c r="W6602" s="34"/>
      <c r="X6602" s="34"/>
      <c r="Y6602" s="34"/>
      <c r="Z6602" s="34"/>
      <c r="AA6602" s="34"/>
      <c r="AB6602" s="34"/>
      <c r="AC6602" s="34"/>
      <c r="AD6602" s="34"/>
      <c r="AE6602" s="34"/>
      <c r="AT6602" s="17" t="s">
        <v>281</v>
      </c>
      <c r="AU6602" s="17" t="s">
        <v>84</v>
      </c>
    </row>
    <row r="6603" spans="1:65" s="13" customFormat="1" ht="22.5">
      <c r="B6603" s="210"/>
      <c r="C6603" s="211"/>
      <c r="D6603" s="212" t="s">
        <v>283</v>
      </c>
      <c r="E6603" s="213" t="s">
        <v>1</v>
      </c>
      <c r="F6603" s="214" t="s">
        <v>3241</v>
      </c>
      <c r="G6603" s="211"/>
      <c r="H6603" s="213" t="s">
        <v>1</v>
      </c>
      <c r="I6603" s="215"/>
      <c r="J6603" s="211"/>
      <c r="K6603" s="211"/>
      <c r="L6603" s="216"/>
      <c r="M6603" s="217"/>
      <c r="N6603" s="218"/>
      <c r="O6603" s="218"/>
      <c r="P6603" s="218"/>
      <c r="Q6603" s="218"/>
      <c r="R6603" s="218"/>
      <c r="S6603" s="218"/>
      <c r="T6603" s="219"/>
      <c r="AT6603" s="220" t="s">
        <v>283</v>
      </c>
      <c r="AU6603" s="220" t="s">
        <v>84</v>
      </c>
      <c r="AV6603" s="13" t="s">
        <v>16</v>
      </c>
      <c r="AW6603" s="13" t="s">
        <v>32</v>
      </c>
      <c r="AX6603" s="13" t="s">
        <v>76</v>
      </c>
      <c r="AY6603" s="220" t="s">
        <v>272</v>
      </c>
    </row>
    <row r="6604" spans="1:65" s="13" customFormat="1" ht="11.25">
      <c r="B6604" s="210"/>
      <c r="C6604" s="211"/>
      <c r="D6604" s="212" t="s">
        <v>283</v>
      </c>
      <c r="E6604" s="213" t="s">
        <v>1</v>
      </c>
      <c r="F6604" s="214" t="s">
        <v>5232</v>
      </c>
      <c r="G6604" s="211"/>
      <c r="H6604" s="213" t="s">
        <v>1</v>
      </c>
      <c r="I6604" s="215"/>
      <c r="J6604" s="211"/>
      <c r="K6604" s="211"/>
      <c r="L6604" s="216"/>
      <c r="M6604" s="217"/>
      <c r="N6604" s="218"/>
      <c r="O6604" s="218"/>
      <c r="P6604" s="218"/>
      <c r="Q6604" s="218"/>
      <c r="R6604" s="218"/>
      <c r="S6604" s="218"/>
      <c r="T6604" s="219"/>
      <c r="AT6604" s="220" t="s">
        <v>283</v>
      </c>
      <c r="AU6604" s="220" t="s">
        <v>84</v>
      </c>
      <c r="AV6604" s="13" t="s">
        <v>16</v>
      </c>
      <c r="AW6604" s="13" t="s">
        <v>32</v>
      </c>
      <c r="AX6604" s="13" t="s">
        <v>76</v>
      </c>
      <c r="AY6604" s="220" t="s">
        <v>272</v>
      </c>
    </row>
    <row r="6605" spans="1:65" s="13" customFormat="1" ht="11.25">
      <c r="B6605" s="210"/>
      <c r="C6605" s="211"/>
      <c r="D6605" s="212" t="s">
        <v>283</v>
      </c>
      <c r="E6605" s="213" t="s">
        <v>1</v>
      </c>
      <c r="F6605" s="214" t="s">
        <v>285</v>
      </c>
      <c r="G6605" s="211"/>
      <c r="H6605" s="213" t="s">
        <v>1</v>
      </c>
      <c r="I6605" s="215"/>
      <c r="J6605" s="211"/>
      <c r="K6605" s="211"/>
      <c r="L6605" s="216"/>
      <c r="M6605" s="217"/>
      <c r="N6605" s="218"/>
      <c r="O6605" s="218"/>
      <c r="P6605" s="218"/>
      <c r="Q6605" s="218"/>
      <c r="R6605" s="218"/>
      <c r="S6605" s="218"/>
      <c r="T6605" s="219"/>
      <c r="AT6605" s="220" t="s">
        <v>283</v>
      </c>
      <c r="AU6605" s="220" t="s">
        <v>84</v>
      </c>
      <c r="AV6605" s="13" t="s">
        <v>16</v>
      </c>
      <c r="AW6605" s="13" t="s">
        <v>32</v>
      </c>
      <c r="AX6605" s="13" t="s">
        <v>76</v>
      </c>
      <c r="AY6605" s="220" t="s">
        <v>272</v>
      </c>
    </row>
    <row r="6606" spans="1:65" s="13" customFormat="1" ht="11.25">
      <c r="B6606" s="210"/>
      <c r="C6606" s="211"/>
      <c r="D6606" s="212" t="s">
        <v>283</v>
      </c>
      <c r="E6606" s="213" t="s">
        <v>1</v>
      </c>
      <c r="F6606" s="214" t="s">
        <v>2351</v>
      </c>
      <c r="G6606" s="211"/>
      <c r="H6606" s="213" t="s">
        <v>1</v>
      </c>
      <c r="I6606" s="215"/>
      <c r="J6606" s="211"/>
      <c r="K6606" s="211"/>
      <c r="L6606" s="216"/>
      <c r="M6606" s="217"/>
      <c r="N6606" s="218"/>
      <c r="O6606" s="218"/>
      <c r="P6606" s="218"/>
      <c r="Q6606" s="218"/>
      <c r="R6606" s="218"/>
      <c r="S6606" s="218"/>
      <c r="T6606" s="219"/>
      <c r="AT6606" s="220" t="s">
        <v>283</v>
      </c>
      <c r="AU6606" s="220" t="s">
        <v>84</v>
      </c>
      <c r="AV6606" s="13" t="s">
        <v>16</v>
      </c>
      <c r="AW6606" s="13" t="s">
        <v>32</v>
      </c>
      <c r="AX6606" s="13" t="s">
        <v>76</v>
      </c>
      <c r="AY6606" s="220" t="s">
        <v>272</v>
      </c>
    </row>
    <row r="6607" spans="1:65" s="13" customFormat="1" ht="11.25">
      <c r="B6607" s="210"/>
      <c r="C6607" s="211"/>
      <c r="D6607" s="212" t="s">
        <v>283</v>
      </c>
      <c r="E6607" s="213" t="s">
        <v>1</v>
      </c>
      <c r="F6607" s="214" t="s">
        <v>831</v>
      </c>
      <c r="G6607" s="211"/>
      <c r="H6607" s="213" t="s">
        <v>1</v>
      </c>
      <c r="I6607" s="215"/>
      <c r="J6607" s="211"/>
      <c r="K6607" s="211"/>
      <c r="L6607" s="216"/>
      <c r="M6607" s="217"/>
      <c r="N6607" s="218"/>
      <c r="O6607" s="218"/>
      <c r="P6607" s="218"/>
      <c r="Q6607" s="218"/>
      <c r="R6607" s="218"/>
      <c r="S6607" s="218"/>
      <c r="T6607" s="219"/>
      <c r="AT6607" s="220" t="s">
        <v>283</v>
      </c>
      <c r="AU6607" s="220" t="s">
        <v>84</v>
      </c>
      <c r="AV6607" s="13" t="s">
        <v>16</v>
      </c>
      <c r="AW6607" s="13" t="s">
        <v>32</v>
      </c>
      <c r="AX6607" s="13" t="s">
        <v>76</v>
      </c>
      <c r="AY6607" s="220" t="s">
        <v>272</v>
      </c>
    </row>
    <row r="6608" spans="1:65" s="14" customFormat="1" ht="11.25">
      <c r="B6608" s="221"/>
      <c r="C6608" s="222"/>
      <c r="D6608" s="212" t="s">
        <v>283</v>
      </c>
      <c r="E6608" s="223" t="s">
        <v>1</v>
      </c>
      <c r="F6608" s="224" t="s">
        <v>2352</v>
      </c>
      <c r="G6608" s="222"/>
      <c r="H6608" s="225">
        <v>2.72</v>
      </c>
      <c r="I6608" s="226"/>
      <c r="J6608" s="222"/>
      <c r="K6608" s="222"/>
      <c r="L6608" s="227"/>
      <c r="M6608" s="228"/>
      <c r="N6608" s="229"/>
      <c r="O6608" s="229"/>
      <c r="P6608" s="229"/>
      <c r="Q6608" s="229"/>
      <c r="R6608" s="229"/>
      <c r="S6608" s="229"/>
      <c r="T6608" s="230"/>
      <c r="AT6608" s="231" t="s">
        <v>283</v>
      </c>
      <c r="AU6608" s="231" t="s">
        <v>84</v>
      </c>
      <c r="AV6608" s="14" t="s">
        <v>84</v>
      </c>
      <c r="AW6608" s="14" t="s">
        <v>32</v>
      </c>
      <c r="AX6608" s="14" t="s">
        <v>76</v>
      </c>
      <c r="AY6608" s="231" t="s">
        <v>272</v>
      </c>
    </row>
    <row r="6609" spans="2:51" s="14" customFormat="1" ht="11.25">
      <c r="B6609" s="221"/>
      <c r="C6609" s="222"/>
      <c r="D6609" s="212" t="s">
        <v>283</v>
      </c>
      <c r="E6609" s="223" t="s">
        <v>1</v>
      </c>
      <c r="F6609" s="224" t="s">
        <v>2353</v>
      </c>
      <c r="G6609" s="222"/>
      <c r="H6609" s="225">
        <v>4.82</v>
      </c>
      <c r="I6609" s="226"/>
      <c r="J6609" s="222"/>
      <c r="K6609" s="222"/>
      <c r="L6609" s="227"/>
      <c r="M6609" s="228"/>
      <c r="N6609" s="229"/>
      <c r="O6609" s="229"/>
      <c r="P6609" s="229"/>
      <c r="Q6609" s="229"/>
      <c r="R6609" s="229"/>
      <c r="S6609" s="229"/>
      <c r="T6609" s="230"/>
      <c r="AT6609" s="231" t="s">
        <v>283</v>
      </c>
      <c r="AU6609" s="231" t="s">
        <v>84</v>
      </c>
      <c r="AV6609" s="14" t="s">
        <v>84</v>
      </c>
      <c r="AW6609" s="14" t="s">
        <v>32</v>
      </c>
      <c r="AX6609" s="14" t="s">
        <v>76</v>
      </c>
      <c r="AY6609" s="231" t="s">
        <v>272</v>
      </c>
    </row>
    <row r="6610" spans="2:51" s="13" customFormat="1" ht="11.25">
      <c r="B6610" s="210"/>
      <c r="C6610" s="211"/>
      <c r="D6610" s="212" t="s">
        <v>283</v>
      </c>
      <c r="E6610" s="213" t="s">
        <v>1</v>
      </c>
      <c r="F6610" s="214" t="s">
        <v>285</v>
      </c>
      <c r="G6610" s="211"/>
      <c r="H6610" s="213" t="s">
        <v>1</v>
      </c>
      <c r="I6610" s="215"/>
      <c r="J6610" s="211"/>
      <c r="K6610" s="211"/>
      <c r="L6610" s="216"/>
      <c r="M6610" s="217"/>
      <c r="N6610" s="218"/>
      <c r="O6610" s="218"/>
      <c r="P6610" s="218"/>
      <c r="Q6610" s="218"/>
      <c r="R6610" s="218"/>
      <c r="S6610" s="218"/>
      <c r="T6610" s="219"/>
      <c r="AT6610" s="220" t="s">
        <v>283</v>
      </c>
      <c r="AU6610" s="220" t="s">
        <v>84</v>
      </c>
      <c r="AV6610" s="13" t="s">
        <v>16</v>
      </c>
      <c r="AW6610" s="13" t="s">
        <v>32</v>
      </c>
      <c r="AX6610" s="13" t="s">
        <v>76</v>
      </c>
      <c r="AY6610" s="220" t="s">
        <v>272</v>
      </c>
    </row>
    <row r="6611" spans="2:51" s="13" customFormat="1" ht="11.25">
      <c r="B6611" s="210"/>
      <c r="C6611" s="211"/>
      <c r="D6611" s="212" t="s">
        <v>283</v>
      </c>
      <c r="E6611" s="213" t="s">
        <v>1</v>
      </c>
      <c r="F6611" s="214" t="s">
        <v>2282</v>
      </c>
      <c r="G6611" s="211"/>
      <c r="H6611" s="213" t="s">
        <v>1</v>
      </c>
      <c r="I6611" s="215"/>
      <c r="J6611" s="211"/>
      <c r="K6611" s="211"/>
      <c r="L6611" s="216"/>
      <c r="M6611" s="217"/>
      <c r="N6611" s="218"/>
      <c r="O6611" s="218"/>
      <c r="P6611" s="218"/>
      <c r="Q6611" s="218"/>
      <c r="R6611" s="218"/>
      <c r="S6611" s="218"/>
      <c r="T6611" s="219"/>
      <c r="AT6611" s="220" t="s">
        <v>283</v>
      </c>
      <c r="AU6611" s="220" t="s">
        <v>84</v>
      </c>
      <c r="AV6611" s="13" t="s">
        <v>16</v>
      </c>
      <c r="AW6611" s="13" t="s">
        <v>32</v>
      </c>
      <c r="AX6611" s="13" t="s">
        <v>76</v>
      </c>
      <c r="AY6611" s="220" t="s">
        <v>272</v>
      </c>
    </row>
    <row r="6612" spans="2:51" s="13" customFormat="1" ht="11.25">
      <c r="B6612" s="210"/>
      <c r="C6612" s="211"/>
      <c r="D6612" s="212" t="s">
        <v>283</v>
      </c>
      <c r="E6612" s="213" t="s">
        <v>1</v>
      </c>
      <c r="F6612" s="214" t="s">
        <v>833</v>
      </c>
      <c r="G6612" s="211"/>
      <c r="H6612" s="213" t="s">
        <v>1</v>
      </c>
      <c r="I6612" s="215"/>
      <c r="J6612" s="211"/>
      <c r="K6612" s="211"/>
      <c r="L6612" s="216"/>
      <c r="M6612" s="217"/>
      <c r="N6612" s="218"/>
      <c r="O6612" s="218"/>
      <c r="P6612" s="218"/>
      <c r="Q6612" s="218"/>
      <c r="R6612" s="218"/>
      <c r="S6612" s="218"/>
      <c r="T6612" s="219"/>
      <c r="AT6612" s="220" t="s">
        <v>283</v>
      </c>
      <c r="AU6612" s="220" t="s">
        <v>84</v>
      </c>
      <c r="AV6612" s="13" t="s">
        <v>16</v>
      </c>
      <c r="AW6612" s="13" t="s">
        <v>32</v>
      </c>
      <c r="AX6612" s="13" t="s">
        <v>76</v>
      </c>
      <c r="AY6612" s="220" t="s">
        <v>272</v>
      </c>
    </row>
    <row r="6613" spans="2:51" s="14" customFormat="1" ht="11.25">
      <c r="B6613" s="221"/>
      <c r="C6613" s="222"/>
      <c r="D6613" s="212" t="s">
        <v>283</v>
      </c>
      <c r="E6613" s="223" t="s">
        <v>1</v>
      </c>
      <c r="F6613" s="224" t="s">
        <v>2283</v>
      </c>
      <c r="G6613" s="222"/>
      <c r="H6613" s="225">
        <v>3.488</v>
      </c>
      <c r="I6613" s="226"/>
      <c r="J6613" s="222"/>
      <c r="K6613" s="222"/>
      <c r="L6613" s="227"/>
      <c r="M6613" s="228"/>
      <c r="N6613" s="229"/>
      <c r="O6613" s="229"/>
      <c r="P6613" s="229"/>
      <c r="Q6613" s="229"/>
      <c r="R6613" s="229"/>
      <c r="S6613" s="229"/>
      <c r="T6613" s="230"/>
      <c r="AT6613" s="231" t="s">
        <v>283</v>
      </c>
      <c r="AU6613" s="231" t="s">
        <v>84</v>
      </c>
      <c r="AV6613" s="14" t="s">
        <v>84</v>
      </c>
      <c r="AW6613" s="14" t="s">
        <v>32</v>
      </c>
      <c r="AX6613" s="14" t="s">
        <v>76</v>
      </c>
      <c r="AY6613" s="231" t="s">
        <v>272</v>
      </c>
    </row>
    <row r="6614" spans="2:51" s="14" customFormat="1" ht="11.25">
      <c r="B6614" s="221"/>
      <c r="C6614" s="222"/>
      <c r="D6614" s="212" t="s">
        <v>283</v>
      </c>
      <c r="E6614" s="223" t="s">
        <v>1</v>
      </c>
      <c r="F6614" s="224" t="s">
        <v>2284</v>
      </c>
      <c r="G6614" s="222"/>
      <c r="H6614" s="225">
        <v>3.3879999999999999</v>
      </c>
      <c r="I6614" s="226"/>
      <c r="J6614" s="222"/>
      <c r="K6614" s="222"/>
      <c r="L6614" s="227"/>
      <c r="M6614" s="228"/>
      <c r="N6614" s="229"/>
      <c r="O6614" s="229"/>
      <c r="P6614" s="229"/>
      <c r="Q6614" s="229"/>
      <c r="R6614" s="229"/>
      <c r="S6614" s="229"/>
      <c r="T6614" s="230"/>
      <c r="AT6614" s="231" t="s">
        <v>283</v>
      </c>
      <c r="AU6614" s="231" t="s">
        <v>84</v>
      </c>
      <c r="AV6614" s="14" t="s">
        <v>84</v>
      </c>
      <c r="AW6614" s="14" t="s">
        <v>32</v>
      </c>
      <c r="AX6614" s="14" t="s">
        <v>76</v>
      </c>
      <c r="AY6614" s="231" t="s">
        <v>272</v>
      </c>
    </row>
    <row r="6615" spans="2:51" s="14" customFormat="1" ht="11.25">
      <c r="B6615" s="221"/>
      <c r="C6615" s="222"/>
      <c r="D6615" s="212" t="s">
        <v>283</v>
      </c>
      <c r="E6615" s="223" t="s">
        <v>1</v>
      </c>
      <c r="F6615" s="224" t="s">
        <v>2285</v>
      </c>
      <c r="G6615" s="222"/>
      <c r="H6615" s="225">
        <v>2.7879999999999998</v>
      </c>
      <c r="I6615" s="226"/>
      <c r="J6615" s="222"/>
      <c r="K6615" s="222"/>
      <c r="L6615" s="227"/>
      <c r="M6615" s="228"/>
      <c r="N6615" s="229"/>
      <c r="O6615" s="229"/>
      <c r="P6615" s="229"/>
      <c r="Q6615" s="229"/>
      <c r="R6615" s="229"/>
      <c r="S6615" s="229"/>
      <c r="T6615" s="230"/>
      <c r="AT6615" s="231" t="s">
        <v>283</v>
      </c>
      <c r="AU6615" s="231" t="s">
        <v>84</v>
      </c>
      <c r="AV6615" s="14" t="s">
        <v>84</v>
      </c>
      <c r="AW6615" s="14" t="s">
        <v>32</v>
      </c>
      <c r="AX6615" s="14" t="s">
        <v>76</v>
      </c>
      <c r="AY6615" s="231" t="s">
        <v>272</v>
      </c>
    </row>
    <row r="6616" spans="2:51" s="14" customFormat="1" ht="11.25">
      <c r="B6616" s="221"/>
      <c r="C6616" s="222"/>
      <c r="D6616" s="212" t="s">
        <v>283</v>
      </c>
      <c r="E6616" s="223" t="s">
        <v>1</v>
      </c>
      <c r="F6616" s="224" t="s">
        <v>2286</v>
      </c>
      <c r="G6616" s="222"/>
      <c r="H6616" s="225">
        <v>2.8</v>
      </c>
      <c r="I6616" s="226"/>
      <c r="J6616" s="222"/>
      <c r="K6616" s="222"/>
      <c r="L6616" s="227"/>
      <c r="M6616" s="228"/>
      <c r="N6616" s="229"/>
      <c r="O6616" s="229"/>
      <c r="P6616" s="229"/>
      <c r="Q6616" s="229"/>
      <c r="R6616" s="229"/>
      <c r="S6616" s="229"/>
      <c r="T6616" s="230"/>
      <c r="AT6616" s="231" t="s">
        <v>283</v>
      </c>
      <c r="AU6616" s="231" t="s">
        <v>84</v>
      </c>
      <c r="AV6616" s="14" t="s">
        <v>84</v>
      </c>
      <c r="AW6616" s="14" t="s">
        <v>32</v>
      </c>
      <c r="AX6616" s="14" t="s">
        <v>76</v>
      </c>
      <c r="AY6616" s="231" t="s">
        <v>272</v>
      </c>
    </row>
    <row r="6617" spans="2:51" s="14" customFormat="1" ht="11.25">
      <c r="B6617" s="221"/>
      <c r="C6617" s="222"/>
      <c r="D6617" s="212" t="s">
        <v>283</v>
      </c>
      <c r="E6617" s="223" t="s">
        <v>1</v>
      </c>
      <c r="F6617" s="224" t="s">
        <v>2287</v>
      </c>
      <c r="G6617" s="222"/>
      <c r="H6617" s="225">
        <v>4.4000000000000004</v>
      </c>
      <c r="I6617" s="226"/>
      <c r="J6617" s="222"/>
      <c r="K6617" s="222"/>
      <c r="L6617" s="227"/>
      <c r="M6617" s="228"/>
      <c r="N6617" s="229"/>
      <c r="O6617" s="229"/>
      <c r="P6617" s="229"/>
      <c r="Q6617" s="229"/>
      <c r="R6617" s="229"/>
      <c r="S6617" s="229"/>
      <c r="T6617" s="230"/>
      <c r="AT6617" s="231" t="s">
        <v>283</v>
      </c>
      <c r="AU6617" s="231" t="s">
        <v>84</v>
      </c>
      <c r="AV6617" s="14" t="s">
        <v>84</v>
      </c>
      <c r="AW6617" s="14" t="s">
        <v>32</v>
      </c>
      <c r="AX6617" s="14" t="s">
        <v>76</v>
      </c>
      <c r="AY6617" s="231" t="s">
        <v>272</v>
      </c>
    </row>
    <row r="6618" spans="2:51" s="14" customFormat="1" ht="11.25">
      <c r="B6618" s="221"/>
      <c r="C6618" s="222"/>
      <c r="D6618" s="212" t="s">
        <v>283</v>
      </c>
      <c r="E6618" s="223" t="s">
        <v>1</v>
      </c>
      <c r="F6618" s="224" t="s">
        <v>2288</v>
      </c>
      <c r="G6618" s="222"/>
      <c r="H6618" s="225">
        <v>6.3</v>
      </c>
      <c r="I6618" s="226"/>
      <c r="J6618" s="222"/>
      <c r="K6618" s="222"/>
      <c r="L6618" s="227"/>
      <c r="M6618" s="228"/>
      <c r="N6618" s="229"/>
      <c r="O6618" s="229"/>
      <c r="P6618" s="229"/>
      <c r="Q6618" s="229"/>
      <c r="R6618" s="229"/>
      <c r="S6618" s="229"/>
      <c r="T6618" s="230"/>
      <c r="AT6618" s="231" t="s">
        <v>283</v>
      </c>
      <c r="AU6618" s="231" t="s">
        <v>84</v>
      </c>
      <c r="AV6618" s="14" t="s">
        <v>84</v>
      </c>
      <c r="AW6618" s="14" t="s">
        <v>32</v>
      </c>
      <c r="AX6618" s="14" t="s">
        <v>76</v>
      </c>
      <c r="AY6618" s="231" t="s">
        <v>272</v>
      </c>
    </row>
    <row r="6619" spans="2:51" s="14" customFormat="1" ht="11.25">
      <c r="B6619" s="221"/>
      <c r="C6619" s="222"/>
      <c r="D6619" s="212" t="s">
        <v>283</v>
      </c>
      <c r="E6619" s="223" t="s">
        <v>1</v>
      </c>
      <c r="F6619" s="224" t="s">
        <v>2289</v>
      </c>
      <c r="G6619" s="222"/>
      <c r="H6619" s="225">
        <v>5.7</v>
      </c>
      <c r="I6619" s="226"/>
      <c r="J6619" s="222"/>
      <c r="K6619" s="222"/>
      <c r="L6619" s="227"/>
      <c r="M6619" s="228"/>
      <c r="N6619" s="229"/>
      <c r="O6619" s="229"/>
      <c r="P6619" s="229"/>
      <c r="Q6619" s="229"/>
      <c r="R6619" s="229"/>
      <c r="S6619" s="229"/>
      <c r="T6619" s="230"/>
      <c r="AT6619" s="231" t="s">
        <v>283</v>
      </c>
      <c r="AU6619" s="231" t="s">
        <v>84</v>
      </c>
      <c r="AV6619" s="14" t="s">
        <v>84</v>
      </c>
      <c r="AW6619" s="14" t="s">
        <v>32</v>
      </c>
      <c r="AX6619" s="14" t="s">
        <v>76</v>
      </c>
      <c r="AY6619" s="231" t="s">
        <v>272</v>
      </c>
    </row>
    <row r="6620" spans="2:51" s="13" customFormat="1" ht="11.25">
      <c r="B6620" s="210"/>
      <c r="C6620" s="211"/>
      <c r="D6620" s="212" t="s">
        <v>283</v>
      </c>
      <c r="E6620" s="213" t="s">
        <v>1</v>
      </c>
      <c r="F6620" s="214" t="s">
        <v>837</v>
      </c>
      <c r="G6620" s="211"/>
      <c r="H6620" s="213" t="s">
        <v>1</v>
      </c>
      <c r="I6620" s="215"/>
      <c r="J6620" s="211"/>
      <c r="K6620" s="211"/>
      <c r="L6620" s="216"/>
      <c r="M6620" s="217"/>
      <c r="N6620" s="218"/>
      <c r="O6620" s="218"/>
      <c r="P6620" s="218"/>
      <c r="Q6620" s="218"/>
      <c r="R6620" s="218"/>
      <c r="S6620" s="218"/>
      <c r="T6620" s="219"/>
      <c r="AT6620" s="220" t="s">
        <v>283</v>
      </c>
      <c r="AU6620" s="220" t="s">
        <v>84</v>
      </c>
      <c r="AV6620" s="13" t="s">
        <v>16</v>
      </c>
      <c r="AW6620" s="13" t="s">
        <v>32</v>
      </c>
      <c r="AX6620" s="13" t="s">
        <v>76</v>
      </c>
      <c r="AY6620" s="220" t="s">
        <v>272</v>
      </c>
    </row>
    <row r="6621" spans="2:51" s="14" customFormat="1" ht="11.25">
      <c r="B6621" s="221"/>
      <c r="C6621" s="222"/>
      <c r="D6621" s="212" t="s">
        <v>283</v>
      </c>
      <c r="E6621" s="223" t="s">
        <v>1</v>
      </c>
      <c r="F6621" s="224" t="s">
        <v>2291</v>
      </c>
      <c r="G6621" s="222"/>
      <c r="H6621" s="225">
        <v>3.488</v>
      </c>
      <c r="I6621" s="226"/>
      <c r="J6621" s="222"/>
      <c r="K6621" s="222"/>
      <c r="L6621" s="227"/>
      <c r="M6621" s="228"/>
      <c r="N6621" s="229"/>
      <c r="O6621" s="229"/>
      <c r="P6621" s="229"/>
      <c r="Q6621" s="229"/>
      <c r="R6621" s="229"/>
      <c r="S6621" s="229"/>
      <c r="T6621" s="230"/>
      <c r="AT6621" s="231" t="s">
        <v>283</v>
      </c>
      <c r="AU6621" s="231" t="s">
        <v>84</v>
      </c>
      <c r="AV6621" s="14" t="s">
        <v>84</v>
      </c>
      <c r="AW6621" s="14" t="s">
        <v>32</v>
      </c>
      <c r="AX6621" s="14" t="s">
        <v>76</v>
      </c>
      <c r="AY6621" s="231" t="s">
        <v>272</v>
      </c>
    </row>
    <row r="6622" spans="2:51" s="14" customFormat="1" ht="11.25">
      <c r="B6622" s="221"/>
      <c r="C6622" s="222"/>
      <c r="D6622" s="212" t="s">
        <v>283</v>
      </c>
      <c r="E6622" s="223" t="s">
        <v>1</v>
      </c>
      <c r="F6622" s="224" t="s">
        <v>2292</v>
      </c>
      <c r="G6622" s="222"/>
      <c r="H6622" s="225">
        <v>3.5880000000000001</v>
      </c>
      <c r="I6622" s="226"/>
      <c r="J6622" s="222"/>
      <c r="K6622" s="222"/>
      <c r="L6622" s="227"/>
      <c r="M6622" s="228"/>
      <c r="N6622" s="229"/>
      <c r="O6622" s="229"/>
      <c r="P6622" s="229"/>
      <c r="Q6622" s="229"/>
      <c r="R6622" s="229"/>
      <c r="S6622" s="229"/>
      <c r="T6622" s="230"/>
      <c r="AT6622" s="231" t="s">
        <v>283</v>
      </c>
      <c r="AU6622" s="231" t="s">
        <v>84</v>
      </c>
      <c r="AV6622" s="14" t="s">
        <v>84</v>
      </c>
      <c r="AW6622" s="14" t="s">
        <v>32</v>
      </c>
      <c r="AX6622" s="14" t="s">
        <v>76</v>
      </c>
      <c r="AY6622" s="231" t="s">
        <v>272</v>
      </c>
    </row>
    <row r="6623" spans="2:51" s="14" customFormat="1" ht="11.25">
      <c r="B6623" s="221"/>
      <c r="C6623" s="222"/>
      <c r="D6623" s="212" t="s">
        <v>283</v>
      </c>
      <c r="E6623" s="223" t="s">
        <v>1</v>
      </c>
      <c r="F6623" s="224" t="s">
        <v>2293</v>
      </c>
      <c r="G6623" s="222"/>
      <c r="H6623" s="225">
        <v>4.2</v>
      </c>
      <c r="I6623" s="226"/>
      <c r="J6623" s="222"/>
      <c r="K6623" s="222"/>
      <c r="L6623" s="227"/>
      <c r="M6623" s="228"/>
      <c r="N6623" s="229"/>
      <c r="O6623" s="229"/>
      <c r="P6623" s="229"/>
      <c r="Q6623" s="229"/>
      <c r="R6623" s="229"/>
      <c r="S6623" s="229"/>
      <c r="T6623" s="230"/>
      <c r="AT6623" s="231" t="s">
        <v>283</v>
      </c>
      <c r="AU6623" s="231" t="s">
        <v>84</v>
      </c>
      <c r="AV6623" s="14" t="s">
        <v>84</v>
      </c>
      <c r="AW6623" s="14" t="s">
        <v>32</v>
      </c>
      <c r="AX6623" s="14" t="s">
        <v>76</v>
      </c>
      <c r="AY6623" s="231" t="s">
        <v>272</v>
      </c>
    </row>
    <row r="6624" spans="2:51" s="14" customFormat="1" ht="11.25">
      <c r="B6624" s="221"/>
      <c r="C6624" s="222"/>
      <c r="D6624" s="212" t="s">
        <v>283</v>
      </c>
      <c r="E6624" s="223" t="s">
        <v>1</v>
      </c>
      <c r="F6624" s="224" t="s">
        <v>2294</v>
      </c>
      <c r="G6624" s="222"/>
      <c r="H6624" s="225">
        <v>2.988</v>
      </c>
      <c r="I6624" s="226"/>
      <c r="J6624" s="222"/>
      <c r="K6624" s="222"/>
      <c r="L6624" s="227"/>
      <c r="M6624" s="228"/>
      <c r="N6624" s="229"/>
      <c r="O6624" s="229"/>
      <c r="P6624" s="229"/>
      <c r="Q6624" s="229"/>
      <c r="R6624" s="229"/>
      <c r="S6624" s="229"/>
      <c r="T6624" s="230"/>
      <c r="AT6624" s="231" t="s">
        <v>283</v>
      </c>
      <c r="AU6624" s="231" t="s">
        <v>84</v>
      </c>
      <c r="AV6624" s="14" t="s">
        <v>84</v>
      </c>
      <c r="AW6624" s="14" t="s">
        <v>32</v>
      </c>
      <c r="AX6624" s="14" t="s">
        <v>76</v>
      </c>
      <c r="AY6624" s="231" t="s">
        <v>272</v>
      </c>
    </row>
    <row r="6625" spans="1:65" s="14" customFormat="1" ht="11.25">
      <c r="B6625" s="221"/>
      <c r="C6625" s="222"/>
      <c r="D6625" s="212" t="s">
        <v>283</v>
      </c>
      <c r="E6625" s="223" t="s">
        <v>1</v>
      </c>
      <c r="F6625" s="224" t="s">
        <v>2295</v>
      </c>
      <c r="G6625" s="222"/>
      <c r="H6625" s="225">
        <v>2.4</v>
      </c>
      <c r="I6625" s="226"/>
      <c r="J6625" s="222"/>
      <c r="K6625" s="222"/>
      <c r="L6625" s="227"/>
      <c r="M6625" s="228"/>
      <c r="N6625" s="229"/>
      <c r="O6625" s="229"/>
      <c r="P6625" s="229"/>
      <c r="Q6625" s="229"/>
      <c r="R6625" s="229"/>
      <c r="S6625" s="229"/>
      <c r="T6625" s="230"/>
      <c r="AT6625" s="231" t="s">
        <v>283</v>
      </c>
      <c r="AU6625" s="231" t="s">
        <v>84</v>
      </c>
      <c r="AV6625" s="14" t="s">
        <v>84</v>
      </c>
      <c r="AW6625" s="14" t="s">
        <v>32</v>
      </c>
      <c r="AX6625" s="14" t="s">
        <v>76</v>
      </c>
      <c r="AY6625" s="231" t="s">
        <v>272</v>
      </c>
    </row>
    <row r="6626" spans="1:65" s="14" customFormat="1" ht="11.25">
      <c r="B6626" s="221"/>
      <c r="C6626" s="222"/>
      <c r="D6626" s="212" t="s">
        <v>283</v>
      </c>
      <c r="E6626" s="223" t="s">
        <v>1</v>
      </c>
      <c r="F6626" s="224" t="s">
        <v>2296</v>
      </c>
      <c r="G6626" s="222"/>
      <c r="H6626" s="225">
        <v>2.9</v>
      </c>
      <c r="I6626" s="226"/>
      <c r="J6626" s="222"/>
      <c r="K6626" s="222"/>
      <c r="L6626" s="227"/>
      <c r="M6626" s="228"/>
      <c r="N6626" s="229"/>
      <c r="O6626" s="229"/>
      <c r="P6626" s="229"/>
      <c r="Q6626" s="229"/>
      <c r="R6626" s="229"/>
      <c r="S6626" s="229"/>
      <c r="T6626" s="230"/>
      <c r="AT6626" s="231" t="s">
        <v>283</v>
      </c>
      <c r="AU6626" s="231" t="s">
        <v>84</v>
      </c>
      <c r="AV6626" s="14" t="s">
        <v>84</v>
      </c>
      <c r="AW6626" s="14" t="s">
        <v>32</v>
      </c>
      <c r="AX6626" s="14" t="s">
        <v>76</v>
      </c>
      <c r="AY6626" s="231" t="s">
        <v>272</v>
      </c>
    </row>
    <row r="6627" spans="1:65" s="2" customFormat="1" ht="16.5" customHeight="1">
      <c r="A6627" s="34"/>
      <c r="B6627" s="35"/>
      <c r="C6627" s="232" t="s">
        <v>5352</v>
      </c>
      <c r="D6627" s="232" t="s">
        <v>394</v>
      </c>
      <c r="E6627" s="233" t="s">
        <v>5353</v>
      </c>
      <c r="F6627" s="234" t="s">
        <v>5354</v>
      </c>
      <c r="G6627" s="235" t="s">
        <v>156</v>
      </c>
      <c r="H6627" s="236">
        <v>61.564999999999998</v>
      </c>
      <c r="I6627" s="237"/>
      <c r="J6627" s="238">
        <f>ROUND(I6627*H6627,2)</f>
        <v>0</v>
      </c>
      <c r="K6627" s="234" t="s">
        <v>1</v>
      </c>
      <c r="L6627" s="239"/>
      <c r="M6627" s="240" t="s">
        <v>1</v>
      </c>
      <c r="N6627" s="241" t="s">
        <v>41</v>
      </c>
      <c r="O6627" s="71"/>
      <c r="P6627" s="201">
        <f>O6627*H6627</f>
        <v>0</v>
      </c>
      <c r="Q6627" s="201">
        <v>1.55E-2</v>
      </c>
      <c r="R6627" s="201">
        <f>Q6627*H6627</f>
        <v>0.95425749999999998</v>
      </c>
      <c r="S6627" s="201">
        <v>0</v>
      </c>
      <c r="T6627" s="202">
        <f>S6627*H6627</f>
        <v>0</v>
      </c>
      <c r="U6627" s="34"/>
      <c r="V6627" s="34"/>
      <c r="W6627" s="34"/>
      <c r="X6627" s="34"/>
      <c r="Y6627" s="34"/>
      <c r="Z6627" s="34"/>
      <c r="AA6627" s="34"/>
      <c r="AB6627" s="34"/>
      <c r="AC6627" s="34"/>
      <c r="AD6627" s="34"/>
      <c r="AE6627" s="34"/>
      <c r="AR6627" s="203" t="s">
        <v>483</v>
      </c>
      <c r="AT6627" s="203" t="s">
        <v>394</v>
      </c>
      <c r="AU6627" s="203" t="s">
        <v>84</v>
      </c>
      <c r="AY6627" s="17" t="s">
        <v>272</v>
      </c>
      <c r="BE6627" s="204">
        <f>IF(N6627="základní",J6627,0)</f>
        <v>0</v>
      </c>
      <c r="BF6627" s="204">
        <f>IF(N6627="snížená",J6627,0)</f>
        <v>0</v>
      </c>
      <c r="BG6627" s="204">
        <f>IF(N6627="zákl. přenesená",J6627,0)</f>
        <v>0</v>
      </c>
      <c r="BH6627" s="204">
        <f>IF(N6627="sníž. přenesená",J6627,0)</f>
        <v>0</v>
      </c>
      <c r="BI6627" s="204">
        <f>IF(N6627="nulová",J6627,0)</f>
        <v>0</v>
      </c>
      <c r="BJ6627" s="17" t="s">
        <v>16</v>
      </c>
      <c r="BK6627" s="204">
        <f>ROUND(I6627*H6627,2)</f>
        <v>0</v>
      </c>
      <c r="BL6627" s="17" t="s">
        <v>358</v>
      </c>
      <c r="BM6627" s="203" t="s">
        <v>5355</v>
      </c>
    </row>
    <row r="6628" spans="1:65" s="14" customFormat="1" ht="11.25">
      <c r="B6628" s="221"/>
      <c r="C6628" s="222"/>
      <c r="D6628" s="212" t="s">
        <v>283</v>
      </c>
      <c r="E6628" s="222"/>
      <c r="F6628" s="224" t="s">
        <v>5356</v>
      </c>
      <c r="G6628" s="222"/>
      <c r="H6628" s="225">
        <v>61.564999999999998</v>
      </c>
      <c r="I6628" s="226"/>
      <c r="J6628" s="222"/>
      <c r="K6628" s="222"/>
      <c r="L6628" s="227"/>
      <c r="M6628" s="228"/>
      <c r="N6628" s="229"/>
      <c r="O6628" s="229"/>
      <c r="P6628" s="229"/>
      <c r="Q6628" s="229"/>
      <c r="R6628" s="229"/>
      <c r="S6628" s="229"/>
      <c r="T6628" s="230"/>
      <c r="AT6628" s="231" t="s">
        <v>283</v>
      </c>
      <c r="AU6628" s="231" t="s">
        <v>84</v>
      </c>
      <c r="AV6628" s="14" t="s">
        <v>84</v>
      </c>
      <c r="AW6628" s="14" t="s">
        <v>4</v>
      </c>
      <c r="AX6628" s="14" t="s">
        <v>16</v>
      </c>
      <c r="AY6628" s="231" t="s">
        <v>272</v>
      </c>
    </row>
    <row r="6629" spans="1:65" s="2" customFormat="1" ht="33" customHeight="1">
      <c r="A6629" s="34"/>
      <c r="B6629" s="35"/>
      <c r="C6629" s="192" t="s">
        <v>5357</v>
      </c>
      <c r="D6629" s="192" t="s">
        <v>274</v>
      </c>
      <c r="E6629" s="193" t="s">
        <v>5358</v>
      </c>
      <c r="F6629" s="194" t="s">
        <v>5359</v>
      </c>
      <c r="G6629" s="195" t="s">
        <v>156</v>
      </c>
      <c r="H6629" s="196">
        <v>23.975999999999999</v>
      </c>
      <c r="I6629" s="197"/>
      <c r="J6629" s="198">
        <f>ROUND(I6629*H6629,2)</f>
        <v>0</v>
      </c>
      <c r="K6629" s="194" t="s">
        <v>278</v>
      </c>
      <c r="L6629" s="39"/>
      <c r="M6629" s="199" t="s">
        <v>1</v>
      </c>
      <c r="N6629" s="200" t="s">
        <v>41</v>
      </c>
      <c r="O6629" s="71"/>
      <c r="P6629" s="201">
        <f>O6629*H6629</f>
        <v>0</v>
      </c>
      <c r="Q6629" s="201">
        <v>8.9999999999999993E-3</v>
      </c>
      <c r="R6629" s="201">
        <f>Q6629*H6629</f>
        <v>0.21578399999999998</v>
      </c>
      <c r="S6629" s="201">
        <v>0</v>
      </c>
      <c r="T6629" s="202">
        <f>S6629*H6629</f>
        <v>0</v>
      </c>
      <c r="U6629" s="34"/>
      <c r="V6629" s="34"/>
      <c r="W6629" s="34"/>
      <c r="X6629" s="34"/>
      <c r="Y6629" s="34"/>
      <c r="Z6629" s="34"/>
      <c r="AA6629" s="34"/>
      <c r="AB6629" s="34"/>
      <c r="AC6629" s="34"/>
      <c r="AD6629" s="34"/>
      <c r="AE6629" s="34"/>
      <c r="AR6629" s="203" t="s">
        <v>358</v>
      </c>
      <c r="AT6629" s="203" t="s">
        <v>274</v>
      </c>
      <c r="AU6629" s="203" t="s">
        <v>84</v>
      </c>
      <c r="AY6629" s="17" t="s">
        <v>272</v>
      </c>
      <c r="BE6629" s="204">
        <f>IF(N6629="základní",J6629,0)</f>
        <v>0</v>
      </c>
      <c r="BF6629" s="204">
        <f>IF(N6629="snížená",J6629,0)</f>
        <v>0</v>
      </c>
      <c r="BG6629" s="204">
        <f>IF(N6629="zákl. přenesená",J6629,0)</f>
        <v>0</v>
      </c>
      <c r="BH6629" s="204">
        <f>IF(N6629="sníž. přenesená",J6629,0)</f>
        <v>0</v>
      </c>
      <c r="BI6629" s="204">
        <f>IF(N6629="nulová",J6629,0)</f>
        <v>0</v>
      </c>
      <c r="BJ6629" s="17" t="s">
        <v>16</v>
      </c>
      <c r="BK6629" s="204">
        <f>ROUND(I6629*H6629,2)</f>
        <v>0</v>
      </c>
      <c r="BL6629" s="17" t="s">
        <v>358</v>
      </c>
      <c r="BM6629" s="203" t="s">
        <v>5360</v>
      </c>
    </row>
    <row r="6630" spans="1:65" s="2" customFormat="1" ht="11.25">
      <c r="A6630" s="34"/>
      <c r="B6630" s="35"/>
      <c r="C6630" s="36"/>
      <c r="D6630" s="205" t="s">
        <v>281</v>
      </c>
      <c r="E6630" s="36"/>
      <c r="F6630" s="206" t="s">
        <v>5361</v>
      </c>
      <c r="G6630" s="36"/>
      <c r="H6630" s="36"/>
      <c r="I6630" s="207"/>
      <c r="J6630" s="36"/>
      <c r="K6630" s="36"/>
      <c r="L6630" s="39"/>
      <c r="M6630" s="208"/>
      <c r="N6630" s="209"/>
      <c r="O6630" s="71"/>
      <c r="P6630" s="71"/>
      <c r="Q6630" s="71"/>
      <c r="R6630" s="71"/>
      <c r="S6630" s="71"/>
      <c r="T6630" s="72"/>
      <c r="U6630" s="34"/>
      <c r="V6630" s="34"/>
      <c r="W6630" s="34"/>
      <c r="X6630" s="34"/>
      <c r="Y6630" s="34"/>
      <c r="Z6630" s="34"/>
      <c r="AA6630" s="34"/>
      <c r="AB6630" s="34"/>
      <c r="AC6630" s="34"/>
      <c r="AD6630" s="34"/>
      <c r="AE6630" s="34"/>
      <c r="AT6630" s="17" t="s">
        <v>281</v>
      </c>
      <c r="AU6630" s="17" t="s">
        <v>84</v>
      </c>
    </row>
    <row r="6631" spans="1:65" s="13" customFormat="1" ht="22.5">
      <c r="B6631" s="210"/>
      <c r="C6631" s="211"/>
      <c r="D6631" s="212" t="s">
        <v>283</v>
      </c>
      <c r="E6631" s="213" t="s">
        <v>1</v>
      </c>
      <c r="F6631" s="214" t="s">
        <v>3241</v>
      </c>
      <c r="G6631" s="211"/>
      <c r="H6631" s="213" t="s">
        <v>1</v>
      </c>
      <c r="I6631" s="215"/>
      <c r="J6631" s="211"/>
      <c r="K6631" s="211"/>
      <c r="L6631" s="216"/>
      <c r="M6631" s="217"/>
      <c r="N6631" s="218"/>
      <c r="O6631" s="218"/>
      <c r="P6631" s="218"/>
      <c r="Q6631" s="218"/>
      <c r="R6631" s="218"/>
      <c r="S6631" s="218"/>
      <c r="T6631" s="219"/>
      <c r="AT6631" s="220" t="s">
        <v>283</v>
      </c>
      <c r="AU6631" s="220" t="s">
        <v>84</v>
      </c>
      <c r="AV6631" s="13" t="s">
        <v>16</v>
      </c>
      <c r="AW6631" s="13" t="s">
        <v>32</v>
      </c>
      <c r="AX6631" s="13" t="s">
        <v>76</v>
      </c>
      <c r="AY6631" s="220" t="s">
        <v>272</v>
      </c>
    </row>
    <row r="6632" spans="1:65" s="13" customFormat="1" ht="11.25">
      <c r="B6632" s="210"/>
      <c r="C6632" s="211"/>
      <c r="D6632" s="212" t="s">
        <v>283</v>
      </c>
      <c r="E6632" s="213" t="s">
        <v>1</v>
      </c>
      <c r="F6632" s="214" t="s">
        <v>5232</v>
      </c>
      <c r="G6632" s="211"/>
      <c r="H6632" s="213" t="s">
        <v>1</v>
      </c>
      <c r="I6632" s="215"/>
      <c r="J6632" s="211"/>
      <c r="K6632" s="211"/>
      <c r="L6632" s="216"/>
      <c r="M6632" s="217"/>
      <c r="N6632" s="218"/>
      <c r="O6632" s="218"/>
      <c r="P6632" s="218"/>
      <c r="Q6632" s="218"/>
      <c r="R6632" s="218"/>
      <c r="S6632" s="218"/>
      <c r="T6632" s="219"/>
      <c r="AT6632" s="220" t="s">
        <v>283</v>
      </c>
      <c r="AU6632" s="220" t="s">
        <v>84</v>
      </c>
      <c r="AV6632" s="13" t="s">
        <v>16</v>
      </c>
      <c r="AW6632" s="13" t="s">
        <v>32</v>
      </c>
      <c r="AX6632" s="13" t="s">
        <v>76</v>
      </c>
      <c r="AY6632" s="220" t="s">
        <v>272</v>
      </c>
    </row>
    <row r="6633" spans="1:65" s="13" customFormat="1" ht="11.25">
      <c r="B6633" s="210"/>
      <c r="C6633" s="211"/>
      <c r="D6633" s="212" t="s">
        <v>283</v>
      </c>
      <c r="E6633" s="213" t="s">
        <v>1</v>
      </c>
      <c r="F6633" s="214" t="s">
        <v>285</v>
      </c>
      <c r="G6633" s="211"/>
      <c r="H6633" s="213" t="s">
        <v>1</v>
      </c>
      <c r="I6633" s="215"/>
      <c r="J6633" s="211"/>
      <c r="K6633" s="211"/>
      <c r="L6633" s="216"/>
      <c r="M6633" s="217"/>
      <c r="N6633" s="218"/>
      <c r="O6633" s="218"/>
      <c r="P6633" s="218"/>
      <c r="Q6633" s="218"/>
      <c r="R6633" s="218"/>
      <c r="S6633" s="218"/>
      <c r="T6633" s="219"/>
      <c r="AT6633" s="220" t="s">
        <v>283</v>
      </c>
      <c r="AU6633" s="220" t="s">
        <v>84</v>
      </c>
      <c r="AV6633" s="13" t="s">
        <v>16</v>
      </c>
      <c r="AW6633" s="13" t="s">
        <v>32</v>
      </c>
      <c r="AX6633" s="13" t="s">
        <v>76</v>
      </c>
      <c r="AY6633" s="220" t="s">
        <v>272</v>
      </c>
    </row>
    <row r="6634" spans="1:65" s="13" customFormat="1" ht="11.25">
      <c r="B6634" s="210"/>
      <c r="C6634" s="211"/>
      <c r="D6634" s="212" t="s">
        <v>283</v>
      </c>
      <c r="E6634" s="213" t="s">
        <v>1</v>
      </c>
      <c r="F6634" s="214" t="s">
        <v>2282</v>
      </c>
      <c r="G6634" s="211"/>
      <c r="H6634" s="213" t="s">
        <v>1</v>
      </c>
      <c r="I6634" s="215"/>
      <c r="J6634" s="211"/>
      <c r="K6634" s="211"/>
      <c r="L6634" s="216"/>
      <c r="M6634" s="217"/>
      <c r="N6634" s="218"/>
      <c r="O6634" s="218"/>
      <c r="P6634" s="218"/>
      <c r="Q6634" s="218"/>
      <c r="R6634" s="218"/>
      <c r="S6634" s="218"/>
      <c r="T6634" s="219"/>
      <c r="AT6634" s="220" t="s">
        <v>283</v>
      </c>
      <c r="AU6634" s="220" t="s">
        <v>84</v>
      </c>
      <c r="AV6634" s="13" t="s">
        <v>16</v>
      </c>
      <c r="AW6634" s="13" t="s">
        <v>32</v>
      </c>
      <c r="AX6634" s="13" t="s">
        <v>76</v>
      </c>
      <c r="AY6634" s="220" t="s">
        <v>272</v>
      </c>
    </row>
    <row r="6635" spans="1:65" s="13" customFormat="1" ht="11.25">
      <c r="B6635" s="210"/>
      <c r="C6635" s="211"/>
      <c r="D6635" s="212" t="s">
        <v>283</v>
      </c>
      <c r="E6635" s="213" t="s">
        <v>1</v>
      </c>
      <c r="F6635" s="214" t="s">
        <v>837</v>
      </c>
      <c r="G6635" s="211"/>
      <c r="H6635" s="213" t="s">
        <v>1</v>
      </c>
      <c r="I6635" s="215"/>
      <c r="J6635" s="211"/>
      <c r="K6635" s="211"/>
      <c r="L6635" s="216"/>
      <c r="M6635" s="217"/>
      <c r="N6635" s="218"/>
      <c r="O6635" s="218"/>
      <c r="P6635" s="218"/>
      <c r="Q6635" s="218"/>
      <c r="R6635" s="218"/>
      <c r="S6635" s="218"/>
      <c r="T6635" s="219"/>
      <c r="AT6635" s="220" t="s">
        <v>283</v>
      </c>
      <c r="AU6635" s="220" t="s">
        <v>84</v>
      </c>
      <c r="AV6635" s="13" t="s">
        <v>16</v>
      </c>
      <c r="AW6635" s="13" t="s">
        <v>32</v>
      </c>
      <c r="AX6635" s="13" t="s">
        <v>76</v>
      </c>
      <c r="AY6635" s="220" t="s">
        <v>272</v>
      </c>
    </row>
    <row r="6636" spans="1:65" s="14" customFormat="1" ht="11.25">
      <c r="B6636" s="221"/>
      <c r="C6636" s="222"/>
      <c r="D6636" s="212" t="s">
        <v>283</v>
      </c>
      <c r="E6636" s="223" t="s">
        <v>1</v>
      </c>
      <c r="F6636" s="224" t="s">
        <v>2290</v>
      </c>
      <c r="G6636" s="222"/>
      <c r="H6636" s="225">
        <v>2.7</v>
      </c>
      <c r="I6636" s="226"/>
      <c r="J6636" s="222"/>
      <c r="K6636" s="222"/>
      <c r="L6636" s="227"/>
      <c r="M6636" s="228"/>
      <c r="N6636" s="229"/>
      <c r="O6636" s="229"/>
      <c r="P6636" s="229"/>
      <c r="Q6636" s="229"/>
      <c r="R6636" s="229"/>
      <c r="S6636" s="229"/>
      <c r="T6636" s="230"/>
      <c r="AT6636" s="231" t="s">
        <v>283</v>
      </c>
      <c r="AU6636" s="231" t="s">
        <v>84</v>
      </c>
      <c r="AV6636" s="14" t="s">
        <v>84</v>
      </c>
      <c r="AW6636" s="14" t="s">
        <v>32</v>
      </c>
      <c r="AX6636" s="14" t="s">
        <v>76</v>
      </c>
      <c r="AY6636" s="231" t="s">
        <v>272</v>
      </c>
    </row>
    <row r="6637" spans="1:65" s="13" customFormat="1" ht="11.25">
      <c r="B6637" s="210"/>
      <c r="C6637" s="211"/>
      <c r="D6637" s="212" t="s">
        <v>283</v>
      </c>
      <c r="E6637" s="213" t="s">
        <v>1</v>
      </c>
      <c r="F6637" s="214" t="s">
        <v>285</v>
      </c>
      <c r="G6637" s="211"/>
      <c r="H6637" s="213" t="s">
        <v>1</v>
      </c>
      <c r="I6637" s="215"/>
      <c r="J6637" s="211"/>
      <c r="K6637" s="211"/>
      <c r="L6637" s="216"/>
      <c r="M6637" s="217"/>
      <c r="N6637" s="218"/>
      <c r="O6637" s="218"/>
      <c r="P6637" s="218"/>
      <c r="Q6637" s="218"/>
      <c r="R6637" s="218"/>
      <c r="S6637" s="218"/>
      <c r="T6637" s="219"/>
      <c r="AT6637" s="220" t="s">
        <v>283</v>
      </c>
      <c r="AU6637" s="220" t="s">
        <v>84</v>
      </c>
      <c r="AV6637" s="13" t="s">
        <v>16</v>
      </c>
      <c r="AW6637" s="13" t="s">
        <v>32</v>
      </c>
      <c r="AX6637" s="13" t="s">
        <v>76</v>
      </c>
      <c r="AY6637" s="220" t="s">
        <v>272</v>
      </c>
    </row>
    <row r="6638" spans="1:65" s="13" customFormat="1" ht="11.25">
      <c r="B6638" s="210"/>
      <c r="C6638" s="211"/>
      <c r="D6638" s="212" t="s">
        <v>283</v>
      </c>
      <c r="E6638" s="213" t="s">
        <v>1</v>
      </c>
      <c r="F6638" s="214" t="s">
        <v>2297</v>
      </c>
      <c r="G6638" s="211"/>
      <c r="H6638" s="213" t="s">
        <v>1</v>
      </c>
      <c r="I6638" s="215"/>
      <c r="J6638" s="211"/>
      <c r="K6638" s="211"/>
      <c r="L6638" s="216"/>
      <c r="M6638" s="217"/>
      <c r="N6638" s="218"/>
      <c r="O6638" s="218"/>
      <c r="P6638" s="218"/>
      <c r="Q6638" s="218"/>
      <c r="R6638" s="218"/>
      <c r="S6638" s="218"/>
      <c r="T6638" s="219"/>
      <c r="AT6638" s="220" t="s">
        <v>283</v>
      </c>
      <c r="AU6638" s="220" t="s">
        <v>84</v>
      </c>
      <c r="AV6638" s="13" t="s">
        <v>16</v>
      </c>
      <c r="AW6638" s="13" t="s">
        <v>32</v>
      </c>
      <c r="AX6638" s="13" t="s">
        <v>76</v>
      </c>
      <c r="AY6638" s="220" t="s">
        <v>272</v>
      </c>
    </row>
    <row r="6639" spans="1:65" s="13" customFormat="1" ht="11.25">
      <c r="B6639" s="210"/>
      <c r="C6639" s="211"/>
      <c r="D6639" s="212" t="s">
        <v>283</v>
      </c>
      <c r="E6639" s="213" t="s">
        <v>1</v>
      </c>
      <c r="F6639" s="214" t="s">
        <v>833</v>
      </c>
      <c r="G6639" s="211"/>
      <c r="H6639" s="213" t="s">
        <v>1</v>
      </c>
      <c r="I6639" s="215"/>
      <c r="J6639" s="211"/>
      <c r="K6639" s="211"/>
      <c r="L6639" s="216"/>
      <c r="M6639" s="217"/>
      <c r="N6639" s="218"/>
      <c r="O6639" s="218"/>
      <c r="P6639" s="218"/>
      <c r="Q6639" s="218"/>
      <c r="R6639" s="218"/>
      <c r="S6639" s="218"/>
      <c r="T6639" s="219"/>
      <c r="AT6639" s="220" t="s">
        <v>283</v>
      </c>
      <c r="AU6639" s="220" t="s">
        <v>84</v>
      </c>
      <c r="AV6639" s="13" t="s">
        <v>16</v>
      </c>
      <c r="AW6639" s="13" t="s">
        <v>32</v>
      </c>
      <c r="AX6639" s="13" t="s">
        <v>76</v>
      </c>
      <c r="AY6639" s="220" t="s">
        <v>272</v>
      </c>
    </row>
    <row r="6640" spans="1:65" s="14" customFormat="1" ht="11.25">
      <c r="B6640" s="221"/>
      <c r="C6640" s="222"/>
      <c r="D6640" s="212" t="s">
        <v>283</v>
      </c>
      <c r="E6640" s="223" t="s">
        <v>1</v>
      </c>
      <c r="F6640" s="224" t="s">
        <v>2298</v>
      </c>
      <c r="G6640" s="222"/>
      <c r="H6640" s="225">
        <v>3.0880000000000001</v>
      </c>
      <c r="I6640" s="226"/>
      <c r="J6640" s="222"/>
      <c r="K6640" s="222"/>
      <c r="L6640" s="227"/>
      <c r="M6640" s="228"/>
      <c r="N6640" s="229"/>
      <c r="O6640" s="229"/>
      <c r="P6640" s="229"/>
      <c r="Q6640" s="229"/>
      <c r="R6640" s="229"/>
      <c r="S6640" s="229"/>
      <c r="T6640" s="230"/>
      <c r="AT6640" s="231" t="s">
        <v>283</v>
      </c>
      <c r="AU6640" s="231" t="s">
        <v>84</v>
      </c>
      <c r="AV6640" s="14" t="s">
        <v>84</v>
      </c>
      <c r="AW6640" s="14" t="s">
        <v>32</v>
      </c>
      <c r="AX6640" s="14" t="s">
        <v>76</v>
      </c>
      <c r="AY6640" s="231" t="s">
        <v>272</v>
      </c>
    </row>
    <row r="6641" spans="1:65" s="13" customFormat="1" ht="11.25">
      <c r="B6641" s="210"/>
      <c r="C6641" s="211"/>
      <c r="D6641" s="212" t="s">
        <v>283</v>
      </c>
      <c r="E6641" s="213" t="s">
        <v>1</v>
      </c>
      <c r="F6641" s="214" t="s">
        <v>837</v>
      </c>
      <c r="G6641" s="211"/>
      <c r="H6641" s="213" t="s">
        <v>1</v>
      </c>
      <c r="I6641" s="215"/>
      <c r="J6641" s="211"/>
      <c r="K6641" s="211"/>
      <c r="L6641" s="216"/>
      <c r="M6641" s="217"/>
      <c r="N6641" s="218"/>
      <c r="O6641" s="218"/>
      <c r="P6641" s="218"/>
      <c r="Q6641" s="218"/>
      <c r="R6641" s="218"/>
      <c r="S6641" s="218"/>
      <c r="T6641" s="219"/>
      <c r="AT6641" s="220" t="s">
        <v>283</v>
      </c>
      <c r="AU6641" s="220" t="s">
        <v>84</v>
      </c>
      <c r="AV6641" s="13" t="s">
        <v>16</v>
      </c>
      <c r="AW6641" s="13" t="s">
        <v>32</v>
      </c>
      <c r="AX6641" s="13" t="s">
        <v>76</v>
      </c>
      <c r="AY6641" s="220" t="s">
        <v>272</v>
      </c>
    </row>
    <row r="6642" spans="1:65" s="14" customFormat="1" ht="11.25">
      <c r="B6642" s="221"/>
      <c r="C6642" s="222"/>
      <c r="D6642" s="212" t="s">
        <v>283</v>
      </c>
      <c r="E6642" s="223" t="s">
        <v>1</v>
      </c>
      <c r="F6642" s="224" t="s">
        <v>2299</v>
      </c>
      <c r="G6642" s="222"/>
      <c r="H6642" s="225">
        <v>5.2</v>
      </c>
      <c r="I6642" s="226"/>
      <c r="J6642" s="222"/>
      <c r="K6642" s="222"/>
      <c r="L6642" s="227"/>
      <c r="M6642" s="228"/>
      <c r="N6642" s="229"/>
      <c r="O6642" s="229"/>
      <c r="P6642" s="229"/>
      <c r="Q6642" s="229"/>
      <c r="R6642" s="229"/>
      <c r="S6642" s="229"/>
      <c r="T6642" s="230"/>
      <c r="AT6642" s="231" t="s">
        <v>283</v>
      </c>
      <c r="AU6642" s="231" t="s">
        <v>84</v>
      </c>
      <c r="AV6642" s="14" t="s">
        <v>84</v>
      </c>
      <c r="AW6642" s="14" t="s">
        <v>32</v>
      </c>
      <c r="AX6642" s="14" t="s">
        <v>76</v>
      </c>
      <c r="AY6642" s="231" t="s">
        <v>272</v>
      </c>
    </row>
    <row r="6643" spans="1:65" s="14" customFormat="1" ht="11.25">
      <c r="B6643" s="221"/>
      <c r="C6643" s="222"/>
      <c r="D6643" s="212" t="s">
        <v>283</v>
      </c>
      <c r="E6643" s="223" t="s">
        <v>1</v>
      </c>
      <c r="F6643" s="224" t="s">
        <v>2300</v>
      </c>
      <c r="G6643" s="222"/>
      <c r="H6643" s="225">
        <v>9.2880000000000003</v>
      </c>
      <c r="I6643" s="226"/>
      <c r="J6643" s="222"/>
      <c r="K6643" s="222"/>
      <c r="L6643" s="227"/>
      <c r="M6643" s="228"/>
      <c r="N6643" s="229"/>
      <c r="O6643" s="229"/>
      <c r="P6643" s="229"/>
      <c r="Q6643" s="229"/>
      <c r="R6643" s="229"/>
      <c r="S6643" s="229"/>
      <c r="T6643" s="230"/>
      <c r="AT6643" s="231" t="s">
        <v>283</v>
      </c>
      <c r="AU6643" s="231" t="s">
        <v>84</v>
      </c>
      <c r="AV6643" s="14" t="s">
        <v>84</v>
      </c>
      <c r="AW6643" s="14" t="s">
        <v>32</v>
      </c>
      <c r="AX6643" s="14" t="s">
        <v>76</v>
      </c>
      <c r="AY6643" s="231" t="s">
        <v>272</v>
      </c>
    </row>
    <row r="6644" spans="1:65" s="14" customFormat="1" ht="11.25">
      <c r="B6644" s="221"/>
      <c r="C6644" s="222"/>
      <c r="D6644" s="212" t="s">
        <v>283</v>
      </c>
      <c r="E6644" s="223" t="s">
        <v>1</v>
      </c>
      <c r="F6644" s="224" t="s">
        <v>2301</v>
      </c>
      <c r="G6644" s="222"/>
      <c r="H6644" s="225">
        <v>3.7</v>
      </c>
      <c r="I6644" s="226"/>
      <c r="J6644" s="222"/>
      <c r="K6644" s="222"/>
      <c r="L6644" s="227"/>
      <c r="M6644" s="228"/>
      <c r="N6644" s="229"/>
      <c r="O6644" s="229"/>
      <c r="P6644" s="229"/>
      <c r="Q6644" s="229"/>
      <c r="R6644" s="229"/>
      <c r="S6644" s="229"/>
      <c r="T6644" s="230"/>
      <c r="AT6644" s="231" t="s">
        <v>283</v>
      </c>
      <c r="AU6644" s="231" t="s">
        <v>84</v>
      </c>
      <c r="AV6644" s="14" t="s">
        <v>84</v>
      </c>
      <c r="AW6644" s="14" t="s">
        <v>32</v>
      </c>
      <c r="AX6644" s="14" t="s">
        <v>76</v>
      </c>
      <c r="AY6644" s="231" t="s">
        <v>272</v>
      </c>
    </row>
    <row r="6645" spans="1:65" s="2" customFormat="1" ht="16.5" customHeight="1">
      <c r="A6645" s="34"/>
      <c r="B6645" s="35"/>
      <c r="C6645" s="232" t="s">
        <v>5362</v>
      </c>
      <c r="D6645" s="232" t="s">
        <v>394</v>
      </c>
      <c r="E6645" s="233" t="s">
        <v>5363</v>
      </c>
      <c r="F6645" s="234" t="s">
        <v>5364</v>
      </c>
      <c r="G6645" s="235" t="s">
        <v>156</v>
      </c>
      <c r="H6645" s="236">
        <v>25.175000000000001</v>
      </c>
      <c r="I6645" s="237"/>
      <c r="J6645" s="238">
        <f>ROUND(I6645*H6645,2)</f>
        <v>0</v>
      </c>
      <c r="K6645" s="234" t="s">
        <v>1</v>
      </c>
      <c r="L6645" s="239"/>
      <c r="M6645" s="240" t="s">
        <v>1</v>
      </c>
      <c r="N6645" s="241" t="s">
        <v>41</v>
      </c>
      <c r="O6645" s="71"/>
      <c r="P6645" s="201">
        <f>O6645*H6645</f>
        <v>0</v>
      </c>
      <c r="Q6645" s="201">
        <v>0</v>
      </c>
      <c r="R6645" s="201">
        <f>Q6645*H6645</f>
        <v>0</v>
      </c>
      <c r="S6645" s="201">
        <v>0</v>
      </c>
      <c r="T6645" s="202">
        <f>S6645*H6645</f>
        <v>0</v>
      </c>
      <c r="U6645" s="34"/>
      <c r="V6645" s="34"/>
      <c r="W6645" s="34"/>
      <c r="X6645" s="34"/>
      <c r="Y6645" s="34"/>
      <c r="Z6645" s="34"/>
      <c r="AA6645" s="34"/>
      <c r="AB6645" s="34"/>
      <c r="AC6645" s="34"/>
      <c r="AD6645" s="34"/>
      <c r="AE6645" s="34"/>
      <c r="AR6645" s="203" t="s">
        <v>483</v>
      </c>
      <c r="AT6645" s="203" t="s">
        <v>394</v>
      </c>
      <c r="AU6645" s="203" t="s">
        <v>84</v>
      </c>
      <c r="AY6645" s="17" t="s">
        <v>272</v>
      </c>
      <c r="BE6645" s="204">
        <f>IF(N6645="základní",J6645,0)</f>
        <v>0</v>
      </c>
      <c r="BF6645" s="204">
        <f>IF(N6645="snížená",J6645,0)</f>
        <v>0</v>
      </c>
      <c r="BG6645" s="204">
        <f>IF(N6645="zákl. přenesená",J6645,0)</f>
        <v>0</v>
      </c>
      <c r="BH6645" s="204">
        <f>IF(N6645="sníž. přenesená",J6645,0)</f>
        <v>0</v>
      </c>
      <c r="BI6645" s="204">
        <f>IF(N6645="nulová",J6645,0)</f>
        <v>0</v>
      </c>
      <c r="BJ6645" s="17" t="s">
        <v>16</v>
      </c>
      <c r="BK6645" s="204">
        <f>ROUND(I6645*H6645,2)</f>
        <v>0</v>
      </c>
      <c r="BL6645" s="17" t="s">
        <v>358</v>
      </c>
      <c r="BM6645" s="203" t="s">
        <v>5365</v>
      </c>
    </row>
    <row r="6646" spans="1:65" s="14" customFormat="1" ht="11.25">
      <c r="B6646" s="221"/>
      <c r="C6646" s="222"/>
      <c r="D6646" s="212" t="s">
        <v>283</v>
      </c>
      <c r="E6646" s="222"/>
      <c r="F6646" s="224" t="s">
        <v>5366</v>
      </c>
      <c r="G6646" s="222"/>
      <c r="H6646" s="225">
        <v>25.175000000000001</v>
      </c>
      <c r="I6646" s="226"/>
      <c r="J6646" s="222"/>
      <c r="K6646" s="222"/>
      <c r="L6646" s="227"/>
      <c r="M6646" s="228"/>
      <c r="N6646" s="229"/>
      <c r="O6646" s="229"/>
      <c r="P6646" s="229"/>
      <c r="Q6646" s="229"/>
      <c r="R6646" s="229"/>
      <c r="S6646" s="229"/>
      <c r="T6646" s="230"/>
      <c r="AT6646" s="231" t="s">
        <v>283</v>
      </c>
      <c r="AU6646" s="231" t="s">
        <v>84</v>
      </c>
      <c r="AV6646" s="14" t="s">
        <v>84</v>
      </c>
      <c r="AW6646" s="14" t="s">
        <v>4</v>
      </c>
      <c r="AX6646" s="14" t="s">
        <v>16</v>
      </c>
      <c r="AY6646" s="231" t="s">
        <v>272</v>
      </c>
    </row>
    <row r="6647" spans="1:65" s="2" customFormat="1" ht="33" customHeight="1">
      <c r="A6647" s="34"/>
      <c r="B6647" s="35"/>
      <c r="C6647" s="192" t="s">
        <v>5367</v>
      </c>
      <c r="D6647" s="192" t="s">
        <v>274</v>
      </c>
      <c r="E6647" s="193" t="s">
        <v>5368</v>
      </c>
      <c r="F6647" s="194" t="s">
        <v>5369</v>
      </c>
      <c r="G6647" s="195" t="s">
        <v>156</v>
      </c>
      <c r="H6647" s="196">
        <v>101.107</v>
      </c>
      <c r="I6647" s="197"/>
      <c r="J6647" s="198">
        <f>ROUND(I6647*H6647,2)</f>
        <v>0</v>
      </c>
      <c r="K6647" s="194" t="s">
        <v>278</v>
      </c>
      <c r="L6647" s="39"/>
      <c r="M6647" s="199" t="s">
        <v>1</v>
      </c>
      <c r="N6647" s="200" t="s">
        <v>41</v>
      </c>
      <c r="O6647" s="71"/>
      <c r="P6647" s="201">
        <f>O6647*H6647</f>
        <v>0</v>
      </c>
      <c r="Q6647" s="201">
        <v>8.9999999999999993E-3</v>
      </c>
      <c r="R6647" s="201">
        <f>Q6647*H6647</f>
        <v>0.90996299999999997</v>
      </c>
      <c r="S6647" s="201">
        <v>0</v>
      </c>
      <c r="T6647" s="202">
        <f>S6647*H6647</f>
        <v>0</v>
      </c>
      <c r="U6647" s="34"/>
      <c r="V6647" s="34"/>
      <c r="W6647" s="34"/>
      <c r="X6647" s="34"/>
      <c r="Y6647" s="34"/>
      <c r="Z6647" s="34"/>
      <c r="AA6647" s="34"/>
      <c r="AB6647" s="34"/>
      <c r="AC6647" s="34"/>
      <c r="AD6647" s="34"/>
      <c r="AE6647" s="34"/>
      <c r="AR6647" s="203" t="s">
        <v>358</v>
      </c>
      <c r="AT6647" s="203" t="s">
        <v>274</v>
      </c>
      <c r="AU6647" s="203" t="s">
        <v>84</v>
      </c>
      <c r="AY6647" s="17" t="s">
        <v>272</v>
      </c>
      <c r="BE6647" s="204">
        <f>IF(N6647="základní",J6647,0)</f>
        <v>0</v>
      </c>
      <c r="BF6647" s="204">
        <f>IF(N6647="snížená",J6647,0)</f>
        <v>0</v>
      </c>
      <c r="BG6647" s="204">
        <f>IF(N6647="zákl. přenesená",J6647,0)</f>
        <v>0</v>
      </c>
      <c r="BH6647" s="204">
        <f>IF(N6647="sníž. přenesená",J6647,0)</f>
        <v>0</v>
      </c>
      <c r="BI6647" s="204">
        <f>IF(N6647="nulová",J6647,0)</f>
        <v>0</v>
      </c>
      <c r="BJ6647" s="17" t="s">
        <v>16</v>
      </c>
      <c r="BK6647" s="204">
        <f>ROUND(I6647*H6647,2)</f>
        <v>0</v>
      </c>
      <c r="BL6647" s="17" t="s">
        <v>358</v>
      </c>
      <c r="BM6647" s="203" t="s">
        <v>5370</v>
      </c>
    </row>
    <row r="6648" spans="1:65" s="2" customFormat="1" ht="11.25">
      <c r="A6648" s="34"/>
      <c r="B6648" s="35"/>
      <c r="C6648" s="36"/>
      <c r="D6648" s="205" t="s">
        <v>281</v>
      </c>
      <c r="E6648" s="36"/>
      <c r="F6648" s="206" t="s">
        <v>5371</v>
      </c>
      <c r="G6648" s="36"/>
      <c r="H6648" s="36"/>
      <c r="I6648" s="207"/>
      <c r="J6648" s="36"/>
      <c r="K6648" s="36"/>
      <c r="L6648" s="39"/>
      <c r="M6648" s="208"/>
      <c r="N6648" s="209"/>
      <c r="O6648" s="71"/>
      <c r="P6648" s="71"/>
      <c r="Q6648" s="71"/>
      <c r="R6648" s="71"/>
      <c r="S6648" s="71"/>
      <c r="T6648" s="72"/>
      <c r="U6648" s="34"/>
      <c r="V6648" s="34"/>
      <c r="W6648" s="34"/>
      <c r="X6648" s="34"/>
      <c r="Y6648" s="34"/>
      <c r="Z6648" s="34"/>
      <c r="AA6648" s="34"/>
      <c r="AB6648" s="34"/>
      <c r="AC6648" s="34"/>
      <c r="AD6648" s="34"/>
      <c r="AE6648" s="34"/>
      <c r="AT6648" s="17" t="s">
        <v>281</v>
      </c>
      <c r="AU6648" s="17" t="s">
        <v>84</v>
      </c>
    </row>
    <row r="6649" spans="1:65" s="13" customFormat="1" ht="22.5">
      <c r="B6649" s="210"/>
      <c r="C6649" s="211"/>
      <c r="D6649" s="212" t="s">
        <v>283</v>
      </c>
      <c r="E6649" s="213" t="s">
        <v>1</v>
      </c>
      <c r="F6649" s="214" t="s">
        <v>3241</v>
      </c>
      <c r="G6649" s="211"/>
      <c r="H6649" s="213" t="s">
        <v>1</v>
      </c>
      <c r="I6649" s="215"/>
      <c r="J6649" s="211"/>
      <c r="K6649" s="211"/>
      <c r="L6649" s="216"/>
      <c r="M6649" s="217"/>
      <c r="N6649" s="218"/>
      <c r="O6649" s="218"/>
      <c r="P6649" s="218"/>
      <c r="Q6649" s="218"/>
      <c r="R6649" s="218"/>
      <c r="S6649" s="218"/>
      <c r="T6649" s="219"/>
      <c r="AT6649" s="220" t="s">
        <v>283</v>
      </c>
      <c r="AU6649" s="220" t="s">
        <v>84</v>
      </c>
      <c r="AV6649" s="13" t="s">
        <v>16</v>
      </c>
      <c r="AW6649" s="13" t="s">
        <v>32</v>
      </c>
      <c r="AX6649" s="13" t="s">
        <v>76</v>
      </c>
      <c r="AY6649" s="220" t="s">
        <v>272</v>
      </c>
    </row>
    <row r="6650" spans="1:65" s="13" customFormat="1" ht="11.25">
      <c r="B6650" s="210"/>
      <c r="C6650" s="211"/>
      <c r="D6650" s="212" t="s">
        <v>283</v>
      </c>
      <c r="E6650" s="213" t="s">
        <v>1</v>
      </c>
      <c r="F6650" s="214" t="s">
        <v>5232</v>
      </c>
      <c r="G6650" s="211"/>
      <c r="H6650" s="213" t="s">
        <v>1</v>
      </c>
      <c r="I6650" s="215"/>
      <c r="J6650" s="211"/>
      <c r="K6650" s="211"/>
      <c r="L6650" s="216"/>
      <c r="M6650" s="217"/>
      <c r="N6650" s="218"/>
      <c r="O6650" s="218"/>
      <c r="P6650" s="218"/>
      <c r="Q6650" s="218"/>
      <c r="R6650" s="218"/>
      <c r="S6650" s="218"/>
      <c r="T6650" s="219"/>
      <c r="AT6650" s="220" t="s">
        <v>283</v>
      </c>
      <c r="AU6650" s="220" t="s">
        <v>84</v>
      </c>
      <c r="AV6650" s="13" t="s">
        <v>16</v>
      </c>
      <c r="AW6650" s="13" t="s">
        <v>32</v>
      </c>
      <c r="AX6650" s="13" t="s">
        <v>76</v>
      </c>
      <c r="AY6650" s="220" t="s">
        <v>272</v>
      </c>
    </row>
    <row r="6651" spans="1:65" s="13" customFormat="1" ht="11.25">
      <c r="B6651" s="210"/>
      <c r="C6651" s="211"/>
      <c r="D6651" s="212" t="s">
        <v>283</v>
      </c>
      <c r="E6651" s="213" t="s">
        <v>1</v>
      </c>
      <c r="F6651" s="214" t="s">
        <v>285</v>
      </c>
      <c r="G6651" s="211"/>
      <c r="H6651" s="213" t="s">
        <v>1</v>
      </c>
      <c r="I6651" s="215"/>
      <c r="J6651" s="211"/>
      <c r="K6651" s="211"/>
      <c r="L6651" s="216"/>
      <c r="M6651" s="217"/>
      <c r="N6651" s="218"/>
      <c r="O6651" s="218"/>
      <c r="P6651" s="218"/>
      <c r="Q6651" s="218"/>
      <c r="R6651" s="218"/>
      <c r="S6651" s="218"/>
      <c r="T6651" s="219"/>
      <c r="AT6651" s="220" t="s">
        <v>283</v>
      </c>
      <c r="AU6651" s="220" t="s">
        <v>84</v>
      </c>
      <c r="AV6651" s="13" t="s">
        <v>16</v>
      </c>
      <c r="AW6651" s="13" t="s">
        <v>32</v>
      </c>
      <c r="AX6651" s="13" t="s">
        <v>76</v>
      </c>
      <c r="AY6651" s="220" t="s">
        <v>272</v>
      </c>
    </row>
    <row r="6652" spans="1:65" s="13" customFormat="1" ht="11.25">
      <c r="B6652" s="210"/>
      <c r="C6652" s="211"/>
      <c r="D6652" s="212" t="s">
        <v>283</v>
      </c>
      <c r="E6652" s="213" t="s">
        <v>1</v>
      </c>
      <c r="F6652" s="214" t="s">
        <v>2354</v>
      </c>
      <c r="G6652" s="211"/>
      <c r="H6652" s="213" t="s">
        <v>1</v>
      </c>
      <c r="I6652" s="215"/>
      <c r="J6652" s="211"/>
      <c r="K6652" s="211"/>
      <c r="L6652" s="216"/>
      <c r="M6652" s="217"/>
      <c r="N6652" s="218"/>
      <c r="O6652" s="218"/>
      <c r="P6652" s="218"/>
      <c r="Q6652" s="218"/>
      <c r="R6652" s="218"/>
      <c r="S6652" s="218"/>
      <c r="T6652" s="219"/>
      <c r="AT6652" s="220" t="s">
        <v>283</v>
      </c>
      <c r="AU6652" s="220" t="s">
        <v>84</v>
      </c>
      <c r="AV6652" s="13" t="s">
        <v>16</v>
      </c>
      <c r="AW6652" s="13" t="s">
        <v>32</v>
      </c>
      <c r="AX6652" s="13" t="s">
        <v>76</v>
      </c>
      <c r="AY6652" s="220" t="s">
        <v>272</v>
      </c>
    </row>
    <row r="6653" spans="1:65" s="13" customFormat="1" ht="11.25">
      <c r="B6653" s="210"/>
      <c r="C6653" s="211"/>
      <c r="D6653" s="212" t="s">
        <v>283</v>
      </c>
      <c r="E6653" s="213" t="s">
        <v>1</v>
      </c>
      <c r="F6653" s="214" t="s">
        <v>831</v>
      </c>
      <c r="G6653" s="211"/>
      <c r="H6653" s="213" t="s">
        <v>1</v>
      </c>
      <c r="I6653" s="215"/>
      <c r="J6653" s="211"/>
      <c r="K6653" s="211"/>
      <c r="L6653" s="216"/>
      <c r="M6653" s="217"/>
      <c r="N6653" s="218"/>
      <c r="O6653" s="218"/>
      <c r="P6653" s="218"/>
      <c r="Q6653" s="218"/>
      <c r="R6653" s="218"/>
      <c r="S6653" s="218"/>
      <c r="T6653" s="219"/>
      <c r="AT6653" s="220" t="s">
        <v>283</v>
      </c>
      <c r="AU6653" s="220" t="s">
        <v>84</v>
      </c>
      <c r="AV6653" s="13" t="s">
        <v>16</v>
      </c>
      <c r="AW6653" s="13" t="s">
        <v>32</v>
      </c>
      <c r="AX6653" s="13" t="s">
        <v>76</v>
      </c>
      <c r="AY6653" s="220" t="s">
        <v>272</v>
      </c>
    </row>
    <row r="6654" spans="1:65" s="14" customFormat="1" ht="11.25">
      <c r="B6654" s="221"/>
      <c r="C6654" s="222"/>
      <c r="D6654" s="212" t="s">
        <v>283</v>
      </c>
      <c r="E6654" s="223" t="s">
        <v>1</v>
      </c>
      <c r="F6654" s="224" t="s">
        <v>2355</v>
      </c>
      <c r="G6654" s="222"/>
      <c r="H6654" s="225">
        <v>5</v>
      </c>
      <c r="I6654" s="226"/>
      <c r="J6654" s="222"/>
      <c r="K6654" s="222"/>
      <c r="L6654" s="227"/>
      <c r="M6654" s="228"/>
      <c r="N6654" s="229"/>
      <c r="O6654" s="229"/>
      <c r="P6654" s="229"/>
      <c r="Q6654" s="229"/>
      <c r="R6654" s="229"/>
      <c r="S6654" s="229"/>
      <c r="T6654" s="230"/>
      <c r="AT6654" s="231" t="s">
        <v>283</v>
      </c>
      <c r="AU6654" s="231" t="s">
        <v>84</v>
      </c>
      <c r="AV6654" s="14" t="s">
        <v>84</v>
      </c>
      <c r="AW6654" s="14" t="s">
        <v>32</v>
      </c>
      <c r="AX6654" s="14" t="s">
        <v>76</v>
      </c>
      <c r="AY6654" s="231" t="s">
        <v>272</v>
      </c>
    </row>
    <row r="6655" spans="1:65" s="14" customFormat="1" ht="11.25">
      <c r="B6655" s="221"/>
      <c r="C6655" s="222"/>
      <c r="D6655" s="212" t="s">
        <v>283</v>
      </c>
      <c r="E6655" s="223" t="s">
        <v>1</v>
      </c>
      <c r="F6655" s="224" t="s">
        <v>2356</v>
      </c>
      <c r="G6655" s="222"/>
      <c r="H6655" s="225">
        <v>1.288</v>
      </c>
      <c r="I6655" s="226"/>
      <c r="J6655" s="222"/>
      <c r="K6655" s="222"/>
      <c r="L6655" s="227"/>
      <c r="M6655" s="228"/>
      <c r="N6655" s="229"/>
      <c r="O6655" s="229"/>
      <c r="P6655" s="229"/>
      <c r="Q6655" s="229"/>
      <c r="R6655" s="229"/>
      <c r="S6655" s="229"/>
      <c r="T6655" s="230"/>
      <c r="AT6655" s="231" t="s">
        <v>283</v>
      </c>
      <c r="AU6655" s="231" t="s">
        <v>84</v>
      </c>
      <c r="AV6655" s="14" t="s">
        <v>84</v>
      </c>
      <c r="AW6655" s="14" t="s">
        <v>32</v>
      </c>
      <c r="AX6655" s="14" t="s">
        <v>76</v>
      </c>
      <c r="AY6655" s="231" t="s">
        <v>272</v>
      </c>
    </row>
    <row r="6656" spans="1:65" s="14" customFormat="1" ht="11.25">
      <c r="B6656" s="221"/>
      <c r="C6656" s="222"/>
      <c r="D6656" s="212" t="s">
        <v>283</v>
      </c>
      <c r="E6656" s="223" t="s">
        <v>1</v>
      </c>
      <c r="F6656" s="224" t="s">
        <v>2357</v>
      </c>
      <c r="G6656" s="222"/>
      <c r="H6656" s="225">
        <v>1.288</v>
      </c>
      <c r="I6656" s="226"/>
      <c r="J6656" s="222"/>
      <c r="K6656" s="222"/>
      <c r="L6656" s="227"/>
      <c r="M6656" s="228"/>
      <c r="N6656" s="229"/>
      <c r="O6656" s="229"/>
      <c r="P6656" s="229"/>
      <c r="Q6656" s="229"/>
      <c r="R6656" s="229"/>
      <c r="S6656" s="229"/>
      <c r="T6656" s="230"/>
      <c r="AT6656" s="231" t="s">
        <v>283</v>
      </c>
      <c r="AU6656" s="231" t="s">
        <v>84</v>
      </c>
      <c r="AV6656" s="14" t="s">
        <v>84</v>
      </c>
      <c r="AW6656" s="14" t="s">
        <v>32</v>
      </c>
      <c r="AX6656" s="14" t="s">
        <v>76</v>
      </c>
      <c r="AY6656" s="231" t="s">
        <v>272</v>
      </c>
    </row>
    <row r="6657" spans="2:51" s="14" customFormat="1" ht="11.25">
      <c r="B6657" s="221"/>
      <c r="C6657" s="222"/>
      <c r="D6657" s="212" t="s">
        <v>283</v>
      </c>
      <c r="E6657" s="223" t="s">
        <v>1</v>
      </c>
      <c r="F6657" s="224" t="s">
        <v>2358</v>
      </c>
      <c r="G6657" s="222"/>
      <c r="H6657" s="225">
        <v>2.4380000000000002</v>
      </c>
      <c r="I6657" s="226"/>
      <c r="J6657" s="222"/>
      <c r="K6657" s="222"/>
      <c r="L6657" s="227"/>
      <c r="M6657" s="228"/>
      <c r="N6657" s="229"/>
      <c r="O6657" s="229"/>
      <c r="P6657" s="229"/>
      <c r="Q6657" s="229"/>
      <c r="R6657" s="229"/>
      <c r="S6657" s="229"/>
      <c r="T6657" s="230"/>
      <c r="AT6657" s="231" t="s">
        <v>283</v>
      </c>
      <c r="AU6657" s="231" t="s">
        <v>84</v>
      </c>
      <c r="AV6657" s="14" t="s">
        <v>84</v>
      </c>
      <c r="AW6657" s="14" t="s">
        <v>32</v>
      </c>
      <c r="AX6657" s="14" t="s">
        <v>76</v>
      </c>
      <c r="AY6657" s="231" t="s">
        <v>272</v>
      </c>
    </row>
    <row r="6658" spans="2:51" s="14" customFormat="1" ht="11.25">
      <c r="B6658" s="221"/>
      <c r="C6658" s="222"/>
      <c r="D6658" s="212" t="s">
        <v>283</v>
      </c>
      <c r="E6658" s="223" t="s">
        <v>1</v>
      </c>
      <c r="F6658" s="224" t="s">
        <v>2359</v>
      </c>
      <c r="G6658" s="222"/>
      <c r="H6658" s="225">
        <v>1.6379999999999999</v>
      </c>
      <c r="I6658" s="226"/>
      <c r="J6658" s="222"/>
      <c r="K6658" s="222"/>
      <c r="L6658" s="227"/>
      <c r="M6658" s="228"/>
      <c r="N6658" s="229"/>
      <c r="O6658" s="229"/>
      <c r="P6658" s="229"/>
      <c r="Q6658" s="229"/>
      <c r="R6658" s="229"/>
      <c r="S6658" s="229"/>
      <c r="T6658" s="230"/>
      <c r="AT6658" s="231" t="s">
        <v>283</v>
      </c>
      <c r="AU6658" s="231" t="s">
        <v>84</v>
      </c>
      <c r="AV6658" s="14" t="s">
        <v>84</v>
      </c>
      <c r="AW6658" s="14" t="s">
        <v>32</v>
      </c>
      <c r="AX6658" s="14" t="s">
        <v>76</v>
      </c>
      <c r="AY6658" s="231" t="s">
        <v>272</v>
      </c>
    </row>
    <row r="6659" spans="2:51" s="14" customFormat="1" ht="11.25">
      <c r="B6659" s="221"/>
      <c r="C6659" s="222"/>
      <c r="D6659" s="212" t="s">
        <v>283</v>
      </c>
      <c r="E6659" s="223" t="s">
        <v>1</v>
      </c>
      <c r="F6659" s="224" t="s">
        <v>2360</v>
      </c>
      <c r="G6659" s="222"/>
      <c r="H6659" s="225">
        <v>1.6379999999999999</v>
      </c>
      <c r="I6659" s="226"/>
      <c r="J6659" s="222"/>
      <c r="K6659" s="222"/>
      <c r="L6659" s="227"/>
      <c r="M6659" s="228"/>
      <c r="N6659" s="229"/>
      <c r="O6659" s="229"/>
      <c r="P6659" s="229"/>
      <c r="Q6659" s="229"/>
      <c r="R6659" s="229"/>
      <c r="S6659" s="229"/>
      <c r="T6659" s="230"/>
      <c r="AT6659" s="231" t="s">
        <v>283</v>
      </c>
      <c r="AU6659" s="231" t="s">
        <v>84</v>
      </c>
      <c r="AV6659" s="14" t="s">
        <v>84</v>
      </c>
      <c r="AW6659" s="14" t="s">
        <v>32</v>
      </c>
      <c r="AX6659" s="14" t="s">
        <v>76</v>
      </c>
      <c r="AY6659" s="231" t="s">
        <v>272</v>
      </c>
    </row>
    <row r="6660" spans="2:51" s="14" customFormat="1" ht="11.25">
      <c r="B6660" s="221"/>
      <c r="C6660" s="222"/>
      <c r="D6660" s="212" t="s">
        <v>283</v>
      </c>
      <c r="E6660" s="223" t="s">
        <v>1</v>
      </c>
      <c r="F6660" s="224" t="s">
        <v>2361</v>
      </c>
      <c r="G6660" s="222"/>
      <c r="H6660" s="225">
        <v>2.8879999999999999</v>
      </c>
      <c r="I6660" s="226"/>
      <c r="J6660" s="222"/>
      <c r="K6660" s="222"/>
      <c r="L6660" s="227"/>
      <c r="M6660" s="228"/>
      <c r="N6660" s="229"/>
      <c r="O6660" s="229"/>
      <c r="P6660" s="229"/>
      <c r="Q6660" s="229"/>
      <c r="R6660" s="229"/>
      <c r="S6660" s="229"/>
      <c r="T6660" s="230"/>
      <c r="AT6660" s="231" t="s">
        <v>283</v>
      </c>
      <c r="AU6660" s="231" t="s">
        <v>84</v>
      </c>
      <c r="AV6660" s="14" t="s">
        <v>84</v>
      </c>
      <c r="AW6660" s="14" t="s">
        <v>32</v>
      </c>
      <c r="AX6660" s="14" t="s">
        <v>76</v>
      </c>
      <c r="AY6660" s="231" t="s">
        <v>272</v>
      </c>
    </row>
    <row r="6661" spans="2:51" s="14" customFormat="1" ht="11.25">
      <c r="B6661" s="221"/>
      <c r="C6661" s="222"/>
      <c r="D6661" s="212" t="s">
        <v>283</v>
      </c>
      <c r="E6661" s="223" t="s">
        <v>1</v>
      </c>
      <c r="F6661" s="224" t="s">
        <v>2362</v>
      </c>
      <c r="G6661" s="222"/>
      <c r="H6661" s="225">
        <v>4.2</v>
      </c>
      <c r="I6661" s="226"/>
      <c r="J6661" s="222"/>
      <c r="K6661" s="222"/>
      <c r="L6661" s="227"/>
      <c r="M6661" s="228"/>
      <c r="N6661" s="229"/>
      <c r="O6661" s="229"/>
      <c r="P6661" s="229"/>
      <c r="Q6661" s="229"/>
      <c r="R6661" s="229"/>
      <c r="S6661" s="229"/>
      <c r="T6661" s="230"/>
      <c r="AT6661" s="231" t="s">
        <v>283</v>
      </c>
      <c r="AU6661" s="231" t="s">
        <v>84</v>
      </c>
      <c r="AV6661" s="14" t="s">
        <v>84</v>
      </c>
      <c r="AW6661" s="14" t="s">
        <v>32</v>
      </c>
      <c r="AX6661" s="14" t="s">
        <v>76</v>
      </c>
      <c r="AY6661" s="231" t="s">
        <v>272</v>
      </c>
    </row>
    <row r="6662" spans="2:51" s="13" customFormat="1" ht="11.25">
      <c r="B6662" s="210"/>
      <c r="C6662" s="211"/>
      <c r="D6662" s="212" t="s">
        <v>283</v>
      </c>
      <c r="E6662" s="213" t="s">
        <v>1</v>
      </c>
      <c r="F6662" s="214" t="s">
        <v>285</v>
      </c>
      <c r="G6662" s="211"/>
      <c r="H6662" s="213" t="s">
        <v>1</v>
      </c>
      <c r="I6662" s="215"/>
      <c r="J6662" s="211"/>
      <c r="K6662" s="211"/>
      <c r="L6662" s="216"/>
      <c r="M6662" s="217"/>
      <c r="N6662" s="218"/>
      <c r="O6662" s="218"/>
      <c r="P6662" s="218"/>
      <c r="Q6662" s="218"/>
      <c r="R6662" s="218"/>
      <c r="S6662" s="218"/>
      <c r="T6662" s="219"/>
      <c r="AT6662" s="220" t="s">
        <v>283</v>
      </c>
      <c r="AU6662" s="220" t="s">
        <v>84</v>
      </c>
      <c r="AV6662" s="13" t="s">
        <v>16</v>
      </c>
      <c r="AW6662" s="13" t="s">
        <v>32</v>
      </c>
      <c r="AX6662" s="13" t="s">
        <v>76</v>
      </c>
      <c r="AY6662" s="220" t="s">
        <v>272</v>
      </c>
    </row>
    <row r="6663" spans="2:51" s="13" customFormat="1" ht="11.25">
      <c r="B6663" s="210"/>
      <c r="C6663" s="211"/>
      <c r="D6663" s="212" t="s">
        <v>283</v>
      </c>
      <c r="E6663" s="213" t="s">
        <v>1</v>
      </c>
      <c r="F6663" s="214" t="s">
        <v>2363</v>
      </c>
      <c r="G6663" s="211"/>
      <c r="H6663" s="213" t="s">
        <v>1</v>
      </c>
      <c r="I6663" s="215"/>
      <c r="J6663" s="211"/>
      <c r="K6663" s="211"/>
      <c r="L6663" s="216"/>
      <c r="M6663" s="217"/>
      <c r="N6663" s="218"/>
      <c r="O6663" s="218"/>
      <c r="P6663" s="218"/>
      <c r="Q6663" s="218"/>
      <c r="R6663" s="218"/>
      <c r="S6663" s="218"/>
      <c r="T6663" s="219"/>
      <c r="AT6663" s="220" t="s">
        <v>283</v>
      </c>
      <c r="AU6663" s="220" t="s">
        <v>84</v>
      </c>
      <c r="AV6663" s="13" t="s">
        <v>16</v>
      </c>
      <c r="AW6663" s="13" t="s">
        <v>32</v>
      </c>
      <c r="AX6663" s="13" t="s">
        <v>76</v>
      </c>
      <c r="AY6663" s="220" t="s">
        <v>272</v>
      </c>
    </row>
    <row r="6664" spans="2:51" s="13" customFormat="1" ht="11.25">
      <c r="B6664" s="210"/>
      <c r="C6664" s="211"/>
      <c r="D6664" s="212" t="s">
        <v>283</v>
      </c>
      <c r="E6664" s="213" t="s">
        <v>1</v>
      </c>
      <c r="F6664" s="214" t="s">
        <v>831</v>
      </c>
      <c r="G6664" s="211"/>
      <c r="H6664" s="213" t="s">
        <v>1</v>
      </c>
      <c r="I6664" s="215"/>
      <c r="J6664" s="211"/>
      <c r="K6664" s="211"/>
      <c r="L6664" s="216"/>
      <c r="M6664" s="217"/>
      <c r="N6664" s="218"/>
      <c r="O6664" s="218"/>
      <c r="P6664" s="218"/>
      <c r="Q6664" s="218"/>
      <c r="R6664" s="218"/>
      <c r="S6664" s="218"/>
      <c r="T6664" s="219"/>
      <c r="AT6664" s="220" t="s">
        <v>283</v>
      </c>
      <c r="AU6664" s="220" t="s">
        <v>84</v>
      </c>
      <c r="AV6664" s="13" t="s">
        <v>16</v>
      </c>
      <c r="AW6664" s="13" t="s">
        <v>32</v>
      </c>
      <c r="AX6664" s="13" t="s">
        <v>76</v>
      </c>
      <c r="AY6664" s="220" t="s">
        <v>272</v>
      </c>
    </row>
    <row r="6665" spans="2:51" s="14" customFormat="1" ht="11.25">
      <c r="B6665" s="221"/>
      <c r="C6665" s="222"/>
      <c r="D6665" s="212" t="s">
        <v>283</v>
      </c>
      <c r="E6665" s="223" t="s">
        <v>1</v>
      </c>
      <c r="F6665" s="224" t="s">
        <v>2364</v>
      </c>
      <c r="G6665" s="222"/>
      <c r="H6665" s="225">
        <v>24.763000000000002</v>
      </c>
      <c r="I6665" s="226"/>
      <c r="J6665" s="222"/>
      <c r="K6665" s="222"/>
      <c r="L6665" s="227"/>
      <c r="M6665" s="228"/>
      <c r="N6665" s="229"/>
      <c r="O6665" s="229"/>
      <c r="P6665" s="229"/>
      <c r="Q6665" s="229"/>
      <c r="R6665" s="229"/>
      <c r="S6665" s="229"/>
      <c r="T6665" s="230"/>
      <c r="AT6665" s="231" t="s">
        <v>283</v>
      </c>
      <c r="AU6665" s="231" t="s">
        <v>84</v>
      </c>
      <c r="AV6665" s="14" t="s">
        <v>84</v>
      </c>
      <c r="AW6665" s="14" t="s">
        <v>32</v>
      </c>
      <c r="AX6665" s="14" t="s">
        <v>76</v>
      </c>
      <c r="AY6665" s="231" t="s">
        <v>272</v>
      </c>
    </row>
    <row r="6666" spans="2:51" s="13" customFormat="1" ht="11.25">
      <c r="B6666" s="210"/>
      <c r="C6666" s="211"/>
      <c r="D6666" s="212" t="s">
        <v>283</v>
      </c>
      <c r="E6666" s="213" t="s">
        <v>1</v>
      </c>
      <c r="F6666" s="214" t="s">
        <v>285</v>
      </c>
      <c r="G6666" s="211"/>
      <c r="H6666" s="213" t="s">
        <v>1</v>
      </c>
      <c r="I6666" s="215"/>
      <c r="J6666" s="211"/>
      <c r="K6666" s="211"/>
      <c r="L6666" s="216"/>
      <c r="M6666" s="217"/>
      <c r="N6666" s="218"/>
      <c r="O6666" s="218"/>
      <c r="P6666" s="218"/>
      <c r="Q6666" s="218"/>
      <c r="R6666" s="218"/>
      <c r="S6666" s="218"/>
      <c r="T6666" s="219"/>
      <c r="AT6666" s="220" t="s">
        <v>283</v>
      </c>
      <c r="AU6666" s="220" t="s">
        <v>84</v>
      </c>
      <c r="AV6666" s="13" t="s">
        <v>16</v>
      </c>
      <c r="AW6666" s="13" t="s">
        <v>32</v>
      </c>
      <c r="AX6666" s="13" t="s">
        <v>76</v>
      </c>
      <c r="AY6666" s="220" t="s">
        <v>272</v>
      </c>
    </row>
    <row r="6667" spans="2:51" s="13" customFormat="1" ht="11.25">
      <c r="B6667" s="210"/>
      <c r="C6667" s="211"/>
      <c r="D6667" s="212" t="s">
        <v>283</v>
      </c>
      <c r="E6667" s="213" t="s">
        <v>1</v>
      </c>
      <c r="F6667" s="214" t="s">
        <v>2302</v>
      </c>
      <c r="G6667" s="211"/>
      <c r="H6667" s="213" t="s">
        <v>1</v>
      </c>
      <c r="I6667" s="215"/>
      <c r="J6667" s="211"/>
      <c r="K6667" s="211"/>
      <c r="L6667" s="216"/>
      <c r="M6667" s="217"/>
      <c r="N6667" s="218"/>
      <c r="O6667" s="218"/>
      <c r="P6667" s="218"/>
      <c r="Q6667" s="218"/>
      <c r="R6667" s="218"/>
      <c r="S6667" s="218"/>
      <c r="T6667" s="219"/>
      <c r="AT6667" s="220" t="s">
        <v>283</v>
      </c>
      <c r="AU6667" s="220" t="s">
        <v>84</v>
      </c>
      <c r="AV6667" s="13" t="s">
        <v>16</v>
      </c>
      <c r="AW6667" s="13" t="s">
        <v>32</v>
      </c>
      <c r="AX6667" s="13" t="s">
        <v>76</v>
      </c>
      <c r="AY6667" s="220" t="s">
        <v>272</v>
      </c>
    </row>
    <row r="6668" spans="2:51" s="13" customFormat="1" ht="11.25">
      <c r="B6668" s="210"/>
      <c r="C6668" s="211"/>
      <c r="D6668" s="212" t="s">
        <v>283</v>
      </c>
      <c r="E6668" s="213" t="s">
        <v>1</v>
      </c>
      <c r="F6668" s="214" t="s">
        <v>833</v>
      </c>
      <c r="G6668" s="211"/>
      <c r="H6668" s="213" t="s">
        <v>1</v>
      </c>
      <c r="I6668" s="215"/>
      <c r="J6668" s="211"/>
      <c r="K6668" s="211"/>
      <c r="L6668" s="216"/>
      <c r="M6668" s="217"/>
      <c r="N6668" s="218"/>
      <c r="O6668" s="218"/>
      <c r="P6668" s="218"/>
      <c r="Q6668" s="218"/>
      <c r="R6668" s="218"/>
      <c r="S6668" s="218"/>
      <c r="T6668" s="219"/>
      <c r="AT6668" s="220" t="s">
        <v>283</v>
      </c>
      <c r="AU6668" s="220" t="s">
        <v>84</v>
      </c>
      <c r="AV6668" s="13" t="s">
        <v>16</v>
      </c>
      <c r="AW6668" s="13" t="s">
        <v>32</v>
      </c>
      <c r="AX6668" s="13" t="s">
        <v>76</v>
      </c>
      <c r="AY6668" s="220" t="s">
        <v>272</v>
      </c>
    </row>
    <row r="6669" spans="2:51" s="14" customFormat="1" ht="11.25">
      <c r="B6669" s="221"/>
      <c r="C6669" s="222"/>
      <c r="D6669" s="212" t="s">
        <v>283</v>
      </c>
      <c r="E6669" s="223" t="s">
        <v>1</v>
      </c>
      <c r="F6669" s="224" t="s">
        <v>2303</v>
      </c>
      <c r="G6669" s="222"/>
      <c r="H6669" s="225">
        <v>21.562999999999999</v>
      </c>
      <c r="I6669" s="226"/>
      <c r="J6669" s="222"/>
      <c r="K6669" s="222"/>
      <c r="L6669" s="227"/>
      <c r="M6669" s="228"/>
      <c r="N6669" s="229"/>
      <c r="O6669" s="229"/>
      <c r="P6669" s="229"/>
      <c r="Q6669" s="229"/>
      <c r="R6669" s="229"/>
      <c r="S6669" s="229"/>
      <c r="T6669" s="230"/>
      <c r="AT6669" s="231" t="s">
        <v>283</v>
      </c>
      <c r="AU6669" s="231" t="s">
        <v>84</v>
      </c>
      <c r="AV6669" s="14" t="s">
        <v>84</v>
      </c>
      <c r="AW6669" s="14" t="s">
        <v>32</v>
      </c>
      <c r="AX6669" s="14" t="s">
        <v>76</v>
      </c>
      <c r="AY6669" s="231" t="s">
        <v>272</v>
      </c>
    </row>
    <row r="6670" spans="2:51" s="13" customFormat="1" ht="11.25">
      <c r="B6670" s="210"/>
      <c r="C6670" s="211"/>
      <c r="D6670" s="212" t="s">
        <v>283</v>
      </c>
      <c r="E6670" s="213" t="s">
        <v>1</v>
      </c>
      <c r="F6670" s="214" t="s">
        <v>837</v>
      </c>
      <c r="G6670" s="211"/>
      <c r="H6670" s="213" t="s">
        <v>1</v>
      </c>
      <c r="I6670" s="215"/>
      <c r="J6670" s="211"/>
      <c r="K6670" s="211"/>
      <c r="L6670" s="216"/>
      <c r="M6670" s="217"/>
      <c r="N6670" s="218"/>
      <c r="O6670" s="218"/>
      <c r="P6670" s="218"/>
      <c r="Q6670" s="218"/>
      <c r="R6670" s="218"/>
      <c r="S6670" s="218"/>
      <c r="T6670" s="219"/>
      <c r="AT6670" s="220" t="s">
        <v>283</v>
      </c>
      <c r="AU6670" s="220" t="s">
        <v>84</v>
      </c>
      <c r="AV6670" s="13" t="s">
        <v>16</v>
      </c>
      <c r="AW6670" s="13" t="s">
        <v>32</v>
      </c>
      <c r="AX6670" s="13" t="s">
        <v>76</v>
      </c>
      <c r="AY6670" s="220" t="s">
        <v>272</v>
      </c>
    </row>
    <row r="6671" spans="2:51" s="14" customFormat="1" ht="11.25">
      <c r="B6671" s="221"/>
      <c r="C6671" s="222"/>
      <c r="D6671" s="212" t="s">
        <v>283</v>
      </c>
      <c r="E6671" s="223" t="s">
        <v>1</v>
      </c>
      <c r="F6671" s="224" t="s">
        <v>2304</v>
      </c>
      <c r="G6671" s="222"/>
      <c r="H6671" s="225">
        <v>22.163</v>
      </c>
      <c r="I6671" s="226"/>
      <c r="J6671" s="222"/>
      <c r="K6671" s="222"/>
      <c r="L6671" s="227"/>
      <c r="M6671" s="228"/>
      <c r="N6671" s="229"/>
      <c r="O6671" s="229"/>
      <c r="P6671" s="229"/>
      <c r="Q6671" s="229"/>
      <c r="R6671" s="229"/>
      <c r="S6671" s="229"/>
      <c r="T6671" s="230"/>
      <c r="AT6671" s="231" t="s">
        <v>283</v>
      </c>
      <c r="AU6671" s="231" t="s">
        <v>84</v>
      </c>
      <c r="AV6671" s="14" t="s">
        <v>84</v>
      </c>
      <c r="AW6671" s="14" t="s">
        <v>32</v>
      </c>
      <c r="AX6671" s="14" t="s">
        <v>76</v>
      </c>
      <c r="AY6671" s="231" t="s">
        <v>272</v>
      </c>
    </row>
    <row r="6672" spans="2:51" s="13" customFormat="1" ht="11.25">
      <c r="B6672" s="210"/>
      <c r="C6672" s="211"/>
      <c r="D6672" s="212" t="s">
        <v>283</v>
      </c>
      <c r="E6672" s="213" t="s">
        <v>1</v>
      </c>
      <c r="F6672" s="214" t="s">
        <v>285</v>
      </c>
      <c r="G6672" s="211"/>
      <c r="H6672" s="213" t="s">
        <v>1</v>
      </c>
      <c r="I6672" s="215"/>
      <c r="J6672" s="211"/>
      <c r="K6672" s="211"/>
      <c r="L6672" s="216"/>
      <c r="M6672" s="217"/>
      <c r="N6672" s="218"/>
      <c r="O6672" s="218"/>
      <c r="P6672" s="218"/>
      <c r="Q6672" s="218"/>
      <c r="R6672" s="218"/>
      <c r="S6672" s="218"/>
      <c r="T6672" s="219"/>
      <c r="AT6672" s="220" t="s">
        <v>283</v>
      </c>
      <c r="AU6672" s="220" t="s">
        <v>84</v>
      </c>
      <c r="AV6672" s="13" t="s">
        <v>16</v>
      </c>
      <c r="AW6672" s="13" t="s">
        <v>32</v>
      </c>
      <c r="AX6672" s="13" t="s">
        <v>76</v>
      </c>
      <c r="AY6672" s="220" t="s">
        <v>272</v>
      </c>
    </row>
    <row r="6673" spans="1:65" s="13" customFormat="1" ht="11.25">
      <c r="B6673" s="210"/>
      <c r="C6673" s="211"/>
      <c r="D6673" s="212" t="s">
        <v>283</v>
      </c>
      <c r="E6673" s="213" t="s">
        <v>1</v>
      </c>
      <c r="F6673" s="214" t="s">
        <v>5372</v>
      </c>
      <c r="G6673" s="211"/>
      <c r="H6673" s="213" t="s">
        <v>1</v>
      </c>
      <c r="I6673" s="215"/>
      <c r="J6673" s="211"/>
      <c r="K6673" s="211"/>
      <c r="L6673" s="216"/>
      <c r="M6673" s="217"/>
      <c r="N6673" s="218"/>
      <c r="O6673" s="218"/>
      <c r="P6673" s="218"/>
      <c r="Q6673" s="218"/>
      <c r="R6673" s="218"/>
      <c r="S6673" s="218"/>
      <c r="T6673" s="219"/>
      <c r="AT6673" s="220" t="s">
        <v>283</v>
      </c>
      <c r="AU6673" s="220" t="s">
        <v>84</v>
      </c>
      <c r="AV6673" s="13" t="s">
        <v>16</v>
      </c>
      <c r="AW6673" s="13" t="s">
        <v>32</v>
      </c>
      <c r="AX6673" s="13" t="s">
        <v>76</v>
      </c>
      <c r="AY6673" s="220" t="s">
        <v>272</v>
      </c>
    </row>
    <row r="6674" spans="1:65" s="14" customFormat="1" ht="11.25">
      <c r="B6674" s="221"/>
      <c r="C6674" s="222"/>
      <c r="D6674" s="212" t="s">
        <v>283</v>
      </c>
      <c r="E6674" s="223" t="s">
        <v>1</v>
      </c>
      <c r="F6674" s="224" t="s">
        <v>5373</v>
      </c>
      <c r="G6674" s="222"/>
      <c r="H6674" s="225">
        <v>12.24</v>
      </c>
      <c r="I6674" s="226"/>
      <c r="J6674" s="222"/>
      <c r="K6674" s="222"/>
      <c r="L6674" s="227"/>
      <c r="M6674" s="228"/>
      <c r="N6674" s="229"/>
      <c r="O6674" s="229"/>
      <c r="P6674" s="229"/>
      <c r="Q6674" s="229"/>
      <c r="R6674" s="229"/>
      <c r="S6674" s="229"/>
      <c r="T6674" s="230"/>
      <c r="AT6674" s="231" t="s">
        <v>283</v>
      </c>
      <c r="AU6674" s="231" t="s">
        <v>84</v>
      </c>
      <c r="AV6674" s="14" t="s">
        <v>84</v>
      </c>
      <c r="AW6674" s="14" t="s">
        <v>32</v>
      </c>
      <c r="AX6674" s="14" t="s">
        <v>76</v>
      </c>
      <c r="AY6674" s="231" t="s">
        <v>272</v>
      </c>
    </row>
    <row r="6675" spans="1:65" s="2" customFormat="1" ht="24.2" customHeight="1">
      <c r="A6675" s="34"/>
      <c r="B6675" s="35"/>
      <c r="C6675" s="232" t="s">
        <v>5374</v>
      </c>
      <c r="D6675" s="232" t="s">
        <v>394</v>
      </c>
      <c r="E6675" s="233" t="s">
        <v>5375</v>
      </c>
      <c r="F6675" s="234" t="s">
        <v>5376</v>
      </c>
      <c r="G6675" s="235" t="s">
        <v>156</v>
      </c>
      <c r="H6675" s="236">
        <v>116.273</v>
      </c>
      <c r="I6675" s="237"/>
      <c r="J6675" s="238">
        <f>ROUND(I6675*H6675,2)</f>
        <v>0</v>
      </c>
      <c r="K6675" s="234" t="s">
        <v>1</v>
      </c>
      <c r="L6675" s="239"/>
      <c r="M6675" s="240" t="s">
        <v>1</v>
      </c>
      <c r="N6675" s="241" t="s">
        <v>41</v>
      </c>
      <c r="O6675" s="71"/>
      <c r="P6675" s="201">
        <f>O6675*H6675</f>
        <v>0</v>
      </c>
      <c r="Q6675" s="201">
        <v>2.5000000000000001E-2</v>
      </c>
      <c r="R6675" s="201">
        <f>Q6675*H6675</f>
        <v>2.906825</v>
      </c>
      <c r="S6675" s="201">
        <v>0</v>
      </c>
      <c r="T6675" s="202">
        <f>S6675*H6675</f>
        <v>0</v>
      </c>
      <c r="U6675" s="34"/>
      <c r="V6675" s="34"/>
      <c r="W6675" s="34"/>
      <c r="X6675" s="34"/>
      <c r="Y6675" s="34"/>
      <c r="Z6675" s="34"/>
      <c r="AA6675" s="34"/>
      <c r="AB6675" s="34"/>
      <c r="AC6675" s="34"/>
      <c r="AD6675" s="34"/>
      <c r="AE6675" s="34"/>
      <c r="AR6675" s="203" t="s">
        <v>483</v>
      </c>
      <c r="AT6675" s="203" t="s">
        <v>394</v>
      </c>
      <c r="AU6675" s="203" t="s">
        <v>84</v>
      </c>
      <c r="AY6675" s="17" t="s">
        <v>272</v>
      </c>
      <c r="BE6675" s="204">
        <f>IF(N6675="základní",J6675,0)</f>
        <v>0</v>
      </c>
      <c r="BF6675" s="204">
        <f>IF(N6675="snížená",J6675,0)</f>
        <v>0</v>
      </c>
      <c r="BG6675" s="204">
        <f>IF(N6675="zákl. přenesená",J6675,0)</f>
        <v>0</v>
      </c>
      <c r="BH6675" s="204">
        <f>IF(N6675="sníž. přenesená",J6675,0)</f>
        <v>0</v>
      </c>
      <c r="BI6675" s="204">
        <f>IF(N6675="nulová",J6675,0)</f>
        <v>0</v>
      </c>
      <c r="BJ6675" s="17" t="s">
        <v>16</v>
      </c>
      <c r="BK6675" s="204">
        <f>ROUND(I6675*H6675,2)</f>
        <v>0</v>
      </c>
      <c r="BL6675" s="17" t="s">
        <v>358</v>
      </c>
      <c r="BM6675" s="203" t="s">
        <v>5377</v>
      </c>
    </row>
    <row r="6676" spans="1:65" s="14" customFormat="1" ht="11.25">
      <c r="B6676" s="221"/>
      <c r="C6676" s="222"/>
      <c r="D6676" s="212" t="s">
        <v>283</v>
      </c>
      <c r="E6676" s="222"/>
      <c r="F6676" s="224" t="s">
        <v>5378</v>
      </c>
      <c r="G6676" s="222"/>
      <c r="H6676" s="225">
        <v>116.273</v>
      </c>
      <c r="I6676" s="226"/>
      <c r="J6676" s="222"/>
      <c r="K6676" s="222"/>
      <c r="L6676" s="227"/>
      <c r="M6676" s="228"/>
      <c r="N6676" s="229"/>
      <c r="O6676" s="229"/>
      <c r="P6676" s="229"/>
      <c r="Q6676" s="229"/>
      <c r="R6676" s="229"/>
      <c r="S6676" s="229"/>
      <c r="T6676" s="230"/>
      <c r="AT6676" s="231" t="s">
        <v>283</v>
      </c>
      <c r="AU6676" s="231" t="s">
        <v>84</v>
      </c>
      <c r="AV6676" s="14" t="s">
        <v>84</v>
      </c>
      <c r="AW6676" s="14" t="s">
        <v>4</v>
      </c>
      <c r="AX6676" s="14" t="s">
        <v>16</v>
      </c>
      <c r="AY6676" s="231" t="s">
        <v>272</v>
      </c>
    </row>
    <row r="6677" spans="1:65" s="2" customFormat="1" ht="37.9" customHeight="1">
      <c r="A6677" s="34"/>
      <c r="B6677" s="35"/>
      <c r="C6677" s="192" t="s">
        <v>5379</v>
      </c>
      <c r="D6677" s="192" t="s">
        <v>274</v>
      </c>
      <c r="E6677" s="193" t="s">
        <v>5380</v>
      </c>
      <c r="F6677" s="194" t="s">
        <v>5381</v>
      </c>
      <c r="G6677" s="195" t="s">
        <v>156</v>
      </c>
      <c r="H6677" s="196">
        <v>73.834000000000003</v>
      </c>
      <c r="I6677" s="197"/>
      <c r="J6677" s="198">
        <f>ROUND(I6677*H6677,2)</f>
        <v>0</v>
      </c>
      <c r="K6677" s="194" t="s">
        <v>278</v>
      </c>
      <c r="L6677" s="39"/>
      <c r="M6677" s="199" t="s">
        <v>1</v>
      </c>
      <c r="N6677" s="200" t="s">
        <v>41</v>
      </c>
      <c r="O6677" s="71"/>
      <c r="P6677" s="201">
        <f>O6677*H6677</f>
        <v>0</v>
      </c>
      <c r="Q6677" s="201">
        <v>0</v>
      </c>
      <c r="R6677" s="201">
        <f>Q6677*H6677</f>
        <v>0</v>
      </c>
      <c r="S6677" s="201">
        <v>0</v>
      </c>
      <c r="T6677" s="202">
        <f>S6677*H6677</f>
        <v>0</v>
      </c>
      <c r="U6677" s="34"/>
      <c r="V6677" s="34"/>
      <c r="W6677" s="34"/>
      <c r="X6677" s="34"/>
      <c r="Y6677" s="34"/>
      <c r="Z6677" s="34"/>
      <c r="AA6677" s="34"/>
      <c r="AB6677" s="34"/>
      <c r="AC6677" s="34"/>
      <c r="AD6677" s="34"/>
      <c r="AE6677" s="34"/>
      <c r="AR6677" s="203" t="s">
        <v>358</v>
      </c>
      <c r="AT6677" s="203" t="s">
        <v>274</v>
      </c>
      <c r="AU6677" s="203" t="s">
        <v>84</v>
      </c>
      <c r="AY6677" s="17" t="s">
        <v>272</v>
      </c>
      <c r="BE6677" s="204">
        <f>IF(N6677="základní",J6677,0)</f>
        <v>0</v>
      </c>
      <c r="BF6677" s="204">
        <f>IF(N6677="snížená",J6677,0)</f>
        <v>0</v>
      </c>
      <c r="BG6677" s="204">
        <f>IF(N6677="zákl. přenesená",J6677,0)</f>
        <v>0</v>
      </c>
      <c r="BH6677" s="204">
        <f>IF(N6677="sníž. přenesená",J6677,0)</f>
        <v>0</v>
      </c>
      <c r="BI6677" s="204">
        <f>IF(N6677="nulová",J6677,0)</f>
        <v>0</v>
      </c>
      <c r="BJ6677" s="17" t="s">
        <v>16</v>
      </c>
      <c r="BK6677" s="204">
        <f>ROUND(I6677*H6677,2)</f>
        <v>0</v>
      </c>
      <c r="BL6677" s="17" t="s">
        <v>358</v>
      </c>
      <c r="BM6677" s="203" t="s">
        <v>5382</v>
      </c>
    </row>
    <row r="6678" spans="1:65" s="2" customFormat="1" ht="11.25">
      <c r="A6678" s="34"/>
      <c r="B6678" s="35"/>
      <c r="C6678" s="36"/>
      <c r="D6678" s="205" t="s">
        <v>281</v>
      </c>
      <c r="E6678" s="36"/>
      <c r="F6678" s="206" t="s">
        <v>5383</v>
      </c>
      <c r="G6678" s="36"/>
      <c r="H6678" s="36"/>
      <c r="I6678" s="207"/>
      <c r="J6678" s="36"/>
      <c r="K6678" s="36"/>
      <c r="L6678" s="39"/>
      <c r="M6678" s="208"/>
      <c r="N6678" s="209"/>
      <c r="O6678" s="71"/>
      <c r="P6678" s="71"/>
      <c r="Q6678" s="71"/>
      <c r="R6678" s="71"/>
      <c r="S6678" s="71"/>
      <c r="T6678" s="72"/>
      <c r="U6678" s="34"/>
      <c r="V6678" s="34"/>
      <c r="W6678" s="34"/>
      <c r="X6678" s="34"/>
      <c r="Y6678" s="34"/>
      <c r="Z6678" s="34"/>
      <c r="AA6678" s="34"/>
      <c r="AB6678" s="34"/>
      <c r="AC6678" s="34"/>
      <c r="AD6678" s="34"/>
      <c r="AE6678" s="34"/>
      <c r="AT6678" s="17" t="s">
        <v>281</v>
      </c>
      <c r="AU6678" s="17" t="s">
        <v>84</v>
      </c>
    </row>
    <row r="6679" spans="1:65" s="13" customFormat="1" ht="22.5">
      <c r="B6679" s="210"/>
      <c r="C6679" s="211"/>
      <c r="D6679" s="212" t="s">
        <v>283</v>
      </c>
      <c r="E6679" s="213" t="s">
        <v>1</v>
      </c>
      <c r="F6679" s="214" t="s">
        <v>3241</v>
      </c>
      <c r="G6679" s="211"/>
      <c r="H6679" s="213" t="s">
        <v>1</v>
      </c>
      <c r="I6679" s="215"/>
      <c r="J6679" s="211"/>
      <c r="K6679" s="211"/>
      <c r="L6679" s="216"/>
      <c r="M6679" s="217"/>
      <c r="N6679" s="218"/>
      <c r="O6679" s="218"/>
      <c r="P6679" s="218"/>
      <c r="Q6679" s="218"/>
      <c r="R6679" s="218"/>
      <c r="S6679" s="218"/>
      <c r="T6679" s="219"/>
      <c r="AT6679" s="220" t="s">
        <v>283</v>
      </c>
      <c r="AU6679" s="220" t="s">
        <v>84</v>
      </c>
      <c r="AV6679" s="13" t="s">
        <v>16</v>
      </c>
      <c r="AW6679" s="13" t="s">
        <v>32</v>
      </c>
      <c r="AX6679" s="13" t="s">
        <v>76</v>
      </c>
      <c r="AY6679" s="220" t="s">
        <v>272</v>
      </c>
    </row>
    <row r="6680" spans="1:65" s="13" customFormat="1" ht="11.25">
      <c r="B6680" s="210"/>
      <c r="C6680" s="211"/>
      <c r="D6680" s="212" t="s">
        <v>283</v>
      </c>
      <c r="E6680" s="213" t="s">
        <v>1</v>
      </c>
      <c r="F6680" s="214" t="s">
        <v>5232</v>
      </c>
      <c r="G6680" s="211"/>
      <c r="H6680" s="213" t="s">
        <v>1</v>
      </c>
      <c r="I6680" s="215"/>
      <c r="J6680" s="211"/>
      <c r="K6680" s="211"/>
      <c r="L6680" s="216"/>
      <c r="M6680" s="217"/>
      <c r="N6680" s="218"/>
      <c r="O6680" s="218"/>
      <c r="P6680" s="218"/>
      <c r="Q6680" s="218"/>
      <c r="R6680" s="218"/>
      <c r="S6680" s="218"/>
      <c r="T6680" s="219"/>
      <c r="AT6680" s="220" t="s">
        <v>283</v>
      </c>
      <c r="AU6680" s="220" t="s">
        <v>84</v>
      </c>
      <c r="AV6680" s="13" t="s">
        <v>16</v>
      </c>
      <c r="AW6680" s="13" t="s">
        <v>32</v>
      </c>
      <c r="AX6680" s="13" t="s">
        <v>76</v>
      </c>
      <c r="AY6680" s="220" t="s">
        <v>272</v>
      </c>
    </row>
    <row r="6681" spans="1:65" s="13" customFormat="1" ht="11.25">
      <c r="B6681" s="210"/>
      <c r="C6681" s="211"/>
      <c r="D6681" s="212" t="s">
        <v>283</v>
      </c>
      <c r="E6681" s="213" t="s">
        <v>1</v>
      </c>
      <c r="F6681" s="214" t="s">
        <v>285</v>
      </c>
      <c r="G6681" s="211"/>
      <c r="H6681" s="213" t="s">
        <v>1</v>
      </c>
      <c r="I6681" s="215"/>
      <c r="J6681" s="211"/>
      <c r="K6681" s="211"/>
      <c r="L6681" s="216"/>
      <c r="M6681" s="217"/>
      <c r="N6681" s="218"/>
      <c r="O6681" s="218"/>
      <c r="P6681" s="218"/>
      <c r="Q6681" s="218"/>
      <c r="R6681" s="218"/>
      <c r="S6681" s="218"/>
      <c r="T6681" s="219"/>
      <c r="AT6681" s="220" t="s">
        <v>283</v>
      </c>
      <c r="AU6681" s="220" t="s">
        <v>84</v>
      </c>
      <c r="AV6681" s="13" t="s">
        <v>16</v>
      </c>
      <c r="AW6681" s="13" t="s">
        <v>32</v>
      </c>
      <c r="AX6681" s="13" t="s">
        <v>76</v>
      </c>
      <c r="AY6681" s="220" t="s">
        <v>272</v>
      </c>
    </row>
    <row r="6682" spans="1:65" s="13" customFormat="1" ht="11.25">
      <c r="B6682" s="210"/>
      <c r="C6682" s="211"/>
      <c r="D6682" s="212" t="s">
        <v>283</v>
      </c>
      <c r="E6682" s="213" t="s">
        <v>1</v>
      </c>
      <c r="F6682" s="214" t="s">
        <v>2351</v>
      </c>
      <c r="G6682" s="211"/>
      <c r="H6682" s="213" t="s">
        <v>1</v>
      </c>
      <c r="I6682" s="215"/>
      <c r="J6682" s="211"/>
      <c r="K6682" s="211"/>
      <c r="L6682" s="216"/>
      <c r="M6682" s="217"/>
      <c r="N6682" s="218"/>
      <c r="O6682" s="218"/>
      <c r="P6682" s="218"/>
      <c r="Q6682" s="218"/>
      <c r="R6682" s="218"/>
      <c r="S6682" s="218"/>
      <c r="T6682" s="219"/>
      <c r="AT6682" s="220" t="s">
        <v>283</v>
      </c>
      <c r="AU6682" s="220" t="s">
        <v>84</v>
      </c>
      <c r="AV6682" s="13" t="s">
        <v>16</v>
      </c>
      <c r="AW6682" s="13" t="s">
        <v>32</v>
      </c>
      <c r="AX6682" s="13" t="s">
        <v>76</v>
      </c>
      <c r="AY6682" s="220" t="s">
        <v>272</v>
      </c>
    </row>
    <row r="6683" spans="1:65" s="13" customFormat="1" ht="11.25">
      <c r="B6683" s="210"/>
      <c r="C6683" s="211"/>
      <c r="D6683" s="212" t="s">
        <v>283</v>
      </c>
      <c r="E6683" s="213" t="s">
        <v>1</v>
      </c>
      <c r="F6683" s="214" t="s">
        <v>831</v>
      </c>
      <c r="G6683" s="211"/>
      <c r="H6683" s="213" t="s">
        <v>1</v>
      </c>
      <c r="I6683" s="215"/>
      <c r="J6683" s="211"/>
      <c r="K6683" s="211"/>
      <c r="L6683" s="216"/>
      <c r="M6683" s="217"/>
      <c r="N6683" s="218"/>
      <c r="O6683" s="218"/>
      <c r="P6683" s="218"/>
      <c r="Q6683" s="218"/>
      <c r="R6683" s="218"/>
      <c r="S6683" s="218"/>
      <c r="T6683" s="219"/>
      <c r="AT6683" s="220" t="s">
        <v>283</v>
      </c>
      <c r="AU6683" s="220" t="s">
        <v>84</v>
      </c>
      <c r="AV6683" s="13" t="s">
        <v>16</v>
      </c>
      <c r="AW6683" s="13" t="s">
        <v>32</v>
      </c>
      <c r="AX6683" s="13" t="s">
        <v>76</v>
      </c>
      <c r="AY6683" s="220" t="s">
        <v>272</v>
      </c>
    </row>
    <row r="6684" spans="1:65" s="14" customFormat="1" ht="11.25">
      <c r="B6684" s="221"/>
      <c r="C6684" s="222"/>
      <c r="D6684" s="212" t="s">
        <v>283</v>
      </c>
      <c r="E6684" s="223" t="s">
        <v>1</v>
      </c>
      <c r="F6684" s="224" t="s">
        <v>2352</v>
      </c>
      <c r="G6684" s="222"/>
      <c r="H6684" s="225">
        <v>2.72</v>
      </c>
      <c r="I6684" s="226"/>
      <c r="J6684" s="222"/>
      <c r="K6684" s="222"/>
      <c r="L6684" s="227"/>
      <c r="M6684" s="228"/>
      <c r="N6684" s="229"/>
      <c r="O6684" s="229"/>
      <c r="P6684" s="229"/>
      <c r="Q6684" s="229"/>
      <c r="R6684" s="229"/>
      <c r="S6684" s="229"/>
      <c r="T6684" s="230"/>
      <c r="AT6684" s="231" t="s">
        <v>283</v>
      </c>
      <c r="AU6684" s="231" t="s">
        <v>84</v>
      </c>
      <c r="AV6684" s="14" t="s">
        <v>84</v>
      </c>
      <c r="AW6684" s="14" t="s">
        <v>32</v>
      </c>
      <c r="AX6684" s="14" t="s">
        <v>76</v>
      </c>
      <c r="AY6684" s="231" t="s">
        <v>272</v>
      </c>
    </row>
    <row r="6685" spans="1:65" s="14" customFormat="1" ht="11.25">
      <c r="B6685" s="221"/>
      <c r="C6685" s="222"/>
      <c r="D6685" s="212" t="s">
        <v>283</v>
      </c>
      <c r="E6685" s="223" t="s">
        <v>1</v>
      </c>
      <c r="F6685" s="224" t="s">
        <v>2353</v>
      </c>
      <c r="G6685" s="222"/>
      <c r="H6685" s="225">
        <v>4.82</v>
      </c>
      <c r="I6685" s="226"/>
      <c r="J6685" s="222"/>
      <c r="K6685" s="222"/>
      <c r="L6685" s="227"/>
      <c r="M6685" s="228"/>
      <c r="N6685" s="229"/>
      <c r="O6685" s="229"/>
      <c r="P6685" s="229"/>
      <c r="Q6685" s="229"/>
      <c r="R6685" s="229"/>
      <c r="S6685" s="229"/>
      <c r="T6685" s="230"/>
      <c r="AT6685" s="231" t="s">
        <v>283</v>
      </c>
      <c r="AU6685" s="231" t="s">
        <v>84</v>
      </c>
      <c r="AV6685" s="14" t="s">
        <v>84</v>
      </c>
      <c r="AW6685" s="14" t="s">
        <v>32</v>
      </c>
      <c r="AX6685" s="14" t="s">
        <v>76</v>
      </c>
      <c r="AY6685" s="231" t="s">
        <v>272</v>
      </c>
    </row>
    <row r="6686" spans="1:65" s="13" customFormat="1" ht="11.25">
      <c r="B6686" s="210"/>
      <c r="C6686" s="211"/>
      <c r="D6686" s="212" t="s">
        <v>283</v>
      </c>
      <c r="E6686" s="213" t="s">
        <v>1</v>
      </c>
      <c r="F6686" s="214" t="s">
        <v>285</v>
      </c>
      <c r="G6686" s="211"/>
      <c r="H6686" s="213" t="s">
        <v>1</v>
      </c>
      <c r="I6686" s="215"/>
      <c r="J6686" s="211"/>
      <c r="K6686" s="211"/>
      <c r="L6686" s="216"/>
      <c r="M6686" s="217"/>
      <c r="N6686" s="218"/>
      <c r="O6686" s="218"/>
      <c r="P6686" s="218"/>
      <c r="Q6686" s="218"/>
      <c r="R6686" s="218"/>
      <c r="S6686" s="218"/>
      <c r="T6686" s="219"/>
      <c r="AT6686" s="220" t="s">
        <v>283</v>
      </c>
      <c r="AU6686" s="220" t="s">
        <v>84</v>
      </c>
      <c r="AV6686" s="13" t="s">
        <v>16</v>
      </c>
      <c r="AW6686" s="13" t="s">
        <v>32</v>
      </c>
      <c r="AX6686" s="13" t="s">
        <v>76</v>
      </c>
      <c r="AY6686" s="220" t="s">
        <v>272</v>
      </c>
    </row>
    <row r="6687" spans="1:65" s="13" customFormat="1" ht="11.25">
      <c r="B6687" s="210"/>
      <c r="C6687" s="211"/>
      <c r="D6687" s="212" t="s">
        <v>283</v>
      </c>
      <c r="E6687" s="213" t="s">
        <v>1</v>
      </c>
      <c r="F6687" s="214" t="s">
        <v>2354</v>
      </c>
      <c r="G6687" s="211"/>
      <c r="H6687" s="213" t="s">
        <v>1</v>
      </c>
      <c r="I6687" s="215"/>
      <c r="J6687" s="211"/>
      <c r="K6687" s="211"/>
      <c r="L6687" s="216"/>
      <c r="M6687" s="217"/>
      <c r="N6687" s="218"/>
      <c r="O6687" s="218"/>
      <c r="P6687" s="218"/>
      <c r="Q6687" s="218"/>
      <c r="R6687" s="218"/>
      <c r="S6687" s="218"/>
      <c r="T6687" s="219"/>
      <c r="AT6687" s="220" t="s">
        <v>283</v>
      </c>
      <c r="AU6687" s="220" t="s">
        <v>84</v>
      </c>
      <c r="AV6687" s="13" t="s">
        <v>16</v>
      </c>
      <c r="AW6687" s="13" t="s">
        <v>32</v>
      </c>
      <c r="AX6687" s="13" t="s">
        <v>76</v>
      </c>
      <c r="AY6687" s="220" t="s">
        <v>272</v>
      </c>
    </row>
    <row r="6688" spans="1:65" s="13" customFormat="1" ht="11.25">
      <c r="B6688" s="210"/>
      <c r="C6688" s="211"/>
      <c r="D6688" s="212" t="s">
        <v>283</v>
      </c>
      <c r="E6688" s="213" t="s">
        <v>1</v>
      </c>
      <c r="F6688" s="214" t="s">
        <v>831</v>
      </c>
      <c r="G6688" s="211"/>
      <c r="H6688" s="213" t="s">
        <v>1</v>
      </c>
      <c r="I6688" s="215"/>
      <c r="J6688" s="211"/>
      <c r="K6688" s="211"/>
      <c r="L6688" s="216"/>
      <c r="M6688" s="217"/>
      <c r="N6688" s="218"/>
      <c r="O6688" s="218"/>
      <c r="P6688" s="218"/>
      <c r="Q6688" s="218"/>
      <c r="R6688" s="218"/>
      <c r="S6688" s="218"/>
      <c r="T6688" s="219"/>
      <c r="AT6688" s="220" t="s">
        <v>283</v>
      </c>
      <c r="AU6688" s="220" t="s">
        <v>84</v>
      </c>
      <c r="AV6688" s="13" t="s">
        <v>16</v>
      </c>
      <c r="AW6688" s="13" t="s">
        <v>32</v>
      </c>
      <c r="AX6688" s="13" t="s">
        <v>76</v>
      </c>
      <c r="AY6688" s="220" t="s">
        <v>272</v>
      </c>
    </row>
    <row r="6689" spans="2:51" s="14" customFormat="1" ht="11.25">
      <c r="B6689" s="221"/>
      <c r="C6689" s="222"/>
      <c r="D6689" s="212" t="s">
        <v>283</v>
      </c>
      <c r="E6689" s="223" t="s">
        <v>1</v>
      </c>
      <c r="F6689" s="224" t="s">
        <v>2355</v>
      </c>
      <c r="G6689" s="222"/>
      <c r="H6689" s="225">
        <v>5</v>
      </c>
      <c r="I6689" s="226"/>
      <c r="J6689" s="222"/>
      <c r="K6689" s="222"/>
      <c r="L6689" s="227"/>
      <c r="M6689" s="228"/>
      <c r="N6689" s="229"/>
      <c r="O6689" s="229"/>
      <c r="P6689" s="229"/>
      <c r="Q6689" s="229"/>
      <c r="R6689" s="229"/>
      <c r="S6689" s="229"/>
      <c r="T6689" s="230"/>
      <c r="AT6689" s="231" t="s">
        <v>283</v>
      </c>
      <c r="AU6689" s="231" t="s">
        <v>84</v>
      </c>
      <c r="AV6689" s="14" t="s">
        <v>84</v>
      </c>
      <c r="AW6689" s="14" t="s">
        <v>32</v>
      </c>
      <c r="AX6689" s="14" t="s">
        <v>76</v>
      </c>
      <c r="AY6689" s="231" t="s">
        <v>272</v>
      </c>
    </row>
    <row r="6690" spans="2:51" s="14" customFormat="1" ht="11.25">
      <c r="B6690" s="221"/>
      <c r="C6690" s="222"/>
      <c r="D6690" s="212" t="s">
        <v>283</v>
      </c>
      <c r="E6690" s="223" t="s">
        <v>1</v>
      </c>
      <c r="F6690" s="224" t="s">
        <v>2356</v>
      </c>
      <c r="G6690" s="222"/>
      <c r="H6690" s="225">
        <v>1.288</v>
      </c>
      <c r="I6690" s="226"/>
      <c r="J6690" s="222"/>
      <c r="K6690" s="222"/>
      <c r="L6690" s="227"/>
      <c r="M6690" s="228"/>
      <c r="N6690" s="229"/>
      <c r="O6690" s="229"/>
      <c r="P6690" s="229"/>
      <c r="Q6690" s="229"/>
      <c r="R6690" s="229"/>
      <c r="S6690" s="229"/>
      <c r="T6690" s="230"/>
      <c r="AT6690" s="231" t="s">
        <v>283</v>
      </c>
      <c r="AU6690" s="231" t="s">
        <v>84</v>
      </c>
      <c r="AV6690" s="14" t="s">
        <v>84</v>
      </c>
      <c r="AW6690" s="14" t="s">
        <v>32</v>
      </c>
      <c r="AX6690" s="14" t="s">
        <v>76</v>
      </c>
      <c r="AY6690" s="231" t="s">
        <v>272</v>
      </c>
    </row>
    <row r="6691" spans="2:51" s="14" customFormat="1" ht="11.25">
      <c r="B6691" s="221"/>
      <c r="C6691" s="222"/>
      <c r="D6691" s="212" t="s">
        <v>283</v>
      </c>
      <c r="E6691" s="223" t="s">
        <v>1</v>
      </c>
      <c r="F6691" s="224" t="s">
        <v>2357</v>
      </c>
      <c r="G6691" s="222"/>
      <c r="H6691" s="225">
        <v>1.288</v>
      </c>
      <c r="I6691" s="226"/>
      <c r="J6691" s="222"/>
      <c r="K6691" s="222"/>
      <c r="L6691" s="227"/>
      <c r="M6691" s="228"/>
      <c r="N6691" s="229"/>
      <c r="O6691" s="229"/>
      <c r="P6691" s="229"/>
      <c r="Q6691" s="229"/>
      <c r="R6691" s="229"/>
      <c r="S6691" s="229"/>
      <c r="T6691" s="230"/>
      <c r="AT6691" s="231" t="s">
        <v>283</v>
      </c>
      <c r="AU6691" s="231" t="s">
        <v>84</v>
      </c>
      <c r="AV6691" s="14" t="s">
        <v>84</v>
      </c>
      <c r="AW6691" s="14" t="s">
        <v>32</v>
      </c>
      <c r="AX6691" s="14" t="s">
        <v>76</v>
      </c>
      <c r="AY6691" s="231" t="s">
        <v>272</v>
      </c>
    </row>
    <row r="6692" spans="2:51" s="14" customFormat="1" ht="11.25">
      <c r="B6692" s="221"/>
      <c r="C6692" s="222"/>
      <c r="D6692" s="212" t="s">
        <v>283</v>
      </c>
      <c r="E6692" s="223" t="s">
        <v>1</v>
      </c>
      <c r="F6692" s="224" t="s">
        <v>2358</v>
      </c>
      <c r="G6692" s="222"/>
      <c r="H6692" s="225">
        <v>2.4380000000000002</v>
      </c>
      <c r="I6692" s="226"/>
      <c r="J6692" s="222"/>
      <c r="K6692" s="222"/>
      <c r="L6692" s="227"/>
      <c r="M6692" s="228"/>
      <c r="N6692" s="229"/>
      <c r="O6692" s="229"/>
      <c r="P6692" s="229"/>
      <c r="Q6692" s="229"/>
      <c r="R6692" s="229"/>
      <c r="S6692" s="229"/>
      <c r="T6692" s="230"/>
      <c r="AT6692" s="231" t="s">
        <v>283</v>
      </c>
      <c r="AU6692" s="231" t="s">
        <v>84</v>
      </c>
      <c r="AV6692" s="14" t="s">
        <v>84</v>
      </c>
      <c r="AW6692" s="14" t="s">
        <v>32</v>
      </c>
      <c r="AX6692" s="14" t="s">
        <v>76</v>
      </c>
      <c r="AY6692" s="231" t="s">
        <v>272</v>
      </c>
    </row>
    <row r="6693" spans="2:51" s="14" customFormat="1" ht="11.25">
      <c r="B6693" s="221"/>
      <c r="C6693" s="222"/>
      <c r="D6693" s="212" t="s">
        <v>283</v>
      </c>
      <c r="E6693" s="223" t="s">
        <v>1</v>
      </c>
      <c r="F6693" s="224" t="s">
        <v>2359</v>
      </c>
      <c r="G6693" s="222"/>
      <c r="H6693" s="225">
        <v>1.6379999999999999</v>
      </c>
      <c r="I6693" s="226"/>
      <c r="J6693" s="222"/>
      <c r="K6693" s="222"/>
      <c r="L6693" s="227"/>
      <c r="M6693" s="228"/>
      <c r="N6693" s="229"/>
      <c r="O6693" s="229"/>
      <c r="P6693" s="229"/>
      <c r="Q6693" s="229"/>
      <c r="R6693" s="229"/>
      <c r="S6693" s="229"/>
      <c r="T6693" s="230"/>
      <c r="AT6693" s="231" t="s">
        <v>283</v>
      </c>
      <c r="AU6693" s="231" t="s">
        <v>84</v>
      </c>
      <c r="AV6693" s="14" t="s">
        <v>84</v>
      </c>
      <c r="AW6693" s="14" t="s">
        <v>32</v>
      </c>
      <c r="AX6693" s="14" t="s">
        <v>76</v>
      </c>
      <c r="AY6693" s="231" t="s">
        <v>272</v>
      </c>
    </row>
    <row r="6694" spans="2:51" s="14" customFormat="1" ht="11.25">
      <c r="B6694" s="221"/>
      <c r="C6694" s="222"/>
      <c r="D6694" s="212" t="s">
        <v>283</v>
      </c>
      <c r="E6694" s="223" t="s">
        <v>1</v>
      </c>
      <c r="F6694" s="224" t="s">
        <v>2360</v>
      </c>
      <c r="G6694" s="222"/>
      <c r="H6694" s="225">
        <v>1.6379999999999999</v>
      </c>
      <c r="I6694" s="226"/>
      <c r="J6694" s="222"/>
      <c r="K6694" s="222"/>
      <c r="L6694" s="227"/>
      <c r="M6694" s="228"/>
      <c r="N6694" s="229"/>
      <c r="O6694" s="229"/>
      <c r="P6694" s="229"/>
      <c r="Q6694" s="229"/>
      <c r="R6694" s="229"/>
      <c r="S6694" s="229"/>
      <c r="T6694" s="230"/>
      <c r="AT6694" s="231" t="s">
        <v>283</v>
      </c>
      <c r="AU6694" s="231" t="s">
        <v>84</v>
      </c>
      <c r="AV6694" s="14" t="s">
        <v>84</v>
      </c>
      <c r="AW6694" s="14" t="s">
        <v>32</v>
      </c>
      <c r="AX6694" s="14" t="s">
        <v>76</v>
      </c>
      <c r="AY6694" s="231" t="s">
        <v>272</v>
      </c>
    </row>
    <row r="6695" spans="2:51" s="14" customFormat="1" ht="11.25">
      <c r="B6695" s="221"/>
      <c r="C6695" s="222"/>
      <c r="D6695" s="212" t="s">
        <v>283</v>
      </c>
      <c r="E6695" s="223" t="s">
        <v>1</v>
      </c>
      <c r="F6695" s="224" t="s">
        <v>2361</v>
      </c>
      <c r="G6695" s="222"/>
      <c r="H6695" s="225">
        <v>2.8879999999999999</v>
      </c>
      <c r="I6695" s="226"/>
      <c r="J6695" s="222"/>
      <c r="K6695" s="222"/>
      <c r="L6695" s="227"/>
      <c r="M6695" s="228"/>
      <c r="N6695" s="229"/>
      <c r="O6695" s="229"/>
      <c r="P6695" s="229"/>
      <c r="Q6695" s="229"/>
      <c r="R6695" s="229"/>
      <c r="S6695" s="229"/>
      <c r="T6695" s="230"/>
      <c r="AT6695" s="231" t="s">
        <v>283</v>
      </c>
      <c r="AU6695" s="231" t="s">
        <v>84</v>
      </c>
      <c r="AV6695" s="14" t="s">
        <v>84</v>
      </c>
      <c r="AW6695" s="14" t="s">
        <v>32</v>
      </c>
      <c r="AX6695" s="14" t="s">
        <v>76</v>
      </c>
      <c r="AY6695" s="231" t="s">
        <v>272</v>
      </c>
    </row>
    <row r="6696" spans="2:51" s="14" customFormat="1" ht="11.25">
      <c r="B6696" s="221"/>
      <c r="C6696" s="222"/>
      <c r="D6696" s="212" t="s">
        <v>283</v>
      </c>
      <c r="E6696" s="223" t="s">
        <v>1</v>
      </c>
      <c r="F6696" s="224" t="s">
        <v>2362</v>
      </c>
      <c r="G6696" s="222"/>
      <c r="H6696" s="225">
        <v>4.2</v>
      </c>
      <c r="I6696" s="226"/>
      <c r="J6696" s="222"/>
      <c r="K6696" s="222"/>
      <c r="L6696" s="227"/>
      <c r="M6696" s="228"/>
      <c r="N6696" s="229"/>
      <c r="O6696" s="229"/>
      <c r="P6696" s="229"/>
      <c r="Q6696" s="229"/>
      <c r="R6696" s="229"/>
      <c r="S6696" s="229"/>
      <c r="T6696" s="230"/>
      <c r="AT6696" s="231" t="s">
        <v>283</v>
      </c>
      <c r="AU6696" s="231" t="s">
        <v>84</v>
      </c>
      <c r="AV6696" s="14" t="s">
        <v>84</v>
      </c>
      <c r="AW6696" s="14" t="s">
        <v>32</v>
      </c>
      <c r="AX6696" s="14" t="s">
        <v>76</v>
      </c>
      <c r="AY6696" s="231" t="s">
        <v>272</v>
      </c>
    </row>
    <row r="6697" spans="2:51" s="13" customFormat="1" ht="11.25">
      <c r="B6697" s="210"/>
      <c r="C6697" s="211"/>
      <c r="D6697" s="212" t="s">
        <v>283</v>
      </c>
      <c r="E6697" s="213" t="s">
        <v>1</v>
      </c>
      <c r="F6697" s="214" t="s">
        <v>285</v>
      </c>
      <c r="G6697" s="211"/>
      <c r="H6697" s="213" t="s">
        <v>1</v>
      </c>
      <c r="I6697" s="215"/>
      <c r="J6697" s="211"/>
      <c r="K6697" s="211"/>
      <c r="L6697" s="216"/>
      <c r="M6697" s="217"/>
      <c r="N6697" s="218"/>
      <c r="O6697" s="218"/>
      <c r="P6697" s="218"/>
      <c r="Q6697" s="218"/>
      <c r="R6697" s="218"/>
      <c r="S6697" s="218"/>
      <c r="T6697" s="219"/>
      <c r="AT6697" s="220" t="s">
        <v>283</v>
      </c>
      <c r="AU6697" s="220" t="s">
        <v>84</v>
      </c>
      <c r="AV6697" s="13" t="s">
        <v>16</v>
      </c>
      <c r="AW6697" s="13" t="s">
        <v>32</v>
      </c>
      <c r="AX6697" s="13" t="s">
        <v>76</v>
      </c>
      <c r="AY6697" s="220" t="s">
        <v>272</v>
      </c>
    </row>
    <row r="6698" spans="2:51" s="13" customFormat="1" ht="11.25">
      <c r="B6698" s="210"/>
      <c r="C6698" s="211"/>
      <c r="D6698" s="212" t="s">
        <v>283</v>
      </c>
      <c r="E6698" s="213" t="s">
        <v>1</v>
      </c>
      <c r="F6698" s="214" t="s">
        <v>2282</v>
      </c>
      <c r="G6698" s="211"/>
      <c r="H6698" s="213" t="s">
        <v>1</v>
      </c>
      <c r="I6698" s="215"/>
      <c r="J6698" s="211"/>
      <c r="K6698" s="211"/>
      <c r="L6698" s="216"/>
      <c r="M6698" s="217"/>
      <c r="N6698" s="218"/>
      <c r="O6698" s="218"/>
      <c r="P6698" s="218"/>
      <c r="Q6698" s="218"/>
      <c r="R6698" s="218"/>
      <c r="S6698" s="218"/>
      <c r="T6698" s="219"/>
      <c r="AT6698" s="220" t="s">
        <v>283</v>
      </c>
      <c r="AU6698" s="220" t="s">
        <v>84</v>
      </c>
      <c r="AV6698" s="13" t="s">
        <v>16</v>
      </c>
      <c r="AW6698" s="13" t="s">
        <v>32</v>
      </c>
      <c r="AX6698" s="13" t="s">
        <v>76</v>
      </c>
      <c r="AY6698" s="220" t="s">
        <v>272</v>
      </c>
    </row>
    <row r="6699" spans="2:51" s="13" customFormat="1" ht="11.25">
      <c r="B6699" s="210"/>
      <c r="C6699" s="211"/>
      <c r="D6699" s="212" t="s">
        <v>283</v>
      </c>
      <c r="E6699" s="213" t="s">
        <v>1</v>
      </c>
      <c r="F6699" s="214" t="s">
        <v>833</v>
      </c>
      <c r="G6699" s="211"/>
      <c r="H6699" s="213" t="s">
        <v>1</v>
      </c>
      <c r="I6699" s="215"/>
      <c r="J6699" s="211"/>
      <c r="K6699" s="211"/>
      <c r="L6699" s="216"/>
      <c r="M6699" s="217"/>
      <c r="N6699" s="218"/>
      <c r="O6699" s="218"/>
      <c r="P6699" s="218"/>
      <c r="Q6699" s="218"/>
      <c r="R6699" s="218"/>
      <c r="S6699" s="218"/>
      <c r="T6699" s="219"/>
      <c r="AT6699" s="220" t="s">
        <v>283</v>
      </c>
      <c r="AU6699" s="220" t="s">
        <v>84</v>
      </c>
      <c r="AV6699" s="13" t="s">
        <v>16</v>
      </c>
      <c r="AW6699" s="13" t="s">
        <v>32</v>
      </c>
      <c r="AX6699" s="13" t="s">
        <v>76</v>
      </c>
      <c r="AY6699" s="220" t="s">
        <v>272</v>
      </c>
    </row>
    <row r="6700" spans="2:51" s="14" customFormat="1" ht="11.25">
      <c r="B6700" s="221"/>
      <c r="C6700" s="222"/>
      <c r="D6700" s="212" t="s">
        <v>283</v>
      </c>
      <c r="E6700" s="223" t="s">
        <v>1</v>
      </c>
      <c r="F6700" s="224" t="s">
        <v>2283</v>
      </c>
      <c r="G6700" s="222"/>
      <c r="H6700" s="225">
        <v>3.488</v>
      </c>
      <c r="I6700" s="226"/>
      <c r="J6700" s="222"/>
      <c r="K6700" s="222"/>
      <c r="L6700" s="227"/>
      <c r="M6700" s="228"/>
      <c r="N6700" s="229"/>
      <c r="O6700" s="229"/>
      <c r="P6700" s="229"/>
      <c r="Q6700" s="229"/>
      <c r="R6700" s="229"/>
      <c r="S6700" s="229"/>
      <c r="T6700" s="230"/>
      <c r="AT6700" s="231" t="s">
        <v>283</v>
      </c>
      <c r="AU6700" s="231" t="s">
        <v>84</v>
      </c>
      <c r="AV6700" s="14" t="s">
        <v>84</v>
      </c>
      <c r="AW6700" s="14" t="s">
        <v>32</v>
      </c>
      <c r="AX6700" s="14" t="s">
        <v>76</v>
      </c>
      <c r="AY6700" s="231" t="s">
        <v>272</v>
      </c>
    </row>
    <row r="6701" spans="2:51" s="14" customFormat="1" ht="11.25">
      <c r="B6701" s="221"/>
      <c r="C6701" s="222"/>
      <c r="D6701" s="212" t="s">
        <v>283</v>
      </c>
      <c r="E6701" s="223" t="s">
        <v>1</v>
      </c>
      <c r="F6701" s="224" t="s">
        <v>2284</v>
      </c>
      <c r="G6701" s="222"/>
      <c r="H6701" s="225">
        <v>3.3879999999999999</v>
      </c>
      <c r="I6701" s="226"/>
      <c r="J6701" s="222"/>
      <c r="K6701" s="222"/>
      <c r="L6701" s="227"/>
      <c r="M6701" s="228"/>
      <c r="N6701" s="229"/>
      <c r="O6701" s="229"/>
      <c r="P6701" s="229"/>
      <c r="Q6701" s="229"/>
      <c r="R6701" s="229"/>
      <c r="S6701" s="229"/>
      <c r="T6701" s="230"/>
      <c r="AT6701" s="231" t="s">
        <v>283</v>
      </c>
      <c r="AU6701" s="231" t="s">
        <v>84</v>
      </c>
      <c r="AV6701" s="14" t="s">
        <v>84</v>
      </c>
      <c r="AW6701" s="14" t="s">
        <v>32</v>
      </c>
      <c r="AX6701" s="14" t="s">
        <v>76</v>
      </c>
      <c r="AY6701" s="231" t="s">
        <v>272</v>
      </c>
    </row>
    <row r="6702" spans="2:51" s="14" customFormat="1" ht="11.25">
      <c r="B6702" s="221"/>
      <c r="C6702" s="222"/>
      <c r="D6702" s="212" t="s">
        <v>283</v>
      </c>
      <c r="E6702" s="223" t="s">
        <v>1</v>
      </c>
      <c r="F6702" s="224" t="s">
        <v>2285</v>
      </c>
      <c r="G6702" s="222"/>
      <c r="H6702" s="225">
        <v>2.7879999999999998</v>
      </c>
      <c r="I6702" s="226"/>
      <c r="J6702" s="222"/>
      <c r="K6702" s="222"/>
      <c r="L6702" s="227"/>
      <c r="M6702" s="228"/>
      <c r="N6702" s="229"/>
      <c r="O6702" s="229"/>
      <c r="P6702" s="229"/>
      <c r="Q6702" s="229"/>
      <c r="R6702" s="229"/>
      <c r="S6702" s="229"/>
      <c r="T6702" s="230"/>
      <c r="AT6702" s="231" t="s">
        <v>283</v>
      </c>
      <c r="AU6702" s="231" t="s">
        <v>84</v>
      </c>
      <c r="AV6702" s="14" t="s">
        <v>84</v>
      </c>
      <c r="AW6702" s="14" t="s">
        <v>32</v>
      </c>
      <c r="AX6702" s="14" t="s">
        <v>76</v>
      </c>
      <c r="AY6702" s="231" t="s">
        <v>272</v>
      </c>
    </row>
    <row r="6703" spans="2:51" s="14" customFormat="1" ht="11.25">
      <c r="B6703" s="221"/>
      <c r="C6703" s="222"/>
      <c r="D6703" s="212" t="s">
        <v>283</v>
      </c>
      <c r="E6703" s="223" t="s">
        <v>1</v>
      </c>
      <c r="F6703" s="224" t="s">
        <v>2286</v>
      </c>
      <c r="G6703" s="222"/>
      <c r="H6703" s="225">
        <v>2.8</v>
      </c>
      <c r="I6703" s="226"/>
      <c r="J6703" s="222"/>
      <c r="K6703" s="222"/>
      <c r="L6703" s="227"/>
      <c r="M6703" s="228"/>
      <c r="N6703" s="229"/>
      <c r="O6703" s="229"/>
      <c r="P6703" s="229"/>
      <c r="Q6703" s="229"/>
      <c r="R6703" s="229"/>
      <c r="S6703" s="229"/>
      <c r="T6703" s="230"/>
      <c r="AT6703" s="231" t="s">
        <v>283</v>
      </c>
      <c r="AU6703" s="231" t="s">
        <v>84</v>
      </c>
      <c r="AV6703" s="14" t="s">
        <v>84</v>
      </c>
      <c r="AW6703" s="14" t="s">
        <v>32</v>
      </c>
      <c r="AX6703" s="14" t="s">
        <v>76</v>
      </c>
      <c r="AY6703" s="231" t="s">
        <v>272</v>
      </c>
    </row>
    <row r="6704" spans="2:51" s="14" customFormat="1" ht="11.25">
      <c r="B6704" s="221"/>
      <c r="C6704" s="222"/>
      <c r="D6704" s="212" t="s">
        <v>283</v>
      </c>
      <c r="E6704" s="223" t="s">
        <v>1</v>
      </c>
      <c r="F6704" s="224" t="s">
        <v>2287</v>
      </c>
      <c r="G6704" s="222"/>
      <c r="H6704" s="225">
        <v>4.4000000000000004</v>
      </c>
      <c r="I6704" s="226"/>
      <c r="J6704" s="222"/>
      <c r="K6704" s="222"/>
      <c r="L6704" s="227"/>
      <c r="M6704" s="228"/>
      <c r="N6704" s="229"/>
      <c r="O6704" s="229"/>
      <c r="P6704" s="229"/>
      <c r="Q6704" s="229"/>
      <c r="R6704" s="229"/>
      <c r="S6704" s="229"/>
      <c r="T6704" s="230"/>
      <c r="AT6704" s="231" t="s">
        <v>283</v>
      </c>
      <c r="AU6704" s="231" t="s">
        <v>84</v>
      </c>
      <c r="AV6704" s="14" t="s">
        <v>84</v>
      </c>
      <c r="AW6704" s="14" t="s">
        <v>32</v>
      </c>
      <c r="AX6704" s="14" t="s">
        <v>76</v>
      </c>
      <c r="AY6704" s="231" t="s">
        <v>272</v>
      </c>
    </row>
    <row r="6705" spans="1:65" s="13" customFormat="1" ht="11.25">
      <c r="B6705" s="210"/>
      <c r="C6705" s="211"/>
      <c r="D6705" s="212" t="s">
        <v>283</v>
      </c>
      <c r="E6705" s="213" t="s">
        <v>1</v>
      </c>
      <c r="F6705" s="214" t="s">
        <v>837</v>
      </c>
      <c r="G6705" s="211"/>
      <c r="H6705" s="213" t="s">
        <v>1</v>
      </c>
      <c r="I6705" s="215"/>
      <c r="J6705" s="211"/>
      <c r="K6705" s="211"/>
      <c r="L6705" s="216"/>
      <c r="M6705" s="217"/>
      <c r="N6705" s="218"/>
      <c r="O6705" s="218"/>
      <c r="P6705" s="218"/>
      <c r="Q6705" s="218"/>
      <c r="R6705" s="218"/>
      <c r="S6705" s="218"/>
      <c r="T6705" s="219"/>
      <c r="AT6705" s="220" t="s">
        <v>283</v>
      </c>
      <c r="AU6705" s="220" t="s">
        <v>84</v>
      </c>
      <c r="AV6705" s="13" t="s">
        <v>16</v>
      </c>
      <c r="AW6705" s="13" t="s">
        <v>32</v>
      </c>
      <c r="AX6705" s="13" t="s">
        <v>76</v>
      </c>
      <c r="AY6705" s="220" t="s">
        <v>272</v>
      </c>
    </row>
    <row r="6706" spans="1:65" s="14" customFormat="1" ht="11.25">
      <c r="B6706" s="221"/>
      <c r="C6706" s="222"/>
      <c r="D6706" s="212" t="s">
        <v>283</v>
      </c>
      <c r="E6706" s="223" t="s">
        <v>1</v>
      </c>
      <c r="F6706" s="224" t="s">
        <v>2290</v>
      </c>
      <c r="G6706" s="222"/>
      <c r="H6706" s="225">
        <v>2.7</v>
      </c>
      <c r="I6706" s="226"/>
      <c r="J6706" s="222"/>
      <c r="K6706" s="222"/>
      <c r="L6706" s="227"/>
      <c r="M6706" s="228"/>
      <c r="N6706" s="229"/>
      <c r="O6706" s="229"/>
      <c r="P6706" s="229"/>
      <c r="Q6706" s="229"/>
      <c r="R6706" s="229"/>
      <c r="S6706" s="229"/>
      <c r="T6706" s="230"/>
      <c r="AT6706" s="231" t="s">
        <v>283</v>
      </c>
      <c r="AU6706" s="231" t="s">
        <v>84</v>
      </c>
      <c r="AV6706" s="14" t="s">
        <v>84</v>
      </c>
      <c r="AW6706" s="14" t="s">
        <v>32</v>
      </c>
      <c r="AX6706" s="14" t="s">
        <v>76</v>
      </c>
      <c r="AY6706" s="231" t="s">
        <v>272</v>
      </c>
    </row>
    <row r="6707" spans="1:65" s="14" customFormat="1" ht="11.25">
      <c r="B6707" s="221"/>
      <c r="C6707" s="222"/>
      <c r="D6707" s="212" t="s">
        <v>283</v>
      </c>
      <c r="E6707" s="223" t="s">
        <v>1</v>
      </c>
      <c r="F6707" s="224" t="s">
        <v>2291</v>
      </c>
      <c r="G6707" s="222"/>
      <c r="H6707" s="225">
        <v>3.488</v>
      </c>
      <c r="I6707" s="226"/>
      <c r="J6707" s="222"/>
      <c r="K6707" s="222"/>
      <c r="L6707" s="227"/>
      <c r="M6707" s="228"/>
      <c r="N6707" s="229"/>
      <c r="O6707" s="229"/>
      <c r="P6707" s="229"/>
      <c r="Q6707" s="229"/>
      <c r="R6707" s="229"/>
      <c r="S6707" s="229"/>
      <c r="T6707" s="230"/>
      <c r="AT6707" s="231" t="s">
        <v>283</v>
      </c>
      <c r="AU6707" s="231" t="s">
        <v>84</v>
      </c>
      <c r="AV6707" s="14" t="s">
        <v>84</v>
      </c>
      <c r="AW6707" s="14" t="s">
        <v>32</v>
      </c>
      <c r="AX6707" s="14" t="s">
        <v>76</v>
      </c>
      <c r="AY6707" s="231" t="s">
        <v>272</v>
      </c>
    </row>
    <row r="6708" spans="1:65" s="14" customFormat="1" ht="11.25">
      <c r="B6708" s="221"/>
      <c r="C6708" s="222"/>
      <c r="D6708" s="212" t="s">
        <v>283</v>
      </c>
      <c r="E6708" s="223" t="s">
        <v>1</v>
      </c>
      <c r="F6708" s="224" t="s">
        <v>2292</v>
      </c>
      <c r="G6708" s="222"/>
      <c r="H6708" s="225">
        <v>3.5880000000000001</v>
      </c>
      <c r="I6708" s="226"/>
      <c r="J6708" s="222"/>
      <c r="K6708" s="222"/>
      <c r="L6708" s="227"/>
      <c r="M6708" s="228"/>
      <c r="N6708" s="229"/>
      <c r="O6708" s="229"/>
      <c r="P6708" s="229"/>
      <c r="Q6708" s="229"/>
      <c r="R6708" s="229"/>
      <c r="S6708" s="229"/>
      <c r="T6708" s="230"/>
      <c r="AT6708" s="231" t="s">
        <v>283</v>
      </c>
      <c r="AU6708" s="231" t="s">
        <v>84</v>
      </c>
      <c r="AV6708" s="14" t="s">
        <v>84</v>
      </c>
      <c r="AW6708" s="14" t="s">
        <v>32</v>
      </c>
      <c r="AX6708" s="14" t="s">
        <v>76</v>
      </c>
      <c r="AY6708" s="231" t="s">
        <v>272</v>
      </c>
    </row>
    <row r="6709" spans="1:65" s="14" customFormat="1" ht="11.25">
      <c r="B6709" s="221"/>
      <c r="C6709" s="222"/>
      <c r="D6709" s="212" t="s">
        <v>283</v>
      </c>
      <c r="E6709" s="223" t="s">
        <v>1</v>
      </c>
      <c r="F6709" s="224" t="s">
        <v>2293</v>
      </c>
      <c r="G6709" s="222"/>
      <c r="H6709" s="225">
        <v>4.2</v>
      </c>
      <c r="I6709" s="226"/>
      <c r="J6709" s="222"/>
      <c r="K6709" s="222"/>
      <c r="L6709" s="227"/>
      <c r="M6709" s="228"/>
      <c r="N6709" s="229"/>
      <c r="O6709" s="229"/>
      <c r="P6709" s="229"/>
      <c r="Q6709" s="229"/>
      <c r="R6709" s="229"/>
      <c r="S6709" s="229"/>
      <c r="T6709" s="230"/>
      <c r="AT6709" s="231" t="s">
        <v>283</v>
      </c>
      <c r="AU6709" s="231" t="s">
        <v>84</v>
      </c>
      <c r="AV6709" s="14" t="s">
        <v>84</v>
      </c>
      <c r="AW6709" s="14" t="s">
        <v>32</v>
      </c>
      <c r="AX6709" s="14" t="s">
        <v>76</v>
      </c>
      <c r="AY6709" s="231" t="s">
        <v>272</v>
      </c>
    </row>
    <row r="6710" spans="1:65" s="14" customFormat="1" ht="11.25">
      <c r="B6710" s="221"/>
      <c r="C6710" s="222"/>
      <c r="D6710" s="212" t="s">
        <v>283</v>
      </c>
      <c r="E6710" s="223" t="s">
        <v>1</v>
      </c>
      <c r="F6710" s="224" t="s">
        <v>2294</v>
      </c>
      <c r="G6710" s="222"/>
      <c r="H6710" s="225">
        <v>2.988</v>
      </c>
      <c r="I6710" s="226"/>
      <c r="J6710" s="222"/>
      <c r="K6710" s="222"/>
      <c r="L6710" s="227"/>
      <c r="M6710" s="228"/>
      <c r="N6710" s="229"/>
      <c r="O6710" s="229"/>
      <c r="P6710" s="229"/>
      <c r="Q6710" s="229"/>
      <c r="R6710" s="229"/>
      <c r="S6710" s="229"/>
      <c r="T6710" s="230"/>
      <c r="AT6710" s="231" t="s">
        <v>283</v>
      </c>
      <c r="AU6710" s="231" t="s">
        <v>84</v>
      </c>
      <c r="AV6710" s="14" t="s">
        <v>84</v>
      </c>
      <c r="AW6710" s="14" t="s">
        <v>32</v>
      </c>
      <c r="AX6710" s="14" t="s">
        <v>76</v>
      </c>
      <c r="AY6710" s="231" t="s">
        <v>272</v>
      </c>
    </row>
    <row r="6711" spans="1:65" s="14" customFormat="1" ht="11.25">
      <c r="B6711" s="221"/>
      <c r="C6711" s="222"/>
      <c r="D6711" s="212" t="s">
        <v>283</v>
      </c>
      <c r="E6711" s="223" t="s">
        <v>1</v>
      </c>
      <c r="F6711" s="224" t="s">
        <v>2295</v>
      </c>
      <c r="G6711" s="222"/>
      <c r="H6711" s="225">
        <v>2.4</v>
      </c>
      <c r="I6711" s="226"/>
      <c r="J6711" s="222"/>
      <c r="K6711" s="222"/>
      <c r="L6711" s="227"/>
      <c r="M6711" s="228"/>
      <c r="N6711" s="229"/>
      <c r="O6711" s="229"/>
      <c r="P6711" s="229"/>
      <c r="Q6711" s="229"/>
      <c r="R6711" s="229"/>
      <c r="S6711" s="229"/>
      <c r="T6711" s="230"/>
      <c r="AT6711" s="231" t="s">
        <v>283</v>
      </c>
      <c r="AU6711" s="231" t="s">
        <v>84</v>
      </c>
      <c r="AV6711" s="14" t="s">
        <v>84</v>
      </c>
      <c r="AW6711" s="14" t="s">
        <v>32</v>
      </c>
      <c r="AX6711" s="14" t="s">
        <v>76</v>
      </c>
      <c r="AY6711" s="231" t="s">
        <v>272</v>
      </c>
    </row>
    <row r="6712" spans="1:65" s="14" customFormat="1" ht="11.25">
      <c r="B6712" s="221"/>
      <c r="C6712" s="222"/>
      <c r="D6712" s="212" t="s">
        <v>283</v>
      </c>
      <c r="E6712" s="223" t="s">
        <v>1</v>
      </c>
      <c r="F6712" s="224" t="s">
        <v>2296</v>
      </c>
      <c r="G6712" s="222"/>
      <c r="H6712" s="225">
        <v>2.9</v>
      </c>
      <c r="I6712" s="226"/>
      <c r="J6712" s="222"/>
      <c r="K6712" s="222"/>
      <c r="L6712" s="227"/>
      <c r="M6712" s="228"/>
      <c r="N6712" s="229"/>
      <c r="O6712" s="229"/>
      <c r="P6712" s="229"/>
      <c r="Q6712" s="229"/>
      <c r="R6712" s="229"/>
      <c r="S6712" s="229"/>
      <c r="T6712" s="230"/>
      <c r="AT6712" s="231" t="s">
        <v>283</v>
      </c>
      <c r="AU6712" s="231" t="s">
        <v>84</v>
      </c>
      <c r="AV6712" s="14" t="s">
        <v>84</v>
      </c>
      <c r="AW6712" s="14" t="s">
        <v>32</v>
      </c>
      <c r="AX6712" s="14" t="s">
        <v>76</v>
      </c>
      <c r="AY6712" s="231" t="s">
        <v>272</v>
      </c>
    </row>
    <row r="6713" spans="1:65" s="13" customFormat="1" ht="11.25">
      <c r="B6713" s="210"/>
      <c r="C6713" s="211"/>
      <c r="D6713" s="212" t="s">
        <v>283</v>
      </c>
      <c r="E6713" s="213" t="s">
        <v>1</v>
      </c>
      <c r="F6713" s="214" t="s">
        <v>285</v>
      </c>
      <c r="G6713" s="211"/>
      <c r="H6713" s="213" t="s">
        <v>1</v>
      </c>
      <c r="I6713" s="215"/>
      <c r="J6713" s="211"/>
      <c r="K6713" s="211"/>
      <c r="L6713" s="216"/>
      <c r="M6713" s="217"/>
      <c r="N6713" s="218"/>
      <c r="O6713" s="218"/>
      <c r="P6713" s="218"/>
      <c r="Q6713" s="218"/>
      <c r="R6713" s="218"/>
      <c r="S6713" s="218"/>
      <c r="T6713" s="219"/>
      <c r="AT6713" s="220" t="s">
        <v>283</v>
      </c>
      <c r="AU6713" s="220" t="s">
        <v>84</v>
      </c>
      <c r="AV6713" s="13" t="s">
        <v>16</v>
      </c>
      <c r="AW6713" s="13" t="s">
        <v>32</v>
      </c>
      <c r="AX6713" s="13" t="s">
        <v>76</v>
      </c>
      <c r="AY6713" s="220" t="s">
        <v>272</v>
      </c>
    </row>
    <row r="6714" spans="1:65" s="13" customFormat="1" ht="11.25">
      <c r="B6714" s="210"/>
      <c r="C6714" s="211"/>
      <c r="D6714" s="212" t="s">
        <v>283</v>
      </c>
      <c r="E6714" s="213" t="s">
        <v>1</v>
      </c>
      <c r="F6714" s="214" t="s">
        <v>2297</v>
      </c>
      <c r="G6714" s="211"/>
      <c r="H6714" s="213" t="s">
        <v>1</v>
      </c>
      <c r="I6714" s="215"/>
      <c r="J6714" s="211"/>
      <c r="K6714" s="211"/>
      <c r="L6714" s="216"/>
      <c r="M6714" s="217"/>
      <c r="N6714" s="218"/>
      <c r="O6714" s="218"/>
      <c r="P6714" s="218"/>
      <c r="Q6714" s="218"/>
      <c r="R6714" s="218"/>
      <c r="S6714" s="218"/>
      <c r="T6714" s="219"/>
      <c r="AT6714" s="220" t="s">
        <v>283</v>
      </c>
      <c r="AU6714" s="220" t="s">
        <v>84</v>
      </c>
      <c r="AV6714" s="13" t="s">
        <v>16</v>
      </c>
      <c r="AW6714" s="13" t="s">
        <v>32</v>
      </c>
      <c r="AX6714" s="13" t="s">
        <v>76</v>
      </c>
      <c r="AY6714" s="220" t="s">
        <v>272</v>
      </c>
    </row>
    <row r="6715" spans="1:65" s="13" customFormat="1" ht="11.25">
      <c r="B6715" s="210"/>
      <c r="C6715" s="211"/>
      <c r="D6715" s="212" t="s">
        <v>283</v>
      </c>
      <c r="E6715" s="213" t="s">
        <v>1</v>
      </c>
      <c r="F6715" s="214" t="s">
        <v>833</v>
      </c>
      <c r="G6715" s="211"/>
      <c r="H6715" s="213" t="s">
        <v>1</v>
      </c>
      <c r="I6715" s="215"/>
      <c r="J6715" s="211"/>
      <c r="K6715" s="211"/>
      <c r="L6715" s="216"/>
      <c r="M6715" s="217"/>
      <c r="N6715" s="218"/>
      <c r="O6715" s="218"/>
      <c r="P6715" s="218"/>
      <c r="Q6715" s="218"/>
      <c r="R6715" s="218"/>
      <c r="S6715" s="218"/>
      <c r="T6715" s="219"/>
      <c r="AT6715" s="220" t="s">
        <v>283</v>
      </c>
      <c r="AU6715" s="220" t="s">
        <v>84</v>
      </c>
      <c r="AV6715" s="13" t="s">
        <v>16</v>
      </c>
      <c r="AW6715" s="13" t="s">
        <v>32</v>
      </c>
      <c r="AX6715" s="13" t="s">
        <v>76</v>
      </c>
      <c r="AY6715" s="220" t="s">
        <v>272</v>
      </c>
    </row>
    <row r="6716" spans="1:65" s="14" customFormat="1" ht="11.25">
      <c r="B6716" s="221"/>
      <c r="C6716" s="222"/>
      <c r="D6716" s="212" t="s">
        <v>283</v>
      </c>
      <c r="E6716" s="223" t="s">
        <v>1</v>
      </c>
      <c r="F6716" s="224" t="s">
        <v>2298</v>
      </c>
      <c r="G6716" s="222"/>
      <c r="H6716" s="225">
        <v>3.0880000000000001</v>
      </c>
      <c r="I6716" s="226"/>
      <c r="J6716" s="222"/>
      <c r="K6716" s="222"/>
      <c r="L6716" s="227"/>
      <c r="M6716" s="228"/>
      <c r="N6716" s="229"/>
      <c r="O6716" s="229"/>
      <c r="P6716" s="229"/>
      <c r="Q6716" s="229"/>
      <c r="R6716" s="229"/>
      <c r="S6716" s="229"/>
      <c r="T6716" s="230"/>
      <c r="AT6716" s="231" t="s">
        <v>283</v>
      </c>
      <c r="AU6716" s="231" t="s">
        <v>84</v>
      </c>
      <c r="AV6716" s="14" t="s">
        <v>84</v>
      </c>
      <c r="AW6716" s="14" t="s">
        <v>32</v>
      </c>
      <c r="AX6716" s="14" t="s">
        <v>76</v>
      </c>
      <c r="AY6716" s="231" t="s">
        <v>272</v>
      </c>
    </row>
    <row r="6717" spans="1:65" s="13" customFormat="1" ht="11.25">
      <c r="B6717" s="210"/>
      <c r="C6717" s="211"/>
      <c r="D6717" s="212" t="s">
        <v>283</v>
      </c>
      <c r="E6717" s="213" t="s">
        <v>1</v>
      </c>
      <c r="F6717" s="214" t="s">
        <v>837</v>
      </c>
      <c r="G6717" s="211"/>
      <c r="H6717" s="213" t="s">
        <v>1</v>
      </c>
      <c r="I6717" s="215"/>
      <c r="J6717" s="211"/>
      <c r="K6717" s="211"/>
      <c r="L6717" s="216"/>
      <c r="M6717" s="217"/>
      <c r="N6717" s="218"/>
      <c r="O6717" s="218"/>
      <c r="P6717" s="218"/>
      <c r="Q6717" s="218"/>
      <c r="R6717" s="218"/>
      <c r="S6717" s="218"/>
      <c r="T6717" s="219"/>
      <c r="AT6717" s="220" t="s">
        <v>283</v>
      </c>
      <c r="AU6717" s="220" t="s">
        <v>84</v>
      </c>
      <c r="AV6717" s="13" t="s">
        <v>16</v>
      </c>
      <c r="AW6717" s="13" t="s">
        <v>32</v>
      </c>
      <c r="AX6717" s="13" t="s">
        <v>76</v>
      </c>
      <c r="AY6717" s="220" t="s">
        <v>272</v>
      </c>
    </row>
    <row r="6718" spans="1:65" s="14" customFormat="1" ht="11.25">
      <c r="B6718" s="221"/>
      <c r="C6718" s="222"/>
      <c r="D6718" s="212" t="s">
        <v>283</v>
      </c>
      <c r="E6718" s="223" t="s">
        <v>1</v>
      </c>
      <c r="F6718" s="224" t="s">
        <v>2301</v>
      </c>
      <c r="G6718" s="222"/>
      <c r="H6718" s="225">
        <v>3.7</v>
      </c>
      <c r="I6718" s="226"/>
      <c r="J6718" s="222"/>
      <c r="K6718" s="222"/>
      <c r="L6718" s="227"/>
      <c r="M6718" s="228"/>
      <c r="N6718" s="229"/>
      <c r="O6718" s="229"/>
      <c r="P6718" s="229"/>
      <c r="Q6718" s="229"/>
      <c r="R6718" s="229"/>
      <c r="S6718" s="229"/>
      <c r="T6718" s="230"/>
      <c r="AT6718" s="231" t="s">
        <v>283</v>
      </c>
      <c r="AU6718" s="231" t="s">
        <v>84</v>
      </c>
      <c r="AV6718" s="14" t="s">
        <v>84</v>
      </c>
      <c r="AW6718" s="14" t="s">
        <v>32</v>
      </c>
      <c r="AX6718" s="14" t="s">
        <v>76</v>
      </c>
      <c r="AY6718" s="231" t="s">
        <v>272</v>
      </c>
    </row>
    <row r="6719" spans="1:65" s="2" customFormat="1" ht="16.5" customHeight="1">
      <c r="A6719" s="34"/>
      <c r="B6719" s="35"/>
      <c r="C6719" s="192" t="s">
        <v>5384</v>
      </c>
      <c r="D6719" s="192" t="s">
        <v>274</v>
      </c>
      <c r="E6719" s="193" t="s">
        <v>5385</v>
      </c>
      <c r="F6719" s="194" t="s">
        <v>5386</v>
      </c>
      <c r="G6719" s="195" t="s">
        <v>156</v>
      </c>
      <c r="H6719" s="196">
        <v>168.81100000000001</v>
      </c>
      <c r="I6719" s="197"/>
      <c r="J6719" s="198">
        <f>ROUND(I6719*H6719,2)</f>
        <v>0</v>
      </c>
      <c r="K6719" s="194" t="s">
        <v>278</v>
      </c>
      <c r="L6719" s="39"/>
      <c r="M6719" s="199" t="s">
        <v>1</v>
      </c>
      <c r="N6719" s="200" t="s">
        <v>41</v>
      </c>
      <c r="O6719" s="71"/>
      <c r="P6719" s="201">
        <f>O6719*H6719</f>
        <v>0</v>
      </c>
      <c r="Q6719" s="201">
        <v>2.9999999999999997E-4</v>
      </c>
      <c r="R6719" s="201">
        <f>Q6719*H6719</f>
        <v>5.0643299999999995E-2</v>
      </c>
      <c r="S6719" s="201">
        <v>0</v>
      </c>
      <c r="T6719" s="202">
        <f>S6719*H6719</f>
        <v>0</v>
      </c>
      <c r="U6719" s="34"/>
      <c r="V6719" s="34"/>
      <c r="W6719" s="34"/>
      <c r="X6719" s="34"/>
      <c r="Y6719" s="34"/>
      <c r="Z6719" s="34"/>
      <c r="AA6719" s="34"/>
      <c r="AB6719" s="34"/>
      <c r="AC6719" s="34"/>
      <c r="AD6719" s="34"/>
      <c r="AE6719" s="34"/>
      <c r="AR6719" s="203" t="s">
        <v>358</v>
      </c>
      <c r="AT6719" s="203" t="s">
        <v>274</v>
      </c>
      <c r="AU6719" s="203" t="s">
        <v>84</v>
      </c>
      <c r="AY6719" s="17" t="s">
        <v>272</v>
      </c>
      <c r="BE6719" s="204">
        <f>IF(N6719="základní",J6719,0)</f>
        <v>0</v>
      </c>
      <c r="BF6719" s="204">
        <f>IF(N6719="snížená",J6719,0)</f>
        <v>0</v>
      </c>
      <c r="BG6719" s="204">
        <f>IF(N6719="zákl. přenesená",J6719,0)</f>
        <v>0</v>
      </c>
      <c r="BH6719" s="204">
        <f>IF(N6719="sníž. přenesená",J6719,0)</f>
        <v>0</v>
      </c>
      <c r="BI6719" s="204">
        <f>IF(N6719="nulová",J6719,0)</f>
        <v>0</v>
      </c>
      <c r="BJ6719" s="17" t="s">
        <v>16</v>
      </c>
      <c r="BK6719" s="204">
        <f>ROUND(I6719*H6719,2)</f>
        <v>0</v>
      </c>
      <c r="BL6719" s="17" t="s">
        <v>358</v>
      </c>
      <c r="BM6719" s="203" t="s">
        <v>5387</v>
      </c>
    </row>
    <row r="6720" spans="1:65" s="2" customFormat="1" ht="11.25">
      <c r="A6720" s="34"/>
      <c r="B6720" s="35"/>
      <c r="C6720" s="36"/>
      <c r="D6720" s="205" t="s">
        <v>281</v>
      </c>
      <c r="E6720" s="36"/>
      <c r="F6720" s="206" t="s">
        <v>5388</v>
      </c>
      <c r="G6720" s="36"/>
      <c r="H6720" s="36"/>
      <c r="I6720" s="207"/>
      <c r="J6720" s="36"/>
      <c r="K6720" s="36"/>
      <c r="L6720" s="39"/>
      <c r="M6720" s="208"/>
      <c r="N6720" s="209"/>
      <c r="O6720" s="71"/>
      <c r="P6720" s="71"/>
      <c r="Q6720" s="71"/>
      <c r="R6720" s="71"/>
      <c r="S6720" s="71"/>
      <c r="T6720" s="72"/>
      <c r="U6720" s="34"/>
      <c r="V6720" s="34"/>
      <c r="W6720" s="34"/>
      <c r="X6720" s="34"/>
      <c r="Y6720" s="34"/>
      <c r="Z6720" s="34"/>
      <c r="AA6720" s="34"/>
      <c r="AB6720" s="34"/>
      <c r="AC6720" s="34"/>
      <c r="AD6720" s="34"/>
      <c r="AE6720" s="34"/>
      <c r="AT6720" s="17" t="s">
        <v>281</v>
      </c>
      <c r="AU6720" s="17" t="s">
        <v>84</v>
      </c>
    </row>
    <row r="6721" spans="2:51" s="13" customFormat="1" ht="22.5">
      <c r="B6721" s="210"/>
      <c r="C6721" s="211"/>
      <c r="D6721" s="212" t="s">
        <v>283</v>
      </c>
      <c r="E6721" s="213" t="s">
        <v>1</v>
      </c>
      <c r="F6721" s="214" t="s">
        <v>3241</v>
      </c>
      <c r="G6721" s="211"/>
      <c r="H6721" s="213" t="s">
        <v>1</v>
      </c>
      <c r="I6721" s="215"/>
      <c r="J6721" s="211"/>
      <c r="K6721" s="211"/>
      <c r="L6721" s="216"/>
      <c r="M6721" s="217"/>
      <c r="N6721" s="218"/>
      <c r="O6721" s="218"/>
      <c r="P6721" s="218"/>
      <c r="Q6721" s="218"/>
      <c r="R6721" s="218"/>
      <c r="S6721" s="218"/>
      <c r="T6721" s="219"/>
      <c r="AT6721" s="220" t="s">
        <v>283</v>
      </c>
      <c r="AU6721" s="220" t="s">
        <v>84</v>
      </c>
      <c r="AV6721" s="13" t="s">
        <v>16</v>
      </c>
      <c r="AW6721" s="13" t="s">
        <v>32</v>
      </c>
      <c r="AX6721" s="13" t="s">
        <v>76</v>
      </c>
      <c r="AY6721" s="220" t="s">
        <v>272</v>
      </c>
    </row>
    <row r="6722" spans="2:51" s="13" customFormat="1" ht="11.25">
      <c r="B6722" s="210"/>
      <c r="C6722" s="211"/>
      <c r="D6722" s="212" t="s">
        <v>283</v>
      </c>
      <c r="E6722" s="213" t="s">
        <v>1</v>
      </c>
      <c r="F6722" s="214" t="s">
        <v>285</v>
      </c>
      <c r="G6722" s="211"/>
      <c r="H6722" s="213" t="s">
        <v>1</v>
      </c>
      <c r="I6722" s="215"/>
      <c r="J6722" s="211"/>
      <c r="K6722" s="211"/>
      <c r="L6722" s="216"/>
      <c r="M6722" s="217"/>
      <c r="N6722" s="218"/>
      <c r="O6722" s="218"/>
      <c r="P6722" s="218"/>
      <c r="Q6722" s="218"/>
      <c r="R6722" s="218"/>
      <c r="S6722" s="218"/>
      <c r="T6722" s="219"/>
      <c r="AT6722" s="220" t="s">
        <v>283</v>
      </c>
      <c r="AU6722" s="220" t="s">
        <v>84</v>
      </c>
      <c r="AV6722" s="13" t="s">
        <v>16</v>
      </c>
      <c r="AW6722" s="13" t="s">
        <v>32</v>
      </c>
      <c r="AX6722" s="13" t="s">
        <v>76</v>
      </c>
      <c r="AY6722" s="220" t="s">
        <v>272</v>
      </c>
    </row>
    <row r="6723" spans="2:51" s="13" customFormat="1" ht="11.25">
      <c r="B6723" s="210"/>
      <c r="C6723" s="211"/>
      <c r="D6723" s="212" t="s">
        <v>283</v>
      </c>
      <c r="E6723" s="213" t="s">
        <v>1</v>
      </c>
      <c r="F6723" s="214" t="s">
        <v>2351</v>
      </c>
      <c r="G6723" s="211"/>
      <c r="H6723" s="213" t="s">
        <v>1</v>
      </c>
      <c r="I6723" s="215"/>
      <c r="J6723" s="211"/>
      <c r="K6723" s="211"/>
      <c r="L6723" s="216"/>
      <c r="M6723" s="217"/>
      <c r="N6723" s="218"/>
      <c r="O6723" s="218"/>
      <c r="P6723" s="218"/>
      <c r="Q6723" s="218"/>
      <c r="R6723" s="218"/>
      <c r="S6723" s="218"/>
      <c r="T6723" s="219"/>
      <c r="AT6723" s="220" t="s">
        <v>283</v>
      </c>
      <c r="AU6723" s="220" t="s">
        <v>84</v>
      </c>
      <c r="AV6723" s="13" t="s">
        <v>16</v>
      </c>
      <c r="AW6723" s="13" t="s">
        <v>32</v>
      </c>
      <c r="AX6723" s="13" t="s">
        <v>76</v>
      </c>
      <c r="AY6723" s="220" t="s">
        <v>272</v>
      </c>
    </row>
    <row r="6724" spans="2:51" s="13" customFormat="1" ht="11.25">
      <c r="B6724" s="210"/>
      <c r="C6724" s="211"/>
      <c r="D6724" s="212" t="s">
        <v>283</v>
      </c>
      <c r="E6724" s="213" t="s">
        <v>1</v>
      </c>
      <c r="F6724" s="214" t="s">
        <v>831</v>
      </c>
      <c r="G6724" s="211"/>
      <c r="H6724" s="213" t="s">
        <v>1</v>
      </c>
      <c r="I6724" s="215"/>
      <c r="J6724" s="211"/>
      <c r="K6724" s="211"/>
      <c r="L6724" s="216"/>
      <c r="M6724" s="217"/>
      <c r="N6724" s="218"/>
      <c r="O6724" s="218"/>
      <c r="P6724" s="218"/>
      <c r="Q6724" s="218"/>
      <c r="R6724" s="218"/>
      <c r="S6724" s="218"/>
      <c r="T6724" s="219"/>
      <c r="AT6724" s="220" t="s">
        <v>283</v>
      </c>
      <c r="AU6724" s="220" t="s">
        <v>84</v>
      </c>
      <c r="AV6724" s="13" t="s">
        <v>16</v>
      </c>
      <c r="AW6724" s="13" t="s">
        <v>32</v>
      </c>
      <c r="AX6724" s="13" t="s">
        <v>76</v>
      </c>
      <c r="AY6724" s="220" t="s">
        <v>272</v>
      </c>
    </row>
    <row r="6725" spans="2:51" s="14" customFormat="1" ht="11.25">
      <c r="B6725" s="221"/>
      <c r="C6725" s="222"/>
      <c r="D6725" s="212" t="s">
        <v>283</v>
      </c>
      <c r="E6725" s="223" t="s">
        <v>1</v>
      </c>
      <c r="F6725" s="224" t="s">
        <v>2352</v>
      </c>
      <c r="G6725" s="222"/>
      <c r="H6725" s="225">
        <v>2.72</v>
      </c>
      <c r="I6725" s="226"/>
      <c r="J6725" s="222"/>
      <c r="K6725" s="222"/>
      <c r="L6725" s="227"/>
      <c r="M6725" s="228"/>
      <c r="N6725" s="229"/>
      <c r="O6725" s="229"/>
      <c r="P6725" s="229"/>
      <c r="Q6725" s="229"/>
      <c r="R6725" s="229"/>
      <c r="S6725" s="229"/>
      <c r="T6725" s="230"/>
      <c r="AT6725" s="231" t="s">
        <v>283</v>
      </c>
      <c r="AU6725" s="231" t="s">
        <v>84</v>
      </c>
      <c r="AV6725" s="14" t="s">
        <v>84</v>
      </c>
      <c r="AW6725" s="14" t="s">
        <v>32</v>
      </c>
      <c r="AX6725" s="14" t="s">
        <v>76</v>
      </c>
      <c r="AY6725" s="231" t="s">
        <v>272</v>
      </c>
    </row>
    <row r="6726" spans="2:51" s="14" customFormat="1" ht="11.25">
      <c r="B6726" s="221"/>
      <c r="C6726" s="222"/>
      <c r="D6726" s="212" t="s">
        <v>283</v>
      </c>
      <c r="E6726" s="223" t="s">
        <v>1</v>
      </c>
      <c r="F6726" s="224" t="s">
        <v>2353</v>
      </c>
      <c r="G6726" s="222"/>
      <c r="H6726" s="225">
        <v>4.82</v>
      </c>
      <c r="I6726" s="226"/>
      <c r="J6726" s="222"/>
      <c r="K6726" s="222"/>
      <c r="L6726" s="227"/>
      <c r="M6726" s="228"/>
      <c r="N6726" s="229"/>
      <c r="O6726" s="229"/>
      <c r="P6726" s="229"/>
      <c r="Q6726" s="229"/>
      <c r="R6726" s="229"/>
      <c r="S6726" s="229"/>
      <c r="T6726" s="230"/>
      <c r="AT6726" s="231" t="s">
        <v>283</v>
      </c>
      <c r="AU6726" s="231" t="s">
        <v>84</v>
      </c>
      <c r="AV6726" s="14" t="s">
        <v>84</v>
      </c>
      <c r="AW6726" s="14" t="s">
        <v>32</v>
      </c>
      <c r="AX6726" s="14" t="s">
        <v>76</v>
      </c>
      <c r="AY6726" s="231" t="s">
        <v>272</v>
      </c>
    </row>
    <row r="6727" spans="2:51" s="13" customFormat="1" ht="11.25">
      <c r="B6727" s="210"/>
      <c r="C6727" s="211"/>
      <c r="D6727" s="212" t="s">
        <v>283</v>
      </c>
      <c r="E6727" s="213" t="s">
        <v>1</v>
      </c>
      <c r="F6727" s="214" t="s">
        <v>285</v>
      </c>
      <c r="G6727" s="211"/>
      <c r="H6727" s="213" t="s">
        <v>1</v>
      </c>
      <c r="I6727" s="215"/>
      <c r="J6727" s="211"/>
      <c r="K6727" s="211"/>
      <c r="L6727" s="216"/>
      <c r="M6727" s="217"/>
      <c r="N6727" s="218"/>
      <c r="O6727" s="218"/>
      <c r="P6727" s="218"/>
      <c r="Q6727" s="218"/>
      <c r="R6727" s="218"/>
      <c r="S6727" s="218"/>
      <c r="T6727" s="219"/>
      <c r="AT6727" s="220" t="s">
        <v>283</v>
      </c>
      <c r="AU6727" s="220" t="s">
        <v>84</v>
      </c>
      <c r="AV6727" s="13" t="s">
        <v>16</v>
      </c>
      <c r="AW6727" s="13" t="s">
        <v>32</v>
      </c>
      <c r="AX6727" s="13" t="s">
        <v>76</v>
      </c>
      <c r="AY6727" s="220" t="s">
        <v>272</v>
      </c>
    </row>
    <row r="6728" spans="2:51" s="13" customFormat="1" ht="11.25">
      <c r="B6728" s="210"/>
      <c r="C6728" s="211"/>
      <c r="D6728" s="212" t="s">
        <v>283</v>
      </c>
      <c r="E6728" s="213" t="s">
        <v>1</v>
      </c>
      <c r="F6728" s="214" t="s">
        <v>2354</v>
      </c>
      <c r="G6728" s="211"/>
      <c r="H6728" s="213" t="s">
        <v>1</v>
      </c>
      <c r="I6728" s="215"/>
      <c r="J6728" s="211"/>
      <c r="K6728" s="211"/>
      <c r="L6728" s="216"/>
      <c r="M6728" s="217"/>
      <c r="N6728" s="218"/>
      <c r="O6728" s="218"/>
      <c r="P6728" s="218"/>
      <c r="Q6728" s="218"/>
      <c r="R6728" s="218"/>
      <c r="S6728" s="218"/>
      <c r="T6728" s="219"/>
      <c r="AT6728" s="220" t="s">
        <v>283</v>
      </c>
      <c r="AU6728" s="220" t="s">
        <v>84</v>
      </c>
      <c r="AV6728" s="13" t="s">
        <v>16</v>
      </c>
      <c r="AW6728" s="13" t="s">
        <v>32</v>
      </c>
      <c r="AX6728" s="13" t="s">
        <v>76</v>
      </c>
      <c r="AY6728" s="220" t="s">
        <v>272</v>
      </c>
    </row>
    <row r="6729" spans="2:51" s="13" customFormat="1" ht="11.25">
      <c r="B6729" s="210"/>
      <c r="C6729" s="211"/>
      <c r="D6729" s="212" t="s">
        <v>283</v>
      </c>
      <c r="E6729" s="213" t="s">
        <v>1</v>
      </c>
      <c r="F6729" s="214" t="s">
        <v>831</v>
      </c>
      <c r="G6729" s="211"/>
      <c r="H6729" s="213" t="s">
        <v>1</v>
      </c>
      <c r="I6729" s="215"/>
      <c r="J6729" s="211"/>
      <c r="K6729" s="211"/>
      <c r="L6729" s="216"/>
      <c r="M6729" s="217"/>
      <c r="N6729" s="218"/>
      <c r="O6729" s="218"/>
      <c r="P6729" s="218"/>
      <c r="Q6729" s="218"/>
      <c r="R6729" s="218"/>
      <c r="S6729" s="218"/>
      <c r="T6729" s="219"/>
      <c r="AT6729" s="220" t="s">
        <v>283</v>
      </c>
      <c r="AU6729" s="220" t="s">
        <v>84</v>
      </c>
      <c r="AV6729" s="13" t="s">
        <v>16</v>
      </c>
      <c r="AW6729" s="13" t="s">
        <v>32</v>
      </c>
      <c r="AX6729" s="13" t="s">
        <v>76</v>
      </c>
      <c r="AY6729" s="220" t="s">
        <v>272</v>
      </c>
    </row>
    <row r="6730" spans="2:51" s="14" customFormat="1" ht="11.25">
      <c r="B6730" s="221"/>
      <c r="C6730" s="222"/>
      <c r="D6730" s="212" t="s">
        <v>283</v>
      </c>
      <c r="E6730" s="223" t="s">
        <v>1</v>
      </c>
      <c r="F6730" s="224" t="s">
        <v>2355</v>
      </c>
      <c r="G6730" s="222"/>
      <c r="H6730" s="225">
        <v>5</v>
      </c>
      <c r="I6730" s="226"/>
      <c r="J6730" s="222"/>
      <c r="K6730" s="222"/>
      <c r="L6730" s="227"/>
      <c r="M6730" s="228"/>
      <c r="N6730" s="229"/>
      <c r="O6730" s="229"/>
      <c r="P6730" s="229"/>
      <c r="Q6730" s="229"/>
      <c r="R6730" s="229"/>
      <c r="S6730" s="229"/>
      <c r="T6730" s="230"/>
      <c r="AT6730" s="231" t="s">
        <v>283</v>
      </c>
      <c r="AU6730" s="231" t="s">
        <v>84</v>
      </c>
      <c r="AV6730" s="14" t="s">
        <v>84</v>
      </c>
      <c r="AW6730" s="14" t="s">
        <v>32</v>
      </c>
      <c r="AX6730" s="14" t="s">
        <v>76</v>
      </c>
      <c r="AY6730" s="231" t="s">
        <v>272</v>
      </c>
    </row>
    <row r="6731" spans="2:51" s="14" customFormat="1" ht="11.25">
      <c r="B6731" s="221"/>
      <c r="C6731" s="222"/>
      <c r="D6731" s="212" t="s">
        <v>283</v>
      </c>
      <c r="E6731" s="223" t="s">
        <v>1</v>
      </c>
      <c r="F6731" s="224" t="s">
        <v>2356</v>
      </c>
      <c r="G6731" s="222"/>
      <c r="H6731" s="225">
        <v>1.288</v>
      </c>
      <c r="I6731" s="226"/>
      <c r="J6731" s="222"/>
      <c r="K6731" s="222"/>
      <c r="L6731" s="227"/>
      <c r="M6731" s="228"/>
      <c r="N6731" s="229"/>
      <c r="O6731" s="229"/>
      <c r="P6731" s="229"/>
      <c r="Q6731" s="229"/>
      <c r="R6731" s="229"/>
      <c r="S6731" s="229"/>
      <c r="T6731" s="230"/>
      <c r="AT6731" s="231" t="s">
        <v>283</v>
      </c>
      <c r="AU6731" s="231" t="s">
        <v>84</v>
      </c>
      <c r="AV6731" s="14" t="s">
        <v>84</v>
      </c>
      <c r="AW6731" s="14" t="s">
        <v>32</v>
      </c>
      <c r="AX6731" s="14" t="s">
        <v>76</v>
      </c>
      <c r="AY6731" s="231" t="s">
        <v>272</v>
      </c>
    </row>
    <row r="6732" spans="2:51" s="14" customFormat="1" ht="11.25">
      <c r="B6732" s="221"/>
      <c r="C6732" s="222"/>
      <c r="D6732" s="212" t="s">
        <v>283</v>
      </c>
      <c r="E6732" s="223" t="s">
        <v>1</v>
      </c>
      <c r="F6732" s="224" t="s">
        <v>2357</v>
      </c>
      <c r="G6732" s="222"/>
      <c r="H6732" s="225">
        <v>1.288</v>
      </c>
      <c r="I6732" s="226"/>
      <c r="J6732" s="222"/>
      <c r="K6732" s="222"/>
      <c r="L6732" s="227"/>
      <c r="M6732" s="228"/>
      <c r="N6732" s="229"/>
      <c r="O6732" s="229"/>
      <c r="P6732" s="229"/>
      <c r="Q6732" s="229"/>
      <c r="R6732" s="229"/>
      <c r="S6732" s="229"/>
      <c r="T6732" s="230"/>
      <c r="AT6732" s="231" t="s">
        <v>283</v>
      </c>
      <c r="AU6732" s="231" t="s">
        <v>84</v>
      </c>
      <c r="AV6732" s="14" t="s">
        <v>84</v>
      </c>
      <c r="AW6732" s="14" t="s">
        <v>32</v>
      </c>
      <c r="AX6732" s="14" t="s">
        <v>76</v>
      </c>
      <c r="AY6732" s="231" t="s">
        <v>272</v>
      </c>
    </row>
    <row r="6733" spans="2:51" s="14" customFormat="1" ht="11.25">
      <c r="B6733" s="221"/>
      <c r="C6733" s="222"/>
      <c r="D6733" s="212" t="s">
        <v>283</v>
      </c>
      <c r="E6733" s="223" t="s">
        <v>1</v>
      </c>
      <c r="F6733" s="224" t="s">
        <v>2358</v>
      </c>
      <c r="G6733" s="222"/>
      <c r="H6733" s="225">
        <v>2.4380000000000002</v>
      </c>
      <c r="I6733" s="226"/>
      <c r="J6733" s="222"/>
      <c r="K6733" s="222"/>
      <c r="L6733" s="227"/>
      <c r="M6733" s="228"/>
      <c r="N6733" s="229"/>
      <c r="O6733" s="229"/>
      <c r="P6733" s="229"/>
      <c r="Q6733" s="229"/>
      <c r="R6733" s="229"/>
      <c r="S6733" s="229"/>
      <c r="T6733" s="230"/>
      <c r="AT6733" s="231" t="s">
        <v>283</v>
      </c>
      <c r="AU6733" s="231" t="s">
        <v>84</v>
      </c>
      <c r="AV6733" s="14" t="s">
        <v>84</v>
      </c>
      <c r="AW6733" s="14" t="s">
        <v>32</v>
      </c>
      <c r="AX6733" s="14" t="s">
        <v>76</v>
      </c>
      <c r="AY6733" s="231" t="s">
        <v>272</v>
      </c>
    </row>
    <row r="6734" spans="2:51" s="14" customFormat="1" ht="11.25">
      <c r="B6734" s="221"/>
      <c r="C6734" s="222"/>
      <c r="D6734" s="212" t="s">
        <v>283</v>
      </c>
      <c r="E6734" s="223" t="s">
        <v>1</v>
      </c>
      <c r="F6734" s="224" t="s">
        <v>2359</v>
      </c>
      <c r="G6734" s="222"/>
      <c r="H6734" s="225">
        <v>1.6379999999999999</v>
      </c>
      <c r="I6734" s="226"/>
      <c r="J6734" s="222"/>
      <c r="K6734" s="222"/>
      <c r="L6734" s="227"/>
      <c r="M6734" s="228"/>
      <c r="N6734" s="229"/>
      <c r="O6734" s="229"/>
      <c r="P6734" s="229"/>
      <c r="Q6734" s="229"/>
      <c r="R6734" s="229"/>
      <c r="S6734" s="229"/>
      <c r="T6734" s="230"/>
      <c r="AT6734" s="231" t="s">
        <v>283</v>
      </c>
      <c r="AU6734" s="231" t="s">
        <v>84</v>
      </c>
      <c r="AV6734" s="14" t="s">
        <v>84</v>
      </c>
      <c r="AW6734" s="14" t="s">
        <v>32</v>
      </c>
      <c r="AX6734" s="14" t="s">
        <v>76</v>
      </c>
      <c r="AY6734" s="231" t="s">
        <v>272</v>
      </c>
    </row>
    <row r="6735" spans="2:51" s="14" customFormat="1" ht="11.25">
      <c r="B6735" s="221"/>
      <c r="C6735" s="222"/>
      <c r="D6735" s="212" t="s">
        <v>283</v>
      </c>
      <c r="E6735" s="223" t="s">
        <v>1</v>
      </c>
      <c r="F6735" s="224" t="s">
        <v>2360</v>
      </c>
      <c r="G6735" s="222"/>
      <c r="H6735" s="225">
        <v>1.6379999999999999</v>
      </c>
      <c r="I6735" s="226"/>
      <c r="J6735" s="222"/>
      <c r="K6735" s="222"/>
      <c r="L6735" s="227"/>
      <c r="M6735" s="228"/>
      <c r="N6735" s="229"/>
      <c r="O6735" s="229"/>
      <c r="P6735" s="229"/>
      <c r="Q6735" s="229"/>
      <c r="R6735" s="229"/>
      <c r="S6735" s="229"/>
      <c r="T6735" s="230"/>
      <c r="AT6735" s="231" t="s">
        <v>283</v>
      </c>
      <c r="AU6735" s="231" t="s">
        <v>84</v>
      </c>
      <c r="AV6735" s="14" t="s">
        <v>84</v>
      </c>
      <c r="AW6735" s="14" t="s">
        <v>32</v>
      </c>
      <c r="AX6735" s="14" t="s">
        <v>76</v>
      </c>
      <c r="AY6735" s="231" t="s">
        <v>272</v>
      </c>
    </row>
    <row r="6736" spans="2:51" s="14" customFormat="1" ht="11.25">
      <c r="B6736" s="221"/>
      <c r="C6736" s="222"/>
      <c r="D6736" s="212" t="s">
        <v>283</v>
      </c>
      <c r="E6736" s="223" t="s">
        <v>1</v>
      </c>
      <c r="F6736" s="224" t="s">
        <v>2361</v>
      </c>
      <c r="G6736" s="222"/>
      <c r="H6736" s="225">
        <v>2.8879999999999999</v>
      </c>
      <c r="I6736" s="226"/>
      <c r="J6736" s="222"/>
      <c r="K6736" s="222"/>
      <c r="L6736" s="227"/>
      <c r="M6736" s="228"/>
      <c r="N6736" s="229"/>
      <c r="O6736" s="229"/>
      <c r="P6736" s="229"/>
      <c r="Q6736" s="229"/>
      <c r="R6736" s="229"/>
      <c r="S6736" s="229"/>
      <c r="T6736" s="230"/>
      <c r="AT6736" s="231" t="s">
        <v>283</v>
      </c>
      <c r="AU6736" s="231" t="s">
        <v>84</v>
      </c>
      <c r="AV6736" s="14" t="s">
        <v>84</v>
      </c>
      <c r="AW6736" s="14" t="s">
        <v>32</v>
      </c>
      <c r="AX6736" s="14" t="s">
        <v>76</v>
      </c>
      <c r="AY6736" s="231" t="s">
        <v>272</v>
      </c>
    </row>
    <row r="6737" spans="2:51" s="14" customFormat="1" ht="11.25">
      <c r="B6737" s="221"/>
      <c r="C6737" s="222"/>
      <c r="D6737" s="212" t="s">
        <v>283</v>
      </c>
      <c r="E6737" s="223" t="s">
        <v>1</v>
      </c>
      <c r="F6737" s="224" t="s">
        <v>2362</v>
      </c>
      <c r="G6737" s="222"/>
      <c r="H6737" s="225">
        <v>4.2</v>
      </c>
      <c r="I6737" s="226"/>
      <c r="J6737" s="222"/>
      <c r="K6737" s="222"/>
      <c r="L6737" s="227"/>
      <c r="M6737" s="228"/>
      <c r="N6737" s="229"/>
      <c r="O6737" s="229"/>
      <c r="P6737" s="229"/>
      <c r="Q6737" s="229"/>
      <c r="R6737" s="229"/>
      <c r="S6737" s="229"/>
      <c r="T6737" s="230"/>
      <c r="AT6737" s="231" t="s">
        <v>283</v>
      </c>
      <c r="AU6737" s="231" t="s">
        <v>84</v>
      </c>
      <c r="AV6737" s="14" t="s">
        <v>84</v>
      </c>
      <c r="AW6737" s="14" t="s">
        <v>32</v>
      </c>
      <c r="AX6737" s="14" t="s">
        <v>76</v>
      </c>
      <c r="AY6737" s="231" t="s">
        <v>272</v>
      </c>
    </row>
    <row r="6738" spans="2:51" s="13" customFormat="1" ht="11.25">
      <c r="B6738" s="210"/>
      <c r="C6738" s="211"/>
      <c r="D6738" s="212" t="s">
        <v>283</v>
      </c>
      <c r="E6738" s="213" t="s">
        <v>1</v>
      </c>
      <c r="F6738" s="214" t="s">
        <v>285</v>
      </c>
      <c r="G6738" s="211"/>
      <c r="H6738" s="213" t="s">
        <v>1</v>
      </c>
      <c r="I6738" s="215"/>
      <c r="J6738" s="211"/>
      <c r="K6738" s="211"/>
      <c r="L6738" s="216"/>
      <c r="M6738" s="217"/>
      <c r="N6738" s="218"/>
      <c r="O6738" s="218"/>
      <c r="P6738" s="218"/>
      <c r="Q6738" s="218"/>
      <c r="R6738" s="218"/>
      <c r="S6738" s="218"/>
      <c r="T6738" s="219"/>
      <c r="AT6738" s="220" t="s">
        <v>283</v>
      </c>
      <c r="AU6738" s="220" t="s">
        <v>84</v>
      </c>
      <c r="AV6738" s="13" t="s">
        <v>16</v>
      </c>
      <c r="AW6738" s="13" t="s">
        <v>32</v>
      </c>
      <c r="AX6738" s="13" t="s">
        <v>76</v>
      </c>
      <c r="AY6738" s="220" t="s">
        <v>272</v>
      </c>
    </row>
    <row r="6739" spans="2:51" s="13" customFormat="1" ht="11.25">
      <c r="B6739" s="210"/>
      <c r="C6739" s="211"/>
      <c r="D6739" s="212" t="s">
        <v>283</v>
      </c>
      <c r="E6739" s="213" t="s">
        <v>1</v>
      </c>
      <c r="F6739" s="214" t="s">
        <v>2363</v>
      </c>
      <c r="G6739" s="211"/>
      <c r="H6739" s="213" t="s">
        <v>1</v>
      </c>
      <c r="I6739" s="215"/>
      <c r="J6739" s="211"/>
      <c r="K6739" s="211"/>
      <c r="L6739" s="216"/>
      <c r="M6739" s="217"/>
      <c r="N6739" s="218"/>
      <c r="O6739" s="218"/>
      <c r="P6739" s="218"/>
      <c r="Q6739" s="218"/>
      <c r="R6739" s="218"/>
      <c r="S6739" s="218"/>
      <c r="T6739" s="219"/>
      <c r="AT6739" s="220" t="s">
        <v>283</v>
      </c>
      <c r="AU6739" s="220" t="s">
        <v>84</v>
      </c>
      <c r="AV6739" s="13" t="s">
        <v>16</v>
      </c>
      <c r="AW6739" s="13" t="s">
        <v>32</v>
      </c>
      <c r="AX6739" s="13" t="s">
        <v>76</v>
      </c>
      <c r="AY6739" s="220" t="s">
        <v>272</v>
      </c>
    </row>
    <row r="6740" spans="2:51" s="13" customFormat="1" ht="11.25">
      <c r="B6740" s="210"/>
      <c r="C6740" s="211"/>
      <c r="D6740" s="212" t="s">
        <v>283</v>
      </c>
      <c r="E6740" s="213" t="s">
        <v>1</v>
      </c>
      <c r="F6740" s="214" t="s">
        <v>831</v>
      </c>
      <c r="G6740" s="211"/>
      <c r="H6740" s="213" t="s">
        <v>1</v>
      </c>
      <c r="I6740" s="215"/>
      <c r="J6740" s="211"/>
      <c r="K6740" s="211"/>
      <c r="L6740" s="216"/>
      <c r="M6740" s="217"/>
      <c r="N6740" s="218"/>
      <c r="O6740" s="218"/>
      <c r="P6740" s="218"/>
      <c r="Q6740" s="218"/>
      <c r="R6740" s="218"/>
      <c r="S6740" s="218"/>
      <c r="T6740" s="219"/>
      <c r="AT6740" s="220" t="s">
        <v>283</v>
      </c>
      <c r="AU6740" s="220" t="s">
        <v>84</v>
      </c>
      <c r="AV6740" s="13" t="s">
        <v>16</v>
      </c>
      <c r="AW6740" s="13" t="s">
        <v>32</v>
      </c>
      <c r="AX6740" s="13" t="s">
        <v>76</v>
      </c>
      <c r="AY6740" s="220" t="s">
        <v>272</v>
      </c>
    </row>
    <row r="6741" spans="2:51" s="14" customFormat="1" ht="11.25">
      <c r="B6741" s="221"/>
      <c r="C6741" s="222"/>
      <c r="D6741" s="212" t="s">
        <v>283</v>
      </c>
      <c r="E6741" s="223" t="s">
        <v>1</v>
      </c>
      <c r="F6741" s="224" t="s">
        <v>2364</v>
      </c>
      <c r="G6741" s="222"/>
      <c r="H6741" s="225">
        <v>24.763000000000002</v>
      </c>
      <c r="I6741" s="226"/>
      <c r="J6741" s="222"/>
      <c r="K6741" s="222"/>
      <c r="L6741" s="227"/>
      <c r="M6741" s="228"/>
      <c r="N6741" s="229"/>
      <c r="O6741" s="229"/>
      <c r="P6741" s="229"/>
      <c r="Q6741" s="229"/>
      <c r="R6741" s="229"/>
      <c r="S6741" s="229"/>
      <c r="T6741" s="230"/>
      <c r="AT6741" s="231" t="s">
        <v>283</v>
      </c>
      <c r="AU6741" s="231" t="s">
        <v>84</v>
      </c>
      <c r="AV6741" s="14" t="s">
        <v>84</v>
      </c>
      <c r="AW6741" s="14" t="s">
        <v>32</v>
      </c>
      <c r="AX6741" s="14" t="s">
        <v>76</v>
      </c>
      <c r="AY6741" s="231" t="s">
        <v>272</v>
      </c>
    </row>
    <row r="6742" spans="2:51" s="13" customFormat="1" ht="11.25">
      <c r="B6742" s="210"/>
      <c r="C6742" s="211"/>
      <c r="D6742" s="212" t="s">
        <v>283</v>
      </c>
      <c r="E6742" s="213" t="s">
        <v>1</v>
      </c>
      <c r="F6742" s="214" t="s">
        <v>285</v>
      </c>
      <c r="G6742" s="211"/>
      <c r="H6742" s="213" t="s">
        <v>1</v>
      </c>
      <c r="I6742" s="215"/>
      <c r="J6742" s="211"/>
      <c r="K6742" s="211"/>
      <c r="L6742" s="216"/>
      <c r="M6742" s="217"/>
      <c r="N6742" s="218"/>
      <c r="O6742" s="218"/>
      <c r="P6742" s="218"/>
      <c r="Q6742" s="218"/>
      <c r="R6742" s="218"/>
      <c r="S6742" s="218"/>
      <c r="T6742" s="219"/>
      <c r="AT6742" s="220" t="s">
        <v>283</v>
      </c>
      <c r="AU6742" s="220" t="s">
        <v>84</v>
      </c>
      <c r="AV6742" s="13" t="s">
        <v>16</v>
      </c>
      <c r="AW6742" s="13" t="s">
        <v>32</v>
      </c>
      <c r="AX6742" s="13" t="s">
        <v>76</v>
      </c>
      <c r="AY6742" s="220" t="s">
        <v>272</v>
      </c>
    </row>
    <row r="6743" spans="2:51" s="13" customFormat="1" ht="11.25">
      <c r="B6743" s="210"/>
      <c r="C6743" s="211"/>
      <c r="D6743" s="212" t="s">
        <v>283</v>
      </c>
      <c r="E6743" s="213" t="s">
        <v>1</v>
      </c>
      <c r="F6743" s="214" t="s">
        <v>2282</v>
      </c>
      <c r="G6743" s="211"/>
      <c r="H6743" s="213" t="s">
        <v>1</v>
      </c>
      <c r="I6743" s="215"/>
      <c r="J6743" s="211"/>
      <c r="K6743" s="211"/>
      <c r="L6743" s="216"/>
      <c r="M6743" s="217"/>
      <c r="N6743" s="218"/>
      <c r="O6743" s="218"/>
      <c r="P6743" s="218"/>
      <c r="Q6743" s="218"/>
      <c r="R6743" s="218"/>
      <c r="S6743" s="218"/>
      <c r="T6743" s="219"/>
      <c r="AT6743" s="220" t="s">
        <v>283</v>
      </c>
      <c r="AU6743" s="220" t="s">
        <v>84</v>
      </c>
      <c r="AV6743" s="13" t="s">
        <v>16</v>
      </c>
      <c r="AW6743" s="13" t="s">
        <v>32</v>
      </c>
      <c r="AX6743" s="13" t="s">
        <v>76</v>
      </c>
      <c r="AY6743" s="220" t="s">
        <v>272</v>
      </c>
    </row>
    <row r="6744" spans="2:51" s="13" customFormat="1" ht="11.25">
      <c r="B6744" s="210"/>
      <c r="C6744" s="211"/>
      <c r="D6744" s="212" t="s">
        <v>283</v>
      </c>
      <c r="E6744" s="213" t="s">
        <v>1</v>
      </c>
      <c r="F6744" s="214" t="s">
        <v>833</v>
      </c>
      <c r="G6744" s="211"/>
      <c r="H6744" s="213" t="s">
        <v>1</v>
      </c>
      <c r="I6744" s="215"/>
      <c r="J6744" s="211"/>
      <c r="K6744" s="211"/>
      <c r="L6744" s="216"/>
      <c r="M6744" s="217"/>
      <c r="N6744" s="218"/>
      <c r="O6744" s="218"/>
      <c r="P6744" s="218"/>
      <c r="Q6744" s="218"/>
      <c r="R6744" s="218"/>
      <c r="S6744" s="218"/>
      <c r="T6744" s="219"/>
      <c r="AT6744" s="220" t="s">
        <v>283</v>
      </c>
      <c r="AU6744" s="220" t="s">
        <v>84</v>
      </c>
      <c r="AV6744" s="13" t="s">
        <v>16</v>
      </c>
      <c r="AW6744" s="13" t="s">
        <v>32</v>
      </c>
      <c r="AX6744" s="13" t="s">
        <v>76</v>
      </c>
      <c r="AY6744" s="220" t="s">
        <v>272</v>
      </c>
    </row>
    <row r="6745" spans="2:51" s="14" customFormat="1" ht="11.25">
      <c r="B6745" s="221"/>
      <c r="C6745" s="222"/>
      <c r="D6745" s="212" t="s">
        <v>283</v>
      </c>
      <c r="E6745" s="223" t="s">
        <v>1</v>
      </c>
      <c r="F6745" s="224" t="s">
        <v>2283</v>
      </c>
      <c r="G6745" s="222"/>
      <c r="H6745" s="225">
        <v>3.488</v>
      </c>
      <c r="I6745" s="226"/>
      <c r="J6745" s="222"/>
      <c r="K6745" s="222"/>
      <c r="L6745" s="227"/>
      <c r="M6745" s="228"/>
      <c r="N6745" s="229"/>
      <c r="O6745" s="229"/>
      <c r="P6745" s="229"/>
      <c r="Q6745" s="229"/>
      <c r="R6745" s="229"/>
      <c r="S6745" s="229"/>
      <c r="T6745" s="230"/>
      <c r="AT6745" s="231" t="s">
        <v>283</v>
      </c>
      <c r="AU6745" s="231" t="s">
        <v>84</v>
      </c>
      <c r="AV6745" s="14" t="s">
        <v>84</v>
      </c>
      <c r="AW6745" s="14" t="s">
        <v>32</v>
      </c>
      <c r="AX6745" s="14" t="s">
        <v>76</v>
      </c>
      <c r="AY6745" s="231" t="s">
        <v>272</v>
      </c>
    </row>
    <row r="6746" spans="2:51" s="14" customFormat="1" ht="11.25">
      <c r="B6746" s="221"/>
      <c r="C6746" s="222"/>
      <c r="D6746" s="212" t="s">
        <v>283</v>
      </c>
      <c r="E6746" s="223" t="s">
        <v>1</v>
      </c>
      <c r="F6746" s="224" t="s">
        <v>2284</v>
      </c>
      <c r="G6746" s="222"/>
      <c r="H6746" s="225">
        <v>3.3879999999999999</v>
      </c>
      <c r="I6746" s="226"/>
      <c r="J6746" s="222"/>
      <c r="K6746" s="222"/>
      <c r="L6746" s="227"/>
      <c r="M6746" s="228"/>
      <c r="N6746" s="229"/>
      <c r="O6746" s="229"/>
      <c r="P6746" s="229"/>
      <c r="Q6746" s="229"/>
      <c r="R6746" s="229"/>
      <c r="S6746" s="229"/>
      <c r="T6746" s="230"/>
      <c r="AT6746" s="231" t="s">
        <v>283</v>
      </c>
      <c r="AU6746" s="231" t="s">
        <v>84</v>
      </c>
      <c r="AV6746" s="14" t="s">
        <v>84</v>
      </c>
      <c r="AW6746" s="14" t="s">
        <v>32</v>
      </c>
      <c r="AX6746" s="14" t="s">
        <v>76</v>
      </c>
      <c r="AY6746" s="231" t="s">
        <v>272</v>
      </c>
    </row>
    <row r="6747" spans="2:51" s="14" customFormat="1" ht="11.25">
      <c r="B6747" s="221"/>
      <c r="C6747" s="222"/>
      <c r="D6747" s="212" t="s">
        <v>283</v>
      </c>
      <c r="E6747" s="223" t="s">
        <v>1</v>
      </c>
      <c r="F6747" s="224" t="s">
        <v>2285</v>
      </c>
      <c r="G6747" s="222"/>
      <c r="H6747" s="225">
        <v>2.7879999999999998</v>
      </c>
      <c r="I6747" s="226"/>
      <c r="J6747" s="222"/>
      <c r="K6747" s="222"/>
      <c r="L6747" s="227"/>
      <c r="M6747" s="228"/>
      <c r="N6747" s="229"/>
      <c r="O6747" s="229"/>
      <c r="P6747" s="229"/>
      <c r="Q6747" s="229"/>
      <c r="R6747" s="229"/>
      <c r="S6747" s="229"/>
      <c r="T6747" s="230"/>
      <c r="AT6747" s="231" t="s">
        <v>283</v>
      </c>
      <c r="AU6747" s="231" t="s">
        <v>84</v>
      </c>
      <c r="AV6747" s="14" t="s">
        <v>84</v>
      </c>
      <c r="AW6747" s="14" t="s">
        <v>32</v>
      </c>
      <c r="AX6747" s="14" t="s">
        <v>76</v>
      </c>
      <c r="AY6747" s="231" t="s">
        <v>272</v>
      </c>
    </row>
    <row r="6748" spans="2:51" s="14" customFormat="1" ht="11.25">
      <c r="B6748" s="221"/>
      <c r="C6748" s="222"/>
      <c r="D6748" s="212" t="s">
        <v>283</v>
      </c>
      <c r="E6748" s="223" t="s">
        <v>1</v>
      </c>
      <c r="F6748" s="224" t="s">
        <v>2286</v>
      </c>
      <c r="G6748" s="222"/>
      <c r="H6748" s="225">
        <v>2.8</v>
      </c>
      <c r="I6748" s="226"/>
      <c r="J6748" s="222"/>
      <c r="K6748" s="222"/>
      <c r="L6748" s="227"/>
      <c r="M6748" s="228"/>
      <c r="N6748" s="229"/>
      <c r="O6748" s="229"/>
      <c r="P6748" s="229"/>
      <c r="Q6748" s="229"/>
      <c r="R6748" s="229"/>
      <c r="S6748" s="229"/>
      <c r="T6748" s="230"/>
      <c r="AT6748" s="231" t="s">
        <v>283</v>
      </c>
      <c r="AU6748" s="231" t="s">
        <v>84</v>
      </c>
      <c r="AV6748" s="14" t="s">
        <v>84</v>
      </c>
      <c r="AW6748" s="14" t="s">
        <v>32</v>
      </c>
      <c r="AX6748" s="14" t="s">
        <v>76</v>
      </c>
      <c r="AY6748" s="231" t="s">
        <v>272</v>
      </c>
    </row>
    <row r="6749" spans="2:51" s="14" customFormat="1" ht="11.25">
      <c r="B6749" s="221"/>
      <c r="C6749" s="222"/>
      <c r="D6749" s="212" t="s">
        <v>283</v>
      </c>
      <c r="E6749" s="223" t="s">
        <v>1</v>
      </c>
      <c r="F6749" s="224" t="s">
        <v>2287</v>
      </c>
      <c r="G6749" s="222"/>
      <c r="H6749" s="225">
        <v>4.4000000000000004</v>
      </c>
      <c r="I6749" s="226"/>
      <c r="J6749" s="222"/>
      <c r="K6749" s="222"/>
      <c r="L6749" s="227"/>
      <c r="M6749" s="228"/>
      <c r="N6749" s="229"/>
      <c r="O6749" s="229"/>
      <c r="P6749" s="229"/>
      <c r="Q6749" s="229"/>
      <c r="R6749" s="229"/>
      <c r="S6749" s="229"/>
      <c r="T6749" s="230"/>
      <c r="AT6749" s="231" t="s">
        <v>283</v>
      </c>
      <c r="AU6749" s="231" t="s">
        <v>84</v>
      </c>
      <c r="AV6749" s="14" t="s">
        <v>84</v>
      </c>
      <c r="AW6749" s="14" t="s">
        <v>32</v>
      </c>
      <c r="AX6749" s="14" t="s">
        <v>76</v>
      </c>
      <c r="AY6749" s="231" t="s">
        <v>272</v>
      </c>
    </row>
    <row r="6750" spans="2:51" s="14" customFormat="1" ht="11.25">
      <c r="B6750" s="221"/>
      <c r="C6750" s="222"/>
      <c r="D6750" s="212" t="s">
        <v>283</v>
      </c>
      <c r="E6750" s="223" t="s">
        <v>1</v>
      </c>
      <c r="F6750" s="224" t="s">
        <v>2288</v>
      </c>
      <c r="G6750" s="222"/>
      <c r="H6750" s="225">
        <v>6.3</v>
      </c>
      <c r="I6750" s="226"/>
      <c r="J6750" s="222"/>
      <c r="K6750" s="222"/>
      <c r="L6750" s="227"/>
      <c r="M6750" s="228"/>
      <c r="N6750" s="229"/>
      <c r="O6750" s="229"/>
      <c r="P6750" s="229"/>
      <c r="Q6750" s="229"/>
      <c r="R6750" s="229"/>
      <c r="S6750" s="229"/>
      <c r="T6750" s="230"/>
      <c r="AT6750" s="231" t="s">
        <v>283</v>
      </c>
      <c r="AU6750" s="231" t="s">
        <v>84</v>
      </c>
      <c r="AV6750" s="14" t="s">
        <v>84</v>
      </c>
      <c r="AW6750" s="14" t="s">
        <v>32</v>
      </c>
      <c r="AX6750" s="14" t="s">
        <v>76</v>
      </c>
      <c r="AY6750" s="231" t="s">
        <v>272</v>
      </c>
    </row>
    <row r="6751" spans="2:51" s="14" customFormat="1" ht="11.25">
      <c r="B6751" s="221"/>
      <c r="C6751" s="222"/>
      <c r="D6751" s="212" t="s">
        <v>283</v>
      </c>
      <c r="E6751" s="223" t="s">
        <v>1</v>
      </c>
      <c r="F6751" s="224" t="s">
        <v>2289</v>
      </c>
      <c r="G6751" s="222"/>
      <c r="H6751" s="225">
        <v>5.7</v>
      </c>
      <c r="I6751" s="226"/>
      <c r="J6751" s="222"/>
      <c r="K6751" s="222"/>
      <c r="L6751" s="227"/>
      <c r="M6751" s="228"/>
      <c r="N6751" s="229"/>
      <c r="O6751" s="229"/>
      <c r="P6751" s="229"/>
      <c r="Q6751" s="229"/>
      <c r="R6751" s="229"/>
      <c r="S6751" s="229"/>
      <c r="T6751" s="230"/>
      <c r="AT6751" s="231" t="s">
        <v>283</v>
      </c>
      <c r="AU6751" s="231" t="s">
        <v>84</v>
      </c>
      <c r="AV6751" s="14" t="s">
        <v>84</v>
      </c>
      <c r="AW6751" s="14" t="s">
        <v>32</v>
      </c>
      <c r="AX6751" s="14" t="s">
        <v>76</v>
      </c>
      <c r="AY6751" s="231" t="s">
        <v>272</v>
      </c>
    </row>
    <row r="6752" spans="2:51" s="13" customFormat="1" ht="11.25">
      <c r="B6752" s="210"/>
      <c r="C6752" s="211"/>
      <c r="D6752" s="212" t="s">
        <v>283</v>
      </c>
      <c r="E6752" s="213" t="s">
        <v>1</v>
      </c>
      <c r="F6752" s="214" t="s">
        <v>837</v>
      </c>
      <c r="G6752" s="211"/>
      <c r="H6752" s="213" t="s">
        <v>1</v>
      </c>
      <c r="I6752" s="215"/>
      <c r="J6752" s="211"/>
      <c r="K6752" s="211"/>
      <c r="L6752" s="216"/>
      <c r="M6752" s="217"/>
      <c r="N6752" s="218"/>
      <c r="O6752" s="218"/>
      <c r="P6752" s="218"/>
      <c r="Q6752" s="218"/>
      <c r="R6752" s="218"/>
      <c r="S6752" s="218"/>
      <c r="T6752" s="219"/>
      <c r="AT6752" s="220" t="s">
        <v>283</v>
      </c>
      <c r="AU6752" s="220" t="s">
        <v>84</v>
      </c>
      <c r="AV6752" s="13" t="s">
        <v>16</v>
      </c>
      <c r="AW6752" s="13" t="s">
        <v>32</v>
      </c>
      <c r="AX6752" s="13" t="s">
        <v>76</v>
      </c>
      <c r="AY6752" s="220" t="s">
        <v>272</v>
      </c>
    </row>
    <row r="6753" spans="2:51" s="14" customFormat="1" ht="11.25">
      <c r="B6753" s="221"/>
      <c r="C6753" s="222"/>
      <c r="D6753" s="212" t="s">
        <v>283</v>
      </c>
      <c r="E6753" s="223" t="s">
        <v>1</v>
      </c>
      <c r="F6753" s="224" t="s">
        <v>2290</v>
      </c>
      <c r="G6753" s="222"/>
      <c r="H6753" s="225">
        <v>2.7</v>
      </c>
      <c r="I6753" s="226"/>
      <c r="J6753" s="222"/>
      <c r="K6753" s="222"/>
      <c r="L6753" s="227"/>
      <c r="M6753" s="228"/>
      <c r="N6753" s="229"/>
      <c r="O6753" s="229"/>
      <c r="P6753" s="229"/>
      <c r="Q6753" s="229"/>
      <c r="R6753" s="229"/>
      <c r="S6753" s="229"/>
      <c r="T6753" s="230"/>
      <c r="AT6753" s="231" t="s">
        <v>283</v>
      </c>
      <c r="AU6753" s="231" t="s">
        <v>84</v>
      </c>
      <c r="AV6753" s="14" t="s">
        <v>84</v>
      </c>
      <c r="AW6753" s="14" t="s">
        <v>32</v>
      </c>
      <c r="AX6753" s="14" t="s">
        <v>76</v>
      </c>
      <c r="AY6753" s="231" t="s">
        <v>272</v>
      </c>
    </row>
    <row r="6754" spans="2:51" s="14" customFormat="1" ht="11.25">
      <c r="B6754" s="221"/>
      <c r="C6754" s="222"/>
      <c r="D6754" s="212" t="s">
        <v>283</v>
      </c>
      <c r="E6754" s="223" t="s">
        <v>1</v>
      </c>
      <c r="F6754" s="224" t="s">
        <v>2291</v>
      </c>
      <c r="G6754" s="222"/>
      <c r="H6754" s="225">
        <v>3.488</v>
      </c>
      <c r="I6754" s="226"/>
      <c r="J6754" s="222"/>
      <c r="K6754" s="222"/>
      <c r="L6754" s="227"/>
      <c r="M6754" s="228"/>
      <c r="N6754" s="229"/>
      <c r="O6754" s="229"/>
      <c r="P6754" s="229"/>
      <c r="Q6754" s="229"/>
      <c r="R6754" s="229"/>
      <c r="S6754" s="229"/>
      <c r="T6754" s="230"/>
      <c r="AT6754" s="231" t="s">
        <v>283</v>
      </c>
      <c r="AU6754" s="231" t="s">
        <v>84</v>
      </c>
      <c r="AV6754" s="14" t="s">
        <v>84</v>
      </c>
      <c r="AW6754" s="14" t="s">
        <v>32</v>
      </c>
      <c r="AX6754" s="14" t="s">
        <v>76</v>
      </c>
      <c r="AY6754" s="231" t="s">
        <v>272</v>
      </c>
    </row>
    <row r="6755" spans="2:51" s="14" customFormat="1" ht="11.25">
      <c r="B6755" s="221"/>
      <c r="C6755" s="222"/>
      <c r="D6755" s="212" t="s">
        <v>283</v>
      </c>
      <c r="E6755" s="223" t="s">
        <v>1</v>
      </c>
      <c r="F6755" s="224" t="s">
        <v>2292</v>
      </c>
      <c r="G6755" s="222"/>
      <c r="H6755" s="225">
        <v>3.5880000000000001</v>
      </c>
      <c r="I6755" s="226"/>
      <c r="J6755" s="222"/>
      <c r="K6755" s="222"/>
      <c r="L6755" s="227"/>
      <c r="M6755" s="228"/>
      <c r="N6755" s="229"/>
      <c r="O6755" s="229"/>
      <c r="P6755" s="229"/>
      <c r="Q6755" s="229"/>
      <c r="R6755" s="229"/>
      <c r="S6755" s="229"/>
      <c r="T6755" s="230"/>
      <c r="AT6755" s="231" t="s">
        <v>283</v>
      </c>
      <c r="AU6755" s="231" t="s">
        <v>84</v>
      </c>
      <c r="AV6755" s="14" t="s">
        <v>84</v>
      </c>
      <c r="AW6755" s="14" t="s">
        <v>32</v>
      </c>
      <c r="AX6755" s="14" t="s">
        <v>76</v>
      </c>
      <c r="AY6755" s="231" t="s">
        <v>272</v>
      </c>
    </row>
    <row r="6756" spans="2:51" s="14" customFormat="1" ht="11.25">
      <c r="B6756" s="221"/>
      <c r="C6756" s="222"/>
      <c r="D6756" s="212" t="s">
        <v>283</v>
      </c>
      <c r="E6756" s="223" t="s">
        <v>1</v>
      </c>
      <c r="F6756" s="224" t="s">
        <v>2293</v>
      </c>
      <c r="G6756" s="222"/>
      <c r="H6756" s="225">
        <v>4.2</v>
      </c>
      <c r="I6756" s="226"/>
      <c r="J6756" s="222"/>
      <c r="K6756" s="222"/>
      <c r="L6756" s="227"/>
      <c r="M6756" s="228"/>
      <c r="N6756" s="229"/>
      <c r="O6756" s="229"/>
      <c r="P6756" s="229"/>
      <c r="Q6756" s="229"/>
      <c r="R6756" s="229"/>
      <c r="S6756" s="229"/>
      <c r="T6756" s="230"/>
      <c r="AT6756" s="231" t="s">
        <v>283</v>
      </c>
      <c r="AU6756" s="231" t="s">
        <v>84</v>
      </c>
      <c r="AV6756" s="14" t="s">
        <v>84</v>
      </c>
      <c r="AW6756" s="14" t="s">
        <v>32</v>
      </c>
      <c r="AX6756" s="14" t="s">
        <v>76</v>
      </c>
      <c r="AY6756" s="231" t="s">
        <v>272</v>
      </c>
    </row>
    <row r="6757" spans="2:51" s="14" customFormat="1" ht="11.25">
      <c r="B6757" s="221"/>
      <c r="C6757" s="222"/>
      <c r="D6757" s="212" t="s">
        <v>283</v>
      </c>
      <c r="E6757" s="223" t="s">
        <v>1</v>
      </c>
      <c r="F6757" s="224" t="s">
        <v>2294</v>
      </c>
      <c r="G6757" s="222"/>
      <c r="H6757" s="225">
        <v>2.988</v>
      </c>
      <c r="I6757" s="226"/>
      <c r="J6757" s="222"/>
      <c r="K6757" s="222"/>
      <c r="L6757" s="227"/>
      <c r="M6757" s="228"/>
      <c r="N6757" s="229"/>
      <c r="O6757" s="229"/>
      <c r="P6757" s="229"/>
      <c r="Q6757" s="229"/>
      <c r="R6757" s="229"/>
      <c r="S6757" s="229"/>
      <c r="T6757" s="230"/>
      <c r="AT6757" s="231" t="s">
        <v>283</v>
      </c>
      <c r="AU6757" s="231" t="s">
        <v>84</v>
      </c>
      <c r="AV6757" s="14" t="s">
        <v>84</v>
      </c>
      <c r="AW6757" s="14" t="s">
        <v>32</v>
      </c>
      <c r="AX6757" s="14" t="s">
        <v>76</v>
      </c>
      <c r="AY6757" s="231" t="s">
        <v>272</v>
      </c>
    </row>
    <row r="6758" spans="2:51" s="14" customFormat="1" ht="11.25">
      <c r="B6758" s="221"/>
      <c r="C6758" s="222"/>
      <c r="D6758" s="212" t="s">
        <v>283</v>
      </c>
      <c r="E6758" s="223" t="s">
        <v>1</v>
      </c>
      <c r="F6758" s="224" t="s">
        <v>2295</v>
      </c>
      <c r="G6758" s="222"/>
      <c r="H6758" s="225">
        <v>2.4</v>
      </c>
      <c r="I6758" s="226"/>
      <c r="J6758" s="222"/>
      <c r="K6758" s="222"/>
      <c r="L6758" s="227"/>
      <c r="M6758" s="228"/>
      <c r="N6758" s="229"/>
      <c r="O6758" s="229"/>
      <c r="P6758" s="229"/>
      <c r="Q6758" s="229"/>
      <c r="R6758" s="229"/>
      <c r="S6758" s="229"/>
      <c r="T6758" s="230"/>
      <c r="AT6758" s="231" t="s">
        <v>283</v>
      </c>
      <c r="AU6758" s="231" t="s">
        <v>84</v>
      </c>
      <c r="AV6758" s="14" t="s">
        <v>84</v>
      </c>
      <c r="AW6758" s="14" t="s">
        <v>32</v>
      </c>
      <c r="AX6758" s="14" t="s">
        <v>76</v>
      </c>
      <c r="AY6758" s="231" t="s">
        <v>272</v>
      </c>
    </row>
    <row r="6759" spans="2:51" s="14" customFormat="1" ht="11.25">
      <c r="B6759" s="221"/>
      <c r="C6759" s="222"/>
      <c r="D6759" s="212" t="s">
        <v>283</v>
      </c>
      <c r="E6759" s="223" t="s">
        <v>1</v>
      </c>
      <c r="F6759" s="224" t="s">
        <v>2296</v>
      </c>
      <c r="G6759" s="222"/>
      <c r="H6759" s="225">
        <v>2.9</v>
      </c>
      <c r="I6759" s="226"/>
      <c r="J6759" s="222"/>
      <c r="K6759" s="222"/>
      <c r="L6759" s="227"/>
      <c r="M6759" s="228"/>
      <c r="N6759" s="229"/>
      <c r="O6759" s="229"/>
      <c r="P6759" s="229"/>
      <c r="Q6759" s="229"/>
      <c r="R6759" s="229"/>
      <c r="S6759" s="229"/>
      <c r="T6759" s="230"/>
      <c r="AT6759" s="231" t="s">
        <v>283</v>
      </c>
      <c r="AU6759" s="231" t="s">
        <v>84</v>
      </c>
      <c r="AV6759" s="14" t="s">
        <v>84</v>
      </c>
      <c r="AW6759" s="14" t="s">
        <v>32</v>
      </c>
      <c r="AX6759" s="14" t="s">
        <v>76</v>
      </c>
      <c r="AY6759" s="231" t="s">
        <v>272</v>
      </c>
    </row>
    <row r="6760" spans="2:51" s="13" customFormat="1" ht="11.25">
      <c r="B6760" s="210"/>
      <c r="C6760" s="211"/>
      <c r="D6760" s="212" t="s">
        <v>283</v>
      </c>
      <c r="E6760" s="213" t="s">
        <v>1</v>
      </c>
      <c r="F6760" s="214" t="s">
        <v>285</v>
      </c>
      <c r="G6760" s="211"/>
      <c r="H6760" s="213" t="s">
        <v>1</v>
      </c>
      <c r="I6760" s="215"/>
      <c r="J6760" s="211"/>
      <c r="K6760" s="211"/>
      <c r="L6760" s="216"/>
      <c r="M6760" s="217"/>
      <c r="N6760" s="218"/>
      <c r="O6760" s="218"/>
      <c r="P6760" s="218"/>
      <c r="Q6760" s="218"/>
      <c r="R6760" s="218"/>
      <c r="S6760" s="218"/>
      <c r="T6760" s="219"/>
      <c r="AT6760" s="220" t="s">
        <v>283</v>
      </c>
      <c r="AU6760" s="220" t="s">
        <v>84</v>
      </c>
      <c r="AV6760" s="13" t="s">
        <v>16</v>
      </c>
      <c r="AW6760" s="13" t="s">
        <v>32</v>
      </c>
      <c r="AX6760" s="13" t="s">
        <v>76</v>
      </c>
      <c r="AY6760" s="220" t="s">
        <v>272</v>
      </c>
    </row>
    <row r="6761" spans="2:51" s="13" customFormat="1" ht="11.25">
      <c r="B6761" s="210"/>
      <c r="C6761" s="211"/>
      <c r="D6761" s="212" t="s">
        <v>283</v>
      </c>
      <c r="E6761" s="213" t="s">
        <v>1</v>
      </c>
      <c r="F6761" s="214" t="s">
        <v>2297</v>
      </c>
      <c r="G6761" s="211"/>
      <c r="H6761" s="213" t="s">
        <v>1</v>
      </c>
      <c r="I6761" s="215"/>
      <c r="J6761" s="211"/>
      <c r="K6761" s="211"/>
      <c r="L6761" s="216"/>
      <c r="M6761" s="217"/>
      <c r="N6761" s="218"/>
      <c r="O6761" s="218"/>
      <c r="P6761" s="218"/>
      <c r="Q6761" s="218"/>
      <c r="R6761" s="218"/>
      <c r="S6761" s="218"/>
      <c r="T6761" s="219"/>
      <c r="AT6761" s="220" t="s">
        <v>283</v>
      </c>
      <c r="AU6761" s="220" t="s">
        <v>84</v>
      </c>
      <c r="AV6761" s="13" t="s">
        <v>16</v>
      </c>
      <c r="AW6761" s="13" t="s">
        <v>32</v>
      </c>
      <c r="AX6761" s="13" t="s">
        <v>76</v>
      </c>
      <c r="AY6761" s="220" t="s">
        <v>272</v>
      </c>
    </row>
    <row r="6762" spans="2:51" s="13" customFormat="1" ht="11.25">
      <c r="B6762" s="210"/>
      <c r="C6762" s="211"/>
      <c r="D6762" s="212" t="s">
        <v>283</v>
      </c>
      <c r="E6762" s="213" t="s">
        <v>1</v>
      </c>
      <c r="F6762" s="214" t="s">
        <v>833</v>
      </c>
      <c r="G6762" s="211"/>
      <c r="H6762" s="213" t="s">
        <v>1</v>
      </c>
      <c r="I6762" s="215"/>
      <c r="J6762" s="211"/>
      <c r="K6762" s="211"/>
      <c r="L6762" s="216"/>
      <c r="M6762" s="217"/>
      <c r="N6762" s="218"/>
      <c r="O6762" s="218"/>
      <c r="P6762" s="218"/>
      <c r="Q6762" s="218"/>
      <c r="R6762" s="218"/>
      <c r="S6762" s="218"/>
      <c r="T6762" s="219"/>
      <c r="AT6762" s="220" t="s">
        <v>283</v>
      </c>
      <c r="AU6762" s="220" t="s">
        <v>84</v>
      </c>
      <c r="AV6762" s="13" t="s">
        <v>16</v>
      </c>
      <c r="AW6762" s="13" t="s">
        <v>32</v>
      </c>
      <c r="AX6762" s="13" t="s">
        <v>76</v>
      </c>
      <c r="AY6762" s="220" t="s">
        <v>272</v>
      </c>
    </row>
    <row r="6763" spans="2:51" s="14" customFormat="1" ht="11.25">
      <c r="B6763" s="221"/>
      <c r="C6763" s="222"/>
      <c r="D6763" s="212" t="s">
        <v>283</v>
      </c>
      <c r="E6763" s="223" t="s">
        <v>1</v>
      </c>
      <c r="F6763" s="224" t="s">
        <v>2298</v>
      </c>
      <c r="G6763" s="222"/>
      <c r="H6763" s="225">
        <v>3.0880000000000001</v>
      </c>
      <c r="I6763" s="226"/>
      <c r="J6763" s="222"/>
      <c r="K6763" s="222"/>
      <c r="L6763" s="227"/>
      <c r="M6763" s="228"/>
      <c r="N6763" s="229"/>
      <c r="O6763" s="229"/>
      <c r="P6763" s="229"/>
      <c r="Q6763" s="229"/>
      <c r="R6763" s="229"/>
      <c r="S6763" s="229"/>
      <c r="T6763" s="230"/>
      <c r="AT6763" s="231" t="s">
        <v>283</v>
      </c>
      <c r="AU6763" s="231" t="s">
        <v>84</v>
      </c>
      <c r="AV6763" s="14" t="s">
        <v>84</v>
      </c>
      <c r="AW6763" s="14" t="s">
        <v>32</v>
      </c>
      <c r="AX6763" s="14" t="s">
        <v>76</v>
      </c>
      <c r="AY6763" s="231" t="s">
        <v>272</v>
      </c>
    </row>
    <row r="6764" spans="2:51" s="13" customFormat="1" ht="11.25">
      <c r="B6764" s="210"/>
      <c r="C6764" s="211"/>
      <c r="D6764" s="212" t="s">
        <v>283</v>
      </c>
      <c r="E6764" s="213" t="s">
        <v>1</v>
      </c>
      <c r="F6764" s="214" t="s">
        <v>837</v>
      </c>
      <c r="G6764" s="211"/>
      <c r="H6764" s="213" t="s">
        <v>1</v>
      </c>
      <c r="I6764" s="215"/>
      <c r="J6764" s="211"/>
      <c r="K6764" s="211"/>
      <c r="L6764" s="216"/>
      <c r="M6764" s="217"/>
      <c r="N6764" s="218"/>
      <c r="O6764" s="218"/>
      <c r="P6764" s="218"/>
      <c r="Q6764" s="218"/>
      <c r="R6764" s="218"/>
      <c r="S6764" s="218"/>
      <c r="T6764" s="219"/>
      <c r="AT6764" s="220" t="s">
        <v>283</v>
      </c>
      <c r="AU6764" s="220" t="s">
        <v>84</v>
      </c>
      <c r="AV6764" s="13" t="s">
        <v>16</v>
      </c>
      <c r="AW6764" s="13" t="s">
        <v>32</v>
      </c>
      <c r="AX6764" s="13" t="s">
        <v>76</v>
      </c>
      <c r="AY6764" s="220" t="s">
        <v>272</v>
      </c>
    </row>
    <row r="6765" spans="2:51" s="14" customFormat="1" ht="11.25">
      <c r="B6765" s="221"/>
      <c r="C6765" s="222"/>
      <c r="D6765" s="212" t="s">
        <v>283</v>
      </c>
      <c r="E6765" s="223" t="s">
        <v>1</v>
      </c>
      <c r="F6765" s="224" t="s">
        <v>2299</v>
      </c>
      <c r="G6765" s="222"/>
      <c r="H6765" s="225">
        <v>5.2</v>
      </c>
      <c r="I6765" s="226"/>
      <c r="J6765" s="222"/>
      <c r="K6765" s="222"/>
      <c r="L6765" s="227"/>
      <c r="M6765" s="228"/>
      <c r="N6765" s="229"/>
      <c r="O6765" s="229"/>
      <c r="P6765" s="229"/>
      <c r="Q6765" s="229"/>
      <c r="R6765" s="229"/>
      <c r="S6765" s="229"/>
      <c r="T6765" s="230"/>
      <c r="AT6765" s="231" t="s">
        <v>283</v>
      </c>
      <c r="AU6765" s="231" t="s">
        <v>84</v>
      </c>
      <c r="AV6765" s="14" t="s">
        <v>84</v>
      </c>
      <c r="AW6765" s="14" t="s">
        <v>32</v>
      </c>
      <c r="AX6765" s="14" t="s">
        <v>76</v>
      </c>
      <c r="AY6765" s="231" t="s">
        <v>272</v>
      </c>
    </row>
    <row r="6766" spans="2:51" s="14" customFormat="1" ht="11.25">
      <c r="B6766" s="221"/>
      <c r="C6766" s="222"/>
      <c r="D6766" s="212" t="s">
        <v>283</v>
      </c>
      <c r="E6766" s="223" t="s">
        <v>1</v>
      </c>
      <c r="F6766" s="224" t="s">
        <v>2300</v>
      </c>
      <c r="G6766" s="222"/>
      <c r="H6766" s="225">
        <v>9.2880000000000003</v>
      </c>
      <c r="I6766" s="226"/>
      <c r="J6766" s="222"/>
      <c r="K6766" s="222"/>
      <c r="L6766" s="227"/>
      <c r="M6766" s="228"/>
      <c r="N6766" s="229"/>
      <c r="O6766" s="229"/>
      <c r="P6766" s="229"/>
      <c r="Q6766" s="229"/>
      <c r="R6766" s="229"/>
      <c r="S6766" s="229"/>
      <c r="T6766" s="230"/>
      <c r="AT6766" s="231" t="s">
        <v>283</v>
      </c>
      <c r="AU6766" s="231" t="s">
        <v>84</v>
      </c>
      <c r="AV6766" s="14" t="s">
        <v>84</v>
      </c>
      <c r="AW6766" s="14" t="s">
        <v>32</v>
      </c>
      <c r="AX6766" s="14" t="s">
        <v>76</v>
      </c>
      <c r="AY6766" s="231" t="s">
        <v>272</v>
      </c>
    </row>
    <row r="6767" spans="2:51" s="14" customFormat="1" ht="11.25">
      <c r="B6767" s="221"/>
      <c r="C6767" s="222"/>
      <c r="D6767" s="212" t="s">
        <v>283</v>
      </c>
      <c r="E6767" s="223" t="s">
        <v>1</v>
      </c>
      <c r="F6767" s="224" t="s">
        <v>2301</v>
      </c>
      <c r="G6767" s="222"/>
      <c r="H6767" s="225">
        <v>3.7</v>
      </c>
      <c r="I6767" s="226"/>
      <c r="J6767" s="222"/>
      <c r="K6767" s="222"/>
      <c r="L6767" s="227"/>
      <c r="M6767" s="228"/>
      <c r="N6767" s="229"/>
      <c r="O6767" s="229"/>
      <c r="P6767" s="229"/>
      <c r="Q6767" s="229"/>
      <c r="R6767" s="229"/>
      <c r="S6767" s="229"/>
      <c r="T6767" s="230"/>
      <c r="AT6767" s="231" t="s">
        <v>283</v>
      </c>
      <c r="AU6767" s="231" t="s">
        <v>84</v>
      </c>
      <c r="AV6767" s="14" t="s">
        <v>84</v>
      </c>
      <c r="AW6767" s="14" t="s">
        <v>32</v>
      </c>
      <c r="AX6767" s="14" t="s">
        <v>76</v>
      </c>
      <c r="AY6767" s="231" t="s">
        <v>272</v>
      </c>
    </row>
    <row r="6768" spans="2:51" s="13" customFormat="1" ht="11.25">
      <c r="B6768" s="210"/>
      <c r="C6768" s="211"/>
      <c r="D6768" s="212" t="s">
        <v>283</v>
      </c>
      <c r="E6768" s="213" t="s">
        <v>1</v>
      </c>
      <c r="F6768" s="214" t="s">
        <v>285</v>
      </c>
      <c r="G6768" s="211"/>
      <c r="H6768" s="213" t="s">
        <v>1</v>
      </c>
      <c r="I6768" s="215"/>
      <c r="J6768" s="211"/>
      <c r="K6768" s="211"/>
      <c r="L6768" s="216"/>
      <c r="M6768" s="217"/>
      <c r="N6768" s="218"/>
      <c r="O6768" s="218"/>
      <c r="P6768" s="218"/>
      <c r="Q6768" s="218"/>
      <c r="R6768" s="218"/>
      <c r="S6768" s="218"/>
      <c r="T6768" s="219"/>
      <c r="AT6768" s="220" t="s">
        <v>283</v>
      </c>
      <c r="AU6768" s="220" t="s">
        <v>84</v>
      </c>
      <c r="AV6768" s="13" t="s">
        <v>16</v>
      </c>
      <c r="AW6768" s="13" t="s">
        <v>32</v>
      </c>
      <c r="AX6768" s="13" t="s">
        <v>76</v>
      </c>
      <c r="AY6768" s="220" t="s">
        <v>272</v>
      </c>
    </row>
    <row r="6769" spans="1:65" s="13" customFormat="1" ht="11.25">
      <c r="B6769" s="210"/>
      <c r="C6769" s="211"/>
      <c r="D6769" s="212" t="s">
        <v>283</v>
      </c>
      <c r="E6769" s="213" t="s">
        <v>1</v>
      </c>
      <c r="F6769" s="214" t="s">
        <v>2302</v>
      </c>
      <c r="G6769" s="211"/>
      <c r="H6769" s="213" t="s">
        <v>1</v>
      </c>
      <c r="I6769" s="215"/>
      <c r="J6769" s="211"/>
      <c r="K6769" s="211"/>
      <c r="L6769" s="216"/>
      <c r="M6769" s="217"/>
      <c r="N6769" s="218"/>
      <c r="O6769" s="218"/>
      <c r="P6769" s="218"/>
      <c r="Q6769" s="218"/>
      <c r="R6769" s="218"/>
      <c r="S6769" s="218"/>
      <c r="T6769" s="219"/>
      <c r="AT6769" s="220" t="s">
        <v>283</v>
      </c>
      <c r="AU6769" s="220" t="s">
        <v>84</v>
      </c>
      <c r="AV6769" s="13" t="s">
        <v>16</v>
      </c>
      <c r="AW6769" s="13" t="s">
        <v>32</v>
      </c>
      <c r="AX6769" s="13" t="s">
        <v>76</v>
      </c>
      <c r="AY6769" s="220" t="s">
        <v>272</v>
      </c>
    </row>
    <row r="6770" spans="1:65" s="13" customFormat="1" ht="11.25">
      <c r="B6770" s="210"/>
      <c r="C6770" s="211"/>
      <c r="D6770" s="212" t="s">
        <v>283</v>
      </c>
      <c r="E6770" s="213" t="s">
        <v>1</v>
      </c>
      <c r="F6770" s="214" t="s">
        <v>833</v>
      </c>
      <c r="G6770" s="211"/>
      <c r="H6770" s="213" t="s">
        <v>1</v>
      </c>
      <c r="I6770" s="215"/>
      <c r="J6770" s="211"/>
      <c r="K6770" s="211"/>
      <c r="L6770" s="216"/>
      <c r="M6770" s="217"/>
      <c r="N6770" s="218"/>
      <c r="O6770" s="218"/>
      <c r="P6770" s="218"/>
      <c r="Q6770" s="218"/>
      <c r="R6770" s="218"/>
      <c r="S6770" s="218"/>
      <c r="T6770" s="219"/>
      <c r="AT6770" s="220" t="s">
        <v>283</v>
      </c>
      <c r="AU6770" s="220" t="s">
        <v>84</v>
      </c>
      <c r="AV6770" s="13" t="s">
        <v>16</v>
      </c>
      <c r="AW6770" s="13" t="s">
        <v>32</v>
      </c>
      <c r="AX6770" s="13" t="s">
        <v>76</v>
      </c>
      <c r="AY6770" s="220" t="s">
        <v>272</v>
      </c>
    </row>
    <row r="6771" spans="1:65" s="14" customFormat="1" ht="11.25">
      <c r="B6771" s="221"/>
      <c r="C6771" s="222"/>
      <c r="D6771" s="212" t="s">
        <v>283</v>
      </c>
      <c r="E6771" s="223" t="s">
        <v>1</v>
      </c>
      <c r="F6771" s="224" t="s">
        <v>2303</v>
      </c>
      <c r="G6771" s="222"/>
      <c r="H6771" s="225">
        <v>21.562999999999999</v>
      </c>
      <c r="I6771" s="226"/>
      <c r="J6771" s="222"/>
      <c r="K6771" s="222"/>
      <c r="L6771" s="227"/>
      <c r="M6771" s="228"/>
      <c r="N6771" s="229"/>
      <c r="O6771" s="229"/>
      <c r="P6771" s="229"/>
      <c r="Q6771" s="229"/>
      <c r="R6771" s="229"/>
      <c r="S6771" s="229"/>
      <c r="T6771" s="230"/>
      <c r="AT6771" s="231" t="s">
        <v>283</v>
      </c>
      <c r="AU6771" s="231" t="s">
        <v>84</v>
      </c>
      <c r="AV6771" s="14" t="s">
        <v>84</v>
      </c>
      <c r="AW6771" s="14" t="s">
        <v>32</v>
      </c>
      <c r="AX6771" s="14" t="s">
        <v>76</v>
      </c>
      <c r="AY6771" s="231" t="s">
        <v>272</v>
      </c>
    </row>
    <row r="6772" spans="1:65" s="13" customFormat="1" ht="11.25">
      <c r="B6772" s="210"/>
      <c r="C6772" s="211"/>
      <c r="D6772" s="212" t="s">
        <v>283</v>
      </c>
      <c r="E6772" s="213" t="s">
        <v>1</v>
      </c>
      <c r="F6772" s="214" t="s">
        <v>837</v>
      </c>
      <c r="G6772" s="211"/>
      <c r="H6772" s="213" t="s">
        <v>1</v>
      </c>
      <c r="I6772" s="215"/>
      <c r="J6772" s="211"/>
      <c r="K6772" s="211"/>
      <c r="L6772" s="216"/>
      <c r="M6772" s="217"/>
      <c r="N6772" s="218"/>
      <c r="O6772" s="218"/>
      <c r="P6772" s="218"/>
      <c r="Q6772" s="218"/>
      <c r="R6772" s="218"/>
      <c r="S6772" s="218"/>
      <c r="T6772" s="219"/>
      <c r="AT6772" s="220" t="s">
        <v>283</v>
      </c>
      <c r="AU6772" s="220" t="s">
        <v>84</v>
      </c>
      <c r="AV6772" s="13" t="s">
        <v>16</v>
      </c>
      <c r="AW6772" s="13" t="s">
        <v>32</v>
      </c>
      <c r="AX6772" s="13" t="s">
        <v>76</v>
      </c>
      <c r="AY6772" s="220" t="s">
        <v>272</v>
      </c>
    </row>
    <row r="6773" spans="1:65" s="14" customFormat="1" ht="11.25">
      <c r="B6773" s="221"/>
      <c r="C6773" s="222"/>
      <c r="D6773" s="212" t="s">
        <v>283</v>
      </c>
      <c r="E6773" s="223" t="s">
        <v>1</v>
      </c>
      <c r="F6773" s="224" t="s">
        <v>2304</v>
      </c>
      <c r="G6773" s="222"/>
      <c r="H6773" s="225">
        <v>22.163</v>
      </c>
      <c r="I6773" s="226"/>
      <c r="J6773" s="222"/>
      <c r="K6773" s="222"/>
      <c r="L6773" s="227"/>
      <c r="M6773" s="228"/>
      <c r="N6773" s="229"/>
      <c r="O6773" s="229"/>
      <c r="P6773" s="229"/>
      <c r="Q6773" s="229"/>
      <c r="R6773" s="229"/>
      <c r="S6773" s="229"/>
      <c r="T6773" s="230"/>
      <c r="AT6773" s="231" t="s">
        <v>283</v>
      </c>
      <c r="AU6773" s="231" t="s">
        <v>84</v>
      </c>
      <c r="AV6773" s="14" t="s">
        <v>84</v>
      </c>
      <c r="AW6773" s="14" t="s">
        <v>32</v>
      </c>
      <c r="AX6773" s="14" t="s">
        <v>76</v>
      </c>
      <c r="AY6773" s="231" t="s">
        <v>272</v>
      </c>
    </row>
    <row r="6774" spans="1:65" s="2" customFormat="1" ht="16.5" customHeight="1">
      <c r="A6774" s="34"/>
      <c r="B6774" s="35"/>
      <c r="C6774" s="192" t="s">
        <v>5389</v>
      </c>
      <c r="D6774" s="192" t="s">
        <v>274</v>
      </c>
      <c r="E6774" s="193" t="s">
        <v>5390</v>
      </c>
      <c r="F6774" s="194" t="s">
        <v>5391</v>
      </c>
      <c r="G6774" s="195" t="s">
        <v>185</v>
      </c>
      <c r="H6774" s="196">
        <v>682.9</v>
      </c>
      <c r="I6774" s="197"/>
      <c r="J6774" s="198">
        <f>ROUND(I6774*H6774,2)</f>
        <v>0</v>
      </c>
      <c r="K6774" s="194" t="s">
        <v>278</v>
      </c>
      <c r="L6774" s="39"/>
      <c r="M6774" s="199" t="s">
        <v>1</v>
      </c>
      <c r="N6774" s="200" t="s">
        <v>41</v>
      </c>
      <c r="O6774" s="71"/>
      <c r="P6774" s="201">
        <f>O6774*H6774</f>
        <v>0</v>
      </c>
      <c r="Q6774" s="201">
        <v>3.0000000000000001E-5</v>
      </c>
      <c r="R6774" s="201">
        <f>Q6774*H6774</f>
        <v>2.0486999999999998E-2</v>
      </c>
      <c r="S6774" s="201">
        <v>0</v>
      </c>
      <c r="T6774" s="202">
        <f>S6774*H6774</f>
        <v>0</v>
      </c>
      <c r="U6774" s="34"/>
      <c r="V6774" s="34"/>
      <c r="W6774" s="34"/>
      <c r="X6774" s="34"/>
      <c r="Y6774" s="34"/>
      <c r="Z6774" s="34"/>
      <c r="AA6774" s="34"/>
      <c r="AB6774" s="34"/>
      <c r="AC6774" s="34"/>
      <c r="AD6774" s="34"/>
      <c r="AE6774" s="34"/>
      <c r="AR6774" s="203" t="s">
        <v>358</v>
      </c>
      <c r="AT6774" s="203" t="s">
        <v>274</v>
      </c>
      <c r="AU6774" s="203" t="s">
        <v>84</v>
      </c>
      <c r="AY6774" s="17" t="s">
        <v>272</v>
      </c>
      <c r="BE6774" s="204">
        <f>IF(N6774="základní",J6774,0)</f>
        <v>0</v>
      </c>
      <c r="BF6774" s="204">
        <f>IF(N6774="snížená",J6774,0)</f>
        <v>0</v>
      </c>
      <c r="BG6774" s="204">
        <f>IF(N6774="zákl. přenesená",J6774,0)</f>
        <v>0</v>
      </c>
      <c r="BH6774" s="204">
        <f>IF(N6774="sníž. přenesená",J6774,0)</f>
        <v>0</v>
      </c>
      <c r="BI6774" s="204">
        <f>IF(N6774="nulová",J6774,0)</f>
        <v>0</v>
      </c>
      <c r="BJ6774" s="17" t="s">
        <v>16</v>
      </c>
      <c r="BK6774" s="204">
        <f>ROUND(I6774*H6774,2)</f>
        <v>0</v>
      </c>
      <c r="BL6774" s="17" t="s">
        <v>358</v>
      </c>
      <c r="BM6774" s="203" t="s">
        <v>5392</v>
      </c>
    </row>
    <row r="6775" spans="1:65" s="2" customFormat="1" ht="11.25">
      <c r="A6775" s="34"/>
      <c r="B6775" s="35"/>
      <c r="C6775" s="36"/>
      <c r="D6775" s="205" t="s">
        <v>281</v>
      </c>
      <c r="E6775" s="36"/>
      <c r="F6775" s="206" t="s">
        <v>5393</v>
      </c>
      <c r="G6775" s="36"/>
      <c r="H6775" s="36"/>
      <c r="I6775" s="207"/>
      <c r="J6775" s="36"/>
      <c r="K6775" s="36"/>
      <c r="L6775" s="39"/>
      <c r="M6775" s="208"/>
      <c r="N6775" s="209"/>
      <c r="O6775" s="71"/>
      <c r="P6775" s="71"/>
      <c r="Q6775" s="71"/>
      <c r="R6775" s="71"/>
      <c r="S6775" s="71"/>
      <c r="T6775" s="72"/>
      <c r="U6775" s="34"/>
      <c r="V6775" s="34"/>
      <c r="W6775" s="34"/>
      <c r="X6775" s="34"/>
      <c r="Y6775" s="34"/>
      <c r="Z6775" s="34"/>
      <c r="AA6775" s="34"/>
      <c r="AB6775" s="34"/>
      <c r="AC6775" s="34"/>
      <c r="AD6775" s="34"/>
      <c r="AE6775" s="34"/>
      <c r="AT6775" s="17" t="s">
        <v>281</v>
      </c>
      <c r="AU6775" s="17" t="s">
        <v>84</v>
      </c>
    </row>
    <row r="6776" spans="1:65" s="13" customFormat="1" ht="11.25">
      <c r="B6776" s="210"/>
      <c r="C6776" s="211"/>
      <c r="D6776" s="212" t="s">
        <v>283</v>
      </c>
      <c r="E6776" s="213" t="s">
        <v>1</v>
      </c>
      <c r="F6776" s="214" t="s">
        <v>5394</v>
      </c>
      <c r="G6776" s="211"/>
      <c r="H6776" s="213" t="s">
        <v>1</v>
      </c>
      <c r="I6776" s="215"/>
      <c r="J6776" s="211"/>
      <c r="K6776" s="211"/>
      <c r="L6776" s="216"/>
      <c r="M6776" s="217"/>
      <c r="N6776" s="218"/>
      <c r="O6776" s="218"/>
      <c r="P6776" s="218"/>
      <c r="Q6776" s="218"/>
      <c r="R6776" s="218"/>
      <c r="S6776" s="218"/>
      <c r="T6776" s="219"/>
      <c r="AT6776" s="220" t="s">
        <v>283</v>
      </c>
      <c r="AU6776" s="220" t="s">
        <v>84</v>
      </c>
      <c r="AV6776" s="13" t="s">
        <v>16</v>
      </c>
      <c r="AW6776" s="13" t="s">
        <v>32</v>
      </c>
      <c r="AX6776" s="13" t="s">
        <v>76</v>
      </c>
      <c r="AY6776" s="220" t="s">
        <v>272</v>
      </c>
    </row>
    <row r="6777" spans="1:65" s="13" customFormat="1" ht="11.25">
      <c r="B6777" s="210"/>
      <c r="C6777" s="211"/>
      <c r="D6777" s="212" t="s">
        <v>283</v>
      </c>
      <c r="E6777" s="213" t="s">
        <v>1</v>
      </c>
      <c r="F6777" s="214" t="s">
        <v>285</v>
      </c>
      <c r="G6777" s="211"/>
      <c r="H6777" s="213" t="s">
        <v>1</v>
      </c>
      <c r="I6777" s="215"/>
      <c r="J6777" s="211"/>
      <c r="K6777" s="211"/>
      <c r="L6777" s="216"/>
      <c r="M6777" s="217"/>
      <c r="N6777" s="218"/>
      <c r="O6777" s="218"/>
      <c r="P6777" s="218"/>
      <c r="Q6777" s="218"/>
      <c r="R6777" s="218"/>
      <c r="S6777" s="218"/>
      <c r="T6777" s="219"/>
      <c r="AT6777" s="220" t="s">
        <v>283</v>
      </c>
      <c r="AU6777" s="220" t="s">
        <v>84</v>
      </c>
      <c r="AV6777" s="13" t="s">
        <v>16</v>
      </c>
      <c r="AW6777" s="13" t="s">
        <v>32</v>
      </c>
      <c r="AX6777" s="13" t="s">
        <v>76</v>
      </c>
      <c r="AY6777" s="220" t="s">
        <v>272</v>
      </c>
    </row>
    <row r="6778" spans="1:65" s="13" customFormat="1" ht="22.5">
      <c r="B6778" s="210"/>
      <c r="C6778" s="211"/>
      <c r="D6778" s="212" t="s">
        <v>283</v>
      </c>
      <c r="E6778" s="213" t="s">
        <v>1</v>
      </c>
      <c r="F6778" s="214" t="s">
        <v>1820</v>
      </c>
      <c r="G6778" s="211"/>
      <c r="H6778" s="213" t="s">
        <v>1</v>
      </c>
      <c r="I6778" s="215"/>
      <c r="J6778" s="211"/>
      <c r="K6778" s="211"/>
      <c r="L6778" s="216"/>
      <c r="M6778" s="217"/>
      <c r="N6778" s="218"/>
      <c r="O6778" s="218"/>
      <c r="P6778" s="218"/>
      <c r="Q6778" s="218"/>
      <c r="R6778" s="218"/>
      <c r="S6778" s="218"/>
      <c r="T6778" s="219"/>
      <c r="AT6778" s="220" t="s">
        <v>283</v>
      </c>
      <c r="AU6778" s="220" t="s">
        <v>84</v>
      </c>
      <c r="AV6778" s="13" t="s">
        <v>16</v>
      </c>
      <c r="AW6778" s="13" t="s">
        <v>32</v>
      </c>
      <c r="AX6778" s="13" t="s">
        <v>76</v>
      </c>
      <c r="AY6778" s="220" t="s">
        <v>272</v>
      </c>
    </row>
    <row r="6779" spans="1:65" s="13" customFormat="1" ht="11.25">
      <c r="B6779" s="210"/>
      <c r="C6779" s="211"/>
      <c r="D6779" s="212" t="s">
        <v>283</v>
      </c>
      <c r="E6779" s="213" t="s">
        <v>1</v>
      </c>
      <c r="F6779" s="214" t="s">
        <v>285</v>
      </c>
      <c r="G6779" s="211"/>
      <c r="H6779" s="213" t="s">
        <v>1</v>
      </c>
      <c r="I6779" s="215"/>
      <c r="J6779" s="211"/>
      <c r="K6779" s="211"/>
      <c r="L6779" s="216"/>
      <c r="M6779" s="217"/>
      <c r="N6779" s="218"/>
      <c r="O6779" s="218"/>
      <c r="P6779" s="218"/>
      <c r="Q6779" s="218"/>
      <c r="R6779" s="218"/>
      <c r="S6779" s="218"/>
      <c r="T6779" s="219"/>
      <c r="AT6779" s="220" t="s">
        <v>283</v>
      </c>
      <c r="AU6779" s="220" t="s">
        <v>84</v>
      </c>
      <c r="AV6779" s="13" t="s">
        <v>16</v>
      </c>
      <c r="AW6779" s="13" t="s">
        <v>32</v>
      </c>
      <c r="AX6779" s="13" t="s">
        <v>76</v>
      </c>
      <c r="AY6779" s="220" t="s">
        <v>272</v>
      </c>
    </row>
    <row r="6780" spans="1:65" s="13" customFormat="1" ht="11.25">
      <c r="B6780" s="210"/>
      <c r="C6780" s="211"/>
      <c r="D6780" s="212" t="s">
        <v>283</v>
      </c>
      <c r="E6780" s="213" t="s">
        <v>1</v>
      </c>
      <c r="F6780" s="214" t="s">
        <v>831</v>
      </c>
      <c r="G6780" s="211"/>
      <c r="H6780" s="213" t="s">
        <v>1</v>
      </c>
      <c r="I6780" s="215"/>
      <c r="J6780" s="211"/>
      <c r="K6780" s="211"/>
      <c r="L6780" s="216"/>
      <c r="M6780" s="217"/>
      <c r="N6780" s="218"/>
      <c r="O6780" s="218"/>
      <c r="P6780" s="218"/>
      <c r="Q6780" s="218"/>
      <c r="R6780" s="218"/>
      <c r="S6780" s="218"/>
      <c r="T6780" s="219"/>
      <c r="AT6780" s="220" t="s">
        <v>283</v>
      </c>
      <c r="AU6780" s="220" t="s">
        <v>84</v>
      </c>
      <c r="AV6780" s="13" t="s">
        <v>16</v>
      </c>
      <c r="AW6780" s="13" t="s">
        <v>32</v>
      </c>
      <c r="AX6780" s="13" t="s">
        <v>76</v>
      </c>
      <c r="AY6780" s="220" t="s">
        <v>272</v>
      </c>
    </row>
    <row r="6781" spans="1:65" s="14" customFormat="1" ht="11.25">
      <c r="B6781" s="221"/>
      <c r="C6781" s="222"/>
      <c r="D6781" s="212" t="s">
        <v>283</v>
      </c>
      <c r="E6781" s="223" t="s">
        <v>1</v>
      </c>
      <c r="F6781" s="224" t="s">
        <v>5395</v>
      </c>
      <c r="G6781" s="222"/>
      <c r="H6781" s="225">
        <v>8.4</v>
      </c>
      <c r="I6781" s="226"/>
      <c r="J6781" s="222"/>
      <c r="K6781" s="222"/>
      <c r="L6781" s="227"/>
      <c r="M6781" s="228"/>
      <c r="N6781" s="229"/>
      <c r="O6781" s="229"/>
      <c r="P6781" s="229"/>
      <c r="Q6781" s="229"/>
      <c r="R6781" s="229"/>
      <c r="S6781" s="229"/>
      <c r="T6781" s="230"/>
      <c r="AT6781" s="231" t="s">
        <v>283</v>
      </c>
      <c r="AU6781" s="231" t="s">
        <v>84</v>
      </c>
      <c r="AV6781" s="14" t="s">
        <v>84</v>
      </c>
      <c r="AW6781" s="14" t="s">
        <v>32</v>
      </c>
      <c r="AX6781" s="14" t="s">
        <v>76</v>
      </c>
      <c r="AY6781" s="231" t="s">
        <v>272</v>
      </c>
    </row>
    <row r="6782" spans="1:65" s="14" customFormat="1" ht="11.25">
      <c r="B6782" s="221"/>
      <c r="C6782" s="222"/>
      <c r="D6782" s="212" t="s">
        <v>283</v>
      </c>
      <c r="E6782" s="223" t="s">
        <v>1</v>
      </c>
      <c r="F6782" s="224" t="s">
        <v>5396</v>
      </c>
      <c r="G6782" s="222"/>
      <c r="H6782" s="225">
        <v>3.7</v>
      </c>
      <c r="I6782" s="226"/>
      <c r="J6782" s="222"/>
      <c r="K6782" s="222"/>
      <c r="L6782" s="227"/>
      <c r="M6782" s="228"/>
      <c r="N6782" s="229"/>
      <c r="O6782" s="229"/>
      <c r="P6782" s="229"/>
      <c r="Q6782" s="229"/>
      <c r="R6782" s="229"/>
      <c r="S6782" s="229"/>
      <c r="T6782" s="230"/>
      <c r="AT6782" s="231" t="s">
        <v>283</v>
      </c>
      <c r="AU6782" s="231" t="s">
        <v>84</v>
      </c>
      <c r="AV6782" s="14" t="s">
        <v>84</v>
      </c>
      <c r="AW6782" s="14" t="s">
        <v>32</v>
      </c>
      <c r="AX6782" s="14" t="s">
        <v>76</v>
      </c>
      <c r="AY6782" s="231" t="s">
        <v>272</v>
      </c>
    </row>
    <row r="6783" spans="1:65" s="14" customFormat="1" ht="11.25">
      <c r="B6783" s="221"/>
      <c r="C6783" s="222"/>
      <c r="D6783" s="212" t="s">
        <v>283</v>
      </c>
      <c r="E6783" s="223" t="s">
        <v>1</v>
      </c>
      <c r="F6783" s="224" t="s">
        <v>5397</v>
      </c>
      <c r="G6783" s="222"/>
      <c r="H6783" s="225">
        <v>3.65</v>
      </c>
      <c r="I6783" s="226"/>
      <c r="J6783" s="222"/>
      <c r="K6783" s="222"/>
      <c r="L6783" s="227"/>
      <c r="M6783" s="228"/>
      <c r="N6783" s="229"/>
      <c r="O6783" s="229"/>
      <c r="P6783" s="229"/>
      <c r="Q6783" s="229"/>
      <c r="R6783" s="229"/>
      <c r="S6783" s="229"/>
      <c r="T6783" s="230"/>
      <c r="AT6783" s="231" t="s">
        <v>283</v>
      </c>
      <c r="AU6783" s="231" t="s">
        <v>84</v>
      </c>
      <c r="AV6783" s="14" t="s">
        <v>84</v>
      </c>
      <c r="AW6783" s="14" t="s">
        <v>32</v>
      </c>
      <c r="AX6783" s="14" t="s">
        <v>76</v>
      </c>
      <c r="AY6783" s="231" t="s">
        <v>272</v>
      </c>
    </row>
    <row r="6784" spans="1:65" s="14" customFormat="1" ht="11.25">
      <c r="B6784" s="221"/>
      <c r="C6784" s="222"/>
      <c r="D6784" s="212" t="s">
        <v>283</v>
      </c>
      <c r="E6784" s="223" t="s">
        <v>1</v>
      </c>
      <c r="F6784" s="224" t="s">
        <v>5398</v>
      </c>
      <c r="G6784" s="222"/>
      <c r="H6784" s="225">
        <v>5.6</v>
      </c>
      <c r="I6784" s="226"/>
      <c r="J6784" s="222"/>
      <c r="K6784" s="222"/>
      <c r="L6784" s="227"/>
      <c r="M6784" s="228"/>
      <c r="N6784" s="229"/>
      <c r="O6784" s="229"/>
      <c r="P6784" s="229"/>
      <c r="Q6784" s="229"/>
      <c r="R6784" s="229"/>
      <c r="S6784" s="229"/>
      <c r="T6784" s="230"/>
      <c r="AT6784" s="231" t="s">
        <v>283</v>
      </c>
      <c r="AU6784" s="231" t="s">
        <v>84</v>
      </c>
      <c r="AV6784" s="14" t="s">
        <v>84</v>
      </c>
      <c r="AW6784" s="14" t="s">
        <v>32</v>
      </c>
      <c r="AX6784" s="14" t="s">
        <v>76</v>
      </c>
      <c r="AY6784" s="231" t="s">
        <v>272</v>
      </c>
    </row>
    <row r="6785" spans="2:51" s="14" customFormat="1" ht="11.25">
      <c r="B6785" s="221"/>
      <c r="C6785" s="222"/>
      <c r="D6785" s="212" t="s">
        <v>283</v>
      </c>
      <c r="E6785" s="223" t="s">
        <v>1</v>
      </c>
      <c r="F6785" s="224" t="s">
        <v>5399</v>
      </c>
      <c r="G6785" s="222"/>
      <c r="H6785" s="225">
        <v>4.71</v>
      </c>
      <c r="I6785" s="226"/>
      <c r="J6785" s="222"/>
      <c r="K6785" s="222"/>
      <c r="L6785" s="227"/>
      <c r="M6785" s="228"/>
      <c r="N6785" s="229"/>
      <c r="O6785" s="229"/>
      <c r="P6785" s="229"/>
      <c r="Q6785" s="229"/>
      <c r="R6785" s="229"/>
      <c r="S6785" s="229"/>
      <c r="T6785" s="230"/>
      <c r="AT6785" s="231" t="s">
        <v>283</v>
      </c>
      <c r="AU6785" s="231" t="s">
        <v>84</v>
      </c>
      <c r="AV6785" s="14" t="s">
        <v>84</v>
      </c>
      <c r="AW6785" s="14" t="s">
        <v>32</v>
      </c>
      <c r="AX6785" s="14" t="s">
        <v>76</v>
      </c>
      <c r="AY6785" s="231" t="s">
        <v>272</v>
      </c>
    </row>
    <row r="6786" spans="2:51" s="14" customFormat="1" ht="11.25">
      <c r="B6786" s="221"/>
      <c r="C6786" s="222"/>
      <c r="D6786" s="212" t="s">
        <v>283</v>
      </c>
      <c r="E6786" s="223" t="s">
        <v>1</v>
      </c>
      <c r="F6786" s="224" t="s">
        <v>5400</v>
      </c>
      <c r="G6786" s="222"/>
      <c r="H6786" s="225">
        <v>4.55</v>
      </c>
      <c r="I6786" s="226"/>
      <c r="J6786" s="222"/>
      <c r="K6786" s="222"/>
      <c r="L6786" s="227"/>
      <c r="M6786" s="228"/>
      <c r="N6786" s="229"/>
      <c r="O6786" s="229"/>
      <c r="P6786" s="229"/>
      <c r="Q6786" s="229"/>
      <c r="R6786" s="229"/>
      <c r="S6786" s="229"/>
      <c r="T6786" s="230"/>
      <c r="AT6786" s="231" t="s">
        <v>283</v>
      </c>
      <c r="AU6786" s="231" t="s">
        <v>84</v>
      </c>
      <c r="AV6786" s="14" t="s">
        <v>84</v>
      </c>
      <c r="AW6786" s="14" t="s">
        <v>32</v>
      </c>
      <c r="AX6786" s="14" t="s">
        <v>76</v>
      </c>
      <c r="AY6786" s="231" t="s">
        <v>272</v>
      </c>
    </row>
    <row r="6787" spans="2:51" s="14" customFormat="1" ht="11.25">
      <c r="B6787" s="221"/>
      <c r="C6787" s="222"/>
      <c r="D6787" s="212" t="s">
        <v>283</v>
      </c>
      <c r="E6787" s="223" t="s">
        <v>1</v>
      </c>
      <c r="F6787" s="224" t="s">
        <v>5401</v>
      </c>
      <c r="G6787" s="222"/>
      <c r="H6787" s="225">
        <v>4.55</v>
      </c>
      <c r="I6787" s="226"/>
      <c r="J6787" s="222"/>
      <c r="K6787" s="222"/>
      <c r="L6787" s="227"/>
      <c r="M6787" s="228"/>
      <c r="N6787" s="229"/>
      <c r="O6787" s="229"/>
      <c r="P6787" s="229"/>
      <c r="Q6787" s="229"/>
      <c r="R6787" s="229"/>
      <c r="S6787" s="229"/>
      <c r="T6787" s="230"/>
      <c r="AT6787" s="231" t="s">
        <v>283</v>
      </c>
      <c r="AU6787" s="231" t="s">
        <v>84</v>
      </c>
      <c r="AV6787" s="14" t="s">
        <v>84</v>
      </c>
      <c r="AW6787" s="14" t="s">
        <v>32</v>
      </c>
      <c r="AX6787" s="14" t="s">
        <v>76</v>
      </c>
      <c r="AY6787" s="231" t="s">
        <v>272</v>
      </c>
    </row>
    <row r="6788" spans="2:51" s="14" customFormat="1" ht="11.25">
      <c r="B6788" s="221"/>
      <c r="C6788" s="222"/>
      <c r="D6788" s="212" t="s">
        <v>283</v>
      </c>
      <c r="E6788" s="223" t="s">
        <v>1</v>
      </c>
      <c r="F6788" s="224" t="s">
        <v>5402</v>
      </c>
      <c r="G6788" s="222"/>
      <c r="H6788" s="225">
        <v>5.6</v>
      </c>
      <c r="I6788" s="226"/>
      <c r="J6788" s="222"/>
      <c r="K6788" s="222"/>
      <c r="L6788" s="227"/>
      <c r="M6788" s="228"/>
      <c r="N6788" s="229"/>
      <c r="O6788" s="229"/>
      <c r="P6788" s="229"/>
      <c r="Q6788" s="229"/>
      <c r="R6788" s="229"/>
      <c r="S6788" s="229"/>
      <c r="T6788" s="230"/>
      <c r="AT6788" s="231" t="s">
        <v>283</v>
      </c>
      <c r="AU6788" s="231" t="s">
        <v>84</v>
      </c>
      <c r="AV6788" s="14" t="s">
        <v>84</v>
      </c>
      <c r="AW6788" s="14" t="s">
        <v>32</v>
      </c>
      <c r="AX6788" s="14" t="s">
        <v>76</v>
      </c>
      <c r="AY6788" s="231" t="s">
        <v>272</v>
      </c>
    </row>
    <row r="6789" spans="2:51" s="14" customFormat="1" ht="11.25">
      <c r="B6789" s="221"/>
      <c r="C6789" s="222"/>
      <c r="D6789" s="212" t="s">
        <v>283</v>
      </c>
      <c r="E6789" s="223" t="s">
        <v>1</v>
      </c>
      <c r="F6789" s="224" t="s">
        <v>5403</v>
      </c>
      <c r="G6789" s="222"/>
      <c r="H6789" s="225">
        <v>8.1999999999999993</v>
      </c>
      <c r="I6789" s="226"/>
      <c r="J6789" s="222"/>
      <c r="K6789" s="222"/>
      <c r="L6789" s="227"/>
      <c r="M6789" s="228"/>
      <c r="N6789" s="229"/>
      <c r="O6789" s="229"/>
      <c r="P6789" s="229"/>
      <c r="Q6789" s="229"/>
      <c r="R6789" s="229"/>
      <c r="S6789" s="229"/>
      <c r="T6789" s="230"/>
      <c r="AT6789" s="231" t="s">
        <v>283</v>
      </c>
      <c r="AU6789" s="231" t="s">
        <v>84</v>
      </c>
      <c r="AV6789" s="14" t="s">
        <v>84</v>
      </c>
      <c r="AW6789" s="14" t="s">
        <v>32</v>
      </c>
      <c r="AX6789" s="14" t="s">
        <v>76</v>
      </c>
      <c r="AY6789" s="231" t="s">
        <v>272</v>
      </c>
    </row>
    <row r="6790" spans="2:51" s="14" customFormat="1" ht="11.25">
      <c r="B6790" s="221"/>
      <c r="C6790" s="222"/>
      <c r="D6790" s="212" t="s">
        <v>283</v>
      </c>
      <c r="E6790" s="223" t="s">
        <v>1</v>
      </c>
      <c r="F6790" s="224" t="s">
        <v>5404</v>
      </c>
      <c r="G6790" s="222"/>
      <c r="H6790" s="225">
        <v>7.3</v>
      </c>
      <c r="I6790" s="226"/>
      <c r="J6790" s="222"/>
      <c r="K6790" s="222"/>
      <c r="L6790" s="227"/>
      <c r="M6790" s="228"/>
      <c r="N6790" s="229"/>
      <c r="O6790" s="229"/>
      <c r="P6790" s="229"/>
      <c r="Q6790" s="229"/>
      <c r="R6790" s="229"/>
      <c r="S6790" s="229"/>
      <c r="T6790" s="230"/>
      <c r="AT6790" s="231" t="s">
        <v>283</v>
      </c>
      <c r="AU6790" s="231" t="s">
        <v>84</v>
      </c>
      <c r="AV6790" s="14" t="s">
        <v>84</v>
      </c>
      <c r="AW6790" s="14" t="s">
        <v>32</v>
      </c>
      <c r="AX6790" s="14" t="s">
        <v>76</v>
      </c>
      <c r="AY6790" s="231" t="s">
        <v>272</v>
      </c>
    </row>
    <row r="6791" spans="2:51" s="13" customFormat="1" ht="11.25">
      <c r="B6791" s="210"/>
      <c r="C6791" s="211"/>
      <c r="D6791" s="212" t="s">
        <v>283</v>
      </c>
      <c r="E6791" s="213" t="s">
        <v>1</v>
      </c>
      <c r="F6791" s="214" t="s">
        <v>833</v>
      </c>
      <c r="G6791" s="211"/>
      <c r="H6791" s="213" t="s">
        <v>1</v>
      </c>
      <c r="I6791" s="215"/>
      <c r="J6791" s="211"/>
      <c r="K6791" s="211"/>
      <c r="L6791" s="216"/>
      <c r="M6791" s="217"/>
      <c r="N6791" s="218"/>
      <c r="O6791" s="218"/>
      <c r="P6791" s="218"/>
      <c r="Q6791" s="218"/>
      <c r="R6791" s="218"/>
      <c r="S6791" s="218"/>
      <c r="T6791" s="219"/>
      <c r="AT6791" s="220" t="s">
        <v>283</v>
      </c>
      <c r="AU6791" s="220" t="s">
        <v>84</v>
      </c>
      <c r="AV6791" s="13" t="s">
        <v>16</v>
      </c>
      <c r="AW6791" s="13" t="s">
        <v>32</v>
      </c>
      <c r="AX6791" s="13" t="s">
        <v>76</v>
      </c>
      <c r="AY6791" s="220" t="s">
        <v>272</v>
      </c>
    </row>
    <row r="6792" spans="2:51" s="14" customFormat="1" ht="11.25">
      <c r="B6792" s="221"/>
      <c r="C6792" s="222"/>
      <c r="D6792" s="212" t="s">
        <v>283</v>
      </c>
      <c r="E6792" s="223" t="s">
        <v>1</v>
      </c>
      <c r="F6792" s="224" t="s">
        <v>5405</v>
      </c>
      <c r="G6792" s="222"/>
      <c r="H6792" s="225">
        <v>28.05</v>
      </c>
      <c r="I6792" s="226"/>
      <c r="J6792" s="222"/>
      <c r="K6792" s="222"/>
      <c r="L6792" s="227"/>
      <c r="M6792" s="228"/>
      <c r="N6792" s="229"/>
      <c r="O6792" s="229"/>
      <c r="P6792" s="229"/>
      <c r="Q6792" s="229"/>
      <c r="R6792" s="229"/>
      <c r="S6792" s="229"/>
      <c r="T6792" s="230"/>
      <c r="AT6792" s="231" t="s">
        <v>283</v>
      </c>
      <c r="AU6792" s="231" t="s">
        <v>84</v>
      </c>
      <c r="AV6792" s="14" t="s">
        <v>84</v>
      </c>
      <c r="AW6792" s="14" t="s">
        <v>32</v>
      </c>
      <c r="AX6792" s="14" t="s">
        <v>76</v>
      </c>
      <c r="AY6792" s="231" t="s">
        <v>272</v>
      </c>
    </row>
    <row r="6793" spans="2:51" s="14" customFormat="1" ht="11.25">
      <c r="B6793" s="221"/>
      <c r="C6793" s="222"/>
      <c r="D6793" s="212" t="s">
        <v>283</v>
      </c>
      <c r="E6793" s="223" t="s">
        <v>1</v>
      </c>
      <c r="F6793" s="224" t="s">
        <v>5406</v>
      </c>
      <c r="G6793" s="222"/>
      <c r="H6793" s="225">
        <v>17.2</v>
      </c>
      <c r="I6793" s="226"/>
      <c r="J6793" s="222"/>
      <c r="K6793" s="222"/>
      <c r="L6793" s="227"/>
      <c r="M6793" s="228"/>
      <c r="N6793" s="229"/>
      <c r="O6793" s="229"/>
      <c r="P6793" s="229"/>
      <c r="Q6793" s="229"/>
      <c r="R6793" s="229"/>
      <c r="S6793" s="229"/>
      <c r="T6793" s="230"/>
      <c r="AT6793" s="231" t="s">
        <v>283</v>
      </c>
      <c r="AU6793" s="231" t="s">
        <v>84</v>
      </c>
      <c r="AV6793" s="14" t="s">
        <v>84</v>
      </c>
      <c r="AW6793" s="14" t="s">
        <v>32</v>
      </c>
      <c r="AX6793" s="14" t="s">
        <v>76</v>
      </c>
      <c r="AY6793" s="231" t="s">
        <v>272</v>
      </c>
    </row>
    <row r="6794" spans="2:51" s="14" customFormat="1" ht="11.25">
      <c r="B6794" s="221"/>
      <c r="C6794" s="222"/>
      <c r="D6794" s="212" t="s">
        <v>283</v>
      </c>
      <c r="E6794" s="223" t="s">
        <v>1</v>
      </c>
      <c r="F6794" s="224" t="s">
        <v>5407</v>
      </c>
      <c r="G6794" s="222"/>
      <c r="H6794" s="225">
        <v>22.24</v>
      </c>
      <c r="I6794" s="226"/>
      <c r="J6794" s="222"/>
      <c r="K6794" s="222"/>
      <c r="L6794" s="227"/>
      <c r="M6794" s="228"/>
      <c r="N6794" s="229"/>
      <c r="O6794" s="229"/>
      <c r="P6794" s="229"/>
      <c r="Q6794" s="229"/>
      <c r="R6794" s="229"/>
      <c r="S6794" s="229"/>
      <c r="T6794" s="230"/>
      <c r="AT6794" s="231" t="s">
        <v>283</v>
      </c>
      <c r="AU6794" s="231" t="s">
        <v>84</v>
      </c>
      <c r="AV6794" s="14" t="s">
        <v>84</v>
      </c>
      <c r="AW6794" s="14" t="s">
        <v>32</v>
      </c>
      <c r="AX6794" s="14" t="s">
        <v>76</v>
      </c>
      <c r="AY6794" s="231" t="s">
        <v>272</v>
      </c>
    </row>
    <row r="6795" spans="2:51" s="14" customFormat="1" ht="11.25">
      <c r="B6795" s="221"/>
      <c r="C6795" s="222"/>
      <c r="D6795" s="212" t="s">
        <v>283</v>
      </c>
      <c r="E6795" s="223" t="s">
        <v>1</v>
      </c>
      <c r="F6795" s="224" t="s">
        <v>5408</v>
      </c>
      <c r="G6795" s="222"/>
      <c r="H6795" s="225">
        <v>5.75</v>
      </c>
      <c r="I6795" s="226"/>
      <c r="J6795" s="222"/>
      <c r="K6795" s="222"/>
      <c r="L6795" s="227"/>
      <c r="M6795" s="228"/>
      <c r="N6795" s="229"/>
      <c r="O6795" s="229"/>
      <c r="P6795" s="229"/>
      <c r="Q6795" s="229"/>
      <c r="R6795" s="229"/>
      <c r="S6795" s="229"/>
      <c r="T6795" s="230"/>
      <c r="AT6795" s="231" t="s">
        <v>283</v>
      </c>
      <c r="AU6795" s="231" t="s">
        <v>84</v>
      </c>
      <c r="AV6795" s="14" t="s">
        <v>84</v>
      </c>
      <c r="AW6795" s="14" t="s">
        <v>32</v>
      </c>
      <c r="AX6795" s="14" t="s">
        <v>76</v>
      </c>
      <c r="AY6795" s="231" t="s">
        <v>272</v>
      </c>
    </row>
    <row r="6796" spans="2:51" s="14" customFormat="1" ht="11.25">
      <c r="B6796" s="221"/>
      <c r="C6796" s="222"/>
      <c r="D6796" s="212" t="s">
        <v>283</v>
      </c>
      <c r="E6796" s="223" t="s">
        <v>1</v>
      </c>
      <c r="F6796" s="224" t="s">
        <v>5409</v>
      </c>
      <c r="G6796" s="222"/>
      <c r="H6796" s="225">
        <v>6.45</v>
      </c>
      <c r="I6796" s="226"/>
      <c r="J6796" s="222"/>
      <c r="K6796" s="222"/>
      <c r="L6796" s="227"/>
      <c r="M6796" s="228"/>
      <c r="N6796" s="229"/>
      <c r="O6796" s="229"/>
      <c r="P6796" s="229"/>
      <c r="Q6796" s="229"/>
      <c r="R6796" s="229"/>
      <c r="S6796" s="229"/>
      <c r="T6796" s="230"/>
      <c r="AT6796" s="231" t="s">
        <v>283</v>
      </c>
      <c r="AU6796" s="231" t="s">
        <v>84</v>
      </c>
      <c r="AV6796" s="14" t="s">
        <v>84</v>
      </c>
      <c r="AW6796" s="14" t="s">
        <v>32</v>
      </c>
      <c r="AX6796" s="14" t="s">
        <v>76</v>
      </c>
      <c r="AY6796" s="231" t="s">
        <v>272</v>
      </c>
    </row>
    <row r="6797" spans="2:51" s="14" customFormat="1" ht="11.25">
      <c r="B6797" s="221"/>
      <c r="C6797" s="222"/>
      <c r="D6797" s="212" t="s">
        <v>283</v>
      </c>
      <c r="E6797" s="223" t="s">
        <v>1</v>
      </c>
      <c r="F6797" s="224" t="s">
        <v>5410</v>
      </c>
      <c r="G6797" s="222"/>
      <c r="H6797" s="225">
        <v>7.9</v>
      </c>
      <c r="I6797" s="226"/>
      <c r="J6797" s="222"/>
      <c r="K6797" s="222"/>
      <c r="L6797" s="227"/>
      <c r="M6797" s="228"/>
      <c r="N6797" s="229"/>
      <c r="O6797" s="229"/>
      <c r="P6797" s="229"/>
      <c r="Q6797" s="229"/>
      <c r="R6797" s="229"/>
      <c r="S6797" s="229"/>
      <c r="T6797" s="230"/>
      <c r="AT6797" s="231" t="s">
        <v>283</v>
      </c>
      <c r="AU6797" s="231" t="s">
        <v>84</v>
      </c>
      <c r="AV6797" s="14" t="s">
        <v>84</v>
      </c>
      <c r="AW6797" s="14" t="s">
        <v>32</v>
      </c>
      <c r="AX6797" s="14" t="s">
        <v>76</v>
      </c>
      <c r="AY6797" s="231" t="s">
        <v>272</v>
      </c>
    </row>
    <row r="6798" spans="2:51" s="14" customFormat="1" ht="11.25">
      <c r="B6798" s="221"/>
      <c r="C6798" s="222"/>
      <c r="D6798" s="212" t="s">
        <v>283</v>
      </c>
      <c r="E6798" s="223" t="s">
        <v>1</v>
      </c>
      <c r="F6798" s="224" t="s">
        <v>5411</v>
      </c>
      <c r="G6798" s="222"/>
      <c r="H6798" s="225">
        <v>7.8</v>
      </c>
      <c r="I6798" s="226"/>
      <c r="J6798" s="222"/>
      <c r="K6798" s="222"/>
      <c r="L6798" s="227"/>
      <c r="M6798" s="228"/>
      <c r="N6798" s="229"/>
      <c r="O6798" s="229"/>
      <c r="P6798" s="229"/>
      <c r="Q6798" s="229"/>
      <c r="R6798" s="229"/>
      <c r="S6798" s="229"/>
      <c r="T6798" s="230"/>
      <c r="AT6798" s="231" t="s">
        <v>283</v>
      </c>
      <c r="AU6798" s="231" t="s">
        <v>84</v>
      </c>
      <c r="AV6798" s="14" t="s">
        <v>84</v>
      </c>
      <c r="AW6798" s="14" t="s">
        <v>32</v>
      </c>
      <c r="AX6798" s="14" t="s">
        <v>76</v>
      </c>
      <c r="AY6798" s="231" t="s">
        <v>272</v>
      </c>
    </row>
    <row r="6799" spans="2:51" s="14" customFormat="1" ht="11.25">
      <c r="B6799" s="221"/>
      <c r="C6799" s="222"/>
      <c r="D6799" s="212" t="s">
        <v>283</v>
      </c>
      <c r="E6799" s="223" t="s">
        <v>1</v>
      </c>
      <c r="F6799" s="224" t="s">
        <v>5412</v>
      </c>
      <c r="G6799" s="222"/>
      <c r="H6799" s="225">
        <v>5.85</v>
      </c>
      <c r="I6799" s="226"/>
      <c r="J6799" s="222"/>
      <c r="K6799" s="222"/>
      <c r="L6799" s="227"/>
      <c r="M6799" s="228"/>
      <c r="N6799" s="229"/>
      <c r="O6799" s="229"/>
      <c r="P6799" s="229"/>
      <c r="Q6799" s="229"/>
      <c r="R6799" s="229"/>
      <c r="S6799" s="229"/>
      <c r="T6799" s="230"/>
      <c r="AT6799" s="231" t="s">
        <v>283</v>
      </c>
      <c r="AU6799" s="231" t="s">
        <v>84</v>
      </c>
      <c r="AV6799" s="14" t="s">
        <v>84</v>
      </c>
      <c r="AW6799" s="14" t="s">
        <v>32</v>
      </c>
      <c r="AX6799" s="14" t="s">
        <v>76</v>
      </c>
      <c r="AY6799" s="231" t="s">
        <v>272</v>
      </c>
    </row>
    <row r="6800" spans="2:51" s="14" customFormat="1" ht="11.25">
      <c r="B6800" s="221"/>
      <c r="C6800" s="222"/>
      <c r="D6800" s="212" t="s">
        <v>283</v>
      </c>
      <c r="E6800" s="223" t="s">
        <v>1</v>
      </c>
      <c r="F6800" s="224" t="s">
        <v>5413</v>
      </c>
      <c r="G6800" s="222"/>
      <c r="H6800" s="225">
        <v>5.9</v>
      </c>
      <c r="I6800" s="226"/>
      <c r="J6800" s="222"/>
      <c r="K6800" s="222"/>
      <c r="L6800" s="227"/>
      <c r="M6800" s="228"/>
      <c r="N6800" s="229"/>
      <c r="O6800" s="229"/>
      <c r="P6800" s="229"/>
      <c r="Q6800" s="229"/>
      <c r="R6800" s="229"/>
      <c r="S6800" s="229"/>
      <c r="T6800" s="230"/>
      <c r="AT6800" s="231" t="s">
        <v>283</v>
      </c>
      <c r="AU6800" s="231" t="s">
        <v>84</v>
      </c>
      <c r="AV6800" s="14" t="s">
        <v>84</v>
      </c>
      <c r="AW6800" s="14" t="s">
        <v>32</v>
      </c>
      <c r="AX6800" s="14" t="s">
        <v>76</v>
      </c>
      <c r="AY6800" s="231" t="s">
        <v>272</v>
      </c>
    </row>
    <row r="6801" spans="2:51" s="14" customFormat="1" ht="11.25">
      <c r="B6801" s="221"/>
      <c r="C6801" s="222"/>
      <c r="D6801" s="212" t="s">
        <v>283</v>
      </c>
      <c r="E6801" s="223" t="s">
        <v>1</v>
      </c>
      <c r="F6801" s="224" t="s">
        <v>5414</v>
      </c>
      <c r="G6801" s="222"/>
      <c r="H6801" s="225">
        <v>7.5</v>
      </c>
      <c r="I6801" s="226"/>
      <c r="J6801" s="222"/>
      <c r="K6801" s="222"/>
      <c r="L6801" s="227"/>
      <c r="M6801" s="228"/>
      <c r="N6801" s="229"/>
      <c r="O6801" s="229"/>
      <c r="P6801" s="229"/>
      <c r="Q6801" s="229"/>
      <c r="R6801" s="229"/>
      <c r="S6801" s="229"/>
      <c r="T6801" s="230"/>
      <c r="AT6801" s="231" t="s">
        <v>283</v>
      </c>
      <c r="AU6801" s="231" t="s">
        <v>84</v>
      </c>
      <c r="AV6801" s="14" t="s">
        <v>84</v>
      </c>
      <c r="AW6801" s="14" t="s">
        <v>32</v>
      </c>
      <c r="AX6801" s="14" t="s">
        <v>76</v>
      </c>
      <c r="AY6801" s="231" t="s">
        <v>272</v>
      </c>
    </row>
    <row r="6802" spans="2:51" s="14" customFormat="1" ht="11.25">
      <c r="B6802" s="221"/>
      <c r="C6802" s="222"/>
      <c r="D6802" s="212" t="s">
        <v>283</v>
      </c>
      <c r="E6802" s="223" t="s">
        <v>1</v>
      </c>
      <c r="F6802" s="224" t="s">
        <v>5415</v>
      </c>
      <c r="G6802" s="222"/>
      <c r="H6802" s="225">
        <v>10.25</v>
      </c>
      <c r="I6802" s="226"/>
      <c r="J6802" s="222"/>
      <c r="K6802" s="222"/>
      <c r="L6802" s="227"/>
      <c r="M6802" s="228"/>
      <c r="N6802" s="229"/>
      <c r="O6802" s="229"/>
      <c r="P6802" s="229"/>
      <c r="Q6802" s="229"/>
      <c r="R6802" s="229"/>
      <c r="S6802" s="229"/>
      <c r="T6802" s="230"/>
      <c r="AT6802" s="231" t="s">
        <v>283</v>
      </c>
      <c r="AU6802" s="231" t="s">
        <v>84</v>
      </c>
      <c r="AV6802" s="14" t="s">
        <v>84</v>
      </c>
      <c r="AW6802" s="14" t="s">
        <v>32</v>
      </c>
      <c r="AX6802" s="14" t="s">
        <v>76</v>
      </c>
      <c r="AY6802" s="231" t="s">
        <v>272</v>
      </c>
    </row>
    <row r="6803" spans="2:51" s="14" customFormat="1" ht="11.25">
      <c r="B6803" s="221"/>
      <c r="C6803" s="222"/>
      <c r="D6803" s="212" t="s">
        <v>283</v>
      </c>
      <c r="E6803" s="223" t="s">
        <v>1</v>
      </c>
      <c r="F6803" s="224" t="s">
        <v>5416</v>
      </c>
      <c r="G6803" s="222"/>
      <c r="H6803" s="225">
        <v>8.85</v>
      </c>
      <c r="I6803" s="226"/>
      <c r="J6803" s="222"/>
      <c r="K6803" s="222"/>
      <c r="L6803" s="227"/>
      <c r="M6803" s="228"/>
      <c r="N6803" s="229"/>
      <c r="O6803" s="229"/>
      <c r="P6803" s="229"/>
      <c r="Q6803" s="229"/>
      <c r="R6803" s="229"/>
      <c r="S6803" s="229"/>
      <c r="T6803" s="230"/>
      <c r="AT6803" s="231" t="s">
        <v>283</v>
      </c>
      <c r="AU6803" s="231" t="s">
        <v>84</v>
      </c>
      <c r="AV6803" s="14" t="s">
        <v>84</v>
      </c>
      <c r="AW6803" s="14" t="s">
        <v>32</v>
      </c>
      <c r="AX6803" s="14" t="s">
        <v>76</v>
      </c>
      <c r="AY6803" s="231" t="s">
        <v>272</v>
      </c>
    </row>
    <row r="6804" spans="2:51" s="13" customFormat="1" ht="11.25">
      <c r="B6804" s="210"/>
      <c r="C6804" s="211"/>
      <c r="D6804" s="212" t="s">
        <v>283</v>
      </c>
      <c r="E6804" s="213" t="s">
        <v>1</v>
      </c>
      <c r="F6804" s="214" t="s">
        <v>837</v>
      </c>
      <c r="G6804" s="211"/>
      <c r="H6804" s="213" t="s">
        <v>1</v>
      </c>
      <c r="I6804" s="215"/>
      <c r="J6804" s="211"/>
      <c r="K6804" s="211"/>
      <c r="L6804" s="216"/>
      <c r="M6804" s="217"/>
      <c r="N6804" s="218"/>
      <c r="O6804" s="218"/>
      <c r="P6804" s="218"/>
      <c r="Q6804" s="218"/>
      <c r="R6804" s="218"/>
      <c r="S6804" s="218"/>
      <c r="T6804" s="219"/>
      <c r="AT6804" s="220" t="s">
        <v>283</v>
      </c>
      <c r="AU6804" s="220" t="s">
        <v>84</v>
      </c>
      <c r="AV6804" s="13" t="s">
        <v>16</v>
      </c>
      <c r="AW6804" s="13" t="s">
        <v>32</v>
      </c>
      <c r="AX6804" s="13" t="s">
        <v>76</v>
      </c>
      <c r="AY6804" s="220" t="s">
        <v>272</v>
      </c>
    </row>
    <row r="6805" spans="2:51" s="14" customFormat="1" ht="11.25">
      <c r="B6805" s="221"/>
      <c r="C6805" s="222"/>
      <c r="D6805" s="212" t="s">
        <v>283</v>
      </c>
      <c r="E6805" s="223" t="s">
        <v>1</v>
      </c>
      <c r="F6805" s="224" t="s">
        <v>5417</v>
      </c>
      <c r="G6805" s="222"/>
      <c r="H6805" s="225">
        <v>11.7</v>
      </c>
      <c r="I6805" s="226"/>
      <c r="J6805" s="222"/>
      <c r="K6805" s="222"/>
      <c r="L6805" s="227"/>
      <c r="M6805" s="228"/>
      <c r="N6805" s="229"/>
      <c r="O6805" s="229"/>
      <c r="P6805" s="229"/>
      <c r="Q6805" s="229"/>
      <c r="R6805" s="229"/>
      <c r="S6805" s="229"/>
      <c r="T6805" s="230"/>
      <c r="AT6805" s="231" t="s">
        <v>283</v>
      </c>
      <c r="AU6805" s="231" t="s">
        <v>84</v>
      </c>
      <c r="AV6805" s="14" t="s">
        <v>84</v>
      </c>
      <c r="AW6805" s="14" t="s">
        <v>32</v>
      </c>
      <c r="AX6805" s="14" t="s">
        <v>76</v>
      </c>
      <c r="AY6805" s="231" t="s">
        <v>272</v>
      </c>
    </row>
    <row r="6806" spans="2:51" s="14" customFormat="1" ht="11.25">
      <c r="B6806" s="221"/>
      <c r="C6806" s="222"/>
      <c r="D6806" s="212" t="s">
        <v>283</v>
      </c>
      <c r="E6806" s="223" t="s">
        <v>1</v>
      </c>
      <c r="F6806" s="224" t="s">
        <v>5418</v>
      </c>
      <c r="G6806" s="222"/>
      <c r="H6806" s="225">
        <v>34.799999999999997</v>
      </c>
      <c r="I6806" s="226"/>
      <c r="J6806" s="222"/>
      <c r="K6806" s="222"/>
      <c r="L6806" s="227"/>
      <c r="M6806" s="228"/>
      <c r="N6806" s="229"/>
      <c r="O6806" s="229"/>
      <c r="P6806" s="229"/>
      <c r="Q6806" s="229"/>
      <c r="R6806" s="229"/>
      <c r="S6806" s="229"/>
      <c r="T6806" s="230"/>
      <c r="AT6806" s="231" t="s">
        <v>283</v>
      </c>
      <c r="AU6806" s="231" t="s">
        <v>84</v>
      </c>
      <c r="AV6806" s="14" t="s">
        <v>84</v>
      </c>
      <c r="AW6806" s="14" t="s">
        <v>32</v>
      </c>
      <c r="AX6806" s="14" t="s">
        <v>76</v>
      </c>
      <c r="AY6806" s="231" t="s">
        <v>272</v>
      </c>
    </row>
    <row r="6807" spans="2:51" s="14" customFormat="1" ht="11.25">
      <c r="B6807" s="221"/>
      <c r="C6807" s="222"/>
      <c r="D6807" s="212" t="s">
        <v>283</v>
      </c>
      <c r="E6807" s="223" t="s">
        <v>1</v>
      </c>
      <c r="F6807" s="224" t="s">
        <v>5419</v>
      </c>
      <c r="G6807" s="222"/>
      <c r="H6807" s="225">
        <v>5.8</v>
      </c>
      <c r="I6807" s="226"/>
      <c r="J6807" s="222"/>
      <c r="K6807" s="222"/>
      <c r="L6807" s="227"/>
      <c r="M6807" s="228"/>
      <c r="N6807" s="229"/>
      <c r="O6807" s="229"/>
      <c r="P6807" s="229"/>
      <c r="Q6807" s="229"/>
      <c r="R6807" s="229"/>
      <c r="S6807" s="229"/>
      <c r="T6807" s="230"/>
      <c r="AT6807" s="231" t="s">
        <v>283</v>
      </c>
      <c r="AU6807" s="231" t="s">
        <v>84</v>
      </c>
      <c r="AV6807" s="14" t="s">
        <v>84</v>
      </c>
      <c r="AW6807" s="14" t="s">
        <v>32</v>
      </c>
      <c r="AX6807" s="14" t="s">
        <v>76</v>
      </c>
      <c r="AY6807" s="231" t="s">
        <v>272</v>
      </c>
    </row>
    <row r="6808" spans="2:51" s="14" customFormat="1" ht="11.25">
      <c r="B6808" s="221"/>
      <c r="C6808" s="222"/>
      <c r="D6808" s="212" t="s">
        <v>283</v>
      </c>
      <c r="E6808" s="223" t="s">
        <v>1</v>
      </c>
      <c r="F6808" s="224" t="s">
        <v>5420</v>
      </c>
      <c r="G6808" s="222"/>
      <c r="H6808" s="225">
        <v>7.95</v>
      </c>
      <c r="I6808" s="226"/>
      <c r="J6808" s="222"/>
      <c r="K6808" s="222"/>
      <c r="L6808" s="227"/>
      <c r="M6808" s="228"/>
      <c r="N6808" s="229"/>
      <c r="O6808" s="229"/>
      <c r="P6808" s="229"/>
      <c r="Q6808" s="229"/>
      <c r="R6808" s="229"/>
      <c r="S6808" s="229"/>
      <c r="T6808" s="230"/>
      <c r="AT6808" s="231" t="s">
        <v>283</v>
      </c>
      <c r="AU6808" s="231" t="s">
        <v>84</v>
      </c>
      <c r="AV6808" s="14" t="s">
        <v>84</v>
      </c>
      <c r="AW6808" s="14" t="s">
        <v>32</v>
      </c>
      <c r="AX6808" s="14" t="s">
        <v>76</v>
      </c>
      <c r="AY6808" s="231" t="s">
        <v>272</v>
      </c>
    </row>
    <row r="6809" spans="2:51" s="14" customFormat="1" ht="11.25">
      <c r="B6809" s="221"/>
      <c r="C6809" s="222"/>
      <c r="D6809" s="212" t="s">
        <v>283</v>
      </c>
      <c r="E6809" s="223" t="s">
        <v>1</v>
      </c>
      <c r="F6809" s="224" t="s">
        <v>5421</v>
      </c>
      <c r="G6809" s="222"/>
      <c r="H6809" s="225">
        <v>8.0500000000000007</v>
      </c>
      <c r="I6809" s="226"/>
      <c r="J6809" s="222"/>
      <c r="K6809" s="222"/>
      <c r="L6809" s="227"/>
      <c r="M6809" s="228"/>
      <c r="N6809" s="229"/>
      <c r="O6809" s="229"/>
      <c r="P6809" s="229"/>
      <c r="Q6809" s="229"/>
      <c r="R6809" s="229"/>
      <c r="S6809" s="229"/>
      <c r="T6809" s="230"/>
      <c r="AT6809" s="231" t="s">
        <v>283</v>
      </c>
      <c r="AU6809" s="231" t="s">
        <v>84</v>
      </c>
      <c r="AV6809" s="14" t="s">
        <v>84</v>
      </c>
      <c r="AW6809" s="14" t="s">
        <v>32</v>
      </c>
      <c r="AX6809" s="14" t="s">
        <v>76</v>
      </c>
      <c r="AY6809" s="231" t="s">
        <v>272</v>
      </c>
    </row>
    <row r="6810" spans="2:51" s="14" customFormat="1" ht="11.25">
      <c r="B6810" s="221"/>
      <c r="C6810" s="222"/>
      <c r="D6810" s="212" t="s">
        <v>283</v>
      </c>
      <c r="E6810" s="223" t="s">
        <v>1</v>
      </c>
      <c r="F6810" s="224" t="s">
        <v>5422</v>
      </c>
      <c r="G6810" s="222"/>
      <c r="H6810" s="225">
        <v>7.5</v>
      </c>
      <c r="I6810" s="226"/>
      <c r="J6810" s="222"/>
      <c r="K6810" s="222"/>
      <c r="L6810" s="227"/>
      <c r="M6810" s="228"/>
      <c r="N6810" s="229"/>
      <c r="O6810" s="229"/>
      <c r="P6810" s="229"/>
      <c r="Q6810" s="229"/>
      <c r="R6810" s="229"/>
      <c r="S6810" s="229"/>
      <c r="T6810" s="230"/>
      <c r="AT6810" s="231" t="s">
        <v>283</v>
      </c>
      <c r="AU6810" s="231" t="s">
        <v>84</v>
      </c>
      <c r="AV6810" s="14" t="s">
        <v>84</v>
      </c>
      <c r="AW6810" s="14" t="s">
        <v>32</v>
      </c>
      <c r="AX6810" s="14" t="s">
        <v>76</v>
      </c>
      <c r="AY6810" s="231" t="s">
        <v>272</v>
      </c>
    </row>
    <row r="6811" spans="2:51" s="14" customFormat="1" ht="11.25">
      <c r="B6811" s="221"/>
      <c r="C6811" s="222"/>
      <c r="D6811" s="212" t="s">
        <v>283</v>
      </c>
      <c r="E6811" s="223" t="s">
        <v>1</v>
      </c>
      <c r="F6811" s="224" t="s">
        <v>5423</v>
      </c>
      <c r="G6811" s="222"/>
      <c r="H6811" s="225">
        <v>6.15</v>
      </c>
      <c r="I6811" s="226"/>
      <c r="J6811" s="222"/>
      <c r="K6811" s="222"/>
      <c r="L6811" s="227"/>
      <c r="M6811" s="228"/>
      <c r="N6811" s="229"/>
      <c r="O6811" s="229"/>
      <c r="P6811" s="229"/>
      <c r="Q6811" s="229"/>
      <c r="R6811" s="229"/>
      <c r="S6811" s="229"/>
      <c r="T6811" s="230"/>
      <c r="AT6811" s="231" t="s">
        <v>283</v>
      </c>
      <c r="AU6811" s="231" t="s">
        <v>84</v>
      </c>
      <c r="AV6811" s="14" t="s">
        <v>84</v>
      </c>
      <c r="AW6811" s="14" t="s">
        <v>32</v>
      </c>
      <c r="AX6811" s="14" t="s">
        <v>76</v>
      </c>
      <c r="AY6811" s="231" t="s">
        <v>272</v>
      </c>
    </row>
    <row r="6812" spans="2:51" s="14" customFormat="1" ht="11.25">
      <c r="B6812" s="221"/>
      <c r="C6812" s="222"/>
      <c r="D6812" s="212" t="s">
        <v>283</v>
      </c>
      <c r="E6812" s="223" t="s">
        <v>1</v>
      </c>
      <c r="F6812" s="224" t="s">
        <v>5424</v>
      </c>
      <c r="G6812" s="222"/>
      <c r="H6812" s="225">
        <v>7.35</v>
      </c>
      <c r="I6812" s="226"/>
      <c r="J6812" s="222"/>
      <c r="K6812" s="222"/>
      <c r="L6812" s="227"/>
      <c r="M6812" s="228"/>
      <c r="N6812" s="229"/>
      <c r="O6812" s="229"/>
      <c r="P6812" s="229"/>
      <c r="Q6812" s="229"/>
      <c r="R6812" s="229"/>
      <c r="S6812" s="229"/>
      <c r="T6812" s="230"/>
      <c r="AT6812" s="231" t="s">
        <v>283</v>
      </c>
      <c r="AU6812" s="231" t="s">
        <v>84</v>
      </c>
      <c r="AV6812" s="14" t="s">
        <v>84</v>
      </c>
      <c r="AW6812" s="14" t="s">
        <v>32</v>
      </c>
      <c r="AX6812" s="14" t="s">
        <v>76</v>
      </c>
      <c r="AY6812" s="231" t="s">
        <v>272</v>
      </c>
    </row>
    <row r="6813" spans="2:51" s="14" customFormat="1" ht="11.25">
      <c r="B6813" s="221"/>
      <c r="C6813" s="222"/>
      <c r="D6813" s="212" t="s">
        <v>283</v>
      </c>
      <c r="E6813" s="223" t="s">
        <v>1</v>
      </c>
      <c r="F6813" s="224" t="s">
        <v>5425</v>
      </c>
      <c r="G6813" s="222"/>
      <c r="H6813" s="225">
        <v>7.5</v>
      </c>
      <c r="I6813" s="226"/>
      <c r="J6813" s="222"/>
      <c r="K6813" s="222"/>
      <c r="L6813" s="227"/>
      <c r="M6813" s="228"/>
      <c r="N6813" s="229"/>
      <c r="O6813" s="229"/>
      <c r="P6813" s="229"/>
      <c r="Q6813" s="229"/>
      <c r="R6813" s="229"/>
      <c r="S6813" s="229"/>
      <c r="T6813" s="230"/>
      <c r="AT6813" s="231" t="s">
        <v>283</v>
      </c>
      <c r="AU6813" s="231" t="s">
        <v>84</v>
      </c>
      <c r="AV6813" s="14" t="s">
        <v>84</v>
      </c>
      <c r="AW6813" s="14" t="s">
        <v>32</v>
      </c>
      <c r="AX6813" s="14" t="s">
        <v>76</v>
      </c>
      <c r="AY6813" s="231" t="s">
        <v>272</v>
      </c>
    </row>
    <row r="6814" spans="2:51" s="14" customFormat="1" ht="11.25">
      <c r="B6814" s="221"/>
      <c r="C6814" s="222"/>
      <c r="D6814" s="212" t="s">
        <v>283</v>
      </c>
      <c r="E6814" s="223" t="s">
        <v>1</v>
      </c>
      <c r="F6814" s="224" t="s">
        <v>5426</v>
      </c>
      <c r="G6814" s="222"/>
      <c r="H6814" s="225">
        <v>5.3</v>
      </c>
      <c r="I6814" s="226"/>
      <c r="J6814" s="222"/>
      <c r="K6814" s="222"/>
      <c r="L6814" s="227"/>
      <c r="M6814" s="228"/>
      <c r="N6814" s="229"/>
      <c r="O6814" s="229"/>
      <c r="P6814" s="229"/>
      <c r="Q6814" s="229"/>
      <c r="R6814" s="229"/>
      <c r="S6814" s="229"/>
      <c r="T6814" s="230"/>
      <c r="AT6814" s="231" t="s">
        <v>283</v>
      </c>
      <c r="AU6814" s="231" t="s">
        <v>84</v>
      </c>
      <c r="AV6814" s="14" t="s">
        <v>84</v>
      </c>
      <c r="AW6814" s="14" t="s">
        <v>32</v>
      </c>
      <c r="AX6814" s="14" t="s">
        <v>76</v>
      </c>
      <c r="AY6814" s="231" t="s">
        <v>272</v>
      </c>
    </row>
    <row r="6815" spans="2:51" s="14" customFormat="1" ht="11.25">
      <c r="B6815" s="221"/>
      <c r="C6815" s="222"/>
      <c r="D6815" s="212" t="s">
        <v>283</v>
      </c>
      <c r="E6815" s="223" t="s">
        <v>1</v>
      </c>
      <c r="F6815" s="224" t="s">
        <v>5427</v>
      </c>
      <c r="G6815" s="222"/>
      <c r="H6815" s="225">
        <v>38.9</v>
      </c>
      <c r="I6815" s="226"/>
      <c r="J6815" s="222"/>
      <c r="K6815" s="222"/>
      <c r="L6815" s="227"/>
      <c r="M6815" s="228"/>
      <c r="N6815" s="229"/>
      <c r="O6815" s="229"/>
      <c r="P6815" s="229"/>
      <c r="Q6815" s="229"/>
      <c r="R6815" s="229"/>
      <c r="S6815" s="229"/>
      <c r="T6815" s="230"/>
      <c r="AT6815" s="231" t="s">
        <v>283</v>
      </c>
      <c r="AU6815" s="231" t="s">
        <v>84</v>
      </c>
      <c r="AV6815" s="14" t="s">
        <v>84</v>
      </c>
      <c r="AW6815" s="14" t="s">
        <v>32</v>
      </c>
      <c r="AX6815" s="14" t="s">
        <v>76</v>
      </c>
      <c r="AY6815" s="231" t="s">
        <v>272</v>
      </c>
    </row>
    <row r="6816" spans="2:51" s="14" customFormat="1" ht="11.25">
      <c r="B6816" s="221"/>
      <c r="C6816" s="222"/>
      <c r="D6816" s="212" t="s">
        <v>283</v>
      </c>
      <c r="E6816" s="223" t="s">
        <v>1</v>
      </c>
      <c r="F6816" s="224" t="s">
        <v>5428</v>
      </c>
      <c r="G6816" s="222"/>
      <c r="H6816" s="225">
        <v>10.45</v>
      </c>
      <c r="I6816" s="226"/>
      <c r="J6816" s="222"/>
      <c r="K6816" s="222"/>
      <c r="L6816" s="227"/>
      <c r="M6816" s="228"/>
      <c r="N6816" s="229"/>
      <c r="O6816" s="229"/>
      <c r="P6816" s="229"/>
      <c r="Q6816" s="229"/>
      <c r="R6816" s="229"/>
      <c r="S6816" s="229"/>
      <c r="T6816" s="230"/>
      <c r="AT6816" s="231" t="s">
        <v>283</v>
      </c>
      <c r="AU6816" s="231" t="s">
        <v>84</v>
      </c>
      <c r="AV6816" s="14" t="s">
        <v>84</v>
      </c>
      <c r="AW6816" s="14" t="s">
        <v>32</v>
      </c>
      <c r="AX6816" s="14" t="s">
        <v>76</v>
      </c>
      <c r="AY6816" s="231" t="s">
        <v>272</v>
      </c>
    </row>
    <row r="6817" spans="1:65" s="14" customFormat="1" ht="11.25">
      <c r="B6817" s="221"/>
      <c r="C6817" s="222"/>
      <c r="D6817" s="212" t="s">
        <v>283</v>
      </c>
      <c r="E6817" s="222"/>
      <c r="F6817" s="224" t="s">
        <v>5429</v>
      </c>
      <c r="G6817" s="222"/>
      <c r="H6817" s="225">
        <v>682.9</v>
      </c>
      <c r="I6817" s="226"/>
      <c r="J6817" s="222"/>
      <c r="K6817" s="222"/>
      <c r="L6817" s="227"/>
      <c r="M6817" s="228"/>
      <c r="N6817" s="229"/>
      <c r="O6817" s="229"/>
      <c r="P6817" s="229"/>
      <c r="Q6817" s="229"/>
      <c r="R6817" s="229"/>
      <c r="S6817" s="229"/>
      <c r="T6817" s="230"/>
      <c r="AT6817" s="231" t="s">
        <v>283</v>
      </c>
      <c r="AU6817" s="231" t="s">
        <v>84</v>
      </c>
      <c r="AV6817" s="14" t="s">
        <v>84</v>
      </c>
      <c r="AW6817" s="14" t="s">
        <v>4</v>
      </c>
      <c r="AX6817" s="14" t="s">
        <v>16</v>
      </c>
      <c r="AY6817" s="231" t="s">
        <v>272</v>
      </c>
    </row>
    <row r="6818" spans="1:65" s="2" customFormat="1" ht="16.5" customHeight="1">
      <c r="A6818" s="34"/>
      <c r="B6818" s="35"/>
      <c r="C6818" s="192" t="s">
        <v>5430</v>
      </c>
      <c r="D6818" s="192" t="s">
        <v>274</v>
      </c>
      <c r="E6818" s="193" t="s">
        <v>5431</v>
      </c>
      <c r="F6818" s="194" t="s">
        <v>5432</v>
      </c>
      <c r="G6818" s="195" t="s">
        <v>185</v>
      </c>
      <c r="H6818" s="196">
        <v>162.405</v>
      </c>
      <c r="I6818" s="197"/>
      <c r="J6818" s="198">
        <f>ROUND(I6818*H6818,2)</f>
        <v>0</v>
      </c>
      <c r="K6818" s="194" t="s">
        <v>278</v>
      </c>
      <c r="L6818" s="39"/>
      <c r="M6818" s="199" t="s">
        <v>1</v>
      </c>
      <c r="N6818" s="200" t="s">
        <v>41</v>
      </c>
      <c r="O6818" s="71"/>
      <c r="P6818" s="201">
        <f>O6818*H6818</f>
        <v>0</v>
      </c>
      <c r="Q6818" s="201">
        <v>1.2E-4</v>
      </c>
      <c r="R6818" s="201">
        <f>Q6818*H6818</f>
        <v>1.9488600000000002E-2</v>
      </c>
      <c r="S6818" s="201">
        <v>0</v>
      </c>
      <c r="T6818" s="202">
        <f>S6818*H6818</f>
        <v>0</v>
      </c>
      <c r="U6818" s="34"/>
      <c r="V6818" s="34"/>
      <c r="W6818" s="34"/>
      <c r="X6818" s="34"/>
      <c r="Y6818" s="34"/>
      <c r="Z6818" s="34"/>
      <c r="AA6818" s="34"/>
      <c r="AB6818" s="34"/>
      <c r="AC6818" s="34"/>
      <c r="AD6818" s="34"/>
      <c r="AE6818" s="34"/>
      <c r="AR6818" s="203" t="s">
        <v>358</v>
      </c>
      <c r="AT6818" s="203" t="s">
        <v>274</v>
      </c>
      <c r="AU6818" s="203" t="s">
        <v>84</v>
      </c>
      <c r="AY6818" s="17" t="s">
        <v>272</v>
      </c>
      <c r="BE6818" s="204">
        <f>IF(N6818="základní",J6818,0)</f>
        <v>0</v>
      </c>
      <c r="BF6818" s="204">
        <f>IF(N6818="snížená",J6818,0)</f>
        <v>0</v>
      </c>
      <c r="BG6818" s="204">
        <f>IF(N6818="zákl. přenesená",J6818,0)</f>
        <v>0</v>
      </c>
      <c r="BH6818" s="204">
        <f>IF(N6818="sníž. přenesená",J6818,0)</f>
        <v>0</v>
      </c>
      <c r="BI6818" s="204">
        <f>IF(N6818="nulová",J6818,0)</f>
        <v>0</v>
      </c>
      <c r="BJ6818" s="17" t="s">
        <v>16</v>
      </c>
      <c r="BK6818" s="204">
        <f>ROUND(I6818*H6818,2)</f>
        <v>0</v>
      </c>
      <c r="BL6818" s="17" t="s">
        <v>358</v>
      </c>
      <c r="BM6818" s="203" t="s">
        <v>5433</v>
      </c>
    </row>
    <row r="6819" spans="1:65" s="2" customFormat="1" ht="11.25">
      <c r="A6819" s="34"/>
      <c r="B6819" s="35"/>
      <c r="C6819" s="36"/>
      <c r="D6819" s="205" t="s">
        <v>281</v>
      </c>
      <c r="E6819" s="36"/>
      <c r="F6819" s="206" t="s">
        <v>5434</v>
      </c>
      <c r="G6819" s="36"/>
      <c r="H6819" s="36"/>
      <c r="I6819" s="207"/>
      <c r="J6819" s="36"/>
      <c r="K6819" s="36"/>
      <c r="L6819" s="39"/>
      <c r="M6819" s="208"/>
      <c r="N6819" s="209"/>
      <c r="O6819" s="71"/>
      <c r="P6819" s="71"/>
      <c r="Q6819" s="71"/>
      <c r="R6819" s="71"/>
      <c r="S6819" s="71"/>
      <c r="T6819" s="72"/>
      <c r="U6819" s="34"/>
      <c r="V6819" s="34"/>
      <c r="W6819" s="34"/>
      <c r="X6819" s="34"/>
      <c r="Y6819" s="34"/>
      <c r="Z6819" s="34"/>
      <c r="AA6819" s="34"/>
      <c r="AB6819" s="34"/>
      <c r="AC6819" s="34"/>
      <c r="AD6819" s="34"/>
      <c r="AE6819" s="34"/>
      <c r="AT6819" s="17" t="s">
        <v>281</v>
      </c>
      <c r="AU6819" s="17" t="s">
        <v>84</v>
      </c>
    </row>
    <row r="6820" spans="1:65" s="13" customFormat="1" ht="11.25">
      <c r="B6820" s="210"/>
      <c r="C6820" s="211"/>
      <c r="D6820" s="212" t="s">
        <v>283</v>
      </c>
      <c r="E6820" s="213" t="s">
        <v>1</v>
      </c>
      <c r="F6820" s="214" t="s">
        <v>5435</v>
      </c>
      <c r="G6820" s="211"/>
      <c r="H6820" s="213" t="s">
        <v>1</v>
      </c>
      <c r="I6820" s="215"/>
      <c r="J6820" s="211"/>
      <c r="K6820" s="211"/>
      <c r="L6820" s="216"/>
      <c r="M6820" s="217"/>
      <c r="N6820" s="218"/>
      <c r="O6820" s="218"/>
      <c r="P6820" s="218"/>
      <c r="Q6820" s="218"/>
      <c r="R6820" s="218"/>
      <c r="S6820" s="218"/>
      <c r="T6820" s="219"/>
      <c r="AT6820" s="220" t="s">
        <v>283</v>
      </c>
      <c r="AU6820" s="220" t="s">
        <v>84</v>
      </c>
      <c r="AV6820" s="13" t="s">
        <v>16</v>
      </c>
      <c r="AW6820" s="13" t="s">
        <v>32</v>
      </c>
      <c r="AX6820" s="13" t="s">
        <v>76</v>
      </c>
      <c r="AY6820" s="220" t="s">
        <v>272</v>
      </c>
    </row>
    <row r="6821" spans="1:65" s="13" customFormat="1" ht="11.25">
      <c r="B6821" s="210"/>
      <c r="C6821" s="211"/>
      <c r="D6821" s="212" t="s">
        <v>283</v>
      </c>
      <c r="E6821" s="213" t="s">
        <v>1</v>
      </c>
      <c r="F6821" s="214" t="s">
        <v>285</v>
      </c>
      <c r="G6821" s="211"/>
      <c r="H6821" s="213" t="s">
        <v>1</v>
      </c>
      <c r="I6821" s="215"/>
      <c r="J6821" s="211"/>
      <c r="K6821" s="211"/>
      <c r="L6821" s="216"/>
      <c r="M6821" s="217"/>
      <c r="N6821" s="218"/>
      <c r="O6821" s="218"/>
      <c r="P6821" s="218"/>
      <c r="Q6821" s="218"/>
      <c r="R6821" s="218"/>
      <c r="S6821" s="218"/>
      <c r="T6821" s="219"/>
      <c r="AT6821" s="220" t="s">
        <v>283</v>
      </c>
      <c r="AU6821" s="220" t="s">
        <v>84</v>
      </c>
      <c r="AV6821" s="13" t="s">
        <v>16</v>
      </c>
      <c r="AW6821" s="13" t="s">
        <v>32</v>
      </c>
      <c r="AX6821" s="13" t="s">
        <v>76</v>
      </c>
      <c r="AY6821" s="220" t="s">
        <v>272</v>
      </c>
    </row>
    <row r="6822" spans="1:65" s="13" customFormat="1" ht="22.5">
      <c r="B6822" s="210"/>
      <c r="C6822" s="211"/>
      <c r="D6822" s="212" t="s">
        <v>283</v>
      </c>
      <c r="E6822" s="213" t="s">
        <v>1</v>
      </c>
      <c r="F6822" s="214" t="s">
        <v>2272</v>
      </c>
      <c r="G6822" s="211"/>
      <c r="H6822" s="213" t="s">
        <v>1</v>
      </c>
      <c r="I6822" s="215"/>
      <c r="J6822" s="211"/>
      <c r="K6822" s="211"/>
      <c r="L6822" s="216"/>
      <c r="M6822" s="217"/>
      <c r="N6822" s="218"/>
      <c r="O6822" s="218"/>
      <c r="P6822" s="218"/>
      <c r="Q6822" s="218"/>
      <c r="R6822" s="218"/>
      <c r="S6822" s="218"/>
      <c r="T6822" s="219"/>
      <c r="AT6822" s="220" t="s">
        <v>283</v>
      </c>
      <c r="AU6822" s="220" t="s">
        <v>84</v>
      </c>
      <c r="AV6822" s="13" t="s">
        <v>16</v>
      </c>
      <c r="AW6822" s="13" t="s">
        <v>32</v>
      </c>
      <c r="AX6822" s="13" t="s">
        <v>76</v>
      </c>
      <c r="AY6822" s="220" t="s">
        <v>272</v>
      </c>
    </row>
    <row r="6823" spans="1:65" s="13" customFormat="1" ht="11.25">
      <c r="B6823" s="210"/>
      <c r="C6823" s="211"/>
      <c r="D6823" s="212" t="s">
        <v>283</v>
      </c>
      <c r="E6823" s="213" t="s">
        <v>1</v>
      </c>
      <c r="F6823" s="214" t="s">
        <v>285</v>
      </c>
      <c r="G6823" s="211"/>
      <c r="H6823" s="213" t="s">
        <v>1</v>
      </c>
      <c r="I6823" s="215"/>
      <c r="J6823" s="211"/>
      <c r="K6823" s="211"/>
      <c r="L6823" s="216"/>
      <c r="M6823" s="217"/>
      <c r="N6823" s="218"/>
      <c r="O6823" s="218"/>
      <c r="P6823" s="218"/>
      <c r="Q6823" s="218"/>
      <c r="R6823" s="218"/>
      <c r="S6823" s="218"/>
      <c r="T6823" s="219"/>
      <c r="AT6823" s="220" t="s">
        <v>283</v>
      </c>
      <c r="AU6823" s="220" t="s">
        <v>84</v>
      </c>
      <c r="AV6823" s="13" t="s">
        <v>16</v>
      </c>
      <c r="AW6823" s="13" t="s">
        <v>32</v>
      </c>
      <c r="AX6823" s="13" t="s">
        <v>76</v>
      </c>
      <c r="AY6823" s="220" t="s">
        <v>272</v>
      </c>
    </row>
    <row r="6824" spans="1:65" s="13" customFormat="1" ht="11.25">
      <c r="B6824" s="210"/>
      <c r="C6824" s="211"/>
      <c r="D6824" s="212" t="s">
        <v>283</v>
      </c>
      <c r="E6824" s="213" t="s">
        <v>1</v>
      </c>
      <c r="F6824" s="214" t="s">
        <v>2305</v>
      </c>
      <c r="G6824" s="211"/>
      <c r="H6824" s="213" t="s">
        <v>1</v>
      </c>
      <c r="I6824" s="215"/>
      <c r="J6824" s="211"/>
      <c r="K6824" s="211"/>
      <c r="L6824" s="216"/>
      <c r="M6824" s="217"/>
      <c r="N6824" s="218"/>
      <c r="O6824" s="218"/>
      <c r="P6824" s="218"/>
      <c r="Q6824" s="218"/>
      <c r="R6824" s="218"/>
      <c r="S6824" s="218"/>
      <c r="T6824" s="219"/>
      <c r="AT6824" s="220" t="s">
        <v>283</v>
      </c>
      <c r="AU6824" s="220" t="s">
        <v>84</v>
      </c>
      <c r="AV6824" s="13" t="s">
        <v>16</v>
      </c>
      <c r="AW6824" s="13" t="s">
        <v>32</v>
      </c>
      <c r="AX6824" s="13" t="s">
        <v>76</v>
      </c>
      <c r="AY6824" s="220" t="s">
        <v>272</v>
      </c>
    </row>
    <row r="6825" spans="1:65" s="13" customFormat="1" ht="11.25">
      <c r="B6825" s="210"/>
      <c r="C6825" s="211"/>
      <c r="D6825" s="212" t="s">
        <v>283</v>
      </c>
      <c r="E6825" s="213" t="s">
        <v>1</v>
      </c>
      <c r="F6825" s="214" t="s">
        <v>833</v>
      </c>
      <c r="G6825" s="211"/>
      <c r="H6825" s="213" t="s">
        <v>1</v>
      </c>
      <c r="I6825" s="215"/>
      <c r="J6825" s="211"/>
      <c r="K6825" s="211"/>
      <c r="L6825" s="216"/>
      <c r="M6825" s="217"/>
      <c r="N6825" s="218"/>
      <c r="O6825" s="218"/>
      <c r="P6825" s="218"/>
      <c r="Q6825" s="218"/>
      <c r="R6825" s="218"/>
      <c r="S6825" s="218"/>
      <c r="T6825" s="219"/>
      <c r="AT6825" s="220" t="s">
        <v>283</v>
      </c>
      <c r="AU6825" s="220" t="s">
        <v>84</v>
      </c>
      <c r="AV6825" s="13" t="s">
        <v>16</v>
      </c>
      <c r="AW6825" s="13" t="s">
        <v>32</v>
      </c>
      <c r="AX6825" s="13" t="s">
        <v>76</v>
      </c>
      <c r="AY6825" s="220" t="s">
        <v>272</v>
      </c>
    </row>
    <row r="6826" spans="1:65" s="14" customFormat="1" ht="11.25">
      <c r="B6826" s="221"/>
      <c r="C6826" s="222"/>
      <c r="D6826" s="212" t="s">
        <v>283</v>
      </c>
      <c r="E6826" s="223" t="s">
        <v>1</v>
      </c>
      <c r="F6826" s="224" t="s">
        <v>5291</v>
      </c>
      <c r="G6826" s="222"/>
      <c r="H6826" s="225">
        <v>10.675000000000001</v>
      </c>
      <c r="I6826" s="226"/>
      <c r="J6826" s="222"/>
      <c r="K6826" s="222"/>
      <c r="L6826" s="227"/>
      <c r="M6826" s="228"/>
      <c r="N6826" s="229"/>
      <c r="O6826" s="229"/>
      <c r="P6826" s="229"/>
      <c r="Q6826" s="229"/>
      <c r="R6826" s="229"/>
      <c r="S6826" s="229"/>
      <c r="T6826" s="230"/>
      <c r="AT6826" s="231" t="s">
        <v>283</v>
      </c>
      <c r="AU6826" s="231" t="s">
        <v>84</v>
      </c>
      <c r="AV6826" s="14" t="s">
        <v>84</v>
      </c>
      <c r="AW6826" s="14" t="s">
        <v>32</v>
      </c>
      <c r="AX6826" s="14" t="s">
        <v>76</v>
      </c>
      <c r="AY6826" s="231" t="s">
        <v>272</v>
      </c>
    </row>
    <row r="6827" spans="1:65" s="13" customFormat="1" ht="11.25">
      <c r="B6827" s="210"/>
      <c r="C6827" s="211"/>
      <c r="D6827" s="212" t="s">
        <v>283</v>
      </c>
      <c r="E6827" s="213" t="s">
        <v>1</v>
      </c>
      <c r="F6827" s="214" t="s">
        <v>285</v>
      </c>
      <c r="G6827" s="211"/>
      <c r="H6827" s="213" t="s">
        <v>1</v>
      </c>
      <c r="I6827" s="215"/>
      <c r="J6827" s="211"/>
      <c r="K6827" s="211"/>
      <c r="L6827" s="216"/>
      <c r="M6827" s="217"/>
      <c r="N6827" s="218"/>
      <c r="O6827" s="218"/>
      <c r="P6827" s="218"/>
      <c r="Q6827" s="218"/>
      <c r="R6827" s="218"/>
      <c r="S6827" s="218"/>
      <c r="T6827" s="219"/>
      <c r="AT6827" s="220" t="s">
        <v>283</v>
      </c>
      <c r="AU6827" s="220" t="s">
        <v>84</v>
      </c>
      <c r="AV6827" s="13" t="s">
        <v>16</v>
      </c>
      <c r="AW6827" s="13" t="s">
        <v>32</v>
      </c>
      <c r="AX6827" s="13" t="s">
        <v>76</v>
      </c>
      <c r="AY6827" s="220" t="s">
        <v>272</v>
      </c>
    </row>
    <row r="6828" spans="1:65" s="13" customFormat="1" ht="11.25">
      <c r="B6828" s="210"/>
      <c r="C6828" s="211"/>
      <c r="D6828" s="212" t="s">
        <v>283</v>
      </c>
      <c r="E6828" s="213" t="s">
        <v>1</v>
      </c>
      <c r="F6828" s="214" t="s">
        <v>2235</v>
      </c>
      <c r="G6828" s="211"/>
      <c r="H6828" s="213" t="s">
        <v>1</v>
      </c>
      <c r="I6828" s="215"/>
      <c r="J6828" s="211"/>
      <c r="K6828" s="211"/>
      <c r="L6828" s="216"/>
      <c r="M6828" s="217"/>
      <c r="N6828" s="218"/>
      <c r="O6828" s="218"/>
      <c r="P6828" s="218"/>
      <c r="Q6828" s="218"/>
      <c r="R6828" s="218"/>
      <c r="S6828" s="218"/>
      <c r="T6828" s="219"/>
      <c r="AT6828" s="220" t="s">
        <v>283</v>
      </c>
      <c r="AU6828" s="220" t="s">
        <v>84</v>
      </c>
      <c r="AV6828" s="13" t="s">
        <v>16</v>
      </c>
      <c r="AW6828" s="13" t="s">
        <v>32</v>
      </c>
      <c r="AX6828" s="13" t="s">
        <v>76</v>
      </c>
      <c r="AY6828" s="220" t="s">
        <v>272</v>
      </c>
    </row>
    <row r="6829" spans="1:65" s="13" customFormat="1" ht="11.25">
      <c r="B6829" s="210"/>
      <c r="C6829" s="211"/>
      <c r="D6829" s="212" t="s">
        <v>283</v>
      </c>
      <c r="E6829" s="213" t="s">
        <v>1</v>
      </c>
      <c r="F6829" s="214" t="s">
        <v>837</v>
      </c>
      <c r="G6829" s="211"/>
      <c r="H6829" s="213" t="s">
        <v>1</v>
      </c>
      <c r="I6829" s="215"/>
      <c r="J6829" s="211"/>
      <c r="K6829" s="211"/>
      <c r="L6829" s="216"/>
      <c r="M6829" s="217"/>
      <c r="N6829" s="218"/>
      <c r="O6829" s="218"/>
      <c r="P6829" s="218"/>
      <c r="Q6829" s="218"/>
      <c r="R6829" s="218"/>
      <c r="S6829" s="218"/>
      <c r="T6829" s="219"/>
      <c r="AT6829" s="220" t="s">
        <v>283</v>
      </c>
      <c r="AU6829" s="220" t="s">
        <v>84</v>
      </c>
      <c r="AV6829" s="13" t="s">
        <v>16</v>
      </c>
      <c r="AW6829" s="13" t="s">
        <v>32</v>
      </c>
      <c r="AX6829" s="13" t="s">
        <v>76</v>
      </c>
      <c r="AY6829" s="220" t="s">
        <v>272</v>
      </c>
    </row>
    <row r="6830" spans="1:65" s="14" customFormat="1" ht="11.25">
      <c r="B6830" s="221"/>
      <c r="C6830" s="222"/>
      <c r="D6830" s="212" t="s">
        <v>283</v>
      </c>
      <c r="E6830" s="223" t="s">
        <v>1</v>
      </c>
      <c r="F6830" s="224" t="s">
        <v>5292</v>
      </c>
      <c r="G6830" s="222"/>
      <c r="H6830" s="225">
        <v>7.45</v>
      </c>
      <c r="I6830" s="226"/>
      <c r="J6830" s="222"/>
      <c r="K6830" s="222"/>
      <c r="L6830" s="227"/>
      <c r="M6830" s="228"/>
      <c r="N6830" s="229"/>
      <c r="O6830" s="229"/>
      <c r="P6830" s="229"/>
      <c r="Q6830" s="229"/>
      <c r="R6830" s="229"/>
      <c r="S6830" s="229"/>
      <c r="T6830" s="230"/>
      <c r="AT6830" s="231" t="s">
        <v>283</v>
      </c>
      <c r="AU6830" s="231" t="s">
        <v>84</v>
      </c>
      <c r="AV6830" s="14" t="s">
        <v>84</v>
      </c>
      <c r="AW6830" s="14" t="s">
        <v>32</v>
      </c>
      <c r="AX6830" s="14" t="s">
        <v>76</v>
      </c>
      <c r="AY6830" s="231" t="s">
        <v>272</v>
      </c>
    </row>
    <row r="6831" spans="1:65" s="13" customFormat="1" ht="11.25">
      <c r="B6831" s="210"/>
      <c r="C6831" s="211"/>
      <c r="D6831" s="212" t="s">
        <v>283</v>
      </c>
      <c r="E6831" s="213" t="s">
        <v>1</v>
      </c>
      <c r="F6831" s="214" t="s">
        <v>285</v>
      </c>
      <c r="G6831" s="211"/>
      <c r="H6831" s="213" t="s">
        <v>1</v>
      </c>
      <c r="I6831" s="215"/>
      <c r="J6831" s="211"/>
      <c r="K6831" s="211"/>
      <c r="L6831" s="216"/>
      <c r="M6831" s="217"/>
      <c r="N6831" s="218"/>
      <c r="O6831" s="218"/>
      <c r="P6831" s="218"/>
      <c r="Q6831" s="218"/>
      <c r="R6831" s="218"/>
      <c r="S6831" s="218"/>
      <c r="T6831" s="219"/>
      <c r="AT6831" s="220" t="s">
        <v>283</v>
      </c>
      <c r="AU6831" s="220" t="s">
        <v>84</v>
      </c>
      <c r="AV6831" s="13" t="s">
        <v>16</v>
      </c>
      <c r="AW6831" s="13" t="s">
        <v>32</v>
      </c>
      <c r="AX6831" s="13" t="s">
        <v>76</v>
      </c>
      <c r="AY6831" s="220" t="s">
        <v>272</v>
      </c>
    </row>
    <row r="6832" spans="1:65" s="13" customFormat="1" ht="11.25">
      <c r="B6832" s="210"/>
      <c r="C6832" s="211"/>
      <c r="D6832" s="212" t="s">
        <v>283</v>
      </c>
      <c r="E6832" s="213" t="s">
        <v>1</v>
      </c>
      <c r="F6832" s="214" t="s">
        <v>5276</v>
      </c>
      <c r="G6832" s="211"/>
      <c r="H6832" s="213" t="s">
        <v>1</v>
      </c>
      <c r="I6832" s="215"/>
      <c r="J6832" s="211"/>
      <c r="K6832" s="211"/>
      <c r="L6832" s="216"/>
      <c r="M6832" s="217"/>
      <c r="N6832" s="218"/>
      <c r="O6832" s="218"/>
      <c r="P6832" s="218"/>
      <c r="Q6832" s="218"/>
      <c r="R6832" s="218"/>
      <c r="S6832" s="218"/>
      <c r="T6832" s="219"/>
      <c r="AT6832" s="220" t="s">
        <v>283</v>
      </c>
      <c r="AU6832" s="220" t="s">
        <v>84</v>
      </c>
      <c r="AV6832" s="13" t="s">
        <v>16</v>
      </c>
      <c r="AW6832" s="13" t="s">
        <v>32</v>
      </c>
      <c r="AX6832" s="13" t="s">
        <v>76</v>
      </c>
      <c r="AY6832" s="220" t="s">
        <v>272</v>
      </c>
    </row>
    <row r="6833" spans="2:51" s="13" customFormat="1" ht="11.25">
      <c r="B6833" s="210"/>
      <c r="C6833" s="211"/>
      <c r="D6833" s="212" t="s">
        <v>283</v>
      </c>
      <c r="E6833" s="213" t="s">
        <v>1</v>
      </c>
      <c r="F6833" s="214" t="s">
        <v>831</v>
      </c>
      <c r="G6833" s="211"/>
      <c r="H6833" s="213" t="s">
        <v>1</v>
      </c>
      <c r="I6833" s="215"/>
      <c r="J6833" s="211"/>
      <c r="K6833" s="211"/>
      <c r="L6833" s="216"/>
      <c r="M6833" s="217"/>
      <c r="N6833" s="218"/>
      <c r="O6833" s="218"/>
      <c r="P6833" s="218"/>
      <c r="Q6833" s="218"/>
      <c r="R6833" s="218"/>
      <c r="S6833" s="218"/>
      <c r="T6833" s="219"/>
      <c r="AT6833" s="220" t="s">
        <v>283</v>
      </c>
      <c r="AU6833" s="220" t="s">
        <v>84</v>
      </c>
      <c r="AV6833" s="13" t="s">
        <v>16</v>
      </c>
      <c r="AW6833" s="13" t="s">
        <v>32</v>
      </c>
      <c r="AX6833" s="13" t="s">
        <v>76</v>
      </c>
      <c r="AY6833" s="220" t="s">
        <v>272</v>
      </c>
    </row>
    <row r="6834" spans="2:51" s="14" customFormat="1" ht="11.25">
      <c r="B6834" s="221"/>
      <c r="C6834" s="222"/>
      <c r="D6834" s="212" t="s">
        <v>283</v>
      </c>
      <c r="E6834" s="223" t="s">
        <v>1</v>
      </c>
      <c r="F6834" s="224" t="s">
        <v>5301</v>
      </c>
      <c r="G6834" s="222"/>
      <c r="H6834" s="225">
        <v>2.4279999999999999</v>
      </c>
      <c r="I6834" s="226"/>
      <c r="J6834" s="222"/>
      <c r="K6834" s="222"/>
      <c r="L6834" s="227"/>
      <c r="M6834" s="228"/>
      <c r="N6834" s="229"/>
      <c r="O6834" s="229"/>
      <c r="P6834" s="229"/>
      <c r="Q6834" s="229"/>
      <c r="R6834" s="229"/>
      <c r="S6834" s="229"/>
      <c r="T6834" s="230"/>
      <c r="AT6834" s="231" t="s">
        <v>283</v>
      </c>
      <c r="AU6834" s="231" t="s">
        <v>84</v>
      </c>
      <c r="AV6834" s="14" t="s">
        <v>84</v>
      </c>
      <c r="AW6834" s="14" t="s">
        <v>32</v>
      </c>
      <c r="AX6834" s="14" t="s">
        <v>76</v>
      </c>
      <c r="AY6834" s="231" t="s">
        <v>272</v>
      </c>
    </row>
    <row r="6835" spans="2:51" s="13" customFormat="1" ht="11.25">
      <c r="B6835" s="210"/>
      <c r="C6835" s="211"/>
      <c r="D6835" s="212" t="s">
        <v>283</v>
      </c>
      <c r="E6835" s="213" t="s">
        <v>1</v>
      </c>
      <c r="F6835" s="214" t="s">
        <v>837</v>
      </c>
      <c r="G6835" s="211"/>
      <c r="H6835" s="213" t="s">
        <v>1</v>
      </c>
      <c r="I6835" s="215"/>
      <c r="J6835" s="211"/>
      <c r="K6835" s="211"/>
      <c r="L6835" s="216"/>
      <c r="M6835" s="217"/>
      <c r="N6835" s="218"/>
      <c r="O6835" s="218"/>
      <c r="P6835" s="218"/>
      <c r="Q6835" s="218"/>
      <c r="R6835" s="218"/>
      <c r="S6835" s="218"/>
      <c r="T6835" s="219"/>
      <c r="AT6835" s="220" t="s">
        <v>283</v>
      </c>
      <c r="AU6835" s="220" t="s">
        <v>84</v>
      </c>
      <c r="AV6835" s="13" t="s">
        <v>16</v>
      </c>
      <c r="AW6835" s="13" t="s">
        <v>32</v>
      </c>
      <c r="AX6835" s="13" t="s">
        <v>76</v>
      </c>
      <c r="AY6835" s="220" t="s">
        <v>272</v>
      </c>
    </row>
    <row r="6836" spans="2:51" s="14" customFormat="1" ht="33.75">
      <c r="B6836" s="221"/>
      <c r="C6836" s="222"/>
      <c r="D6836" s="212" t="s">
        <v>283</v>
      </c>
      <c r="E6836" s="223" t="s">
        <v>1</v>
      </c>
      <c r="F6836" s="224" t="s">
        <v>5302</v>
      </c>
      <c r="G6836" s="222"/>
      <c r="H6836" s="225">
        <v>29.37</v>
      </c>
      <c r="I6836" s="226"/>
      <c r="J6836" s="222"/>
      <c r="K6836" s="222"/>
      <c r="L6836" s="227"/>
      <c r="M6836" s="228"/>
      <c r="N6836" s="229"/>
      <c r="O6836" s="229"/>
      <c r="P6836" s="229"/>
      <c r="Q6836" s="229"/>
      <c r="R6836" s="229"/>
      <c r="S6836" s="229"/>
      <c r="T6836" s="230"/>
      <c r="AT6836" s="231" t="s">
        <v>283</v>
      </c>
      <c r="AU6836" s="231" t="s">
        <v>84</v>
      </c>
      <c r="AV6836" s="14" t="s">
        <v>84</v>
      </c>
      <c r="AW6836" s="14" t="s">
        <v>32</v>
      </c>
      <c r="AX6836" s="14" t="s">
        <v>76</v>
      </c>
      <c r="AY6836" s="231" t="s">
        <v>272</v>
      </c>
    </row>
    <row r="6837" spans="2:51" s="13" customFormat="1" ht="11.25">
      <c r="B6837" s="210"/>
      <c r="C6837" s="211"/>
      <c r="D6837" s="212" t="s">
        <v>283</v>
      </c>
      <c r="E6837" s="213" t="s">
        <v>1</v>
      </c>
      <c r="F6837" s="214" t="s">
        <v>854</v>
      </c>
      <c r="G6837" s="211"/>
      <c r="H6837" s="213" t="s">
        <v>1</v>
      </c>
      <c r="I6837" s="215"/>
      <c r="J6837" s="211"/>
      <c r="K6837" s="211"/>
      <c r="L6837" s="216"/>
      <c r="M6837" s="217"/>
      <c r="N6837" s="218"/>
      <c r="O6837" s="218"/>
      <c r="P6837" s="218"/>
      <c r="Q6837" s="218"/>
      <c r="R6837" s="218"/>
      <c r="S6837" s="218"/>
      <c r="T6837" s="219"/>
      <c r="AT6837" s="220" t="s">
        <v>283</v>
      </c>
      <c r="AU6837" s="220" t="s">
        <v>84</v>
      </c>
      <c r="AV6837" s="13" t="s">
        <v>16</v>
      </c>
      <c r="AW6837" s="13" t="s">
        <v>32</v>
      </c>
      <c r="AX6837" s="13" t="s">
        <v>76</v>
      </c>
      <c r="AY6837" s="220" t="s">
        <v>272</v>
      </c>
    </row>
    <row r="6838" spans="2:51" s="14" customFormat="1" ht="11.25">
      <c r="B6838" s="221"/>
      <c r="C6838" s="222"/>
      <c r="D6838" s="212" t="s">
        <v>283</v>
      </c>
      <c r="E6838" s="223" t="s">
        <v>1</v>
      </c>
      <c r="F6838" s="224" t="s">
        <v>5303</v>
      </c>
      <c r="G6838" s="222"/>
      <c r="H6838" s="225">
        <v>3.9</v>
      </c>
      <c r="I6838" s="226"/>
      <c r="J6838" s="222"/>
      <c r="K6838" s="222"/>
      <c r="L6838" s="227"/>
      <c r="M6838" s="228"/>
      <c r="N6838" s="229"/>
      <c r="O6838" s="229"/>
      <c r="P6838" s="229"/>
      <c r="Q6838" s="229"/>
      <c r="R6838" s="229"/>
      <c r="S6838" s="229"/>
      <c r="T6838" s="230"/>
      <c r="AT6838" s="231" t="s">
        <v>283</v>
      </c>
      <c r="AU6838" s="231" t="s">
        <v>84</v>
      </c>
      <c r="AV6838" s="14" t="s">
        <v>84</v>
      </c>
      <c r="AW6838" s="14" t="s">
        <v>32</v>
      </c>
      <c r="AX6838" s="14" t="s">
        <v>76</v>
      </c>
      <c r="AY6838" s="231" t="s">
        <v>272</v>
      </c>
    </row>
    <row r="6839" spans="2:51" s="13" customFormat="1" ht="11.25">
      <c r="B6839" s="210"/>
      <c r="C6839" s="211"/>
      <c r="D6839" s="212" t="s">
        <v>283</v>
      </c>
      <c r="E6839" s="213" t="s">
        <v>1</v>
      </c>
      <c r="F6839" s="214" t="s">
        <v>285</v>
      </c>
      <c r="G6839" s="211"/>
      <c r="H6839" s="213" t="s">
        <v>1</v>
      </c>
      <c r="I6839" s="215"/>
      <c r="J6839" s="211"/>
      <c r="K6839" s="211"/>
      <c r="L6839" s="216"/>
      <c r="M6839" s="217"/>
      <c r="N6839" s="218"/>
      <c r="O6839" s="218"/>
      <c r="P6839" s="218"/>
      <c r="Q6839" s="218"/>
      <c r="R6839" s="218"/>
      <c r="S6839" s="218"/>
      <c r="T6839" s="219"/>
      <c r="AT6839" s="220" t="s">
        <v>283</v>
      </c>
      <c r="AU6839" s="220" t="s">
        <v>84</v>
      </c>
      <c r="AV6839" s="13" t="s">
        <v>16</v>
      </c>
      <c r="AW6839" s="13" t="s">
        <v>32</v>
      </c>
      <c r="AX6839" s="13" t="s">
        <v>76</v>
      </c>
      <c r="AY6839" s="220" t="s">
        <v>272</v>
      </c>
    </row>
    <row r="6840" spans="2:51" s="13" customFormat="1" ht="11.25">
      <c r="B6840" s="210"/>
      <c r="C6840" s="211"/>
      <c r="D6840" s="212" t="s">
        <v>283</v>
      </c>
      <c r="E6840" s="213" t="s">
        <v>1</v>
      </c>
      <c r="F6840" s="214" t="s">
        <v>2363</v>
      </c>
      <c r="G6840" s="211"/>
      <c r="H6840" s="213" t="s">
        <v>1</v>
      </c>
      <c r="I6840" s="215"/>
      <c r="J6840" s="211"/>
      <c r="K6840" s="211"/>
      <c r="L6840" s="216"/>
      <c r="M6840" s="217"/>
      <c r="N6840" s="218"/>
      <c r="O6840" s="218"/>
      <c r="P6840" s="218"/>
      <c r="Q6840" s="218"/>
      <c r="R6840" s="218"/>
      <c r="S6840" s="218"/>
      <c r="T6840" s="219"/>
      <c r="AT6840" s="220" t="s">
        <v>283</v>
      </c>
      <c r="AU6840" s="220" t="s">
        <v>84</v>
      </c>
      <c r="AV6840" s="13" t="s">
        <v>16</v>
      </c>
      <c r="AW6840" s="13" t="s">
        <v>32</v>
      </c>
      <c r="AX6840" s="13" t="s">
        <v>76</v>
      </c>
      <c r="AY6840" s="220" t="s">
        <v>272</v>
      </c>
    </row>
    <row r="6841" spans="2:51" s="13" customFormat="1" ht="11.25">
      <c r="B6841" s="210"/>
      <c r="C6841" s="211"/>
      <c r="D6841" s="212" t="s">
        <v>283</v>
      </c>
      <c r="E6841" s="213" t="s">
        <v>1</v>
      </c>
      <c r="F6841" s="214" t="s">
        <v>831</v>
      </c>
      <c r="G6841" s="211"/>
      <c r="H6841" s="213" t="s">
        <v>1</v>
      </c>
      <c r="I6841" s="215"/>
      <c r="J6841" s="211"/>
      <c r="K6841" s="211"/>
      <c r="L6841" s="216"/>
      <c r="M6841" s="217"/>
      <c r="N6841" s="218"/>
      <c r="O6841" s="218"/>
      <c r="P6841" s="218"/>
      <c r="Q6841" s="218"/>
      <c r="R6841" s="218"/>
      <c r="S6841" s="218"/>
      <c r="T6841" s="219"/>
      <c r="AT6841" s="220" t="s">
        <v>283</v>
      </c>
      <c r="AU6841" s="220" t="s">
        <v>84</v>
      </c>
      <c r="AV6841" s="13" t="s">
        <v>16</v>
      </c>
      <c r="AW6841" s="13" t="s">
        <v>32</v>
      </c>
      <c r="AX6841" s="13" t="s">
        <v>76</v>
      </c>
      <c r="AY6841" s="220" t="s">
        <v>272</v>
      </c>
    </row>
    <row r="6842" spans="2:51" s="14" customFormat="1" ht="11.25">
      <c r="B6842" s="221"/>
      <c r="C6842" s="222"/>
      <c r="D6842" s="212" t="s">
        <v>283</v>
      </c>
      <c r="E6842" s="223" t="s">
        <v>1</v>
      </c>
      <c r="F6842" s="224" t="s">
        <v>5314</v>
      </c>
      <c r="G6842" s="222"/>
      <c r="H6842" s="225">
        <v>16.649999999999999</v>
      </c>
      <c r="I6842" s="226"/>
      <c r="J6842" s="222"/>
      <c r="K6842" s="222"/>
      <c r="L6842" s="227"/>
      <c r="M6842" s="228"/>
      <c r="N6842" s="229"/>
      <c r="O6842" s="229"/>
      <c r="P6842" s="229"/>
      <c r="Q6842" s="229"/>
      <c r="R6842" s="229"/>
      <c r="S6842" s="229"/>
      <c r="T6842" s="230"/>
      <c r="AT6842" s="231" t="s">
        <v>283</v>
      </c>
      <c r="AU6842" s="231" t="s">
        <v>84</v>
      </c>
      <c r="AV6842" s="14" t="s">
        <v>84</v>
      </c>
      <c r="AW6842" s="14" t="s">
        <v>32</v>
      </c>
      <c r="AX6842" s="14" t="s">
        <v>76</v>
      </c>
      <c r="AY6842" s="231" t="s">
        <v>272</v>
      </c>
    </row>
    <row r="6843" spans="2:51" s="13" customFormat="1" ht="11.25">
      <c r="B6843" s="210"/>
      <c r="C6843" s="211"/>
      <c r="D6843" s="212" t="s">
        <v>283</v>
      </c>
      <c r="E6843" s="213" t="s">
        <v>1</v>
      </c>
      <c r="F6843" s="214" t="s">
        <v>285</v>
      </c>
      <c r="G6843" s="211"/>
      <c r="H6843" s="213" t="s">
        <v>1</v>
      </c>
      <c r="I6843" s="215"/>
      <c r="J6843" s="211"/>
      <c r="K6843" s="211"/>
      <c r="L6843" s="216"/>
      <c r="M6843" s="217"/>
      <c r="N6843" s="218"/>
      <c r="O6843" s="218"/>
      <c r="P6843" s="218"/>
      <c r="Q6843" s="218"/>
      <c r="R6843" s="218"/>
      <c r="S6843" s="218"/>
      <c r="T6843" s="219"/>
      <c r="AT6843" s="220" t="s">
        <v>283</v>
      </c>
      <c r="AU6843" s="220" t="s">
        <v>84</v>
      </c>
      <c r="AV6843" s="13" t="s">
        <v>16</v>
      </c>
      <c r="AW6843" s="13" t="s">
        <v>32</v>
      </c>
      <c r="AX6843" s="13" t="s">
        <v>76</v>
      </c>
      <c r="AY6843" s="220" t="s">
        <v>272</v>
      </c>
    </row>
    <row r="6844" spans="2:51" s="13" customFormat="1" ht="11.25">
      <c r="B6844" s="210"/>
      <c r="C6844" s="211"/>
      <c r="D6844" s="212" t="s">
        <v>283</v>
      </c>
      <c r="E6844" s="213" t="s">
        <v>1</v>
      </c>
      <c r="F6844" s="214" t="s">
        <v>2302</v>
      </c>
      <c r="G6844" s="211"/>
      <c r="H6844" s="213" t="s">
        <v>1</v>
      </c>
      <c r="I6844" s="215"/>
      <c r="J6844" s="211"/>
      <c r="K6844" s="211"/>
      <c r="L6844" s="216"/>
      <c r="M6844" s="217"/>
      <c r="N6844" s="218"/>
      <c r="O6844" s="218"/>
      <c r="P6844" s="218"/>
      <c r="Q6844" s="218"/>
      <c r="R6844" s="218"/>
      <c r="S6844" s="218"/>
      <c r="T6844" s="219"/>
      <c r="AT6844" s="220" t="s">
        <v>283</v>
      </c>
      <c r="AU6844" s="220" t="s">
        <v>84</v>
      </c>
      <c r="AV6844" s="13" t="s">
        <v>16</v>
      </c>
      <c r="AW6844" s="13" t="s">
        <v>32</v>
      </c>
      <c r="AX6844" s="13" t="s">
        <v>76</v>
      </c>
      <c r="AY6844" s="220" t="s">
        <v>272</v>
      </c>
    </row>
    <row r="6845" spans="2:51" s="13" customFormat="1" ht="11.25">
      <c r="B6845" s="210"/>
      <c r="C6845" s="211"/>
      <c r="D6845" s="212" t="s">
        <v>283</v>
      </c>
      <c r="E6845" s="213" t="s">
        <v>1</v>
      </c>
      <c r="F6845" s="214" t="s">
        <v>833</v>
      </c>
      <c r="G6845" s="211"/>
      <c r="H6845" s="213" t="s">
        <v>1</v>
      </c>
      <c r="I6845" s="215"/>
      <c r="J6845" s="211"/>
      <c r="K6845" s="211"/>
      <c r="L6845" s="216"/>
      <c r="M6845" s="217"/>
      <c r="N6845" s="218"/>
      <c r="O6845" s="218"/>
      <c r="P6845" s="218"/>
      <c r="Q6845" s="218"/>
      <c r="R6845" s="218"/>
      <c r="S6845" s="218"/>
      <c r="T6845" s="219"/>
      <c r="AT6845" s="220" t="s">
        <v>283</v>
      </c>
      <c r="AU6845" s="220" t="s">
        <v>84</v>
      </c>
      <c r="AV6845" s="13" t="s">
        <v>16</v>
      </c>
      <c r="AW6845" s="13" t="s">
        <v>32</v>
      </c>
      <c r="AX6845" s="13" t="s">
        <v>76</v>
      </c>
      <c r="AY6845" s="220" t="s">
        <v>272</v>
      </c>
    </row>
    <row r="6846" spans="2:51" s="14" customFormat="1" ht="11.25">
      <c r="B6846" s="221"/>
      <c r="C6846" s="222"/>
      <c r="D6846" s="212" t="s">
        <v>283</v>
      </c>
      <c r="E6846" s="223" t="s">
        <v>1</v>
      </c>
      <c r="F6846" s="224" t="s">
        <v>5315</v>
      </c>
      <c r="G6846" s="222"/>
      <c r="H6846" s="225">
        <v>13.05</v>
      </c>
      <c r="I6846" s="226"/>
      <c r="J6846" s="222"/>
      <c r="K6846" s="222"/>
      <c r="L6846" s="227"/>
      <c r="M6846" s="228"/>
      <c r="N6846" s="229"/>
      <c r="O6846" s="229"/>
      <c r="P6846" s="229"/>
      <c r="Q6846" s="229"/>
      <c r="R6846" s="229"/>
      <c r="S6846" s="229"/>
      <c r="T6846" s="230"/>
      <c r="AT6846" s="231" t="s">
        <v>283</v>
      </c>
      <c r="AU6846" s="231" t="s">
        <v>84</v>
      </c>
      <c r="AV6846" s="14" t="s">
        <v>84</v>
      </c>
      <c r="AW6846" s="14" t="s">
        <v>32</v>
      </c>
      <c r="AX6846" s="14" t="s">
        <v>76</v>
      </c>
      <c r="AY6846" s="231" t="s">
        <v>272</v>
      </c>
    </row>
    <row r="6847" spans="2:51" s="13" customFormat="1" ht="11.25">
      <c r="B6847" s="210"/>
      <c r="C6847" s="211"/>
      <c r="D6847" s="212" t="s">
        <v>283</v>
      </c>
      <c r="E6847" s="213" t="s">
        <v>1</v>
      </c>
      <c r="F6847" s="214" t="s">
        <v>837</v>
      </c>
      <c r="G6847" s="211"/>
      <c r="H6847" s="213" t="s">
        <v>1</v>
      </c>
      <c r="I6847" s="215"/>
      <c r="J6847" s="211"/>
      <c r="K6847" s="211"/>
      <c r="L6847" s="216"/>
      <c r="M6847" s="217"/>
      <c r="N6847" s="218"/>
      <c r="O6847" s="218"/>
      <c r="P6847" s="218"/>
      <c r="Q6847" s="218"/>
      <c r="R6847" s="218"/>
      <c r="S6847" s="218"/>
      <c r="T6847" s="219"/>
      <c r="AT6847" s="220" t="s">
        <v>283</v>
      </c>
      <c r="AU6847" s="220" t="s">
        <v>84</v>
      </c>
      <c r="AV6847" s="13" t="s">
        <v>16</v>
      </c>
      <c r="AW6847" s="13" t="s">
        <v>32</v>
      </c>
      <c r="AX6847" s="13" t="s">
        <v>76</v>
      </c>
      <c r="AY6847" s="220" t="s">
        <v>272</v>
      </c>
    </row>
    <row r="6848" spans="2:51" s="14" customFormat="1" ht="22.5">
      <c r="B6848" s="221"/>
      <c r="C6848" s="222"/>
      <c r="D6848" s="212" t="s">
        <v>283</v>
      </c>
      <c r="E6848" s="223" t="s">
        <v>1</v>
      </c>
      <c r="F6848" s="224" t="s">
        <v>5316</v>
      </c>
      <c r="G6848" s="222"/>
      <c r="H6848" s="225">
        <v>12.8</v>
      </c>
      <c r="I6848" s="226"/>
      <c r="J6848" s="222"/>
      <c r="K6848" s="222"/>
      <c r="L6848" s="227"/>
      <c r="M6848" s="228"/>
      <c r="N6848" s="229"/>
      <c r="O6848" s="229"/>
      <c r="P6848" s="229"/>
      <c r="Q6848" s="229"/>
      <c r="R6848" s="229"/>
      <c r="S6848" s="229"/>
      <c r="T6848" s="230"/>
      <c r="AT6848" s="231" t="s">
        <v>283</v>
      </c>
      <c r="AU6848" s="231" t="s">
        <v>84</v>
      </c>
      <c r="AV6848" s="14" t="s">
        <v>84</v>
      </c>
      <c r="AW6848" s="14" t="s">
        <v>32</v>
      </c>
      <c r="AX6848" s="14" t="s">
        <v>76</v>
      </c>
      <c r="AY6848" s="231" t="s">
        <v>272</v>
      </c>
    </row>
    <row r="6849" spans="1:65" s="13" customFormat="1" ht="11.25">
      <c r="B6849" s="210"/>
      <c r="C6849" s="211"/>
      <c r="D6849" s="212" t="s">
        <v>283</v>
      </c>
      <c r="E6849" s="213" t="s">
        <v>1</v>
      </c>
      <c r="F6849" s="214" t="s">
        <v>285</v>
      </c>
      <c r="G6849" s="211"/>
      <c r="H6849" s="213" t="s">
        <v>1</v>
      </c>
      <c r="I6849" s="215"/>
      <c r="J6849" s="211"/>
      <c r="K6849" s="211"/>
      <c r="L6849" s="216"/>
      <c r="M6849" s="217"/>
      <c r="N6849" s="218"/>
      <c r="O6849" s="218"/>
      <c r="P6849" s="218"/>
      <c r="Q6849" s="218"/>
      <c r="R6849" s="218"/>
      <c r="S6849" s="218"/>
      <c r="T6849" s="219"/>
      <c r="AT6849" s="220" t="s">
        <v>283</v>
      </c>
      <c r="AU6849" s="220" t="s">
        <v>84</v>
      </c>
      <c r="AV6849" s="13" t="s">
        <v>16</v>
      </c>
      <c r="AW6849" s="13" t="s">
        <v>32</v>
      </c>
      <c r="AX6849" s="13" t="s">
        <v>76</v>
      </c>
      <c r="AY6849" s="220" t="s">
        <v>272</v>
      </c>
    </row>
    <row r="6850" spans="1:65" s="13" customFormat="1" ht="11.25">
      <c r="B6850" s="210"/>
      <c r="C6850" s="211"/>
      <c r="D6850" s="212" t="s">
        <v>283</v>
      </c>
      <c r="E6850" s="213" t="s">
        <v>1</v>
      </c>
      <c r="F6850" s="214" t="s">
        <v>5283</v>
      </c>
      <c r="G6850" s="211"/>
      <c r="H6850" s="213" t="s">
        <v>1</v>
      </c>
      <c r="I6850" s="215"/>
      <c r="J6850" s="211"/>
      <c r="K6850" s="211"/>
      <c r="L6850" s="216"/>
      <c r="M6850" s="217"/>
      <c r="N6850" s="218"/>
      <c r="O6850" s="218"/>
      <c r="P6850" s="218"/>
      <c r="Q6850" s="218"/>
      <c r="R6850" s="218"/>
      <c r="S6850" s="218"/>
      <c r="T6850" s="219"/>
      <c r="AT6850" s="220" t="s">
        <v>283</v>
      </c>
      <c r="AU6850" s="220" t="s">
        <v>84</v>
      </c>
      <c r="AV6850" s="13" t="s">
        <v>16</v>
      </c>
      <c r="AW6850" s="13" t="s">
        <v>32</v>
      </c>
      <c r="AX6850" s="13" t="s">
        <v>76</v>
      </c>
      <c r="AY6850" s="220" t="s">
        <v>272</v>
      </c>
    </row>
    <row r="6851" spans="1:65" s="14" customFormat="1" ht="11.25">
      <c r="B6851" s="221"/>
      <c r="C6851" s="222"/>
      <c r="D6851" s="212" t="s">
        <v>283</v>
      </c>
      <c r="E6851" s="223" t="s">
        <v>1</v>
      </c>
      <c r="F6851" s="224" t="s">
        <v>5322</v>
      </c>
      <c r="G6851" s="222"/>
      <c r="H6851" s="225">
        <v>9.3219999999999992</v>
      </c>
      <c r="I6851" s="226"/>
      <c r="J6851" s="222"/>
      <c r="K6851" s="222"/>
      <c r="L6851" s="227"/>
      <c r="M6851" s="228"/>
      <c r="N6851" s="229"/>
      <c r="O6851" s="229"/>
      <c r="P6851" s="229"/>
      <c r="Q6851" s="229"/>
      <c r="R6851" s="229"/>
      <c r="S6851" s="229"/>
      <c r="T6851" s="230"/>
      <c r="AT6851" s="231" t="s">
        <v>283</v>
      </c>
      <c r="AU6851" s="231" t="s">
        <v>84</v>
      </c>
      <c r="AV6851" s="14" t="s">
        <v>84</v>
      </c>
      <c r="AW6851" s="14" t="s">
        <v>32</v>
      </c>
      <c r="AX6851" s="14" t="s">
        <v>76</v>
      </c>
      <c r="AY6851" s="231" t="s">
        <v>272</v>
      </c>
    </row>
    <row r="6852" spans="1:65" s="14" customFormat="1" ht="11.25">
      <c r="B6852" s="221"/>
      <c r="C6852" s="222"/>
      <c r="D6852" s="212" t="s">
        <v>283</v>
      </c>
      <c r="E6852" s="223" t="s">
        <v>1</v>
      </c>
      <c r="F6852" s="224" t="s">
        <v>5323</v>
      </c>
      <c r="G6852" s="222"/>
      <c r="H6852" s="225">
        <v>6.6159999999999997</v>
      </c>
      <c r="I6852" s="226"/>
      <c r="J6852" s="222"/>
      <c r="K6852" s="222"/>
      <c r="L6852" s="227"/>
      <c r="M6852" s="228"/>
      <c r="N6852" s="229"/>
      <c r="O6852" s="229"/>
      <c r="P6852" s="229"/>
      <c r="Q6852" s="229"/>
      <c r="R6852" s="229"/>
      <c r="S6852" s="229"/>
      <c r="T6852" s="230"/>
      <c r="AT6852" s="231" t="s">
        <v>283</v>
      </c>
      <c r="AU6852" s="231" t="s">
        <v>84</v>
      </c>
      <c r="AV6852" s="14" t="s">
        <v>84</v>
      </c>
      <c r="AW6852" s="14" t="s">
        <v>32</v>
      </c>
      <c r="AX6852" s="14" t="s">
        <v>76</v>
      </c>
      <c r="AY6852" s="231" t="s">
        <v>272</v>
      </c>
    </row>
    <row r="6853" spans="1:65" s="14" customFormat="1" ht="11.25">
      <c r="B6853" s="221"/>
      <c r="C6853" s="222"/>
      <c r="D6853" s="212" t="s">
        <v>283</v>
      </c>
      <c r="E6853" s="223" t="s">
        <v>1</v>
      </c>
      <c r="F6853" s="224" t="s">
        <v>5322</v>
      </c>
      <c r="G6853" s="222"/>
      <c r="H6853" s="225">
        <v>9.3219999999999992</v>
      </c>
      <c r="I6853" s="226"/>
      <c r="J6853" s="222"/>
      <c r="K6853" s="222"/>
      <c r="L6853" s="227"/>
      <c r="M6853" s="228"/>
      <c r="N6853" s="229"/>
      <c r="O6853" s="229"/>
      <c r="P6853" s="229"/>
      <c r="Q6853" s="229"/>
      <c r="R6853" s="229"/>
      <c r="S6853" s="229"/>
      <c r="T6853" s="230"/>
      <c r="AT6853" s="231" t="s">
        <v>283</v>
      </c>
      <c r="AU6853" s="231" t="s">
        <v>84</v>
      </c>
      <c r="AV6853" s="14" t="s">
        <v>84</v>
      </c>
      <c r="AW6853" s="14" t="s">
        <v>32</v>
      </c>
      <c r="AX6853" s="14" t="s">
        <v>76</v>
      </c>
      <c r="AY6853" s="231" t="s">
        <v>272</v>
      </c>
    </row>
    <row r="6854" spans="1:65" s="14" customFormat="1" ht="11.25">
      <c r="B6854" s="221"/>
      <c r="C6854" s="222"/>
      <c r="D6854" s="212" t="s">
        <v>283</v>
      </c>
      <c r="E6854" s="223" t="s">
        <v>1</v>
      </c>
      <c r="F6854" s="224" t="s">
        <v>5322</v>
      </c>
      <c r="G6854" s="222"/>
      <c r="H6854" s="225">
        <v>9.3219999999999992</v>
      </c>
      <c r="I6854" s="226"/>
      <c r="J6854" s="222"/>
      <c r="K6854" s="222"/>
      <c r="L6854" s="227"/>
      <c r="M6854" s="228"/>
      <c r="N6854" s="229"/>
      <c r="O6854" s="229"/>
      <c r="P6854" s="229"/>
      <c r="Q6854" s="229"/>
      <c r="R6854" s="229"/>
      <c r="S6854" s="229"/>
      <c r="T6854" s="230"/>
      <c r="AT6854" s="231" t="s">
        <v>283</v>
      </c>
      <c r="AU6854" s="231" t="s">
        <v>84</v>
      </c>
      <c r="AV6854" s="14" t="s">
        <v>84</v>
      </c>
      <c r="AW6854" s="14" t="s">
        <v>32</v>
      </c>
      <c r="AX6854" s="14" t="s">
        <v>76</v>
      </c>
      <c r="AY6854" s="231" t="s">
        <v>272</v>
      </c>
    </row>
    <row r="6855" spans="1:65" s="14" customFormat="1" ht="11.25">
      <c r="B6855" s="221"/>
      <c r="C6855" s="222"/>
      <c r="D6855" s="212" t="s">
        <v>283</v>
      </c>
      <c r="E6855" s="223" t="s">
        <v>1</v>
      </c>
      <c r="F6855" s="224" t="s">
        <v>5324</v>
      </c>
      <c r="G6855" s="222"/>
      <c r="H6855" s="225">
        <v>6.6</v>
      </c>
      <c r="I6855" s="226"/>
      <c r="J6855" s="222"/>
      <c r="K6855" s="222"/>
      <c r="L6855" s="227"/>
      <c r="M6855" s="228"/>
      <c r="N6855" s="229"/>
      <c r="O6855" s="229"/>
      <c r="P6855" s="229"/>
      <c r="Q6855" s="229"/>
      <c r="R6855" s="229"/>
      <c r="S6855" s="229"/>
      <c r="T6855" s="230"/>
      <c r="AT6855" s="231" t="s">
        <v>283</v>
      </c>
      <c r="AU6855" s="231" t="s">
        <v>84</v>
      </c>
      <c r="AV6855" s="14" t="s">
        <v>84</v>
      </c>
      <c r="AW6855" s="14" t="s">
        <v>32</v>
      </c>
      <c r="AX6855" s="14" t="s">
        <v>76</v>
      </c>
      <c r="AY6855" s="231" t="s">
        <v>272</v>
      </c>
    </row>
    <row r="6856" spans="1:65" s="14" customFormat="1" ht="11.25">
      <c r="B6856" s="221"/>
      <c r="C6856" s="222"/>
      <c r="D6856" s="212" t="s">
        <v>283</v>
      </c>
      <c r="E6856" s="223" t="s">
        <v>1</v>
      </c>
      <c r="F6856" s="224" t="s">
        <v>5325</v>
      </c>
      <c r="G6856" s="222"/>
      <c r="H6856" s="225">
        <v>9.3000000000000007</v>
      </c>
      <c r="I6856" s="226"/>
      <c r="J6856" s="222"/>
      <c r="K6856" s="222"/>
      <c r="L6856" s="227"/>
      <c r="M6856" s="228"/>
      <c r="N6856" s="229"/>
      <c r="O6856" s="229"/>
      <c r="P6856" s="229"/>
      <c r="Q6856" s="229"/>
      <c r="R6856" s="229"/>
      <c r="S6856" s="229"/>
      <c r="T6856" s="230"/>
      <c r="AT6856" s="231" t="s">
        <v>283</v>
      </c>
      <c r="AU6856" s="231" t="s">
        <v>84</v>
      </c>
      <c r="AV6856" s="14" t="s">
        <v>84</v>
      </c>
      <c r="AW6856" s="14" t="s">
        <v>32</v>
      </c>
      <c r="AX6856" s="14" t="s">
        <v>76</v>
      </c>
      <c r="AY6856" s="231" t="s">
        <v>272</v>
      </c>
    </row>
    <row r="6857" spans="1:65" s="13" customFormat="1" ht="11.25">
      <c r="B6857" s="210"/>
      <c r="C6857" s="211"/>
      <c r="D6857" s="212" t="s">
        <v>283</v>
      </c>
      <c r="E6857" s="213" t="s">
        <v>1</v>
      </c>
      <c r="F6857" s="214" t="s">
        <v>285</v>
      </c>
      <c r="G6857" s="211"/>
      <c r="H6857" s="213" t="s">
        <v>1</v>
      </c>
      <c r="I6857" s="215"/>
      <c r="J6857" s="211"/>
      <c r="K6857" s="211"/>
      <c r="L6857" s="216"/>
      <c r="M6857" s="217"/>
      <c r="N6857" s="218"/>
      <c r="O6857" s="218"/>
      <c r="P6857" s="218"/>
      <c r="Q6857" s="218"/>
      <c r="R6857" s="218"/>
      <c r="S6857" s="218"/>
      <c r="T6857" s="219"/>
      <c r="AT6857" s="220" t="s">
        <v>283</v>
      </c>
      <c r="AU6857" s="220" t="s">
        <v>84</v>
      </c>
      <c r="AV6857" s="13" t="s">
        <v>16</v>
      </c>
      <c r="AW6857" s="13" t="s">
        <v>32</v>
      </c>
      <c r="AX6857" s="13" t="s">
        <v>76</v>
      </c>
      <c r="AY6857" s="220" t="s">
        <v>272</v>
      </c>
    </row>
    <row r="6858" spans="1:65" s="14" customFormat="1" ht="11.25">
      <c r="B6858" s="221"/>
      <c r="C6858" s="222"/>
      <c r="D6858" s="212" t="s">
        <v>283</v>
      </c>
      <c r="E6858" s="223" t="s">
        <v>1</v>
      </c>
      <c r="F6858" s="224" t="s">
        <v>5326</v>
      </c>
      <c r="G6858" s="222"/>
      <c r="H6858" s="225">
        <v>15.6</v>
      </c>
      <c r="I6858" s="226"/>
      <c r="J6858" s="222"/>
      <c r="K6858" s="222"/>
      <c r="L6858" s="227"/>
      <c r="M6858" s="228"/>
      <c r="N6858" s="229"/>
      <c r="O6858" s="229"/>
      <c r="P6858" s="229"/>
      <c r="Q6858" s="229"/>
      <c r="R6858" s="229"/>
      <c r="S6858" s="229"/>
      <c r="T6858" s="230"/>
      <c r="AT6858" s="231" t="s">
        <v>283</v>
      </c>
      <c r="AU6858" s="231" t="s">
        <v>84</v>
      </c>
      <c r="AV6858" s="14" t="s">
        <v>84</v>
      </c>
      <c r="AW6858" s="14" t="s">
        <v>32</v>
      </c>
      <c r="AX6858" s="14" t="s">
        <v>76</v>
      </c>
      <c r="AY6858" s="231" t="s">
        <v>272</v>
      </c>
    </row>
    <row r="6859" spans="1:65" s="2" customFormat="1" ht="24.2" customHeight="1">
      <c r="A6859" s="34"/>
      <c r="B6859" s="35"/>
      <c r="C6859" s="192" t="s">
        <v>5436</v>
      </c>
      <c r="D6859" s="192" t="s">
        <v>274</v>
      </c>
      <c r="E6859" s="193" t="s">
        <v>5437</v>
      </c>
      <c r="F6859" s="194" t="s">
        <v>5438</v>
      </c>
      <c r="G6859" s="195" t="s">
        <v>185</v>
      </c>
      <c r="H6859" s="196">
        <v>341.45</v>
      </c>
      <c r="I6859" s="197"/>
      <c r="J6859" s="198">
        <f>ROUND(I6859*H6859,2)</f>
        <v>0</v>
      </c>
      <c r="K6859" s="194" t="s">
        <v>278</v>
      </c>
      <c r="L6859" s="39"/>
      <c r="M6859" s="199" t="s">
        <v>1</v>
      </c>
      <c r="N6859" s="200" t="s">
        <v>41</v>
      </c>
      <c r="O6859" s="71"/>
      <c r="P6859" s="201">
        <f>O6859*H6859</f>
        <v>0</v>
      </c>
      <c r="Q6859" s="201">
        <v>0</v>
      </c>
      <c r="R6859" s="201">
        <f>Q6859*H6859</f>
        <v>0</v>
      </c>
      <c r="S6859" s="201">
        <v>0</v>
      </c>
      <c r="T6859" s="202">
        <f>S6859*H6859</f>
        <v>0</v>
      </c>
      <c r="U6859" s="34"/>
      <c r="V6859" s="34"/>
      <c r="W6859" s="34"/>
      <c r="X6859" s="34"/>
      <c r="Y6859" s="34"/>
      <c r="Z6859" s="34"/>
      <c r="AA6859" s="34"/>
      <c r="AB6859" s="34"/>
      <c r="AC6859" s="34"/>
      <c r="AD6859" s="34"/>
      <c r="AE6859" s="34"/>
      <c r="AR6859" s="203" t="s">
        <v>358</v>
      </c>
      <c r="AT6859" s="203" t="s">
        <v>274</v>
      </c>
      <c r="AU6859" s="203" t="s">
        <v>84</v>
      </c>
      <c r="AY6859" s="17" t="s">
        <v>272</v>
      </c>
      <c r="BE6859" s="204">
        <f>IF(N6859="základní",J6859,0)</f>
        <v>0</v>
      </c>
      <c r="BF6859" s="204">
        <f>IF(N6859="snížená",J6859,0)</f>
        <v>0</v>
      </c>
      <c r="BG6859" s="204">
        <f>IF(N6859="zákl. přenesená",J6859,0)</f>
        <v>0</v>
      </c>
      <c r="BH6859" s="204">
        <f>IF(N6859="sníž. přenesená",J6859,0)</f>
        <v>0</v>
      </c>
      <c r="BI6859" s="204">
        <f>IF(N6859="nulová",J6859,0)</f>
        <v>0</v>
      </c>
      <c r="BJ6859" s="17" t="s">
        <v>16</v>
      </c>
      <c r="BK6859" s="204">
        <f>ROUND(I6859*H6859,2)</f>
        <v>0</v>
      </c>
      <c r="BL6859" s="17" t="s">
        <v>358</v>
      </c>
      <c r="BM6859" s="203" t="s">
        <v>5439</v>
      </c>
    </row>
    <row r="6860" spans="1:65" s="2" customFormat="1" ht="11.25">
      <c r="A6860" s="34"/>
      <c r="B6860" s="35"/>
      <c r="C6860" s="36"/>
      <c r="D6860" s="205" t="s">
        <v>281</v>
      </c>
      <c r="E6860" s="36"/>
      <c r="F6860" s="206" t="s">
        <v>5440</v>
      </c>
      <c r="G6860" s="36"/>
      <c r="H6860" s="36"/>
      <c r="I6860" s="207"/>
      <c r="J6860" s="36"/>
      <c r="K6860" s="36"/>
      <c r="L6860" s="39"/>
      <c r="M6860" s="208"/>
      <c r="N6860" s="209"/>
      <c r="O6860" s="71"/>
      <c r="P6860" s="71"/>
      <c r="Q6860" s="71"/>
      <c r="R6860" s="71"/>
      <c r="S6860" s="71"/>
      <c r="T6860" s="72"/>
      <c r="U6860" s="34"/>
      <c r="V6860" s="34"/>
      <c r="W6860" s="34"/>
      <c r="X6860" s="34"/>
      <c r="Y6860" s="34"/>
      <c r="Z6860" s="34"/>
      <c r="AA6860" s="34"/>
      <c r="AB6860" s="34"/>
      <c r="AC6860" s="34"/>
      <c r="AD6860" s="34"/>
      <c r="AE6860" s="34"/>
      <c r="AT6860" s="17" t="s">
        <v>281</v>
      </c>
      <c r="AU6860" s="17" t="s">
        <v>84</v>
      </c>
    </row>
    <row r="6861" spans="1:65" s="13" customFormat="1" ht="22.5">
      <c r="B6861" s="210"/>
      <c r="C6861" s="211"/>
      <c r="D6861" s="212" t="s">
        <v>283</v>
      </c>
      <c r="E6861" s="213" t="s">
        <v>1</v>
      </c>
      <c r="F6861" s="214" t="s">
        <v>1820</v>
      </c>
      <c r="G6861" s="211"/>
      <c r="H6861" s="213" t="s">
        <v>1</v>
      </c>
      <c r="I6861" s="215"/>
      <c r="J6861" s="211"/>
      <c r="K6861" s="211"/>
      <c r="L6861" s="216"/>
      <c r="M6861" s="217"/>
      <c r="N6861" s="218"/>
      <c r="O6861" s="218"/>
      <c r="P6861" s="218"/>
      <c r="Q6861" s="218"/>
      <c r="R6861" s="218"/>
      <c r="S6861" s="218"/>
      <c r="T6861" s="219"/>
      <c r="AT6861" s="220" t="s">
        <v>283</v>
      </c>
      <c r="AU6861" s="220" t="s">
        <v>84</v>
      </c>
      <c r="AV6861" s="13" t="s">
        <v>16</v>
      </c>
      <c r="AW6861" s="13" t="s">
        <v>32</v>
      </c>
      <c r="AX6861" s="13" t="s">
        <v>76</v>
      </c>
      <c r="AY6861" s="220" t="s">
        <v>272</v>
      </c>
    </row>
    <row r="6862" spans="1:65" s="13" customFormat="1" ht="11.25">
      <c r="B6862" s="210"/>
      <c r="C6862" s="211"/>
      <c r="D6862" s="212" t="s">
        <v>283</v>
      </c>
      <c r="E6862" s="213" t="s">
        <v>1</v>
      </c>
      <c r="F6862" s="214" t="s">
        <v>285</v>
      </c>
      <c r="G6862" s="211"/>
      <c r="H6862" s="213" t="s">
        <v>1</v>
      </c>
      <c r="I6862" s="215"/>
      <c r="J6862" s="211"/>
      <c r="K6862" s="211"/>
      <c r="L6862" s="216"/>
      <c r="M6862" s="217"/>
      <c r="N6862" s="218"/>
      <c r="O6862" s="218"/>
      <c r="P6862" s="218"/>
      <c r="Q6862" s="218"/>
      <c r="R6862" s="218"/>
      <c r="S6862" s="218"/>
      <c r="T6862" s="219"/>
      <c r="AT6862" s="220" t="s">
        <v>283</v>
      </c>
      <c r="AU6862" s="220" t="s">
        <v>84</v>
      </c>
      <c r="AV6862" s="13" t="s">
        <v>16</v>
      </c>
      <c r="AW6862" s="13" t="s">
        <v>32</v>
      </c>
      <c r="AX6862" s="13" t="s">
        <v>76</v>
      </c>
      <c r="AY6862" s="220" t="s">
        <v>272</v>
      </c>
    </row>
    <row r="6863" spans="1:65" s="13" customFormat="1" ht="11.25">
      <c r="B6863" s="210"/>
      <c r="C6863" s="211"/>
      <c r="D6863" s="212" t="s">
        <v>283</v>
      </c>
      <c r="E6863" s="213" t="s">
        <v>1</v>
      </c>
      <c r="F6863" s="214" t="s">
        <v>1821</v>
      </c>
      <c r="G6863" s="211"/>
      <c r="H6863" s="213" t="s">
        <v>1</v>
      </c>
      <c r="I6863" s="215"/>
      <c r="J6863" s="211"/>
      <c r="K6863" s="211"/>
      <c r="L6863" s="216"/>
      <c r="M6863" s="217"/>
      <c r="N6863" s="218"/>
      <c r="O6863" s="218"/>
      <c r="P6863" s="218"/>
      <c r="Q6863" s="218"/>
      <c r="R6863" s="218"/>
      <c r="S6863" s="218"/>
      <c r="T6863" s="219"/>
      <c r="AT6863" s="220" t="s">
        <v>283</v>
      </c>
      <c r="AU6863" s="220" t="s">
        <v>84</v>
      </c>
      <c r="AV6863" s="13" t="s">
        <v>16</v>
      </c>
      <c r="AW6863" s="13" t="s">
        <v>32</v>
      </c>
      <c r="AX6863" s="13" t="s">
        <v>76</v>
      </c>
      <c r="AY6863" s="220" t="s">
        <v>272</v>
      </c>
    </row>
    <row r="6864" spans="1:65" s="13" customFormat="1" ht="11.25">
      <c r="B6864" s="210"/>
      <c r="C6864" s="211"/>
      <c r="D6864" s="212" t="s">
        <v>283</v>
      </c>
      <c r="E6864" s="213" t="s">
        <v>1</v>
      </c>
      <c r="F6864" s="214" t="s">
        <v>831</v>
      </c>
      <c r="G6864" s="211"/>
      <c r="H6864" s="213" t="s">
        <v>1</v>
      </c>
      <c r="I6864" s="215"/>
      <c r="J6864" s="211"/>
      <c r="K6864" s="211"/>
      <c r="L6864" s="216"/>
      <c r="M6864" s="217"/>
      <c r="N6864" s="218"/>
      <c r="O6864" s="218"/>
      <c r="P6864" s="218"/>
      <c r="Q6864" s="218"/>
      <c r="R6864" s="218"/>
      <c r="S6864" s="218"/>
      <c r="T6864" s="219"/>
      <c r="AT6864" s="220" t="s">
        <v>283</v>
      </c>
      <c r="AU6864" s="220" t="s">
        <v>84</v>
      </c>
      <c r="AV6864" s="13" t="s">
        <v>16</v>
      </c>
      <c r="AW6864" s="13" t="s">
        <v>32</v>
      </c>
      <c r="AX6864" s="13" t="s">
        <v>76</v>
      </c>
      <c r="AY6864" s="220" t="s">
        <v>272</v>
      </c>
    </row>
    <row r="6865" spans="2:51" s="14" customFormat="1" ht="11.25">
      <c r="B6865" s="221"/>
      <c r="C6865" s="222"/>
      <c r="D6865" s="212" t="s">
        <v>283</v>
      </c>
      <c r="E6865" s="223" t="s">
        <v>1</v>
      </c>
      <c r="F6865" s="224" t="s">
        <v>5395</v>
      </c>
      <c r="G6865" s="222"/>
      <c r="H6865" s="225">
        <v>8.4</v>
      </c>
      <c r="I6865" s="226"/>
      <c r="J6865" s="222"/>
      <c r="K6865" s="222"/>
      <c r="L6865" s="227"/>
      <c r="M6865" s="228"/>
      <c r="N6865" s="229"/>
      <c r="O6865" s="229"/>
      <c r="P6865" s="229"/>
      <c r="Q6865" s="229"/>
      <c r="R6865" s="229"/>
      <c r="S6865" s="229"/>
      <c r="T6865" s="230"/>
      <c r="AT6865" s="231" t="s">
        <v>283</v>
      </c>
      <c r="AU6865" s="231" t="s">
        <v>84</v>
      </c>
      <c r="AV6865" s="14" t="s">
        <v>84</v>
      </c>
      <c r="AW6865" s="14" t="s">
        <v>32</v>
      </c>
      <c r="AX6865" s="14" t="s">
        <v>76</v>
      </c>
      <c r="AY6865" s="231" t="s">
        <v>272</v>
      </c>
    </row>
    <row r="6866" spans="2:51" s="14" customFormat="1" ht="11.25">
      <c r="B6866" s="221"/>
      <c r="C6866" s="222"/>
      <c r="D6866" s="212" t="s">
        <v>283</v>
      </c>
      <c r="E6866" s="223" t="s">
        <v>1</v>
      </c>
      <c r="F6866" s="224" t="s">
        <v>5396</v>
      </c>
      <c r="G6866" s="222"/>
      <c r="H6866" s="225">
        <v>3.7</v>
      </c>
      <c r="I6866" s="226"/>
      <c r="J6866" s="222"/>
      <c r="K6866" s="222"/>
      <c r="L6866" s="227"/>
      <c r="M6866" s="228"/>
      <c r="N6866" s="229"/>
      <c r="O6866" s="229"/>
      <c r="P6866" s="229"/>
      <c r="Q6866" s="229"/>
      <c r="R6866" s="229"/>
      <c r="S6866" s="229"/>
      <c r="T6866" s="230"/>
      <c r="AT6866" s="231" t="s">
        <v>283</v>
      </c>
      <c r="AU6866" s="231" t="s">
        <v>84</v>
      </c>
      <c r="AV6866" s="14" t="s">
        <v>84</v>
      </c>
      <c r="AW6866" s="14" t="s">
        <v>32</v>
      </c>
      <c r="AX6866" s="14" t="s">
        <v>76</v>
      </c>
      <c r="AY6866" s="231" t="s">
        <v>272</v>
      </c>
    </row>
    <row r="6867" spans="2:51" s="14" customFormat="1" ht="11.25">
      <c r="B6867" s="221"/>
      <c r="C6867" s="222"/>
      <c r="D6867" s="212" t="s">
        <v>283</v>
      </c>
      <c r="E6867" s="223" t="s">
        <v>1</v>
      </c>
      <c r="F6867" s="224" t="s">
        <v>5397</v>
      </c>
      <c r="G6867" s="222"/>
      <c r="H6867" s="225">
        <v>3.65</v>
      </c>
      <c r="I6867" s="226"/>
      <c r="J6867" s="222"/>
      <c r="K6867" s="222"/>
      <c r="L6867" s="227"/>
      <c r="M6867" s="228"/>
      <c r="N6867" s="229"/>
      <c r="O6867" s="229"/>
      <c r="P6867" s="229"/>
      <c r="Q6867" s="229"/>
      <c r="R6867" s="229"/>
      <c r="S6867" s="229"/>
      <c r="T6867" s="230"/>
      <c r="AT6867" s="231" t="s">
        <v>283</v>
      </c>
      <c r="AU6867" s="231" t="s">
        <v>84</v>
      </c>
      <c r="AV6867" s="14" t="s">
        <v>84</v>
      </c>
      <c r="AW6867" s="14" t="s">
        <v>32</v>
      </c>
      <c r="AX6867" s="14" t="s">
        <v>76</v>
      </c>
      <c r="AY6867" s="231" t="s">
        <v>272</v>
      </c>
    </row>
    <row r="6868" spans="2:51" s="14" customFormat="1" ht="11.25">
      <c r="B6868" s="221"/>
      <c r="C6868" s="222"/>
      <c r="D6868" s="212" t="s">
        <v>283</v>
      </c>
      <c r="E6868" s="223" t="s">
        <v>1</v>
      </c>
      <c r="F6868" s="224" t="s">
        <v>5398</v>
      </c>
      <c r="G6868" s="222"/>
      <c r="H6868" s="225">
        <v>5.6</v>
      </c>
      <c r="I6868" s="226"/>
      <c r="J6868" s="222"/>
      <c r="K6868" s="222"/>
      <c r="L6868" s="227"/>
      <c r="M6868" s="228"/>
      <c r="N6868" s="229"/>
      <c r="O6868" s="229"/>
      <c r="P6868" s="229"/>
      <c r="Q6868" s="229"/>
      <c r="R6868" s="229"/>
      <c r="S6868" s="229"/>
      <c r="T6868" s="230"/>
      <c r="AT6868" s="231" t="s">
        <v>283</v>
      </c>
      <c r="AU6868" s="231" t="s">
        <v>84</v>
      </c>
      <c r="AV6868" s="14" t="s">
        <v>84</v>
      </c>
      <c r="AW6868" s="14" t="s">
        <v>32</v>
      </c>
      <c r="AX6868" s="14" t="s">
        <v>76</v>
      </c>
      <c r="AY6868" s="231" t="s">
        <v>272</v>
      </c>
    </row>
    <row r="6869" spans="2:51" s="14" customFormat="1" ht="11.25">
      <c r="B6869" s="221"/>
      <c r="C6869" s="222"/>
      <c r="D6869" s="212" t="s">
        <v>283</v>
      </c>
      <c r="E6869" s="223" t="s">
        <v>1</v>
      </c>
      <c r="F6869" s="224" t="s">
        <v>5399</v>
      </c>
      <c r="G6869" s="222"/>
      <c r="H6869" s="225">
        <v>4.71</v>
      </c>
      <c r="I6869" s="226"/>
      <c r="J6869" s="222"/>
      <c r="K6869" s="222"/>
      <c r="L6869" s="227"/>
      <c r="M6869" s="228"/>
      <c r="N6869" s="229"/>
      <c r="O6869" s="229"/>
      <c r="P6869" s="229"/>
      <c r="Q6869" s="229"/>
      <c r="R6869" s="229"/>
      <c r="S6869" s="229"/>
      <c r="T6869" s="230"/>
      <c r="AT6869" s="231" t="s">
        <v>283</v>
      </c>
      <c r="AU6869" s="231" t="s">
        <v>84</v>
      </c>
      <c r="AV6869" s="14" t="s">
        <v>84</v>
      </c>
      <c r="AW6869" s="14" t="s">
        <v>32</v>
      </c>
      <c r="AX6869" s="14" t="s">
        <v>76</v>
      </c>
      <c r="AY6869" s="231" t="s">
        <v>272</v>
      </c>
    </row>
    <row r="6870" spans="2:51" s="14" customFormat="1" ht="11.25">
      <c r="B6870" s="221"/>
      <c r="C6870" s="222"/>
      <c r="D6870" s="212" t="s">
        <v>283</v>
      </c>
      <c r="E6870" s="223" t="s">
        <v>1</v>
      </c>
      <c r="F6870" s="224" t="s">
        <v>5400</v>
      </c>
      <c r="G6870" s="222"/>
      <c r="H6870" s="225">
        <v>4.55</v>
      </c>
      <c r="I6870" s="226"/>
      <c r="J6870" s="222"/>
      <c r="K6870" s="222"/>
      <c r="L6870" s="227"/>
      <c r="M6870" s="228"/>
      <c r="N6870" s="229"/>
      <c r="O6870" s="229"/>
      <c r="P6870" s="229"/>
      <c r="Q6870" s="229"/>
      <c r="R6870" s="229"/>
      <c r="S6870" s="229"/>
      <c r="T6870" s="230"/>
      <c r="AT6870" s="231" t="s">
        <v>283</v>
      </c>
      <c r="AU6870" s="231" t="s">
        <v>84</v>
      </c>
      <c r="AV6870" s="14" t="s">
        <v>84</v>
      </c>
      <c r="AW6870" s="14" t="s">
        <v>32</v>
      </c>
      <c r="AX6870" s="14" t="s">
        <v>76</v>
      </c>
      <c r="AY6870" s="231" t="s">
        <v>272</v>
      </c>
    </row>
    <row r="6871" spans="2:51" s="14" customFormat="1" ht="11.25">
      <c r="B6871" s="221"/>
      <c r="C6871" s="222"/>
      <c r="D6871" s="212" t="s">
        <v>283</v>
      </c>
      <c r="E6871" s="223" t="s">
        <v>1</v>
      </c>
      <c r="F6871" s="224" t="s">
        <v>5401</v>
      </c>
      <c r="G6871" s="222"/>
      <c r="H6871" s="225">
        <v>4.55</v>
      </c>
      <c r="I6871" s="226"/>
      <c r="J6871" s="222"/>
      <c r="K6871" s="222"/>
      <c r="L6871" s="227"/>
      <c r="M6871" s="228"/>
      <c r="N6871" s="229"/>
      <c r="O6871" s="229"/>
      <c r="P6871" s="229"/>
      <c r="Q6871" s="229"/>
      <c r="R6871" s="229"/>
      <c r="S6871" s="229"/>
      <c r="T6871" s="230"/>
      <c r="AT6871" s="231" t="s">
        <v>283</v>
      </c>
      <c r="AU6871" s="231" t="s">
        <v>84</v>
      </c>
      <c r="AV6871" s="14" t="s">
        <v>84</v>
      </c>
      <c r="AW6871" s="14" t="s">
        <v>32</v>
      </c>
      <c r="AX6871" s="14" t="s">
        <v>76</v>
      </c>
      <c r="AY6871" s="231" t="s">
        <v>272</v>
      </c>
    </row>
    <row r="6872" spans="2:51" s="14" customFormat="1" ht="11.25">
      <c r="B6872" s="221"/>
      <c r="C6872" s="222"/>
      <c r="D6872" s="212" t="s">
        <v>283</v>
      </c>
      <c r="E6872" s="223" t="s">
        <v>1</v>
      </c>
      <c r="F6872" s="224" t="s">
        <v>5402</v>
      </c>
      <c r="G6872" s="222"/>
      <c r="H6872" s="225">
        <v>5.6</v>
      </c>
      <c r="I6872" s="226"/>
      <c r="J6872" s="222"/>
      <c r="K6872" s="222"/>
      <c r="L6872" s="227"/>
      <c r="M6872" s="228"/>
      <c r="N6872" s="229"/>
      <c r="O6872" s="229"/>
      <c r="P6872" s="229"/>
      <c r="Q6872" s="229"/>
      <c r="R6872" s="229"/>
      <c r="S6872" s="229"/>
      <c r="T6872" s="230"/>
      <c r="AT6872" s="231" t="s">
        <v>283</v>
      </c>
      <c r="AU6872" s="231" t="s">
        <v>84</v>
      </c>
      <c r="AV6872" s="14" t="s">
        <v>84</v>
      </c>
      <c r="AW6872" s="14" t="s">
        <v>32</v>
      </c>
      <c r="AX6872" s="14" t="s">
        <v>76</v>
      </c>
      <c r="AY6872" s="231" t="s">
        <v>272</v>
      </c>
    </row>
    <row r="6873" spans="2:51" s="14" customFormat="1" ht="11.25">
      <c r="B6873" s="221"/>
      <c r="C6873" s="222"/>
      <c r="D6873" s="212" t="s">
        <v>283</v>
      </c>
      <c r="E6873" s="223" t="s">
        <v>1</v>
      </c>
      <c r="F6873" s="224" t="s">
        <v>5403</v>
      </c>
      <c r="G6873" s="222"/>
      <c r="H6873" s="225">
        <v>8.1999999999999993</v>
      </c>
      <c r="I6873" s="226"/>
      <c r="J6873" s="222"/>
      <c r="K6873" s="222"/>
      <c r="L6873" s="227"/>
      <c r="M6873" s="228"/>
      <c r="N6873" s="229"/>
      <c r="O6873" s="229"/>
      <c r="P6873" s="229"/>
      <c r="Q6873" s="229"/>
      <c r="R6873" s="229"/>
      <c r="S6873" s="229"/>
      <c r="T6873" s="230"/>
      <c r="AT6873" s="231" t="s">
        <v>283</v>
      </c>
      <c r="AU6873" s="231" t="s">
        <v>84</v>
      </c>
      <c r="AV6873" s="14" t="s">
        <v>84</v>
      </c>
      <c r="AW6873" s="14" t="s">
        <v>32</v>
      </c>
      <c r="AX6873" s="14" t="s">
        <v>76</v>
      </c>
      <c r="AY6873" s="231" t="s">
        <v>272</v>
      </c>
    </row>
    <row r="6874" spans="2:51" s="14" customFormat="1" ht="11.25">
      <c r="B6874" s="221"/>
      <c r="C6874" s="222"/>
      <c r="D6874" s="212" t="s">
        <v>283</v>
      </c>
      <c r="E6874" s="223" t="s">
        <v>1</v>
      </c>
      <c r="F6874" s="224" t="s">
        <v>5404</v>
      </c>
      <c r="G6874" s="222"/>
      <c r="H6874" s="225">
        <v>7.3</v>
      </c>
      <c r="I6874" s="226"/>
      <c r="J6874" s="222"/>
      <c r="K6874" s="222"/>
      <c r="L6874" s="227"/>
      <c r="M6874" s="228"/>
      <c r="N6874" s="229"/>
      <c r="O6874" s="229"/>
      <c r="P6874" s="229"/>
      <c r="Q6874" s="229"/>
      <c r="R6874" s="229"/>
      <c r="S6874" s="229"/>
      <c r="T6874" s="230"/>
      <c r="AT6874" s="231" t="s">
        <v>283</v>
      </c>
      <c r="AU6874" s="231" t="s">
        <v>84</v>
      </c>
      <c r="AV6874" s="14" t="s">
        <v>84</v>
      </c>
      <c r="AW6874" s="14" t="s">
        <v>32</v>
      </c>
      <c r="AX6874" s="14" t="s">
        <v>76</v>
      </c>
      <c r="AY6874" s="231" t="s">
        <v>272</v>
      </c>
    </row>
    <row r="6875" spans="2:51" s="13" customFormat="1" ht="11.25">
      <c r="B6875" s="210"/>
      <c r="C6875" s="211"/>
      <c r="D6875" s="212" t="s">
        <v>283</v>
      </c>
      <c r="E6875" s="213" t="s">
        <v>1</v>
      </c>
      <c r="F6875" s="214" t="s">
        <v>833</v>
      </c>
      <c r="G6875" s="211"/>
      <c r="H6875" s="213" t="s">
        <v>1</v>
      </c>
      <c r="I6875" s="215"/>
      <c r="J6875" s="211"/>
      <c r="K6875" s="211"/>
      <c r="L6875" s="216"/>
      <c r="M6875" s="217"/>
      <c r="N6875" s="218"/>
      <c r="O6875" s="218"/>
      <c r="P6875" s="218"/>
      <c r="Q6875" s="218"/>
      <c r="R6875" s="218"/>
      <c r="S6875" s="218"/>
      <c r="T6875" s="219"/>
      <c r="AT6875" s="220" t="s">
        <v>283</v>
      </c>
      <c r="AU6875" s="220" t="s">
        <v>84</v>
      </c>
      <c r="AV6875" s="13" t="s">
        <v>16</v>
      </c>
      <c r="AW6875" s="13" t="s">
        <v>32</v>
      </c>
      <c r="AX6875" s="13" t="s">
        <v>76</v>
      </c>
      <c r="AY6875" s="220" t="s">
        <v>272</v>
      </c>
    </row>
    <row r="6876" spans="2:51" s="14" customFormat="1" ht="11.25">
      <c r="B6876" s="221"/>
      <c r="C6876" s="222"/>
      <c r="D6876" s="212" t="s">
        <v>283</v>
      </c>
      <c r="E6876" s="223" t="s">
        <v>1</v>
      </c>
      <c r="F6876" s="224" t="s">
        <v>5405</v>
      </c>
      <c r="G6876" s="222"/>
      <c r="H6876" s="225">
        <v>28.05</v>
      </c>
      <c r="I6876" s="226"/>
      <c r="J6876" s="222"/>
      <c r="K6876" s="222"/>
      <c r="L6876" s="227"/>
      <c r="M6876" s="228"/>
      <c r="N6876" s="229"/>
      <c r="O6876" s="229"/>
      <c r="P6876" s="229"/>
      <c r="Q6876" s="229"/>
      <c r="R6876" s="229"/>
      <c r="S6876" s="229"/>
      <c r="T6876" s="230"/>
      <c r="AT6876" s="231" t="s">
        <v>283</v>
      </c>
      <c r="AU6876" s="231" t="s">
        <v>84</v>
      </c>
      <c r="AV6876" s="14" t="s">
        <v>84</v>
      </c>
      <c r="AW6876" s="14" t="s">
        <v>32</v>
      </c>
      <c r="AX6876" s="14" t="s">
        <v>76</v>
      </c>
      <c r="AY6876" s="231" t="s">
        <v>272</v>
      </c>
    </row>
    <row r="6877" spans="2:51" s="14" customFormat="1" ht="11.25">
      <c r="B6877" s="221"/>
      <c r="C6877" s="222"/>
      <c r="D6877" s="212" t="s">
        <v>283</v>
      </c>
      <c r="E6877" s="223" t="s">
        <v>1</v>
      </c>
      <c r="F6877" s="224" t="s">
        <v>5406</v>
      </c>
      <c r="G6877" s="222"/>
      <c r="H6877" s="225">
        <v>17.2</v>
      </c>
      <c r="I6877" s="226"/>
      <c r="J6877" s="222"/>
      <c r="K6877" s="222"/>
      <c r="L6877" s="227"/>
      <c r="M6877" s="228"/>
      <c r="N6877" s="229"/>
      <c r="O6877" s="229"/>
      <c r="P6877" s="229"/>
      <c r="Q6877" s="229"/>
      <c r="R6877" s="229"/>
      <c r="S6877" s="229"/>
      <c r="T6877" s="230"/>
      <c r="AT6877" s="231" t="s">
        <v>283</v>
      </c>
      <c r="AU6877" s="231" t="s">
        <v>84</v>
      </c>
      <c r="AV6877" s="14" t="s">
        <v>84</v>
      </c>
      <c r="AW6877" s="14" t="s">
        <v>32</v>
      </c>
      <c r="AX6877" s="14" t="s">
        <v>76</v>
      </c>
      <c r="AY6877" s="231" t="s">
        <v>272</v>
      </c>
    </row>
    <row r="6878" spans="2:51" s="14" customFormat="1" ht="11.25">
      <c r="B6878" s="221"/>
      <c r="C6878" s="222"/>
      <c r="D6878" s="212" t="s">
        <v>283</v>
      </c>
      <c r="E6878" s="223" t="s">
        <v>1</v>
      </c>
      <c r="F6878" s="224" t="s">
        <v>5407</v>
      </c>
      <c r="G6878" s="222"/>
      <c r="H6878" s="225">
        <v>22.24</v>
      </c>
      <c r="I6878" s="226"/>
      <c r="J6878" s="222"/>
      <c r="K6878" s="222"/>
      <c r="L6878" s="227"/>
      <c r="M6878" s="228"/>
      <c r="N6878" s="229"/>
      <c r="O6878" s="229"/>
      <c r="P6878" s="229"/>
      <c r="Q6878" s="229"/>
      <c r="R6878" s="229"/>
      <c r="S6878" s="229"/>
      <c r="T6878" s="230"/>
      <c r="AT6878" s="231" t="s">
        <v>283</v>
      </c>
      <c r="AU6878" s="231" t="s">
        <v>84</v>
      </c>
      <c r="AV6878" s="14" t="s">
        <v>84</v>
      </c>
      <c r="AW6878" s="14" t="s">
        <v>32</v>
      </c>
      <c r="AX6878" s="14" t="s">
        <v>76</v>
      </c>
      <c r="AY6878" s="231" t="s">
        <v>272</v>
      </c>
    </row>
    <row r="6879" spans="2:51" s="14" customFormat="1" ht="11.25">
      <c r="B6879" s="221"/>
      <c r="C6879" s="222"/>
      <c r="D6879" s="212" t="s">
        <v>283</v>
      </c>
      <c r="E6879" s="223" t="s">
        <v>1</v>
      </c>
      <c r="F6879" s="224" t="s">
        <v>5408</v>
      </c>
      <c r="G6879" s="222"/>
      <c r="H6879" s="225">
        <v>5.75</v>
      </c>
      <c r="I6879" s="226"/>
      <c r="J6879" s="222"/>
      <c r="K6879" s="222"/>
      <c r="L6879" s="227"/>
      <c r="M6879" s="228"/>
      <c r="N6879" s="229"/>
      <c r="O6879" s="229"/>
      <c r="P6879" s="229"/>
      <c r="Q6879" s="229"/>
      <c r="R6879" s="229"/>
      <c r="S6879" s="229"/>
      <c r="T6879" s="230"/>
      <c r="AT6879" s="231" t="s">
        <v>283</v>
      </c>
      <c r="AU6879" s="231" t="s">
        <v>84</v>
      </c>
      <c r="AV6879" s="14" t="s">
        <v>84</v>
      </c>
      <c r="AW6879" s="14" t="s">
        <v>32</v>
      </c>
      <c r="AX6879" s="14" t="s">
        <v>76</v>
      </c>
      <c r="AY6879" s="231" t="s">
        <v>272</v>
      </c>
    </row>
    <row r="6880" spans="2:51" s="14" customFormat="1" ht="11.25">
      <c r="B6880" s="221"/>
      <c r="C6880" s="222"/>
      <c r="D6880" s="212" t="s">
        <v>283</v>
      </c>
      <c r="E6880" s="223" t="s">
        <v>1</v>
      </c>
      <c r="F6880" s="224" t="s">
        <v>5409</v>
      </c>
      <c r="G6880" s="222"/>
      <c r="H6880" s="225">
        <v>6.45</v>
      </c>
      <c r="I6880" s="226"/>
      <c r="J6880" s="222"/>
      <c r="K6880" s="222"/>
      <c r="L6880" s="227"/>
      <c r="M6880" s="228"/>
      <c r="N6880" s="229"/>
      <c r="O6880" s="229"/>
      <c r="P6880" s="229"/>
      <c r="Q6880" s="229"/>
      <c r="R6880" s="229"/>
      <c r="S6880" s="229"/>
      <c r="T6880" s="230"/>
      <c r="AT6880" s="231" t="s">
        <v>283</v>
      </c>
      <c r="AU6880" s="231" t="s">
        <v>84</v>
      </c>
      <c r="AV6880" s="14" t="s">
        <v>84</v>
      </c>
      <c r="AW6880" s="14" t="s">
        <v>32</v>
      </c>
      <c r="AX6880" s="14" t="s">
        <v>76</v>
      </c>
      <c r="AY6880" s="231" t="s">
        <v>272</v>
      </c>
    </row>
    <row r="6881" spans="2:51" s="14" customFormat="1" ht="11.25">
      <c r="B6881" s="221"/>
      <c r="C6881" s="222"/>
      <c r="D6881" s="212" t="s">
        <v>283</v>
      </c>
      <c r="E6881" s="223" t="s">
        <v>1</v>
      </c>
      <c r="F6881" s="224" t="s">
        <v>5410</v>
      </c>
      <c r="G6881" s="222"/>
      <c r="H6881" s="225">
        <v>7.9</v>
      </c>
      <c r="I6881" s="226"/>
      <c r="J6881" s="222"/>
      <c r="K6881" s="222"/>
      <c r="L6881" s="227"/>
      <c r="M6881" s="228"/>
      <c r="N6881" s="229"/>
      <c r="O6881" s="229"/>
      <c r="P6881" s="229"/>
      <c r="Q6881" s="229"/>
      <c r="R6881" s="229"/>
      <c r="S6881" s="229"/>
      <c r="T6881" s="230"/>
      <c r="AT6881" s="231" t="s">
        <v>283</v>
      </c>
      <c r="AU6881" s="231" t="s">
        <v>84</v>
      </c>
      <c r="AV6881" s="14" t="s">
        <v>84</v>
      </c>
      <c r="AW6881" s="14" t="s">
        <v>32</v>
      </c>
      <c r="AX6881" s="14" t="s">
        <v>76</v>
      </c>
      <c r="AY6881" s="231" t="s">
        <v>272</v>
      </c>
    </row>
    <row r="6882" spans="2:51" s="14" customFormat="1" ht="11.25">
      <c r="B6882" s="221"/>
      <c r="C6882" s="222"/>
      <c r="D6882" s="212" t="s">
        <v>283</v>
      </c>
      <c r="E6882" s="223" t="s">
        <v>1</v>
      </c>
      <c r="F6882" s="224" t="s">
        <v>5411</v>
      </c>
      <c r="G6882" s="222"/>
      <c r="H6882" s="225">
        <v>7.8</v>
      </c>
      <c r="I6882" s="226"/>
      <c r="J6882" s="222"/>
      <c r="K6882" s="222"/>
      <c r="L6882" s="227"/>
      <c r="M6882" s="228"/>
      <c r="N6882" s="229"/>
      <c r="O6882" s="229"/>
      <c r="P6882" s="229"/>
      <c r="Q6882" s="229"/>
      <c r="R6882" s="229"/>
      <c r="S6882" s="229"/>
      <c r="T6882" s="230"/>
      <c r="AT6882" s="231" t="s">
        <v>283</v>
      </c>
      <c r="AU6882" s="231" t="s">
        <v>84</v>
      </c>
      <c r="AV6882" s="14" t="s">
        <v>84</v>
      </c>
      <c r="AW6882" s="14" t="s">
        <v>32</v>
      </c>
      <c r="AX6882" s="14" t="s">
        <v>76</v>
      </c>
      <c r="AY6882" s="231" t="s">
        <v>272</v>
      </c>
    </row>
    <row r="6883" spans="2:51" s="14" customFormat="1" ht="11.25">
      <c r="B6883" s="221"/>
      <c r="C6883" s="222"/>
      <c r="D6883" s="212" t="s">
        <v>283</v>
      </c>
      <c r="E6883" s="223" t="s">
        <v>1</v>
      </c>
      <c r="F6883" s="224" t="s">
        <v>5412</v>
      </c>
      <c r="G6883" s="222"/>
      <c r="H6883" s="225">
        <v>5.85</v>
      </c>
      <c r="I6883" s="226"/>
      <c r="J6883" s="222"/>
      <c r="K6883" s="222"/>
      <c r="L6883" s="227"/>
      <c r="M6883" s="228"/>
      <c r="N6883" s="229"/>
      <c r="O6883" s="229"/>
      <c r="P6883" s="229"/>
      <c r="Q6883" s="229"/>
      <c r="R6883" s="229"/>
      <c r="S6883" s="229"/>
      <c r="T6883" s="230"/>
      <c r="AT6883" s="231" t="s">
        <v>283</v>
      </c>
      <c r="AU6883" s="231" t="s">
        <v>84</v>
      </c>
      <c r="AV6883" s="14" t="s">
        <v>84</v>
      </c>
      <c r="AW6883" s="14" t="s">
        <v>32</v>
      </c>
      <c r="AX6883" s="14" t="s">
        <v>76</v>
      </c>
      <c r="AY6883" s="231" t="s">
        <v>272</v>
      </c>
    </row>
    <row r="6884" spans="2:51" s="14" customFormat="1" ht="11.25">
      <c r="B6884" s="221"/>
      <c r="C6884" s="222"/>
      <c r="D6884" s="212" t="s">
        <v>283</v>
      </c>
      <c r="E6884" s="223" t="s">
        <v>1</v>
      </c>
      <c r="F6884" s="224" t="s">
        <v>5413</v>
      </c>
      <c r="G6884" s="222"/>
      <c r="H6884" s="225">
        <v>5.9</v>
      </c>
      <c r="I6884" s="226"/>
      <c r="J6884" s="222"/>
      <c r="K6884" s="222"/>
      <c r="L6884" s="227"/>
      <c r="M6884" s="228"/>
      <c r="N6884" s="229"/>
      <c r="O6884" s="229"/>
      <c r="P6884" s="229"/>
      <c r="Q6884" s="229"/>
      <c r="R6884" s="229"/>
      <c r="S6884" s="229"/>
      <c r="T6884" s="230"/>
      <c r="AT6884" s="231" t="s">
        <v>283</v>
      </c>
      <c r="AU6884" s="231" t="s">
        <v>84</v>
      </c>
      <c r="AV6884" s="14" t="s">
        <v>84</v>
      </c>
      <c r="AW6884" s="14" t="s">
        <v>32</v>
      </c>
      <c r="AX6884" s="14" t="s">
        <v>76</v>
      </c>
      <c r="AY6884" s="231" t="s">
        <v>272</v>
      </c>
    </row>
    <row r="6885" spans="2:51" s="14" customFormat="1" ht="11.25">
      <c r="B6885" s="221"/>
      <c r="C6885" s="222"/>
      <c r="D6885" s="212" t="s">
        <v>283</v>
      </c>
      <c r="E6885" s="223" t="s">
        <v>1</v>
      </c>
      <c r="F6885" s="224" t="s">
        <v>5414</v>
      </c>
      <c r="G6885" s="222"/>
      <c r="H6885" s="225">
        <v>7.5</v>
      </c>
      <c r="I6885" s="226"/>
      <c r="J6885" s="222"/>
      <c r="K6885" s="222"/>
      <c r="L6885" s="227"/>
      <c r="M6885" s="228"/>
      <c r="N6885" s="229"/>
      <c r="O6885" s="229"/>
      <c r="P6885" s="229"/>
      <c r="Q6885" s="229"/>
      <c r="R6885" s="229"/>
      <c r="S6885" s="229"/>
      <c r="T6885" s="230"/>
      <c r="AT6885" s="231" t="s">
        <v>283</v>
      </c>
      <c r="AU6885" s="231" t="s">
        <v>84</v>
      </c>
      <c r="AV6885" s="14" t="s">
        <v>84</v>
      </c>
      <c r="AW6885" s="14" t="s">
        <v>32</v>
      </c>
      <c r="AX6885" s="14" t="s">
        <v>76</v>
      </c>
      <c r="AY6885" s="231" t="s">
        <v>272</v>
      </c>
    </row>
    <row r="6886" spans="2:51" s="14" customFormat="1" ht="11.25">
      <c r="B6886" s="221"/>
      <c r="C6886" s="222"/>
      <c r="D6886" s="212" t="s">
        <v>283</v>
      </c>
      <c r="E6886" s="223" t="s">
        <v>1</v>
      </c>
      <c r="F6886" s="224" t="s">
        <v>5415</v>
      </c>
      <c r="G6886" s="222"/>
      <c r="H6886" s="225">
        <v>10.25</v>
      </c>
      <c r="I6886" s="226"/>
      <c r="J6886" s="222"/>
      <c r="K6886" s="222"/>
      <c r="L6886" s="227"/>
      <c r="M6886" s="228"/>
      <c r="N6886" s="229"/>
      <c r="O6886" s="229"/>
      <c r="P6886" s="229"/>
      <c r="Q6886" s="229"/>
      <c r="R6886" s="229"/>
      <c r="S6886" s="229"/>
      <c r="T6886" s="230"/>
      <c r="AT6886" s="231" t="s">
        <v>283</v>
      </c>
      <c r="AU6886" s="231" t="s">
        <v>84</v>
      </c>
      <c r="AV6886" s="14" t="s">
        <v>84</v>
      </c>
      <c r="AW6886" s="14" t="s">
        <v>32</v>
      </c>
      <c r="AX6886" s="14" t="s">
        <v>76</v>
      </c>
      <c r="AY6886" s="231" t="s">
        <v>272</v>
      </c>
    </row>
    <row r="6887" spans="2:51" s="14" customFormat="1" ht="11.25">
      <c r="B6887" s="221"/>
      <c r="C6887" s="222"/>
      <c r="D6887" s="212" t="s">
        <v>283</v>
      </c>
      <c r="E6887" s="223" t="s">
        <v>1</v>
      </c>
      <c r="F6887" s="224" t="s">
        <v>5416</v>
      </c>
      <c r="G6887" s="222"/>
      <c r="H6887" s="225">
        <v>8.85</v>
      </c>
      <c r="I6887" s="226"/>
      <c r="J6887" s="222"/>
      <c r="K6887" s="222"/>
      <c r="L6887" s="227"/>
      <c r="M6887" s="228"/>
      <c r="N6887" s="229"/>
      <c r="O6887" s="229"/>
      <c r="P6887" s="229"/>
      <c r="Q6887" s="229"/>
      <c r="R6887" s="229"/>
      <c r="S6887" s="229"/>
      <c r="T6887" s="230"/>
      <c r="AT6887" s="231" t="s">
        <v>283</v>
      </c>
      <c r="AU6887" s="231" t="s">
        <v>84</v>
      </c>
      <c r="AV6887" s="14" t="s">
        <v>84</v>
      </c>
      <c r="AW6887" s="14" t="s">
        <v>32</v>
      </c>
      <c r="AX6887" s="14" t="s">
        <v>76</v>
      </c>
      <c r="AY6887" s="231" t="s">
        <v>272</v>
      </c>
    </row>
    <row r="6888" spans="2:51" s="13" customFormat="1" ht="11.25">
      <c r="B6888" s="210"/>
      <c r="C6888" s="211"/>
      <c r="D6888" s="212" t="s">
        <v>283</v>
      </c>
      <c r="E6888" s="213" t="s">
        <v>1</v>
      </c>
      <c r="F6888" s="214" t="s">
        <v>837</v>
      </c>
      <c r="G6888" s="211"/>
      <c r="H6888" s="213" t="s">
        <v>1</v>
      </c>
      <c r="I6888" s="215"/>
      <c r="J6888" s="211"/>
      <c r="K6888" s="211"/>
      <c r="L6888" s="216"/>
      <c r="M6888" s="217"/>
      <c r="N6888" s="218"/>
      <c r="O6888" s="218"/>
      <c r="P6888" s="218"/>
      <c r="Q6888" s="218"/>
      <c r="R6888" s="218"/>
      <c r="S6888" s="218"/>
      <c r="T6888" s="219"/>
      <c r="AT6888" s="220" t="s">
        <v>283</v>
      </c>
      <c r="AU6888" s="220" t="s">
        <v>84</v>
      </c>
      <c r="AV6888" s="13" t="s">
        <v>16</v>
      </c>
      <c r="AW6888" s="13" t="s">
        <v>32</v>
      </c>
      <c r="AX6888" s="13" t="s">
        <v>76</v>
      </c>
      <c r="AY6888" s="220" t="s">
        <v>272</v>
      </c>
    </row>
    <row r="6889" spans="2:51" s="14" customFormat="1" ht="11.25">
      <c r="B6889" s="221"/>
      <c r="C6889" s="222"/>
      <c r="D6889" s="212" t="s">
        <v>283</v>
      </c>
      <c r="E6889" s="223" t="s">
        <v>1</v>
      </c>
      <c r="F6889" s="224" t="s">
        <v>5417</v>
      </c>
      <c r="G6889" s="222"/>
      <c r="H6889" s="225">
        <v>11.7</v>
      </c>
      <c r="I6889" s="226"/>
      <c r="J6889" s="222"/>
      <c r="K6889" s="222"/>
      <c r="L6889" s="227"/>
      <c r="M6889" s="228"/>
      <c r="N6889" s="229"/>
      <c r="O6889" s="229"/>
      <c r="P6889" s="229"/>
      <c r="Q6889" s="229"/>
      <c r="R6889" s="229"/>
      <c r="S6889" s="229"/>
      <c r="T6889" s="230"/>
      <c r="AT6889" s="231" t="s">
        <v>283</v>
      </c>
      <c r="AU6889" s="231" t="s">
        <v>84</v>
      </c>
      <c r="AV6889" s="14" t="s">
        <v>84</v>
      </c>
      <c r="AW6889" s="14" t="s">
        <v>32</v>
      </c>
      <c r="AX6889" s="14" t="s">
        <v>76</v>
      </c>
      <c r="AY6889" s="231" t="s">
        <v>272</v>
      </c>
    </row>
    <row r="6890" spans="2:51" s="14" customFormat="1" ht="11.25">
      <c r="B6890" s="221"/>
      <c r="C6890" s="222"/>
      <c r="D6890" s="212" t="s">
        <v>283</v>
      </c>
      <c r="E6890" s="223" t="s">
        <v>1</v>
      </c>
      <c r="F6890" s="224" t="s">
        <v>5418</v>
      </c>
      <c r="G6890" s="222"/>
      <c r="H6890" s="225">
        <v>34.799999999999997</v>
      </c>
      <c r="I6890" s="226"/>
      <c r="J6890" s="222"/>
      <c r="K6890" s="222"/>
      <c r="L6890" s="227"/>
      <c r="M6890" s="228"/>
      <c r="N6890" s="229"/>
      <c r="O6890" s="229"/>
      <c r="P6890" s="229"/>
      <c r="Q6890" s="229"/>
      <c r="R6890" s="229"/>
      <c r="S6890" s="229"/>
      <c r="T6890" s="230"/>
      <c r="AT6890" s="231" t="s">
        <v>283</v>
      </c>
      <c r="AU6890" s="231" t="s">
        <v>84</v>
      </c>
      <c r="AV6890" s="14" t="s">
        <v>84</v>
      </c>
      <c r="AW6890" s="14" t="s">
        <v>32</v>
      </c>
      <c r="AX6890" s="14" t="s">
        <v>76</v>
      </c>
      <c r="AY6890" s="231" t="s">
        <v>272</v>
      </c>
    </row>
    <row r="6891" spans="2:51" s="14" customFormat="1" ht="11.25">
      <c r="B6891" s="221"/>
      <c r="C6891" s="222"/>
      <c r="D6891" s="212" t="s">
        <v>283</v>
      </c>
      <c r="E6891" s="223" t="s">
        <v>1</v>
      </c>
      <c r="F6891" s="224" t="s">
        <v>5419</v>
      </c>
      <c r="G6891" s="222"/>
      <c r="H6891" s="225">
        <v>5.8</v>
      </c>
      <c r="I6891" s="226"/>
      <c r="J6891" s="222"/>
      <c r="K6891" s="222"/>
      <c r="L6891" s="227"/>
      <c r="M6891" s="228"/>
      <c r="N6891" s="229"/>
      <c r="O6891" s="229"/>
      <c r="P6891" s="229"/>
      <c r="Q6891" s="229"/>
      <c r="R6891" s="229"/>
      <c r="S6891" s="229"/>
      <c r="T6891" s="230"/>
      <c r="AT6891" s="231" t="s">
        <v>283</v>
      </c>
      <c r="AU6891" s="231" t="s">
        <v>84</v>
      </c>
      <c r="AV6891" s="14" t="s">
        <v>84</v>
      </c>
      <c r="AW6891" s="14" t="s">
        <v>32</v>
      </c>
      <c r="AX6891" s="14" t="s">
        <v>76</v>
      </c>
      <c r="AY6891" s="231" t="s">
        <v>272</v>
      </c>
    </row>
    <row r="6892" spans="2:51" s="14" customFormat="1" ht="11.25">
      <c r="B6892" s="221"/>
      <c r="C6892" s="222"/>
      <c r="D6892" s="212" t="s">
        <v>283</v>
      </c>
      <c r="E6892" s="223" t="s">
        <v>1</v>
      </c>
      <c r="F6892" s="224" t="s">
        <v>5420</v>
      </c>
      <c r="G6892" s="222"/>
      <c r="H6892" s="225">
        <v>7.95</v>
      </c>
      <c r="I6892" s="226"/>
      <c r="J6892" s="222"/>
      <c r="K6892" s="222"/>
      <c r="L6892" s="227"/>
      <c r="M6892" s="228"/>
      <c r="N6892" s="229"/>
      <c r="O6892" s="229"/>
      <c r="P6892" s="229"/>
      <c r="Q6892" s="229"/>
      <c r="R6892" s="229"/>
      <c r="S6892" s="229"/>
      <c r="T6892" s="230"/>
      <c r="AT6892" s="231" t="s">
        <v>283</v>
      </c>
      <c r="AU6892" s="231" t="s">
        <v>84</v>
      </c>
      <c r="AV6892" s="14" t="s">
        <v>84</v>
      </c>
      <c r="AW6892" s="14" t="s">
        <v>32</v>
      </c>
      <c r="AX6892" s="14" t="s">
        <v>76</v>
      </c>
      <c r="AY6892" s="231" t="s">
        <v>272</v>
      </c>
    </row>
    <row r="6893" spans="2:51" s="14" customFormat="1" ht="11.25">
      <c r="B6893" s="221"/>
      <c r="C6893" s="222"/>
      <c r="D6893" s="212" t="s">
        <v>283</v>
      </c>
      <c r="E6893" s="223" t="s">
        <v>1</v>
      </c>
      <c r="F6893" s="224" t="s">
        <v>5421</v>
      </c>
      <c r="G6893" s="222"/>
      <c r="H6893" s="225">
        <v>8.0500000000000007</v>
      </c>
      <c r="I6893" s="226"/>
      <c r="J6893" s="222"/>
      <c r="K6893" s="222"/>
      <c r="L6893" s="227"/>
      <c r="M6893" s="228"/>
      <c r="N6893" s="229"/>
      <c r="O6893" s="229"/>
      <c r="P6893" s="229"/>
      <c r="Q6893" s="229"/>
      <c r="R6893" s="229"/>
      <c r="S6893" s="229"/>
      <c r="T6893" s="230"/>
      <c r="AT6893" s="231" t="s">
        <v>283</v>
      </c>
      <c r="AU6893" s="231" t="s">
        <v>84</v>
      </c>
      <c r="AV6893" s="14" t="s">
        <v>84</v>
      </c>
      <c r="AW6893" s="14" t="s">
        <v>32</v>
      </c>
      <c r="AX6893" s="14" t="s">
        <v>76</v>
      </c>
      <c r="AY6893" s="231" t="s">
        <v>272</v>
      </c>
    </row>
    <row r="6894" spans="2:51" s="14" customFormat="1" ht="11.25">
      <c r="B6894" s="221"/>
      <c r="C6894" s="222"/>
      <c r="D6894" s="212" t="s">
        <v>283</v>
      </c>
      <c r="E6894" s="223" t="s">
        <v>1</v>
      </c>
      <c r="F6894" s="224" t="s">
        <v>5422</v>
      </c>
      <c r="G6894" s="222"/>
      <c r="H6894" s="225">
        <v>7.5</v>
      </c>
      <c r="I6894" s="226"/>
      <c r="J6894" s="222"/>
      <c r="K6894" s="222"/>
      <c r="L6894" s="227"/>
      <c r="M6894" s="228"/>
      <c r="N6894" s="229"/>
      <c r="O6894" s="229"/>
      <c r="P6894" s="229"/>
      <c r="Q6894" s="229"/>
      <c r="R6894" s="229"/>
      <c r="S6894" s="229"/>
      <c r="T6894" s="230"/>
      <c r="AT6894" s="231" t="s">
        <v>283</v>
      </c>
      <c r="AU6894" s="231" t="s">
        <v>84</v>
      </c>
      <c r="AV6894" s="14" t="s">
        <v>84</v>
      </c>
      <c r="AW6894" s="14" t="s">
        <v>32</v>
      </c>
      <c r="AX6894" s="14" t="s">
        <v>76</v>
      </c>
      <c r="AY6894" s="231" t="s">
        <v>272</v>
      </c>
    </row>
    <row r="6895" spans="2:51" s="14" customFormat="1" ht="11.25">
      <c r="B6895" s="221"/>
      <c r="C6895" s="222"/>
      <c r="D6895" s="212" t="s">
        <v>283</v>
      </c>
      <c r="E6895" s="223" t="s">
        <v>1</v>
      </c>
      <c r="F6895" s="224" t="s">
        <v>5423</v>
      </c>
      <c r="G6895" s="222"/>
      <c r="H6895" s="225">
        <v>6.15</v>
      </c>
      <c r="I6895" s="226"/>
      <c r="J6895" s="222"/>
      <c r="K6895" s="222"/>
      <c r="L6895" s="227"/>
      <c r="M6895" s="228"/>
      <c r="N6895" s="229"/>
      <c r="O6895" s="229"/>
      <c r="P6895" s="229"/>
      <c r="Q6895" s="229"/>
      <c r="R6895" s="229"/>
      <c r="S6895" s="229"/>
      <c r="T6895" s="230"/>
      <c r="AT6895" s="231" t="s">
        <v>283</v>
      </c>
      <c r="AU6895" s="231" t="s">
        <v>84</v>
      </c>
      <c r="AV6895" s="14" t="s">
        <v>84</v>
      </c>
      <c r="AW6895" s="14" t="s">
        <v>32</v>
      </c>
      <c r="AX6895" s="14" t="s">
        <v>76</v>
      </c>
      <c r="AY6895" s="231" t="s">
        <v>272</v>
      </c>
    </row>
    <row r="6896" spans="2:51" s="14" customFormat="1" ht="11.25">
      <c r="B6896" s="221"/>
      <c r="C6896" s="222"/>
      <c r="D6896" s="212" t="s">
        <v>283</v>
      </c>
      <c r="E6896" s="223" t="s">
        <v>1</v>
      </c>
      <c r="F6896" s="224" t="s">
        <v>5424</v>
      </c>
      <c r="G6896" s="222"/>
      <c r="H6896" s="225">
        <v>7.35</v>
      </c>
      <c r="I6896" s="226"/>
      <c r="J6896" s="222"/>
      <c r="K6896" s="222"/>
      <c r="L6896" s="227"/>
      <c r="M6896" s="228"/>
      <c r="N6896" s="229"/>
      <c r="O6896" s="229"/>
      <c r="P6896" s="229"/>
      <c r="Q6896" s="229"/>
      <c r="R6896" s="229"/>
      <c r="S6896" s="229"/>
      <c r="T6896" s="230"/>
      <c r="AT6896" s="231" t="s">
        <v>283</v>
      </c>
      <c r="AU6896" s="231" t="s">
        <v>84</v>
      </c>
      <c r="AV6896" s="14" t="s">
        <v>84</v>
      </c>
      <c r="AW6896" s="14" t="s">
        <v>32</v>
      </c>
      <c r="AX6896" s="14" t="s">
        <v>76</v>
      </c>
      <c r="AY6896" s="231" t="s">
        <v>272</v>
      </c>
    </row>
    <row r="6897" spans="1:65" s="14" customFormat="1" ht="11.25">
      <c r="B6897" s="221"/>
      <c r="C6897" s="222"/>
      <c r="D6897" s="212" t="s">
        <v>283</v>
      </c>
      <c r="E6897" s="223" t="s">
        <v>1</v>
      </c>
      <c r="F6897" s="224" t="s">
        <v>5425</v>
      </c>
      <c r="G6897" s="222"/>
      <c r="H6897" s="225">
        <v>7.5</v>
      </c>
      <c r="I6897" s="226"/>
      <c r="J6897" s="222"/>
      <c r="K6897" s="222"/>
      <c r="L6897" s="227"/>
      <c r="M6897" s="228"/>
      <c r="N6897" s="229"/>
      <c r="O6897" s="229"/>
      <c r="P6897" s="229"/>
      <c r="Q6897" s="229"/>
      <c r="R6897" s="229"/>
      <c r="S6897" s="229"/>
      <c r="T6897" s="230"/>
      <c r="AT6897" s="231" t="s">
        <v>283</v>
      </c>
      <c r="AU6897" s="231" t="s">
        <v>84</v>
      </c>
      <c r="AV6897" s="14" t="s">
        <v>84</v>
      </c>
      <c r="AW6897" s="14" t="s">
        <v>32</v>
      </c>
      <c r="AX6897" s="14" t="s">
        <v>76</v>
      </c>
      <c r="AY6897" s="231" t="s">
        <v>272</v>
      </c>
    </row>
    <row r="6898" spans="1:65" s="14" customFormat="1" ht="11.25">
      <c r="B6898" s="221"/>
      <c r="C6898" s="222"/>
      <c r="D6898" s="212" t="s">
        <v>283</v>
      </c>
      <c r="E6898" s="223" t="s">
        <v>1</v>
      </c>
      <c r="F6898" s="224" t="s">
        <v>5426</v>
      </c>
      <c r="G6898" s="222"/>
      <c r="H6898" s="225">
        <v>5.3</v>
      </c>
      <c r="I6898" s="226"/>
      <c r="J6898" s="222"/>
      <c r="K6898" s="222"/>
      <c r="L6898" s="227"/>
      <c r="M6898" s="228"/>
      <c r="N6898" s="229"/>
      <c r="O6898" s="229"/>
      <c r="P6898" s="229"/>
      <c r="Q6898" s="229"/>
      <c r="R6898" s="229"/>
      <c r="S6898" s="229"/>
      <c r="T6898" s="230"/>
      <c r="AT6898" s="231" t="s">
        <v>283</v>
      </c>
      <c r="AU6898" s="231" t="s">
        <v>84</v>
      </c>
      <c r="AV6898" s="14" t="s">
        <v>84</v>
      </c>
      <c r="AW6898" s="14" t="s">
        <v>32</v>
      </c>
      <c r="AX6898" s="14" t="s">
        <v>76</v>
      </c>
      <c r="AY6898" s="231" t="s">
        <v>272</v>
      </c>
    </row>
    <row r="6899" spans="1:65" s="14" customFormat="1" ht="11.25">
      <c r="B6899" s="221"/>
      <c r="C6899" s="222"/>
      <c r="D6899" s="212" t="s">
        <v>283</v>
      </c>
      <c r="E6899" s="223" t="s">
        <v>1</v>
      </c>
      <c r="F6899" s="224" t="s">
        <v>5427</v>
      </c>
      <c r="G6899" s="222"/>
      <c r="H6899" s="225">
        <v>38.9</v>
      </c>
      <c r="I6899" s="226"/>
      <c r="J6899" s="222"/>
      <c r="K6899" s="222"/>
      <c r="L6899" s="227"/>
      <c r="M6899" s="228"/>
      <c r="N6899" s="229"/>
      <c r="O6899" s="229"/>
      <c r="P6899" s="229"/>
      <c r="Q6899" s="229"/>
      <c r="R6899" s="229"/>
      <c r="S6899" s="229"/>
      <c r="T6899" s="230"/>
      <c r="AT6899" s="231" t="s">
        <v>283</v>
      </c>
      <c r="AU6899" s="231" t="s">
        <v>84</v>
      </c>
      <c r="AV6899" s="14" t="s">
        <v>84</v>
      </c>
      <c r="AW6899" s="14" t="s">
        <v>32</v>
      </c>
      <c r="AX6899" s="14" t="s">
        <v>76</v>
      </c>
      <c r="AY6899" s="231" t="s">
        <v>272</v>
      </c>
    </row>
    <row r="6900" spans="1:65" s="14" customFormat="1" ht="11.25">
      <c r="B6900" s="221"/>
      <c r="C6900" s="222"/>
      <c r="D6900" s="212" t="s">
        <v>283</v>
      </c>
      <c r="E6900" s="223" t="s">
        <v>1</v>
      </c>
      <c r="F6900" s="224" t="s">
        <v>5428</v>
      </c>
      <c r="G6900" s="222"/>
      <c r="H6900" s="225">
        <v>10.45</v>
      </c>
      <c r="I6900" s="226"/>
      <c r="J6900" s="222"/>
      <c r="K6900" s="222"/>
      <c r="L6900" s="227"/>
      <c r="M6900" s="228"/>
      <c r="N6900" s="229"/>
      <c r="O6900" s="229"/>
      <c r="P6900" s="229"/>
      <c r="Q6900" s="229"/>
      <c r="R6900" s="229"/>
      <c r="S6900" s="229"/>
      <c r="T6900" s="230"/>
      <c r="AT6900" s="231" t="s">
        <v>283</v>
      </c>
      <c r="AU6900" s="231" t="s">
        <v>84</v>
      </c>
      <c r="AV6900" s="14" t="s">
        <v>84</v>
      </c>
      <c r="AW6900" s="14" t="s">
        <v>32</v>
      </c>
      <c r="AX6900" s="14" t="s">
        <v>76</v>
      </c>
      <c r="AY6900" s="231" t="s">
        <v>272</v>
      </c>
    </row>
    <row r="6901" spans="1:65" s="2" customFormat="1" ht="24.2" customHeight="1">
      <c r="A6901" s="34"/>
      <c r="B6901" s="35"/>
      <c r="C6901" s="232" t="s">
        <v>5441</v>
      </c>
      <c r="D6901" s="232" t="s">
        <v>394</v>
      </c>
      <c r="E6901" s="233" t="s">
        <v>5442</v>
      </c>
      <c r="F6901" s="234" t="s">
        <v>5443</v>
      </c>
      <c r="G6901" s="235" t="s">
        <v>185</v>
      </c>
      <c r="H6901" s="236">
        <v>375.59500000000003</v>
      </c>
      <c r="I6901" s="237"/>
      <c r="J6901" s="238">
        <f>ROUND(I6901*H6901,2)</f>
        <v>0</v>
      </c>
      <c r="K6901" s="234" t="s">
        <v>1</v>
      </c>
      <c r="L6901" s="239"/>
      <c r="M6901" s="240" t="s">
        <v>1</v>
      </c>
      <c r="N6901" s="241" t="s">
        <v>41</v>
      </c>
      <c r="O6901" s="71"/>
      <c r="P6901" s="201">
        <f>O6901*H6901</f>
        <v>0</v>
      </c>
      <c r="Q6901" s="201">
        <v>0</v>
      </c>
      <c r="R6901" s="201">
        <f>Q6901*H6901</f>
        <v>0</v>
      </c>
      <c r="S6901" s="201">
        <v>0</v>
      </c>
      <c r="T6901" s="202">
        <f>S6901*H6901</f>
        <v>0</v>
      </c>
      <c r="U6901" s="34"/>
      <c r="V6901" s="34"/>
      <c r="W6901" s="34"/>
      <c r="X6901" s="34"/>
      <c r="Y6901" s="34"/>
      <c r="Z6901" s="34"/>
      <c r="AA6901" s="34"/>
      <c r="AB6901" s="34"/>
      <c r="AC6901" s="34"/>
      <c r="AD6901" s="34"/>
      <c r="AE6901" s="34"/>
      <c r="AR6901" s="203" t="s">
        <v>483</v>
      </c>
      <c r="AT6901" s="203" t="s">
        <v>394</v>
      </c>
      <c r="AU6901" s="203" t="s">
        <v>84</v>
      </c>
      <c r="AY6901" s="17" t="s">
        <v>272</v>
      </c>
      <c r="BE6901" s="204">
        <f>IF(N6901="základní",J6901,0)</f>
        <v>0</v>
      </c>
      <c r="BF6901" s="204">
        <f>IF(N6901="snížená",J6901,0)</f>
        <v>0</v>
      </c>
      <c r="BG6901" s="204">
        <f>IF(N6901="zákl. přenesená",J6901,0)</f>
        <v>0</v>
      </c>
      <c r="BH6901" s="204">
        <f>IF(N6901="sníž. přenesená",J6901,0)</f>
        <v>0</v>
      </c>
      <c r="BI6901" s="204">
        <f>IF(N6901="nulová",J6901,0)</f>
        <v>0</v>
      </c>
      <c r="BJ6901" s="17" t="s">
        <v>16</v>
      </c>
      <c r="BK6901" s="204">
        <f>ROUND(I6901*H6901,2)</f>
        <v>0</v>
      </c>
      <c r="BL6901" s="17" t="s">
        <v>358</v>
      </c>
      <c r="BM6901" s="203" t="s">
        <v>5444</v>
      </c>
    </row>
    <row r="6902" spans="1:65" s="14" customFormat="1" ht="11.25">
      <c r="B6902" s="221"/>
      <c r="C6902" s="222"/>
      <c r="D6902" s="212" t="s">
        <v>283</v>
      </c>
      <c r="E6902" s="222"/>
      <c r="F6902" s="224" t="s">
        <v>5445</v>
      </c>
      <c r="G6902" s="222"/>
      <c r="H6902" s="225">
        <v>375.59500000000003</v>
      </c>
      <c r="I6902" s="226"/>
      <c r="J6902" s="222"/>
      <c r="K6902" s="222"/>
      <c r="L6902" s="227"/>
      <c r="M6902" s="228"/>
      <c r="N6902" s="229"/>
      <c r="O6902" s="229"/>
      <c r="P6902" s="229"/>
      <c r="Q6902" s="229"/>
      <c r="R6902" s="229"/>
      <c r="S6902" s="229"/>
      <c r="T6902" s="230"/>
      <c r="AT6902" s="231" t="s">
        <v>283</v>
      </c>
      <c r="AU6902" s="231" t="s">
        <v>84</v>
      </c>
      <c r="AV6902" s="14" t="s">
        <v>84</v>
      </c>
      <c r="AW6902" s="14" t="s">
        <v>4</v>
      </c>
      <c r="AX6902" s="14" t="s">
        <v>16</v>
      </c>
      <c r="AY6902" s="231" t="s">
        <v>272</v>
      </c>
    </row>
    <row r="6903" spans="1:65" s="2" customFormat="1" ht="21.75" customHeight="1">
      <c r="A6903" s="34"/>
      <c r="B6903" s="35"/>
      <c r="C6903" s="192" t="s">
        <v>5446</v>
      </c>
      <c r="D6903" s="192" t="s">
        <v>274</v>
      </c>
      <c r="E6903" s="193" t="s">
        <v>5447</v>
      </c>
      <c r="F6903" s="194" t="s">
        <v>5448</v>
      </c>
      <c r="G6903" s="195" t="s">
        <v>185</v>
      </c>
      <c r="H6903" s="196">
        <v>34.200000000000003</v>
      </c>
      <c r="I6903" s="197"/>
      <c r="J6903" s="198">
        <f>ROUND(I6903*H6903,2)</f>
        <v>0</v>
      </c>
      <c r="K6903" s="194" t="s">
        <v>278</v>
      </c>
      <c r="L6903" s="39"/>
      <c r="M6903" s="199" t="s">
        <v>1</v>
      </c>
      <c r="N6903" s="200" t="s">
        <v>41</v>
      </c>
      <c r="O6903" s="71"/>
      <c r="P6903" s="201">
        <f>O6903*H6903</f>
        <v>0</v>
      </c>
      <c r="Q6903" s="201">
        <v>0</v>
      </c>
      <c r="R6903" s="201">
        <f>Q6903*H6903</f>
        <v>0</v>
      </c>
      <c r="S6903" s="201">
        <v>0</v>
      </c>
      <c r="T6903" s="202">
        <f>S6903*H6903</f>
        <v>0</v>
      </c>
      <c r="U6903" s="34"/>
      <c r="V6903" s="34"/>
      <c r="W6903" s="34"/>
      <c r="X6903" s="34"/>
      <c r="Y6903" s="34"/>
      <c r="Z6903" s="34"/>
      <c r="AA6903" s="34"/>
      <c r="AB6903" s="34"/>
      <c r="AC6903" s="34"/>
      <c r="AD6903" s="34"/>
      <c r="AE6903" s="34"/>
      <c r="AR6903" s="203" t="s">
        <v>358</v>
      </c>
      <c r="AT6903" s="203" t="s">
        <v>274</v>
      </c>
      <c r="AU6903" s="203" t="s">
        <v>84</v>
      </c>
      <c r="AY6903" s="17" t="s">
        <v>272</v>
      </c>
      <c r="BE6903" s="204">
        <f>IF(N6903="základní",J6903,0)</f>
        <v>0</v>
      </c>
      <c r="BF6903" s="204">
        <f>IF(N6903="snížená",J6903,0)</f>
        <v>0</v>
      </c>
      <c r="BG6903" s="204">
        <f>IF(N6903="zákl. přenesená",J6903,0)</f>
        <v>0</v>
      </c>
      <c r="BH6903" s="204">
        <f>IF(N6903="sníž. přenesená",J6903,0)</f>
        <v>0</v>
      </c>
      <c r="BI6903" s="204">
        <f>IF(N6903="nulová",J6903,0)</f>
        <v>0</v>
      </c>
      <c r="BJ6903" s="17" t="s">
        <v>16</v>
      </c>
      <c r="BK6903" s="204">
        <f>ROUND(I6903*H6903,2)</f>
        <v>0</v>
      </c>
      <c r="BL6903" s="17" t="s">
        <v>358</v>
      </c>
      <c r="BM6903" s="203" t="s">
        <v>5449</v>
      </c>
    </row>
    <row r="6904" spans="1:65" s="2" customFormat="1" ht="11.25">
      <c r="A6904" s="34"/>
      <c r="B6904" s="35"/>
      <c r="C6904" s="36"/>
      <c r="D6904" s="205" t="s">
        <v>281</v>
      </c>
      <c r="E6904" s="36"/>
      <c r="F6904" s="206" t="s">
        <v>5450</v>
      </c>
      <c r="G6904" s="36"/>
      <c r="H6904" s="36"/>
      <c r="I6904" s="207"/>
      <c r="J6904" s="36"/>
      <c r="K6904" s="36"/>
      <c r="L6904" s="39"/>
      <c r="M6904" s="208"/>
      <c r="N6904" s="209"/>
      <c r="O6904" s="71"/>
      <c r="P6904" s="71"/>
      <c r="Q6904" s="71"/>
      <c r="R6904" s="71"/>
      <c r="S6904" s="71"/>
      <c r="T6904" s="72"/>
      <c r="U6904" s="34"/>
      <c r="V6904" s="34"/>
      <c r="W6904" s="34"/>
      <c r="X6904" s="34"/>
      <c r="Y6904" s="34"/>
      <c r="Z6904" s="34"/>
      <c r="AA6904" s="34"/>
      <c r="AB6904" s="34"/>
      <c r="AC6904" s="34"/>
      <c r="AD6904" s="34"/>
      <c r="AE6904" s="34"/>
      <c r="AT6904" s="17" t="s">
        <v>281</v>
      </c>
      <c r="AU6904" s="17" t="s">
        <v>84</v>
      </c>
    </row>
    <row r="6905" spans="1:65" s="13" customFormat="1" ht="11.25">
      <c r="B6905" s="210"/>
      <c r="C6905" s="211"/>
      <c r="D6905" s="212" t="s">
        <v>283</v>
      </c>
      <c r="E6905" s="213" t="s">
        <v>1</v>
      </c>
      <c r="F6905" s="214" t="s">
        <v>5451</v>
      </c>
      <c r="G6905" s="211"/>
      <c r="H6905" s="213" t="s">
        <v>1</v>
      </c>
      <c r="I6905" s="215"/>
      <c r="J6905" s="211"/>
      <c r="K6905" s="211"/>
      <c r="L6905" s="216"/>
      <c r="M6905" s="217"/>
      <c r="N6905" s="218"/>
      <c r="O6905" s="218"/>
      <c r="P6905" s="218"/>
      <c r="Q6905" s="218"/>
      <c r="R6905" s="218"/>
      <c r="S6905" s="218"/>
      <c r="T6905" s="219"/>
      <c r="AT6905" s="220" t="s">
        <v>283</v>
      </c>
      <c r="AU6905" s="220" t="s">
        <v>84</v>
      </c>
      <c r="AV6905" s="13" t="s">
        <v>16</v>
      </c>
      <c r="AW6905" s="13" t="s">
        <v>32</v>
      </c>
      <c r="AX6905" s="13" t="s">
        <v>76</v>
      </c>
      <c r="AY6905" s="220" t="s">
        <v>272</v>
      </c>
    </row>
    <row r="6906" spans="1:65" s="14" customFormat="1" ht="11.25">
      <c r="B6906" s="221"/>
      <c r="C6906" s="222"/>
      <c r="D6906" s="212" t="s">
        <v>283</v>
      </c>
      <c r="E6906" s="223" t="s">
        <v>1</v>
      </c>
      <c r="F6906" s="224" t="s">
        <v>5452</v>
      </c>
      <c r="G6906" s="222"/>
      <c r="H6906" s="225">
        <v>6.3</v>
      </c>
      <c r="I6906" s="226"/>
      <c r="J6906" s="222"/>
      <c r="K6906" s="222"/>
      <c r="L6906" s="227"/>
      <c r="M6906" s="228"/>
      <c r="N6906" s="229"/>
      <c r="O6906" s="229"/>
      <c r="P6906" s="229"/>
      <c r="Q6906" s="229"/>
      <c r="R6906" s="229"/>
      <c r="S6906" s="229"/>
      <c r="T6906" s="230"/>
      <c r="AT6906" s="231" t="s">
        <v>283</v>
      </c>
      <c r="AU6906" s="231" t="s">
        <v>84</v>
      </c>
      <c r="AV6906" s="14" t="s">
        <v>84</v>
      </c>
      <c r="AW6906" s="14" t="s">
        <v>32</v>
      </c>
      <c r="AX6906" s="14" t="s">
        <v>76</v>
      </c>
      <c r="AY6906" s="231" t="s">
        <v>272</v>
      </c>
    </row>
    <row r="6907" spans="1:65" s="14" customFormat="1" ht="11.25">
      <c r="B6907" s="221"/>
      <c r="C6907" s="222"/>
      <c r="D6907" s="212" t="s">
        <v>283</v>
      </c>
      <c r="E6907" s="223" t="s">
        <v>1</v>
      </c>
      <c r="F6907" s="224" t="s">
        <v>5453</v>
      </c>
      <c r="G6907" s="222"/>
      <c r="H6907" s="225">
        <v>4.5</v>
      </c>
      <c r="I6907" s="226"/>
      <c r="J6907" s="222"/>
      <c r="K6907" s="222"/>
      <c r="L6907" s="227"/>
      <c r="M6907" s="228"/>
      <c r="N6907" s="229"/>
      <c r="O6907" s="229"/>
      <c r="P6907" s="229"/>
      <c r="Q6907" s="229"/>
      <c r="R6907" s="229"/>
      <c r="S6907" s="229"/>
      <c r="T6907" s="230"/>
      <c r="AT6907" s="231" t="s">
        <v>283</v>
      </c>
      <c r="AU6907" s="231" t="s">
        <v>84</v>
      </c>
      <c r="AV6907" s="14" t="s">
        <v>84</v>
      </c>
      <c r="AW6907" s="14" t="s">
        <v>32</v>
      </c>
      <c r="AX6907" s="14" t="s">
        <v>76</v>
      </c>
      <c r="AY6907" s="231" t="s">
        <v>272</v>
      </c>
    </row>
    <row r="6908" spans="1:65" s="14" customFormat="1" ht="11.25">
      <c r="B6908" s="221"/>
      <c r="C6908" s="222"/>
      <c r="D6908" s="212" t="s">
        <v>283</v>
      </c>
      <c r="E6908" s="223" t="s">
        <v>1</v>
      </c>
      <c r="F6908" s="224" t="s">
        <v>5452</v>
      </c>
      <c r="G6908" s="222"/>
      <c r="H6908" s="225">
        <v>6.3</v>
      </c>
      <c r="I6908" s="226"/>
      <c r="J6908" s="222"/>
      <c r="K6908" s="222"/>
      <c r="L6908" s="227"/>
      <c r="M6908" s="228"/>
      <c r="N6908" s="229"/>
      <c r="O6908" s="229"/>
      <c r="P6908" s="229"/>
      <c r="Q6908" s="229"/>
      <c r="R6908" s="229"/>
      <c r="S6908" s="229"/>
      <c r="T6908" s="230"/>
      <c r="AT6908" s="231" t="s">
        <v>283</v>
      </c>
      <c r="AU6908" s="231" t="s">
        <v>84</v>
      </c>
      <c r="AV6908" s="14" t="s">
        <v>84</v>
      </c>
      <c r="AW6908" s="14" t="s">
        <v>32</v>
      </c>
      <c r="AX6908" s="14" t="s">
        <v>76</v>
      </c>
      <c r="AY6908" s="231" t="s">
        <v>272</v>
      </c>
    </row>
    <row r="6909" spans="1:65" s="14" customFormat="1" ht="11.25">
      <c r="B6909" s="221"/>
      <c r="C6909" s="222"/>
      <c r="D6909" s="212" t="s">
        <v>283</v>
      </c>
      <c r="E6909" s="223" t="s">
        <v>1</v>
      </c>
      <c r="F6909" s="224" t="s">
        <v>5452</v>
      </c>
      <c r="G6909" s="222"/>
      <c r="H6909" s="225">
        <v>6.3</v>
      </c>
      <c r="I6909" s="226"/>
      <c r="J6909" s="222"/>
      <c r="K6909" s="222"/>
      <c r="L6909" s="227"/>
      <c r="M6909" s="228"/>
      <c r="N6909" s="229"/>
      <c r="O6909" s="229"/>
      <c r="P6909" s="229"/>
      <c r="Q6909" s="229"/>
      <c r="R6909" s="229"/>
      <c r="S6909" s="229"/>
      <c r="T6909" s="230"/>
      <c r="AT6909" s="231" t="s">
        <v>283</v>
      </c>
      <c r="AU6909" s="231" t="s">
        <v>84</v>
      </c>
      <c r="AV6909" s="14" t="s">
        <v>84</v>
      </c>
      <c r="AW6909" s="14" t="s">
        <v>32</v>
      </c>
      <c r="AX6909" s="14" t="s">
        <v>76</v>
      </c>
      <c r="AY6909" s="231" t="s">
        <v>272</v>
      </c>
    </row>
    <row r="6910" spans="1:65" s="14" customFormat="1" ht="11.25">
      <c r="B6910" s="221"/>
      <c r="C6910" s="222"/>
      <c r="D6910" s="212" t="s">
        <v>283</v>
      </c>
      <c r="E6910" s="223" t="s">
        <v>1</v>
      </c>
      <c r="F6910" s="224" t="s">
        <v>5453</v>
      </c>
      <c r="G6910" s="222"/>
      <c r="H6910" s="225">
        <v>4.5</v>
      </c>
      <c r="I6910" s="226"/>
      <c r="J6910" s="222"/>
      <c r="K6910" s="222"/>
      <c r="L6910" s="227"/>
      <c r="M6910" s="228"/>
      <c r="N6910" s="229"/>
      <c r="O6910" s="229"/>
      <c r="P6910" s="229"/>
      <c r="Q6910" s="229"/>
      <c r="R6910" s="229"/>
      <c r="S6910" s="229"/>
      <c r="T6910" s="230"/>
      <c r="AT6910" s="231" t="s">
        <v>283</v>
      </c>
      <c r="AU6910" s="231" t="s">
        <v>84</v>
      </c>
      <c r="AV6910" s="14" t="s">
        <v>84</v>
      </c>
      <c r="AW6910" s="14" t="s">
        <v>32</v>
      </c>
      <c r="AX6910" s="14" t="s">
        <v>76</v>
      </c>
      <c r="AY6910" s="231" t="s">
        <v>272</v>
      </c>
    </row>
    <row r="6911" spans="1:65" s="14" customFormat="1" ht="11.25">
      <c r="B6911" s="221"/>
      <c r="C6911" s="222"/>
      <c r="D6911" s="212" t="s">
        <v>283</v>
      </c>
      <c r="E6911" s="223" t="s">
        <v>1</v>
      </c>
      <c r="F6911" s="224" t="s">
        <v>5452</v>
      </c>
      <c r="G6911" s="222"/>
      <c r="H6911" s="225">
        <v>6.3</v>
      </c>
      <c r="I6911" s="226"/>
      <c r="J6911" s="222"/>
      <c r="K6911" s="222"/>
      <c r="L6911" s="227"/>
      <c r="M6911" s="228"/>
      <c r="N6911" s="229"/>
      <c r="O6911" s="229"/>
      <c r="P6911" s="229"/>
      <c r="Q6911" s="229"/>
      <c r="R6911" s="229"/>
      <c r="S6911" s="229"/>
      <c r="T6911" s="230"/>
      <c r="AT6911" s="231" t="s">
        <v>283</v>
      </c>
      <c r="AU6911" s="231" t="s">
        <v>84</v>
      </c>
      <c r="AV6911" s="14" t="s">
        <v>84</v>
      </c>
      <c r="AW6911" s="14" t="s">
        <v>32</v>
      </c>
      <c r="AX6911" s="14" t="s">
        <v>76</v>
      </c>
      <c r="AY6911" s="231" t="s">
        <v>272</v>
      </c>
    </row>
    <row r="6912" spans="1:65" s="2" customFormat="1" ht="24.2" customHeight="1">
      <c r="A6912" s="34"/>
      <c r="B6912" s="35"/>
      <c r="C6912" s="192" t="s">
        <v>5454</v>
      </c>
      <c r="D6912" s="192" t="s">
        <v>274</v>
      </c>
      <c r="E6912" s="193" t="s">
        <v>5455</v>
      </c>
      <c r="F6912" s="194" t="s">
        <v>5456</v>
      </c>
      <c r="G6912" s="195" t="s">
        <v>3262</v>
      </c>
      <c r="H6912" s="242"/>
      <c r="I6912" s="197"/>
      <c r="J6912" s="198">
        <f>ROUND(I6912*H6912,2)</f>
        <v>0</v>
      </c>
      <c r="K6912" s="194" t="s">
        <v>278</v>
      </c>
      <c r="L6912" s="39"/>
      <c r="M6912" s="199" t="s">
        <v>1</v>
      </c>
      <c r="N6912" s="200" t="s">
        <v>41</v>
      </c>
      <c r="O6912" s="71"/>
      <c r="P6912" s="201">
        <f>O6912*H6912</f>
        <v>0</v>
      </c>
      <c r="Q6912" s="201">
        <v>0</v>
      </c>
      <c r="R6912" s="201">
        <f>Q6912*H6912</f>
        <v>0</v>
      </c>
      <c r="S6912" s="201">
        <v>0</v>
      </c>
      <c r="T6912" s="202">
        <f>S6912*H6912</f>
        <v>0</v>
      </c>
      <c r="U6912" s="34"/>
      <c r="V6912" s="34"/>
      <c r="W6912" s="34"/>
      <c r="X6912" s="34"/>
      <c r="Y6912" s="34"/>
      <c r="Z6912" s="34"/>
      <c r="AA6912" s="34"/>
      <c r="AB6912" s="34"/>
      <c r="AC6912" s="34"/>
      <c r="AD6912" s="34"/>
      <c r="AE6912" s="34"/>
      <c r="AR6912" s="203" t="s">
        <v>358</v>
      </c>
      <c r="AT6912" s="203" t="s">
        <v>274</v>
      </c>
      <c r="AU6912" s="203" t="s">
        <v>84</v>
      </c>
      <c r="AY6912" s="17" t="s">
        <v>272</v>
      </c>
      <c r="BE6912" s="204">
        <f>IF(N6912="základní",J6912,0)</f>
        <v>0</v>
      </c>
      <c r="BF6912" s="204">
        <f>IF(N6912="snížená",J6912,0)</f>
        <v>0</v>
      </c>
      <c r="BG6912" s="204">
        <f>IF(N6912="zákl. přenesená",J6912,0)</f>
        <v>0</v>
      </c>
      <c r="BH6912" s="204">
        <f>IF(N6912="sníž. přenesená",J6912,0)</f>
        <v>0</v>
      </c>
      <c r="BI6912" s="204">
        <f>IF(N6912="nulová",J6912,0)</f>
        <v>0</v>
      </c>
      <c r="BJ6912" s="17" t="s">
        <v>16</v>
      </c>
      <c r="BK6912" s="204">
        <f>ROUND(I6912*H6912,2)</f>
        <v>0</v>
      </c>
      <c r="BL6912" s="17" t="s">
        <v>358</v>
      </c>
      <c r="BM6912" s="203" t="s">
        <v>5457</v>
      </c>
    </row>
    <row r="6913" spans="1:65" s="2" customFormat="1" ht="11.25">
      <c r="A6913" s="34"/>
      <c r="B6913" s="35"/>
      <c r="C6913" s="36"/>
      <c r="D6913" s="205" t="s">
        <v>281</v>
      </c>
      <c r="E6913" s="36"/>
      <c r="F6913" s="206" t="s">
        <v>5458</v>
      </c>
      <c r="G6913" s="36"/>
      <c r="H6913" s="36"/>
      <c r="I6913" s="207"/>
      <c r="J6913" s="36"/>
      <c r="K6913" s="36"/>
      <c r="L6913" s="39"/>
      <c r="M6913" s="208"/>
      <c r="N6913" s="209"/>
      <c r="O6913" s="71"/>
      <c r="P6913" s="71"/>
      <c r="Q6913" s="71"/>
      <c r="R6913" s="71"/>
      <c r="S6913" s="71"/>
      <c r="T6913" s="72"/>
      <c r="U6913" s="34"/>
      <c r="V6913" s="34"/>
      <c r="W6913" s="34"/>
      <c r="X6913" s="34"/>
      <c r="Y6913" s="34"/>
      <c r="Z6913" s="34"/>
      <c r="AA6913" s="34"/>
      <c r="AB6913" s="34"/>
      <c r="AC6913" s="34"/>
      <c r="AD6913" s="34"/>
      <c r="AE6913" s="34"/>
      <c r="AT6913" s="17" t="s">
        <v>281</v>
      </c>
      <c r="AU6913" s="17" t="s">
        <v>84</v>
      </c>
    </row>
    <row r="6914" spans="1:65" s="12" customFormat="1" ht="22.9" customHeight="1">
      <c r="B6914" s="176"/>
      <c r="C6914" s="177"/>
      <c r="D6914" s="178" t="s">
        <v>75</v>
      </c>
      <c r="E6914" s="190" t="s">
        <v>5459</v>
      </c>
      <c r="F6914" s="190" t="s">
        <v>5460</v>
      </c>
      <c r="G6914" s="177"/>
      <c r="H6914" s="177"/>
      <c r="I6914" s="180"/>
      <c r="J6914" s="191">
        <f>BK6914</f>
        <v>0</v>
      </c>
      <c r="K6914" s="177"/>
      <c r="L6914" s="182"/>
      <c r="M6914" s="183"/>
      <c r="N6914" s="184"/>
      <c r="O6914" s="184"/>
      <c r="P6914" s="185">
        <f>SUM(P6915:P7170)</f>
        <v>0</v>
      </c>
      <c r="Q6914" s="184"/>
      <c r="R6914" s="185">
        <f>SUM(R6915:R7170)</f>
        <v>11.660950059999999</v>
      </c>
      <c r="S6914" s="184"/>
      <c r="T6914" s="186">
        <f>SUM(T6915:T7170)</f>
        <v>0</v>
      </c>
      <c r="AR6914" s="187" t="s">
        <v>84</v>
      </c>
      <c r="AT6914" s="188" t="s">
        <v>75</v>
      </c>
      <c r="AU6914" s="188" t="s">
        <v>16</v>
      </c>
      <c r="AY6914" s="187" t="s">
        <v>272</v>
      </c>
      <c r="BK6914" s="189">
        <f>SUM(BK6915:BK7170)</f>
        <v>0</v>
      </c>
    </row>
    <row r="6915" spans="1:65" s="2" customFormat="1" ht="16.5" customHeight="1">
      <c r="A6915" s="34"/>
      <c r="B6915" s="35"/>
      <c r="C6915" s="192" t="s">
        <v>5461</v>
      </c>
      <c r="D6915" s="192" t="s">
        <v>274</v>
      </c>
      <c r="E6915" s="193" t="s">
        <v>5462</v>
      </c>
      <c r="F6915" s="194" t="s">
        <v>5463</v>
      </c>
      <c r="G6915" s="195" t="s">
        <v>156</v>
      </c>
      <c r="H6915" s="196">
        <v>949.33100000000002</v>
      </c>
      <c r="I6915" s="197"/>
      <c r="J6915" s="198">
        <f>ROUND(I6915*H6915,2)</f>
        <v>0</v>
      </c>
      <c r="K6915" s="194" t="s">
        <v>278</v>
      </c>
      <c r="L6915" s="39"/>
      <c r="M6915" s="199" t="s">
        <v>1</v>
      </c>
      <c r="N6915" s="200" t="s">
        <v>41</v>
      </c>
      <c r="O6915" s="71"/>
      <c r="P6915" s="201">
        <f>O6915*H6915</f>
        <v>0</v>
      </c>
      <c r="Q6915" s="201">
        <v>2.9999999999999997E-4</v>
      </c>
      <c r="R6915" s="201">
        <f>Q6915*H6915</f>
        <v>0.28479929999999998</v>
      </c>
      <c r="S6915" s="201">
        <v>0</v>
      </c>
      <c r="T6915" s="202">
        <f>S6915*H6915</f>
        <v>0</v>
      </c>
      <c r="U6915" s="34"/>
      <c r="V6915" s="34"/>
      <c r="W6915" s="34"/>
      <c r="X6915" s="34"/>
      <c r="Y6915" s="34"/>
      <c r="Z6915" s="34"/>
      <c r="AA6915" s="34"/>
      <c r="AB6915" s="34"/>
      <c r="AC6915" s="34"/>
      <c r="AD6915" s="34"/>
      <c r="AE6915" s="34"/>
      <c r="AR6915" s="203" t="s">
        <v>358</v>
      </c>
      <c r="AT6915" s="203" t="s">
        <v>274</v>
      </c>
      <c r="AU6915" s="203" t="s">
        <v>84</v>
      </c>
      <c r="AY6915" s="17" t="s">
        <v>272</v>
      </c>
      <c r="BE6915" s="204">
        <f>IF(N6915="základní",J6915,0)</f>
        <v>0</v>
      </c>
      <c r="BF6915" s="204">
        <f>IF(N6915="snížená",J6915,0)</f>
        <v>0</v>
      </c>
      <c r="BG6915" s="204">
        <f>IF(N6915="zákl. přenesená",J6915,0)</f>
        <v>0</v>
      </c>
      <c r="BH6915" s="204">
        <f>IF(N6915="sníž. přenesená",J6915,0)</f>
        <v>0</v>
      </c>
      <c r="BI6915" s="204">
        <f>IF(N6915="nulová",J6915,0)</f>
        <v>0</v>
      </c>
      <c r="BJ6915" s="17" t="s">
        <v>16</v>
      </c>
      <c r="BK6915" s="204">
        <f>ROUND(I6915*H6915,2)</f>
        <v>0</v>
      </c>
      <c r="BL6915" s="17" t="s">
        <v>358</v>
      </c>
      <c r="BM6915" s="203" t="s">
        <v>5464</v>
      </c>
    </row>
    <row r="6916" spans="1:65" s="2" customFormat="1" ht="11.25">
      <c r="A6916" s="34"/>
      <c r="B6916" s="35"/>
      <c r="C6916" s="36"/>
      <c r="D6916" s="205" t="s">
        <v>281</v>
      </c>
      <c r="E6916" s="36"/>
      <c r="F6916" s="206" t="s">
        <v>5465</v>
      </c>
      <c r="G6916" s="36"/>
      <c r="H6916" s="36"/>
      <c r="I6916" s="207"/>
      <c r="J6916" s="36"/>
      <c r="K6916" s="36"/>
      <c r="L6916" s="39"/>
      <c r="M6916" s="208"/>
      <c r="N6916" s="209"/>
      <c r="O6916" s="71"/>
      <c r="P6916" s="71"/>
      <c r="Q6916" s="71"/>
      <c r="R6916" s="71"/>
      <c r="S6916" s="71"/>
      <c r="T6916" s="72"/>
      <c r="U6916" s="34"/>
      <c r="V6916" s="34"/>
      <c r="W6916" s="34"/>
      <c r="X6916" s="34"/>
      <c r="Y6916" s="34"/>
      <c r="Z6916" s="34"/>
      <c r="AA6916" s="34"/>
      <c r="AB6916" s="34"/>
      <c r="AC6916" s="34"/>
      <c r="AD6916" s="34"/>
      <c r="AE6916" s="34"/>
      <c r="AT6916" s="17" t="s">
        <v>281</v>
      </c>
      <c r="AU6916" s="17" t="s">
        <v>84</v>
      </c>
    </row>
    <row r="6917" spans="1:65" s="13" customFormat="1" ht="22.5">
      <c r="B6917" s="210"/>
      <c r="C6917" s="211"/>
      <c r="D6917" s="212" t="s">
        <v>283</v>
      </c>
      <c r="E6917" s="213" t="s">
        <v>1</v>
      </c>
      <c r="F6917" s="214" t="s">
        <v>3241</v>
      </c>
      <c r="G6917" s="211"/>
      <c r="H6917" s="213" t="s">
        <v>1</v>
      </c>
      <c r="I6917" s="215"/>
      <c r="J6917" s="211"/>
      <c r="K6917" s="211"/>
      <c r="L6917" s="216"/>
      <c r="M6917" s="217"/>
      <c r="N6917" s="218"/>
      <c r="O6917" s="218"/>
      <c r="P6917" s="218"/>
      <c r="Q6917" s="218"/>
      <c r="R6917" s="218"/>
      <c r="S6917" s="218"/>
      <c r="T6917" s="219"/>
      <c r="AT6917" s="220" t="s">
        <v>283</v>
      </c>
      <c r="AU6917" s="220" t="s">
        <v>84</v>
      </c>
      <c r="AV6917" s="13" t="s">
        <v>16</v>
      </c>
      <c r="AW6917" s="13" t="s">
        <v>32</v>
      </c>
      <c r="AX6917" s="13" t="s">
        <v>76</v>
      </c>
      <c r="AY6917" s="220" t="s">
        <v>272</v>
      </c>
    </row>
    <row r="6918" spans="1:65" s="13" customFormat="1" ht="11.25">
      <c r="B6918" s="210"/>
      <c r="C6918" s="211"/>
      <c r="D6918" s="212" t="s">
        <v>283</v>
      </c>
      <c r="E6918" s="213" t="s">
        <v>1</v>
      </c>
      <c r="F6918" s="214" t="s">
        <v>285</v>
      </c>
      <c r="G6918" s="211"/>
      <c r="H6918" s="213" t="s">
        <v>1</v>
      </c>
      <c r="I6918" s="215"/>
      <c r="J6918" s="211"/>
      <c r="K6918" s="211"/>
      <c r="L6918" s="216"/>
      <c r="M6918" s="217"/>
      <c r="N6918" s="218"/>
      <c r="O6918" s="218"/>
      <c r="P6918" s="218"/>
      <c r="Q6918" s="218"/>
      <c r="R6918" s="218"/>
      <c r="S6918" s="218"/>
      <c r="T6918" s="219"/>
      <c r="AT6918" s="220" t="s">
        <v>283</v>
      </c>
      <c r="AU6918" s="220" t="s">
        <v>84</v>
      </c>
      <c r="AV6918" s="13" t="s">
        <v>16</v>
      </c>
      <c r="AW6918" s="13" t="s">
        <v>32</v>
      </c>
      <c r="AX6918" s="13" t="s">
        <v>76</v>
      </c>
      <c r="AY6918" s="220" t="s">
        <v>272</v>
      </c>
    </row>
    <row r="6919" spans="1:65" s="13" customFormat="1" ht="11.25">
      <c r="B6919" s="210"/>
      <c r="C6919" s="211"/>
      <c r="D6919" s="212" t="s">
        <v>283</v>
      </c>
      <c r="E6919" s="213" t="s">
        <v>1</v>
      </c>
      <c r="F6919" s="214" t="s">
        <v>831</v>
      </c>
      <c r="G6919" s="211"/>
      <c r="H6919" s="213" t="s">
        <v>1</v>
      </c>
      <c r="I6919" s="215"/>
      <c r="J6919" s="211"/>
      <c r="K6919" s="211"/>
      <c r="L6919" s="216"/>
      <c r="M6919" s="217"/>
      <c r="N6919" s="218"/>
      <c r="O6919" s="218"/>
      <c r="P6919" s="218"/>
      <c r="Q6919" s="218"/>
      <c r="R6919" s="218"/>
      <c r="S6919" s="218"/>
      <c r="T6919" s="219"/>
      <c r="AT6919" s="220" t="s">
        <v>283</v>
      </c>
      <c r="AU6919" s="220" t="s">
        <v>84</v>
      </c>
      <c r="AV6919" s="13" t="s">
        <v>16</v>
      </c>
      <c r="AW6919" s="13" t="s">
        <v>32</v>
      </c>
      <c r="AX6919" s="13" t="s">
        <v>76</v>
      </c>
      <c r="AY6919" s="220" t="s">
        <v>272</v>
      </c>
    </row>
    <row r="6920" spans="1:65" s="14" customFormat="1" ht="11.25">
      <c r="B6920" s="221"/>
      <c r="C6920" s="222"/>
      <c r="D6920" s="212" t="s">
        <v>283</v>
      </c>
      <c r="E6920" s="223" t="s">
        <v>1</v>
      </c>
      <c r="F6920" s="224" t="s">
        <v>2313</v>
      </c>
      <c r="G6920" s="222"/>
      <c r="H6920" s="225">
        <v>7.54</v>
      </c>
      <c r="I6920" s="226"/>
      <c r="J6920" s="222"/>
      <c r="K6920" s="222"/>
      <c r="L6920" s="227"/>
      <c r="M6920" s="228"/>
      <c r="N6920" s="229"/>
      <c r="O6920" s="229"/>
      <c r="P6920" s="229"/>
      <c r="Q6920" s="229"/>
      <c r="R6920" s="229"/>
      <c r="S6920" s="229"/>
      <c r="T6920" s="230"/>
      <c r="AT6920" s="231" t="s">
        <v>283</v>
      </c>
      <c r="AU6920" s="231" t="s">
        <v>84</v>
      </c>
      <c r="AV6920" s="14" t="s">
        <v>84</v>
      </c>
      <c r="AW6920" s="14" t="s">
        <v>32</v>
      </c>
      <c r="AX6920" s="14" t="s">
        <v>76</v>
      </c>
      <c r="AY6920" s="231" t="s">
        <v>272</v>
      </c>
    </row>
    <row r="6921" spans="1:65" s="14" customFormat="1" ht="11.25">
      <c r="B6921" s="221"/>
      <c r="C6921" s="222"/>
      <c r="D6921" s="212" t="s">
        <v>283</v>
      </c>
      <c r="E6921" s="223" t="s">
        <v>1</v>
      </c>
      <c r="F6921" s="224" t="s">
        <v>2314</v>
      </c>
      <c r="G6921" s="222"/>
      <c r="H6921" s="225">
        <v>5.24</v>
      </c>
      <c r="I6921" s="226"/>
      <c r="J6921" s="222"/>
      <c r="K6921" s="222"/>
      <c r="L6921" s="227"/>
      <c r="M6921" s="228"/>
      <c r="N6921" s="229"/>
      <c r="O6921" s="229"/>
      <c r="P6921" s="229"/>
      <c r="Q6921" s="229"/>
      <c r="R6921" s="229"/>
      <c r="S6921" s="229"/>
      <c r="T6921" s="230"/>
      <c r="AT6921" s="231" t="s">
        <v>283</v>
      </c>
      <c r="AU6921" s="231" t="s">
        <v>84</v>
      </c>
      <c r="AV6921" s="14" t="s">
        <v>84</v>
      </c>
      <c r="AW6921" s="14" t="s">
        <v>32</v>
      </c>
      <c r="AX6921" s="14" t="s">
        <v>76</v>
      </c>
      <c r="AY6921" s="231" t="s">
        <v>272</v>
      </c>
    </row>
    <row r="6922" spans="1:65" s="14" customFormat="1" ht="11.25">
      <c r="B6922" s="221"/>
      <c r="C6922" s="222"/>
      <c r="D6922" s="212" t="s">
        <v>283</v>
      </c>
      <c r="E6922" s="223" t="s">
        <v>1</v>
      </c>
      <c r="F6922" s="224" t="s">
        <v>2315</v>
      </c>
      <c r="G6922" s="222"/>
      <c r="H6922" s="225">
        <v>5.18</v>
      </c>
      <c r="I6922" s="226"/>
      <c r="J6922" s="222"/>
      <c r="K6922" s="222"/>
      <c r="L6922" s="227"/>
      <c r="M6922" s="228"/>
      <c r="N6922" s="229"/>
      <c r="O6922" s="229"/>
      <c r="P6922" s="229"/>
      <c r="Q6922" s="229"/>
      <c r="R6922" s="229"/>
      <c r="S6922" s="229"/>
      <c r="T6922" s="230"/>
      <c r="AT6922" s="231" t="s">
        <v>283</v>
      </c>
      <c r="AU6922" s="231" t="s">
        <v>84</v>
      </c>
      <c r="AV6922" s="14" t="s">
        <v>84</v>
      </c>
      <c r="AW6922" s="14" t="s">
        <v>32</v>
      </c>
      <c r="AX6922" s="14" t="s">
        <v>76</v>
      </c>
      <c r="AY6922" s="231" t="s">
        <v>272</v>
      </c>
    </row>
    <row r="6923" spans="1:65" s="14" customFormat="1" ht="11.25">
      <c r="B6923" s="221"/>
      <c r="C6923" s="222"/>
      <c r="D6923" s="212" t="s">
        <v>283</v>
      </c>
      <c r="E6923" s="223" t="s">
        <v>1</v>
      </c>
      <c r="F6923" s="224" t="s">
        <v>2316</v>
      </c>
      <c r="G6923" s="222"/>
      <c r="H6923" s="225">
        <v>5.18</v>
      </c>
      <c r="I6923" s="226"/>
      <c r="J6923" s="222"/>
      <c r="K6923" s="222"/>
      <c r="L6923" s="227"/>
      <c r="M6923" s="228"/>
      <c r="N6923" s="229"/>
      <c r="O6923" s="229"/>
      <c r="P6923" s="229"/>
      <c r="Q6923" s="229"/>
      <c r="R6923" s="229"/>
      <c r="S6923" s="229"/>
      <c r="T6923" s="230"/>
      <c r="AT6923" s="231" t="s">
        <v>283</v>
      </c>
      <c r="AU6923" s="231" t="s">
        <v>84</v>
      </c>
      <c r="AV6923" s="14" t="s">
        <v>84</v>
      </c>
      <c r="AW6923" s="14" t="s">
        <v>32</v>
      </c>
      <c r="AX6923" s="14" t="s">
        <v>76</v>
      </c>
      <c r="AY6923" s="231" t="s">
        <v>272</v>
      </c>
    </row>
    <row r="6924" spans="1:65" s="14" customFormat="1" ht="11.25">
      <c r="B6924" s="221"/>
      <c r="C6924" s="222"/>
      <c r="D6924" s="212" t="s">
        <v>283</v>
      </c>
      <c r="E6924" s="223" t="s">
        <v>1</v>
      </c>
      <c r="F6924" s="224" t="s">
        <v>2317</v>
      </c>
      <c r="G6924" s="222"/>
      <c r="H6924" s="225">
        <v>12.09</v>
      </c>
      <c r="I6924" s="226"/>
      <c r="J6924" s="222"/>
      <c r="K6924" s="222"/>
      <c r="L6924" s="227"/>
      <c r="M6924" s="228"/>
      <c r="N6924" s="229"/>
      <c r="O6924" s="229"/>
      <c r="P6924" s="229"/>
      <c r="Q6924" s="229"/>
      <c r="R6924" s="229"/>
      <c r="S6924" s="229"/>
      <c r="T6924" s="230"/>
      <c r="AT6924" s="231" t="s">
        <v>283</v>
      </c>
      <c r="AU6924" s="231" t="s">
        <v>84</v>
      </c>
      <c r="AV6924" s="14" t="s">
        <v>84</v>
      </c>
      <c r="AW6924" s="14" t="s">
        <v>32</v>
      </c>
      <c r="AX6924" s="14" t="s">
        <v>76</v>
      </c>
      <c r="AY6924" s="231" t="s">
        <v>272</v>
      </c>
    </row>
    <row r="6925" spans="1:65" s="14" customFormat="1" ht="11.25">
      <c r="B6925" s="221"/>
      <c r="C6925" s="222"/>
      <c r="D6925" s="212" t="s">
        <v>283</v>
      </c>
      <c r="E6925" s="223" t="s">
        <v>1</v>
      </c>
      <c r="F6925" s="224" t="s">
        <v>2318</v>
      </c>
      <c r="G6925" s="222"/>
      <c r="H6925" s="225">
        <v>15.025</v>
      </c>
      <c r="I6925" s="226"/>
      <c r="J6925" s="222"/>
      <c r="K6925" s="222"/>
      <c r="L6925" s="227"/>
      <c r="M6925" s="228"/>
      <c r="N6925" s="229"/>
      <c r="O6925" s="229"/>
      <c r="P6925" s="229"/>
      <c r="Q6925" s="229"/>
      <c r="R6925" s="229"/>
      <c r="S6925" s="229"/>
      <c r="T6925" s="230"/>
      <c r="AT6925" s="231" t="s">
        <v>283</v>
      </c>
      <c r="AU6925" s="231" t="s">
        <v>84</v>
      </c>
      <c r="AV6925" s="14" t="s">
        <v>84</v>
      </c>
      <c r="AW6925" s="14" t="s">
        <v>32</v>
      </c>
      <c r="AX6925" s="14" t="s">
        <v>76</v>
      </c>
      <c r="AY6925" s="231" t="s">
        <v>272</v>
      </c>
    </row>
    <row r="6926" spans="1:65" s="14" customFormat="1" ht="11.25">
      <c r="B6926" s="221"/>
      <c r="C6926" s="222"/>
      <c r="D6926" s="212" t="s">
        <v>283</v>
      </c>
      <c r="E6926" s="223" t="s">
        <v>1</v>
      </c>
      <c r="F6926" s="224" t="s">
        <v>2319</v>
      </c>
      <c r="G6926" s="222"/>
      <c r="H6926" s="225">
        <v>15.1</v>
      </c>
      <c r="I6926" s="226"/>
      <c r="J6926" s="222"/>
      <c r="K6926" s="222"/>
      <c r="L6926" s="227"/>
      <c r="M6926" s="228"/>
      <c r="N6926" s="229"/>
      <c r="O6926" s="229"/>
      <c r="P6926" s="229"/>
      <c r="Q6926" s="229"/>
      <c r="R6926" s="229"/>
      <c r="S6926" s="229"/>
      <c r="T6926" s="230"/>
      <c r="AT6926" s="231" t="s">
        <v>283</v>
      </c>
      <c r="AU6926" s="231" t="s">
        <v>84</v>
      </c>
      <c r="AV6926" s="14" t="s">
        <v>84</v>
      </c>
      <c r="AW6926" s="14" t="s">
        <v>32</v>
      </c>
      <c r="AX6926" s="14" t="s">
        <v>76</v>
      </c>
      <c r="AY6926" s="231" t="s">
        <v>272</v>
      </c>
    </row>
    <row r="6927" spans="1:65" s="14" customFormat="1" ht="11.25">
      <c r="B6927" s="221"/>
      <c r="C6927" s="222"/>
      <c r="D6927" s="212" t="s">
        <v>283</v>
      </c>
      <c r="E6927" s="223" t="s">
        <v>1</v>
      </c>
      <c r="F6927" s="224" t="s">
        <v>2337</v>
      </c>
      <c r="G6927" s="222"/>
      <c r="H6927" s="225">
        <v>11.625</v>
      </c>
      <c r="I6927" s="226"/>
      <c r="J6927" s="222"/>
      <c r="K6927" s="222"/>
      <c r="L6927" s="227"/>
      <c r="M6927" s="228"/>
      <c r="N6927" s="229"/>
      <c r="O6927" s="229"/>
      <c r="P6927" s="229"/>
      <c r="Q6927" s="229"/>
      <c r="R6927" s="229"/>
      <c r="S6927" s="229"/>
      <c r="T6927" s="230"/>
      <c r="AT6927" s="231" t="s">
        <v>283</v>
      </c>
      <c r="AU6927" s="231" t="s">
        <v>84</v>
      </c>
      <c r="AV6927" s="14" t="s">
        <v>84</v>
      </c>
      <c r="AW6927" s="14" t="s">
        <v>32</v>
      </c>
      <c r="AX6927" s="14" t="s">
        <v>76</v>
      </c>
      <c r="AY6927" s="231" t="s">
        <v>272</v>
      </c>
    </row>
    <row r="6928" spans="1:65" s="14" customFormat="1" ht="11.25">
      <c r="B6928" s="221"/>
      <c r="C6928" s="222"/>
      <c r="D6928" s="212" t="s">
        <v>283</v>
      </c>
      <c r="E6928" s="223" t="s">
        <v>1</v>
      </c>
      <c r="F6928" s="224" t="s">
        <v>2320</v>
      </c>
      <c r="G6928" s="222"/>
      <c r="H6928" s="225">
        <v>8.9</v>
      </c>
      <c r="I6928" s="226"/>
      <c r="J6928" s="222"/>
      <c r="K6928" s="222"/>
      <c r="L6928" s="227"/>
      <c r="M6928" s="228"/>
      <c r="N6928" s="229"/>
      <c r="O6928" s="229"/>
      <c r="P6928" s="229"/>
      <c r="Q6928" s="229"/>
      <c r="R6928" s="229"/>
      <c r="S6928" s="229"/>
      <c r="T6928" s="230"/>
      <c r="AT6928" s="231" t="s">
        <v>283</v>
      </c>
      <c r="AU6928" s="231" t="s">
        <v>84</v>
      </c>
      <c r="AV6928" s="14" t="s">
        <v>84</v>
      </c>
      <c r="AW6928" s="14" t="s">
        <v>32</v>
      </c>
      <c r="AX6928" s="14" t="s">
        <v>76</v>
      </c>
      <c r="AY6928" s="231" t="s">
        <v>272</v>
      </c>
    </row>
    <row r="6929" spans="2:51" s="14" customFormat="1" ht="11.25">
      <c r="B6929" s="221"/>
      <c r="C6929" s="222"/>
      <c r="D6929" s="212" t="s">
        <v>283</v>
      </c>
      <c r="E6929" s="223" t="s">
        <v>1</v>
      </c>
      <c r="F6929" s="224" t="s">
        <v>2338</v>
      </c>
      <c r="G6929" s="222"/>
      <c r="H6929" s="225">
        <v>33.31</v>
      </c>
      <c r="I6929" s="226"/>
      <c r="J6929" s="222"/>
      <c r="K6929" s="222"/>
      <c r="L6929" s="227"/>
      <c r="M6929" s="228"/>
      <c r="N6929" s="229"/>
      <c r="O6929" s="229"/>
      <c r="P6929" s="229"/>
      <c r="Q6929" s="229"/>
      <c r="R6929" s="229"/>
      <c r="S6929" s="229"/>
      <c r="T6929" s="230"/>
      <c r="AT6929" s="231" t="s">
        <v>283</v>
      </c>
      <c r="AU6929" s="231" t="s">
        <v>84</v>
      </c>
      <c r="AV6929" s="14" t="s">
        <v>84</v>
      </c>
      <c r="AW6929" s="14" t="s">
        <v>32</v>
      </c>
      <c r="AX6929" s="14" t="s">
        <v>76</v>
      </c>
      <c r="AY6929" s="231" t="s">
        <v>272</v>
      </c>
    </row>
    <row r="6930" spans="2:51" s="14" customFormat="1" ht="11.25">
      <c r="B6930" s="221"/>
      <c r="C6930" s="222"/>
      <c r="D6930" s="212" t="s">
        <v>283</v>
      </c>
      <c r="E6930" s="223" t="s">
        <v>1</v>
      </c>
      <c r="F6930" s="224" t="s">
        <v>2321</v>
      </c>
      <c r="G6930" s="222"/>
      <c r="H6930" s="225">
        <v>89.21</v>
      </c>
      <c r="I6930" s="226"/>
      <c r="J6930" s="222"/>
      <c r="K6930" s="222"/>
      <c r="L6930" s="227"/>
      <c r="M6930" s="228"/>
      <c r="N6930" s="229"/>
      <c r="O6930" s="229"/>
      <c r="P6930" s="229"/>
      <c r="Q6930" s="229"/>
      <c r="R6930" s="229"/>
      <c r="S6930" s="229"/>
      <c r="T6930" s="230"/>
      <c r="AT6930" s="231" t="s">
        <v>283</v>
      </c>
      <c r="AU6930" s="231" t="s">
        <v>84</v>
      </c>
      <c r="AV6930" s="14" t="s">
        <v>84</v>
      </c>
      <c r="AW6930" s="14" t="s">
        <v>32</v>
      </c>
      <c r="AX6930" s="14" t="s">
        <v>76</v>
      </c>
      <c r="AY6930" s="231" t="s">
        <v>272</v>
      </c>
    </row>
    <row r="6931" spans="2:51" s="14" customFormat="1" ht="11.25">
      <c r="B6931" s="221"/>
      <c r="C6931" s="222"/>
      <c r="D6931" s="212" t="s">
        <v>283</v>
      </c>
      <c r="E6931" s="223" t="s">
        <v>1</v>
      </c>
      <c r="F6931" s="224" t="s">
        <v>2322</v>
      </c>
      <c r="G6931" s="222"/>
      <c r="H6931" s="225">
        <v>13.824999999999999</v>
      </c>
      <c r="I6931" s="226"/>
      <c r="J6931" s="222"/>
      <c r="K6931" s="222"/>
      <c r="L6931" s="227"/>
      <c r="M6931" s="228"/>
      <c r="N6931" s="229"/>
      <c r="O6931" s="229"/>
      <c r="P6931" s="229"/>
      <c r="Q6931" s="229"/>
      <c r="R6931" s="229"/>
      <c r="S6931" s="229"/>
      <c r="T6931" s="230"/>
      <c r="AT6931" s="231" t="s">
        <v>283</v>
      </c>
      <c r="AU6931" s="231" t="s">
        <v>84</v>
      </c>
      <c r="AV6931" s="14" t="s">
        <v>84</v>
      </c>
      <c r="AW6931" s="14" t="s">
        <v>32</v>
      </c>
      <c r="AX6931" s="14" t="s">
        <v>76</v>
      </c>
      <c r="AY6931" s="231" t="s">
        <v>272</v>
      </c>
    </row>
    <row r="6932" spans="2:51" s="14" customFormat="1" ht="11.25">
      <c r="B6932" s="221"/>
      <c r="C6932" s="222"/>
      <c r="D6932" s="212" t="s">
        <v>283</v>
      </c>
      <c r="E6932" s="223" t="s">
        <v>1</v>
      </c>
      <c r="F6932" s="224" t="s">
        <v>2323</v>
      </c>
      <c r="G6932" s="222"/>
      <c r="H6932" s="225">
        <v>12.375</v>
      </c>
      <c r="I6932" s="226"/>
      <c r="J6932" s="222"/>
      <c r="K6932" s="222"/>
      <c r="L6932" s="227"/>
      <c r="M6932" s="228"/>
      <c r="N6932" s="229"/>
      <c r="O6932" s="229"/>
      <c r="P6932" s="229"/>
      <c r="Q6932" s="229"/>
      <c r="R6932" s="229"/>
      <c r="S6932" s="229"/>
      <c r="T6932" s="230"/>
      <c r="AT6932" s="231" t="s">
        <v>283</v>
      </c>
      <c r="AU6932" s="231" t="s">
        <v>84</v>
      </c>
      <c r="AV6932" s="14" t="s">
        <v>84</v>
      </c>
      <c r="AW6932" s="14" t="s">
        <v>32</v>
      </c>
      <c r="AX6932" s="14" t="s">
        <v>76</v>
      </c>
      <c r="AY6932" s="231" t="s">
        <v>272</v>
      </c>
    </row>
    <row r="6933" spans="2:51" s="14" customFormat="1" ht="11.25">
      <c r="B6933" s="221"/>
      <c r="C6933" s="222"/>
      <c r="D6933" s="212" t="s">
        <v>283</v>
      </c>
      <c r="E6933" s="223" t="s">
        <v>1</v>
      </c>
      <c r="F6933" s="224" t="s">
        <v>2324</v>
      </c>
      <c r="G6933" s="222"/>
      <c r="H6933" s="225">
        <v>12.275</v>
      </c>
      <c r="I6933" s="226"/>
      <c r="J6933" s="222"/>
      <c r="K6933" s="222"/>
      <c r="L6933" s="227"/>
      <c r="M6933" s="228"/>
      <c r="N6933" s="229"/>
      <c r="O6933" s="229"/>
      <c r="P6933" s="229"/>
      <c r="Q6933" s="229"/>
      <c r="R6933" s="229"/>
      <c r="S6933" s="229"/>
      <c r="T6933" s="230"/>
      <c r="AT6933" s="231" t="s">
        <v>283</v>
      </c>
      <c r="AU6933" s="231" t="s">
        <v>84</v>
      </c>
      <c r="AV6933" s="14" t="s">
        <v>84</v>
      </c>
      <c r="AW6933" s="14" t="s">
        <v>32</v>
      </c>
      <c r="AX6933" s="14" t="s">
        <v>76</v>
      </c>
      <c r="AY6933" s="231" t="s">
        <v>272</v>
      </c>
    </row>
    <row r="6934" spans="2:51" s="14" customFormat="1" ht="11.25">
      <c r="B6934" s="221"/>
      <c r="C6934" s="222"/>
      <c r="D6934" s="212" t="s">
        <v>283</v>
      </c>
      <c r="E6934" s="223" t="s">
        <v>1</v>
      </c>
      <c r="F6934" s="224" t="s">
        <v>2325</v>
      </c>
      <c r="G6934" s="222"/>
      <c r="H6934" s="225">
        <v>12.275</v>
      </c>
      <c r="I6934" s="226"/>
      <c r="J6934" s="222"/>
      <c r="K6934" s="222"/>
      <c r="L6934" s="227"/>
      <c r="M6934" s="228"/>
      <c r="N6934" s="229"/>
      <c r="O6934" s="229"/>
      <c r="P6934" s="229"/>
      <c r="Q6934" s="229"/>
      <c r="R6934" s="229"/>
      <c r="S6934" s="229"/>
      <c r="T6934" s="230"/>
      <c r="AT6934" s="231" t="s">
        <v>283</v>
      </c>
      <c r="AU6934" s="231" t="s">
        <v>84</v>
      </c>
      <c r="AV6934" s="14" t="s">
        <v>84</v>
      </c>
      <c r="AW6934" s="14" t="s">
        <v>32</v>
      </c>
      <c r="AX6934" s="14" t="s">
        <v>76</v>
      </c>
      <c r="AY6934" s="231" t="s">
        <v>272</v>
      </c>
    </row>
    <row r="6935" spans="2:51" s="14" customFormat="1" ht="11.25">
      <c r="B6935" s="221"/>
      <c r="C6935" s="222"/>
      <c r="D6935" s="212" t="s">
        <v>283</v>
      </c>
      <c r="E6935" s="223" t="s">
        <v>1</v>
      </c>
      <c r="F6935" s="224" t="s">
        <v>2326</v>
      </c>
      <c r="G6935" s="222"/>
      <c r="H6935" s="225">
        <v>12.2</v>
      </c>
      <c r="I6935" s="226"/>
      <c r="J6935" s="222"/>
      <c r="K6935" s="222"/>
      <c r="L6935" s="227"/>
      <c r="M6935" s="228"/>
      <c r="N6935" s="229"/>
      <c r="O6935" s="229"/>
      <c r="P6935" s="229"/>
      <c r="Q6935" s="229"/>
      <c r="R6935" s="229"/>
      <c r="S6935" s="229"/>
      <c r="T6935" s="230"/>
      <c r="AT6935" s="231" t="s">
        <v>283</v>
      </c>
      <c r="AU6935" s="231" t="s">
        <v>84</v>
      </c>
      <c r="AV6935" s="14" t="s">
        <v>84</v>
      </c>
      <c r="AW6935" s="14" t="s">
        <v>32</v>
      </c>
      <c r="AX6935" s="14" t="s">
        <v>76</v>
      </c>
      <c r="AY6935" s="231" t="s">
        <v>272</v>
      </c>
    </row>
    <row r="6936" spans="2:51" s="14" customFormat="1" ht="11.25">
      <c r="B6936" s="221"/>
      <c r="C6936" s="222"/>
      <c r="D6936" s="212" t="s">
        <v>283</v>
      </c>
      <c r="E6936" s="223" t="s">
        <v>1</v>
      </c>
      <c r="F6936" s="224" t="s">
        <v>2327</v>
      </c>
      <c r="G6936" s="222"/>
      <c r="H6936" s="225">
        <v>12.125</v>
      </c>
      <c r="I6936" s="226"/>
      <c r="J6936" s="222"/>
      <c r="K6936" s="222"/>
      <c r="L6936" s="227"/>
      <c r="M6936" s="228"/>
      <c r="N6936" s="229"/>
      <c r="O6936" s="229"/>
      <c r="P6936" s="229"/>
      <c r="Q6936" s="229"/>
      <c r="R6936" s="229"/>
      <c r="S6936" s="229"/>
      <c r="T6936" s="230"/>
      <c r="AT6936" s="231" t="s">
        <v>283</v>
      </c>
      <c r="AU6936" s="231" t="s">
        <v>84</v>
      </c>
      <c r="AV6936" s="14" t="s">
        <v>84</v>
      </c>
      <c r="AW6936" s="14" t="s">
        <v>32</v>
      </c>
      <c r="AX6936" s="14" t="s">
        <v>76</v>
      </c>
      <c r="AY6936" s="231" t="s">
        <v>272</v>
      </c>
    </row>
    <row r="6937" spans="2:51" s="14" customFormat="1" ht="11.25">
      <c r="B6937" s="221"/>
      <c r="C6937" s="222"/>
      <c r="D6937" s="212" t="s">
        <v>283</v>
      </c>
      <c r="E6937" s="223" t="s">
        <v>1</v>
      </c>
      <c r="F6937" s="224" t="s">
        <v>2328</v>
      </c>
      <c r="G6937" s="222"/>
      <c r="H6937" s="225">
        <v>12.475</v>
      </c>
      <c r="I6937" s="226"/>
      <c r="J6937" s="222"/>
      <c r="K6937" s="222"/>
      <c r="L6937" s="227"/>
      <c r="M6937" s="228"/>
      <c r="N6937" s="229"/>
      <c r="O6937" s="229"/>
      <c r="P6937" s="229"/>
      <c r="Q6937" s="229"/>
      <c r="R6937" s="229"/>
      <c r="S6937" s="229"/>
      <c r="T6937" s="230"/>
      <c r="AT6937" s="231" t="s">
        <v>283</v>
      </c>
      <c r="AU6937" s="231" t="s">
        <v>84</v>
      </c>
      <c r="AV6937" s="14" t="s">
        <v>84</v>
      </c>
      <c r="AW6937" s="14" t="s">
        <v>32</v>
      </c>
      <c r="AX6937" s="14" t="s">
        <v>76</v>
      </c>
      <c r="AY6937" s="231" t="s">
        <v>272</v>
      </c>
    </row>
    <row r="6938" spans="2:51" s="14" customFormat="1" ht="11.25">
      <c r="B6938" s="221"/>
      <c r="C6938" s="222"/>
      <c r="D6938" s="212" t="s">
        <v>283</v>
      </c>
      <c r="E6938" s="223" t="s">
        <v>1</v>
      </c>
      <c r="F6938" s="224" t="s">
        <v>2329</v>
      </c>
      <c r="G6938" s="222"/>
      <c r="H6938" s="225">
        <v>12.55</v>
      </c>
      <c r="I6938" s="226"/>
      <c r="J6938" s="222"/>
      <c r="K6938" s="222"/>
      <c r="L6938" s="227"/>
      <c r="M6938" s="228"/>
      <c r="N6938" s="229"/>
      <c r="O6938" s="229"/>
      <c r="P6938" s="229"/>
      <c r="Q6938" s="229"/>
      <c r="R6938" s="229"/>
      <c r="S6938" s="229"/>
      <c r="T6938" s="230"/>
      <c r="AT6938" s="231" t="s">
        <v>283</v>
      </c>
      <c r="AU6938" s="231" t="s">
        <v>84</v>
      </c>
      <c r="AV6938" s="14" t="s">
        <v>84</v>
      </c>
      <c r="AW6938" s="14" t="s">
        <v>32</v>
      </c>
      <c r="AX6938" s="14" t="s">
        <v>76</v>
      </c>
      <c r="AY6938" s="231" t="s">
        <v>272</v>
      </c>
    </row>
    <row r="6939" spans="2:51" s="14" customFormat="1" ht="11.25">
      <c r="B6939" s="221"/>
      <c r="C6939" s="222"/>
      <c r="D6939" s="212" t="s">
        <v>283</v>
      </c>
      <c r="E6939" s="223" t="s">
        <v>1</v>
      </c>
      <c r="F6939" s="224" t="s">
        <v>2330</v>
      </c>
      <c r="G6939" s="222"/>
      <c r="H6939" s="225">
        <v>2.77</v>
      </c>
      <c r="I6939" s="226"/>
      <c r="J6939" s="222"/>
      <c r="K6939" s="222"/>
      <c r="L6939" s="227"/>
      <c r="M6939" s="228"/>
      <c r="N6939" s="229"/>
      <c r="O6939" s="229"/>
      <c r="P6939" s="229"/>
      <c r="Q6939" s="229"/>
      <c r="R6939" s="229"/>
      <c r="S6939" s="229"/>
      <c r="T6939" s="230"/>
      <c r="AT6939" s="231" t="s">
        <v>283</v>
      </c>
      <c r="AU6939" s="231" t="s">
        <v>84</v>
      </c>
      <c r="AV6939" s="14" t="s">
        <v>84</v>
      </c>
      <c r="AW6939" s="14" t="s">
        <v>32</v>
      </c>
      <c r="AX6939" s="14" t="s">
        <v>76</v>
      </c>
      <c r="AY6939" s="231" t="s">
        <v>272</v>
      </c>
    </row>
    <row r="6940" spans="2:51" s="14" customFormat="1" ht="11.25">
      <c r="B6940" s="221"/>
      <c r="C6940" s="222"/>
      <c r="D6940" s="212" t="s">
        <v>283</v>
      </c>
      <c r="E6940" s="223" t="s">
        <v>1</v>
      </c>
      <c r="F6940" s="224" t="s">
        <v>2331</v>
      </c>
      <c r="G6940" s="222"/>
      <c r="H6940" s="225">
        <v>32.03</v>
      </c>
      <c r="I6940" s="226"/>
      <c r="J6940" s="222"/>
      <c r="K6940" s="222"/>
      <c r="L6940" s="227"/>
      <c r="M6940" s="228"/>
      <c r="N6940" s="229"/>
      <c r="O6940" s="229"/>
      <c r="P6940" s="229"/>
      <c r="Q6940" s="229"/>
      <c r="R6940" s="229"/>
      <c r="S6940" s="229"/>
      <c r="T6940" s="230"/>
      <c r="AT6940" s="231" t="s">
        <v>283</v>
      </c>
      <c r="AU6940" s="231" t="s">
        <v>84</v>
      </c>
      <c r="AV6940" s="14" t="s">
        <v>84</v>
      </c>
      <c r="AW6940" s="14" t="s">
        <v>32</v>
      </c>
      <c r="AX6940" s="14" t="s">
        <v>76</v>
      </c>
      <c r="AY6940" s="231" t="s">
        <v>272</v>
      </c>
    </row>
    <row r="6941" spans="2:51" s="14" customFormat="1" ht="11.25">
      <c r="B6941" s="221"/>
      <c r="C6941" s="222"/>
      <c r="D6941" s="212" t="s">
        <v>283</v>
      </c>
      <c r="E6941" s="223" t="s">
        <v>1</v>
      </c>
      <c r="F6941" s="224" t="s">
        <v>2332</v>
      </c>
      <c r="G6941" s="222"/>
      <c r="H6941" s="225">
        <v>8.0500000000000007</v>
      </c>
      <c r="I6941" s="226"/>
      <c r="J6941" s="222"/>
      <c r="K6941" s="222"/>
      <c r="L6941" s="227"/>
      <c r="M6941" s="228"/>
      <c r="N6941" s="229"/>
      <c r="O6941" s="229"/>
      <c r="P6941" s="229"/>
      <c r="Q6941" s="229"/>
      <c r="R6941" s="229"/>
      <c r="S6941" s="229"/>
      <c r="T6941" s="230"/>
      <c r="AT6941" s="231" t="s">
        <v>283</v>
      </c>
      <c r="AU6941" s="231" t="s">
        <v>84</v>
      </c>
      <c r="AV6941" s="14" t="s">
        <v>84</v>
      </c>
      <c r="AW6941" s="14" t="s">
        <v>32</v>
      </c>
      <c r="AX6941" s="14" t="s">
        <v>76</v>
      </c>
      <c r="AY6941" s="231" t="s">
        <v>272</v>
      </c>
    </row>
    <row r="6942" spans="2:51" s="14" customFormat="1" ht="11.25">
      <c r="B6942" s="221"/>
      <c r="C6942" s="222"/>
      <c r="D6942" s="212" t="s">
        <v>283</v>
      </c>
      <c r="E6942" s="223" t="s">
        <v>1</v>
      </c>
      <c r="F6942" s="224" t="s">
        <v>2333</v>
      </c>
      <c r="G6942" s="222"/>
      <c r="H6942" s="225">
        <v>6.6</v>
      </c>
      <c r="I6942" s="226"/>
      <c r="J6942" s="222"/>
      <c r="K6942" s="222"/>
      <c r="L6942" s="227"/>
      <c r="M6942" s="228"/>
      <c r="N6942" s="229"/>
      <c r="O6942" s="229"/>
      <c r="P6942" s="229"/>
      <c r="Q6942" s="229"/>
      <c r="R6942" s="229"/>
      <c r="S6942" s="229"/>
      <c r="T6942" s="230"/>
      <c r="AT6942" s="231" t="s">
        <v>283</v>
      </c>
      <c r="AU6942" s="231" t="s">
        <v>84</v>
      </c>
      <c r="AV6942" s="14" t="s">
        <v>84</v>
      </c>
      <c r="AW6942" s="14" t="s">
        <v>32</v>
      </c>
      <c r="AX6942" s="14" t="s">
        <v>76</v>
      </c>
      <c r="AY6942" s="231" t="s">
        <v>272</v>
      </c>
    </row>
    <row r="6943" spans="2:51" s="14" customFormat="1" ht="11.25">
      <c r="B6943" s="221"/>
      <c r="C6943" s="222"/>
      <c r="D6943" s="212" t="s">
        <v>283</v>
      </c>
      <c r="E6943" s="223" t="s">
        <v>1</v>
      </c>
      <c r="F6943" s="224" t="s">
        <v>2334</v>
      </c>
      <c r="G6943" s="222"/>
      <c r="H6943" s="225">
        <v>28.69</v>
      </c>
      <c r="I6943" s="226"/>
      <c r="J6943" s="222"/>
      <c r="K6943" s="222"/>
      <c r="L6943" s="227"/>
      <c r="M6943" s="228"/>
      <c r="N6943" s="229"/>
      <c r="O6943" s="229"/>
      <c r="P6943" s="229"/>
      <c r="Q6943" s="229"/>
      <c r="R6943" s="229"/>
      <c r="S6943" s="229"/>
      <c r="T6943" s="230"/>
      <c r="AT6943" s="231" t="s">
        <v>283</v>
      </c>
      <c r="AU6943" s="231" t="s">
        <v>84</v>
      </c>
      <c r="AV6943" s="14" t="s">
        <v>84</v>
      </c>
      <c r="AW6943" s="14" t="s">
        <v>32</v>
      </c>
      <c r="AX6943" s="14" t="s">
        <v>76</v>
      </c>
      <c r="AY6943" s="231" t="s">
        <v>272</v>
      </c>
    </row>
    <row r="6944" spans="2:51" s="14" customFormat="1" ht="11.25">
      <c r="B6944" s="221"/>
      <c r="C6944" s="222"/>
      <c r="D6944" s="212" t="s">
        <v>283</v>
      </c>
      <c r="E6944" s="223" t="s">
        <v>1</v>
      </c>
      <c r="F6944" s="224" t="s">
        <v>2335</v>
      </c>
      <c r="G6944" s="222"/>
      <c r="H6944" s="225">
        <v>0.59</v>
      </c>
      <c r="I6944" s="226"/>
      <c r="J6944" s="222"/>
      <c r="K6944" s="222"/>
      <c r="L6944" s="227"/>
      <c r="M6944" s="228"/>
      <c r="N6944" s="229"/>
      <c r="O6944" s="229"/>
      <c r="P6944" s="229"/>
      <c r="Q6944" s="229"/>
      <c r="R6944" s="229"/>
      <c r="S6944" s="229"/>
      <c r="T6944" s="230"/>
      <c r="AT6944" s="231" t="s">
        <v>283</v>
      </c>
      <c r="AU6944" s="231" t="s">
        <v>84</v>
      </c>
      <c r="AV6944" s="14" t="s">
        <v>84</v>
      </c>
      <c r="AW6944" s="14" t="s">
        <v>32</v>
      </c>
      <c r="AX6944" s="14" t="s">
        <v>76</v>
      </c>
      <c r="AY6944" s="231" t="s">
        <v>272</v>
      </c>
    </row>
    <row r="6945" spans="2:51" s="13" customFormat="1" ht="11.25">
      <c r="B6945" s="210"/>
      <c r="C6945" s="211"/>
      <c r="D6945" s="212" t="s">
        <v>283</v>
      </c>
      <c r="E6945" s="213" t="s">
        <v>1</v>
      </c>
      <c r="F6945" s="214" t="s">
        <v>285</v>
      </c>
      <c r="G6945" s="211"/>
      <c r="H6945" s="213" t="s">
        <v>1</v>
      </c>
      <c r="I6945" s="215"/>
      <c r="J6945" s="211"/>
      <c r="K6945" s="211"/>
      <c r="L6945" s="216"/>
      <c r="M6945" s="217"/>
      <c r="N6945" s="218"/>
      <c r="O6945" s="218"/>
      <c r="P6945" s="218"/>
      <c r="Q6945" s="218"/>
      <c r="R6945" s="218"/>
      <c r="S6945" s="218"/>
      <c r="T6945" s="219"/>
      <c r="AT6945" s="220" t="s">
        <v>283</v>
      </c>
      <c r="AU6945" s="220" t="s">
        <v>84</v>
      </c>
      <c r="AV6945" s="13" t="s">
        <v>16</v>
      </c>
      <c r="AW6945" s="13" t="s">
        <v>32</v>
      </c>
      <c r="AX6945" s="13" t="s">
        <v>76</v>
      </c>
      <c r="AY6945" s="220" t="s">
        <v>272</v>
      </c>
    </row>
    <row r="6946" spans="2:51" s="13" customFormat="1" ht="11.25">
      <c r="B6946" s="210"/>
      <c r="C6946" s="211"/>
      <c r="D6946" s="212" t="s">
        <v>283</v>
      </c>
      <c r="E6946" s="213" t="s">
        <v>1</v>
      </c>
      <c r="F6946" s="214" t="s">
        <v>833</v>
      </c>
      <c r="G6946" s="211"/>
      <c r="H6946" s="213" t="s">
        <v>1</v>
      </c>
      <c r="I6946" s="215"/>
      <c r="J6946" s="211"/>
      <c r="K6946" s="211"/>
      <c r="L6946" s="216"/>
      <c r="M6946" s="217"/>
      <c r="N6946" s="218"/>
      <c r="O6946" s="218"/>
      <c r="P6946" s="218"/>
      <c r="Q6946" s="218"/>
      <c r="R6946" s="218"/>
      <c r="S6946" s="218"/>
      <c r="T6946" s="219"/>
      <c r="AT6946" s="220" t="s">
        <v>283</v>
      </c>
      <c r="AU6946" s="220" t="s">
        <v>84</v>
      </c>
      <c r="AV6946" s="13" t="s">
        <v>16</v>
      </c>
      <c r="AW6946" s="13" t="s">
        <v>32</v>
      </c>
      <c r="AX6946" s="13" t="s">
        <v>76</v>
      </c>
      <c r="AY6946" s="220" t="s">
        <v>272</v>
      </c>
    </row>
    <row r="6947" spans="2:51" s="14" customFormat="1" ht="11.25">
      <c r="B6947" s="221"/>
      <c r="C6947" s="222"/>
      <c r="D6947" s="212" t="s">
        <v>283</v>
      </c>
      <c r="E6947" s="223" t="s">
        <v>1</v>
      </c>
      <c r="F6947" s="224" t="s">
        <v>2370</v>
      </c>
      <c r="G6947" s="222"/>
      <c r="H6947" s="225">
        <v>22.12</v>
      </c>
      <c r="I6947" s="226"/>
      <c r="J6947" s="222"/>
      <c r="K6947" s="222"/>
      <c r="L6947" s="227"/>
      <c r="M6947" s="228"/>
      <c r="N6947" s="229"/>
      <c r="O6947" s="229"/>
      <c r="P6947" s="229"/>
      <c r="Q6947" s="229"/>
      <c r="R6947" s="229"/>
      <c r="S6947" s="229"/>
      <c r="T6947" s="230"/>
      <c r="AT6947" s="231" t="s">
        <v>283</v>
      </c>
      <c r="AU6947" s="231" t="s">
        <v>84</v>
      </c>
      <c r="AV6947" s="14" t="s">
        <v>84</v>
      </c>
      <c r="AW6947" s="14" t="s">
        <v>32</v>
      </c>
      <c r="AX6947" s="14" t="s">
        <v>76</v>
      </c>
      <c r="AY6947" s="231" t="s">
        <v>272</v>
      </c>
    </row>
    <row r="6948" spans="2:51" s="14" customFormat="1" ht="11.25">
      <c r="B6948" s="221"/>
      <c r="C6948" s="222"/>
      <c r="D6948" s="212" t="s">
        <v>283</v>
      </c>
      <c r="E6948" s="223" t="s">
        <v>1</v>
      </c>
      <c r="F6948" s="224" t="s">
        <v>2371</v>
      </c>
      <c r="G6948" s="222"/>
      <c r="H6948" s="225">
        <v>73.605000000000004</v>
      </c>
      <c r="I6948" s="226"/>
      <c r="J6948" s="222"/>
      <c r="K6948" s="222"/>
      <c r="L6948" s="227"/>
      <c r="M6948" s="228"/>
      <c r="N6948" s="229"/>
      <c r="O6948" s="229"/>
      <c r="P6948" s="229"/>
      <c r="Q6948" s="229"/>
      <c r="R6948" s="229"/>
      <c r="S6948" s="229"/>
      <c r="T6948" s="230"/>
      <c r="AT6948" s="231" t="s">
        <v>283</v>
      </c>
      <c r="AU6948" s="231" t="s">
        <v>84</v>
      </c>
      <c r="AV6948" s="14" t="s">
        <v>84</v>
      </c>
      <c r="AW6948" s="14" t="s">
        <v>32</v>
      </c>
      <c r="AX6948" s="14" t="s">
        <v>76</v>
      </c>
      <c r="AY6948" s="231" t="s">
        <v>272</v>
      </c>
    </row>
    <row r="6949" spans="2:51" s="14" customFormat="1" ht="11.25">
      <c r="B6949" s="221"/>
      <c r="C6949" s="222"/>
      <c r="D6949" s="212" t="s">
        <v>283</v>
      </c>
      <c r="E6949" s="223" t="s">
        <v>1</v>
      </c>
      <c r="F6949" s="224" t="s">
        <v>5466</v>
      </c>
      <c r="G6949" s="222"/>
      <c r="H6949" s="225">
        <v>19.7</v>
      </c>
      <c r="I6949" s="226"/>
      <c r="J6949" s="222"/>
      <c r="K6949" s="222"/>
      <c r="L6949" s="227"/>
      <c r="M6949" s="228"/>
      <c r="N6949" s="229"/>
      <c r="O6949" s="229"/>
      <c r="P6949" s="229"/>
      <c r="Q6949" s="229"/>
      <c r="R6949" s="229"/>
      <c r="S6949" s="229"/>
      <c r="T6949" s="230"/>
      <c r="AT6949" s="231" t="s">
        <v>283</v>
      </c>
      <c r="AU6949" s="231" t="s">
        <v>84</v>
      </c>
      <c r="AV6949" s="14" t="s">
        <v>84</v>
      </c>
      <c r="AW6949" s="14" t="s">
        <v>32</v>
      </c>
      <c r="AX6949" s="14" t="s">
        <v>76</v>
      </c>
      <c r="AY6949" s="231" t="s">
        <v>272</v>
      </c>
    </row>
    <row r="6950" spans="2:51" s="14" customFormat="1" ht="11.25">
      <c r="B6950" s="221"/>
      <c r="C6950" s="222"/>
      <c r="D6950" s="212" t="s">
        <v>283</v>
      </c>
      <c r="E6950" s="223" t="s">
        <v>1</v>
      </c>
      <c r="F6950" s="224" t="s">
        <v>2373</v>
      </c>
      <c r="G6950" s="222"/>
      <c r="H6950" s="225">
        <v>31.234000000000002</v>
      </c>
      <c r="I6950" s="226"/>
      <c r="J6950" s="222"/>
      <c r="K6950" s="222"/>
      <c r="L6950" s="227"/>
      <c r="M6950" s="228"/>
      <c r="N6950" s="229"/>
      <c r="O6950" s="229"/>
      <c r="P6950" s="229"/>
      <c r="Q6950" s="229"/>
      <c r="R6950" s="229"/>
      <c r="S6950" s="229"/>
      <c r="T6950" s="230"/>
      <c r="AT6950" s="231" t="s">
        <v>283</v>
      </c>
      <c r="AU6950" s="231" t="s">
        <v>84</v>
      </c>
      <c r="AV6950" s="14" t="s">
        <v>84</v>
      </c>
      <c r="AW6950" s="14" t="s">
        <v>32</v>
      </c>
      <c r="AX6950" s="14" t="s">
        <v>76</v>
      </c>
      <c r="AY6950" s="231" t="s">
        <v>272</v>
      </c>
    </row>
    <row r="6951" spans="2:51" s="14" customFormat="1" ht="11.25">
      <c r="B6951" s="221"/>
      <c r="C6951" s="222"/>
      <c r="D6951" s="212" t="s">
        <v>283</v>
      </c>
      <c r="E6951" s="223" t="s">
        <v>1</v>
      </c>
      <c r="F6951" s="224" t="s">
        <v>2374</v>
      </c>
      <c r="G6951" s="222"/>
      <c r="H6951" s="225">
        <v>9.3000000000000007</v>
      </c>
      <c r="I6951" s="226"/>
      <c r="J6951" s="222"/>
      <c r="K6951" s="222"/>
      <c r="L6951" s="227"/>
      <c r="M6951" s="228"/>
      <c r="N6951" s="229"/>
      <c r="O6951" s="229"/>
      <c r="P6951" s="229"/>
      <c r="Q6951" s="229"/>
      <c r="R6951" s="229"/>
      <c r="S6951" s="229"/>
      <c r="T6951" s="230"/>
      <c r="AT6951" s="231" t="s">
        <v>283</v>
      </c>
      <c r="AU6951" s="231" t="s">
        <v>84</v>
      </c>
      <c r="AV6951" s="14" t="s">
        <v>84</v>
      </c>
      <c r="AW6951" s="14" t="s">
        <v>32</v>
      </c>
      <c r="AX6951" s="14" t="s">
        <v>76</v>
      </c>
      <c r="AY6951" s="231" t="s">
        <v>272</v>
      </c>
    </row>
    <row r="6952" spans="2:51" s="14" customFormat="1" ht="11.25">
      <c r="B6952" s="221"/>
      <c r="C6952" s="222"/>
      <c r="D6952" s="212" t="s">
        <v>283</v>
      </c>
      <c r="E6952" s="223" t="s">
        <v>1</v>
      </c>
      <c r="F6952" s="224" t="s">
        <v>2375</v>
      </c>
      <c r="G6952" s="222"/>
      <c r="H6952" s="225">
        <v>9.75</v>
      </c>
      <c r="I6952" s="226"/>
      <c r="J6952" s="222"/>
      <c r="K6952" s="222"/>
      <c r="L6952" s="227"/>
      <c r="M6952" s="228"/>
      <c r="N6952" s="229"/>
      <c r="O6952" s="229"/>
      <c r="P6952" s="229"/>
      <c r="Q6952" s="229"/>
      <c r="R6952" s="229"/>
      <c r="S6952" s="229"/>
      <c r="T6952" s="230"/>
      <c r="AT6952" s="231" t="s">
        <v>283</v>
      </c>
      <c r="AU6952" s="231" t="s">
        <v>84</v>
      </c>
      <c r="AV6952" s="14" t="s">
        <v>84</v>
      </c>
      <c r="AW6952" s="14" t="s">
        <v>32</v>
      </c>
      <c r="AX6952" s="14" t="s">
        <v>76</v>
      </c>
      <c r="AY6952" s="231" t="s">
        <v>272</v>
      </c>
    </row>
    <row r="6953" spans="2:51" s="14" customFormat="1" ht="11.25">
      <c r="B6953" s="221"/>
      <c r="C6953" s="222"/>
      <c r="D6953" s="212" t="s">
        <v>283</v>
      </c>
      <c r="E6953" s="223" t="s">
        <v>1</v>
      </c>
      <c r="F6953" s="224" t="s">
        <v>2376</v>
      </c>
      <c r="G6953" s="222"/>
      <c r="H6953" s="225">
        <v>2</v>
      </c>
      <c r="I6953" s="226"/>
      <c r="J6953" s="222"/>
      <c r="K6953" s="222"/>
      <c r="L6953" s="227"/>
      <c r="M6953" s="228"/>
      <c r="N6953" s="229"/>
      <c r="O6953" s="229"/>
      <c r="P6953" s="229"/>
      <c r="Q6953" s="229"/>
      <c r="R6953" s="229"/>
      <c r="S6953" s="229"/>
      <c r="T6953" s="230"/>
      <c r="AT6953" s="231" t="s">
        <v>283</v>
      </c>
      <c r="AU6953" s="231" t="s">
        <v>84</v>
      </c>
      <c r="AV6953" s="14" t="s">
        <v>84</v>
      </c>
      <c r="AW6953" s="14" t="s">
        <v>32</v>
      </c>
      <c r="AX6953" s="14" t="s">
        <v>76</v>
      </c>
      <c r="AY6953" s="231" t="s">
        <v>272</v>
      </c>
    </row>
    <row r="6954" spans="2:51" s="14" customFormat="1" ht="11.25">
      <c r="B6954" s="221"/>
      <c r="C6954" s="222"/>
      <c r="D6954" s="212" t="s">
        <v>283</v>
      </c>
      <c r="E6954" s="223" t="s">
        <v>1</v>
      </c>
      <c r="F6954" s="224" t="s">
        <v>2377</v>
      </c>
      <c r="G6954" s="222"/>
      <c r="H6954" s="225">
        <v>6.66</v>
      </c>
      <c r="I6954" s="226"/>
      <c r="J6954" s="222"/>
      <c r="K6954" s="222"/>
      <c r="L6954" s="227"/>
      <c r="M6954" s="228"/>
      <c r="N6954" s="229"/>
      <c r="O6954" s="229"/>
      <c r="P6954" s="229"/>
      <c r="Q6954" s="229"/>
      <c r="R6954" s="229"/>
      <c r="S6954" s="229"/>
      <c r="T6954" s="230"/>
      <c r="AT6954" s="231" t="s">
        <v>283</v>
      </c>
      <c r="AU6954" s="231" t="s">
        <v>84</v>
      </c>
      <c r="AV6954" s="14" t="s">
        <v>84</v>
      </c>
      <c r="AW6954" s="14" t="s">
        <v>32</v>
      </c>
      <c r="AX6954" s="14" t="s">
        <v>76</v>
      </c>
      <c r="AY6954" s="231" t="s">
        <v>272</v>
      </c>
    </row>
    <row r="6955" spans="2:51" s="14" customFormat="1" ht="11.25">
      <c r="B6955" s="221"/>
      <c r="C6955" s="222"/>
      <c r="D6955" s="212" t="s">
        <v>283</v>
      </c>
      <c r="E6955" s="223" t="s">
        <v>1</v>
      </c>
      <c r="F6955" s="224" t="s">
        <v>2378</v>
      </c>
      <c r="G6955" s="222"/>
      <c r="H6955" s="225">
        <v>54.982999999999997</v>
      </c>
      <c r="I6955" s="226"/>
      <c r="J6955" s="222"/>
      <c r="K6955" s="222"/>
      <c r="L6955" s="227"/>
      <c r="M6955" s="228"/>
      <c r="N6955" s="229"/>
      <c r="O6955" s="229"/>
      <c r="P6955" s="229"/>
      <c r="Q6955" s="229"/>
      <c r="R6955" s="229"/>
      <c r="S6955" s="229"/>
      <c r="T6955" s="230"/>
      <c r="AT6955" s="231" t="s">
        <v>283</v>
      </c>
      <c r="AU6955" s="231" t="s">
        <v>84</v>
      </c>
      <c r="AV6955" s="14" t="s">
        <v>84</v>
      </c>
      <c r="AW6955" s="14" t="s">
        <v>32</v>
      </c>
      <c r="AX6955" s="14" t="s">
        <v>76</v>
      </c>
      <c r="AY6955" s="231" t="s">
        <v>272</v>
      </c>
    </row>
    <row r="6956" spans="2:51" s="14" customFormat="1" ht="11.25">
      <c r="B6956" s="221"/>
      <c r="C6956" s="222"/>
      <c r="D6956" s="212" t="s">
        <v>283</v>
      </c>
      <c r="E6956" s="223" t="s">
        <v>1</v>
      </c>
      <c r="F6956" s="224" t="s">
        <v>2379</v>
      </c>
      <c r="G6956" s="222"/>
      <c r="H6956" s="225">
        <v>2.8</v>
      </c>
      <c r="I6956" s="226"/>
      <c r="J6956" s="222"/>
      <c r="K6956" s="222"/>
      <c r="L6956" s="227"/>
      <c r="M6956" s="228"/>
      <c r="N6956" s="229"/>
      <c r="O6956" s="229"/>
      <c r="P6956" s="229"/>
      <c r="Q6956" s="229"/>
      <c r="R6956" s="229"/>
      <c r="S6956" s="229"/>
      <c r="T6956" s="230"/>
      <c r="AT6956" s="231" t="s">
        <v>283</v>
      </c>
      <c r="AU6956" s="231" t="s">
        <v>84</v>
      </c>
      <c r="AV6956" s="14" t="s">
        <v>84</v>
      </c>
      <c r="AW6956" s="14" t="s">
        <v>32</v>
      </c>
      <c r="AX6956" s="14" t="s">
        <v>76</v>
      </c>
      <c r="AY6956" s="231" t="s">
        <v>272</v>
      </c>
    </row>
    <row r="6957" spans="2:51" s="14" customFormat="1" ht="11.25">
      <c r="B6957" s="221"/>
      <c r="C6957" s="222"/>
      <c r="D6957" s="212" t="s">
        <v>283</v>
      </c>
      <c r="E6957" s="223" t="s">
        <v>1</v>
      </c>
      <c r="F6957" s="224" t="s">
        <v>2380</v>
      </c>
      <c r="G6957" s="222"/>
      <c r="H6957" s="225">
        <v>6</v>
      </c>
      <c r="I6957" s="226"/>
      <c r="J6957" s="222"/>
      <c r="K6957" s="222"/>
      <c r="L6957" s="227"/>
      <c r="M6957" s="228"/>
      <c r="N6957" s="229"/>
      <c r="O6957" s="229"/>
      <c r="P6957" s="229"/>
      <c r="Q6957" s="229"/>
      <c r="R6957" s="229"/>
      <c r="S6957" s="229"/>
      <c r="T6957" s="230"/>
      <c r="AT6957" s="231" t="s">
        <v>283</v>
      </c>
      <c r="AU6957" s="231" t="s">
        <v>84</v>
      </c>
      <c r="AV6957" s="14" t="s">
        <v>84</v>
      </c>
      <c r="AW6957" s="14" t="s">
        <v>32</v>
      </c>
      <c r="AX6957" s="14" t="s">
        <v>76</v>
      </c>
      <c r="AY6957" s="231" t="s">
        <v>272</v>
      </c>
    </row>
    <row r="6958" spans="2:51" s="14" customFormat="1" ht="11.25">
      <c r="B6958" s="221"/>
      <c r="C6958" s="222"/>
      <c r="D6958" s="212" t="s">
        <v>283</v>
      </c>
      <c r="E6958" s="223" t="s">
        <v>1</v>
      </c>
      <c r="F6958" s="224" t="s">
        <v>2381</v>
      </c>
      <c r="G6958" s="222"/>
      <c r="H6958" s="225">
        <v>14.3</v>
      </c>
      <c r="I6958" s="226"/>
      <c r="J6958" s="222"/>
      <c r="K6958" s="222"/>
      <c r="L6958" s="227"/>
      <c r="M6958" s="228"/>
      <c r="N6958" s="229"/>
      <c r="O6958" s="229"/>
      <c r="P6958" s="229"/>
      <c r="Q6958" s="229"/>
      <c r="R6958" s="229"/>
      <c r="S6958" s="229"/>
      <c r="T6958" s="230"/>
      <c r="AT6958" s="231" t="s">
        <v>283</v>
      </c>
      <c r="AU6958" s="231" t="s">
        <v>84</v>
      </c>
      <c r="AV6958" s="14" t="s">
        <v>84</v>
      </c>
      <c r="AW6958" s="14" t="s">
        <v>32</v>
      </c>
      <c r="AX6958" s="14" t="s">
        <v>76</v>
      </c>
      <c r="AY6958" s="231" t="s">
        <v>272</v>
      </c>
    </row>
    <row r="6959" spans="2:51" s="13" customFormat="1" ht="11.25">
      <c r="B6959" s="210"/>
      <c r="C6959" s="211"/>
      <c r="D6959" s="212" t="s">
        <v>283</v>
      </c>
      <c r="E6959" s="213" t="s">
        <v>1</v>
      </c>
      <c r="F6959" s="214" t="s">
        <v>285</v>
      </c>
      <c r="G6959" s="211"/>
      <c r="H6959" s="213" t="s">
        <v>1</v>
      </c>
      <c r="I6959" s="215"/>
      <c r="J6959" s="211"/>
      <c r="K6959" s="211"/>
      <c r="L6959" s="216"/>
      <c r="M6959" s="217"/>
      <c r="N6959" s="218"/>
      <c r="O6959" s="218"/>
      <c r="P6959" s="218"/>
      <c r="Q6959" s="218"/>
      <c r="R6959" s="218"/>
      <c r="S6959" s="218"/>
      <c r="T6959" s="219"/>
      <c r="AT6959" s="220" t="s">
        <v>283</v>
      </c>
      <c r="AU6959" s="220" t="s">
        <v>84</v>
      </c>
      <c r="AV6959" s="13" t="s">
        <v>16</v>
      </c>
      <c r="AW6959" s="13" t="s">
        <v>32</v>
      </c>
      <c r="AX6959" s="13" t="s">
        <v>76</v>
      </c>
      <c r="AY6959" s="220" t="s">
        <v>272</v>
      </c>
    </row>
    <row r="6960" spans="2:51" s="13" customFormat="1" ht="11.25">
      <c r="B6960" s="210"/>
      <c r="C6960" s="211"/>
      <c r="D6960" s="212" t="s">
        <v>283</v>
      </c>
      <c r="E6960" s="213" t="s">
        <v>1</v>
      </c>
      <c r="F6960" s="214" t="s">
        <v>837</v>
      </c>
      <c r="G6960" s="211"/>
      <c r="H6960" s="213" t="s">
        <v>1</v>
      </c>
      <c r="I6960" s="215"/>
      <c r="J6960" s="211"/>
      <c r="K6960" s="211"/>
      <c r="L6960" s="216"/>
      <c r="M6960" s="217"/>
      <c r="N6960" s="218"/>
      <c r="O6960" s="218"/>
      <c r="P6960" s="218"/>
      <c r="Q6960" s="218"/>
      <c r="R6960" s="218"/>
      <c r="S6960" s="218"/>
      <c r="T6960" s="219"/>
      <c r="AT6960" s="220" t="s">
        <v>283</v>
      </c>
      <c r="AU6960" s="220" t="s">
        <v>84</v>
      </c>
      <c r="AV6960" s="13" t="s">
        <v>16</v>
      </c>
      <c r="AW6960" s="13" t="s">
        <v>32</v>
      </c>
      <c r="AX6960" s="13" t="s">
        <v>76</v>
      </c>
      <c r="AY6960" s="220" t="s">
        <v>272</v>
      </c>
    </row>
    <row r="6961" spans="1:65" s="14" customFormat="1" ht="11.25">
      <c r="B6961" s="221"/>
      <c r="C6961" s="222"/>
      <c r="D6961" s="212" t="s">
        <v>283</v>
      </c>
      <c r="E6961" s="223" t="s">
        <v>1</v>
      </c>
      <c r="F6961" s="224" t="s">
        <v>2382</v>
      </c>
      <c r="G6961" s="222"/>
      <c r="H6961" s="225">
        <v>7.2750000000000004</v>
      </c>
      <c r="I6961" s="226"/>
      <c r="J6961" s="222"/>
      <c r="K6961" s="222"/>
      <c r="L6961" s="227"/>
      <c r="M6961" s="228"/>
      <c r="N6961" s="229"/>
      <c r="O6961" s="229"/>
      <c r="P6961" s="229"/>
      <c r="Q6961" s="229"/>
      <c r="R6961" s="229"/>
      <c r="S6961" s="229"/>
      <c r="T6961" s="230"/>
      <c r="AT6961" s="231" t="s">
        <v>283</v>
      </c>
      <c r="AU6961" s="231" t="s">
        <v>84</v>
      </c>
      <c r="AV6961" s="14" t="s">
        <v>84</v>
      </c>
      <c r="AW6961" s="14" t="s">
        <v>32</v>
      </c>
      <c r="AX6961" s="14" t="s">
        <v>76</v>
      </c>
      <c r="AY6961" s="231" t="s">
        <v>272</v>
      </c>
    </row>
    <row r="6962" spans="1:65" s="14" customFormat="1" ht="11.25">
      <c r="B6962" s="221"/>
      <c r="C6962" s="222"/>
      <c r="D6962" s="212" t="s">
        <v>283</v>
      </c>
      <c r="E6962" s="223" t="s">
        <v>1</v>
      </c>
      <c r="F6962" s="224" t="s">
        <v>2383</v>
      </c>
      <c r="G6962" s="222"/>
      <c r="H6962" s="225">
        <v>25.05</v>
      </c>
      <c r="I6962" s="226"/>
      <c r="J6962" s="222"/>
      <c r="K6962" s="222"/>
      <c r="L6962" s="227"/>
      <c r="M6962" s="228"/>
      <c r="N6962" s="229"/>
      <c r="O6962" s="229"/>
      <c r="P6962" s="229"/>
      <c r="Q6962" s="229"/>
      <c r="R6962" s="229"/>
      <c r="S6962" s="229"/>
      <c r="T6962" s="230"/>
      <c r="AT6962" s="231" t="s">
        <v>283</v>
      </c>
      <c r="AU6962" s="231" t="s">
        <v>84</v>
      </c>
      <c r="AV6962" s="14" t="s">
        <v>84</v>
      </c>
      <c r="AW6962" s="14" t="s">
        <v>32</v>
      </c>
      <c r="AX6962" s="14" t="s">
        <v>76</v>
      </c>
      <c r="AY6962" s="231" t="s">
        <v>272</v>
      </c>
    </row>
    <row r="6963" spans="1:65" s="14" customFormat="1" ht="11.25">
      <c r="B6963" s="221"/>
      <c r="C6963" s="222"/>
      <c r="D6963" s="212" t="s">
        <v>283</v>
      </c>
      <c r="E6963" s="223" t="s">
        <v>1</v>
      </c>
      <c r="F6963" s="224" t="s">
        <v>2384</v>
      </c>
      <c r="G6963" s="222"/>
      <c r="H6963" s="225">
        <v>36.450000000000003</v>
      </c>
      <c r="I6963" s="226"/>
      <c r="J6963" s="222"/>
      <c r="K6963" s="222"/>
      <c r="L6963" s="227"/>
      <c r="M6963" s="228"/>
      <c r="N6963" s="229"/>
      <c r="O6963" s="229"/>
      <c r="P6963" s="229"/>
      <c r="Q6963" s="229"/>
      <c r="R6963" s="229"/>
      <c r="S6963" s="229"/>
      <c r="T6963" s="230"/>
      <c r="AT6963" s="231" t="s">
        <v>283</v>
      </c>
      <c r="AU6963" s="231" t="s">
        <v>84</v>
      </c>
      <c r="AV6963" s="14" t="s">
        <v>84</v>
      </c>
      <c r="AW6963" s="14" t="s">
        <v>32</v>
      </c>
      <c r="AX6963" s="14" t="s">
        <v>76</v>
      </c>
      <c r="AY6963" s="231" t="s">
        <v>272</v>
      </c>
    </row>
    <row r="6964" spans="1:65" s="14" customFormat="1" ht="11.25">
      <c r="B6964" s="221"/>
      <c r="C6964" s="222"/>
      <c r="D6964" s="212" t="s">
        <v>283</v>
      </c>
      <c r="E6964" s="223" t="s">
        <v>1</v>
      </c>
      <c r="F6964" s="224" t="s">
        <v>2386</v>
      </c>
      <c r="G6964" s="222"/>
      <c r="H6964" s="225">
        <v>20.8</v>
      </c>
      <c r="I6964" s="226"/>
      <c r="J6964" s="222"/>
      <c r="K6964" s="222"/>
      <c r="L6964" s="227"/>
      <c r="M6964" s="228"/>
      <c r="N6964" s="229"/>
      <c r="O6964" s="229"/>
      <c r="P6964" s="229"/>
      <c r="Q6964" s="229"/>
      <c r="R6964" s="229"/>
      <c r="S6964" s="229"/>
      <c r="T6964" s="230"/>
      <c r="AT6964" s="231" t="s">
        <v>283</v>
      </c>
      <c r="AU6964" s="231" t="s">
        <v>84</v>
      </c>
      <c r="AV6964" s="14" t="s">
        <v>84</v>
      </c>
      <c r="AW6964" s="14" t="s">
        <v>32</v>
      </c>
      <c r="AX6964" s="14" t="s">
        <v>76</v>
      </c>
      <c r="AY6964" s="231" t="s">
        <v>272</v>
      </c>
    </row>
    <row r="6965" spans="1:65" s="14" customFormat="1" ht="11.25">
      <c r="B6965" s="221"/>
      <c r="C6965" s="222"/>
      <c r="D6965" s="212" t="s">
        <v>283</v>
      </c>
      <c r="E6965" s="223" t="s">
        <v>1</v>
      </c>
      <c r="F6965" s="224" t="s">
        <v>2387</v>
      </c>
      <c r="G6965" s="222"/>
      <c r="H6965" s="225">
        <v>13.625</v>
      </c>
      <c r="I6965" s="226"/>
      <c r="J6965" s="222"/>
      <c r="K6965" s="222"/>
      <c r="L6965" s="227"/>
      <c r="M6965" s="228"/>
      <c r="N6965" s="229"/>
      <c r="O6965" s="229"/>
      <c r="P6965" s="229"/>
      <c r="Q6965" s="229"/>
      <c r="R6965" s="229"/>
      <c r="S6965" s="229"/>
      <c r="T6965" s="230"/>
      <c r="AT6965" s="231" t="s">
        <v>283</v>
      </c>
      <c r="AU6965" s="231" t="s">
        <v>84</v>
      </c>
      <c r="AV6965" s="14" t="s">
        <v>84</v>
      </c>
      <c r="AW6965" s="14" t="s">
        <v>32</v>
      </c>
      <c r="AX6965" s="14" t="s">
        <v>76</v>
      </c>
      <c r="AY6965" s="231" t="s">
        <v>272</v>
      </c>
    </row>
    <row r="6966" spans="1:65" s="14" customFormat="1" ht="11.25">
      <c r="B6966" s="221"/>
      <c r="C6966" s="222"/>
      <c r="D6966" s="212" t="s">
        <v>283</v>
      </c>
      <c r="E6966" s="223" t="s">
        <v>1</v>
      </c>
      <c r="F6966" s="224" t="s">
        <v>2388</v>
      </c>
      <c r="G6966" s="222"/>
      <c r="H6966" s="225">
        <v>32.4</v>
      </c>
      <c r="I6966" s="226"/>
      <c r="J6966" s="222"/>
      <c r="K6966" s="222"/>
      <c r="L6966" s="227"/>
      <c r="M6966" s="228"/>
      <c r="N6966" s="229"/>
      <c r="O6966" s="229"/>
      <c r="P6966" s="229"/>
      <c r="Q6966" s="229"/>
      <c r="R6966" s="229"/>
      <c r="S6966" s="229"/>
      <c r="T6966" s="230"/>
      <c r="AT6966" s="231" t="s">
        <v>283</v>
      </c>
      <c r="AU6966" s="231" t="s">
        <v>84</v>
      </c>
      <c r="AV6966" s="14" t="s">
        <v>84</v>
      </c>
      <c r="AW6966" s="14" t="s">
        <v>32</v>
      </c>
      <c r="AX6966" s="14" t="s">
        <v>76</v>
      </c>
      <c r="AY6966" s="231" t="s">
        <v>272</v>
      </c>
    </row>
    <row r="6967" spans="1:65" s="14" customFormat="1" ht="22.5">
      <c r="B6967" s="221"/>
      <c r="C6967" s="222"/>
      <c r="D6967" s="212" t="s">
        <v>283</v>
      </c>
      <c r="E6967" s="223" t="s">
        <v>1</v>
      </c>
      <c r="F6967" s="224" t="s">
        <v>2389</v>
      </c>
      <c r="G6967" s="222"/>
      <c r="H6967" s="225">
        <v>41.844999999999999</v>
      </c>
      <c r="I6967" s="226"/>
      <c r="J6967" s="222"/>
      <c r="K6967" s="222"/>
      <c r="L6967" s="227"/>
      <c r="M6967" s="228"/>
      <c r="N6967" s="229"/>
      <c r="O6967" s="229"/>
      <c r="P6967" s="229"/>
      <c r="Q6967" s="229"/>
      <c r="R6967" s="229"/>
      <c r="S6967" s="229"/>
      <c r="T6967" s="230"/>
      <c r="AT6967" s="231" t="s">
        <v>283</v>
      </c>
      <c r="AU6967" s="231" t="s">
        <v>84</v>
      </c>
      <c r="AV6967" s="14" t="s">
        <v>84</v>
      </c>
      <c r="AW6967" s="14" t="s">
        <v>32</v>
      </c>
      <c r="AX6967" s="14" t="s">
        <v>76</v>
      </c>
      <c r="AY6967" s="231" t="s">
        <v>272</v>
      </c>
    </row>
    <row r="6968" spans="1:65" s="14" customFormat="1" ht="11.25">
      <c r="B6968" s="221"/>
      <c r="C6968" s="222"/>
      <c r="D6968" s="212" t="s">
        <v>283</v>
      </c>
      <c r="E6968" s="223" t="s">
        <v>1</v>
      </c>
      <c r="F6968" s="224" t="s">
        <v>2390</v>
      </c>
      <c r="G6968" s="222"/>
      <c r="H6968" s="225">
        <v>11.85</v>
      </c>
      <c r="I6968" s="226"/>
      <c r="J6968" s="222"/>
      <c r="K6968" s="222"/>
      <c r="L6968" s="227"/>
      <c r="M6968" s="228"/>
      <c r="N6968" s="229"/>
      <c r="O6968" s="229"/>
      <c r="P6968" s="229"/>
      <c r="Q6968" s="229"/>
      <c r="R6968" s="229"/>
      <c r="S6968" s="229"/>
      <c r="T6968" s="230"/>
      <c r="AT6968" s="231" t="s">
        <v>283</v>
      </c>
      <c r="AU6968" s="231" t="s">
        <v>84</v>
      </c>
      <c r="AV6968" s="14" t="s">
        <v>84</v>
      </c>
      <c r="AW6968" s="14" t="s">
        <v>32</v>
      </c>
      <c r="AX6968" s="14" t="s">
        <v>76</v>
      </c>
      <c r="AY6968" s="231" t="s">
        <v>272</v>
      </c>
    </row>
    <row r="6969" spans="1:65" s="14" customFormat="1" ht="11.25">
      <c r="B6969" s="221"/>
      <c r="C6969" s="222"/>
      <c r="D6969" s="212" t="s">
        <v>283</v>
      </c>
      <c r="E6969" s="223" t="s">
        <v>1</v>
      </c>
      <c r="F6969" s="224" t="s">
        <v>2391</v>
      </c>
      <c r="G6969" s="222"/>
      <c r="H6969" s="225">
        <v>4.3</v>
      </c>
      <c r="I6969" s="226"/>
      <c r="J6969" s="222"/>
      <c r="K6969" s="222"/>
      <c r="L6969" s="227"/>
      <c r="M6969" s="228"/>
      <c r="N6969" s="229"/>
      <c r="O6969" s="229"/>
      <c r="P6969" s="229"/>
      <c r="Q6969" s="229"/>
      <c r="R6969" s="229"/>
      <c r="S6969" s="229"/>
      <c r="T6969" s="230"/>
      <c r="AT6969" s="231" t="s">
        <v>283</v>
      </c>
      <c r="AU6969" s="231" t="s">
        <v>84</v>
      </c>
      <c r="AV6969" s="14" t="s">
        <v>84</v>
      </c>
      <c r="AW6969" s="14" t="s">
        <v>32</v>
      </c>
      <c r="AX6969" s="14" t="s">
        <v>76</v>
      </c>
      <c r="AY6969" s="231" t="s">
        <v>272</v>
      </c>
    </row>
    <row r="6970" spans="1:65" s="14" customFormat="1" ht="11.25">
      <c r="B6970" s="221"/>
      <c r="C6970" s="222"/>
      <c r="D6970" s="212" t="s">
        <v>283</v>
      </c>
      <c r="E6970" s="223" t="s">
        <v>1</v>
      </c>
      <c r="F6970" s="224" t="s">
        <v>2392</v>
      </c>
      <c r="G6970" s="222"/>
      <c r="H6970" s="225">
        <v>3.1</v>
      </c>
      <c r="I6970" s="226"/>
      <c r="J6970" s="222"/>
      <c r="K6970" s="222"/>
      <c r="L6970" s="227"/>
      <c r="M6970" s="228"/>
      <c r="N6970" s="229"/>
      <c r="O6970" s="229"/>
      <c r="P6970" s="229"/>
      <c r="Q6970" s="229"/>
      <c r="R6970" s="229"/>
      <c r="S6970" s="229"/>
      <c r="T6970" s="230"/>
      <c r="AT6970" s="231" t="s">
        <v>283</v>
      </c>
      <c r="AU6970" s="231" t="s">
        <v>84</v>
      </c>
      <c r="AV6970" s="14" t="s">
        <v>84</v>
      </c>
      <c r="AW6970" s="14" t="s">
        <v>32</v>
      </c>
      <c r="AX6970" s="14" t="s">
        <v>76</v>
      </c>
      <c r="AY6970" s="231" t="s">
        <v>272</v>
      </c>
    </row>
    <row r="6971" spans="1:65" s="14" customFormat="1" ht="22.5">
      <c r="B6971" s="221"/>
      <c r="C6971" s="222"/>
      <c r="D6971" s="212" t="s">
        <v>283</v>
      </c>
      <c r="E6971" s="223" t="s">
        <v>1</v>
      </c>
      <c r="F6971" s="224" t="s">
        <v>2393</v>
      </c>
      <c r="G6971" s="222"/>
      <c r="H6971" s="225">
        <v>42.997999999999998</v>
      </c>
      <c r="I6971" s="226"/>
      <c r="J6971" s="222"/>
      <c r="K6971" s="222"/>
      <c r="L6971" s="227"/>
      <c r="M6971" s="228"/>
      <c r="N6971" s="229"/>
      <c r="O6971" s="229"/>
      <c r="P6971" s="229"/>
      <c r="Q6971" s="229"/>
      <c r="R6971" s="229"/>
      <c r="S6971" s="229"/>
      <c r="T6971" s="230"/>
      <c r="AT6971" s="231" t="s">
        <v>283</v>
      </c>
      <c r="AU6971" s="231" t="s">
        <v>84</v>
      </c>
      <c r="AV6971" s="14" t="s">
        <v>84</v>
      </c>
      <c r="AW6971" s="14" t="s">
        <v>32</v>
      </c>
      <c r="AX6971" s="14" t="s">
        <v>76</v>
      </c>
      <c r="AY6971" s="231" t="s">
        <v>272</v>
      </c>
    </row>
    <row r="6972" spans="1:65" s="14" customFormat="1" ht="11.25">
      <c r="B6972" s="221"/>
      <c r="C6972" s="222"/>
      <c r="D6972" s="212" t="s">
        <v>283</v>
      </c>
      <c r="E6972" s="223" t="s">
        <v>1</v>
      </c>
      <c r="F6972" s="224" t="s">
        <v>2394</v>
      </c>
      <c r="G6972" s="222"/>
      <c r="H6972" s="225">
        <v>11.292999999999999</v>
      </c>
      <c r="I6972" s="226"/>
      <c r="J6972" s="222"/>
      <c r="K6972" s="222"/>
      <c r="L6972" s="227"/>
      <c r="M6972" s="228"/>
      <c r="N6972" s="229"/>
      <c r="O6972" s="229"/>
      <c r="P6972" s="229"/>
      <c r="Q6972" s="229"/>
      <c r="R6972" s="229"/>
      <c r="S6972" s="229"/>
      <c r="T6972" s="230"/>
      <c r="AT6972" s="231" t="s">
        <v>283</v>
      </c>
      <c r="AU6972" s="231" t="s">
        <v>84</v>
      </c>
      <c r="AV6972" s="14" t="s">
        <v>84</v>
      </c>
      <c r="AW6972" s="14" t="s">
        <v>32</v>
      </c>
      <c r="AX6972" s="14" t="s">
        <v>76</v>
      </c>
      <c r="AY6972" s="231" t="s">
        <v>272</v>
      </c>
    </row>
    <row r="6973" spans="1:65" s="14" customFormat="1" ht="11.25">
      <c r="B6973" s="221"/>
      <c r="C6973" s="222"/>
      <c r="D6973" s="212" t="s">
        <v>283</v>
      </c>
      <c r="E6973" s="223" t="s">
        <v>1</v>
      </c>
      <c r="F6973" s="224" t="s">
        <v>2395</v>
      </c>
      <c r="G6973" s="222"/>
      <c r="H6973" s="225">
        <v>24.425000000000001</v>
      </c>
      <c r="I6973" s="226"/>
      <c r="J6973" s="222"/>
      <c r="K6973" s="222"/>
      <c r="L6973" s="227"/>
      <c r="M6973" s="228"/>
      <c r="N6973" s="229"/>
      <c r="O6973" s="229"/>
      <c r="P6973" s="229"/>
      <c r="Q6973" s="229"/>
      <c r="R6973" s="229"/>
      <c r="S6973" s="229"/>
      <c r="T6973" s="230"/>
      <c r="AT6973" s="231" t="s">
        <v>283</v>
      </c>
      <c r="AU6973" s="231" t="s">
        <v>84</v>
      </c>
      <c r="AV6973" s="14" t="s">
        <v>84</v>
      </c>
      <c r="AW6973" s="14" t="s">
        <v>32</v>
      </c>
      <c r="AX6973" s="14" t="s">
        <v>76</v>
      </c>
      <c r="AY6973" s="231" t="s">
        <v>272</v>
      </c>
    </row>
    <row r="6974" spans="1:65" s="14" customFormat="1" ht="11.25">
      <c r="B6974" s="221"/>
      <c r="C6974" s="222"/>
      <c r="D6974" s="212" t="s">
        <v>283</v>
      </c>
      <c r="E6974" s="223" t="s">
        <v>1</v>
      </c>
      <c r="F6974" s="224" t="s">
        <v>2396</v>
      </c>
      <c r="G6974" s="222"/>
      <c r="H6974" s="225">
        <v>17.75</v>
      </c>
      <c r="I6974" s="226"/>
      <c r="J6974" s="222"/>
      <c r="K6974" s="222"/>
      <c r="L6974" s="227"/>
      <c r="M6974" s="228"/>
      <c r="N6974" s="229"/>
      <c r="O6974" s="229"/>
      <c r="P6974" s="229"/>
      <c r="Q6974" s="229"/>
      <c r="R6974" s="229"/>
      <c r="S6974" s="229"/>
      <c r="T6974" s="230"/>
      <c r="AT6974" s="231" t="s">
        <v>283</v>
      </c>
      <c r="AU6974" s="231" t="s">
        <v>84</v>
      </c>
      <c r="AV6974" s="14" t="s">
        <v>84</v>
      </c>
      <c r="AW6974" s="14" t="s">
        <v>32</v>
      </c>
      <c r="AX6974" s="14" t="s">
        <v>76</v>
      </c>
      <c r="AY6974" s="231" t="s">
        <v>272</v>
      </c>
    </row>
    <row r="6975" spans="1:65" s="14" customFormat="1" ht="11.25">
      <c r="B6975" s="221"/>
      <c r="C6975" s="222"/>
      <c r="D6975" s="212" t="s">
        <v>283</v>
      </c>
      <c r="E6975" s="223" t="s">
        <v>1</v>
      </c>
      <c r="F6975" s="224" t="s">
        <v>2397</v>
      </c>
      <c r="G6975" s="222"/>
      <c r="H6975" s="225">
        <v>16.488</v>
      </c>
      <c r="I6975" s="226"/>
      <c r="J6975" s="222"/>
      <c r="K6975" s="222"/>
      <c r="L6975" s="227"/>
      <c r="M6975" s="228"/>
      <c r="N6975" s="229"/>
      <c r="O6975" s="229"/>
      <c r="P6975" s="229"/>
      <c r="Q6975" s="229"/>
      <c r="R6975" s="229"/>
      <c r="S6975" s="229"/>
      <c r="T6975" s="230"/>
      <c r="AT6975" s="231" t="s">
        <v>283</v>
      </c>
      <c r="AU6975" s="231" t="s">
        <v>84</v>
      </c>
      <c r="AV6975" s="14" t="s">
        <v>84</v>
      </c>
      <c r="AW6975" s="14" t="s">
        <v>32</v>
      </c>
      <c r="AX6975" s="14" t="s">
        <v>76</v>
      </c>
      <c r="AY6975" s="231" t="s">
        <v>272</v>
      </c>
    </row>
    <row r="6976" spans="1:65" s="2" customFormat="1" ht="16.5" customHeight="1">
      <c r="A6976" s="34"/>
      <c r="B6976" s="35"/>
      <c r="C6976" s="192" t="s">
        <v>5467</v>
      </c>
      <c r="D6976" s="192" t="s">
        <v>274</v>
      </c>
      <c r="E6976" s="193" t="s">
        <v>5468</v>
      </c>
      <c r="F6976" s="194" t="s">
        <v>5469</v>
      </c>
      <c r="G6976" s="195" t="s">
        <v>185</v>
      </c>
      <c r="H6976" s="196">
        <v>937.1</v>
      </c>
      <c r="I6976" s="197"/>
      <c r="J6976" s="198">
        <f>ROUND(I6976*H6976,2)</f>
        <v>0</v>
      </c>
      <c r="K6976" s="194" t="s">
        <v>278</v>
      </c>
      <c r="L6976" s="39"/>
      <c r="M6976" s="199" t="s">
        <v>1</v>
      </c>
      <c r="N6976" s="200" t="s">
        <v>41</v>
      </c>
      <c r="O6976" s="71"/>
      <c r="P6976" s="201">
        <f>O6976*H6976</f>
        <v>0</v>
      </c>
      <c r="Q6976" s="201">
        <v>3.0000000000000001E-5</v>
      </c>
      <c r="R6976" s="201">
        <f>Q6976*H6976</f>
        <v>2.8113000000000003E-2</v>
      </c>
      <c r="S6976" s="201">
        <v>0</v>
      </c>
      <c r="T6976" s="202">
        <f>S6976*H6976</f>
        <v>0</v>
      </c>
      <c r="U6976" s="34"/>
      <c r="V6976" s="34"/>
      <c r="W6976" s="34"/>
      <c r="X6976" s="34"/>
      <c r="Y6976" s="34"/>
      <c r="Z6976" s="34"/>
      <c r="AA6976" s="34"/>
      <c r="AB6976" s="34"/>
      <c r="AC6976" s="34"/>
      <c r="AD6976" s="34"/>
      <c r="AE6976" s="34"/>
      <c r="AR6976" s="203" t="s">
        <v>358</v>
      </c>
      <c r="AT6976" s="203" t="s">
        <v>274</v>
      </c>
      <c r="AU6976" s="203" t="s">
        <v>84</v>
      </c>
      <c r="AY6976" s="17" t="s">
        <v>272</v>
      </c>
      <c r="BE6976" s="204">
        <f>IF(N6976="základní",J6976,0)</f>
        <v>0</v>
      </c>
      <c r="BF6976" s="204">
        <f>IF(N6976="snížená",J6976,0)</f>
        <v>0</v>
      </c>
      <c r="BG6976" s="204">
        <f>IF(N6976="zákl. přenesená",J6976,0)</f>
        <v>0</v>
      </c>
      <c r="BH6976" s="204">
        <f>IF(N6976="sníž. přenesená",J6976,0)</f>
        <v>0</v>
      </c>
      <c r="BI6976" s="204">
        <f>IF(N6976="nulová",J6976,0)</f>
        <v>0</v>
      </c>
      <c r="BJ6976" s="17" t="s">
        <v>16</v>
      </c>
      <c r="BK6976" s="204">
        <f>ROUND(I6976*H6976,2)</f>
        <v>0</v>
      </c>
      <c r="BL6976" s="17" t="s">
        <v>358</v>
      </c>
      <c r="BM6976" s="203" t="s">
        <v>5470</v>
      </c>
    </row>
    <row r="6977" spans="1:51" s="2" customFormat="1" ht="11.25">
      <c r="A6977" s="34"/>
      <c r="B6977" s="35"/>
      <c r="C6977" s="36"/>
      <c r="D6977" s="205" t="s">
        <v>281</v>
      </c>
      <c r="E6977" s="36"/>
      <c r="F6977" s="206" t="s">
        <v>5471</v>
      </c>
      <c r="G6977" s="36"/>
      <c r="H6977" s="36"/>
      <c r="I6977" s="207"/>
      <c r="J6977" s="36"/>
      <c r="K6977" s="36"/>
      <c r="L6977" s="39"/>
      <c r="M6977" s="208"/>
      <c r="N6977" s="209"/>
      <c r="O6977" s="71"/>
      <c r="P6977" s="71"/>
      <c r="Q6977" s="71"/>
      <c r="R6977" s="71"/>
      <c r="S6977" s="71"/>
      <c r="T6977" s="72"/>
      <c r="U6977" s="34"/>
      <c r="V6977" s="34"/>
      <c r="W6977" s="34"/>
      <c r="X6977" s="34"/>
      <c r="Y6977" s="34"/>
      <c r="Z6977" s="34"/>
      <c r="AA6977" s="34"/>
      <c r="AB6977" s="34"/>
      <c r="AC6977" s="34"/>
      <c r="AD6977" s="34"/>
      <c r="AE6977" s="34"/>
      <c r="AT6977" s="17" t="s">
        <v>281</v>
      </c>
      <c r="AU6977" s="17" t="s">
        <v>84</v>
      </c>
    </row>
    <row r="6978" spans="1:51" s="13" customFormat="1" ht="22.5">
      <c r="B6978" s="210"/>
      <c r="C6978" s="211"/>
      <c r="D6978" s="212" t="s">
        <v>283</v>
      </c>
      <c r="E6978" s="213" t="s">
        <v>1</v>
      </c>
      <c r="F6978" s="214" t="s">
        <v>3241</v>
      </c>
      <c r="G6978" s="211"/>
      <c r="H6978" s="213" t="s">
        <v>1</v>
      </c>
      <c r="I6978" s="215"/>
      <c r="J6978" s="211"/>
      <c r="K6978" s="211"/>
      <c r="L6978" s="216"/>
      <c r="M6978" s="217"/>
      <c r="N6978" s="218"/>
      <c r="O6978" s="218"/>
      <c r="P6978" s="218"/>
      <c r="Q6978" s="218"/>
      <c r="R6978" s="218"/>
      <c r="S6978" s="218"/>
      <c r="T6978" s="219"/>
      <c r="AT6978" s="220" t="s">
        <v>283</v>
      </c>
      <c r="AU6978" s="220" t="s">
        <v>84</v>
      </c>
      <c r="AV6978" s="13" t="s">
        <v>16</v>
      </c>
      <c r="AW6978" s="13" t="s">
        <v>32</v>
      </c>
      <c r="AX6978" s="13" t="s">
        <v>76</v>
      </c>
      <c r="AY6978" s="220" t="s">
        <v>272</v>
      </c>
    </row>
    <row r="6979" spans="1:51" s="13" customFormat="1" ht="11.25">
      <c r="B6979" s="210"/>
      <c r="C6979" s="211"/>
      <c r="D6979" s="212" t="s">
        <v>283</v>
      </c>
      <c r="E6979" s="213" t="s">
        <v>1</v>
      </c>
      <c r="F6979" s="214" t="s">
        <v>285</v>
      </c>
      <c r="G6979" s="211"/>
      <c r="H6979" s="213" t="s">
        <v>1</v>
      </c>
      <c r="I6979" s="215"/>
      <c r="J6979" s="211"/>
      <c r="K6979" s="211"/>
      <c r="L6979" s="216"/>
      <c r="M6979" s="217"/>
      <c r="N6979" s="218"/>
      <c r="O6979" s="218"/>
      <c r="P6979" s="218"/>
      <c r="Q6979" s="218"/>
      <c r="R6979" s="218"/>
      <c r="S6979" s="218"/>
      <c r="T6979" s="219"/>
      <c r="AT6979" s="220" t="s">
        <v>283</v>
      </c>
      <c r="AU6979" s="220" t="s">
        <v>84</v>
      </c>
      <c r="AV6979" s="13" t="s">
        <v>16</v>
      </c>
      <c r="AW6979" s="13" t="s">
        <v>32</v>
      </c>
      <c r="AX6979" s="13" t="s">
        <v>76</v>
      </c>
      <c r="AY6979" s="220" t="s">
        <v>272</v>
      </c>
    </row>
    <row r="6980" spans="1:51" s="13" customFormat="1" ht="11.25">
      <c r="B6980" s="210"/>
      <c r="C6980" s="211"/>
      <c r="D6980" s="212" t="s">
        <v>283</v>
      </c>
      <c r="E6980" s="213" t="s">
        <v>1</v>
      </c>
      <c r="F6980" s="214" t="s">
        <v>831</v>
      </c>
      <c r="G6980" s="211"/>
      <c r="H6980" s="213" t="s">
        <v>1</v>
      </c>
      <c r="I6980" s="215"/>
      <c r="J6980" s="211"/>
      <c r="K6980" s="211"/>
      <c r="L6980" s="216"/>
      <c r="M6980" s="217"/>
      <c r="N6980" s="218"/>
      <c r="O6980" s="218"/>
      <c r="P6980" s="218"/>
      <c r="Q6980" s="218"/>
      <c r="R6980" s="218"/>
      <c r="S6980" s="218"/>
      <c r="T6980" s="219"/>
      <c r="AT6980" s="220" t="s">
        <v>283</v>
      </c>
      <c r="AU6980" s="220" t="s">
        <v>84</v>
      </c>
      <c r="AV6980" s="13" t="s">
        <v>16</v>
      </c>
      <c r="AW6980" s="13" t="s">
        <v>32</v>
      </c>
      <c r="AX6980" s="13" t="s">
        <v>76</v>
      </c>
      <c r="AY6980" s="220" t="s">
        <v>272</v>
      </c>
    </row>
    <row r="6981" spans="1:51" s="14" customFormat="1" ht="11.25">
      <c r="B6981" s="221"/>
      <c r="C6981" s="222"/>
      <c r="D6981" s="212" t="s">
        <v>283</v>
      </c>
      <c r="E6981" s="223" t="s">
        <v>1</v>
      </c>
      <c r="F6981" s="224" t="s">
        <v>3550</v>
      </c>
      <c r="G6981" s="222"/>
      <c r="H6981" s="225">
        <v>12</v>
      </c>
      <c r="I6981" s="226"/>
      <c r="J6981" s="222"/>
      <c r="K6981" s="222"/>
      <c r="L6981" s="227"/>
      <c r="M6981" s="228"/>
      <c r="N6981" s="229"/>
      <c r="O6981" s="229"/>
      <c r="P6981" s="229"/>
      <c r="Q6981" s="229"/>
      <c r="R6981" s="229"/>
      <c r="S6981" s="229"/>
      <c r="T6981" s="230"/>
      <c r="AT6981" s="231" t="s">
        <v>283</v>
      </c>
      <c r="AU6981" s="231" t="s">
        <v>84</v>
      </c>
      <c r="AV6981" s="14" t="s">
        <v>84</v>
      </c>
      <c r="AW6981" s="14" t="s">
        <v>32</v>
      </c>
      <c r="AX6981" s="14" t="s">
        <v>76</v>
      </c>
      <c r="AY6981" s="231" t="s">
        <v>272</v>
      </c>
    </row>
    <row r="6982" spans="1:51" s="14" customFormat="1" ht="11.25">
      <c r="B6982" s="221"/>
      <c r="C6982" s="222"/>
      <c r="D6982" s="212" t="s">
        <v>283</v>
      </c>
      <c r="E6982" s="223" t="s">
        <v>1</v>
      </c>
      <c r="F6982" s="224" t="s">
        <v>3551</v>
      </c>
      <c r="G6982" s="222"/>
      <c r="H6982" s="225">
        <v>9.15</v>
      </c>
      <c r="I6982" s="226"/>
      <c r="J6982" s="222"/>
      <c r="K6982" s="222"/>
      <c r="L6982" s="227"/>
      <c r="M6982" s="228"/>
      <c r="N6982" s="229"/>
      <c r="O6982" s="229"/>
      <c r="P6982" s="229"/>
      <c r="Q6982" s="229"/>
      <c r="R6982" s="229"/>
      <c r="S6982" s="229"/>
      <c r="T6982" s="230"/>
      <c r="AT6982" s="231" t="s">
        <v>283</v>
      </c>
      <c r="AU6982" s="231" t="s">
        <v>84</v>
      </c>
      <c r="AV6982" s="14" t="s">
        <v>84</v>
      </c>
      <c r="AW6982" s="14" t="s">
        <v>32</v>
      </c>
      <c r="AX6982" s="14" t="s">
        <v>76</v>
      </c>
      <c r="AY6982" s="231" t="s">
        <v>272</v>
      </c>
    </row>
    <row r="6983" spans="1:51" s="14" customFormat="1" ht="11.25">
      <c r="B6983" s="221"/>
      <c r="C6983" s="222"/>
      <c r="D6983" s="212" t="s">
        <v>283</v>
      </c>
      <c r="E6983" s="223" t="s">
        <v>1</v>
      </c>
      <c r="F6983" s="224" t="s">
        <v>3552</v>
      </c>
      <c r="G6983" s="222"/>
      <c r="H6983" s="225">
        <v>9.1</v>
      </c>
      <c r="I6983" s="226"/>
      <c r="J6983" s="222"/>
      <c r="K6983" s="222"/>
      <c r="L6983" s="227"/>
      <c r="M6983" s="228"/>
      <c r="N6983" s="229"/>
      <c r="O6983" s="229"/>
      <c r="P6983" s="229"/>
      <c r="Q6983" s="229"/>
      <c r="R6983" s="229"/>
      <c r="S6983" s="229"/>
      <c r="T6983" s="230"/>
      <c r="AT6983" s="231" t="s">
        <v>283</v>
      </c>
      <c r="AU6983" s="231" t="s">
        <v>84</v>
      </c>
      <c r="AV6983" s="14" t="s">
        <v>84</v>
      </c>
      <c r="AW6983" s="14" t="s">
        <v>32</v>
      </c>
      <c r="AX6983" s="14" t="s">
        <v>76</v>
      </c>
      <c r="AY6983" s="231" t="s">
        <v>272</v>
      </c>
    </row>
    <row r="6984" spans="1:51" s="14" customFormat="1" ht="11.25">
      <c r="B6984" s="221"/>
      <c r="C6984" s="222"/>
      <c r="D6984" s="212" t="s">
        <v>283</v>
      </c>
      <c r="E6984" s="223" t="s">
        <v>1</v>
      </c>
      <c r="F6984" s="224" t="s">
        <v>3553</v>
      </c>
      <c r="G6984" s="222"/>
      <c r="H6984" s="225">
        <v>9.1</v>
      </c>
      <c r="I6984" s="226"/>
      <c r="J6984" s="222"/>
      <c r="K6984" s="222"/>
      <c r="L6984" s="227"/>
      <c r="M6984" s="228"/>
      <c r="N6984" s="229"/>
      <c r="O6984" s="229"/>
      <c r="P6984" s="229"/>
      <c r="Q6984" s="229"/>
      <c r="R6984" s="229"/>
      <c r="S6984" s="229"/>
      <c r="T6984" s="230"/>
      <c r="AT6984" s="231" t="s">
        <v>283</v>
      </c>
      <c r="AU6984" s="231" t="s">
        <v>84</v>
      </c>
      <c r="AV6984" s="14" t="s">
        <v>84</v>
      </c>
      <c r="AW6984" s="14" t="s">
        <v>32</v>
      </c>
      <c r="AX6984" s="14" t="s">
        <v>76</v>
      </c>
      <c r="AY6984" s="231" t="s">
        <v>272</v>
      </c>
    </row>
    <row r="6985" spans="1:51" s="14" customFormat="1" ht="11.25">
      <c r="B6985" s="221"/>
      <c r="C6985" s="222"/>
      <c r="D6985" s="212" t="s">
        <v>283</v>
      </c>
      <c r="E6985" s="223" t="s">
        <v>1</v>
      </c>
      <c r="F6985" s="224" t="s">
        <v>3554</v>
      </c>
      <c r="G6985" s="222"/>
      <c r="H6985" s="225">
        <v>13.9</v>
      </c>
      <c r="I6985" s="226"/>
      <c r="J6985" s="222"/>
      <c r="K6985" s="222"/>
      <c r="L6985" s="227"/>
      <c r="M6985" s="228"/>
      <c r="N6985" s="229"/>
      <c r="O6985" s="229"/>
      <c r="P6985" s="229"/>
      <c r="Q6985" s="229"/>
      <c r="R6985" s="229"/>
      <c r="S6985" s="229"/>
      <c r="T6985" s="230"/>
      <c r="AT6985" s="231" t="s">
        <v>283</v>
      </c>
      <c r="AU6985" s="231" t="s">
        <v>84</v>
      </c>
      <c r="AV6985" s="14" t="s">
        <v>84</v>
      </c>
      <c r="AW6985" s="14" t="s">
        <v>32</v>
      </c>
      <c r="AX6985" s="14" t="s">
        <v>76</v>
      </c>
      <c r="AY6985" s="231" t="s">
        <v>272</v>
      </c>
    </row>
    <row r="6986" spans="1:51" s="14" customFormat="1" ht="11.25">
      <c r="B6986" s="221"/>
      <c r="C6986" s="222"/>
      <c r="D6986" s="212" t="s">
        <v>283</v>
      </c>
      <c r="E6986" s="223" t="s">
        <v>1</v>
      </c>
      <c r="F6986" s="224" t="s">
        <v>3555</v>
      </c>
      <c r="G6986" s="222"/>
      <c r="H6986" s="225">
        <v>16</v>
      </c>
      <c r="I6986" s="226"/>
      <c r="J6986" s="222"/>
      <c r="K6986" s="222"/>
      <c r="L6986" s="227"/>
      <c r="M6986" s="228"/>
      <c r="N6986" s="229"/>
      <c r="O6986" s="229"/>
      <c r="P6986" s="229"/>
      <c r="Q6986" s="229"/>
      <c r="R6986" s="229"/>
      <c r="S6986" s="229"/>
      <c r="T6986" s="230"/>
      <c r="AT6986" s="231" t="s">
        <v>283</v>
      </c>
      <c r="AU6986" s="231" t="s">
        <v>84</v>
      </c>
      <c r="AV6986" s="14" t="s">
        <v>84</v>
      </c>
      <c r="AW6986" s="14" t="s">
        <v>32</v>
      </c>
      <c r="AX6986" s="14" t="s">
        <v>76</v>
      </c>
      <c r="AY6986" s="231" t="s">
        <v>272</v>
      </c>
    </row>
    <row r="6987" spans="1:51" s="14" customFormat="1" ht="11.25">
      <c r="B6987" s="221"/>
      <c r="C6987" s="222"/>
      <c r="D6987" s="212" t="s">
        <v>283</v>
      </c>
      <c r="E6987" s="223" t="s">
        <v>1</v>
      </c>
      <c r="F6987" s="224" t="s">
        <v>3556</v>
      </c>
      <c r="G6987" s="222"/>
      <c r="H6987" s="225">
        <v>16</v>
      </c>
      <c r="I6987" s="226"/>
      <c r="J6987" s="222"/>
      <c r="K6987" s="222"/>
      <c r="L6987" s="227"/>
      <c r="M6987" s="228"/>
      <c r="N6987" s="229"/>
      <c r="O6987" s="229"/>
      <c r="P6987" s="229"/>
      <c r="Q6987" s="229"/>
      <c r="R6987" s="229"/>
      <c r="S6987" s="229"/>
      <c r="T6987" s="230"/>
      <c r="AT6987" s="231" t="s">
        <v>283</v>
      </c>
      <c r="AU6987" s="231" t="s">
        <v>84</v>
      </c>
      <c r="AV6987" s="14" t="s">
        <v>84</v>
      </c>
      <c r="AW6987" s="14" t="s">
        <v>32</v>
      </c>
      <c r="AX6987" s="14" t="s">
        <v>76</v>
      </c>
      <c r="AY6987" s="231" t="s">
        <v>272</v>
      </c>
    </row>
    <row r="6988" spans="1:51" s="14" customFormat="1" ht="11.25">
      <c r="B6988" s="221"/>
      <c r="C6988" s="222"/>
      <c r="D6988" s="212" t="s">
        <v>283</v>
      </c>
      <c r="E6988" s="223" t="s">
        <v>1</v>
      </c>
      <c r="F6988" s="224" t="s">
        <v>3580</v>
      </c>
      <c r="G6988" s="222"/>
      <c r="H6988" s="225">
        <v>14.15</v>
      </c>
      <c r="I6988" s="226"/>
      <c r="J6988" s="222"/>
      <c r="K6988" s="222"/>
      <c r="L6988" s="227"/>
      <c r="M6988" s="228"/>
      <c r="N6988" s="229"/>
      <c r="O6988" s="229"/>
      <c r="P6988" s="229"/>
      <c r="Q6988" s="229"/>
      <c r="R6988" s="229"/>
      <c r="S6988" s="229"/>
      <c r="T6988" s="230"/>
      <c r="AT6988" s="231" t="s">
        <v>283</v>
      </c>
      <c r="AU6988" s="231" t="s">
        <v>84</v>
      </c>
      <c r="AV6988" s="14" t="s">
        <v>84</v>
      </c>
      <c r="AW6988" s="14" t="s">
        <v>32</v>
      </c>
      <c r="AX6988" s="14" t="s">
        <v>76</v>
      </c>
      <c r="AY6988" s="231" t="s">
        <v>272</v>
      </c>
    </row>
    <row r="6989" spans="1:51" s="14" customFormat="1" ht="11.25">
      <c r="B6989" s="221"/>
      <c r="C6989" s="222"/>
      <c r="D6989" s="212" t="s">
        <v>283</v>
      </c>
      <c r="E6989" s="223" t="s">
        <v>1</v>
      </c>
      <c r="F6989" s="224" t="s">
        <v>3557</v>
      </c>
      <c r="G6989" s="222"/>
      <c r="H6989" s="225">
        <v>12.15</v>
      </c>
      <c r="I6989" s="226"/>
      <c r="J6989" s="222"/>
      <c r="K6989" s="222"/>
      <c r="L6989" s="227"/>
      <c r="M6989" s="228"/>
      <c r="N6989" s="229"/>
      <c r="O6989" s="229"/>
      <c r="P6989" s="229"/>
      <c r="Q6989" s="229"/>
      <c r="R6989" s="229"/>
      <c r="S6989" s="229"/>
      <c r="T6989" s="230"/>
      <c r="AT6989" s="231" t="s">
        <v>283</v>
      </c>
      <c r="AU6989" s="231" t="s">
        <v>84</v>
      </c>
      <c r="AV6989" s="14" t="s">
        <v>84</v>
      </c>
      <c r="AW6989" s="14" t="s">
        <v>32</v>
      </c>
      <c r="AX6989" s="14" t="s">
        <v>76</v>
      </c>
      <c r="AY6989" s="231" t="s">
        <v>272</v>
      </c>
    </row>
    <row r="6990" spans="1:51" s="14" customFormat="1" ht="11.25">
      <c r="B6990" s="221"/>
      <c r="C6990" s="222"/>
      <c r="D6990" s="212" t="s">
        <v>283</v>
      </c>
      <c r="E6990" s="223" t="s">
        <v>1</v>
      </c>
      <c r="F6990" s="224" t="s">
        <v>3581</v>
      </c>
      <c r="G6990" s="222"/>
      <c r="H6990" s="225">
        <v>25.44</v>
      </c>
      <c r="I6990" s="226"/>
      <c r="J6990" s="222"/>
      <c r="K6990" s="222"/>
      <c r="L6990" s="227"/>
      <c r="M6990" s="228"/>
      <c r="N6990" s="229"/>
      <c r="O6990" s="229"/>
      <c r="P6990" s="229"/>
      <c r="Q6990" s="229"/>
      <c r="R6990" s="229"/>
      <c r="S6990" s="229"/>
      <c r="T6990" s="230"/>
      <c r="AT6990" s="231" t="s">
        <v>283</v>
      </c>
      <c r="AU6990" s="231" t="s">
        <v>84</v>
      </c>
      <c r="AV6990" s="14" t="s">
        <v>84</v>
      </c>
      <c r="AW6990" s="14" t="s">
        <v>32</v>
      </c>
      <c r="AX6990" s="14" t="s">
        <v>76</v>
      </c>
      <c r="AY6990" s="231" t="s">
        <v>272</v>
      </c>
    </row>
    <row r="6991" spans="1:51" s="14" customFormat="1" ht="11.25">
      <c r="B6991" s="221"/>
      <c r="C6991" s="222"/>
      <c r="D6991" s="212" t="s">
        <v>283</v>
      </c>
      <c r="E6991" s="223" t="s">
        <v>1</v>
      </c>
      <c r="F6991" s="224" t="s">
        <v>3558</v>
      </c>
      <c r="G6991" s="222"/>
      <c r="H6991" s="225">
        <v>91.58</v>
      </c>
      <c r="I6991" s="226"/>
      <c r="J6991" s="222"/>
      <c r="K6991" s="222"/>
      <c r="L6991" s="227"/>
      <c r="M6991" s="228"/>
      <c r="N6991" s="229"/>
      <c r="O6991" s="229"/>
      <c r="P6991" s="229"/>
      <c r="Q6991" s="229"/>
      <c r="R6991" s="229"/>
      <c r="S6991" s="229"/>
      <c r="T6991" s="230"/>
      <c r="AT6991" s="231" t="s">
        <v>283</v>
      </c>
      <c r="AU6991" s="231" t="s">
        <v>84</v>
      </c>
      <c r="AV6991" s="14" t="s">
        <v>84</v>
      </c>
      <c r="AW6991" s="14" t="s">
        <v>32</v>
      </c>
      <c r="AX6991" s="14" t="s">
        <v>76</v>
      </c>
      <c r="AY6991" s="231" t="s">
        <v>272</v>
      </c>
    </row>
    <row r="6992" spans="1:51" s="14" customFormat="1" ht="11.25">
      <c r="B6992" s="221"/>
      <c r="C6992" s="222"/>
      <c r="D6992" s="212" t="s">
        <v>283</v>
      </c>
      <c r="E6992" s="223" t="s">
        <v>1</v>
      </c>
      <c r="F6992" s="224" t="s">
        <v>3559</v>
      </c>
      <c r="G6992" s="222"/>
      <c r="H6992" s="225">
        <v>14.9</v>
      </c>
      <c r="I6992" s="226"/>
      <c r="J6992" s="222"/>
      <c r="K6992" s="222"/>
      <c r="L6992" s="227"/>
      <c r="M6992" s="228"/>
      <c r="N6992" s="229"/>
      <c r="O6992" s="229"/>
      <c r="P6992" s="229"/>
      <c r="Q6992" s="229"/>
      <c r="R6992" s="229"/>
      <c r="S6992" s="229"/>
      <c r="T6992" s="230"/>
      <c r="AT6992" s="231" t="s">
        <v>283</v>
      </c>
      <c r="AU6992" s="231" t="s">
        <v>84</v>
      </c>
      <c r="AV6992" s="14" t="s">
        <v>84</v>
      </c>
      <c r="AW6992" s="14" t="s">
        <v>32</v>
      </c>
      <c r="AX6992" s="14" t="s">
        <v>76</v>
      </c>
      <c r="AY6992" s="231" t="s">
        <v>272</v>
      </c>
    </row>
    <row r="6993" spans="2:51" s="14" customFormat="1" ht="11.25">
      <c r="B6993" s="221"/>
      <c r="C6993" s="222"/>
      <c r="D6993" s="212" t="s">
        <v>283</v>
      </c>
      <c r="E6993" s="223" t="s">
        <v>1</v>
      </c>
      <c r="F6993" s="224" t="s">
        <v>3560</v>
      </c>
      <c r="G6993" s="222"/>
      <c r="H6993" s="225">
        <v>14.65</v>
      </c>
      <c r="I6993" s="226"/>
      <c r="J6993" s="222"/>
      <c r="K6993" s="222"/>
      <c r="L6993" s="227"/>
      <c r="M6993" s="228"/>
      <c r="N6993" s="229"/>
      <c r="O6993" s="229"/>
      <c r="P6993" s="229"/>
      <c r="Q6993" s="229"/>
      <c r="R6993" s="229"/>
      <c r="S6993" s="229"/>
      <c r="T6993" s="230"/>
      <c r="AT6993" s="231" t="s">
        <v>283</v>
      </c>
      <c r="AU6993" s="231" t="s">
        <v>84</v>
      </c>
      <c r="AV6993" s="14" t="s">
        <v>84</v>
      </c>
      <c r="AW6993" s="14" t="s">
        <v>32</v>
      </c>
      <c r="AX6993" s="14" t="s">
        <v>76</v>
      </c>
      <c r="AY6993" s="231" t="s">
        <v>272</v>
      </c>
    </row>
    <row r="6994" spans="2:51" s="14" customFormat="1" ht="11.25">
      <c r="B6994" s="221"/>
      <c r="C6994" s="222"/>
      <c r="D6994" s="212" t="s">
        <v>283</v>
      </c>
      <c r="E6994" s="223" t="s">
        <v>1</v>
      </c>
      <c r="F6994" s="224" t="s">
        <v>3561</v>
      </c>
      <c r="G6994" s="222"/>
      <c r="H6994" s="225">
        <v>14.6</v>
      </c>
      <c r="I6994" s="226"/>
      <c r="J6994" s="222"/>
      <c r="K6994" s="222"/>
      <c r="L6994" s="227"/>
      <c r="M6994" s="228"/>
      <c r="N6994" s="229"/>
      <c r="O6994" s="229"/>
      <c r="P6994" s="229"/>
      <c r="Q6994" s="229"/>
      <c r="R6994" s="229"/>
      <c r="S6994" s="229"/>
      <c r="T6994" s="230"/>
      <c r="AT6994" s="231" t="s">
        <v>283</v>
      </c>
      <c r="AU6994" s="231" t="s">
        <v>84</v>
      </c>
      <c r="AV6994" s="14" t="s">
        <v>84</v>
      </c>
      <c r="AW6994" s="14" t="s">
        <v>32</v>
      </c>
      <c r="AX6994" s="14" t="s">
        <v>76</v>
      </c>
      <c r="AY6994" s="231" t="s">
        <v>272</v>
      </c>
    </row>
    <row r="6995" spans="2:51" s="14" customFormat="1" ht="11.25">
      <c r="B6995" s="221"/>
      <c r="C6995" s="222"/>
      <c r="D6995" s="212" t="s">
        <v>283</v>
      </c>
      <c r="E6995" s="223" t="s">
        <v>1</v>
      </c>
      <c r="F6995" s="224" t="s">
        <v>3562</v>
      </c>
      <c r="G6995" s="222"/>
      <c r="H6995" s="225">
        <v>14.6</v>
      </c>
      <c r="I6995" s="226"/>
      <c r="J6995" s="222"/>
      <c r="K6995" s="222"/>
      <c r="L6995" s="227"/>
      <c r="M6995" s="228"/>
      <c r="N6995" s="229"/>
      <c r="O6995" s="229"/>
      <c r="P6995" s="229"/>
      <c r="Q6995" s="229"/>
      <c r="R6995" s="229"/>
      <c r="S6995" s="229"/>
      <c r="T6995" s="230"/>
      <c r="AT6995" s="231" t="s">
        <v>283</v>
      </c>
      <c r="AU6995" s="231" t="s">
        <v>84</v>
      </c>
      <c r="AV6995" s="14" t="s">
        <v>84</v>
      </c>
      <c r="AW6995" s="14" t="s">
        <v>32</v>
      </c>
      <c r="AX6995" s="14" t="s">
        <v>76</v>
      </c>
      <c r="AY6995" s="231" t="s">
        <v>272</v>
      </c>
    </row>
    <row r="6996" spans="2:51" s="14" customFormat="1" ht="11.25">
      <c r="B6996" s="221"/>
      <c r="C6996" s="222"/>
      <c r="D6996" s="212" t="s">
        <v>283</v>
      </c>
      <c r="E6996" s="223" t="s">
        <v>1</v>
      </c>
      <c r="F6996" s="224" t="s">
        <v>3563</v>
      </c>
      <c r="G6996" s="222"/>
      <c r="H6996" s="225">
        <v>14.3</v>
      </c>
      <c r="I6996" s="226"/>
      <c r="J6996" s="222"/>
      <c r="K6996" s="222"/>
      <c r="L6996" s="227"/>
      <c r="M6996" s="228"/>
      <c r="N6996" s="229"/>
      <c r="O6996" s="229"/>
      <c r="P6996" s="229"/>
      <c r="Q6996" s="229"/>
      <c r="R6996" s="229"/>
      <c r="S6996" s="229"/>
      <c r="T6996" s="230"/>
      <c r="AT6996" s="231" t="s">
        <v>283</v>
      </c>
      <c r="AU6996" s="231" t="s">
        <v>84</v>
      </c>
      <c r="AV6996" s="14" t="s">
        <v>84</v>
      </c>
      <c r="AW6996" s="14" t="s">
        <v>32</v>
      </c>
      <c r="AX6996" s="14" t="s">
        <v>76</v>
      </c>
      <c r="AY6996" s="231" t="s">
        <v>272</v>
      </c>
    </row>
    <row r="6997" spans="2:51" s="14" customFormat="1" ht="11.25">
      <c r="B6997" s="221"/>
      <c r="C6997" s="222"/>
      <c r="D6997" s="212" t="s">
        <v>283</v>
      </c>
      <c r="E6997" s="223" t="s">
        <v>1</v>
      </c>
      <c r="F6997" s="224" t="s">
        <v>3564</v>
      </c>
      <c r="G6997" s="222"/>
      <c r="H6997" s="225">
        <v>14.7</v>
      </c>
      <c r="I6997" s="226"/>
      <c r="J6997" s="222"/>
      <c r="K6997" s="222"/>
      <c r="L6997" s="227"/>
      <c r="M6997" s="228"/>
      <c r="N6997" s="229"/>
      <c r="O6997" s="229"/>
      <c r="P6997" s="229"/>
      <c r="Q6997" s="229"/>
      <c r="R6997" s="229"/>
      <c r="S6997" s="229"/>
      <c r="T6997" s="230"/>
      <c r="AT6997" s="231" t="s">
        <v>283</v>
      </c>
      <c r="AU6997" s="231" t="s">
        <v>84</v>
      </c>
      <c r="AV6997" s="14" t="s">
        <v>84</v>
      </c>
      <c r="AW6997" s="14" t="s">
        <v>32</v>
      </c>
      <c r="AX6997" s="14" t="s">
        <v>76</v>
      </c>
      <c r="AY6997" s="231" t="s">
        <v>272</v>
      </c>
    </row>
    <row r="6998" spans="2:51" s="14" customFormat="1" ht="11.25">
      <c r="B6998" s="221"/>
      <c r="C6998" s="222"/>
      <c r="D6998" s="212" t="s">
        <v>283</v>
      </c>
      <c r="E6998" s="223" t="s">
        <v>1</v>
      </c>
      <c r="F6998" s="224" t="s">
        <v>3565</v>
      </c>
      <c r="G6998" s="222"/>
      <c r="H6998" s="225">
        <v>14.7</v>
      </c>
      <c r="I6998" s="226"/>
      <c r="J6998" s="222"/>
      <c r="K6998" s="222"/>
      <c r="L6998" s="227"/>
      <c r="M6998" s="228"/>
      <c r="N6998" s="229"/>
      <c r="O6998" s="229"/>
      <c r="P6998" s="229"/>
      <c r="Q6998" s="229"/>
      <c r="R6998" s="229"/>
      <c r="S6998" s="229"/>
      <c r="T6998" s="230"/>
      <c r="AT6998" s="231" t="s">
        <v>283</v>
      </c>
      <c r="AU6998" s="231" t="s">
        <v>84</v>
      </c>
      <c r="AV6998" s="14" t="s">
        <v>84</v>
      </c>
      <c r="AW6998" s="14" t="s">
        <v>32</v>
      </c>
      <c r="AX6998" s="14" t="s">
        <v>76</v>
      </c>
      <c r="AY6998" s="231" t="s">
        <v>272</v>
      </c>
    </row>
    <row r="6999" spans="2:51" s="14" customFormat="1" ht="11.25">
      <c r="B6999" s="221"/>
      <c r="C6999" s="222"/>
      <c r="D6999" s="212" t="s">
        <v>283</v>
      </c>
      <c r="E6999" s="223" t="s">
        <v>1</v>
      </c>
      <c r="F6999" s="224" t="s">
        <v>3566</v>
      </c>
      <c r="G6999" s="222"/>
      <c r="H6999" s="225">
        <v>14.7</v>
      </c>
      <c r="I6999" s="226"/>
      <c r="J6999" s="222"/>
      <c r="K6999" s="222"/>
      <c r="L6999" s="227"/>
      <c r="M6999" s="228"/>
      <c r="N6999" s="229"/>
      <c r="O6999" s="229"/>
      <c r="P6999" s="229"/>
      <c r="Q6999" s="229"/>
      <c r="R6999" s="229"/>
      <c r="S6999" s="229"/>
      <c r="T6999" s="230"/>
      <c r="AT6999" s="231" t="s">
        <v>283</v>
      </c>
      <c r="AU6999" s="231" t="s">
        <v>84</v>
      </c>
      <c r="AV6999" s="14" t="s">
        <v>84</v>
      </c>
      <c r="AW6999" s="14" t="s">
        <v>32</v>
      </c>
      <c r="AX6999" s="14" t="s">
        <v>76</v>
      </c>
      <c r="AY6999" s="231" t="s">
        <v>272</v>
      </c>
    </row>
    <row r="7000" spans="2:51" s="14" customFormat="1" ht="11.25">
      <c r="B7000" s="221"/>
      <c r="C7000" s="222"/>
      <c r="D7000" s="212" t="s">
        <v>283</v>
      </c>
      <c r="E7000" s="223" t="s">
        <v>1</v>
      </c>
      <c r="F7000" s="224" t="s">
        <v>3567</v>
      </c>
      <c r="G7000" s="222"/>
      <c r="H7000" s="225">
        <v>7</v>
      </c>
      <c r="I7000" s="226"/>
      <c r="J7000" s="222"/>
      <c r="K7000" s="222"/>
      <c r="L7000" s="227"/>
      <c r="M7000" s="228"/>
      <c r="N7000" s="229"/>
      <c r="O7000" s="229"/>
      <c r="P7000" s="229"/>
      <c r="Q7000" s="229"/>
      <c r="R7000" s="229"/>
      <c r="S7000" s="229"/>
      <c r="T7000" s="230"/>
      <c r="AT7000" s="231" t="s">
        <v>283</v>
      </c>
      <c r="AU7000" s="231" t="s">
        <v>84</v>
      </c>
      <c r="AV7000" s="14" t="s">
        <v>84</v>
      </c>
      <c r="AW7000" s="14" t="s">
        <v>32</v>
      </c>
      <c r="AX7000" s="14" t="s">
        <v>76</v>
      </c>
      <c r="AY7000" s="231" t="s">
        <v>272</v>
      </c>
    </row>
    <row r="7001" spans="2:51" s="14" customFormat="1" ht="11.25">
      <c r="B7001" s="221"/>
      <c r="C7001" s="222"/>
      <c r="D7001" s="212" t="s">
        <v>283</v>
      </c>
      <c r="E7001" s="223" t="s">
        <v>1</v>
      </c>
      <c r="F7001" s="224" t="s">
        <v>3568</v>
      </c>
      <c r="G7001" s="222"/>
      <c r="H7001" s="225">
        <v>29.25</v>
      </c>
      <c r="I7001" s="226"/>
      <c r="J7001" s="222"/>
      <c r="K7001" s="222"/>
      <c r="L7001" s="227"/>
      <c r="M7001" s="228"/>
      <c r="N7001" s="229"/>
      <c r="O7001" s="229"/>
      <c r="P7001" s="229"/>
      <c r="Q7001" s="229"/>
      <c r="R7001" s="229"/>
      <c r="S7001" s="229"/>
      <c r="T7001" s="230"/>
      <c r="AT7001" s="231" t="s">
        <v>283</v>
      </c>
      <c r="AU7001" s="231" t="s">
        <v>84</v>
      </c>
      <c r="AV7001" s="14" t="s">
        <v>84</v>
      </c>
      <c r="AW7001" s="14" t="s">
        <v>32</v>
      </c>
      <c r="AX7001" s="14" t="s">
        <v>76</v>
      </c>
      <c r="AY7001" s="231" t="s">
        <v>272</v>
      </c>
    </row>
    <row r="7002" spans="2:51" s="14" customFormat="1" ht="11.25">
      <c r="B7002" s="221"/>
      <c r="C7002" s="222"/>
      <c r="D7002" s="212" t="s">
        <v>283</v>
      </c>
      <c r="E7002" s="223" t="s">
        <v>1</v>
      </c>
      <c r="F7002" s="224" t="s">
        <v>3569</v>
      </c>
      <c r="G7002" s="222"/>
      <c r="H7002" s="225">
        <v>11.65</v>
      </c>
      <c r="I7002" s="226"/>
      <c r="J7002" s="222"/>
      <c r="K7002" s="222"/>
      <c r="L7002" s="227"/>
      <c r="M7002" s="228"/>
      <c r="N7002" s="229"/>
      <c r="O7002" s="229"/>
      <c r="P7002" s="229"/>
      <c r="Q7002" s="229"/>
      <c r="R7002" s="229"/>
      <c r="S7002" s="229"/>
      <c r="T7002" s="230"/>
      <c r="AT7002" s="231" t="s">
        <v>283</v>
      </c>
      <c r="AU7002" s="231" t="s">
        <v>84</v>
      </c>
      <c r="AV7002" s="14" t="s">
        <v>84</v>
      </c>
      <c r="AW7002" s="14" t="s">
        <v>32</v>
      </c>
      <c r="AX7002" s="14" t="s">
        <v>76</v>
      </c>
      <c r="AY7002" s="231" t="s">
        <v>272</v>
      </c>
    </row>
    <row r="7003" spans="2:51" s="14" customFormat="1" ht="11.25">
      <c r="B7003" s="221"/>
      <c r="C7003" s="222"/>
      <c r="D7003" s="212" t="s">
        <v>283</v>
      </c>
      <c r="E7003" s="223" t="s">
        <v>1</v>
      </c>
      <c r="F7003" s="224" t="s">
        <v>3570</v>
      </c>
      <c r="G7003" s="222"/>
      <c r="H7003" s="225">
        <v>10.3</v>
      </c>
      <c r="I7003" s="226"/>
      <c r="J7003" s="222"/>
      <c r="K7003" s="222"/>
      <c r="L7003" s="227"/>
      <c r="M7003" s="228"/>
      <c r="N7003" s="229"/>
      <c r="O7003" s="229"/>
      <c r="P7003" s="229"/>
      <c r="Q7003" s="229"/>
      <c r="R7003" s="229"/>
      <c r="S7003" s="229"/>
      <c r="T7003" s="230"/>
      <c r="AT7003" s="231" t="s">
        <v>283</v>
      </c>
      <c r="AU7003" s="231" t="s">
        <v>84</v>
      </c>
      <c r="AV7003" s="14" t="s">
        <v>84</v>
      </c>
      <c r="AW7003" s="14" t="s">
        <v>32</v>
      </c>
      <c r="AX7003" s="14" t="s">
        <v>76</v>
      </c>
      <c r="AY7003" s="231" t="s">
        <v>272</v>
      </c>
    </row>
    <row r="7004" spans="2:51" s="14" customFormat="1" ht="11.25">
      <c r="B7004" s="221"/>
      <c r="C7004" s="222"/>
      <c r="D7004" s="212" t="s">
        <v>283</v>
      </c>
      <c r="E7004" s="223" t="s">
        <v>1</v>
      </c>
      <c r="F7004" s="224" t="s">
        <v>3578</v>
      </c>
      <c r="G7004" s="222"/>
      <c r="H7004" s="225">
        <v>34.799999999999997</v>
      </c>
      <c r="I7004" s="226"/>
      <c r="J7004" s="222"/>
      <c r="K7004" s="222"/>
      <c r="L7004" s="227"/>
      <c r="M7004" s="228"/>
      <c r="N7004" s="229"/>
      <c r="O7004" s="229"/>
      <c r="P7004" s="229"/>
      <c r="Q7004" s="229"/>
      <c r="R7004" s="229"/>
      <c r="S7004" s="229"/>
      <c r="T7004" s="230"/>
      <c r="AT7004" s="231" t="s">
        <v>283</v>
      </c>
      <c r="AU7004" s="231" t="s">
        <v>84</v>
      </c>
      <c r="AV7004" s="14" t="s">
        <v>84</v>
      </c>
      <c r="AW7004" s="14" t="s">
        <v>32</v>
      </c>
      <c r="AX7004" s="14" t="s">
        <v>76</v>
      </c>
      <c r="AY7004" s="231" t="s">
        <v>272</v>
      </c>
    </row>
    <row r="7005" spans="2:51" s="14" customFormat="1" ht="11.25">
      <c r="B7005" s="221"/>
      <c r="C7005" s="222"/>
      <c r="D7005" s="212" t="s">
        <v>283</v>
      </c>
      <c r="E7005" s="223" t="s">
        <v>1</v>
      </c>
      <c r="F7005" s="224" t="s">
        <v>3579</v>
      </c>
      <c r="G7005" s="222"/>
      <c r="H7005" s="225">
        <v>2.65</v>
      </c>
      <c r="I7005" s="226"/>
      <c r="J7005" s="222"/>
      <c r="K7005" s="222"/>
      <c r="L7005" s="227"/>
      <c r="M7005" s="228"/>
      <c r="N7005" s="229"/>
      <c r="O7005" s="229"/>
      <c r="P7005" s="229"/>
      <c r="Q7005" s="229"/>
      <c r="R7005" s="229"/>
      <c r="S7005" s="229"/>
      <c r="T7005" s="230"/>
      <c r="AT7005" s="231" t="s">
        <v>283</v>
      </c>
      <c r="AU7005" s="231" t="s">
        <v>84</v>
      </c>
      <c r="AV7005" s="14" t="s">
        <v>84</v>
      </c>
      <c r="AW7005" s="14" t="s">
        <v>32</v>
      </c>
      <c r="AX7005" s="14" t="s">
        <v>76</v>
      </c>
      <c r="AY7005" s="231" t="s">
        <v>272</v>
      </c>
    </row>
    <row r="7006" spans="2:51" s="13" customFormat="1" ht="11.25">
      <c r="B7006" s="210"/>
      <c r="C7006" s="211"/>
      <c r="D7006" s="212" t="s">
        <v>283</v>
      </c>
      <c r="E7006" s="213" t="s">
        <v>1</v>
      </c>
      <c r="F7006" s="214" t="s">
        <v>285</v>
      </c>
      <c r="G7006" s="211"/>
      <c r="H7006" s="213" t="s">
        <v>1</v>
      </c>
      <c r="I7006" s="215"/>
      <c r="J7006" s="211"/>
      <c r="K7006" s="211"/>
      <c r="L7006" s="216"/>
      <c r="M7006" s="217"/>
      <c r="N7006" s="218"/>
      <c r="O7006" s="218"/>
      <c r="P7006" s="218"/>
      <c r="Q7006" s="218"/>
      <c r="R7006" s="218"/>
      <c r="S7006" s="218"/>
      <c r="T7006" s="219"/>
      <c r="AT7006" s="220" t="s">
        <v>283</v>
      </c>
      <c r="AU7006" s="220" t="s">
        <v>84</v>
      </c>
      <c r="AV7006" s="13" t="s">
        <v>16</v>
      </c>
      <c r="AW7006" s="13" t="s">
        <v>32</v>
      </c>
      <c r="AX7006" s="13" t="s">
        <v>76</v>
      </c>
      <c r="AY7006" s="220" t="s">
        <v>272</v>
      </c>
    </row>
    <row r="7007" spans="2:51" s="13" customFormat="1" ht="11.25">
      <c r="B7007" s="210"/>
      <c r="C7007" s="211"/>
      <c r="D7007" s="212" t="s">
        <v>283</v>
      </c>
      <c r="E7007" s="213" t="s">
        <v>1</v>
      </c>
      <c r="F7007" s="214" t="s">
        <v>833</v>
      </c>
      <c r="G7007" s="211"/>
      <c r="H7007" s="213" t="s">
        <v>1</v>
      </c>
      <c r="I7007" s="215"/>
      <c r="J7007" s="211"/>
      <c r="K7007" s="211"/>
      <c r="L7007" s="216"/>
      <c r="M7007" s="217"/>
      <c r="N7007" s="218"/>
      <c r="O7007" s="218"/>
      <c r="P7007" s="218"/>
      <c r="Q7007" s="218"/>
      <c r="R7007" s="218"/>
      <c r="S7007" s="218"/>
      <c r="T7007" s="219"/>
      <c r="AT7007" s="220" t="s">
        <v>283</v>
      </c>
      <c r="AU7007" s="220" t="s">
        <v>84</v>
      </c>
      <c r="AV7007" s="13" t="s">
        <v>16</v>
      </c>
      <c r="AW7007" s="13" t="s">
        <v>32</v>
      </c>
      <c r="AX7007" s="13" t="s">
        <v>76</v>
      </c>
      <c r="AY7007" s="220" t="s">
        <v>272</v>
      </c>
    </row>
    <row r="7008" spans="2:51" s="14" customFormat="1" ht="11.25">
      <c r="B7008" s="221"/>
      <c r="C7008" s="222"/>
      <c r="D7008" s="212" t="s">
        <v>283</v>
      </c>
      <c r="E7008" s="223" t="s">
        <v>1</v>
      </c>
      <c r="F7008" s="224" t="s">
        <v>5472</v>
      </c>
      <c r="G7008" s="222"/>
      <c r="H7008" s="225">
        <v>17.600000000000001</v>
      </c>
      <c r="I7008" s="226"/>
      <c r="J7008" s="222"/>
      <c r="K7008" s="222"/>
      <c r="L7008" s="227"/>
      <c r="M7008" s="228"/>
      <c r="N7008" s="229"/>
      <c r="O7008" s="229"/>
      <c r="P7008" s="229"/>
      <c r="Q7008" s="229"/>
      <c r="R7008" s="229"/>
      <c r="S7008" s="229"/>
      <c r="T7008" s="230"/>
      <c r="AT7008" s="231" t="s">
        <v>283</v>
      </c>
      <c r="AU7008" s="231" t="s">
        <v>84</v>
      </c>
      <c r="AV7008" s="14" t="s">
        <v>84</v>
      </c>
      <c r="AW7008" s="14" t="s">
        <v>32</v>
      </c>
      <c r="AX7008" s="14" t="s">
        <v>76</v>
      </c>
      <c r="AY7008" s="231" t="s">
        <v>272</v>
      </c>
    </row>
    <row r="7009" spans="2:51" s="14" customFormat="1" ht="22.5">
      <c r="B7009" s="221"/>
      <c r="C7009" s="222"/>
      <c r="D7009" s="212" t="s">
        <v>283</v>
      </c>
      <c r="E7009" s="223" t="s">
        <v>1</v>
      </c>
      <c r="F7009" s="224" t="s">
        <v>5473</v>
      </c>
      <c r="G7009" s="222"/>
      <c r="H7009" s="225">
        <v>40.700000000000003</v>
      </c>
      <c r="I7009" s="226"/>
      <c r="J7009" s="222"/>
      <c r="K7009" s="222"/>
      <c r="L7009" s="227"/>
      <c r="M7009" s="228"/>
      <c r="N7009" s="229"/>
      <c r="O7009" s="229"/>
      <c r="P7009" s="229"/>
      <c r="Q7009" s="229"/>
      <c r="R7009" s="229"/>
      <c r="S7009" s="229"/>
      <c r="T7009" s="230"/>
      <c r="AT7009" s="231" t="s">
        <v>283</v>
      </c>
      <c r="AU7009" s="231" t="s">
        <v>84</v>
      </c>
      <c r="AV7009" s="14" t="s">
        <v>84</v>
      </c>
      <c r="AW7009" s="14" t="s">
        <v>32</v>
      </c>
      <c r="AX7009" s="14" t="s">
        <v>76</v>
      </c>
      <c r="AY7009" s="231" t="s">
        <v>272</v>
      </c>
    </row>
    <row r="7010" spans="2:51" s="14" customFormat="1" ht="11.25">
      <c r="B7010" s="221"/>
      <c r="C7010" s="222"/>
      <c r="D7010" s="212" t="s">
        <v>283</v>
      </c>
      <c r="E7010" s="223" t="s">
        <v>1</v>
      </c>
      <c r="F7010" s="224" t="s">
        <v>5474</v>
      </c>
      <c r="G7010" s="222"/>
      <c r="H7010" s="225">
        <v>16.7</v>
      </c>
      <c r="I7010" s="226"/>
      <c r="J7010" s="222"/>
      <c r="K7010" s="222"/>
      <c r="L7010" s="227"/>
      <c r="M7010" s="228"/>
      <c r="N7010" s="229"/>
      <c r="O7010" s="229"/>
      <c r="P7010" s="229"/>
      <c r="Q7010" s="229"/>
      <c r="R7010" s="229"/>
      <c r="S7010" s="229"/>
      <c r="T7010" s="230"/>
      <c r="AT7010" s="231" t="s">
        <v>283</v>
      </c>
      <c r="AU7010" s="231" t="s">
        <v>84</v>
      </c>
      <c r="AV7010" s="14" t="s">
        <v>84</v>
      </c>
      <c r="AW7010" s="14" t="s">
        <v>32</v>
      </c>
      <c r="AX7010" s="14" t="s">
        <v>76</v>
      </c>
      <c r="AY7010" s="231" t="s">
        <v>272</v>
      </c>
    </row>
    <row r="7011" spans="2:51" s="14" customFormat="1" ht="11.25">
      <c r="B7011" s="221"/>
      <c r="C7011" s="222"/>
      <c r="D7011" s="212" t="s">
        <v>283</v>
      </c>
      <c r="E7011" s="223" t="s">
        <v>1</v>
      </c>
      <c r="F7011" s="224" t="s">
        <v>5475</v>
      </c>
      <c r="G7011" s="222"/>
      <c r="H7011" s="225">
        <v>25.3</v>
      </c>
      <c r="I7011" s="226"/>
      <c r="J7011" s="222"/>
      <c r="K7011" s="222"/>
      <c r="L7011" s="227"/>
      <c r="M7011" s="228"/>
      <c r="N7011" s="229"/>
      <c r="O7011" s="229"/>
      <c r="P7011" s="229"/>
      <c r="Q7011" s="229"/>
      <c r="R7011" s="229"/>
      <c r="S7011" s="229"/>
      <c r="T7011" s="230"/>
      <c r="AT7011" s="231" t="s">
        <v>283</v>
      </c>
      <c r="AU7011" s="231" t="s">
        <v>84</v>
      </c>
      <c r="AV7011" s="14" t="s">
        <v>84</v>
      </c>
      <c r="AW7011" s="14" t="s">
        <v>32</v>
      </c>
      <c r="AX7011" s="14" t="s">
        <v>76</v>
      </c>
      <c r="AY7011" s="231" t="s">
        <v>272</v>
      </c>
    </row>
    <row r="7012" spans="2:51" s="14" customFormat="1" ht="11.25">
      <c r="B7012" s="221"/>
      <c r="C7012" s="222"/>
      <c r="D7012" s="212" t="s">
        <v>283</v>
      </c>
      <c r="E7012" s="223" t="s">
        <v>1</v>
      </c>
      <c r="F7012" s="224" t="s">
        <v>5476</v>
      </c>
      <c r="G7012" s="222"/>
      <c r="H7012" s="225">
        <v>11.75</v>
      </c>
      <c r="I7012" s="226"/>
      <c r="J7012" s="222"/>
      <c r="K7012" s="222"/>
      <c r="L7012" s="227"/>
      <c r="M7012" s="228"/>
      <c r="N7012" s="229"/>
      <c r="O7012" s="229"/>
      <c r="P7012" s="229"/>
      <c r="Q7012" s="229"/>
      <c r="R7012" s="229"/>
      <c r="S7012" s="229"/>
      <c r="T7012" s="230"/>
      <c r="AT7012" s="231" t="s">
        <v>283</v>
      </c>
      <c r="AU7012" s="231" t="s">
        <v>84</v>
      </c>
      <c r="AV7012" s="14" t="s">
        <v>84</v>
      </c>
      <c r="AW7012" s="14" t="s">
        <v>32</v>
      </c>
      <c r="AX7012" s="14" t="s">
        <v>76</v>
      </c>
      <c r="AY7012" s="231" t="s">
        <v>272</v>
      </c>
    </row>
    <row r="7013" spans="2:51" s="14" customFormat="1" ht="11.25">
      <c r="B7013" s="221"/>
      <c r="C7013" s="222"/>
      <c r="D7013" s="212" t="s">
        <v>283</v>
      </c>
      <c r="E7013" s="223" t="s">
        <v>1</v>
      </c>
      <c r="F7013" s="224" t="s">
        <v>5477</v>
      </c>
      <c r="G7013" s="222"/>
      <c r="H7013" s="225">
        <v>12.15</v>
      </c>
      <c r="I7013" s="226"/>
      <c r="J7013" s="222"/>
      <c r="K7013" s="222"/>
      <c r="L7013" s="227"/>
      <c r="M7013" s="228"/>
      <c r="N7013" s="229"/>
      <c r="O7013" s="229"/>
      <c r="P7013" s="229"/>
      <c r="Q7013" s="229"/>
      <c r="R7013" s="229"/>
      <c r="S7013" s="229"/>
      <c r="T7013" s="230"/>
      <c r="AT7013" s="231" t="s">
        <v>283</v>
      </c>
      <c r="AU7013" s="231" t="s">
        <v>84</v>
      </c>
      <c r="AV7013" s="14" t="s">
        <v>84</v>
      </c>
      <c r="AW7013" s="14" t="s">
        <v>32</v>
      </c>
      <c r="AX7013" s="14" t="s">
        <v>76</v>
      </c>
      <c r="AY7013" s="231" t="s">
        <v>272</v>
      </c>
    </row>
    <row r="7014" spans="2:51" s="14" customFormat="1" ht="11.25">
      <c r="B7014" s="221"/>
      <c r="C7014" s="222"/>
      <c r="D7014" s="212" t="s">
        <v>283</v>
      </c>
      <c r="E7014" s="223" t="s">
        <v>1</v>
      </c>
      <c r="F7014" s="224" t="s">
        <v>5478</v>
      </c>
      <c r="G7014" s="222"/>
      <c r="H7014" s="225">
        <v>4.66</v>
      </c>
      <c r="I7014" s="226"/>
      <c r="J7014" s="222"/>
      <c r="K7014" s="222"/>
      <c r="L7014" s="227"/>
      <c r="M7014" s="228"/>
      <c r="N7014" s="229"/>
      <c r="O7014" s="229"/>
      <c r="P7014" s="229"/>
      <c r="Q7014" s="229"/>
      <c r="R7014" s="229"/>
      <c r="S7014" s="229"/>
      <c r="T7014" s="230"/>
      <c r="AT7014" s="231" t="s">
        <v>283</v>
      </c>
      <c r="AU7014" s="231" t="s">
        <v>84</v>
      </c>
      <c r="AV7014" s="14" t="s">
        <v>84</v>
      </c>
      <c r="AW7014" s="14" t="s">
        <v>32</v>
      </c>
      <c r="AX7014" s="14" t="s">
        <v>76</v>
      </c>
      <c r="AY7014" s="231" t="s">
        <v>272</v>
      </c>
    </row>
    <row r="7015" spans="2:51" s="14" customFormat="1" ht="11.25">
      <c r="B7015" s="221"/>
      <c r="C7015" s="222"/>
      <c r="D7015" s="212" t="s">
        <v>283</v>
      </c>
      <c r="E7015" s="223" t="s">
        <v>1</v>
      </c>
      <c r="F7015" s="224" t="s">
        <v>5479</v>
      </c>
      <c r="G7015" s="222"/>
      <c r="H7015" s="225">
        <v>8.9600000000000009</v>
      </c>
      <c r="I7015" s="226"/>
      <c r="J7015" s="222"/>
      <c r="K7015" s="222"/>
      <c r="L7015" s="227"/>
      <c r="M7015" s="228"/>
      <c r="N7015" s="229"/>
      <c r="O7015" s="229"/>
      <c r="P7015" s="229"/>
      <c r="Q7015" s="229"/>
      <c r="R7015" s="229"/>
      <c r="S7015" s="229"/>
      <c r="T7015" s="230"/>
      <c r="AT7015" s="231" t="s">
        <v>283</v>
      </c>
      <c r="AU7015" s="231" t="s">
        <v>84</v>
      </c>
      <c r="AV7015" s="14" t="s">
        <v>84</v>
      </c>
      <c r="AW7015" s="14" t="s">
        <v>32</v>
      </c>
      <c r="AX7015" s="14" t="s">
        <v>76</v>
      </c>
      <c r="AY7015" s="231" t="s">
        <v>272</v>
      </c>
    </row>
    <row r="7016" spans="2:51" s="14" customFormat="1" ht="22.5">
      <c r="B7016" s="221"/>
      <c r="C7016" s="222"/>
      <c r="D7016" s="212" t="s">
        <v>283</v>
      </c>
      <c r="E7016" s="223" t="s">
        <v>1</v>
      </c>
      <c r="F7016" s="224" t="s">
        <v>5480</v>
      </c>
      <c r="G7016" s="222"/>
      <c r="H7016" s="225">
        <v>49.45</v>
      </c>
      <c r="I7016" s="226"/>
      <c r="J7016" s="222"/>
      <c r="K7016" s="222"/>
      <c r="L7016" s="227"/>
      <c r="M7016" s="228"/>
      <c r="N7016" s="229"/>
      <c r="O7016" s="229"/>
      <c r="P7016" s="229"/>
      <c r="Q7016" s="229"/>
      <c r="R7016" s="229"/>
      <c r="S7016" s="229"/>
      <c r="T7016" s="230"/>
      <c r="AT7016" s="231" t="s">
        <v>283</v>
      </c>
      <c r="AU7016" s="231" t="s">
        <v>84</v>
      </c>
      <c r="AV7016" s="14" t="s">
        <v>84</v>
      </c>
      <c r="AW7016" s="14" t="s">
        <v>32</v>
      </c>
      <c r="AX7016" s="14" t="s">
        <v>76</v>
      </c>
      <c r="AY7016" s="231" t="s">
        <v>272</v>
      </c>
    </row>
    <row r="7017" spans="2:51" s="14" customFormat="1" ht="11.25">
      <c r="B7017" s="221"/>
      <c r="C7017" s="222"/>
      <c r="D7017" s="212" t="s">
        <v>283</v>
      </c>
      <c r="E7017" s="223" t="s">
        <v>1</v>
      </c>
      <c r="F7017" s="224" t="s">
        <v>5408</v>
      </c>
      <c r="G7017" s="222"/>
      <c r="H7017" s="225">
        <v>5.75</v>
      </c>
      <c r="I7017" s="226"/>
      <c r="J7017" s="222"/>
      <c r="K7017" s="222"/>
      <c r="L7017" s="227"/>
      <c r="M7017" s="228"/>
      <c r="N7017" s="229"/>
      <c r="O7017" s="229"/>
      <c r="P7017" s="229"/>
      <c r="Q7017" s="229"/>
      <c r="R7017" s="229"/>
      <c r="S7017" s="229"/>
      <c r="T7017" s="230"/>
      <c r="AT7017" s="231" t="s">
        <v>283</v>
      </c>
      <c r="AU7017" s="231" t="s">
        <v>84</v>
      </c>
      <c r="AV7017" s="14" t="s">
        <v>84</v>
      </c>
      <c r="AW7017" s="14" t="s">
        <v>32</v>
      </c>
      <c r="AX7017" s="14" t="s">
        <v>76</v>
      </c>
      <c r="AY7017" s="231" t="s">
        <v>272</v>
      </c>
    </row>
    <row r="7018" spans="2:51" s="14" customFormat="1" ht="11.25">
      <c r="B7018" s="221"/>
      <c r="C7018" s="222"/>
      <c r="D7018" s="212" t="s">
        <v>283</v>
      </c>
      <c r="E7018" s="223" t="s">
        <v>1</v>
      </c>
      <c r="F7018" s="224" t="s">
        <v>5481</v>
      </c>
      <c r="G7018" s="222"/>
      <c r="H7018" s="225">
        <v>9.4499999999999993</v>
      </c>
      <c r="I7018" s="226"/>
      <c r="J7018" s="222"/>
      <c r="K7018" s="222"/>
      <c r="L7018" s="227"/>
      <c r="M7018" s="228"/>
      <c r="N7018" s="229"/>
      <c r="O7018" s="229"/>
      <c r="P7018" s="229"/>
      <c r="Q7018" s="229"/>
      <c r="R7018" s="229"/>
      <c r="S7018" s="229"/>
      <c r="T7018" s="230"/>
      <c r="AT7018" s="231" t="s">
        <v>283</v>
      </c>
      <c r="AU7018" s="231" t="s">
        <v>84</v>
      </c>
      <c r="AV7018" s="14" t="s">
        <v>84</v>
      </c>
      <c r="AW7018" s="14" t="s">
        <v>32</v>
      </c>
      <c r="AX7018" s="14" t="s">
        <v>76</v>
      </c>
      <c r="AY7018" s="231" t="s">
        <v>272</v>
      </c>
    </row>
    <row r="7019" spans="2:51" s="14" customFormat="1" ht="11.25">
      <c r="B7019" s="221"/>
      <c r="C7019" s="222"/>
      <c r="D7019" s="212" t="s">
        <v>283</v>
      </c>
      <c r="E7019" s="223" t="s">
        <v>1</v>
      </c>
      <c r="F7019" s="224" t="s">
        <v>5482</v>
      </c>
      <c r="G7019" s="222"/>
      <c r="H7019" s="225">
        <v>15.01</v>
      </c>
      <c r="I7019" s="226"/>
      <c r="J7019" s="222"/>
      <c r="K7019" s="222"/>
      <c r="L7019" s="227"/>
      <c r="M7019" s="228"/>
      <c r="N7019" s="229"/>
      <c r="O7019" s="229"/>
      <c r="P7019" s="229"/>
      <c r="Q7019" s="229"/>
      <c r="R7019" s="229"/>
      <c r="S7019" s="229"/>
      <c r="T7019" s="230"/>
      <c r="AT7019" s="231" t="s">
        <v>283</v>
      </c>
      <c r="AU7019" s="231" t="s">
        <v>84</v>
      </c>
      <c r="AV7019" s="14" t="s">
        <v>84</v>
      </c>
      <c r="AW7019" s="14" t="s">
        <v>32</v>
      </c>
      <c r="AX7019" s="14" t="s">
        <v>76</v>
      </c>
      <c r="AY7019" s="231" t="s">
        <v>272</v>
      </c>
    </row>
    <row r="7020" spans="2:51" s="13" customFormat="1" ht="11.25">
      <c r="B7020" s="210"/>
      <c r="C7020" s="211"/>
      <c r="D7020" s="212" t="s">
        <v>283</v>
      </c>
      <c r="E7020" s="213" t="s">
        <v>1</v>
      </c>
      <c r="F7020" s="214" t="s">
        <v>285</v>
      </c>
      <c r="G7020" s="211"/>
      <c r="H7020" s="213" t="s">
        <v>1</v>
      </c>
      <c r="I7020" s="215"/>
      <c r="J7020" s="211"/>
      <c r="K7020" s="211"/>
      <c r="L7020" s="216"/>
      <c r="M7020" s="217"/>
      <c r="N7020" s="218"/>
      <c r="O7020" s="218"/>
      <c r="P7020" s="218"/>
      <c r="Q7020" s="218"/>
      <c r="R7020" s="218"/>
      <c r="S7020" s="218"/>
      <c r="T7020" s="219"/>
      <c r="AT7020" s="220" t="s">
        <v>283</v>
      </c>
      <c r="AU7020" s="220" t="s">
        <v>84</v>
      </c>
      <c r="AV7020" s="13" t="s">
        <v>16</v>
      </c>
      <c r="AW7020" s="13" t="s">
        <v>32</v>
      </c>
      <c r="AX7020" s="13" t="s">
        <v>76</v>
      </c>
      <c r="AY7020" s="220" t="s">
        <v>272</v>
      </c>
    </row>
    <row r="7021" spans="2:51" s="13" customFormat="1" ht="11.25">
      <c r="B7021" s="210"/>
      <c r="C7021" s="211"/>
      <c r="D7021" s="212" t="s">
        <v>283</v>
      </c>
      <c r="E7021" s="213" t="s">
        <v>1</v>
      </c>
      <c r="F7021" s="214" t="s">
        <v>837</v>
      </c>
      <c r="G7021" s="211"/>
      <c r="H7021" s="213" t="s">
        <v>1</v>
      </c>
      <c r="I7021" s="215"/>
      <c r="J7021" s="211"/>
      <c r="K7021" s="211"/>
      <c r="L7021" s="216"/>
      <c r="M7021" s="217"/>
      <c r="N7021" s="218"/>
      <c r="O7021" s="218"/>
      <c r="P7021" s="218"/>
      <c r="Q7021" s="218"/>
      <c r="R7021" s="218"/>
      <c r="S7021" s="218"/>
      <c r="T7021" s="219"/>
      <c r="AT7021" s="220" t="s">
        <v>283</v>
      </c>
      <c r="AU7021" s="220" t="s">
        <v>84</v>
      </c>
      <c r="AV7021" s="13" t="s">
        <v>16</v>
      </c>
      <c r="AW7021" s="13" t="s">
        <v>32</v>
      </c>
      <c r="AX7021" s="13" t="s">
        <v>76</v>
      </c>
      <c r="AY7021" s="220" t="s">
        <v>272</v>
      </c>
    </row>
    <row r="7022" spans="2:51" s="14" customFormat="1" ht="11.25">
      <c r="B7022" s="221"/>
      <c r="C7022" s="222"/>
      <c r="D7022" s="212" t="s">
        <v>283</v>
      </c>
      <c r="E7022" s="223" t="s">
        <v>1</v>
      </c>
      <c r="F7022" s="224" t="s">
        <v>5483</v>
      </c>
      <c r="G7022" s="222"/>
      <c r="H7022" s="225">
        <v>10.050000000000001</v>
      </c>
      <c r="I7022" s="226"/>
      <c r="J7022" s="222"/>
      <c r="K7022" s="222"/>
      <c r="L7022" s="227"/>
      <c r="M7022" s="228"/>
      <c r="N7022" s="229"/>
      <c r="O7022" s="229"/>
      <c r="P7022" s="229"/>
      <c r="Q7022" s="229"/>
      <c r="R7022" s="229"/>
      <c r="S7022" s="229"/>
      <c r="T7022" s="230"/>
      <c r="AT7022" s="231" t="s">
        <v>283</v>
      </c>
      <c r="AU7022" s="231" t="s">
        <v>84</v>
      </c>
      <c r="AV7022" s="14" t="s">
        <v>84</v>
      </c>
      <c r="AW7022" s="14" t="s">
        <v>32</v>
      </c>
      <c r="AX7022" s="14" t="s">
        <v>76</v>
      </c>
      <c r="AY7022" s="231" t="s">
        <v>272</v>
      </c>
    </row>
    <row r="7023" spans="2:51" s="14" customFormat="1" ht="11.25">
      <c r="B7023" s="221"/>
      <c r="C7023" s="222"/>
      <c r="D7023" s="212" t="s">
        <v>283</v>
      </c>
      <c r="E7023" s="223" t="s">
        <v>1</v>
      </c>
      <c r="F7023" s="224" t="s">
        <v>5484</v>
      </c>
      <c r="G7023" s="222"/>
      <c r="H7023" s="225">
        <v>20.2</v>
      </c>
      <c r="I7023" s="226"/>
      <c r="J7023" s="222"/>
      <c r="K7023" s="222"/>
      <c r="L7023" s="227"/>
      <c r="M7023" s="228"/>
      <c r="N7023" s="229"/>
      <c r="O7023" s="229"/>
      <c r="P7023" s="229"/>
      <c r="Q7023" s="229"/>
      <c r="R7023" s="229"/>
      <c r="S7023" s="229"/>
      <c r="T7023" s="230"/>
      <c r="AT7023" s="231" t="s">
        <v>283</v>
      </c>
      <c r="AU7023" s="231" t="s">
        <v>84</v>
      </c>
      <c r="AV7023" s="14" t="s">
        <v>84</v>
      </c>
      <c r="AW7023" s="14" t="s">
        <v>32</v>
      </c>
      <c r="AX7023" s="14" t="s">
        <v>76</v>
      </c>
      <c r="AY7023" s="231" t="s">
        <v>272</v>
      </c>
    </row>
    <row r="7024" spans="2:51" s="14" customFormat="1" ht="11.25">
      <c r="B7024" s="221"/>
      <c r="C7024" s="222"/>
      <c r="D7024" s="212" t="s">
        <v>283</v>
      </c>
      <c r="E7024" s="223" t="s">
        <v>1</v>
      </c>
      <c r="F7024" s="224" t="s">
        <v>5485</v>
      </c>
      <c r="G7024" s="222"/>
      <c r="H7024" s="225">
        <v>22.2</v>
      </c>
      <c r="I7024" s="226"/>
      <c r="J7024" s="222"/>
      <c r="K7024" s="222"/>
      <c r="L7024" s="227"/>
      <c r="M7024" s="228"/>
      <c r="N7024" s="229"/>
      <c r="O7024" s="229"/>
      <c r="P7024" s="229"/>
      <c r="Q7024" s="229"/>
      <c r="R7024" s="229"/>
      <c r="S7024" s="229"/>
      <c r="T7024" s="230"/>
      <c r="AT7024" s="231" t="s">
        <v>283</v>
      </c>
      <c r="AU7024" s="231" t="s">
        <v>84</v>
      </c>
      <c r="AV7024" s="14" t="s">
        <v>84</v>
      </c>
      <c r="AW7024" s="14" t="s">
        <v>32</v>
      </c>
      <c r="AX7024" s="14" t="s">
        <v>76</v>
      </c>
      <c r="AY7024" s="231" t="s">
        <v>272</v>
      </c>
    </row>
    <row r="7025" spans="1:65" s="14" customFormat="1" ht="11.25">
      <c r="B7025" s="221"/>
      <c r="C7025" s="222"/>
      <c r="D7025" s="212" t="s">
        <v>283</v>
      </c>
      <c r="E7025" s="223" t="s">
        <v>1</v>
      </c>
      <c r="F7025" s="224" t="s">
        <v>5486</v>
      </c>
      <c r="G7025" s="222"/>
      <c r="H7025" s="225">
        <v>15.85</v>
      </c>
      <c r="I7025" s="226"/>
      <c r="J7025" s="222"/>
      <c r="K7025" s="222"/>
      <c r="L7025" s="227"/>
      <c r="M7025" s="228"/>
      <c r="N7025" s="229"/>
      <c r="O7025" s="229"/>
      <c r="P7025" s="229"/>
      <c r="Q7025" s="229"/>
      <c r="R7025" s="229"/>
      <c r="S7025" s="229"/>
      <c r="T7025" s="230"/>
      <c r="AT7025" s="231" t="s">
        <v>283</v>
      </c>
      <c r="AU7025" s="231" t="s">
        <v>84</v>
      </c>
      <c r="AV7025" s="14" t="s">
        <v>84</v>
      </c>
      <c r="AW7025" s="14" t="s">
        <v>32</v>
      </c>
      <c r="AX7025" s="14" t="s">
        <v>76</v>
      </c>
      <c r="AY7025" s="231" t="s">
        <v>272</v>
      </c>
    </row>
    <row r="7026" spans="1:65" s="14" customFormat="1" ht="11.25">
      <c r="B7026" s="221"/>
      <c r="C7026" s="222"/>
      <c r="D7026" s="212" t="s">
        <v>283</v>
      </c>
      <c r="E7026" s="223" t="s">
        <v>1</v>
      </c>
      <c r="F7026" s="224" t="s">
        <v>5487</v>
      </c>
      <c r="G7026" s="222"/>
      <c r="H7026" s="225">
        <v>17.100000000000001</v>
      </c>
      <c r="I7026" s="226"/>
      <c r="J7026" s="222"/>
      <c r="K7026" s="222"/>
      <c r="L7026" s="227"/>
      <c r="M7026" s="228"/>
      <c r="N7026" s="229"/>
      <c r="O7026" s="229"/>
      <c r="P7026" s="229"/>
      <c r="Q7026" s="229"/>
      <c r="R7026" s="229"/>
      <c r="S7026" s="229"/>
      <c r="T7026" s="230"/>
      <c r="AT7026" s="231" t="s">
        <v>283</v>
      </c>
      <c r="AU7026" s="231" t="s">
        <v>84</v>
      </c>
      <c r="AV7026" s="14" t="s">
        <v>84</v>
      </c>
      <c r="AW7026" s="14" t="s">
        <v>32</v>
      </c>
      <c r="AX7026" s="14" t="s">
        <v>76</v>
      </c>
      <c r="AY7026" s="231" t="s">
        <v>272</v>
      </c>
    </row>
    <row r="7027" spans="1:65" s="14" customFormat="1" ht="11.25">
      <c r="B7027" s="221"/>
      <c r="C7027" s="222"/>
      <c r="D7027" s="212" t="s">
        <v>283</v>
      </c>
      <c r="E7027" s="223" t="s">
        <v>1</v>
      </c>
      <c r="F7027" s="224" t="s">
        <v>5488</v>
      </c>
      <c r="G7027" s="222"/>
      <c r="H7027" s="225">
        <v>23.6</v>
      </c>
      <c r="I7027" s="226"/>
      <c r="J7027" s="222"/>
      <c r="K7027" s="222"/>
      <c r="L7027" s="227"/>
      <c r="M7027" s="228"/>
      <c r="N7027" s="229"/>
      <c r="O7027" s="229"/>
      <c r="P7027" s="229"/>
      <c r="Q7027" s="229"/>
      <c r="R7027" s="229"/>
      <c r="S7027" s="229"/>
      <c r="T7027" s="230"/>
      <c r="AT7027" s="231" t="s">
        <v>283</v>
      </c>
      <c r="AU7027" s="231" t="s">
        <v>84</v>
      </c>
      <c r="AV7027" s="14" t="s">
        <v>84</v>
      </c>
      <c r="AW7027" s="14" t="s">
        <v>32</v>
      </c>
      <c r="AX7027" s="14" t="s">
        <v>76</v>
      </c>
      <c r="AY7027" s="231" t="s">
        <v>272</v>
      </c>
    </row>
    <row r="7028" spans="1:65" s="14" customFormat="1" ht="11.25">
      <c r="B7028" s="221"/>
      <c r="C7028" s="222"/>
      <c r="D7028" s="212" t="s">
        <v>283</v>
      </c>
      <c r="E7028" s="223" t="s">
        <v>1</v>
      </c>
      <c r="F7028" s="224" t="s">
        <v>5489</v>
      </c>
      <c r="G7028" s="222"/>
      <c r="H7028" s="225">
        <v>49.3</v>
      </c>
      <c r="I7028" s="226"/>
      <c r="J7028" s="222"/>
      <c r="K7028" s="222"/>
      <c r="L7028" s="227"/>
      <c r="M7028" s="228"/>
      <c r="N7028" s="229"/>
      <c r="O7028" s="229"/>
      <c r="P7028" s="229"/>
      <c r="Q7028" s="229"/>
      <c r="R7028" s="229"/>
      <c r="S7028" s="229"/>
      <c r="T7028" s="230"/>
      <c r="AT7028" s="231" t="s">
        <v>283</v>
      </c>
      <c r="AU7028" s="231" t="s">
        <v>84</v>
      </c>
      <c r="AV7028" s="14" t="s">
        <v>84</v>
      </c>
      <c r="AW7028" s="14" t="s">
        <v>32</v>
      </c>
      <c r="AX7028" s="14" t="s">
        <v>76</v>
      </c>
      <c r="AY7028" s="231" t="s">
        <v>272</v>
      </c>
    </row>
    <row r="7029" spans="1:65" s="14" customFormat="1" ht="11.25">
      <c r="B7029" s="221"/>
      <c r="C7029" s="222"/>
      <c r="D7029" s="212" t="s">
        <v>283</v>
      </c>
      <c r="E7029" s="223" t="s">
        <v>1</v>
      </c>
      <c r="F7029" s="224" t="s">
        <v>5490</v>
      </c>
      <c r="G7029" s="222"/>
      <c r="H7029" s="225">
        <v>13.54</v>
      </c>
      <c r="I7029" s="226"/>
      <c r="J7029" s="222"/>
      <c r="K7029" s="222"/>
      <c r="L7029" s="227"/>
      <c r="M7029" s="228"/>
      <c r="N7029" s="229"/>
      <c r="O7029" s="229"/>
      <c r="P7029" s="229"/>
      <c r="Q7029" s="229"/>
      <c r="R7029" s="229"/>
      <c r="S7029" s="229"/>
      <c r="T7029" s="230"/>
      <c r="AT7029" s="231" t="s">
        <v>283</v>
      </c>
      <c r="AU7029" s="231" t="s">
        <v>84</v>
      </c>
      <c r="AV7029" s="14" t="s">
        <v>84</v>
      </c>
      <c r="AW7029" s="14" t="s">
        <v>32</v>
      </c>
      <c r="AX7029" s="14" t="s">
        <v>76</v>
      </c>
      <c r="AY7029" s="231" t="s">
        <v>272</v>
      </c>
    </row>
    <row r="7030" spans="1:65" s="14" customFormat="1" ht="11.25">
      <c r="B7030" s="221"/>
      <c r="C7030" s="222"/>
      <c r="D7030" s="212" t="s">
        <v>283</v>
      </c>
      <c r="E7030" s="223" t="s">
        <v>1</v>
      </c>
      <c r="F7030" s="224" t="s">
        <v>5422</v>
      </c>
      <c r="G7030" s="222"/>
      <c r="H7030" s="225">
        <v>7.5</v>
      </c>
      <c r="I7030" s="226"/>
      <c r="J7030" s="222"/>
      <c r="K7030" s="222"/>
      <c r="L7030" s="227"/>
      <c r="M7030" s="228"/>
      <c r="N7030" s="229"/>
      <c r="O7030" s="229"/>
      <c r="P7030" s="229"/>
      <c r="Q7030" s="229"/>
      <c r="R7030" s="229"/>
      <c r="S7030" s="229"/>
      <c r="T7030" s="230"/>
      <c r="AT7030" s="231" t="s">
        <v>283</v>
      </c>
      <c r="AU7030" s="231" t="s">
        <v>84</v>
      </c>
      <c r="AV7030" s="14" t="s">
        <v>84</v>
      </c>
      <c r="AW7030" s="14" t="s">
        <v>32</v>
      </c>
      <c r="AX7030" s="14" t="s">
        <v>76</v>
      </c>
      <c r="AY7030" s="231" t="s">
        <v>272</v>
      </c>
    </row>
    <row r="7031" spans="1:65" s="14" customFormat="1" ht="11.25">
      <c r="B7031" s="221"/>
      <c r="C7031" s="222"/>
      <c r="D7031" s="212" t="s">
        <v>283</v>
      </c>
      <c r="E7031" s="223" t="s">
        <v>1</v>
      </c>
      <c r="F7031" s="224" t="s">
        <v>5423</v>
      </c>
      <c r="G7031" s="222"/>
      <c r="H7031" s="225">
        <v>6.15</v>
      </c>
      <c r="I7031" s="226"/>
      <c r="J7031" s="222"/>
      <c r="K7031" s="222"/>
      <c r="L7031" s="227"/>
      <c r="M7031" s="228"/>
      <c r="N7031" s="229"/>
      <c r="O7031" s="229"/>
      <c r="P7031" s="229"/>
      <c r="Q7031" s="229"/>
      <c r="R7031" s="229"/>
      <c r="S7031" s="229"/>
      <c r="T7031" s="230"/>
      <c r="AT7031" s="231" t="s">
        <v>283</v>
      </c>
      <c r="AU7031" s="231" t="s">
        <v>84</v>
      </c>
      <c r="AV7031" s="14" t="s">
        <v>84</v>
      </c>
      <c r="AW7031" s="14" t="s">
        <v>32</v>
      </c>
      <c r="AX7031" s="14" t="s">
        <v>76</v>
      </c>
      <c r="AY7031" s="231" t="s">
        <v>272</v>
      </c>
    </row>
    <row r="7032" spans="1:65" s="14" customFormat="1" ht="22.5">
      <c r="B7032" s="221"/>
      <c r="C7032" s="222"/>
      <c r="D7032" s="212" t="s">
        <v>283</v>
      </c>
      <c r="E7032" s="223" t="s">
        <v>1</v>
      </c>
      <c r="F7032" s="224" t="s">
        <v>5491</v>
      </c>
      <c r="G7032" s="222"/>
      <c r="H7032" s="225">
        <v>29.66</v>
      </c>
      <c r="I7032" s="226"/>
      <c r="J7032" s="222"/>
      <c r="K7032" s="222"/>
      <c r="L7032" s="227"/>
      <c r="M7032" s="228"/>
      <c r="N7032" s="229"/>
      <c r="O7032" s="229"/>
      <c r="P7032" s="229"/>
      <c r="Q7032" s="229"/>
      <c r="R7032" s="229"/>
      <c r="S7032" s="229"/>
      <c r="T7032" s="230"/>
      <c r="AT7032" s="231" t="s">
        <v>283</v>
      </c>
      <c r="AU7032" s="231" t="s">
        <v>84</v>
      </c>
      <c r="AV7032" s="14" t="s">
        <v>84</v>
      </c>
      <c r="AW7032" s="14" t="s">
        <v>32</v>
      </c>
      <c r="AX7032" s="14" t="s">
        <v>76</v>
      </c>
      <c r="AY7032" s="231" t="s">
        <v>272</v>
      </c>
    </row>
    <row r="7033" spans="1:65" s="14" customFormat="1" ht="11.25">
      <c r="B7033" s="221"/>
      <c r="C7033" s="222"/>
      <c r="D7033" s="212" t="s">
        <v>283</v>
      </c>
      <c r="E7033" s="223" t="s">
        <v>1</v>
      </c>
      <c r="F7033" s="224" t="s">
        <v>5492</v>
      </c>
      <c r="G7033" s="222"/>
      <c r="H7033" s="225">
        <v>7.45</v>
      </c>
      <c r="I7033" s="226"/>
      <c r="J7033" s="222"/>
      <c r="K7033" s="222"/>
      <c r="L7033" s="227"/>
      <c r="M7033" s="228"/>
      <c r="N7033" s="229"/>
      <c r="O7033" s="229"/>
      <c r="P7033" s="229"/>
      <c r="Q7033" s="229"/>
      <c r="R7033" s="229"/>
      <c r="S7033" s="229"/>
      <c r="T7033" s="230"/>
      <c r="AT7033" s="231" t="s">
        <v>283</v>
      </c>
      <c r="AU7033" s="231" t="s">
        <v>84</v>
      </c>
      <c r="AV7033" s="14" t="s">
        <v>84</v>
      </c>
      <c r="AW7033" s="14" t="s">
        <v>32</v>
      </c>
      <c r="AX7033" s="14" t="s">
        <v>76</v>
      </c>
      <c r="AY7033" s="231" t="s">
        <v>272</v>
      </c>
    </row>
    <row r="7034" spans="1:65" s="14" customFormat="1" ht="11.25">
      <c r="B7034" s="221"/>
      <c r="C7034" s="222"/>
      <c r="D7034" s="212" t="s">
        <v>283</v>
      </c>
      <c r="E7034" s="223" t="s">
        <v>1</v>
      </c>
      <c r="F7034" s="224" t="s">
        <v>5493</v>
      </c>
      <c r="G7034" s="222"/>
      <c r="H7034" s="225">
        <v>21.65</v>
      </c>
      <c r="I7034" s="226"/>
      <c r="J7034" s="222"/>
      <c r="K7034" s="222"/>
      <c r="L7034" s="227"/>
      <c r="M7034" s="228"/>
      <c r="N7034" s="229"/>
      <c r="O7034" s="229"/>
      <c r="P7034" s="229"/>
      <c r="Q7034" s="229"/>
      <c r="R7034" s="229"/>
      <c r="S7034" s="229"/>
      <c r="T7034" s="230"/>
      <c r="AT7034" s="231" t="s">
        <v>283</v>
      </c>
      <c r="AU7034" s="231" t="s">
        <v>84</v>
      </c>
      <c r="AV7034" s="14" t="s">
        <v>84</v>
      </c>
      <c r="AW7034" s="14" t="s">
        <v>32</v>
      </c>
      <c r="AX7034" s="14" t="s">
        <v>76</v>
      </c>
      <c r="AY7034" s="231" t="s">
        <v>272</v>
      </c>
    </row>
    <row r="7035" spans="1:65" s="14" customFormat="1" ht="11.25">
      <c r="B7035" s="221"/>
      <c r="C7035" s="222"/>
      <c r="D7035" s="212" t="s">
        <v>283</v>
      </c>
      <c r="E7035" s="223" t="s">
        <v>1</v>
      </c>
      <c r="F7035" s="224" t="s">
        <v>5494</v>
      </c>
      <c r="G7035" s="222"/>
      <c r="H7035" s="225">
        <v>16.3</v>
      </c>
      <c r="I7035" s="226"/>
      <c r="J7035" s="222"/>
      <c r="K7035" s="222"/>
      <c r="L7035" s="227"/>
      <c r="M7035" s="228"/>
      <c r="N7035" s="229"/>
      <c r="O7035" s="229"/>
      <c r="P7035" s="229"/>
      <c r="Q7035" s="229"/>
      <c r="R7035" s="229"/>
      <c r="S7035" s="229"/>
      <c r="T7035" s="230"/>
      <c r="AT7035" s="231" t="s">
        <v>283</v>
      </c>
      <c r="AU7035" s="231" t="s">
        <v>84</v>
      </c>
      <c r="AV7035" s="14" t="s">
        <v>84</v>
      </c>
      <c r="AW7035" s="14" t="s">
        <v>32</v>
      </c>
      <c r="AX7035" s="14" t="s">
        <v>76</v>
      </c>
      <c r="AY7035" s="231" t="s">
        <v>272</v>
      </c>
    </row>
    <row r="7036" spans="1:65" s="14" customFormat="1" ht="11.25">
      <c r="B7036" s="221"/>
      <c r="C7036" s="222"/>
      <c r="D7036" s="212" t="s">
        <v>283</v>
      </c>
      <c r="E7036" s="223" t="s">
        <v>1</v>
      </c>
      <c r="F7036" s="224" t="s">
        <v>5495</v>
      </c>
      <c r="G7036" s="222"/>
      <c r="H7036" s="225">
        <v>17.7</v>
      </c>
      <c r="I7036" s="226"/>
      <c r="J7036" s="222"/>
      <c r="K7036" s="222"/>
      <c r="L7036" s="227"/>
      <c r="M7036" s="228"/>
      <c r="N7036" s="229"/>
      <c r="O7036" s="229"/>
      <c r="P7036" s="229"/>
      <c r="Q7036" s="229"/>
      <c r="R7036" s="229"/>
      <c r="S7036" s="229"/>
      <c r="T7036" s="230"/>
      <c r="AT7036" s="231" t="s">
        <v>283</v>
      </c>
      <c r="AU7036" s="231" t="s">
        <v>84</v>
      </c>
      <c r="AV7036" s="14" t="s">
        <v>84</v>
      </c>
      <c r="AW7036" s="14" t="s">
        <v>32</v>
      </c>
      <c r="AX7036" s="14" t="s">
        <v>76</v>
      </c>
      <c r="AY7036" s="231" t="s">
        <v>272</v>
      </c>
    </row>
    <row r="7037" spans="1:65" s="2" customFormat="1" ht="37.9" customHeight="1">
      <c r="A7037" s="34"/>
      <c r="B7037" s="35"/>
      <c r="C7037" s="232" t="s">
        <v>5496</v>
      </c>
      <c r="D7037" s="232" t="s">
        <v>394</v>
      </c>
      <c r="E7037" s="233" t="s">
        <v>5497</v>
      </c>
      <c r="F7037" s="234" t="s">
        <v>5498</v>
      </c>
      <c r="G7037" s="235" t="s">
        <v>156</v>
      </c>
      <c r="H7037" s="236">
        <v>1198.886</v>
      </c>
      <c r="I7037" s="237"/>
      <c r="J7037" s="238">
        <f>ROUND(I7037*H7037,2)</f>
        <v>0</v>
      </c>
      <c r="K7037" s="234" t="s">
        <v>1</v>
      </c>
      <c r="L7037" s="239"/>
      <c r="M7037" s="240" t="s">
        <v>1</v>
      </c>
      <c r="N7037" s="241" t="s">
        <v>41</v>
      </c>
      <c r="O7037" s="71"/>
      <c r="P7037" s="201">
        <f>O7037*H7037</f>
        <v>0</v>
      </c>
      <c r="Q7037" s="201">
        <v>2.8300000000000001E-3</v>
      </c>
      <c r="R7037" s="201">
        <f>Q7037*H7037</f>
        <v>3.3928473800000001</v>
      </c>
      <c r="S7037" s="201">
        <v>0</v>
      </c>
      <c r="T7037" s="202">
        <f>S7037*H7037</f>
        <v>0</v>
      </c>
      <c r="U7037" s="34"/>
      <c r="V7037" s="34"/>
      <c r="W7037" s="34"/>
      <c r="X7037" s="34"/>
      <c r="Y7037" s="34"/>
      <c r="Z7037" s="34"/>
      <c r="AA7037" s="34"/>
      <c r="AB7037" s="34"/>
      <c r="AC7037" s="34"/>
      <c r="AD7037" s="34"/>
      <c r="AE7037" s="34"/>
      <c r="AR7037" s="203" t="s">
        <v>483</v>
      </c>
      <c r="AT7037" s="203" t="s">
        <v>394</v>
      </c>
      <c r="AU7037" s="203" t="s">
        <v>84</v>
      </c>
      <c r="AY7037" s="17" t="s">
        <v>272</v>
      </c>
      <c r="BE7037" s="204">
        <f>IF(N7037="základní",J7037,0)</f>
        <v>0</v>
      </c>
      <c r="BF7037" s="204">
        <f>IF(N7037="snížená",J7037,0)</f>
        <v>0</v>
      </c>
      <c r="BG7037" s="204">
        <f>IF(N7037="zákl. přenesená",J7037,0)</f>
        <v>0</v>
      </c>
      <c r="BH7037" s="204">
        <f>IF(N7037="sníž. přenesená",J7037,0)</f>
        <v>0</v>
      </c>
      <c r="BI7037" s="204">
        <f>IF(N7037="nulová",J7037,0)</f>
        <v>0</v>
      </c>
      <c r="BJ7037" s="17" t="s">
        <v>16</v>
      </c>
      <c r="BK7037" s="204">
        <f>ROUND(I7037*H7037,2)</f>
        <v>0</v>
      </c>
      <c r="BL7037" s="17" t="s">
        <v>358</v>
      </c>
      <c r="BM7037" s="203" t="s">
        <v>5499</v>
      </c>
    </row>
    <row r="7038" spans="1:65" s="14" customFormat="1" ht="11.25">
      <c r="B7038" s="221"/>
      <c r="C7038" s="222"/>
      <c r="D7038" s="212" t="s">
        <v>283</v>
      </c>
      <c r="E7038" s="223" t="s">
        <v>1</v>
      </c>
      <c r="F7038" s="224" t="s">
        <v>175</v>
      </c>
      <c r="G7038" s="222"/>
      <c r="H7038" s="225">
        <v>949.33100000000002</v>
      </c>
      <c r="I7038" s="226"/>
      <c r="J7038" s="222"/>
      <c r="K7038" s="222"/>
      <c r="L7038" s="227"/>
      <c r="M7038" s="228"/>
      <c r="N7038" s="229"/>
      <c r="O7038" s="229"/>
      <c r="P7038" s="229"/>
      <c r="Q7038" s="229"/>
      <c r="R7038" s="229"/>
      <c r="S7038" s="229"/>
      <c r="T7038" s="230"/>
      <c r="AT7038" s="231" t="s">
        <v>283</v>
      </c>
      <c r="AU7038" s="231" t="s">
        <v>84</v>
      </c>
      <c r="AV7038" s="14" t="s">
        <v>84</v>
      </c>
      <c r="AW7038" s="14" t="s">
        <v>32</v>
      </c>
      <c r="AX7038" s="14" t="s">
        <v>76</v>
      </c>
      <c r="AY7038" s="231" t="s">
        <v>272</v>
      </c>
    </row>
    <row r="7039" spans="1:65" s="14" customFormat="1" ht="11.25">
      <c r="B7039" s="221"/>
      <c r="C7039" s="222"/>
      <c r="D7039" s="212" t="s">
        <v>283</v>
      </c>
      <c r="E7039" s="223" t="s">
        <v>1</v>
      </c>
      <c r="F7039" s="224" t="s">
        <v>5500</v>
      </c>
      <c r="G7039" s="222"/>
      <c r="H7039" s="225">
        <v>140.565</v>
      </c>
      <c r="I7039" s="226"/>
      <c r="J7039" s="222"/>
      <c r="K7039" s="222"/>
      <c r="L7039" s="227"/>
      <c r="M7039" s="228"/>
      <c r="N7039" s="229"/>
      <c r="O7039" s="229"/>
      <c r="P7039" s="229"/>
      <c r="Q7039" s="229"/>
      <c r="R7039" s="229"/>
      <c r="S7039" s="229"/>
      <c r="T7039" s="230"/>
      <c r="AT7039" s="231" t="s">
        <v>283</v>
      </c>
      <c r="AU7039" s="231" t="s">
        <v>84</v>
      </c>
      <c r="AV7039" s="14" t="s">
        <v>84</v>
      </c>
      <c r="AW7039" s="14" t="s">
        <v>32</v>
      </c>
      <c r="AX7039" s="14" t="s">
        <v>76</v>
      </c>
      <c r="AY7039" s="231" t="s">
        <v>272</v>
      </c>
    </row>
    <row r="7040" spans="1:65" s="14" customFormat="1" ht="11.25">
      <c r="B7040" s="221"/>
      <c r="C7040" s="222"/>
      <c r="D7040" s="212" t="s">
        <v>283</v>
      </c>
      <c r="E7040" s="222"/>
      <c r="F7040" s="224" t="s">
        <v>5501</v>
      </c>
      <c r="G7040" s="222"/>
      <c r="H7040" s="225">
        <v>1198.886</v>
      </c>
      <c r="I7040" s="226"/>
      <c r="J7040" s="222"/>
      <c r="K7040" s="222"/>
      <c r="L7040" s="227"/>
      <c r="M7040" s="228"/>
      <c r="N7040" s="229"/>
      <c r="O7040" s="229"/>
      <c r="P7040" s="229"/>
      <c r="Q7040" s="229"/>
      <c r="R7040" s="229"/>
      <c r="S7040" s="229"/>
      <c r="T7040" s="230"/>
      <c r="AT7040" s="231" t="s">
        <v>283</v>
      </c>
      <c r="AU7040" s="231" t="s">
        <v>84</v>
      </c>
      <c r="AV7040" s="14" t="s">
        <v>84</v>
      </c>
      <c r="AW7040" s="14" t="s">
        <v>4</v>
      </c>
      <c r="AX7040" s="14" t="s">
        <v>16</v>
      </c>
      <c r="AY7040" s="231" t="s">
        <v>272</v>
      </c>
    </row>
    <row r="7041" spans="1:65" s="2" customFormat="1" ht="16.5" customHeight="1">
      <c r="A7041" s="34"/>
      <c r="B7041" s="35"/>
      <c r="C7041" s="192" t="s">
        <v>5502</v>
      </c>
      <c r="D7041" s="192" t="s">
        <v>274</v>
      </c>
      <c r="E7041" s="193" t="s">
        <v>5503</v>
      </c>
      <c r="F7041" s="194" t="s">
        <v>5504</v>
      </c>
      <c r="G7041" s="195" t="s">
        <v>156</v>
      </c>
      <c r="H7041" s="196">
        <v>74.69</v>
      </c>
      <c r="I7041" s="197"/>
      <c r="J7041" s="198">
        <f>ROUND(I7041*H7041,2)</f>
        <v>0</v>
      </c>
      <c r="K7041" s="194" t="s">
        <v>278</v>
      </c>
      <c r="L7041" s="39"/>
      <c r="M7041" s="199" t="s">
        <v>1</v>
      </c>
      <c r="N7041" s="200" t="s">
        <v>41</v>
      </c>
      <c r="O7041" s="71"/>
      <c r="P7041" s="201">
        <f>O7041*H7041</f>
        <v>0</v>
      </c>
      <c r="Q7041" s="201">
        <v>6.9999999999999999E-4</v>
      </c>
      <c r="R7041" s="201">
        <f>Q7041*H7041</f>
        <v>5.2282999999999996E-2</v>
      </c>
      <c r="S7041" s="201">
        <v>0</v>
      </c>
      <c r="T7041" s="202">
        <f>S7041*H7041</f>
        <v>0</v>
      </c>
      <c r="U7041" s="34"/>
      <c r="V7041" s="34"/>
      <c r="W7041" s="34"/>
      <c r="X7041" s="34"/>
      <c r="Y7041" s="34"/>
      <c r="Z7041" s="34"/>
      <c r="AA7041" s="34"/>
      <c r="AB7041" s="34"/>
      <c r="AC7041" s="34"/>
      <c r="AD7041" s="34"/>
      <c r="AE7041" s="34"/>
      <c r="AR7041" s="203" t="s">
        <v>358</v>
      </c>
      <c r="AT7041" s="203" t="s">
        <v>274</v>
      </c>
      <c r="AU7041" s="203" t="s">
        <v>84</v>
      </c>
      <c r="AY7041" s="17" t="s">
        <v>272</v>
      </c>
      <c r="BE7041" s="204">
        <f>IF(N7041="základní",J7041,0)</f>
        <v>0</v>
      </c>
      <c r="BF7041" s="204">
        <f>IF(N7041="snížená",J7041,0)</f>
        <v>0</v>
      </c>
      <c r="BG7041" s="204">
        <f>IF(N7041="zákl. přenesená",J7041,0)</f>
        <v>0</v>
      </c>
      <c r="BH7041" s="204">
        <f>IF(N7041="sníž. přenesená",J7041,0)</f>
        <v>0</v>
      </c>
      <c r="BI7041" s="204">
        <f>IF(N7041="nulová",J7041,0)</f>
        <v>0</v>
      </c>
      <c r="BJ7041" s="17" t="s">
        <v>16</v>
      </c>
      <c r="BK7041" s="204">
        <f>ROUND(I7041*H7041,2)</f>
        <v>0</v>
      </c>
      <c r="BL7041" s="17" t="s">
        <v>358</v>
      </c>
      <c r="BM7041" s="203" t="s">
        <v>5505</v>
      </c>
    </row>
    <row r="7042" spans="1:65" s="2" customFormat="1" ht="11.25">
      <c r="A7042" s="34"/>
      <c r="B7042" s="35"/>
      <c r="C7042" s="36"/>
      <c r="D7042" s="205" t="s">
        <v>281</v>
      </c>
      <c r="E7042" s="36"/>
      <c r="F7042" s="206" t="s">
        <v>5506</v>
      </c>
      <c r="G7042" s="36"/>
      <c r="H7042" s="36"/>
      <c r="I7042" s="207"/>
      <c r="J7042" s="36"/>
      <c r="K7042" s="36"/>
      <c r="L7042" s="39"/>
      <c r="M7042" s="208"/>
      <c r="N7042" s="209"/>
      <c r="O7042" s="71"/>
      <c r="P7042" s="71"/>
      <c r="Q7042" s="71"/>
      <c r="R7042" s="71"/>
      <c r="S7042" s="71"/>
      <c r="T7042" s="72"/>
      <c r="U7042" s="34"/>
      <c r="V7042" s="34"/>
      <c r="W7042" s="34"/>
      <c r="X7042" s="34"/>
      <c r="Y7042" s="34"/>
      <c r="Z7042" s="34"/>
      <c r="AA7042" s="34"/>
      <c r="AB7042" s="34"/>
      <c r="AC7042" s="34"/>
      <c r="AD7042" s="34"/>
      <c r="AE7042" s="34"/>
      <c r="AT7042" s="17" t="s">
        <v>281</v>
      </c>
      <c r="AU7042" s="17" t="s">
        <v>84</v>
      </c>
    </row>
    <row r="7043" spans="1:65" s="13" customFormat="1" ht="22.5">
      <c r="B7043" s="210"/>
      <c r="C7043" s="211"/>
      <c r="D7043" s="212" t="s">
        <v>283</v>
      </c>
      <c r="E7043" s="213" t="s">
        <v>1</v>
      </c>
      <c r="F7043" s="214" t="s">
        <v>3241</v>
      </c>
      <c r="G7043" s="211"/>
      <c r="H7043" s="213" t="s">
        <v>1</v>
      </c>
      <c r="I7043" s="215"/>
      <c r="J7043" s="211"/>
      <c r="K7043" s="211"/>
      <c r="L7043" s="216"/>
      <c r="M7043" s="217"/>
      <c r="N7043" s="218"/>
      <c r="O7043" s="218"/>
      <c r="P7043" s="218"/>
      <c r="Q7043" s="218"/>
      <c r="R7043" s="218"/>
      <c r="S7043" s="218"/>
      <c r="T7043" s="219"/>
      <c r="AT7043" s="220" t="s">
        <v>283</v>
      </c>
      <c r="AU7043" s="220" t="s">
        <v>84</v>
      </c>
      <c r="AV7043" s="13" t="s">
        <v>16</v>
      </c>
      <c r="AW7043" s="13" t="s">
        <v>32</v>
      </c>
      <c r="AX7043" s="13" t="s">
        <v>76</v>
      </c>
      <c r="AY7043" s="220" t="s">
        <v>272</v>
      </c>
    </row>
    <row r="7044" spans="1:65" s="13" customFormat="1" ht="11.25">
      <c r="B7044" s="210"/>
      <c r="C7044" s="211"/>
      <c r="D7044" s="212" t="s">
        <v>283</v>
      </c>
      <c r="E7044" s="213" t="s">
        <v>1</v>
      </c>
      <c r="F7044" s="214" t="s">
        <v>285</v>
      </c>
      <c r="G7044" s="211"/>
      <c r="H7044" s="213" t="s">
        <v>1</v>
      </c>
      <c r="I7044" s="215"/>
      <c r="J7044" s="211"/>
      <c r="K7044" s="211"/>
      <c r="L7044" s="216"/>
      <c r="M7044" s="217"/>
      <c r="N7044" s="218"/>
      <c r="O7044" s="218"/>
      <c r="P7044" s="218"/>
      <c r="Q7044" s="218"/>
      <c r="R7044" s="218"/>
      <c r="S7044" s="218"/>
      <c r="T7044" s="219"/>
      <c r="AT7044" s="220" t="s">
        <v>283</v>
      </c>
      <c r="AU7044" s="220" t="s">
        <v>84</v>
      </c>
      <c r="AV7044" s="13" t="s">
        <v>16</v>
      </c>
      <c r="AW7044" s="13" t="s">
        <v>32</v>
      </c>
      <c r="AX7044" s="13" t="s">
        <v>76</v>
      </c>
      <c r="AY7044" s="220" t="s">
        <v>272</v>
      </c>
    </row>
    <row r="7045" spans="1:65" s="13" customFormat="1" ht="11.25">
      <c r="B7045" s="210"/>
      <c r="C7045" s="211"/>
      <c r="D7045" s="212" t="s">
        <v>283</v>
      </c>
      <c r="E7045" s="213" t="s">
        <v>1</v>
      </c>
      <c r="F7045" s="214" t="s">
        <v>831</v>
      </c>
      <c r="G7045" s="211"/>
      <c r="H7045" s="213" t="s">
        <v>1</v>
      </c>
      <c r="I7045" s="215"/>
      <c r="J7045" s="211"/>
      <c r="K7045" s="211"/>
      <c r="L7045" s="216"/>
      <c r="M7045" s="217"/>
      <c r="N7045" s="218"/>
      <c r="O7045" s="218"/>
      <c r="P7045" s="218"/>
      <c r="Q7045" s="218"/>
      <c r="R7045" s="218"/>
      <c r="S7045" s="218"/>
      <c r="T7045" s="219"/>
      <c r="AT7045" s="220" t="s">
        <v>283</v>
      </c>
      <c r="AU7045" s="220" t="s">
        <v>84</v>
      </c>
      <c r="AV7045" s="13" t="s">
        <v>16</v>
      </c>
      <c r="AW7045" s="13" t="s">
        <v>32</v>
      </c>
      <c r="AX7045" s="13" t="s">
        <v>76</v>
      </c>
      <c r="AY7045" s="220" t="s">
        <v>272</v>
      </c>
    </row>
    <row r="7046" spans="1:65" s="14" customFormat="1" ht="11.25">
      <c r="B7046" s="221"/>
      <c r="C7046" s="222"/>
      <c r="D7046" s="212" t="s">
        <v>283</v>
      </c>
      <c r="E7046" s="223" t="s">
        <v>1</v>
      </c>
      <c r="F7046" s="224" t="s">
        <v>2340</v>
      </c>
      <c r="G7046" s="222"/>
      <c r="H7046" s="225">
        <v>13.79</v>
      </c>
      <c r="I7046" s="226"/>
      <c r="J7046" s="222"/>
      <c r="K7046" s="222"/>
      <c r="L7046" s="227"/>
      <c r="M7046" s="228"/>
      <c r="N7046" s="229"/>
      <c r="O7046" s="229"/>
      <c r="P7046" s="229"/>
      <c r="Q7046" s="229"/>
      <c r="R7046" s="229"/>
      <c r="S7046" s="229"/>
      <c r="T7046" s="230"/>
      <c r="AT7046" s="231" t="s">
        <v>283</v>
      </c>
      <c r="AU7046" s="231" t="s">
        <v>84</v>
      </c>
      <c r="AV7046" s="14" t="s">
        <v>84</v>
      </c>
      <c r="AW7046" s="14" t="s">
        <v>32</v>
      </c>
      <c r="AX7046" s="14" t="s">
        <v>76</v>
      </c>
      <c r="AY7046" s="231" t="s">
        <v>272</v>
      </c>
    </row>
    <row r="7047" spans="1:65" s="14" customFormat="1" ht="11.25">
      <c r="B7047" s="221"/>
      <c r="C7047" s="222"/>
      <c r="D7047" s="212" t="s">
        <v>283</v>
      </c>
      <c r="E7047" s="223" t="s">
        <v>1</v>
      </c>
      <c r="F7047" s="224" t="s">
        <v>2341</v>
      </c>
      <c r="G7047" s="222"/>
      <c r="H7047" s="225">
        <v>19.329999999999998</v>
      </c>
      <c r="I7047" s="226"/>
      <c r="J7047" s="222"/>
      <c r="K7047" s="222"/>
      <c r="L7047" s="227"/>
      <c r="M7047" s="228"/>
      <c r="N7047" s="229"/>
      <c r="O7047" s="229"/>
      <c r="P7047" s="229"/>
      <c r="Q7047" s="229"/>
      <c r="R7047" s="229"/>
      <c r="S7047" s="229"/>
      <c r="T7047" s="230"/>
      <c r="AT7047" s="231" t="s">
        <v>283</v>
      </c>
      <c r="AU7047" s="231" t="s">
        <v>84</v>
      </c>
      <c r="AV7047" s="14" t="s">
        <v>84</v>
      </c>
      <c r="AW7047" s="14" t="s">
        <v>32</v>
      </c>
      <c r="AX7047" s="14" t="s">
        <v>76</v>
      </c>
      <c r="AY7047" s="231" t="s">
        <v>272</v>
      </c>
    </row>
    <row r="7048" spans="1:65" s="14" customFormat="1" ht="11.25">
      <c r="B7048" s="221"/>
      <c r="C7048" s="222"/>
      <c r="D7048" s="212" t="s">
        <v>283</v>
      </c>
      <c r="E7048" s="223" t="s">
        <v>1</v>
      </c>
      <c r="F7048" s="224" t="s">
        <v>2342</v>
      </c>
      <c r="G7048" s="222"/>
      <c r="H7048" s="225">
        <v>5.34</v>
      </c>
      <c r="I7048" s="226"/>
      <c r="J7048" s="222"/>
      <c r="K7048" s="222"/>
      <c r="L7048" s="227"/>
      <c r="M7048" s="228"/>
      <c r="N7048" s="229"/>
      <c r="O7048" s="229"/>
      <c r="P7048" s="229"/>
      <c r="Q7048" s="229"/>
      <c r="R7048" s="229"/>
      <c r="S7048" s="229"/>
      <c r="T7048" s="230"/>
      <c r="AT7048" s="231" t="s">
        <v>283</v>
      </c>
      <c r="AU7048" s="231" t="s">
        <v>84</v>
      </c>
      <c r="AV7048" s="14" t="s">
        <v>84</v>
      </c>
      <c r="AW7048" s="14" t="s">
        <v>32</v>
      </c>
      <c r="AX7048" s="14" t="s">
        <v>76</v>
      </c>
      <c r="AY7048" s="231" t="s">
        <v>272</v>
      </c>
    </row>
    <row r="7049" spans="1:65" s="14" customFormat="1" ht="11.25">
      <c r="B7049" s="221"/>
      <c r="C7049" s="222"/>
      <c r="D7049" s="212" t="s">
        <v>283</v>
      </c>
      <c r="E7049" s="223" t="s">
        <v>1</v>
      </c>
      <c r="F7049" s="224" t="s">
        <v>2343</v>
      </c>
      <c r="G7049" s="222"/>
      <c r="H7049" s="225">
        <v>4.84</v>
      </c>
      <c r="I7049" s="226"/>
      <c r="J7049" s="222"/>
      <c r="K7049" s="222"/>
      <c r="L7049" s="227"/>
      <c r="M7049" s="228"/>
      <c r="N7049" s="229"/>
      <c r="O7049" s="229"/>
      <c r="P7049" s="229"/>
      <c r="Q7049" s="229"/>
      <c r="R7049" s="229"/>
      <c r="S7049" s="229"/>
      <c r="T7049" s="230"/>
      <c r="AT7049" s="231" t="s">
        <v>283</v>
      </c>
      <c r="AU7049" s="231" t="s">
        <v>84</v>
      </c>
      <c r="AV7049" s="14" t="s">
        <v>84</v>
      </c>
      <c r="AW7049" s="14" t="s">
        <v>32</v>
      </c>
      <c r="AX7049" s="14" t="s">
        <v>76</v>
      </c>
      <c r="AY7049" s="231" t="s">
        <v>272</v>
      </c>
    </row>
    <row r="7050" spans="1:65" s="14" customFormat="1" ht="11.25">
      <c r="B7050" s="221"/>
      <c r="C7050" s="222"/>
      <c r="D7050" s="212" t="s">
        <v>283</v>
      </c>
      <c r="E7050" s="223" t="s">
        <v>1</v>
      </c>
      <c r="F7050" s="224" t="s">
        <v>2344</v>
      </c>
      <c r="G7050" s="222"/>
      <c r="H7050" s="225">
        <v>4.29</v>
      </c>
      <c r="I7050" s="226"/>
      <c r="J7050" s="222"/>
      <c r="K7050" s="222"/>
      <c r="L7050" s="227"/>
      <c r="M7050" s="228"/>
      <c r="N7050" s="229"/>
      <c r="O7050" s="229"/>
      <c r="P7050" s="229"/>
      <c r="Q7050" s="229"/>
      <c r="R7050" s="229"/>
      <c r="S7050" s="229"/>
      <c r="T7050" s="230"/>
      <c r="AT7050" s="231" t="s">
        <v>283</v>
      </c>
      <c r="AU7050" s="231" t="s">
        <v>84</v>
      </c>
      <c r="AV7050" s="14" t="s">
        <v>84</v>
      </c>
      <c r="AW7050" s="14" t="s">
        <v>32</v>
      </c>
      <c r="AX7050" s="14" t="s">
        <v>76</v>
      </c>
      <c r="AY7050" s="231" t="s">
        <v>272</v>
      </c>
    </row>
    <row r="7051" spans="1:65" s="14" customFormat="1" ht="11.25">
      <c r="B7051" s="221"/>
      <c r="C7051" s="222"/>
      <c r="D7051" s="212" t="s">
        <v>283</v>
      </c>
      <c r="E7051" s="223" t="s">
        <v>1</v>
      </c>
      <c r="F7051" s="224" t="s">
        <v>2345</v>
      </c>
      <c r="G7051" s="222"/>
      <c r="H7051" s="225">
        <v>15.35</v>
      </c>
      <c r="I7051" s="226"/>
      <c r="J7051" s="222"/>
      <c r="K7051" s="222"/>
      <c r="L7051" s="227"/>
      <c r="M7051" s="228"/>
      <c r="N7051" s="229"/>
      <c r="O7051" s="229"/>
      <c r="P7051" s="229"/>
      <c r="Q7051" s="229"/>
      <c r="R7051" s="229"/>
      <c r="S7051" s="229"/>
      <c r="T7051" s="230"/>
      <c r="AT7051" s="231" t="s">
        <v>283</v>
      </c>
      <c r="AU7051" s="231" t="s">
        <v>84</v>
      </c>
      <c r="AV7051" s="14" t="s">
        <v>84</v>
      </c>
      <c r="AW7051" s="14" t="s">
        <v>32</v>
      </c>
      <c r="AX7051" s="14" t="s">
        <v>76</v>
      </c>
      <c r="AY7051" s="231" t="s">
        <v>272</v>
      </c>
    </row>
    <row r="7052" spans="1:65" s="14" customFormat="1" ht="11.25">
      <c r="B7052" s="221"/>
      <c r="C7052" s="222"/>
      <c r="D7052" s="212" t="s">
        <v>283</v>
      </c>
      <c r="E7052" s="223" t="s">
        <v>1</v>
      </c>
      <c r="F7052" s="224" t="s">
        <v>2346</v>
      </c>
      <c r="G7052" s="222"/>
      <c r="H7052" s="225">
        <v>11.75</v>
      </c>
      <c r="I7052" s="226"/>
      <c r="J7052" s="222"/>
      <c r="K7052" s="222"/>
      <c r="L7052" s="227"/>
      <c r="M7052" s="228"/>
      <c r="N7052" s="229"/>
      <c r="O7052" s="229"/>
      <c r="P7052" s="229"/>
      <c r="Q7052" s="229"/>
      <c r="R7052" s="229"/>
      <c r="S7052" s="229"/>
      <c r="T7052" s="230"/>
      <c r="AT7052" s="231" t="s">
        <v>283</v>
      </c>
      <c r="AU7052" s="231" t="s">
        <v>84</v>
      </c>
      <c r="AV7052" s="14" t="s">
        <v>84</v>
      </c>
      <c r="AW7052" s="14" t="s">
        <v>32</v>
      </c>
      <c r="AX7052" s="14" t="s">
        <v>76</v>
      </c>
      <c r="AY7052" s="231" t="s">
        <v>272</v>
      </c>
    </row>
    <row r="7053" spans="1:65" s="2" customFormat="1" ht="24.2" customHeight="1">
      <c r="A7053" s="34"/>
      <c r="B7053" s="35"/>
      <c r="C7053" s="192" t="s">
        <v>5507</v>
      </c>
      <c r="D7053" s="192" t="s">
        <v>274</v>
      </c>
      <c r="E7053" s="193" t="s">
        <v>5508</v>
      </c>
      <c r="F7053" s="194" t="s">
        <v>5509</v>
      </c>
      <c r="G7053" s="195" t="s">
        <v>185</v>
      </c>
      <c r="H7053" s="196">
        <v>95.6</v>
      </c>
      <c r="I7053" s="197"/>
      <c r="J7053" s="198">
        <f>ROUND(I7053*H7053,2)</f>
        <v>0</v>
      </c>
      <c r="K7053" s="194" t="s">
        <v>1</v>
      </c>
      <c r="L7053" s="39"/>
      <c r="M7053" s="199" t="s">
        <v>1</v>
      </c>
      <c r="N7053" s="200" t="s">
        <v>41</v>
      </c>
      <c r="O7053" s="71"/>
      <c r="P7053" s="201">
        <f>O7053*H7053</f>
        <v>0</v>
      </c>
      <c r="Q7053" s="201">
        <v>3.0000000000000001E-5</v>
      </c>
      <c r="R7053" s="201">
        <f>Q7053*H7053</f>
        <v>2.8679999999999999E-3</v>
      </c>
      <c r="S7053" s="201">
        <v>0</v>
      </c>
      <c r="T7053" s="202">
        <f>S7053*H7053</f>
        <v>0</v>
      </c>
      <c r="U7053" s="34"/>
      <c r="V7053" s="34"/>
      <c r="W7053" s="34"/>
      <c r="X7053" s="34"/>
      <c r="Y7053" s="34"/>
      <c r="Z7053" s="34"/>
      <c r="AA7053" s="34"/>
      <c r="AB7053" s="34"/>
      <c r="AC7053" s="34"/>
      <c r="AD7053" s="34"/>
      <c r="AE7053" s="34"/>
      <c r="AR7053" s="203" t="s">
        <v>358</v>
      </c>
      <c r="AT7053" s="203" t="s">
        <v>274</v>
      </c>
      <c r="AU7053" s="203" t="s">
        <v>84</v>
      </c>
      <c r="AY7053" s="17" t="s">
        <v>272</v>
      </c>
      <c r="BE7053" s="204">
        <f>IF(N7053="základní",J7053,0)</f>
        <v>0</v>
      </c>
      <c r="BF7053" s="204">
        <f>IF(N7053="snížená",J7053,0)</f>
        <v>0</v>
      </c>
      <c r="BG7053" s="204">
        <f>IF(N7053="zákl. přenesená",J7053,0)</f>
        <v>0</v>
      </c>
      <c r="BH7053" s="204">
        <f>IF(N7053="sníž. přenesená",J7053,0)</f>
        <v>0</v>
      </c>
      <c r="BI7053" s="204">
        <f>IF(N7053="nulová",J7053,0)</f>
        <v>0</v>
      </c>
      <c r="BJ7053" s="17" t="s">
        <v>16</v>
      </c>
      <c r="BK7053" s="204">
        <f>ROUND(I7053*H7053,2)</f>
        <v>0</v>
      </c>
      <c r="BL7053" s="17" t="s">
        <v>358</v>
      </c>
      <c r="BM7053" s="203" t="s">
        <v>5510</v>
      </c>
    </row>
    <row r="7054" spans="1:65" s="13" customFormat="1" ht="22.5">
      <c r="B7054" s="210"/>
      <c r="C7054" s="211"/>
      <c r="D7054" s="212" t="s">
        <v>283</v>
      </c>
      <c r="E7054" s="213" t="s">
        <v>1</v>
      </c>
      <c r="F7054" s="214" t="s">
        <v>3241</v>
      </c>
      <c r="G7054" s="211"/>
      <c r="H7054" s="213" t="s">
        <v>1</v>
      </c>
      <c r="I7054" s="215"/>
      <c r="J7054" s="211"/>
      <c r="K7054" s="211"/>
      <c r="L7054" s="216"/>
      <c r="M7054" s="217"/>
      <c r="N7054" s="218"/>
      <c r="O7054" s="218"/>
      <c r="P7054" s="218"/>
      <c r="Q7054" s="218"/>
      <c r="R7054" s="218"/>
      <c r="S7054" s="218"/>
      <c r="T7054" s="219"/>
      <c r="AT7054" s="220" t="s">
        <v>283</v>
      </c>
      <c r="AU7054" s="220" t="s">
        <v>84</v>
      </c>
      <c r="AV7054" s="13" t="s">
        <v>16</v>
      </c>
      <c r="AW7054" s="13" t="s">
        <v>32</v>
      </c>
      <c r="AX7054" s="13" t="s">
        <v>76</v>
      </c>
      <c r="AY7054" s="220" t="s">
        <v>272</v>
      </c>
    </row>
    <row r="7055" spans="1:65" s="13" customFormat="1" ht="11.25">
      <c r="B7055" s="210"/>
      <c r="C7055" s="211"/>
      <c r="D7055" s="212" t="s">
        <v>283</v>
      </c>
      <c r="E7055" s="213" t="s">
        <v>1</v>
      </c>
      <c r="F7055" s="214" t="s">
        <v>285</v>
      </c>
      <c r="G7055" s="211"/>
      <c r="H7055" s="213" t="s">
        <v>1</v>
      </c>
      <c r="I7055" s="215"/>
      <c r="J7055" s="211"/>
      <c r="K7055" s="211"/>
      <c r="L7055" s="216"/>
      <c r="M7055" s="217"/>
      <c r="N7055" s="218"/>
      <c r="O7055" s="218"/>
      <c r="P7055" s="218"/>
      <c r="Q7055" s="218"/>
      <c r="R7055" s="218"/>
      <c r="S7055" s="218"/>
      <c r="T7055" s="219"/>
      <c r="AT7055" s="220" t="s">
        <v>283</v>
      </c>
      <c r="AU7055" s="220" t="s">
        <v>84</v>
      </c>
      <c r="AV7055" s="13" t="s">
        <v>16</v>
      </c>
      <c r="AW7055" s="13" t="s">
        <v>32</v>
      </c>
      <c r="AX7055" s="13" t="s">
        <v>76</v>
      </c>
      <c r="AY7055" s="220" t="s">
        <v>272</v>
      </c>
    </row>
    <row r="7056" spans="1:65" s="13" customFormat="1" ht="11.25">
      <c r="B7056" s="210"/>
      <c r="C7056" s="211"/>
      <c r="D7056" s="212" t="s">
        <v>283</v>
      </c>
      <c r="E7056" s="213" t="s">
        <v>1</v>
      </c>
      <c r="F7056" s="214" t="s">
        <v>831</v>
      </c>
      <c r="G7056" s="211"/>
      <c r="H7056" s="213" t="s">
        <v>1</v>
      </c>
      <c r="I7056" s="215"/>
      <c r="J7056" s="211"/>
      <c r="K7056" s="211"/>
      <c r="L7056" s="216"/>
      <c r="M7056" s="217"/>
      <c r="N7056" s="218"/>
      <c r="O7056" s="218"/>
      <c r="P7056" s="218"/>
      <c r="Q7056" s="218"/>
      <c r="R7056" s="218"/>
      <c r="S7056" s="218"/>
      <c r="T7056" s="219"/>
      <c r="AT7056" s="220" t="s">
        <v>283</v>
      </c>
      <c r="AU7056" s="220" t="s">
        <v>84</v>
      </c>
      <c r="AV7056" s="13" t="s">
        <v>16</v>
      </c>
      <c r="AW7056" s="13" t="s">
        <v>32</v>
      </c>
      <c r="AX7056" s="13" t="s">
        <v>76</v>
      </c>
      <c r="AY7056" s="220" t="s">
        <v>272</v>
      </c>
    </row>
    <row r="7057" spans="1:65" s="14" customFormat="1" ht="11.25">
      <c r="B7057" s="221"/>
      <c r="C7057" s="222"/>
      <c r="D7057" s="212" t="s">
        <v>283</v>
      </c>
      <c r="E7057" s="223" t="s">
        <v>1</v>
      </c>
      <c r="F7057" s="224" t="s">
        <v>3571</v>
      </c>
      <c r="G7057" s="222"/>
      <c r="H7057" s="225">
        <v>20.6</v>
      </c>
      <c r="I7057" s="226"/>
      <c r="J7057" s="222"/>
      <c r="K7057" s="222"/>
      <c r="L7057" s="227"/>
      <c r="M7057" s="228"/>
      <c r="N7057" s="229"/>
      <c r="O7057" s="229"/>
      <c r="P7057" s="229"/>
      <c r="Q7057" s="229"/>
      <c r="R7057" s="229"/>
      <c r="S7057" s="229"/>
      <c r="T7057" s="230"/>
      <c r="AT7057" s="231" t="s">
        <v>283</v>
      </c>
      <c r="AU7057" s="231" t="s">
        <v>84</v>
      </c>
      <c r="AV7057" s="14" t="s">
        <v>84</v>
      </c>
      <c r="AW7057" s="14" t="s">
        <v>32</v>
      </c>
      <c r="AX7057" s="14" t="s">
        <v>76</v>
      </c>
      <c r="AY7057" s="231" t="s">
        <v>272</v>
      </c>
    </row>
    <row r="7058" spans="1:65" s="14" customFormat="1" ht="11.25">
      <c r="B7058" s="221"/>
      <c r="C7058" s="222"/>
      <c r="D7058" s="212" t="s">
        <v>283</v>
      </c>
      <c r="E7058" s="223" t="s">
        <v>1</v>
      </c>
      <c r="F7058" s="224" t="s">
        <v>3572</v>
      </c>
      <c r="G7058" s="222"/>
      <c r="H7058" s="225">
        <v>19.2</v>
      </c>
      <c r="I7058" s="226"/>
      <c r="J7058" s="222"/>
      <c r="K7058" s="222"/>
      <c r="L7058" s="227"/>
      <c r="M7058" s="228"/>
      <c r="N7058" s="229"/>
      <c r="O7058" s="229"/>
      <c r="P7058" s="229"/>
      <c r="Q7058" s="229"/>
      <c r="R7058" s="229"/>
      <c r="S7058" s="229"/>
      <c r="T7058" s="230"/>
      <c r="AT7058" s="231" t="s">
        <v>283</v>
      </c>
      <c r="AU7058" s="231" t="s">
        <v>84</v>
      </c>
      <c r="AV7058" s="14" t="s">
        <v>84</v>
      </c>
      <c r="AW7058" s="14" t="s">
        <v>32</v>
      </c>
      <c r="AX7058" s="14" t="s">
        <v>76</v>
      </c>
      <c r="AY7058" s="231" t="s">
        <v>272</v>
      </c>
    </row>
    <row r="7059" spans="1:65" s="14" customFormat="1" ht="11.25">
      <c r="B7059" s="221"/>
      <c r="C7059" s="222"/>
      <c r="D7059" s="212" t="s">
        <v>283</v>
      </c>
      <c r="E7059" s="223" t="s">
        <v>1</v>
      </c>
      <c r="F7059" s="224" t="s">
        <v>3573</v>
      </c>
      <c r="G7059" s="222"/>
      <c r="H7059" s="225">
        <v>9.0500000000000007</v>
      </c>
      <c r="I7059" s="226"/>
      <c r="J7059" s="222"/>
      <c r="K7059" s="222"/>
      <c r="L7059" s="227"/>
      <c r="M7059" s="228"/>
      <c r="N7059" s="229"/>
      <c r="O7059" s="229"/>
      <c r="P7059" s="229"/>
      <c r="Q7059" s="229"/>
      <c r="R7059" s="229"/>
      <c r="S7059" s="229"/>
      <c r="T7059" s="230"/>
      <c r="AT7059" s="231" t="s">
        <v>283</v>
      </c>
      <c r="AU7059" s="231" t="s">
        <v>84</v>
      </c>
      <c r="AV7059" s="14" t="s">
        <v>84</v>
      </c>
      <c r="AW7059" s="14" t="s">
        <v>32</v>
      </c>
      <c r="AX7059" s="14" t="s">
        <v>76</v>
      </c>
      <c r="AY7059" s="231" t="s">
        <v>272</v>
      </c>
    </row>
    <row r="7060" spans="1:65" s="14" customFormat="1" ht="11.25">
      <c r="B7060" s="221"/>
      <c r="C7060" s="222"/>
      <c r="D7060" s="212" t="s">
        <v>283</v>
      </c>
      <c r="E7060" s="223" t="s">
        <v>1</v>
      </c>
      <c r="F7060" s="224" t="s">
        <v>3574</v>
      </c>
      <c r="G7060" s="222"/>
      <c r="H7060" s="225">
        <v>8.6</v>
      </c>
      <c r="I7060" s="226"/>
      <c r="J7060" s="222"/>
      <c r="K7060" s="222"/>
      <c r="L7060" s="227"/>
      <c r="M7060" s="228"/>
      <c r="N7060" s="229"/>
      <c r="O7060" s="229"/>
      <c r="P7060" s="229"/>
      <c r="Q7060" s="229"/>
      <c r="R7060" s="229"/>
      <c r="S7060" s="229"/>
      <c r="T7060" s="230"/>
      <c r="AT7060" s="231" t="s">
        <v>283</v>
      </c>
      <c r="AU7060" s="231" t="s">
        <v>84</v>
      </c>
      <c r="AV7060" s="14" t="s">
        <v>84</v>
      </c>
      <c r="AW7060" s="14" t="s">
        <v>32</v>
      </c>
      <c r="AX7060" s="14" t="s">
        <v>76</v>
      </c>
      <c r="AY7060" s="231" t="s">
        <v>272</v>
      </c>
    </row>
    <row r="7061" spans="1:65" s="14" customFormat="1" ht="11.25">
      <c r="B7061" s="221"/>
      <c r="C7061" s="222"/>
      <c r="D7061" s="212" t="s">
        <v>283</v>
      </c>
      <c r="E7061" s="223" t="s">
        <v>1</v>
      </c>
      <c r="F7061" s="224" t="s">
        <v>3575</v>
      </c>
      <c r="G7061" s="222"/>
      <c r="H7061" s="225">
        <v>8.1</v>
      </c>
      <c r="I7061" s="226"/>
      <c r="J7061" s="222"/>
      <c r="K7061" s="222"/>
      <c r="L7061" s="227"/>
      <c r="M7061" s="228"/>
      <c r="N7061" s="229"/>
      <c r="O7061" s="229"/>
      <c r="P7061" s="229"/>
      <c r="Q7061" s="229"/>
      <c r="R7061" s="229"/>
      <c r="S7061" s="229"/>
      <c r="T7061" s="230"/>
      <c r="AT7061" s="231" t="s">
        <v>283</v>
      </c>
      <c r="AU7061" s="231" t="s">
        <v>84</v>
      </c>
      <c r="AV7061" s="14" t="s">
        <v>84</v>
      </c>
      <c r="AW7061" s="14" t="s">
        <v>32</v>
      </c>
      <c r="AX7061" s="14" t="s">
        <v>76</v>
      </c>
      <c r="AY7061" s="231" t="s">
        <v>272</v>
      </c>
    </row>
    <row r="7062" spans="1:65" s="14" customFormat="1" ht="11.25">
      <c r="B7062" s="221"/>
      <c r="C7062" s="222"/>
      <c r="D7062" s="212" t="s">
        <v>283</v>
      </c>
      <c r="E7062" s="223" t="s">
        <v>1</v>
      </c>
      <c r="F7062" s="224" t="s">
        <v>3576</v>
      </c>
      <c r="G7062" s="222"/>
      <c r="H7062" s="225">
        <v>15.85</v>
      </c>
      <c r="I7062" s="226"/>
      <c r="J7062" s="222"/>
      <c r="K7062" s="222"/>
      <c r="L7062" s="227"/>
      <c r="M7062" s="228"/>
      <c r="N7062" s="229"/>
      <c r="O7062" s="229"/>
      <c r="P7062" s="229"/>
      <c r="Q7062" s="229"/>
      <c r="R7062" s="229"/>
      <c r="S7062" s="229"/>
      <c r="T7062" s="230"/>
      <c r="AT7062" s="231" t="s">
        <v>283</v>
      </c>
      <c r="AU7062" s="231" t="s">
        <v>84</v>
      </c>
      <c r="AV7062" s="14" t="s">
        <v>84</v>
      </c>
      <c r="AW7062" s="14" t="s">
        <v>32</v>
      </c>
      <c r="AX7062" s="14" t="s">
        <v>76</v>
      </c>
      <c r="AY7062" s="231" t="s">
        <v>272</v>
      </c>
    </row>
    <row r="7063" spans="1:65" s="14" customFormat="1" ht="11.25">
      <c r="B7063" s="221"/>
      <c r="C7063" s="222"/>
      <c r="D7063" s="212" t="s">
        <v>283</v>
      </c>
      <c r="E7063" s="223" t="s">
        <v>1</v>
      </c>
      <c r="F7063" s="224" t="s">
        <v>3577</v>
      </c>
      <c r="G7063" s="222"/>
      <c r="H7063" s="225">
        <v>14.2</v>
      </c>
      <c r="I7063" s="226"/>
      <c r="J7063" s="222"/>
      <c r="K7063" s="222"/>
      <c r="L7063" s="227"/>
      <c r="M7063" s="228"/>
      <c r="N7063" s="229"/>
      <c r="O7063" s="229"/>
      <c r="P7063" s="229"/>
      <c r="Q7063" s="229"/>
      <c r="R7063" s="229"/>
      <c r="S7063" s="229"/>
      <c r="T7063" s="230"/>
      <c r="AT7063" s="231" t="s">
        <v>283</v>
      </c>
      <c r="AU7063" s="231" t="s">
        <v>84</v>
      </c>
      <c r="AV7063" s="14" t="s">
        <v>84</v>
      </c>
      <c r="AW7063" s="14" t="s">
        <v>32</v>
      </c>
      <c r="AX7063" s="14" t="s">
        <v>76</v>
      </c>
      <c r="AY7063" s="231" t="s">
        <v>272</v>
      </c>
    </row>
    <row r="7064" spans="1:65" s="2" customFormat="1" ht="37.9" customHeight="1">
      <c r="A7064" s="34"/>
      <c r="B7064" s="35"/>
      <c r="C7064" s="232" t="s">
        <v>5511</v>
      </c>
      <c r="D7064" s="232" t="s">
        <v>394</v>
      </c>
      <c r="E7064" s="233" t="s">
        <v>5512</v>
      </c>
      <c r="F7064" s="234" t="s">
        <v>5513</v>
      </c>
      <c r="G7064" s="235" t="s">
        <v>156</v>
      </c>
      <c r="H7064" s="236">
        <v>97.933000000000007</v>
      </c>
      <c r="I7064" s="237"/>
      <c r="J7064" s="238">
        <f>ROUND(I7064*H7064,2)</f>
        <v>0</v>
      </c>
      <c r="K7064" s="234" t="s">
        <v>1</v>
      </c>
      <c r="L7064" s="239"/>
      <c r="M7064" s="240" t="s">
        <v>1</v>
      </c>
      <c r="N7064" s="241" t="s">
        <v>41</v>
      </c>
      <c r="O7064" s="71"/>
      <c r="P7064" s="201">
        <f>O7064*H7064</f>
        <v>0</v>
      </c>
      <c r="Q7064" s="201">
        <v>2.8300000000000001E-3</v>
      </c>
      <c r="R7064" s="201">
        <f>Q7064*H7064</f>
        <v>0.27715039000000002</v>
      </c>
      <c r="S7064" s="201">
        <v>0</v>
      </c>
      <c r="T7064" s="202">
        <f>S7064*H7064</f>
        <v>0</v>
      </c>
      <c r="U7064" s="34"/>
      <c r="V7064" s="34"/>
      <c r="W7064" s="34"/>
      <c r="X7064" s="34"/>
      <c r="Y7064" s="34"/>
      <c r="Z7064" s="34"/>
      <c r="AA7064" s="34"/>
      <c r="AB7064" s="34"/>
      <c r="AC7064" s="34"/>
      <c r="AD7064" s="34"/>
      <c r="AE7064" s="34"/>
      <c r="AR7064" s="203" t="s">
        <v>483</v>
      </c>
      <c r="AT7064" s="203" t="s">
        <v>394</v>
      </c>
      <c r="AU7064" s="203" t="s">
        <v>84</v>
      </c>
      <c r="AY7064" s="17" t="s">
        <v>272</v>
      </c>
      <c r="BE7064" s="204">
        <f>IF(N7064="základní",J7064,0)</f>
        <v>0</v>
      </c>
      <c r="BF7064" s="204">
        <f>IF(N7064="snížená",J7064,0)</f>
        <v>0</v>
      </c>
      <c r="BG7064" s="204">
        <f>IF(N7064="zákl. přenesená",J7064,0)</f>
        <v>0</v>
      </c>
      <c r="BH7064" s="204">
        <f>IF(N7064="sníž. přenesená",J7064,0)</f>
        <v>0</v>
      </c>
      <c r="BI7064" s="204">
        <f>IF(N7064="nulová",J7064,0)</f>
        <v>0</v>
      </c>
      <c r="BJ7064" s="17" t="s">
        <v>16</v>
      </c>
      <c r="BK7064" s="204">
        <f>ROUND(I7064*H7064,2)</f>
        <v>0</v>
      </c>
      <c r="BL7064" s="17" t="s">
        <v>358</v>
      </c>
      <c r="BM7064" s="203" t="s">
        <v>5514</v>
      </c>
    </row>
    <row r="7065" spans="1:65" s="14" customFormat="1" ht="11.25">
      <c r="B7065" s="221"/>
      <c r="C7065" s="222"/>
      <c r="D7065" s="212" t="s">
        <v>283</v>
      </c>
      <c r="E7065" s="223" t="s">
        <v>1</v>
      </c>
      <c r="F7065" s="224" t="s">
        <v>191</v>
      </c>
      <c r="G7065" s="222"/>
      <c r="H7065" s="225">
        <v>74.69</v>
      </c>
      <c r="I7065" s="226"/>
      <c r="J7065" s="222"/>
      <c r="K7065" s="222"/>
      <c r="L7065" s="227"/>
      <c r="M7065" s="228"/>
      <c r="N7065" s="229"/>
      <c r="O7065" s="229"/>
      <c r="P7065" s="229"/>
      <c r="Q7065" s="229"/>
      <c r="R7065" s="229"/>
      <c r="S7065" s="229"/>
      <c r="T7065" s="230"/>
      <c r="AT7065" s="231" t="s">
        <v>283</v>
      </c>
      <c r="AU7065" s="231" t="s">
        <v>84</v>
      </c>
      <c r="AV7065" s="14" t="s">
        <v>84</v>
      </c>
      <c r="AW7065" s="14" t="s">
        <v>32</v>
      </c>
      <c r="AX7065" s="14" t="s">
        <v>76</v>
      </c>
      <c r="AY7065" s="231" t="s">
        <v>272</v>
      </c>
    </row>
    <row r="7066" spans="1:65" s="14" customFormat="1" ht="11.25">
      <c r="B7066" s="221"/>
      <c r="C7066" s="222"/>
      <c r="D7066" s="212" t="s">
        <v>283</v>
      </c>
      <c r="E7066" s="223" t="s">
        <v>1</v>
      </c>
      <c r="F7066" s="224" t="s">
        <v>5515</v>
      </c>
      <c r="G7066" s="222"/>
      <c r="H7066" s="225">
        <v>14.34</v>
      </c>
      <c r="I7066" s="226"/>
      <c r="J7066" s="222"/>
      <c r="K7066" s="222"/>
      <c r="L7066" s="227"/>
      <c r="M7066" s="228"/>
      <c r="N7066" s="229"/>
      <c r="O7066" s="229"/>
      <c r="P7066" s="229"/>
      <c r="Q7066" s="229"/>
      <c r="R7066" s="229"/>
      <c r="S7066" s="229"/>
      <c r="T7066" s="230"/>
      <c r="AT7066" s="231" t="s">
        <v>283</v>
      </c>
      <c r="AU7066" s="231" t="s">
        <v>84</v>
      </c>
      <c r="AV7066" s="14" t="s">
        <v>84</v>
      </c>
      <c r="AW7066" s="14" t="s">
        <v>32</v>
      </c>
      <c r="AX7066" s="14" t="s">
        <v>76</v>
      </c>
      <c r="AY7066" s="231" t="s">
        <v>272</v>
      </c>
    </row>
    <row r="7067" spans="1:65" s="14" customFormat="1" ht="11.25">
      <c r="B7067" s="221"/>
      <c r="C7067" s="222"/>
      <c r="D7067" s="212" t="s">
        <v>283</v>
      </c>
      <c r="E7067" s="222"/>
      <c r="F7067" s="224" t="s">
        <v>5516</v>
      </c>
      <c r="G7067" s="222"/>
      <c r="H7067" s="225">
        <v>97.933000000000007</v>
      </c>
      <c r="I7067" s="226"/>
      <c r="J7067" s="222"/>
      <c r="K7067" s="222"/>
      <c r="L7067" s="227"/>
      <c r="M7067" s="228"/>
      <c r="N7067" s="229"/>
      <c r="O7067" s="229"/>
      <c r="P7067" s="229"/>
      <c r="Q7067" s="229"/>
      <c r="R7067" s="229"/>
      <c r="S7067" s="229"/>
      <c r="T7067" s="230"/>
      <c r="AT7067" s="231" t="s">
        <v>283</v>
      </c>
      <c r="AU7067" s="231" t="s">
        <v>84</v>
      </c>
      <c r="AV7067" s="14" t="s">
        <v>84</v>
      </c>
      <c r="AW7067" s="14" t="s">
        <v>4</v>
      </c>
      <c r="AX7067" s="14" t="s">
        <v>16</v>
      </c>
      <c r="AY7067" s="231" t="s">
        <v>272</v>
      </c>
    </row>
    <row r="7068" spans="1:65" s="2" customFormat="1" ht="24.2" customHeight="1">
      <c r="A7068" s="34"/>
      <c r="B7068" s="35"/>
      <c r="C7068" s="192" t="s">
        <v>5517</v>
      </c>
      <c r="D7068" s="192" t="s">
        <v>274</v>
      </c>
      <c r="E7068" s="193" t="s">
        <v>5518</v>
      </c>
      <c r="F7068" s="194" t="s">
        <v>5519</v>
      </c>
      <c r="G7068" s="195" t="s">
        <v>156</v>
      </c>
      <c r="H7068" s="196">
        <v>336.47899999999998</v>
      </c>
      <c r="I7068" s="197"/>
      <c r="J7068" s="198">
        <f>ROUND(I7068*H7068,2)</f>
        <v>0</v>
      </c>
      <c r="K7068" s="194" t="s">
        <v>278</v>
      </c>
      <c r="L7068" s="39"/>
      <c r="M7068" s="199" t="s">
        <v>1</v>
      </c>
      <c r="N7068" s="200" t="s">
        <v>41</v>
      </c>
      <c r="O7068" s="71"/>
      <c r="P7068" s="201">
        <f>O7068*H7068</f>
        <v>0</v>
      </c>
      <c r="Q7068" s="201">
        <v>4.0000000000000002E-4</v>
      </c>
      <c r="R7068" s="201">
        <f>Q7068*H7068</f>
        <v>0.13459160000000001</v>
      </c>
      <c r="S7068" s="201">
        <v>0</v>
      </c>
      <c r="T7068" s="202">
        <f>S7068*H7068</f>
        <v>0</v>
      </c>
      <c r="U7068" s="34"/>
      <c r="V7068" s="34"/>
      <c r="W7068" s="34"/>
      <c r="X7068" s="34"/>
      <c r="Y7068" s="34"/>
      <c r="Z7068" s="34"/>
      <c r="AA7068" s="34"/>
      <c r="AB7068" s="34"/>
      <c r="AC7068" s="34"/>
      <c r="AD7068" s="34"/>
      <c r="AE7068" s="34"/>
      <c r="AR7068" s="203" t="s">
        <v>358</v>
      </c>
      <c r="AT7068" s="203" t="s">
        <v>274</v>
      </c>
      <c r="AU7068" s="203" t="s">
        <v>84</v>
      </c>
      <c r="AY7068" s="17" t="s">
        <v>272</v>
      </c>
      <c r="BE7068" s="204">
        <f>IF(N7068="základní",J7068,0)</f>
        <v>0</v>
      </c>
      <c r="BF7068" s="204">
        <f>IF(N7068="snížená",J7068,0)</f>
        <v>0</v>
      </c>
      <c r="BG7068" s="204">
        <f>IF(N7068="zákl. přenesená",J7068,0)</f>
        <v>0</v>
      </c>
      <c r="BH7068" s="204">
        <f>IF(N7068="sníž. přenesená",J7068,0)</f>
        <v>0</v>
      </c>
      <c r="BI7068" s="204">
        <f>IF(N7068="nulová",J7068,0)</f>
        <v>0</v>
      </c>
      <c r="BJ7068" s="17" t="s">
        <v>16</v>
      </c>
      <c r="BK7068" s="204">
        <f>ROUND(I7068*H7068,2)</f>
        <v>0</v>
      </c>
      <c r="BL7068" s="17" t="s">
        <v>358</v>
      </c>
      <c r="BM7068" s="203" t="s">
        <v>5520</v>
      </c>
    </row>
    <row r="7069" spans="1:65" s="2" customFormat="1" ht="11.25">
      <c r="A7069" s="34"/>
      <c r="B7069" s="35"/>
      <c r="C7069" s="36"/>
      <c r="D7069" s="205" t="s">
        <v>281</v>
      </c>
      <c r="E7069" s="36"/>
      <c r="F7069" s="206" t="s">
        <v>5521</v>
      </c>
      <c r="G7069" s="36"/>
      <c r="H7069" s="36"/>
      <c r="I7069" s="207"/>
      <c r="J7069" s="36"/>
      <c r="K7069" s="36"/>
      <c r="L7069" s="39"/>
      <c r="M7069" s="208"/>
      <c r="N7069" s="209"/>
      <c r="O7069" s="71"/>
      <c r="P7069" s="71"/>
      <c r="Q7069" s="71"/>
      <c r="R7069" s="71"/>
      <c r="S7069" s="71"/>
      <c r="T7069" s="72"/>
      <c r="U7069" s="34"/>
      <c r="V7069" s="34"/>
      <c r="W7069" s="34"/>
      <c r="X7069" s="34"/>
      <c r="Y7069" s="34"/>
      <c r="Z7069" s="34"/>
      <c r="AA7069" s="34"/>
      <c r="AB7069" s="34"/>
      <c r="AC7069" s="34"/>
      <c r="AD7069" s="34"/>
      <c r="AE7069" s="34"/>
      <c r="AT7069" s="17" t="s">
        <v>281</v>
      </c>
      <c r="AU7069" s="17" t="s">
        <v>84</v>
      </c>
    </row>
    <row r="7070" spans="1:65" s="13" customFormat="1" ht="22.5">
      <c r="B7070" s="210"/>
      <c r="C7070" s="211"/>
      <c r="D7070" s="212" t="s">
        <v>283</v>
      </c>
      <c r="E7070" s="213" t="s">
        <v>1</v>
      </c>
      <c r="F7070" s="214" t="s">
        <v>3241</v>
      </c>
      <c r="G7070" s="211"/>
      <c r="H7070" s="213" t="s">
        <v>1</v>
      </c>
      <c r="I7070" s="215"/>
      <c r="J7070" s="211"/>
      <c r="K7070" s="211"/>
      <c r="L7070" s="216"/>
      <c r="M7070" s="217"/>
      <c r="N7070" s="218"/>
      <c r="O7070" s="218"/>
      <c r="P7070" s="218"/>
      <c r="Q7070" s="218"/>
      <c r="R7070" s="218"/>
      <c r="S7070" s="218"/>
      <c r="T7070" s="219"/>
      <c r="AT7070" s="220" t="s">
        <v>283</v>
      </c>
      <c r="AU7070" s="220" t="s">
        <v>84</v>
      </c>
      <c r="AV7070" s="13" t="s">
        <v>16</v>
      </c>
      <c r="AW7070" s="13" t="s">
        <v>32</v>
      </c>
      <c r="AX7070" s="13" t="s">
        <v>76</v>
      </c>
      <c r="AY7070" s="220" t="s">
        <v>272</v>
      </c>
    </row>
    <row r="7071" spans="1:65" s="13" customFormat="1" ht="11.25">
      <c r="B7071" s="210"/>
      <c r="C7071" s="211"/>
      <c r="D7071" s="212" t="s">
        <v>283</v>
      </c>
      <c r="E7071" s="213" t="s">
        <v>1</v>
      </c>
      <c r="F7071" s="214" t="s">
        <v>285</v>
      </c>
      <c r="G7071" s="211"/>
      <c r="H7071" s="213" t="s">
        <v>1</v>
      </c>
      <c r="I7071" s="215"/>
      <c r="J7071" s="211"/>
      <c r="K7071" s="211"/>
      <c r="L7071" s="216"/>
      <c r="M7071" s="217"/>
      <c r="N7071" s="218"/>
      <c r="O7071" s="218"/>
      <c r="P7071" s="218"/>
      <c r="Q7071" s="218"/>
      <c r="R7071" s="218"/>
      <c r="S7071" s="218"/>
      <c r="T7071" s="219"/>
      <c r="AT7071" s="220" t="s">
        <v>283</v>
      </c>
      <c r="AU7071" s="220" t="s">
        <v>84</v>
      </c>
      <c r="AV7071" s="13" t="s">
        <v>16</v>
      </c>
      <c r="AW7071" s="13" t="s">
        <v>32</v>
      </c>
      <c r="AX7071" s="13" t="s">
        <v>76</v>
      </c>
      <c r="AY7071" s="220" t="s">
        <v>272</v>
      </c>
    </row>
    <row r="7072" spans="1:65" s="13" customFormat="1" ht="11.25">
      <c r="B7072" s="210"/>
      <c r="C7072" s="211"/>
      <c r="D7072" s="212" t="s">
        <v>283</v>
      </c>
      <c r="E7072" s="213" t="s">
        <v>1</v>
      </c>
      <c r="F7072" s="214" t="s">
        <v>5522</v>
      </c>
      <c r="G7072" s="211"/>
      <c r="H7072" s="213" t="s">
        <v>1</v>
      </c>
      <c r="I7072" s="215"/>
      <c r="J7072" s="211"/>
      <c r="K7072" s="211"/>
      <c r="L7072" s="216"/>
      <c r="M7072" s="217"/>
      <c r="N7072" s="218"/>
      <c r="O7072" s="218"/>
      <c r="P7072" s="218"/>
      <c r="Q7072" s="218"/>
      <c r="R7072" s="218"/>
      <c r="S7072" s="218"/>
      <c r="T7072" s="219"/>
      <c r="AT7072" s="220" t="s">
        <v>283</v>
      </c>
      <c r="AU7072" s="220" t="s">
        <v>84</v>
      </c>
      <c r="AV7072" s="13" t="s">
        <v>16</v>
      </c>
      <c r="AW7072" s="13" t="s">
        <v>32</v>
      </c>
      <c r="AX7072" s="13" t="s">
        <v>76</v>
      </c>
      <c r="AY7072" s="220" t="s">
        <v>272</v>
      </c>
    </row>
    <row r="7073" spans="2:51" s="13" customFormat="1" ht="11.25">
      <c r="B7073" s="210"/>
      <c r="C7073" s="211"/>
      <c r="D7073" s="212" t="s">
        <v>283</v>
      </c>
      <c r="E7073" s="213" t="s">
        <v>1</v>
      </c>
      <c r="F7073" s="214" t="s">
        <v>833</v>
      </c>
      <c r="G7073" s="211"/>
      <c r="H7073" s="213" t="s">
        <v>1</v>
      </c>
      <c r="I7073" s="215"/>
      <c r="J7073" s="211"/>
      <c r="K7073" s="211"/>
      <c r="L7073" s="216"/>
      <c r="M7073" s="217"/>
      <c r="N7073" s="218"/>
      <c r="O7073" s="218"/>
      <c r="P7073" s="218"/>
      <c r="Q7073" s="218"/>
      <c r="R7073" s="218"/>
      <c r="S7073" s="218"/>
      <c r="T7073" s="219"/>
      <c r="AT7073" s="220" t="s">
        <v>283</v>
      </c>
      <c r="AU7073" s="220" t="s">
        <v>84</v>
      </c>
      <c r="AV7073" s="13" t="s">
        <v>16</v>
      </c>
      <c r="AW7073" s="13" t="s">
        <v>32</v>
      </c>
      <c r="AX7073" s="13" t="s">
        <v>76</v>
      </c>
      <c r="AY7073" s="220" t="s">
        <v>272</v>
      </c>
    </row>
    <row r="7074" spans="2:51" s="14" customFormat="1" ht="11.25">
      <c r="B7074" s="221"/>
      <c r="C7074" s="222"/>
      <c r="D7074" s="212" t="s">
        <v>283</v>
      </c>
      <c r="E7074" s="223" t="s">
        <v>1</v>
      </c>
      <c r="F7074" s="224" t="s">
        <v>2399</v>
      </c>
      <c r="G7074" s="222"/>
      <c r="H7074" s="225">
        <v>19.899999999999999</v>
      </c>
      <c r="I7074" s="226"/>
      <c r="J7074" s="222"/>
      <c r="K7074" s="222"/>
      <c r="L7074" s="227"/>
      <c r="M7074" s="228"/>
      <c r="N7074" s="229"/>
      <c r="O7074" s="229"/>
      <c r="P7074" s="229"/>
      <c r="Q7074" s="229"/>
      <c r="R7074" s="229"/>
      <c r="S7074" s="229"/>
      <c r="T7074" s="230"/>
      <c r="AT7074" s="231" t="s">
        <v>283</v>
      </c>
      <c r="AU7074" s="231" t="s">
        <v>84</v>
      </c>
      <c r="AV7074" s="14" t="s">
        <v>84</v>
      </c>
      <c r="AW7074" s="14" t="s">
        <v>32</v>
      </c>
      <c r="AX7074" s="14" t="s">
        <v>76</v>
      </c>
      <c r="AY7074" s="231" t="s">
        <v>272</v>
      </c>
    </row>
    <row r="7075" spans="2:51" s="14" customFormat="1" ht="11.25">
      <c r="B7075" s="221"/>
      <c r="C7075" s="222"/>
      <c r="D7075" s="212" t="s">
        <v>283</v>
      </c>
      <c r="E7075" s="223" t="s">
        <v>1</v>
      </c>
      <c r="F7075" s="224" t="s">
        <v>2400</v>
      </c>
      <c r="G7075" s="222"/>
      <c r="H7075" s="225">
        <v>18.324999999999999</v>
      </c>
      <c r="I7075" s="226"/>
      <c r="J7075" s="222"/>
      <c r="K7075" s="222"/>
      <c r="L7075" s="227"/>
      <c r="M7075" s="228"/>
      <c r="N7075" s="229"/>
      <c r="O7075" s="229"/>
      <c r="P7075" s="229"/>
      <c r="Q7075" s="229"/>
      <c r="R7075" s="229"/>
      <c r="S7075" s="229"/>
      <c r="T7075" s="230"/>
      <c r="AT7075" s="231" t="s">
        <v>283</v>
      </c>
      <c r="AU7075" s="231" t="s">
        <v>84</v>
      </c>
      <c r="AV7075" s="14" t="s">
        <v>84</v>
      </c>
      <c r="AW7075" s="14" t="s">
        <v>32</v>
      </c>
      <c r="AX7075" s="14" t="s">
        <v>76</v>
      </c>
      <c r="AY7075" s="231" t="s">
        <v>272</v>
      </c>
    </row>
    <row r="7076" spans="2:51" s="14" customFormat="1" ht="11.25">
      <c r="B7076" s="221"/>
      <c r="C7076" s="222"/>
      <c r="D7076" s="212" t="s">
        <v>283</v>
      </c>
      <c r="E7076" s="223" t="s">
        <v>1</v>
      </c>
      <c r="F7076" s="224" t="s">
        <v>2401</v>
      </c>
      <c r="G7076" s="222"/>
      <c r="H7076" s="225">
        <v>15.7</v>
      </c>
      <c r="I7076" s="226"/>
      <c r="J7076" s="222"/>
      <c r="K7076" s="222"/>
      <c r="L7076" s="227"/>
      <c r="M7076" s="228"/>
      <c r="N7076" s="229"/>
      <c r="O7076" s="229"/>
      <c r="P7076" s="229"/>
      <c r="Q7076" s="229"/>
      <c r="R7076" s="229"/>
      <c r="S7076" s="229"/>
      <c r="T7076" s="230"/>
      <c r="AT7076" s="231" t="s">
        <v>283</v>
      </c>
      <c r="AU7076" s="231" t="s">
        <v>84</v>
      </c>
      <c r="AV7076" s="14" t="s">
        <v>84</v>
      </c>
      <c r="AW7076" s="14" t="s">
        <v>32</v>
      </c>
      <c r="AX7076" s="14" t="s">
        <v>76</v>
      </c>
      <c r="AY7076" s="231" t="s">
        <v>272</v>
      </c>
    </row>
    <row r="7077" spans="2:51" s="14" customFormat="1" ht="11.25">
      <c r="B7077" s="221"/>
      <c r="C7077" s="222"/>
      <c r="D7077" s="212" t="s">
        <v>283</v>
      </c>
      <c r="E7077" s="223" t="s">
        <v>1</v>
      </c>
      <c r="F7077" s="224" t="s">
        <v>2402</v>
      </c>
      <c r="G7077" s="222"/>
      <c r="H7077" s="225">
        <v>17.963000000000001</v>
      </c>
      <c r="I7077" s="226"/>
      <c r="J7077" s="222"/>
      <c r="K7077" s="222"/>
      <c r="L7077" s="227"/>
      <c r="M7077" s="228"/>
      <c r="N7077" s="229"/>
      <c r="O7077" s="229"/>
      <c r="P7077" s="229"/>
      <c r="Q7077" s="229"/>
      <c r="R7077" s="229"/>
      <c r="S7077" s="229"/>
      <c r="T7077" s="230"/>
      <c r="AT7077" s="231" t="s">
        <v>283</v>
      </c>
      <c r="AU7077" s="231" t="s">
        <v>84</v>
      </c>
      <c r="AV7077" s="14" t="s">
        <v>84</v>
      </c>
      <c r="AW7077" s="14" t="s">
        <v>32</v>
      </c>
      <c r="AX7077" s="14" t="s">
        <v>76</v>
      </c>
      <c r="AY7077" s="231" t="s">
        <v>272</v>
      </c>
    </row>
    <row r="7078" spans="2:51" s="14" customFormat="1" ht="11.25">
      <c r="B7078" s="221"/>
      <c r="C7078" s="222"/>
      <c r="D7078" s="212" t="s">
        <v>283</v>
      </c>
      <c r="E7078" s="223" t="s">
        <v>1</v>
      </c>
      <c r="F7078" s="224" t="s">
        <v>2403</v>
      </c>
      <c r="G7078" s="222"/>
      <c r="H7078" s="225">
        <v>18.513000000000002</v>
      </c>
      <c r="I7078" s="226"/>
      <c r="J7078" s="222"/>
      <c r="K7078" s="222"/>
      <c r="L7078" s="227"/>
      <c r="M7078" s="228"/>
      <c r="N7078" s="229"/>
      <c r="O7078" s="229"/>
      <c r="P7078" s="229"/>
      <c r="Q7078" s="229"/>
      <c r="R7078" s="229"/>
      <c r="S7078" s="229"/>
      <c r="T7078" s="230"/>
      <c r="AT7078" s="231" t="s">
        <v>283</v>
      </c>
      <c r="AU7078" s="231" t="s">
        <v>84</v>
      </c>
      <c r="AV7078" s="14" t="s">
        <v>84</v>
      </c>
      <c r="AW7078" s="14" t="s">
        <v>32</v>
      </c>
      <c r="AX7078" s="14" t="s">
        <v>76</v>
      </c>
      <c r="AY7078" s="231" t="s">
        <v>272</v>
      </c>
    </row>
    <row r="7079" spans="2:51" s="14" customFormat="1" ht="22.5">
      <c r="B7079" s="221"/>
      <c r="C7079" s="222"/>
      <c r="D7079" s="212" t="s">
        <v>283</v>
      </c>
      <c r="E7079" s="223" t="s">
        <v>1</v>
      </c>
      <c r="F7079" s="224" t="s">
        <v>2404</v>
      </c>
      <c r="G7079" s="222"/>
      <c r="H7079" s="225">
        <v>76.75</v>
      </c>
      <c r="I7079" s="226"/>
      <c r="J7079" s="222"/>
      <c r="K7079" s="222"/>
      <c r="L7079" s="227"/>
      <c r="M7079" s="228"/>
      <c r="N7079" s="229"/>
      <c r="O7079" s="229"/>
      <c r="P7079" s="229"/>
      <c r="Q7079" s="229"/>
      <c r="R7079" s="229"/>
      <c r="S7079" s="229"/>
      <c r="T7079" s="230"/>
      <c r="AT7079" s="231" t="s">
        <v>283</v>
      </c>
      <c r="AU7079" s="231" t="s">
        <v>84</v>
      </c>
      <c r="AV7079" s="14" t="s">
        <v>84</v>
      </c>
      <c r="AW7079" s="14" t="s">
        <v>32</v>
      </c>
      <c r="AX7079" s="14" t="s">
        <v>76</v>
      </c>
      <c r="AY7079" s="231" t="s">
        <v>272</v>
      </c>
    </row>
    <row r="7080" spans="2:51" s="14" customFormat="1" ht="11.25">
      <c r="B7080" s="221"/>
      <c r="C7080" s="222"/>
      <c r="D7080" s="212" t="s">
        <v>283</v>
      </c>
      <c r="E7080" s="223" t="s">
        <v>1</v>
      </c>
      <c r="F7080" s="224" t="s">
        <v>2405</v>
      </c>
      <c r="G7080" s="222"/>
      <c r="H7080" s="225">
        <v>4.4000000000000004</v>
      </c>
      <c r="I7080" s="226"/>
      <c r="J7080" s="222"/>
      <c r="K7080" s="222"/>
      <c r="L7080" s="227"/>
      <c r="M7080" s="228"/>
      <c r="N7080" s="229"/>
      <c r="O7080" s="229"/>
      <c r="P7080" s="229"/>
      <c r="Q7080" s="229"/>
      <c r="R7080" s="229"/>
      <c r="S7080" s="229"/>
      <c r="T7080" s="230"/>
      <c r="AT7080" s="231" t="s">
        <v>283</v>
      </c>
      <c r="AU7080" s="231" t="s">
        <v>84</v>
      </c>
      <c r="AV7080" s="14" t="s">
        <v>84</v>
      </c>
      <c r="AW7080" s="14" t="s">
        <v>32</v>
      </c>
      <c r="AX7080" s="14" t="s">
        <v>76</v>
      </c>
      <c r="AY7080" s="231" t="s">
        <v>272</v>
      </c>
    </row>
    <row r="7081" spans="2:51" s="14" customFormat="1" ht="11.25">
      <c r="B7081" s="221"/>
      <c r="C7081" s="222"/>
      <c r="D7081" s="212" t="s">
        <v>283</v>
      </c>
      <c r="E7081" s="223" t="s">
        <v>1</v>
      </c>
      <c r="F7081" s="224" t="s">
        <v>2406</v>
      </c>
      <c r="G7081" s="222"/>
      <c r="H7081" s="225">
        <v>29.675000000000001</v>
      </c>
      <c r="I7081" s="226"/>
      <c r="J7081" s="222"/>
      <c r="K7081" s="222"/>
      <c r="L7081" s="227"/>
      <c r="M7081" s="228"/>
      <c r="N7081" s="229"/>
      <c r="O7081" s="229"/>
      <c r="P7081" s="229"/>
      <c r="Q7081" s="229"/>
      <c r="R7081" s="229"/>
      <c r="S7081" s="229"/>
      <c r="T7081" s="230"/>
      <c r="AT7081" s="231" t="s">
        <v>283</v>
      </c>
      <c r="AU7081" s="231" t="s">
        <v>84</v>
      </c>
      <c r="AV7081" s="14" t="s">
        <v>84</v>
      </c>
      <c r="AW7081" s="14" t="s">
        <v>32</v>
      </c>
      <c r="AX7081" s="14" t="s">
        <v>76</v>
      </c>
      <c r="AY7081" s="231" t="s">
        <v>272</v>
      </c>
    </row>
    <row r="7082" spans="2:51" s="14" customFormat="1" ht="11.25">
      <c r="B7082" s="221"/>
      <c r="C7082" s="222"/>
      <c r="D7082" s="212" t="s">
        <v>283</v>
      </c>
      <c r="E7082" s="223" t="s">
        <v>1</v>
      </c>
      <c r="F7082" s="224" t="s">
        <v>2407</v>
      </c>
      <c r="G7082" s="222"/>
      <c r="H7082" s="225">
        <v>15.7</v>
      </c>
      <c r="I7082" s="226"/>
      <c r="J7082" s="222"/>
      <c r="K7082" s="222"/>
      <c r="L7082" s="227"/>
      <c r="M7082" s="228"/>
      <c r="N7082" s="229"/>
      <c r="O7082" s="229"/>
      <c r="P7082" s="229"/>
      <c r="Q7082" s="229"/>
      <c r="R7082" s="229"/>
      <c r="S7082" s="229"/>
      <c r="T7082" s="230"/>
      <c r="AT7082" s="231" t="s">
        <v>283</v>
      </c>
      <c r="AU7082" s="231" t="s">
        <v>84</v>
      </c>
      <c r="AV7082" s="14" t="s">
        <v>84</v>
      </c>
      <c r="AW7082" s="14" t="s">
        <v>32</v>
      </c>
      <c r="AX7082" s="14" t="s">
        <v>76</v>
      </c>
      <c r="AY7082" s="231" t="s">
        <v>272</v>
      </c>
    </row>
    <row r="7083" spans="2:51" s="13" customFormat="1" ht="11.25">
      <c r="B7083" s="210"/>
      <c r="C7083" s="211"/>
      <c r="D7083" s="212" t="s">
        <v>283</v>
      </c>
      <c r="E7083" s="213" t="s">
        <v>1</v>
      </c>
      <c r="F7083" s="214" t="s">
        <v>285</v>
      </c>
      <c r="G7083" s="211"/>
      <c r="H7083" s="213" t="s">
        <v>1</v>
      </c>
      <c r="I7083" s="215"/>
      <c r="J7083" s="211"/>
      <c r="K7083" s="211"/>
      <c r="L7083" s="216"/>
      <c r="M7083" s="217"/>
      <c r="N7083" s="218"/>
      <c r="O7083" s="218"/>
      <c r="P7083" s="218"/>
      <c r="Q7083" s="218"/>
      <c r="R7083" s="218"/>
      <c r="S7083" s="218"/>
      <c r="T7083" s="219"/>
      <c r="AT7083" s="220" t="s">
        <v>283</v>
      </c>
      <c r="AU7083" s="220" t="s">
        <v>84</v>
      </c>
      <c r="AV7083" s="13" t="s">
        <v>16</v>
      </c>
      <c r="AW7083" s="13" t="s">
        <v>32</v>
      </c>
      <c r="AX7083" s="13" t="s">
        <v>76</v>
      </c>
      <c r="AY7083" s="220" t="s">
        <v>272</v>
      </c>
    </row>
    <row r="7084" spans="2:51" s="13" customFormat="1" ht="11.25">
      <c r="B7084" s="210"/>
      <c r="C7084" s="211"/>
      <c r="D7084" s="212" t="s">
        <v>283</v>
      </c>
      <c r="E7084" s="213" t="s">
        <v>1</v>
      </c>
      <c r="F7084" s="214" t="s">
        <v>837</v>
      </c>
      <c r="G7084" s="211"/>
      <c r="H7084" s="213" t="s">
        <v>1</v>
      </c>
      <c r="I7084" s="215"/>
      <c r="J7084" s="211"/>
      <c r="K7084" s="211"/>
      <c r="L7084" s="216"/>
      <c r="M7084" s="217"/>
      <c r="N7084" s="218"/>
      <c r="O7084" s="218"/>
      <c r="P7084" s="218"/>
      <c r="Q7084" s="218"/>
      <c r="R7084" s="218"/>
      <c r="S7084" s="218"/>
      <c r="T7084" s="219"/>
      <c r="AT7084" s="220" t="s">
        <v>283</v>
      </c>
      <c r="AU7084" s="220" t="s">
        <v>84</v>
      </c>
      <c r="AV7084" s="13" t="s">
        <v>16</v>
      </c>
      <c r="AW7084" s="13" t="s">
        <v>32</v>
      </c>
      <c r="AX7084" s="13" t="s">
        <v>76</v>
      </c>
      <c r="AY7084" s="220" t="s">
        <v>272</v>
      </c>
    </row>
    <row r="7085" spans="2:51" s="14" customFormat="1" ht="11.25">
      <c r="B7085" s="221"/>
      <c r="C7085" s="222"/>
      <c r="D7085" s="212" t="s">
        <v>283</v>
      </c>
      <c r="E7085" s="223" t="s">
        <v>1</v>
      </c>
      <c r="F7085" s="224" t="s">
        <v>2385</v>
      </c>
      <c r="G7085" s="222"/>
      <c r="H7085" s="225">
        <v>22.875</v>
      </c>
      <c r="I7085" s="226"/>
      <c r="J7085" s="222"/>
      <c r="K7085" s="222"/>
      <c r="L7085" s="227"/>
      <c r="M7085" s="228"/>
      <c r="N7085" s="229"/>
      <c r="O7085" s="229"/>
      <c r="P7085" s="229"/>
      <c r="Q7085" s="229"/>
      <c r="R7085" s="229"/>
      <c r="S7085" s="229"/>
      <c r="T7085" s="230"/>
      <c r="AT7085" s="231" t="s">
        <v>283</v>
      </c>
      <c r="AU7085" s="231" t="s">
        <v>84</v>
      </c>
      <c r="AV7085" s="14" t="s">
        <v>84</v>
      </c>
      <c r="AW7085" s="14" t="s">
        <v>32</v>
      </c>
      <c r="AX7085" s="14" t="s">
        <v>76</v>
      </c>
      <c r="AY7085" s="231" t="s">
        <v>272</v>
      </c>
    </row>
    <row r="7086" spans="2:51" s="14" customFormat="1" ht="11.25">
      <c r="B7086" s="221"/>
      <c r="C7086" s="222"/>
      <c r="D7086" s="212" t="s">
        <v>283</v>
      </c>
      <c r="E7086" s="223" t="s">
        <v>1</v>
      </c>
      <c r="F7086" s="224" t="s">
        <v>2408</v>
      </c>
      <c r="G7086" s="222"/>
      <c r="H7086" s="225">
        <v>21.23</v>
      </c>
      <c r="I7086" s="226"/>
      <c r="J7086" s="222"/>
      <c r="K7086" s="222"/>
      <c r="L7086" s="227"/>
      <c r="M7086" s="228"/>
      <c r="N7086" s="229"/>
      <c r="O7086" s="229"/>
      <c r="P7086" s="229"/>
      <c r="Q7086" s="229"/>
      <c r="R7086" s="229"/>
      <c r="S7086" s="229"/>
      <c r="T7086" s="230"/>
      <c r="AT7086" s="231" t="s">
        <v>283</v>
      </c>
      <c r="AU7086" s="231" t="s">
        <v>84</v>
      </c>
      <c r="AV7086" s="14" t="s">
        <v>84</v>
      </c>
      <c r="AW7086" s="14" t="s">
        <v>32</v>
      </c>
      <c r="AX7086" s="14" t="s">
        <v>76</v>
      </c>
      <c r="AY7086" s="231" t="s">
        <v>272</v>
      </c>
    </row>
    <row r="7087" spans="2:51" s="14" customFormat="1" ht="11.25">
      <c r="B7087" s="221"/>
      <c r="C7087" s="222"/>
      <c r="D7087" s="212" t="s">
        <v>283</v>
      </c>
      <c r="E7087" s="223" t="s">
        <v>1</v>
      </c>
      <c r="F7087" s="224" t="s">
        <v>2409</v>
      </c>
      <c r="G7087" s="222"/>
      <c r="H7087" s="225">
        <v>19.3</v>
      </c>
      <c r="I7087" s="226"/>
      <c r="J7087" s="222"/>
      <c r="K7087" s="222"/>
      <c r="L7087" s="227"/>
      <c r="M7087" s="228"/>
      <c r="N7087" s="229"/>
      <c r="O7087" s="229"/>
      <c r="P7087" s="229"/>
      <c r="Q7087" s="229"/>
      <c r="R7087" s="229"/>
      <c r="S7087" s="229"/>
      <c r="T7087" s="230"/>
      <c r="AT7087" s="231" t="s">
        <v>283</v>
      </c>
      <c r="AU7087" s="231" t="s">
        <v>84</v>
      </c>
      <c r="AV7087" s="14" t="s">
        <v>84</v>
      </c>
      <c r="AW7087" s="14" t="s">
        <v>32</v>
      </c>
      <c r="AX7087" s="14" t="s">
        <v>76</v>
      </c>
      <c r="AY7087" s="231" t="s">
        <v>272</v>
      </c>
    </row>
    <row r="7088" spans="2:51" s="14" customFormat="1" ht="11.25">
      <c r="B7088" s="221"/>
      <c r="C7088" s="222"/>
      <c r="D7088" s="212" t="s">
        <v>283</v>
      </c>
      <c r="E7088" s="223" t="s">
        <v>1</v>
      </c>
      <c r="F7088" s="224" t="s">
        <v>2412</v>
      </c>
      <c r="G7088" s="222"/>
      <c r="H7088" s="225">
        <v>19.805</v>
      </c>
      <c r="I7088" s="226"/>
      <c r="J7088" s="222"/>
      <c r="K7088" s="222"/>
      <c r="L7088" s="227"/>
      <c r="M7088" s="228"/>
      <c r="N7088" s="229"/>
      <c r="O7088" s="229"/>
      <c r="P7088" s="229"/>
      <c r="Q7088" s="229"/>
      <c r="R7088" s="229"/>
      <c r="S7088" s="229"/>
      <c r="T7088" s="230"/>
      <c r="AT7088" s="231" t="s">
        <v>283</v>
      </c>
      <c r="AU7088" s="231" t="s">
        <v>84</v>
      </c>
      <c r="AV7088" s="14" t="s">
        <v>84</v>
      </c>
      <c r="AW7088" s="14" t="s">
        <v>32</v>
      </c>
      <c r="AX7088" s="14" t="s">
        <v>76</v>
      </c>
      <c r="AY7088" s="231" t="s">
        <v>272</v>
      </c>
    </row>
    <row r="7089" spans="1:65" s="14" customFormat="1" ht="11.25">
      <c r="B7089" s="221"/>
      <c r="C7089" s="222"/>
      <c r="D7089" s="212" t="s">
        <v>283</v>
      </c>
      <c r="E7089" s="223" t="s">
        <v>1</v>
      </c>
      <c r="F7089" s="224" t="s">
        <v>2410</v>
      </c>
      <c r="G7089" s="222"/>
      <c r="H7089" s="225">
        <v>31.83</v>
      </c>
      <c r="I7089" s="226"/>
      <c r="J7089" s="222"/>
      <c r="K7089" s="222"/>
      <c r="L7089" s="227"/>
      <c r="M7089" s="228"/>
      <c r="N7089" s="229"/>
      <c r="O7089" s="229"/>
      <c r="P7089" s="229"/>
      <c r="Q7089" s="229"/>
      <c r="R7089" s="229"/>
      <c r="S7089" s="229"/>
      <c r="T7089" s="230"/>
      <c r="AT7089" s="231" t="s">
        <v>283</v>
      </c>
      <c r="AU7089" s="231" t="s">
        <v>84</v>
      </c>
      <c r="AV7089" s="14" t="s">
        <v>84</v>
      </c>
      <c r="AW7089" s="14" t="s">
        <v>32</v>
      </c>
      <c r="AX7089" s="14" t="s">
        <v>76</v>
      </c>
      <c r="AY7089" s="231" t="s">
        <v>272</v>
      </c>
    </row>
    <row r="7090" spans="1:65" s="13" customFormat="1" ht="11.25">
      <c r="B7090" s="210"/>
      <c r="C7090" s="211"/>
      <c r="D7090" s="212" t="s">
        <v>283</v>
      </c>
      <c r="E7090" s="213" t="s">
        <v>1</v>
      </c>
      <c r="F7090" s="214" t="s">
        <v>285</v>
      </c>
      <c r="G7090" s="211"/>
      <c r="H7090" s="213" t="s">
        <v>1</v>
      </c>
      <c r="I7090" s="215"/>
      <c r="J7090" s="211"/>
      <c r="K7090" s="211"/>
      <c r="L7090" s="216"/>
      <c r="M7090" s="217"/>
      <c r="N7090" s="218"/>
      <c r="O7090" s="218"/>
      <c r="P7090" s="218"/>
      <c r="Q7090" s="218"/>
      <c r="R7090" s="218"/>
      <c r="S7090" s="218"/>
      <c r="T7090" s="219"/>
      <c r="AT7090" s="220" t="s">
        <v>283</v>
      </c>
      <c r="AU7090" s="220" t="s">
        <v>84</v>
      </c>
      <c r="AV7090" s="13" t="s">
        <v>16</v>
      </c>
      <c r="AW7090" s="13" t="s">
        <v>32</v>
      </c>
      <c r="AX7090" s="13" t="s">
        <v>76</v>
      </c>
      <c r="AY7090" s="220" t="s">
        <v>272</v>
      </c>
    </row>
    <row r="7091" spans="1:65" s="13" customFormat="1" ht="11.25">
      <c r="B7091" s="210"/>
      <c r="C7091" s="211"/>
      <c r="D7091" s="212" t="s">
        <v>283</v>
      </c>
      <c r="E7091" s="213" t="s">
        <v>1</v>
      </c>
      <c r="F7091" s="214" t="s">
        <v>5523</v>
      </c>
      <c r="G7091" s="211"/>
      <c r="H7091" s="213" t="s">
        <v>1</v>
      </c>
      <c r="I7091" s="215"/>
      <c r="J7091" s="211"/>
      <c r="K7091" s="211"/>
      <c r="L7091" s="216"/>
      <c r="M7091" s="217"/>
      <c r="N7091" s="218"/>
      <c r="O7091" s="218"/>
      <c r="P7091" s="218"/>
      <c r="Q7091" s="218"/>
      <c r="R7091" s="218"/>
      <c r="S7091" s="218"/>
      <c r="T7091" s="219"/>
      <c r="AT7091" s="220" t="s">
        <v>283</v>
      </c>
      <c r="AU7091" s="220" t="s">
        <v>84</v>
      </c>
      <c r="AV7091" s="13" t="s">
        <v>16</v>
      </c>
      <c r="AW7091" s="13" t="s">
        <v>32</v>
      </c>
      <c r="AX7091" s="13" t="s">
        <v>76</v>
      </c>
      <c r="AY7091" s="220" t="s">
        <v>272</v>
      </c>
    </row>
    <row r="7092" spans="1:65" s="13" customFormat="1" ht="11.25">
      <c r="B7092" s="210"/>
      <c r="C7092" s="211"/>
      <c r="D7092" s="212" t="s">
        <v>283</v>
      </c>
      <c r="E7092" s="213" t="s">
        <v>1</v>
      </c>
      <c r="F7092" s="214" t="s">
        <v>837</v>
      </c>
      <c r="G7092" s="211"/>
      <c r="H7092" s="213" t="s">
        <v>1</v>
      </c>
      <c r="I7092" s="215"/>
      <c r="J7092" s="211"/>
      <c r="K7092" s="211"/>
      <c r="L7092" s="216"/>
      <c r="M7092" s="217"/>
      <c r="N7092" s="218"/>
      <c r="O7092" s="218"/>
      <c r="P7092" s="218"/>
      <c r="Q7092" s="218"/>
      <c r="R7092" s="218"/>
      <c r="S7092" s="218"/>
      <c r="T7092" s="219"/>
      <c r="AT7092" s="220" t="s">
        <v>283</v>
      </c>
      <c r="AU7092" s="220" t="s">
        <v>84</v>
      </c>
      <c r="AV7092" s="13" t="s">
        <v>16</v>
      </c>
      <c r="AW7092" s="13" t="s">
        <v>32</v>
      </c>
      <c r="AX7092" s="13" t="s">
        <v>76</v>
      </c>
      <c r="AY7092" s="220" t="s">
        <v>272</v>
      </c>
    </row>
    <row r="7093" spans="1:65" s="14" customFormat="1" ht="11.25">
      <c r="B7093" s="221"/>
      <c r="C7093" s="222"/>
      <c r="D7093" s="212" t="s">
        <v>283</v>
      </c>
      <c r="E7093" s="223" t="s">
        <v>1</v>
      </c>
      <c r="F7093" s="224" t="s">
        <v>2414</v>
      </c>
      <c r="G7093" s="222"/>
      <c r="H7093" s="225">
        <v>4.5129999999999999</v>
      </c>
      <c r="I7093" s="226"/>
      <c r="J7093" s="222"/>
      <c r="K7093" s="222"/>
      <c r="L7093" s="227"/>
      <c r="M7093" s="228"/>
      <c r="N7093" s="229"/>
      <c r="O7093" s="229"/>
      <c r="P7093" s="229"/>
      <c r="Q7093" s="229"/>
      <c r="R7093" s="229"/>
      <c r="S7093" s="229"/>
      <c r="T7093" s="230"/>
      <c r="AT7093" s="231" t="s">
        <v>283</v>
      </c>
      <c r="AU7093" s="231" t="s">
        <v>84</v>
      </c>
      <c r="AV7093" s="14" t="s">
        <v>84</v>
      </c>
      <c r="AW7093" s="14" t="s">
        <v>32</v>
      </c>
      <c r="AX7093" s="14" t="s">
        <v>76</v>
      </c>
      <c r="AY7093" s="231" t="s">
        <v>272</v>
      </c>
    </row>
    <row r="7094" spans="1:65" s="2" customFormat="1" ht="24.2" customHeight="1">
      <c r="A7094" s="34"/>
      <c r="B7094" s="35"/>
      <c r="C7094" s="192" t="s">
        <v>5524</v>
      </c>
      <c r="D7094" s="192" t="s">
        <v>274</v>
      </c>
      <c r="E7094" s="193" t="s">
        <v>5525</v>
      </c>
      <c r="F7094" s="194" t="s">
        <v>5526</v>
      </c>
      <c r="G7094" s="195" t="s">
        <v>185</v>
      </c>
      <c r="H7094" s="196">
        <v>286.13600000000002</v>
      </c>
      <c r="I7094" s="197"/>
      <c r="J7094" s="198">
        <f>ROUND(I7094*H7094,2)</f>
        <v>0</v>
      </c>
      <c r="K7094" s="194" t="s">
        <v>1</v>
      </c>
      <c r="L7094" s="39"/>
      <c r="M7094" s="199" t="s">
        <v>1</v>
      </c>
      <c r="N7094" s="200" t="s">
        <v>41</v>
      </c>
      <c r="O7094" s="71"/>
      <c r="P7094" s="201">
        <f>O7094*H7094</f>
        <v>0</v>
      </c>
      <c r="Q7094" s="201">
        <v>3.0000000000000001E-5</v>
      </c>
      <c r="R7094" s="201">
        <f>Q7094*H7094</f>
        <v>8.5840800000000009E-3</v>
      </c>
      <c r="S7094" s="201">
        <v>0</v>
      </c>
      <c r="T7094" s="202">
        <f>S7094*H7094</f>
        <v>0</v>
      </c>
      <c r="U7094" s="34"/>
      <c r="V7094" s="34"/>
      <c r="W7094" s="34"/>
      <c r="X7094" s="34"/>
      <c r="Y7094" s="34"/>
      <c r="Z7094" s="34"/>
      <c r="AA7094" s="34"/>
      <c r="AB7094" s="34"/>
      <c r="AC7094" s="34"/>
      <c r="AD7094" s="34"/>
      <c r="AE7094" s="34"/>
      <c r="AR7094" s="203" t="s">
        <v>358</v>
      </c>
      <c r="AT7094" s="203" t="s">
        <v>274</v>
      </c>
      <c r="AU7094" s="203" t="s">
        <v>84</v>
      </c>
      <c r="AY7094" s="17" t="s">
        <v>272</v>
      </c>
      <c r="BE7094" s="204">
        <f>IF(N7094="základní",J7094,0)</f>
        <v>0</v>
      </c>
      <c r="BF7094" s="204">
        <f>IF(N7094="snížená",J7094,0)</f>
        <v>0</v>
      </c>
      <c r="BG7094" s="204">
        <f>IF(N7094="zákl. přenesená",J7094,0)</f>
        <v>0</v>
      </c>
      <c r="BH7094" s="204">
        <f>IF(N7094="sníž. přenesená",J7094,0)</f>
        <v>0</v>
      </c>
      <c r="BI7094" s="204">
        <f>IF(N7094="nulová",J7094,0)</f>
        <v>0</v>
      </c>
      <c r="BJ7094" s="17" t="s">
        <v>16</v>
      </c>
      <c r="BK7094" s="204">
        <f>ROUND(I7094*H7094,2)</f>
        <v>0</v>
      </c>
      <c r="BL7094" s="17" t="s">
        <v>358</v>
      </c>
      <c r="BM7094" s="203" t="s">
        <v>5527</v>
      </c>
    </row>
    <row r="7095" spans="1:65" s="13" customFormat="1" ht="22.5">
      <c r="B7095" s="210"/>
      <c r="C7095" s="211"/>
      <c r="D7095" s="212" t="s">
        <v>283</v>
      </c>
      <c r="E7095" s="213" t="s">
        <v>1</v>
      </c>
      <c r="F7095" s="214" t="s">
        <v>3241</v>
      </c>
      <c r="G7095" s="211"/>
      <c r="H7095" s="213" t="s">
        <v>1</v>
      </c>
      <c r="I7095" s="215"/>
      <c r="J7095" s="211"/>
      <c r="K7095" s="211"/>
      <c r="L7095" s="216"/>
      <c r="M7095" s="217"/>
      <c r="N7095" s="218"/>
      <c r="O7095" s="218"/>
      <c r="P7095" s="218"/>
      <c r="Q7095" s="218"/>
      <c r="R7095" s="218"/>
      <c r="S7095" s="218"/>
      <c r="T7095" s="219"/>
      <c r="AT7095" s="220" t="s">
        <v>283</v>
      </c>
      <c r="AU7095" s="220" t="s">
        <v>84</v>
      </c>
      <c r="AV7095" s="13" t="s">
        <v>16</v>
      </c>
      <c r="AW7095" s="13" t="s">
        <v>32</v>
      </c>
      <c r="AX7095" s="13" t="s">
        <v>76</v>
      </c>
      <c r="AY7095" s="220" t="s">
        <v>272</v>
      </c>
    </row>
    <row r="7096" spans="1:65" s="13" customFormat="1" ht="11.25">
      <c r="B7096" s="210"/>
      <c r="C7096" s="211"/>
      <c r="D7096" s="212" t="s">
        <v>283</v>
      </c>
      <c r="E7096" s="213" t="s">
        <v>1</v>
      </c>
      <c r="F7096" s="214" t="s">
        <v>285</v>
      </c>
      <c r="G7096" s="211"/>
      <c r="H7096" s="213" t="s">
        <v>1</v>
      </c>
      <c r="I7096" s="215"/>
      <c r="J7096" s="211"/>
      <c r="K7096" s="211"/>
      <c r="L7096" s="216"/>
      <c r="M7096" s="217"/>
      <c r="N7096" s="218"/>
      <c r="O7096" s="218"/>
      <c r="P7096" s="218"/>
      <c r="Q7096" s="218"/>
      <c r="R7096" s="218"/>
      <c r="S7096" s="218"/>
      <c r="T7096" s="219"/>
      <c r="AT7096" s="220" t="s">
        <v>283</v>
      </c>
      <c r="AU7096" s="220" t="s">
        <v>84</v>
      </c>
      <c r="AV7096" s="13" t="s">
        <v>16</v>
      </c>
      <c r="AW7096" s="13" t="s">
        <v>32</v>
      </c>
      <c r="AX7096" s="13" t="s">
        <v>76</v>
      </c>
      <c r="AY7096" s="220" t="s">
        <v>272</v>
      </c>
    </row>
    <row r="7097" spans="1:65" s="13" customFormat="1" ht="11.25">
      <c r="B7097" s="210"/>
      <c r="C7097" s="211"/>
      <c r="D7097" s="212" t="s">
        <v>283</v>
      </c>
      <c r="E7097" s="213" t="s">
        <v>1</v>
      </c>
      <c r="F7097" s="214" t="s">
        <v>5528</v>
      </c>
      <c r="G7097" s="211"/>
      <c r="H7097" s="213" t="s">
        <v>1</v>
      </c>
      <c r="I7097" s="215"/>
      <c r="J7097" s="211"/>
      <c r="K7097" s="211"/>
      <c r="L7097" s="216"/>
      <c r="M7097" s="217"/>
      <c r="N7097" s="218"/>
      <c r="O7097" s="218"/>
      <c r="P7097" s="218"/>
      <c r="Q7097" s="218"/>
      <c r="R7097" s="218"/>
      <c r="S7097" s="218"/>
      <c r="T7097" s="219"/>
      <c r="AT7097" s="220" t="s">
        <v>283</v>
      </c>
      <c r="AU7097" s="220" t="s">
        <v>84</v>
      </c>
      <c r="AV7097" s="13" t="s">
        <v>16</v>
      </c>
      <c r="AW7097" s="13" t="s">
        <v>32</v>
      </c>
      <c r="AX7097" s="13" t="s">
        <v>76</v>
      </c>
      <c r="AY7097" s="220" t="s">
        <v>272</v>
      </c>
    </row>
    <row r="7098" spans="1:65" s="13" customFormat="1" ht="11.25">
      <c r="B7098" s="210"/>
      <c r="C7098" s="211"/>
      <c r="D7098" s="212" t="s">
        <v>283</v>
      </c>
      <c r="E7098" s="213" t="s">
        <v>1</v>
      </c>
      <c r="F7098" s="214" t="s">
        <v>833</v>
      </c>
      <c r="G7098" s="211"/>
      <c r="H7098" s="213" t="s">
        <v>1</v>
      </c>
      <c r="I7098" s="215"/>
      <c r="J7098" s="211"/>
      <c r="K7098" s="211"/>
      <c r="L7098" s="216"/>
      <c r="M7098" s="217"/>
      <c r="N7098" s="218"/>
      <c r="O7098" s="218"/>
      <c r="P7098" s="218"/>
      <c r="Q7098" s="218"/>
      <c r="R7098" s="218"/>
      <c r="S7098" s="218"/>
      <c r="T7098" s="219"/>
      <c r="AT7098" s="220" t="s">
        <v>283</v>
      </c>
      <c r="AU7098" s="220" t="s">
        <v>84</v>
      </c>
      <c r="AV7098" s="13" t="s">
        <v>16</v>
      </c>
      <c r="AW7098" s="13" t="s">
        <v>32</v>
      </c>
      <c r="AX7098" s="13" t="s">
        <v>76</v>
      </c>
      <c r="AY7098" s="220" t="s">
        <v>272</v>
      </c>
    </row>
    <row r="7099" spans="1:65" s="14" customFormat="1" ht="11.25">
      <c r="B7099" s="221"/>
      <c r="C7099" s="222"/>
      <c r="D7099" s="212" t="s">
        <v>283</v>
      </c>
      <c r="E7099" s="223" t="s">
        <v>1</v>
      </c>
      <c r="F7099" s="224" t="s">
        <v>5529</v>
      </c>
      <c r="G7099" s="222"/>
      <c r="H7099" s="225">
        <v>17.649999999999999</v>
      </c>
      <c r="I7099" s="226"/>
      <c r="J7099" s="222"/>
      <c r="K7099" s="222"/>
      <c r="L7099" s="227"/>
      <c r="M7099" s="228"/>
      <c r="N7099" s="229"/>
      <c r="O7099" s="229"/>
      <c r="P7099" s="229"/>
      <c r="Q7099" s="229"/>
      <c r="R7099" s="229"/>
      <c r="S7099" s="229"/>
      <c r="T7099" s="230"/>
      <c r="AT7099" s="231" t="s">
        <v>283</v>
      </c>
      <c r="AU7099" s="231" t="s">
        <v>84</v>
      </c>
      <c r="AV7099" s="14" t="s">
        <v>84</v>
      </c>
      <c r="AW7099" s="14" t="s">
        <v>32</v>
      </c>
      <c r="AX7099" s="14" t="s">
        <v>76</v>
      </c>
      <c r="AY7099" s="231" t="s">
        <v>272</v>
      </c>
    </row>
    <row r="7100" spans="1:65" s="14" customFormat="1" ht="11.25">
      <c r="B7100" s="221"/>
      <c r="C7100" s="222"/>
      <c r="D7100" s="212" t="s">
        <v>283</v>
      </c>
      <c r="E7100" s="223" t="s">
        <v>1</v>
      </c>
      <c r="F7100" s="224" t="s">
        <v>3518</v>
      </c>
      <c r="G7100" s="222"/>
      <c r="H7100" s="225">
        <v>17.8</v>
      </c>
      <c r="I7100" s="226"/>
      <c r="J7100" s="222"/>
      <c r="K7100" s="222"/>
      <c r="L7100" s="227"/>
      <c r="M7100" s="228"/>
      <c r="N7100" s="229"/>
      <c r="O7100" s="229"/>
      <c r="P7100" s="229"/>
      <c r="Q7100" s="229"/>
      <c r="R7100" s="229"/>
      <c r="S7100" s="229"/>
      <c r="T7100" s="230"/>
      <c r="AT7100" s="231" t="s">
        <v>283</v>
      </c>
      <c r="AU7100" s="231" t="s">
        <v>84</v>
      </c>
      <c r="AV7100" s="14" t="s">
        <v>84</v>
      </c>
      <c r="AW7100" s="14" t="s">
        <v>32</v>
      </c>
      <c r="AX7100" s="14" t="s">
        <v>76</v>
      </c>
      <c r="AY7100" s="231" t="s">
        <v>272</v>
      </c>
    </row>
    <row r="7101" spans="1:65" s="14" customFormat="1" ht="11.25">
      <c r="B7101" s="221"/>
      <c r="C7101" s="222"/>
      <c r="D7101" s="212" t="s">
        <v>283</v>
      </c>
      <c r="E7101" s="223" t="s">
        <v>1</v>
      </c>
      <c r="F7101" s="224" t="s">
        <v>3519</v>
      </c>
      <c r="G7101" s="222"/>
      <c r="H7101" s="225">
        <v>22.04</v>
      </c>
      <c r="I7101" s="226"/>
      <c r="J7101" s="222"/>
      <c r="K7101" s="222"/>
      <c r="L7101" s="227"/>
      <c r="M7101" s="228"/>
      <c r="N7101" s="229"/>
      <c r="O7101" s="229"/>
      <c r="P7101" s="229"/>
      <c r="Q7101" s="229"/>
      <c r="R7101" s="229"/>
      <c r="S7101" s="229"/>
      <c r="T7101" s="230"/>
      <c r="AT7101" s="231" t="s">
        <v>283</v>
      </c>
      <c r="AU7101" s="231" t="s">
        <v>84</v>
      </c>
      <c r="AV7101" s="14" t="s">
        <v>84</v>
      </c>
      <c r="AW7101" s="14" t="s">
        <v>32</v>
      </c>
      <c r="AX7101" s="14" t="s">
        <v>76</v>
      </c>
      <c r="AY7101" s="231" t="s">
        <v>272</v>
      </c>
    </row>
    <row r="7102" spans="1:65" s="14" customFormat="1" ht="11.25">
      <c r="B7102" s="221"/>
      <c r="C7102" s="222"/>
      <c r="D7102" s="212" t="s">
        <v>283</v>
      </c>
      <c r="E7102" s="223" t="s">
        <v>1</v>
      </c>
      <c r="F7102" s="224" t="s">
        <v>5530</v>
      </c>
      <c r="G7102" s="222"/>
      <c r="H7102" s="225">
        <v>19.55</v>
      </c>
      <c r="I7102" s="226"/>
      <c r="J7102" s="222"/>
      <c r="K7102" s="222"/>
      <c r="L7102" s="227"/>
      <c r="M7102" s="228"/>
      <c r="N7102" s="229"/>
      <c r="O7102" s="229"/>
      <c r="P7102" s="229"/>
      <c r="Q7102" s="229"/>
      <c r="R7102" s="229"/>
      <c r="S7102" s="229"/>
      <c r="T7102" s="230"/>
      <c r="AT7102" s="231" t="s">
        <v>283</v>
      </c>
      <c r="AU7102" s="231" t="s">
        <v>84</v>
      </c>
      <c r="AV7102" s="14" t="s">
        <v>84</v>
      </c>
      <c r="AW7102" s="14" t="s">
        <v>32</v>
      </c>
      <c r="AX7102" s="14" t="s">
        <v>76</v>
      </c>
      <c r="AY7102" s="231" t="s">
        <v>272</v>
      </c>
    </row>
    <row r="7103" spans="1:65" s="14" customFormat="1" ht="11.25">
      <c r="B7103" s="221"/>
      <c r="C7103" s="222"/>
      <c r="D7103" s="212" t="s">
        <v>283</v>
      </c>
      <c r="E7103" s="223" t="s">
        <v>1</v>
      </c>
      <c r="F7103" s="224" t="s">
        <v>5531</v>
      </c>
      <c r="G7103" s="222"/>
      <c r="H7103" s="225">
        <v>15.25</v>
      </c>
      <c r="I7103" s="226"/>
      <c r="J7103" s="222"/>
      <c r="K7103" s="222"/>
      <c r="L7103" s="227"/>
      <c r="M7103" s="228"/>
      <c r="N7103" s="229"/>
      <c r="O7103" s="229"/>
      <c r="P7103" s="229"/>
      <c r="Q7103" s="229"/>
      <c r="R7103" s="229"/>
      <c r="S7103" s="229"/>
      <c r="T7103" s="230"/>
      <c r="AT7103" s="231" t="s">
        <v>283</v>
      </c>
      <c r="AU7103" s="231" t="s">
        <v>84</v>
      </c>
      <c r="AV7103" s="14" t="s">
        <v>84</v>
      </c>
      <c r="AW7103" s="14" t="s">
        <v>32</v>
      </c>
      <c r="AX7103" s="14" t="s">
        <v>76</v>
      </c>
      <c r="AY7103" s="231" t="s">
        <v>272</v>
      </c>
    </row>
    <row r="7104" spans="1:65" s="14" customFormat="1" ht="11.25">
      <c r="B7104" s="221"/>
      <c r="C7104" s="222"/>
      <c r="D7104" s="212" t="s">
        <v>283</v>
      </c>
      <c r="E7104" s="223" t="s">
        <v>1</v>
      </c>
      <c r="F7104" s="224" t="s">
        <v>5532</v>
      </c>
      <c r="G7104" s="222"/>
      <c r="H7104" s="225">
        <v>39.200000000000003</v>
      </c>
      <c r="I7104" s="226"/>
      <c r="J7104" s="222"/>
      <c r="K7104" s="222"/>
      <c r="L7104" s="227"/>
      <c r="M7104" s="228"/>
      <c r="N7104" s="229"/>
      <c r="O7104" s="229"/>
      <c r="P7104" s="229"/>
      <c r="Q7104" s="229"/>
      <c r="R7104" s="229"/>
      <c r="S7104" s="229"/>
      <c r="T7104" s="230"/>
      <c r="AT7104" s="231" t="s">
        <v>283</v>
      </c>
      <c r="AU7104" s="231" t="s">
        <v>84</v>
      </c>
      <c r="AV7104" s="14" t="s">
        <v>84</v>
      </c>
      <c r="AW7104" s="14" t="s">
        <v>32</v>
      </c>
      <c r="AX7104" s="14" t="s">
        <v>76</v>
      </c>
      <c r="AY7104" s="231" t="s">
        <v>272</v>
      </c>
    </row>
    <row r="7105" spans="1:65" s="14" customFormat="1" ht="11.25">
      <c r="B7105" s="221"/>
      <c r="C7105" s="222"/>
      <c r="D7105" s="212" t="s">
        <v>283</v>
      </c>
      <c r="E7105" s="223" t="s">
        <v>1</v>
      </c>
      <c r="F7105" s="224" t="s">
        <v>3523</v>
      </c>
      <c r="G7105" s="222"/>
      <c r="H7105" s="225">
        <v>8.35</v>
      </c>
      <c r="I7105" s="226"/>
      <c r="J7105" s="222"/>
      <c r="K7105" s="222"/>
      <c r="L7105" s="227"/>
      <c r="M7105" s="228"/>
      <c r="N7105" s="229"/>
      <c r="O7105" s="229"/>
      <c r="P7105" s="229"/>
      <c r="Q7105" s="229"/>
      <c r="R7105" s="229"/>
      <c r="S7105" s="229"/>
      <c r="T7105" s="230"/>
      <c r="AT7105" s="231" t="s">
        <v>283</v>
      </c>
      <c r="AU7105" s="231" t="s">
        <v>84</v>
      </c>
      <c r="AV7105" s="14" t="s">
        <v>84</v>
      </c>
      <c r="AW7105" s="14" t="s">
        <v>32</v>
      </c>
      <c r="AX7105" s="14" t="s">
        <v>76</v>
      </c>
      <c r="AY7105" s="231" t="s">
        <v>272</v>
      </c>
    </row>
    <row r="7106" spans="1:65" s="14" customFormat="1" ht="11.25">
      <c r="B7106" s="221"/>
      <c r="C7106" s="222"/>
      <c r="D7106" s="212" t="s">
        <v>283</v>
      </c>
      <c r="E7106" s="223" t="s">
        <v>1</v>
      </c>
      <c r="F7106" s="224" t="s">
        <v>5533</v>
      </c>
      <c r="G7106" s="222"/>
      <c r="H7106" s="225">
        <v>22</v>
      </c>
      <c r="I7106" s="226"/>
      <c r="J7106" s="222"/>
      <c r="K7106" s="222"/>
      <c r="L7106" s="227"/>
      <c r="M7106" s="228"/>
      <c r="N7106" s="229"/>
      <c r="O7106" s="229"/>
      <c r="P7106" s="229"/>
      <c r="Q7106" s="229"/>
      <c r="R7106" s="229"/>
      <c r="S7106" s="229"/>
      <c r="T7106" s="230"/>
      <c r="AT7106" s="231" t="s">
        <v>283</v>
      </c>
      <c r="AU7106" s="231" t="s">
        <v>84</v>
      </c>
      <c r="AV7106" s="14" t="s">
        <v>84</v>
      </c>
      <c r="AW7106" s="14" t="s">
        <v>32</v>
      </c>
      <c r="AX7106" s="14" t="s">
        <v>76</v>
      </c>
      <c r="AY7106" s="231" t="s">
        <v>272</v>
      </c>
    </row>
    <row r="7107" spans="1:65" s="14" customFormat="1" ht="11.25">
      <c r="B7107" s="221"/>
      <c r="C7107" s="222"/>
      <c r="D7107" s="212" t="s">
        <v>283</v>
      </c>
      <c r="E7107" s="223" t="s">
        <v>1</v>
      </c>
      <c r="F7107" s="224" t="s">
        <v>5534</v>
      </c>
      <c r="G7107" s="222"/>
      <c r="H7107" s="225">
        <v>23.986000000000001</v>
      </c>
      <c r="I7107" s="226"/>
      <c r="J7107" s="222"/>
      <c r="K7107" s="222"/>
      <c r="L7107" s="227"/>
      <c r="M7107" s="228"/>
      <c r="N7107" s="229"/>
      <c r="O7107" s="229"/>
      <c r="P7107" s="229"/>
      <c r="Q7107" s="229"/>
      <c r="R7107" s="229"/>
      <c r="S7107" s="229"/>
      <c r="T7107" s="230"/>
      <c r="AT7107" s="231" t="s">
        <v>283</v>
      </c>
      <c r="AU7107" s="231" t="s">
        <v>84</v>
      </c>
      <c r="AV7107" s="14" t="s">
        <v>84</v>
      </c>
      <c r="AW7107" s="14" t="s">
        <v>32</v>
      </c>
      <c r="AX7107" s="14" t="s">
        <v>76</v>
      </c>
      <c r="AY7107" s="231" t="s">
        <v>272</v>
      </c>
    </row>
    <row r="7108" spans="1:65" s="13" customFormat="1" ht="11.25">
      <c r="B7108" s="210"/>
      <c r="C7108" s="211"/>
      <c r="D7108" s="212" t="s">
        <v>283</v>
      </c>
      <c r="E7108" s="213" t="s">
        <v>1</v>
      </c>
      <c r="F7108" s="214" t="s">
        <v>285</v>
      </c>
      <c r="G7108" s="211"/>
      <c r="H7108" s="213" t="s">
        <v>1</v>
      </c>
      <c r="I7108" s="215"/>
      <c r="J7108" s="211"/>
      <c r="K7108" s="211"/>
      <c r="L7108" s="216"/>
      <c r="M7108" s="217"/>
      <c r="N7108" s="218"/>
      <c r="O7108" s="218"/>
      <c r="P7108" s="218"/>
      <c r="Q7108" s="218"/>
      <c r="R7108" s="218"/>
      <c r="S7108" s="218"/>
      <c r="T7108" s="219"/>
      <c r="AT7108" s="220" t="s">
        <v>283</v>
      </c>
      <c r="AU7108" s="220" t="s">
        <v>84</v>
      </c>
      <c r="AV7108" s="13" t="s">
        <v>16</v>
      </c>
      <c r="AW7108" s="13" t="s">
        <v>32</v>
      </c>
      <c r="AX7108" s="13" t="s">
        <v>76</v>
      </c>
      <c r="AY7108" s="220" t="s">
        <v>272</v>
      </c>
    </row>
    <row r="7109" spans="1:65" s="13" customFormat="1" ht="11.25">
      <c r="B7109" s="210"/>
      <c r="C7109" s="211"/>
      <c r="D7109" s="212" t="s">
        <v>283</v>
      </c>
      <c r="E7109" s="213" t="s">
        <v>1</v>
      </c>
      <c r="F7109" s="214" t="s">
        <v>837</v>
      </c>
      <c r="G7109" s="211"/>
      <c r="H7109" s="213" t="s">
        <v>1</v>
      </c>
      <c r="I7109" s="215"/>
      <c r="J7109" s="211"/>
      <c r="K7109" s="211"/>
      <c r="L7109" s="216"/>
      <c r="M7109" s="217"/>
      <c r="N7109" s="218"/>
      <c r="O7109" s="218"/>
      <c r="P7109" s="218"/>
      <c r="Q7109" s="218"/>
      <c r="R7109" s="218"/>
      <c r="S7109" s="218"/>
      <c r="T7109" s="219"/>
      <c r="AT7109" s="220" t="s">
        <v>283</v>
      </c>
      <c r="AU7109" s="220" t="s">
        <v>84</v>
      </c>
      <c r="AV7109" s="13" t="s">
        <v>16</v>
      </c>
      <c r="AW7109" s="13" t="s">
        <v>32</v>
      </c>
      <c r="AX7109" s="13" t="s">
        <v>76</v>
      </c>
      <c r="AY7109" s="220" t="s">
        <v>272</v>
      </c>
    </row>
    <row r="7110" spans="1:65" s="14" customFormat="1" ht="11.25">
      <c r="B7110" s="221"/>
      <c r="C7110" s="222"/>
      <c r="D7110" s="212" t="s">
        <v>283</v>
      </c>
      <c r="E7110" s="223" t="s">
        <v>1</v>
      </c>
      <c r="F7110" s="224" t="s">
        <v>5535</v>
      </c>
      <c r="G7110" s="222"/>
      <c r="H7110" s="225">
        <v>16.399999999999999</v>
      </c>
      <c r="I7110" s="226"/>
      <c r="J7110" s="222"/>
      <c r="K7110" s="222"/>
      <c r="L7110" s="227"/>
      <c r="M7110" s="228"/>
      <c r="N7110" s="229"/>
      <c r="O7110" s="229"/>
      <c r="P7110" s="229"/>
      <c r="Q7110" s="229"/>
      <c r="R7110" s="229"/>
      <c r="S7110" s="229"/>
      <c r="T7110" s="230"/>
      <c r="AT7110" s="231" t="s">
        <v>283</v>
      </c>
      <c r="AU7110" s="231" t="s">
        <v>84</v>
      </c>
      <c r="AV7110" s="14" t="s">
        <v>84</v>
      </c>
      <c r="AW7110" s="14" t="s">
        <v>32</v>
      </c>
      <c r="AX7110" s="14" t="s">
        <v>76</v>
      </c>
      <c r="AY7110" s="231" t="s">
        <v>272</v>
      </c>
    </row>
    <row r="7111" spans="1:65" s="14" customFormat="1" ht="11.25">
      <c r="B7111" s="221"/>
      <c r="C7111" s="222"/>
      <c r="D7111" s="212" t="s">
        <v>283</v>
      </c>
      <c r="E7111" s="223" t="s">
        <v>1</v>
      </c>
      <c r="F7111" s="224" t="s">
        <v>5536</v>
      </c>
      <c r="G7111" s="222"/>
      <c r="H7111" s="225">
        <v>20.100000000000001</v>
      </c>
      <c r="I7111" s="226"/>
      <c r="J7111" s="222"/>
      <c r="K7111" s="222"/>
      <c r="L7111" s="227"/>
      <c r="M7111" s="228"/>
      <c r="N7111" s="229"/>
      <c r="O7111" s="229"/>
      <c r="P7111" s="229"/>
      <c r="Q7111" s="229"/>
      <c r="R7111" s="229"/>
      <c r="S7111" s="229"/>
      <c r="T7111" s="230"/>
      <c r="AT7111" s="231" t="s">
        <v>283</v>
      </c>
      <c r="AU7111" s="231" t="s">
        <v>84</v>
      </c>
      <c r="AV7111" s="14" t="s">
        <v>84</v>
      </c>
      <c r="AW7111" s="14" t="s">
        <v>32</v>
      </c>
      <c r="AX7111" s="14" t="s">
        <v>76</v>
      </c>
      <c r="AY7111" s="231" t="s">
        <v>272</v>
      </c>
    </row>
    <row r="7112" spans="1:65" s="14" customFormat="1" ht="11.25">
      <c r="B7112" s="221"/>
      <c r="C7112" s="222"/>
      <c r="D7112" s="212" t="s">
        <v>283</v>
      </c>
      <c r="E7112" s="223" t="s">
        <v>1</v>
      </c>
      <c r="F7112" s="224" t="s">
        <v>5537</v>
      </c>
      <c r="G7112" s="222"/>
      <c r="H7112" s="225">
        <v>18.600000000000001</v>
      </c>
      <c r="I7112" s="226"/>
      <c r="J7112" s="222"/>
      <c r="K7112" s="222"/>
      <c r="L7112" s="227"/>
      <c r="M7112" s="228"/>
      <c r="N7112" s="229"/>
      <c r="O7112" s="229"/>
      <c r="P7112" s="229"/>
      <c r="Q7112" s="229"/>
      <c r="R7112" s="229"/>
      <c r="S7112" s="229"/>
      <c r="T7112" s="230"/>
      <c r="AT7112" s="231" t="s">
        <v>283</v>
      </c>
      <c r="AU7112" s="231" t="s">
        <v>84</v>
      </c>
      <c r="AV7112" s="14" t="s">
        <v>84</v>
      </c>
      <c r="AW7112" s="14" t="s">
        <v>32</v>
      </c>
      <c r="AX7112" s="14" t="s">
        <v>76</v>
      </c>
      <c r="AY7112" s="231" t="s">
        <v>272</v>
      </c>
    </row>
    <row r="7113" spans="1:65" s="14" customFormat="1" ht="11.25">
      <c r="B7113" s="221"/>
      <c r="C7113" s="222"/>
      <c r="D7113" s="212" t="s">
        <v>283</v>
      </c>
      <c r="E7113" s="223" t="s">
        <v>1</v>
      </c>
      <c r="F7113" s="224" t="s">
        <v>5538</v>
      </c>
      <c r="G7113" s="222"/>
      <c r="H7113" s="225">
        <v>16.2</v>
      </c>
      <c r="I7113" s="226"/>
      <c r="J7113" s="222"/>
      <c r="K7113" s="222"/>
      <c r="L7113" s="227"/>
      <c r="M7113" s="228"/>
      <c r="N7113" s="229"/>
      <c r="O7113" s="229"/>
      <c r="P7113" s="229"/>
      <c r="Q7113" s="229"/>
      <c r="R7113" s="229"/>
      <c r="S7113" s="229"/>
      <c r="T7113" s="230"/>
      <c r="AT7113" s="231" t="s">
        <v>283</v>
      </c>
      <c r="AU7113" s="231" t="s">
        <v>84</v>
      </c>
      <c r="AV7113" s="14" t="s">
        <v>84</v>
      </c>
      <c r="AW7113" s="14" t="s">
        <v>32</v>
      </c>
      <c r="AX7113" s="14" t="s">
        <v>76</v>
      </c>
      <c r="AY7113" s="231" t="s">
        <v>272</v>
      </c>
    </row>
    <row r="7114" spans="1:65" s="14" customFormat="1" ht="11.25">
      <c r="B7114" s="221"/>
      <c r="C7114" s="222"/>
      <c r="D7114" s="212" t="s">
        <v>283</v>
      </c>
      <c r="E7114" s="223" t="s">
        <v>1</v>
      </c>
      <c r="F7114" s="224" t="s">
        <v>5539</v>
      </c>
      <c r="G7114" s="222"/>
      <c r="H7114" s="225">
        <v>21.56</v>
      </c>
      <c r="I7114" s="226"/>
      <c r="J7114" s="222"/>
      <c r="K7114" s="222"/>
      <c r="L7114" s="227"/>
      <c r="M7114" s="228"/>
      <c r="N7114" s="229"/>
      <c r="O7114" s="229"/>
      <c r="P7114" s="229"/>
      <c r="Q7114" s="229"/>
      <c r="R7114" s="229"/>
      <c r="S7114" s="229"/>
      <c r="T7114" s="230"/>
      <c r="AT7114" s="231" t="s">
        <v>283</v>
      </c>
      <c r="AU7114" s="231" t="s">
        <v>84</v>
      </c>
      <c r="AV7114" s="14" t="s">
        <v>84</v>
      </c>
      <c r="AW7114" s="14" t="s">
        <v>32</v>
      </c>
      <c r="AX7114" s="14" t="s">
        <v>76</v>
      </c>
      <c r="AY7114" s="231" t="s">
        <v>272</v>
      </c>
    </row>
    <row r="7115" spans="1:65" s="13" customFormat="1" ht="11.25">
      <c r="B7115" s="210"/>
      <c r="C7115" s="211"/>
      <c r="D7115" s="212" t="s">
        <v>283</v>
      </c>
      <c r="E7115" s="213" t="s">
        <v>1</v>
      </c>
      <c r="F7115" s="214" t="s">
        <v>285</v>
      </c>
      <c r="G7115" s="211"/>
      <c r="H7115" s="213" t="s">
        <v>1</v>
      </c>
      <c r="I7115" s="215"/>
      <c r="J7115" s="211"/>
      <c r="K7115" s="211"/>
      <c r="L7115" s="216"/>
      <c r="M7115" s="217"/>
      <c r="N7115" s="218"/>
      <c r="O7115" s="218"/>
      <c r="P7115" s="218"/>
      <c r="Q7115" s="218"/>
      <c r="R7115" s="218"/>
      <c r="S7115" s="218"/>
      <c r="T7115" s="219"/>
      <c r="AT7115" s="220" t="s">
        <v>283</v>
      </c>
      <c r="AU7115" s="220" t="s">
        <v>84</v>
      </c>
      <c r="AV7115" s="13" t="s">
        <v>16</v>
      </c>
      <c r="AW7115" s="13" t="s">
        <v>32</v>
      </c>
      <c r="AX7115" s="13" t="s">
        <v>76</v>
      </c>
      <c r="AY7115" s="220" t="s">
        <v>272</v>
      </c>
    </row>
    <row r="7116" spans="1:65" s="13" customFormat="1" ht="11.25">
      <c r="B7116" s="210"/>
      <c r="C7116" s="211"/>
      <c r="D7116" s="212" t="s">
        <v>283</v>
      </c>
      <c r="E7116" s="213" t="s">
        <v>1</v>
      </c>
      <c r="F7116" s="214" t="s">
        <v>5540</v>
      </c>
      <c r="G7116" s="211"/>
      <c r="H7116" s="213" t="s">
        <v>1</v>
      </c>
      <c r="I7116" s="215"/>
      <c r="J7116" s="211"/>
      <c r="K7116" s="211"/>
      <c r="L7116" s="216"/>
      <c r="M7116" s="217"/>
      <c r="N7116" s="218"/>
      <c r="O7116" s="218"/>
      <c r="P7116" s="218"/>
      <c r="Q7116" s="218"/>
      <c r="R7116" s="218"/>
      <c r="S7116" s="218"/>
      <c r="T7116" s="219"/>
      <c r="AT7116" s="220" t="s">
        <v>283</v>
      </c>
      <c r="AU7116" s="220" t="s">
        <v>84</v>
      </c>
      <c r="AV7116" s="13" t="s">
        <v>16</v>
      </c>
      <c r="AW7116" s="13" t="s">
        <v>32</v>
      </c>
      <c r="AX7116" s="13" t="s">
        <v>76</v>
      </c>
      <c r="AY7116" s="220" t="s">
        <v>272</v>
      </c>
    </row>
    <row r="7117" spans="1:65" s="13" customFormat="1" ht="11.25">
      <c r="B7117" s="210"/>
      <c r="C7117" s="211"/>
      <c r="D7117" s="212" t="s">
        <v>283</v>
      </c>
      <c r="E7117" s="213" t="s">
        <v>1</v>
      </c>
      <c r="F7117" s="214" t="s">
        <v>837</v>
      </c>
      <c r="G7117" s="211"/>
      <c r="H7117" s="213" t="s">
        <v>1</v>
      </c>
      <c r="I7117" s="215"/>
      <c r="J7117" s="211"/>
      <c r="K7117" s="211"/>
      <c r="L7117" s="216"/>
      <c r="M7117" s="217"/>
      <c r="N7117" s="218"/>
      <c r="O7117" s="218"/>
      <c r="P7117" s="218"/>
      <c r="Q7117" s="218"/>
      <c r="R7117" s="218"/>
      <c r="S7117" s="218"/>
      <c r="T7117" s="219"/>
      <c r="AT7117" s="220" t="s">
        <v>283</v>
      </c>
      <c r="AU7117" s="220" t="s">
        <v>84</v>
      </c>
      <c r="AV7117" s="13" t="s">
        <v>16</v>
      </c>
      <c r="AW7117" s="13" t="s">
        <v>32</v>
      </c>
      <c r="AX7117" s="13" t="s">
        <v>76</v>
      </c>
      <c r="AY7117" s="220" t="s">
        <v>272</v>
      </c>
    </row>
    <row r="7118" spans="1:65" s="14" customFormat="1" ht="11.25">
      <c r="B7118" s="221"/>
      <c r="C7118" s="222"/>
      <c r="D7118" s="212" t="s">
        <v>283</v>
      </c>
      <c r="E7118" s="223" t="s">
        <v>1</v>
      </c>
      <c r="F7118" s="224" t="s">
        <v>5292</v>
      </c>
      <c r="G7118" s="222"/>
      <c r="H7118" s="225">
        <v>7.45</v>
      </c>
      <c r="I7118" s="226"/>
      <c r="J7118" s="222"/>
      <c r="K7118" s="222"/>
      <c r="L7118" s="227"/>
      <c r="M7118" s="228"/>
      <c r="N7118" s="229"/>
      <c r="O7118" s="229"/>
      <c r="P7118" s="229"/>
      <c r="Q7118" s="229"/>
      <c r="R7118" s="229"/>
      <c r="S7118" s="229"/>
      <c r="T7118" s="230"/>
      <c r="AT7118" s="231" t="s">
        <v>283</v>
      </c>
      <c r="AU7118" s="231" t="s">
        <v>84</v>
      </c>
      <c r="AV7118" s="14" t="s">
        <v>84</v>
      </c>
      <c r="AW7118" s="14" t="s">
        <v>32</v>
      </c>
      <c r="AX7118" s="14" t="s">
        <v>76</v>
      </c>
      <c r="AY7118" s="231" t="s">
        <v>272</v>
      </c>
    </row>
    <row r="7119" spans="1:65" s="2" customFormat="1" ht="44.25" customHeight="1">
      <c r="A7119" s="34"/>
      <c r="B7119" s="35"/>
      <c r="C7119" s="232" t="s">
        <v>5541</v>
      </c>
      <c r="D7119" s="232" t="s">
        <v>394</v>
      </c>
      <c r="E7119" s="233" t="s">
        <v>5542</v>
      </c>
      <c r="F7119" s="234" t="s">
        <v>5543</v>
      </c>
      <c r="G7119" s="235" t="s">
        <v>156</v>
      </c>
      <c r="H7119" s="236">
        <v>373.76900000000001</v>
      </c>
      <c r="I7119" s="237"/>
      <c r="J7119" s="238">
        <f>ROUND(I7119*H7119,2)</f>
        <v>0</v>
      </c>
      <c r="K7119" s="234" t="s">
        <v>1</v>
      </c>
      <c r="L7119" s="239"/>
      <c r="M7119" s="240" t="s">
        <v>1</v>
      </c>
      <c r="N7119" s="241" t="s">
        <v>41</v>
      </c>
      <c r="O7119" s="71"/>
      <c r="P7119" s="201">
        <f>O7119*H7119</f>
        <v>0</v>
      </c>
      <c r="Q7119" s="201">
        <v>2.5999999999999999E-3</v>
      </c>
      <c r="R7119" s="201">
        <f>Q7119*H7119</f>
        <v>0.97179939999999998</v>
      </c>
      <c r="S7119" s="201">
        <v>0</v>
      </c>
      <c r="T7119" s="202">
        <f>S7119*H7119</f>
        <v>0</v>
      </c>
      <c r="U7119" s="34"/>
      <c r="V7119" s="34"/>
      <c r="W7119" s="34"/>
      <c r="X7119" s="34"/>
      <c r="Y7119" s="34"/>
      <c r="Z7119" s="34"/>
      <c r="AA7119" s="34"/>
      <c r="AB7119" s="34"/>
      <c r="AC7119" s="34"/>
      <c r="AD7119" s="34"/>
      <c r="AE7119" s="34"/>
      <c r="AR7119" s="203" t="s">
        <v>483</v>
      </c>
      <c r="AT7119" s="203" t="s">
        <v>394</v>
      </c>
      <c r="AU7119" s="203" t="s">
        <v>84</v>
      </c>
      <c r="AY7119" s="17" t="s">
        <v>272</v>
      </c>
      <c r="BE7119" s="204">
        <f>IF(N7119="základní",J7119,0)</f>
        <v>0</v>
      </c>
      <c r="BF7119" s="204">
        <f>IF(N7119="snížená",J7119,0)</f>
        <v>0</v>
      </c>
      <c r="BG7119" s="204">
        <f>IF(N7119="zákl. přenesená",J7119,0)</f>
        <v>0</v>
      </c>
      <c r="BH7119" s="204">
        <f>IF(N7119="sníž. přenesená",J7119,0)</f>
        <v>0</v>
      </c>
      <c r="BI7119" s="204">
        <f>IF(N7119="nulová",J7119,0)</f>
        <v>0</v>
      </c>
      <c r="BJ7119" s="17" t="s">
        <v>16</v>
      </c>
      <c r="BK7119" s="204">
        <f>ROUND(I7119*H7119,2)</f>
        <v>0</v>
      </c>
      <c r="BL7119" s="17" t="s">
        <v>358</v>
      </c>
      <c r="BM7119" s="203" t="s">
        <v>5544</v>
      </c>
    </row>
    <row r="7120" spans="1:65" s="14" customFormat="1" ht="11.25">
      <c r="B7120" s="221"/>
      <c r="C7120" s="222"/>
      <c r="D7120" s="212" t="s">
        <v>283</v>
      </c>
      <c r="E7120" s="223" t="s">
        <v>1</v>
      </c>
      <c r="F7120" s="224" t="s">
        <v>179</v>
      </c>
      <c r="G7120" s="222"/>
      <c r="H7120" s="225">
        <v>331.96600000000001</v>
      </c>
      <c r="I7120" s="226"/>
      <c r="J7120" s="222"/>
      <c r="K7120" s="222"/>
      <c r="L7120" s="227"/>
      <c r="M7120" s="228"/>
      <c r="N7120" s="229"/>
      <c r="O7120" s="229"/>
      <c r="P7120" s="229"/>
      <c r="Q7120" s="229"/>
      <c r="R7120" s="229"/>
      <c r="S7120" s="229"/>
      <c r="T7120" s="230"/>
      <c r="AT7120" s="231" t="s">
        <v>283</v>
      </c>
      <c r="AU7120" s="231" t="s">
        <v>84</v>
      </c>
      <c r="AV7120" s="14" t="s">
        <v>84</v>
      </c>
      <c r="AW7120" s="14" t="s">
        <v>32</v>
      </c>
      <c r="AX7120" s="14" t="s">
        <v>76</v>
      </c>
      <c r="AY7120" s="231" t="s">
        <v>272</v>
      </c>
    </row>
    <row r="7121" spans="1:65" s="14" customFormat="1" ht="11.25">
      <c r="B7121" s="221"/>
      <c r="C7121" s="222"/>
      <c r="D7121" s="212" t="s">
        <v>283</v>
      </c>
      <c r="E7121" s="223" t="s">
        <v>1</v>
      </c>
      <c r="F7121" s="224" t="s">
        <v>5545</v>
      </c>
      <c r="G7121" s="222"/>
      <c r="H7121" s="225">
        <v>41.802999999999997</v>
      </c>
      <c r="I7121" s="226"/>
      <c r="J7121" s="222"/>
      <c r="K7121" s="222"/>
      <c r="L7121" s="227"/>
      <c r="M7121" s="228"/>
      <c r="N7121" s="229"/>
      <c r="O7121" s="229"/>
      <c r="P7121" s="229"/>
      <c r="Q7121" s="229"/>
      <c r="R7121" s="229"/>
      <c r="S7121" s="229"/>
      <c r="T7121" s="230"/>
      <c r="AT7121" s="231" t="s">
        <v>283</v>
      </c>
      <c r="AU7121" s="231" t="s">
        <v>84</v>
      </c>
      <c r="AV7121" s="14" t="s">
        <v>84</v>
      </c>
      <c r="AW7121" s="14" t="s">
        <v>32</v>
      </c>
      <c r="AX7121" s="14" t="s">
        <v>76</v>
      </c>
      <c r="AY7121" s="231" t="s">
        <v>272</v>
      </c>
    </row>
    <row r="7122" spans="1:65" s="2" customFormat="1" ht="37.9" customHeight="1">
      <c r="A7122" s="34"/>
      <c r="B7122" s="35"/>
      <c r="C7122" s="232" t="s">
        <v>5546</v>
      </c>
      <c r="D7122" s="232" t="s">
        <v>394</v>
      </c>
      <c r="E7122" s="233" t="s">
        <v>5547</v>
      </c>
      <c r="F7122" s="234" t="s">
        <v>5548</v>
      </c>
      <c r="G7122" s="235" t="s">
        <v>156</v>
      </c>
      <c r="H7122" s="236">
        <v>5.6310000000000002</v>
      </c>
      <c r="I7122" s="237"/>
      <c r="J7122" s="238">
        <f>ROUND(I7122*H7122,2)</f>
        <v>0</v>
      </c>
      <c r="K7122" s="234" t="s">
        <v>1</v>
      </c>
      <c r="L7122" s="239"/>
      <c r="M7122" s="240" t="s">
        <v>1</v>
      </c>
      <c r="N7122" s="241" t="s">
        <v>41</v>
      </c>
      <c r="O7122" s="71"/>
      <c r="P7122" s="201">
        <f>O7122*H7122</f>
        <v>0</v>
      </c>
      <c r="Q7122" s="201">
        <v>2.5999999999999999E-3</v>
      </c>
      <c r="R7122" s="201">
        <f>Q7122*H7122</f>
        <v>1.46406E-2</v>
      </c>
      <c r="S7122" s="201">
        <v>0</v>
      </c>
      <c r="T7122" s="202">
        <f>S7122*H7122</f>
        <v>0</v>
      </c>
      <c r="U7122" s="34"/>
      <c r="V7122" s="34"/>
      <c r="W7122" s="34"/>
      <c r="X7122" s="34"/>
      <c r="Y7122" s="34"/>
      <c r="Z7122" s="34"/>
      <c r="AA7122" s="34"/>
      <c r="AB7122" s="34"/>
      <c r="AC7122" s="34"/>
      <c r="AD7122" s="34"/>
      <c r="AE7122" s="34"/>
      <c r="AR7122" s="203" t="s">
        <v>483</v>
      </c>
      <c r="AT7122" s="203" t="s">
        <v>394</v>
      </c>
      <c r="AU7122" s="203" t="s">
        <v>84</v>
      </c>
      <c r="AY7122" s="17" t="s">
        <v>272</v>
      </c>
      <c r="BE7122" s="204">
        <f>IF(N7122="základní",J7122,0)</f>
        <v>0</v>
      </c>
      <c r="BF7122" s="204">
        <f>IF(N7122="snížená",J7122,0)</f>
        <v>0</v>
      </c>
      <c r="BG7122" s="204">
        <f>IF(N7122="zákl. přenesená",J7122,0)</f>
        <v>0</v>
      </c>
      <c r="BH7122" s="204">
        <f>IF(N7122="sníž. přenesená",J7122,0)</f>
        <v>0</v>
      </c>
      <c r="BI7122" s="204">
        <f>IF(N7122="nulová",J7122,0)</f>
        <v>0</v>
      </c>
      <c r="BJ7122" s="17" t="s">
        <v>16</v>
      </c>
      <c r="BK7122" s="204">
        <f>ROUND(I7122*H7122,2)</f>
        <v>0</v>
      </c>
      <c r="BL7122" s="17" t="s">
        <v>358</v>
      </c>
      <c r="BM7122" s="203" t="s">
        <v>5549</v>
      </c>
    </row>
    <row r="7123" spans="1:65" s="14" customFormat="1" ht="11.25">
      <c r="B7123" s="221"/>
      <c r="C7123" s="222"/>
      <c r="D7123" s="212" t="s">
        <v>283</v>
      </c>
      <c r="E7123" s="223" t="s">
        <v>1</v>
      </c>
      <c r="F7123" s="224" t="s">
        <v>194</v>
      </c>
      <c r="G7123" s="222"/>
      <c r="H7123" s="225">
        <v>4.5129999999999999</v>
      </c>
      <c r="I7123" s="226"/>
      <c r="J7123" s="222"/>
      <c r="K7123" s="222"/>
      <c r="L7123" s="227"/>
      <c r="M7123" s="228"/>
      <c r="N7123" s="229"/>
      <c r="O7123" s="229"/>
      <c r="P7123" s="229"/>
      <c r="Q7123" s="229"/>
      <c r="R7123" s="229"/>
      <c r="S7123" s="229"/>
      <c r="T7123" s="230"/>
      <c r="AT7123" s="231" t="s">
        <v>283</v>
      </c>
      <c r="AU7123" s="231" t="s">
        <v>84</v>
      </c>
      <c r="AV7123" s="14" t="s">
        <v>84</v>
      </c>
      <c r="AW7123" s="14" t="s">
        <v>32</v>
      </c>
      <c r="AX7123" s="14" t="s">
        <v>76</v>
      </c>
      <c r="AY7123" s="231" t="s">
        <v>272</v>
      </c>
    </row>
    <row r="7124" spans="1:65" s="14" customFormat="1" ht="11.25">
      <c r="B7124" s="221"/>
      <c r="C7124" s="222"/>
      <c r="D7124" s="212" t="s">
        <v>283</v>
      </c>
      <c r="E7124" s="223" t="s">
        <v>1</v>
      </c>
      <c r="F7124" s="224" t="s">
        <v>5550</v>
      </c>
      <c r="G7124" s="222"/>
      <c r="H7124" s="225">
        <v>1.1180000000000001</v>
      </c>
      <c r="I7124" s="226"/>
      <c r="J7124" s="222"/>
      <c r="K7124" s="222"/>
      <c r="L7124" s="227"/>
      <c r="M7124" s="228"/>
      <c r="N7124" s="229"/>
      <c r="O7124" s="229"/>
      <c r="P7124" s="229"/>
      <c r="Q7124" s="229"/>
      <c r="R7124" s="229"/>
      <c r="S7124" s="229"/>
      <c r="T7124" s="230"/>
      <c r="AT7124" s="231" t="s">
        <v>283</v>
      </c>
      <c r="AU7124" s="231" t="s">
        <v>84</v>
      </c>
      <c r="AV7124" s="14" t="s">
        <v>84</v>
      </c>
      <c r="AW7124" s="14" t="s">
        <v>32</v>
      </c>
      <c r="AX7124" s="14" t="s">
        <v>76</v>
      </c>
      <c r="AY7124" s="231" t="s">
        <v>272</v>
      </c>
    </row>
    <row r="7125" spans="1:65" s="2" customFormat="1" ht="24.2" customHeight="1">
      <c r="A7125" s="34"/>
      <c r="B7125" s="35"/>
      <c r="C7125" s="192" t="s">
        <v>5551</v>
      </c>
      <c r="D7125" s="192" t="s">
        <v>274</v>
      </c>
      <c r="E7125" s="193" t="s">
        <v>5552</v>
      </c>
      <c r="F7125" s="194" t="s">
        <v>5553</v>
      </c>
      <c r="G7125" s="195" t="s">
        <v>185</v>
      </c>
      <c r="H7125" s="196">
        <v>2366.288</v>
      </c>
      <c r="I7125" s="197"/>
      <c r="J7125" s="198">
        <f>ROUND(I7125*H7125,2)</f>
        <v>0</v>
      </c>
      <c r="K7125" s="194" t="s">
        <v>278</v>
      </c>
      <c r="L7125" s="39"/>
      <c r="M7125" s="199" t="s">
        <v>1</v>
      </c>
      <c r="N7125" s="200" t="s">
        <v>41</v>
      </c>
      <c r="O7125" s="71"/>
      <c r="P7125" s="201">
        <f>O7125*H7125</f>
        <v>0</v>
      </c>
      <c r="Q7125" s="201">
        <v>2.0000000000000002E-5</v>
      </c>
      <c r="R7125" s="201">
        <f>Q7125*H7125</f>
        <v>4.7325760000000001E-2</v>
      </c>
      <c r="S7125" s="201">
        <v>0</v>
      </c>
      <c r="T7125" s="202">
        <f>S7125*H7125</f>
        <v>0</v>
      </c>
      <c r="U7125" s="34"/>
      <c r="V7125" s="34"/>
      <c r="W7125" s="34"/>
      <c r="X7125" s="34"/>
      <c r="Y7125" s="34"/>
      <c r="Z7125" s="34"/>
      <c r="AA7125" s="34"/>
      <c r="AB7125" s="34"/>
      <c r="AC7125" s="34"/>
      <c r="AD7125" s="34"/>
      <c r="AE7125" s="34"/>
      <c r="AR7125" s="203" t="s">
        <v>358</v>
      </c>
      <c r="AT7125" s="203" t="s">
        <v>274</v>
      </c>
      <c r="AU7125" s="203" t="s">
        <v>84</v>
      </c>
      <c r="AY7125" s="17" t="s">
        <v>272</v>
      </c>
      <c r="BE7125" s="204">
        <f>IF(N7125="základní",J7125,0)</f>
        <v>0</v>
      </c>
      <c r="BF7125" s="204">
        <f>IF(N7125="snížená",J7125,0)</f>
        <v>0</v>
      </c>
      <c r="BG7125" s="204">
        <f>IF(N7125="zákl. přenesená",J7125,0)</f>
        <v>0</v>
      </c>
      <c r="BH7125" s="204">
        <f>IF(N7125="sníž. přenesená",J7125,0)</f>
        <v>0</v>
      </c>
      <c r="BI7125" s="204">
        <f>IF(N7125="nulová",J7125,0)</f>
        <v>0</v>
      </c>
      <c r="BJ7125" s="17" t="s">
        <v>16</v>
      </c>
      <c r="BK7125" s="204">
        <f>ROUND(I7125*H7125,2)</f>
        <v>0</v>
      </c>
      <c r="BL7125" s="17" t="s">
        <v>358</v>
      </c>
      <c r="BM7125" s="203" t="s">
        <v>5554</v>
      </c>
    </row>
    <row r="7126" spans="1:65" s="2" customFormat="1" ht="11.25">
      <c r="A7126" s="34"/>
      <c r="B7126" s="35"/>
      <c r="C7126" s="36"/>
      <c r="D7126" s="205" t="s">
        <v>281</v>
      </c>
      <c r="E7126" s="36"/>
      <c r="F7126" s="206" t="s">
        <v>5555</v>
      </c>
      <c r="G7126" s="36"/>
      <c r="H7126" s="36"/>
      <c r="I7126" s="207"/>
      <c r="J7126" s="36"/>
      <c r="K7126" s="36"/>
      <c r="L7126" s="39"/>
      <c r="M7126" s="208"/>
      <c r="N7126" s="209"/>
      <c r="O7126" s="71"/>
      <c r="P7126" s="71"/>
      <c r="Q7126" s="71"/>
      <c r="R7126" s="71"/>
      <c r="S7126" s="71"/>
      <c r="T7126" s="72"/>
      <c r="U7126" s="34"/>
      <c r="V7126" s="34"/>
      <c r="W7126" s="34"/>
      <c r="X7126" s="34"/>
      <c r="Y7126" s="34"/>
      <c r="Z7126" s="34"/>
      <c r="AA7126" s="34"/>
      <c r="AB7126" s="34"/>
      <c r="AC7126" s="34"/>
      <c r="AD7126" s="34"/>
      <c r="AE7126" s="34"/>
      <c r="AT7126" s="17" t="s">
        <v>281</v>
      </c>
      <c r="AU7126" s="17" t="s">
        <v>84</v>
      </c>
    </row>
    <row r="7127" spans="1:65" s="14" customFormat="1" ht="11.25">
      <c r="B7127" s="221"/>
      <c r="C7127" s="222"/>
      <c r="D7127" s="212" t="s">
        <v>283</v>
      </c>
      <c r="E7127" s="223" t="s">
        <v>1</v>
      </c>
      <c r="F7127" s="224" t="s">
        <v>5556</v>
      </c>
      <c r="G7127" s="222"/>
      <c r="H7127" s="225">
        <v>1518.93</v>
      </c>
      <c r="I7127" s="226"/>
      <c r="J7127" s="222"/>
      <c r="K7127" s="222"/>
      <c r="L7127" s="227"/>
      <c r="M7127" s="228"/>
      <c r="N7127" s="229"/>
      <c r="O7127" s="229"/>
      <c r="P7127" s="229"/>
      <c r="Q7127" s="229"/>
      <c r="R7127" s="229"/>
      <c r="S7127" s="229"/>
      <c r="T7127" s="230"/>
      <c r="AT7127" s="231" t="s">
        <v>283</v>
      </c>
      <c r="AU7127" s="231" t="s">
        <v>84</v>
      </c>
      <c r="AV7127" s="14" t="s">
        <v>84</v>
      </c>
      <c r="AW7127" s="14" t="s">
        <v>32</v>
      </c>
      <c r="AX7127" s="14" t="s">
        <v>76</v>
      </c>
      <c r="AY7127" s="231" t="s">
        <v>272</v>
      </c>
    </row>
    <row r="7128" spans="1:65" s="14" customFormat="1" ht="11.25">
      <c r="B7128" s="221"/>
      <c r="C7128" s="222"/>
      <c r="D7128" s="212" t="s">
        <v>283</v>
      </c>
      <c r="E7128" s="223" t="s">
        <v>1</v>
      </c>
      <c r="F7128" s="224" t="s">
        <v>5557</v>
      </c>
      <c r="G7128" s="222"/>
      <c r="H7128" s="225">
        <v>119.504</v>
      </c>
      <c r="I7128" s="226"/>
      <c r="J7128" s="222"/>
      <c r="K7128" s="222"/>
      <c r="L7128" s="227"/>
      <c r="M7128" s="228"/>
      <c r="N7128" s="229"/>
      <c r="O7128" s="229"/>
      <c r="P7128" s="229"/>
      <c r="Q7128" s="229"/>
      <c r="R7128" s="229"/>
      <c r="S7128" s="229"/>
      <c r="T7128" s="230"/>
      <c r="AT7128" s="231" t="s">
        <v>283</v>
      </c>
      <c r="AU7128" s="231" t="s">
        <v>84</v>
      </c>
      <c r="AV7128" s="14" t="s">
        <v>84</v>
      </c>
      <c r="AW7128" s="14" t="s">
        <v>32</v>
      </c>
      <c r="AX7128" s="14" t="s">
        <v>76</v>
      </c>
      <c r="AY7128" s="231" t="s">
        <v>272</v>
      </c>
    </row>
    <row r="7129" spans="1:65" s="14" customFormat="1" ht="11.25">
      <c r="B7129" s="221"/>
      <c r="C7129" s="222"/>
      <c r="D7129" s="212" t="s">
        <v>283</v>
      </c>
      <c r="E7129" s="223" t="s">
        <v>1</v>
      </c>
      <c r="F7129" s="224" t="s">
        <v>5558</v>
      </c>
      <c r="G7129" s="222"/>
      <c r="H7129" s="225">
        <v>531.14599999999996</v>
      </c>
      <c r="I7129" s="226"/>
      <c r="J7129" s="222"/>
      <c r="K7129" s="222"/>
      <c r="L7129" s="227"/>
      <c r="M7129" s="228"/>
      <c r="N7129" s="229"/>
      <c r="O7129" s="229"/>
      <c r="P7129" s="229"/>
      <c r="Q7129" s="229"/>
      <c r="R7129" s="229"/>
      <c r="S7129" s="229"/>
      <c r="T7129" s="230"/>
      <c r="AT7129" s="231" t="s">
        <v>283</v>
      </c>
      <c r="AU7129" s="231" t="s">
        <v>84</v>
      </c>
      <c r="AV7129" s="14" t="s">
        <v>84</v>
      </c>
      <c r="AW7129" s="14" t="s">
        <v>32</v>
      </c>
      <c r="AX7129" s="14" t="s">
        <v>76</v>
      </c>
      <c r="AY7129" s="231" t="s">
        <v>272</v>
      </c>
    </row>
    <row r="7130" spans="1:65" s="14" customFormat="1" ht="11.25">
      <c r="B7130" s="221"/>
      <c r="C7130" s="222"/>
      <c r="D7130" s="212" t="s">
        <v>283</v>
      </c>
      <c r="E7130" s="223" t="s">
        <v>1</v>
      </c>
      <c r="F7130" s="224" t="s">
        <v>5500</v>
      </c>
      <c r="G7130" s="222"/>
      <c r="H7130" s="225">
        <v>140.565</v>
      </c>
      <c r="I7130" s="226"/>
      <c r="J7130" s="222"/>
      <c r="K7130" s="222"/>
      <c r="L7130" s="227"/>
      <c r="M7130" s="228"/>
      <c r="N7130" s="229"/>
      <c r="O7130" s="229"/>
      <c r="P7130" s="229"/>
      <c r="Q7130" s="229"/>
      <c r="R7130" s="229"/>
      <c r="S7130" s="229"/>
      <c r="T7130" s="230"/>
      <c r="AT7130" s="231" t="s">
        <v>283</v>
      </c>
      <c r="AU7130" s="231" t="s">
        <v>84</v>
      </c>
      <c r="AV7130" s="14" t="s">
        <v>84</v>
      </c>
      <c r="AW7130" s="14" t="s">
        <v>32</v>
      </c>
      <c r="AX7130" s="14" t="s">
        <v>76</v>
      </c>
      <c r="AY7130" s="231" t="s">
        <v>272</v>
      </c>
    </row>
    <row r="7131" spans="1:65" s="14" customFormat="1" ht="11.25">
      <c r="B7131" s="221"/>
      <c r="C7131" s="222"/>
      <c r="D7131" s="212" t="s">
        <v>283</v>
      </c>
      <c r="E7131" s="223" t="s">
        <v>1</v>
      </c>
      <c r="F7131" s="224" t="s">
        <v>5515</v>
      </c>
      <c r="G7131" s="222"/>
      <c r="H7131" s="225">
        <v>14.34</v>
      </c>
      <c r="I7131" s="226"/>
      <c r="J7131" s="222"/>
      <c r="K7131" s="222"/>
      <c r="L7131" s="227"/>
      <c r="M7131" s="228"/>
      <c r="N7131" s="229"/>
      <c r="O7131" s="229"/>
      <c r="P7131" s="229"/>
      <c r="Q7131" s="229"/>
      <c r="R7131" s="229"/>
      <c r="S7131" s="229"/>
      <c r="T7131" s="230"/>
      <c r="AT7131" s="231" t="s">
        <v>283</v>
      </c>
      <c r="AU7131" s="231" t="s">
        <v>84</v>
      </c>
      <c r="AV7131" s="14" t="s">
        <v>84</v>
      </c>
      <c r="AW7131" s="14" t="s">
        <v>32</v>
      </c>
      <c r="AX7131" s="14" t="s">
        <v>76</v>
      </c>
      <c r="AY7131" s="231" t="s">
        <v>272</v>
      </c>
    </row>
    <row r="7132" spans="1:65" s="14" customFormat="1" ht="11.25">
      <c r="B7132" s="221"/>
      <c r="C7132" s="222"/>
      <c r="D7132" s="212" t="s">
        <v>283</v>
      </c>
      <c r="E7132" s="223" t="s">
        <v>1</v>
      </c>
      <c r="F7132" s="224" t="s">
        <v>5545</v>
      </c>
      <c r="G7132" s="222"/>
      <c r="H7132" s="225">
        <v>41.802999999999997</v>
      </c>
      <c r="I7132" s="226"/>
      <c r="J7132" s="222"/>
      <c r="K7132" s="222"/>
      <c r="L7132" s="227"/>
      <c r="M7132" s="228"/>
      <c r="N7132" s="229"/>
      <c r="O7132" s="229"/>
      <c r="P7132" s="229"/>
      <c r="Q7132" s="229"/>
      <c r="R7132" s="229"/>
      <c r="S7132" s="229"/>
      <c r="T7132" s="230"/>
      <c r="AT7132" s="231" t="s">
        <v>283</v>
      </c>
      <c r="AU7132" s="231" t="s">
        <v>84</v>
      </c>
      <c r="AV7132" s="14" t="s">
        <v>84</v>
      </c>
      <c r="AW7132" s="14" t="s">
        <v>32</v>
      </c>
      <c r="AX7132" s="14" t="s">
        <v>76</v>
      </c>
      <c r="AY7132" s="231" t="s">
        <v>272</v>
      </c>
    </row>
    <row r="7133" spans="1:65" s="2" customFormat="1" ht="24.2" customHeight="1">
      <c r="A7133" s="34"/>
      <c r="B7133" s="35"/>
      <c r="C7133" s="192" t="s">
        <v>5559</v>
      </c>
      <c r="D7133" s="192" t="s">
        <v>274</v>
      </c>
      <c r="E7133" s="193" t="s">
        <v>5560</v>
      </c>
      <c r="F7133" s="194" t="s">
        <v>5561</v>
      </c>
      <c r="G7133" s="195" t="s">
        <v>156</v>
      </c>
      <c r="H7133" s="196">
        <v>1487.126</v>
      </c>
      <c r="I7133" s="197"/>
      <c r="J7133" s="198">
        <f>ROUND(I7133*H7133,2)</f>
        <v>0</v>
      </c>
      <c r="K7133" s="194" t="s">
        <v>1</v>
      </c>
      <c r="L7133" s="39"/>
      <c r="M7133" s="199" t="s">
        <v>1</v>
      </c>
      <c r="N7133" s="200" t="s">
        <v>41</v>
      </c>
      <c r="O7133" s="71"/>
      <c r="P7133" s="201">
        <f>O7133*H7133</f>
        <v>0</v>
      </c>
      <c r="Q7133" s="201">
        <v>2.0000000000000001E-4</v>
      </c>
      <c r="R7133" s="201">
        <f>Q7133*H7133</f>
        <v>0.2974252</v>
      </c>
      <c r="S7133" s="201">
        <v>0</v>
      </c>
      <c r="T7133" s="202">
        <f>S7133*H7133</f>
        <v>0</v>
      </c>
      <c r="U7133" s="34"/>
      <c r="V7133" s="34"/>
      <c r="W7133" s="34"/>
      <c r="X7133" s="34"/>
      <c r="Y7133" s="34"/>
      <c r="Z7133" s="34"/>
      <c r="AA7133" s="34"/>
      <c r="AB7133" s="34"/>
      <c r="AC7133" s="34"/>
      <c r="AD7133" s="34"/>
      <c r="AE7133" s="34"/>
      <c r="AR7133" s="203" t="s">
        <v>358</v>
      </c>
      <c r="AT7133" s="203" t="s">
        <v>274</v>
      </c>
      <c r="AU7133" s="203" t="s">
        <v>84</v>
      </c>
      <c r="AY7133" s="17" t="s">
        <v>272</v>
      </c>
      <c r="BE7133" s="204">
        <f>IF(N7133="základní",J7133,0)</f>
        <v>0</v>
      </c>
      <c r="BF7133" s="204">
        <f>IF(N7133="snížená",J7133,0)</f>
        <v>0</v>
      </c>
      <c r="BG7133" s="204">
        <f>IF(N7133="zákl. přenesená",J7133,0)</f>
        <v>0</v>
      </c>
      <c r="BH7133" s="204">
        <f>IF(N7133="sníž. přenesená",J7133,0)</f>
        <v>0</v>
      </c>
      <c r="BI7133" s="204">
        <f>IF(N7133="nulová",J7133,0)</f>
        <v>0</v>
      </c>
      <c r="BJ7133" s="17" t="s">
        <v>16</v>
      </c>
      <c r="BK7133" s="204">
        <f>ROUND(I7133*H7133,2)</f>
        <v>0</v>
      </c>
      <c r="BL7133" s="17" t="s">
        <v>358</v>
      </c>
      <c r="BM7133" s="203" t="s">
        <v>5562</v>
      </c>
    </row>
    <row r="7134" spans="1:65" s="14" customFormat="1" ht="11.25">
      <c r="B7134" s="221"/>
      <c r="C7134" s="222"/>
      <c r="D7134" s="212" t="s">
        <v>283</v>
      </c>
      <c r="E7134" s="223" t="s">
        <v>1</v>
      </c>
      <c r="F7134" s="224" t="s">
        <v>175</v>
      </c>
      <c r="G7134" s="222"/>
      <c r="H7134" s="225">
        <v>949.33100000000002</v>
      </c>
      <c r="I7134" s="226"/>
      <c r="J7134" s="222"/>
      <c r="K7134" s="222"/>
      <c r="L7134" s="227"/>
      <c r="M7134" s="228"/>
      <c r="N7134" s="229"/>
      <c r="O7134" s="229"/>
      <c r="P7134" s="229"/>
      <c r="Q7134" s="229"/>
      <c r="R7134" s="229"/>
      <c r="S7134" s="229"/>
      <c r="T7134" s="230"/>
      <c r="AT7134" s="231" t="s">
        <v>283</v>
      </c>
      <c r="AU7134" s="231" t="s">
        <v>84</v>
      </c>
      <c r="AV7134" s="14" t="s">
        <v>84</v>
      </c>
      <c r="AW7134" s="14" t="s">
        <v>32</v>
      </c>
      <c r="AX7134" s="14" t="s">
        <v>76</v>
      </c>
      <c r="AY7134" s="231" t="s">
        <v>272</v>
      </c>
    </row>
    <row r="7135" spans="1:65" s="14" customFormat="1" ht="11.25">
      <c r="B7135" s="221"/>
      <c r="C7135" s="222"/>
      <c r="D7135" s="212" t="s">
        <v>283</v>
      </c>
      <c r="E7135" s="223" t="s">
        <v>1</v>
      </c>
      <c r="F7135" s="224" t="s">
        <v>191</v>
      </c>
      <c r="G7135" s="222"/>
      <c r="H7135" s="225">
        <v>74.69</v>
      </c>
      <c r="I7135" s="226"/>
      <c r="J7135" s="222"/>
      <c r="K7135" s="222"/>
      <c r="L7135" s="227"/>
      <c r="M7135" s="228"/>
      <c r="N7135" s="229"/>
      <c r="O7135" s="229"/>
      <c r="P7135" s="229"/>
      <c r="Q7135" s="229"/>
      <c r="R7135" s="229"/>
      <c r="S7135" s="229"/>
      <c r="T7135" s="230"/>
      <c r="AT7135" s="231" t="s">
        <v>283</v>
      </c>
      <c r="AU7135" s="231" t="s">
        <v>84</v>
      </c>
      <c r="AV7135" s="14" t="s">
        <v>84</v>
      </c>
      <c r="AW7135" s="14" t="s">
        <v>32</v>
      </c>
      <c r="AX7135" s="14" t="s">
        <v>76</v>
      </c>
      <c r="AY7135" s="231" t="s">
        <v>272</v>
      </c>
    </row>
    <row r="7136" spans="1:65" s="14" customFormat="1" ht="11.25">
      <c r="B7136" s="221"/>
      <c r="C7136" s="222"/>
      <c r="D7136" s="212" t="s">
        <v>283</v>
      </c>
      <c r="E7136" s="223" t="s">
        <v>1</v>
      </c>
      <c r="F7136" s="224" t="s">
        <v>179</v>
      </c>
      <c r="G7136" s="222"/>
      <c r="H7136" s="225">
        <v>331.96600000000001</v>
      </c>
      <c r="I7136" s="226"/>
      <c r="J7136" s="222"/>
      <c r="K7136" s="222"/>
      <c r="L7136" s="227"/>
      <c r="M7136" s="228"/>
      <c r="N7136" s="229"/>
      <c r="O7136" s="229"/>
      <c r="P7136" s="229"/>
      <c r="Q7136" s="229"/>
      <c r="R7136" s="229"/>
      <c r="S7136" s="229"/>
      <c r="T7136" s="230"/>
      <c r="AT7136" s="231" t="s">
        <v>283</v>
      </c>
      <c r="AU7136" s="231" t="s">
        <v>84</v>
      </c>
      <c r="AV7136" s="14" t="s">
        <v>84</v>
      </c>
      <c r="AW7136" s="14" t="s">
        <v>32</v>
      </c>
      <c r="AX7136" s="14" t="s">
        <v>76</v>
      </c>
      <c r="AY7136" s="231" t="s">
        <v>272</v>
      </c>
    </row>
    <row r="7137" spans="1:65" s="14" customFormat="1" ht="11.25">
      <c r="B7137" s="221"/>
      <c r="C7137" s="222"/>
      <c r="D7137" s="212" t="s">
        <v>283</v>
      </c>
      <c r="E7137" s="223" t="s">
        <v>1</v>
      </c>
      <c r="F7137" s="224" t="s">
        <v>5563</v>
      </c>
      <c r="G7137" s="222"/>
      <c r="H7137" s="225">
        <v>93.71</v>
      </c>
      <c r="I7137" s="226"/>
      <c r="J7137" s="222"/>
      <c r="K7137" s="222"/>
      <c r="L7137" s="227"/>
      <c r="M7137" s="228"/>
      <c r="N7137" s="229"/>
      <c r="O7137" s="229"/>
      <c r="P7137" s="229"/>
      <c r="Q7137" s="229"/>
      <c r="R7137" s="229"/>
      <c r="S7137" s="229"/>
      <c r="T7137" s="230"/>
      <c r="AT7137" s="231" t="s">
        <v>283</v>
      </c>
      <c r="AU7137" s="231" t="s">
        <v>84</v>
      </c>
      <c r="AV7137" s="14" t="s">
        <v>84</v>
      </c>
      <c r="AW7137" s="14" t="s">
        <v>32</v>
      </c>
      <c r="AX7137" s="14" t="s">
        <v>76</v>
      </c>
      <c r="AY7137" s="231" t="s">
        <v>272</v>
      </c>
    </row>
    <row r="7138" spans="1:65" s="14" customFormat="1" ht="11.25">
      <c r="B7138" s="221"/>
      <c r="C7138" s="222"/>
      <c r="D7138" s="212" t="s">
        <v>283</v>
      </c>
      <c r="E7138" s="223" t="s">
        <v>1</v>
      </c>
      <c r="F7138" s="224" t="s">
        <v>5564</v>
      </c>
      <c r="G7138" s="222"/>
      <c r="H7138" s="225">
        <v>9.56</v>
      </c>
      <c r="I7138" s="226"/>
      <c r="J7138" s="222"/>
      <c r="K7138" s="222"/>
      <c r="L7138" s="227"/>
      <c r="M7138" s="228"/>
      <c r="N7138" s="229"/>
      <c r="O7138" s="229"/>
      <c r="P7138" s="229"/>
      <c r="Q7138" s="229"/>
      <c r="R7138" s="229"/>
      <c r="S7138" s="229"/>
      <c r="T7138" s="230"/>
      <c r="AT7138" s="231" t="s">
        <v>283</v>
      </c>
      <c r="AU7138" s="231" t="s">
        <v>84</v>
      </c>
      <c r="AV7138" s="14" t="s">
        <v>84</v>
      </c>
      <c r="AW7138" s="14" t="s">
        <v>32</v>
      </c>
      <c r="AX7138" s="14" t="s">
        <v>76</v>
      </c>
      <c r="AY7138" s="231" t="s">
        <v>272</v>
      </c>
    </row>
    <row r="7139" spans="1:65" s="14" customFormat="1" ht="11.25">
      <c r="B7139" s="221"/>
      <c r="C7139" s="222"/>
      <c r="D7139" s="212" t="s">
        <v>283</v>
      </c>
      <c r="E7139" s="223" t="s">
        <v>1</v>
      </c>
      <c r="F7139" s="224" t="s">
        <v>5565</v>
      </c>
      <c r="G7139" s="222"/>
      <c r="H7139" s="225">
        <v>27.869</v>
      </c>
      <c r="I7139" s="226"/>
      <c r="J7139" s="222"/>
      <c r="K7139" s="222"/>
      <c r="L7139" s="227"/>
      <c r="M7139" s="228"/>
      <c r="N7139" s="229"/>
      <c r="O7139" s="229"/>
      <c r="P7139" s="229"/>
      <c r="Q7139" s="229"/>
      <c r="R7139" s="229"/>
      <c r="S7139" s="229"/>
      <c r="T7139" s="230"/>
      <c r="AT7139" s="231" t="s">
        <v>283</v>
      </c>
      <c r="AU7139" s="231" t="s">
        <v>84</v>
      </c>
      <c r="AV7139" s="14" t="s">
        <v>84</v>
      </c>
      <c r="AW7139" s="14" t="s">
        <v>32</v>
      </c>
      <c r="AX7139" s="14" t="s">
        <v>76</v>
      </c>
      <c r="AY7139" s="231" t="s">
        <v>272</v>
      </c>
    </row>
    <row r="7140" spans="1:65" s="2" customFormat="1" ht="33" customHeight="1">
      <c r="A7140" s="34"/>
      <c r="B7140" s="35"/>
      <c r="C7140" s="192" t="s">
        <v>5566</v>
      </c>
      <c r="D7140" s="192" t="s">
        <v>274</v>
      </c>
      <c r="E7140" s="193" t="s">
        <v>5567</v>
      </c>
      <c r="F7140" s="194" t="s">
        <v>5568</v>
      </c>
      <c r="G7140" s="195" t="s">
        <v>156</v>
      </c>
      <c r="H7140" s="196">
        <v>1355.9870000000001</v>
      </c>
      <c r="I7140" s="197"/>
      <c r="J7140" s="198">
        <f>ROUND(I7140*H7140,2)</f>
        <v>0</v>
      </c>
      <c r="K7140" s="194" t="s">
        <v>278</v>
      </c>
      <c r="L7140" s="39"/>
      <c r="M7140" s="199" t="s">
        <v>1</v>
      </c>
      <c r="N7140" s="200" t="s">
        <v>41</v>
      </c>
      <c r="O7140" s="71"/>
      <c r="P7140" s="201">
        <f>O7140*H7140</f>
        <v>0</v>
      </c>
      <c r="Q7140" s="201">
        <v>4.4999999999999997E-3</v>
      </c>
      <c r="R7140" s="201">
        <f>Q7140*H7140</f>
        <v>6.1019414999999997</v>
      </c>
      <c r="S7140" s="201">
        <v>0</v>
      </c>
      <c r="T7140" s="202">
        <f>S7140*H7140</f>
        <v>0</v>
      </c>
      <c r="U7140" s="34"/>
      <c r="V7140" s="34"/>
      <c r="W7140" s="34"/>
      <c r="X7140" s="34"/>
      <c r="Y7140" s="34"/>
      <c r="Z7140" s="34"/>
      <c r="AA7140" s="34"/>
      <c r="AB7140" s="34"/>
      <c r="AC7140" s="34"/>
      <c r="AD7140" s="34"/>
      <c r="AE7140" s="34"/>
      <c r="AR7140" s="203" t="s">
        <v>358</v>
      </c>
      <c r="AT7140" s="203" t="s">
        <v>274</v>
      </c>
      <c r="AU7140" s="203" t="s">
        <v>84</v>
      </c>
      <c r="AY7140" s="17" t="s">
        <v>272</v>
      </c>
      <c r="BE7140" s="204">
        <f>IF(N7140="základní",J7140,0)</f>
        <v>0</v>
      </c>
      <c r="BF7140" s="204">
        <f>IF(N7140="snížená",J7140,0)</f>
        <v>0</v>
      </c>
      <c r="BG7140" s="204">
        <f>IF(N7140="zákl. přenesená",J7140,0)</f>
        <v>0</v>
      </c>
      <c r="BH7140" s="204">
        <f>IF(N7140="sníž. přenesená",J7140,0)</f>
        <v>0</v>
      </c>
      <c r="BI7140" s="204">
        <f>IF(N7140="nulová",J7140,0)</f>
        <v>0</v>
      </c>
      <c r="BJ7140" s="17" t="s">
        <v>16</v>
      </c>
      <c r="BK7140" s="204">
        <f>ROUND(I7140*H7140,2)</f>
        <v>0</v>
      </c>
      <c r="BL7140" s="17" t="s">
        <v>358</v>
      </c>
      <c r="BM7140" s="203" t="s">
        <v>5569</v>
      </c>
    </row>
    <row r="7141" spans="1:65" s="2" customFormat="1" ht="11.25">
      <c r="A7141" s="34"/>
      <c r="B7141" s="35"/>
      <c r="C7141" s="36"/>
      <c r="D7141" s="205" t="s">
        <v>281</v>
      </c>
      <c r="E7141" s="36"/>
      <c r="F7141" s="206" t="s">
        <v>5570</v>
      </c>
      <c r="G7141" s="36"/>
      <c r="H7141" s="36"/>
      <c r="I7141" s="207"/>
      <c r="J7141" s="36"/>
      <c r="K7141" s="36"/>
      <c r="L7141" s="39"/>
      <c r="M7141" s="208"/>
      <c r="N7141" s="209"/>
      <c r="O7141" s="71"/>
      <c r="P7141" s="71"/>
      <c r="Q7141" s="71"/>
      <c r="R7141" s="71"/>
      <c r="S7141" s="71"/>
      <c r="T7141" s="72"/>
      <c r="U7141" s="34"/>
      <c r="V7141" s="34"/>
      <c r="W7141" s="34"/>
      <c r="X7141" s="34"/>
      <c r="Y7141" s="34"/>
      <c r="Z7141" s="34"/>
      <c r="AA7141" s="34"/>
      <c r="AB7141" s="34"/>
      <c r="AC7141" s="34"/>
      <c r="AD7141" s="34"/>
      <c r="AE7141" s="34"/>
      <c r="AT7141" s="17" t="s">
        <v>281</v>
      </c>
      <c r="AU7141" s="17" t="s">
        <v>84</v>
      </c>
    </row>
    <row r="7142" spans="1:65" s="14" customFormat="1" ht="11.25">
      <c r="B7142" s="221"/>
      <c r="C7142" s="222"/>
      <c r="D7142" s="212" t="s">
        <v>283</v>
      </c>
      <c r="E7142" s="223" t="s">
        <v>1</v>
      </c>
      <c r="F7142" s="224" t="s">
        <v>175</v>
      </c>
      <c r="G7142" s="222"/>
      <c r="H7142" s="225">
        <v>949.33100000000002</v>
      </c>
      <c r="I7142" s="226"/>
      <c r="J7142" s="222"/>
      <c r="K7142" s="222"/>
      <c r="L7142" s="227"/>
      <c r="M7142" s="228"/>
      <c r="N7142" s="229"/>
      <c r="O7142" s="229"/>
      <c r="P7142" s="229"/>
      <c r="Q7142" s="229"/>
      <c r="R7142" s="229"/>
      <c r="S7142" s="229"/>
      <c r="T7142" s="230"/>
      <c r="AT7142" s="231" t="s">
        <v>283</v>
      </c>
      <c r="AU7142" s="231" t="s">
        <v>84</v>
      </c>
      <c r="AV7142" s="14" t="s">
        <v>84</v>
      </c>
      <c r="AW7142" s="14" t="s">
        <v>32</v>
      </c>
      <c r="AX7142" s="14" t="s">
        <v>76</v>
      </c>
      <c r="AY7142" s="231" t="s">
        <v>272</v>
      </c>
    </row>
    <row r="7143" spans="1:65" s="14" customFormat="1" ht="11.25">
      <c r="B7143" s="221"/>
      <c r="C7143" s="222"/>
      <c r="D7143" s="212" t="s">
        <v>283</v>
      </c>
      <c r="E7143" s="223" t="s">
        <v>1</v>
      </c>
      <c r="F7143" s="224" t="s">
        <v>191</v>
      </c>
      <c r="G7143" s="222"/>
      <c r="H7143" s="225">
        <v>74.69</v>
      </c>
      <c r="I7143" s="226"/>
      <c r="J7143" s="222"/>
      <c r="K7143" s="222"/>
      <c r="L7143" s="227"/>
      <c r="M7143" s="228"/>
      <c r="N7143" s="229"/>
      <c r="O7143" s="229"/>
      <c r="P7143" s="229"/>
      <c r="Q7143" s="229"/>
      <c r="R7143" s="229"/>
      <c r="S7143" s="229"/>
      <c r="T7143" s="230"/>
      <c r="AT7143" s="231" t="s">
        <v>283</v>
      </c>
      <c r="AU7143" s="231" t="s">
        <v>84</v>
      </c>
      <c r="AV7143" s="14" t="s">
        <v>84</v>
      </c>
      <c r="AW7143" s="14" t="s">
        <v>32</v>
      </c>
      <c r="AX7143" s="14" t="s">
        <v>76</v>
      </c>
      <c r="AY7143" s="231" t="s">
        <v>272</v>
      </c>
    </row>
    <row r="7144" spans="1:65" s="14" customFormat="1" ht="11.25">
      <c r="B7144" s="221"/>
      <c r="C7144" s="222"/>
      <c r="D7144" s="212" t="s">
        <v>283</v>
      </c>
      <c r="E7144" s="223" t="s">
        <v>1</v>
      </c>
      <c r="F7144" s="224" t="s">
        <v>179</v>
      </c>
      <c r="G7144" s="222"/>
      <c r="H7144" s="225">
        <v>331.96600000000001</v>
      </c>
      <c r="I7144" s="226"/>
      <c r="J7144" s="222"/>
      <c r="K7144" s="222"/>
      <c r="L7144" s="227"/>
      <c r="M7144" s="228"/>
      <c r="N7144" s="229"/>
      <c r="O7144" s="229"/>
      <c r="P7144" s="229"/>
      <c r="Q7144" s="229"/>
      <c r="R7144" s="229"/>
      <c r="S7144" s="229"/>
      <c r="T7144" s="230"/>
      <c r="AT7144" s="231" t="s">
        <v>283</v>
      </c>
      <c r="AU7144" s="231" t="s">
        <v>84</v>
      </c>
      <c r="AV7144" s="14" t="s">
        <v>84</v>
      </c>
      <c r="AW7144" s="14" t="s">
        <v>32</v>
      </c>
      <c r="AX7144" s="14" t="s">
        <v>76</v>
      </c>
      <c r="AY7144" s="231" t="s">
        <v>272</v>
      </c>
    </row>
    <row r="7145" spans="1:65" s="2" customFormat="1" ht="24.2" customHeight="1">
      <c r="A7145" s="34"/>
      <c r="B7145" s="35"/>
      <c r="C7145" s="192" t="s">
        <v>5571</v>
      </c>
      <c r="D7145" s="192" t="s">
        <v>274</v>
      </c>
      <c r="E7145" s="193" t="s">
        <v>5572</v>
      </c>
      <c r="F7145" s="194" t="s">
        <v>5573</v>
      </c>
      <c r="G7145" s="195" t="s">
        <v>185</v>
      </c>
      <c r="H7145" s="196">
        <v>1311.386</v>
      </c>
      <c r="I7145" s="197"/>
      <c r="J7145" s="198">
        <f>ROUND(I7145*H7145,2)</f>
        <v>0</v>
      </c>
      <c r="K7145" s="194" t="s">
        <v>1</v>
      </c>
      <c r="L7145" s="39"/>
      <c r="M7145" s="199" t="s">
        <v>1</v>
      </c>
      <c r="N7145" s="200" t="s">
        <v>41</v>
      </c>
      <c r="O7145" s="71"/>
      <c r="P7145" s="201">
        <f>O7145*H7145</f>
        <v>0</v>
      </c>
      <c r="Q7145" s="201">
        <v>0</v>
      </c>
      <c r="R7145" s="201">
        <f>Q7145*H7145</f>
        <v>0</v>
      </c>
      <c r="S7145" s="201">
        <v>0</v>
      </c>
      <c r="T7145" s="202">
        <f>S7145*H7145</f>
        <v>0</v>
      </c>
      <c r="U7145" s="34"/>
      <c r="V7145" s="34"/>
      <c r="W7145" s="34"/>
      <c r="X7145" s="34"/>
      <c r="Y7145" s="34"/>
      <c r="Z7145" s="34"/>
      <c r="AA7145" s="34"/>
      <c r="AB7145" s="34"/>
      <c r="AC7145" s="34"/>
      <c r="AD7145" s="34"/>
      <c r="AE7145" s="34"/>
      <c r="AR7145" s="203" t="s">
        <v>358</v>
      </c>
      <c r="AT7145" s="203" t="s">
        <v>274</v>
      </c>
      <c r="AU7145" s="203" t="s">
        <v>84</v>
      </c>
      <c r="AY7145" s="17" t="s">
        <v>272</v>
      </c>
      <c r="BE7145" s="204">
        <f>IF(N7145="základní",J7145,0)</f>
        <v>0</v>
      </c>
      <c r="BF7145" s="204">
        <f>IF(N7145="snížená",J7145,0)</f>
        <v>0</v>
      </c>
      <c r="BG7145" s="204">
        <f>IF(N7145="zákl. přenesená",J7145,0)</f>
        <v>0</v>
      </c>
      <c r="BH7145" s="204">
        <f>IF(N7145="sníž. přenesená",J7145,0)</f>
        <v>0</v>
      </c>
      <c r="BI7145" s="204">
        <f>IF(N7145="nulová",J7145,0)</f>
        <v>0</v>
      </c>
      <c r="BJ7145" s="17" t="s">
        <v>16</v>
      </c>
      <c r="BK7145" s="204">
        <f>ROUND(I7145*H7145,2)</f>
        <v>0</v>
      </c>
      <c r="BL7145" s="17" t="s">
        <v>358</v>
      </c>
      <c r="BM7145" s="203" t="s">
        <v>5574</v>
      </c>
    </row>
    <row r="7146" spans="1:65" s="14" customFormat="1" ht="11.25">
      <c r="B7146" s="221"/>
      <c r="C7146" s="222"/>
      <c r="D7146" s="212" t="s">
        <v>283</v>
      </c>
      <c r="E7146" s="223" t="s">
        <v>1</v>
      </c>
      <c r="F7146" s="224" t="s">
        <v>200</v>
      </c>
      <c r="G7146" s="222"/>
      <c r="H7146" s="225">
        <v>937.1</v>
      </c>
      <c r="I7146" s="226"/>
      <c r="J7146" s="222"/>
      <c r="K7146" s="222"/>
      <c r="L7146" s="227"/>
      <c r="M7146" s="228"/>
      <c r="N7146" s="229"/>
      <c r="O7146" s="229"/>
      <c r="P7146" s="229"/>
      <c r="Q7146" s="229"/>
      <c r="R7146" s="229"/>
      <c r="S7146" s="229"/>
      <c r="T7146" s="230"/>
      <c r="AT7146" s="231" t="s">
        <v>283</v>
      </c>
      <c r="AU7146" s="231" t="s">
        <v>84</v>
      </c>
      <c r="AV7146" s="14" t="s">
        <v>84</v>
      </c>
      <c r="AW7146" s="14" t="s">
        <v>32</v>
      </c>
      <c r="AX7146" s="14" t="s">
        <v>76</v>
      </c>
      <c r="AY7146" s="231" t="s">
        <v>272</v>
      </c>
    </row>
    <row r="7147" spans="1:65" s="14" customFormat="1" ht="11.25">
      <c r="B7147" s="221"/>
      <c r="C7147" s="222"/>
      <c r="D7147" s="212" t="s">
        <v>283</v>
      </c>
      <c r="E7147" s="223" t="s">
        <v>1</v>
      </c>
      <c r="F7147" s="224" t="s">
        <v>188</v>
      </c>
      <c r="G7147" s="222"/>
      <c r="H7147" s="225">
        <v>95.6</v>
      </c>
      <c r="I7147" s="226"/>
      <c r="J7147" s="222"/>
      <c r="K7147" s="222"/>
      <c r="L7147" s="227"/>
      <c r="M7147" s="228"/>
      <c r="N7147" s="229"/>
      <c r="O7147" s="229"/>
      <c r="P7147" s="229"/>
      <c r="Q7147" s="229"/>
      <c r="R7147" s="229"/>
      <c r="S7147" s="229"/>
      <c r="T7147" s="230"/>
      <c r="AT7147" s="231" t="s">
        <v>283</v>
      </c>
      <c r="AU7147" s="231" t="s">
        <v>84</v>
      </c>
      <c r="AV7147" s="14" t="s">
        <v>84</v>
      </c>
      <c r="AW7147" s="14" t="s">
        <v>32</v>
      </c>
      <c r="AX7147" s="14" t="s">
        <v>76</v>
      </c>
      <c r="AY7147" s="231" t="s">
        <v>272</v>
      </c>
    </row>
    <row r="7148" spans="1:65" s="14" customFormat="1" ht="11.25">
      <c r="B7148" s="221"/>
      <c r="C7148" s="222"/>
      <c r="D7148" s="212" t="s">
        <v>283</v>
      </c>
      <c r="E7148" s="223" t="s">
        <v>1</v>
      </c>
      <c r="F7148" s="224" t="s">
        <v>183</v>
      </c>
      <c r="G7148" s="222"/>
      <c r="H7148" s="225">
        <v>278.68599999999998</v>
      </c>
      <c r="I7148" s="226"/>
      <c r="J7148" s="222"/>
      <c r="K7148" s="222"/>
      <c r="L7148" s="227"/>
      <c r="M7148" s="228"/>
      <c r="N7148" s="229"/>
      <c r="O7148" s="229"/>
      <c r="P7148" s="229"/>
      <c r="Q7148" s="229"/>
      <c r="R7148" s="229"/>
      <c r="S7148" s="229"/>
      <c r="T7148" s="230"/>
      <c r="AT7148" s="231" t="s">
        <v>283</v>
      </c>
      <c r="AU7148" s="231" t="s">
        <v>84</v>
      </c>
      <c r="AV7148" s="14" t="s">
        <v>84</v>
      </c>
      <c r="AW7148" s="14" t="s">
        <v>32</v>
      </c>
      <c r="AX7148" s="14" t="s">
        <v>76</v>
      </c>
      <c r="AY7148" s="231" t="s">
        <v>272</v>
      </c>
    </row>
    <row r="7149" spans="1:65" s="2" customFormat="1" ht="24.2" customHeight="1">
      <c r="A7149" s="34"/>
      <c r="B7149" s="35"/>
      <c r="C7149" s="192" t="s">
        <v>5575</v>
      </c>
      <c r="D7149" s="192" t="s">
        <v>274</v>
      </c>
      <c r="E7149" s="193" t="s">
        <v>5576</v>
      </c>
      <c r="F7149" s="194" t="s">
        <v>5577</v>
      </c>
      <c r="G7149" s="195" t="s">
        <v>185</v>
      </c>
      <c r="H7149" s="196">
        <v>1311.386</v>
      </c>
      <c r="I7149" s="197"/>
      <c r="J7149" s="198">
        <f>ROUND(I7149*H7149,2)</f>
        <v>0</v>
      </c>
      <c r="K7149" s="194" t="s">
        <v>1</v>
      </c>
      <c r="L7149" s="39"/>
      <c r="M7149" s="199" t="s">
        <v>1</v>
      </c>
      <c r="N7149" s="200" t="s">
        <v>41</v>
      </c>
      <c r="O7149" s="71"/>
      <c r="P7149" s="201">
        <f>O7149*H7149</f>
        <v>0</v>
      </c>
      <c r="Q7149" s="201">
        <v>0</v>
      </c>
      <c r="R7149" s="201">
        <f>Q7149*H7149</f>
        <v>0</v>
      </c>
      <c r="S7149" s="201">
        <v>0</v>
      </c>
      <c r="T7149" s="202">
        <f>S7149*H7149</f>
        <v>0</v>
      </c>
      <c r="U7149" s="34"/>
      <c r="V7149" s="34"/>
      <c r="W7149" s="34"/>
      <c r="X7149" s="34"/>
      <c r="Y7149" s="34"/>
      <c r="Z7149" s="34"/>
      <c r="AA7149" s="34"/>
      <c r="AB7149" s="34"/>
      <c r="AC7149" s="34"/>
      <c r="AD7149" s="34"/>
      <c r="AE7149" s="34"/>
      <c r="AR7149" s="203" t="s">
        <v>358</v>
      </c>
      <c r="AT7149" s="203" t="s">
        <v>274</v>
      </c>
      <c r="AU7149" s="203" t="s">
        <v>84</v>
      </c>
      <c r="AY7149" s="17" t="s">
        <v>272</v>
      </c>
      <c r="BE7149" s="204">
        <f>IF(N7149="základní",J7149,0)</f>
        <v>0</v>
      </c>
      <c r="BF7149" s="204">
        <f>IF(N7149="snížená",J7149,0)</f>
        <v>0</v>
      </c>
      <c r="BG7149" s="204">
        <f>IF(N7149="zákl. přenesená",J7149,0)</f>
        <v>0</v>
      </c>
      <c r="BH7149" s="204">
        <f>IF(N7149="sníž. přenesená",J7149,0)</f>
        <v>0</v>
      </c>
      <c r="BI7149" s="204">
        <f>IF(N7149="nulová",J7149,0)</f>
        <v>0</v>
      </c>
      <c r="BJ7149" s="17" t="s">
        <v>16</v>
      </c>
      <c r="BK7149" s="204">
        <f>ROUND(I7149*H7149,2)</f>
        <v>0</v>
      </c>
      <c r="BL7149" s="17" t="s">
        <v>358</v>
      </c>
      <c r="BM7149" s="203" t="s">
        <v>5578</v>
      </c>
    </row>
    <row r="7150" spans="1:65" s="14" customFormat="1" ht="11.25">
      <c r="B7150" s="221"/>
      <c r="C7150" s="222"/>
      <c r="D7150" s="212" t="s">
        <v>283</v>
      </c>
      <c r="E7150" s="223" t="s">
        <v>1</v>
      </c>
      <c r="F7150" s="224" t="s">
        <v>200</v>
      </c>
      <c r="G7150" s="222"/>
      <c r="H7150" s="225">
        <v>937.1</v>
      </c>
      <c r="I7150" s="226"/>
      <c r="J7150" s="222"/>
      <c r="K7150" s="222"/>
      <c r="L7150" s="227"/>
      <c r="M7150" s="228"/>
      <c r="N7150" s="229"/>
      <c r="O7150" s="229"/>
      <c r="P7150" s="229"/>
      <c r="Q7150" s="229"/>
      <c r="R7150" s="229"/>
      <c r="S7150" s="229"/>
      <c r="T7150" s="230"/>
      <c r="AT7150" s="231" t="s">
        <v>283</v>
      </c>
      <c r="AU7150" s="231" t="s">
        <v>84</v>
      </c>
      <c r="AV7150" s="14" t="s">
        <v>84</v>
      </c>
      <c r="AW7150" s="14" t="s">
        <v>32</v>
      </c>
      <c r="AX7150" s="14" t="s">
        <v>76</v>
      </c>
      <c r="AY7150" s="231" t="s">
        <v>272</v>
      </c>
    </row>
    <row r="7151" spans="1:65" s="14" customFormat="1" ht="11.25">
      <c r="B7151" s="221"/>
      <c r="C7151" s="222"/>
      <c r="D7151" s="212" t="s">
        <v>283</v>
      </c>
      <c r="E7151" s="223" t="s">
        <v>1</v>
      </c>
      <c r="F7151" s="224" t="s">
        <v>188</v>
      </c>
      <c r="G7151" s="222"/>
      <c r="H7151" s="225">
        <v>95.6</v>
      </c>
      <c r="I7151" s="226"/>
      <c r="J7151" s="222"/>
      <c r="K7151" s="222"/>
      <c r="L7151" s="227"/>
      <c r="M7151" s="228"/>
      <c r="N7151" s="229"/>
      <c r="O7151" s="229"/>
      <c r="P7151" s="229"/>
      <c r="Q7151" s="229"/>
      <c r="R7151" s="229"/>
      <c r="S7151" s="229"/>
      <c r="T7151" s="230"/>
      <c r="AT7151" s="231" t="s">
        <v>283</v>
      </c>
      <c r="AU7151" s="231" t="s">
        <v>84</v>
      </c>
      <c r="AV7151" s="14" t="s">
        <v>84</v>
      </c>
      <c r="AW7151" s="14" t="s">
        <v>32</v>
      </c>
      <c r="AX7151" s="14" t="s">
        <v>76</v>
      </c>
      <c r="AY7151" s="231" t="s">
        <v>272</v>
      </c>
    </row>
    <row r="7152" spans="1:65" s="14" customFormat="1" ht="11.25">
      <c r="B7152" s="221"/>
      <c r="C7152" s="222"/>
      <c r="D7152" s="212" t="s">
        <v>283</v>
      </c>
      <c r="E7152" s="223" t="s">
        <v>1</v>
      </c>
      <c r="F7152" s="224" t="s">
        <v>183</v>
      </c>
      <c r="G7152" s="222"/>
      <c r="H7152" s="225">
        <v>278.68599999999998</v>
      </c>
      <c r="I7152" s="226"/>
      <c r="J7152" s="222"/>
      <c r="K7152" s="222"/>
      <c r="L7152" s="227"/>
      <c r="M7152" s="228"/>
      <c r="N7152" s="229"/>
      <c r="O7152" s="229"/>
      <c r="P7152" s="229"/>
      <c r="Q7152" s="229"/>
      <c r="R7152" s="229"/>
      <c r="S7152" s="229"/>
      <c r="T7152" s="230"/>
      <c r="AT7152" s="231" t="s">
        <v>283</v>
      </c>
      <c r="AU7152" s="231" t="s">
        <v>84</v>
      </c>
      <c r="AV7152" s="14" t="s">
        <v>84</v>
      </c>
      <c r="AW7152" s="14" t="s">
        <v>32</v>
      </c>
      <c r="AX7152" s="14" t="s">
        <v>76</v>
      </c>
      <c r="AY7152" s="231" t="s">
        <v>272</v>
      </c>
    </row>
    <row r="7153" spans="1:65" s="2" customFormat="1" ht="24.2" customHeight="1">
      <c r="A7153" s="34"/>
      <c r="B7153" s="35"/>
      <c r="C7153" s="192" t="s">
        <v>5579</v>
      </c>
      <c r="D7153" s="192" t="s">
        <v>274</v>
      </c>
      <c r="E7153" s="193" t="s">
        <v>5580</v>
      </c>
      <c r="F7153" s="194" t="s">
        <v>5581</v>
      </c>
      <c r="G7153" s="195" t="s">
        <v>156</v>
      </c>
      <c r="H7153" s="196">
        <v>1552.6949999999999</v>
      </c>
      <c r="I7153" s="197"/>
      <c r="J7153" s="198">
        <f>ROUND(I7153*H7153,2)</f>
        <v>0</v>
      </c>
      <c r="K7153" s="194" t="s">
        <v>278</v>
      </c>
      <c r="L7153" s="39"/>
      <c r="M7153" s="199" t="s">
        <v>1</v>
      </c>
      <c r="N7153" s="200" t="s">
        <v>41</v>
      </c>
      <c r="O7153" s="71"/>
      <c r="P7153" s="201">
        <f>O7153*H7153</f>
        <v>0</v>
      </c>
      <c r="Q7153" s="201">
        <v>0</v>
      </c>
      <c r="R7153" s="201">
        <f>Q7153*H7153</f>
        <v>0</v>
      </c>
      <c r="S7153" s="201">
        <v>0</v>
      </c>
      <c r="T7153" s="202">
        <f>S7153*H7153</f>
        <v>0</v>
      </c>
      <c r="U7153" s="34"/>
      <c r="V7153" s="34"/>
      <c r="W7153" s="34"/>
      <c r="X7153" s="34"/>
      <c r="Y7153" s="34"/>
      <c r="Z7153" s="34"/>
      <c r="AA7153" s="34"/>
      <c r="AB7153" s="34"/>
      <c r="AC7153" s="34"/>
      <c r="AD7153" s="34"/>
      <c r="AE7153" s="34"/>
      <c r="AR7153" s="203" t="s">
        <v>358</v>
      </c>
      <c r="AT7153" s="203" t="s">
        <v>274</v>
      </c>
      <c r="AU7153" s="203" t="s">
        <v>84</v>
      </c>
      <c r="AY7153" s="17" t="s">
        <v>272</v>
      </c>
      <c r="BE7153" s="204">
        <f>IF(N7153="základní",J7153,0)</f>
        <v>0</v>
      </c>
      <c r="BF7153" s="204">
        <f>IF(N7153="snížená",J7153,0)</f>
        <v>0</v>
      </c>
      <c r="BG7153" s="204">
        <f>IF(N7153="zákl. přenesená",J7153,0)</f>
        <v>0</v>
      </c>
      <c r="BH7153" s="204">
        <f>IF(N7153="sníž. přenesená",J7153,0)</f>
        <v>0</v>
      </c>
      <c r="BI7153" s="204">
        <f>IF(N7153="nulová",J7153,0)</f>
        <v>0</v>
      </c>
      <c r="BJ7153" s="17" t="s">
        <v>16</v>
      </c>
      <c r="BK7153" s="204">
        <f>ROUND(I7153*H7153,2)</f>
        <v>0</v>
      </c>
      <c r="BL7153" s="17" t="s">
        <v>358</v>
      </c>
      <c r="BM7153" s="203" t="s">
        <v>5582</v>
      </c>
    </row>
    <row r="7154" spans="1:65" s="2" customFormat="1" ht="11.25">
      <c r="A7154" s="34"/>
      <c r="B7154" s="35"/>
      <c r="C7154" s="36"/>
      <c r="D7154" s="205" t="s">
        <v>281</v>
      </c>
      <c r="E7154" s="36"/>
      <c r="F7154" s="206" t="s">
        <v>5583</v>
      </c>
      <c r="G7154" s="36"/>
      <c r="H7154" s="36"/>
      <c r="I7154" s="207"/>
      <c r="J7154" s="36"/>
      <c r="K7154" s="36"/>
      <c r="L7154" s="39"/>
      <c r="M7154" s="208"/>
      <c r="N7154" s="209"/>
      <c r="O7154" s="71"/>
      <c r="P7154" s="71"/>
      <c r="Q7154" s="71"/>
      <c r="R7154" s="71"/>
      <c r="S7154" s="71"/>
      <c r="T7154" s="72"/>
      <c r="U7154" s="34"/>
      <c r="V7154" s="34"/>
      <c r="W7154" s="34"/>
      <c r="X7154" s="34"/>
      <c r="Y7154" s="34"/>
      <c r="Z7154" s="34"/>
      <c r="AA7154" s="34"/>
      <c r="AB7154" s="34"/>
      <c r="AC7154" s="34"/>
      <c r="AD7154" s="34"/>
      <c r="AE7154" s="34"/>
      <c r="AT7154" s="17" t="s">
        <v>281</v>
      </c>
      <c r="AU7154" s="17" t="s">
        <v>84</v>
      </c>
    </row>
    <row r="7155" spans="1:65" s="14" customFormat="1" ht="11.25">
      <c r="B7155" s="221"/>
      <c r="C7155" s="222"/>
      <c r="D7155" s="212" t="s">
        <v>283</v>
      </c>
      <c r="E7155" s="223" t="s">
        <v>1</v>
      </c>
      <c r="F7155" s="224" t="s">
        <v>175</v>
      </c>
      <c r="G7155" s="222"/>
      <c r="H7155" s="225">
        <v>949.33100000000002</v>
      </c>
      <c r="I7155" s="226"/>
      <c r="J7155" s="222"/>
      <c r="K7155" s="222"/>
      <c r="L7155" s="227"/>
      <c r="M7155" s="228"/>
      <c r="N7155" s="229"/>
      <c r="O7155" s="229"/>
      <c r="P7155" s="229"/>
      <c r="Q7155" s="229"/>
      <c r="R7155" s="229"/>
      <c r="S7155" s="229"/>
      <c r="T7155" s="230"/>
      <c r="AT7155" s="231" t="s">
        <v>283</v>
      </c>
      <c r="AU7155" s="231" t="s">
        <v>84</v>
      </c>
      <c r="AV7155" s="14" t="s">
        <v>84</v>
      </c>
      <c r="AW7155" s="14" t="s">
        <v>32</v>
      </c>
      <c r="AX7155" s="14" t="s">
        <v>76</v>
      </c>
      <c r="AY7155" s="231" t="s">
        <v>272</v>
      </c>
    </row>
    <row r="7156" spans="1:65" s="14" customFormat="1" ht="11.25">
      <c r="B7156" s="221"/>
      <c r="C7156" s="222"/>
      <c r="D7156" s="212" t="s">
        <v>283</v>
      </c>
      <c r="E7156" s="223" t="s">
        <v>1</v>
      </c>
      <c r="F7156" s="224" t="s">
        <v>191</v>
      </c>
      <c r="G7156" s="222"/>
      <c r="H7156" s="225">
        <v>74.69</v>
      </c>
      <c r="I7156" s="226"/>
      <c r="J7156" s="222"/>
      <c r="K7156" s="222"/>
      <c r="L7156" s="227"/>
      <c r="M7156" s="228"/>
      <c r="N7156" s="229"/>
      <c r="O7156" s="229"/>
      <c r="P7156" s="229"/>
      <c r="Q7156" s="229"/>
      <c r="R7156" s="229"/>
      <c r="S7156" s="229"/>
      <c r="T7156" s="230"/>
      <c r="AT7156" s="231" t="s">
        <v>283</v>
      </c>
      <c r="AU7156" s="231" t="s">
        <v>84</v>
      </c>
      <c r="AV7156" s="14" t="s">
        <v>84</v>
      </c>
      <c r="AW7156" s="14" t="s">
        <v>32</v>
      </c>
      <c r="AX7156" s="14" t="s">
        <v>76</v>
      </c>
      <c r="AY7156" s="231" t="s">
        <v>272</v>
      </c>
    </row>
    <row r="7157" spans="1:65" s="14" customFormat="1" ht="11.25">
      <c r="B7157" s="221"/>
      <c r="C7157" s="222"/>
      <c r="D7157" s="212" t="s">
        <v>283</v>
      </c>
      <c r="E7157" s="223" t="s">
        <v>1</v>
      </c>
      <c r="F7157" s="224" t="s">
        <v>179</v>
      </c>
      <c r="G7157" s="222"/>
      <c r="H7157" s="225">
        <v>331.96600000000001</v>
      </c>
      <c r="I7157" s="226"/>
      <c r="J7157" s="222"/>
      <c r="K7157" s="222"/>
      <c r="L7157" s="227"/>
      <c r="M7157" s="228"/>
      <c r="N7157" s="229"/>
      <c r="O7157" s="229"/>
      <c r="P7157" s="229"/>
      <c r="Q7157" s="229"/>
      <c r="R7157" s="229"/>
      <c r="S7157" s="229"/>
      <c r="T7157" s="230"/>
      <c r="AT7157" s="231" t="s">
        <v>283</v>
      </c>
      <c r="AU7157" s="231" t="s">
        <v>84</v>
      </c>
      <c r="AV7157" s="14" t="s">
        <v>84</v>
      </c>
      <c r="AW7157" s="14" t="s">
        <v>32</v>
      </c>
      <c r="AX7157" s="14" t="s">
        <v>76</v>
      </c>
      <c r="AY7157" s="231" t="s">
        <v>272</v>
      </c>
    </row>
    <row r="7158" spans="1:65" s="14" customFormat="1" ht="11.25">
      <c r="B7158" s="221"/>
      <c r="C7158" s="222"/>
      <c r="D7158" s="212" t="s">
        <v>283</v>
      </c>
      <c r="E7158" s="223" t="s">
        <v>1</v>
      </c>
      <c r="F7158" s="224" t="s">
        <v>5500</v>
      </c>
      <c r="G7158" s="222"/>
      <c r="H7158" s="225">
        <v>140.565</v>
      </c>
      <c r="I7158" s="226"/>
      <c r="J7158" s="222"/>
      <c r="K7158" s="222"/>
      <c r="L7158" s="227"/>
      <c r="M7158" s="228"/>
      <c r="N7158" s="229"/>
      <c r="O7158" s="229"/>
      <c r="P7158" s="229"/>
      <c r="Q7158" s="229"/>
      <c r="R7158" s="229"/>
      <c r="S7158" s="229"/>
      <c r="T7158" s="230"/>
      <c r="AT7158" s="231" t="s">
        <v>283</v>
      </c>
      <c r="AU7158" s="231" t="s">
        <v>84</v>
      </c>
      <c r="AV7158" s="14" t="s">
        <v>84</v>
      </c>
      <c r="AW7158" s="14" t="s">
        <v>32</v>
      </c>
      <c r="AX7158" s="14" t="s">
        <v>76</v>
      </c>
      <c r="AY7158" s="231" t="s">
        <v>272</v>
      </c>
    </row>
    <row r="7159" spans="1:65" s="14" customFormat="1" ht="11.25">
      <c r="B7159" s="221"/>
      <c r="C7159" s="222"/>
      <c r="D7159" s="212" t="s">
        <v>283</v>
      </c>
      <c r="E7159" s="223" t="s">
        <v>1</v>
      </c>
      <c r="F7159" s="224" t="s">
        <v>5515</v>
      </c>
      <c r="G7159" s="222"/>
      <c r="H7159" s="225">
        <v>14.34</v>
      </c>
      <c r="I7159" s="226"/>
      <c r="J7159" s="222"/>
      <c r="K7159" s="222"/>
      <c r="L7159" s="227"/>
      <c r="M7159" s="228"/>
      <c r="N7159" s="229"/>
      <c r="O7159" s="229"/>
      <c r="P7159" s="229"/>
      <c r="Q7159" s="229"/>
      <c r="R7159" s="229"/>
      <c r="S7159" s="229"/>
      <c r="T7159" s="230"/>
      <c r="AT7159" s="231" t="s">
        <v>283</v>
      </c>
      <c r="AU7159" s="231" t="s">
        <v>84</v>
      </c>
      <c r="AV7159" s="14" t="s">
        <v>84</v>
      </c>
      <c r="AW7159" s="14" t="s">
        <v>32</v>
      </c>
      <c r="AX7159" s="14" t="s">
        <v>76</v>
      </c>
      <c r="AY7159" s="231" t="s">
        <v>272</v>
      </c>
    </row>
    <row r="7160" spans="1:65" s="14" customFormat="1" ht="11.25">
      <c r="B7160" s="221"/>
      <c r="C7160" s="222"/>
      <c r="D7160" s="212" t="s">
        <v>283</v>
      </c>
      <c r="E7160" s="223" t="s">
        <v>1</v>
      </c>
      <c r="F7160" s="224" t="s">
        <v>5545</v>
      </c>
      <c r="G7160" s="222"/>
      <c r="H7160" s="225">
        <v>41.802999999999997</v>
      </c>
      <c r="I7160" s="226"/>
      <c r="J7160" s="222"/>
      <c r="K7160" s="222"/>
      <c r="L7160" s="227"/>
      <c r="M7160" s="228"/>
      <c r="N7160" s="229"/>
      <c r="O7160" s="229"/>
      <c r="P7160" s="229"/>
      <c r="Q7160" s="229"/>
      <c r="R7160" s="229"/>
      <c r="S7160" s="229"/>
      <c r="T7160" s="230"/>
      <c r="AT7160" s="231" t="s">
        <v>283</v>
      </c>
      <c r="AU7160" s="231" t="s">
        <v>84</v>
      </c>
      <c r="AV7160" s="14" t="s">
        <v>84</v>
      </c>
      <c r="AW7160" s="14" t="s">
        <v>32</v>
      </c>
      <c r="AX7160" s="14" t="s">
        <v>76</v>
      </c>
      <c r="AY7160" s="231" t="s">
        <v>272</v>
      </c>
    </row>
    <row r="7161" spans="1:65" s="2" customFormat="1" ht="16.5" customHeight="1">
      <c r="A7161" s="34"/>
      <c r="B7161" s="35"/>
      <c r="C7161" s="192" t="s">
        <v>5584</v>
      </c>
      <c r="D7161" s="192" t="s">
        <v>274</v>
      </c>
      <c r="E7161" s="193" t="s">
        <v>5585</v>
      </c>
      <c r="F7161" s="194" t="s">
        <v>5586</v>
      </c>
      <c r="G7161" s="195" t="s">
        <v>156</v>
      </c>
      <c r="H7161" s="196">
        <v>1552.6949999999999</v>
      </c>
      <c r="I7161" s="197"/>
      <c r="J7161" s="198">
        <f>ROUND(I7161*H7161,2)</f>
        <v>0</v>
      </c>
      <c r="K7161" s="194" t="s">
        <v>278</v>
      </c>
      <c r="L7161" s="39"/>
      <c r="M7161" s="199" t="s">
        <v>1</v>
      </c>
      <c r="N7161" s="200" t="s">
        <v>41</v>
      </c>
      <c r="O7161" s="71"/>
      <c r="P7161" s="201">
        <f>O7161*H7161</f>
        <v>0</v>
      </c>
      <c r="Q7161" s="201">
        <v>3.0000000000000001E-5</v>
      </c>
      <c r="R7161" s="201">
        <f>Q7161*H7161</f>
        <v>4.658085E-2</v>
      </c>
      <c r="S7161" s="201">
        <v>0</v>
      </c>
      <c r="T7161" s="202">
        <f>S7161*H7161</f>
        <v>0</v>
      </c>
      <c r="U7161" s="34"/>
      <c r="V7161" s="34"/>
      <c r="W7161" s="34"/>
      <c r="X7161" s="34"/>
      <c r="Y7161" s="34"/>
      <c r="Z7161" s="34"/>
      <c r="AA7161" s="34"/>
      <c r="AB7161" s="34"/>
      <c r="AC7161" s="34"/>
      <c r="AD7161" s="34"/>
      <c r="AE7161" s="34"/>
      <c r="AR7161" s="203" t="s">
        <v>358</v>
      </c>
      <c r="AT7161" s="203" t="s">
        <v>274</v>
      </c>
      <c r="AU7161" s="203" t="s">
        <v>84</v>
      </c>
      <c r="AY7161" s="17" t="s">
        <v>272</v>
      </c>
      <c r="BE7161" s="204">
        <f>IF(N7161="základní",J7161,0)</f>
        <v>0</v>
      </c>
      <c r="BF7161" s="204">
        <f>IF(N7161="snížená",J7161,0)</f>
        <v>0</v>
      </c>
      <c r="BG7161" s="204">
        <f>IF(N7161="zákl. přenesená",J7161,0)</f>
        <v>0</v>
      </c>
      <c r="BH7161" s="204">
        <f>IF(N7161="sníž. přenesená",J7161,0)</f>
        <v>0</v>
      </c>
      <c r="BI7161" s="204">
        <f>IF(N7161="nulová",J7161,0)</f>
        <v>0</v>
      </c>
      <c r="BJ7161" s="17" t="s">
        <v>16</v>
      </c>
      <c r="BK7161" s="204">
        <f>ROUND(I7161*H7161,2)</f>
        <v>0</v>
      </c>
      <c r="BL7161" s="17" t="s">
        <v>358</v>
      </c>
      <c r="BM7161" s="203" t="s">
        <v>5587</v>
      </c>
    </row>
    <row r="7162" spans="1:65" s="2" customFormat="1" ht="11.25">
      <c r="A7162" s="34"/>
      <c r="B7162" s="35"/>
      <c r="C7162" s="36"/>
      <c r="D7162" s="205" t="s">
        <v>281</v>
      </c>
      <c r="E7162" s="36"/>
      <c r="F7162" s="206" t="s">
        <v>5588</v>
      </c>
      <c r="G7162" s="36"/>
      <c r="H7162" s="36"/>
      <c r="I7162" s="207"/>
      <c r="J7162" s="36"/>
      <c r="K7162" s="36"/>
      <c r="L7162" s="39"/>
      <c r="M7162" s="208"/>
      <c r="N7162" s="209"/>
      <c r="O7162" s="71"/>
      <c r="P7162" s="71"/>
      <c r="Q7162" s="71"/>
      <c r="R7162" s="71"/>
      <c r="S7162" s="71"/>
      <c r="T7162" s="72"/>
      <c r="U7162" s="34"/>
      <c r="V7162" s="34"/>
      <c r="W7162" s="34"/>
      <c r="X7162" s="34"/>
      <c r="Y7162" s="34"/>
      <c r="Z7162" s="34"/>
      <c r="AA7162" s="34"/>
      <c r="AB7162" s="34"/>
      <c r="AC7162" s="34"/>
      <c r="AD7162" s="34"/>
      <c r="AE7162" s="34"/>
      <c r="AT7162" s="17" t="s">
        <v>281</v>
      </c>
      <c r="AU7162" s="17" t="s">
        <v>84</v>
      </c>
    </row>
    <row r="7163" spans="1:65" s="14" customFormat="1" ht="11.25">
      <c r="B7163" s="221"/>
      <c r="C7163" s="222"/>
      <c r="D7163" s="212" t="s">
        <v>283</v>
      </c>
      <c r="E7163" s="223" t="s">
        <v>1</v>
      </c>
      <c r="F7163" s="224" t="s">
        <v>175</v>
      </c>
      <c r="G7163" s="222"/>
      <c r="H7163" s="225">
        <v>949.33100000000002</v>
      </c>
      <c r="I7163" s="226"/>
      <c r="J7163" s="222"/>
      <c r="K7163" s="222"/>
      <c r="L7163" s="227"/>
      <c r="M7163" s="228"/>
      <c r="N7163" s="229"/>
      <c r="O7163" s="229"/>
      <c r="P7163" s="229"/>
      <c r="Q7163" s="229"/>
      <c r="R7163" s="229"/>
      <c r="S7163" s="229"/>
      <c r="T7163" s="230"/>
      <c r="AT7163" s="231" t="s">
        <v>283</v>
      </c>
      <c r="AU7163" s="231" t="s">
        <v>84</v>
      </c>
      <c r="AV7163" s="14" t="s">
        <v>84</v>
      </c>
      <c r="AW7163" s="14" t="s">
        <v>32</v>
      </c>
      <c r="AX7163" s="14" t="s">
        <v>76</v>
      </c>
      <c r="AY7163" s="231" t="s">
        <v>272</v>
      </c>
    </row>
    <row r="7164" spans="1:65" s="14" customFormat="1" ht="11.25">
      <c r="B7164" s="221"/>
      <c r="C7164" s="222"/>
      <c r="D7164" s="212" t="s">
        <v>283</v>
      </c>
      <c r="E7164" s="223" t="s">
        <v>1</v>
      </c>
      <c r="F7164" s="224" t="s">
        <v>191</v>
      </c>
      <c r="G7164" s="222"/>
      <c r="H7164" s="225">
        <v>74.69</v>
      </c>
      <c r="I7164" s="226"/>
      <c r="J7164" s="222"/>
      <c r="K7164" s="222"/>
      <c r="L7164" s="227"/>
      <c r="M7164" s="228"/>
      <c r="N7164" s="229"/>
      <c r="O7164" s="229"/>
      <c r="P7164" s="229"/>
      <c r="Q7164" s="229"/>
      <c r="R7164" s="229"/>
      <c r="S7164" s="229"/>
      <c r="T7164" s="230"/>
      <c r="AT7164" s="231" t="s">
        <v>283</v>
      </c>
      <c r="AU7164" s="231" t="s">
        <v>84</v>
      </c>
      <c r="AV7164" s="14" t="s">
        <v>84</v>
      </c>
      <c r="AW7164" s="14" t="s">
        <v>32</v>
      </c>
      <c r="AX7164" s="14" t="s">
        <v>76</v>
      </c>
      <c r="AY7164" s="231" t="s">
        <v>272</v>
      </c>
    </row>
    <row r="7165" spans="1:65" s="14" customFormat="1" ht="11.25">
      <c r="B7165" s="221"/>
      <c r="C7165" s="222"/>
      <c r="D7165" s="212" t="s">
        <v>283</v>
      </c>
      <c r="E7165" s="223" t="s">
        <v>1</v>
      </c>
      <c r="F7165" s="224" t="s">
        <v>179</v>
      </c>
      <c r="G7165" s="222"/>
      <c r="H7165" s="225">
        <v>331.96600000000001</v>
      </c>
      <c r="I7165" s="226"/>
      <c r="J7165" s="222"/>
      <c r="K7165" s="222"/>
      <c r="L7165" s="227"/>
      <c r="M7165" s="228"/>
      <c r="N7165" s="229"/>
      <c r="O7165" s="229"/>
      <c r="P7165" s="229"/>
      <c r="Q7165" s="229"/>
      <c r="R7165" s="229"/>
      <c r="S7165" s="229"/>
      <c r="T7165" s="230"/>
      <c r="AT7165" s="231" t="s">
        <v>283</v>
      </c>
      <c r="AU7165" s="231" t="s">
        <v>84</v>
      </c>
      <c r="AV7165" s="14" t="s">
        <v>84</v>
      </c>
      <c r="AW7165" s="14" t="s">
        <v>32</v>
      </c>
      <c r="AX7165" s="14" t="s">
        <v>76</v>
      </c>
      <c r="AY7165" s="231" t="s">
        <v>272</v>
      </c>
    </row>
    <row r="7166" spans="1:65" s="14" customFormat="1" ht="11.25">
      <c r="B7166" s="221"/>
      <c r="C7166" s="222"/>
      <c r="D7166" s="212" t="s">
        <v>283</v>
      </c>
      <c r="E7166" s="223" t="s">
        <v>1</v>
      </c>
      <c r="F7166" s="224" t="s">
        <v>5500</v>
      </c>
      <c r="G7166" s="222"/>
      <c r="H7166" s="225">
        <v>140.565</v>
      </c>
      <c r="I7166" s="226"/>
      <c r="J7166" s="222"/>
      <c r="K7166" s="222"/>
      <c r="L7166" s="227"/>
      <c r="M7166" s="228"/>
      <c r="N7166" s="229"/>
      <c r="O7166" s="229"/>
      <c r="P7166" s="229"/>
      <c r="Q7166" s="229"/>
      <c r="R7166" s="229"/>
      <c r="S7166" s="229"/>
      <c r="T7166" s="230"/>
      <c r="AT7166" s="231" t="s">
        <v>283</v>
      </c>
      <c r="AU7166" s="231" t="s">
        <v>84</v>
      </c>
      <c r="AV7166" s="14" t="s">
        <v>84</v>
      </c>
      <c r="AW7166" s="14" t="s">
        <v>32</v>
      </c>
      <c r="AX7166" s="14" t="s">
        <v>76</v>
      </c>
      <c r="AY7166" s="231" t="s">
        <v>272</v>
      </c>
    </row>
    <row r="7167" spans="1:65" s="14" customFormat="1" ht="11.25">
      <c r="B7167" s="221"/>
      <c r="C7167" s="222"/>
      <c r="D7167" s="212" t="s">
        <v>283</v>
      </c>
      <c r="E7167" s="223" t="s">
        <v>1</v>
      </c>
      <c r="F7167" s="224" t="s">
        <v>5515</v>
      </c>
      <c r="G7167" s="222"/>
      <c r="H7167" s="225">
        <v>14.34</v>
      </c>
      <c r="I7167" s="226"/>
      <c r="J7167" s="222"/>
      <c r="K7167" s="222"/>
      <c r="L7167" s="227"/>
      <c r="M7167" s="228"/>
      <c r="N7167" s="229"/>
      <c r="O7167" s="229"/>
      <c r="P7167" s="229"/>
      <c r="Q7167" s="229"/>
      <c r="R7167" s="229"/>
      <c r="S7167" s="229"/>
      <c r="T7167" s="230"/>
      <c r="AT7167" s="231" t="s">
        <v>283</v>
      </c>
      <c r="AU7167" s="231" t="s">
        <v>84</v>
      </c>
      <c r="AV7167" s="14" t="s">
        <v>84</v>
      </c>
      <c r="AW7167" s="14" t="s">
        <v>32</v>
      </c>
      <c r="AX7167" s="14" t="s">
        <v>76</v>
      </c>
      <c r="AY7167" s="231" t="s">
        <v>272</v>
      </c>
    </row>
    <row r="7168" spans="1:65" s="14" customFormat="1" ht="11.25">
      <c r="B7168" s="221"/>
      <c r="C7168" s="222"/>
      <c r="D7168" s="212" t="s">
        <v>283</v>
      </c>
      <c r="E7168" s="223" t="s">
        <v>1</v>
      </c>
      <c r="F7168" s="224" t="s">
        <v>5545</v>
      </c>
      <c r="G7168" s="222"/>
      <c r="H7168" s="225">
        <v>41.802999999999997</v>
      </c>
      <c r="I7168" s="226"/>
      <c r="J7168" s="222"/>
      <c r="K7168" s="222"/>
      <c r="L7168" s="227"/>
      <c r="M7168" s="228"/>
      <c r="N7168" s="229"/>
      <c r="O7168" s="229"/>
      <c r="P7168" s="229"/>
      <c r="Q7168" s="229"/>
      <c r="R7168" s="229"/>
      <c r="S7168" s="229"/>
      <c r="T7168" s="230"/>
      <c r="AT7168" s="231" t="s">
        <v>283</v>
      </c>
      <c r="AU7168" s="231" t="s">
        <v>84</v>
      </c>
      <c r="AV7168" s="14" t="s">
        <v>84</v>
      </c>
      <c r="AW7168" s="14" t="s">
        <v>32</v>
      </c>
      <c r="AX7168" s="14" t="s">
        <v>76</v>
      </c>
      <c r="AY7168" s="231" t="s">
        <v>272</v>
      </c>
    </row>
    <row r="7169" spans="1:65" s="2" customFormat="1" ht="24.2" customHeight="1">
      <c r="A7169" s="34"/>
      <c r="B7169" s="35"/>
      <c r="C7169" s="192" t="s">
        <v>5589</v>
      </c>
      <c r="D7169" s="192" t="s">
        <v>274</v>
      </c>
      <c r="E7169" s="193" t="s">
        <v>5590</v>
      </c>
      <c r="F7169" s="194" t="s">
        <v>5591</v>
      </c>
      <c r="G7169" s="195" t="s">
        <v>3262</v>
      </c>
      <c r="H7169" s="242"/>
      <c r="I7169" s="197"/>
      <c r="J7169" s="198">
        <f>ROUND(I7169*H7169,2)</f>
        <v>0</v>
      </c>
      <c r="K7169" s="194" t="s">
        <v>278</v>
      </c>
      <c r="L7169" s="39"/>
      <c r="M7169" s="199" t="s">
        <v>1</v>
      </c>
      <c r="N7169" s="200" t="s">
        <v>41</v>
      </c>
      <c r="O7169" s="71"/>
      <c r="P7169" s="201">
        <f>O7169*H7169</f>
        <v>0</v>
      </c>
      <c r="Q7169" s="201">
        <v>0</v>
      </c>
      <c r="R7169" s="201">
        <f>Q7169*H7169</f>
        <v>0</v>
      </c>
      <c r="S7169" s="201">
        <v>0</v>
      </c>
      <c r="T7169" s="202">
        <f>S7169*H7169</f>
        <v>0</v>
      </c>
      <c r="U7169" s="34"/>
      <c r="V7169" s="34"/>
      <c r="W7169" s="34"/>
      <c r="X7169" s="34"/>
      <c r="Y7169" s="34"/>
      <c r="Z7169" s="34"/>
      <c r="AA7169" s="34"/>
      <c r="AB7169" s="34"/>
      <c r="AC7169" s="34"/>
      <c r="AD7169" s="34"/>
      <c r="AE7169" s="34"/>
      <c r="AR7169" s="203" t="s">
        <v>358</v>
      </c>
      <c r="AT7169" s="203" t="s">
        <v>274</v>
      </c>
      <c r="AU7169" s="203" t="s">
        <v>84</v>
      </c>
      <c r="AY7169" s="17" t="s">
        <v>272</v>
      </c>
      <c r="BE7169" s="204">
        <f>IF(N7169="základní",J7169,0)</f>
        <v>0</v>
      </c>
      <c r="BF7169" s="204">
        <f>IF(N7169="snížená",J7169,0)</f>
        <v>0</v>
      </c>
      <c r="BG7169" s="204">
        <f>IF(N7169="zákl. přenesená",J7169,0)</f>
        <v>0</v>
      </c>
      <c r="BH7169" s="204">
        <f>IF(N7169="sníž. přenesená",J7169,0)</f>
        <v>0</v>
      </c>
      <c r="BI7169" s="204">
        <f>IF(N7169="nulová",J7169,0)</f>
        <v>0</v>
      </c>
      <c r="BJ7169" s="17" t="s">
        <v>16</v>
      </c>
      <c r="BK7169" s="204">
        <f>ROUND(I7169*H7169,2)</f>
        <v>0</v>
      </c>
      <c r="BL7169" s="17" t="s">
        <v>358</v>
      </c>
      <c r="BM7169" s="203" t="s">
        <v>5592</v>
      </c>
    </row>
    <row r="7170" spans="1:65" s="2" customFormat="1" ht="11.25">
      <c r="A7170" s="34"/>
      <c r="B7170" s="35"/>
      <c r="C7170" s="36"/>
      <c r="D7170" s="205" t="s">
        <v>281</v>
      </c>
      <c r="E7170" s="36"/>
      <c r="F7170" s="206" t="s">
        <v>5593</v>
      </c>
      <c r="G7170" s="36"/>
      <c r="H7170" s="36"/>
      <c r="I7170" s="207"/>
      <c r="J7170" s="36"/>
      <c r="K7170" s="36"/>
      <c r="L7170" s="39"/>
      <c r="M7170" s="208"/>
      <c r="N7170" s="209"/>
      <c r="O7170" s="71"/>
      <c r="P7170" s="71"/>
      <c r="Q7170" s="71"/>
      <c r="R7170" s="71"/>
      <c r="S7170" s="71"/>
      <c r="T7170" s="72"/>
      <c r="U7170" s="34"/>
      <c r="V7170" s="34"/>
      <c r="W7170" s="34"/>
      <c r="X7170" s="34"/>
      <c r="Y7170" s="34"/>
      <c r="Z7170" s="34"/>
      <c r="AA7170" s="34"/>
      <c r="AB7170" s="34"/>
      <c r="AC7170" s="34"/>
      <c r="AD7170" s="34"/>
      <c r="AE7170" s="34"/>
      <c r="AT7170" s="17" t="s">
        <v>281</v>
      </c>
      <c r="AU7170" s="17" t="s">
        <v>84</v>
      </c>
    </row>
    <row r="7171" spans="1:65" s="12" customFormat="1" ht="22.9" customHeight="1">
      <c r="B7171" s="176"/>
      <c r="C7171" s="177"/>
      <c r="D7171" s="178" t="s">
        <v>75</v>
      </c>
      <c r="E7171" s="190" t="s">
        <v>5594</v>
      </c>
      <c r="F7171" s="190" t="s">
        <v>5595</v>
      </c>
      <c r="G7171" s="177"/>
      <c r="H7171" s="177"/>
      <c r="I7171" s="180"/>
      <c r="J7171" s="191">
        <f>BK7171</f>
        <v>0</v>
      </c>
      <c r="K7171" s="177"/>
      <c r="L7171" s="182"/>
      <c r="M7171" s="183"/>
      <c r="N7171" s="184"/>
      <c r="O7171" s="184"/>
      <c r="P7171" s="185">
        <f>SUM(P7172:P7412)</f>
        <v>0</v>
      </c>
      <c r="Q7171" s="184"/>
      <c r="R7171" s="185">
        <f>SUM(R7172:R7412)</f>
        <v>28.887763150000001</v>
      </c>
      <c r="S7171" s="184"/>
      <c r="T7171" s="186">
        <f>SUM(T7172:T7412)</f>
        <v>0</v>
      </c>
      <c r="AR7171" s="187" t="s">
        <v>84</v>
      </c>
      <c r="AT7171" s="188" t="s">
        <v>75</v>
      </c>
      <c r="AU7171" s="188" t="s">
        <v>16</v>
      </c>
      <c r="AY7171" s="187" t="s">
        <v>272</v>
      </c>
      <c r="BK7171" s="189">
        <f>SUM(BK7172:BK7412)</f>
        <v>0</v>
      </c>
    </row>
    <row r="7172" spans="1:65" s="2" customFormat="1" ht="24.2" customHeight="1">
      <c r="A7172" s="34"/>
      <c r="B7172" s="35"/>
      <c r="C7172" s="192" t="s">
        <v>5596</v>
      </c>
      <c r="D7172" s="192" t="s">
        <v>274</v>
      </c>
      <c r="E7172" s="193" t="s">
        <v>5597</v>
      </c>
      <c r="F7172" s="194" t="s">
        <v>5598</v>
      </c>
      <c r="G7172" s="195" t="s">
        <v>185</v>
      </c>
      <c r="H7172" s="196">
        <v>82</v>
      </c>
      <c r="I7172" s="197"/>
      <c r="J7172" s="198">
        <f>ROUND(I7172*H7172,2)</f>
        <v>0</v>
      </c>
      <c r="K7172" s="194" t="s">
        <v>1</v>
      </c>
      <c r="L7172" s="39"/>
      <c r="M7172" s="199" t="s">
        <v>1</v>
      </c>
      <c r="N7172" s="200" t="s">
        <v>41</v>
      </c>
      <c r="O7172" s="71"/>
      <c r="P7172" s="201">
        <f>O7172*H7172</f>
        <v>0</v>
      </c>
      <c r="Q7172" s="201">
        <v>8.0000000000000007E-5</v>
      </c>
      <c r="R7172" s="201">
        <f>Q7172*H7172</f>
        <v>6.5600000000000007E-3</v>
      </c>
      <c r="S7172" s="201">
        <v>0</v>
      </c>
      <c r="T7172" s="202">
        <f>S7172*H7172</f>
        <v>0</v>
      </c>
      <c r="U7172" s="34"/>
      <c r="V7172" s="34"/>
      <c r="W7172" s="34"/>
      <c r="X7172" s="34"/>
      <c r="Y7172" s="34"/>
      <c r="Z7172" s="34"/>
      <c r="AA7172" s="34"/>
      <c r="AB7172" s="34"/>
      <c r="AC7172" s="34"/>
      <c r="AD7172" s="34"/>
      <c r="AE7172" s="34"/>
      <c r="AR7172" s="203" t="s">
        <v>358</v>
      </c>
      <c r="AT7172" s="203" t="s">
        <v>274</v>
      </c>
      <c r="AU7172" s="203" t="s">
        <v>84</v>
      </c>
      <c r="AY7172" s="17" t="s">
        <v>272</v>
      </c>
      <c r="BE7172" s="204">
        <f>IF(N7172="základní",J7172,0)</f>
        <v>0</v>
      </c>
      <c r="BF7172" s="204">
        <f>IF(N7172="snížená",J7172,0)</f>
        <v>0</v>
      </c>
      <c r="BG7172" s="204">
        <f>IF(N7172="zákl. přenesená",J7172,0)</f>
        <v>0</v>
      </c>
      <c r="BH7172" s="204">
        <f>IF(N7172="sníž. přenesená",J7172,0)</f>
        <v>0</v>
      </c>
      <c r="BI7172" s="204">
        <f>IF(N7172="nulová",J7172,0)</f>
        <v>0</v>
      </c>
      <c r="BJ7172" s="17" t="s">
        <v>16</v>
      </c>
      <c r="BK7172" s="204">
        <f>ROUND(I7172*H7172,2)</f>
        <v>0</v>
      </c>
      <c r="BL7172" s="17" t="s">
        <v>358</v>
      </c>
      <c r="BM7172" s="203" t="s">
        <v>5599</v>
      </c>
    </row>
    <row r="7173" spans="1:65" s="13" customFormat="1" ht="22.5">
      <c r="B7173" s="210"/>
      <c r="C7173" s="211"/>
      <c r="D7173" s="212" t="s">
        <v>283</v>
      </c>
      <c r="E7173" s="213" t="s">
        <v>1</v>
      </c>
      <c r="F7173" s="214" t="s">
        <v>3241</v>
      </c>
      <c r="G7173" s="211"/>
      <c r="H7173" s="213" t="s">
        <v>1</v>
      </c>
      <c r="I7173" s="215"/>
      <c r="J7173" s="211"/>
      <c r="K7173" s="211"/>
      <c r="L7173" s="216"/>
      <c r="M7173" s="217"/>
      <c r="N7173" s="218"/>
      <c r="O7173" s="218"/>
      <c r="P7173" s="218"/>
      <c r="Q7173" s="218"/>
      <c r="R7173" s="218"/>
      <c r="S7173" s="218"/>
      <c r="T7173" s="219"/>
      <c r="AT7173" s="220" t="s">
        <v>283</v>
      </c>
      <c r="AU7173" s="220" t="s">
        <v>84</v>
      </c>
      <c r="AV7173" s="13" t="s">
        <v>16</v>
      </c>
      <c r="AW7173" s="13" t="s">
        <v>32</v>
      </c>
      <c r="AX7173" s="13" t="s">
        <v>76</v>
      </c>
      <c r="AY7173" s="220" t="s">
        <v>272</v>
      </c>
    </row>
    <row r="7174" spans="1:65" s="13" customFormat="1" ht="11.25">
      <c r="B7174" s="210"/>
      <c r="C7174" s="211"/>
      <c r="D7174" s="212" t="s">
        <v>283</v>
      </c>
      <c r="E7174" s="213" t="s">
        <v>1</v>
      </c>
      <c r="F7174" s="214" t="s">
        <v>285</v>
      </c>
      <c r="G7174" s="211"/>
      <c r="H7174" s="213" t="s">
        <v>1</v>
      </c>
      <c r="I7174" s="215"/>
      <c r="J7174" s="211"/>
      <c r="K7174" s="211"/>
      <c r="L7174" s="216"/>
      <c r="M7174" s="217"/>
      <c r="N7174" s="218"/>
      <c r="O7174" s="218"/>
      <c r="P7174" s="218"/>
      <c r="Q7174" s="218"/>
      <c r="R7174" s="218"/>
      <c r="S7174" s="218"/>
      <c r="T7174" s="219"/>
      <c r="AT7174" s="220" t="s">
        <v>283</v>
      </c>
      <c r="AU7174" s="220" t="s">
        <v>84</v>
      </c>
      <c r="AV7174" s="13" t="s">
        <v>16</v>
      </c>
      <c r="AW7174" s="13" t="s">
        <v>32</v>
      </c>
      <c r="AX7174" s="13" t="s">
        <v>76</v>
      </c>
      <c r="AY7174" s="220" t="s">
        <v>272</v>
      </c>
    </row>
    <row r="7175" spans="1:65" s="13" customFormat="1" ht="11.25">
      <c r="B7175" s="210"/>
      <c r="C7175" s="211"/>
      <c r="D7175" s="212" t="s">
        <v>283</v>
      </c>
      <c r="E7175" s="213" t="s">
        <v>1</v>
      </c>
      <c r="F7175" s="214" t="s">
        <v>831</v>
      </c>
      <c r="G7175" s="211"/>
      <c r="H7175" s="213" t="s">
        <v>1</v>
      </c>
      <c r="I7175" s="215"/>
      <c r="J7175" s="211"/>
      <c r="K7175" s="211"/>
      <c r="L7175" s="216"/>
      <c r="M7175" s="217"/>
      <c r="N7175" s="218"/>
      <c r="O7175" s="218"/>
      <c r="P7175" s="218"/>
      <c r="Q7175" s="218"/>
      <c r="R7175" s="218"/>
      <c r="S7175" s="218"/>
      <c r="T7175" s="219"/>
      <c r="AT7175" s="220" t="s">
        <v>283</v>
      </c>
      <c r="AU7175" s="220" t="s">
        <v>84</v>
      </c>
      <c r="AV7175" s="13" t="s">
        <v>16</v>
      </c>
      <c r="AW7175" s="13" t="s">
        <v>32</v>
      </c>
      <c r="AX7175" s="13" t="s">
        <v>76</v>
      </c>
      <c r="AY7175" s="220" t="s">
        <v>272</v>
      </c>
    </row>
    <row r="7176" spans="1:65" s="14" customFormat="1" ht="11.25">
      <c r="B7176" s="221"/>
      <c r="C7176" s="222"/>
      <c r="D7176" s="212" t="s">
        <v>283</v>
      </c>
      <c r="E7176" s="223" t="s">
        <v>1</v>
      </c>
      <c r="F7176" s="224" t="s">
        <v>5395</v>
      </c>
      <c r="G7176" s="222"/>
      <c r="H7176" s="225">
        <v>8.4</v>
      </c>
      <c r="I7176" s="226"/>
      <c r="J7176" s="222"/>
      <c r="K7176" s="222"/>
      <c r="L7176" s="227"/>
      <c r="M7176" s="228"/>
      <c r="N7176" s="229"/>
      <c r="O7176" s="229"/>
      <c r="P7176" s="229"/>
      <c r="Q7176" s="229"/>
      <c r="R7176" s="229"/>
      <c r="S7176" s="229"/>
      <c r="T7176" s="230"/>
      <c r="AT7176" s="231" t="s">
        <v>283</v>
      </c>
      <c r="AU7176" s="231" t="s">
        <v>84</v>
      </c>
      <c r="AV7176" s="14" t="s">
        <v>84</v>
      </c>
      <c r="AW7176" s="14" t="s">
        <v>32</v>
      </c>
      <c r="AX7176" s="14" t="s">
        <v>76</v>
      </c>
      <c r="AY7176" s="231" t="s">
        <v>272</v>
      </c>
    </row>
    <row r="7177" spans="1:65" s="14" customFormat="1" ht="11.25">
      <c r="B7177" s="221"/>
      <c r="C7177" s="222"/>
      <c r="D7177" s="212" t="s">
        <v>283</v>
      </c>
      <c r="E7177" s="223" t="s">
        <v>1</v>
      </c>
      <c r="F7177" s="224" t="s">
        <v>5396</v>
      </c>
      <c r="G7177" s="222"/>
      <c r="H7177" s="225">
        <v>3.7</v>
      </c>
      <c r="I7177" s="226"/>
      <c r="J7177" s="222"/>
      <c r="K7177" s="222"/>
      <c r="L7177" s="227"/>
      <c r="M7177" s="228"/>
      <c r="N7177" s="229"/>
      <c r="O7177" s="229"/>
      <c r="P7177" s="229"/>
      <c r="Q7177" s="229"/>
      <c r="R7177" s="229"/>
      <c r="S7177" s="229"/>
      <c r="T7177" s="230"/>
      <c r="AT7177" s="231" t="s">
        <v>283</v>
      </c>
      <c r="AU7177" s="231" t="s">
        <v>84</v>
      </c>
      <c r="AV7177" s="14" t="s">
        <v>84</v>
      </c>
      <c r="AW7177" s="14" t="s">
        <v>32</v>
      </c>
      <c r="AX7177" s="14" t="s">
        <v>76</v>
      </c>
      <c r="AY7177" s="231" t="s">
        <v>272</v>
      </c>
    </row>
    <row r="7178" spans="1:65" s="14" customFormat="1" ht="11.25">
      <c r="B7178" s="221"/>
      <c r="C7178" s="222"/>
      <c r="D7178" s="212" t="s">
        <v>283</v>
      </c>
      <c r="E7178" s="223" t="s">
        <v>1</v>
      </c>
      <c r="F7178" s="224" t="s">
        <v>5397</v>
      </c>
      <c r="G7178" s="222"/>
      <c r="H7178" s="225">
        <v>3.65</v>
      </c>
      <c r="I7178" s="226"/>
      <c r="J7178" s="222"/>
      <c r="K7178" s="222"/>
      <c r="L7178" s="227"/>
      <c r="M7178" s="228"/>
      <c r="N7178" s="229"/>
      <c r="O7178" s="229"/>
      <c r="P7178" s="229"/>
      <c r="Q7178" s="229"/>
      <c r="R7178" s="229"/>
      <c r="S7178" s="229"/>
      <c r="T7178" s="230"/>
      <c r="AT7178" s="231" t="s">
        <v>283</v>
      </c>
      <c r="AU7178" s="231" t="s">
        <v>84</v>
      </c>
      <c r="AV7178" s="14" t="s">
        <v>84</v>
      </c>
      <c r="AW7178" s="14" t="s">
        <v>32</v>
      </c>
      <c r="AX7178" s="14" t="s">
        <v>76</v>
      </c>
      <c r="AY7178" s="231" t="s">
        <v>272</v>
      </c>
    </row>
    <row r="7179" spans="1:65" s="14" customFormat="1" ht="11.25">
      <c r="B7179" s="221"/>
      <c r="C7179" s="222"/>
      <c r="D7179" s="212" t="s">
        <v>283</v>
      </c>
      <c r="E7179" s="223" t="s">
        <v>1</v>
      </c>
      <c r="F7179" s="224" t="s">
        <v>5399</v>
      </c>
      <c r="G7179" s="222"/>
      <c r="H7179" s="225">
        <v>4.71</v>
      </c>
      <c r="I7179" s="226"/>
      <c r="J7179" s="222"/>
      <c r="K7179" s="222"/>
      <c r="L7179" s="227"/>
      <c r="M7179" s="228"/>
      <c r="N7179" s="229"/>
      <c r="O7179" s="229"/>
      <c r="P7179" s="229"/>
      <c r="Q7179" s="229"/>
      <c r="R7179" s="229"/>
      <c r="S7179" s="229"/>
      <c r="T7179" s="230"/>
      <c r="AT7179" s="231" t="s">
        <v>283</v>
      </c>
      <c r="AU7179" s="231" t="s">
        <v>84</v>
      </c>
      <c r="AV7179" s="14" t="s">
        <v>84</v>
      </c>
      <c r="AW7179" s="14" t="s">
        <v>32</v>
      </c>
      <c r="AX7179" s="14" t="s">
        <v>76</v>
      </c>
      <c r="AY7179" s="231" t="s">
        <v>272</v>
      </c>
    </row>
    <row r="7180" spans="1:65" s="14" customFormat="1" ht="11.25">
      <c r="B7180" s="221"/>
      <c r="C7180" s="222"/>
      <c r="D7180" s="212" t="s">
        <v>283</v>
      </c>
      <c r="E7180" s="223" t="s">
        <v>1</v>
      </c>
      <c r="F7180" s="224" t="s">
        <v>5400</v>
      </c>
      <c r="G7180" s="222"/>
      <c r="H7180" s="225">
        <v>4.55</v>
      </c>
      <c r="I7180" s="226"/>
      <c r="J7180" s="222"/>
      <c r="K7180" s="222"/>
      <c r="L7180" s="227"/>
      <c r="M7180" s="228"/>
      <c r="N7180" s="229"/>
      <c r="O7180" s="229"/>
      <c r="P7180" s="229"/>
      <c r="Q7180" s="229"/>
      <c r="R7180" s="229"/>
      <c r="S7180" s="229"/>
      <c r="T7180" s="230"/>
      <c r="AT7180" s="231" t="s">
        <v>283</v>
      </c>
      <c r="AU7180" s="231" t="s">
        <v>84</v>
      </c>
      <c r="AV7180" s="14" t="s">
        <v>84</v>
      </c>
      <c r="AW7180" s="14" t="s">
        <v>32</v>
      </c>
      <c r="AX7180" s="14" t="s">
        <v>76</v>
      </c>
      <c r="AY7180" s="231" t="s">
        <v>272</v>
      </c>
    </row>
    <row r="7181" spans="1:65" s="14" customFormat="1" ht="11.25">
      <c r="B7181" s="221"/>
      <c r="C7181" s="222"/>
      <c r="D7181" s="212" t="s">
        <v>283</v>
      </c>
      <c r="E7181" s="223" t="s">
        <v>1</v>
      </c>
      <c r="F7181" s="224" t="s">
        <v>5401</v>
      </c>
      <c r="G7181" s="222"/>
      <c r="H7181" s="225">
        <v>4.55</v>
      </c>
      <c r="I7181" s="226"/>
      <c r="J7181" s="222"/>
      <c r="K7181" s="222"/>
      <c r="L7181" s="227"/>
      <c r="M7181" s="228"/>
      <c r="N7181" s="229"/>
      <c r="O7181" s="229"/>
      <c r="P7181" s="229"/>
      <c r="Q7181" s="229"/>
      <c r="R7181" s="229"/>
      <c r="S7181" s="229"/>
      <c r="T7181" s="230"/>
      <c r="AT7181" s="231" t="s">
        <v>283</v>
      </c>
      <c r="AU7181" s="231" t="s">
        <v>84</v>
      </c>
      <c r="AV7181" s="14" t="s">
        <v>84</v>
      </c>
      <c r="AW7181" s="14" t="s">
        <v>32</v>
      </c>
      <c r="AX7181" s="14" t="s">
        <v>76</v>
      </c>
      <c r="AY7181" s="231" t="s">
        <v>272</v>
      </c>
    </row>
    <row r="7182" spans="1:65" s="14" customFormat="1" ht="11.25">
      <c r="B7182" s="221"/>
      <c r="C7182" s="222"/>
      <c r="D7182" s="212" t="s">
        <v>283</v>
      </c>
      <c r="E7182" s="223" t="s">
        <v>1</v>
      </c>
      <c r="F7182" s="224" t="s">
        <v>5402</v>
      </c>
      <c r="G7182" s="222"/>
      <c r="H7182" s="225">
        <v>5.6</v>
      </c>
      <c r="I7182" s="226"/>
      <c r="J7182" s="222"/>
      <c r="K7182" s="222"/>
      <c r="L7182" s="227"/>
      <c r="M7182" s="228"/>
      <c r="N7182" s="229"/>
      <c r="O7182" s="229"/>
      <c r="P7182" s="229"/>
      <c r="Q7182" s="229"/>
      <c r="R7182" s="229"/>
      <c r="S7182" s="229"/>
      <c r="T7182" s="230"/>
      <c r="AT7182" s="231" t="s">
        <v>283</v>
      </c>
      <c r="AU7182" s="231" t="s">
        <v>84</v>
      </c>
      <c r="AV7182" s="14" t="s">
        <v>84</v>
      </c>
      <c r="AW7182" s="14" t="s">
        <v>32</v>
      </c>
      <c r="AX7182" s="14" t="s">
        <v>76</v>
      </c>
      <c r="AY7182" s="231" t="s">
        <v>272</v>
      </c>
    </row>
    <row r="7183" spans="1:65" s="14" customFormat="1" ht="11.25">
      <c r="B7183" s="221"/>
      <c r="C7183" s="222"/>
      <c r="D7183" s="212" t="s">
        <v>283</v>
      </c>
      <c r="E7183" s="223" t="s">
        <v>1</v>
      </c>
      <c r="F7183" s="224" t="s">
        <v>5404</v>
      </c>
      <c r="G7183" s="222"/>
      <c r="H7183" s="225">
        <v>7.3</v>
      </c>
      <c r="I7183" s="226"/>
      <c r="J7183" s="222"/>
      <c r="K7183" s="222"/>
      <c r="L7183" s="227"/>
      <c r="M7183" s="228"/>
      <c r="N7183" s="229"/>
      <c r="O7183" s="229"/>
      <c r="P7183" s="229"/>
      <c r="Q7183" s="229"/>
      <c r="R7183" s="229"/>
      <c r="S7183" s="229"/>
      <c r="T7183" s="230"/>
      <c r="AT7183" s="231" t="s">
        <v>283</v>
      </c>
      <c r="AU7183" s="231" t="s">
        <v>84</v>
      </c>
      <c r="AV7183" s="14" t="s">
        <v>84</v>
      </c>
      <c r="AW7183" s="14" t="s">
        <v>32</v>
      </c>
      <c r="AX7183" s="14" t="s">
        <v>76</v>
      </c>
      <c r="AY7183" s="231" t="s">
        <v>272</v>
      </c>
    </row>
    <row r="7184" spans="1:65" s="13" customFormat="1" ht="11.25">
      <c r="B7184" s="210"/>
      <c r="C7184" s="211"/>
      <c r="D7184" s="212" t="s">
        <v>283</v>
      </c>
      <c r="E7184" s="213" t="s">
        <v>1</v>
      </c>
      <c r="F7184" s="214" t="s">
        <v>285</v>
      </c>
      <c r="G7184" s="211"/>
      <c r="H7184" s="213" t="s">
        <v>1</v>
      </c>
      <c r="I7184" s="215"/>
      <c r="J7184" s="211"/>
      <c r="K7184" s="211"/>
      <c r="L7184" s="216"/>
      <c r="M7184" s="217"/>
      <c r="N7184" s="218"/>
      <c r="O7184" s="218"/>
      <c r="P7184" s="218"/>
      <c r="Q7184" s="218"/>
      <c r="R7184" s="218"/>
      <c r="S7184" s="218"/>
      <c r="T7184" s="219"/>
      <c r="AT7184" s="220" t="s">
        <v>283</v>
      </c>
      <c r="AU7184" s="220" t="s">
        <v>84</v>
      </c>
      <c r="AV7184" s="13" t="s">
        <v>16</v>
      </c>
      <c r="AW7184" s="13" t="s">
        <v>32</v>
      </c>
      <c r="AX7184" s="13" t="s">
        <v>76</v>
      </c>
      <c r="AY7184" s="220" t="s">
        <v>272</v>
      </c>
    </row>
    <row r="7185" spans="1:65" s="13" customFormat="1" ht="11.25">
      <c r="B7185" s="210"/>
      <c r="C7185" s="211"/>
      <c r="D7185" s="212" t="s">
        <v>283</v>
      </c>
      <c r="E7185" s="213" t="s">
        <v>1</v>
      </c>
      <c r="F7185" s="214" t="s">
        <v>833</v>
      </c>
      <c r="G7185" s="211"/>
      <c r="H7185" s="213" t="s">
        <v>1</v>
      </c>
      <c r="I7185" s="215"/>
      <c r="J7185" s="211"/>
      <c r="K7185" s="211"/>
      <c r="L7185" s="216"/>
      <c r="M7185" s="217"/>
      <c r="N7185" s="218"/>
      <c r="O7185" s="218"/>
      <c r="P7185" s="218"/>
      <c r="Q7185" s="218"/>
      <c r="R7185" s="218"/>
      <c r="S7185" s="218"/>
      <c r="T7185" s="219"/>
      <c r="AT7185" s="220" t="s">
        <v>283</v>
      </c>
      <c r="AU7185" s="220" t="s">
        <v>84</v>
      </c>
      <c r="AV7185" s="13" t="s">
        <v>16</v>
      </c>
      <c r="AW7185" s="13" t="s">
        <v>32</v>
      </c>
      <c r="AX7185" s="13" t="s">
        <v>76</v>
      </c>
      <c r="AY7185" s="220" t="s">
        <v>272</v>
      </c>
    </row>
    <row r="7186" spans="1:65" s="14" customFormat="1" ht="11.25">
      <c r="B7186" s="221"/>
      <c r="C7186" s="222"/>
      <c r="D7186" s="212" t="s">
        <v>283</v>
      </c>
      <c r="E7186" s="223" t="s">
        <v>1</v>
      </c>
      <c r="F7186" s="224" t="s">
        <v>5409</v>
      </c>
      <c r="G7186" s="222"/>
      <c r="H7186" s="225">
        <v>6.45</v>
      </c>
      <c r="I7186" s="226"/>
      <c r="J7186" s="222"/>
      <c r="K7186" s="222"/>
      <c r="L7186" s="227"/>
      <c r="M7186" s="228"/>
      <c r="N7186" s="229"/>
      <c r="O7186" s="229"/>
      <c r="P7186" s="229"/>
      <c r="Q7186" s="229"/>
      <c r="R7186" s="229"/>
      <c r="S7186" s="229"/>
      <c r="T7186" s="230"/>
      <c r="AT7186" s="231" t="s">
        <v>283</v>
      </c>
      <c r="AU7186" s="231" t="s">
        <v>84</v>
      </c>
      <c r="AV7186" s="14" t="s">
        <v>84</v>
      </c>
      <c r="AW7186" s="14" t="s">
        <v>32</v>
      </c>
      <c r="AX7186" s="14" t="s">
        <v>76</v>
      </c>
      <c r="AY7186" s="231" t="s">
        <v>272</v>
      </c>
    </row>
    <row r="7187" spans="1:65" s="13" customFormat="1" ht="11.25">
      <c r="B7187" s="210"/>
      <c r="C7187" s="211"/>
      <c r="D7187" s="212" t="s">
        <v>283</v>
      </c>
      <c r="E7187" s="213" t="s">
        <v>1</v>
      </c>
      <c r="F7187" s="214" t="s">
        <v>285</v>
      </c>
      <c r="G7187" s="211"/>
      <c r="H7187" s="213" t="s">
        <v>1</v>
      </c>
      <c r="I7187" s="215"/>
      <c r="J7187" s="211"/>
      <c r="K7187" s="211"/>
      <c r="L7187" s="216"/>
      <c r="M7187" s="217"/>
      <c r="N7187" s="218"/>
      <c r="O7187" s="218"/>
      <c r="P7187" s="218"/>
      <c r="Q7187" s="218"/>
      <c r="R7187" s="218"/>
      <c r="S7187" s="218"/>
      <c r="T7187" s="219"/>
      <c r="AT7187" s="220" t="s">
        <v>283</v>
      </c>
      <c r="AU7187" s="220" t="s">
        <v>84</v>
      </c>
      <c r="AV7187" s="13" t="s">
        <v>16</v>
      </c>
      <c r="AW7187" s="13" t="s">
        <v>32</v>
      </c>
      <c r="AX7187" s="13" t="s">
        <v>76</v>
      </c>
      <c r="AY7187" s="220" t="s">
        <v>272</v>
      </c>
    </row>
    <row r="7188" spans="1:65" s="13" customFormat="1" ht="11.25">
      <c r="B7188" s="210"/>
      <c r="C7188" s="211"/>
      <c r="D7188" s="212" t="s">
        <v>283</v>
      </c>
      <c r="E7188" s="213" t="s">
        <v>1</v>
      </c>
      <c r="F7188" s="214" t="s">
        <v>837</v>
      </c>
      <c r="G7188" s="211"/>
      <c r="H7188" s="213" t="s">
        <v>1</v>
      </c>
      <c r="I7188" s="215"/>
      <c r="J7188" s="211"/>
      <c r="K7188" s="211"/>
      <c r="L7188" s="216"/>
      <c r="M7188" s="217"/>
      <c r="N7188" s="218"/>
      <c r="O7188" s="218"/>
      <c r="P7188" s="218"/>
      <c r="Q7188" s="218"/>
      <c r="R7188" s="218"/>
      <c r="S7188" s="218"/>
      <c r="T7188" s="219"/>
      <c r="AT7188" s="220" t="s">
        <v>283</v>
      </c>
      <c r="AU7188" s="220" t="s">
        <v>84</v>
      </c>
      <c r="AV7188" s="13" t="s">
        <v>16</v>
      </c>
      <c r="AW7188" s="13" t="s">
        <v>32</v>
      </c>
      <c r="AX7188" s="13" t="s">
        <v>76</v>
      </c>
      <c r="AY7188" s="220" t="s">
        <v>272</v>
      </c>
    </row>
    <row r="7189" spans="1:65" s="14" customFormat="1" ht="11.25">
      <c r="B7189" s="221"/>
      <c r="C7189" s="222"/>
      <c r="D7189" s="212" t="s">
        <v>283</v>
      </c>
      <c r="E7189" s="223" t="s">
        <v>1</v>
      </c>
      <c r="F7189" s="224" t="s">
        <v>5600</v>
      </c>
      <c r="G7189" s="222"/>
      <c r="H7189" s="225">
        <v>11.7</v>
      </c>
      <c r="I7189" s="226"/>
      <c r="J7189" s="222"/>
      <c r="K7189" s="222"/>
      <c r="L7189" s="227"/>
      <c r="M7189" s="228"/>
      <c r="N7189" s="229"/>
      <c r="O7189" s="229"/>
      <c r="P7189" s="229"/>
      <c r="Q7189" s="229"/>
      <c r="R7189" s="229"/>
      <c r="S7189" s="229"/>
      <c r="T7189" s="230"/>
      <c r="AT7189" s="231" t="s">
        <v>283</v>
      </c>
      <c r="AU7189" s="231" t="s">
        <v>84</v>
      </c>
      <c r="AV7189" s="14" t="s">
        <v>84</v>
      </c>
      <c r="AW7189" s="14" t="s">
        <v>32</v>
      </c>
      <c r="AX7189" s="14" t="s">
        <v>76</v>
      </c>
      <c r="AY7189" s="231" t="s">
        <v>272</v>
      </c>
    </row>
    <row r="7190" spans="1:65" s="14" customFormat="1" ht="11.25">
      <c r="B7190" s="221"/>
      <c r="C7190" s="222"/>
      <c r="D7190" s="212" t="s">
        <v>283</v>
      </c>
      <c r="E7190" s="223" t="s">
        <v>1</v>
      </c>
      <c r="F7190" s="224" t="s">
        <v>5601</v>
      </c>
      <c r="G7190" s="222"/>
      <c r="H7190" s="225">
        <v>14.74</v>
      </c>
      <c r="I7190" s="226"/>
      <c r="J7190" s="222"/>
      <c r="K7190" s="222"/>
      <c r="L7190" s="227"/>
      <c r="M7190" s="228"/>
      <c r="N7190" s="229"/>
      <c r="O7190" s="229"/>
      <c r="P7190" s="229"/>
      <c r="Q7190" s="229"/>
      <c r="R7190" s="229"/>
      <c r="S7190" s="229"/>
      <c r="T7190" s="230"/>
      <c r="AT7190" s="231" t="s">
        <v>283</v>
      </c>
      <c r="AU7190" s="231" t="s">
        <v>84</v>
      </c>
      <c r="AV7190" s="14" t="s">
        <v>84</v>
      </c>
      <c r="AW7190" s="14" t="s">
        <v>32</v>
      </c>
      <c r="AX7190" s="14" t="s">
        <v>76</v>
      </c>
      <c r="AY7190" s="231" t="s">
        <v>272</v>
      </c>
    </row>
    <row r="7191" spans="1:65" s="14" customFormat="1" ht="11.25">
      <c r="B7191" s="221"/>
      <c r="C7191" s="222"/>
      <c r="D7191" s="212" t="s">
        <v>283</v>
      </c>
      <c r="E7191" s="223" t="s">
        <v>1</v>
      </c>
      <c r="F7191" s="224" t="s">
        <v>5602</v>
      </c>
      <c r="G7191" s="222"/>
      <c r="H7191" s="225">
        <v>6.65</v>
      </c>
      <c r="I7191" s="226"/>
      <c r="J7191" s="222"/>
      <c r="K7191" s="222"/>
      <c r="L7191" s="227"/>
      <c r="M7191" s="228"/>
      <c r="N7191" s="229"/>
      <c r="O7191" s="229"/>
      <c r="P7191" s="229"/>
      <c r="Q7191" s="229"/>
      <c r="R7191" s="229"/>
      <c r="S7191" s="229"/>
      <c r="T7191" s="230"/>
      <c r="AT7191" s="231" t="s">
        <v>283</v>
      </c>
      <c r="AU7191" s="231" t="s">
        <v>84</v>
      </c>
      <c r="AV7191" s="14" t="s">
        <v>84</v>
      </c>
      <c r="AW7191" s="14" t="s">
        <v>32</v>
      </c>
      <c r="AX7191" s="14" t="s">
        <v>76</v>
      </c>
      <c r="AY7191" s="231" t="s">
        <v>272</v>
      </c>
    </row>
    <row r="7192" spans="1:65" s="2" customFormat="1" ht="16.5" customHeight="1">
      <c r="A7192" s="34"/>
      <c r="B7192" s="35"/>
      <c r="C7192" s="232" t="s">
        <v>5603</v>
      </c>
      <c r="D7192" s="232" t="s">
        <v>394</v>
      </c>
      <c r="E7192" s="233" t="s">
        <v>5604</v>
      </c>
      <c r="F7192" s="234" t="s">
        <v>5605</v>
      </c>
      <c r="G7192" s="235" t="s">
        <v>185</v>
      </c>
      <c r="H7192" s="236">
        <v>86.1</v>
      </c>
      <c r="I7192" s="237"/>
      <c r="J7192" s="238">
        <f>ROUND(I7192*H7192,2)</f>
        <v>0</v>
      </c>
      <c r="K7192" s="234" t="s">
        <v>278</v>
      </c>
      <c r="L7192" s="239"/>
      <c r="M7192" s="240" t="s">
        <v>1</v>
      </c>
      <c r="N7192" s="241" t="s">
        <v>41</v>
      </c>
      <c r="O7192" s="71"/>
      <c r="P7192" s="201">
        <f>O7192*H7192</f>
        <v>0</v>
      </c>
      <c r="Q7192" s="201">
        <v>8.0000000000000007E-5</v>
      </c>
      <c r="R7192" s="201">
        <f>Q7192*H7192</f>
        <v>6.888E-3</v>
      </c>
      <c r="S7192" s="201">
        <v>0</v>
      </c>
      <c r="T7192" s="202">
        <f>S7192*H7192</f>
        <v>0</v>
      </c>
      <c r="U7192" s="34"/>
      <c r="V7192" s="34"/>
      <c r="W7192" s="34"/>
      <c r="X7192" s="34"/>
      <c r="Y7192" s="34"/>
      <c r="Z7192" s="34"/>
      <c r="AA7192" s="34"/>
      <c r="AB7192" s="34"/>
      <c r="AC7192" s="34"/>
      <c r="AD7192" s="34"/>
      <c r="AE7192" s="34"/>
      <c r="AR7192" s="203" t="s">
        <v>483</v>
      </c>
      <c r="AT7192" s="203" t="s">
        <v>394</v>
      </c>
      <c r="AU7192" s="203" t="s">
        <v>84</v>
      </c>
      <c r="AY7192" s="17" t="s">
        <v>272</v>
      </c>
      <c r="BE7192" s="204">
        <f>IF(N7192="základní",J7192,0)</f>
        <v>0</v>
      </c>
      <c r="BF7192" s="204">
        <f>IF(N7192="snížená",J7192,0)</f>
        <v>0</v>
      </c>
      <c r="BG7192" s="204">
        <f>IF(N7192="zákl. přenesená",J7192,0)</f>
        <v>0</v>
      </c>
      <c r="BH7192" s="204">
        <f>IF(N7192="sníž. přenesená",J7192,0)</f>
        <v>0</v>
      </c>
      <c r="BI7192" s="204">
        <f>IF(N7192="nulová",J7192,0)</f>
        <v>0</v>
      </c>
      <c r="BJ7192" s="17" t="s">
        <v>16</v>
      </c>
      <c r="BK7192" s="204">
        <f>ROUND(I7192*H7192,2)</f>
        <v>0</v>
      </c>
      <c r="BL7192" s="17" t="s">
        <v>358</v>
      </c>
      <c r="BM7192" s="203" t="s">
        <v>5606</v>
      </c>
    </row>
    <row r="7193" spans="1:65" s="14" customFormat="1" ht="11.25">
      <c r="B7193" s="221"/>
      <c r="C7193" s="222"/>
      <c r="D7193" s="212" t="s">
        <v>283</v>
      </c>
      <c r="E7193" s="222"/>
      <c r="F7193" s="224" t="s">
        <v>5607</v>
      </c>
      <c r="G7193" s="222"/>
      <c r="H7193" s="225">
        <v>86.1</v>
      </c>
      <c r="I7193" s="226"/>
      <c r="J7193" s="222"/>
      <c r="K7193" s="222"/>
      <c r="L7193" s="227"/>
      <c r="M7193" s="228"/>
      <c r="N7193" s="229"/>
      <c r="O7193" s="229"/>
      <c r="P7193" s="229"/>
      <c r="Q7193" s="229"/>
      <c r="R7193" s="229"/>
      <c r="S7193" s="229"/>
      <c r="T7193" s="230"/>
      <c r="AT7193" s="231" t="s">
        <v>283</v>
      </c>
      <c r="AU7193" s="231" t="s">
        <v>84</v>
      </c>
      <c r="AV7193" s="14" t="s">
        <v>84</v>
      </c>
      <c r="AW7193" s="14" t="s">
        <v>4</v>
      </c>
      <c r="AX7193" s="14" t="s">
        <v>16</v>
      </c>
      <c r="AY7193" s="231" t="s">
        <v>272</v>
      </c>
    </row>
    <row r="7194" spans="1:65" s="2" customFormat="1" ht="33" customHeight="1">
      <c r="A7194" s="34"/>
      <c r="B7194" s="35"/>
      <c r="C7194" s="192" t="s">
        <v>5608</v>
      </c>
      <c r="D7194" s="192" t="s">
        <v>274</v>
      </c>
      <c r="E7194" s="193" t="s">
        <v>5609</v>
      </c>
      <c r="F7194" s="194" t="s">
        <v>5610</v>
      </c>
      <c r="G7194" s="195" t="s">
        <v>156</v>
      </c>
      <c r="H7194" s="196">
        <v>620.43600000000004</v>
      </c>
      <c r="I7194" s="197"/>
      <c r="J7194" s="198">
        <f>ROUND(I7194*H7194,2)</f>
        <v>0</v>
      </c>
      <c r="K7194" s="194" t="s">
        <v>278</v>
      </c>
      <c r="L7194" s="39"/>
      <c r="M7194" s="199" t="s">
        <v>1</v>
      </c>
      <c r="N7194" s="200" t="s">
        <v>41</v>
      </c>
      <c r="O7194" s="71"/>
      <c r="P7194" s="201">
        <f>O7194*H7194</f>
        <v>0</v>
      </c>
      <c r="Q7194" s="201">
        <v>5.1999999999999998E-3</v>
      </c>
      <c r="R7194" s="201">
        <f>Q7194*H7194</f>
        <v>3.2262672000000001</v>
      </c>
      <c r="S7194" s="201">
        <v>0</v>
      </c>
      <c r="T7194" s="202">
        <f>S7194*H7194</f>
        <v>0</v>
      </c>
      <c r="U7194" s="34"/>
      <c r="V7194" s="34"/>
      <c r="W7194" s="34"/>
      <c r="X7194" s="34"/>
      <c r="Y7194" s="34"/>
      <c r="Z7194" s="34"/>
      <c r="AA7194" s="34"/>
      <c r="AB7194" s="34"/>
      <c r="AC7194" s="34"/>
      <c r="AD7194" s="34"/>
      <c r="AE7194" s="34"/>
      <c r="AR7194" s="203" t="s">
        <v>358</v>
      </c>
      <c r="AT7194" s="203" t="s">
        <v>274</v>
      </c>
      <c r="AU7194" s="203" t="s">
        <v>84</v>
      </c>
      <c r="AY7194" s="17" t="s">
        <v>272</v>
      </c>
      <c r="BE7194" s="204">
        <f>IF(N7194="základní",J7194,0)</f>
        <v>0</v>
      </c>
      <c r="BF7194" s="204">
        <f>IF(N7194="snížená",J7194,0)</f>
        <v>0</v>
      </c>
      <c r="BG7194" s="204">
        <f>IF(N7194="zákl. přenesená",J7194,0)</f>
        <v>0</v>
      </c>
      <c r="BH7194" s="204">
        <f>IF(N7194="sníž. přenesená",J7194,0)</f>
        <v>0</v>
      </c>
      <c r="BI7194" s="204">
        <f>IF(N7194="nulová",J7194,0)</f>
        <v>0</v>
      </c>
      <c r="BJ7194" s="17" t="s">
        <v>16</v>
      </c>
      <c r="BK7194" s="204">
        <f>ROUND(I7194*H7194,2)</f>
        <v>0</v>
      </c>
      <c r="BL7194" s="17" t="s">
        <v>358</v>
      </c>
      <c r="BM7194" s="203" t="s">
        <v>5611</v>
      </c>
    </row>
    <row r="7195" spans="1:65" s="2" customFormat="1" ht="11.25">
      <c r="A7195" s="34"/>
      <c r="B7195" s="35"/>
      <c r="C7195" s="36"/>
      <c r="D7195" s="205" t="s">
        <v>281</v>
      </c>
      <c r="E7195" s="36"/>
      <c r="F7195" s="206" t="s">
        <v>5612</v>
      </c>
      <c r="G7195" s="36"/>
      <c r="H7195" s="36"/>
      <c r="I7195" s="207"/>
      <c r="J7195" s="36"/>
      <c r="K7195" s="36"/>
      <c r="L7195" s="39"/>
      <c r="M7195" s="208"/>
      <c r="N7195" s="209"/>
      <c r="O7195" s="71"/>
      <c r="P7195" s="71"/>
      <c r="Q7195" s="71"/>
      <c r="R7195" s="71"/>
      <c r="S7195" s="71"/>
      <c r="T7195" s="72"/>
      <c r="U7195" s="34"/>
      <c r="V7195" s="34"/>
      <c r="W7195" s="34"/>
      <c r="X7195" s="34"/>
      <c r="Y7195" s="34"/>
      <c r="Z7195" s="34"/>
      <c r="AA7195" s="34"/>
      <c r="AB7195" s="34"/>
      <c r="AC7195" s="34"/>
      <c r="AD7195" s="34"/>
      <c r="AE7195" s="34"/>
      <c r="AT7195" s="17" t="s">
        <v>281</v>
      </c>
      <c r="AU7195" s="17" t="s">
        <v>84</v>
      </c>
    </row>
    <row r="7196" spans="1:65" s="2" customFormat="1" ht="16.5" customHeight="1">
      <c r="A7196" s="34"/>
      <c r="B7196" s="35"/>
      <c r="C7196" s="232" t="s">
        <v>5613</v>
      </c>
      <c r="D7196" s="232" t="s">
        <v>394</v>
      </c>
      <c r="E7196" s="233" t="s">
        <v>5614</v>
      </c>
      <c r="F7196" s="234" t="s">
        <v>5615</v>
      </c>
      <c r="G7196" s="235" t="s">
        <v>156</v>
      </c>
      <c r="H7196" s="236">
        <v>682.48</v>
      </c>
      <c r="I7196" s="237"/>
      <c r="J7196" s="238">
        <f>ROUND(I7196*H7196,2)</f>
        <v>0</v>
      </c>
      <c r="K7196" s="234" t="s">
        <v>278</v>
      </c>
      <c r="L7196" s="239"/>
      <c r="M7196" s="240" t="s">
        <v>1</v>
      </c>
      <c r="N7196" s="241" t="s">
        <v>41</v>
      </c>
      <c r="O7196" s="71"/>
      <c r="P7196" s="201">
        <f>O7196*H7196</f>
        <v>0</v>
      </c>
      <c r="Q7196" s="201">
        <v>1.26E-2</v>
      </c>
      <c r="R7196" s="201">
        <f>Q7196*H7196</f>
        <v>8.5992480000000011</v>
      </c>
      <c r="S7196" s="201">
        <v>0</v>
      </c>
      <c r="T7196" s="202">
        <f>S7196*H7196</f>
        <v>0</v>
      </c>
      <c r="U7196" s="34"/>
      <c r="V7196" s="34"/>
      <c r="W7196" s="34"/>
      <c r="X7196" s="34"/>
      <c r="Y7196" s="34"/>
      <c r="Z7196" s="34"/>
      <c r="AA7196" s="34"/>
      <c r="AB7196" s="34"/>
      <c r="AC7196" s="34"/>
      <c r="AD7196" s="34"/>
      <c r="AE7196" s="34"/>
      <c r="AR7196" s="203" t="s">
        <v>483</v>
      </c>
      <c r="AT7196" s="203" t="s">
        <v>394</v>
      </c>
      <c r="AU7196" s="203" t="s">
        <v>84</v>
      </c>
      <c r="AY7196" s="17" t="s">
        <v>272</v>
      </c>
      <c r="BE7196" s="204">
        <f>IF(N7196="základní",J7196,0)</f>
        <v>0</v>
      </c>
      <c r="BF7196" s="204">
        <f>IF(N7196="snížená",J7196,0)</f>
        <v>0</v>
      </c>
      <c r="BG7196" s="204">
        <f>IF(N7196="zákl. přenesená",J7196,0)</f>
        <v>0</v>
      </c>
      <c r="BH7196" s="204">
        <f>IF(N7196="sníž. přenesená",J7196,0)</f>
        <v>0</v>
      </c>
      <c r="BI7196" s="204">
        <f>IF(N7196="nulová",J7196,0)</f>
        <v>0</v>
      </c>
      <c r="BJ7196" s="17" t="s">
        <v>16</v>
      </c>
      <c r="BK7196" s="204">
        <f>ROUND(I7196*H7196,2)</f>
        <v>0</v>
      </c>
      <c r="BL7196" s="17" t="s">
        <v>358</v>
      </c>
      <c r="BM7196" s="203" t="s">
        <v>5616</v>
      </c>
    </row>
    <row r="7197" spans="1:65" s="13" customFormat="1" ht="22.5">
      <c r="B7197" s="210"/>
      <c r="C7197" s="211"/>
      <c r="D7197" s="212" t="s">
        <v>283</v>
      </c>
      <c r="E7197" s="213" t="s">
        <v>1</v>
      </c>
      <c r="F7197" s="214" t="s">
        <v>1820</v>
      </c>
      <c r="G7197" s="211"/>
      <c r="H7197" s="213" t="s">
        <v>1</v>
      </c>
      <c r="I7197" s="215"/>
      <c r="J7197" s="211"/>
      <c r="K7197" s="211"/>
      <c r="L7197" s="216"/>
      <c r="M7197" s="217"/>
      <c r="N7197" s="218"/>
      <c r="O7197" s="218"/>
      <c r="P7197" s="218"/>
      <c r="Q7197" s="218"/>
      <c r="R7197" s="218"/>
      <c r="S7197" s="218"/>
      <c r="T7197" s="219"/>
      <c r="AT7197" s="220" t="s">
        <v>283</v>
      </c>
      <c r="AU7197" s="220" t="s">
        <v>84</v>
      </c>
      <c r="AV7197" s="13" t="s">
        <v>16</v>
      </c>
      <c r="AW7197" s="13" t="s">
        <v>32</v>
      </c>
      <c r="AX7197" s="13" t="s">
        <v>76</v>
      </c>
      <c r="AY7197" s="220" t="s">
        <v>272</v>
      </c>
    </row>
    <row r="7198" spans="1:65" s="13" customFormat="1" ht="11.25">
      <c r="B7198" s="210"/>
      <c r="C7198" s="211"/>
      <c r="D7198" s="212" t="s">
        <v>283</v>
      </c>
      <c r="E7198" s="213" t="s">
        <v>1</v>
      </c>
      <c r="F7198" s="214" t="s">
        <v>5617</v>
      </c>
      <c r="G7198" s="211"/>
      <c r="H7198" s="213" t="s">
        <v>1</v>
      </c>
      <c r="I7198" s="215"/>
      <c r="J7198" s="211"/>
      <c r="K7198" s="211"/>
      <c r="L7198" s="216"/>
      <c r="M7198" s="217"/>
      <c r="N7198" s="218"/>
      <c r="O7198" s="218"/>
      <c r="P7198" s="218"/>
      <c r="Q7198" s="218"/>
      <c r="R7198" s="218"/>
      <c r="S7198" s="218"/>
      <c r="T7198" s="219"/>
      <c r="AT7198" s="220" t="s">
        <v>283</v>
      </c>
      <c r="AU7198" s="220" t="s">
        <v>84</v>
      </c>
      <c r="AV7198" s="13" t="s">
        <v>16</v>
      </c>
      <c r="AW7198" s="13" t="s">
        <v>32</v>
      </c>
      <c r="AX7198" s="13" t="s">
        <v>76</v>
      </c>
      <c r="AY7198" s="220" t="s">
        <v>272</v>
      </c>
    </row>
    <row r="7199" spans="1:65" s="13" customFormat="1" ht="11.25">
      <c r="B7199" s="210"/>
      <c r="C7199" s="211"/>
      <c r="D7199" s="212" t="s">
        <v>283</v>
      </c>
      <c r="E7199" s="213" t="s">
        <v>1</v>
      </c>
      <c r="F7199" s="214" t="s">
        <v>285</v>
      </c>
      <c r="G7199" s="211"/>
      <c r="H7199" s="213" t="s">
        <v>1</v>
      </c>
      <c r="I7199" s="215"/>
      <c r="J7199" s="211"/>
      <c r="K7199" s="211"/>
      <c r="L7199" s="216"/>
      <c r="M7199" s="217"/>
      <c r="N7199" s="218"/>
      <c r="O7199" s="218"/>
      <c r="P7199" s="218"/>
      <c r="Q7199" s="218"/>
      <c r="R7199" s="218"/>
      <c r="S7199" s="218"/>
      <c r="T7199" s="219"/>
      <c r="AT7199" s="220" t="s">
        <v>283</v>
      </c>
      <c r="AU7199" s="220" t="s">
        <v>84</v>
      </c>
      <c r="AV7199" s="13" t="s">
        <v>16</v>
      </c>
      <c r="AW7199" s="13" t="s">
        <v>32</v>
      </c>
      <c r="AX7199" s="13" t="s">
        <v>76</v>
      </c>
      <c r="AY7199" s="220" t="s">
        <v>272</v>
      </c>
    </row>
    <row r="7200" spans="1:65" s="13" customFormat="1" ht="11.25">
      <c r="B7200" s="210"/>
      <c r="C7200" s="211"/>
      <c r="D7200" s="212" t="s">
        <v>283</v>
      </c>
      <c r="E7200" s="213" t="s">
        <v>1</v>
      </c>
      <c r="F7200" s="214" t="s">
        <v>831</v>
      </c>
      <c r="G7200" s="211"/>
      <c r="H7200" s="213" t="s">
        <v>1</v>
      </c>
      <c r="I7200" s="215"/>
      <c r="J7200" s="211"/>
      <c r="K7200" s="211"/>
      <c r="L7200" s="216"/>
      <c r="M7200" s="217"/>
      <c r="N7200" s="218"/>
      <c r="O7200" s="218"/>
      <c r="P7200" s="218"/>
      <c r="Q7200" s="218"/>
      <c r="R7200" s="218"/>
      <c r="S7200" s="218"/>
      <c r="T7200" s="219"/>
      <c r="AT7200" s="220" t="s">
        <v>283</v>
      </c>
      <c r="AU7200" s="220" t="s">
        <v>84</v>
      </c>
      <c r="AV7200" s="13" t="s">
        <v>16</v>
      </c>
      <c r="AW7200" s="13" t="s">
        <v>32</v>
      </c>
      <c r="AX7200" s="13" t="s">
        <v>76</v>
      </c>
      <c r="AY7200" s="220" t="s">
        <v>272</v>
      </c>
    </row>
    <row r="7201" spans="2:51" s="14" customFormat="1" ht="11.25">
      <c r="B7201" s="221"/>
      <c r="C7201" s="222"/>
      <c r="D7201" s="212" t="s">
        <v>283</v>
      </c>
      <c r="E7201" s="223" t="s">
        <v>1</v>
      </c>
      <c r="F7201" s="224" t="s">
        <v>1825</v>
      </c>
      <c r="G7201" s="222"/>
      <c r="H7201" s="225">
        <v>14.4</v>
      </c>
      <c r="I7201" s="226"/>
      <c r="J7201" s="222"/>
      <c r="K7201" s="222"/>
      <c r="L7201" s="227"/>
      <c r="M7201" s="228"/>
      <c r="N7201" s="229"/>
      <c r="O7201" s="229"/>
      <c r="P7201" s="229"/>
      <c r="Q7201" s="229"/>
      <c r="R7201" s="229"/>
      <c r="S7201" s="229"/>
      <c r="T7201" s="230"/>
      <c r="AT7201" s="231" t="s">
        <v>283</v>
      </c>
      <c r="AU7201" s="231" t="s">
        <v>84</v>
      </c>
      <c r="AV7201" s="14" t="s">
        <v>84</v>
      </c>
      <c r="AW7201" s="14" t="s">
        <v>32</v>
      </c>
      <c r="AX7201" s="14" t="s">
        <v>76</v>
      </c>
      <c r="AY7201" s="231" t="s">
        <v>272</v>
      </c>
    </row>
    <row r="7202" spans="2:51" s="14" customFormat="1" ht="11.25">
      <c r="B7202" s="221"/>
      <c r="C7202" s="222"/>
      <c r="D7202" s="212" t="s">
        <v>283</v>
      </c>
      <c r="E7202" s="223" t="s">
        <v>1</v>
      </c>
      <c r="F7202" s="224" t="s">
        <v>3248</v>
      </c>
      <c r="G7202" s="222"/>
      <c r="H7202" s="225">
        <v>21.3</v>
      </c>
      <c r="I7202" s="226"/>
      <c r="J7202" s="222"/>
      <c r="K7202" s="222"/>
      <c r="L7202" s="227"/>
      <c r="M7202" s="228"/>
      <c r="N7202" s="229"/>
      <c r="O7202" s="229"/>
      <c r="P7202" s="229"/>
      <c r="Q7202" s="229"/>
      <c r="R7202" s="229"/>
      <c r="S7202" s="229"/>
      <c r="T7202" s="230"/>
      <c r="AT7202" s="231" t="s">
        <v>283</v>
      </c>
      <c r="AU7202" s="231" t="s">
        <v>84</v>
      </c>
      <c r="AV7202" s="14" t="s">
        <v>84</v>
      </c>
      <c r="AW7202" s="14" t="s">
        <v>32</v>
      </c>
      <c r="AX7202" s="14" t="s">
        <v>76</v>
      </c>
      <c r="AY7202" s="231" t="s">
        <v>272</v>
      </c>
    </row>
    <row r="7203" spans="2:51" s="14" customFormat="1" ht="11.25">
      <c r="B7203" s="221"/>
      <c r="C7203" s="222"/>
      <c r="D7203" s="212" t="s">
        <v>283</v>
      </c>
      <c r="E7203" s="223" t="s">
        <v>1</v>
      </c>
      <c r="F7203" s="224" t="s">
        <v>1843</v>
      </c>
      <c r="G7203" s="222"/>
      <c r="H7203" s="225">
        <v>15.9</v>
      </c>
      <c r="I7203" s="226"/>
      <c r="J7203" s="222"/>
      <c r="K7203" s="222"/>
      <c r="L7203" s="227"/>
      <c r="M7203" s="228"/>
      <c r="N7203" s="229"/>
      <c r="O7203" s="229"/>
      <c r="P7203" s="229"/>
      <c r="Q7203" s="229"/>
      <c r="R7203" s="229"/>
      <c r="S7203" s="229"/>
      <c r="T7203" s="230"/>
      <c r="AT7203" s="231" t="s">
        <v>283</v>
      </c>
      <c r="AU7203" s="231" t="s">
        <v>84</v>
      </c>
      <c r="AV7203" s="14" t="s">
        <v>84</v>
      </c>
      <c r="AW7203" s="14" t="s">
        <v>32</v>
      </c>
      <c r="AX7203" s="14" t="s">
        <v>76</v>
      </c>
      <c r="AY7203" s="231" t="s">
        <v>272</v>
      </c>
    </row>
    <row r="7204" spans="2:51" s="13" customFormat="1" ht="11.25">
      <c r="B7204" s="210"/>
      <c r="C7204" s="211"/>
      <c r="D7204" s="212" t="s">
        <v>283</v>
      </c>
      <c r="E7204" s="213" t="s">
        <v>1</v>
      </c>
      <c r="F7204" s="214" t="s">
        <v>285</v>
      </c>
      <c r="G7204" s="211"/>
      <c r="H7204" s="213" t="s">
        <v>1</v>
      </c>
      <c r="I7204" s="215"/>
      <c r="J7204" s="211"/>
      <c r="K7204" s="211"/>
      <c r="L7204" s="216"/>
      <c r="M7204" s="217"/>
      <c r="N7204" s="218"/>
      <c r="O7204" s="218"/>
      <c r="P7204" s="218"/>
      <c r="Q7204" s="218"/>
      <c r="R7204" s="218"/>
      <c r="S7204" s="218"/>
      <c r="T7204" s="219"/>
      <c r="AT7204" s="220" t="s">
        <v>283</v>
      </c>
      <c r="AU7204" s="220" t="s">
        <v>84</v>
      </c>
      <c r="AV7204" s="13" t="s">
        <v>16</v>
      </c>
      <c r="AW7204" s="13" t="s">
        <v>32</v>
      </c>
      <c r="AX7204" s="13" t="s">
        <v>76</v>
      </c>
      <c r="AY7204" s="220" t="s">
        <v>272</v>
      </c>
    </row>
    <row r="7205" spans="2:51" s="13" customFormat="1" ht="11.25">
      <c r="B7205" s="210"/>
      <c r="C7205" s="211"/>
      <c r="D7205" s="212" t="s">
        <v>283</v>
      </c>
      <c r="E7205" s="213" t="s">
        <v>1</v>
      </c>
      <c r="F7205" s="214" t="s">
        <v>833</v>
      </c>
      <c r="G7205" s="211"/>
      <c r="H7205" s="213" t="s">
        <v>1</v>
      </c>
      <c r="I7205" s="215"/>
      <c r="J7205" s="211"/>
      <c r="K7205" s="211"/>
      <c r="L7205" s="216"/>
      <c r="M7205" s="217"/>
      <c r="N7205" s="218"/>
      <c r="O7205" s="218"/>
      <c r="P7205" s="218"/>
      <c r="Q7205" s="218"/>
      <c r="R7205" s="218"/>
      <c r="S7205" s="218"/>
      <c r="T7205" s="219"/>
      <c r="AT7205" s="220" t="s">
        <v>283</v>
      </c>
      <c r="AU7205" s="220" t="s">
        <v>84</v>
      </c>
      <c r="AV7205" s="13" t="s">
        <v>16</v>
      </c>
      <c r="AW7205" s="13" t="s">
        <v>32</v>
      </c>
      <c r="AX7205" s="13" t="s">
        <v>76</v>
      </c>
      <c r="AY7205" s="220" t="s">
        <v>272</v>
      </c>
    </row>
    <row r="7206" spans="2:51" s="14" customFormat="1" ht="11.25">
      <c r="B7206" s="221"/>
      <c r="C7206" s="222"/>
      <c r="D7206" s="212" t="s">
        <v>283</v>
      </c>
      <c r="E7206" s="223" t="s">
        <v>1</v>
      </c>
      <c r="F7206" s="224" t="s">
        <v>1854</v>
      </c>
      <c r="G7206" s="222"/>
      <c r="H7206" s="225">
        <v>3.375</v>
      </c>
      <c r="I7206" s="226"/>
      <c r="J7206" s="222"/>
      <c r="K7206" s="222"/>
      <c r="L7206" s="227"/>
      <c r="M7206" s="228"/>
      <c r="N7206" s="229"/>
      <c r="O7206" s="229"/>
      <c r="P7206" s="229"/>
      <c r="Q7206" s="229"/>
      <c r="R7206" s="229"/>
      <c r="S7206" s="229"/>
      <c r="T7206" s="230"/>
      <c r="AT7206" s="231" t="s">
        <v>283</v>
      </c>
      <c r="AU7206" s="231" t="s">
        <v>84</v>
      </c>
      <c r="AV7206" s="14" t="s">
        <v>84</v>
      </c>
      <c r="AW7206" s="14" t="s">
        <v>32</v>
      </c>
      <c r="AX7206" s="14" t="s">
        <v>76</v>
      </c>
      <c r="AY7206" s="231" t="s">
        <v>272</v>
      </c>
    </row>
    <row r="7207" spans="2:51" s="14" customFormat="1" ht="11.25">
      <c r="B7207" s="221"/>
      <c r="C7207" s="222"/>
      <c r="D7207" s="212" t="s">
        <v>283</v>
      </c>
      <c r="E7207" s="223" t="s">
        <v>1</v>
      </c>
      <c r="F7207" s="224" t="s">
        <v>1855</v>
      </c>
      <c r="G7207" s="222"/>
      <c r="H7207" s="225">
        <v>2.7</v>
      </c>
      <c r="I7207" s="226"/>
      <c r="J7207" s="222"/>
      <c r="K7207" s="222"/>
      <c r="L7207" s="227"/>
      <c r="M7207" s="228"/>
      <c r="N7207" s="229"/>
      <c r="O7207" s="229"/>
      <c r="P7207" s="229"/>
      <c r="Q7207" s="229"/>
      <c r="R7207" s="229"/>
      <c r="S7207" s="229"/>
      <c r="T7207" s="230"/>
      <c r="AT7207" s="231" t="s">
        <v>283</v>
      </c>
      <c r="AU7207" s="231" t="s">
        <v>84</v>
      </c>
      <c r="AV7207" s="14" t="s">
        <v>84</v>
      </c>
      <c r="AW7207" s="14" t="s">
        <v>32</v>
      </c>
      <c r="AX7207" s="14" t="s">
        <v>76</v>
      </c>
      <c r="AY7207" s="231" t="s">
        <v>272</v>
      </c>
    </row>
    <row r="7208" spans="2:51" s="14" customFormat="1" ht="11.25">
      <c r="B7208" s="221"/>
      <c r="C7208" s="222"/>
      <c r="D7208" s="212" t="s">
        <v>283</v>
      </c>
      <c r="E7208" s="223" t="s">
        <v>1</v>
      </c>
      <c r="F7208" s="224" t="s">
        <v>1856</v>
      </c>
      <c r="G7208" s="222"/>
      <c r="H7208" s="225">
        <v>14.775</v>
      </c>
      <c r="I7208" s="226"/>
      <c r="J7208" s="222"/>
      <c r="K7208" s="222"/>
      <c r="L7208" s="227"/>
      <c r="M7208" s="228"/>
      <c r="N7208" s="229"/>
      <c r="O7208" s="229"/>
      <c r="P7208" s="229"/>
      <c r="Q7208" s="229"/>
      <c r="R7208" s="229"/>
      <c r="S7208" s="229"/>
      <c r="T7208" s="230"/>
      <c r="AT7208" s="231" t="s">
        <v>283</v>
      </c>
      <c r="AU7208" s="231" t="s">
        <v>84</v>
      </c>
      <c r="AV7208" s="14" t="s">
        <v>84</v>
      </c>
      <c r="AW7208" s="14" t="s">
        <v>32</v>
      </c>
      <c r="AX7208" s="14" t="s">
        <v>76</v>
      </c>
      <c r="AY7208" s="231" t="s">
        <v>272</v>
      </c>
    </row>
    <row r="7209" spans="2:51" s="14" customFormat="1" ht="11.25">
      <c r="B7209" s="221"/>
      <c r="C7209" s="222"/>
      <c r="D7209" s="212" t="s">
        <v>283</v>
      </c>
      <c r="E7209" s="223" t="s">
        <v>1</v>
      </c>
      <c r="F7209" s="224" t="s">
        <v>1857</v>
      </c>
      <c r="G7209" s="222"/>
      <c r="H7209" s="225">
        <v>16.475000000000001</v>
      </c>
      <c r="I7209" s="226"/>
      <c r="J7209" s="222"/>
      <c r="K7209" s="222"/>
      <c r="L7209" s="227"/>
      <c r="M7209" s="228"/>
      <c r="N7209" s="229"/>
      <c r="O7209" s="229"/>
      <c r="P7209" s="229"/>
      <c r="Q7209" s="229"/>
      <c r="R7209" s="229"/>
      <c r="S7209" s="229"/>
      <c r="T7209" s="230"/>
      <c r="AT7209" s="231" t="s">
        <v>283</v>
      </c>
      <c r="AU7209" s="231" t="s">
        <v>84</v>
      </c>
      <c r="AV7209" s="14" t="s">
        <v>84</v>
      </c>
      <c r="AW7209" s="14" t="s">
        <v>32</v>
      </c>
      <c r="AX7209" s="14" t="s">
        <v>76</v>
      </c>
      <c r="AY7209" s="231" t="s">
        <v>272</v>
      </c>
    </row>
    <row r="7210" spans="2:51" s="14" customFormat="1" ht="11.25">
      <c r="B7210" s="221"/>
      <c r="C7210" s="222"/>
      <c r="D7210" s="212" t="s">
        <v>283</v>
      </c>
      <c r="E7210" s="223" t="s">
        <v>1</v>
      </c>
      <c r="F7210" s="224" t="s">
        <v>1858</v>
      </c>
      <c r="G7210" s="222"/>
      <c r="H7210" s="225">
        <v>20.8</v>
      </c>
      <c r="I7210" s="226"/>
      <c r="J7210" s="222"/>
      <c r="K7210" s="222"/>
      <c r="L7210" s="227"/>
      <c r="M7210" s="228"/>
      <c r="N7210" s="229"/>
      <c r="O7210" s="229"/>
      <c r="P7210" s="229"/>
      <c r="Q7210" s="229"/>
      <c r="R7210" s="229"/>
      <c r="S7210" s="229"/>
      <c r="T7210" s="230"/>
      <c r="AT7210" s="231" t="s">
        <v>283</v>
      </c>
      <c r="AU7210" s="231" t="s">
        <v>84</v>
      </c>
      <c r="AV7210" s="14" t="s">
        <v>84</v>
      </c>
      <c r="AW7210" s="14" t="s">
        <v>32</v>
      </c>
      <c r="AX7210" s="14" t="s">
        <v>76</v>
      </c>
      <c r="AY7210" s="231" t="s">
        <v>272</v>
      </c>
    </row>
    <row r="7211" spans="2:51" s="14" customFormat="1" ht="11.25">
      <c r="B7211" s="221"/>
      <c r="C7211" s="222"/>
      <c r="D7211" s="212" t="s">
        <v>283</v>
      </c>
      <c r="E7211" s="223" t="s">
        <v>1</v>
      </c>
      <c r="F7211" s="224" t="s">
        <v>1859</v>
      </c>
      <c r="G7211" s="222"/>
      <c r="H7211" s="225">
        <v>20.55</v>
      </c>
      <c r="I7211" s="226"/>
      <c r="J7211" s="222"/>
      <c r="K7211" s="222"/>
      <c r="L7211" s="227"/>
      <c r="M7211" s="228"/>
      <c r="N7211" s="229"/>
      <c r="O7211" s="229"/>
      <c r="P7211" s="229"/>
      <c r="Q7211" s="229"/>
      <c r="R7211" s="229"/>
      <c r="S7211" s="229"/>
      <c r="T7211" s="230"/>
      <c r="AT7211" s="231" t="s">
        <v>283</v>
      </c>
      <c r="AU7211" s="231" t="s">
        <v>84</v>
      </c>
      <c r="AV7211" s="14" t="s">
        <v>84</v>
      </c>
      <c r="AW7211" s="14" t="s">
        <v>32</v>
      </c>
      <c r="AX7211" s="14" t="s">
        <v>76</v>
      </c>
      <c r="AY7211" s="231" t="s">
        <v>272</v>
      </c>
    </row>
    <row r="7212" spans="2:51" s="14" customFormat="1" ht="11.25">
      <c r="B7212" s="221"/>
      <c r="C7212" s="222"/>
      <c r="D7212" s="212" t="s">
        <v>283</v>
      </c>
      <c r="E7212" s="223" t="s">
        <v>1</v>
      </c>
      <c r="F7212" s="224" t="s">
        <v>1860</v>
      </c>
      <c r="G7212" s="222"/>
      <c r="H7212" s="225">
        <v>14.975</v>
      </c>
      <c r="I7212" s="226"/>
      <c r="J7212" s="222"/>
      <c r="K7212" s="222"/>
      <c r="L7212" s="227"/>
      <c r="M7212" s="228"/>
      <c r="N7212" s="229"/>
      <c r="O7212" s="229"/>
      <c r="P7212" s="229"/>
      <c r="Q7212" s="229"/>
      <c r="R7212" s="229"/>
      <c r="S7212" s="229"/>
      <c r="T7212" s="230"/>
      <c r="AT7212" s="231" t="s">
        <v>283</v>
      </c>
      <c r="AU7212" s="231" t="s">
        <v>84</v>
      </c>
      <c r="AV7212" s="14" t="s">
        <v>84</v>
      </c>
      <c r="AW7212" s="14" t="s">
        <v>32</v>
      </c>
      <c r="AX7212" s="14" t="s">
        <v>76</v>
      </c>
      <c r="AY7212" s="231" t="s">
        <v>272</v>
      </c>
    </row>
    <row r="7213" spans="2:51" s="14" customFormat="1" ht="11.25">
      <c r="B7213" s="221"/>
      <c r="C7213" s="222"/>
      <c r="D7213" s="212" t="s">
        <v>283</v>
      </c>
      <c r="E7213" s="223" t="s">
        <v>1</v>
      </c>
      <c r="F7213" s="224" t="s">
        <v>1861</v>
      </c>
      <c r="G7213" s="222"/>
      <c r="H7213" s="225">
        <v>15.15</v>
      </c>
      <c r="I7213" s="226"/>
      <c r="J7213" s="222"/>
      <c r="K7213" s="222"/>
      <c r="L7213" s="227"/>
      <c r="M7213" s="228"/>
      <c r="N7213" s="229"/>
      <c r="O7213" s="229"/>
      <c r="P7213" s="229"/>
      <c r="Q7213" s="229"/>
      <c r="R7213" s="229"/>
      <c r="S7213" s="229"/>
      <c r="T7213" s="230"/>
      <c r="AT7213" s="231" t="s">
        <v>283</v>
      </c>
      <c r="AU7213" s="231" t="s">
        <v>84</v>
      </c>
      <c r="AV7213" s="14" t="s">
        <v>84</v>
      </c>
      <c r="AW7213" s="14" t="s">
        <v>32</v>
      </c>
      <c r="AX7213" s="14" t="s">
        <v>76</v>
      </c>
      <c r="AY7213" s="231" t="s">
        <v>272</v>
      </c>
    </row>
    <row r="7214" spans="2:51" s="14" customFormat="1" ht="11.25">
      <c r="B7214" s="221"/>
      <c r="C7214" s="222"/>
      <c r="D7214" s="212" t="s">
        <v>283</v>
      </c>
      <c r="E7214" s="223" t="s">
        <v>1</v>
      </c>
      <c r="F7214" s="224" t="s">
        <v>1862</v>
      </c>
      <c r="G7214" s="222"/>
      <c r="H7214" s="225">
        <v>19.149999999999999</v>
      </c>
      <c r="I7214" s="226"/>
      <c r="J7214" s="222"/>
      <c r="K7214" s="222"/>
      <c r="L7214" s="227"/>
      <c r="M7214" s="228"/>
      <c r="N7214" s="229"/>
      <c r="O7214" s="229"/>
      <c r="P7214" s="229"/>
      <c r="Q7214" s="229"/>
      <c r="R7214" s="229"/>
      <c r="S7214" s="229"/>
      <c r="T7214" s="230"/>
      <c r="AT7214" s="231" t="s">
        <v>283</v>
      </c>
      <c r="AU7214" s="231" t="s">
        <v>84</v>
      </c>
      <c r="AV7214" s="14" t="s">
        <v>84</v>
      </c>
      <c r="AW7214" s="14" t="s">
        <v>32</v>
      </c>
      <c r="AX7214" s="14" t="s">
        <v>76</v>
      </c>
      <c r="AY7214" s="231" t="s">
        <v>272</v>
      </c>
    </row>
    <row r="7215" spans="2:51" s="14" customFormat="1" ht="11.25">
      <c r="B7215" s="221"/>
      <c r="C7215" s="222"/>
      <c r="D7215" s="212" t="s">
        <v>283</v>
      </c>
      <c r="E7215" s="223" t="s">
        <v>1</v>
      </c>
      <c r="F7215" s="224" t="s">
        <v>5618</v>
      </c>
      <c r="G7215" s="222"/>
      <c r="H7215" s="225">
        <v>21.524999999999999</v>
      </c>
      <c r="I7215" s="226"/>
      <c r="J7215" s="222"/>
      <c r="K7215" s="222"/>
      <c r="L7215" s="227"/>
      <c r="M7215" s="228"/>
      <c r="N7215" s="229"/>
      <c r="O7215" s="229"/>
      <c r="P7215" s="229"/>
      <c r="Q7215" s="229"/>
      <c r="R7215" s="229"/>
      <c r="S7215" s="229"/>
      <c r="T7215" s="230"/>
      <c r="AT7215" s="231" t="s">
        <v>283</v>
      </c>
      <c r="AU7215" s="231" t="s">
        <v>84</v>
      </c>
      <c r="AV7215" s="14" t="s">
        <v>84</v>
      </c>
      <c r="AW7215" s="14" t="s">
        <v>32</v>
      </c>
      <c r="AX7215" s="14" t="s">
        <v>76</v>
      </c>
      <c r="AY7215" s="231" t="s">
        <v>272</v>
      </c>
    </row>
    <row r="7216" spans="2:51" s="14" customFormat="1" ht="11.25">
      <c r="B7216" s="221"/>
      <c r="C7216" s="222"/>
      <c r="D7216" s="212" t="s">
        <v>283</v>
      </c>
      <c r="E7216" s="223" t="s">
        <v>1</v>
      </c>
      <c r="F7216" s="224" t="s">
        <v>1864</v>
      </c>
      <c r="G7216" s="222"/>
      <c r="H7216" s="225">
        <v>22.524999999999999</v>
      </c>
      <c r="I7216" s="226"/>
      <c r="J7216" s="222"/>
      <c r="K7216" s="222"/>
      <c r="L7216" s="227"/>
      <c r="M7216" s="228"/>
      <c r="N7216" s="229"/>
      <c r="O7216" s="229"/>
      <c r="P7216" s="229"/>
      <c r="Q7216" s="229"/>
      <c r="R7216" s="229"/>
      <c r="S7216" s="229"/>
      <c r="T7216" s="230"/>
      <c r="AT7216" s="231" t="s">
        <v>283</v>
      </c>
      <c r="AU7216" s="231" t="s">
        <v>84</v>
      </c>
      <c r="AV7216" s="14" t="s">
        <v>84</v>
      </c>
      <c r="AW7216" s="14" t="s">
        <v>32</v>
      </c>
      <c r="AX7216" s="14" t="s">
        <v>76</v>
      </c>
      <c r="AY7216" s="231" t="s">
        <v>272</v>
      </c>
    </row>
    <row r="7217" spans="2:51" s="14" customFormat="1" ht="11.25">
      <c r="B7217" s="221"/>
      <c r="C7217" s="222"/>
      <c r="D7217" s="212" t="s">
        <v>283</v>
      </c>
      <c r="E7217" s="223" t="s">
        <v>1</v>
      </c>
      <c r="F7217" s="224" t="s">
        <v>1865</v>
      </c>
      <c r="G7217" s="222"/>
      <c r="H7217" s="225">
        <v>4.05</v>
      </c>
      <c r="I7217" s="226"/>
      <c r="J7217" s="222"/>
      <c r="K7217" s="222"/>
      <c r="L7217" s="227"/>
      <c r="M7217" s="228"/>
      <c r="N7217" s="229"/>
      <c r="O7217" s="229"/>
      <c r="P7217" s="229"/>
      <c r="Q7217" s="229"/>
      <c r="R7217" s="229"/>
      <c r="S7217" s="229"/>
      <c r="T7217" s="230"/>
      <c r="AT7217" s="231" t="s">
        <v>283</v>
      </c>
      <c r="AU7217" s="231" t="s">
        <v>84</v>
      </c>
      <c r="AV7217" s="14" t="s">
        <v>84</v>
      </c>
      <c r="AW7217" s="14" t="s">
        <v>32</v>
      </c>
      <c r="AX7217" s="14" t="s">
        <v>76</v>
      </c>
      <c r="AY7217" s="231" t="s">
        <v>272</v>
      </c>
    </row>
    <row r="7218" spans="2:51" s="13" customFormat="1" ht="11.25">
      <c r="B7218" s="210"/>
      <c r="C7218" s="211"/>
      <c r="D7218" s="212" t="s">
        <v>283</v>
      </c>
      <c r="E7218" s="213" t="s">
        <v>1</v>
      </c>
      <c r="F7218" s="214" t="s">
        <v>285</v>
      </c>
      <c r="G7218" s="211"/>
      <c r="H7218" s="213" t="s">
        <v>1</v>
      </c>
      <c r="I7218" s="215"/>
      <c r="J7218" s="211"/>
      <c r="K7218" s="211"/>
      <c r="L7218" s="216"/>
      <c r="M7218" s="217"/>
      <c r="N7218" s="218"/>
      <c r="O7218" s="218"/>
      <c r="P7218" s="218"/>
      <c r="Q7218" s="218"/>
      <c r="R7218" s="218"/>
      <c r="S7218" s="218"/>
      <c r="T7218" s="219"/>
      <c r="AT7218" s="220" t="s">
        <v>283</v>
      </c>
      <c r="AU7218" s="220" t="s">
        <v>84</v>
      </c>
      <c r="AV7218" s="13" t="s">
        <v>16</v>
      </c>
      <c r="AW7218" s="13" t="s">
        <v>32</v>
      </c>
      <c r="AX7218" s="13" t="s">
        <v>76</v>
      </c>
      <c r="AY7218" s="220" t="s">
        <v>272</v>
      </c>
    </row>
    <row r="7219" spans="2:51" s="13" customFormat="1" ht="11.25">
      <c r="B7219" s="210"/>
      <c r="C7219" s="211"/>
      <c r="D7219" s="212" t="s">
        <v>283</v>
      </c>
      <c r="E7219" s="213" t="s">
        <v>1</v>
      </c>
      <c r="F7219" s="214" t="s">
        <v>837</v>
      </c>
      <c r="G7219" s="211"/>
      <c r="H7219" s="213" t="s">
        <v>1</v>
      </c>
      <c r="I7219" s="215"/>
      <c r="J7219" s="211"/>
      <c r="K7219" s="211"/>
      <c r="L7219" s="216"/>
      <c r="M7219" s="217"/>
      <c r="N7219" s="218"/>
      <c r="O7219" s="218"/>
      <c r="P7219" s="218"/>
      <c r="Q7219" s="218"/>
      <c r="R7219" s="218"/>
      <c r="S7219" s="218"/>
      <c r="T7219" s="219"/>
      <c r="AT7219" s="220" t="s">
        <v>283</v>
      </c>
      <c r="AU7219" s="220" t="s">
        <v>84</v>
      </c>
      <c r="AV7219" s="13" t="s">
        <v>16</v>
      </c>
      <c r="AW7219" s="13" t="s">
        <v>32</v>
      </c>
      <c r="AX7219" s="13" t="s">
        <v>76</v>
      </c>
      <c r="AY7219" s="220" t="s">
        <v>272</v>
      </c>
    </row>
    <row r="7220" spans="2:51" s="14" customFormat="1" ht="11.25">
      <c r="B7220" s="221"/>
      <c r="C7220" s="222"/>
      <c r="D7220" s="212" t="s">
        <v>283</v>
      </c>
      <c r="E7220" s="223" t="s">
        <v>1</v>
      </c>
      <c r="F7220" s="224" t="s">
        <v>5619</v>
      </c>
      <c r="G7220" s="222"/>
      <c r="H7220" s="225">
        <v>1.913</v>
      </c>
      <c r="I7220" s="226"/>
      <c r="J7220" s="222"/>
      <c r="K7220" s="222"/>
      <c r="L7220" s="227"/>
      <c r="M7220" s="228"/>
      <c r="N7220" s="229"/>
      <c r="O7220" s="229"/>
      <c r="P7220" s="229"/>
      <c r="Q7220" s="229"/>
      <c r="R7220" s="229"/>
      <c r="S7220" s="229"/>
      <c r="T7220" s="230"/>
      <c r="AT7220" s="231" t="s">
        <v>283</v>
      </c>
      <c r="AU7220" s="231" t="s">
        <v>84</v>
      </c>
      <c r="AV7220" s="14" t="s">
        <v>84</v>
      </c>
      <c r="AW7220" s="14" t="s">
        <v>32</v>
      </c>
      <c r="AX7220" s="14" t="s">
        <v>76</v>
      </c>
      <c r="AY7220" s="231" t="s">
        <v>272</v>
      </c>
    </row>
    <row r="7221" spans="2:51" s="14" customFormat="1" ht="22.5">
      <c r="B7221" s="221"/>
      <c r="C7221" s="222"/>
      <c r="D7221" s="212" t="s">
        <v>283</v>
      </c>
      <c r="E7221" s="223" t="s">
        <v>1</v>
      </c>
      <c r="F7221" s="224" t="s">
        <v>1867</v>
      </c>
      <c r="G7221" s="222"/>
      <c r="H7221" s="225">
        <v>30.35</v>
      </c>
      <c r="I7221" s="226"/>
      <c r="J7221" s="222"/>
      <c r="K7221" s="222"/>
      <c r="L7221" s="227"/>
      <c r="M7221" s="228"/>
      <c r="N7221" s="229"/>
      <c r="O7221" s="229"/>
      <c r="P7221" s="229"/>
      <c r="Q7221" s="229"/>
      <c r="R7221" s="229"/>
      <c r="S7221" s="229"/>
      <c r="T7221" s="230"/>
      <c r="AT7221" s="231" t="s">
        <v>283</v>
      </c>
      <c r="AU7221" s="231" t="s">
        <v>84</v>
      </c>
      <c r="AV7221" s="14" t="s">
        <v>84</v>
      </c>
      <c r="AW7221" s="14" t="s">
        <v>32</v>
      </c>
      <c r="AX7221" s="14" t="s">
        <v>76</v>
      </c>
      <c r="AY7221" s="231" t="s">
        <v>272</v>
      </c>
    </row>
    <row r="7222" spans="2:51" s="14" customFormat="1" ht="11.25">
      <c r="B7222" s="221"/>
      <c r="C7222" s="222"/>
      <c r="D7222" s="212" t="s">
        <v>283</v>
      </c>
      <c r="E7222" s="223" t="s">
        <v>1</v>
      </c>
      <c r="F7222" s="224" t="s">
        <v>1868</v>
      </c>
      <c r="G7222" s="222"/>
      <c r="H7222" s="225">
        <v>95.01</v>
      </c>
      <c r="I7222" s="226"/>
      <c r="J7222" s="222"/>
      <c r="K7222" s="222"/>
      <c r="L7222" s="227"/>
      <c r="M7222" s="228"/>
      <c r="N7222" s="229"/>
      <c r="O7222" s="229"/>
      <c r="P7222" s="229"/>
      <c r="Q7222" s="229"/>
      <c r="R7222" s="229"/>
      <c r="S7222" s="229"/>
      <c r="T7222" s="230"/>
      <c r="AT7222" s="231" t="s">
        <v>283</v>
      </c>
      <c r="AU7222" s="231" t="s">
        <v>84</v>
      </c>
      <c r="AV7222" s="14" t="s">
        <v>84</v>
      </c>
      <c r="AW7222" s="14" t="s">
        <v>32</v>
      </c>
      <c r="AX7222" s="14" t="s">
        <v>76</v>
      </c>
      <c r="AY7222" s="231" t="s">
        <v>272</v>
      </c>
    </row>
    <row r="7223" spans="2:51" s="14" customFormat="1" ht="11.25">
      <c r="B7223" s="221"/>
      <c r="C7223" s="222"/>
      <c r="D7223" s="212" t="s">
        <v>283</v>
      </c>
      <c r="E7223" s="223" t="s">
        <v>1</v>
      </c>
      <c r="F7223" s="224" t="s">
        <v>1869</v>
      </c>
      <c r="G7223" s="222"/>
      <c r="H7223" s="225">
        <v>14.85</v>
      </c>
      <c r="I7223" s="226"/>
      <c r="J7223" s="222"/>
      <c r="K7223" s="222"/>
      <c r="L7223" s="227"/>
      <c r="M7223" s="228"/>
      <c r="N7223" s="229"/>
      <c r="O7223" s="229"/>
      <c r="P7223" s="229"/>
      <c r="Q7223" s="229"/>
      <c r="R7223" s="229"/>
      <c r="S7223" s="229"/>
      <c r="T7223" s="230"/>
      <c r="AT7223" s="231" t="s">
        <v>283</v>
      </c>
      <c r="AU7223" s="231" t="s">
        <v>84</v>
      </c>
      <c r="AV7223" s="14" t="s">
        <v>84</v>
      </c>
      <c r="AW7223" s="14" t="s">
        <v>32</v>
      </c>
      <c r="AX7223" s="14" t="s">
        <v>76</v>
      </c>
      <c r="AY7223" s="231" t="s">
        <v>272</v>
      </c>
    </row>
    <row r="7224" spans="2:51" s="14" customFormat="1" ht="11.25">
      <c r="B7224" s="221"/>
      <c r="C7224" s="222"/>
      <c r="D7224" s="212" t="s">
        <v>283</v>
      </c>
      <c r="E7224" s="223" t="s">
        <v>1</v>
      </c>
      <c r="F7224" s="224" t="s">
        <v>1870</v>
      </c>
      <c r="G7224" s="222"/>
      <c r="H7224" s="225">
        <v>3.6</v>
      </c>
      <c r="I7224" s="226"/>
      <c r="J7224" s="222"/>
      <c r="K7224" s="222"/>
      <c r="L7224" s="227"/>
      <c r="M7224" s="228"/>
      <c r="N7224" s="229"/>
      <c r="O7224" s="229"/>
      <c r="P7224" s="229"/>
      <c r="Q7224" s="229"/>
      <c r="R7224" s="229"/>
      <c r="S7224" s="229"/>
      <c r="T7224" s="230"/>
      <c r="AT7224" s="231" t="s">
        <v>283</v>
      </c>
      <c r="AU7224" s="231" t="s">
        <v>84</v>
      </c>
      <c r="AV7224" s="14" t="s">
        <v>84</v>
      </c>
      <c r="AW7224" s="14" t="s">
        <v>32</v>
      </c>
      <c r="AX7224" s="14" t="s">
        <v>76</v>
      </c>
      <c r="AY7224" s="231" t="s">
        <v>272</v>
      </c>
    </row>
    <row r="7225" spans="2:51" s="14" customFormat="1" ht="11.25">
      <c r="B7225" s="221"/>
      <c r="C7225" s="222"/>
      <c r="D7225" s="212" t="s">
        <v>283</v>
      </c>
      <c r="E7225" s="223" t="s">
        <v>1</v>
      </c>
      <c r="F7225" s="224" t="s">
        <v>1871</v>
      </c>
      <c r="G7225" s="222"/>
      <c r="H7225" s="225">
        <v>20.925000000000001</v>
      </c>
      <c r="I7225" s="226"/>
      <c r="J7225" s="222"/>
      <c r="K7225" s="222"/>
      <c r="L7225" s="227"/>
      <c r="M7225" s="228"/>
      <c r="N7225" s="229"/>
      <c r="O7225" s="229"/>
      <c r="P7225" s="229"/>
      <c r="Q7225" s="229"/>
      <c r="R7225" s="229"/>
      <c r="S7225" s="229"/>
      <c r="T7225" s="230"/>
      <c r="AT7225" s="231" t="s">
        <v>283</v>
      </c>
      <c r="AU7225" s="231" t="s">
        <v>84</v>
      </c>
      <c r="AV7225" s="14" t="s">
        <v>84</v>
      </c>
      <c r="AW7225" s="14" t="s">
        <v>32</v>
      </c>
      <c r="AX7225" s="14" t="s">
        <v>76</v>
      </c>
      <c r="AY7225" s="231" t="s">
        <v>272</v>
      </c>
    </row>
    <row r="7226" spans="2:51" s="14" customFormat="1" ht="11.25">
      <c r="B7226" s="221"/>
      <c r="C7226" s="222"/>
      <c r="D7226" s="212" t="s">
        <v>283</v>
      </c>
      <c r="E7226" s="223" t="s">
        <v>1</v>
      </c>
      <c r="F7226" s="224" t="s">
        <v>1872</v>
      </c>
      <c r="G7226" s="222"/>
      <c r="H7226" s="225">
        <v>21.175000000000001</v>
      </c>
      <c r="I7226" s="226"/>
      <c r="J7226" s="222"/>
      <c r="K7226" s="222"/>
      <c r="L7226" s="227"/>
      <c r="M7226" s="228"/>
      <c r="N7226" s="229"/>
      <c r="O7226" s="229"/>
      <c r="P7226" s="229"/>
      <c r="Q7226" s="229"/>
      <c r="R7226" s="229"/>
      <c r="S7226" s="229"/>
      <c r="T7226" s="230"/>
      <c r="AT7226" s="231" t="s">
        <v>283</v>
      </c>
      <c r="AU7226" s="231" t="s">
        <v>84</v>
      </c>
      <c r="AV7226" s="14" t="s">
        <v>84</v>
      </c>
      <c r="AW7226" s="14" t="s">
        <v>32</v>
      </c>
      <c r="AX7226" s="14" t="s">
        <v>76</v>
      </c>
      <c r="AY7226" s="231" t="s">
        <v>272</v>
      </c>
    </row>
    <row r="7227" spans="2:51" s="14" customFormat="1" ht="11.25">
      <c r="B7227" s="221"/>
      <c r="C7227" s="222"/>
      <c r="D7227" s="212" t="s">
        <v>283</v>
      </c>
      <c r="E7227" s="223" t="s">
        <v>1</v>
      </c>
      <c r="F7227" s="224" t="s">
        <v>1873</v>
      </c>
      <c r="G7227" s="222"/>
      <c r="H7227" s="225">
        <v>19.149999999999999</v>
      </c>
      <c r="I7227" s="226"/>
      <c r="J7227" s="222"/>
      <c r="K7227" s="222"/>
      <c r="L7227" s="227"/>
      <c r="M7227" s="228"/>
      <c r="N7227" s="229"/>
      <c r="O7227" s="229"/>
      <c r="P7227" s="229"/>
      <c r="Q7227" s="229"/>
      <c r="R7227" s="229"/>
      <c r="S7227" s="229"/>
      <c r="T7227" s="230"/>
      <c r="AT7227" s="231" t="s">
        <v>283</v>
      </c>
      <c r="AU7227" s="231" t="s">
        <v>84</v>
      </c>
      <c r="AV7227" s="14" t="s">
        <v>84</v>
      </c>
      <c r="AW7227" s="14" t="s">
        <v>32</v>
      </c>
      <c r="AX7227" s="14" t="s">
        <v>76</v>
      </c>
      <c r="AY7227" s="231" t="s">
        <v>272</v>
      </c>
    </row>
    <row r="7228" spans="2:51" s="14" customFormat="1" ht="11.25">
      <c r="B7228" s="221"/>
      <c r="C7228" s="222"/>
      <c r="D7228" s="212" t="s">
        <v>283</v>
      </c>
      <c r="E7228" s="223" t="s">
        <v>1</v>
      </c>
      <c r="F7228" s="224" t="s">
        <v>1874</v>
      </c>
      <c r="G7228" s="222"/>
      <c r="H7228" s="225">
        <v>15.775</v>
      </c>
      <c r="I7228" s="226"/>
      <c r="J7228" s="222"/>
      <c r="K7228" s="222"/>
      <c r="L7228" s="227"/>
      <c r="M7228" s="228"/>
      <c r="N7228" s="229"/>
      <c r="O7228" s="229"/>
      <c r="P7228" s="229"/>
      <c r="Q7228" s="229"/>
      <c r="R7228" s="229"/>
      <c r="S7228" s="229"/>
      <c r="T7228" s="230"/>
      <c r="AT7228" s="231" t="s">
        <v>283</v>
      </c>
      <c r="AU7228" s="231" t="s">
        <v>84</v>
      </c>
      <c r="AV7228" s="14" t="s">
        <v>84</v>
      </c>
      <c r="AW7228" s="14" t="s">
        <v>32</v>
      </c>
      <c r="AX7228" s="14" t="s">
        <v>76</v>
      </c>
      <c r="AY7228" s="231" t="s">
        <v>272</v>
      </c>
    </row>
    <row r="7229" spans="2:51" s="14" customFormat="1" ht="11.25">
      <c r="B7229" s="221"/>
      <c r="C7229" s="222"/>
      <c r="D7229" s="212" t="s">
        <v>283</v>
      </c>
      <c r="E7229" s="223" t="s">
        <v>1</v>
      </c>
      <c r="F7229" s="224" t="s">
        <v>1875</v>
      </c>
      <c r="G7229" s="222"/>
      <c r="H7229" s="225">
        <v>18.774999999999999</v>
      </c>
      <c r="I7229" s="226"/>
      <c r="J7229" s="222"/>
      <c r="K7229" s="222"/>
      <c r="L7229" s="227"/>
      <c r="M7229" s="228"/>
      <c r="N7229" s="229"/>
      <c r="O7229" s="229"/>
      <c r="P7229" s="229"/>
      <c r="Q7229" s="229"/>
      <c r="R7229" s="229"/>
      <c r="S7229" s="229"/>
      <c r="T7229" s="230"/>
      <c r="AT7229" s="231" t="s">
        <v>283</v>
      </c>
      <c r="AU7229" s="231" t="s">
        <v>84</v>
      </c>
      <c r="AV7229" s="14" t="s">
        <v>84</v>
      </c>
      <c r="AW7229" s="14" t="s">
        <v>32</v>
      </c>
      <c r="AX7229" s="14" t="s">
        <v>76</v>
      </c>
      <c r="AY7229" s="231" t="s">
        <v>272</v>
      </c>
    </row>
    <row r="7230" spans="2:51" s="14" customFormat="1" ht="11.25">
      <c r="B7230" s="221"/>
      <c r="C7230" s="222"/>
      <c r="D7230" s="212" t="s">
        <v>283</v>
      </c>
      <c r="E7230" s="223" t="s">
        <v>1</v>
      </c>
      <c r="F7230" s="224" t="s">
        <v>1876</v>
      </c>
      <c r="G7230" s="222"/>
      <c r="H7230" s="225">
        <v>19.8</v>
      </c>
      <c r="I7230" s="226"/>
      <c r="J7230" s="222"/>
      <c r="K7230" s="222"/>
      <c r="L7230" s="227"/>
      <c r="M7230" s="228"/>
      <c r="N7230" s="229"/>
      <c r="O7230" s="229"/>
      <c r="P7230" s="229"/>
      <c r="Q7230" s="229"/>
      <c r="R7230" s="229"/>
      <c r="S7230" s="229"/>
      <c r="T7230" s="230"/>
      <c r="AT7230" s="231" t="s">
        <v>283</v>
      </c>
      <c r="AU7230" s="231" t="s">
        <v>84</v>
      </c>
      <c r="AV7230" s="14" t="s">
        <v>84</v>
      </c>
      <c r="AW7230" s="14" t="s">
        <v>32</v>
      </c>
      <c r="AX7230" s="14" t="s">
        <v>76</v>
      </c>
      <c r="AY7230" s="231" t="s">
        <v>272</v>
      </c>
    </row>
    <row r="7231" spans="2:51" s="14" customFormat="1" ht="11.25">
      <c r="B7231" s="221"/>
      <c r="C7231" s="222"/>
      <c r="D7231" s="212" t="s">
        <v>283</v>
      </c>
      <c r="E7231" s="223" t="s">
        <v>1</v>
      </c>
      <c r="F7231" s="224" t="s">
        <v>1877</v>
      </c>
      <c r="G7231" s="222"/>
      <c r="H7231" s="225">
        <v>13.65</v>
      </c>
      <c r="I7231" s="226"/>
      <c r="J7231" s="222"/>
      <c r="K7231" s="222"/>
      <c r="L7231" s="227"/>
      <c r="M7231" s="228"/>
      <c r="N7231" s="229"/>
      <c r="O7231" s="229"/>
      <c r="P7231" s="229"/>
      <c r="Q7231" s="229"/>
      <c r="R7231" s="229"/>
      <c r="S7231" s="229"/>
      <c r="T7231" s="230"/>
      <c r="AT7231" s="231" t="s">
        <v>283</v>
      </c>
      <c r="AU7231" s="231" t="s">
        <v>84</v>
      </c>
      <c r="AV7231" s="14" t="s">
        <v>84</v>
      </c>
      <c r="AW7231" s="14" t="s">
        <v>32</v>
      </c>
      <c r="AX7231" s="14" t="s">
        <v>76</v>
      </c>
      <c r="AY7231" s="231" t="s">
        <v>272</v>
      </c>
    </row>
    <row r="7232" spans="2:51" s="14" customFormat="1" ht="11.25">
      <c r="B7232" s="221"/>
      <c r="C7232" s="222"/>
      <c r="D7232" s="212" t="s">
        <v>283</v>
      </c>
      <c r="E7232" s="223" t="s">
        <v>1</v>
      </c>
      <c r="F7232" s="224" t="s">
        <v>5620</v>
      </c>
      <c r="G7232" s="222"/>
      <c r="H7232" s="225">
        <v>93.087999999999994</v>
      </c>
      <c r="I7232" s="226"/>
      <c r="J7232" s="222"/>
      <c r="K7232" s="222"/>
      <c r="L7232" s="227"/>
      <c r="M7232" s="228"/>
      <c r="N7232" s="229"/>
      <c r="O7232" s="229"/>
      <c r="P7232" s="229"/>
      <c r="Q7232" s="229"/>
      <c r="R7232" s="229"/>
      <c r="S7232" s="229"/>
      <c r="T7232" s="230"/>
      <c r="AT7232" s="231" t="s">
        <v>283</v>
      </c>
      <c r="AU7232" s="231" t="s">
        <v>84</v>
      </c>
      <c r="AV7232" s="14" t="s">
        <v>84</v>
      </c>
      <c r="AW7232" s="14" t="s">
        <v>32</v>
      </c>
      <c r="AX7232" s="14" t="s">
        <v>76</v>
      </c>
      <c r="AY7232" s="231" t="s">
        <v>272</v>
      </c>
    </row>
    <row r="7233" spans="1:65" s="14" customFormat="1" ht="11.25">
      <c r="B7233" s="221"/>
      <c r="C7233" s="222"/>
      <c r="D7233" s="212" t="s">
        <v>283</v>
      </c>
      <c r="E7233" s="223" t="s">
        <v>1</v>
      </c>
      <c r="F7233" s="224" t="s">
        <v>1879</v>
      </c>
      <c r="G7233" s="222"/>
      <c r="H7233" s="225">
        <v>1.5</v>
      </c>
      <c r="I7233" s="226"/>
      <c r="J7233" s="222"/>
      <c r="K7233" s="222"/>
      <c r="L7233" s="227"/>
      <c r="M7233" s="228"/>
      <c r="N7233" s="229"/>
      <c r="O7233" s="229"/>
      <c r="P7233" s="229"/>
      <c r="Q7233" s="229"/>
      <c r="R7233" s="229"/>
      <c r="S7233" s="229"/>
      <c r="T7233" s="230"/>
      <c r="AT7233" s="231" t="s">
        <v>283</v>
      </c>
      <c r="AU7233" s="231" t="s">
        <v>84</v>
      </c>
      <c r="AV7233" s="14" t="s">
        <v>84</v>
      </c>
      <c r="AW7233" s="14" t="s">
        <v>32</v>
      </c>
      <c r="AX7233" s="14" t="s">
        <v>76</v>
      </c>
      <c r="AY7233" s="231" t="s">
        <v>272</v>
      </c>
    </row>
    <row r="7234" spans="1:65" s="14" customFormat="1" ht="11.25">
      <c r="B7234" s="221"/>
      <c r="C7234" s="222"/>
      <c r="D7234" s="212" t="s">
        <v>283</v>
      </c>
      <c r="E7234" s="223" t="s">
        <v>1</v>
      </c>
      <c r="F7234" s="224" t="s">
        <v>1880</v>
      </c>
      <c r="G7234" s="222"/>
      <c r="H7234" s="225">
        <v>1.5</v>
      </c>
      <c r="I7234" s="226"/>
      <c r="J7234" s="222"/>
      <c r="K7234" s="222"/>
      <c r="L7234" s="227"/>
      <c r="M7234" s="228"/>
      <c r="N7234" s="229"/>
      <c r="O7234" s="229"/>
      <c r="P7234" s="229"/>
      <c r="Q7234" s="229"/>
      <c r="R7234" s="229"/>
      <c r="S7234" s="229"/>
      <c r="T7234" s="230"/>
      <c r="AT7234" s="231" t="s">
        <v>283</v>
      </c>
      <c r="AU7234" s="231" t="s">
        <v>84</v>
      </c>
      <c r="AV7234" s="14" t="s">
        <v>84</v>
      </c>
      <c r="AW7234" s="14" t="s">
        <v>32</v>
      </c>
      <c r="AX7234" s="14" t="s">
        <v>76</v>
      </c>
      <c r="AY7234" s="231" t="s">
        <v>272</v>
      </c>
    </row>
    <row r="7235" spans="1:65" s="14" customFormat="1" ht="11.25">
      <c r="B7235" s="221"/>
      <c r="C7235" s="222"/>
      <c r="D7235" s="212" t="s">
        <v>283</v>
      </c>
      <c r="E7235" s="223" t="s">
        <v>1</v>
      </c>
      <c r="F7235" s="224" t="s">
        <v>5621</v>
      </c>
      <c r="G7235" s="222"/>
      <c r="H7235" s="225">
        <v>21.725000000000001</v>
      </c>
      <c r="I7235" s="226"/>
      <c r="J7235" s="222"/>
      <c r="K7235" s="222"/>
      <c r="L7235" s="227"/>
      <c r="M7235" s="228"/>
      <c r="N7235" s="229"/>
      <c r="O7235" s="229"/>
      <c r="P7235" s="229"/>
      <c r="Q7235" s="229"/>
      <c r="R7235" s="229"/>
      <c r="S7235" s="229"/>
      <c r="T7235" s="230"/>
      <c r="AT7235" s="231" t="s">
        <v>283</v>
      </c>
      <c r="AU7235" s="231" t="s">
        <v>84</v>
      </c>
      <c r="AV7235" s="14" t="s">
        <v>84</v>
      </c>
      <c r="AW7235" s="14" t="s">
        <v>32</v>
      </c>
      <c r="AX7235" s="14" t="s">
        <v>76</v>
      </c>
      <c r="AY7235" s="231" t="s">
        <v>272</v>
      </c>
    </row>
    <row r="7236" spans="1:65" s="14" customFormat="1" ht="11.25">
      <c r="B7236" s="221"/>
      <c r="C7236" s="222"/>
      <c r="D7236" s="212" t="s">
        <v>283</v>
      </c>
      <c r="E7236" s="222"/>
      <c r="F7236" s="224" t="s">
        <v>5622</v>
      </c>
      <c r="G7236" s="222"/>
      <c r="H7236" s="225">
        <v>682.48</v>
      </c>
      <c r="I7236" s="226"/>
      <c r="J7236" s="222"/>
      <c r="K7236" s="222"/>
      <c r="L7236" s="227"/>
      <c r="M7236" s="228"/>
      <c r="N7236" s="229"/>
      <c r="O7236" s="229"/>
      <c r="P7236" s="229"/>
      <c r="Q7236" s="229"/>
      <c r="R7236" s="229"/>
      <c r="S7236" s="229"/>
      <c r="T7236" s="230"/>
      <c r="AT7236" s="231" t="s">
        <v>283</v>
      </c>
      <c r="AU7236" s="231" t="s">
        <v>84</v>
      </c>
      <c r="AV7236" s="14" t="s">
        <v>84</v>
      </c>
      <c r="AW7236" s="14" t="s">
        <v>4</v>
      </c>
      <c r="AX7236" s="14" t="s">
        <v>16</v>
      </c>
      <c r="AY7236" s="231" t="s">
        <v>272</v>
      </c>
    </row>
    <row r="7237" spans="1:65" s="2" customFormat="1" ht="37.9" customHeight="1">
      <c r="A7237" s="34"/>
      <c r="B7237" s="35"/>
      <c r="C7237" s="192" t="s">
        <v>5623</v>
      </c>
      <c r="D7237" s="192" t="s">
        <v>274</v>
      </c>
      <c r="E7237" s="193" t="s">
        <v>5624</v>
      </c>
      <c r="F7237" s="194" t="s">
        <v>5625</v>
      </c>
      <c r="G7237" s="195" t="s">
        <v>156</v>
      </c>
      <c r="H7237" s="196">
        <v>21.204000000000001</v>
      </c>
      <c r="I7237" s="197"/>
      <c r="J7237" s="198">
        <f>ROUND(I7237*H7237,2)</f>
        <v>0</v>
      </c>
      <c r="K7237" s="194" t="s">
        <v>278</v>
      </c>
      <c r="L7237" s="39"/>
      <c r="M7237" s="199" t="s">
        <v>1</v>
      </c>
      <c r="N7237" s="200" t="s">
        <v>41</v>
      </c>
      <c r="O7237" s="71"/>
      <c r="P7237" s="201">
        <f>O7237*H7237</f>
        <v>0</v>
      </c>
      <c r="Q7237" s="201">
        <v>8.9999999999999993E-3</v>
      </c>
      <c r="R7237" s="201">
        <f>Q7237*H7237</f>
        <v>0.19083599999999998</v>
      </c>
      <c r="S7237" s="201">
        <v>0</v>
      </c>
      <c r="T7237" s="202">
        <f>S7237*H7237</f>
        <v>0</v>
      </c>
      <c r="U7237" s="34"/>
      <c r="V7237" s="34"/>
      <c r="W7237" s="34"/>
      <c r="X7237" s="34"/>
      <c r="Y7237" s="34"/>
      <c r="Z7237" s="34"/>
      <c r="AA7237" s="34"/>
      <c r="AB7237" s="34"/>
      <c r="AC7237" s="34"/>
      <c r="AD7237" s="34"/>
      <c r="AE7237" s="34"/>
      <c r="AR7237" s="203" t="s">
        <v>358</v>
      </c>
      <c r="AT7237" s="203" t="s">
        <v>274</v>
      </c>
      <c r="AU7237" s="203" t="s">
        <v>84</v>
      </c>
      <c r="AY7237" s="17" t="s">
        <v>272</v>
      </c>
      <c r="BE7237" s="204">
        <f>IF(N7237="základní",J7237,0)</f>
        <v>0</v>
      </c>
      <c r="BF7237" s="204">
        <f>IF(N7237="snížená",J7237,0)</f>
        <v>0</v>
      </c>
      <c r="BG7237" s="204">
        <f>IF(N7237="zákl. přenesená",J7237,0)</f>
        <v>0</v>
      </c>
      <c r="BH7237" s="204">
        <f>IF(N7237="sníž. přenesená",J7237,0)</f>
        <v>0</v>
      </c>
      <c r="BI7237" s="204">
        <f>IF(N7237="nulová",J7237,0)</f>
        <v>0</v>
      </c>
      <c r="BJ7237" s="17" t="s">
        <v>16</v>
      </c>
      <c r="BK7237" s="204">
        <f>ROUND(I7237*H7237,2)</f>
        <v>0</v>
      </c>
      <c r="BL7237" s="17" t="s">
        <v>358</v>
      </c>
      <c r="BM7237" s="203" t="s">
        <v>5626</v>
      </c>
    </row>
    <row r="7238" spans="1:65" s="2" customFormat="1" ht="11.25">
      <c r="A7238" s="34"/>
      <c r="B7238" s="35"/>
      <c r="C7238" s="36"/>
      <c r="D7238" s="205" t="s">
        <v>281</v>
      </c>
      <c r="E7238" s="36"/>
      <c r="F7238" s="206" t="s">
        <v>5627</v>
      </c>
      <c r="G7238" s="36"/>
      <c r="H7238" s="36"/>
      <c r="I7238" s="207"/>
      <c r="J7238" s="36"/>
      <c r="K7238" s="36"/>
      <c r="L7238" s="39"/>
      <c r="M7238" s="208"/>
      <c r="N7238" s="209"/>
      <c r="O7238" s="71"/>
      <c r="P7238" s="71"/>
      <c r="Q7238" s="71"/>
      <c r="R7238" s="71"/>
      <c r="S7238" s="71"/>
      <c r="T7238" s="72"/>
      <c r="U7238" s="34"/>
      <c r="V7238" s="34"/>
      <c r="W7238" s="34"/>
      <c r="X7238" s="34"/>
      <c r="Y7238" s="34"/>
      <c r="Z7238" s="34"/>
      <c r="AA7238" s="34"/>
      <c r="AB7238" s="34"/>
      <c r="AC7238" s="34"/>
      <c r="AD7238" s="34"/>
      <c r="AE7238" s="34"/>
      <c r="AT7238" s="17" t="s">
        <v>281</v>
      </c>
      <c r="AU7238" s="17" t="s">
        <v>84</v>
      </c>
    </row>
    <row r="7239" spans="1:65" s="2" customFormat="1" ht="24.2" customHeight="1">
      <c r="A7239" s="34"/>
      <c r="B7239" s="35"/>
      <c r="C7239" s="232" t="s">
        <v>5628</v>
      </c>
      <c r="D7239" s="232" t="s">
        <v>394</v>
      </c>
      <c r="E7239" s="233" t="s">
        <v>5629</v>
      </c>
      <c r="F7239" s="234" t="s">
        <v>5630</v>
      </c>
      <c r="G7239" s="235" t="s">
        <v>156</v>
      </c>
      <c r="H7239" s="236">
        <v>26.504999999999999</v>
      </c>
      <c r="I7239" s="237"/>
      <c r="J7239" s="238">
        <f>ROUND(I7239*H7239,2)</f>
        <v>0</v>
      </c>
      <c r="K7239" s="234" t="s">
        <v>278</v>
      </c>
      <c r="L7239" s="239"/>
      <c r="M7239" s="240" t="s">
        <v>1</v>
      </c>
      <c r="N7239" s="241" t="s">
        <v>41</v>
      </c>
      <c r="O7239" s="71"/>
      <c r="P7239" s="201">
        <f>O7239*H7239</f>
        <v>0</v>
      </c>
      <c r="Q7239" s="201">
        <v>0.02</v>
      </c>
      <c r="R7239" s="201">
        <f>Q7239*H7239</f>
        <v>0.53010000000000002</v>
      </c>
      <c r="S7239" s="201">
        <v>0</v>
      </c>
      <c r="T7239" s="202">
        <f>S7239*H7239</f>
        <v>0</v>
      </c>
      <c r="U7239" s="34"/>
      <c r="V7239" s="34"/>
      <c r="W7239" s="34"/>
      <c r="X7239" s="34"/>
      <c r="Y7239" s="34"/>
      <c r="Z7239" s="34"/>
      <c r="AA7239" s="34"/>
      <c r="AB7239" s="34"/>
      <c r="AC7239" s="34"/>
      <c r="AD7239" s="34"/>
      <c r="AE7239" s="34"/>
      <c r="AR7239" s="203" t="s">
        <v>483</v>
      </c>
      <c r="AT7239" s="203" t="s">
        <v>394</v>
      </c>
      <c r="AU7239" s="203" t="s">
        <v>84</v>
      </c>
      <c r="AY7239" s="17" t="s">
        <v>272</v>
      </c>
      <c r="BE7239" s="204">
        <f>IF(N7239="základní",J7239,0)</f>
        <v>0</v>
      </c>
      <c r="BF7239" s="204">
        <f>IF(N7239="snížená",J7239,0)</f>
        <v>0</v>
      </c>
      <c r="BG7239" s="204">
        <f>IF(N7239="zákl. přenesená",J7239,0)</f>
        <v>0</v>
      </c>
      <c r="BH7239" s="204">
        <f>IF(N7239="sníž. přenesená",J7239,0)</f>
        <v>0</v>
      </c>
      <c r="BI7239" s="204">
        <f>IF(N7239="nulová",J7239,0)</f>
        <v>0</v>
      </c>
      <c r="BJ7239" s="17" t="s">
        <v>16</v>
      </c>
      <c r="BK7239" s="204">
        <f>ROUND(I7239*H7239,2)</f>
        <v>0</v>
      </c>
      <c r="BL7239" s="17" t="s">
        <v>358</v>
      </c>
      <c r="BM7239" s="203" t="s">
        <v>5631</v>
      </c>
    </row>
    <row r="7240" spans="1:65" s="13" customFormat="1" ht="22.5">
      <c r="B7240" s="210"/>
      <c r="C7240" s="211"/>
      <c r="D7240" s="212" t="s">
        <v>283</v>
      </c>
      <c r="E7240" s="213" t="s">
        <v>1</v>
      </c>
      <c r="F7240" s="214" t="s">
        <v>1820</v>
      </c>
      <c r="G7240" s="211"/>
      <c r="H7240" s="213" t="s">
        <v>1</v>
      </c>
      <c r="I7240" s="215"/>
      <c r="J7240" s="211"/>
      <c r="K7240" s="211"/>
      <c r="L7240" s="216"/>
      <c r="M7240" s="217"/>
      <c r="N7240" s="218"/>
      <c r="O7240" s="218"/>
      <c r="P7240" s="218"/>
      <c r="Q7240" s="218"/>
      <c r="R7240" s="218"/>
      <c r="S7240" s="218"/>
      <c r="T7240" s="219"/>
      <c r="AT7240" s="220" t="s">
        <v>283</v>
      </c>
      <c r="AU7240" s="220" t="s">
        <v>84</v>
      </c>
      <c r="AV7240" s="13" t="s">
        <v>16</v>
      </c>
      <c r="AW7240" s="13" t="s">
        <v>32</v>
      </c>
      <c r="AX7240" s="13" t="s">
        <v>76</v>
      </c>
      <c r="AY7240" s="220" t="s">
        <v>272</v>
      </c>
    </row>
    <row r="7241" spans="1:65" s="13" customFormat="1" ht="11.25">
      <c r="B7241" s="210"/>
      <c r="C7241" s="211"/>
      <c r="D7241" s="212" t="s">
        <v>283</v>
      </c>
      <c r="E7241" s="213" t="s">
        <v>1</v>
      </c>
      <c r="F7241" s="214" t="s">
        <v>5617</v>
      </c>
      <c r="G7241" s="211"/>
      <c r="H7241" s="213" t="s">
        <v>1</v>
      </c>
      <c r="I7241" s="215"/>
      <c r="J7241" s="211"/>
      <c r="K7241" s="211"/>
      <c r="L7241" s="216"/>
      <c r="M7241" s="217"/>
      <c r="N7241" s="218"/>
      <c r="O7241" s="218"/>
      <c r="P7241" s="218"/>
      <c r="Q7241" s="218"/>
      <c r="R7241" s="218"/>
      <c r="S7241" s="218"/>
      <c r="T7241" s="219"/>
      <c r="AT7241" s="220" t="s">
        <v>283</v>
      </c>
      <c r="AU7241" s="220" t="s">
        <v>84</v>
      </c>
      <c r="AV7241" s="13" t="s">
        <v>16</v>
      </c>
      <c r="AW7241" s="13" t="s">
        <v>32</v>
      </c>
      <c r="AX7241" s="13" t="s">
        <v>76</v>
      </c>
      <c r="AY7241" s="220" t="s">
        <v>272</v>
      </c>
    </row>
    <row r="7242" spans="1:65" s="13" customFormat="1" ht="11.25">
      <c r="B7242" s="210"/>
      <c r="C7242" s="211"/>
      <c r="D7242" s="212" t="s">
        <v>283</v>
      </c>
      <c r="E7242" s="213" t="s">
        <v>1</v>
      </c>
      <c r="F7242" s="214" t="s">
        <v>285</v>
      </c>
      <c r="G7242" s="211"/>
      <c r="H7242" s="213" t="s">
        <v>1</v>
      </c>
      <c r="I7242" s="215"/>
      <c r="J7242" s="211"/>
      <c r="K7242" s="211"/>
      <c r="L7242" s="216"/>
      <c r="M7242" s="217"/>
      <c r="N7242" s="218"/>
      <c r="O7242" s="218"/>
      <c r="P7242" s="218"/>
      <c r="Q7242" s="218"/>
      <c r="R7242" s="218"/>
      <c r="S7242" s="218"/>
      <c r="T7242" s="219"/>
      <c r="AT7242" s="220" t="s">
        <v>283</v>
      </c>
      <c r="AU7242" s="220" t="s">
        <v>84</v>
      </c>
      <c r="AV7242" s="13" t="s">
        <v>16</v>
      </c>
      <c r="AW7242" s="13" t="s">
        <v>32</v>
      </c>
      <c r="AX7242" s="13" t="s">
        <v>76</v>
      </c>
      <c r="AY7242" s="220" t="s">
        <v>272</v>
      </c>
    </row>
    <row r="7243" spans="1:65" s="13" customFormat="1" ht="11.25">
      <c r="B7243" s="210"/>
      <c r="C7243" s="211"/>
      <c r="D7243" s="212" t="s">
        <v>283</v>
      </c>
      <c r="E7243" s="213" t="s">
        <v>1</v>
      </c>
      <c r="F7243" s="214" t="s">
        <v>831</v>
      </c>
      <c r="G7243" s="211"/>
      <c r="H7243" s="213" t="s">
        <v>1</v>
      </c>
      <c r="I7243" s="215"/>
      <c r="J7243" s="211"/>
      <c r="K7243" s="211"/>
      <c r="L7243" s="216"/>
      <c r="M7243" s="217"/>
      <c r="N7243" s="218"/>
      <c r="O7243" s="218"/>
      <c r="P7243" s="218"/>
      <c r="Q7243" s="218"/>
      <c r="R7243" s="218"/>
      <c r="S7243" s="218"/>
      <c r="T7243" s="219"/>
      <c r="AT7243" s="220" t="s">
        <v>283</v>
      </c>
      <c r="AU7243" s="220" t="s">
        <v>84</v>
      </c>
      <c r="AV7243" s="13" t="s">
        <v>16</v>
      </c>
      <c r="AW7243" s="13" t="s">
        <v>32</v>
      </c>
      <c r="AX7243" s="13" t="s">
        <v>76</v>
      </c>
      <c r="AY7243" s="220" t="s">
        <v>272</v>
      </c>
    </row>
    <row r="7244" spans="1:65" s="14" customFormat="1" ht="11.25">
      <c r="B7244" s="221"/>
      <c r="C7244" s="222"/>
      <c r="D7244" s="212" t="s">
        <v>283</v>
      </c>
      <c r="E7244" s="223" t="s">
        <v>1</v>
      </c>
      <c r="F7244" s="224" t="s">
        <v>5632</v>
      </c>
      <c r="G7244" s="222"/>
      <c r="H7244" s="225">
        <v>7.0679999999999996</v>
      </c>
      <c r="I7244" s="226"/>
      <c r="J7244" s="222"/>
      <c r="K7244" s="222"/>
      <c r="L7244" s="227"/>
      <c r="M7244" s="228"/>
      <c r="N7244" s="229"/>
      <c r="O7244" s="229"/>
      <c r="P7244" s="229"/>
      <c r="Q7244" s="229"/>
      <c r="R7244" s="229"/>
      <c r="S7244" s="229"/>
      <c r="T7244" s="230"/>
      <c r="AT7244" s="231" t="s">
        <v>283</v>
      </c>
      <c r="AU7244" s="231" t="s">
        <v>84</v>
      </c>
      <c r="AV7244" s="14" t="s">
        <v>84</v>
      </c>
      <c r="AW7244" s="14" t="s">
        <v>32</v>
      </c>
      <c r="AX7244" s="14" t="s">
        <v>76</v>
      </c>
      <c r="AY7244" s="231" t="s">
        <v>272</v>
      </c>
    </row>
    <row r="7245" spans="1:65" s="13" customFormat="1" ht="11.25">
      <c r="B7245" s="210"/>
      <c r="C7245" s="211"/>
      <c r="D7245" s="212" t="s">
        <v>283</v>
      </c>
      <c r="E7245" s="213" t="s">
        <v>1</v>
      </c>
      <c r="F7245" s="214" t="s">
        <v>833</v>
      </c>
      <c r="G7245" s="211"/>
      <c r="H7245" s="213" t="s">
        <v>1</v>
      </c>
      <c r="I7245" s="215"/>
      <c r="J7245" s="211"/>
      <c r="K7245" s="211"/>
      <c r="L7245" s="216"/>
      <c r="M7245" s="217"/>
      <c r="N7245" s="218"/>
      <c r="O7245" s="218"/>
      <c r="P7245" s="218"/>
      <c r="Q7245" s="218"/>
      <c r="R7245" s="218"/>
      <c r="S7245" s="218"/>
      <c r="T7245" s="219"/>
      <c r="AT7245" s="220" t="s">
        <v>283</v>
      </c>
      <c r="AU7245" s="220" t="s">
        <v>84</v>
      </c>
      <c r="AV7245" s="13" t="s">
        <v>16</v>
      </c>
      <c r="AW7245" s="13" t="s">
        <v>32</v>
      </c>
      <c r="AX7245" s="13" t="s">
        <v>76</v>
      </c>
      <c r="AY7245" s="220" t="s">
        <v>272</v>
      </c>
    </row>
    <row r="7246" spans="1:65" s="14" customFormat="1" ht="11.25">
      <c r="B7246" s="221"/>
      <c r="C7246" s="222"/>
      <c r="D7246" s="212" t="s">
        <v>283</v>
      </c>
      <c r="E7246" s="223" t="s">
        <v>1</v>
      </c>
      <c r="F7246" s="224" t="s">
        <v>5633</v>
      </c>
      <c r="G7246" s="222"/>
      <c r="H7246" s="225">
        <v>7.0679999999999996</v>
      </c>
      <c r="I7246" s="226"/>
      <c r="J7246" s="222"/>
      <c r="K7246" s="222"/>
      <c r="L7246" s="227"/>
      <c r="M7246" s="228"/>
      <c r="N7246" s="229"/>
      <c r="O7246" s="229"/>
      <c r="P7246" s="229"/>
      <c r="Q7246" s="229"/>
      <c r="R7246" s="229"/>
      <c r="S7246" s="229"/>
      <c r="T7246" s="230"/>
      <c r="AT7246" s="231" t="s">
        <v>283</v>
      </c>
      <c r="AU7246" s="231" t="s">
        <v>84</v>
      </c>
      <c r="AV7246" s="14" t="s">
        <v>84</v>
      </c>
      <c r="AW7246" s="14" t="s">
        <v>32</v>
      </c>
      <c r="AX7246" s="14" t="s">
        <v>76</v>
      </c>
      <c r="AY7246" s="231" t="s">
        <v>272</v>
      </c>
    </row>
    <row r="7247" spans="1:65" s="13" customFormat="1" ht="11.25">
      <c r="B7247" s="210"/>
      <c r="C7247" s="211"/>
      <c r="D7247" s="212" t="s">
        <v>283</v>
      </c>
      <c r="E7247" s="213" t="s">
        <v>1</v>
      </c>
      <c r="F7247" s="214" t="s">
        <v>837</v>
      </c>
      <c r="G7247" s="211"/>
      <c r="H7247" s="213" t="s">
        <v>1</v>
      </c>
      <c r="I7247" s="215"/>
      <c r="J7247" s="211"/>
      <c r="K7247" s="211"/>
      <c r="L7247" s="216"/>
      <c r="M7247" s="217"/>
      <c r="N7247" s="218"/>
      <c r="O7247" s="218"/>
      <c r="P7247" s="218"/>
      <c r="Q7247" s="218"/>
      <c r="R7247" s="218"/>
      <c r="S7247" s="218"/>
      <c r="T7247" s="219"/>
      <c r="AT7247" s="220" t="s">
        <v>283</v>
      </c>
      <c r="AU7247" s="220" t="s">
        <v>84</v>
      </c>
      <c r="AV7247" s="13" t="s">
        <v>16</v>
      </c>
      <c r="AW7247" s="13" t="s">
        <v>32</v>
      </c>
      <c r="AX7247" s="13" t="s">
        <v>76</v>
      </c>
      <c r="AY7247" s="220" t="s">
        <v>272</v>
      </c>
    </row>
    <row r="7248" spans="1:65" s="14" customFormat="1" ht="11.25">
      <c r="B7248" s="221"/>
      <c r="C7248" s="222"/>
      <c r="D7248" s="212" t="s">
        <v>283</v>
      </c>
      <c r="E7248" s="223" t="s">
        <v>1</v>
      </c>
      <c r="F7248" s="224" t="s">
        <v>5634</v>
      </c>
      <c r="G7248" s="222"/>
      <c r="H7248" s="225">
        <v>7.0679999999999996</v>
      </c>
      <c r="I7248" s="226"/>
      <c r="J7248" s="222"/>
      <c r="K7248" s="222"/>
      <c r="L7248" s="227"/>
      <c r="M7248" s="228"/>
      <c r="N7248" s="229"/>
      <c r="O7248" s="229"/>
      <c r="P7248" s="229"/>
      <c r="Q7248" s="229"/>
      <c r="R7248" s="229"/>
      <c r="S7248" s="229"/>
      <c r="T7248" s="230"/>
      <c r="AT7248" s="231" t="s">
        <v>283</v>
      </c>
      <c r="AU7248" s="231" t="s">
        <v>84</v>
      </c>
      <c r="AV7248" s="14" t="s">
        <v>84</v>
      </c>
      <c r="AW7248" s="14" t="s">
        <v>32</v>
      </c>
      <c r="AX7248" s="14" t="s">
        <v>76</v>
      </c>
      <c r="AY7248" s="231" t="s">
        <v>272</v>
      </c>
    </row>
    <row r="7249" spans="1:65" s="14" customFormat="1" ht="11.25">
      <c r="B7249" s="221"/>
      <c r="C7249" s="222"/>
      <c r="D7249" s="212" t="s">
        <v>283</v>
      </c>
      <c r="E7249" s="222"/>
      <c r="F7249" s="224" t="s">
        <v>5635</v>
      </c>
      <c r="G7249" s="222"/>
      <c r="H7249" s="225">
        <v>26.504999999999999</v>
      </c>
      <c r="I7249" s="226"/>
      <c r="J7249" s="222"/>
      <c r="K7249" s="222"/>
      <c r="L7249" s="227"/>
      <c r="M7249" s="228"/>
      <c r="N7249" s="229"/>
      <c r="O7249" s="229"/>
      <c r="P7249" s="229"/>
      <c r="Q7249" s="229"/>
      <c r="R7249" s="229"/>
      <c r="S7249" s="229"/>
      <c r="T7249" s="230"/>
      <c r="AT7249" s="231" t="s">
        <v>283</v>
      </c>
      <c r="AU7249" s="231" t="s">
        <v>84</v>
      </c>
      <c r="AV7249" s="14" t="s">
        <v>84</v>
      </c>
      <c r="AW7249" s="14" t="s">
        <v>4</v>
      </c>
      <c r="AX7249" s="14" t="s">
        <v>16</v>
      </c>
      <c r="AY7249" s="231" t="s">
        <v>272</v>
      </c>
    </row>
    <row r="7250" spans="1:65" s="2" customFormat="1" ht="37.9" customHeight="1">
      <c r="A7250" s="34"/>
      <c r="B7250" s="35"/>
      <c r="C7250" s="192" t="s">
        <v>5636</v>
      </c>
      <c r="D7250" s="192" t="s">
        <v>274</v>
      </c>
      <c r="E7250" s="193" t="s">
        <v>5637</v>
      </c>
      <c r="F7250" s="194" t="s">
        <v>5638</v>
      </c>
      <c r="G7250" s="195" t="s">
        <v>156</v>
      </c>
      <c r="H7250" s="196">
        <v>427.87700000000001</v>
      </c>
      <c r="I7250" s="197"/>
      <c r="J7250" s="198">
        <f>ROUND(I7250*H7250,2)</f>
        <v>0</v>
      </c>
      <c r="K7250" s="194" t="s">
        <v>278</v>
      </c>
      <c r="L7250" s="39"/>
      <c r="M7250" s="199" t="s">
        <v>1</v>
      </c>
      <c r="N7250" s="200" t="s">
        <v>41</v>
      </c>
      <c r="O7250" s="71"/>
      <c r="P7250" s="201">
        <f>O7250*H7250</f>
        <v>0</v>
      </c>
      <c r="Q7250" s="201">
        <v>8.9999999999999993E-3</v>
      </c>
      <c r="R7250" s="201">
        <f>Q7250*H7250</f>
        <v>3.8508929999999997</v>
      </c>
      <c r="S7250" s="201">
        <v>0</v>
      </c>
      <c r="T7250" s="202">
        <f>S7250*H7250</f>
        <v>0</v>
      </c>
      <c r="U7250" s="34"/>
      <c r="V7250" s="34"/>
      <c r="W7250" s="34"/>
      <c r="X7250" s="34"/>
      <c r="Y7250" s="34"/>
      <c r="Z7250" s="34"/>
      <c r="AA7250" s="34"/>
      <c r="AB7250" s="34"/>
      <c r="AC7250" s="34"/>
      <c r="AD7250" s="34"/>
      <c r="AE7250" s="34"/>
      <c r="AR7250" s="203" t="s">
        <v>358</v>
      </c>
      <c r="AT7250" s="203" t="s">
        <v>274</v>
      </c>
      <c r="AU7250" s="203" t="s">
        <v>84</v>
      </c>
      <c r="AY7250" s="17" t="s">
        <v>272</v>
      </c>
      <c r="BE7250" s="204">
        <f>IF(N7250="základní",J7250,0)</f>
        <v>0</v>
      </c>
      <c r="BF7250" s="204">
        <f>IF(N7250="snížená",J7250,0)</f>
        <v>0</v>
      </c>
      <c r="BG7250" s="204">
        <f>IF(N7250="zákl. přenesená",J7250,0)</f>
        <v>0</v>
      </c>
      <c r="BH7250" s="204">
        <f>IF(N7250="sníž. přenesená",J7250,0)</f>
        <v>0</v>
      </c>
      <c r="BI7250" s="204">
        <f>IF(N7250="nulová",J7250,0)</f>
        <v>0</v>
      </c>
      <c r="BJ7250" s="17" t="s">
        <v>16</v>
      </c>
      <c r="BK7250" s="204">
        <f>ROUND(I7250*H7250,2)</f>
        <v>0</v>
      </c>
      <c r="BL7250" s="17" t="s">
        <v>358</v>
      </c>
      <c r="BM7250" s="203" t="s">
        <v>5639</v>
      </c>
    </row>
    <row r="7251" spans="1:65" s="2" customFormat="1" ht="11.25">
      <c r="A7251" s="34"/>
      <c r="B7251" s="35"/>
      <c r="C7251" s="36"/>
      <c r="D7251" s="205" t="s">
        <v>281</v>
      </c>
      <c r="E7251" s="36"/>
      <c r="F7251" s="206" t="s">
        <v>5640</v>
      </c>
      <c r="G7251" s="36"/>
      <c r="H7251" s="36"/>
      <c r="I7251" s="207"/>
      <c r="J7251" s="36"/>
      <c r="K7251" s="36"/>
      <c r="L7251" s="39"/>
      <c r="M7251" s="208"/>
      <c r="N7251" s="209"/>
      <c r="O7251" s="71"/>
      <c r="P7251" s="71"/>
      <c r="Q7251" s="71"/>
      <c r="R7251" s="71"/>
      <c r="S7251" s="71"/>
      <c r="T7251" s="72"/>
      <c r="U7251" s="34"/>
      <c r="V7251" s="34"/>
      <c r="W7251" s="34"/>
      <c r="X7251" s="34"/>
      <c r="Y7251" s="34"/>
      <c r="Z7251" s="34"/>
      <c r="AA7251" s="34"/>
      <c r="AB7251" s="34"/>
      <c r="AC7251" s="34"/>
      <c r="AD7251" s="34"/>
      <c r="AE7251" s="34"/>
      <c r="AT7251" s="17" t="s">
        <v>281</v>
      </c>
      <c r="AU7251" s="17" t="s">
        <v>84</v>
      </c>
    </row>
    <row r="7252" spans="1:65" s="2" customFormat="1" ht="24.2" customHeight="1">
      <c r="A7252" s="34"/>
      <c r="B7252" s="35"/>
      <c r="C7252" s="232" t="s">
        <v>5641</v>
      </c>
      <c r="D7252" s="232" t="s">
        <v>394</v>
      </c>
      <c r="E7252" s="233" t="s">
        <v>5642</v>
      </c>
      <c r="F7252" s="234" t="s">
        <v>5643</v>
      </c>
      <c r="G7252" s="235" t="s">
        <v>156</v>
      </c>
      <c r="H7252" s="236">
        <v>534.846</v>
      </c>
      <c r="I7252" s="237"/>
      <c r="J7252" s="238">
        <f>ROUND(I7252*H7252,2)</f>
        <v>0</v>
      </c>
      <c r="K7252" s="234" t="s">
        <v>278</v>
      </c>
      <c r="L7252" s="239"/>
      <c r="M7252" s="240" t="s">
        <v>1</v>
      </c>
      <c r="N7252" s="241" t="s">
        <v>41</v>
      </c>
      <c r="O7252" s="71"/>
      <c r="P7252" s="201">
        <f>O7252*H7252</f>
        <v>0</v>
      </c>
      <c r="Q7252" s="201">
        <v>0.02</v>
      </c>
      <c r="R7252" s="201">
        <f>Q7252*H7252</f>
        <v>10.69692</v>
      </c>
      <c r="S7252" s="201">
        <v>0</v>
      </c>
      <c r="T7252" s="202">
        <f>S7252*H7252</f>
        <v>0</v>
      </c>
      <c r="U7252" s="34"/>
      <c r="V7252" s="34"/>
      <c r="W7252" s="34"/>
      <c r="X7252" s="34"/>
      <c r="Y7252" s="34"/>
      <c r="Z7252" s="34"/>
      <c r="AA7252" s="34"/>
      <c r="AB7252" s="34"/>
      <c r="AC7252" s="34"/>
      <c r="AD7252" s="34"/>
      <c r="AE7252" s="34"/>
      <c r="AR7252" s="203" t="s">
        <v>483</v>
      </c>
      <c r="AT7252" s="203" t="s">
        <v>394</v>
      </c>
      <c r="AU7252" s="203" t="s">
        <v>84</v>
      </c>
      <c r="AY7252" s="17" t="s">
        <v>272</v>
      </c>
      <c r="BE7252" s="204">
        <f>IF(N7252="základní",J7252,0)</f>
        <v>0</v>
      </c>
      <c r="BF7252" s="204">
        <f>IF(N7252="snížená",J7252,0)</f>
        <v>0</v>
      </c>
      <c r="BG7252" s="204">
        <f>IF(N7252="zákl. přenesená",J7252,0)</f>
        <v>0</v>
      </c>
      <c r="BH7252" s="204">
        <f>IF(N7252="sníž. přenesená",J7252,0)</f>
        <v>0</v>
      </c>
      <c r="BI7252" s="204">
        <f>IF(N7252="nulová",J7252,0)</f>
        <v>0</v>
      </c>
      <c r="BJ7252" s="17" t="s">
        <v>16</v>
      </c>
      <c r="BK7252" s="204">
        <f>ROUND(I7252*H7252,2)</f>
        <v>0</v>
      </c>
      <c r="BL7252" s="17" t="s">
        <v>358</v>
      </c>
      <c r="BM7252" s="203" t="s">
        <v>5644</v>
      </c>
    </row>
    <row r="7253" spans="1:65" s="13" customFormat="1" ht="22.5">
      <c r="B7253" s="210"/>
      <c r="C7253" s="211"/>
      <c r="D7253" s="212" t="s">
        <v>283</v>
      </c>
      <c r="E7253" s="213" t="s">
        <v>1</v>
      </c>
      <c r="F7253" s="214" t="s">
        <v>1820</v>
      </c>
      <c r="G7253" s="211"/>
      <c r="H7253" s="213" t="s">
        <v>1</v>
      </c>
      <c r="I7253" s="215"/>
      <c r="J7253" s="211"/>
      <c r="K7253" s="211"/>
      <c r="L7253" s="216"/>
      <c r="M7253" s="217"/>
      <c r="N7253" s="218"/>
      <c r="O7253" s="218"/>
      <c r="P7253" s="218"/>
      <c r="Q7253" s="218"/>
      <c r="R7253" s="218"/>
      <c r="S7253" s="218"/>
      <c r="T7253" s="219"/>
      <c r="AT7253" s="220" t="s">
        <v>283</v>
      </c>
      <c r="AU7253" s="220" t="s">
        <v>84</v>
      </c>
      <c r="AV7253" s="13" t="s">
        <v>16</v>
      </c>
      <c r="AW7253" s="13" t="s">
        <v>32</v>
      </c>
      <c r="AX7253" s="13" t="s">
        <v>76</v>
      </c>
      <c r="AY7253" s="220" t="s">
        <v>272</v>
      </c>
    </row>
    <row r="7254" spans="1:65" s="13" customFormat="1" ht="11.25">
      <c r="B7254" s="210"/>
      <c r="C7254" s="211"/>
      <c r="D7254" s="212" t="s">
        <v>283</v>
      </c>
      <c r="E7254" s="213" t="s">
        <v>1</v>
      </c>
      <c r="F7254" s="214" t="s">
        <v>5617</v>
      </c>
      <c r="G7254" s="211"/>
      <c r="H7254" s="213" t="s">
        <v>1</v>
      </c>
      <c r="I7254" s="215"/>
      <c r="J7254" s="211"/>
      <c r="K7254" s="211"/>
      <c r="L7254" s="216"/>
      <c r="M7254" s="217"/>
      <c r="N7254" s="218"/>
      <c r="O7254" s="218"/>
      <c r="P7254" s="218"/>
      <c r="Q7254" s="218"/>
      <c r="R7254" s="218"/>
      <c r="S7254" s="218"/>
      <c r="T7254" s="219"/>
      <c r="AT7254" s="220" t="s">
        <v>283</v>
      </c>
      <c r="AU7254" s="220" t="s">
        <v>84</v>
      </c>
      <c r="AV7254" s="13" t="s">
        <v>16</v>
      </c>
      <c r="AW7254" s="13" t="s">
        <v>32</v>
      </c>
      <c r="AX7254" s="13" t="s">
        <v>76</v>
      </c>
      <c r="AY7254" s="220" t="s">
        <v>272</v>
      </c>
    </row>
    <row r="7255" spans="1:65" s="13" customFormat="1" ht="11.25">
      <c r="B7255" s="210"/>
      <c r="C7255" s="211"/>
      <c r="D7255" s="212" t="s">
        <v>283</v>
      </c>
      <c r="E7255" s="213" t="s">
        <v>1</v>
      </c>
      <c r="F7255" s="214" t="s">
        <v>285</v>
      </c>
      <c r="G7255" s="211"/>
      <c r="H7255" s="213" t="s">
        <v>1</v>
      </c>
      <c r="I7255" s="215"/>
      <c r="J7255" s="211"/>
      <c r="K7255" s="211"/>
      <c r="L7255" s="216"/>
      <c r="M7255" s="217"/>
      <c r="N7255" s="218"/>
      <c r="O7255" s="218"/>
      <c r="P7255" s="218"/>
      <c r="Q7255" s="218"/>
      <c r="R7255" s="218"/>
      <c r="S7255" s="218"/>
      <c r="T7255" s="219"/>
      <c r="AT7255" s="220" t="s">
        <v>283</v>
      </c>
      <c r="AU7255" s="220" t="s">
        <v>84</v>
      </c>
      <c r="AV7255" s="13" t="s">
        <v>16</v>
      </c>
      <c r="AW7255" s="13" t="s">
        <v>32</v>
      </c>
      <c r="AX7255" s="13" t="s">
        <v>76</v>
      </c>
      <c r="AY7255" s="220" t="s">
        <v>272</v>
      </c>
    </row>
    <row r="7256" spans="1:65" s="13" customFormat="1" ht="11.25">
      <c r="B7256" s="210"/>
      <c r="C7256" s="211"/>
      <c r="D7256" s="212" t="s">
        <v>283</v>
      </c>
      <c r="E7256" s="213" t="s">
        <v>1</v>
      </c>
      <c r="F7256" s="214" t="s">
        <v>831</v>
      </c>
      <c r="G7256" s="211"/>
      <c r="H7256" s="213" t="s">
        <v>1</v>
      </c>
      <c r="I7256" s="215"/>
      <c r="J7256" s="211"/>
      <c r="K7256" s="211"/>
      <c r="L7256" s="216"/>
      <c r="M7256" s="217"/>
      <c r="N7256" s="218"/>
      <c r="O7256" s="218"/>
      <c r="P7256" s="218"/>
      <c r="Q7256" s="218"/>
      <c r="R7256" s="218"/>
      <c r="S7256" s="218"/>
      <c r="T7256" s="219"/>
      <c r="AT7256" s="220" t="s">
        <v>283</v>
      </c>
      <c r="AU7256" s="220" t="s">
        <v>84</v>
      </c>
      <c r="AV7256" s="13" t="s">
        <v>16</v>
      </c>
      <c r="AW7256" s="13" t="s">
        <v>32</v>
      </c>
      <c r="AX7256" s="13" t="s">
        <v>76</v>
      </c>
      <c r="AY7256" s="220" t="s">
        <v>272</v>
      </c>
    </row>
    <row r="7257" spans="1:65" s="14" customFormat="1" ht="11.25">
      <c r="B7257" s="221"/>
      <c r="C7257" s="222"/>
      <c r="D7257" s="212" t="s">
        <v>283</v>
      </c>
      <c r="E7257" s="223" t="s">
        <v>1</v>
      </c>
      <c r="F7257" s="224" t="s">
        <v>5645</v>
      </c>
      <c r="G7257" s="222"/>
      <c r="H7257" s="225">
        <v>4.05</v>
      </c>
      <c r="I7257" s="226"/>
      <c r="J7257" s="222"/>
      <c r="K7257" s="222"/>
      <c r="L7257" s="227"/>
      <c r="M7257" s="228"/>
      <c r="N7257" s="229"/>
      <c r="O7257" s="229"/>
      <c r="P7257" s="229"/>
      <c r="Q7257" s="229"/>
      <c r="R7257" s="229"/>
      <c r="S7257" s="229"/>
      <c r="T7257" s="230"/>
      <c r="AT7257" s="231" t="s">
        <v>283</v>
      </c>
      <c r="AU7257" s="231" t="s">
        <v>84</v>
      </c>
      <c r="AV7257" s="14" t="s">
        <v>84</v>
      </c>
      <c r="AW7257" s="14" t="s">
        <v>32</v>
      </c>
      <c r="AX7257" s="14" t="s">
        <v>76</v>
      </c>
      <c r="AY7257" s="231" t="s">
        <v>272</v>
      </c>
    </row>
    <row r="7258" spans="1:65" s="14" customFormat="1" ht="11.25">
      <c r="B7258" s="221"/>
      <c r="C7258" s="222"/>
      <c r="D7258" s="212" t="s">
        <v>283</v>
      </c>
      <c r="E7258" s="223" t="s">
        <v>1</v>
      </c>
      <c r="F7258" s="224" t="s">
        <v>5646</v>
      </c>
      <c r="G7258" s="222"/>
      <c r="H7258" s="225">
        <v>3.2250000000000001</v>
      </c>
      <c r="I7258" s="226"/>
      <c r="J7258" s="222"/>
      <c r="K7258" s="222"/>
      <c r="L7258" s="227"/>
      <c r="M7258" s="228"/>
      <c r="N7258" s="229"/>
      <c r="O7258" s="229"/>
      <c r="P7258" s="229"/>
      <c r="Q7258" s="229"/>
      <c r="R7258" s="229"/>
      <c r="S7258" s="229"/>
      <c r="T7258" s="230"/>
      <c r="AT7258" s="231" t="s">
        <v>283</v>
      </c>
      <c r="AU7258" s="231" t="s">
        <v>84</v>
      </c>
      <c r="AV7258" s="14" t="s">
        <v>84</v>
      </c>
      <c r="AW7258" s="14" t="s">
        <v>32</v>
      </c>
      <c r="AX7258" s="14" t="s">
        <v>76</v>
      </c>
      <c r="AY7258" s="231" t="s">
        <v>272</v>
      </c>
    </row>
    <row r="7259" spans="1:65" s="14" customFormat="1" ht="11.25">
      <c r="B7259" s="221"/>
      <c r="C7259" s="222"/>
      <c r="D7259" s="212" t="s">
        <v>283</v>
      </c>
      <c r="E7259" s="223" t="s">
        <v>1</v>
      </c>
      <c r="F7259" s="224" t="s">
        <v>5647</v>
      </c>
      <c r="G7259" s="222"/>
      <c r="H7259" s="225">
        <v>18.925000000000001</v>
      </c>
      <c r="I7259" s="226"/>
      <c r="J7259" s="222"/>
      <c r="K7259" s="222"/>
      <c r="L7259" s="227"/>
      <c r="M7259" s="228"/>
      <c r="N7259" s="229"/>
      <c r="O7259" s="229"/>
      <c r="P7259" s="229"/>
      <c r="Q7259" s="229"/>
      <c r="R7259" s="229"/>
      <c r="S7259" s="229"/>
      <c r="T7259" s="230"/>
      <c r="AT7259" s="231" t="s">
        <v>283</v>
      </c>
      <c r="AU7259" s="231" t="s">
        <v>84</v>
      </c>
      <c r="AV7259" s="14" t="s">
        <v>84</v>
      </c>
      <c r="AW7259" s="14" t="s">
        <v>32</v>
      </c>
      <c r="AX7259" s="14" t="s">
        <v>76</v>
      </c>
      <c r="AY7259" s="231" t="s">
        <v>272</v>
      </c>
    </row>
    <row r="7260" spans="1:65" s="14" customFormat="1" ht="11.25">
      <c r="B7260" s="221"/>
      <c r="C7260" s="222"/>
      <c r="D7260" s="212" t="s">
        <v>283</v>
      </c>
      <c r="E7260" s="223" t="s">
        <v>1</v>
      </c>
      <c r="F7260" s="224" t="s">
        <v>5648</v>
      </c>
      <c r="G7260" s="222"/>
      <c r="H7260" s="225">
        <v>7.1630000000000003</v>
      </c>
      <c r="I7260" s="226"/>
      <c r="J7260" s="222"/>
      <c r="K7260" s="222"/>
      <c r="L7260" s="227"/>
      <c r="M7260" s="228"/>
      <c r="N7260" s="229"/>
      <c r="O7260" s="229"/>
      <c r="P7260" s="229"/>
      <c r="Q7260" s="229"/>
      <c r="R7260" s="229"/>
      <c r="S7260" s="229"/>
      <c r="T7260" s="230"/>
      <c r="AT7260" s="231" t="s">
        <v>283</v>
      </c>
      <c r="AU7260" s="231" t="s">
        <v>84</v>
      </c>
      <c r="AV7260" s="14" t="s">
        <v>84</v>
      </c>
      <c r="AW7260" s="14" t="s">
        <v>32</v>
      </c>
      <c r="AX7260" s="14" t="s">
        <v>76</v>
      </c>
      <c r="AY7260" s="231" t="s">
        <v>272</v>
      </c>
    </row>
    <row r="7261" spans="1:65" s="14" customFormat="1" ht="11.25">
      <c r="B7261" s="221"/>
      <c r="C7261" s="222"/>
      <c r="D7261" s="212" t="s">
        <v>283</v>
      </c>
      <c r="E7261" s="223" t="s">
        <v>1</v>
      </c>
      <c r="F7261" s="224" t="s">
        <v>5649</v>
      </c>
      <c r="G7261" s="222"/>
      <c r="H7261" s="225">
        <v>7.1</v>
      </c>
      <c r="I7261" s="226"/>
      <c r="J7261" s="222"/>
      <c r="K7261" s="222"/>
      <c r="L7261" s="227"/>
      <c r="M7261" s="228"/>
      <c r="N7261" s="229"/>
      <c r="O7261" s="229"/>
      <c r="P7261" s="229"/>
      <c r="Q7261" s="229"/>
      <c r="R7261" s="229"/>
      <c r="S7261" s="229"/>
      <c r="T7261" s="230"/>
      <c r="AT7261" s="231" t="s">
        <v>283</v>
      </c>
      <c r="AU7261" s="231" t="s">
        <v>84</v>
      </c>
      <c r="AV7261" s="14" t="s">
        <v>84</v>
      </c>
      <c r="AW7261" s="14" t="s">
        <v>32</v>
      </c>
      <c r="AX7261" s="14" t="s">
        <v>76</v>
      </c>
      <c r="AY7261" s="231" t="s">
        <v>272</v>
      </c>
    </row>
    <row r="7262" spans="1:65" s="14" customFormat="1" ht="11.25">
      <c r="B7262" s="221"/>
      <c r="C7262" s="222"/>
      <c r="D7262" s="212" t="s">
        <v>283</v>
      </c>
      <c r="E7262" s="223" t="s">
        <v>1</v>
      </c>
      <c r="F7262" s="224" t="s">
        <v>5650</v>
      </c>
      <c r="G7262" s="222"/>
      <c r="H7262" s="225">
        <v>2.4</v>
      </c>
      <c r="I7262" s="226"/>
      <c r="J7262" s="222"/>
      <c r="K7262" s="222"/>
      <c r="L7262" s="227"/>
      <c r="M7262" s="228"/>
      <c r="N7262" s="229"/>
      <c r="O7262" s="229"/>
      <c r="P7262" s="229"/>
      <c r="Q7262" s="229"/>
      <c r="R7262" s="229"/>
      <c r="S7262" s="229"/>
      <c r="T7262" s="230"/>
      <c r="AT7262" s="231" t="s">
        <v>283</v>
      </c>
      <c r="AU7262" s="231" t="s">
        <v>84</v>
      </c>
      <c r="AV7262" s="14" t="s">
        <v>84</v>
      </c>
      <c r="AW7262" s="14" t="s">
        <v>32</v>
      </c>
      <c r="AX7262" s="14" t="s">
        <v>76</v>
      </c>
      <c r="AY7262" s="231" t="s">
        <v>272</v>
      </c>
    </row>
    <row r="7263" spans="1:65" s="14" customFormat="1" ht="11.25">
      <c r="B7263" s="221"/>
      <c r="C7263" s="222"/>
      <c r="D7263" s="212" t="s">
        <v>283</v>
      </c>
      <c r="E7263" s="223" t="s">
        <v>1</v>
      </c>
      <c r="F7263" s="224" t="s">
        <v>1827</v>
      </c>
      <c r="G7263" s="222"/>
      <c r="H7263" s="225">
        <v>9.2249999999999996</v>
      </c>
      <c r="I7263" s="226"/>
      <c r="J7263" s="222"/>
      <c r="K7263" s="222"/>
      <c r="L7263" s="227"/>
      <c r="M7263" s="228"/>
      <c r="N7263" s="229"/>
      <c r="O7263" s="229"/>
      <c r="P7263" s="229"/>
      <c r="Q7263" s="229"/>
      <c r="R7263" s="229"/>
      <c r="S7263" s="229"/>
      <c r="T7263" s="230"/>
      <c r="AT7263" s="231" t="s">
        <v>283</v>
      </c>
      <c r="AU7263" s="231" t="s">
        <v>84</v>
      </c>
      <c r="AV7263" s="14" t="s">
        <v>84</v>
      </c>
      <c r="AW7263" s="14" t="s">
        <v>32</v>
      </c>
      <c r="AX7263" s="14" t="s">
        <v>76</v>
      </c>
      <c r="AY7263" s="231" t="s">
        <v>272</v>
      </c>
    </row>
    <row r="7264" spans="1:65" s="14" customFormat="1" ht="11.25">
      <c r="B7264" s="221"/>
      <c r="C7264" s="222"/>
      <c r="D7264" s="212" t="s">
        <v>283</v>
      </c>
      <c r="E7264" s="223" t="s">
        <v>1</v>
      </c>
      <c r="F7264" s="224" t="s">
        <v>1828</v>
      </c>
      <c r="G7264" s="222"/>
      <c r="H7264" s="225">
        <v>5.85</v>
      </c>
      <c r="I7264" s="226"/>
      <c r="J7264" s="222"/>
      <c r="K7264" s="222"/>
      <c r="L7264" s="227"/>
      <c r="M7264" s="228"/>
      <c r="N7264" s="229"/>
      <c r="O7264" s="229"/>
      <c r="P7264" s="229"/>
      <c r="Q7264" s="229"/>
      <c r="R7264" s="229"/>
      <c r="S7264" s="229"/>
      <c r="T7264" s="230"/>
      <c r="AT7264" s="231" t="s">
        <v>283</v>
      </c>
      <c r="AU7264" s="231" t="s">
        <v>84</v>
      </c>
      <c r="AV7264" s="14" t="s">
        <v>84</v>
      </c>
      <c r="AW7264" s="14" t="s">
        <v>32</v>
      </c>
      <c r="AX7264" s="14" t="s">
        <v>76</v>
      </c>
      <c r="AY7264" s="231" t="s">
        <v>272</v>
      </c>
    </row>
    <row r="7265" spans="2:51" s="14" customFormat="1" ht="33.75">
      <c r="B7265" s="221"/>
      <c r="C7265" s="222"/>
      <c r="D7265" s="212" t="s">
        <v>283</v>
      </c>
      <c r="E7265" s="223" t="s">
        <v>1</v>
      </c>
      <c r="F7265" s="224" t="s">
        <v>5651</v>
      </c>
      <c r="G7265" s="222"/>
      <c r="H7265" s="225">
        <v>92.132999999999996</v>
      </c>
      <c r="I7265" s="226"/>
      <c r="J7265" s="222"/>
      <c r="K7265" s="222"/>
      <c r="L7265" s="227"/>
      <c r="M7265" s="228"/>
      <c r="N7265" s="229"/>
      <c r="O7265" s="229"/>
      <c r="P7265" s="229"/>
      <c r="Q7265" s="229"/>
      <c r="R7265" s="229"/>
      <c r="S7265" s="229"/>
      <c r="T7265" s="230"/>
      <c r="AT7265" s="231" t="s">
        <v>283</v>
      </c>
      <c r="AU7265" s="231" t="s">
        <v>84</v>
      </c>
      <c r="AV7265" s="14" t="s">
        <v>84</v>
      </c>
      <c r="AW7265" s="14" t="s">
        <v>32</v>
      </c>
      <c r="AX7265" s="14" t="s">
        <v>76</v>
      </c>
      <c r="AY7265" s="231" t="s">
        <v>272</v>
      </c>
    </row>
    <row r="7266" spans="2:51" s="14" customFormat="1" ht="11.25">
      <c r="B7266" s="221"/>
      <c r="C7266" s="222"/>
      <c r="D7266" s="212" t="s">
        <v>283</v>
      </c>
      <c r="E7266" s="223" t="s">
        <v>1</v>
      </c>
      <c r="F7266" s="224" t="s">
        <v>5652</v>
      </c>
      <c r="G7266" s="222"/>
      <c r="H7266" s="225">
        <v>8.8379999999999992</v>
      </c>
      <c r="I7266" s="226"/>
      <c r="J7266" s="222"/>
      <c r="K7266" s="222"/>
      <c r="L7266" s="227"/>
      <c r="M7266" s="228"/>
      <c r="N7266" s="229"/>
      <c r="O7266" s="229"/>
      <c r="P7266" s="229"/>
      <c r="Q7266" s="229"/>
      <c r="R7266" s="229"/>
      <c r="S7266" s="229"/>
      <c r="T7266" s="230"/>
      <c r="AT7266" s="231" t="s">
        <v>283</v>
      </c>
      <c r="AU7266" s="231" t="s">
        <v>84</v>
      </c>
      <c r="AV7266" s="14" t="s">
        <v>84</v>
      </c>
      <c r="AW7266" s="14" t="s">
        <v>32</v>
      </c>
      <c r="AX7266" s="14" t="s">
        <v>76</v>
      </c>
      <c r="AY7266" s="231" t="s">
        <v>272</v>
      </c>
    </row>
    <row r="7267" spans="2:51" s="14" customFormat="1" ht="11.25">
      <c r="B7267" s="221"/>
      <c r="C7267" s="222"/>
      <c r="D7267" s="212" t="s">
        <v>283</v>
      </c>
      <c r="E7267" s="223" t="s">
        <v>1</v>
      </c>
      <c r="F7267" s="224" t="s">
        <v>5653</v>
      </c>
      <c r="G7267" s="222"/>
      <c r="H7267" s="225">
        <v>9.4749999999999996</v>
      </c>
      <c r="I7267" s="226"/>
      <c r="J7267" s="222"/>
      <c r="K7267" s="222"/>
      <c r="L7267" s="227"/>
      <c r="M7267" s="228"/>
      <c r="N7267" s="229"/>
      <c r="O7267" s="229"/>
      <c r="P7267" s="229"/>
      <c r="Q7267" s="229"/>
      <c r="R7267" s="229"/>
      <c r="S7267" s="229"/>
      <c r="T7267" s="230"/>
      <c r="AT7267" s="231" t="s">
        <v>283</v>
      </c>
      <c r="AU7267" s="231" t="s">
        <v>84</v>
      </c>
      <c r="AV7267" s="14" t="s">
        <v>84</v>
      </c>
      <c r="AW7267" s="14" t="s">
        <v>32</v>
      </c>
      <c r="AX7267" s="14" t="s">
        <v>76</v>
      </c>
      <c r="AY7267" s="231" t="s">
        <v>272</v>
      </c>
    </row>
    <row r="7268" spans="2:51" s="14" customFormat="1" ht="11.25">
      <c r="B7268" s="221"/>
      <c r="C7268" s="222"/>
      <c r="D7268" s="212" t="s">
        <v>283</v>
      </c>
      <c r="E7268" s="223" t="s">
        <v>1</v>
      </c>
      <c r="F7268" s="224" t="s">
        <v>5654</v>
      </c>
      <c r="G7268" s="222"/>
      <c r="H7268" s="225">
        <v>9.4749999999999996</v>
      </c>
      <c r="I7268" s="226"/>
      <c r="J7268" s="222"/>
      <c r="K7268" s="222"/>
      <c r="L7268" s="227"/>
      <c r="M7268" s="228"/>
      <c r="N7268" s="229"/>
      <c r="O7268" s="229"/>
      <c r="P7268" s="229"/>
      <c r="Q7268" s="229"/>
      <c r="R7268" s="229"/>
      <c r="S7268" s="229"/>
      <c r="T7268" s="230"/>
      <c r="AT7268" s="231" t="s">
        <v>283</v>
      </c>
      <c r="AU7268" s="231" t="s">
        <v>84</v>
      </c>
      <c r="AV7268" s="14" t="s">
        <v>84</v>
      </c>
      <c r="AW7268" s="14" t="s">
        <v>32</v>
      </c>
      <c r="AX7268" s="14" t="s">
        <v>76</v>
      </c>
      <c r="AY7268" s="231" t="s">
        <v>272</v>
      </c>
    </row>
    <row r="7269" spans="2:51" s="14" customFormat="1" ht="11.25">
      <c r="B7269" s="221"/>
      <c r="C7269" s="222"/>
      <c r="D7269" s="212" t="s">
        <v>283</v>
      </c>
      <c r="E7269" s="223" t="s">
        <v>1</v>
      </c>
      <c r="F7269" s="224" t="s">
        <v>5655</v>
      </c>
      <c r="G7269" s="222"/>
      <c r="H7269" s="225">
        <v>10.013</v>
      </c>
      <c r="I7269" s="226"/>
      <c r="J7269" s="222"/>
      <c r="K7269" s="222"/>
      <c r="L7269" s="227"/>
      <c r="M7269" s="228"/>
      <c r="N7269" s="229"/>
      <c r="O7269" s="229"/>
      <c r="P7269" s="229"/>
      <c r="Q7269" s="229"/>
      <c r="R7269" s="229"/>
      <c r="S7269" s="229"/>
      <c r="T7269" s="230"/>
      <c r="AT7269" s="231" t="s">
        <v>283</v>
      </c>
      <c r="AU7269" s="231" t="s">
        <v>84</v>
      </c>
      <c r="AV7269" s="14" t="s">
        <v>84</v>
      </c>
      <c r="AW7269" s="14" t="s">
        <v>32</v>
      </c>
      <c r="AX7269" s="14" t="s">
        <v>76</v>
      </c>
      <c r="AY7269" s="231" t="s">
        <v>272</v>
      </c>
    </row>
    <row r="7270" spans="2:51" s="14" customFormat="1" ht="11.25">
      <c r="B7270" s="221"/>
      <c r="C7270" s="222"/>
      <c r="D7270" s="212" t="s">
        <v>283</v>
      </c>
      <c r="E7270" s="223" t="s">
        <v>1</v>
      </c>
      <c r="F7270" s="224" t="s">
        <v>1835</v>
      </c>
      <c r="G7270" s="222"/>
      <c r="H7270" s="225">
        <v>2.3250000000000002</v>
      </c>
      <c r="I7270" s="226"/>
      <c r="J7270" s="222"/>
      <c r="K7270" s="222"/>
      <c r="L7270" s="227"/>
      <c r="M7270" s="228"/>
      <c r="N7270" s="229"/>
      <c r="O7270" s="229"/>
      <c r="P7270" s="229"/>
      <c r="Q7270" s="229"/>
      <c r="R7270" s="229"/>
      <c r="S7270" s="229"/>
      <c r="T7270" s="230"/>
      <c r="AT7270" s="231" t="s">
        <v>283</v>
      </c>
      <c r="AU7270" s="231" t="s">
        <v>84</v>
      </c>
      <c r="AV7270" s="14" t="s">
        <v>84</v>
      </c>
      <c r="AW7270" s="14" t="s">
        <v>32</v>
      </c>
      <c r="AX7270" s="14" t="s">
        <v>76</v>
      </c>
      <c r="AY7270" s="231" t="s">
        <v>272</v>
      </c>
    </row>
    <row r="7271" spans="2:51" s="14" customFormat="1" ht="11.25">
      <c r="B7271" s="221"/>
      <c r="C7271" s="222"/>
      <c r="D7271" s="212" t="s">
        <v>283</v>
      </c>
      <c r="E7271" s="223" t="s">
        <v>1</v>
      </c>
      <c r="F7271" s="224" t="s">
        <v>1836</v>
      </c>
      <c r="G7271" s="222"/>
      <c r="H7271" s="225">
        <v>2.4380000000000002</v>
      </c>
      <c r="I7271" s="226"/>
      <c r="J7271" s="222"/>
      <c r="K7271" s="222"/>
      <c r="L7271" s="227"/>
      <c r="M7271" s="228"/>
      <c r="N7271" s="229"/>
      <c r="O7271" s="229"/>
      <c r="P7271" s="229"/>
      <c r="Q7271" s="229"/>
      <c r="R7271" s="229"/>
      <c r="S7271" s="229"/>
      <c r="T7271" s="230"/>
      <c r="AT7271" s="231" t="s">
        <v>283</v>
      </c>
      <c r="AU7271" s="231" t="s">
        <v>84</v>
      </c>
      <c r="AV7271" s="14" t="s">
        <v>84</v>
      </c>
      <c r="AW7271" s="14" t="s">
        <v>32</v>
      </c>
      <c r="AX7271" s="14" t="s">
        <v>76</v>
      </c>
      <c r="AY7271" s="231" t="s">
        <v>272</v>
      </c>
    </row>
    <row r="7272" spans="2:51" s="14" customFormat="1" ht="11.25">
      <c r="B7272" s="221"/>
      <c r="C7272" s="222"/>
      <c r="D7272" s="212" t="s">
        <v>283</v>
      </c>
      <c r="E7272" s="223" t="s">
        <v>1</v>
      </c>
      <c r="F7272" s="224" t="s">
        <v>1837</v>
      </c>
      <c r="G7272" s="222"/>
      <c r="H7272" s="225">
        <v>2.4380000000000002</v>
      </c>
      <c r="I7272" s="226"/>
      <c r="J7272" s="222"/>
      <c r="K7272" s="222"/>
      <c r="L7272" s="227"/>
      <c r="M7272" s="228"/>
      <c r="N7272" s="229"/>
      <c r="O7272" s="229"/>
      <c r="P7272" s="229"/>
      <c r="Q7272" s="229"/>
      <c r="R7272" s="229"/>
      <c r="S7272" s="229"/>
      <c r="T7272" s="230"/>
      <c r="AT7272" s="231" t="s">
        <v>283</v>
      </c>
      <c r="AU7272" s="231" t="s">
        <v>84</v>
      </c>
      <c r="AV7272" s="14" t="s">
        <v>84</v>
      </c>
      <c r="AW7272" s="14" t="s">
        <v>32</v>
      </c>
      <c r="AX7272" s="14" t="s">
        <v>76</v>
      </c>
      <c r="AY7272" s="231" t="s">
        <v>272</v>
      </c>
    </row>
    <row r="7273" spans="2:51" s="14" customFormat="1" ht="11.25">
      <c r="B7273" s="221"/>
      <c r="C7273" s="222"/>
      <c r="D7273" s="212" t="s">
        <v>283</v>
      </c>
      <c r="E7273" s="223" t="s">
        <v>1</v>
      </c>
      <c r="F7273" s="224" t="s">
        <v>1838</v>
      </c>
      <c r="G7273" s="222"/>
      <c r="H7273" s="225">
        <v>2.4380000000000002</v>
      </c>
      <c r="I7273" s="226"/>
      <c r="J7273" s="222"/>
      <c r="K7273" s="222"/>
      <c r="L7273" s="227"/>
      <c r="M7273" s="228"/>
      <c r="N7273" s="229"/>
      <c r="O7273" s="229"/>
      <c r="P7273" s="229"/>
      <c r="Q7273" s="229"/>
      <c r="R7273" s="229"/>
      <c r="S7273" s="229"/>
      <c r="T7273" s="230"/>
      <c r="AT7273" s="231" t="s">
        <v>283</v>
      </c>
      <c r="AU7273" s="231" t="s">
        <v>84</v>
      </c>
      <c r="AV7273" s="14" t="s">
        <v>84</v>
      </c>
      <c r="AW7273" s="14" t="s">
        <v>32</v>
      </c>
      <c r="AX7273" s="14" t="s">
        <v>76</v>
      </c>
      <c r="AY7273" s="231" t="s">
        <v>272</v>
      </c>
    </row>
    <row r="7274" spans="2:51" s="14" customFormat="1" ht="11.25">
      <c r="B7274" s="221"/>
      <c r="C7274" s="222"/>
      <c r="D7274" s="212" t="s">
        <v>283</v>
      </c>
      <c r="E7274" s="223" t="s">
        <v>1</v>
      </c>
      <c r="F7274" s="224" t="s">
        <v>1839</v>
      </c>
      <c r="G7274" s="222"/>
      <c r="H7274" s="225">
        <v>2.4380000000000002</v>
      </c>
      <c r="I7274" s="226"/>
      <c r="J7274" s="222"/>
      <c r="K7274" s="222"/>
      <c r="L7274" s="227"/>
      <c r="M7274" s="228"/>
      <c r="N7274" s="229"/>
      <c r="O7274" s="229"/>
      <c r="P7274" s="229"/>
      <c r="Q7274" s="229"/>
      <c r="R7274" s="229"/>
      <c r="S7274" s="229"/>
      <c r="T7274" s="230"/>
      <c r="AT7274" s="231" t="s">
        <v>283</v>
      </c>
      <c r="AU7274" s="231" t="s">
        <v>84</v>
      </c>
      <c r="AV7274" s="14" t="s">
        <v>84</v>
      </c>
      <c r="AW7274" s="14" t="s">
        <v>32</v>
      </c>
      <c r="AX7274" s="14" t="s">
        <v>76</v>
      </c>
      <c r="AY7274" s="231" t="s">
        <v>272</v>
      </c>
    </row>
    <row r="7275" spans="2:51" s="14" customFormat="1" ht="11.25">
      <c r="B7275" s="221"/>
      <c r="C7275" s="222"/>
      <c r="D7275" s="212" t="s">
        <v>283</v>
      </c>
      <c r="E7275" s="223" t="s">
        <v>1</v>
      </c>
      <c r="F7275" s="224" t="s">
        <v>1840</v>
      </c>
      <c r="G7275" s="222"/>
      <c r="H7275" s="225">
        <v>1.5</v>
      </c>
      <c r="I7275" s="226"/>
      <c r="J7275" s="222"/>
      <c r="K7275" s="222"/>
      <c r="L7275" s="227"/>
      <c r="M7275" s="228"/>
      <c r="N7275" s="229"/>
      <c r="O7275" s="229"/>
      <c r="P7275" s="229"/>
      <c r="Q7275" s="229"/>
      <c r="R7275" s="229"/>
      <c r="S7275" s="229"/>
      <c r="T7275" s="230"/>
      <c r="AT7275" s="231" t="s">
        <v>283</v>
      </c>
      <c r="AU7275" s="231" t="s">
        <v>84</v>
      </c>
      <c r="AV7275" s="14" t="s">
        <v>84</v>
      </c>
      <c r="AW7275" s="14" t="s">
        <v>32</v>
      </c>
      <c r="AX7275" s="14" t="s">
        <v>76</v>
      </c>
      <c r="AY7275" s="231" t="s">
        <v>272</v>
      </c>
    </row>
    <row r="7276" spans="2:51" s="14" customFormat="1" ht="11.25">
      <c r="B7276" s="221"/>
      <c r="C7276" s="222"/>
      <c r="D7276" s="212" t="s">
        <v>283</v>
      </c>
      <c r="E7276" s="223" t="s">
        <v>1</v>
      </c>
      <c r="F7276" s="224" t="s">
        <v>1841</v>
      </c>
      <c r="G7276" s="222"/>
      <c r="H7276" s="225">
        <v>1.5</v>
      </c>
      <c r="I7276" s="226"/>
      <c r="J7276" s="222"/>
      <c r="K7276" s="222"/>
      <c r="L7276" s="227"/>
      <c r="M7276" s="228"/>
      <c r="N7276" s="229"/>
      <c r="O7276" s="229"/>
      <c r="P7276" s="229"/>
      <c r="Q7276" s="229"/>
      <c r="R7276" s="229"/>
      <c r="S7276" s="229"/>
      <c r="T7276" s="230"/>
      <c r="AT7276" s="231" t="s">
        <v>283</v>
      </c>
      <c r="AU7276" s="231" t="s">
        <v>84</v>
      </c>
      <c r="AV7276" s="14" t="s">
        <v>84</v>
      </c>
      <c r="AW7276" s="14" t="s">
        <v>32</v>
      </c>
      <c r="AX7276" s="14" t="s">
        <v>76</v>
      </c>
      <c r="AY7276" s="231" t="s">
        <v>272</v>
      </c>
    </row>
    <row r="7277" spans="2:51" s="14" customFormat="1" ht="11.25">
      <c r="B7277" s="221"/>
      <c r="C7277" s="222"/>
      <c r="D7277" s="212" t="s">
        <v>283</v>
      </c>
      <c r="E7277" s="223" t="s">
        <v>1</v>
      </c>
      <c r="F7277" s="224" t="s">
        <v>1842</v>
      </c>
      <c r="G7277" s="222"/>
      <c r="H7277" s="225">
        <v>1.5</v>
      </c>
      <c r="I7277" s="226"/>
      <c r="J7277" s="222"/>
      <c r="K7277" s="222"/>
      <c r="L7277" s="227"/>
      <c r="M7277" s="228"/>
      <c r="N7277" s="229"/>
      <c r="O7277" s="229"/>
      <c r="P7277" s="229"/>
      <c r="Q7277" s="229"/>
      <c r="R7277" s="229"/>
      <c r="S7277" s="229"/>
      <c r="T7277" s="230"/>
      <c r="AT7277" s="231" t="s">
        <v>283</v>
      </c>
      <c r="AU7277" s="231" t="s">
        <v>84</v>
      </c>
      <c r="AV7277" s="14" t="s">
        <v>84</v>
      </c>
      <c r="AW7277" s="14" t="s">
        <v>32</v>
      </c>
      <c r="AX7277" s="14" t="s">
        <v>76</v>
      </c>
      <c r="AY7277" s="231" t="s">
        <v>272</v>
      </c>
    </row>
    <row r="7278" spans="2:51" s="14" customFormat="1" ht="11.25">
      <c r="B7278" s="221"/>
      <c r="C7278" s="222"/>
      <c r="D7278" s="212" t="s">
        <v>283</v>
      </c>
      <c r="E7278" s="223" t="s">
        <v>1</v>
      </c>
      <c r="F7278" s="224" t="s">
        <v>5656</v>
      </c>
      <c r="G7278" s="222"/>
      <c r="H7278" s="225">
        <v>14.025</v>
      </c>
      <c r="I7278" s="226"/>
      <c r="J7278" s="222"/>
      <c r="K7278" s="222"/>
      <c r="L7278" s="227"/>
      <c r="M7278" s="228"/>
      <c r="N7278" s="229"/>
      <c r="O7278" s="229"/>
      <c r="P7278" s="229"/>
      <c r="Q7278" s="229"/>
      <c r="R7278" s="229"/>
      <c r="S7278" s="229"/>
      <c r="T7278" s="230"/>
      <c r="AT7278" s="231" t="s">
        <v>283</v>
      </c>
      <c r="AU7278" s="231" t="s">
        <v>84</v>
      </c>
      <c r="AV7278" s="14" t="s">
        <v>84</v>
      </c>
      <c r="AW7278" s="14" t="s">
        <v>32</v>
      </c>
      <c r="AX7278" s="14" t="s">
        <v>76</v>
      </c>
      <c r="AY7278" s="231" t="s">
        <v>272</v>
      </c>
    </row>
    <row r="7279" spans="2:51" s="14" customFormat="1" ht="11.25">
      <c r="B7279" s="221"/>
      <c r="C7279" s="222"/>
      <c r="D7279" s="212" t="s">
        <v>283</v>
      </c>
      <c r="E7279" s="223" t="s">
        <v>1</v>
      </c>
      <c r="F7279" s="224" t="s">
        <v>5657</v>
      </c>
      <c r="G7279" s="222"/>
      <c r="H7279" s="225">
        <v>13.15</v>
      </c>
      <c r="I7279" s="226"/>
      <c r="J7279" s="222"/>
      <c r="K7279" s="222"/>
      <c r="L7279" s="227"/>
      <c r="M7279" s="228"/>
      <c r="N7279" s="229"/>
      <c r="O7279" s="229"/>
      <c r="P7279" s="229"/>
      <c r="Q7279" s="229"/>
      <c r="R7279" s="229"/>
      <c r="S7279" s="229"/>
      <c r="T7279" s="230"/>
      <c r="AT7279" s="231" t="s">
        <v>283</v>
      </c>
      <c r="AU7279" s="231" t="s">
        <v>84</v>
      </c>
      <c r="AV7279" s="14" t="s">
        <v>84</v>
      </c>
      <c r="AW7279" s="14" t="s">
        <v>32</v>
      </c>
      <c r="AX7279" s="14" t="s">
        <v>76</v>
      </c>
      <c r="AY7279" s="231" t="s">
        <v>272</v>
      </c>
    </row>
    <row r="7280" spans="2:51" s="14" customFormat="1" ht="11.25">
      <c r="B7280" s="221"/>
      <c r="C7280" s="222"/>
      <c r="D7280" s="212" t="s">
        <v>283</v>
      </c>
      <c r="E7280" s="223" t="s">
        <v>1</v>
      </c>
      <c r="F7280" s="224" t="s">
        <v>5658</v>
      </c>
      <c r="G7280" s="222"/>
      <c r="H7280" s="225">
        <v>86.555000000000007</v>
      </c>
      <c r="I7280" s="226"/>
      <c r="J7280" s="222"/>
      <c r="K7280" s="222"/>
      <c r="L7280" s="227"/>
      <c r="M7280" s="228"/>
      <c r="N7280" s="229"/>
      <c r="O7280" s="229"/>
      <c r="P7280" s="229"/>
      <c r="Q7280" s="229"/>
      <c r="R7280" s="229"/>
      <c r="S7280" s="229"/>
      <c r="T7280" s="230"/>
      <c r="AT7280" s="231" t="s">
        <v>283</v>
      </c>
      <c r="AU7280" s="231" t="s">
        <v>84</v>
      </c>
      <c r="AV7280" s="14" t="s">
        <v>84</v>
      </c>
      <c r="AW7280" s="14" t="s">
        <v>32</v>
      </c>
      <c r="AX7280" s="14" t="s">
        <v>76</v>
      </c>
      <c r="AY7280" s="231" t="s">
        <v>272</v>
      </c>
    </row>
    <row r="7281" spans="1:65" s="14" customFormat="1" ht="11.25">
      <c r="B7281" s="221"/>
      <c r="C7281" s="222"/>
      <c r="D7281" s="212" t="s">
        <v>283</v>
      </c>
      <c r="E7281" s="223" t="s">
        <v>1</v>
      </c>
      <c r="F7281" s="224" t="s">
        <v>5659</v>
      </c>
      <c r="G7281" s="222"/>
      <c r="H7281" s="225">
        <v>40.594999999999999</v>
      </c>
      <c r="I7281" s="226"/>
      <c r="J7281" s="222"/>
      <c r="K7281" s="222"/>
      <c r="L7281" s="227"/>
      <c r="M7281" s="228"/>
      <c r="N7281" s="229"/>
      <c r="O7281" s="229"/>
      <c r="P7281" s="229"/>
      <c r="Q7281" s="229"/>
      <c r="R7281" s="229"/>
      <c r="S7281" s="229"/>
      <c r="T7281" s="230"/>
      <c r="AT7281" s="231" t="s">
        <v>283</v>
      </c>
      <c r="AU7281" s="231" t="s">
        <v>84</v>
      </c>
      <c r="AV7281" s="14" t="s">
        <v>84</v>
      </c>
      <c r="AW7281" s="14" t="s">
        <v>32</v>
      </c>
      <c r="AX7281" s="14" t="s">
        <v>76</v>
      </c>
      <c r="AY7281" s="231" t="s">
        <v>272</v>
      </c>
    </row>
    <row r="7282" spans="1:65" s="14" customFormat="1" ht="11.25">
      <c r="B7282" s="221"/>
      <c r="C7282" s="222"/>
      <c r="D7282" s="212" t="s">
        <v>283</v>
      </c>
      <c r="E7282" s="223" t="s">
        <v>1</v>
      </c>
      <c r="F7282" s="224" t="s">
        <v>5660</v>
      </c>
      <c r="G7282" s="222"/>
      <c r="H7282" s="225">
        <v>36.14</v>
      </c>
      <c r="I7282" s="226"/>
      <c r="J7282" s="222"/>
      <c r="K7282" s="222"/>
      <c r="L7282" s="227"/>
      <c r="M7282" s="228"/>
      <c r="N7282" s="229"/>
      <c r="O7282" s="229"/>
      <c r="P7282" s="229"/>
      <c r="Q7282" s="229"/>
      <c r="R7282" s="229"/>
      <c r="S7282" s="229"/>
      <c r="T7282" s="230"/>
      <c r="AT7282" s="231" t="s">
        <v>283</v>
      </c>
      <c r="AU7282" s="231" t="s">
        <v>84</v>
      </c>
      <c r="AV7282" s="14" t="s">
        <v>84</v>
      </c>
      <c r="AW7282" s="14" t="s">
        <v>32</v>
      </c>
      <c r="AX7282" s="14" t="s">
        <v>76</v>
      </c>
      <c r="AY7282" s="231" t="s">
        <v>272</v>
      </c>
    </row>
    <row r="7283" spans="1:65" s="14" customFormat="1" ht="11.25">
      <c r="B7283" s="221"/>
      <c r="C7283" s="222"/>
      <c r="D7283" s="212" t="s">
        <v>283</v>
      </c>
      <c r="E7283" s="223" t="s">
        <v>1</v>
      </c>
      <c r="F7283" s="224" t="s">
        <v>5661</v>
      </c>
      <c r="G7283" s="222"/>
      <c r="H7283" s="225">
        <v>25.05</v>
      </c>
      <c r="I7283" s="226"/>
      <c r="J7283" s="222"/>
      <c r="K7283" s="222"/>
      <c r="L7283" s="227"/>
      <c r="M7283" s="228"/>
      <c r="N7283" s="229"/>
      <c r="O7283" s="229"/>
      <c r="P7283" s="229"/>
      <c r="Q7283" s="229"/>
      <c r="R7283" s="229"/>
      <c r="S7283" s="229"/>
      <c r="T7283" s="230"/>
      <c r="AT7283" s="231" t="s">
        <v>283</v>
      </c>
      <c r="AU7283" s="231" t="s">
        <v>84</v>
      </c>
      <c r="AV7283" s="14" t="s">
        <v>84</v>
      </c>
      <c r="AW7283" s="14" t="s">
        <v>32</v>
      </c>
      <c r="AX7283" s="14" t="s">
        <v>76</v>
      </c>
      <c r="AY7283" s="231" t="s">
        <v>272</v>
      </c>
    </row>
    <row r="7284" spans="1:65" s="13" customFormat="1" ht="11.25">
      <c r="B7284" s="210"/>
      <c r="C7284" s="211"/>
      <c r="D7284" s="212" t="s">
        <v>283</v>
      </c>
      <c r="E7284" s="213" t="s">
        <v>1</v>
      </c>
      <c r="F7284" s="214" t="s">
        <v>285</v>
      </c>
      <c r="G7284" s="211"/>
      <c r="H7284" s="213" t="s">
        <v>1</v>
      </c>
      <c r="I7284" s="215"/>
      <c r="J7284" s="211"/>
      <c r="K7284" s="211"/>
      <c r="L7284" s="216"/>
      <c r="M7284" s="217"/>
      <c r="N7284" s="218"/>
      <c r="O7284" s="218"/>
      <c r="P7284" s="218"/>
      <c r="Q7284" s="218"/>
      <c r="R7284" s="218"/>
      <c r="S7284" s="218"/>
      <c r="T7284" s="219"/>
      <c r="AT7284" s="220" t="s">
        <v>283</v>
      </c>
      <c r="AU7284" s="220" t="s">
        <v>84</v>
      </c>
      <c r="AV7284" s="13" t="s">
        <v>16</v>
      </c>
      <c r="AW7284" s="13" t="s">
        <v>32</v>
      </c>
      <c r="AX7284" s="13" t="s">
        <v>76</v>
      </c>
      <c r="AY7284" s="220" t="s">
        <v>272</v>
      </c>
    </row>
    <row r="7285" spans="1:65" s="13" customFormat="1" ht="11.25">
      <c r="B7285" s="210"/>
      <c r="C7285" s="211"/>
      <c r="D7285" s="212" t="s">
        <v>283</v>
      </c>
      <c r="E7285" s="213" t="s">
        <v>1</v>
      </c>
      <c r="F7285" s="214" t="s">
        <v>837</v>
      </c>
      <c r="G7285" s="211"/>
      <c r="H7285" s="213" t="s">
        <v>1</v>
      </c>
      <c r="I7285" s="215"/>
      <c r="J7285" s="211"/>
      <c r="K7285" s="211"/>
      <c r="L7285" s="216"/>
      <c r="M7285" s="217"/>
      <c r="N7285" s="218"/>
      <c r="O7285" s="218"/>
      <c r="P7285" s="218"/>
      <c r="Q7285" s="218"/>
      <c r="R7285" s="218"/>
      <c r="S7285" s="218"/>
      <c r="T7285" s="219"/>
      <c r="AT7285" s="220" t="s">
        <v>283</v>
      </c>
      <c r="AU7285" s="220" t="s">
        <v>84</v>
      </c>
      <c r="AV7285" s="13" t="s">
        <v>16</v>
      </c>
      <c r="AW7285" s="13" t="s">
        <v>32</v>
      </c>
      <c r="AX7285" s="13" t="s">
        <v>76</v>
      </c>
      <c r="AY7285" s="220" t="s">
        <v>272</v>
      </c>
    </row>
    <row r="7286" spans="1:65" s="14" customFormat="1" ht="11.25">
      <c r="B7286" s="221"/>
      <c r="C7286" s="222"/>
      <c r="D7286" s="212" t="s">
        <v>283</v>
      </c>
      <c r="E7286" s="223" t="s">
        <v>1</v>
      </c>
      <c r="F7286" s="224" t="s">
        <v>1884</v>
      </c>
      <c r="G7286" s="222"/>
      <c r="H7286" s="225">
        <v>2.25</v>
      </c>
      <c r="I7286" s="226"/>
      <c r="J7286" s="222"/>
      <c r="K7286" s="222"/>
      <c r="L7286" s="227"/>
      <c r="M7286" s="228"/>
      <c r="N7286" s="229"/>
      <c r="O7286" s="229"/>
      <c r="P7286" s="229"/>
      <c r="Q7286" s="229"/>
      <c r="R7286" s="229"/>
      <c r="S7286" s="229"/>
      <c r="T7286" s="230"/>
      <c r="AT7286" s="231" t="s">
        <v>283</v>
      </c>
      <c r="AU7286" s="231" t="s">
        <v>84</v>
      </c>
      <c r="AV7286" s="14" t="s">
        <v>84</v>
      </c>
      <c r="AW7286" s="14" t="s">
        <v>32</v>
      </c>
      <c r="AX7286" s="14" t="s">
        <v>76</v>
      </c>
      <c r="AY7286" s="231" t="s">
        <v>272</v>
      </c>
    </row>
    <row r="7287" spans="1:65" s="14" customFormat="1" ht="11.25">
      <c r="B7287" s="221"/>
      <c r="C7287" s="222"/>
      <c r="D7287" s="212" t="s">
        <v>283</v>
      </c>
      <c r="E7287" s="223" t="s">
        <v>1</v>
      </c>
      <c r="F7287" s="224" t="s">
        <v>1885</v>
      </c>
      <c r="G7287" s="222"/>
      <c r="H7287" s="225">
        <v>5.6630000000000003</v>
      </c>
      <c r="I7287" s="226"/>
      <c r="J7287" s="222"/>
      <c r="K7287" s="222"/>
      <c r="L7287" s="227"/>
      <c r="M7287" s="228"/>
      <c r="N7287" s="229"/>
      <c r="O7287" s="229"/>
      <c r="P7287" s="229"/>
      <c r="Q7287" s="229"/>
      <c r="R7287" s="229"/>
      <c r="S7287" s="229"/>
      <c r="T7287" s="230"/>
      <c r="AT7287" s="231" t="s">
        <v>283</v>
      </c>
      <c r="AU7287" s="231" t="s">
        <v>84</v>
      </c>
      <c r="AV7287" s="14" t="s">
        <v>84</v>
      </c>
      <c r="AW7287" s="14" t="s">
        <v>32</v>
      </c>
      <c r="AX7287" s="14" t="s">
        <v>76</v>
      </c>
      <c r="AY7287" s="231" t="s">
        <v>272</v>
      </c>
    </row>
    <row r="7288" spans="1:65" s="14" customFormat="1" ht="11.25">
      <c r="B7288" s="221"/>
      <c r="C7288" s="222"/>
      <c r="D7288" s="212" t="s">
        <v>283</v>
      </c>
      <c r="E7288" s="222"/>
      <c r="F7288" s="224" t="s">
        <v>5662</v>
      </c>
      <c r="G7288" s="222"/>
      <c r="H7288" s="225">
        <v>534.846</v>
      </c>
      <c r="I7288" s="226"/>
      <c r="J7288" s="222"/>
      <c r="K7288" s="222"/>
      <c r="L7288" s="227"/>
      <c r="M7288" s="228"/>
      <c r="N7288" s="229"/>
      <c r="O7288" s="229"/>
      <c r="P7288" s="229"/>
      <c r="Q7288" s="229"/>
      <c r="R7288" s="229"/>
      <c r="S7288" s="229"/>
      <c r="T7288" s="230"/>
      <c r="AT7288" s="231" t="s">
        <v>283</v>
      </c>
      <c r="AU7288" s="231" t="s">
        <v>84</v>
      </c>
      <c r="AV7288" s="14" t="s">
        <v>84</v>
      </c>
      <c r="AW7288" s="14" t="s">
        <v>4</v>
      </c>
      <c r="AX7288" s="14" t="s">
        <v>16</v>
      </c>
      <c r="AY7288" s="231" t="s">
        <v>272</v>
      </c>
    </row>
    <row r="7289" spans="1:65" s="2" customFormat="1" ht="24.2" customHeight="1">
      <c r="A7289" s="34"/>
      <c r="B7289" s="35"/>
      <c r="C7289" s="192" t="s">
        <v>5663</v>
      </c>
      <c r="D7289" s="192" t="s">
        <v>274</v>
      </c>
      <c r="E7289" s="193" t="s">
        <v>5664</v>
      </c>
      <c r="F7289" s="194" t="s">
        <v>5665</v>
      </c>
      <c r="G7289" s="195" t="s">
        <v>156</v>
      </c>
      <c r="H7289" s="196">
        <v>50.43</v>
      </c>
      <c r="I7289" s="197"/>
      <c r="J7289" s="198">
        <f>ROUND(I7289*H7289,2)</f>
        <v>0</v>
      </c>
      <c r="K7289" s="194" t="s">
        <v>278</v>
      </c>
      <c r="L7289" s="39"/>
      <c r="M7289" s="199" t="s">
        <v>1</v>
      </c>
      <c r="N7289" s="200" t="s">
        <v>41</v>
      </c>
      <c r="O7289" s="71"/>
      <c r="P7289" s="201">
        <f>O7289*H7289</f>
        <v>0</v>
      </c>
      <c r="Q7289" s="201">
        <v>2.8E-3</v>
      </c>
      <c r="R7289" s="201">
        <f>Q7289*H7289</f>
        <v>0.141204</v>
      </c>
      <c r="S7289" s="201">
        <v>0</v>
      </c>
      <c r="T7289" s="202">
        <f>S7289*H7289</f>
        <v>0</v>
      </c>
      <c r="U7289" s="34"/>
      <c r="V7289" s="34"/>
      <c r="W7289" s="34"/>
      <c r="X7289" s="34"/>
      <c r="Y7289" s="34"/>
      <c r="Z7289" s="34"/>
      <c r="AA7289" s="34"/>
      <c r="AB7289" s="34"/>
      <c r="AC7289" s="34"/>
      <c r="AD7289" s="34"/>
      <c r="AE7289" s="34"/>
      <c r="AR7289" s="203" t="s">
        <v>358</v>
      </c>
      <c r="AT7289" s="203" t="s">
        <v>274</v>
      </c>
      <c r="AU7289" s="203" t="s">
        <v>84</v>
      </c>
      <c r="AY7289" s="17" t="s">
        <v>272</v>
      </c>
      <c r="BE7289" s="204">
        <f>IF(N7289="základní",J7289,0)</f>
        <v>0</v>
      </c>
      <c r="BF7289" s="204">
        <f>IF(N7289="snížená",J7289,0)</f>
        <v>0</v>
      </c>
      <c r="BG7289" s="204">
        <f>IF(N7289="zákl. přenesená",J7289,0)</f>
        <v>0</v>
      </c>
      <c r="BH7289" s="204">
        <f>IF(N7289="sníž. přenesená",J7289,0)</f>
        <v>0</v>
      </c>
      <c r="BI7289" s="204">
        <f>IF(N7289="nulová",J7289,0)</f>
        <v>0</v>
      </c>
      <c r="BJ7289" s="17" t="s">
        <v>16</v>
      </c>
      <c r="BK7289" s="204">
        <f>ROUND(I7289*H7289,2)</f>
        <v>0</v>
      </c>
      <c r="BL7289" s="17" t="s">
        <v>358</v>
      </c>
      <c r="BM7289" s="203" t="s">
        <v>5666</v>
      </c>
    </row>
    <row r="7290" spans="1:65" s="2" customFormat="1" ht="11.25">
      <c r="A7290" s="34"/>
      <c r="B7290" s="35"/>
      <c r="C7290" s="36"/>
      <c r="D7290" s="205" t="s">
        <v>281</v>
      </c>
      <c r="E7290" s="36"/>
      <c r="F7290" s="206" t="s">
        <v>5667</v>
      </c>
      <c r="G7290" s="36"/>
      <c r="H7290" s="36"/>
      <c r="I7290" s="207"/>
      <c r="J7290" s="36"/>
      <c r="K7290" s="36"/>
      <c r="L7290" s="39"/>
      <c r="M7290" s="208"/>
      <c r="N7290" s="209"/>
      <c r="O7290" s="71"/>
      <c r="P7290" s="71"/>
      <c r="Q7290" s="71"/>
      <c r="R7290" s="71"/>
      <c r="S7290" s="71"/>
      <c r="T7290" s="72"/>
      <c r="U7290" s="34"/>
      <c r="V7290" s="34"/>
      <c r="W7290" s="34"/>
      <c r="X7290" s="34"/>
      <c r="Y7290" s="34"/>
      <c r="Z7290" s="34"/>
      <c r="AA7290" s="34"/>
      <c r="AB7290" s="34"/>
      <c r="AC7290" s="34"/>
      <c r="AD7290" s="34"/>
      <c r="AE7290" s="34"/>
      <c r="AT7290" s="17" t="s">
        <v>281</v>
      </c>
      <c r="AU7290" s="17" t="s">
        <v>84</v>
      </c>
    </row>
    <row r="7291" spans="1:65" s="13" customFormat="1" ht="22.5">
      <c r="B7291" s="210"/>
      <c r="C7291" s="211"/>
      <c r="D7291" s="212" t="s">
        <v>283</v>
      </c>
      <c r="E7291" s="213" t="s">
        <v>1</v>
      </c>
      <c r="F7291" s="214" t="s">
        <v>1820</v>
      </c>
      <c r="G7291" s="211"/>
      <c r="H7291" s="213" t="s">
        <v>1</v>
      </c>
      <c r="I7291" s="215"/>
      <c r="J7291" s="211"/>
      <c r="K7291" s="211"/>
      <c r="L7291" s="216"/>
      <c r="M7291" s="217"/>
      <c r="N7291" s="218"/>
      <c r="O7291" s="218"/>
      <c r="P7291" s="218"/>
      <c r="Q7291" s="218"/>
      <c r="R7291" s="218"/>
      <c r="S7291" s="218"/>
      <c r="T7291" s="219"/>
      <c r="AT7291" s="220" t="s">
        <v>283</v>
      </c>
      <c r="AU7291" s="220" t="s">
        <v>84</v>
      </c>
      <c r="AV7291" s="13" t="s">
        <v>16</v>
      </c>
      <c r="AW7291" s="13" t="s">
        <v>32</v>
      </c>
      <c r="AX7291" s="13" t="s">
        <v>76</v>
      </c>
      <c r="AY7291" s="220" t="s">
        <v>272</v>
      </c>
    </row>
    <row r="7292" spans="1:65" s="13" customFormat="1" ht="11.25">
      <c r="B7292" s="210"/>
      <c r="C7292" s="211"/>
      <c r="D7292" s="212" t="s">
        <v>283</v>
      </c>
      <c r="E7292" s="213" t="s">
        <v>1</v>
      </c>
      <c r="F7292" s="214" t="s">
        <v>5617</v>
      </c>
      <c r="G7292" s="211"/>
      <c r="H7292" s="213" t="s">
        <v>1</v>
      </c>
      <c r="I7292" s="215"/>
      <c r="J7292" s="211"/>
      <c r="K7292" s="211"/>
      <c r="L7292" s="216"/>
      <c r="M7292" s="217"/>
      <c r="N7292" s="218"/>
      <c r="O7292" s="218"/>
      <c r="P7292" s="218"/>
      <c r="Q7292" s="218"/>
      <c r="R7292" s="218"/>
      <c r="S7292" s="218"/>
      <c r="T7292" s="219"/>
      <c r="AT7292" s="220" t="s">
        <v>283</v>
      </c>
      <c r="AU7292" s="220" t="s">
        <v>84</v>
      </c>
      <c r="AV7292" s="13" t="s">
        <v>16</v>
      </c>
      <c r="AW7292" s="13" t="s">
        <v>32</v>
      </c>
      <c r="AX7292" s="13" t="s">
        <v>76</v>
      </c>
      <c r="AY7292" s="220" t="s">
        <v>272</v>
      </c>
    </row>
    <row r="7293" spans="1:65" s="13" customFormat="1" ht="11.25">
      <c r="B7293" s="210"/>
      <c r="C7293" s="211"/>
      <c r="D7293" s="212" t="s">
        <v>283</v>
      </c>
      <c r="E7293" s="213" t="s">
        <v>1</v>
      </c>
      <c r="F7293" s="214" t="s">
        <v>285</v>
      </c>
      <c r="G7293" s="211"/>
      <c r="H7293" s="213" t="s">
        <v>1</v>
      </c>
      <c r="I7293" s="215"/>
      <c r="J7293" s="211"/>
      <c r="K7293" s="211"/>
      <c r="L7293" s="216"/>
      <c r="M7293" s="217"/>
      <c r="N7293" s="218"/>
      <c r="O7293" s="218"/>
      <c r="P7293" s="218"/>
      <c r="Q7293" s="218"/>
      <c r="R7293" s="218"/>
      <c r="S7293" s="218"/>
      <c r="T7293" s="219"/>
      <c r="AT7293" s="220" t="s">
        <v>283</v>
      </c>
      <c r="AU7293" s="220" t="s">
        <v>84</v>
      </c>
      <c r="AV7293" s="13" t="s">
        <v>16</v>
      </c>
      <c r="AW7293" s="13" t="s">
        <v>32</v>
      </c>
      <c r="AX7293" s="13" t="s">
        <v>76</v>
      </c>
      <c r="AY7293" s="220" t="s">
        <v>272</v>
      </c>
    </row>
    <row r="7294" spans="1:65" s="13" customFormat="1" ht="11.25">
      <c r="B7294" s="210"/>
      <c r="C7294" s="211"/>
      <c r="D7294" s="212" t="s">
        <v>283</v>
      </c>
      <c r="E7294" s="213" t="s">
        <v>1</v>
      </c>
      <c r="F7294" s="214" t="s">
        <v>831</v>
      </c>
      <c r="G7294" s="211"/>
      <c r="H7294" s="213" t="s">
        <v>1</v>
      </c>
      <c r="I7294" s="215"/>
      <c r="J7294" s="211"/>
      <c r="K7294" s="211"/>
      <c r="L7294" s="216"/>
      <c r="M7294" s="217"/>
      <c r="N7294" s="218"/>
      <c r="O7294" s="218"/>
      <c r="P7294" s="218"/>
      <c r="Q7294" s="218"/>
      <c r="R7294" s="218"/>
      <c r="S7294" s="218"/>
      <c r="T7294" s="219"/>
      <c r="AT7294" s="220" t="s">
        <v>283</v>
      </c>
      <c r="AU7294" s="220" t="s">
        <v>84</v>
      </c>
      <c r="AV7294" s="13" t="s">
        <v>16</v>
      </c>
      <c r="AW7294" s="13" t="s">
        <v>32</v>
      </c>
      <c r="AX7294" s="13" t="s">
        <v>76</v>
      </c>
      <c r="AY7294" s="220" t="s">
        <v>272</v>
      </c>
    </row>
    <row r="7295" spans="1:65" s="14" customFormat="1" ht="11.25">
      <c r="B7295" s="221"/>
      <c r="C7295" s="222"/>
      <c r="D7295" s="212" t="s">
        <v>283</v>
      </c>
      <c r="E7295" s="223" t="s">
        <v>1</v>
      </c>
      <c r="F7295" s="224" t="s">
        <v>5668</v>
      </c>
      <c r="G7295" s="222"/>
      <c r="H7295" s="225">
        <v>3.125</v>
      </c>
      <c r="I7295" s="226"/>
      <c r="J7295" s="222"/>
      <c r="K7295" s="222"/>
      <c r="L7295" s="227"/>
      <c r="M7295" s="228"/>
      <c r="N7295" s="229"/>
      <c r="O7295" s="229"/>
      <c r="P7295" s="229"/>
      <c r="Q7295" s="229"/>
      <c r="R7295" s="229"/>
      <c r="S7295" s="229"/>
      <c r="T7295" s="230"/>
      <c r="AT7295" s="231" t="s">
        <v>283</v>
      </c>
      <c r="AU7295" s="231" t="s">
        <v>84</v>
      </c>
      <c r="AV7295" s="14" t="s">
        <v>84</v>
      </c>
      <c r="AW7295" s="14" t="s">
        <v>32</v>
      </c>
      <c r="AX7295" s="14" t="s">
        <v>76</v>
      </c>
      <c r="AY7295" s="231" t="s">
        <v>272</v>
      </c>
    </row>
    <row r="7296" spans="1:65" s="14" customFormat="1" ht="11.25">
      <c r="B7296" s="221"/>
      <c r="C7296" s="222"/>
      <c r="D7296" s="212" t="s">
        <v>283</v>
      </c>
      <c r="E7296" s="223" t="s">
        <v>1</v>
      </c>
      <c r="F7296" s="224" t="s">
        <v>5669</v>
      </c>
      <c r="G7296" s="222"/>
      <c r="H7296" s="225">
        <v>2.4380000000000002</v>
      </c>
      <c r="I7296" s="226"/>
      <c r="J7296" s="222"/>
      <c r="K7296" s="222"/>
      <c r="L7296" s="227"/>
      <c r="M7296" s="228"/>
      <c r="N7296" s="229"/>
      <c r="O7296" s="229"/>
      <c r="P7296" s="229"/>
      <c r="Q7296" s="229"/>
      <c r="R7296" s="229"/>
      <c r="S7296" s="229"/>
      <c r="T7296" s="230"/>
      <c r="AT7296" s="231" t="s">
        <v>283</v>
      </c>
      <c r="AU7296" s="231" t="s">
        <v>84</v>
      </c>
      <c r="AV7296" s="14" t="s">
        <v>84</v>
      </c>
      <c r="AW7296" s="14" t="s">
        <v>32</v>
      </c>
      <c r="AX7296" s="14" t="s">
        <v>76</v>
      </c>
      <c r="AY7296" s="231" t="s">
        <v>272</v>
      </c>
    </row>
    <row r="7297" spans="1:65" s="14" customFormat="1" ht="11.25">
      <c r="B7297" s="221"/>
      <c r="C7297" s="222"/>
      <c r="D7297" s="212" t="s">
        <v>283</v>
      </c>
      <c r="E7297" s="223" t="s">
        <v>1</v>
      </c>
      <c r="F7297" s="224" t="s">
        <v>5670</v>
      </c>
      <c r="G7297" s="222"/>
      <c r="H7297" s="225">
        <v>2.375</v>
      </c>
      <c r="I7297" s="226"/>
      <c r="J7297" s="222"/>
      <c r="K7297" s="222"/>
      <c r="L7297" s="227"/>
      <c r="M7297" s="228"/>
      <c r="N7297" s="229"/>
      <c r="O7297" s="229"/>
      <c r="P7297" s="229"/>
      <c r="Q7297" s="229"/>
      <c r="R7297" s="229"/>
      <c r="S7297" s="229"/>
      <c r="T7297" s="230"/>
      <c r="AT7297" s="231" t="s">
        <v>283</v>
      </c>
      <c r="AU7297" s="231" t="s">
        <v>84</v>
      </c>
      <c r="AV7297" s="14" t="s">
        <v>84</v>
      </c>
      <c r="AW7297" s="14" t="s">
        <v>32</v>
      </c>
      <c r="AX7297" s="14" t="s">
        <v>76</v>
      </c>
      <c r="AY7297" s="231" t="s">
        <v>272</v>
      </c>
    </row>
    <row r="7298" spans="1:65" s="14" customFormat="1" ht="11.25">
      <c r="B7298" s="221"/>
      <c r="C7298" s="222"/>
      <c r="D7298" s="212" t="s">
        <v>283</v>
      </c>
      <c r="E7298" s="223" t="s">
        <v>1</v>
      </c>
      <c r="F7298" s="224" t="s">
        <v>5671</v>
      </c>
      <c r="G7298" s="222"/>
      <c r="H7298" s="225">
        <v>3.6379999999999999</v>
      </c>
      <c r="I7298" s="226"/>
      <c r="J7298" s="222"/>
      <c r="K7298" s="222"/>
      <c r="L7298" s="227"/>
      <c r="M7298" s="228"/>
      <c r="N7298" s="229"/>
      <c r="O7298" s="229"/>
      <c r="P7298" s="229"/>
      <c r="Q7298" s="229"/>
      <c r="R7298" s="229"/>
      <c r="S7298" s="229"/>
      <c r="T7298" s="230"/>
      <c r="AT7298" s="231" t="s">
        <v>283</v>
      </c>
      <c r="AU7298" s="231" t="s">
        <v>84</v>
      </c>
      <c r="AV7298" s="14" t="s">
        <v>84</v>
      </c>
      <c r="AW7298" s="14" t="s">
        <v>32</v>
      </c>
      <c r="AX7298" s="14" t="s">
        <v>76</v>
      </c>
      <c r="AY7298" s="231" t="s">
        <v>272</v>
      </c>
    </row>
    <row r="7299" spans="1:65" s="14" customFormat="1" ht="11.25">
      <c r="B7299" s="221"/>
      <c r="C7299" s="222"/>
      <c r="D7299" s="212" t="s">
        <v>283</v>
      </c>
      <c r="E7299" s="223" t="s">
        <v>1</v>
      </c>
      <c r="F7299" s="224" t="s">
        <v>5672</v>
      </c>
      <c r="G7299" s="222"/>
      <c r="H7299" s="225">
        <v>2.25</v>
      </c>
      <c r="I7299" s="226"/>
      <c r="J7299" s="222"/>
      <c r="K7299" s="222"/>
      <c r="L7299" s="227"/>
      <c r="M7299" s="228"/>
      <c r="N7299" s="229"/>
      <c r="O7299" s="229"/>
      <c r="P7299" s="229"/>
      <c r="Q7299" s="229"/>
      <c r="R7299" s="229"/>
      <c r="S7299" s="229"/>
      <c r="T7299" s="230"/>
      <c r="AT7299" s="231" t="s">
        <v>283</v>
      </c>
      <c r="AU7299" s="231" t="s">
        <v>84</v>
      </c>
      <c r="AV7299" s="14" t="s">
        <v>84</v>
      </c>
      <c r="AW7299" s="14" t="s">
        <v>32</v>
      </c>
      <c r="AX7299" s="14" t="s">
        <v>76</v>
      </c>
      <c r="AY7299" s="231" t="s">
        <v>272</v>
      </c>
    </row>
    <row r="7300" spans="1:65" s="14" customFormat="1" ht="11.25">
      <c r="B7300" s="221"/>
      <c r="C7300" s="222"/>
      <c r="D7300" s="212" t="s">
        <v>283</v>
      </c>
      <c r="E7300" s="223" t="s">
        <v>1</v>
      </c>
      <c r="F7300" s="224" t="s">
        <v>5673</v>
      </c>
      <c r="G7300" s="222"/>
      <c r="H7300" s="225">
        <v>2.25</v>
      </c>
      <c r="I7300" s="226"/>
      <c r="J7300" s="222"/>
      <c r="K7300" s="222"/>
      <c r="L7300" s="227"/>
      <c r="M7300" s="228"/>
      <c r="N7300" s="229"/>
      <c r="O7300" s="229"/>
      <c r="P7300" s="229"/>
      <c r="Q7300" s="229"/>
      <c r="R7300" s="229"/>
      <c r="S7300" s="229"/>
      <c r="T7300" s="230"/>
      <c r="AT7300" s="231" t="s">
        <v>283</v>
      </c>
      <c r="AU7300" s="231" t="s">
        <v>84</v>
      </c>
      <c r="AV7300" s="14" t="s">
        <v>84</v>
      </c>
      <c r="AW7300" s="14" t="s">
        <v>32</v>
      </c>
      <c r="AX7300" s="14" t="s">
        <v>76</v>
      </c>
      <c r="AY7300" s="231" t="s">
        <v>272</v>
      </c>
    </row>
    <row r="7301" spans="1:65" s="14" customFormat="1" ht="11.25">
      <c r="B7301" s="221"/>
      <c r="C7301" s="222"/>
      <c r="D7301" s="212" t="s">
        <v>283</v>
      </c>
      <c r="E7301" s="223" t="s">
        <v>1</v>
      </c>
      <c r="F7301" s="224" t="s">
        <v>5674</v>
      </c>
      <c r="G7301" s="222"/>
      <c r="H7301" s="225">
        <v>4.6879999999999997</v>
      </c>
      <c r="I7301" s="226"/>
      <c r="J7301" s="222"/>
      <c r="K7301" s="222"/>
      <c r="L7301" s="227"/>
      <c r="M7301" s="228"/>
      <c r="N7301" s="229"/>
      <c r="O7301" s="229"/>
      <c r="P7301" s="229"/>
      <c r="Q7301" s="229"/>
      <c r="R7301" s="229"/>
      <c r="S7301" s="229"/>
      <c r="T7301" s="230"/>
      <c r="AT7301" s="231" t="s">
        <v>283</v>
      </c>
      <c r="AU7301" s="231" t="s">
        <v>84</v>
      </c>
      <c r="AV7301" s="14" t="s">
        <v>84</v>
      </c>
      <c r="AW7301" s="14" t="s">
        <v>32</v>
      </c>
      <c r="AX7301" s="14" t="s">
        <v>76</v>
      </c>
      <c r="AY7301" s="231" t="s">
        <v>272</v>
      </c>
    </row>
    <row r="7302" spans="1:65" s="14" customFormat="1" ht="11.25">
      <c r="B7302" s="221"/>
      <c r="C7302" s="222"/>
      <c r="D7302" s="212" t="s">
        <v>283</v>
      </c>
      <c r="E7302" s="223" t="s">
        <v>1</v>
      </c>
      <c r="F7302" s="224" t="s">
        <v>5675</v>
      </c>
      <c r="G7302" s="222"/>
      <c r="H7302" s="225">
        <v>5.5</v>
      </c>
      <c r="I7302" s="226"/>
      <c r="J7302" s="222"/>
      <c r="K7302" s="222"/>
      <c r="L7302" s="227"/>
      <c r="M7302" s="228"/>
      <c r="N7302" s="229"/>
      <c r="O7302" s="229"/>
      <c r="P7302" s="229"/>
      <c r="Q7302" s="229"/>
      <c r="R7302" s="229"/>
      <c r="S7302" s="229"/>
      <c r="T7302" s="230"/>
      <c r="AT7302" s="231" t="s">
        <v>283</v>
      </c>
      <c r="AU7302" s="231" t="s">
        <v>84</v>
      </c>
      <c r="AV7302" s="14" t="s">
        <v>84</v>
      </c>
      <c r="AW7302" s="14" t="s">
        <v>32</v>
      </c>
      <c r="AX7302" s="14" t="s">
        <v>76</v>
      </c>
      <c r="AY7302" s="231" t="s">
        <v>272</v>
      </c>
    </row>
    <row r="7303" spans="1:65" s="14" customFormat="1" ht="11.25">
      <c r="B7303" s="221"/>
      <c r="C7303" s="222"/>
      <c r="D7303" s="212" t="s">
        <v>283</v>
      </c>
      <c r="E7303" s="223" t="s">
        <v>1</v>
      </c>
      <c r="F7303" s="224" t="s">
        <v>5676</v>
      </c>
      <c r="G7303" s="222"/>
      <c r="H7303" s="225">
        <v>12.083</v>
      </c>
      <c r="I7303" s="226"/>
      <c r="J7303" s="222"/>
      <c r="K7303" s="222"/>
      <c r="L7303" s="227"/>
      <c r="M7303" s="228"/>
      <c r="N7303" s="229"/>
      <c r="O7303" s="229"/>
      <c r="P7303" s="229"/>
      <c r="Q7303" s="229"/>
      <c r="R7303" s="229"/>
      <c r="S7303" s="229"/>
      <c r="T7303" s="230"/>
      <c r="AT7303" s="231" t="s">
        <v>283</v>
      </c>
      <c r="AU7303" s="231" t="s">
        <v>84</v>
      </c>
      <c r="AV7303" s="14" t="s">
        <v>84</v>
      </c>
      <c r="AW7303" s="14" t="s">
        <v>32</v>
      </c>
      <c r="AX7303" s="14" t="s">
        <v>76</v>
      </c>
      <c r="AY7303" s="231" t="s">
        <v>272</v>
      </c>
    </row>
    <row r="7304" spans="1:65" s="14" customFormat="1" ht="11.25">
      <c r="B7304" s="221"/>
      <c r="C7304" s="222"/>
      <c r="D7304" s="212" t="s">
        <v>283</v>
      </c>
      <c r="E7304" s="223" t="s">
        <v>1</v>
      </c>
      <c r="F7304" s="224" t="s">
        <v>5677</v>
      </c>
      <c r="G7304" s="222"/>
      <c r="H7304" s="225">
        <v>12.083</v>
      </c>
      <c r="I7304" s="226"/>
      <c r="J7304" s="222"/>
      <c r="K7304" s="222"/>
      <c r="L7304" s="227"/>
      <c r="M7304" s="228"/>
      <c r="N7304" s="229"/>
      <c r="O7304" s="229"/>
      <c r="P7304" s="229"/>
      <c r="Q7304" s="229"/>
      <c r="R7304" s="229"/>
      <c r="S7304" s="229"/>
      <c r="T7304" s="230"/>
      <c r="AT7304" s="231" t="s">
        <v>283</v>
      </c>
      <c r="AU7304" s="231" t="s">
        <v>84</v>
      </c>
      <c r="AV7304" s="14" t="s">
        <v>84</v>
      </c>
      <c r="AW7304" s="14" t="s">
        <v>32</v>
      </c>
      <c r="AX7304" s="14" t="s">
        <v>76</v>
      </c>
      <c r="AY7304" s="231" t="s">
        <v>272</v>
      </c>
    </row>
    <row r="7305" spans="1:65" s="2" customFormat="1" ht="24.2" customHeight="1">
      <c r="A7305" s="34"/>
      <c r="B7305" s="35"/>
      <c r="C7305" s="232" t="s">
        <v>5678</v>
      </c>
      <c r="D7305" s="232" t="s">
        <v>394</v>
      </c>
      <c r="E7305" s="233" t="s">
        <v>5679</v>
      </c>
      <c r="F7305" s="234" t="s">
        <v>5680</v>
      </c>
      <c r="G7305" s="235" t="s">
        <v>952</v>
      </c>
      <c r="H7305" s="236">
        <v>617</v>
      </c>
      <c r="I7305" s="237"/>
      <c r="J7305" s="238">
        <f>ROUND(I7305*H7305,2)</f>
        <v>0</v>
      </c>
      <c r="K7305" s="234" t="s">
        <v>278</v>
      </c>
      <c r="L7305" s="239"/>
      <c r="M7305" s="240" t="s">
        <v>1</v>
      </c>
      <c r="N7305" s="241" t="s">
        <v>41</v>
      </c>
      <c r="O7305" s="71"/>
      <c r="P7305" s="201">
        <f>O7305*H7305</f>
        <v>0</v>
      </c>
      <c r="Q7305" s="201">
        <v>1.9300000000000001E-3</v>
      </c>
      <c r="R7305" s="201">
        <f>Q7305*H7305</f>
        <v>1.1908100000000001</v>
      </c>
      <c r="S7305" s="201">
        <v>0</v>
      </c>
      <c r="T7305" s="202">
        <f>S7305*H7305</f>
        <v>0</v>
      </c>
      <c r="U7305" s="34"/>
      <c r="V7305" s="34"/>
      <c r="W7305" s="34"/>
      <c r="X7305" s="34"/>
      <c r="Y7305" s="34"/>
      <c r="Z7305" s="34"/>
      <c r="AA7305" s="34"/>
      <c r="AB7305" s="34"/>
      <c r="AC7305" s="34"/>
      <c r="AD7305" s="34"/>
      <c r="AE7305" s="34"/>
      <c r="AR7305" s="203" t="s">
        <v>483</v>
      </c>
      <c r="AT7305" s="203" t="s">
        <v>394</v>
      </c>
      <c r="AU7305" s="203" t="s">
        <v>84</v>
      </c>
      <c r="AY7305" s="17" t="s">
        <v>272</v>
      </c>
      <c r="BE7305" s="204">
        <f>IF(N7305="základní",J7305,0)</f>
        <v>0</v>
      </c>
      <c r="BF7305" s="204">
        <f>IF(N7305="snížená",J7305,0)</f>
        <v>0</v>
      </c>
      <c r="BG7305" s="204">
        <f>IF(N7305="zákl. přenesená",J7305,0)</f>
        <v>0</v>
      </c>
      <c r="BH7305" s="204">
        <f>IF(N7305="sníž. přenesená",J7305,0)</f>
        <v>0</v>
      </c>
      <c r="BI7305" s="204">
        <f>IF(N7305="nulová",J7305,0)</f>
        <v>0</v>
      </c>
      <c r="BJ7305" s="17" t="s">
        <v>16</v>
      </c>
      <c r="BK7305" s="204">
        <f>ROUND(I7305*H7305,2)</f>
        <v>0</v>
      </c>
      <c r="BL7305" s="17" t="s">
        <v>358</v>
      </c>
      <c r="BM7305" s="203" t="s">
        <v>5681</v>
      </c>
    </row>
    <row r="7306" spans="1:65" s="13" customFormat="1" ht="11.25">
      <c r="B7306" s="210"/>
      <c r="C7306" s="211"/>
      <c r="D7306" s="212" t="s">
        <v>283</v>
      </c>
      <c r="E7306" s="213" t="s">
        <v>1</v>
      </c>
      <c r="F7306" s="214" t="s">
        <v>5682</v>
      </c>
      <c r="G7306" s="211"/>
      <c r="H7306" s="213" t="s">
        <v>1</v>
      </c>
      <c r="I7306" s="215"/>
      <c r="J7306" s="211"/>
      <c r="K7306" s="211"/>
      <c r="L7306" s="216"/>
      <c r="M7306" s="217"/>
      <c r="N7306" s="218"/>
      <c r="O7306" s="218"/>
      <c r="P7306" s="218"/>
      <c r="Q7306" s="218"/>
      <c r="R7306" s="218"/>
      <c r="S7306" s="218"/>
      <c r="T7306" s="219"/>
      <c r="AT7306" s="220" t="s">
        <v>283</v>
      </c>
      <c r="AU7306" s="220" t="s">
        <v>84</v>
      </c>
      <c r="AV7306" s="13" t="s">
        <v>16</v>
      </c>
      <c r="AW7306" s="13" t="s">
        <v>32</v>
      </c>
      <c r="AX7306" s="13" t="s">
        <v>76</v>
      </c>
      <c r="AY7306" s="220" t="s">
        <v>272</v>
      </c>
    </row>
    <row r="7307" spans="1:65" s="14" customFormat="1" ht="11.25">
      <c r="B7307" s="221"/>
      <c r="C7307" s="222"/>
      <c r="D7307" s="212" t="s">
        <v>283</v>
      </c>
      <c r="E7307" s="223" t="s">
        <v>1</v>
      </c>
      <c r="F7307" s="224" t="s">
        <v>5683</v>
      </c>
      <c r="G7307" s="222"/>
      <c r="H7307" s="225">
        <v>616.36599999999999</v>
      </c>
      <c r="I7307" s="226"/>
      <c r="J7307" s="222"/>
      <c r="K7307" s="222"/>
      <c r="L7307" s="227"/>
      <c r="M7307" s="228"/>
      <c r="N7307" s="229"/>
      <c r="O7307" s="229"/>
      <c r="P7307" s="229"/>
      <c r="Q7307" s="229"/>
      <c r="R7307" s="229"/>
      <c r="S7307" s="229"/>
      <c r="T7307" s="230"/>
      <c r="AT7307" s="231" t="s">
        <v>283</v>
      </c>
      <c r="AU7307" s="231" t="s">
        <v>84</v>
      </c>
      <c r="AV7307" s="14" t="s">
        <v>84</v>
      </c>
      <c r="AW7307" s="14" t="s">
        <v>32</v>
      </c>
      <c r="AX7307" s="14" t="s">
        <v>76</v>
      </c>
      <c r="AY7307" s="231" t="s">
        <v>272</v>
      </c>
    </row>
    <row r="7308" spans="1:65" s="13" customFormat="1" ht="11.25">
      <c r="B7308" s="210"/>
      <c r="C7308" s="211"/>
      <c r="D7308" s="212" t="s">
        <v>283</v>
      </c>
      <c r="E7308" s="213" t="s">
        <v>1</v>
      </c>
      <c r="F7308" s="214" t="s">
        <v>5684</v>
      </c>
      <c r="G7308" s="211"/>
      <c r="H7308" s="213" t="s">
        <v>1</v>
      </c>
      <c r="I7308" s="215"/>
      <c r="J7308" s="211"/>
      <c r="K7308" s="211"/>
      <c r="L7308" s="216"/>
      <c r="M7308" s="217"/>
      <c r="N7308" s="218"/>
      <c r="O7308" s="218"/>
      <c r="P7308" s="218"/>
      <c r="Q7308" s="218"/>
      <c r="R7308" s="218"/>
      <c r="S7308" s="218"/>
      <c r="T7308" s="219"/>
      <c r="AT7308" s="220" t="s">
        <v>283</v>
      </c>
      <c r="AU7308" s="220" t="s">
        <v>84</v>
      </c>
      <c r="AV7308" s="13" t="s">
        <v>16</v>
      </c>
      <c r="AW7308" s="13" t="s">
        <v>32</v>
      </c>
      <c r="AX7308" s="13" t="s">
        <v>76</v>
      </c>
      <c r="AY7308" s="220" t="s">
        <v>272</v>
      </c>
    </row>
    <row r="7309" spans="1:65" s="14" customFormat="1" ht="11.25">
      <c r="B7309" s="221"/>
      <c r="C7309" s="222"/>
      <c r="D7309" s="212" t="s">
        <v>283</v>
      </c>
      <c r="E7309" s="223" t="s">
        <v>1</v>
      </c>
      <c r="F7309" s="224" t="s">
        <v>5685</v>
      </c>
      <c r="G7309" s="222"/>
      <c r="H7309" s="225">
        <v>0.63400000000000001</v>
      </c>
      <c r="I7309" s="226"/>
      <c r="J7309" s="222"/>
      <c r="K7309" s="222"/>
      <c r="L7309" s="227"/>
      <c r="M7309" s="228"/>
      <c r="N7309" s="229"/>
      <c r="O7309" s="229"/>
      <c r="P7309" s="229"/>
      <c r="Q7309" s="229"/>
      <c r="R7309" s="229"/>
      <c r="S7309" s="229"/>
      <c r="T7309" s="230"/>
      <c r="AT7309" s="231" t="s">
        <v>283</v>
      </c>
      <c r="AU7309" s="231" t="s">
        <v>84</v>
      </c>
      <c r="AV7309" s="14" t="s">
        <v>84</v>
      </c>
      <c r="AW7309" s="14" t="s">
        <v>32</v>
      </c>
      <c r="AX7309" s="14" t="s">
        <v>76</v>
      </c>
      <c r="AY7309" s="231" t="s">
        <v>272</v>
      </c>
    </row>
    <row r="7310" spans="1:65" s="2" customFormat="1" ht="24.2" customHeight="1">
      <c r="A7310" s="34"/>
      <c r="B7310" s="35"/>
      <c r="C7310" s="192" t="s">
        <v>5686</v>
      </c>
      <c r="D7310" s="192" t="s">
        <v>274</v>
      </c>
      <c r="E7310" s="193" t="s">
        <v>5687</v>
      </c>
      <c r="F7310" s="194" t="s">
        <v>5688</v>
      </c>
      <c r="G7310" s="195" t="s">
        <v>185</v>
      </c>
      <c r="H7310" s="196">
        <v>48.015000000000001</v>
      </c>
      <c r="I7310" s="197"/>
      <c r="J7310" s="198">
        <f>ROUND(I7310*H7310,2)</f>
        <v>0</v>
      </c>
      <c r="K7310" s="194" t="s">
        <v>1</v>
      </c>
      <c r="L7310" s="39"/>
      <c r="M7310" s="199" t="s">
        <v>1</v>
      </c>
      <c r="N7310" s="200" t="s">
        <v>41</v>
      </c>
      <c r="O7310" s="71"/>
      <c r="P7310" s="201">
        <f>O7310*H7310</f>
        <v>0</v>
      </c>
      <c r="Q7310" s="201">
        <v>2.5999999999999998E-4</v>
      </c>
      <c r="R7310" s="201">
        <f>Q7310*H7310</f>
        <v>1.2483899999999999E-2</v>
      </c>
      <c r="S7310" s="201">
        <v>0</v>
      </c>
      <c r="T7310" s="202">
        <f>S7310*H7310</f>
        <v>0</v>
      </c>
      <c r="U7310" s="34"/>
      <c r="V7310" s="34"/>
      <c r="W7310" s="34"/>
      <c r="X7310" s="34"/>
      <c r="Y7310" s="34"/>
      <c r="Z7310" s="34"/>
      <c r="AA7310" s="34"/>
      <c r="AB7310" s="34"/>
      <c r="AC7310" s="34"/>
      <c r="AD7310" s="34"/>
      <c r="AE7310" s="34"/>
      <c r="AR7310" s="203" t="s">
        <v>358</v>
      </c>
      <c r="AT7310" s="203" t="s">
        <v>274</v>
      </c>
      <c r="AU7310" s="203" t="s">
        <v>84</v>
      </c>
      <c r="AY7310" s="17" t="s">
        <v>272</v>
      </c>
      <c r="BE7310" s="204">
        <f>IF(N7310="základní",J7310,0)</f>
        <v>0</v>
      </c>
      <c r="BF7310" s="204">
        <f>IF(N7310="snížená",J7310,0)</f>
        <v>0</v>
      </c>
      <c r="BG7310" s="204">
        <f>IF(N7310="zákl. přenesená",J7310,0)</f>
        <v>0</v>
      </c>
      <c r="BH7310" s="204">
        <f>IF(N7310="sníž. přenesená",J7310,0)</f>
        <v>0</v>
      </c>
      <c r="BI7310" s="204">
        <f>IF(N7310="nulová",J7310,0)</f>
        <v>0</v>
      </c>
      <c r="BJ7310" s="17" t="s">
        <v>16</v>
      </c>
      <c r="BK7310" s="204">
        <f>ROUND(I7310*H7310,2)</f>
        <v>0</v>
      </c>
      <c r="BL7310" s="17" t="s">
        <v>358</v>
      </c>
      <c r="BM7310" s="203" t="s">
        <v>5689</v>
      </c>
    </row>
    <row r="7311" spans="1:65" s="13" customFormat="1" ht="11.25">
      <c r="B7311" s="210"/>
      <c r="C7311" s="211"/>
      <c r="D7311" s="212" t="s">
        <v>283</v>
      </c>
      <c r="E7311" s="213" t="s">
        <v>1</v>
      </c>
      <c r="F7311" s="214" t="s">
        <v>3278</v>
      </c>
      <c r="G7311" s="211"/>
      <c r="H7311" s="213" t="s">
        <v>1</v>
      </c>
      <c r="I7311" s="215"/>
      <c r="J7311" s="211"/>
      <c r="K7311" s="211"/>
      <c r="L7311" s="216"/>
      <c r="M7311" s="217"/>
      <c r="N7311" s="218"/>
      <c r="O7311" s="218"/>
      <c r="P7311" s="218"/>
      <c r="Q7311" s="218"/>
      <c r="R7311" s="218"/>
      <c r="S7311" s="218"/>
      <c r="T7311" s="219"/>
      <c r="AT7311" s="220" t="s">
        <v>283</v>
      </c>
      <c r="AU7311" s="220" t="s">
        <v>84</v>
      </c>
      <c r="AV7311" s="13" t="s">
        <v>16</v>
      </c>
      <c r="AW7311" s="13" t="s">
        <v>32</v>
      </c>
      <c r="AX7311" s="13" t="s">
        <v>76</v>
      </c>
      <c r="AY7311" s="220" t="s">
        <v>272</v>
      </c>
    </row>
    <row r="7312" spans="1:65" s="13" customFormat="1" ht="11.25">
      <c r="B7312" s="210"/>
      <c r="C7312" s="211"/>
      <c r="D7312" s="212" t="s">
        <v>283</v>
      </c>
      <c r="E7312" s="213" t="s">
        <v>1</v>
      </c>
      <c r="F7312" s="214" t="s">
        <v>285</v>
      </c>
      <c r="G7312" s="211"/>
      <c r="H7312" s="213" t="s">
        <v>1</v>
      </c>
      <c r="I7312" s="215"/>
      <c r="J7312" s="211"/>
      <c r="K7312" s="211"/>
      <c r="L7312" s="216"/>
      <c r="M7312" s="217"/>
      <c r="N7312" s="218"/>
      <c r="O7312" s="218"/>
      <c r="P7312" s="218"/>
      <c r="Q7312" s="218"/>
      <c r="R7312" s="218"/>
      <c r="S7312" s="218"/>
      <c r="T7312" s="219"/>
      <c r="AT7312" s="220" t="s">
        <v>283</v>
      </c>
      <c r="AU7312" s="220" t="s">
        <v>84</v>
      </c>
      <c r="AV7312" s="13" t="s">
        <v>16</v>
      </c>
      <c r="AW7312" s="13" t="s">
        <v>32</v>
      </c>
      <c r="AX7312" s="13" t="s">
        <v>76</v>
      </c>
      <c r="AY7312" s="220" t="s">
        <v>272</v>
      </c>
    </row>
    <row r="7313" spans="1:65" s="13" customFormat="1" ht="22.5">
      <c r="B7313" s="210"/>
      <c r="C7313" s="211"/>
      <c r="D7313" s="212" t="s">
        <v>283</v>
      </c>
      <c r="E7313" s="213" t="s">
        <v>1</v>
      </c>
      <c r="F7313" s="214" t="s">
        <v>1820</v>
      </c>
      <c r="G7313" s="211"/>
      <c r="H7313" s="213" t="s">
        <v>1</v>
      </c>
      <c r="I7313" s="215"/>
      <c r="J7313" s="211"/>
      <c r="K7313" s="211"/>
      <c r="L7313" s="216"/>
      <c r="M7313" s="217"/>
      <c r="N7313" s="218"/>
      <c r="O7313" s="218"/>
      <c r="P7313" s="218"/>
      <c r="Q7313" s="218"/>
      <c r="R7313" s="218"/>
      <c r="S7313" s="218"/>
      <c r="T7313" s="219"/>
      <c r="AT7313" s="220" t="s">
        <v>283</v>
      </c>
      <c r="AU7313" s="220" t="s">
        <v>84</v>
      </c>
      <c r="AV7313" s="13" t="s">
        <v>16</v>
      </c>
      <c r="AW7313" s="13" t="s">
        <v>32</v>
      </c>
      <c r="AX7313" s="13" t="s">
        <v>76</v>
      </c>
      <c r="AY7313" s="220" t="s">
        <v>272</v>
      </c>
    </row>
    <row r="7314" spans="1:65" s="13" customFormat="1" ht="11.25">
      <c r="B7314" s="210"/>
      <c r="C7314" s="211"/>
      <c r="D7314" s="212" t="s">
        <v>283</v>
      </c>
      <c r="E7314" s="213" t="s">
        <v>1</v>
      </c>
      <c r="F7314" s="214" t="s">
        <v>5617</v>
      </c>
      <c r="G7314" s="211"/>
      <c r="H7314" s="213" t="s">
        <v>1</v>
      </c>
      <c r="I7314" s="215"/>
      <c r="J7314" s="211"/>
      <c r="K7314" s="211"/>
      <c r="L7314" s="216"/>
      <c r="M7314" s="217"/>
      <c r="N7314" s="218"/>
      <c r="O7314" s="218"/>
      <c r="P7314" s="218"/>
      <c r="Q7314" s="218"/>
      <c r="R7314" s="218"/>
      <c r="S7314" s="218"/>
      <c r="T7314" s="219"/>
      <c r="AT7314" s="220" t="s">
        <v>283</v>
      </c>
      <c r="AU7314" s="220" t="s">
        <v>84</v>
      </c>
      <c r="AV7314" s="13" t="s">
        <v>16</v>
      </c>
      <c r="AW7314" s="13" t="s">
        <v>32</v>
      </c>
      <c r="AX7314" s="13" t="s">
        <v>76</v>
      </c>
      <c r="AY7314" s="220" t="s">
        <v>272</v>
      </c>
    </row>
    <row r="7315" spans="1:65" s="13" customFormat="1" ht="11.25">
      <c r="B7315" s="210"/>
      <c r="C7315" s="211"/>
      <c r="D7315" s="212" t="s">
        <v>283</v>
      </c>
      <c r="E7315" s="213" t="s">
        <v>1</v>
      </c>
      <c r="F7315" s="214" t="s">
        <v>285</v>
      </c>
      <c r="G7315" s="211"/>
      <c r="H7315" s="213" t="s">
        <v>1</v>
      </c>
      <c r="I7315" s="215"/>
      <c r="J7315" s="211"/>
      <c r="K7315" s="211"/>
      <c r="L7315" s="216"/>
      <c r="M7315" s="217"/>
      <c r="N7315" s="218"/>
      <c r="O7315" s="218"/>
      <c r="P7315" s="218"/>
      <c r="Q7315" s="218"/>
      <c r="R7315" s="218"/>
      <c r="S7315" s="218"/>
      <c r="T7315" s="219"/>
      <c r="AT7315" s="220" t="s">
        <v>283</v>
      </c>
      <c r="AU7315" s="220" t="s">
        <v>84</v>
      </c>
      <c r="AV7315" s="13" t="s">
        <v>16</v>
      </c>
      <c r="AW7315" s="13" t="s">
        <v>32</v>
      </c>
      <c r="AX7315" s="13" t="s">
        <v>76</v>
      </c>
      <c r="AY7315" s="220" t="s">
        <v>272</v>
      </c>
    </row>
    <row r="7316" spans="1:65" s="13" customFormat="1" ht="11.25">
      <c r="B7316" s="210"/>
      <c r="C7316" s="211"/>
      <c r="D7316" s="212" t="s">
        <v>283</v>
      </c>
      <c r="E7316" s="213" t="s">
        <v>1</v>
      </c>
      <c r="F7316" s="214" t="s">
        <v>831</v>
      </c>
      <c r="G7316" s="211"/>
      <c r="H7316" s="213" t="s">
        <v>1</v>
      </c>
      <c r="I7316" s="215"/>
      <c r="J7316" s="211"/>
      <c r="K7316" s="211"/>
      <c r="L7316" s="216"/>
      <c r="M7316" s="217"/>
      <c r="N7316" s="218"/>
      <c r="O7316" s="218"/>
      <c r="P7316" s="218"/>
      <c r="Q7316" s="218"/>
      <c r="R7316" s="218"/>
      <c r="S7316" s="218"/>
      <c r="T7316" s="219"/>
      <c r="AT7316" s="220" t="s">
        <v>283</v>
      </c>
      <c r="AU7316" s="220" t="s">
        <v>84</v>
      </c>
      <c r="AV7316" s="13" t="s">
        <v>16</v>
      </c>
      <c r="AW7316" s="13" t="s">
        <v>32</v>
      </c>
      <c r="AX7316" s="13" t="s">
        <v>76</v>
      </c>
      <c r="AY7316" s="220" t="s">
        <v>272</v>
      </c>
    </row>
    <row r="7317" spans="1:65" s="14" customFormat="1" ht="11.25">
      <c r="B7317" s="221"/>
      <c r="C7317" s="222"/>
      <c r="D7317" s="212" t="s">
        <v>283</v>
      </c>
      <c r="E7317" s="223" t="s">
        <v>1</v>
      </c>
      <c r="F7317" s="224" t="s">
        <v>5690</v>
      </c>
      <c r="G7317" s="222"/>
      <c r="H7317" s="225">
        <v>16.004999999999999</v>
      </c>
      <c r="I7317" s="226"/>
      <c r="J7317" s="222"/>
      <c r="K7317" s="222"/>
      <c r="L7317" s="227"/>
      <c r="M7317" s="228"/>
      <c r="N7317" s="229"/>
      <c r="O7317" s="229"/>
      <c r="P7317" s="229"/>
      <c r="Q7317" s="229"/>
      <c r="R7317" s="229"/>
      <c r="S7317" s="229"/>
      <c r="T7317" s="230"/>
      <c r="AT7317" s="231" t="s">
        <v>283</v>
      </c>
      <c r="AU7317" s="231" t="s">
        <v>84</v>
      </c>
      <c r="AV7317" s="14" t="s">
        <v>84</v>
      </c>
      <c r="AW7317" s="14" t="s">
        <v>32</v>
      </c>
      <c r="AX7317" s="14" t="s">
        <v>76</v>
      </c>
      <c r="AY7317" s="231" t="s">
        <v>272</v>
      </c>
    </row>
    <row r="7318" spans="1:65" s="13" customFormat="1" ht="11.25">
      <c r="B7318" s="210"/>
      <c r="C7318" s="211"/>
      <c r="D7318" s="212" t="s">
        <v>283</v>
      </c>
      <c r="E7318" s="213" t="s">
        <v>1</v>
      </c>
      <c r="F7318" s="214" t="s">
        <v>833</v>
      </c>
      <c r="G7318" s="211"/>
      <c r="H7318" s="213" t="s">
        <v>1</v>
      </c>
      <c r="I7318" s="215"/>
      <c r="J7318" s="211"/>
      <c r="K7318" s="211"/>
      <c r="L7318" s="216"/>
      <c r="M7318" s="217"/>
      <c r="N7318" s="218"/>
      <c r="O7318" s="218"/>
      <c r="P7318" s="218"/>
      <c r="Q7318" s="218"/>
      <c r="R7318" s="218"/>
      <c r="S7318" s="218"/>
      <c r="T7318" s="219"/>
      <c r="AT7318" s="220" t="s">
        <v>283</v>
      </c>
      <c r="AU7318" s="220" t="s">
        <v>84</v>
      </c>
      <c r="AV7318" s="13" t="s">
        <v>16</v>
      </c>
      <c r="AW7318" s="13" t="s">
        <v>32</v>
      </c>
      <c r="AX7318" s="13" t="s">
        <v>76</v>
      </c>
      <c r="AY7318" s="220" t="s">
        <v>272</v>
      </c>
    </row>
    <row r="7319" spans="1:65" s="14" customFormat="1" ht="11.25">
      <c r="B7319" s="221"/>
      <c r="C7319" s="222"/>
      <c r="D7319" s="212" t="s">
        <v>283</v>
      </c>
      <c r="E7319" s="223" t="s">
        <v>1</v>
      </c>
      <c r="F7319" s="224" t="s">
        <v>5691</v>
      </c>
      <c r="G7319" s="222"/>
      <c r="H7319" s="225">
        <v>16.004999999999999</v>
      </c>
      <c r="I7319" s="226"/>
      <c r="J7319" s="222"/>
      <c r="K7319" s="222"/>
      <c r="L7319" s="227"/>
      <c r="M7319" s="228"/>
      <c r="N7319" s="229"/>
      <c r="O7319" s="229"/>
      <c r="P7319" s="229"/>
      <c r="Q7319" s="229"/>
      <c r="R7319" s="229"/>
      <c r="S7319" s="229"/>
      <c r="T7319" s="230"/>
      <c r="AT7319" s="231" t="s">
        <v>283</v>
      </c>
      <c r="AU7319" s="231" t="s">
        <v>84</v>
      </c>
      <c r="AV7319" s="14" t="s">
        <v>84</v>
      </c>
      <c r="AW7319" s="14" t="s">
        <v>32</v>
      </c>
      <c r="AX7319" s="14" t="s">
        <v>76</v>
      </c>
      <c r="AY7319" s="231" t="s">
        <v>272</v>
      </c>
    </row>
    <row r="7320" spans="1:65" s="13" customFormat="1" ht="11.25">
      <c r="B7320" s="210"/>
      <c r="C7320" s="211"/>
      <c r="D7320" s="212" t="s">
        <v>283</v>
      </c>
      <c r="E7320" s="213" t="s">
        <v>1</v>
      </c>
      <c r="F7320" s="214" t="s">
        <v>837</v>
      </c>
      <c r="G7320" s="211"/>
      <c r="H7320" s="213" t="s">
        <v>1</v>
      </c>
      <c r="I7320" s="215"/>
      <c r="J7320" s="211"/>
      <c r="K7320" s="211"/>
      <c r="L7320" s="216"/>
      <c r="M7320" s="217"/>
      <c r="N7320" s="218"/>
      <c r="O7320" s="218"/>
      <c r="P7320" s="218"/>
      <c r="Q7320" s="218"/>
      <c r="R7320" s="218"/>
      <c r="S7320" s="218"/>
      <c r="T7320" s="219"/>
      <c r="AT7320" s="220" t="s">
        <v>283</v>
      </c>
      <c r="AU7320" s="220" t="s">
        <v>84</v>
      </c>
      <c r="AV7320" s="13" t="s">
        <v>16</v>
      </c>
      <c r="AW7320" s="13" t="s">
        <v>32</v>
      </c>
      <c r="AX7320" s="13" t="s">
        <v>76</v>
      </c>
      <c r="AY7320" s="220" t="s">
        <v>272</v>
      </c>
    </row>
    <row r="7321" spans="1:65" s="14" customFormat="1" ht="11.25">
      <c r="B7321" s="221"/>
      <c r="C7321" s="222"/>
      <c r="D7321" s="212" t="s">
        <v>283</v>
      </c>
      <c r="E7321" s="223" t="s">
        <v>1</v>
      </c>
      <c r="F7321" s="224" t="s">
        <v>5692</v>
      </c>
      <c r="G7321" s="222"/>
      <c r="H7321" s="225">
        <v>16.004999999999999</v>
      </c>
      <c r="I7321" s="226"/>
      <c r="J7321" s="222"/>
      <c r="K7321" s="222"/>
      <c r="L7321" s="227"/>
      <c r="M7321" s="228"/>
      <c r="N7321" s="229"/>
      <c r="O7321" s="229"/>
      <c r="P7321" s="229"/>
      <c r="Q7321" s="229"/>
      <c r="R7321" s="229"/>
      <c r="S7321" s="229"/>
      <c r="T7321" s="230"/>
      <c r="AT7321" s="231" t="s">
        <v>283</v>
      </c>
      <c r="AU7321" s="231" t="s">
        <v>84</v>
      </c>
      <c r="AV7321" s="14" t="s">
        <v>84</v>
      </c>
      <c r="AW7321" s="14" t="s">
        <v>32</v>
      </c>
      <c r="AX7321" s="14" t="s">
        <v>76</v>
      </c>
      <c r="AY7321" s="231" t="s">
        <v>272</v>
      </c>
    </row>
    <row r="7322" spans="1:65" s="2" customFormat="1" ht="21.75" customHeight="1">
      <c r="A7322" s="34"/>
      <c r="B7322" s="35"/>
      <c r="C7322" s="192" t="s">
        <v>5693</v>
      </c>
      <c r="D7322" s="192" t="s">
        <v>274</v>
      </c>
      <c r="E7322" s="193" t="s">
        <v>5694</v>
      </c>
      <c r="F7322" s="194" t="s">
        <v>5695</v>
      </c>
      <c r="G7322" s="195" t="s">
        <v>185</v>
      </c>
      <c r="H7322" s="196">
        <v>18.645</v>
      </c>
      <c r="I7322" s="197"/>
      <c r="J7322" s="198">
        <f>ROUND(I7322*H7322,2)</f>
        <v>0</v>
      </c>
      <c r="K7322" s="194" t="s">
        <v>1</v>
      </c>
      <c r="L7322" s="39"/>
      <c r="M7322" s="199" t="s">
        <v>1</v>
      </c>
      <c r="N7322" s="200" t="s">
        <v>41</v>
      </c>
      <c r="O7322" s="71"/>
      <c r="P7322" s="201">
        <f>O7322*H7322</f>
        <v>0</v>
      </c>
      <c r="Q7322" s="201">
        <v>2.5999999999999998E-4</v>
      </c>
      <c r="R7322" s="201">
        <f>Q7322*H7322</f>
        <v>4.8476999999999991E-3</v>
      </c>
      <c r="S7322" s="201">
        <v>0</v>
      </c>
      <c r="T7322" s="202">
        <f>S7322*H7322</f>
        <v>0</v>
      </c>
      <c r="U7322" s="34"/>
      <c r="V7322" s="34"/>
      <c r="W7322" s="34"/>
      <c r="X7322" s="34"/>
      <c r="Y7322" s="34"/>
      <c r="Z7322" s="34"/>
      <c r="AA7322" s="34"/>
      <c r="AB7322" s="34"/>
      <c r="AC7322" s="34"/>
      <c r="AD7322" s="34"/>
      <c r="AE7322" s="34"/>
      <c r="AR7322" s="203" t="s">
        <v>358</v>
      </c>
      <c r="AT7322" s="203" t="s">
        <v>274</v>
      </c>
      <c r="AU7322" s="203" t="s">
        <v>84</v>
      </c>
      <c r="AY7322" s="17" t="s">
        <v>272</v>
      </c>
      <c r="BE7322" s="204">
        <f>IF(N7322="základní",J7322,0)</f>
        <v>0</v>
      </c>
      <c r="BF7322" s="204">
        <f>IF(N7322="snížená",J7322,0)</f>
        <v>0</v>
      </c>
      <c r="BG7322" s="204">
        <f>IF(N7322="zákl. přenesená",J7322,0)</f>
        <v>0</v>
      </c>
      <c r="BH7322" s="204">
        <f>IF(N7322="sníž. přenesená",J7322,0)</f>
        <v>0</v>
      </c>
      <c r="BI7322" s="204">
        <f>IF(N7322="nulová",J7322,0)</f>
        <v>0</v>
      </c>
      <c r="BJ7322" s="17" t="s">
        <v>16</v>
      </c>
      <c r="BK7322" s="204">
        <f>ROUND(I7322*H7322,2)</f>
        <v>0</v>
      </c>
      <c r="BL7322" s="17" t="s">
        <v>358</v>
      </c>
      <c r="BM7322" s="203" t="s">
        <v>5696</v>
      </c>
    </row>
    <row r="7323" spans="1:65" s="13" customFormat="1" ht="11.25">
      <c r="B7323" s="210"/>
      <c r="C7323" s="211"/>
      <c r="D7323" s="212" t="s">
        <v>283</v>
      </c>
      <c r="E7323" s="213" t="s">
        <v>1</v>
      </c>
      <c r="F7323" s="214" t="s">
        <v>3278</v>
      </c>
      <c r="G7323" s="211"/>
      <c r="H7323" s="213" t="s">
        <v>1</v>
      </c>
      <c r="I7323" s="215"/>
      <c r="J7323" s="211"/>
      <c r="K7323" s="211"/>
      <c r="L7323" s="216"/>
      <c r="M7323" s="217"/>
      <c r="N7323" s="218"/>
      <c r="O7323" s="218"/>
      <c r="P7323" s="218"/>
      <c r="Q7323" s="218"/>
      <c r="R7323" s="218"/>
      <c r="S7323" s="218"/>
      <c r="T7323" s="219"/>
      <c r="AT7323" s="220" t="s">
        <v>283</v>
      </c>
      <c r="AU7323" s="220" t="s">
        <v>84</v>
      </c>
      <c r="AV7323" s="13" t="s">
        <v>16</v>
      </c>
      <c r="AW7323" s="13" t="s">
        <v>32</v>
      </c>
      <c r="AX7323" s="13" t="s">
        <v>76</v>
      </c>
      <c r="AY7323" s="220" t="s">
        <v>272</v>
      </c>
    </row>
    <row r="7324" spans="1:65" s="13" customFormat="1" ht="11.25">
      <c r="B7324" s="210"/>
      <c r="C7324" s="211"/>
      <c r="D7324" s="212" t="s">
        <v>283</v>
      </c>
      <c r="E7324" s="213" t="s">
        <v>1</v>
      </c>
      <c r="F7324" s="214" t="s">
        <v>285</v>
      </c>
      <c r="G7324" s="211"/>
      <c r="H7324" s="213" t="s">
        <v>1</v>
      </c>
      <c r="I7324" s="215"/>
      <c r="J7324" s="211"/>
      <c r="K7324" s="211"/>
      <c r="L7324" s="216"/>
      <c r="M7324" s="217"/>
      <c r="N7324" s="218"/>
      <c r="O7324" s="218"/>
      <c r="P7324" s="218"/>
      <c r="Q7324" s="218"/>
      <c r="R7324" s="218"/>
      <c r="S7324" s="218"/>
      <c r="T7324" s="219"/>
      <c r="AT7324" s="220" t="s">
        <v>283</v>
      </c>
      <c r="AU7324" s="220" t="s">
        <v>84</v>
      </c>
      <c r="AV7324" s="13" t="s">
        <v>16</v>
      </c>
      <c r="AW7324" s="13" t="s">
        <v>32</v>
      </c>
      <c r="AX7324" s="13" t="s">
        <v>76</v>
      </c>
      <c r="AY7324" s="220" t="s">
        <v>272</v>
      </c>
    </row>
    <row r="7325" spans="1:65" s="13" customFormat="1" ht="22.5">
      <c r="B7325" s="210"/>
      <c r="C7325" s="211"/>
      <c r="D7325" s="212" t="s">
        <v>283</v>
      </c>
      <c r="E7325" s="213" t="s">
        <v>1</v>
      </c>
      <c r="F7325" s="214" t="s">
        <v>1820</v>
      </c>
      <c r="G7325" s="211"/>
      <c r="H7325" s="213" t="s">
        <v>1</v>
      </c>
      <c r="I7325" s="215"/>
      <c r="J7325" s="211"/>
      <c r="K7325" s="211"/>
      <c r="L7325" s="216"/>
      <c r="M7325" s="217"/>
      <c r="N7325" s="218"/>
      <c r="O7325" s="218"/>
      <c r="P7325" s="218"/>
      <c r="Q7325" s="218"/>
      <c r="R7325" s="218"/>
      <c r="S7325" s="218"/>
      <c r="T7325" s="219"/>
      <c r="AT7325" s="220" t="s">
        <v>283</v>
      </c>
      <c r="AU7325" s="220" t="s">
        <v>84</v>
      </c>
      <c r="AV7325" s="13" t="s">
        <v>16</v>
      </c>
      <c r="AW7325" s="13" t="s">
        <v>32</v>
      </c>
      <c r="AX7325" s="13" t="s">
        <v>76</v>
      </c>
      <c r="AY7325" s="220" t="s">
        <v>272</v>
      </c>
    </row>
    <row r="7326" spans="1:65" s="13" customFormat="1" ht="11.25">
      <c r="B7326" s="210"/>
      <c r="C7326" s="211"/>
      <c r="D7326" s="212" t="s">
        <v>283</v>
      </c>
      <c r="E7326" s="213" t="s">
        <v>1</v>
      </c>
      <c r="F7326" s="214" t="s">
        <v>5617</v>
      </c>
      <c r="G7326" s="211"/>
      <c r="H7326" s="213" t="s">
        <v>1</v>
      </c>
      <c r="I7326" s="215"/>
      <c r="J7326" s="211"/>
      <c r="K7326" s="211"/>
      <c r="L7326" s="216"/>
      <c r="M7326" s="217"/>
      <c r="N7326" s="218"/>
      <c r="O7326" s="218"/>
      <c r="P7326" s="218"/>
      <c r="Q7326" s="218"/>
      <c r="R7326" s="218"/>
      <c r="S7326" s="218"/>
      <c r="T7326" s="219"/>
      <c r="AT7326" s="220" t="s">
        <v>283</v>
      </c>
      <c r="AU7326" s="220" t="s">
        <v>84</v>
      </c>
      <c r="AV7326" s="13" t="s">
        <v>16</v>
      </c>
      <c r="AW7326" s="13" t="s">
        <v>32</v>
      </c>
      <c r="AX7326" s="13" t="s">
        <v>76</v>
      </c>
      <c r="AY7326" s="220" t="s">
        <v>272</v>
      </c>
    </row>
    <row r="7327" spans="1:65" s="13" customFormat="1" ht="11.25">
      <c r="B7327" s="210"/>
      <c r="C7327" s="211"/>
      <c r="D7327" s="212" t="s">
        <v>283</v>
      </c>
      <c r="E7327" s="213" t="s">
        <v>1</v>
      </c>
      <c r="F7327" s="214" t="s">
        <v>285</v>
      </c>
      <c r="G7327" s="211"/>
      <c r="H7327" s="213" t="s">
        <v>1</v>
      </c>
      <c r="I7327" s="215"/>
      <c r="J7327" s="211"/>
      <c r="K7327" s="211"/>
      <c r="L7327" s="216"/>
      <c r="M7327" s="217"/>
      <c r="N7327" s="218"/>
      <c r="O7327" s="218"/>
      <c r="P7327" s="218"/>
      <c r="Q7327" s="218"/>
      <c r="R7327" s="218"/>
      <c r="S7327" s="218"/>
      <c r="T7327" s="219"/>
      <c r="AT7327" s="220" t="s">
        <v>283</v>
      </c>
      <c r="AU7327" s="220" t="s">
        <v>84</v>
      </c>
      <c r="AV7327" s="13" t="s">
        <v>16</v>
      </c>
      <c r="AW7327" s="13" t="s">
        <v>32</v>
      </c>
      <c r="AX7327" s="13" t="s">
        <v>76</v>
      </c>
      <c r="AY7327" s="220" t="s">
        <v>272</v>
      </c>
    </row>
    <row r="7328" spans="1:65" s="13" customFormat="1" ht="11.25">
      <c r="B7328" s="210"/>
      <c r="C7328" s="211"/>
      <c r="D7328" s="212" t="s">
        <v>283</v>
      </c>
      <c r="E7328" s="213" t="s">
        <v>1</v>
      </c>
      <c r="F7328" s="214" t="s">
        <v>831</v>
      </c>
      <c r="G7328" s="211"/>
      <c r="H7328" s="213" t="s">
        <v>1</v>
      </c>
      <c r="I7328" s="215"/>
      <c r="J7328" s="211"/>
      <c r="K7328" s="211"/>
      <c r="L7328" s="216"/>
      <c r="M7328" s="217"/>
      <c r="N7328" s="218"/>
      <c r="O7328" s="218"/>
      <c r="P7328" s="218"/>
      <c r="Q7328" s="218"/>
      <c r="R7328" s="218"/>
      <c r="S7328" s="218"/>
      <c r="T7328" s="219"/>
      <c r="AT7328" s="220" t="s">
        <v>283</v>
      </c>
      <c r="AU7328" s="220" t="s">
        <v>84</v>
      </c>
      <c r="AV7328" s="13" t="s">
        <v>16</v>
      </c>
      <c r="AW7328" s="13" t="s">
        <v>32</v>
      </c>
      <c r="AX7328" s="13" t="s">
        <v>76</v>
      </c>
      <c r="AY7328" s="220" t="s">
        <v>272</v>
      </c>
    </row>
    <row r="7329" spans="1:65" s="14" customFormat="1" ht="11.25">
      <c r="B7329" s="221"/>
      <c r="C7329" s="222"/>
      <c r="D7329" s="212" t="s">
        <v>283</v>
      </c>
      <c r="E7329" s="223" t="s">
        <v>1</v>
      </c>
      <c r="F7329" s="224" t="s">
        <v>5697</v>
      </c>
      <c r="G7329" s="222"/>
      <c r="H7329" s="225">
        <v>6.2149999999999999</v>
      </c>
      <c r="I7329" s="226"/>
      <c r="J7329" s="222"/>
      <c r="K7329" s="222"/>
      <c r="L7329" s="227"/>
      <c r="M7329" s="228"/>
      <c r="N7329" s="229"/>
      <c r="O7329" s="229"/>
      <c r="P7329" s="229"/>
      <c r="Q7329" s="229"/>
      <c r="R7329" s="229"/>
      <c r="S7329" s="229"/>
      <c r="T7329" s="230"/>
      <c r="AT7329" s="231" t="s">
        <v>283</v>
      </c>
      <c r="AU7329" s="231" t="s">
        <v>84</v>
      </c>
      <c r="AV7329" s="14" t="s">
        <v>84</v>
      </c>
      <c r="AW7329" s="14" t="s">
        <v>32</v>
      </c>
      <c r="AX7329" s="14" t="s">
        <v>76</v>
      </c>
      <c r="AY7329" s="231" t="s">
        <v>272</v>
      </c>
    </row>
    <row r="7330" spans="1:65" s="13" customFormat="1" ht="11.25">
      <c r="B7330" s="210"/>
      <c r="C7330" s="211"/>
      <c r="D7330" s="212" t="s">
        <v>283</v>
      </c>
      <c r="E7330" s="213" t="s">
        <v>1</v>
      </c>
      <c r="F7330" s="214" t="s">
        <v>833</v>
      </c>
      <c r="G7330" s="211"/>
      <c r="H7330" s="213" t="s">
        <v>1</v>
      </c>
      <c r="I7330" s="215"/>
      <c r="J7330" s="211"/>
      <c r="K7330" s="211"/>
      <c r="L7330" s="216"/>
      <c r="M7330" s="217"/>
      <c r="N7330" s="218"/>
      <c r="O7330" s="218"/>
      <c r="P7330" s="218"/>
      <c r="Q7330" s="218"/>
      <c r="R7330" s="218"/>
      <c r="S7330" s="218"/>
      <c r="T7330" s="219"/>
      <c r="AT7330" s="220" t="s">
        <v>283</v>
      </c>
      <c r="AU7330" s="220" t="s">
        <v>84</v>
      </c>
      <c r="AV7330" s="13" t="s">
        <v>16</v>
      </c>
      <c r="AW7330" s="13" t="s">
        <v>32</v>
      </c>
      <c r="AX7330" s="13" t="s">
        <v>76</v>
      </c>
      <c r="AY7330" s="220" t="s">
        <v>272</v>
      </c>
    </row>
    <row r="7331" spans="1:65" s="14" customFormat="1" ht="11.25">
      <c r="B7331" s="221"/>
      <c r="C7331" s="222"/>
      <c r="D7331" s="212" t="s">
        <v>283</v>
      </c>
      <c r="E7331" s="223" t="s">
        <v>1</v>
      </c>
      <c r="F7331" s="224" t="s">
        <v>5698</v>
      </c>
      <c r="G7331" s="222"/>
      <c r="H7331" s="225">
        <v>6.2149999999999999</v>
      </c>
      <c r="I7331" s="226"/>
      <c r="J7331" s="222"/>
      <c r="K7331" s="222"/>
      <c r="L7331" s="227"/>
      <c r="M7331" s="228"/>
      <c r="N7331" s="229"/>
      <c r="O7331" s="229"/>
      <c r="P7331" s="229"/>
      <c r="Q7331" s="229"/>
      <c r="R7331" s="229"/>
      <c r="S7331" s="229"/>
      <c r="T7331" s="230"/>
      <c r="AT7331" s="231" t="s">
        <v>283</v>
      </c>
      <c r="AU7331" s="231" t="s">
        <v>84</v>
      </c>
      <c r="AV7331" s="14" t="s">
        <v>84</v>
      </c>
      <c r="AW7331" s="14" t="s">
        <v>32</v>
      </c>
      <c r="AX7331" s="14" t="s">
        <v>76</v>
      </c>
      <c r="AY7331" s="231" t="s">
        <v>272</v>
      </c>
    </row>
    <row r="7332" spans="1:65" s="13" customFormat="1" ht="11.25">
      <c r="B7332" s="210"/>
      <c r="C7332" s="211"/>
      <c r="D7332" s="212" t="s">
        <v>283</v>
      </c>
      <c r="E7332" s="213" t="s">
        <v>1</v>
      </c>
      <c r="F7332" s="214" t="s">
        <v>837</v>
      </c>
      <c r="G7332" s="211"/>
      <c r="H7332" s="213" t="s">
        <v>1</v>
      </c>
      <c r="I7332" s="215"/>
      <c r="J7332" s="211"/>
      <c r="K7332" s="211"/>
      <c r="L7332" s="216"/>
      <c r="M7332" s="217"/>
      <c r="N7332" s="218"/>
      <c r="O7332" s="218"/>
      <c r="P7332" s="218"/>
      <c r="Q7332" s="218"/>
      <c r="R7332" s="218"/>
      <c r="S7332" s="218"/>
      <c r="T7332" s="219"/>
      <c r="AT7332" s="220" t="s">
        <v>283</v>
      </c>
      <c r="AU7332" s="220" t="s">
        <v>84</v>
      </c>
      <c r="AV7332" s="13" t="s">
        <v>16</v>
      </c>
      <c r="AW7332" s="13" t="s">
        <v>32</v>
      </c>
      <c r="AX7332" s="13" t="s">
        <v>76</v>
      </c>
      <c r="AY7332" s="220" t="s">
        <v>272</v>
      </c>
    </row>
    <row r="7333" spans="1:65" s="14" customFormat="1" ht="11.25">
      <c r="B7333" s="221"/>
      <c r="C7333" s="222"/>
      <c r="D7333" s="212" t="s">
        <v>283</v>
      </c>
      <c r="E7333" s="223" t="s">
        <v>1</v>
      </c>
      <c r="F7333" s="224" t="s">
        <v>5699</v>
      </c>
      <c r="G7333" s="222"/>
      <c r="H7333" s="225">
        <v>6.2149999999999999</v>
      </c>
      <c r="I7333" s="226"/>
      <c r="J7333" s="222"/>
      <c r="K7333" s="222"/>
      <c r="L7333" s="227"/>
      <c r="M7333" s="228"/>
      <c r="N7333" s="229"/>
      <c r="O7333" s="229"/>
      <c r="P7333" s="229"/>
      <c r="Q7333" s="229"/>
      <c r="R7333" s="229"/>
      <c r="S7333" s="229"/>
      <c r="T7333" s="230"/>
      <c r="AT7333" s="231" t="s">
        <v>283</v>
      </c>
      <c r="AU7333" s="231" t="s">
        <v>84</v>
      </c>
      <c r="AV7333" s="14" t="s">
        <v>84</v>
      </c>
      <c r="AW7333" s="14" t="s">
        <v>32</v>
      </c>
      <c r="AX7333" s="14" t="s">
        <v>76</v>
      </c>
      <c r="AY7333" s="231" t="s">
        <v>272</v>
      </c>
    </row>
    <row r="7334" spans="1:65" s="2" customFormat="1" ht="21.75" customHeight="1">
      <c r="A7334" s="34"/>
      <c r="B7334" s="35"/>
      <c r="C7334" s="192" t="s">
        <v>5700</v>
      </c>
      <c r="D7334" s="192" t="s">
        <v>274</v>
      </c>
      <c r="E7334" s="193" t="s">
        <v>5701</v>
      </c>
      <c r="F7334" s="194" t="s">
        <v>5702</v>
      </c>
      <c r="G7334" s="195" t="s">
        <v>185</v>
      </c>
      <c r="H7334" s="196">
        <v>57.6</v>
      </c>
      <c r="I7334" s="197"/>
      <c r="J7334" s="198">
        <f>ROUND(I7334*H7334,2)</f>
        <v>0</v>
      </c>
      <c r="K7334" s="194" t="s">
        <v>278</v>
      </c>
      <c r="L7334" s="39"/>
      <c r="M7334" s="199" t="s">
        <v>1</v>
      </c>
      <c r="N7334" s="200" t="s">
        <v>41</v>
      </c>
      <c r="O7334" s="71"/>
      <c r="P7334" s="201">
        <f>O7334*H7334</f>
        <v>0</v>
      </c>
      <c r="Q7334" s="201">
        <v>5.5000000000000003E-4</v>
      </c>
      <c r="R7334" s="201">
        <f>Q7334*H7334</f>
        <v>3.168E-2</v>
      </c>
      <c r="S7334" s="201">
        <v>0</v>
      </c>
      <c r="T7334" s="202">
        <f>S7334*H7334</f>
        <v>0</v>
      </c>
      <c r="U7334" s="34"/>
      <c r="V7334" s="34"/>
      <c r="W7334" s="34"/>
      <c r="X7334" s="34"/>
      <c r="Y7334" s="34"/>
      <c r="Z7334" s="34"/>
      <c r="AA7334" s="34"/>
      <c r="AB7334" s="34"/>
      <c r="AC7334" s="34"/>
      <c r="AD7334" s="34"/>
      <c r="AE7334" s="34"/>
      <c r="AR7334" s="203" t="s">
        <v>358</v>
      </c>
      <c r="AT7334" s="203" t="s">
        <v>274</v>
      </c>
      <c r="AU7334" s="203" t="s">
        <v>84</v>
      </c>
      <c r="AY7334" s="17" t="s">
        <v>272</v>
      </c>
      <c r="BE7334" s="204">
        <f>IF(N7334="základní",J7334,0)</f>
        <v>0</v>
      </c>
      <c r="BF7334" s="204">
        <f>IF(N7334="snížená",J7334,0)</f>
        <v>0</v>
      </c>
      <c r="BG7334" s="204">
        <f>IF(N7334="zákl. přenesená",J7334,0)</f>
        <v>0</v>
      </c>
      <c r="BH7334" s="204">
        <f>IF(N7334="sníž. přenesená",J7334,0)</f>
        <v>0</v>
      </c>
      <c r="BI7334" s="204">
        <f>IF(N7334="nulová",J7334,0)</f>
        <v>0</v>
      </c>
      <c r="BJ7334" s="17" t="s">
        <v>16</v>
      </c>
      <c r="BK7334" s="204">
        <f>ROUND(I7334*H7334,2)</f>
        <v>0</v>
      </c>
      <c r="BL7334" s="17" t="s">
        <v>358</v>
      </c>
      <c r="BM7334" s="203" t="s">
        <v>5703</v>
      </c>
    </row>
    <row r="7335" spans="1:65" s="2" customFormat="1" ht="11.25">
      <c r="A7335" s="34"/>
      <c r="B7335" s="35"/>
      <c r="C7335" s="36"/>
      <c r="D7335" s="205" t="s">
        <v>281</v>
      </c>
      <c r="E7335" s="36"/>
      <c r="F7335" s="206" t="s">
        <v>5704</v>
      </c>
      <c r="G7335" s="36"/>
      <c r="H7335" s="36"/>
      <c r="I7335" s="207"/>
      <c r="J7335" s="36"/>
      <c r="K7335" s="36"/>
      <c r="L7335" s="39"/>
      <c r="M7335" s="208"/>
      <c r="N7335" s="209"/>
      <c r="O7335" s="71"/>
      <c r="P7335" s="71"/>
      <c r="Q7335" s="71"/>
      <c r="R7335" s="71"/>
      <c r="S7335" s="71"/>
      <c r="T7335" s="72"/>
      <c r="U7335" s="34"/>
      <c r="V7335" s="34"/>
      <c r="W7335" s="34"/>
      <c r="X7335" s="34"/>
      <c r="Y7335" s="34"/>
      <c r="Z7335" s="34"/>
      <c r="AA7335" s="34"/>
      <c r="AB7335" s="34"/>
      <c r="AC7335" s="34"/>
      <c r="AD7335" s="34"/>
      <c r="AE7335" s="34"/>
      <c r="AT7335" s="17" t="s">
        <v>281</v>
      </c>
      <c r="AU7335" s="17" t="s">
        <v>84</v>
      </c>
    </row>
    <row r="7336" spans="1:65" s="13" customFormat="1" ht="22.5">
      <c r="B7336" s="210"/>
      <c r="C7336" s="211"/>
      <c r="D7336" s="212" t="s">
        <v>283</v>
      </c>
      <c r="E7336" s="213" t="s">
        <v>1</v>
      </c>
      <c r="F7336" s="214" t="s">
        <v>1820</v>
      </c>
      <c r="G7336" s="211"/>
      <c r="H7336" s="213" t="s">
        <v>1</v>
      </c>
      <c r="I7336" s="215"/>
      <c r="J7336" s="211"/>
      <c r="K7336" s="211"/>
      <c r="L7336" s="216"/>
      <c r="M7336" s="217"/>
      <c r="N7336" s="218"/>
      <c r="O7336" s="218"/>
      <c r="P7336" s="218"/>
      <c r="Q7336" s="218"/>
      <c r="R7336" s="218"/>
      <c r="S7336" s="218"/>
      <c r="T7336" s="219"/>
      <c r="AT7336" s="220" t="s">
        <v>283</v>
      </c>
      <c r="AU7336" s="220" t="s">
        <v>84</v>
      </c>
      <c r="AV7336" s="13" t="s">
        <v>16</v>
      </c>
      <c r="AW7336" s="13" t="s">
        <v>32</v>
      </c>
      <c r="AX7336" s="13" t="s">
        <v>76</v>
      </c>
      <c r="AY7336" s="220" t="s">
        <v>272</v>
      </c>
    </row>
    <row r="7337" spans="1:65" s="13" customFormat="1" ht="11.25">
      <c r="B7337" s="210"/>
      <c r="C7337" s="211"/>
      <c r="D7337" s="212" t="s">
        <v>283</v>
      </c>
      <c r="E7337" s="213" t="s">
        <v>1</v>
      </c>
      <c r="F7337" s="214" t="s">
        <v>285</v>
      </c>
      <c r="G7337" s="211"/>
      <c r="H7337" s="213" t="s">
        <v>1</v>
      </c>
      <c r="I7337" s="215"/>
      <c r="J7337" s="211"/>
      <c r="K7337" s="211"/>
      <c r="L7337" s="216"/>
      <c r="M7337" s="217"/>
      <c r="N7337" s="218"/>
      <c r="O7337" s="218"/>
      <c r="P7337" s="218"/>
      <c r="Q7337" s="218"/>
      <c r="R7337" s="218"/>
      <c r="S7337" s="218"/>
      <c r="T7337" s="219"/>
      <c r="AT7337" s="220" t="s">
        <v>283</v>
      </c>
      <c r="AU7337" s="220" t="s">
        <v>84</v>
      </c>
      <c r="AV7337" s="13" t="s">
        <v>16</v>
      </c>
      <c r="AW7337" s="13" t="s">
        <v>32</v>
      </c>
      <c r="AX7337" s="13" t="s">
        <v>76</v>
      </c>
      <c r="AY7337" s="220" t="s">
        <v>272</v>
      </c>
    </row>
    <row r="7338" spans="1:65" s="13" customFormat="1" ht="11.25">
      <c r="B7338" s="210"/>
      <c r="C7338" s="211"/>
      <c r="D7338" s="212" t="s">
        <v>283</v>
      </c>
      <c r="E7338" s="213" t="s">
        <v>1</v>
      </c>
      <c r="F7338" s="214" t="s">
        <v>831</v>
      </c>
      <c r="G7338" s="211"/>
      <c r="H7338" s="213" t="s">
        <v>1</v>
      </c>
      <c r="I7338" s="215"/>
      <c r="J7338" s="211"/>
      <c r="K7338" s="211"/>
      <c r="L7338" s="216"/>
      <c r="M7338" s="217"/>
      <c r="N7338" s="218"/>
      <c r="O7338" s="218"/>
      <c r="P7338" s="218"/>
      <c r="Q7338" s="218"/>
      <c r="R7338" s="218"/>
      <c r="S7338" s="218"/>
      <c r="T7338" s="219"/>
      <c r="AT7338" s="220" t="s">
        <v>283</v>
      </c>
      <c r="AU7338" s="220" t="s">
        <v>84</v>
      </c>
      <c r="AV7338" s="13" t="s">
        <v>16</v>
      </c>
      <c r="AW7338" s="13" t="s">
        <v>32</v>
      </c>
      <c r="AX7338" s="13" t="s">
        <v>76</v>
      </c>
      <c r="AY7338" s="220" t="s">
        <v>272</v>
      </c>
    </row>
    <row r="7339" spans="1:65" s="14" customFormat="1" ht="11.25">
      <c r="B7339" s="221"/>
      <c r="C7339" s="222"/>
      <c r="D7339" s="212" t="s">
        <v>283</v>
      </c>
      <c r="E7339" s="223" t="s">
        <v>1</v>
      </c>
      <c r="F7339" s="224" t="s">
        <v>5705</v>
      </c>
      <c r="G7339" s="222"/>
      <c r="H7339" s="225">
        <v>2.5</v>
      </c>
      <c r="I7339" s="226"/>
      <c r="J7339" s="222"/>
      <c r="K7339" s="222"/>
      <c r="L7339" s="227"/>
      <c r="M7339" s="228"/>
      <c r="N7339" s="229"/>
      <c r="O7339" s="229"/>
      <c r="P7339" s="229"/>
      <c r="Q7339" s="229"/>
      <c r="R7339" s="229"/>
      <c r="S7339" s="229"/>
      <c r="T7339" s="230"/>
      <c r="AT7339" s="231" t="s">
        <v>283</v>
      </c>
      <c r="AU7339" s="231" t="s">
        <v>84</v>
      </c>
      <c r="AV7339" s="14" t="s">
        <v>84</v>
      </c>
      <c r="AW7339" s="14" t="s">
        <v>32</v>
      </c>
      <c r="AX7339" s="14" t="s">
        <v>76</v>
      </c>
      <c r="AY7339" s="231" t="s">
        <v>272</v>
      </c>
    </row>
    <row r="7340" spans="1:65" s="14" customFormat="1" ht="11.25">
      <c r="B7340" s="221"/>
      <c r="C7340" s="222"/>
      <c r="D7340" s="212" t="s">
        <v>283</v>
      </c>
      <c r="E7340" s="223" t="s">
        <v>1</v>
      </c>
      <c r="F7340" s="224" t="s">
        <v>5706</v>
      </c>
      <c r="G7340" s="222"/>
      <c r="H7340" s="225">
        <v>7.5</v>
      </c>
      <c r="I7340" s="226"/>
      <c r="J7340" s="222"/>
      <c r="K7340" s="222"/>
      <c r="L7340" s="227"/>
      <c r="M7340" s="228"/>
      <c r="N7340" s="229"/>
      <c r="O7340" s="229"/>
      <c r="P7340" s="229"/>
      <c r="Q7340" s="229"/>
      <c r="R7340" s="229"/>
      <c r="S7340" s="229"/>
      <c r="T7340" s="230"/>
      <c r="AT7340" s="231" t="s">
        <v>283</v>
      </c>
      <c r="AU7340" s="231" t="s">
        <v>84</v>
      </c>
      <c r="AV7340" s="14" t="s">
        <v>84</v>
      </c>
      <c r="AW7340" s="14" t="s">
        <v>32</v>
      </c>
      <c r="AX7340" s="14" t="s">
        <v>76</v>
      </c>
      <c r="AY7340" s="231" t="s">
        <v>272</v>
      </c>
    </row>
    <row r="7341" spans="1:65" s="14" customFormat="1" ht="11.25">
      <c r="B7341" s="221"/>
      <c r="C7341" s="222"/>
      <c r="D7341" s="212" t="s">
        <v>283</v>
      </c>
      <c r="E7341" s="223" t="s">
        <v>1</v>
      </c>
      <c r="F7341" s="224" t="s">
        <v>5707</v>
      </c>
      <c r="G7341" s="222"/>
      <c r="H7341" s="225">
        <v>2.5</v>
      </c>
      <c r="I7341" s="226"/>
      <c r="J7341" s="222"/>
      <c r="K7341" s="222"/>
      <c r="L7341" s="227"/>
      <c r="M7341" s="228"/>
      <c r="N7341" s="229"/>
      <c r="O7341" s="229"/>
      <c r="P7341" s="229"/>
      <c r="Q7341" s="229"/>
      <c r="R7341" s="229"/>
      <c r="S7341" s="229"/>
      <c r="T7341" s="230"/>
      <c r="AT7341" s="231" t="s">
        <v>283</v>
      </c>
      <c r="AU7341" s="231" t="s">
        <v>84</v>
      </c>
      <c r="AV7341" s="14" t="s">
        <v>84</v>
      </c>
      <c r="AW7341" s="14" t="s">
        <v>32</v>
      </c>
      <c r="AX7341" s="14" t="s">
        <v>76</v>
      </c>
      <c r="AY7341" s="231" t="s">
        <v>272</v>
      </c>
    </row>
    <row r="7342" spans="1:65" s="14" customFormat="1" ht="11.25">
      <c r="B7342" s="221"/>
      <c r="C7342" s="222"/>
      <c r="D7342" s="212" t="s">
        <v>283</v>
      </c>
      <c r="E7342" s="223" t="s">
        <v>1</v>
      </c>
      <c r="F7342" s="224" t="s">
        <v>5708</v>
      </c>
      <c r="G7342" s="222"/>
      <c r="H7342" s="225">
        <v>2.5</v>
      </c>
      <c r="I7342" s="226"/>
      <c r="J7342" s="222"/>
      <c r="K7342" s="222"/>
      <c r="L7342" s="227"/>
      <c r="M7342" s="228"/>
      <c r="N7342" s="229"/>
      <c r="O7342" s="229"/>
      <c r="P7342" s="229"/>
      <c r="Q7342" s="229"/>
      <c r="R7342" s="229"/>
      <c r="S7342" s="229"/>
      <c r="T7342" s="230"/>
      <c r="AT7342" s="231" t="s">
        <v>283</v>
      </c>
      <c r="AU7342" s="231" t="s">
        <v>84</v>
      </c>
      <c r="AV7342" s="14" t="s">
        <v>84</v>
      </c>
      <c r="AW7342" s="14" t="s">
        <v>32</v>
      </c>
      <c r="AX7342" s="14" t="s">
        <v>76</v>
      </c>
      <c r="AY7342" s="231" t="s">
        <v>272</v>
      </c>
    </row>
    <row r="7343" spans="1:65" s="14" customFormat="1" ht="11.25">
      <c r="B7343" s="221"/>
      <c r="C7343" s="222"/>
      <c r="D7343" s="212" t="s">
        <v>283</v>
      </c>
      <c r="E7343" s="223" t="s">
        <v>1</v>
      </c>
      <c r="F7343" s="224" t="s">
        <v>5709</v>
      </c>
      <c r="G7343" s="222"/>
      <c r="H7343" s="225">
        <v>13.5</v>
      </c>
      <c r="I7343" s="226"/>
      <c r="J7343" s="222"/>
      <c r="K7343" s="222"/>
      <c r="L7343" s="227"/>
      <c r="M7343" s="228"/>
      <c r="N7343" s="229"/>
      <c r="O7343" s="229"/>
      <c r="P7343" s="229"/>
      <c r="Q7343" s="229"/>
      <c r="R7343" s="229"/>
      <c r="S7343" s="229"/>
      <c r="T7343" s="230"/>
      <c r="AT7343" s="231" t="s">
        <v>283</v>
      </c>
      <c r="AU7343" s="231" t="s">
        <v>84</v>
      </c>
      <c r="AV7343" s="14" t="s">
        <v>84</v>
      </c>
      <c r="AW7343" s="14" t="s">
        <v>32</v>
      </c>
      <c r="AX7343" s="14" t="s">
        <v>76</v>
      </c>
      <c r="AY7343" s="231" t="s">
        <v>272</v>
      </c>
    </row>
    <row r="7344" spans="1:65" s="14" customFormat="1" ht="11.25">
      <c r="B7344" s="221"/>
      <c r="C7344" s="222"/>
      <c r="D7344" s="212" t="s">
        <v>283</v>
      </c>
      <c r="E7344" s="223" t="s">
        <v>1</v>
      </c>
      <c r="F7344" s="224" t="s">
        <v>5710</v>
      </c>
      <c r="G7344" s="222"/>
      <c r="H7344" s="225">
        <v>6</v>
      </c>
      <c r="I7344" s="226"/>
      <c r="J7344" s="222"/>
      <c r="K7344" s="222"/>
      <c r="L7344" s="227"/>
      <c r="M7344" s="228"/>
      <c r="N7344" s="229"/>
      <c r="O7344" s="229"/>
      <c r="P7344" s="229"/>
      <c r="Q7344" s="229"/>
      <c r="R7344" s="229"/>
      <c r="S7344" s="229"/>
      <c r="T7344" s="230"/>
      <c r="AT7344" s="231" t="s">
        <v>283</v>
      </c>
      <c r="AU7344" s="231" t="s">
        <v>84</v>
      </c>
      <c r="AV7344" s="14" t="s">
        <v>84</v>
      </c>
      <c r="AW7344" s="14" t="s">
        <v>32</v>
      </c>
      <c r="AX7344" s="14" t="s">
        <v>76</v>
      </c>
      <c r="AY7344" s="231" t="s">
        <v>272</v>
      </c>
    </row>
    <row r="7345" spans="1:65" s="13" customFormat="1" ht="11.25">
      <c r="B7345" s="210"/>
      <c r="C7345" s="211"/>
      <c r="D7345" s="212" t="s">
        <v>283</v>
      </c>
      <c r="E7345" s="213" t="s">
        <v>1</v>
      </c>
      <c r="F7345" s="214" t="s">
        <v>285</v>
      </c>
      <c r="G7345" s="211"/>
      <c r="H7345" s="213" t="s">
        <v>1</v>
      </c>
      <c r="I7345" s="215"/>
      <c r="J7345" s="211"/>
      <c r="K7345" s="211"/>
      <c r="L7345" s="216"/>
      <c r="M7345" s="217"/>
      <c r="N7345" s="218"/>
      <c r="O7345" s="218"/>
      <c r="P7345" s="218"/>
      <c r="Q7345" s="218"/>
      <c r="R7345" s="218"/>
      <c r="S7345" s="218"/>
      <c r="T7345" s="219"/>
      <c r="AT7345" s="220" t="s">
        <v>283</v>
      </c>
      <c r="AU7345" s="220" t="s">
        <v>84</v>
      </c>
      <c r="AV7345" s="13" t="s">
        <v>16</v>
      </c>
      <c r="AW7345" s="13" t="s">
        <v>32</v>
      </c>
      <c r="AX7345" s="13" t="s">
        <v>76</v>
      </c>
      <c r="AY7345" s="220" t="s">
        <v>272</v>
      </c>
    </row>
    <row r="7346" spans="1:65" s="13" customFormat="1" ht="11.25">
      <c r="B7346" s="210"/>
      <c r="C7346" s="211"/>
      <c r="D7346" s="212" t="s">
        <v>283</v>
      </c>
      <c r="E7346" s="213" t="s">
        <v>1</v>
      </c>
      <c r="F7346" s="214" t="s">
        <v>833</v>
      </c>
      <c r="G7346" s="211"/>
      <c r="H7346" s="213" t="s">
        <v>1</v>
      </c>
      <c r="I7346" s="215"/>
      <c r="J7346" s="211"/>
      <c r="K7346" s="211"/>
      <c r="L7346" s="216"/>
      <c r="M7346" s="217"/>
      <c r="N7346" s="218"/>
      <c r="O7346" s="218"/>
      <c r="P7346" s="218"/>
      <c r="Q7346" s="218"/>
      <c r="R7346" s="218"/>
      <c r="S7346" s="218"/>
      <c r="T7346" s="219"/>
      <c r="AT7346" s="220" t="s">
        <v>283</v>
      </c>
      <c r="AU7346" s="220" t="s">
        <v>84</v>
      </c>
      <c r="AV7346" s="13" t="s">
        <v>16</v>
      </c>
      <c r="AW7346" s="13" t="s">
        <v>32</v>
      </c>
      <c r="AX7346" s="13" t="s">
        <v>76</v>
      </c>
      <c r="AY7346" s="220" t="s">
        <v>272</v>
      </c>
    </row>
    <row r="7347" spans="1:65" s="14" customFormat="1" ht="11.25">
      <c r="B7347" s="221"/>
      <c r="C7347" s="222"/>
      <c r="D7347" s="212" t="s">
        <v>283</v>
      </c>
      <c r="E7347" s="223" t="s">
        <v>1</v>
      </c>
      <c r="F7347" s="224" t="s">
        <v>5711</v>
      </c>
      <c r="G7347" s="222"/>
      <c r="H7347" s="225">
        <v>2.5</v>
      </c>
      <c r="I7347" s="226"/>
      <c r="J7347" s="222"/>
      <c r="K7347" s="222"/>
      <c r="L7347" s="227"/>
      <c r="M7347" s="228"/>
      <c r="N7347" s="229"/>
      <c r="O7347" s="229"/>
      <c r="P7347" s="229"/>
      <c r="Q7347" s="229"/>
      <c r="R7347" s="229"/>
      <c r="S7347" s="229"/>
      <c r="T7347" s="230"/>
      <c r="AT7347" s="231" t="s">
        <v>283</v>
      </c>
      <c r="AU7347" s="231" t="s">
        <v>84</v>
      </c>
      <c r="AV7347" s="14" t="s">
        <v>84</v>
      </c>
      <c r="AW7347" s="14" t="s">
        <v>32</v>
      </c>
      <c r="AX7347" s="14" t="s">
        <v>76</v>
      </c>
      <c r="AY7347" s="231" t="s">
        <v>272</v>
      </c>
    </row>
    <row r="7348" spans="1:65" s="14" customFormat="1" ht="11.25">
      <c r="B7348" s="221"/>
      <c r="C7348" s="222"/>
      <c r="D7348" s="212" t="s">
        <v>283</v>
      </c>
      <c r="E7348" s="223" t="s">
        <v>1</v>
      </c>
      <c r="F7348" s="224" t="s">
        <v>5712</v>
      </c>
      <c r="G7348" s="222"/>
      <c r="H7348" s="225">
        <v>2.5</v>
      </c>
      <c r="I7348" s="226"/>
      <c r="J7348" s="222"/>
      <c r="K7348" s="222"/>
      <c r="L7348" s="227"/>
      <c r="M7348" s="228"/>
      <c r="N7348" s="229"/>
      <c r="O7348" s="229"/>
      <c r="P7348" s="229"/>
      <c r="Q7348" s="229"/>
      <c r="R7348" s="229"/>
      <c r="S7348" s="229"/>
      <c r="T7348" s="230"/>
      <c r="AT7348" s="231" t="s">
        <v>283</v>
      </c>
      <c r="AU7348" s="231" t="s">
        <v>84</v>
      </c>
      <c r="AV7348" s="14" t="s">
        <v>84</v>
      </c>
      <c r="AW7348" s="14" t="s">
        <v>32</v>
      </c>
      <c r="AX7348" s="14" t="s">
        <v>76</v>
      </c>
      <c r="AY7348" s="231" t="s">
        <v>272</v>
      </c>
    </row>
    <row r="7349" spans="1:65" s="14" customFormat="1" ht="11.25">
      <c r="B7349" s="221"/>
      <c r="C7349" s="222"/>
      <c r="D7349" s="212" t="s">
        <v>283</v>
      </c>
      <c r="E7349" s="223" t="s">
        <v>1</v>
      </c>
      <c r="F7349" s="224" t="s">
        <v>5713</v>
      </c>
      <c r="G7349" s="222"/>
      <c r="H7349" s="225">
        <v>2.5</v>
      </c>
      <c r="I7349" s="226"/>
      <c r="J7349" s="222"/>
      <c r="K7349" s="222"/>
      <c r="L7349" s="227"/>
      <c r="M7349" s="228"/>
      <c r="N7349" s="229"/>
      <c r="O7349" s="229"/>
      <c r="P7349" s="229"/>
      <c r="Q7349" s="229"/>
      <c r="R7349" s="229"/>
      <c r="S7349" s="229"/>
      <c r="T7349" s="230"/>
      <c r="AT7349" s="231" t="s">
        <v>283</v>
      </c>
      <c r="AU7349" s="231" t="s">
        <v>84</v>
      </c>
      <c r="AV7349" s="14" t="s">
        <v>84</v>
      </c>
      <c r="AW7349" s="14" t="s">
        <v>32</v>
      </c>
      <c r="AX7349" s="14" t="s">
        <v>76</v>
      </c>
      <c r="AY7349" s="231" t="s">
        <v>272</v>
      </c>
    </row>
    <row r="7350" spans="1:65" s="13" customFormat="1" ht="11.25">
      <c r="B7350" s="210"/>
      <c r="C7350" s="211"/>
      <c r="D7350" s="212" t="s">
        <v>283</v>
      </c>
      <c r="E7350" s="213" t="s">
        <v>1</v>
      </c>
      <c r="F7350" s="214" t="s">
        <v>285</v>
      </c>
      <c r="G7350" s="211"/>
      <c r="H7350" s="213" t="s">
        <v>1</v>
      </c>
      <c r="I7350" s="215"/>
      <c r="J7350" s="211"/>
      <c r="K7350" s="211"/>
      <c r="L7350" s="216"/>
      <c r="M7350" s="217"/>
      <c r="N7350" s="218"/>
      <c r="O7350" s="218"/>
      <c r="P7350" s="218"/>
      <c r="Q7350" s="218"/>
      <c r="R7350" s="218"/>
      <c r="S7350" s="218"/>
      <c r="T7350" s="219"/>
      <c r="AT7350" s="220" t="s">
        <v>283</v>
      </c>
      <c r="AU7350" s="220" t="s">
        <v>84</v>
      </c>
      <c r="AV7350" s="13" t="s">
        <v>16</v>
      </c>
      <c r="AW7350" s="13" t="s">
        <v>32</v>
      </c>
      <c r="AX7350" s="13" t="s">
        <v>76</v>
      </c>
      <c r="AY7350" s="220" t="s">
        <v>272</v>
      </c>
    </row>
    <row r="7351" spans="1:65" s="13" customFormat="1" ht="11.25">
      <c r="B7351" s="210"/>
      <c r="C7351" s="211"/>
      <c r="D7351" s="212" t="s">
        <v>283</v>
      </c>
      <c r="E7351" s="213" t="s">
        <v>1</v>
      </c>
      <c r="F7351" s="214" t="s">
        <v>837</v>
      </c>
      <c r="G7351" s="211"/>
      <c r="H7351" s="213" t="s">
        <v>1</v>
      </c>
      <c r="I7351" s="215"/>
      <c r="J7351" s="211"/>
      <c r="K7351" s="211"/>
      <c r="L7351" s="216"/>
      <c r="M7351" s="217"/>
      <c r="N7351" s="218"/>
      <c r="O7351" s="218"/>
      <c r="P7351" s="218"/>
      <c r="Q7351" s="218"/>
      <c r="R7351" s="218"/>
      <c r="S7351" s="218"/>
      <c r="T7351" s="219"/>
      <c r="AT7351" s="220" t="s">
        <v>283</v>
      </c>
      <c r="AU7351" s="220" t="s">
        <v>84</v>
      </c>
      <c r="AV7351" s="13" t="s">
        <v>16</v>
      </c>
      <c r="AW7351" s="13" t="s">
        <v>32</v>
      </c>
      <c r="AX7351" s="13" t="s">
        <v>76</v>
      </c>
      <c r="AY7351" s="220" t="s">
        <v>272</v>
      </c>
    </row>
    <row r="7352" spans="1:65" s="14" customFormat="1" ht="11.25">
      <c r="B7352" s="221"/>
      <c r="C7352" s="222"/>
      <c r="D7352" s="212" t="s">
        <v>283</v>
      </c>
      <c r="E7352" s="223" t="s">
        <v>1</v>
      </c>
      <c r="F7352" s="224" t="s">
        <v>5714</v>
      </c>
      <c r="G7352" s="222"/>
      <c r="H7352" s="225">
        <v>5</v>
      </c>
      <c r="I7352" s="226"/>
      <c r="J7352" s="222"/>
      <c r="K7352" s="222"/>
      <c r="L7352" s="227"/>
      <c r="M7352" s="228"/>
      <c r="N7352" s="229"/>
      <c r="O7352" s="229"/>
      <c r="P7352" s="229"/>
      <c r="Q7352" s="229"/>
      <c r="R7352" s="229"/>
      <c r="S7352" s="229"/>
      <c r="T7352" s="230"/>
      <c r="AT7352" s="231" t="s">
        <v>283</v>
      </c>
      <c r="AU7352" s="231" t="s">
        <v>84</v>
      </c>
      <c r="AV7352" s="14" t="s">
        <v>84</v>
      </c>
      <c r="AW7352" s="14" t="s">
        <v>32</v>
      </c>
      <c r="AX7352" s="14" t="s">
        <v>76</v>
      </c>
      <c r="AY7352" s="231" t="s">
        <v>272</v>
      </c>
    </row>
    <row r="7353" spans="1:65" s="14" customFormat="1" ht="11.25">
      <c r="B7353" s="221"/>
      <c r="C7353" s="222"/>
      <c r="D7353" s="212" t="s">
        <v>283</v>
      </c>
      <c r="E7353" s="223" t="s">
        <v>1</v>
      </c>
      <c r="F7353" s="224" t="s">
        <v>5715</v>
      </c>
      <c r="G7353" s="222"/>
      <c r="H7353" s="225">
        <v>8.1</v>
      </c>
      <c r="I7353" s="226"/>
      <c r="J7353" s="222"/>
      <c r="K7353" s="222"/>
      <c r="L7353" s="227"/>
      <c r="M7353" s="228"/>
      <c r="N7353" s="229"/>
      <c r="O7353" s="229"/>
      <c r="P7353" s="229"/>
      <c r="Q7353" s="229"/>
      <c r="R7353" s="229"/>
      <c r="S7353" s="229"/>
      <c r="T7353" s="230"/>
      <c r="AT7353" s="231" t="s">
        <v>283</v>
      </c>
      <c r="AU7353" s="231" t="s">
        <v>84</v>
      </c>
      <c r="AV7353" s="14" t="s">
        <v>84</v>
      </c>
      <c r="AW7353" s="14" t="s">
        <v>32</v>
      </c>
      <c r="AX7353" s="14" t="s">
        <v>76</v>
      </c>
      <c r="AY7353" s="231" t="s">
        <v>272</v>
      </c>
    </row>
    <row r="7354" spans="1:65" s="14" customFormat="1" ht="11.25">
      <c r="B7354" s="221"/>
      <c r="C7354" s="222"/>
      <c r="D7354" s="212" t="s">
        <v>283</v>
      </c>
      <c r="E7354" s="223" t="s">
        <v>1</v>
      </c>
      <c r="F7354" s="224" t="s">
        <v>5716</v>
      </c>
      <c r="G7354" s="222"/>
      <c r="H7354" s="225">
        <v>2.5</v>
      </c>
      <c r="I7354" s="226"/>
      <c r="J7354" s="222"/>
      <c r="K7354" s="222"/>
      <c r="L7354" s="227"/>
      <c r="M7354" s="228"/>
      <c r="N7354" s="229"/>
      <c r="O7354" s="229"/>
      <c r="P7354" s="229"/>
      <c r="Q7354" s="229"/>
      <c r="R7354" s="229"/>
      <c r="S7354" s="229"/>
      <c r="T7354" s="230"/>
      <c r="AT7354" s="231" t="s">
        <v>283</v>
      </c>
      <c r="AU7354" s="231" t="s">
        <v>84</v>
      </c>
      <c r="AV7354" s="14" t="s">
        <v>84</v>
      </c>
      <c r="AW7354" s="14" t="s">
        <v>32</v>
      </c>
      <c r="AX7354" s="14" t="s">
        <v>76</v>
      </c>
      <c r="AY7354" s="231" t="s">
        <v>272</v>
      </c>
    </row>
    <row r="7355" spans="1:65" s="2" customFormat="1" ht="21.75" customHeight="1">
      <c r="A7355" s="34"/>
      <c r="B7355" s="35"/>
      <c r="C7355" s="192" t="s">
        <v>5717</v>
      </c>
      <c r="D7355" s="192" t="s">
        <v>274</v>
      </c>
      <c r="E7355" s="193" t="s">
        <v>5718</v>
      </c>
      <c r="F7355" s="194" t="s">
        <v>5719</v>
      </c>
      <c r="G7355" s="195" t="s">
        <v>185</v>
      </c>
      <c r="H7355" s="196">
        <v>19.074999999999999</v>
      </c>
      <c r="I7355" s="197"/>
      <c r="J7355" s="198">
        <f>ROUND(I7355*H7355,2)</f>
        <v>0</v>
      </c>
      <c r="K7355" s="194" t="s">
        <v>278</v>
      </c>
      <c r="L7355" s="39"/>
      <c r="M7355" s="199" t="s">
        <v>1</v>
      </c>
      <c r="N7355" s="200" t="s">
        <v>41</v>
      </c>
      <c r="O7355" s="71"/>
      <c r="P7355" s="201">
        <f>O7355*H7355</f>
        <v>0</v>
      </c>
      <c r="Q7355" s="201">
        <v>5.5000000000000003E-4</v>
      </c>
      <c r="R7355" s="201">
        <f>Q7355*H7355</f>
        <v>1.0491250000000001E-2</v>
      </c>
      <c r="S7355" s="201">
        <v>0</v>
      </c>
      <c r="T7355" s="202">
        <f>S7355*H7355</f>
        <v>0</v>
      </c>
      <c r="U7355" s="34"/>
      <c r="V7355" s="34"/>
      <c r="W7355" s="34"/>
      <c r="X7355" s="34"/>
      <c r="Y7355" s="34"/>
      <c r="Z7355" s="34"/>
      <c r="AA7355" s="34"/>
      <c r="AB7355" s="34"/>
      <c r="AC7355" s="34"/>
      <c r="AD7355" s="34"/>
      <c r="AE7355" s="34"/>
      <c r="AR7355" s="203" t="s">
        <v>358</v>
      </c>
      <c r="AT7355" s="203" t="s">
        <v>274</v>
      </c>
      <c r="AU7355" s="203" t="s">
        <v>84</v>
      </c>
      <c r="AY7355" s="17" t="s">
        <v>272</v>
      </c>
      <c r="BE7355" s="204">
        <f>IF(N7355="základní",J7355,0)</f>
        <v>0</v>
      </c>
      <c r="BF7355" s="204">
        <f>IF(N7355="snížená",J7355,0)</f>
        <v>0</v>
      </c>
      <c r="BG7355" s="204">
        <f>IF(N7355="zákl. přenesená",J7355,0)</f>
        <v>0</v>
      </c>
      <c r="BH7355" s="204">
        <f>IF(N7355="sníž. přenesená",J7355,0)</f>
        <v>0</v>
      </c>
      <c r="BI7355" s="204">
        <f>IF(N7355="nulová",J7355,0)</f>
        <v>0</v>
      </c>
      <c r="BJ7355" s="17" t="s">
        <v>16</v>
      </c>
      <c r="BK7355" s="204">
        <f>ROUND(I7355*H7355,2)</f>
        <v>0</v>
      </c>
      <c r="BL7355" s="17" t="s">
        <v>358</v>
      </c>
      <c r="BM7355" s="203" t="s">
        <v>5720</v>
      </c>
    </row>
    <row r="7356" spans="1:65" s="2" customFormat="1" ht="11.25">
      <c r="A7356" s="34"/>
      <c r="B7356" s="35"/>
      <c r="C7356" s="36"/>
      <c r="D7356" s="205" t="s">
        <v>281</v>
      </c>
      <c r="E7356" s="36"/>
      <c r="F7356" s="206" t="s">
        <v>5721</v>
      </c>
      <c r="G7356" s="36"/>
      <c r="H7356" s="36"/>
      <c r="I7356" s="207"/>
      <c r="J7356" s="36"/>
      <c r="K7356" s="36"/>
      <c r="L7356" s="39"/>
      <c r="M7356" s="208"/>
      <c r="N7356" s="209"/>
      <c r="O7356" s="71"/>
      <c r="P7356" s="71"/>
      <c r="Q7356" s="71"/>
      <c r="R7356" s="71"/>
      <c r="S7356" s="71"/>
      <c r="T7356" s="72"/>
      <c r="U7356" s="34"/>
      <c r="V7356" s="34"/>
      <c r="W7356" s="34"/>
      <c r="X7356" s="34"/>
      <c r="Y7356" s="34"/>
      <c r="Z7356" s="34"/>
      <c r="AA7356" s="34"/>
      <c r="AB7356" s="34"/>
      <c r="AC7356" s="34"/>
      <c r="AD7356" s="34"/>
      <c r="AE7356" s="34"/>
      <c r="AT7356" s="17" t="s">
        <v>281</v>
      </c>
      <c r="AU7356" s="17" t="s">
        <v>84</v>
      </c>
    </row>
    <row r="7357" spans="1:65" s="13" customFormat="1" ht="22.5">
      <c r="B7357" s="210"/>
      <c r="C7357" s="211"/>
      <c r="D7357" s="212" t="s">
        <v>283</v>
      </c>
      <c r="E7357" s="213" t="s">
        <v>1</v>
      </c>
      <c r="F7357" s="214" t="s">
        <v>1820</v>
      </c>
      <c r="G7357" s="211"/>
      <c r="H7357" s="213" t="s">
        <v>1</v>
      </c>
      <c r="I7357" s="215"/>
      <c r="J7357" s="211"/>
      <c r="K7357" s="211"/>
      <c r="L7357" s="216"/>
      <c r="M7357" s="217"/>
      <c r="N7357" s="218"/>
      <c r="O7357" s="218"/>
      <c r="P7357" s="218"/>
      <c r="Q7357" s="218"/>
      <c r="R7357" s="218"/>
      <c r="S7357" s="218"/>
      <c r="T7357" s="219"/>
      <c r="AT7357" s="220" t="s">
        <v>283</v>
      </c>
      <c r="AU7357" s="220" t="s">
        <v>84</v>
      </c>
      <c r="AV7357" s="13" t="s">
        <v>16</v>
      </c>
      <c r="AW7357" s="13" t="s">
        <v>32</v>
      </c>
      <c r="AX7357" s="13" t="s">
        <v>76</v>
      </c>
      <c r="AY7357" s="220" t="s">
        <v>272</v>
      </c>
    </row>
    <row r="7358" spans="1:65" s="13" customFormat="1" ht="11.25">
      <c r="B7358" s="210"/>
      <c r="C7358" s="211"/>
      <c r="D7358" s="212" t="s">
        <v>283</v>
      </c>
      <c r="E7358" s="213" t="s">
        <v>1</v>
      </c>
      <c r="F7358" s="214" t="s">
        <v>5617</v>
      </c>
      <c r="G7358" s="211"/>
      <c r="H7358" s="213" t="s">
        <v>1</v>
      </c>
      <c r="I7358" s="215"/>
      <c r="J7358" s="211"/>
      <c r="K7358" s="211"/>
      <c r="L7358" s="216"/>
      <c r="M7358" s="217"/>
      <c r="N7358" s="218"/>
      <c r="O7358" s="218"/>
      <c r="P7358" s="218"/>
      <c r="Q7358" s="218"/>
      <c r="R7358" s="218"/>
      <c r="S7358" s="218"/>
      <c r="T7358" s="219"/>
      <c r="AT7358" s="220" t="s">
        <v>283</v>
      </c>
      <c r="AU7358" s="220" t="s">
        <v>84</v>
      </c>
      <c r="AV7358" s="13" t="s">
        <v>16</v>
      </c>
      <c r="AW7358" s="13" t="s">
        <v>32</v>
      </c>
      <c r="AX7358" s="13" t="s">
        <v>76</v>
      </c>
      <c r="AY7358" s="220" t="s">
        <v>272</v>
      </c>
    </row>
    <row r="7359" spans="1:65" s="13" customFormat="1" ht="11.25">
      <c r="B7359" s="210"/>
      <c r="C7359" s="211"/>
      <c r="D7359" s="212" t="s">
        <v>283</v>
      </c>
      <c r="E7359" s="213" t="s">
        <v>1</v>
      </c>
      <c r="F7359" s="214" t="s">
        <v>285</v>
      </c>
      <c r="G7359" s="211"/>
      <c r="H7359" s="213" t="s">
        <v>1</v>
      </c>
      <c r="I7359" s="215"/>
      <c r="J7359" s="211"/>
      <c r="K7359" s="211"/>
      <c r="L7359" s="216"/>
      <c r="M7359" s="217"/>
      <c r="N7359" s="218"/>
      <c r="O7359" s="218"/>
      <c r="P7359" s="218"/>
      <c r="Q7359" s="218"/>
      <c r="R7359" s="218"/>
      <c r="S7359" s="218"/>
      <c r="T7359" s="219"/>
      <c r="AT7359" s="220" t="s">
        <v>283</v>
      </c>
      <c r="AU7359" s="220" t="s">
        <v>84</v>
      </c>
      <c r="AV7359" s="13" t="s">
        <v>16</v>
      </c>
      <c r="AW7359" s="13" t="s">
        <v>32</v>
      </c>
      <c r="AX7359" s="13" t="s">
        <v>76</v>
      </c>
      <c r="AY7359" s="220" t="s">
        <v>272</v>
      </c>
    </row>
    <row r="7360" spans="1:65" s="13" customFormat="1" ht="11.25">
      <c r="B7360" s="210"/>
      <c r="C7360" s="211"/>
      <c r="D7360" s="212" t="s">
        <v>283</v>
      </c>
      <c r="E7360" s="213" t="s">
        <v>1</v>
      </c>
      <c r="F7360" s="214" t="s">
        <v>831</v>
      </c>
      <c r="G7360" s="211"/>
      <c r="H7360" s="213" t="s">
        <v>1</v>
      </c>
      <c r="I7360" s="215"/>
      <c r="J7360" s="211"/>
      <c r="K7360" s="211"/>
      <c r="L7360" s="216"/>
      <c r="M7360" s="217"/>
      <c r="N7360" s="218"/>
      <c r="O7360" s="218"/>
      <c r="P7360" s="218"/>
      <c r="Q7360" s="218"/>
      <c r="R7360" s="218"/>
      <c r="S7360" s="218"/>
      <c r="T7360" s="219"/>
      <c r="AT7360" s="220" t="s">
        <v>283</v>
      </c>
      <c r="AU7360" s="220" t="s">
        <v>84</v>
      </c>
      <c r="AV7360" s="13" t="s">
        <v>16</v>
      </c>
      <c r="AW7360" s="13" t="s">
        <v>32</v>
      </c>
      <c r="AX7360" s="13" t="s">
        <v>76</v>
      </c>
      <c r="AY7360" s="220" t="s">
        <v>272</v>
      </c>
    </row>
    <row r="7361" spans="1:65" s="14" customFormat="1" ht="11.25">
      <c r="B7361" s="221"/>
      <c r="C7361" s="222"/>
      <c r="D7361" s="212" t="s">
        <v>283</v>
      </c>
      <c r="E7361" s="223" t="s">
        <v>1</v>
      </c>
      <c r="F7361" s="224" t="s">
        <v>5722</v>
      </c>
      <c r="G7361" s="222"/>
      <c r="H7361" s="225">
        <v>2</v>
      </c>
      <c r="I7361" s="226"/>
      <c r="J7361" s="222"/>
      <c r="K7361" s="222"/>
      <c r="L7361" s="227"/>
      <c r="M7361" s="228"/>
      <c r="N7361" s="229"/>
      <c r="O7361" s="229"/>
      <c r="P7361" s="229"/>
      <c r="Q7361" s="229"/>
      <c r="R7361" s="229"/>
      <c r="S7361" s="229"/>
      <c r="T7361" s="230"/>
      <c r="AT7361" s="231" t="s">
        <v>283</v>
      </c>
      <c r="AU7361" s="231" t="s">
        <v>84</v>
      </c>
      <c r="AV7361" s="14" t="s">
        <v>84</v>
      </c>
      <c r="AW7361" s="14" t="s">
        <v>32</v>
      </c>
      <c r="AX7361" s="14" t="s">
        <v>76</v>
      </c>
      <c r="AY7361" s="231" t="s">
        <v>272</v>
      </c>
    </row>
    <row r="7362" spans="1:65" s="14" customFormat="1" ht="11.25">
      <c r="B7362" s="221"/>
      <c r="C7362" s="222"/>
      <c r="D7362" s="212" t="s">
        <v>283</v>
      </c>
      <c r="E7362" s="223" t="s">
        <v>1</v>
      </c>
      <c r="F7362" s="224" t="s">
        <v>5723</v>
      </c>
      <c r="G7362" s="222"/>
      <c r="H7362" s="225">
        <v>2</v>
      </c>
      <c r="I7362" s="226"/>
      <c r="J7362" s="222"/>
      <c r="K7362" s="222"/>
      <c r="L7362" s="227"/>
      <c r="M7362" s="228"/>
      <c r="N7362" s="229"/>
      <c r="O7362" s="229"/>
      <c r="P7362" s="229"/>
      <c r="Q7362" s="229"/>
      <c r="R7362" s="229"/>
      <c r="S7362" s="229"/>
      <c r="T7362" s="230"/>
      <c r="AT7362" s="231" t="s">
        <v>283</v>
      </c>
      <c r="AU7362" s="231" t="s">
        <v>84</v>
      </c>
      <c r="AV7362" s="14" t="s">
        <v>84</v>
      </c>
      <c r="AW7362" s="14" t="s">
        <v>32</v>
      </c>
      <c r="AX7362" s="14" t="s">
        <v>76</v>
      </c>
      <c r="AY7362" s="231" t="s">
        <v>272</v>
      </c>
    </row>
    <row r="7363" spans="1:65" s="13" customFormat="1" ht="11.25">
      <c r="B7363" s="210"/>
      <c r="C7363" s="211"/>
      <c r="D7363" s="212" t="s">
        <v>283</v>
      </c>
      <c r="E7363" s="213" t="s">
        <v>1</v>
      </c>
      <c r="F7363" s="214" t="s">
        <v>285</v>
      </c>
      <c r="G7363" s="211"/>
      <c r="H7363" s="213" t="s">
        <v>1</v>
      </c>
      <c r="I7363" s="215"/>
      <c r="J7363" s="211"/>
      <c r="K7363" s="211"/>
      <c r="L7363" s="216"/>
      <c r="M7363" s="217"/>
      <c r="N7363" s="218"/>
      <c r="O7363" s="218"/>
      <c r="P7363" s="218"/>
      <c r="Q7363" s="218"/>
      <c r="R7363" s="218"/>
      <c r="S7363" s="218"/>
      <c r="T7363" s="219"/>
      <c r="AT7363" s="220" t="s">
        <v>283</v>
      </c>
      <c r="AU7363" s="220" t="s">
        <v>84</v>
      </c>
      <c r="AV7363" s="13" t="s">
        <v>16</v>
      </c>
      <c r="AW7363" s="13" t="s">
        <v>32</v>
      </c>
      <c r="AX7363" s="13" t="s">
        <v>76</v>
      </c>
      <c r="AY7363" s="220" t="s">
        <v>272</v>
      </c>
    </row>
    <row r="7364" spans="1:65" s="13" customFormat="1" ht="11.25">
      <c r="B7364" s="210"/>
      <c r="C7364" s="211"/>
      <c r="D7364" s="212" t="s">
        <v>283</v>
      </c>
      <c r="E7364" s="213" t="s">
        <v>1</v>
      </c>
      <c r="F7364" s="214" t="s">
        <v>833</v>
      </c>
      <c r="G7364" s="211"/>
      <c r="H7364" s="213" t="s">
        <v>1</v>
      </c>
      <c r="I7364" s="215"/>
      <c r="J7364" s="211"/>
      <c r="K7364" s="211"/>
      <c r="L7364" s="216"/>
      <c r="M7364" s="217"/>
      <c r="N7364" s="218"/>
      <c r="O7364" s="218"/>
      <c r="P7364" s="218"/>
      <c r="Q7364" s="218"/>
      <c r="R7364" s="218"/>
      <c r="S7364" s="218"/>
      <c r="T7364" s="219"/>
      <c r="AT7364" s="220" t="s">
        <v>283</v>
      </c>
      <c r="AU7364" s="220" t="s">
        <v>84</v>
      </c>
      <c r="AV7364" s="13" t="s">
        <v>16</v>
      </c>
      <c r="AW7364" s="13" t="s">
        <v>32</v>
      </c>
      <c r="AX7364" s="13" t="s">
        <v>76</v>
      </c>
      <c r="AY7364" s="220" t="s">
        <v>272</v>
      </c>
    </row>
    <row r="7365" spans="1:65" s="14" customFormat="1" ht="11.25">
      <c r="B7365" s="221"/>
      <c r="C7365" s="222"/>
      <c r="D7365" s="212" t="s">
        <v>283</v>
      </c>
      <c r="E7365" s="223" t="s">
        <v>1</v>
      </c>
      <c r="F7365" s="224" t="s">
        <v>5724</v>
      </c>
      <c r="G7365" s="222"/>
      <c r="H7365" s="225">
        <v>4.0750000000000002</v>
      </c>
      <c r="I7365" s="226"/>
      <c r="J7365" s="222"/>
      <c r="K7365" s="222"/>
      <c r="L7365" s="227"/>
      <c r="M7365" s="228"/>
      <c r="N7365" s="229"/>
      <c r="O7365" s="229"/>
      <c r="P7365" s="229"/>
      <c r="Q7365" s="229"/>
      <c r="R7365" s="229"/>
      <c r="S7365" s="229"/>
      <c r="T7365" s="230"/>
      <c r="AT7365" s="231" t="s">
        <v>283</v>
      </c>
      <c r="AU7365" s="231" t="s">
        <v>84</v>
      </c>
      <c r="AV7365" s="14" t="s">
        <v>84</v>
      </c>
      <c r="AW7365" s="14" t="s">
        <v>32</v>
      </c>
      <c r="AX7365" s="14" t="s">
        <v>76</v>
      </c>
      <c r="AY7365" s="231" t="s">
        <v>272</v>
      </c>
    </row>
    <row r="7366" spans="1:65" s="13" customFormat="1" ht="11.25">
      <c r="B7366" s="210"/>
      <c r="C7366" s="211"/>
      <c r="D7366" s="212" t="s">
        <v>283</v>
      </c>
      <c r="E7366" s="213" t="s">
        <v>1</v>
      </c>
      <c r="F7366" s="214" t="s">
        <v>285</v>
      </c>
      <c r="G7366" s="211"/>
      <c r="H7366" s="213" t="s">
        <v>1</v>
      </c>
      <c r="I7366" s="215"/>
      <c r="J7366" s="211"/>
      <c r="K7366" s="211"/>
      <c r="L7366" s="216"/>
      <c r="M7366" s="217"/>
      <c r="N7366" s="218"/>
      <c r="O7366" s="218"/>
      <c r="P7366" s="218"/>
      <c r="Q7366" s="218"/>
      <c r="R7366" s="218"/>
      <c r="S7366" s="218"/>
      <c r="T7366" s="219"/>
      <c r="AT7366" s="220" t="s">
        <v>283</v>
      </c>
      <c r="AU7366" s="220" t="s">
        <v>84</v>
      </c>
      <c r="AV7366" s="13" t="s">
        <v>16</v>
      </c>
      <c r="AW7366" s="13" t="s">
        <v>32</v>
      </c>
      <c r="AX7366" s="13" t="s">
        <v>76</v>
      </c>
      <c r="AY7366" s="220" t="s">
        <v>272</v>
      </c>
    </row>
    <row r="7367" spans="1:65" s="13" customFormat="1" ht="11.25">
      <c r="B7367" s="210"/>
      <c r="C7367" s="211"/>
      <c r="D7367" s="212" t="s">
        <v>283</v>
      </c>
      <c r="E7367" s="213" t="s">
        <v>1</v>
      </c>
      <c r="F7367" s="214" t="s">
        <v>837</v>
      </c>
      <c r="G7367" s="211"/>
      <c r="H7367" s="213" t="s">
        <v>1</v>
      </c>
      <c r="I7367" s="215"/>
      <c r="J7367" s="211"/>
      <c r="K7367" s="211"/>
      <c r="L7367" s="216"/>
      <c r="M7367" s="217"/>
      <c r="N7367" s="218"/>
      <c r="O7367" s="218"/>
      <c r="P7367" s="218"/>
      <c r="Q7367" s="218"/>
      <c r="R7367" s="218"/>
      <c r="S7367" s="218"/>
      <c r="T7367" s="219"/>
      <c r="AT7367" s="220" t="s">
        <v>283</v>
      </c>
      <c r="AU7367" s="220" t="s">
        <v>84</v>
      </c>
      <c r="AV7367" s="13" t="s">
        <v>16</v>
      </c>
      <c r="AW7367" s="13" t="s">
        <v>32</v>
      </c>
      <c r="AX7367" s="13" t="s">
        <v>76</v>
      </c>
      <c r="AY7367" s="220" t="s">
        <v>272</v>
      </c>
    </row>
    <row r="7368" spans="1:65" s="14" customFormat="1" ht="11.25">
      <c r="B7368" s="221"/>
      <c r="C7368" s="222"/>
      <c r="D7368" s="212" t="s">
        <v>283</v>
      </c>
      <c r="E7368" s="223" t="s">
        <v>1</v>
      </c>
      <c r="F7368" s="224" t="s">
        <v>5725</v>
      </c>
      <c r="G7368" s="222"/>
      <c r="H7368" s="225">
        <v>3</v>
      </c>
      <c r="I7368" s="226"/>
      <c r="J7368" s="222"/>
      <c r="K7368" s="222"/>
      <c r="L7368" s="227"/>
      <c r="M7368" s="228"/>
      <c r="N7368" s="229"/>
      <c r="O7368" s="229"/>
      <c r="P7368" s="229"/>
      <c r="Q7368" s="229"/>
      <c r="R7368" s="229"/>
      <c r="S7368" s="229"/>
      <c r="T7368" s="230"/>
      <c r="AT7368" s="231" t="s">
        <v>283</v>
      </c>
      <c r="AU7368" s="231" t="s">
        <v>84</v>
      </c>
      <c r="AV7368" s="14" t="s">
        <v>84</v>
      </c>
      <c r="AW7368" s="14" t="s">
        <v>32</v>
      </c>
      <c r="AX7368" s="14" t="s">
        <v>76</v>
      </c>
      <c r="AY7368" s="231" t="s">
        <v>272</v>
      </c>
    </row>
    <row r="7369" spans="1:65" s="14" customFormat="1" ht="11.25">
      <c r="B7369" s="221"/>
      <c r="C7369" s="222"/>
      <c r="D7369" s="212" t="s">
        <v>283</v>
      </c>
      <c r="E7369" s="223" t="s">
        <v>1</v>
      </c>
      <c r="F7369" s="224" t="s">
        <v>5726</v>
      </c>
      <c r="G7369" s="222"/>
      <c r="H7369" s="225">
        <v>6</v>
      </c>
      <c r="I7369" s="226"/>
      <c r="J7369" s="222"/>
      <c r="K7369" s="222"/>
      <c r="L7369" s="227"/>
      <c r="M7369" s="228"/>
      <c r="N7369" s="229"/>
      <c r="O7369" s="229"/>
      <c r="P7369" s="229"/>
      <c r="Q7369" s="229"/>
      <c r="R7369" s="229"/>
      <c r="S7369" s="229"/>
      <c r="T7369" s="230"/>
      <c r="AT7369" s="231" t="s">
        <v>283</v>
      </c>
      <c r="AU7369" s="231" t="s">
        <v>84</v>
      </c>
      <c r="AV7369" s="14" t="s">
        <v>84</v>
      </c>
      <c r="AW7369" s="14" t="s">
        <v>32</v>
      </c>
      <c r="AX7369" s="14" t="s">
        <v>76</v>
      </c>
      <c r="AY7369" s="231" t="s">
        <v>272</v>
      </c>
    </row>
    <row r="7370" spans="1:65" s="14" customFormat="1" ht="11.25">
      <c r="B7370" s="221"/>
      <c r="C7370" s="222"/>
      <c r="D7370" s="212" t="s">
        <v>283</v>
      </c>
      <c r="E7370" s="223" t="s">
        <v>1</v>
      </c>
      <c r="F7370" s="224" t="s">
        <v>5727</v>
      </c>
      <c r="G7370" s="222"/>
      <c r="H7370" s="225">
        <v>2</v>
      </c>
      <c r="I7370" s="226"/>
      <c r="J7370" s="222"/>
      <c r="K7370" s="222"/>
      <c r="L7370" s="227"/>
      <c r="M7370" s="228"/>
      <c r="N7370" s="229"/>
      <c r="O7370" s="229"/>
      <c r="P7370" s="229"/>
      <c r="Q7370" s="229"/>
      <c r="R7370" s="229"/>
      <c r="S7370" s="229"/>
      <c r="T7370" s="230"/>
      <c r="AT7370" s="231" t="s">
        <v>283</v>
      </c>
      <c r="AU7370" s="231" t="s">
        <v>84</v>
      </c>
      <c r="AV7370" s="14" t="s">
        <v>84</v>
      </c>
      <c r="AW7370" s="14" t="s">
        <v>32</v>
      </c>
      <c r="AX7370" s="14" t="s">
        <v>76</v>
      </c>
      <c r="AY7370" s="231" t="s">
        <v>272</v>
      </c>
    </row>
    <row r="7371" spans="1:65" s="2" customFormat="1" ht="21.75" customHeight="1">
      <c r="A7371" s="34"/>
      <c r="B7371" s="35"/>
      <c r="C7371" s="192" t="s">
        <v>5728</v>
      </c>
      <c r="D7371" s="192" t="s">
        <v>274</v>
      </c>
      <c r="E7371" s="193" t="s">
        <v>5729</v>
      </c>
      <c r="F7371" s="194" t="s">
        <v>5730</v>
      </c>
      <c r="G7371" s="195" t="s">
        <v>185</v>
      </c>
      <c r="H7371" s="196">
        <v>105.1</v>
      </c>
      <c r="I7371" s="197"/>
      <c r="J7371" s="198">
        <f>ROUND(I7371*H7371,2)</f>
        <v>0</v>
      </c>
      <c r="K7371" s="194" t="s">
        <v>278</v>
      </c>
      <c r="L7371" s="39"/>
      <c r="M7371" s="199" t="s">
        <v>1</v>
      </c>
      <c r="N7371" s="200" t="s">
        <v>41</v>
      </c>
      <c r="O7371" s="71"/>
      <c r="P7371" s="201">
        <f>O7371*H7371</f>
        <v>0</v>
      </c>
      <c r="Q7371" s="201">
        <v>5.0000000000000001E-4</v>
      </c>
      <c r="R7371" s="201">
        <f>Q7371*H7371</f>
        <v>5.2549999999999999E-2</v>
      </c>
      <c r="S7371" s="201">
        <v>0</v>
      </c>
      <c r="T7371" s="202">
        <f>S7371*H7371</f>
        <v>0</v>
      </c>
      <c r="U7371" s="34"/>
      <c r="V7371" s="34"/>
      <c r="W7371" s="34"/>
      <c r="X7371" s="34"/>
      <c r="Y7371" s="34"/>
      <c r="Z7371" s="34"/>
      <c r="AA7371" s="34"/>
      <c r="AB7371" s="34"/>
      <c r="AC7371" s="34"/>
      <c r="AD7371" s="34"/>
      <c r="AE7371" s="34"/>
      <c r="AR7371" s="203" t="s">
        <v>358</v>
      </c>
      <c r="AT7371" s="203" t="s">
        <v>274</v>
      </c>
      <c r="AU7371" s="203" t="s">
        <v>84</v>
      </c>
      <c r="AY7371" s="17" t="s">
        <v>272</v>
      </c>
      <c r="BE7371" s="204">
        <f>IF(N7371="základní",J7371,0)</f>
        <v>0</v>
      </c>
      <c r="BF7371" s="204">
        <f>IF(N7371="snížená",J7371,0)</f>
        <v>0</v>
      </c>
      <c r="BG7371" s="204">
        <f>IF(N7371="zákl. přenesená",J7371,0)</f>
        <v>0</v>
      </c>
      <c r="BH7371" s="204">
        <f>IF(N7371="sníž. přenesená",J7371,0)</f>
        <v>0</v>
      </c>
      <c r="BI7371" s="204">
        <f>IF(N7371="nulová",J7371,0)</f>
        <v>0</v>
      </c>
      <c r="BJ7371" s="17" t="s">
        <v>16</v>
      </c>
      <c r="BK7371" s="204">
        <f>ROUND(I7371*H7371,2)</f>
        <v>0</v>
      </c>
      <c r="BL7371" s="17" t="s">
        <v>358</v>
      </c>
      <c r="BM7371" s="203" t="s">
        <v>5731</v>
      </c>
    </row>
    <row r="7372" spans="1:65" s="2" customFormat="1" ht="11.25">
      <c r="A7372" s="34"/>
      <c r="B7372" s="35"/>
      <c r="C7372" s="36"/>
      <c r="D7372" s="205" t="s">
        <v>281</v>
      </c>
      <c r="E7372" s="36"/>
      <c r="F7372" s="206" t="s">
        <v>5732</v>
      </c>
      <c r="G7372" s="36"/>
      <c r="H7372" s="36"/>
      <c r="I7372" s="207"/>
      <c r="J7372" s="36"/>
      <c r="K7372" s="36"/>
      <c r="L7372" s="39"/>
      <c r="M7372" s="208"/>
      <c r="N7372" s="209"/>
      <c r="O7372" s="71"/>
      <c r="P7372" s="71"/>
      <c r="Q7372" s="71"/>
      <c r="R7372" s="71"/>
      <c r="S7372" s="71"/>
      <c r="T7372" s="72"/>
      <c r="U7372" s="34"/>
      <c r="V7372" s="34"/>
      <c r="W7372" s="34"/>
      <c r="X7372" s="34"/>
      <c r="Y7372" s="34"/>
      <c r="Z7372" s="34"/>
      <c r="AA7372" s="34"/>
      <c r="AB7372" s="34"/>
      <c r="AC7372" s="34"/>
      <c r="AD7372" s="34"/>
      <c r="AE7372" s="34"/>
      <c r="AT7372" s="17" t="s">
        <v>281</v>
      </c>
      <c r="AU7372" s="17" t="s">
        <v>84</v>
      </c>
    </row>
    <row r="7373" spans="1:65" s="13" customFormat="1" ht="22.5">
      <c r="B7373" s="210"/>
      <c r="C7373" s="211"/>
      <c r="D7373" s="212" t="s">
        <v>283</v>
      </c>
      <c r="E7373" s="213" t="s">
        <v>1</v>
      </c>
      <c r="F7373" s="214" t="s">
        <v>1820</v>
      </c>
      <c r="G7373" s="211"/>
      <c r="H7373" s="213" t="s">
        <v>1</v>
      </c>
      <c r="I7373" s="215"/>
      <c r="J7373" s="211"/>
      <c r="K7373" s="211"/>
      <c r="L7373" s="216"/>
      <c r="M7373" s="217"/>
      <c r="N7373" s="218"/>
      <c r="O7373" s="218"/>
      <c r="P7373" s="218"/>
      <c r="Q7373" s="218"/>
      <c r="R7373" s="218"/>
      <c r="S7373" s="218"/>
      <c r="T7373" s="219"/>
      <c r="AT7373" s="220" t="s">
        <v>283</v>
      </c>
      <c r="AU7373" s="220" t="s">
        <v>84</v>
      </c>
      <c r="AV7373" s="13" t="s">
        <v>16</v>
      </c>
      <c r="AW7373" s="13" t="s">
        <v>32</v>
      </c>
      <c r="AX7373" s="13" t="s">
        <v>76</v>
      </c>
      <c r="AY7373" s="220" t="s">
        <v>272</v>
      </c>
    </row>
    <row r="7374" spans="1:65" s="13" customFormat="1" ht="11.25">
      <c r="B7374" s="210"/>
      <c r="C7374" s="211"/>
      <c r="D7374" s="212" t="s">
        <v>283</v>
      </c>
      <c r="E7374" s="213" t="s">
        <v>1</v>
      </c>
      <c r="F7374" s="214" t="s">
        <v>285</v>
      </c>
      <c r="G7374" s="211"/>
      <c r="H7374" s="213" t="s">
        <v>1</v>
      </c>
      <c r="I7374" s="215"/>
      <c r="J7374" s="211"/>
      <c r="K7374" s="211"/>
      <c r="L7374" s="216"/>
      <c r="M7374" s="217"/>
      <c r="N7374" s="218"/>
      <c r="O7374" s="218"/>
      <c r="P7374" s="218"/>
      <c r="Q7374" s="218"/>
      <c r="R7374" s="218"/>
      <c r="S7374" s="218"/>
      <c r="T7374" s="219"/>
      <c r="AT7374" s="220" t="s">
        <v>283</v>
      </c>
      <c r="AU7374" s="220" t="s">
        <v>84</v>
      </c>
      <c r="AV7374" s="13" t="s">
        <v>16</v>
      </c>
      <c r="AW7374" s="13" t="s">
        <v>32</v>
      </c>
      <c r="AX7374" s="13" t="s">
        <v>76</v>
      </c>
      <c r="AY7374" s="220" t="s">
        <v>272</v>
      </c>
    </row>
    <row r="7375" spans="1:65" s="13" customFormat="1" ht="11.25">
      <c r="B7375" s="210"/>
      <c r="C7375" s="211"/>
      <c r="D7375" s="212" t="s">
        <v>283</v>
      </c>
      <c r="E7375" s="213" t="s">
        <v>1</v>
      </c>
      <c r="F7375" s="214" t="s">
        <v>831</v>
      </c>
      <c r="G7375" s="211"/>
      <c r="H7375" s="213" t="s">
        <v>1</v>
      </c>
      <c r="I7375" s="215"/>
      <c r="J7375" s="211"/>
      <c r="K7375" s="211"/>
      <c r="L7375" s="216"/>
      <c r="M7375" s="217"/>
      <c r="N7375" s="218"/>
      <c r="O7375" s="218"/>
      <c r="P7375" s="218"/>
      <c r="Q7375" s="218"/>
      <c r="R7375" s="218"/>
      <c r="S7375" s="218"/>
      <c r="T7375" s="219"/>
      <c r="AT7375" s="220" t="s">
        <v>283</v>
      </c>
      <c r="AU7375" s="220" t="s">
        <v>84</v>
      </c>
      <c r="AV7375" s="13" t="s">
        <v>16</v>
      </c>
      <c r="AW7375" s="13" t="s">
        <v>32</v>
      </c>
      <c r="AX7375" s="13" t="s">
        <v>76</v>
      </c>
      <c r="AY7375" s="220" t="s">
        <v>272</v>
      </c>
    </row>
    <row r="7376" spans="1:65" s="14" customFormat="1" ht="11.25">
      <c r="B7376" s="221"/>
      <c r="C7376" s="222"/>
      <c r="D7376" s="212" t="s">
        <v>283</v>
      </c>
      <c r="E7376" s="223" t="s">
        <v>1</v>
      </c>
      <c r="F7376" s="224" t="s">
        <v>5733</v>
      </c>
      <c r="G7376" s="222"/>
      <c r="H7376" s="225">
        <v>8.6999999999999993</v>
      </c>
      <c r="I7376" s="226"/>
      <c r="J7376" s="222"/>
      <c r="K7376" s="222"/>
      <c r="L7376" s="227"/>
      <c r="M7376" s="228"/>
      <c r="N7376" s="229"/>
      <c r="O7376" s="229"/>
      <c r="P7376" s="229"/>
      <c r="Q7376" s="229"/>
      <c r="R7376" s="229"/>
      <c r="S7376" s="229"/>
      <c r="T7376" s="230"/>
      <c r="AT7376" s="231" t="s">
        <v>283</v>
      </c>
      <c r="AU7376" s="231" t="s">
        <v>84</v>
      </c>
      <c r="AV7376" s="14" t="s">
        <v>84</v>
      </c>
      <c r="AW7376" s="14" t="s">
        <v>32</v>
      </c>
      <c r="AX7376" s="14" t="s">
        <v>76</v>
      </c>
      <c r="AY7376" s="231" t="s">
        <v>272</v>
      </c>
    </row>
    <row r="7377" spans="2:51" s="14" customFormat="1" ht="11.25">
      <c r="B7377" s="221"/>
      <c r="C7377" s="222"/>
      <c r="D7377" s="212" t="s">
        <v>283</v>
      </c>
      <c r="E7377" s="223" t="s">
        <v>1</v>
      </c>
      <c r="F7377" s="224" t="s">
        <v>5734</v>
      </c>
      <c r="G7377" s="222"/>
      <c r="H7377" s="225">
        <v>5.15</v>
      </c>
      <c r="I7377" s="226"/>
      <c r="J7377" s="222"/>
      <c r="K7377" s="222"/>
      <c r="L7377" s="227"/>
      <c r="M7377" s="228"/>
      <c r="N7377" s="229"/>
      <c r="O7377" s="229"/>
      <c r="P7377" s="229"/>
      <c r="Q7377" s="229"/>
      <c r="R7377" s="229"/>
      <c r="S7377" s="229"/>
      <c r="T7377" s="230"/>
      <c r="AT7377" s="231" t="s">
        <v>283</v>
      </c>
      <c r="AU7377" s="231" t="s">
        <v>84</v>
      </c>
      <c r="AV7377" s="14" t="s">
        <v>84</v>
      </c>
      <c r="AW7377" s="14" t="s">
        <v>32</v>
      </c>
      <c r="AX7377" s="14" t="s">
        <v>76</v>
      </c>
      <c r="AY7377" s="231" t="s">
        <v>272</v>
      </c>
    </row>
    <row r="7378" spans="2:51" s="14" customFormat="1" ht="11.25">
      <c r="B7378" s="221"/>
      <c r="C7378" s="222"/>
      <c r="D7378" s="212" t="s">
        <v>283</v>
      </c>
      <c r="E7378" s="223" t="s">
        <v>1</v>
      </c>
      <c r="F7378" s="224" t="s">
        <v>5735</v>
      </c>
      <c r="G7378" s="222"/>
      <c r="H7378" s="225">
        <v>4.5999999999999996</v>
      </c>
      <c r="I7378" s="226"/>
      <c r="J7378" s="222"/>
      <c r="K7378" s="222"/>
      <c r="L7378" s="227"/>
      <c r="M7378" s="228"/>
      <c r="N7378" s="229"/>
      <c r="O7378" s="229"/>
      <c r="P7378" s="229"/>
      <c r="Q7378" s="229"/>
      <c r="R7378" s="229"/>
      <c r="S7378" s="229"/>
      <c r="T7378" s="230"/>
      <c r="AT7378" s="231" t="s">
        <v>283</v>
      </c>
      <c r="AU7378" s="231" t="s">
        <v>84</v>
      </c>
      <c r="AV7378" s="14" t="s">
        <v>84</v>
      </c>
      <c r="AW7378" s="14" t="s">
        <v>32</v>
      </c>
      <c r="AX7378" s="14" t="s">
        <v>76</v>
      </c>
      <c r="AY7378" s="231" t="s">
        <v>272</v>
      </c>
    </row>
    <row r="7379" spans="2:51" s="14" customFormat="1" ht="11.25">
      <c r="B7379" s="221"/>
      <c r="C7379" s="222"/>
      <c r="D7379" s="212" t="s">
        <v>283</v>
      </c>
      <c r="E7379" s="223" t="s">
        <v>1</v>
      </c>
      <c r="F7379" s="224" t="s">
        <v>5736</v>
      </c>
      <c r="G7379" s="222"/>
      <c r="H7379" s="225">
        <v>6.9</v>
      </c>
      <c r="I7379" s="226"/>
      <c r="J7379" s="222"/>
      <c r="K7379" s="222"/>
      <c r="L7379" s="227"/>
      <c r="M7379" s="228"/>
      <c r="N7379" s="229"/>
      <c r="O7379" s="229"/>
      <c r="P7379" s="229"/>
      <c r="Q7379" s="229"/>
      <c r="R7379" s="229"/>
      <c r="S7379" s="229"/>
      <c r="T7379" s="230"/>
      <c r="AT7379" s="231" t="s">
        <v>283</v>
      </c>
      <c r="AU7379" s="231" t="s">
        <v>84</v>
      </c>
      <c r="AV7379" s="14" t="s">
        <v>84</v>
      </c>
      <c r="AW7379" s="14" t="s">
        <v>32</v>
      </c>
      <c r="AX7379" s="14" t="s">
        <v>76</v>
      </c>
      <c r="AY7379" s="231" t="s">
        <v>272</v>
      </c>
    </row>
    <row r="7380" spans="2:51" s="14" customFormat="1" ht="11.25">
      <c r="B7380" s="221"/>
      <c r="C7380" s="222"/>
      <c r="D7380" s="212" t="s">
        <v>283</v>
      </c>
      <c r="E7380" s="223" t="s">
        <v>1</v>
      </c>
      <c r="F7380" s="224" t="s">
        <v>5737</v>
      </c>
      <c r="G7380" s="222"/>
      <c r="H7380" s="225">
        <v>4.55</v>
      </c>
      <c r="I7380" s="226"/>
      <c r="J7380" s="222"/>
      <c r="K7380" s="222"/>
      <c r="L7380" s="227"/>
      <c r="M7380" s="228"/>
      <c r="N7380" s="229"/>
      <c r="O7380" s="229"/>
      <c r="P7380" s="229"/>
      <c r="Q7380" s="229"/>
      <c r="R7380" s="229"/>
      <c r="S7380" s="229"/>
      <c r="T7380" s="230"/>
      <c r="AT7380" s="231" t="s">
        <v>283</v>
      </c>
      <c r="AU7380" s="231" t="s">
        <v>84</v>
      </c>
      <c r="AV7380" s="14" t="s">
        <v>84</v>
      </c>
      <c r="AW7380" s="14" t="s">
        <v>32</v>
      </c>
      <c r="AX7380" s="14" t="s">
        <v>76</v>
      </c>
      <c r="AY7380" s="231" t="s">
        <v>272</v>
      </c>
    </row>
    <row r="7381" spans="2:51" s="14" customFormat="1" ht="11.25">
      <c r="B7381" s="221"/>
      <c r="C7381" s="222"/>
      <c r="D7381" s="212" t="s">
        <v>283</v>
      </c>
      <c r="E7381" s="223" t="s">
        <v>1</v>
      </c>
      <c r="F7381" s="224" t="s">
        <v>5738</v>
      </c>
      <c r="G7381" s="222"/>
      <c r="H7381" s="225">
        <v>4.625</v>
      </c>
      <c r="I7381" s="226"/>
      <c r="J7381" s="222"/>
      <c r="K7381" s="222"/>
      <c r="L7381" s="227"/>
      <c r="M7381" s="228"/>
      <c r="N7381" s="229"/>
      <c r="O7381" s="229"/>
      <c r="P7381" s="229"/>
      <c r="Q7381" s="229"/>
      <c r="R7381" s="229"/>
      <c r="S7381" s="229"/>
      <c r="T7381" s="230"/>
      <c r="AT7381" s="231" t="s">
        <v>283</v>
      </c>
      <c r="AU7381" s="231" t="s">
        <v>84</v>
      </c>
      <c r="AV7381" s="14" t="s">
        <v>84</v>
      </c>
      <c r="AW7381" s="14" t="s">
        <v>32</v>
      </c>
      <c r="AX7381" s="14" t="s">
        <v>76</v>
      </c>
      <c r="AY7381" s="231" t="s">
        <v>272</v>
      </c>
    </row>
    <row r="7382" spans="2:51" s="14" customFormat="1" ht="11.25">
      <c r="B7382" s="221"/>
      <c r="C7382" s="222"/>
      <c r="D7382" s="212" t="s">
        <v>283</v>
      </c>
      <c r="E7382" s="223" t="s">
        <v>1</v>
      </c>
      <c r="F7382" s="224" t="s">
        <v>5739</v>
      </c>
      <c r="G7382" s="222"/>
      <c r="H7382" s="225">
        <v>4.625</v>
      </c>
      <c r="I7382" s="226"/>
      <c r="J7382" s="222"/>
      <c r="K7382" s="222"/>
      <c r="L7382" s="227"/>
      <c r="M7382" s="228"/>
      <c r="N7382" s="229"/>
      <c r="O7382" s="229"/>
      <c r="P7382" s="229"/>
      <c r="Q7382" s="229"/>
      <c r="R7382" s="229"/>
      <c r="S7382" s="229"/>
      <c r="T7382" s="230"/>
      <c r="AT7382" s="231" t="s">
        <v>283</v>
      </c>
      <c r="AU7382" s="231" t="s">
        <v>84</v>
      </c>
      <c r="AV7382" s="14" t="s">
        <v>84</v>
      </c>
      <c r="AW7382" s="14" t="s">
        <v>32</v>
      </c>
      <c r="AX7382" s="14" t="s">
        <v>76</v>
      </c>
      <c r="AY7382" s="231" t="s">
        <v>272</v>
      </c>
    </row>
    <row r="7383" spans="2:51" s="14" customFormat="1" ht="11.25">
      <c r="B7383" s="221"/>
      <c r="C7383" s="222"/>
      <c r="D7383" s="212" t="s">
        <v>283</v>
      </c>
      <c r="E7383" s="223" t="s">
        <v>1</v>
      </c>
      <c r="F7383" s="224" t="s">
        <v>5740</v>
      </c>
      <c r="G7383" s="222"/>
      <c r="H7383" s="225">
        <v>4.625</v>
      </c>
      <c r="I7383" s="226"/>
      <c r="J7383" s="222"/>
      <c r="K7383" s="222"/>
      <c r="L7383" s="227"/>
      <c r="M7383" s="228"/>
      <c r="N7383" s="229"/>
      <c r="O7383" s="229"/>
      <c r="P7383" s="229"/>
      <c r="Q7383" s="229"/>
      <c r="R7383" s="229"/>
      <c r="S7383" s="229"/>
      <c r="T7383" s="230"/>
      <c r="AT7383" s="231" t="s">
        <v>283</v>
      </c>
      <c r="AU7383" s="231" t="s">
        <v>84</v>
      </c>
      <c r="AV7383" s="14" t="s">
        <v>84</v>
      </c>
      <c r="AW7383" s="14" t="s">
        <v>32</v>
      </c>
      <c r="AX7383" s="14" t="s">
        <v>76</v>
      </c>
      <c r="AY7383" s="231" t="s">
        <v>272</v>
      </c>
    </row>
    <row r="7384" spans="2:51" s="14" customFormat="1" ht="11.25">
      <c r="B7384" s="221"/>
      <c r="C7384" s="222"/>
      <c r="D7384" s="212" t="s">
        <v>283</v>
      </c>
      <c r="E7384" s="223" t="s">
        <v>1</v>
      </c>
      <c r="F7384" s="224" t="s">
        <v>5741</v>
      </c>
      <c r="G7384" s="222"/>
      <c r="H7384" s="225">
        <v>4.625</v>
      </c>
      <c r="I7384" s="226"/>
      <c r="J7384" s="222"/>
      <c r="K7384" s="222"/>
      <c r="L7384" s="227"/>
      <c r="M7384" s="228"/>
      <c r="N7384" s="229"/>
      <c r="O7384" s="229"/>
      <c r="P7384" s="229"/>
      <c r="Q7384" s="229"/>
      <c r="R7384" s="229"/>
      <c r="S7384" s="229"/>
      <c r="T7384" s="230"/>
      <c r="AT7384" s="231" t="s">
        <v>283</v>
      </c>
      <c r="AU7384" s="231" t="s">
        <v>84</v>
      </c>
      <c r="AV7384" s="14" t="s">
        <v>84</v>
      </c>
      <c r="AW7384" s="14" t="s">
        <v>32</v>
      </c>
      <c r="AX7384" s="14" t="s">
        <v>76</v>
      </c>
      <c r="AY7384" s="231" t="s">
        <v>272</v>
      </c>
    </row>
    <row r="7385" spans="2:51" s="14" customFormat="1" ht="11.25">
      <c r="B7385" s="221"/>
      <c r="C7385" s="222"/>
      <c r="D7385" s="212" t="s">
        <v>283</v>
      </c>
      <c r="E7385" s="223" t="s">
        <v>1</v>
      </c>
      <c r="F7385" s="224" t="s">
        <v>5742</v>
      </c>
      <c r="G7385" s="222"/>
      <c r="H7385" s="225">
        <v>4</v>
      </c>
      <c r="I7385" s="226"/>
      <c r="J7385" s="222"/>
      <c r="K7385" s="222"/>
      <c r="L7385" s="227"/>
      <c r="M7385" s="228"/>
      <c r="N7385" s="229"/>
      <c r="O7385" s="229"/>
      <c r="P7385" s="229"/>
      <c r="Q7385" s="229"/>
      <c r="R7385" s="229"/>
      <c r="S7385" s="229"/>
      <c r="T7385" s="230"/>
      <c r="AT7385" s="231" t="s">
        <v>283</v>
      </c>
      <c r="AU7385" s="231" t="s">
        <v>84</v>
      </c>
      <c r="AV7385" s="14" t="s">
        <v>84</v>
      </c>
      <c r="AW7385" s="14" t="s">
        <v>32</v>
      </c>
      <c r="AX7385" s="14" t="s">
        <v>76</v>
      </c>
      <c r="AY7385" s="231" t="s">
        <v>272</v>
      </c>
    </row>
    <row r="7386" spans="2:51" s="14" customFormat="1" ht="11.25">
      <c r="B7386" s="221"/>
      <c r="C7386" s="222"/>
      <c r="D7386" s="212" t="s">
        <v>283</v>
      </c>
      <c r="E7386" s="223" t="s">
        <v>1</v>
      </c>
      <c r="F7386" s="224" t="s">
        <v>5743</v>
      </c>
      <c r="G7386" s="222"/>
      <c r="H7386" s="225">
        <v>4</v>
      </c>
      <c r="I7386" s="226"/>
      <c r="J7386" s="222"/>
      <c r="K7386" s="222"/>
      <c r="L7386" s="227"/>
      <c r="M7386" s="228"/>
      <c r="N7386" s="229"/>
      <c r="O7386" s="229"/>
      <c r="P7386" s="229"/>
      <c r="Q7386" s="229"/>
      <c r="R7386" s="229"/>
      <c r="S7386" s="229"/>
      <c r="T7386" s="230"/>
      <c r="AT7386" s="231" t="s">
        <v>283</v>
      </c>
      <c r="AU7386" s="231" t="s">
        <v>84</v>
      </c>
      <c r="AV7386" s="14" t="s">
        <v>84</v>
      </c>
      <c r="AW7386" s="14" t="s">
        <v>32</v>
      </c>
      <c r="AX7386" s="14" t="s">
        <v>76</v>
      </c>
      <c r="AY7386" s="231" t="s">
        <v>272</v>
      </c>
    </row>
    <row r="7387" spans="2:51" s="14" customFormat="1" ht="11.25">
      <c r="B7387" s="221"/>
      <c r="C7387" s="222"/>
      <c r="D7387" s="212" t="s">
        <v>283</v>
      </c>
      <c r="E7387" s="223" t="s">
        <v>1</v>
      </c>
      <c r="F7387" s="224" t="s">
        <v>5744</v>
      </c>
      <c r="G7387" s="222"/>
      <c r="H7387" s="225">
        <v>4</v>
      </c>
      <c r="I7387" s="226"/>
      <c r="J7387" s="222"/>
      <c r="K7387" s="222"/>
      <c r="L7387" s="227"/>
      <c r="M7387" s="228"/>
      <c r="N7387" s="229"/>
      <c r="O7387" s="229"/>
      <c r="P7387" s="229"/>
      <c r="Q7387" s="229"/>
      <c r="R7387" s="229"/>
      <c r="S7387" s="229"/>
      <c r="T7387" s="230"/>
      <c r="AT7387" s="231" t="s">
        <v>283</v>
      </c>
      <c r="AU7387" s="231" t="s">
        <v>84</v>
      </c>
      <c r="AV7387" s="14" t="s">
        <v>84</v>
      </c>
      <c r="AW7387" s="14" t="s">
        <v>32</v>
      </c>
      <c r="AX7387" s="14" t="s">
        <v>76</v>
      </c>
      <c r="AY7387" s="231" t="s">
        <v>272</v>
      </c>
    </row>
    <row r="7388" spans="2:51" s="13" customFormat="1" ht="11.25">
      <c r="B7388" s="210"/>
      <c r="C7388" s="211"/>
      <c r="D7388" s="212" t="s">
        <v>283</v>
      </c>
      <c r="E7388" s="213" t="s">
        <v>1</v>
      </c>
      <c r="F7388" s="214" t="s">
        <v>285</v>
      </c>
      <c r="G7388" s="211"/>
      <c r="H7388" s="213" t="s">
        <v>1</v>
      </c>
      <c r="I7388" s="215"/>
      <c r="J7388" s="211"/>
      <c r="K7388" s="211"/>
      <c r="L7388" s="216"/>
      <c r="M7388" s="217"/>
      <c r="N7388" s="218"/>
      <c r="O7388" s="218"/>
      <c r="P7388" s="218"/>
      <c r="Q7388" s="218"/>
      <c r="R7388" s="218"/>
      <c r="S7388" s="218"/>
      <c r="T7388" s="219"/>
      <c r="AT7388" s="220" t="s">
        <v>283</v>
      </c>
      <c r="AU7388" s="220" t="s">
        <v>84</v>
      </c>
      <c r="AV7388" s="13" t="s">
        <v>16</v>
      </c>
      <c r="AW7388" s="13" t="s">
        <v>32</v>
      </c>
      <c r="AX7388" s="13" t="s">
        <v>76</v>
      </c>
      <c r="AY7388" s="220" t="s">
        <v>272</v>
      </c>
    </row>
    <row r="7389" spans="2:51" s="13" customFormat="1" ht="11.25">
      <c r="B7389" s="210"/>
      <c r="C7389" s="211"/>
      <c r="D7389" s="212" t="s">
        <v>283</v>
      </c>
      <c r="E7389" s="213" t="s">
        <v>1</v>
      </c>
      <c r="F7389" s="214" t="s">
        <v>833</v>
      </c>
      <c r="G7389" s="211"/>
      <c r="H7389" s="213" t="s">
        <v>1</v>
      </c>
      <c r="I7389" s="215"/>
      <c r="J7389" s="211"/>
      <c r="K7389" s="211"/>
      <c r="L7389" s="216"/>
      <c r="M7389" s="217"/>
      <c r="N7389" s="218"/>
      <c r="O7389" s="218"/>
      <c r="P7389" s="218"/>
      <c r="Q7389" s="218"/>
      <c r="R7389" s="218"/>
      <c r="S7389" s="218"/>
      <c r="T7389" s="219"/>
      <c r="AT7389" s="220" t="s">
        <v>283</v>
      </c>
      <c r="AU7389" s="220" t="s">
        <v>84</v>
      </c>
      <c r="AV7389" s="13" t="s">
        <v>16</v>
      </c>
      <c r="AW7389" s="13" t="s">
        <v>32</v>
      </c>
      <c r="AX7389" s="13" t="s">
        <v>76</v>
      </c>
      <c r="AY7389" s="220" t="s">
        <v>272</v>
      </c>
    </row>
    <row r="7390" spans="2:51" s="14" customFormat="1" ht="11.25">
      <c r="B7390" s="221"/>
      <c r="C7390" s="222"/>
      <c r="D7390" s="212" t="s">
        <v>283</v>
      </c>
      <c r="E7390" s="223" t="s">
        <v>1</v>
      </c>
      <c r="F7390" s="224" t="s">
        <v>5745</v>
      </c>
      <c r="G7390" s="222"/>
      <c r="H7390" s="225">
        <v>5.25</v>
      </c>
      <c r="I7390" s="226"/>
      <c r="J7390" s="222"/>
      <c r="K7390" s="222"/>
      <c r="L7390" s="227"/>
      <c r="M7390" s="228"/>
      <c r="N7390" s="229"/>
      <c r="O7390" s="229"/>
      <c r="P7390" s="229"/>
      <c r="Q7390" s="229"/>
      <c r="R7390" s="229"/>
      <c r="S7390" s="229"/>
      <c r="T7390" s="230"/>
      <c r="AT7390" s="231" t="s">
        <v>283</v>
      </c>
      <c r="AU7390" s="231" t="s">
        <v>84</v>
      </c>
      <c r="AV7390" s="14" t="s">
        <v>84</v>
      </c>
      <c r="AW7390" s="14" t="s">
        <v>32</v>
      </c>
      <c r="AX7390" s="14" t="s">
        <v>76</v>
      </c>
      <c r="AY7390" s="231" t="s">
        <v>272</v>
      </c>
    </row>
    <row r="7391" spans="2:51" s="14" customFormat="1" ht="11.25">
      <c r="B7391" s="221"/>
      <c r="C7391" s="222"/>
      <c r="D7391" s="212" t="s">
        <v>283</v>
      </c>
      <c r="E7391" s="223" t="s">
        <v>1</v>
      </c>
      <c r="F7391" s="224" t="s">
        <v>5746</v>
      </c>
      <c r="G7391" s="222"/>
      <c r="H7391" s="225">
        <v>4.8</v>
      </c>
      <c r="I7391" s="226"/>
      <c r="J7391" s="222"/>
      <c r="K7391" s="222"/>
      <c r="L7391" s="227"/>
      <c r="M7391" s="228"/>
      <c r="N7391" s="229"/>
      <c r="O7391" s="229"/>
      <c r="P7391" s="229"/>
      <c r="Q7391" s="229"/>
      <c r="R7391" s="229"/>
      <c r="S7391" s="229"/>
      <c r="T7391" s="230"/>
      <c r="AT7391" s="231" t="s">
        <v>283</v>
      </c>
      <c r="AU7391" s="231" t="s">
        <v>84</v>
      </c>
      <c r="AV7391" s="14" t="s">
        <v>84</v>
      </c>
      <c r="AW7391" s="14" t="s">
        <v>32</v>
      </c>
      <c r="AX7391" s="14" t="s">
        <v>76</v>
      </c>
      <c r="AY7391" s="231" t="s">
        <v>272</v>
      </c>
    </row>
    <row r="7392" spans="2:51" s="14" customFormat="1" ht="11.25">
      <c r="B7392" s="221"/>
      <c r="C7392" s="222"/>
      <c r="D7392" s="212" t="s">
        <v>283</v>
      </c>
      <c r="E7392" s="223" t="s">
        <v>1</v>
      </c>
      <c r="F7392" s="224" t="s">
        <v>5747</v>
      </c>
      <c r="G7392" s="222"/>
      <c r="H7392" s="225">
        <v>5.7</v>
      </c>
      <c r="I7392" s="226"/>
      <c r="J7392" s="222"/>
      <c r="K7392" s="222"/>
      <c r="L7392" s="227"/>
      <c r="M7392" s="228"/>
      <c r="N7392" s="229"/>
      <c r="O7392" s="229"/>
      <c r="P7392" s="229"/>
      <c r="Q7392" s="229"/>
      <c r="R7392" s="229"/>
      <c r="S7392" s="229"/>
      <c r="T7392" s="230"/>
      <c r="AT7392" s="231" t="s">
        <v>283</v>
      </c>
      <c r="AU7392" s="231" t="s">
        <v>84</v>
      </c>
      <c r="AV7392" s="14" t="s">
        <v>84</v>
      </c>
      <c r="AW7392" s="14" t="s">
        <v>32</v>
      </c>
      <c r="AX7392" s="14" t="s">
        <v>76</v>
      </c>
      <c r="AY7392" s="231" t="s">
        <v>272</v>
      </c>
    </row>
    <row r="7393" spans="1:65" s="13" customFormat="1" ht="11.25">
      <c r="B7393" s="210"/>
      <c r="C7393" s="211"/>
      <c r="D7393" s="212" t="s">
        <v>283</v>
      </c>
      <c r="E7393" s="213" t="s">
        <v>1</v>
      </c>
      <c r="F7393" s="214" t="s">
        <v>285</v>
      </c>
      <c r="G7393" s="211"/>
      <c r="H7393" s="213" t="s">
        <v>1</v>
      </c>
      <c r="I7393" s="215"/>
      <c r="J7393" s="211"/>
      <c r="K7393" s="211"/>
      <c r="L7393" s="216"/>
      <c r="M7393" s="217"/>
      <c r="N7393" s="218"/>
      <c r="O7393" s="218"/>
      <c r="P7393" s="218"/>
      <c r="Q7393" s="218"/>
      <c r="R7393" s="218"/>
      <c r="S7393" s="218"/>
      <c r="T7393" s="219"/>
      <c r="AT7393" s="220" t="s">
        <v>283</v>
      </c>
      <c r="AU7393" s="220" t="s">
        <v>84</v>
      </c>
      <c r="AV7393" s="13" t="s">
        <v>16</v>
      </c>
      <c r="AW7393" s="13" t="s">
        <v>32</v>
      </c>
      <c r="AX7393" s="13" t="s">
        <v>76</v>
      </c>
      <c r="AY7393" s="220" t="s">
        <v>272</v>
      </c>
    </row>
    <row r="7394" spans="1:65" s="13" customFormat="1" ht="11.25">
      <c r="B7394" s="210"/>
      <c r="C7394" s="211"/>
      <c r="D7394" s="212" t="s">
        <v>283</v>
      </c>
      <c r="E7394" s="213" t="s">
        <v>1</v>
      </c>
      <c r="F7394" s="214" t="s">
        <v>837</v>
      </c>
      <c r="G7394" s="211"/>
      <c r="H7394" s="213" t="s">
        <v>1</v>
      </c>
      <c r="I7394" s="215"/>
      <c r="J7394" s="211"/>
      <c r="K7394" s="211"/>
      <c r="L7394" s="216"/>
      <c r="M7394" s="217"/>
      <c r="N7394" s="218"/>
      <c r="O7394" s="218"/>
      <c r="P7394" s="218"/>
      <c r="Q7394" s="218"/>
      <c r="R7394" s="218"/>
      <c r="S7394" s="218"/>
      <c r="T7394" s="219"/>
      <c r="AT7394" s="220" t="s">
        <v>283</v>
      </c>
      <c r="AU7394" s="220" t="s">
        <v>84</v>
      </c>
      <c r="AV7394" s="13" t="s">
        <v>16</v>
      </c>
      <c r="AW7394" s="13" t="s">
        <v>32</v>
      </c>
      <c r="AX7394" s="13" t="s">
        <v>76</v>
      </c>
      <c r="AY7394" s="220" t="s">
        <v>272</v>
      </c>
    </row>
    <row r="7395" spans="1:65" s="14" customFormat="1" ht="11.25">
      <c r="B7395" s="221"/>
      <c r="C7395" s="222"/>
      <c r="D7395" s="212" t="s">
        <v>283</v>
      </c>
      <c r="E7395" s="223" t="s">
        <v>1</v>
      </c>
      <c r="F7395" s="224" t="s">
        <v>5748</v>
      </c>
      <c r="G7395" s="222"/>
      <c r="H7395" s="225">
        <v>4.2750000000000004</v>
      </c>
      <c r="I7395" s="226"/>
      <c r="J7395" s="222"/>
      <c r="K7395" s="222"/>
      <c r="L7395" s="227"/>
      <c r="M7395" s="228"/>
      <c r="N7395" s="229"/>
      <c r="O7395" s="229"/>
      <c r="P7395" s="229"/>
      <c r="Q7395" s="229"/>
      <c r="R7395" s="229"/>
      <c r="S7395" s="229"/>
      <c r="T7395" s="230"/>
      <c r="AT7395" s="231" t="s">
        <v>283</v>
      </c>
      <c r="AU7395" s="231" t="s">
        <v>84</v>
      </c>
      <c r="AV7395" s="14" t="s">
        <v>84</v>
      </c>
      <c r="AW7395" s="14" t="s">
        <v>32</v>
      </c>
      <c r="AX7395" s="14" t="s">
        <v>76</v>
      </c>
      <c r="AY7395" s="231" t="s">
        <v>272</v>
      </c>
    </row>
    <row r="7396" spans="1:65" s="14" customFormat="1" ht="11.25">
      <c r="B7396" s="221"/>
      <c r="C7396" s="222"/>
      <c r="D7396" s="212" t="s">
        <v>283</v>
      </c>
      <c r="E7396" s="223" t="s">
        <v>1</v>
      </c>
      <c r="F7396" s="224" t="s">
        <v>5749</v>
      </c>
      <c r="G7396" s="222"/>
      <c r="H7396" s="225">
        <v>5.4</v>
      </c>
      <c r="I7396" s="226"/>
      <c r="J7396" s="222"/>
      <c r="K7396" s="222"/>
      <c r="L7396" s="227"/>
      <c r="M7396" s="228"/>
      <c r="N7396" s="229"/>
      <c r="O7396" s="229"/>
      <c r="P7396" s="229"/>
      <c r="Q7396" s="229"/>
      <c r="R7396" s="229"/>
      <c r="S7396" s="229"/>
      <c r="T7396" s="230"/>
      <c r="AT7396" s="231" t="s">
        <v>283</v>
      </c>
      <c r="AU7396" s="231" t="s">
        <v>84</v>
      </c>
      <c r="AV7396" s="14" t="s">
        <v>84</v>
      </c>
      <c r="AW7396" s="14" t="s">
        <v>32</v>
      </c>
      <c r="AX7396" s="14" t="s">
        <v>76</v>
      </c>
      <c r="AY7396" s="231" t="s">
        <v>272</v>
      </c>
    </row>
    <row r="7397" spans="1:65" s="14" customFormat="1" ht="11.25">
      <c r="B7397" s="221"/>
      <c r="C7397" s="222"/>
      <c r="D7397" s="212" t="s">
        <v>283</v>
      </c>
      <c r="E7397" s="223" t="s">
        <v>1</v>
      </c>
      <c r="F7397" s="224" t="s">
        <v>5750</v>
      </c>
      <c r="G7397" s="222"/>
      <c r="H7397" s="225">
        <v>4</v>
      </c>
      <c r="I7397" s="226"/>
      <c r="J7397" s="222"/>
      <c r="K7397" s="222"/>
      <c r="L7397" s="227"/>
      <c r="M7397" s="228"/>
      <c r="N7397" s="229"/>
      <c r="O7397" s="229"/>
      <c r="P7397" s="229"/>
      <c r="Q7397" s="229"/>
      <c r="R7397" s="229"/>
      <c r="S7397" s="229"/>
      <c r="T7397" s="230"/>
      <c r="AT7397" s="231" t="s">
        <v>283</v>
      </c>
      <c r="AU7397" s="231" t="s">
        <v>84</v>
      </c>
      <c r="AV7397" s="14" t="s">
        <v>84</v>
      </c>
      <c r="AW7397" s="14" t="s">
        <v>32</v>
      </c>
      <c r="AX7397" s="14" t="s">
        <v>76</v>
      </c>
      <c r="AY7397" s="231" t="s">
        <v>272</v>
      </c>
    </row>
    <row r="7398" spans="1:65" s="14" customFormat="1" ht="11.25">
      <c r="B7398" s="221"/>
      <c r="C7398" s="222"/>
      <c r="D7398" s="212" t="s">
        <v>283</v>
      </c>
      <c r="E7398" s="223" t="s">
        <v>1</v>
      </c>
      <c r="F7398" s="224" t="s">
        <v>5751</v>
      </c>
      <c r="G7398" s="222"/>
      <c r="H7398" s="225">
        <v>4</v>
      </c>
      <c r="I7398" s="226"/>
      <c r="J7398" s="222"/>
      <c r="K7398" s="222"/>
      <c r="L7398" s="227"/>
      <c r="M7398" s="228"/>
      <c r="N7398" s="229"/>
      <c r="O7398" s="229"/>
      <c r="P7398" s="229"/>
      <c r="Q7398" s="229"/>
      <c r="R7398" s="229"/>
      <c r="S7398" s="229"/>
      <c r="T7398" s="230"/>
      <c r="AT7398" s="231" t="s">
        <v>283</v>
      </c>
      <c r="AU7398" s="231" t="s">
        <v>84</v>
      </c>
      <c r="AV7398" s="14" t="s">
        <v>84</v>
      </c>
      <c r="AW7398" s="14" t="s">
        <v>32</v>
      </c>
      <c r="AX7398" s="14" t="s">
        <v>76</v>
      </c>
      <c r="AY7398" s="231" t="s">
        <v>272</v>
      </c>
    </row>
    <row r="7399" spans="1:65" s="14" customFormat="1" ht="11.25">
      <c r="B7399" s="221"/>
      <c r="C7399" s="222"/>
      <c r="D7399" s="212" t="s">
        <v>283</v>
      </c>
      <c r="E7399" s="223" t="s">
        <v>1</v>
      </c>
      <c r="F7399" s="224" t="s">
        <v>5752</v>
      </c>
      <c r="G7399" s="222"/>
      <c r="H7399" s="225">
        <v>4.5</v>
      </c>
      <c r="I7399" s="226"/>
      <c r="J7399" s="222"/>
      <c r="K7399" s="222"/>
      <c r="L7399" s="227"/>
      <c r="M7399" s="228"/>
      <c r="N7399" s="229"/>
      <c r="O7399" s="229"/>
      <c r="P7399" s="229"/>
      <c r="Q7399" s="229"/>
      <c r="R7399" s="229"/>
      <c r="S7399" s="229"/>
      <c r="T7399" s="230"/>
      <c r="AT7399" s="231" t="s">
        <v>283</v>
      </c>
      <c r="AU7399" s="231" t="s">
        <v>84</v>
      </c>
      <c r="AV7399" s="14" t="s">
        <v>84</v>
      </c>
      <c r="AW7399" s="14" t="s">
        <v>32</v>
      </c>
      <c r="AX7399" s="14" t="s">
        <v>76</v>
      </c>
      <c r="AY7399" s="231" t="s">
        <v>272</v>
      </c>
    </row>
    <row r="7400" spans="1:65" s="14" customFormat="1" ht="11.25">
      <c r="B7400" s="221"/>
      <c r="C7400" s="222"/>
      <c r="D7400" s="212" t="s">
        <v>283</v>
      </c>
      <c r="E7400" s="223" t="s">
        <v>1</v>
      </c>
      <c r="F7400" s="224" t="s">
        <v>5753</v>
      </c>
      <c r="G7400" s="222"/>
      <c r="H7400" s="225">
        <v>6.7750000000000004</v>
      </c>
      <c r="I7400" s="226"/>
      <c r="J7400" s="222"/>
      <c r="K7400" s="222"/>
      <c r="L7400" s="227"/>
      <c r="M7400" s="228"/>
      <c r="N7400" s="229"/>
      <c r="O7400" s="229"/>
      <c r="P7400" s="229"/>
      <c r="Q7400" s="229"/>
      <c r="R7400" s="229"/>
      <c r="S7400" s="229"/>
      <c r="T7400" s="230"/>
      <c r="AT7400" s="231" t="s">
        <v>283</v>
      </c>
      <c r="AU7400" s="231" t="s">
        <v>84</v>
      </c>
      <c r="AV7400" s="14" t="s">
        <v>84</v>
      </c>
      <c r="AW7400" s="14" t="s">
        <v>32</v>
      </c>
      <c r="AX7400" s="14" t="s">
        <v>76</v>
      </c>
      <c r="AY7400" s="231" t="s">
        <v>272</v>
      </c>
    </row>
    <row r="7401" spans="1:65" s="2" customFormat="1" ht="16.5" customHeight="1">
      <c r="A7401" s="34"/>
      <c r="B7401" s="35"/>
      <c r="C7401" s="192" t="s">
        <v>5754</v>
      </c>
      <c r="D7401" s="192" t="s">
        <v>274</v>
      </c>
      <c r="E7401" s="193" t="s">
        <v>5755</v>
      </c>
      <c r="F7401" s="194" t="s">
        <v>5756</v>
      </c>
      <c r="G7401" s="195" t="s">
        <v>156</v>
      </c>
      <c r="H7401" s="196">
        <v>1119.9469999999999</v>
      </c>
      <c r="I7401" s="197"/>
      <c r="J7401" s="198">
        <f>ROUND(I7401*H7401,2)</f>
        <v>0</v>
      </c>
      <c r="K7401" s="194" t="s">
        <v>278</v>
      </c>
      <c r="L7401" s="39"/>
      <c r="M7401" s="199" t="s">
        <v>1</v>
      </c>
      <c r="N7401" s="200" t="s">
        <v>41</v>
      </c>
      <c r="O7401" s="71"/>
      <c r="P7401" s="201">
        <f>O7401*H7401</f>
        <v>0</v>
      </c>
      <c r="Q7401" s="201">
        <v>2.9999999999999997E-4</v>
      </c>
      <c r="R7401" s="201">
        <f>Q7401*H7401</f>
        <v>0.33598409999999995</v>
      </c>
      <c r="S7401" s="201">
        <v>0</v>
      </c>
      <c r="T7401" s="202">
        <f>S7401*H7401</f>
        <v>0</v>
      </c>
      <c r="U7401" s="34"/>
      <c r="V7401" s="34"/>
      <c r="W7401" s="34"/>
      <c r="X7401" s="34"/>
      <c r="Y7401" s="34"/>
      <c r="Z7401" s="34"/>
      <c r="AA7401" s="34"/>
      <c r="AB7401" s="34"/>
      <c r="AC7401" s="34"/>
      <c r="AD7401" s="34"/>
      <c r="AE7401" s="34"/>
      <c r="AR7401" s="203" t="s">
        <v>358</v>
      </c>
      <c r="AT7401" s="203" t="s">
        <v>274</v>
      </c>
      <c r="AU7401" s="203" t="s">
        <v>84</v>
      </c>
      <c r="AY7401" s="17" t="s">
        <v>272</v>
      </c>
      <c r="BE7401" s="204">
        <f>IF(N7401="základní",J7401,0)</f>
        <v>0</v>
      </c>
      <c r="BF7401" s="204">
        <f>IF(N7401="snížená",J7401,0)</f>
        <v>0</v>
      </c>
      <c r="BG7401" s="204">
        <f>IF(N7401="zákl. přenesená",J7401,0)</f>
        <v>0</v>
      </c>
      <c r="BH7401" s="204">
        <f>IF(N7401="sníž. přenesená",J7401,0)</f>
        <v>0</v>
      </c>
      <c r="BI7401" s="204">
        <f>IF(N7401="nulová",J7401,0)</f>
        <v>0</v>
      </c>
      <c r="BJ7401" s="17" t="s">
        <v>16</v>
      </c>
      <c r="BK7401" s="204">
        <f>ROUND(I7401*H7401,2)</f>
        <v>0</v>
      </c>
      <c r="BL7401" s="17" t="s">
        <v>358</v>
      </c>
      <c r="BM7401" s="203" t="s">
        <v>5757</v>
      </c>
    </row>
    <row r="7402" spans="1:65" s="2" customFormat="1" ht="11.25">
      <c r="A7402" s="34"/>
      <c r="B7402" s="35"/>
      <c r="C7402" s="36"/>
      <c r="D7402" s="205" t="s">
        <v>281</v>
      </c>
      <c r="E7402" s="36"/>
      <c r="F7402" s="206" t="s">
        <v>5758</v>
      </c>
      <c r="G7402" s="36"/>
      <c r="H7402" s="36"/>
      <c r="I7402" s="207"/>
      <c r="J7402" s="36"/>
      <c r="K7402" s="36"/>
      <c r="L7402" s="39"/>
      <c r="M7402" s="208"/>
      <c r="N7402" s="209"/>
      <c r="O7402" s="71"/>
      <c r="P7402" s="71"/>
      <c r="Q7402" s="71"/>
      <c r="R7402" s="71"/>
      <c r="S7402" s="71"/>
      <c r="T7402" s="72"/>
      <c r="U7402" s="34"/>
      <c r="V7402" s="34"/>
      <c r="W7402" s="34"/>
      <c r="X7402" s="34"/>
      <c r="Y7402" s="34"/>
      <c r="Z7402" s="34"/>
      <c r="AA7402" s="34"/>
      <c r="AB7402" s="34"/>
      <c r="AC7402" s="34"/>
      <c r="AD7402" s="34"/>
      <c r="AE7402" s="34"/>
      <c r="AT7402" s="17" t="s">
        <v>281</v>
      </c>
      <c r="AU7402" s="17" t="s">
        <v>84</v>
      </c>
    </row>
    <row r="7403" spans="1:65" s="13" customFormat="1" ht="11.25">
      <c r="B7403" s="210"/>
      <c r="C7403" s="211"/>
      <c r="D7403" s="212" t="s">
        <v>283</v>
      </c>
      <c r="E7403" s="213" t="s">
        <v>1</v>
      </c>
      <c r="F7403" s="214" t="s">
        <v>5759</v>
      </c>
      <c r="G7403" s="211"/>
      <c r="H7403" s="213" t="s">
        <v>1</v>
      </c>
      <c r="I7403" s="215"/>
      <c r="J7403" s="211"/>
      <c r="K7403" s="211"/>
      <c r="L7403" s="216"/>
      <c r="M7403" s="217"/>
      <c r="N7403" s="218"/>
      <c r="O7403" s="218"/>
      <c r="P7403" s="218"/>
      <c r="Q7403" s="218"/>
      <c r="R7403" s="218"/>
      <c r="S7403" s="218"/>
      <c r="T7403" s="219"/>
      <c r="AT7403" s="220" t="s">
        <v>283</v>
      </c>
      <c r="AU7403" s="220" t="s">
        <v>84</v>
      </c>
      <c r="AV7403" s="13" t="s">
        <v>16</v>
      </c>
      <c r="AW7403" s="13" t="s">
        <v>32</v>
      </c>
      <c r="AX7403" s="13" t="s">
        <v>76</v>
      </c>
      <c r="AY7403" s="220" t="s">
        <v>272</v>
      </c>
    </row>
    <row r="7404" spans="1:65" s="14" customFormat="1" ht="11.25">
      <c r="B7404" s="221"/>
      <c r="C7404" s="222"/>
      <c r="D7404" s="212" t="s">
        <v>283</v>
      </c>
      <c r="E7404" s="223" t="s">
        <v>1</v>
      </c>
      <c r="F7404" s="224" t="s">
        <v>5760</v>
      </c>
      <c r="G7404" s="222"/>
      <c r="H7404" s="225">
        <v>620.43600000000004</v>
      </c>
      <c r="I7404" s="226"/>
      <c r="J7404" s="222"/>
      <c r="K7404" s="222"/>
      <c r="L7404" s="227"/>
      <c r="M7404" s="228"/>
      <c r="N7404" s="229"/>
      <c r="O7404" s="229"/>
      <c r="P7404" s="229"/>
      <c r="Q7404" s="229"/>
      <c r="R7404" s="229"/>
      <c r="S7404" s="229"/>
      <c r="T7404" s="230"/>
      <c r="AT7404" s="231" t="s">
        <v>283</v>
      </c>
      <c r="AU7404" s="231" t="s">
        <v>84</v>
      </c>
      <c r="AV7404" s="14" t="s">
        <v>84</v>
      </c>
      <c r="AW7404" s="14" t="s">
        <v>32</v>
      </c>
      <c r="AX7404" s="14" t="s">
        <v>76</v>
      </c>
      <c r="AY7404" s="231" t="s">
        <v>272</v>
      </c>
    </row>
    <row r="7405" spans="1:65" s="13" customFormat="1" ht="11.25">
      <c r="B7405" s="210"/>
      <c r="C7405" s="211"/>
      <c r="D7405" s="212" t="s">
        <v>283</v>
      </c>
      <c r="E7405" s="213" t="s">
        <v>1</v>
      </c>
      <c r="F7405" s="214" t="s">
        <v>5761</v>
      </c>
      <c r="G7405" s="211"/>
      <c r="H7405" s="213" t="s">
        <v>1</v>
      </c>
      <c r="I7405" s="215"/>
      <c r="J7405" s="211"/>
      <c r="K7405" s="211"/>
      <c r="L7405" s="216"/>
      <c r="M7405" s="217"/>
      <c r="N7405" s="218"/>
      <c r="O7405" s="218"/>
      <c r="P7405" s="218"/>
      <c r="Q7405" s="218"/>
      <c r="R7405" s="218"/>
      <c r="S7405" s="218"/>
      <c r="T7405" s="219"/>
      <c r="AT7405" s="220" t="s">
        <v>283</v>
      </c>
      <c r="AU7405" s="220" t="s">
        <v>84</v>
      </c>
      <c r="AV7405" s="13" t="s">
        <v>16</v>
      </c>
      <c r="AW7405" s="13" t="s">
        <v>32</v>
      </c>
      <c r="AX7405" s="13" t="s">
        <v>76</v>
      </c>
      <c r="AY7405" s="220" t="s">
        <v>272</v>
      </c>
    </row>
    <row r="7406" spans="1:65" s="14" customFormat="1" ht="11.25">
      <c r="B7406" s="221"/>
      <c r="C7406" s="222"/>
      <c r="D7406" s="212" t="s">
        <v>283</v>
      </c>
      <c r="E7406" s="223" t="s">
        <v>1</v>
      </c>
      <c r="F7406" s="224" t="s">
        <v>5762</v>
      </c>
      <c r="G7406" s="222"/>
      <c r="H7406" s="225">
        <v>21.204000000000001</v>
      </c>
      <c r="I7406" s="226"/>
      <c r="J7406" s="222"/>
      <c r="K7406" s="222"/>
      <c r="L7406" s="227"/>
      <c r="M7406" s="228"/>
      <c r="N7406" s="229"/>
      <c r="O7406" s="229"/>
      <c r="P7406" s="229"/>
      <c r="Q7406" s="229"/>
      <c r="R7406" s="229"/>
      <c r="S7406" s="229"/>
      <c r="T7406" s="230"/>
      <c r="AT7406" s="231" t="s">
        <v>283</v>
      </c>
      <c r="AU7406" s="231" t="s">
        <v>84</v>
      </c>
      <c r="AV7406" s="14" t="s">
        <v>84</v>
      </c>
      <c r="AW7406" s="14" t="s">
        <v>32</v>
      </c>
      <c r="AX7406" s="14" t="s">
        <v>76</v>
      </c>
      <c r="AY7406" s="231" t="s">
        <v>272</v>
      </c>
    </row>
    <row r="7407" spans="1:65" s="13" customFormat="1" ht="11.25">
      <c r="B7407" s="210"/>
      <c r="C7407" s="211"/>
      <c r="D7407" s="212" t="s">
        <v>283</v>
      </c>
      <c r="E7407" s="213" t="s">
        <v>1</v>
      </c>
      <c r="F7407" s="214" t="s">
        <v>5763</v>
      </c>
      <c r="G7407" s="211"/>
      <c r="H7407" s="213" t="s">
        <v>1</v>
      </c>
      <c r="I7407" s="215"/>
      <c r="J7407" s="211"/>
      <c r="K7407" s="211"/>
      <c r="L7407" s="216"/>
      <c r="M7407" s="217"/>
      <c r="N7407" s="218"/>
      <c r="O7407" s="218"/>
      <c r="P7407" s="218"/>
      <c r="Q7407" s="218"/>
      <c r="R7407" s="218"/>
      <c r="S7407" s="218"/>
      <c r="T7407" s="219"/>
      <c r="AT7407" s="220" t="s">
        <v>283</v>
      </c>
      <c r="AU7407" s="220" t="s">
        <v>84</v>
      </c>
      <c r="AV7407" s="13" t="s">
        <v>16</v>
      </c>
      <c r="AW7407" s="13" t="s">
        <v>32</v>
      </c>
      <c r="AX7407" s="13" t="s">
        <v>76</v>
      </c>
      <c r="AY7407" s="220" t="s">
        <v>272</v>
      </c>
    </row>
    <row r="7408" spans="1:65" s="14" customFormat="1" ht="11.25">
      <c r="B7408" s="221"/>
      <c r="C7408" s="222"/>
      <c r="D7408" s="212" t="s">
        <v>283</v>
      </c>
      <c r="E7408" s="223" t="s">
        <v>1</v>
      </c>
      <c r="F7408" s="224" t="s">
        <v>5764</v>
      </c>
      <c r="G7408" s="222"/>
      <c r="H7408" s="225">
        <v>427.87700000000001</v>
      </c>
      <c r="I7408" s="226"/>
      <c r="J7408" s="222"/>
      <c r="K7408" s="222"/>
      <c r="L7408" s="227"/>
      <c r="M7408" s="228"/>
      <c r="N7408" s="229"/>
      <c r="O7408" s="229"/>
      <c r="P7408" s="229"/>
      <c r="Q7408" s="229"/>
      <c r="R7408" s="229"/>
      <c r="S7408" s="229"/>
      <c r="T7408" s="230"/>
      <c r="AT7408" s="231" t="s">
        <v>283</v>
      </c>
      <c r="AU7408" s="231" t="s">
        <v>84</v>
      </c>
      <c r="AV7408" s="14" t="s">
        <v>84</v>
      </c>
      <c r="AW7408" s="14" t="s">
        <v>32</v>
      </c>
      <c r="AX7408" s="14" t="s">
        <v>76</v>
      </c>
      <c r="AY7408" s="231" t="s">
        <v>272</v>
      </c>
    </row>
    <row r="7409" spans="1:65" s="13" customFormat="1" ht="11.25">
      <c r="B7409" s="210"/>
      <c r="C7409" s="211"/>
      <c r="D7409" s="212" t="s">
        <v>283</v>
      </c>
      <c r="E7409" s="213" t="s">
        <v>1</v>
      </c>
      <c r="F7409" s="214" t="s">
        <v>5765</v>
      </c>
      <c r="G7409" s="211"/>
      <c r="H7409" s="213" t="s">
        <v>1</v>
      </c>
      <c r="I7409" s="215"/>
      <c r="J7409" s="211"/>
      <c r="K7409" s="211"/>
      <c r="L7409" s="216"/>
      <c r="M7409" s="217"/>
      <c r="N7409" s="218"/>
      <c r="O7409" s="218"/>
      <c r="P7409" s="218"/>
      <c r="Q7409" s="218"/>
      <c r="R7409" s="218"/>
      <c r="S7409" s="218"/>
      <c r="T7409" s="219"/>
      <c r="AT7409" s="220" t="s">
        <v>283</v>
      </c>
      <c r="AU7409" s="220" t="s">
        <v>84</v>
      </c>
      <c r="AV7409" s="13" t="s">
        <v>16</v>
      </c>
      <c r="AW7409" s="13" t="s">
        <v>32</v>
      </c>
      <c r="AX7409" s="13" t="s">
        <v>76</v>
      </c>
      <c r="AY7409" s="220" t="s">
        <v>272</v>
      </c>
    </row>
    <row r="7410" spans="1:65" s="14" customFormat="1" ht="11.25">
      <c r="B7410" s="221"/>
      <c r="C7410" s="222"/>
      <c r="D7410" s="212" t="s">
        <v>283</v>
      </c>
      <c r="E7410" s="223" t="s">
        <v>1</v>
      </c>
      <c r="F7410" s="224" t="s">
        <v>5766</v>
      </c>
      <c r="G7410" s="222"/>
      <c r="H7410" s="225">
        <v>50.43</v>
      </c>
      <c r="I7410" s="226"/>
      <c r="J7410" s="222"/>
      <c r="K7410" s="222"/>
      <c r="L7410" s="227"/>
      <c r="M7410" s="228"/>
      <c r="N7410" s="229"/>
      <c r="O7410" s="229"/>
      <c r="P7410" s="229"/>
      <c r="Q7410" s="229"/>
      <c r="R7410" s="229"/>
      <c r="S7410" s="229"/>
      <c r="T7410" s="230"/>
      <c r="AT7410" s="231" t="s">
        <v>283</v>
      </c>
      <c r="AU7410" s="231" t="s">
        <v>84</v>
      </c>
      <c r="AV7410" s="14" t="s">
        <v>84</v>
      </c>
      <c r="AW7410" s="14" t="s">
        <v>32</v>
      </c>
      <c r="AX7410" s="14" t="s">
        <v>76</v>
      </c>
      <c r="AY7410" s="231" t="s">
        <v>272</v>
      </c>
    </row>
    <row r="7411" spans="1:65" s="2" customFormat="1" ht="24.2" customHeight="1">
      <c r="A7411" s="34"/>
      <c r="B7411" s="35"/>
      <c r="C7411" s="192" t="s">
        <v>5767</v>
      </c>
      <c r="D7411" s="192" t="s">
        <v>274</v>
      </c>
      <c r="E7411" s="193" t="s">
        <v>5768</v>
      </c>
      <c r="F7411" s="194" t="s">
        <v>5769</v>
      </c>
      <c r="G7411" s="195" t="s">
        <v>3262</v>
      </c>
      <c r="H7411" s="242"/>
      <c r="I7411" s="197"/>
      <c r="J7411" s="198">
        <f>ROUND(I7411*H7411,2)</f>
        <v>0</v>
      </c>
      <c r="K7411" s="194" t="s">
        <v>278</v>
      </c>
      <c r="L7411" s="39"/>
      <c r="M7411" s="199" t="s">
        <v>1</v>
      </c>
      <c r="N7411" s="200" t="s">
        <v>41</v>
      </c>
      <c r="O7411" s="71"/>
      <c r="P7411" s="201">
        <f>O7411*H7411</f>
        <v>0</v>
      </c>
      <c r="Q7411" s="201">
        <v>0</v>
      </c>
      <c r="R7411" s="201">
        <f>Q7411*H7411</f>
        <v>0</v>
      </c>
      <c r="S7411" s="201">
        <v>0</v>
      </c>
      <c r="T7411" s="202">
        <f>S7411*H7411</f>
        <v>0</v>
      </c>
      <c r="U7411" s="34"/>
      <c r="V7411" s="34"/>
      <c r="W7411" s="34"/>
      <c r="X7411" s="34"/>
      <c r="Y7411" s="34"/>
      <c r="Z7411" s="34"/>
      <c r="AA7411" s="34"/>
      <c r="AB7411" s="34"/>
      <c r="AC7411" s="34"/>
      <c r="AD7411" s="34"/>
      <c r="AE7411" s="34"/>
      <c r="AR7411" s="203" t="s">
        <v>358</v>
      </c>
      <c r="AT7411" s="203" t="s">
        <v>274</v>
      </c>
      <c r="AU7411" s="203" t="s">
        <v>84</v>
      </c>
      <c r="AY7411" s="17" t="s">
        <v>272</v>
      </c>
      <c r="BE7411" s="204">
        <f>IF(N7411="základní",J7411,0)</f>
        <v>0</v>
      </c>
      <c r="BF7411" s="204">
        <f>IF(N7411="snížená",J7411,0)</f>
        <v>0</v>
      </c>
      <c r="BG7411" s="204">
        <f>IF(N7411="zákl. přenesená",J7411,0)</f>
        <v>0</v>
      </c>
      <c r="BH7411" s="204">
        <f>IF(N7411="sníž. přenesená",J7411,0)</f>
        <v>0</v>
      </c>
      <c r="BI7411" s="204">
        <f>IF(N7411="nulová",J7411,0)</f>
        <v>0</v>
      </c>
      <c r="BJ7411" s="17" t="s">
        <v>16</v>
      </c>
      <c r="BK7411" s="204">
        <f>ROUND(I7411*H7411,2)</f>
        <v>0</v>
      </c>
      <c r="BL7411" s="17" t="s">
        <v>358</v>
      </c>
      <c r="BM7411" s="203" t="s">
        <v>5770</v>
      </c>
    </row>
    <row r="7412" spans="1:65" s="2" customFormat="1" ht="11.25">
      <c r="A7412" s="34"/>
      <c r="B7412" s="35"/>
      <c r="C7412" s="36"/>
      <c r="D7412" s="205" t="s">
        <v>281</v>
      </c>
      <c r="E7412" s="36"/>
      <c r="F7412" s="206" t="s">
        <v>5771</v>
      </c>
      <c r="G7412" s="36"/>
      <c r="H7412" s="36"/>
      <c r="I7412" s="207"/>
      <c r="J7412" s="36"/>
      <c r="K7412" s="36"/>
      <c r="L7412" s="39"/>
      <c r="M7412" s="208"/>
      <c r="N7412" s="209"/>
      <c r="O7412" s="71"/>
      <c r="P7412" s="71"/>
      <c r="Q7412" s="71"/>
      <c r="R7412" s="71"/>
      <c r="S7412" s="71"/>
      <c r="T7412" s="72"/>
      <c r="U7412" s="34"/>
      <c r="V7412" s="34"/>
      <c r="W7412" s="34"/>
      <c r="X7412" s="34"/>
      <c r="Y7412" s="34"/>
      <c r="Z7412" s="34"/>
      <c r="AA7412" s="34"/>
      <c r="AB7412" s="34"/>
      <c r="AC7412" s="34"/>
      <c r="AD7412" s="34"/>
      <c r="AE7412" s="34"/>
      <c r="AT7412" s="17" t="s">
        <v>281</v>
      </c>
      <c r="AU7412" s="17" t="s">
        <v>84</v>
      </c>
    </row>
    <row r="7413" spans="1:65" s="12" customFormat="1" ht="22.9" customHeight="1">
      <c r="B7413" s="176"/>
      <c r="C7413" s="177"/>
      <c r="D7413" s="178" t="s">
        <v>75</v>
      </c>
      <c r="E7413" s="190" t="s">
        <v>5772</v>
      </c>
      <c r="F7413" s="190" t="s">
        <v>5773</v>
      </c>
      <c r="G7413" s="177"/>
      <c r="H7413" s="177"/>
      <c r="I7413" s="180"/>
      <c r="J7413" s="191">
        <f>BK7413</f>
        <v>0</v>
      </c>
      <c r="K7413" s="177"/>
      <c r="L7413" s="182"/>
      <c r="M7413" s="183"/>
      <c r="N7413" s="184"/>
      <c r="O7413" s="184"/>
      <c r="P7413" s="185">
        <f>SUM(P7414:P7474)</f>
        <v>0</v>
      </c>
      <c r="Q7413" s="184"/>
      <c r="R7413" s="185">
        <f>SUM(R7414:R7474)</f>
        <v>0</v>
      </c>
      <c r="S7413" s="184"/>
      <c r="T7413" s="186">
        <f>SUM(T7414:T7474)</f>
        <v>0</v>
      </c>
      <c r="AR7413" s="187" t="s">
        <v>84</v>
      </c>
      <c r="AT7413" s="188" t="s">
        <v>75</v>
      </c>
      <c r="AU7413" s="188" t="s">
        <v>16</v>
      </c>
      <c r="AY7413" s="187" t="s">
        <v>272</v>
      </c>
      <c r="BK7413" s="189">
        <f>SUM(BK7414:BK7474)</f>
        <v>0</v>
      </c>
    </row>
    <row r="7414" spans="1:65" s="2" customFormat="1" ht="49.15" customHeight="1">
      <c r="A7414" s="34"/>
      <c r="B7414" s="35"/>
      <c r="C7414" s="192" t="s">
        <v>5774</v>
      </c>
      <c r="D7414" s="192" t="s">
        <v>274</v>
      </c>
      <c r="E7414" s="193" t="s">
        <v>5775</v>
      </c>
      <c r="F7414" s="194" t="s">
        <v>5776</v>
      </c>
      <c r="G7414" s="195" t="s">
        <v>156</v>
      </c>
      <c r="H7414" s="196">
        <v>218.81399999999999</v>
      </c>
      <c r="I7414" s="197"/>
      <c r="J7414" s="198">
        <f>ROUND(I7414*H7414,2)</f>
        <v>0</v>
      </c>
      <c r="K7414" s="194" t="s">
        <v>1</v>
      </c>
      <c r="L7414" s="39"/>
      <c r="M7414" s="199" t="s">
        <v>1</v>
      </c>
      <c r="N7414" s="200" t="s">
        <v>41</v>
      </c>
      <c r="O7414" s="71"/>
      <c r="P7414" s="201">
        <f>O7414*H7414</f>
        <v>0</v>
      </c>
      <c r="Q7414" s="201">
        <v>0</v>
      </c>
      <c r="R7414" s="201">
        <f>Q7414*H7414</f>
        <v>0</v>
      </c>
      <c r="S7414" s="201">
        <v>0</v>
      </c>
      <c r="T7414" s="202">
        <f>S7414*H7414</f>
        <v>0</v>
      </c>
      <c r="U7414" s="34"/>
      <c r="V7414" s="34"/>
      <c r="W7414" s="34"/>
      <c r="X7414" s="34"/>
      <c r="Y7414" s="34"/>
      <c r="Z7414" s="34"/>
      <c r="AA7414" s="34"/>
      <c r="AB7414" s="34"/>
      <c r="AC7414" s="34"/>
      <c r="AD7414" s="34"/>
      <c r="AE7414" s="34"/>
      <c r="AR7414" s="203" t="s">
        <v>358</v>
      </c>
      <c r="AT7414" s="203" t="s">
        <v>274</v>
      </c>
      <c r="AU7414" s="203" t="s">
        <v>84</v>
      </c>
      <c r="AY7414" s="17" t="s">
        <v>272</v>
      </c>
      <c r="BE7414" s="204">
        <f>IF(N7414="základní",J7414,0)</f>
        <v>0</v>
      </c>
      <c r="BF7414" s="204">
        <f>IF(N7414="snížená",J7414,0)</f>
        <v>0</v>
      </c>
      <c r="BG7414" s="204">
        <f>IF(N7414="zákl. přenesená",J7414,0)</f>
        <v>0</v>
      </c>
      <c r="BH7414" s="204">
        <f>IF(N7414="sníž. přenesená",J7414,0)</f>
        <v>0</v>
      </c>
      <c r="BI7414" s="204">
        <f>IF(N7414="nulová",J7414,0)</f>
        <v>0</v>
      </c>
      <c r="BJ7414" s="17" t="s">
        <v>16</v>
      </c>
      <c r="BK7414" s="204">
        <f>ROUND(I7414*H7414,2)</f>
        <v>0</v>
      </c>
      <c r="BL7414" s="17" t="s">
        <v>358</v>
      </c>
      <c r="BM7414" s="203" t="s">
        <v>5777</v>
      </c>
    </row>
    <row r="7415" spans="1:65" s="13" customFormat="1" ht="22.5">
      <c r="B7415" s="210"/>
      <c r="C7415" s="211"/>
      <c r="D7415" s="212" t="s">
        <v>283</v>
      </c>
      <c r="E7415" s="213" t="s">
        <v>1</v>
      </c>
      <c r="F7415" s="214" t="s">
        <v>2272</v>
      </c>
      <c r="G7415" s="211"/>
      <c r="H7415" s="213" t="s">
        <v>1</v>
      </c>
      <c r="I7415" s="215"/>
      <c r="J7415" s="211"/>
      <c r="K7415" s="211"/>
      <c r="L7415" s="216"/>
      <c r="M7415" s="217"/>
      <c r="N7415" s="218"/>
      <c r="O7415" s="218"/>
      <c r="P7415" s="218"/>
      <c r="Q7415" s="218"/>
      <c r="R7415" s="218"/>
      <c r="S7415" s="218"/>
      <c r="T7415" s="219"/>
      <c r="AT7415" s="220" t="s">
        <v>283</v>
      </c>
      <c r="AU7415" s="220" t="s">
        <v>84</v>
      </c>
      <c r="AV7415" s="13" t="s">
        <v>16</v>
      </c>
      <c r="AW7415" s="13" t="s">
        <v>32</v>
      </c>
      <c r="AX7415" s="13" t="s">
        <v>76</v>
      </c>
      <c r="AY7415" s="220" t="s">
        <v>272</v>
      </c>
    </row>
    <row r="7416" spans="1:65" s="13" customFormat="1" ht="11.25">
      <c r="B7416" s="210"/>
      <c r="C7416" s="211"/>
      <c r="D7416" s="212" t="s">
        <v>283</v>
      </c>
      <c r="E7416" s="213" t="s">
        <v>1</v>
      </c>
      <c r="F7416" s="214" t="s">
        <v>285</v>
      </c>
      <c r="G7416" s="211"/>
      <c r="H7416" s="213" t="s">
        <v>1</v>
      </c>
      <c r="I7416" s="215"/>
      <c r="J7416" s="211"/>
      <c r="K7416" s="211"/>
      <c r="L7416" s="216"/>
      <c r="M7416" s="217"/>
      <c r="N7416" s="218"/>
      <c r="O7416" s="218"/>
      <c r="P7416" s="218"/>
      <c r="Q7416" s="218"/>
      <c r="R7416" s="218"/>
      <c r="S7416" s="218"/>
      <c r="T7416" s="219"/>
      <c r="AT7416" s="220" t="s">
        <v>283</v>
      </c>
      <c r="AU7416" s="220" t="s">
        <v>84</v>
      </c>
      <c r="AV7416" s="13" t="s">
        <v>16</v>
      </c>
      <c r="AW7416" s="13" t="s">
        <v>32</v>
      </c>
      <c r="AX7416" s="13" t="s">
        <v>76</v>
      </c>
      <c r="AY7416" s="220" t="s">
        <v>272</v>
      </c>
    </row>
    <row r="7417" spans="1:65" s="13" customFormat="1" ht="11.25">
      <c r="B7417" s="210"/>
      <c r="C7417" s="211"/>
      <c r="D7417" s="212" t="s">
        <v>283</v>
      </c>
      <c r="E7417" s="213" t="s">
        <v>1</v>
      </c>
      <c r="F7417" s="214" t="s">
        <v>2235</v>
      </c>
      <c r="G7417" s="211"/>
      <c r="H7417" s="213" t="s">
        <v>1</v>
      </c>
      <c r="I7417" s="215"/>
      <c r="J7417" s="211"/>
      <c r="K7417" s="211"/>
      <c r="L7417" s="216"/>
      <c r="M7417" s="217"/>
      <c r="N7417" s="218"/>
      <c r="O7417" s="218"/>
      <c r="P7417" s="218"/>
      <c r="Q7417" s="218"/>
      <c r="R7417" s="218"/>
      <c r="S7417" s="218"/>
      <c r="T7417" s="219"/>
      <c r="AT7417" s="220" t="s">
        <v>283</v>
      </c>
      <c r="AU7417" s="220" t="s">
        <v>84</v>
      </c>
      <c r="AV7417" s="13" t="s">
        <v>16</v>
      </c>
      <c r="AW7417" s="13" t="s">
        <v>32</v>
      </c>
      <c r="AX7417" s="13" t="s">
        <v>76</v>
      </c>
      <c r="AY7417" s="220" t="s">
        <v>272</v>
      </c>
    </row>
    <row r="7418" spans="1:65" s="13" customFormat="1" ht="11.25">
      <c r="B7418" s="210"/>
      <c r="C7418" s="211"/>
      <c r="D7418" s="212" t="s">
        <v>283</v>
      </c>
      <c r="E7418" s="213" t="s">
        <v>1</v>
      </c>
      <c r="F7418" s="214" t="s">
        <v>833</v>
      </c>
      <c r="G7418" s="211"/>
      <c r="H7418" s="213" t="s">
        <v>1</v>
      </c>
      <c r="I7418" s="215"/>
      <c r="J7418" s="211"/>
      <c r="K7418" s="211"/>
      <c r="L7418" s="216"/>
      <c r="M7418" s="217"/>
      <c r="N7418" s="218"/>
      <c r="O7418" s="218"/>
      <c r="P7418" s="218"/>
      <c r="Q7418" s="218"/>
      <c r="R7418" s="218"/>
      <c r="S7418" s="218"/>
      <c r="T7418" s="219"/>
      <c r="AT7418" s="220" t="s">
        <v>283</v>
      </c>
      <c r="AU7418" s="220" t="s">
        <v>84</v>
      </c>
      <c r="AV7418" s="13" t="s">
        <v>16</v>
      </c>
      <c r="AW7418" s="13" t="s">
        <v>32</v>
      </c>
      <c r="AX7418" s="13" t="s">
        <v>76</v>
      </c>
      <c r="AY7418" s="220" t="s">
        <v>272</v>
      </c>
    </row>
    <row r="7419" spans="1:65" s="14" customFormat="1" ht="11.25">
      <c r="B7419" s="221"/>
      <c r="C7419" s="222"/>
      <c r="D7419" s="212" t="s">
        <v>283</v>
      </c>
      <c r="E7419" s="223" t="s">
        <v>1</v>
      </c>
      <c r="F7419" s="224" t="s">
        <v>5778</v>
      </c>
      <c r="G7419" s="222"/>
      <c r="H7419" s="225">
        <v>9.15</v>
      </c>
      <c r="I7419" s="226"/>
      <c r="J7419" s="222"/>
      <c r="K7419" s="222"/>
      <c r="L7419" s="227"/>
      <c r="M7419" s="228"/>
      <c r="N7419" s="229"/>
      <c r="O7419" s="229"/>
      <c r="P7419" s="229"/>
      <c r="Q7419" s="229"/>
      <c r="R7419" s="229"/>
      <c r="S7419" s="229"/>
      <c r="T7419" s="230"/>
      <c r="AT7419" s="231" t="s">
        <v>283</v>
      </c>
      <c r="AU7419" s="231" t="s">
        <v>84</v>
      </c>
      <c r="AV7419" s="14" t="s">
        <v>84</v>
      </c>
      <c r="AW7419" s="14" t="s">
        <v>32</v>
      </c>
      <c r="AX7419" s="14" t="s">
        <v>76</v>
      </c>
      <c r="AY7419" s="231" t="s">
        <v>272</v>
      </c>
    </row>
    <row r="7420" spans="1:65" s="13" customFormat="1" ht="11.25">
      <c r="B7420" s="210"/>
      <c r="C7420" s="211"/>
      <c r="D7420" s="212" t="s">
        <v>283</v>
      </c>
      <c r="E7420" s="213" t="s">
        <v>1</v>
      </c>
      <c r="F7420" s="214" t="s">
        <v>285</v>
      </c>
      <c r="G7420" s="211"/>
      <c r="H7420" s="213" t="s">
        <v>1</v>
      </c>
      <c r="I7420" s="215"/>
      <c r="J7420" s="211"/>
      <c r="K7420" s="211"/>
      <c r="L7420" s="216"/>
      <c r="M7420" s="217"/>
      <c r="N7420" s="218"/>
      <c r="O7420" s="218"/>
      <c r="P7420" s="218"/>
      <c r="Q7420" s="218"/>
      <c r="R7420" s="218"/>
      <c r="S7420" s="218"/>
      <c r="T7420" s="219"/>
      <c r="AT7420" s="220" t="s">
        <v>283</v>
      </c>
      <c r="AU7420" s="220" t="s">
        <v>84</v>
      </c>
      <c r="AV7420" s="13" t="s">
        <v>16</v>
      </c>
      <c r="AW7420" s="13" t="s">
        <v>32</v>
      </c>
      <c r="AX7420" s="13" t="s">
        <v>76</v>
      </c>
      <c r="AY7420" s="220" t="s">
        <v>272</v>
      </c>
    </row>
    <row r="7421" spans="1:65" s="13" customFormat="1" ht="11.25">
      <c r="B7421" s="210"/>
      <c r="C7421" s="211"/>
      <c r="D7421" s="212" t="s">
        <v>283</v>
      </c>
      <c r="E7421" s="213" t="s">
        <v>1</v>
      </c>
      <c r="F7421" s="214" t="s">
        <v>2237</v>
      </c>
      <c r="G7421" s="211"/>
      <c r="H7421" s="213" t="s">
        <v>1</v>
      </c>
      <c r="I7421" s="215"/>
      <c r="J7421" s="211"/>
      <c r="K7421" s="211"/>
      <c r="L7421" s="216"/>
      <c r="M7421" s="217"/>
      <c r="N7421" s="218"/>
      <c r="O7421" s="218"/>
      <c r="P7421" s="218"/>
      <c r="Q7421" s="218"/>
      <c r="R7421" s="218"/>
      <c r="S7421" s="218"/>
      <c r="T7421" s="219"/>
      <c r="AT7421" s="220" t="s">
        <v>283</v>
      </c>
      <c r="AU7421" s="220" t="s">
        <v>84</v>
      </c>
      <c r="AV7421" s="13" t="s">
        <v>16</v>
      </c>
      <c r="AW7421" s="13" t="s">
        <v>32</v>
      </c>
      <c r="AX7421" s="13" t="s">
        <v>76</v>
      </c>
      <c r="AY7421" s="220" t="s">
        <v>272</v>
      </c>
    </row>
    <row r="7422" spans="1:65" s="13" customFormat="1" ht="11.25">
      <c r="B7422" s="210"/>
      <c r="C7422" s="211"/>
      <c r="D7422" s="212" t="s">
        <v>283</v>
      </c>
      <c r="E7422" s="213" t="s">
        <v>1</v>
      </c>
      <c r="F7422" s="214" t="s">
        <v>854</v>
      </c>
      <c r="G7422" s="211"/>
      <c r="H7422" s="213" t="s">
        <v>1</v>
      </c>
      <c r="I7422" s="215"/>
      <c r="J7422" s="211"/>
      <c r="K7422" s="211"/>
      <c r="L7422" s="216"/>
      <c r="M7422" s="217"/>
      <c r="N7422" s="218"/>
      <c r="O7422" s="218"/>
      <c r="P7422" s="218"/>
      <c r="Q7422" s="218"/>
      <c r="R7422" s="218"/>
      <c r="S7422" s="218"/>
      <c r="T7422" s="219"/>
      <c r="AT7422" s="220" t="s">
        <v>283</v>
      </c>
      <c r="AU7422" s="220" t="s">
        <v>84</v>
      </c>
      <c r="AV7422" s="13" t="s">
        <v>16</v>
      </c>
      <c r="AW7422" s="13" t="s">
        <v>32</v>
      </c>
      <c r="AX7422" s="13" t="s">
        <v>76</v>
      </c>
      <c r="AY7422" s="220" t="s">
        <v>272</v>
      </c>
    </row>
    <row r="7423" spans="1:65" s="14" customFormat="1" ht="11.25">
      <c r="B7423" s="221"/>
      <c r="C7423" s="222"/>
      <c r="D7423" s="212" t="s">
        <v>283</v>
      </c>
      <c r="E7423" s="223" t="s">
        <v>1</v>
      </c>
      <c r="F7423" s="224" t="s">
        <v>2454</v>
      </c>
      <c r="G7423" s="222"/>
      <c r="H7423" s="225">
        <v>122.113</v>
      </c>
      <c r="I7423" s="226"/>
      <c r="J7423" s="222"/>
      <c r="K7423" s="222"/>
      <c r="L7423" s="227"/>
      <c r="M7423" s="228"/>
      <c r="N7423" s="229"/>
      <c r="O7423" s="229"/>
      <c r="P7423" s="229"/>
      <c r="Q7423" s="229"/>
      <c r="R7423" s="229"/>
      <c r="S7423" s="229"/>
      <c r="T7423" s="230"/>
      <c r="AT7423" s="231" t="s">
        <v>283</v>
      </c>
      <c r="AU7423" s="231" t="s">
        <v>84</v>
      </c>
      <c r="AV7423" s="14" t="s">
        <v>84</v>
      </c>
      <c r="AW7423" s="14" t="s">
        <v>32</v>
      </c>
      <c r="AX7423" s="14" t="s">
        <v>76</v>
      </c>
      <c r="AY7423" s="231" t="s">
        <v>272</v>
      </c>
    </row>
    <row r="7424" spans="1:65" s="13" customFormat="1" ht="11.25">
      <c r="B7424" s="210"/>
      <c r="C7424" s="211"/>
      <c r="D7424" s="212" t="s">
        <v>283</v>
      </c>
      <c r="E7424" s="213" t="s">
        <v>1</v>
      </c>
      <c r="F7424" s="214" t="s">
        <v>285</v>
      </c>
      <c r="G7424" s="211"/>
      <c r="H7424" s="213" t="s">
        <v>1</v>
      </c>
      <c r="I7424" s="215"/>
      <c r="J7424" s="211"/>
      <c r="K7424" s="211"/>
      <c r="L7424" s="216"/>
      <c r="M7424" s="217"/>
      <c r="N7424" s="218"/>
      <c r="O7424" s="218"/>
      <c r="P7424" s="218"/>
      <c r="Q7424" s="218"/>
      <c r="R7424" s="218"/>
      <c r="S7424" s="218"/>
      <c r="T7424" s="219"/>
      <c r="AT7424" s="220" t="s">
        <v>283</v>
      </c>
      <c r="AU7424" s="220" t="s">
        <v>84</v>
      </c>
      <c r="AV7424" s="13" t="s">
        <v>16</v>
      </c>
      <c r="AW7424" s="13" t="s">
        <v>32</v>
      </c>
      <c r="AX7424" s="13" t="s">
        <v>76</v>
      </c>
      <c r="AY7424" s="220" t="s">
        <v>272</v>
      </c>
    </row>
    <row r="7425" spans="2:51" s="13" customFormat="1" ht="11.25">
      <c r="B7425" s="210"/>
      <c r="C7425" s="211"/>
      <c r="D7425" s="212" t="s">
        <v>283</v>
      </c>
      <c r="E7425" s="213" t="s">
        <v>1</v>
      </c>
      <c r="F7425" s="214" t="s">
        <v>2455</v>
      </c>
      <c r="G7425" s="211"/>
      <c r="H7425" s="213" t="s">
        <v>1</v>
      </c>
      <c r="I7425" s="215"/>
      <c r="J7425" s="211"/>
      <c r="K7425" s="211"/>
      <c r="L7425" s="216"/>
      <c r="M7425" s="217"/>
      <c r="N7425" s="218"/>
      <c r="O7425" s="218"/>
      <c r="P7425" s="218"/>
      <c r="Q7425" s="218"/>
      <c r="R7425" s="218"/>
      <c r="S7425" s="218"/>
      <c r="T7425" s="219"/>
      <c r="AT7425" s="220" t="s">
        <v>283</v>
      </c>
      <c r="AU7425" s="220" t="s">
        <v>84</v>
      </c>
      <c r="AV7425" s="13" t="s">
        <v>16</v>
      </c>
      <c r="AW7425" s="13" t="s">
        <v>32</v>
      </c>
      <c r="AX7425" s="13" t="s">
        <v>76</v>
      </c>
      <c r="AY7425" s="220" t="s">
        <v>272</v>
      </c>
    </row>
    <row r="7426" spans="2:51" s="13" customFormat="1" ht="11.25">
      <c r="B7426" s="210"/>
      <c r="C7426" s="211"/>
      <c r="D7426" s="212" t="s">
        <v>283</v>
      </c>
      <c r="E7426" s="213" t="s">
        <v>1</v>
      </c>
      <c r="F7426" s="214" t="s">
        <v>831</v>
      </c>
      <c r="G7426" s="211"/>
      <c r="H7426" s="213" t="s">
        <v>1</v>
      </c>
      <c r="I7426" s="215"/>
      <c r="J7426" s="211"/>
      <c r="K7426" s="211"/>
      <c r="L7426" s="216"/>
      <c r="M7426" s="217"/>
      <c r="N7426" s="218"/>
      <c r="O7426" s="218"/>
      <c r="P7426" s="218"/>
      <c r="Q7426" s="218"/>
      <c r="R7426" s="218"/>
      <c r="S7426" s="218"/>
      <c r="T7426" s="219"/>
      <c r="AT7426" s="220" t="s">
        <v>283</v>
      </c>
      <c r="AU7426" s="220" t="s">
        <v>84</v>
      </c>
      <c r="AV7426" s="13" t="s">
        <v>16</v>
      </c>
      <c r="AW7426" s="13" t="s">
        <v>32</v>
      </c>
      <c r="AX7426" s="13" t="s">
        <v>76</v>
      </c>
      <c r="AY7426" s="220" t="s">
        <v>272</v>
      </c>
    </row>
    <row r="7427" spans="2:51" s="13" customFormat="1" ht="11.25">
      <c r="B7427" s="210"/>
      <c r="C7427" s="211"/>
      <c r="D7427" s="212" t="s">
        <v>283</v>
      </c>
      <c r="E7427" s="213" t="s">
        <v>1</v>
      </c>
      <c r="F7427" s="214" t="s">
        <v>2456</v>
      </c>
      <c r="G7427" s="211"/>
      <c r="H7427" s="213" t="s">
        <v>1</v>
      </c>
      <c r="I7427" s="215"/>
      <c r="J7427" s="211"/>
      <c r="K7427" s="211"/>
      <c r="L7427" s="216"/>
      <c r="M7427" s="217"/>
      <c r="N7427" s="218"/>
      <c r="O7427" s="218"/>
      <c r="P7427" s="218"/>
      <c r="Q7427" s="218"/>
      <c r="R7427" s="218"/>
      <c r="S7427" s="218"/>
      <c r="T7427" s="219"/>
      <c r="AT7427" s="220" t="s">
        <v>283</v>
      </c>
      <c r="AU7427" s="220" t="s">
        <v>84</v>
      </c>
      <c r="AV7427" s="13" t="s">
        <v>16</v>
      </c>
      <c r="AW7427" s="13" t="s">
        <v>32</v>
      </c>
      <c r="AX7427" s="13" t="s">
        <v>76</v>
      </c>
      <c r="AY7427" s="220" t="s">
        <v>272</v>
      </c>
    </row>
    <row r="7428" spans="2:51" s="14" customFormat="1" ht="11.25">
      <c r="B7428" s="221"/>
      <c r="C7428" s="222"/>
      <c r="D7428" s="212" t="s">
        <v>283</v>
      </c>
      <c r="E7428" s="223" t="s">
        <v>1</v>
      </c>
      <c r="F7428" s="224" t="s">
        <v>2457</v>
      </c>
      <c r="G7428" s="222"/>
      <c r="H7428" s="225">
        <v>18.324999999999999</v>
      </c>
      <c r="I7428" s="226"/>
      <c r="J7428" s="222"/>
      <c r="K7428" s="222"/>
      <c r="L7428" s="227"/>
      <c r="M7428" s="228"/>
      <c r="N7428" s="229"/>
      <c r="O7428" s="229"/>
      <c r="P7428" s="229"/>
      <c r="Q7428" s="229"/>
      <c r="R7428" s="229"/>
      <c r="S7428" s="229"/>
      <c r="T7428" s="230"/>
      <c r="AT7428" s="231" t="s">
        <v>283</v>
      </c>
      <c r="AU7428" s="231" t="s">
        <v>84</v>
      </c>
      <c r="AV7428" s="14" t="s">
        <v>84</v>
      </c>
      <c r="AW7428" s="14" t="s">
        <v>32</v>
      </c>
      <c r="AX7428" s="14" t="s">
        <v>76</v>
      </c>
      <c r="AY7428" s="231" t="s">
        <v>272</v>
      </c>
    </row>
    <row r="7429" spans="2:51" s="14" customFormat="1" ht="11.25">
      <c r="B7429" s="221"/>
      <c r="C7429" s="222"/>
      <c r="D7429" s="212" t="s">
        <v>283</v>
      </c>
      <c r="E7429" s="223" t="s">
        <v>1</v>
      </c>
      <c r="F7429" s="224" t="s">
        <v>2458</v>
      </c>
      <c r="G7429" s="222"/>
      <c r="H7429" s="225">
        <v>9.9849999999999994</v>
      </c>
      <c r="I7429" s="226"/>
      <c r="J7429" s="222"/>
      <c r="K7429" s="222"/>
      <c r="L7429" s="227"/>
      <c r="M7429" s="228"/>
      <c r="N7429" s="229"/>
      <c r="O7429" s="229"/>
      <c r="P7429" s="229"/>
      <c r="Q7429" s="229"/>
      <c r="R7429" s="229"/>
      <c r="S7429" s="229"/>
      <c r="T7429" s="230"/>
      <c r="AT7429" s="231" t="s">
        <v>283</v>
      </c>
      <c r="AU7429" s="231" t="s">
        <v>84</v>
      </c>
      <c r="AV7429" s="14" t="s">
        <v>84</v>
      </c>
      <c r="AW7429" s="14" t="s">
        <v>32</v>
      </c>
      <c r="AX7429" s="14" t="s">
        <v>76</v>
      </c>
      <c r="AY7429" s="231" t="s">
        <v>272</v>
      </c>
    </row>
    <row r="7430" spans="2:51" s="14" customFormat="1" ht="11.25">
      <c r="B7430" s="221"/>
      <c r="C7430" s="222"/>
      <c r="D7430" s="212" t="s">
        <v>283</v>
      </c>
      <c r="E7430" s="223" t="s">
        <v>1</v>
      </c>
      <c r="F7430" s="224" t="s">
        <v>2459</v>
      </c>
      <c r="G7430" s="222"/>
      <c r="H7430" s="225">
        <v>10.484999999999999</v>
      </c>
      <c r="I7430" s="226"/>
      <c r="J7430" s="222"/>
      <c r="K7430" s="222"/>
      <c r="L7430" s="227"/>
      <c r="M7430" s="228"/>
      <c r="N7430" s="229"/>
      <c r="O7430" s="229"/>
      <c r="P7430" s="229"/>
      <c r="Q7430" s="229"/>
      <c r="R7430" s="229"/>
      <c r="S7430" s="229"/>
      <c r="T7430" s="230"/>
      <c r="AT7430" s="231" t="s">
        <v>283</v>
      </c>
      <c r="AU7430" s="231" t="s">
        <v>84</v>
      </c>
      <c r="AV7430" s="14" t="s">
        <v>84</v>
      </c>
      <c r="AW7430" s="14" t="s">
        <v>32</v>
      </c>
      <c r="AX7430" s="14" t="s">
        <v>76</v>
      </c>
      <c r="AY7430" s="231" t="s">
        <v>272</v>
      </c>
    </row>
    <row r="7431" spans="2:51" s="13" customFormat="1" ht="11.25">
      <c r="B7431" s="210"/>
      <c r="C7431" s="211"/>
      <c r="D7431" s="212" t="s">
        <v>283</v>
      </c>
      <c r="E7431" s="213" t="s">
        <v>1</v>
      </c>
      <c r="F7431" s="214" t="s">
        <v>2460</v>
      </c>
      <c r="G7431" s="211"/>
      <c r="H7431" s="213" t="s">
        <v>1</v>
      </c>
      <c r="I7431" s="215"/>
      <c r="J7431" s="211"/>
      <c r="K7431" s="211"/>
      <c r="L7431" s="216"/>
      <c r="M7431" s="217"/>
      <c r="N7431" s="218"/>
      <c r="O7431" s="218"/>
      <c r="P7431" s="218"/>
      <c r="Q7431" s="218"/>
      <c r="R7431" s="218"/>
      <c r="S7431" s="218"/>
      <c r="T7431" s="219"/>
      <c r="AT7431" s="220" t="s">
        <v>283</v>
      </c>
      <c r="AU7431" s="220" t="s">
        <v>84</v>
      </c>
      <c r="AV7431" s="13" t="s">
        <v>16</v>
      </c>
      <c r="AW7431" s="13" t="s">
        <v>32</v>
      </c>
      <c r="AX7431" s="13" t="s">
        <v>76</v>
      </c>
      <c r="AY7431" s="220" t="s">
        <v>272</v>
      </c>
    </row>
    <row r="7432" spans="2:51" s="14" customFormat="1" ht="11.25">
      <c r="B7432" s="221"/>
      <c r="C7432" s="222"/>
      <c r="D7432" s="212" t="s">
        <v>283</v>
      </c>
      <c r="E7432" s="223" t="s">
        <v>1</v>
      </c>
      <c r="F7432" s="224" t="s">
        <v>2461</v>
      </c>
      <c r="G7432" s="222"/>
      <c r="H7432" s="225">
        <v>3.36</v>
      </c>
      <c r="I7432" s="226"/>
      <c r="J7432" s="222"/>
      <c r="K7432" s="222"/>
      <c r="L7432" s="227"/>
      <c r="M7432" s="228"/>
      <c r="N7432" s="229"/>
      <c r="O7432" s="229"/>
      <c r="P7432" s="229"/>
      <c r="Q7432" s="229"/>
      <c r="R7432" s="229"/>
      <c r="S7432" s="229"/>
      <c r="T7432" s="230"/>
      <c r="AT7432" s="231" t="s">
        <v>283</v>
      </c>
      <c r="AU7432" s="231" t="s">
        <v>84</v>
      </c>
      <c r="AV7432" s="14" t="s">
        <v>84</v>
      </c>
      <c r="AW7432" s="14" t="s">
        <v>32</v>
      </c>
      <c r="AX7432" s="14" t="s">
        <v>76</v>
      </c>
      <c r="AY7432" s="231" t="s">
        <v>272</v>
      </c>
    </row>
    <row r="7433" spans="2:51" s="14" customFormat="1" ht="11.25">
      <c r="B7433" s="221"/>
      <c r="C7433" s="222"/>
      <c r="D7433" s="212" t="s">
        <v>283</v>
      </c>
      <c r="E7433" s="223" t="s">
        <v>1</v>
      </c>
      <c r="F7433" s="224" t="s">
        <v>2462</v>
      </c>
      <c r="G7433" s="222"/>
      <c r="H7433" s="225">
        <v>2.44</v>
      </c>
      <c r="I7433" s="226"/>
      <c r="J7433" s="222"/>
      <c r="K7433" s="222"/>
      <c r="L7433" s="227"/>
      <c r="M7433" s="228"/>
      <c r="N7433" s="229"/>
      <c r="O7433" s="229"/>
      <c r="P7433" s="229"/>
      <c r="Q7433" s="229"/>
      <c r="R7433" s="229"/>
      <c r="S7433" s="229"/>
      <c r="T7433" s="230"/>
      <c r="AT7433" s="231" t="s">
        <v>283</v>
      </c>
      <c r="AU7433" s="231" t="s">
        <v>84</v>
      </c>
      <c r="AV7433" s="14" t="s">
        <v>84</v>
      </c>
      <c r="AW7433" s="14" t="s">
        <v>32</v>
      </c>
      <c r="AX7433" s="14" t="s">
        <v>76</v>
      </c>
      <c r="AY7433" s="231" t="s">
        <v>272</v>
      </c>
    </row>
    <row r="7434" spans="2:51" s="14" customFormat="1" ht="11.25">
      <c r="B7434" s="221"/>
      <c r="C7434" s="222"/>
      <c r="D7434" s="212" t="s">
        <v>283</v>
      </c>
      <c r="E7434" s="223" t="s">
        <v>1</v>
      </c>
      <c r="F7434" s="224" t="s">
        <v>2463</v>
      </c>
      <c r="G7434" s="222"/>
      <c r="H7434" s="225">
        <v>2.5</v>
      </c>
      <c r="I7434" s="226"/>
      <c r="J7434" s="222"/>
      <c r="K7434" s="222"/>
      <c r="L7434" s="227"/>
      <c r="M7434" s="228"/>
      <c r="N7434" s="229"/>
      <c r="O7434" s="229"/>
      <c r="P7434" s="229"/>
      <c r="Q7434" s="229"/>
      <c r="R7434" s="229"/>
      <c r="S7434" s="229"/>
      <c r="T7434" s="230"/>
      <c r="AT7434" s="231" t="s">
        <v>283</v>
      </c>
      <c r="AU7434" s="231" t="s">
        <v>84</v>
      </c>
      <c r="AV7434" s="14" t="s">
        <v>84</v>
      </c>
      <c r="AW7434" s="14" t="s">
        <v>32</v>
      </c>
      <c r="AX7434" s="14" t="s">
        <v>76</v>
      </c>
      <c r="AY7434" s="231" t="s">
        <v>272</v>
      </c>
    </row>
    <row r="7435" spans="2:51" s="13" customFormat="1" ht="11.25">
      <c r="B7435" s="210"/>
      <c r="C7435" s="211"/>
      <c r="D7435" s="212" t="s">
        <v>283</v>
      </c>
      <c r="E7435" s="213" t="s">
        <v>1</v>
      </c>
      <c r="F7435" s="214" t="s">
        <v>285</v>
      </c>
      <c r="G7435" s="211"/>
      <c r="H7435" s="213" t="s">
        <v>1</v>
      </c>
      <c r="I7435" s="215"/>
      <c r="J7435" s="211"/>
      <c r="K7435" s="211"/>
      <c r="L7435" s="216"/>
      <c r="M7435" s="217"/>
      <c r="N7435" s="218"/>
      <c r="O7435" s="218"/>
      <c r="P7435" s="218"/>
      <c r="Q7435" s="218"/>
      <c r="R7435" s="218"/>
      <c r="S7435" s="218"/>
      <c r="T7435" s="219"/>
      <c r="AT7435" s="220" t="s">
        <v>283</v>
      </c>
      <c r="AU7435" s="220" t="s">
        <v>84</v>
      </c>
      <c r="AV7435" s="13" t="s">
        <v>16</v>
      </c>
      <c r="AW7435" s="13" t="s">
        <v>32</v>
      </c>
      <c r="AX7435" s="13" t="s">
        <v>76</v>
      </c>
      <c r="AY7435" s="220" t="s">
        <v>272</v>
      </c>
    </row>
    <row r="7436" spans="2:51" s="13" customFormat="1" ht="11.25">
      <c r="B7436" s="210"/>
      <c r="C7436" s="211"/>
      <c r="D7436" s="212" t="s">
        <v>283</v>
      </c>
      <c r="E7436" s="213" t="s">
        <v>1</v>
      </c>
      <c r="F7436" s="214" t="s">
        <v>2445</v>
      </c>
      <c r="G7436" s="211"/>
      <c r="H7436" s="213" t="s">
        <v>1</v>
      </c>
      <c r="I7436" s="215"/>
      <c r="J7436" s="211"/>
      <c r="K7436" s="211"/>
      <c r="L7436" s="216"/>
      <c r="M7436" s="217"/>
      <c r="N7436" s="218"/>
      <c r="O7436" s="218"/>
      <c r="P7436" s="218"/>
      <c r="Q7436" s="218"/>
      <c r="R7436" s="218"/>
      <c r="S7436" s="218"/>
      <c r="T7436" s="219"/>
      <c r="AT7436" s="220" t="s">
        <v>283</v>
      </c>
      <c r="AU7436" s="220" t="s">
        <v>84</v>
      </c>
      <c r="AV7436" s="13" t="s">
        <v>16</v>
      </c>
      <c r="AW7436" s="13" t="s">
        <v>32</v>
      </c>
      <c r="AX7436" s="13" t="s">
        <v>76</v>
      </c>
      <c r="AY7436" s="220" t="s">
        <v>272</v>
      </c>
    </row>
    <row r="7437" spans="2:51" s="13" customFormat="1" ht="11.25">
      <c r="B7437" s="210"/>
      <c r="C7437" s="211"/>
      <c r="D7437" s="212" t="s">
        <v>283</v>
      </c>
      <c r="E7437" s="213" t="s">
        <v>1</v>
      </c>
      <c r="F7437" s="214" t="s">
        <v>833</v>
      </c>
      <c r="G7437" s="211"/>
      <c r="H7437" s="213" t="s">
        <v>1</v>
      </c>
      <c r="I7437" s="215"/>
      <c r="J7437" s="211"/>
      <c r="K7437" s="211"/>
      <c r="L7437" s="216"/>
      <c r="M7437" s="217"/>
      <c r="N7437" s="218"/>
      <c r="O7437" s="218"/>
      <c r="P7437" s="218"/>
      <c r="Q7437" s="218"/>
      <c r="R7437" s="218"/>
      <c r="S7437" s="218"/>
      <c r="T7437" s="219"/>
      <c r="AT7437" s="220" t="s">
        <v>283</v>
      </c>
      <c r="AU7437" s="220" t="s">
        <v>84</v>
      </c>
      <c r="AV7437" s="13" t="s">
        <v>16</v>
      </c>
      <c r="AW7437" s="13" t="s">
        <v>32</v>
      </c>
      <c r="AX7437" s="13" t="s">
        <v>76</v>
      </c>
      <c r="AY7437" s="220" t="s">
        <v>272</v>
      </c>
    </row>
    <row r="7438" spans="2:51" s="13" customFormat="1" ht="11.25">
      <c r="B7438" s="210"/>
      <c r="C7438" s="211"/>
      <c r="D7438" s="212" t="s">
        <v>283</v>
      </c>
      <c r="E7438" s="213" t="s">
        <v>1</v>
      </c>
      <c r="F7438" s="214" t="s">
        <v>2456</v>
      </c>
      <c r="G7438" s="211"/>
      <c r="H7438" s="213" t="s">
        <v>1</v>
      </c>
      <c r="I7438" s="215"/>
      <c r="J7438" s="211"/>
      <c r="K7438" s="211"/>
      <c r="L7438" s="216"/>
      <c r="M7438" s="217"/>
      <c r="N7438" s="218"/>
      <c r="O7438" s="218"/>
      <c r="P7438" s="218"/>
      <c r="Q7438" s="218"/>
      <c r="R7438" s="218"/>
      <c r="S7438" s="218"/>
      <c r="T7438" s="219"/>
      <c r="AT7438" s="220" t="s">
        <v>283</v>
      </c>
      <c r="AU7438" s="220" t="s">
        <v>84</v>
      </c>
      <c r="AV7438" s="13" t="s">
        <v>16</v>
      </c>
      <c r="AW7438" s="13" t="s">
        <v>32</v>
      </c>
      <c r="AX7438" s="13" t="s">
        <v>76</v>
      </c>
      <c r="AY7438" s="220" t="s">
        <v>272</v>
      </c>
    </row>
    <row r="7439" spans="2:51" s="14" customFormat="1" ht="11.25">
      <c r="B7439" s="221"/>
      <c r="C7439" s="222"/>
      <c r="D7439" s="212" t="s">
        <v>283</v>
      </c>
      <c r="E7439" s="223" t="s">
        <v>1</v>
      </c>
      <c r="F7439" s="224" t="s">
        <v>2464</v>
      </c>
      <c r="G7439" s="222"/>
      <c r="H7439" s="225">
        <v>5.88</v>
      </c>
      <c r="I7439" s="226"/>
      <c r="J7439" s="222"/>
      <c r="K7439" s="222"/>
      <c r="L7439" s="227"/>
      <c r="M7439" s="228"/>
      <c r="N7439" s="229"/>
      <c r="O7439" s="229"/>
      <c r="P7439" s="229"/>
      <c r="Q7439" s="229"/>
      <c r="R7439" s="229"/>
      <c r="S7439" s="229"/>
      <c r="T7439" s="230"/>
      <c r="AT7439" s="231" t="s">
        <v>283</v>
      </c>
      <c r="AU7439" s="231" t="s">
        <v>84</v>
      </c>
      <c r="AV7439" s="14" t="s">
        <v>84</v>
      </c>
      <c r="AW7439" s="14" t="s">
        <v>32</v>
      </c>
      <c r="AX7439" s="14" t="s">
        <v>76</v>
      </c>
      <c r="AY7439" s="231" t="s">
        <v>272</v>
      </c>
    </row>
    <row r="7440" spans="2:51" s="14" customFormat="1" ht="11.25">
      <c r="B7440" s="221"/>
      <c r="C7440" s="222"/>
      <c r="D7440" s="212" t="s">
        <v>283</v>
      </c>
      <c r="E7440" s="223" t="s">
        <v>1</v>
      </c>
      <c r="F7440" s="224" t="s">
        <v>2465</v>
      </c>
      <c r="G7440" s="222"/>
      <c r="H7440" s="225">
        <v>6.88</v>
      </c>
      <c r="I7440" s="226"/>
      <c r="J7440" s="222"/>
      <c r="K7440" s="222"/>
      <c r="L7440" s="227"/>
      <c r="M7440" s="228"/>
      <c r="N7440" s="229"/>
      <c r="O7440" s="229"/>
      <c r="P7440" s="229"/>
      <c r="Q7440" s="229"/>
      <c r="R7440" s="229"/>
      <c r="S7440" s="229"/>
      <c r="T7440" s="230"/>
      <c r="AT7440" s="231" t="s">
        <v>283</v>
      </c>
      <c r="AU7440" s="231" t="s">
        <v>84</v>
      </c>
      <c r="AV7440" s="14" t="s">
        <v>84</v>
      </c>
      <c r="AW7440" s="14" t="s">
        <v>32</v>
      </c>
      <c r="AX7440" s="14" t="s">
        <v>76</v>
      </c>
      <c r="AY7440" s="231" t="s">
        <v>272</v>
      </c>
    </row>
    <row r="7441" spans="1:65" s="14" customFormat="1" ht="11.25">
      <c r="B7441" s="221"/>
      <c r="C7441" s="222"/>
      <c r="D7441" s="212" t="s">
        <v>283</v>
      </c>
      <c r="E7441" s="223" t="s">
        <v>1</v>
      </c>
      <c r="F7441" s="224" t="s">
        <v>2466</v>
      </c>
      <c r="G7441" s="222"/>
      <c r="H7441" s="225">
        <v>6.88</v>
      </c>
      <c r="I7441" s="226"/>
      <c r="J7441" s="222"/>
      <c r="K7441" s="222"/>
      <c r="L7441" s="227"/>
      <c r="M7441" s="228"/>
      <c r="N7441" s="229"/>
      <c r="O7441" s="229"/>
      <c r="P7441" s="229"/>
      <c r="Q7441" s="229"/>
      <c r="R7441" s="229"/>
      <c r="S7441" s="229"/>
      <c r="T7441" s="230"/>
      <c r="AT7441" s="231" t="s">
        <v>283</v>
      </c>
      <c r="AU7441" s="231" t="s">
        <v>84</v>
      </c>
      <c r="AV7441" s="14" t="s">
        <v>84</v>
      </c>
      <c r="AW7441" s="14" t="s">
        <v>32</v>
      </c>
      <c r="AX7441" s="14" t="s">
        <v>76</v>
      </c>
      <c r="AY7441" s="231" t="s">
        <v>272</v>
      </c>
    </row>
    <row r="7442" spans="1:65" s="13" customFormat="1" ht="11.25">
      <c r="B7442" s="210"/>
      <c r="C7442" s="211"/>
      <c r="D7442" s="212" t="s">
        <v>283</v>
      </c>
      <c r="E7442" s="213" t="s">
        <v>1</v>
      </c>
      <c r="F7442" s="214" t="s">
        <v>2460</v>
      </c>
      <c r="G7442" s="211"/>
      <c r="H7442" s="213" t="s">
        <v>1</v>
      </c>
      <c r="I7442" s="215"/>
      <c r="J7442" s="211"/>
      <c r="K7442" s="211"/>
      <c r="L7442" s="216"/>
      <c r="M7442" s="217"/>
      <c r="N7442" s="218"/>
      <c r="O7442" s="218"/>
      <c r="P7442" s="218"/>
      <c r="Q7442" s="218"/>
      <c r="R7442" s="218"/>
      <c r="S7442" s="218"/>
      <c r="T7442" s="219"/>
      <c r="AT7442" s="220" t="s">
        <v>283</v>
      </c>
      <c r="AU7442" s="220" t="s">
        <v>84</v>
      </c>
      <c r="AV7442" s="13" t="s">
        <v>16</v>
      </c>
      <c r="AW7442" s="13" t="s">
        <v>32</v>
      </c>
      <c r="AX7442" s="13" t="s">
        <v>76</v>
      </c>
      <c r="AY7442" s="220" t="s">
        <v>272</v>
      </c>
    </row>
    <row r="7443" spans="1:65" s="14" customFormat="1" ht="11.25">
      <c r="B7443" s="221"/>
      <c r="C7443" s="222"/>
      <c r="D7443" s="212" t="s">
        <v>283</v>
      </c>
      <c r="E7443" s="223" t="s">
        <v>1</v>
      </c>
      <c r="F7443" s="224" t="s">
        <v>2467</v>
      </c>
      <c r="G7443" s="222"/>
      <c r="H7443" s="225">
        <v>2.0720000000000001</v>
      </c>
      <c r="I7443" s="226"/>
      <c r="J7443" s="222"/>
      <c r="K7443" s="222"/>
      <c r="L7443" s="227"/>
      <c r="M7443" s="228"/>
      <c r="N7443" s="229"/>
      <c r="O7443" s="229"/>
      <c r="P7443" s="229"/>
      <c r="Q7443" s="229"/>
      <c r="R7443" s="229"/>
      <c r="S7443" s="229"/>
      <c r="T7443" s="230"/>
      <c r="AT7443" s="231" t="s">
        <v>283</v>
      </c>
      <c r="AU7443" s="231" t="s">
        <v>84</v>
      </c>
      <c r="AV7443" s="14" t="s">
        <v>84</v>
      </c>
      <c r="AW7443" s="14" t="s">
        <v>32</v>
      </c>
      <c r="AX7443" s="14" t="s">
        <v>76</v>
      </c>
      <c r="AY7443" s="231" t="s">
        <v>272</v>
      </c>
    </row>
    <row r="7444" spans="1:65" s="14" customFormat="1" ht="11.25">
      <c r="B7444" s="221"/>
      <c r="C7444" s="222"/>
      <c r="D7444" s="212" t="s">
        <v>283</v>
      </c>
      <c r="E7444" s="223" t="s">
        <v>1</v>
      </c>
      <c r="F7444" s="224" t="s">
        <v>2468</v>
      </c>
      <c r="G7444" s="222"/>
      <c r="H7444" s="225">
        <v>2.1920000000000002</v>
      </c>
      <c r="I7444" s="226"/>
      <c r="J7444" s="222"/>
      <c r="K7444" s="222"/>
      <c r="L7444" s="227"/>
      <c r="M7444" s="228"/>
      <c r="N7444" s="229"/>
      <c r="O7444" s="229"/>
      <c r="P7444" s="229"/>
      <c r="Q7444" s="229"/>
      <c r="R7444" s="229"/>
      <c r="S7444" s="229"/>
      <c r="T7444" s="230"/>
      <c r="AT7444" s="231" t="s">
        <v>283</v>
      </c>
      <c r="AU7444" s="231" t="s">
        <v>84</v>
      </c>
      <c r="AV7444" s="14" t="s">
        <v>84</v>
      </c>
      <c r="AW7444" s="14" t="s">
        <v>32</v>
      </c>
      <c r="AX7444" s="14" t="s">
        <v>76</v>
      </c>
      <c r="AY7444" s="231" t="s">
        <v>272</v>
      </c>
    </row>
    <row r="7445" spans="1:65" s="14" customFormat="1" ht="11.25">
      <c r="B7445" s="221"/>
      <c r="C7445" s="222"/>
      <c r="D7445" s="212" t="s">
        <v>283</v>
      </c>
      <c r="E7445" s="223" t="s">
        <v>1</v>
      </c>
      <c r="F7445" s="224" t="s">
        <v>2469</v>
      </c>
      <c r="G7445" s="222"/>
      <c r="H7445" s="225">
        <v>2.0720000000000001</v>
      </c>
      <c r="I7445" s="226"/>
      <c r="J7445" s="222"/>
      <c r="K7445" s="222"/>
      <c r="L7445" s="227"/>
      <c r="M7445" s="228"/>
      <c r="N7445" s="229"/>
      <c r="O7445" s="229"/>
      <c r="P7445" s="229"/>
      <c r="Q7445" s="229"/>
      <c r="R7445" s="229"/>
      <c r="S7445" s="229"/>
      <c r="T7445" s="230"/>
      <c r="AT7445" s="231" t="s">
        <v>283</v>
      </c>
      <c r="AU7445" s="231" t="s">
        <v>84</v>
      </c>
      <c r="AV7445" s="14" t="s">
        <v>84</v>
      </c>
      <c r="AW7445" s="14" t="s">
        <v>32</v>
      </c>
      <c r="AX7445" s="14" t="s">
        <v>76</v>
      </c>
      <c r="AY7445" s="231" t="s">
        <v>272</v>
      </c>
    </row>
    <row r="7446" spans="1:65" s="13" customFormat="1" ht="11.25">
      <c r="B7446" s="210"/>
      <c r="C7446" s="211"/>
      <c r="D7446" s="212" t="s">
        <v>283</v>
      </c>
      <c r="E7446" s="213" t="s">
        <v>1</v>
      </c>
      <c r="F7446" s="214" t="s">
        <v>285</v>
      </c>
      <c r="G7446" s="211"/>
      <c r="H7446" s="213" t="s">
        <v>1</v>
      </c>
      <c r="I7446" s="215"/>
      <c r="J7446" s="211"/>
      <c r="K7446" s="211"/>
      <c r="L7446" s="216"/>
      <c r="M7446" s="217"/>
      <c r="N7446" s="218"/>
      <c r="O7446" s="218"/>
      <c r="P7446" s="218"/>
      <c r="Q7446" s="218"/>
      <c r="R7446" s="218"/>
      <c r="S7446" s="218"/>
      <c r="T7446" s="219"/>
      <c r="AT7446" s="220" t="s">
        <v>283</v>
      </c>
      <c r="AU7446" s="220" t="s">
        <v>84</v>
      </c>
      <c r="AV7446" s="13" t="s">
        <v>16</v>
      </c>
      <c r="AW7446" s="13" t="s">
        <v>32</v>
      </c>
      <c r="AX7446" s="13" t="s">
        <v>76</v>
      </c>
      <c r="AY7446" s="220" t="s">
        <v>272</v>
      </c>
    </row>
    <row r="7447" spans="1:65" s="13" customFormat="1" ht="11.25">
      <c r="B7447" s="210"/>
      <c r="C7447" s="211"/>
      <c r="D7447" s="212" t="s">
        <v>283</v>
      </c>
      <c r="E7447" s="213" t="s">
        <v>1</v>
      </c>
      <c r="F7447" s="214" t="s">
        <v>2305</v>
      </c>
      <c r="G7447" s="211"/>
      <c r="H7447" s="213" t="s">
        <v>1</v>
      </c>
      <c r="I7447" s="215"/>
      <c r="J7447" s="211"/>
      <c r="K7447" s="211"/>
      <c r="L7447" s="216"/>
      <c r="M7447" s="217"/>
      <c r="N7447" s="218"/>
      <c r="O7447" s="218"/>
      <c r="P7447" s="218"/>
      <c r="Q7447" s="218"/>
      <c r="R7447" s="218"/>
      <c r="S7447" s="218"/>
      <c r="T7447" s="219"/>
      <c r="AT7447" s="220" t="s">
        <v>283</v>
      </c>
      <c r="AU7447" s="220" t="s">
        <v>84</v>
      </c>
      <c r="AV7447" s="13" t="s">
        <v>16</v>
      </c>
      <c r="AW7447" s="13" t="s">
        <v>32</v>
      </c>
      <c r="AX7447" s="13" t="s">
        <v>76</v>
      </c>
      <c r="AY7447" s="220" t="s">
        <v>272</v>
      </c>
    </row>
    <row r="7448" spans="1:65" s="13" customFormat="1" ht="11.25">
      <c r="B7448" s="210"/>
      <c r="C7448" s="211"/>
      <c r="D7448" s="212" t="s">
        <v>283</v>
      </c>
      <c r="E7448" s="213" t="s">
        <v>1</v>
      </c>
      <c r="F7448" s="214" t="s">
        <v>833</v>
      </c>
      <c r="G7448" s="211"/>
      <c r="H7448" s="213" t="s">
        <v>1</v>
      </c>
      <c r="I7448" s="215"/>
      <c r="J7448" s="211"/>
      <c r="K7448" s="211"/>
      <c r="L7448" s="216"/>
      <c r="M7448" s="217"/>
      <c r="N7448" s="218"/>
      <c r="O7448" s="218"/>
      <c r="P7448" s="218"/>
      <c r="Q7448" s="218"/>
      <c r="R7448" s="218"/>
      <c r="S7448" s="218"/>
      <c r="T7448" s="219"/>
      <c r="AT7448" s="220" t="s">
        <v>283</v>
      </c>
      <c r="AU7448" s="220" t="s">
        <v>84</v>
      </c>
      <c r="AV7448" s="13" t="s">
        <v>16</v>
      </c>
      <c r="AW7448" s="13" t="s">
        <v>32</v>
      </c>
      <c r="AX7448" s="13" t="s">
        <v>76</v>
      </c>
      <c r="AY7448" s="220" t="s">
        <v>272</v>
      </c>
    </row>
    <row r="7449" spans="1:65" s="14" customFormat="1" ht="11.25">
      <c r="B7449" s="221"/>
      <c r="C7449" s="222"/>
      <c r="D7449" s="212" t="s">
        <v>283</v>
      </c>
      <c r="E7449" s="223" t="s">
        <v>1</v>
      </c>
      <c r="F7449" s="224" t="s">
        <v>2306</v>
      </c>
      <c r="G7449" s="222"/>
      <c r="H7449" s="225">
        <v>14.48</v>
      </c>
      <c r="I7449" s="226"/>
      <c r="J7449" s="222"/>
      <c r="K7449" s="222"/>
      <c r="L7449" s="227"/>
      <c r="M7449" s="228"/>
      <c r="N7449" s="229"/>
      <c r="O7449" s="229"/>
      <c r="P7449" s="229"/>
      <c r="Q7449" s="229"/>
      <c r="R7449" s="229"/>
      <c r="S7449" s="229"/>
      <c r="T7449" s="230"/>
      <c r="AT7449" s="231" t="s">
        <v>283</v>
      </c>
      <c r="AU7449" s="231" t="s">
        <v>84</v>
      </c>
      <c r="AV7449" s="14" t="s">
        <v>84</v>
      </c>
      <c r="AW7449" s="14" t="s">
        <v>32</v>
      </c>
      <c r="AX7449" s="14" t="s">
        <v>76</v>
      </c>
      <c r="AY7449" s="231" t="s">
        <v>272</v>
      </c>
    </row>
    <row r="7450" spans="1:65" s="2" customFormat="1" ht="37.9" customHeight="1">
      <c r="A7450" s="34"/>
      <c r="B7450" s="35"/>
      <c r="C7450" s="192" t="s">
        <v>5779</v>
      </c>
      <c r="D7450" s="192" t="s">
        <v>274</v>
      </c>
      <c r="E7450" s="193" t="s">
        <v>5780</v>
      </c>
      <c r="F7450" s="194" t="s">
        <v>5781</v>
      </c>
      <c r="G7450" s="195" t="s">
        <v>156</v>
      </c>
      <c r="H7450" s="196">
        <v>842.04399999999998</v>
      </c>
      <c r="I7450" s="197"/>
      <c r="J7450" s="198">
        <f>ROUND(I7450*H7450,2)</f>
        <v>0</v>
      </c>
      <c r="K7450" s="194" t="s">
        <v>1</v>
      </c>
      <c r="L7450" s="39"/>
      <c r="M7450" s="199" t="s">
        <v>1</v>
      </c>
      <c r="N7450" s="200" t="s">
        <v>41</v>
      </c>
      <c r="O7450" s="71"/>
      <c r="P7450" s="201">
        <f>O7450*H7450</f>
        <v>0</v>
      </c>
      <c r="Q7450" s="201">
        <v>0</v>
      </c>
      <c r="R7450" s="201">
        <f>Q7450*H7450</f>
        <v>0</v>
      </c>
      <c r="S7450" s="201">
        <v>0</v>
      </c>
      <c r="T7450" s="202">
        <f>S7450*H7450</f>
        <v>0</v>
      </c>
      <c r="U7450" s="34"/>
      <c r="V7450" s="34"/>
      <c r="W7450" s="34"/>
      <c r="X7450" s="34"/>
      <c r="Y7450" s="34"/>
      <c r="Z7450" s="34"/>
      <c r="AA7450" s="34"/>
      <c r="AB7450" s="34"/>
      <c r="AC7450" s="34"/>
      <c r="AD7450" s="34"/>
      <c r="AE7450" s="34"/>
      <c r="AR7450" s="203" t="s">
        <v>358</v>
      </c>
      <c r="AT7450" s="203" t="s">
        <v>274</v>
      </c>
      <c r="AU7450" s="203" t="s">
        <v>84</v>
      </c>
      <c r="AY7450" s="17" t="s">
        <v>272</v>
      </c>
      <c r="BE7450" s="204">
        <f>IF(N7450="základní",J7450,0)</f>
        <v>0</v>
      </c>
      <c r="BF7450" s="204">
        <f>IF(N7450="snížená",J7450,0)</f>
        <v>0</v>
      </c>
      <c r="BG7450" s="204">
        <f>IF(N7450="zákl. přenesená",J7450,0)</f>
        <v>0</v>
      </c>
      <c r="BH7450" s="204">
        <f>IF(N7450="sníž. přenesená",J7450,0)</f>
        <v>0</v>
      </c>
      <c r="BI7450" s="204">
        <f>IF(N7450="nulová",J7450,0)</f>
        <v>0</v>
      </c>
      <c r="BJ7450" s="17" t="s">
        <v>16</v>
      </c>
      <c r="BK7450" s="204">
        <f>ROUND(I7450*H7450,2)</f>
        <v>0</v>
      </c>
      <c r="BL7450" s="17" t="s">
        <v>358</v>
      </c>
      <c r="BM7450" s="203" t="s">
        <v>5782</v>
      </c>
    </row>
    <row r="7451" spans="1:65" s="13" customFormat="1" ht="22.5">
      <c r="B7451" s="210"/>
      <c r="C7451" s="211"/>
      <c r="D7451" s="212" t="s">
        <v>283</v>
      </c>
      <c r="E7451" s="213" t="s">
        <v>1</v>
      </c>
      <c r="F7451" s="214" t="s">
        <v>5783</v>
      </c>
      <c r="G7451" s="211"/>
      <c r="H7451" s="213" t="s">
        <v>1</v>
      </c>
      <c r="I7451" s="215"/>
      <c r="J7451" s="211"/>
      <c r="K7451" s="211"/>
      <c r="L7451" s="216"/>
      <c r="M7451" s="217"/>
      <c r="N7451" s="218"/>
      <c r="O7451" s="218"/>
      <c r="P7451" s="218"/>
      <c r="Q7451" s="218"/>
      <c r="R7451" s="218"/>
      <c r="S7451" s="218"/>
      <c r="T7451" s="219"/>
      <c r="AT7451" s="220" t="s">
        <v>283</v>
      </c>
      <c r="AU7451" s="220" t="s">
        <v>84</v>
      </c>
      <c r="AV7451" s="13" t="s">
        <v>16</v>
      </c>
      <c r="AW7451" s="13" t="s">
        <v>32</v>
      </c>
      <c r="AX7451" s="13" t="s">
        <v>76</v>
      </c>
      <c r="AY7451" s="220" t="s">
        <v>272</v>
      </c>
    </row>
    <row r="7452" spans="1:65" s="13" customFormat="1" ht="11.25">
      <c r="B7452" s="210"/>
      <c r="C7452" s="211"/>
      <c r="D7452" s="212" t="s">
        <v>283</v>
      </c>
      <c r="E7452" s="213" t="s">
        <v>1</v>
      </c>
      <c r="F7452" s="214" t="s">
        <v>285</v>
      </c>
      <c r="G7452" s="211"/>
      <c r="H7452" s="213" t="s">
        <v>1</v>
      </c>
      <c r="I7452" s="215"/>
      <c r="J7452" s="211"/>
      <c r="K7452" s="211"/>
      <c r="L7452" s="216"/>
      <c r="M7452" s="217"/>
      <c r="N7452" s="218"/>
      <c r="O7452" s="218"/>
      <c r="P7452" s="218"/>
      <c r="Q7452" s="218"/>
      <c r="R7452" s="218"/>
      <c r="S7452" s="218"/>
      <c r="T7452" s="219"/>
      <c r="AT7452" s="220" t="s">
        <v>283</v>
      </c>
      <c r="AU7452" s="220" t="s">
        <v>84</v>
      </c>
      <c r="AV7452" s="13" t="s">
        <v>16</v>
      </c>
      <c r="AW7452" s="13" t="s">
        <v>32</v>
      </c>
      <c r="AX7452" s="13" t="s">
        <v>76</v>
      </c>
      <c r="AY7452" s="220" t="s">
        <v>272</v>
      </c>
    </row>
    <row r="7453" spans="1:65" s="13" customFormat="1" ht="11.25">
      <c r="B7453" s="210"/>
      <c r="C7453" s="211"/>
      <c r="D7453" s="212" t="s">
        <v>283</v>
      </c>
      <c r="E7453" s="213" t="s">
        <v>1</v>
      </c>
      <c r="F7453" s="214" t="s">
        <v>5784</v>
      </c>
      <c r="G7453" s="211"/>
      <c r="H7453" s="213" t="s">
        <v>1</v>
      </c>
      <c r="I7453" s="215"/>
      <c r="J7453" s="211"/>
      <c r="K7453" s="211"/>
      <c r="L7453" s="216"/>
      <c r="M7453" s="217"/>
      <c r="N7453" s="218"/>
      <c r="O7453" s="218"/>
      <c r="P7453" s="218"/>
      <c r="Q7453" s="218"/>
      <c r="R7453" s="218"/>
      <c r="S7453" s="218"/>
      <c r="T7453" s="219"/>
      <c r="AT7453" s="220" t="s">
        <v>283</v>
      </c>
      <c r="AU7453" s="220" t="s">
        <v>84</v>
      </c>
      <c r="AV7453" s="13" t="s">
        <v>16</v>
      </c>
      <c r="AW7453" s="13" t="s">
        <v>32</v>
      </c>
      <c r="AX7453" s="13" t="s">
        <v>76</v>
      </c>
      <c r="AY7453" s="220" t="s">
        <v>272</v>
      </c>
    </row>
    <row r="7454" spans="1:65" s="13" customFormat="1" ht="11.25">
      <c r="B7454" s="210"/>
      <c r="C7454" s="211"/>
      <c r="D7454" s="212" t="s">
        <v>283</v>
      </c>
      <c r="E7454" s="213" t="s">
        <v>1</v>
      </c>
      <c r="F7454" s="214" t="s">
        <v>833</v>
      </c>
      <c r="G7454" s="211"/>
      <c r="H7454" s="213" t="s">
        <v>1</v>
      </c>
      <c r="I7454" s="215"/>
      <c r="J7454" s="211"/>
      <c r="K7454" s="211"/>
      <c r="L7454" s="216"/>
      <c r="M7454" s="217"/>
      <c r="N7454" s="218"/>
      <c r="O7454" s="218"/>
      <c r="P7454" s="218"/>
      <c r="Q7454" s="218"/>
      <c r="R7454" s="218"/>
      <c r="S7454" s="218"/>
      <c r="T7454" s="219"/>
      <c r="AT7454" s="220" t="s">
        <v>283</v>
      </c>
      <c r="AU7454" s="220" t="s">
        <v>84</v>
      </c>
      <c r="AV7454" s="13" t="s">
        <v>16</v>
      </c>
      <c r="AW7454" s="13" t="s">
        <v>32</v>
      </c>
      <c r="AX7454" s="13" t="s">
        <v>76</v>
      </c>
      <c r="AY7454" s="220" t="s">
        <v>272</v>
      </c>
    </row>
    <row r="7455" spans="1:65" s="14" customFormat="1" ht="11.25">
      <c r="B7455" s="221"/>
      <c r="C7455" s="222"/>
      <c r="D7455" s="212" t="s">
        <v>283</v>
      </c>
      <c r="E7455" s="223" t="s">
        <v>1</v>
      </c>
      <c r="F7455" s="224" t="s">
        <v>5785</v>
      </c>
      <c r="G7455" s="222"/>
      <c r="H7455" s="225">
        <v>76.875</v>
      </c>
      <c r="I7455" s="226"/>
      <c r="J7455" s="222"/>
      <c r="K7455" s="222"/>
      <c r="L7455" s="227"/>
      <c r="M7455" s="228"/>
      <c r="N7455" s="229"/>
      <c r="O7455" s="229"/>
      <c r="P7455" s="229"/>
      <c r="Q7455" s="229"/>
      <c r="R7455" s="229"/>
      <c r="S7455" s="229"/>
      <c r="T7455" s="230"/>
      <c r="AT7455" s="231" t="s">
        <v>283</v>
      </c>
      <c r="AU7455" s="231" t="s">
        <v>84</v>
      </c>
      <c r="AV7455" s="14" t="s">
        <v>84</v>
      </c>
      <c r="AW7455" s="14" t="s">
        <v>32</v>
      </c>
      <c r="AX7455" s="14" t="s">
        <v>76</v>
      </c>
      <c r="AY7455" s="231" t="s">
        <v>272</v>
      </c>
    </row>
    <row r="7456" spans="1:65" s="14" customFormat="1" ht="11.25">
      <c r="B7456" s="221"/>
      <c r="C7456" s="222"/>
      <c r="D7456" s="212" t="s">
        <v>283</v>
      </c>
      <c r="E7456" s="223" t="s">
        <v>1</v>
      </c>
      <c r="F7456" s="224" t="s">
        <v>5786</v>
      </c>
      <c r="G7456" s="222"/>
      <c r="H7456" s="225">
        <v>44.4</v>
      </c>
      <c r="I7456" s="226"/>
      <c r="J7456" s="222"/>
      <c r="K7456" s="222"/>
      <c r="L7456" s="227"/>
      <c r="M7456" s="228"/>
      <c r="N7456" s="229"/>
      <c r="O7456" s="229"/>
      <c r="P7456" s="229"/>
      <c r="Q7456" s="229"/>
      <c r="R7456" s="229"/>
      <c r="S7456" s="229"/>
      <c r="T7456" s="230"/>
      <c r="AT7456" s="231" t="s">
        <v>283</v>
      </c>
      <c r="AU7456" s="231" t="s">
        <v>84</v>
      </c>
      <c r="AV7456" s="14" t="s">
        <v>84</v>
      </c>
      <c r="AW7456" s="14" t="s">
        <v>32</v>
      </c>
      <c r="AX7456" s="14" t="s">
        <v>76</v>
      </c>
      <c r="AY7456" s="231" t="s">
        <v>272</v>
      </c>
    </row>
    <row r="7457" spans="1:65" s="14" customFormat="1" ht="11.25">
      <c r="B7457" s="221"/>
      <c r="C7457" s="222"/>
      <c r="D7457" s="212" t="s">
        <v>283</v>
      </c>
      <c r="E7457" s="223" t="s">
        <v>1</v>
      </c>
      <c r="F7457" s="224" t="s">
        <v>5787</v>
      </c>
      <c r="G7457" s="222"/>
      <c r="H7457" s="225">
        <v>52.244999999999997</v>
      </c>
      <c r="I7457" s="226"/>
      <c r="J7457" s="222"/>
      <c r="K7457" s="222"/>
      <c r="L7457" s="227"/>
      <c r="M7457" s="228"/>
      <c r="N7457" s="229"/>
      <c r="O7457" s="229"/>
      <c r="P7457" s="229"/>
      <c r="Q7457" s="229"/>
      <c r="R7457" s="229"/>
      <c r="S7457" s="229"/>
      <c r="T7457" s="230"/>
      <c r="AT7457" s="231" t="s">
        <v>283</v>
      </c>
      <c r="AU7457" s="231" t="s">
        <v>84</v>
      </c>
      <c r="AV7457" s="14" t="s">
        <v>84</v>
      </c>
      <c r="AW7457" s="14" t="s">
        <v>32</v>
      </c>
      <c r="AX7457" s="14" t="s">
        <v>76</v>
      </c>
      <c r="AY7457" s="231" t="s">
        <v>272</v>
      </c>
    </row>
    <row r="7458" spans="1:65" s="14" customFormat="1" ht="11.25">
      <c r="B7458" s="221"/>
      <c r="C7458" s="222"/>
      <c r="D7458" s="212" t="s">
        <v>283</v>
      </c>
      <c r="E7458" s="223" t="s">
        <v>1</v>
      </c>
      <c r="F7458" s="224" t="s">
        <v>5788</v>
      </c>
      <c r="G7458" s="222"/>
      <c r="H7458" s="225">
        <v>86.088999999999999</v>
      </c>
      <c r="I7458" s="226"/>
      <c r="J7458" s="222"/>
      <c r="K7458" s="222"/>
      <c r="L7458" s="227"/>
      <c r="M7458" s="228"/>
      <c r="N7458" s="229"/>
      <c r="O7458" s="229"/>
      <c r="P7458" s="229"/>
      <c r="Q7458" s="229"/>
      <c r="R7458" s="229"/>
      <c r="S7458" s="229"/>
      <c r="T7458" s="230"/>
      <c r="AT7458" s="231" t="s">
        <v>283</v>
      </c>
      <c r="AU7458" s="231" t="s">
        <v>84</v>
      </c>
      <c r="AV7458" s="14" t="s">
        <v>84</v>
      </c>
      <c r="AW7458" s="14" t="s">
        <v>32</v>
      </c>
      <c r="AX7458" s="14" t="s">
        <v>76</v>
      </c>
      <c r="AY7458" s="231" t="s">
        <v>272</v>
      </c>
    </row>
    <row r="7459" spans="1:65" s="14" customFormat="1" ht="11.25">
      <c r="B7459" s="221"/>
      <c r="C7459" s="222"/>
      <c r="D7459" s="212" t="s">
        <v>283</v>
      </c>
      <c r="E7459" s="223" t="s">
        <v>1</v>
      </c>
      <c r="F7459" s="224" t="s">
        <v>5789</v>
      </c>
      <c r="G7459" s="222"/>
      <c r="H7459" s="225">
        <v>109.33499999999999</v>
      </c>
      <c r="I7459" s="226"/>
      <c r="J7459" s="222"/>
      <c r="K7459" s="222"/>
      <c r="L7459" s="227"/>
      <c r="M7459" s="228"/>
      <c r="N7459" s="229"/>
      <c r="O7459" s="229"/>
      <c r="P7459" s="229"/>
      <c r="Q7459" s="229"/>
      <c r="R7459" s="229"/>
      <c r="S7459" s="229"/>
      <c r="T7459" s="230"/>
      <c r="AT7459" s="231" t="s">
        <v>283</v>
      </c>
      <c r="AU7459" s="231" t="s">
        <v>84</v>
      </c>
      <c r="AV7459" s="14" t="s">
        <v>84</v>
      </c>
      <c r="AW7459" s="14" t="s">
        <v>32</v>
      </c>
      <c r="AX7459" s="14" t="s">
        <v>76</v>
      </c>
      <c r="AY7459" s="231" t="s">
        <v>272</v>
      </c>
    </row>
    <row r="7460" spans="1:65" s="14" customFormat="1" ht="11.25">
      <c r="B7460" s="221"/>
      <c r="C7460" s="222"/>
      <c r="D7460" s="212" t="s">
        <v>283</v>
      </c>
      <c r="E7460" s="223" t="s">
        <v>1</v>
      </c>
      <c r="F7460" s="224" t="s">
        <v>5790</v>
      </c>
      <c r="G7460" s="222"/>
      <c r="H7460" s="225">
        <v>43.575000000000003</v>
      </c>
      <c r="I7460" s="226"/>
      <c r="J7460" s="222"/>
      <c r="K7460" s="222"/>
      <c r="L7460" s="227"/>
      <c r="M7460" s="228"/>
      <c r="N7460" s="229"/>
      <c r="O7460" s="229"/>
      <c r="P7460" s="229"/>
      <c r="Q7460" s="229"/>
      <c r="R7460" s="229"/>
      <c r="S7460" s="229"/>
      <c r="T7460" s="230"/>
      <c r="AT7460" s="231" t="s">
        <v>283</v>
      </c>
      <c r="AU7460" s="231" t="s">
        <v>84</v>
      </c>
      <c r="AV7460" s="14" t="s">
        <v>84</v>
      </c>
      <c r="AW7460" s="14" t="s">
        <v>32</v>
      </c>
      <c r="AX7460" s="14" t="s">
        <v>76</v>
      </c>
      <c r="AY7460" s="231" t="s">
        <v>272</v>
      </c>
    </row>
    <row r="7461" spans="1:65" s="14" customFormat="1" ht="11.25">
      <c r="B7461" s="221"/>
      <c r="C7461" s="222"/>
      <c r="D7461" s="212" t="s">
        <v>283</v>
      </c>
      <c r="E7461" s="223" t="s">
        <v>1</v>
      </c>
      <c r="F7461" s="224" t="s">
        <v>5791</v>
      </c>
      <c r="G7461" s="222"/>
      <c r="H7461" s="225">
        <v>87.073999999999998</v>
      </c>
      <c r="I7461" s="226"/>
      <c r="J7461" s="222"/>
      <c r="K7461" s="222"/>
      <c r="L7461" s="227"/>
      <c r="M7461" s="228"/>
      <c r="N7461" s="229"/>
      <c r="O7461" s="229"/>
      <c r="P7461" s="229"/>
      <c r="Q7461" s="229"/>
      <c r="R7461" s="229"/>
      <c r="S7461" s="229"/>
      <c r="T7461" s="230"/>
      <c r="AT7461" s="231" t="s">
        <v>283</v>
      </c>
      <c r="AU7461" s="231" t="s">
        <v>84</v>
      </c>
      <c r="AV7461" s="14" t="s">
        <v>84</v>
      </c>
      <c r="AW7461" s="14" t="s">
        <v>32</v>
      </c>
      <c r="AX7461" s="14" t="s">
        <v>76</v>
      </c>
      <c r="AY7461" s="231" t="s">
        <v>272</v>
      </c>
    </row>
    <row r="7462" spans="1:65" s="14" customFormat="1" ht="11.25">
      <c r="B7462" s="221"/>
      <c r="C7462" s="222"/>
      <c r="D7462" s="212" t="s">
        <v>283</v>
      </c>
      <c r="E7462" s="223" t="s">
        <v>1</v>
      </c>
      <c r="F7462" s="224" t="s">
        <v>5792</v>
      </c>
      <c r="G7462" s="222"/>
      <c r="H7462" s="225">
        <v>99.090999999999994</v>
      </c>
      <c r="I7462" s="226"/>
      <c r="J7462" s="222"/>
      <c r="K7462" s="222"/>
      <c r="L7462" s="227"/>
      <c r="M7462" s="228"/>
      <c r="N7462" s="229"/>
      <c r="O7462" s="229"/>
      <c r="P7462" s="229"/>
      <c r="Q7462" s="229"/>
      <c r="R7462" s="229"/>
      <c r="S7462" s="229"/>
      <c r="T7462" s="230"/>
      <c r="AT7462" s="231" t="s">
        <v>283</v>
      </c>
      <c r="AU7462" s="231" t="s">
        <v>84</v>
      </c>
      <c r="AV7462" s="14" t="s">
        <v>84</v>
      </c>
      <c r="AW7462" s="14" t="s">
        <v>32</v>
      </c>
      <c r="AX7462" s="14" t="s">
        <v>76</v>
      </c>
      <c r="AY7462" s="231" t="s">
        <v>272</v>
      </c>
    </row>
    <row r="7463" spans="1:65" s="13" customFormat="1" ht="11.25">
      <c r="B7463" s="210"/>
      <c r="C7463" s="211"/>
      <c r="D7463" s="212" t="s">
        <v>283</v>
      </c>
      <c r="E7463" s="213" t="s">
        <v>1</v>
      </c>
      <c r="F7463" s="214" t="s">
        <v>285</v>
      </c>
      <c r="G7463" s="211"/>
      <c r="H7463" s="213" t="s">
        <v>1</v>
      </c>
      <c r="I7463" s="215"/>
      <c r="J7463" s="211"/>
      <c r="K7463" s="211"/>
      <c r="L7463" s="216"/>
      <c r="M7463" s="217"/>
      <c r="N7463" s="218"/>
      <c r="O7463" s="218"/>
      <c r="P7463" s="218"/>
      <c r="Q7463" s="218"/>
      <c r="R7463" s="218"/>
      <c r="S7463" s="218"/>
      <c r="T7463" s="219"/>
      <c r="AT7463" s="220" t="s">
        <v>283</v>
      </c>
      <c r="AU7463" s="220" t="s">
        <v>84</v>
      </c>
      <c r="AV7463" s="13" t="s">
        <v>16</v>
      </c>
      <c r="AW7463" s="13" t="s">
        <v>32</v>
      </c>
      <c r="AX7463" s="13" t="s">
        <v>76</v>
      </c>
      <c r="AY7463" s="220" t="s">
        <v>272</v>
      </c>
    </row>
    <row r="7464" spans="1:65" s="13" customFormat="1" ht="11.25">
      <c r="B7464" s="210"/>
      <c r="C7464" s="211"/>
      <c r="D7464" s="212" t="s">
        <v>283</v>
      </c>
      <c r="E7464" s="213" t="s">
        <v>1</v>
      </c>
      <c r="F7464" s="214" t="s">
        <v>837</v>
      </c>
      <c r="G7464" s="211"/>
      <c r="H7464" s="213" t="s">
        <v>1</v>
      </c>
      <c r="I7464" s="215"/>
      <c r="J7464" s="211"/>
      <c r="K7464" s="211"/>
      <c r="L7464" s="216"/>
      <c r="M7464" s="217"/>
      <c r="N7464" s="218"/>
      <c r="O7464" s="218"/>
      <c r="P7464" s="218"/>
      <c r="Q7464" s="218"/>
      <c r="R7464" s="218"/>
      <c r="S7464" s="218"/>
      <c r="T7464" s="219"/>
      <c r="AT7464" s="220" t="s">
        <v>283</v>
      </c>
      <c r="AU7464" s="220" t="s">
        <v>84</v>
      </c>
      <c r="AV7464" s="13" t="s">
        <v>16</v>
      </c>
      <c r="AW7464" s="13" t="s">
        <v>32</v>
      </c>
      <c r="AX7464" s="13" t="s">
        <v>76</v>
      </c>
      <c r="AY7464" s="220" t="s">
        <v>272</v>
      </c>
    </row>
    <row r="7465" spans="1:65" s="14" customFormat="1" ht="11.25">
      <c r="B7465" s="221"/>
      <c r="C7465" s="222"/>
      <c r="D7465" s="212" t="s">
        <v>283</v>
      </c>
      <c r="E7465" s="223" t="s">
        <v>1</v>
      </c>
      <c r="F7465" s="224" t="s">
        <v>5793</v>
      </c>
      <c r="G7465" s="222"/>
      <c r="H7465" s="225">
        <v>75.27</v>
      </c>
      <c r="I7465" s="226"/>
      <c r="J7465" s="222"/>
      <c r="K7465" s="222"/>
      <c r="L7465" s="227"/>
      <c r="M7465" s="228"/>
      <c r="N7465" s="229"/>
      <c r="O7465" s="229"/>
      <c r="P7465" s="229"/>
      <c r="Q7465" s="229"/>
      <c r="R7465" s="229"/>
      <c r="S7465" s="229"/>
      <c r="T7465" s="230"/>
      <c r="AT7465" s="231" t="s">
        <v>283</v>
      </c>
      <c r="AU7465" s="231" t="s">
        <v>84</v>
      </c>
      <c r="AV7465" s="14" t="s">
        <v>84</v>
      </c>
      <c r="AW7465" s="14" t="s">
        <v>32</v>
      </c>
      <c r="AX7465" s="14" t="s">
        <v>76</v>
      </c>
      <c r="AY7465" s="231" t="s">
        <v>272</v>
      </c>
    </row>
    <row r="7466" spans="1:65" s="14" customFormat="1" ht="11.25">
      <c r="B7466" s="221"/>
      <c r="C7466" s="222"/>
      <c r="D7466" s="212" t="s">
        <v>283</v>
      </c>
      <c r="E7466" s="223" t="s">
        <v>1</v>
      </c>
      <c r="F7466" s="224" t="s">
        <v>5794</v>
      </c>
      <c r="G7466" s="222"/>
      <c r="H7466" s="225">
        <v>85.8</v>
      </c>
      <c r="I7466" s="226"/>
      <c r="J7466" s="222"/>
      <c r="K7466" s="222"/>
      <c r="L7466" s="227"/>
      <c r="M7466" s="228"/>
      <c r="N7466" s="229"/>
      <c r="O7466" s="229"/>
      <c r="P7466" s="229"/>
      <c r="Q7466" s="229"/>
      <c r="R7466" s="229"/>
      <c r="S7466" s="229"/>
      <c r="T7466" s="230"/>
      <c r="AT7466" s="231" t="s">
        <v>283</v>
      </c>
      <c r="AU7466" s="231" t="s">
        <v>84</v>
      </c>
      <c r="AV7466" s="14" t="s">
        <v>84</v>
      </c>
      <c r="AW7466" s="14" t="s">
        <v>32</v>
      </c>
      <c r="AX7466" s="14" t="s">
        <v>76</v>
      </c>
      <c r="AY7466" s="231" t="s">
        <v>272</v>
      </c>
    </row>
    <row r="7467" spans="1:65" s="14" customFormat="1" ht="11.25">
      <c r="B7467" s="221"/>
      <c r="C7467" s="222"/>
      <c r="D7467" s="212" t="s">
        <v>283</v>
      </c>
      <c r="E7467" s="223" t="s">
        <v>1</v>
      </c>
      <c r="F7467" s="224" t="s">
        <v>5795</v>
      </c>
      <c r="G7467" s="222"/>
      <c r="H7467" s="225">
        <v>82.29</v>
      </c>
      <c r="I7467" s="226"/>
      <c r="J7467" s="222"/>
      <c r="K7467" s="222"/>
      <c r="L7467" s="227"/>
      <c r="M7467" s="228"/>
      <c r="N7467" s="229"/>
      <c r="O7467" s="229"/>
      <c r="P7467" s="229"/>
      <c r="Q7467" s="229"/>
      <c r="R7467" s="229"/>
      <c r="S7467" s="229"/>
      <c r="T7467" s="230"/>
      <c r="AT7467" s="231" t="s">
        <v>283</v>
      </c>
      <c r="AU7467" s="231" t="s">
        <v>84</v>
      </c>
      <c r="AV7467" s="14" t="s">
        <v>84</v>
      </c>
      <c r="AW7467" s="14" t="s">
        <v>32</v>
      </c>
      <c r="AX7467" s="14" t="s">
        <v>76</v>
      </c>
      <c r="AY7467" s="231" t="s">
        <v>272</v>
      </c>
    </row>
    <row r="7468" spans="1:65" s="2" customFormat="1" ht="16.5" customHeight="1">
      <c r="A7468" s="34"/>
      <c r="B7468" s="35"/>
      <c r="C7468" s="192" t="s">
        <v>5796</v>
      </c>
      <c r="D7468" s="192" t="s">
        <v>274</v>
      </c>
      <c r="E7468" s="193" t="s">
        <v>5797</v>
      </c>
      <c r="F7468" s="194" t="s">
        <v>5798</v>
      </c>
      <c r="G7468" s="195" t="s">
        <v>156</v>
      </c>
      <c r="H7468" s="196">
        <v>11.462999999999999</v>
      </c>
      <c r="I7468" s="197"/>
      <c r="J7468" s="198">
        <f>ROUND(I7468*H7468,2)</f>
        <v>0</v>
      </c>
      <c r="K7468" s="194" t="s">
        <v>1</v>
      </c>
      <c r="L7468" s="39"/>
      <c r="M7468" s="199" t="s">
        <v>1</v>
      </c>
      <c r="N7468" s="200" t="s">
        <v>41</v>
      </c>
      <c r="O7468" s="71"/>
      <c r="P7468" s="201">
        <f>O7468*H7468</f>
        <v>0</v>
      </c>
      <c r="Q7468" s="201">
        <v>0</v>
      </c>
      <c r="R7468" s="201">
        <f>Q7468*H7468</f>
        <v>0</v>
      </c>
      <c r="S7468" s="201">
        <v>0</v>
      </c>
      <c r="T7468" s="202">
        <f>S7468*H7468</f>
        <v>0</v>
      </c>
      <c r="U7468" s="34"/>
      <c r="V7468" s="34"/>
      <c r="W7468" s="34"/>
      <c r="X7468" s="34"/>
      <c r="Y7468" s="34"/>
      <c r="Z7468" s="34"/>
      <c r="AA7468" s="34"/>
      <c r="AB7468" s="34"/>
      <c r="AC7468" s="34"/>
      <c r="AD7468" s="34"/>
      <c r="AE7468" s="34"/>
      <c r="AR7468" s="203" t="s">
        <v>358</v>
      </c>
      <c r="AT7468" s="203" t="s">
        <v>274</v>
      </c>
      <c r="AU7468" s="203" t="s">
        <v>84</v>
      </c>
      <c r="AY7468" s="17" t="s">
        <v>272</v>
      </c>
      <c r="BE7468" s="204">
        <f>IF(N7468="základní",J7468,0)</f>
        <v>0</v>
      </c>
      <c r="BF7468" s="204">
        <f>IF(N7468="snížená",J7468,0)</f>
        <v>0</v>
      </c>
      <c r="BG7468" s="204">
        <f>IF(N7468="zákl. přenesená",J7468,0)</f>
        <v>0</v>
      </c>
      <c r="BH7468" s="204">
        <f>IF(N7468="sníž. přenesená",J7468,0)</f>
        <v>0</v>
      </c>
      <c r="BI7468" s="204">
        <f>IF(N7468="nulová",J7468,0)</f>
        <v>0</v>
      </c>
      <c r="BJ7468" s="17" t="s">
        <v>16</v>
      </c>
      <c r="BK7468" s="204">
        <f>ROUND(I7468*H7468,2)</f>
        <v>0</v>
      </c>
      <c r="BL7468" s="17" t="s">
        <v>358</v>
      </c>
      <c r="BM7468" s="203" t="s">
        <v>5799</v>
      </c>
    </row>
    <row r="7469" spans="1:65" s="13" customFormat="1" ht="11.25">
      <c r="B7469" s="210"/>
      <c r="C7469" s="211"/>
      <c r="D7469" s="212" t="s">
        <v>283</v>
      </c>
      <c r="E7469" s="213" t="s">
        <v>1</v>
      </c>
      <c r="F7469" s="214" t="s">
        <v>5800</v>
      </c>
      <c r="G7469" s="211"/>
      <c r="H7469" s="213" t="s">
        <v>1</v>
      </c>
      <c r="I7469" s="215"/>
      <c r="J7469" s="211"/>
      <c r="K7469" s="211"/>
      <c r="L7469" s="216"/>
      <c r="M7469" s="217"/>
      <c r="N7469" s="218"/>
      <c r="O7469" s="218"/>
      <c r="P7469" s="218"/>
      <c r="Q7469" s="218"/>
      <c r="R7469" s="218"/>
      <c r="S7469" s="218"/>
      <c r="T7469" s="219"/>
      <c r="AT7469" s="220" t="s">
        <v>283</v>
      </c>
      <c r="AU7469" s="220" t="s">
        <v>84</v>
      </c>
      <c r="AV7469" s="13" t="s">
        <v>16</v>
      </c>
      <c r="AW7469" s="13" t="s">
        <v>32</v>
      </c>
      <c r="AX7469" s="13" t="s">
        <v>76</v>
      </c>
      <c r="AY7469" s="220" t="s">
        <v>272</v>
      </c>
    </row>
    <row r="7470" spans="1:65" s="13" customFormat="1" ht="11.25">
      <c r="B7470" s="210"/>
      <c r="C7470" s="211"/>
      <c r="D7470" s="212" t="s">
        <v>283</v>
      </c>
      <c r="E7470" s="213" t="s">
        <v>1</v>
      </c>
      <c r="F7470" s="214" t="s">
        <v>285</v>
      </c>
      <c r="G7470" s="211"/>
      <c r="H7470" s="213" t="s">
        <v>1</v>
      </c>
      <c r="I7470" s="215"/>
      <c r="J7470" s="211"/>
      <c r="K7470" s="211"/>
      <c r="L7470" s="216"/>
      <c r="M7470" s="217"/>
      <c r="N7470" s="218"/>
      <c r="O7470" s="218"/>
      <c r="P7470" s="218"/>
      <c r="Q7470" s="218"/>
      <c r="R7470" s="218"/>
      <c r="S7470" s="218"/>
      <c r="T7470" s="219"/>
      <c r="AT7470" s="220" t="s">
        <v>283</v>
      </c>
      <c r="AU7470" s="220" t="s">
        <v>84</v>
      </c>
      <c r="AV7470" s="13" t="s">
        <v>16</v>
      </c>
      <c r="AW7470" s="13" t="s">
        <v>32</v>
      </c>
      <c r="AX7470" s="13" t="s">
        <v>76</v>
      </c>
      <c r="AY7470" s="220" t="s">
        <v>272</v>
      </c>
    </row>
    <row r="7471" spans="1:65" s="13" customFormat="1" ht="11.25">
      <c r="B7471" s="210"/>
      <c r="C7471" s="211"/>
      <c r="D7471" s="212" t="s">
        <v>283</v>
      </c>
      <c r="E7471" s="213" t="s">
        <v>1</v>
      </c>
      <c r="F7471" s="214" t="s">
        <v>601</v>
      </c>
      <c r="G7471" s="211"/>
      <c r="H7471" s="213" t="s">
        <v>1</v>
      </c>
      <c r="I7471" s="215"/>
      <c r="J7471" s="211"/>
      <c r="K7471" s="211"/>
      <c r="L7471" s="216"/>
      <c r="M7471" s="217"/>
      <c r="N7471" s="218"/>
      <c r="O7471" s="218"/>
      <c r="P7471" s="218"/>
      <c r="Q7471" s="218"/>
      <c r="R7471" s="218"/>
      <c r="S7471" s="218"/>
      <c r="T7471" s="219"/>
      <c r="AT7471" s="220" t="s">
        <v>283</v>
      </c>
      <c r="AU7471" s="220" t="s">
        <v>84</v>
      </c>
      <c r="AV7471" s="13" t="s">
        <v>16</v>
      </c>
      <c r="AW7471" s="13" t="s">
        <v>32</v>
      </c>
      <c r="AX7471" s="13" t="s">
        <v>76</v>
      </c>
      <c r="AY7471" s="220" t="s">
        <v>272</v>
      </c>
    </row>
    <row r="7472" spans="1:65" s="14" customFormat="1" ht="11.25">
      <c r="B7472" s="221"/>
      <c r="C7472" s="222"/>
      <c r="D7472" s="212" t="s">
        <v>283</v>
      </c>
      <c r="E7472" s="223" t="s">
        <v>1</v>
      </c>
      <c r="F7472" s="224" t="s">
        <v>5801</v>
      </c>
      <c r="G7472" s="222"/>
      <c r="H7472" s="225">
        <v>2.9449999999999998</v>
      </c>
      <c r="I7472" s="226"/>
      <c r="J7472" s="222"/>
      <c r="K7472" s="222"/>
      <c r="L7472" s="227"/>
      <c r="M7472" s="228"/>
      <c r="N7472" s="229"/>
      <c r="O7472" s="229"/>
      <c r="P7472" s="229"/>
      <c r="Q7472" s="229"/>
      <c r="R7472" s="229"/>
      <c r="S7472" s="229"/>
      <c r="T7472" s="230"/>
      <c r="AT7472" s="231" t="s">
        <v>283</v>
      </c>
      <c r="AU7472" s="231" t="s">
        <v>84</v>
      </c>
      <c r="AV7472" s="14" t="s">
        <v>84</v>
      </c>
      <c r="AW7472" s="14" t="s">
        <v>32</v>
      </c>
      <c r="AX7472" s="14" t="s">
        <v>76</v>
      </c>
      <c r="AY7472" s="231" t="s">
        <v>272</v>
      </c>
    </row>
    <row r="7473" spans="1:65" s="14" customFormat="1" ht="11.25">
      <c r="B7473" s="221"/>
      <c r="C7473" s="222"/>
      <c r="D7473" s="212" t="s">
        <v>283</v>
      </c>
      <c r="E7473" s="223" t="s">
        <v>1</v>
      </c>
      <c r="F7473" s="224" t="s">
        <v>5802</v>
      </c>
      <c r="G7473" s="222"/>
      <c r="H7473" s="225">
        <v>4.3179999999999996</v>
      </c>
      <c r="I7473" s="226"/>
      <c r="J7473" s="222"/>
      <c r="K7473" s="222"/>
      <c r="L7473" s="227"/>
      <c r="M7473" s="228"/>
      <c r="N7473" s="229"/>
      <c r="O7473" s="229"/>
      <c r="P7473" s="229"/>
      <c r="Q7473" s="229"/>
      <c r="R7473" s="229"/>
      <c r="S7473" s="229"/>
      <c r="T7473" s="230"/>
      <c r="AT7473" s="231" t="s">
        <v>283</v>
      </c>
      <c r="AU7473" s="231" t="s">
        <v>84</v>
      </c>
      <c r="AV7473" s="14" t="s">
        <v>84</v>
      </c>
      <c r="AW7473" s="14" t="s">
        <v>32</v>
      </c>
      <c r="AX7473" s="14" t="s">
        <v>76</v>
      </c>
      <c r="AY7473" s="231" t="s">
        <v>272</v>
      </c>
    </row>
    <row r="7474" spans="1:65" s="14" customFormat="1" ht="11.25">
      <c r="B7474" s="221"/>
      <c r="C7474" s="222"/>
      <c r="D7474" s="212" t="s">
        <v>283</v>
      </c>
      <c r="E7474" s="223" t="s">
        <v>1</v>
      </c>
      <c r="F7474" s="224" t="s">
        <v>5803</v>
      </c>
      <c r="G7474" s="222"/>
      <c r="H7474" s="225">
        <v>4.2</v>
      </c>
      <c r="I7474" s="226"/>
      <c r="J7474" s="222"/>
      <c r="K7474" s="222"/>
      <c r="L7474" s="227"/>
      <c r="M7474" s="228"/>
      <c r="N7474" s="229"/>
      <c r="O7474" s="229"/>
      <c r="P7474" s="229"/>
      <c r="Q7474" s="229"/>
      <c r="R7474" s="229"/>
      <c r="S7474" s="229"/>
      <c r="T7474" s="230"/>
      <c r="AT7474" s="231" t="s">
        <v>283</v>
      </c>
      <c r="AU7474" s="231" t="s">
        <v>84</v>
      </c>
      <c r="AV7474" s="14" t="s">
        <v>84</v>
      </c>
      <c r="AW7474" s="14" t="s">
        <v>32</v>
      </c>
      <c r="AX7474" s="14" t="s">
        <v>76</v>
      </c>
      <c r="AY7474" s="231" t="s">
        <v>272</v>
      </c>
    </row>
    <row r="7475" spans="1:65" s="12" customFormat="1" ht="22.9" customHeight="1">
      <c r="B7475" s="176"/>
      <c r="C7475" s="177"/>
      <c r="D7475" s="178" t="s">
        <v>75</v>
      </c>
      <c r="E7475" s="190" t="s">
        <v>5804</v>
      </c>
      <c r="F7475" s="190" t="s">
        <v>5805</v>
      </c>
      <c r="G7475" s="177"/>
      <c r="H7475" s="177"/>
      <c r="I7475" s="180"/>
      <c r="J7475" s="191">
        <f>BK7475</f>
        <v>0</v>
      </c>
      <c r="K7475" s="177"/>
      <c r="L7475" s="182"/>
      <c r="M7475" s="183"/>
      <c r="N7475" s="184"/>
      <c r="O7475" s="184"/>
      <c r="P7475" s="185">
        <f>SUM(P7476:P7667)</f>
        <v>0</v>
      </c>
      <c r="Q7475" s="184"/>
      <c r="R7475" s="185">
        <f>SUM(R7476:R7667)</f>
        <v>9.0384400000000018E-3</v>
      </c>
      <c r="S7475" s="184"/>
      <c r="T7475" s="186">
        <f>SUM(T7476:T7667)</f>
        <v>0</v>
      </c>
      <c r="AR7475" s="187" t="s">
        <v>84</v>
      </c>
      <c r="AT7475" s="188" t="s">
        <v>75</v>
      </c>
      <c r="AU7475" s="188" t="s">
        <v>16</v>
      </c>
      <c r="AY7475" s="187" t="s">
        <v>272</v>
      </c>
      <c r="BK7475" s="189">
        <f>SUM(BK7476:BK7667)</f>
        <v>0</v>
      </c>
    </row>
    <row r="7476" spans="1:65" s="2" customFormat="1" ht="62.65" customHeight="1">
      <c r="A7476" s="34"/>
      <c r="B7476" s="35"/>
      <c r="C7476" s="192" t="s">
        <v>5806</v>
      </c>
      <c r="D7476" s="192" t="s">
        <v>274</v>
      </c>
      <c r="E7476" s="193" t="s">
        <v>5807</v>
      </c>
      <c r="F7476" s="194" t="s">
        <v>5808</v>
      </c>
      <c r="G7476" s="195" t="s">
        <v>156</v>
      </c>
      <c r="H7476" s="196">
        <v>1339.789</v>
      </c>
      <c r="I7476" s="197"/>
      <c r="J7476" s="198">
        <f>ROUND(I7476*H7476,2)</f>
        <v>0</v>
      </c>
      <c r="K7476" s="194" t="s">
        <v>1</v>
      </c>
      <c r="L7476" s="39"/>
      <c r="M7476" s="199" t="s">
        <v>1</v>
      </c>
      <c r="N7476" s="200" t="s">
        <v>41</v>
      </c>
      <c r="O7476" s="71"/>
      <c r="P7476" s="201">
        <f>O7476*H7476</f>
        <v>0</v>
      </c>
      <c r="Q7476" s="201">
        <v>0</v>
      </c>
      <c r="R7476" s="201">
        <f>Q7476*H7476</f>
        <v>0</v>
      </c>
      <c r="S7476" s="201">
        <v>0</v>
      </c>
      <c r="T7476" s="202">
        <f>S7476*H7476</f>
        <v>0</v>
      </c>
      <c r="U7476" s="34"/>
      <c r="V7476" s="34"/>
      <c r="W7476" s="34"/>
      <c r="X7476" s="34"/>
      <c r="Y7476" s="34"/>
      <c r="Z7476" s="34"/>
      <c r="AA7476" s="34"/>
      <c r="AB7476" s="34"/>
      <c r="AC7476" s="34"/>
      <c r="AD7476" s="34"/>
      <c r="AE7476" s="34"/>
      <c r="AR7476" s="203" t="s">
        <v>358</v>
      </c>
      <c r="AT7476" s="203" t="s">
        <v>274</v>
      </c>
      <c r="AU7476" s="203" t="s">
        <v>84</v>
      </c>
      <c r="AY7476" s="17" t="s">
        <v>272</v>
      </c>
      <c r="BE7476" s="204">
        <f>IF(N7476="základní",J7476,0)</f>
        <v>0</v>
      </c>
      <c r="BF7476" s="204">
        <f>IF(N7476="snížená",J7476,0)</f>
        <v>0</v>
      </c>
      <c r="BG7476" s="204">
        <f>IF(N7476="zákl. přenesená",J7476,0)</f>
        <v>0</v>
      </c>
      <c r="BH7476" s="204">
        <f>IF(N7476="sníž. přenesená",J7476,0)</f>
        <v>0</v>
      </c>
      <c r="BI7476" s="204">
        <f>IF(N7476="nulová",J7476,0)</f>
        <v>0</v>
      </c>
      <c r="BJ7476" s="17" t="s">
        <v>16</v>
      </c>
      <c r="BK7476" s="204">
        <f>ROUND(I7476*H7476,2)</f>
        <v>0</v>
      </c>
      <c r="BL7476" s="17" t="s">
        <v>358</v>
      </c>
      <c r="BM7476" s="203" t="s">
        <v>5809</v>
      </c>
    </row>
    <row r="7477" spans="1:65" s="13" customFormat="1" ht="22.5">
      <c r="B7477" s="210"/>
      <c r="C7477" s="211"/>
      <c r="D7477" s="212" t="s">
        <v>283</v>
      </c>
      <c r="E7477" s="213" t="s">
        <v>1</v>
      </c>
      <c r="F7477" s="214" t="s">
        <v>5783</v>
      </c>
      <c r="G7477" s="211"/>
      <c r="H7477" s="213" t="s">
        <v>1</v>
      </c>
      <c r="I7477" s="215"/>
      <c r="J7477" s="211"/>
      <c r="K7477" s="211"/>
      <c r="L7477" s="216"/>
      <c r="M7477" s="217"/>
      <c r="N7477" s="218"/>
      <c r="O7477" s="218"/>
      <c r="P7477" s="218"/>
      <c r="Q7477" s="218"/>
      <c r="R7477" s="218"/>
      <c r="S7477" s="218"/>
      <c r="T7477" s="219"/>
      <c r="AT7477" s="220" t="s">
        <v>283</v>
      </c>
      <c r="AU7477" s="220" t="s">
        <v>84</v>
      </c>
      <c r="AV7477" s="13" t="s">
        <v>16</v>
      </c>
      <c r="AW7477" s="13" t="s">
        <v>32</v>
      </c>
      <c r="AX7477" s="13" t="s">
        <v>76</v>
      </c>
      <c r="AY7477" s="220" t="s">
        <v>272</v>
      </c>
    </row>
    <row r="7478" spans="1:65" s="13" customFormat="1" ht="11.25">
      <c r="B7478" s="210"/>
      <c r="C7478" s="211"/>
      <c r="D7478" s="212" t="s">
        <v>283</v>
      </c>
      <c r="E7478" s="213" t="s">
        <v>1</v>
      </c>
      <c r="F7478" s="214" t="s">
        <v>285</v>
      </c>
      <c r="G7478" s="211"/>
      <c r="H7478" s="213" t="s">
        <v>1</v>
      </c>
      <c r="I7478" s="215"/>
      <c r="J7478" s="211"/>
      <c r="K7478" s="211"/>
      <c r="L7478" s="216"/>
      <c r="M7478" s="217"/>
      <c r="N7478" s="218"/>
      <c r="O7478" s="218"/>
      <c r="P7478" s="218"/>
      <c r="Q7478" s="218"/>
      <c r="R7478" s="218"/>
      <c r="S7478" s="218"/>
      <c r="T7478" s="219"/>
      <c r="AT7478" s="220" t="s">
        <v>283</v>
      </c>
      <c r="AU7478" s="220" t="s">
        <v>84</v>
      </c>
      <c r="AV7478" s="13" t="s">
        <v>16</v>
      </c>
      <c r="AW7478" s="13" t="s">
        <v>32</v>
      </c>
      <c r="AX7478" s="13" t="s">
        <v>76</v>
      </c>
      <c r="AY7478" s="220" t="s">
        <v>272</v>
      </c>
    </row>
    <row r="7479" spans="1:65" s="13" customFormat="1" ht="11.25">
      <c r="B7479" s="210"/>
      <c r="C7479" s="211"/>
      <c r="D7479" s="212" t="s">
        <v>283</v>
      </c>
      <c r="E7479" s="213" t="s">
        <v>1</v>
      </c>
      <c r="F7479" s="214" t="s">
        <v>5810</v>
      </c>
      <c r="G7479" s="211"/>
      <c r="H7479" s="213" t="s">
        <v>1</v>
      </c>
      <c r="I7479" s="215"/>
      <c r="J7479" s="211"/>
      <c r="K7479" s="211"/>
      <c r="L7479" s="216"/>
      <c r="M7479" s="217"/>
      <c r="N7479" s="218"/>
      <c r="O7479" s="218"/>
      <c r="P7479" s="218"/>
      <c r="Q7479" s="218"/>
      <c r="R7479" s="218"/>
      <c r="S7479" s="218"/>
      <c r="T7479" s="219"/>
      <c r="AT7479" s="220" t="s">
        <v>283</v>
      </c>
      <c r="AU7479" s="220" t="s">
        <v>84</v>
      </c>
      <c r="AV7479" s="13" t="s">
        <v>16</v>
      </c>
      <c r="AW7479" s="13" t="s">
        <v>32</v>
      </c>
      <c r="AX7479" s="13" t="s">
        <v>76</v>
      </c>
      <c r="AY7479" s="220" t="s">
        <v>272</v>
      </c>
    </row>
    <row r="7480" spans="1:65" s="13" customFormat="1" ht="11.25">
      <c r="B7480" s="210"/>
      <c r="C7480" s="211"/>
      <c r="D7480" s="212" t="s">
        <v>283</v>
      </c>
      <c r="E7480" s="213" t="s">
        <v>1</v>
      </c>
      <c r="F7480" s="214" t="s">
        <v>285</v>
      </c>
      <c r="G7480" s="211"/>
      <c r="H7480" s="213" t="s">
        <v>1</v>
      </c>
      <c r="I7480" s="215"/>
      <c r="J7480" s="211"/>
      <c r="K7480" s="211"/>
      <c r="L7480" s="216"/>
      <c r="M7480" s="217"/>
      <c r="N7480" s="218"/>
      <c r="O7480" s="218"/>
      <c r="P7480" s="218"/>
      <c r="Q7480" s="218"/>
      <c r="R7480" s="218"/>
      <c r="S7480" s="218"/>
      <c r="T7480" s="219"/>
      <c r="AT7480" s="220" t="s">
        <v>283</v>
      </c>
      <c r="AU7480" s="220" t="s">
        <v>84</v>
      </c>
      <c r="AV7480" s="13" t="s">
        <v>16</v>
      </c>
      <c r="AW7480" s="13" t="s">
        <v>32</v>
      </c>
      <c r="AX7480" s="13" t="s">
        <v>76</v>
      </c>
      <c r="AY7480" s="220" t="s">
        <v>272</v>
      </c>
    </row>
    <row r="7481" spans="1:65" s="13" customFormat="1" ht="11.25">
      <c r="B7481" s="210"/>
      <c r="C7481" s="211"/>
      <c r="D7481" s="212" t="s">
        <v>283</v>
      </c>
      <c r="E7481" s="213" t="s">
        <v>1</v>
      </c>
      <c r="F7481" s="214" t="s">
        <v>1213</v>
      </c>
      <c r="G7481" s="211"/>
      <c r="H7481" s="213" t="s">
        <v>1</v>
      </c>
      <c r="I7481" s="215"/>
      <c r="J7481" s="211"/>
      <c r="K7481" s="211"/>
      <c r="L7481" s="216"/>
      <c r="M7481" s="217"/>
      <c r="N7481" s="218"/>
      <c r="O7481" s="218"/>
      <c r="P7481" s="218"/>
      <c r="Q7481" s="218"/>
      <c r="R7481" s="218"/>
      <c r="S7481" s="218"/>
      <c r="T7481" s="219"/>
      <c r="AT7481" s="220" t="s">
        <v>283</v>
      </c>
      <c r="AU7481" s="220" t="s">
        <v>84</v>
      </c>
      <c r="AV7481" s="13" t="s">
        <v>16</v>
      </c>
      <c r="AW7481" s="13" t="s">
        <v>32</v>
      </c>
      <c r="AX7481" s="13" t="s">
        <v>76</v>
      </c>
      <c r="AY7481" s="220" t="s">
        <v>272</v>
      </c>
    </row>
    <row r="7482" spans="1:65" s="14" customFormat="1" ht="11.25">
      <c r="B7482" s="221"/>
      <c r="C7482" s="222"/>
      <c r="D7482" s="212" t="s">
        <v>283</v>
      </c>
      <c r="E7482" s="223" t="s">
        <v>1</v>
      </c>
      <c r="F7482" s="224" t="s">
        <v>5811</v>
      </c>
      <c r="G7482" s="222"/>
      <c r="H7482" s="225">
        <v>12.675000000000001</v>
      </c>
      <c r="I7482" s="226"/>
      <c r="J7482" s="222"/>
      <c r="K7482" s="222"/>
      <c r="L7482" s="227"/>
      <c r="M7482" s="228"/>
      <c r="N7482" s="229"/>
      <c r="O7482" s="229"/>
      <c r="P7482" s="229"/>
      <c r="Q7482" s="229"/>
      <c r="R7482" s="229"/>
      <c r="S7482" s="229"/>
      <c r="T7482" s="230"/>
      <c r="AT7482" s="231" t="s">
        <v>283</v>
      </c>
      <c r="AU7482" s="231" t="s">
        <v>84</v>
      </c>
      <c r="AV7482" s="14" t="s">
        <v>84</v>
      </c>
      <c r="AW7482" s="14" t="s">
        <v>32</v>
      </c>
      <c r="AX7482" s="14" t="s">
        <v>76</v>
      </c>
      <c r="AY7482" s="231" t="s">
        <v>272</v>
      </c>
    </row>
    <row r="7483" spans="1:65" s="14" customFormat="1" ht="11.25">
      <c r="B7483" s="221"/>
      <c r="C7483" s="222"/>
      <c r="D7483" s="212" t="s">
        <v>283</v>
      </c>
      <c r="E7483" s="223" t="s">
        <v>1</v>
      </c>
      <c r="F7483" s="224" t="s">
        <v>5812</v>
      </c>
      <c r="G7483" s="222"/>
      <c r="H7483" s="225">
        <v>14.324999999999999</v>
      </c>
      <c r="I7483" s="226"/>
      <c r="J7483" s="222"/>
      <c r="K7483" s="222"/>
      <c r="L7483" s="227"/>
      <c r="M7483" s="228"/>
      <c r="N7483" s="229"/>
      <c r="O7483" s="229"/>
      <c r="P7483" s="229"/>
      <c r="Q7483" s="229"/>
      <c r="R7483" s="229"/>
      <c r="S7483" s="229"/>
      <c r="T7483" s="230"/>
      <c r="AT7483" s="231" t="s">
        <v>283</v>
      </c>
      <c r="AU7483" s="231" t="s">
        <v>84</v>
      </c>
      <c r="AV7483" s="14" t="s">
        <v>84</v>
      </c>
      <c r="AW7483" s="14" t="s">
        <v>32</v>
      </c>
      <c r="AX7483" s="14" t="s">
        <v>76</v>
      </c>
      <c r="AY7483" s="231" t="s">
        <v>272</v>
      </c>
    </row>
    <row r="7484" spans="1:65" s="14" customFormat="1" ht="11.25">
      <c r="B7484" s="221"/>
      <c r="C7484" s="222"/>
      <c r="D7484" s="212" t="s">
        <v>283</v>
      </c>
      <c r="E7484" s="223" t="s">
        <v>1</v>
      </c>
      <c r="F7484" s="224" t="s">
        <v>5813</v>
      </c>
      <c r="G7484" s="222"/>
      <c r="H7484" s="225">
        <v>6.15</v>
      </c>
      <c r="I7484" s="226"/>
      <c r="J7484" s="222"/>
      <c r="K7484" s="222"/>
      <c r="L7484" s="227"/>
      <c r="M7484" s="228"/>
      <c r="N7484" s="229"/>
      <c r="O7484" s="229"/>
      <c r="P7484" s="229"/>
      <c r="Q7484" s="229"/>
      <c r="R7484" s="229"/>
      <c r="S7484" s="229"/>
      <c r="T7484" s="230"/>
      <c r="AT7484" s="231" t="s">
        <v>283</v>
      </c>
      <c r="AU7484" s="231" t="s">
        <v>84</v>
      </c>
      <c r="AV7484" s="14" t="s">
        <v>84</v>
      </c>
      <c r="AW7484" s="14" t="s">
        <v>32</v>
      </c>
      <c r="AX7484" s="14" t="s">
        <v>76</v>
      </c>
      <c r="AY7484" s="231" t="s">
        <v>272</v>
      </c>
    </row>
    <row r="7485" spans="1:65" s="14" customFormat="1" ht="11.25">
      <c r="B7485" s="221"/>
      <c r="C7485" s="222"/>
      <c r="D7485" s="212" t="s">
        <v>283</v>
      </c>
      <c r="E7485" s="223" t="s">
        <v>1</v>
      </c>
      <c r="F7485" s="224" t="s">
        <v>5814</v>
      </c>
      <c r="G7485" s="222"/>
      <c r="H7485" s="225">
        <v>6.15</v>
      </c>
      <c r="I7485" s="226"/>
      <c r="J7485" s="222"/>
      <c r="K7485" s="222"/>
      <c r="L7485" s="227"/>
      <c r="M7485" s="228"/>
      <c r="N7485" s="229"/>
      <c r="O7485" s="229"/>
      <c r="P7485" s="229"/>
      <c r="Q7485" s="229"/>
      <c r="R7485" s="229"/>
      <c r="S7485" s="229"/>
      <c r="T7485" s="230"/>
      <c r="AT7485" s="231" t="s">
        <v>283</v>
      </c>
      <c r="AU7485" s="231" t="s">
        <v>84</v>
      </c>
      <c r="AV7485" s="14" t="s">
        <v>84</v>
      </c>
      <c r="AW7485" s="14" t="s">
        <v>32</v>
      </c>
      <c r="AX7485" s="14" t="s">
        <v>76</v>
      </c>
      <c r="AY7485" s="231" t="s">
        <v>272</v>
      </c>
    </row>
    <row r="7486" spans="1:65" s="14" customFormat="1" ht="11.25">
      <c r="B7486" s="221"/>
      <c r="C7486" s="222"/>
      <c r="D7486" s="212" t="s">
        <v>283</v>
      </c>
      <c r="E7486" s="223" t="s">
        <v>1</v>
      </c>
      <c r="F7486" s="224" t="s">
        <v>5815</v>
      </c>
      <c r="G7486" s="222"/>
      <c r="H7486" s="225">
        <v>21.15</v>
      </c>
      <c r="I7486" s="226"/>
      <c r="J7486" s="222"/>
      <c r="K7486" s="222"/>
      <c r="L7486" s="227"/>
      <c r="M7486" s="228"/>
      <c r="N7486" s="229"/>
      <c r="O7486" s="229"/>
      <c r="P7486" s="229"/>
      <c r="Q7486" s="229"/>
      <c r="R7486" s="229"/>
      <c r="S7486" s="229"/>
      <c r="T7486" s="230"/>
      <c r="AT7486" s="231" t="s">
        <v>283</v>
      </c>
      <c r="AU7486" s="231" t="s">
        <v>84</v>
      </c>
      <c r="AV7486" s="14" t="s">
        <v>84</v>
      </c>
      <c r="AW7486" s="14" t="s">
        <v>32</v>
      </c>
      <c r="AX7486" s="14" t="s">
        <v>76</v>
      </c>
      <c r="AY7486" s="231" t="s">
        <v>272</v>
      </c>
    </row>
    <row r="7487" spans="1:65" s="14" customFormat="1" ht="11.25">
      <c r="B7487" s="221"/>
      <c r="C7487" s="222"/>
      <c r="D7487" s="212" t="s">
        <v>283</v>
      </c>
      <c r="E7487" s="223" t="s">
        <v>1</v>
      </c>
      <c r="F7487" s="224" t="s">
        <v>5816</v>
      </c>
      <c r="G7487" s="222"/>
      <c r="H7487" s="225">
        <v>46.2</v>
      </c>
      <c r="I7487" s="226"/>
      <c r="J7487" s="222"/>
      <c r="K7487" s="222"/>
      <c r="L7487" s="227"/>
      <c r="M7487" s="228"/>
      <c r="N7487" s="229"/>
      <c r="O7487" s="229"/>
      <c r="P7487" s="229"/>
      <c r="Q7487" s="229"/>
      <c r="R7487" s="229"/>
      <c r="S7487" s="229"/>
      <c r="T7487" s="230"/>
      <c r="AT7487" s="231" t="s">
        <v>283</v>
      </c>
      <c r="AU7487" s="231" t="s">
        <v>84</v>
      </c>
      <c r="AV7487" s="14" t="s">
        <v>84</v>
      </c>
      <c r="AW7487" s="14" t="s">
        <v>32</v>
      </c>
      <c r="AX7487" s="14" t="s">
        <v>76</v>
      </c>
      <c r="AY7487" s="231" t="s">
        <v>272</v>
      </c>
    </row>
    <row r="7488" spans="1:65" s="14" customFormat="1" ht="11.25">
      <c r="B7488" s="221"/>
      <c r="C7488" s="222"/>
      <c r="D7488" s="212" t="s">
        <v>283</v>
      </c>
      <c r="E7488" s="223" t="s">
        <v>1</v>
      </c>
      <c r="F7488" s="224" t="s">
        <v>5817</v>
      </c>
      <c r="G7488" s="222"/>
      <c r="H7488" s="225">
        <v>46.2</v>
      </c>
      <c r="I7488" s="226"/>
      <c r="J7488" s="222"/>
      <c r="K7488" s="222"/>
      <c r="L7488" s="227"/>
      <c r="M7488" s="228"/>
      <c r="N7488" s="229"/>
      <c r="O7488" s="229"/>
      <c r="P7488" s="229"/>
      <c r="Q7488" s="229"/>
      <c r="R7488" s="229"/>
      <c r="S7488" s="229"/>
      <c r="T7488" s="230"/>
      <c r="AT7488" s="231" t="s">
        <v>283</v>
      </c>
      <c r="AU7488" s="231" t="s">
        <v>84</v>
      </c>
      <c r="AV7488" s="14" t="s">
        <v>84</v>
      </c>
      <c r="AW7488" s="14" t="s">
        <v>32</v>
      </c>
      <c r="AX7488" s="14" t="s">
        <v>76</v>
      </c>
      <c r="AY7488" s="231" t="s">
        <v>272</v>
      </c>
    </row>
    <row r="7489" spans="2:51" s="14" customFormat="1" ht="11.25">
      <c r="B7489" s="221"/>
      <c r="C7489" s="222"/>
      <c r="D7489" s="212" t="s">
        <v>283</v>
      </c>
      <c r="E7489" s="223" t="s">
        <v>1</v>
      </c>
      <c r="F7489" s="224" t="s">
        <v>5818</v>
      </c>
      <c r="G7489" s="222"/>
      <c r="H7489" s="225">
        <v>226.4</v>
      </c>
      <c r="I7489" s="226"/>
      <c r="J7489" s="222"/>
      <c r="K7489" s="222"/>
      <c r="L7489" s="227"/>
      <c r="M7489" s="228"/>
      <c r="N7489" s="229"/>
      <c r="O7489" s="229"/>
      <c r="P7489" s="229"/>
      <c r="Q7489" s="229"/>
      <c r="R7489" s="229"/>
      <c r="S7489" s="229"/>
      <c r="T7489" s="230"/>
      <c r="AT7489" s="231" t="s">
        <v>283</v>
      </c>
      <c r="AU7489" s="231" t="s">
        <v>84</v>
      </c>
      <c r="AV7489" s="14" t="s">
        <v>84</v>
      </c>
      <c r="AW7489" s="14" t="s">
        <v>32</v>
      </c>
      <c r="AX7489" s="14" t="s">
        <v>76</v>
      </c>
      <c r="AY7489" s="231" t="s">
        <v>272</v>
      </c>
    </row>
    <row r="7490" spans="2:51" s="14" customFormat="1" ht="11.25">
      <c r="B7490" s="221"/>
      <c r="C7490" s="222"/>
      <c r="D7490" s="212" t="s">
        <v>283</v>
      </c>
      <c r="E7490" s="223" t="s">
        <v>1</v>
      </c>
      <c r="F7490" s="224" t="s">
        <v>5819</v>
      </c>
      <c r="G7490" s="222"/>
      <c r="H7490" s="225">
        <v>46.5</v>
      </c>
      <c r="I7490" s="226"/>
      <c r="J7490" s="222"/>
      <c r="K7490" s="222"/>
      <c r="L7490" s="227"/>
      <c r="M7490" s="228"/>
      <c r="N7490" s="229"/>
      <c r="O7490" s="229"/>
      <c r="P7490" s="229"/>
      <c r="Q7490" s="229"/>
      <c r="R7490" s="229"/>
      <c r="S7490" s="229"/>
      <c r="T7490" s="230"/>
      <c r="AT7490" s="231" t="s">
        <v>283</v>
      </c>
      <c r="AU7490" s="231" t="s">
        <v>84</v>
      </c>
      <c r="AV7490" s="14" t="s">
        <v>84</v>
      </c>
      <c r="AW7490" s="14" t="s">
        <v>32</v>
      </c>
      <c r="AX7490" s="14" t="s">
        <v>76</v>
      </c>
      <c r="AY7490" s="231" t="s">
        <v>272</v>
      </c>
    </row>
    <row r="7491" spans="2:51" s="14" customFormat="1" ht="11.25">
      <c r="B7491" s="221"/>
      <c r="C7491" s="222"/>
      <c r="D7491" s="212" t="s">
        <v>283</v>
      </c>
      <c r="E7491" s="223" t="s">
        <v>1</v>
      </c>
      <c r="F7491" s="224" t="s">
        <v>5820</v>
      </c>
      <c r="G7491" s="222"/>
      <c r="H7491" s="225">
        <v>42.15</v>
      </c>
      <c r="I7491" s="226"/>
      <c r="J7491" s="222"/>
      <c r="K7491" s="222"/>
      <c r="L7491" s="227"/>
      <c r="M7491" s="228"/>
      <c r="N7491" s="229"/>
      <c r="O7491" s="229"/>
      <c r="P7491" s="229"/>
      <c r="Q7491" s="229"/>
      <c r="R7491" s="229"/>
      <c r="S7491" s="229"/>
      <c r="T7491" s="230"/>
      <c r="AT7491" s="231" t="s">
        <v>283</v>
      </c>
      <c r="AU7491" s="231" t="s">
        <v>84</v>
      </c>
      <c r="AV7491" s="14" t="s">
        <v>84</v>
      </c>
      <c r="AW7491" s="14" t="s">
        <v>32</v>
      </c>
      <c r="AX7491" s="14" t="s">
        <v>76</v>
      </c>
      <c r="AY7491" s="231" t="s">
        <v>272</v>
      </c>
    </row>
    <row r="7492" spans="2:51" s="14" customFormat="1" ht="11.25">
      <c r="B7492" s="221"/>
      <c r="C7492" s="222"/>
      <c r="D7492" s="212" t="s">
        <v>283</v>
      </c>
      <c r="E7492" s="223" t="s">
        <v>1</v>
      </c>
      <c r="F7492" s="224" t="s">
        <v>5821</v>
      </c>
      <c r="G7492" s="222"/>
      <c r="H7492" s="225">
        <v>42</v>
      </c>
      <c r="I7492" s="226"/>
      <c r="J7492" s="222"/>
      <c r="K7492" s="222"/>
      <c r="L7492" s="227"/>
      <c r="M7492" s="228"/>
      <c r="N7492" s="229"/>
      <c r="O7492" s="229"/>
      <c r="P7492" s="229"/>
      <c r="Q7492" s="229"/>
      <c r="R7492" s="229"/>
      <c r="S7492" s="229"/>
      <c r="T7492" s="230"/>
      <c r="AT7492" s="231" t="s">
        <v>283</v>
      </c>
      <c r="AU7492" s="231" t="s">
        <v>84</v>
      </c>
      <c r="AV7492" s="14" t="s">
        <v>84</v>
      </c>
      <c r="AW7492" s="14" t="s">
        <v>32</v>
      </c>
      <c r="AX7492" s="14" t="s">
        <v>76</v>
      </c>
      <c r="AY7492" s="231" t="s">
        <v>272</v>
      </c>
    </row>
    <row r="7493" spans="2:51" s="14" customFormat="1" ht="11.25">
      <c r="B7493" s="221"/>
      <c r="C7493" s="222"/>
      <c r="D7493" s="212" t="s">
        <v>283</v>
      </c>
      <c r="E7493" s="223" t="s">
        <v>1</v>
      </c>
      <c r="F7493" s="224" t="s">
        <v>5822</v>
      </c>
      <c r="G7493" s="222"/>
      <c r="H7493" s="225">
        <v>42</v>
      </c>
      <c r="I7493" s="226"/>
      <c r="J7493" s="222"/>
      <c r="K7493" s="222"/>
      <c r="L7493" s="227"/>
      <c r="M7493" s="228"/>
      <c r="N7493" s="229"/>
      <c r="O7493" s="229"/>
      <c r="P7493" s="229"/>
      <c r="Q7493" s="229"/>
      <c r="R7493" s="229"/>
      <c r="S7493" s="229"/>
      <c r="T7493" s="230"/>
      <c r="AT7493" s="231" t="s">
        <v>283</v>
      </c>
      <c r="AU7493" s="231" t="s">
        <v>84</v>
      </c>
      <c r="AV7493" s="14" t="s">
        <v>84</v>
      </c>
      <c r="AW7493" s="14" t="s">
        <v>32</v>
      </c>
      <c r="AX7493" s="14" t="s">
        <v>76</v>
      </c>
      <c r="AY7493" s="231" t="s">
        <v>272</v>
      </c>
    </row>
    <row r="7494" spans="2:51" s="14" customFormat="1" ht="11.25">
      <c r="B7494" s="221"/>
      <c r="C7494" s="222"/>
      <c r="D7494" s="212" t="s">
        <v>283</v>
      </c>
      <c r="E7494" s="223" t="s">
        <v>1</v>
      </c>
      <c r="F7494" s="224" t="s">
        <v>5823</v>
      </c>
      <c r="G7494" s="222"/>
      <c r="H7494" s="225">
        <v>42</v>
      </c>
      <c r="I7494" s="226"/>
      <c r="J7494" s="222"/>
      <c r="K7494" s="222"/>
      <c r="L7494" s="227"/>
      <c r="M7494" s="228"/>
      <c r="N7494" s="229"/>
      <c r="O7494" s="229"/>
      <c r="P7494" s="229"/>
      <c r="Q7494" s="229"/>
      <c r="R7494" s="229"/>
      <c r="S7494" s="229"/>
      <c r="T7494" s="230"/>
      <c r="AT7494" s="231" t="s">
        <v>283</v>
      </c>
      <c r="AU7494" s="231" t="s">
        <v>84</v>
      </c>
      <c r="AV7494" s="14" t="s">
        <v>84</v>
      </c>
      <c r="AW7494" s="14" t="s">
        <v>32</v>
      </c>
      <c r="AX7494" s="14" t="s">
        <v>76</v>
      </c>
      <c r="AY7494" s="231" t="s">
        <v>272</v>
      </c>
    </row>
    <row r="7495" spans="2:51" s="14" customFormat="1" ht="11.25">
      <c r="B7495" s="221"/>
      <c r="C7495" s="222"/>
      <c r="D7495" s="212" t="s">
        <v>283</v>
      </c>
      <c r="E7495" s="223" t="s">
        <v>1</v>
      </c>
      <c r="F7495" s="224" t="s">
        <v>5824</v>
      </c>
      <c r="G7495" s="222"/>
      <c r="H7495" s="225">
        <v>42.3</v>
      </c>
      <c r="I7495" s="226"/>
      <c r="J7495" s="222"/>
      <c r="K7495" s="222"/>
      <c r="L7495" s="227"/>
      <c r="M7495" s="228"/>
      <c r="N7495" s="229"/>
      <c r="O7495" s="229"/>
      <c r="P7495" s="229"/>
      <c r="Q7495" s="229"/>
      <c r="R7495" s="229"/>
      <c r="S7495" s="229"/>
      <c r="T7495" s="230"/>
      <c r="AT7495" s="231" t="s">
        <v>283</v>
      </c>
      <c r="AU7495" s="231" t="s">
        <v>84</v>
      </c>
      <c r="AV7495" s="14" t="s">
        <v>84</v>
      </c>
      <c r="AW7495" s="14" t="s">
        <v>32</v>
      </c>
      <c r="AX7495" s="14" t="s">
        <v>76</v>
      </c>
      <c r="AY7495" s="231" t="s">
        <v>272</v>
      </c>
    </row>
    <row r="7496" spans="2:51" s="14" customFormat="1" ht="11.25">
      <c r="B7496" s="221"/>
      <c r="C7496" s="222"/>
      <c r="D7496" s="212" t="s">
        <v>283</v>
      </c>
      <c r="E7496" s="223" t="s">
        <v>1</v>
      </c>
      <c r="F7496" s="224" t="s">
        <v>5825</v>
      </c>
      <c r="G7496" s="222"/>
      <c r="H7496" s="225">
        <v>42.3</v>
      </c>
      <c r="I7496" s="226"/>
      <c r="J7496" s="222"/>
      <c r="K7496" s="222"/>
      <c r="L7496" s="227"/>
      <c r="M7496" s="228"/>
      <c r="N7496" s="229"/>
      <c r="O7496" s="229"/>
      <c r="P7496" s="229"/>
      <c r="Q7496" s="229"/>
      <c r="R7496" s="229"/>
      <c r="S7496" s="229"/>
      <c r="T7496" s="230"/>
      <c r="AT7496" s="231" t="s">
        <v>283</v>
      </c>
      <c r="AU7496" s="231" t="s">
        <v>84</v>
      </c>
      <c r="AV7496" s="14" t="s">
        <v>84</v>
      </c>
      <c r="AW7496" s="14" t="s">
        <v>32</v>
      </c>
      <c r="AX7496" s="14" t="s">
        <v>76</v>
      </c>
      <c r="AY7496" s="231" t="s">
        <v>272</v>
      </c>
    </row>
    <row r="7497" spans="2:51" s="14" customFormat="1" ht="11.25">
      <c r="B7497" s="221"/>
      <c r="C7497" s="222"/>
      <c r="D7497" s="212" t="s">
        <v>283</v>
      </c>
      <c r="E7497" s="223" t="s">
        <v>1</v>
      </c>
      <c r="F7497" s="224" t="s">
        <v>5826</v>
      </c>
      <c r="G7497" s="222"/>
      <c r="H7497" s="225">
        <v>42.3</v>
      </c>
      <c r="I7497" s="226"/>
      <c r="J7497" s="222"/>
      <c r="K7497" s="222"/>
      <c r="L7497" s="227"/>
      <c r="M7497" s="228"/>
      <c r="N7497" s="229"/>
      <c r="O7497" s="229"/>
      <c r="P7497" s="229"/>
      <c r="Q7497" s="229"/>
      <c r="R7497" s="229"/>
      <c r="S7497" s="229"/>
      <c r="T7497" s="230"/>
      <c r="AT7497" s="231" t="s">
        <v>283</v>
      </c>
      <c r="AU7497" s="231" t="s">
        <v>84</v>
      </c>
      <c r="AV7497" s="14" t="s">
        <v>84</v>
      </c>
      <c r="AW7497" s="14" t="s">
        <v>32</v>
      </c>
      <c r="AX7497" s="14" t="s">
        <v>76</v>
      </c>
      <c r="AY7497" s="231" t="s">
        <v>272</v>
      </c>
    </row>
    <row r="7498" spans="2:51" s="14" customFormat="1" ht="11.25">
      <c r="B7498" s="221"/>
      <c r="C7498" s="222"/>
      <c r="D7498" s="212" t="s">
        <v>283</v>
      </c>
      <c r="E7498" s="223" t="s">
        <v>1</v>
      </c>
      <c r="F7498" s="224" t="s">
        <v>5827</v>
      </c>
      <c r="G7498" s="222"/>
      <c r="H7498" s="225">
        <v>71.125</v>
      </c>
      <c r="I7498" s="226"/>
      <c r="J7498" s="222"/>
      <c r="K7498" s="222"/>
      <c r="L7498" s="227"/>
      <c r="M7498" s="228"/>
      <c r="N7498" s="229"/>
      <c r="O7498" s="229"/>
      <c r="P7498" s="229"/>
      <c r="Q7498" s="229"/>
      <c r="R7498" s="229"/>
      <c r="S7498" s="229"/>
      <c r="T7498" s="230"/>
      <c r="AT7498" s="231" t="s">
        <v>283</v>
      </c>
      <c r="AU7498" s="231" t="s">
        <v>84</v>
      </c>
      <c r="AV7498" s="14" t="s">
        <v>84</v>
      </c>
      <c r="AW7498" s="14" t="s">
        <v>32</v>
      </c>
      <c r="AX7498" s="14" t="s">
        <v>76</v>
      </c>
      <c r="AY7498" s="231" t="s">
        <v>272</v>
      </c>
    </row>
    <row r="7499" spans="2:51" s="14" customFormat="1" ht="11.25">
      <c r="B7499" s="221"/>
      <c r="C7499" s="222"/>
      <c r="D7499" s="212" t="s">
        <v>283</v>
      </c>
      <c r="E7499" s="223" t="s">
        <v>1</v>
      </c>
      <c r="F7499" s="224" t="s">
        <v>5828</v>
      </c>
      <c r="G7499" s="222"/>
      <c r="H7499" s="225">
        <v>19.649999999999999</v>
      </c>
      <c r="I7499" s="226"/>
      <c r="J7499" s="222"/>
      <c r="K7499" s="222"/>
      <c r="L7499" s="227"/>
      <c r="M7499" s="228"/>
      <c r="N7499" s="229"/>
      <c r="O7499" s="229"/>
      <c r="P7499" s="229"/>
      <c r="Q7499" s="229"/>
      <c r="R7499" s="229"/>
      <c r="S7499" s="229"/>
      <c r="T7499" s="230"/>
      <c r="AT7499" s="231" t="s">
        <v>283</v>
      </c>
      <c r="AU7499" s="231" t="s">
        <v>84</v>
      </c>
      <c r="AV7499" s="14" t="s">
        <v>84</v>
      </c>
      <c r="AW7499" s="14" t="s">
        <v>32</v>
      </c>
      <c r="AX7499" s="14" t="s">
        <v>76</v>
      </c>
      <c r="AY7499" s="231" t="s">
        <v>272</v>
      </c>
    </row>
    <row r="7500" spans="2:51" s="14" customFormat="1" ht="11.25">
      <c r="B7500" s="221"/>
      <c r="C7500" s="222"/>
      <c r="D7500" s="212" t="s">
        <v>283</v>
      </c>
      <c r="E7500" s="223" t="s">
        <v>1</v>
      </c>
      <c r="F7500" s="224" t="s">
        <v>5829</v>
      </c>
      <c r="G7500" s="222"/>
      <c r="H7500" s="225">
        <v>27.81</v>
      </c>
      <c r="I7500" s="226"/>
      <c r="J7500" s="222"/>
      <c r="K7500" s="222"/>
      <c r="L7500" s="227"/>
      <c r="M7500" s="228"/>
      <c r="N7500" s="229"/>
      <c r="O7500" s="229"/>
      <c r="P7500" s="229"/>
      <c r="Q7500" s="229"/>
      <c r="R7500" s="229"/>
      <c r="S7500" s="229"/>
      <c r="T7500" s="230"/>
      <c r="AT7500" s="231" t="s">
        <v>283</v>
      </c>
      <c r="AU7500" s="231" t="s">
        <v>84</v>
      </c>
      <c r="AV7500" s="14" t="s">
        <v>84</v>
      </c>
      <c r="AW7500" s="14" t="s">
        <v>32</v>
      </c>
      <c r="AX7500" s="14" t="s">
        <v>76</v>
      </c>
      <c r="AY7500" s="231" t="s">
        <v>272</v>
      </c>
    </row>
    <row r="7501" spans="2:51" s="14" customFormat="1" ht="11.25">
      <c r="B7501" s="221"/>
      <c r="C7501" s="222"/>
      <c r="D7501" s="212" t="s">
        <v>283</v>
      </c>
      <c r="E7501" s="223" t="s">
        <v>1</v>
      </c>
      <c r="F7501" s="224" t="s">
        <v>5830</v>
      </c>
      <c r="G7501" s="222"/>
      <c r="H7501" s="225">
        <v>48</v>
      </c>
      <c r="I7501" s="226"/>
      <c r="J7501" s="222"/>
      <c r="K7501" s="222"/>
      <c r="L7501" s="227"/>
      <c r="M7501" s="228"/>
      <c r="N7501" s="229"/>
      <c r="O7501" s="229"/>
      <c r="P7501" s="229"/>
      <c r="Q7501" s="229"/>
      <c r="R7501" s="229"/>
      <c r="S7501" s="229"/>
      <c r="T7501" s="230"/>
      <c r="AT7501" s="231" t="s">
        <v>283</v>
      </c>
      <c r="AU7501" s="231" t="s">
        <v>84</v>
      </c>
      <c r="AV7501" s="14" t="s">
        <v>84</v>
      </c>
      <c r="AW7501" s="14" t="s">
        <v>32</v>
      </c>
      <c r="AX7501" s="14" t="s">
        <v>76</v>
      </c>
      <c r="AY7501" s="231" t="s">
        <v>272</v>
      </c>
    </row>
    <row r="7502" spans="2:51" s="13" customFormat="1" ht="11.25">
      <c r="B7502" s="210"/>
      <c r="C7502" s="211"/>
      <c r="D7502" s="212" t="s">
        <v>283</v>
      </c>
      <c r="E7502" s="213" t="s">
        <v>1</v>
      </c>
      <c r="F7502" s="214" t="s">
        <v>285</v>
      </c>
      <c r="G7502" s="211"/>
      <c r="H7502" s="213" t="s">
        <v>1</v>
      </c>
      <c r="I7502" s="215"/>
      <c r="J7502" s="211"/>
      <c r="K7502" s="211"/>
      <c r="L7502" s="216"/>
      <c r="M7502" s="217"/>
      <c r="N7502" s="218"/>
      <c r="O7502" s="218"/>
      <c r="P7502" s="218"/>
      <c r="Q7502" s="218"/>
      <c r="R7502" s="218"/>
      <c r="S7502" s="218"/>
      <c r="T7502" s="219"/>
      <c r="AT7502" s="220" t="s">
        <v>283</v>
      </c>
      <c r="AU7502" s="220" t="s">
        <v>84</v>
      </c>
      <c r="AV7502" s="13" t="s">
        <v>16</v>
      </c>
      <c r="AW7502" s="13" t="s">
        <v>32</v>
      </c>
      <c r="AX7502" s="13" t="s">
        <v>76</v>
      </c>
      <c r="AY7502" s="220" t="s">
        <v>272</v>
      </c>
    </row>
    <row r="7503" spans="2:51" s="13" customFormat="1" ht="11.25">
      <c r="B7503" s="210"/>
      <c r="C7503" s="211"/>
      <c r="D7503" s="212" t="s">
        <v>283</v>
      </c>
      <c r="E7503" s="213" t="s">
        <v>1</v>
      </c>
      <c r="F7503" s="214" t="s">
        <v>833</v>
      </c>
      <c r="G7503" s="211"/>
      <c r="H7503" s="213" t="s">
        <v>1</v>
      </c>
      <c r="I7503" s="215"/>
      <c r="J7503" s="211"/>
      <c r="K7503" s="211"/>
      <c r="L7503" s="216"/>
      <c r="M7503" s="217"/>
      <c r="N7503" s="218"/>
      <c r="O7503" s="218"/>
      <c r="P7503" s="218"/>
      <c r="Q7503" s="218"/>
      <c r="R7503" s="218"/>
      <c r="S7503" s="218"/>
      <c r="T7503" s="219"/>
      <c r="AT7503" s="220" t="s">
        <v>283</v>
      </c>
      <c r="AU7503" s="220" t="s">
        <v>84</v>
      </c>
      <c r="AV7503" s="13" t="s">
        <v>16</v>
      </c>
      <c r="AW7503" s="13" t="s">
        <v>32</v>
      </c>
      <c r="AX7503" s="13" t="s">
        <v>76</v>
      </c>
      <c r="AY7503" s="220" t="s">
        <v>272</v>
      </c>
    </row>
    <row r="7504" spans="2:51" s="14" customFormat="1" ht="11.25">
      <c r="B7504" s="221"/>
      <c r="C7504" s="222"/>
      <c r="D7504" s="212" t="s">
        <v>283</v>
      </c>
      <c r="E7504" s="223" t="s">
        <v>1</v>
      </c>
      <c r="F7504" s="224" t="s">
        <v>5831</v>
      </c>
      <c r="G7504" s="222"/>
      <c r="H7504" s="225">
        <v>246.25</v>
      </c>
      <c r="I7504" s="226"/>
      <c r="J7504" s="222"/>
      <c r="K7504" s="222"/>
      <c r="L7504" s="227"/>
      <c r="M7504" s="228"/>
      <c r="N7504" s="229"/>
      <c r="O7504" s="229"/>
      <c r="P7504" s="229"/>
      <c r="Q7504" s="229"/>
      <c r="R7504" s="229"/>
      <c r="S7504" s="229"/>
      <c r="T7504" s="230"/>
      <c r="AT7504" s="231" t="s">
        <v>283</v>
      </c>
      <c r="AU7504" s="231" t="s">
        <v>84</v>
      </c>
      <c r="AV7504" s="14" t="s">
        <v>84</v>
      </c>
      <c r="AW7504" s="14" t="s">
        <v>32</v>
      </c>
      <c r="AX7504" s="14" t="s">
        <v>76</v>
      </c>
      <c r="AY7504" s="231" t="s">
        <v>272</v>
      </c>
    </row>
    <row r="7505" spans="1:65" s="13" customFormat="1" ht="11.25">
      <c r="B7505" s="210"/>
      <c r="C7505" s="211"/>
      <c r="D7505" s="212" t="s">
        <v>283</v>
      </c>
      <c r="E7505" s="213" t="s">
        <v>1</v>
      </c>
      <c r="F7505" s="214" t="s">
        <v>285</v>
      </c>
      <c r="G7505" s="211"/>
      <c r="H7505" s="213" t="s">
        <v>1</v>
      </c>
      <c r="I7505" s="215"/>
      <c r="J7505" s="211"/>
      <c r="K7505" s="211"/>
      <c r="L7505" s="216"/>
      <c r="M7505" s="217"/>
      <c r="N7505" s="218"/>
      <c r="O7505" s="218"/>
      <c r="P7505" s="218"/>
      <c r="Q7505" s="218"/>
      <c r="R7505" s="218"/>
      <c r="S7505" s="218"/>
      <c r="T7505" s="219"/>
      <c r="AT7505" s="220" t="s">
        <v>283</v>
      </c>
      <c r="AU7505" s="220" t="s">
        <v>84</v>
      </c>
      <c r="AV7505" s="13" t="s">
        <v>16</v>
      </c>
      <c r="AW7505" s="13" t="s">
        <v>32</v>
      </c>
      <c r="AX7505" s="13" t="s">
        <v>76</v>
      </c>
      <c r="AY7505" s="220" t="s">
        <v>272</v>
      </c>
    </row>
    <row r="7506" spans="1:65" s="13" customFormat="1" ht="11.25">
      <c r="B7506" s="210"/>
      <c r="C7506" s="211"/>
      <c r="D7506" s="212" t="s">
        <v>283</v>
      </c>
      <c r="E7506" s="213" t="s">
        <v>1</v>
      </c>
      <c r="F7506" s="214" t="s">
        <v>837</v>
      </c>
      <c r="G7506" s="211"/>
      <c r="H7506" s="213" t="s">
        <v>1</v>
      </c>
      <c r="I7506" s="215"/>
      <c r="J7506" s="211"/>
      <c r="K7506" s="211"/>
      <c r="L7506" s="216"/>
      <c r="M7506" s="217"/>
      <c r="N7506" s="218"/>
      <c r="O7506" s="218"/>
      <c r="P7506" s="218"/>
      <c r="Q7506" s="218"/>
      <c r="R7506" s="218"/>
      <c r="S7506" s="218"/>
      <c r="T7506" s="219"/>
      <c r="AT7506" s="220" t="s">
        <v>283</v>
      </c>
      <c r="AU7506" s="220" t="s">
        <v>84</v>
      </c>
      <c r="AV7506" s="13" t="s">
        <v>16</v>
      </c>
      <c r="AW7506" s="13" t="s">
        <v>32</v>
      </c>
      <c r="AX7506" s="13" t="s">
        <v>76</v>
      </c>
      <c r="AY7506" s="220" t="s">
        <v>272</v>
      </c>
    </row>
    <row r="7507" spans="1:65" s="14" customFormat="1" ht="11.25">
      <c r="B7507" s="221"/>
      <c r="C7507" s="222"/>
      <c r="D7507" s="212" t="s">
        <v>283</v>
      </c>
      <c r="E7507" s="223" t="s">
        <v>1</v>
      </c>
      <c r="F7507" s="224" t="s">
        <v>5832</v>
      </c>
      <c r="G7507" s="222"/>
      <c r="H7507" s="225">
        <v>117</v>
      </c>
      <c r="I7507" s="226"/>
      <c r="J7507" s="222"/>
      <c r="K7507" s="222"/>
      <c r="L7507" s="227"/>
      <c r="M7507" s="228"/>
      <c r="N7507" s="229"/>
      <c r="O7507" s="229"/>
      <c r="P7507" s="229"/>
      <c r="Q7507" s="229"/>
      <c r="R7507" s="229"/>
      <c r="S7507" s="229"/>
      <c r="T7507" s="230"/>
      <c r="AT7507" s="231" t="s">
        <v>283</v>
      </c>
      <c r="AU7507" s="231" t="s">
        <v>84</v>
      </c>
      <c r="AV7507" s="14" t="s">
        <v>84</v>
      </c>
      <c r="AW7507" s="14" t="s">
        <v>32</v>
      </c>
      <c r="AX7507" s="14" t="s">
        <v>76</v>
      </c>
      <c r="AY7507" s="231" t="s">
        <v>272</v>
      </c>
    </row>
    <row r="7508" spans="1:65" s="14" customFormat="1" ht="11.25">
      <c r="B7508" s="221"/>
      <c r="C7508" s="222"/>
      <c r="D7508" s="212" t="s">
        <v>283</v>
      </c>
      <c r="E7508" s="223" t="s">
        <v>1</v>
      </c>
      <c r="F7508" s="224" t="s">
        <v>5833</v>
      </c>
      <c r="G7508" s="222"/>
      <c r="H7508" s="225">
        <v>89.153999999999996</v>
      </c>
      <c r="I7508" s="226"/>
      <c r="J7508" s="222"/>
      <c r="K7508" s="222"/>
      <c r="L7508" s="227"/>
      <c r="M7508" s="228"/>
      <c r="N7508" s="229"/>
      <c r="O7508" s="229"/>
      <c r="P7508" s="229"/>
      <c r="Q7508" s="229"/>
      <c r="R7508" s="229"/>
      <c r="S7508" s="229"/>
      <c r="T7508" s="230"/>
      <c r="AT7508" s="231" t="s">
        <v>283</v>
      </c>
      <c r="AU7508" s="231" t="s">
        <v>84</v>
      </c>
      <c r="AV7508" s="14" t="s">
        <v>84</v>
      </c>
      <c r="AW7508" s="14" t="s">
        <v>32</v>
      </c>
      <c r="AX7508" s="14" t="s">
        <v>76</v>
      </c>
      <c r="AY7508" s="231" t="s">
        <v>272</v>
      </c>
    </row>
    <row r="7509" spans="1:65" s="2" customFormat="1" ht="55.5" customHeight="1">
      <c r="A7509" s="34"/>
      <c r="B7509" s="35"/>
      <c r="C7509" s="192" t="s">
        <v>3099</v>
      </c>
      <c r="D7509" s="192" t="s">
        <v>274</v>
      </c>
      <c r="E7509" s="193" t="s">
        <v>5834</v>
      </c>
      <c r="F7509" s="194" t="s">
        <v>5835</v>
      </c>
      <c r="G7509" s="195" t="s">
        <v>156</v>
      </c>
      <c r="H7509" s="196">
        <v>3125.3829999999998</v>
      </c>
      <c r="I7509" s="197"/>
      <c r="J7509" s="198">
        <f>ROUND(I7509*H7509,2)</f>
        <v>0</v>
      </c>
      <c r="K7509" s="194" t="s">
        <v>1</v>
      </c>
      <c r="L7509" s="39"/>
      <c r="M7509" s="199" t="s">
        <v>1</v>
      </c>
      <c r="N7509" s="200" t="s">
        <v>41</v>
      </c>
      <c r="O7509" s="71"/>
      <c r="P7509" s="201">
        <f>O7509*H7509</f>
        <v>0</v>
      </c>
      <c r="Q7509" s="201">
        <v>0</v>
      </c>
      <c r="R7509" s="201">
        <f>Q7509*H7509</f>
        <v>0</v>
      </c>
      <c r="S7509" s="201">
        <v>0</v>
      </c>
      <c r="T7509" s="202">
        <f>S7509*H7509</f>
        <v>0</v>
      </c>
      <c r="U7509" s="34"/>
      <c r="V7509" s="34"/>
      <c r="W7509" s="34"/>
      <c r="X7509" s="34"/>
      <c r="Y7509" s="34"/>
      <c r="Z7509" s="34"/>
      <c r="AA7509" s="34"/>
      <c r="AB7509" s="34"/>
      <c r="AC7509" s="34"/>
      <c r="AD7509" s="34"/>
      <c r="AE7509" s="34"/>
      <c r="AR7509" s="203" t="s">
        <v>358</v>
      </c>
      <c r="AT7509" s="203" t="s">
        <v>274</v>
      </c>
      <c r="AU7509" s="203" t="s">
        <v>84</v>
      </c>
      <c r="AY7509" s="17" t="s">
        <v>272</v>
      </c>
      <c r="BE7509" s="204">
        <f>IF(N7509="základní",J7509,0)</f>
        <v>0</v>
      </c>
      <c r="BF7509" s="204">
        <f>IF(N7509="snížená",J7509,0)</f>
        <v>0</v>
      </c>
      <c r="BG7509" s="204">
        <f>IF(N7509="zákl. přenesená",J7509,0)</f>
        <v>0</v>
      </c>
      <c r="BH7509" s="204">
        <f>IF(N7509="sníž. přenesená",J7509,0)</f>
        <v>0</v>
      </c>
      <c r="BI7509" s="204">
        <f>IF(N7509="nulová",J7509,0)</f>
        <v>0</v>
      </c>
      <c r="BJ7509" s="17" t="s">
        <v>16</v>
      </c>
      <c r="BK7509" s="204">
        <f>ROUND(I7509*H7509,2)</f>
        <v>0</v>
      </c>
      <c r="BL7509" s="17" t="s">
        <v>358</v>
      </c>
      <c r="BM7509" s="203" t="s">
        <v>5836</v>
      </c>
    </row>
    <row r="7510" spans="1:65" s="13" customFormat="1" ht="22.5">
      <c r="B7510" s="210"/>
      <c r="C7510" s="211"/>
      <c r="D7510" s="212" t="s">
        <v>283</v>
      </c>
      <c r="E7510" s="213" t="s">
        <v>1</v>
      </c>
      <c r="F7510" s="214" t="s">
        <v>5837</v>
      </c>
      <c r="G7510" s="211"/>
      <c r="H7510" s="213" t="s">
        <v>1</v>
      </c>
      <c r="I7510" s="215"/>
      <c r="J7510" s="211"/>
      <c r="K7510" s="211"/>
      <c r="L7510" s="216"/>
      <c r="M7510" s="217"/>
      <c r="N7510" s="218"/>
      <c r="O7510" s="218"/>
      <c r="P7510" s="218"/>
      <c r="Q7510" s="218"/>
      <c r="R7510" s="218"/>
      <c r="S7510" s="218"/>
      <c r="T7510" s="219"/>
      <c r="AT7510" s="220" t="s">
        <v>283</v>
      </c>
      <c r="AU7510" s="220" t="s">
        <v>84</v>
      </c>
      <c r="AV7510" s="13" t="s">
        <v>16</v>
      </c>
      <c r="AW7510" s="13" t="s">
        <v>32</v>
      </c>
      <c r="AX7510" s="13" t="s">
        <v>76</v>
      </c>
      <c r="AY7510" s="220" t="s">
        <v>272</v>
      </c>
    </row>
    <row r="7511" spans="1:65" s="13" customFormat="1" ht="11.25">
      <c r="B7511" s="210"/>
      <c r="C7511" s="211"/>
      <c r="D7511" s="212" t="s">
        <v>283</v>
      </c>
      <c r="E7511" s="213" t="s">
        <v>1</v>
      </c>
      <c r="F7511" s="214" t="s">
        <v>285</v>
      </c>
      <c r="G7511" s="211"/>
      <c r="H7511" s="213" t="s">
        <v>1</v>
      </c>
      <c r="I7511" s="215"/>
      <c r="J7511" s="211"/>
      <c r="K7511" s="211"/>
      <c r="L7511" s="216"/>
      <c r="M7511" s="217"/>
      <c r="N7511" s="218"/>
      <c r="O7511" s="218"/>
      <c r="P7511" s="218"/>
      <c r="Q7511" s="218"/>
      <c r="R7511" s="218"/>
      <c r="S7511" s="218"/>
      <c r="T7511" s="219"/>
      <c r="AT7511" s="220" t="s">
        <v>283</v>
      </c>
      <c r="AU7511" s="220" t="s">
        <v>84</v>
      </c>
      <c r="AV7511" s="13" t="s">
        <v>16</v>
      </c>
      <c r="AW7511" s="13" t="s">
        <v>32</v>
      </c>
      <c r="AX7511" s="13" t="s">
        <v>76</v>
      </c>
      <c r="AY7511" s="220" t="s">
        <v>272</v>
      </c>
    </row>
    <row r="7512" spans="1:65" s="13" customFormat="1" ht="11.25">
      <c r="B7512" s="210"/>
      <c r="C7512" s="211"/>
      <c r="D7512" s="212" t="s">
        <v>283</v>
      </c>
      <c r="E7512" s="213" t="s">
        <v>1</v>
      </c>
      <c r="F7512" s="214" t="s">
        <v>5838</v>
      </c>
      <c r="G7512" s="211"/>
      <c r="H7512" s="213" t="s">
        <v>1</v>
      </c>
      <c r="I7512" s="215"/>
      <c r="J7512" s="211"/>
      <c r="K7512" s="211"/>
      <c r="L7512" s="216"/>
      <c r="M7512" s="217"/>
      <c r="N7512" s="218"/>
      <c r="O7512" s="218"/>
      <c r="P7512" s="218"/>
      <c r="Q7512" s="218"/>
      <c r="R7512" s="218"/>
      <c r="S7512" s="218"/>
      <c r="T7512" s="219"/>
      <c r="AT7512" s="220" t="s">
        <v>283</v>
      </c>
      <c r="AU7512" s="220" t="s">
        <v>84</v>
      </c>
      <c r="AV7512" s="13" t="s">
        <v>16</v>
      </c>
      <c r="AW7512" s="13" t="s">
        <v>32</v>
      </c>
      <c r="AX7512" s="13" t="s">
        <v>76</v>
      </c>
      <c r="AY7512" s="220" t="s">
        <v>272</v>
      </c>
    </row>
    <row r="7513" spans="1:65" s="13" customFormat="1" ht="11.25">
      <c r="B7513" s="210"/>
      <c r="C7513" s="211"/>
      <c r="D7513" s="212" t="s">
        <v>283</v>
      </c>
      <c r="E7513" s="213" t="s">
        <v>1</v>
      </c>
      <c r="F7513" s="214" t="s">
        <v>285</v>
      </c>
      <c r="G7513" s="211"/>
      <c r="H7513" s="213" t="s">
        <v>1</v>
      </c>
      <c r="I7513" s="215"/>
      <c r="J7513" s="211"/>
      <c r="K7513" s="211"/>
      <c r="L7513" s="216"/>
      <c r="M7513" s="217"/>
      <c r="N7513" s="218"/>
      <c r="O7513" s="218"/>
      <c r="P7513" s="218"/>
      <c r="Q7513" s="218"/>
      <c r="R7513" s="218"/>
      <c r="S7513" s="218"/>
      <c r="T7513" s="219"/>
      <c r="AT7513" s="220" t="s">
        <v>283</v>
      </c>
      <c r="AU7513" s="220" t="s">
        <v>84</v>
      </c>
      <c r="AV7513" s="13" t="s">
        <v>16</v>
      </c>
      <c r="AW7513" s="13" t="s">
        <v>32</v>
      </c>
      <c r="AX7513" s="13" t="s">
        <v>76</v>
      </c>
      <c r="AY7513" s="220" t="s">
        <v>272</v>
      </c>
    </row>
    <row r="7514" spans="1:65" s="13" customFormat="1" ht="11.25">
      <c r="B7514" s="210"/>
      <c r="C7514" s="211"/>
      <c r="D7514" s="212" t="s">
        <v>283</v>
      </c>
      <c r="E7514" s="213" t="s">
        <v>1</v>
      </c>
      <c r="F7514" s="214" t="s">
        <v>1213</v>
      </c>
      <c r="G7514" s="211"/>
      <c r="H7514" s="213" t="s">
        <v>1</v>
      </c>
      <c r="I7514" s="215"/>
      <c r="J7514" s="211"/>
      <c r="K7514" s="211"/>
      <c r="L7514" s="216"/>
      <c r="M7514" s="217"/>
      <c r="N7514" s="218"/>
      <c r="O7514" s="218"/>
      <c r="P7514" s="218"/>
      <c r="Q7514" s="218"/>
      <c r="R7514" s="218"/>
      <c r="S7514" s="218"/>
      <c r="T7514" s="219"/>
      <c r="AT7514" s="220" t="s">
        <v>283</v>
      </c>
      <c r="AU7514" s="220" t="s">
        <v>84</v>
      </c>
      <c r="AV7514" s="13" t="s">
        <v>16</v>
      </c>
      <c r="AW7514" s="13" t="s">
        <v>32</v>
      </c>
      <c r="AX7514" s="13" t="s">
        <v>76</v>
      </c>
      <c r="AY7514" s="220" t="s">
        <v>272</v>
      </c>
    </row>
    <row r="7515" spans="1:65" s="14" customFormat="1" ht="11.25">
      <c r="B7515" s="221"/>
      <c r="C7515" s="222"/>
      <c r="D7515" s="212" t="s">
        <v>283</v>
      </c>
      <c r="E7515" s="223" t="s">
        <v>1</v>
      </c>
      <c r="F7515" s="224" t="s">
        <v>5839</v>
      </c>
      <c r="G7515" s="222"/>
      <c r="H7515" s="225">
        <v>40.65</v>
      </c>
      <c r="I7515" s="226"/>
      <c r="J7515" s="222"/>
      <c r="K7515" s="222"/>
      <c r="L7515" s="227"/>
      <c r="M7515" s="228"/>
      <c r="N7515" s="229"/>
      <c r="O7515" s="229"/>
      <c r="P7515" s="229"/>
      <c r="Q7515" s="229"/>
      <c r="R7515" s="229"/>
      <c r="S7515" s="229"/>
      <c r="T7515" s="230"/>
      <c r="AT7515" s="231" t="s">
        <v>283</v>
      </c>
      <c r="AU7515" s="231" t="s">
        <v>84</v>
      </c>
      <c r="AV7515" s="14" t="s">
        <v>84</v>
      </c>
      <c r="AW7515" s="14" t="s">
        <v>32</v>
      </c>
      <c r="AX7515" s="14" t="s">
        <v>76</v>
      </c>
      <c r="AY7515" s="231" t="s">
        <v>272</v>
      </c>
    </row>
    <row r="7516" spans="1:65" s="14" customFormat="1" ht="11.25">
      <c r="B7516" s="221"/>
      <c r="C7516" s="222"/>
      <c r="D7516" s="212" t="s">
        <v>283</v>
      </c>
      <c r="E7516" s="223" t="s">
        <v>1</v>
      </c>
      <c r="F7516" s="224" t="s">
        <v>5840</v>
      </c>
      <c r="G7516" s="222"/>
      <c r="H7516" s="225">
        <v>27</v>
      </c>
      <c r="I7516" s="226"/>
      <c r="J7516" s="222"/>
      <c r="K7516" s="222"/>
      <c r="L7516" s="227"/>
      <c r="M7516" s="228"/>
      <c r="N7516" s="229"/>
      <c r="O7516" s="229"/>
      <c r="P7516" s="229"/>
      <c r="Q7516" s="229"/>
      <c r="R7516" s="229"/>
      <c r="S7516" s="229"/>
      <c r="T7516" s="230"/>
      <c r="AT7516" s="231" t="s">
        <v>283</v>
      </c>
      <c r="AU7516" s="231" t="s">
        <v>84</v>
      </c>
      <c r="AV7516" s="14" t="s">
        <v>84</v>
      </c>
      <c r="AW7516" s="14" t="s">
        <v>32</v>
      </c>
      <c r="AX7516" s="14" t="s">
        <v>76</v>
      </c>
      <c r="AY7516" s="231" t="s">
        <v>272</v>
      </c>
    </row>
    <row r="7517" spans="1:65" s="14" customFormat="1" ht="11.25">
      <c r="B7517" s="221"/>
      <c r="C7517" s="222"/>
      <c r="D7517" s="212" t="s">
        <v>283</v>
      </c>
      <c r="E7517" s="223" t="s">
        <v>1</v>
      </c>
      <c r="F7517" s="224" t="s">
        <v>5841</v>
      </c>
      <c r="G7517" s="222"/>
      <c r="H7517" s="225">
        <v>74.52</v>
      </c>
      <c r="I7517" s="226"/>
      <c r="J7517" s="222"/>
      <c r="K7517" s="222"/>
      <c r="L7517" s="227"/>
      <c r="M7517" s="228"/>
      <c r="N7517" s="229"/>
      <c r="O7517" s="229"/>
      <c r="P7517" s="229"/>
      <c r="Q7517" s="229"/>
      <c r="R7517" s="229"/>
      <c r="S7517" s="229"/>
      <c r="T7517" s="230"/>
      <c r="AT7517" s="231" t="s">
        <v>283</v>
      </c>
      <c r="AU7517" s="231" t="s">
        <v>84</v>
      </c>
      <c r="AV7517" s="14" t="s">
        <v>84</v>
      </c>
      <c r="AW7517" s="14" t="s">
        <v>32</v>
      </c>
      <c r="AX7517" s="14" t="s">
        <v>76</v>
      </c>
      <c r="AY7517" s="231" t="s">
        <v>272</v>
      </c>
    </row>
    <row r="7518" spans="1:65" s="14" customFormat="1" ht="11.25">
      <c r="B7518" s="221"/>
      <c r="C7518" s="222"/>
      <c r="D7518" s="212" t="s">
        <v>283</v>
      </c>
      <c r="E7518" s="223" t="s">
        <v>1</v>
      </c>
      <c r="F7518" s="224" t="s">
        <v>5842</v>
      </c>
      <c r="G7518" s="222"/>
      <c r="H7518" s="225">
        <v>14.089</v>
      </c>
      <c r="I7518" s="226"/>
      <c r="J7518" s="222"/>
      <c r="K7518" s="222"/>
      <c r="L7518" s="227"/>
      <c r="M7518" s="228"/>
      <c r="N7518" s="229"/>
      <c r="O7518" s="229"/>
      <c r="P7518" s="229"/>
      <c r="Q7518" s="229"/>
      <c r="R7518" s="229"/>
      <c r="S7518" s="229"/>
      <c r="T7518" s="230"/>
      <c r="AT7518" s="231" t="s">
        <v>283</v>
      </c>
      <c r="AU7518" s="231" t="s">
        <v>84</v>
      </c>
      <c r="AV7518" s="14" t="s">
        <v>84</v>
      </c>
      <c r="AW7518" s="14" t="s">
        <v>32</v>
      </c>
      <c r="AX7518" s="14" t="s">
        <v>76</v>
      </c>
      <c r="AY7518" s="231" t="s">
        <v>272</v>
      </c>
    </row>
    <row r="7519" spans="1:65" s="13" customFormat="1" ht="11.25">
      <c r="B7519" s="210"/>
      <c r="C7519" s="211"/>
      <c r="D7519" s="212" t="s">
        <v>283</v>
      </c>
      <c r="E7519" s="213" t="s">
        <v>1</v>
      </c>
      <c r="F7519" s="214" t="s">
        <v>285</v>
      </c>
      <c r="G7519" s="211"/>
      <c r="H7519" s="213" t="s">
        <v>1</v>
      </c>
      <c r="I7519" s="215"/>
      <c r="J7519" s="211"/>
      <c r="K7519" s="211"/>
      <c r="L7519" s="216"/>
      <c r="M7519" s="217"/>
      <c r="N7519" s="218"/>
      <c r="O7519" s="218"/>
      <c r="P7519" s="218"/>
      <c r="Q7519" s="218"/>
      <c r="R7519" s="218"/>
      <c r="S7519" s="218"/>
      <c r="T7519" s="219"/>
      <c r="AT7519" s="220" t="s">
        <v>283</v>
      </c>
      <c r="AU7519" s="220" t="s">
        <v>84</v>
      </c>
      <c r="AV7519" s="13" t="s">
        <v>16</v>
      </c>
      <c r="AW7519" s="13" t="s">
        <v>32</v>
      </c>
      <c r="AX7519" s="13" t="s">
        <v>76</v>
      </c>
      <c r="AY7519" s="220" t="s">
        <v>272</v>
      </c>
    </row>
    <row r="7520" spans="1:65" s="13" customFormat="1" ht="11.25">
      <c r="B7520" s="210"/>
      <c r="C7520" s="211"/>
      <c r="D7520" s="212" t="s">
        <v>283</v>
      </c>
      <c r="E7520" s="213" t="s">
        <v>1</v>
      </c>
      <c r="F7520" s="214" t="s">
        <v>833</v>
      </c>
      <c r="G7520" s="211"/>
      <c r="H7520" s="213" t="s">
        <v>1</v>
      </c>
      <c r="I7520" s="215"/>
      <c r="J7520" s="211"/>
      <c r="K7520" s="211"/>
      <c r="L7520" s="216"/>
      <c r="M7520" s="217"/>
      <c r="N7520" s="218"/>
      <c r="O7520" s="218"/>
      <c r="P7520" s="218"/>
      <c r="Q7520" s="218"/>
      <c r="R7520" s="218"/>
      <c r="S7520" s="218"/>
      <c r="T7520" s="219"/>
      <c r="AT7520" s="220" t="s">
        <v>283</v>
      </c>
      <c r="AU7520" s="220" t="s">
        <v>84</v>
      </c>
      <c r="AV7520" s="13" t="s">
        <v>16</v>
      </c>
      <c r="AW7520" s="13" t="s">
        <v>32</v>
      </c>
      <c r="AX7520" s="13" t="s">
        <v>76</v>
      </c>
      <c r="AY7520" s="220" t="s">
        <v>272</v>
      </c>
    </row>
    <row r="7521" spans="2:51" s="14" customFormat="1" ht="11.25">
      <c r="B7521" s="221"/>
      <c r="C7521" s="222"/>
      <c r="D7521" s="212" t="s">
        <v>283</v>
      </c>
      <c r="E7521" s="223" t="s">
        <v>1</v>
      </c>
      <c r="F7521" s="224" t="s">
        <v>5843</v>
      </c>
      <c r="G7521" s="222"/>
      <c r="H7521" s="225">
        <v>74.465999999999994</v>
      </c>
      <c r="I7521" s="226"/>
      <c r="J7521" s="222"/>
      <c r="K7521" s="222"/>
      <c r="L7521" s="227"/>
      <c r="M7521" s="228"/>
      <c r="N7521" s="229"/>
      <c r="O7521" s="229"/>
      <c r="P7521" s="229"/>
      <c r="Q7521" s="229"/>
      <c r="R7521" s="229"/>
      <c r="S7521" s="229"/>
      <c r="T7521" s="230"/>
      <c r="AT7521" s="231" t="s">
        <v>283</v>
      </c>
      <c r="AU7521" s="231" t="s">
        <v>84</v>
      </c>
      <c r="AV7521" s="14" t="s">
        <v>84</v>
      </c>
      <c r="AW7521" s="14" t="s">
        <v>32</v>
      </c>
      <c r="AX7521" s="14" t="s">
        <v>76</v>
      </c>
      <c r="AY7521" s="231" t="s">
        <v>272</v>
      </c>
    </row>
    <row r="7522" spans="2:51" s="14" customFormat="1" ht="22.5">
      <c r="B7522" s="221"/>
      <c r="C7522" s="222"/>
      <c r="D7522" s="212" t="s">
        <v>283</v>
      </c>
      <c r="E7522" s="223" t="s">
        <v>1</v>
      </c>
      <c r="F7522" s="224" t="s">
        <v>5844</v>
      </c>
      <c r="G7522" s="222"/>
      <c r="H7522" s="225">
        <v>192.07499999999999</v>
      </c>
      <c r="I7522" s="226"/>
      <c r="J7522" s="222"/>
      <c r="K7522" s="222"/>
      <c r="L7522" s="227"/>
      <c r="M7522" s="228"/>
      <c r="N7522" s="229"/>
      <c r="O7522" s="229"/>
      <c r="P7522" s="229"/>
      <c r="Q7522" s="229"/>
      <c r="R7522" s="229"/>
      <c r="S7522" s="229"/>
      <c r="T7522" s="230"/>
      <c r="AT7522" s="231" t="s">
        <v>283</v>
      </c>
      <c r="AU7522" s="231" t="s">
        <v>84</v>
      </c>
      <c r="AV7522" s="14" t="s">
        <v>84</v>
      </c>
      <c r="AW7522" s="14" t="s">
        <v>32</v>
      </c>
      <c r="AX7522" s="14" t="s">
        <v>76</v>
      </c>
      <c r="AY7522" s="231" t="s">
        <v>272</v>
      </c>
    </row>
    <row r="7523" spans="2:51" s="14" customFormat="1" ht="11.25">
      <c r="B7523" s="221"/>
      <c r="C7523" s="222"/>
      <c r="D7523" s="212" t="s">
        <v>283</v>
      </c>
      <c r="E7523" s="223" t="s">
        <v>1</v>
      </c>
      <c r="F7523" s="224" t="s">
        <v>5845</v>
      </c>
      <c r="G7523" s="222"/>
      <c r="H7523" s="225">
        <v>122.251</v>
      </c>
      <c r="I7523" s="226"/>
      <c r="J7523" s="222"/>
      <c r="K7523" s="222"/>
      <c r="L7523" s="227"/>
      <c r="M7523" s="228"/>
      <c r="N7523" s="229"/>
      <c r="O7523" s="229"/>
      <c r="P7523" s="229"/>
      <c r="Q7523" s="229"/>
      <c r="R7523" s="229"/>
      <c r="S7523" s="229"/>
      <c r="T7523" s="230"/>
      <c r="AT7523" s="231" t="s">
        <v>283</v>
      </c>
      <c r="AU7523" s="231" t="s">
        <v>84</v>
      </c>
      <c r="AV7523" s="14" t="s">
        <v>84</v>
      </c>
      <c r="AW7523" s="14" t="s">
        <v>32</v>
      </c>
      <c r="AX7523" s="14" t="s">
        <v>76</v>
      </c>
      <c r="AY7523" s="231" t="s">
        <v>272</v>
      </c>
    </row>
    <row r="7524" spans="2:51" s="14" customFormat="1" ht="11.25">
      <c r="B7524" s="221"/>
      <c r="C7524" s="222"/>
      <c r="D7524" s="212" t="s">
        <v>283</v>
      </c>
      <c r="E7524" s="223" t="s">
        <v>1</v>
      </c>
      <c r="F7524" s="224" t="s">
        <v>5846</v>
      </c>
      <c r="G7524" s="222"/>
      <c r="H7524" s="225">
        <v>68.95</v>
      </c>
      <c r="I7524" s="226"/>
      <c r="J7524" s="222"/>
      <c r="K7524" s="222"/>
      <c r="L7524" s="227"/>
      <c r="M7524" s="228"/>
      <c r="N7524" s="229"/>
      <c r="O7524" s="229"/>
      <c r="P7524" s="229"/>
      <c r="Q7524" s="229"/>
      <c r="R7524" s="229"/>
      <c r="S7524" s="229"/>
      <c r="T7524" s="230"/>
      <c r="AT7524" s="231" t="s">
        <v>283</v>
      </c>
      <c r="AU7524" s="231" t="s">
        <v>84</v>
      </c>
      <c r="AV7524" s="14" t="s">
        <v>84</v>
      </c>
      <c r="AW7524" s="14" t="s">
        <v>32</v>
      </c>
      <c r="AX7524" s="14" t="s">
        <v>76</v>
      </c>
      <c r="AY7524" s="231" t="s">
        <v>272</v>
      </c>
    </row>
    <row r="7525" spans="2:51" s="14" customFormat="1" ht="11.25">
      <c r="B7525" s="221"/>
      <c r="C7525" s="222"/>
      <c r="D7525" s="212" t="s">
        <v>283</v>
      </c>
      <c r="E7525" s="223" t="s">
        <v>1</v>
      </c>
      <c r="F7525" s="224" t="s">
        <v>5847</v>
      </c>
      <c r="G7525" s="222"/>
      <c r="H7525" s="225">
        <v>102.834</v>
      </c>
      <c r="I7525" s="226"/>
      <c r="J7525" s="222"/>
      <c r="K7525" s="222"/>
      <c r="L7525" s="227"/>
      <c r="M7525" s="228"/>
      <c r="N7525" s="229"/>
      <c r="O7525" s="229"/>
      <c r="P7525" s="229"/>
      <c r="Q7525" s="229"/>
      <c r="R7525" s="229"/>
      <c r="S7525" s="229"/>
      <c r="T7525" s="230"/>
      <c r="AT7525" s="231" t="s">
        <v>283</v>
      </c>
      <c r="AU7525" s="231" t="s">
        <v>84</v>
      </c>
      <c r="AV7525" s="14" t="s">
        <v>84</v>
      </c>
      <c r="AW7525" s="14" t="s">
        <v>32</v>
      </c>
      <c r="AX7525" s="14" t="s">
        <v>76</v>
      </c>
      <c r="AY7525" s="231" t="s">
        <v>272</v>
      </c>
    </row>
    <row r="7526" spans="2:51" s="14" customFormat="1" ht="11.25">
      <c r="B7526" s="221"/>
      <c r="C7526" s="222"/>
      <c r="D7526" s="212" t="s">
        <v>283</v>
      </c>
      <c r="E7526" s="223" t="s">
        <v>1</v>
      </c>
      <c r="F7526" s="224" t="s">
        <v>5848</v>
      </c>
      <c r="G7526" s="222"/>
      <c r="H7526" s="225">
        <v>49.841000000000001</v>
      </c>
      <c r="I7526" s="226"/>
      <c r="J7526" s="222"/>
      <c r="K7526" s="222"/>
      <c r="L7526" s="227"/>
      <c r="M7526" s="228"/>
      <c r="N7526" s="229"/>
      <c r="O7526" s="229"/>
      <c r="P7526" s="229"/>
      <c r="Q7526" s="229"/>
      <c r="R7526" s="229"/>
      <c r="S7526" s="229"/>
      <c r="T7526" s="230"/>
      <c r="AT7526" s="231" t="s">
        <v>283</v>
      </c>
      <c r="AU7526" s="231" t="s">
        <v>84</v>
      </c>
      <c r="AV7526" s="14" t="s">
        <v>84</v>
      </c>
      <c r="AW7526" s="14" t="s">
        <v>32</v>
      </c>
      <c r="AX7526" s="14" t="s">
        <v>76</v>
      </c>
      <c r="AY7526" s="231" t="s">
        <v>272</v>
      </c>
    </row>
    <row r="7527" spans="2:51" s="14" customFormat="1" ht="11.25">
      <c r="B7527" s="221"/>
      <c r="C7527" s="222"/>
      <c r="D7527" s="212" t="s">
        <v>283</v>
      </c>
      <c r="E7527" s="223" t="s">
        <v>1</v>
      </c>
      <c r="F7527" s="224" t="s">
        <v>5849</v>
      </c>
      <c r="G7527" s="222"/>
      <c r="H7527" s="225">
        <v>50.628999999999998</v>
      </c>
      <c r="I7527" s="226"/>
      <c r="J7527" s="222"/>
      <c r="K7527" s="222"/>
      <c r="L7527" s="227"/>
      <c r="M7527" s="228"/>
      <c r="N7527" s="229"/>
      <c r="O7527" s="229"/>
      <c r="P7527" s="229"/>
      <c r="Q7527" s="229"/>
      <c r="R7527" s="229"/>
      <c r="S7527" s="229"/>
      <c r="T7527" s="230"/>
      <c r="AT7527" s="231" t="s">
        <v>283</v>
      </c>
      <c r="AU7527" s="231" t="s">
        <v>84</v>
      </c>
      <c r="AV7527" s="14" t="s">
        <v>84</v>
      </c>
      <c r="AW7527" s="14" t="s">
        <v>32</v>
      </c>
      <c r="AX7527" s="14" t="s">
        <v>76</v>
      </c>
      <c r="AY7527" s="231" t="s">
        <v>272</v>
      </c>
    </row>
    <row r="7528" spans="2:51" s="14" customFormat="1" ht="11.25">
      <c r="B7528" s="221"/>
      <c r="C7528" s="222"/>
      <c r="D7528" s="212" t="s">
        <v>283</v>
      </c>
      <c r="E7528" s="223" t="s">
        <v>1</v>
      </c>
      <c r="F7528" s="224" t="s">
        <v>5850</v>
      </c>
      <c r="G7528" s="222"/>
      <c r="H7528" s="225">
        <v>100.312</v>
      </c>
      <c r="I7528" s="226"/>
      <c r="J7528" s="222"/>
      <c r="K7528" s="222"/>
      <c r="L7528" s="227"/>
      <c r="M7528" s="228"/>
      <c r="N7528" s="229"/>
      <c r="O7528" s="229"/>
      <c r="P7528" s="229"/>
      <c r="Q7528" s="229"/>
      <c r="R7528" s="229"/>
      <c r="S7528" s="229"/>
      <c r="T7528" s="230"/>
      <c r="AT7528" s="231" t="s">
        <v>283</v>
      </c>
      <c r="AU7528" s="231" t="s">
        <v>84</v>
      </c>
      <c r="AV7528" s="14" t="s">
        <v>84</v>
      </c>
      <c r="AW7528" s="14" t="s">
        <v>32</v>
      </c>
      <c r="AX7528" s="14" t="s">
        <v>76</v>
      </c>
      <c r="AY7528" s="231" t="s">
        <v>272</v>
      </c>
    </row>
    <row r="7529" spans="2:51" s="14" customFormat="1" ht="11.25">
      <c r="B7529" s="221"/>
      <c r="C7529" s="222"/>
      <c r="D7529" s="212" t="s">
        <v>283</v>
      </c>
      <c r="E7529" s="223" t="s">
        <v>1</v>
      </c>
      <c r="F7529" s="224" t="s">
        <v>5851</v>
      </c>
      <c r="G7529" s="222"/>
      <c r="H7529" s="225">
        <v>40.817999999999998</v>
      </c>
      <c r="I7529" s="226"/>
      <c r="J7529" s="222"/>
      <c r="K7529" s="222"/>
      <c r="L7529" s="227"/>
      <c r="M7529" s="228"/>
      <c r="N7529" s="229"/>
      <c r="O7529" s="229"/>
      <c r="P7529" s="229"/>
      <c r="Q7529" s="229"/>
      <c r="R7529" s="229"/>
      <c r="S7529" s="229"/>
      <c r="T7529" s="230"/>
      <c r="AT7529" s="231" t="s">
        <v>283</v>
      </c>
      <c r="AU7529" s="231" t="s">
        <v>84</v>
      </c>
      <c r="AV7529" s="14" t="s">
        <v>84</v>
      </c>
      <c r="AW7529" s="14" t="s">
        <v>32</v>
      </c>
      <c r="AX7529" s="14" t="s">
        <v>76</v>
      </c>
      <c r="AY7529" s="231" t="s">
        <v>272</v>
      </c>
    </row>
    <row r="7530" spans="2:51" s="14" customFormat="1" ht="11.25">
      <c r="B7530" s="221"/>
      <c r="C7530" s="222"/>
      <c r="D7530" s="212" t="s">
        <v>283</v>
      </c>
      <c r="E7530" s="223" t="s">
        <v>1</v>
      </c>
      <c r="F7530" s="224" t="s">
        <v>5852</v>
      </c>
      <c r="G7530" s="222"/>
      <c r="H7530" s="225">
        <v>43.182000000000002</v>
      </c>
      <c r="I7530" s="226"/>
      <c r="J7530" s="222"/>
      <c r="K7530" s="222"/>
      <c r="L7530" s="227"/>
      <c r="M7530" s="228"/>
      <c r="N7530" s="229"/>
      <c r="O7530" s="229"/>
      <c r="P7530" s="229"/>
      <c r="Q7530" s="229"/>
      <c r="R7530" s="229"/>
      <c r="S7530" s="229"/>
      <c r="T7530" s="230"/>
      <c r="AT7530" s="231" t="s">
        <v>283</v>
      </c>
      <c r="AU7530" s="231" t="s">
        <v>84</v>
      </c>
      <c r="AV7530" s="14" t="s">
        <v>84</v>
      </c>
      <c r="AW7530" s="14" t="s">
        <v>32</v>
      </c>
      <c r="AX7530" s="14" t="s">
        <v>76</v>
      </c>
      <c r="AY7530" s="231" t="s">
        <v>272</v>
      </c>
    </row>
    <row r="7531" spans="2:51" s="14" customFormat="1" ht="11.25">
      <c r="B7531" s="221"/>
      <c r="C7531" s="222"/>
      <c r="D7531" s="212" t="s">
        <v>283</v>
      </c>
      <c r="E7531" s="223" t="s">
        <v>1</v>
      </c>
      <c r="F7531" s="224" t="s">
        <v>5853</v>
      </c>
      <c r="G7531" s="222"/>
      <c r="H7531" s="225">
        <v>43.182000000000002</v>
      </c>
      <c r="I7531" s="226"/>
      <c r="J7531" s="222"/>
      <c r="K7531" s="222"/>
      <c r="L7531" s="227"/>
      <c r="M7531" s="228"/>
      <c r="N7531" s="229"/>
      <c r="O7531" s="229"/>
      <c r="P7531" s="229"/>
      <c r="Q7531" s="229"/>
      <c r="R7531" s="229"/>
      <c r="S7531" s="229"/>
      <c r="T7531" s="230"/>
      <c r="AT7531" s="231" t="s">
        <v>283</v>
      </c>
      <c r="AU7531" s="231" t="s">
        <v>84</v>
      </c>
      <c r="AV7531" s="14" t="s">
        <v>84</v>
      </c>
      <c r="AW7531" s="14" t="s">
        <v>32</v>
      </c>
      <c r="AX7531" s="14" t="s">
        <v>76</v>
      </c>
      <c r="AY7531" s="231" t="s">
        <v>272</v>
      </c>
    </row>
    <row r="7532" spans="2:51" s="14" customFormat="1" ht="11.25">
      <c r="B7532" s="221"/>
      <c r="C7532" s="222"/>
      <c r="D7532" s="212" t="s">
        <v>283</v>
      </c>
      <c r="E7532" s="223" t="s">
        <v>1</v>
      </c>
      <c r="F7532" s="224" t="s">
        <v>5854</v>
      </c>
      <c r="G7532" s="222"/>
      <c r="H7532" s="225">
        <v>47.91</v>
      </c>
      <c r="I7532" s="226"/>
      <c r="J7532" s="222"/>
      <c r="K7532" s="222"/>
      <c r="L7532" s="227"/>
      <c r="M7532" s="228"/>
      <c r="N7532" s="229"/>
      <c r="O7532" s="229"/>
      <c r="P7532" s="229"/>
      <c r="Q7532" s="229"/>
      <c r="R7532" s="229"/>
      <c r="S7532" s="229"/>
      <c r="T7532" s="230"/>
      <c r="AT7532" s="231" t="s">
        <v>283</v>
      </c>
      <c r="AU7532" s="231" t="s">
        <v>84</v>
      </c>
      <c r="AV7532" s="14" t="s">
        <v>84</v>
      </c>
      <c r="AW7532" s="14" t="s">
        <v>32</v>
      </c>
      <c r="AX7532" s="14" t="s">
        <v>76</v>
      </c>
      <c r="AY7532" s="231" t="s">
        <v>272</v>
      </c>
    </row>
    <row r="7533" spans="2:51" s="14" customFormat="1" ht="11.25">
      <c r="B7533" s="221"/>
      <c r="C7533" s="222"/>
      <c r="D7533" s="212" t="s">
        <v>283</v>
      </c>
      <c r="E7533" s="223" t="s">
        <v>1</v>
      </c>
      <c r="F7533" s="224" t="s">
        <v>5855</v>
      </c>
      <c r="G7533" s="222"/>
      <c r="H7533" s="225">
        <v>40.384999999999998</v>
      </c>
      <c r="I7533" s="226"/>
      <c r="J7533" s="222"/>
      <c r="K7533" s="222"/>
      <c r="L7533" s="227"/>
      <c r="M7533" s="228"/>
      <c r="N7533" s="229"/>
      <c r="O7533" s="229"/>
      <c r="P7533" s="229"/>
      <c r="Q7533" s="229"/>
      <c r="R7533" s="229"/>
      <c r="S7533" s="229"/>
      <c r="T7533" s="230"/>
      <c r="AT7533" s="231" t="s">
        <v>283</v>
      </c>
      <c r="AU7533" s="231" t="s">
        <v>84</v>
      </c>
      <c r="AV7533" s="14" t="s">
        <v>84</v>
      </c>
      <c r="AW7533" s="14" t="s">
        <v>32</v>
      </c>
      <c r="AX7533" s="14" t="s">
        <v>76</v>
      </c>
      <c r="AY7533" s="231" t="s">
        <v>272</v>
      </c>
    </row>
    <row r="7534" spans="2:51" s="14" customFormat="1" ht="11.25">
      <c r="B7534" s="221"/>
      <c r="C7534" s="222"/>
      <c r="D7534" s="212" t="s">
        <v>283</v>
      </c>
      <c r="E7534" s="223" t="s">
        <v>1</v>
      </c>
      <c r="F7534" s="224" t="s">
        <v>5856</v>
      </c>
      <c r="G7534" s="222"/>
      <c r="H7534" s="225">
        <v>59.927</v>
      </c>
      <c r="I7534" s="226"/>
      <c r="J7534" s="222"/>
      <c r="K7534" s="222"/>
      <c r="L7534" s="227"/>
      <c r="M7534" s="228"/>
      <c r="N7534" s="229"/>
      <c r="O7534" s="229"/>
      <c r="P7534" s="229"/>
      <c r="Q7534" s="229"/>
      <c r="R7534" s="229"/>
      <c r="S7534" s="229"/>
      <c r="T7534" s="230"/>
      <c r="AT7534" s="231" t="s">
        <v>283</v>
      </c>
      <c r="AU7534" s="231" t="s">
        <v>84</v>
      </c>
      <c r="AV7534" s="14" t="s">
        <v>84</v>
      </c>
      <c r="AW7534" s="14" t="s">
        <v>32</v>
      </c>
      <c r="AX7534" s="14" t="s">
        <v>76</v>
      </c>
      <c r="AY7534" s="231" t="s">
        <v>272</v>
      </c>
    </row>
    <row r="7535" spans="2:51" s="14" customFormat="1" ht="11.25">
      <c r="B7535" s="221"/>
      <c r="C7535" s="222"/>
      <c r="D7535" s="212" t="s">
        <v>283</v>
      </c>
      <c r="E7535" s="223" t="s">
        <v>1</v>
      </c>
      <c r="F7535" s="224" t="s">
        <v>5857</v>
      </c>
      <c r="G7535" s="222"/>
      <c r="H7535" s="225">
        <v>55.28</v>
      </c>
      <c r="I7535" s="226"/>
      <c r="J7535" s="222"/>
      <c r="K7535" s="222"/>
      <c r="L7535" s="227"/>
      <c r="M7535" s="228"/>
      <c r="N7535" s="229"/>
      <c r="O7535" s="229"/>
      <c r="P7535" s="229"/>
      <c r="Q7535" s="229"/>
      <c r="R7535" s="229"/>
      <c r="S7535" s="229"/>
      <c r="T7535" s="230"/>
      <c r="AT7535" s="231" t="s">
        <v>283</v>
      </c>
      <c r="AU7535" s="231" t="s">
        <v>84</v>
      </c>
      <c r="AV7535" s="14" t="s">
        <v>84</v>
      </c>
      <c r="AW7535" s="14" t="s">
        <v>32</v>
      </c>
      <c r="AX7535" s="14" t="s">
        <v>76</v>
      </c>
      <c r="AY7535" s="231" t="s">
        <v>272</v>
      </c>
    </row>
    <row r="7536" spans="2:51" s="14" customFormat="1" ht="11.25">
      <c r="B7536" s="221"/>
      <c r="C7536" s="222"/>
      <c r="D7536" s="212" t="s">
        <v>283</v>
      </c>
      <c r="E7536" s="223" t="s">
        <v>1</v>
      </c>
      <c r="F7536" s="224" t="s">
        <v>5858</v>
      </c>
      <c r="G7536" s="222"/>
      <c r="H7536" s="225">
        <v>94.56</v>
      </c>
      <c r="I7536" s="226"/>
      <c r="J7536" s="222"/>
      <c r="K7536" s="222"/>
      <c r="L7536" s="227"/>
      <c r="M7536" s="228"/>
      <c r="N7536" s="229"/>
      <c r="O7536" s="229"/>
      <c r="P7536" s="229"/>
      <c r="Q7536" s="229"/>
      <c r="R7536" s="229"/>
      <c r="S7536" s="229"/>
      <c r="T7536" s="230"/>
      <c r="AT7536" s="231" t="s">
        <v>283</v>
      </c>
      <c r="AU7536" s="231" t="s">
        <v>84</v>
      </c>
      <c r="AV7536" s="14" t="s">
        <v>84</v>
      </c>
      <c r="AW7536" s="14" t="s">
        <v>32</v>
      </c>
      <c r="AX7536" s="14" t="s">
        <v>76</v>
      </c>
      <c r="AY7536" s="231" t="s">
        <v>272</v>
      </c>
    </row>
    <row r="7537" spans="2:51" s="14" customFormat="1" ht="11.25">
      <c r="B7537" s="221"/>
      <c r="C7537" s="222"/>
      <c r="D7537" s="212" t="s">
        <v>283</v>
      </c>
      <c r="E7537" s="223" t="s">
        <v>1</v>
      </c>
      <c r="F7537" s="224" t="s">
        <v>5859</v>
      </c>
      <c r="G7537" s="222"/>
      <c r="H7537" s="225">
        <v>51.713000000000001</v>
      </c>
      <c r="I7537" s="226"/>
      <c r="J7537" s="222"/>
      <c r="K7537" s="222"/>
      <c r="L7537" s="227"/>
      <c r="M7537" s="228"/>
      <c r="N7537" s="229"/>
      <c r="O7537" s="229"/>
      <c r="P7537" s="229"/>
      <c r="Q7537" s="229"/>
      <c r="R7537" s="229"/>
      <c r="S7537" s="229"/>
      <c r="T7537" s="230"/>
      <c r="AT7537" s="231" t="s">
        <v>283</v>
      </c>
      <c r="AU7537" s="231" t="s">
        <v>84</v>
      </c>
      <c r="AV7537" s="14" t="s">
        <v>84</v>
      </c>
      <c r="AW7537" s="14" t="s">
        <v>32</v>
      </c>
      <c r="AX7537" s="14" t="s">
        <v>76</v>
      </c>
      <c r="AY7537" s="231" t="s">
        <v>272</v>
      </c>
    </row>
    <row r="7538" spans="2:51" s="13" customFormat="1" ht="11.25">
      <c r="B7538" s="210"/>
      <c r="C7538" s="211"/>
      <c r="D7538" s="212" t="s">
        <v>283</v>
      </c>
      <c r="E7538" s="213" t="s">
        <v>1</v>
      </c>
      <c r="F7538" s="214" t="s">
        <v>285</v>
      </c>
      <c r="G7538" s="211"/>
      <c r="H7538" s="213" t="s">
        <v>1</v>
      </c>
      <c r="I7538" s="215"/>
      <c r="J7538" s="211"/>
      <c r="K7538" s="211"/>
      <c r="L7538" s="216"/>
      <c r="M7538" s="217"/>
      <c r="N7538" s="218"/>
      <c r="O7538" s="218"/>
      <c r="P7538" s="218"/>
      <c r="Q7538" s="218"/>
      <c r="R7538" s="218"/>
      <c r="S7538" s="218"/>
      <c r="T7538" s="219"/>
      <c r="AT7538" s="220" t="s">
        <v>283</v>
      </c>
      <c r="AU7538" s="220" t="s">
        <v>84</v>
      </c>
      <c r="AV7538" s="13" t="s">
        <v>16</v>
      </c>
      <c r="AW7538" s="13" t="s">
        <v>32</v>
      </c>
      <c r="AX7538" s="13" t="s">
        <v>76</v>
      </c>
      <c r="AY7538" s="220" t="s">
        <v>272</v>
      </c>
    </row>
    <row r="7539" spans="2:51" s="13" customFormat="1" ht="11.25">
      <c r="B7539" s="210"/>
      <c r="C7539" s="211"/>
      <c r="D7539" s="212" t="s">
        <v>283</v>
      </c>
      <c r="E7539" s="213" t="s">
        <v>1</v>
      </c>
      <c r="F7539" s="214" t="s">
        <v>837</v>
      </c>
      <c r="G7539" s="211"/>
      <c r="H7539" s="213" t="s">
        <v>1</v>
      </c>
      <c r="I7539" s="215"/>
      <c r="J7539" s="211"/>
      <c r="K7539" s="211"/>
      <c r="L7539" s="216"/>
      <c r="M7539" s="217"/>
      <c r="N7539" s="218"/>
      <c r="O7539" s="218"/>
      <c r="P7539" s="218"/>
      <c r="Q7539" s="218"/>
      <c r="R7539" s="218"/>
      <c r="S7539" s="218"/>
      <c r="T7539" s="219"/>
      <c r="AT7539" s="220" t="s">
        <v>283</v>
      </c>
      <c r="AU7539" s="220" t="s">
        <v>84</v>
      </c>
      <c r="AV7539" s="13" t="s">
        <v>16</v>
      </c>
      <c r="AW7539" s="13" t="s">
        <v>32</v>
      </c>
      <c r="AX7539" s="13" t="s">
        <v>76</v>
      </c>
      <c r="AY7539" s="220" t="s">
        <v>272</v>
      </c>
    </row>
    <row r="7540" spans="2:51" s="14" customFormat="1" ht="11.25">
      <c r="B7540" s="221"/>
      <c r="C7540" s="222"/>
      <c r="D7540" s="212" t="s">
        <v>283</v>
      </c>
      <c r="E7540" s="223" t="s">
        <v>1</v>
      </c>
      <c r="F7540" s="224" t="s">
        <v>5860</v>
      </c>
      <c r="G7540" s="222"/>
      <c r="H7540" s="225">
        <v>43.094999999999999</v>
      </c>
      <c r="I7540" s="226"/>
      <c r="J7540" s="222"/>
      <c r="K7540" s="222"/>
      <c r="L7540" s="227"/>
      <c r="M7540" s="228"/>
      <c r="N7540" s="229"/>
      <c r="O7540" s="229"/>
      <c r="P7540" s="229"/>
      <c r="Q7540" s="229"/>
      <c r="R7540" s="229"/>
      <c r="S7540" s="229"/>
      <c r="T7540" s="230"/>
      <c r="AT7540" s="231" t="s">
        <v>283</v>
      </c>
      <c r="AU7540" s="231" t="s">
        <v>84</v>
      </c>
      <c r="AV7540" s="14" t="s">
        <v>84</v>
      </c>
      <c r="AW7540" s="14" t="s">
        <v>32</v>
      </c>
      <c r="AX7540" s="14" t="s">
        <v>76</v>
      </c>
      <c r="AY7540" s="231" t="s">
        <v>272</v>
      </c>
    </row>
    <row r="7541" spans="2:51" s="14" customFormat="1" ht="11.25">
      <c r="B7541" s="221"/>
      <c r="C7541" s="222"/>
      <c r="D7541" s="212" t="s">
        <v>283</v>
      </c>
      <c r="E7541" s="223" t="s">
        <v>1</v>
      </c>
      <c r="F7541" s="224" t="s">
        <v>5861</v>
      </c>
      <c r="G7541" s="222"/>
      <c r="H7541" s="225">
        <v>83.265000000000001</v>
      </c>
      <c r="I7541" s="226"/>
      <c r="J7541" s="222"/>
      <c r="K7541" s="222"/>
      <c r="L7541" s="227"/>
      <c r="M7541" s="228"/>
      <c r="N7541" s="229"/>
      <c r="O7541" s="229"/>
      <c r="P7541" s="229"/>
      <c r="Q7541" s="229"/>
      <c r="R7541" s="229"/>
      <c r="S7541" s="229"/>
      <c r="T7541" s="230"/>
      <c r="AT7541" s="231" t="s">
        <v>283</v>
      </c>
      <c r="AU7541" s="231" t="s">
        <v>84</v>
      </c>
      <c r="AV7541" s="14" t="s">
        <v>84</v>
      </c>
      <c r="AW7541" s="14" t="s">
        <v>32</v>
      </c>
      <c r="AX7541" s="14" t="s">
        <v>76</v>
      </c>
      <c r="AY7541" s="231" t="s">
        <v>272</v>
      </c>
    </row>
    <row r="7542" spans="2:51" s="14" customFormat="1" ht="11.25">
      <c r="B7542" s="221"/>
      <c r="C7542" s="222"/>
      <c r="D7542" s="212" t="s">
        <v>283</v>
      </c>
      <c r="E7542" s="223" t="s">
        <v>1</v>
      </c>
      <c r="F7542" s="224" t="s">
        <v>5862</v>
      </c>
      <c r="G7542" s="222"/>
      <c r="H7542" s="225">
        <v>94.38</v>
      </c>
      <c r="I7542" s="226"/>
      <c r="J7542" s="222"/>
      <c r="K7542" s="222"/>
      <c r="L7542" s="227"/>
      <c r="M7542" s="228"/>
      <c r="N7542" s="229"/>
      <c r="O7542" s="229"/>
      <c r="P7542" s="229"/>
      <c r="Q7542" s="229"/>
      <c r="R7542" s="229"/>
      <c r="S7542" s="229"/>
      <c r="T7542" s="230"/>
      <c r="AT7542" s="231" t="s">
        <v>283</v>
      </c>
      <c r="AU7542" s="231" t="s">
        <v>84</v>
      </c>
      <c r="AV7542" s="14" t="s">
        <v>84</v>
      </c>
      <c r="AW7542" s="14" t="s">
        <v>32</v>
      </c>
      <c r="AX7542" s="14" t="s">
        <v>76</v>
      </c>
      <c r="AY7542" s="231" t="s">
        <v>272</v>
      </c>
    </row>
    <row r="7543" spans="2:51" s="14" customFormat="1" ht="11.25">
      <c r="B7543" s="221"/>
      <c r="C7543" s="222"/>
      <c r="D7543" s="212" t="s">
        <v>283</v>
      </c>
      <c r="E7543" s="223" t="s">
        <v>1</v>
      </c>
      <c r="F7543" s="224" t="s">
        <v>5863</v>
      </c>
      <c r="G7543" s="222"/>
      <c r="H7543" s="225">
        <v>70.394999999999996</v>
      </c>
      <c r="I7543" s="226"/>
      <c r="J7543" s="222"/>
      <c r="K7543" s="222"/>
      <c r="L7543" s="227"/>
      <c r="M7543" s="228"/>
      <c r="N7543" s="229"/>
      <c r="O7543" s="229"/>
      <c r="P7543" s="229"/>
      <c r="Q7543" s="229"/>
      <c r="R7543" s="229"/>
      <c r="S7543" s="229"/>
      <c r="T7543" s="230"/>
      <c r="AT7543" s="231" t="s">
        <v>283</v>
      </c>
      <c r="AU7543" s="231" t="s">
        <v>84</v>
      </c>
      <c r="AV7543" s="14" t="s">
        <v>84</v>
      </c>
      <c r="AW7543" s="14" t="s">
        <v>32</v>
      </c>
      <c r="AX7543" s="14" t="s">
        <v>76</v>
      </c>
      <c r="AY7543" s="231" t="s">
        <v>272</v>
      </c>
    </row>
    <row r="7544" spans="2:51" s="14" customFormat="1" ht="11.25">
      <c r="B7544" s="221"/>
      <c r="C7544" s="222"/>
      <c r="D7544" s="212" t="s">
        <v>283</v>
      </c>
      <c r="E7544" s="223" t="s">
        <v>1</v>
      </c>
      <c r="F7544" s="224" t="s">
        <v>5864</v>
      </c>
      <c r="G7544" s="222"/>
      <c r="H7544" s="225">
        <v>70.59</v>
      </c>
      <c r="I7544" s="226"/>
      <c r="J7544" s="222"/>
      <c r="K7544" s="222"/>
      <c r="L7544" s="227"/>
      <c r="M7544" s="228"/>
      <c r="N7544" s="229"/>
      <c r="O7544" s="229"/>
      <c r="P7544" s="229"/>
      <c r="Q7544" s="229"/>
      <c r="R7544" s="229"/>
      <c r="S7544" s="229"/>
      <c r="T7544" s="230"/>
      <c r="AT7544" s="231" t="s">
        <v>283</v>
      </c>
      <c r="AU7544" s="231" t="s">
        <v>84</v>
      </c>
      <c r="AV7544" s="14" t="s">
        <v>84</v>
      </c>
      <c r="AW7544" s="14" t="s">
        <v>32</v>
      </c>
      <c r="AX7544" s="14" t="s">
        <v>76</v>
      </c>
      <c r="AY7544" s="231" t="s">
        <v>272</v>
      </c>
    </row>
    <row r="7545" spans="2:51" s="14" customFormat="1" ht="11.25">
      <c r="B7545" s="221"/>
      <c r="C7545" s="222"/>
      <c r="D7545" s="212" t="s">
        <v>283</v>
      </c>
      <c r="E7545" s="223" t="s">
        <v>1</v>
      </c>
      <c r="F7545" s="224" t="s">
        <v>5865</v>
      </c>
      <c r="G7545" s="222"/>
      <c r="H7545" s="225">
        <v>95.94</v>
      </c>
      <c r="I7545" s="226"/>
      <c r="J7545" s="222"/>
      <c r="K7545" s="222"/>
      <c r="L7545" s="227"/>
      <c r="M7545" s="228"/>
      <c r="N7545" s="229"/>
      <c r="O7545" s="229"/>
      <c r="P7545" s="229"/>
      <c r="Q7545" s="229"/>
      <c r="R7545" s="229"/>
      <c r="S7545" s="229"/>
      <c r="T7545" s="230"/>
      <c r="AT7545" s="231" t="s">
        <v>283</v>
      </c>
      <c r="AU7545" s="231" t="s">
        <v>84</v>
      </c>
      <c r="AV7545" s="14" t="s">
        <v>84</v>
      </c>
      <c r="AW7545" s="14" t="s">
        <v>32</v>
      </c>
      <c r="AX7545" s="14" t="s">
        <v>76</v>
      </c>
      <c r="AY7545" s="231" t="s">
        <v>272</v>
      </c>
    </row>
    <row r="7546" spans="2:51" s="14" customFormat="1" ht="11.25">
      <c r="B7546" s="221"/>
      <c r="C7546" s="222"/>
      <c r="D7546" s="212" t="s">
        <v>283</v>
      </c>
      <c r="E7546" s="223" t="s">
        <v>1</v>
      </c>
      <c r="F7546" s="224" t="s">
        <v>5866</v>
      </c>
      <c r="G7546" s="222"/>
      <c r="H7546" s="225">
        <v>211.73099999999999</v>
      </c>
      <c r="I7546" s="226"/>
      <c r="J7546" s="222"/>
      <c r="K7546" s="222"/>
      <c r="L7546" s="227"/>
      <c r="M7546" s="228"/>
      <c r="N7546" s="229"/>
      <c r="O7546" s="229"/>
      <c r="P7546" s="229"/>
      <c r="Q7546" s="229"/>
      <c r="R7546" s="229"/>
      <c r="S7546" s="229"/>
      <c r="T7546" s="230"/>
      <c r="AT7546" s="231" t="s">
        <v>283</v>
      </c>
      <c r="AU7546" s="231" t="s">
        <v>84</v>
      </c>
      <c r="AV7546" s="14" t="s">
        <v>84</v>
      </c>
      <c r="AW7546" s="14" t="s">
        <v>32</v>
      </c>
      <c r="AX7546" s="14" t="s">
        <v>76</v>
      </c>
      <c r="AY7546" s="231" t="s">
        <v>272</v>
      </c>
    </row>
    <row r="7547" spans="2:51" s="14" customFormat="1" ht="11.25">
      <c r="B7547" s="221"/>
      <c r="C7547" s="222"/>
      <c r="D7547" s="212" t="s">
        <v>283</v>
      </c>
      <c r="E7547" s="223" t="s">
        <v>1</v>
      </c>
      <c r="F7547" s="224" t="s">
        <v>5867</v>
      </c>
      <c r="G7547" s="222"/>
      <c r="H7547" s="225">
        <v>60.45</v>
      </c>
      <c r="I7547" s="226"/>
      <c r="J7547" s="222"/>
      <c r="K7547" s="222"/>
      <c r="L7547" s="227"/>
      <c r="M7547" s="228"/>
      <c r="N7547" s="229"/>
      <c r="O7547" s="229"/>
      <c r="P7547" s="229"/>
      <c r="Q7547" s="229"/>
      <c r="R7547" s="229"/>
      <c r="S7547" s="229"/>
      <c r="T7547" s="230"/>
      <c r="AT7547" s="231" t="s">
        <v>283</v>
      </c>
      <c r="AU7547" s="231" t="s">
        <v>84</v>
      </c>
      <c r="AV7547" s="14" t="s">
        <v>84</v>
      </c>
      <c r="AW7547" s="14" t="s">
        <v>32</v>
      </c>
      <c r="AX7547" s="14" t="s">
        <v>76</v>
      </c>
      <c r="AY7547" s="231" t="s">
        <v>272</v>
      </c>
    </row>
    <row r="7548" spans="2:51" s="14" customFormat="1" ht="11.25">
      <c r="B7548" s="221"/>
      <c r="C7548" s="222"/>
      <c r="D7548" s="212" t="s">
        <v>283</v>
      </c>
      <c r="E7548" s="223" t="s">
        <v>1</v>
      </c>
      <c r="F7548" s="224" t="s">
        <v>5868</v>
      </c>
      <c r="G7548" s="222"/>
      <c r="H7548" s="225">
        <v>62.195999999999998</v>
      </c>
      <c r="I7548" s="226"/>
      <c r="J7548" s="222"/>
      <c r="K7548" s="222"/>
      <c r="L7548" s="227"/>
      <c r="M7548" s="228"/>
      <c r="N7548" s="229"/>
      <c r="O7548" s="229"/>
      <c r="P7548" s="229"/>
      <c r="Q7548" s="229"/>
      <c r="R7548" s="229"/>
      <c r="S7548" s="229"/>
      <c r="T7548" s="230"/>
      <c r="AT7548" s="231" t="s">
        <v>283</v>
      </c>
      <c r="AU7548" s="231" t="s">
        <v>84</v>
      </c>
      <c r="AV7548" s="14" t="s">
        <v>84</v>
      </c>
      <c r="AW7548" s="14" t="s">
        <v>32</v>
      </c>
      <c r="AX7548" s="14" t="s">
        <v>76</v>
      </c>
      <c r="AY7548" s="231" t="s">
        <v>272</v>
      </c>
    </row>
    <row r="7549" spans="2:51" s="14" customFormat="1" ht="11.25">
      <c r="B7549" s="221"/>
      <c r="C7549" s="222"/>
      <c r="D7549" s="212" t="s">
        <v>283</v>
      </c>
      <c r="E7549" s="223" t="s">
        <v>1</v>
      </c>
      <c r="F7549" s="224" t="s">
        <v>5869</v>
      </c>
      <c r="G7549" s="222"/>
      <c r="H7549" s="225">
        <v>159.54900000000001</v>
      </c>
      <c r="I7549" s="226"/>
      <c r="J7549" s="222"/>
      <c r="K7549" s="222"/>
      <c r="L7549" s="227"/>
      <c r="M7549" s="228"/>
      <c r="N7549" s="229"/>
      <c r="O7549" s="229"/>
      <c r="P7549" s="229"/>
      <c r="Q7549" s="229"/>
      <c r="R7549" s="229"/>
      <c r="S7549" s="229"/>
      <c r="T7549" s="230"/>
      <c r="AT7549" s="231" t="s">
        <v>283</v>
      </c>
      <c r="AU7549" s="231" t="s">
        <v>84</v>
      </c>
      <c r="AV7549" s="14" t="s">
        <v>84</v>
      </c>
      <c r="AW7549" s="14" t="s">
        <v>32</v>
      </c>
      <c r="AX7549" s="14" t="s">
        <v>76</v>
      </c>
      <c r="AY7549" s="231" t="s">
        <v>272</v>
      </c>
    </row>
    <row r="7550" spans="2:51" s="14" customFormat="1" ht="11.25">
      <c r="B7550" s="221"/>
      <c r="C7550" s="222"/>
      <c r="D7550" s="212" t="s">
        <v>283</v>
      </c>
      <c r="E7550" s="223" t="s">
        <v>1</v>
      </c>
      <c r="F7550" s="224" t="s">
        <v>5870</v>
      </c>
      <c r="G7550" s="222"/>
      <c r="H7550" s="225">
        <v>50.505000000000003</v>
      </c>
      <c r="I7550" s="226"/>
      <c r="J7550" s="222"/>
      <c r="K7550" s="222"/>
      <c r="L7550" s="227"/>
      <c r="M7550" s="228"/>
      <c r="N7550" s="229"/>
      <c r="O7550" s="229"/>
      <c r="P7550" s="229"/>
      <c r="Q7550" s="229"/>
      <c r="R7550" s="229"/>
      <c r="S7550" s="229"/>
      <c r="T7550" s="230"/>
      <c r="AT7550" s="231" t="s">
        <v>283</v>
      </c>
      <c r="AU7550" s="231" t="s">
        <v>84</v>
      </c>
      <c r="AV7550" s="14" t="s">
        <v>84</v>
      </c>
      <c r="AW7550" s="14" t="s">
        <v>32</v>
      </c>
      <c r="AX7550" s="14" t="s">
        <v>76</v>
      </c>
      <c r="AY7550" s="231" t="s">
        <v>272</v>
      </c>
    </row>
    <row r="7551" spans="2:51" s="14" customFormat="1" ht="11.25">
      <c r="B7551" s="221"/>
      <c r="C7551" s="222"/>
      <c r="D7551" s="212" t="s">
        <v>283</v>
      </c>
      <c r="E7551" s="223" t="s">
        <v>1</v>
      </c>
      <c r="F7551" s="224" t="s">
        <v>5871</v>
      </c>
      <c r="G7551" s="222"/>
      <c r="H7551" s="225">
        <v>88.53</v>
      </c>
      <c r="I7551" s="226"/>
      <c r="J7551" s="222"/>
      <c r="K7551" s="222"/>
      <c r="L7551" s="227"/>
      <c r="M7551" s="228"/>
      <c r="N7551" s="229"/>
      <c r="O7551" s="229"/>
      <c r="P7551" s="229"/>
      <c r="Q7551" s="229"/>
      <c r="R7551" s="229"/>
      <c r="S7551" s="229"/>
      <c r="T7551" s="230"/>
      <c r="AT7551" s="231" t="s">
        <v>283</v>
      </c>
      <c r="AU7551" s="231" t="s">
        <v>84</v>
      </c>
      <c r="AV7551" s="14" t="s">
        <v>84</v>
      </c>
      <c r="AW7551" s="14" t="s">
        <v>32</v>
      </c>
      <c r="AX7551" s="14" t="s">
        <v>76</v>
      </c>
      <c r="AY7551" s="231" t="s">
        <v>272</v>
      </c>
    </row>
    <row r="7552" spans="2:51" s="14" customFormat="1" ht="11.25">
      <c r="B7552" s="221"/>
      <c r="C7552" s="222"/>
      <c r="D7552" s="212" t="s">
        <v>283</v>
      </c>
      <c r="E7552" s="223" t="s">
        <v>1</v>
      </c>
      <c r="F7552" s="224" t="s">
        <v>5872</v>
      </c>
      <c r="G7552" s="222"/>
      <c r="H7552" s="225">
        <v>69.03</v>
      </c>
      <c r="I7552" s="226"/>
      <c r="J7552" s="222"/>
      <c r="K7552" s="222"/>
      <c r="L7552" s="227"/>
      <c r="M7552" s="228"/>
      <c r="N7552" s="229"/>
      <c r="O7552" s="229"/>
      <c r="P7552" s="229"/>
      <c r="Q7552" s="229"/>
      <c r="R7552" s="229"/>
      <c r="S7552" s="229"/>
      <c r="T7552" s="230"/>
      <c r="AT7552" s="231" t="s">
        <v>283</v>
      </c>
      <c r="AU7552" s="231" t="s">
        <v>84</v>
      </c>
      <c r="AV7552" s="14" t="s">
        <v>84</v>
      </c>
      <c r="AW7552" s="14" t="s">
        <v>32</v>
      </c>
      <c r="AX7552" s="14" t="s">
        <v>76</v>
      </c>
      <c r="AY7552" s="231" t="s">
        <v>272</v>
      </c>
    </row>
    <row r="7553" spans="1:65" s="14" customFormat="1" ht="11.25">
      <c r="B7553" s="221"/>
      <c r="C7553" s="222"/>
      <c r="D7553" s="212" t="s">
        <v>283</v>
      </c>
      <c r="E7553" s="223" t="s">
        <v>1</v>
      </c>
      <c r="F7553" s="224" t="s">
        <v>5873</v>
      </c>
      <c r="G7553" s="222"/>
      <c r="H7553" s="225">
        <v>72.540000000000006</v>
      </c>
      <c r="I7553" s="226"/>
      <c r="J7553" s="222"/>
      <c r="K7553" s="222"/>
      <c r="L7553" s="227"/>
      <c r="M7553" s="228"/>
      <c r="N7553" s="229"/>
      <c r="O7553" s="229"/>
      <c r="P7553" s="229"/>
      <c r="Q7553" s="229"/>
      <c r="R7553" s="229"/>
      <c r="S7553" s="229"/>
      <c r="T7553" s="230"/>
      <c r="AT7553" s="231" t="s">
        <v>283</v>
      </c>
      <c r="AU7553" s="231" t="s">
        <v>84</v>
      </c>
      <c r="AV7553" s="14" t="s">
        <v>84</v>
      </c>
      <c r="AW7553" s="14" t="s">
        <v>32</v>
      </c>
      <c r="AX7553" s="14" t="s">
        <v>76</v>
      </c>
      <c r="AY7553" s="231" t="s">
        <v>272</v>
      </c>
    </row>
    <row r="7554" spans="1:65" s="14" customFormat="1" ht="11.25">
      <c r="B7554" s="221"/>
      <c r="C7554" s="222"/>
      <c r="D7554" s="212" t="s">
        <v>283</v>
      </c>
      <c r="E7554" s="223" t="s">
        <v>1</v>
      </c>
      <c r="F7554" s="224" t="s">
        <v>1809</v>
      </c>
      <c r="G7554" s="222"/>
      <c r="H7554" s="225">
        <v>58.792999999999999</v>
      </c>
      <c r="I7554" s="226"/>
      <c r="J7554" s="222"/>
      <c r="K7554" s="222"/>
      <c r="L7554" s="227"/>
      <c r="M7554" s="228"/>
      <c r="N7554" s="229"/>
      <c r="O7554" s="229"/>
      <c r="P7554" s="229"/>
      <c r="Q7554" s="229"/>
      <c r="R7554" s="229"/>
      <c r="S7554" s="229"/>
      <c r="T7554" s="230"/>
      <c r="AT7554" s="231" t="s">
        <v>283</v>
      </c>
      <c r="AU7554" s="231" t="s">
        <v>84</v>
      </c>
      <c r="AV7554" s="14" t="s">
        <v>84</v>
      </c>
      <c r="AW7554" s="14" t="s">
        <v>32</v>
      </c>
      <c r="AX7554" s="14" t="s">
        <v>76</v>
      </c>
      <c r="AY7554" s="231" t="s">
        <v>272</v>
      </c>
    </row>
    <row r="7555" spans="1:65" s="14" customFormat="1" ht="11.25">
      <c r="B7555" s="221"/>
      <c r="C7555" s="222"/>
      <c r="D7555" s="212" t="s">
        <v>283</v>
      </c>
      <c r="E7555" s="223" t="s">
        <v>1</v>
      </c>
      <c r="F7555" s="224" t="s">
        <v>5874</v>
      </c>
      <c r="G7555" s="222"/>
      <c r="H7555" s="225">
        <v>93.6</v>
      </c>
      <c r="I7555" s="226"/>
      <c r="J7555" s="222"/>
      <c r="K7555" s="222"/>
      <c r="L7555" s="227"/>
      <c r="M7555" s="228"/>
      <c r="N7555" s="229"/>
      <c r="O7555" s="229"/>
      <c r="P7555" s="229"/>
      <c r="Q7555" s="229"/>
      <c r="R7555" s="229"/>
      <c r="S7555" s="229"/>
      <c r="T7555" s="230"/>
      <c r="AT7555" s="231" t="s">
        <v>283</v>
      </c>
      <c r="AU7555" s="231" t="s">
        <v>84</v>
      </c>
      <c r="AV7555" s="14" t="s">
        <v>84</v>
      </c>
      <c r="AW7555" s="14" t="s">
        <v>32</v>
      </c>
      <c r="AX7555" s="14" t="s">
        <v>76</v>
      </c>
      <c r="AY7555" s="231" t="s">
        <v>272</v>
      </c>
    </row>
    <row r="7556" spans="1:65" s="14" customFormat="1" ht="11.25">
      <c r="B7556" s="221"/>
      <c r="C7556" s="222"/>
      <c r="D7556" s="212" t="s">
        <v>283</v>
      </c>
      <c r="E7556" s="223" t="s">
        <v>1</v>
      </c>
      <c r="F7556" s="224" t="s">
        <v>5875</v>
      </c>
      <c r="G7556" s="222"/>
      <c r="H7556" s="225">
        <v>26.715</v>
      </c>
      <c r="I7556" s="226"/>
      <c r="J7556" s="222"/>
      <c r="K7556" s="222"/>
      <c r="L7556" s="227"/>
      <c r="M7556" s="228"/>
      <c r="N7556" s="229"/>
      <c r="O7556" s="229"/>
      <c r="P7556" s="229"/>
      <c r="Q7556" s="229"/>
      <c r="R7556" s="229"/>
      <c r="S7556" s="229"/>
      <c r="T7556" s="230"/>
      <c r="AT7556" s="231" t="s">
        <v>283</v>
      </c>
      <c r="AU7556" s="231" t="s">
        <v>84</v>
      </c>
      <c r="AV7556" s="14" t="s">
        <v>84</v>
      </c>
      <c r="AW7556" s="14" t="s">
        <v>32</v>
      </c>
      <c r="AX7556" s="14" t="s">
        <v>76</v>
      </c>
      <c r="AY7556" s="231" t="s">
        <v>272</v>
      </c>
    </row>
    <row r="7557" spans="1:65" s="13" customFormat="1" ht="11.25">
      <c r="B7557" s="210"/>
      <c r="C7557" s="211"/>
      <c r="D7557" s="212" t="s">
        <v>283</v>
      </c>
      <c r="E7557" s="213" t="s">
        <v>1</v>
      </c>
      <c r="F7557" s="214" t="s">
        <v>854</v>
      </c>
      <c r="G7557" s="211"/>
      <c r="H7557" s="213" t="s">
        <v>1</v>
      </c>
      <c r="I7557" s="215"/>
      <c r="J7557" s="211"/>
      <c r="K7557" s="211"/>
      <c r="L7557" s="216"/>
      <c r="M7557" s="217"/>
      <c r="N7557" s="218"/>
      <c r="O7557" s="218"/>
      <c r="P7557" s="218"/>
      <c r="Q7557" s="218"/>
      <c r="R7557" s="218"/>
      <c r="S7557" s="218"/>
      <c r="T7557" s="219"/>
      <c r="AT7557" s="220" t="s">
        <v>283</v>
      </c>
      <c r="AU7557" s="220" t="s">
        <v>84</v>
      </c>
      <c r="AV7557" s="13" t="s">
        <v>16</v>
      </c>
      <c r="AW7557" s="13" t="s">
        <v>32</v>
      </c>
      <c r="AX7557" s="13" t="s">
        <v>76</v>
      </c>
      <c r="AY7557" s="220" t="s">
        <v>272</v>
      </c>
    </row>
    <row r="7558" spans="1:65" s="14" customFormat="1" ht="11.25">
      <c r="B7558" s="221"/>
      <c r="C7558" s="222"/>
      <c r="D7558" s="212" t="s">
        <v>283</v>
      </c>
      <c r="E7558" s="223" t="s">
        <v>1</v>
      </c>
      <c r="F7558" s="224" t="s">
        <v>5876</v>
      </c>
      <c r="G7558" s="222"/>
      <c r="H7558" s="225">
        <v>122</v>
      </c>
      <c r="I7558" s="226"/>
      <c r="J7558" s="222"/>
      <c r="K7558" s="222"/>
      <c r="L7558" s="227"/>
      <c r="M7558" s="228"/>
      <c r="N7558" s="229"/>
      <c r="O7558" s="229"/>
      <c r="P7558" s="229"/>
      <c r="Q7558" s="229"/>
      <c r="R7558" s="229"/>
      <c r="S7558" s="229"/>
      <c r="T7558" s="230"/>
      <c r="AT7558" s="231" t="s">
        <v>283</v>
      </c>
      <c r="AU7558" s="231" t="s">
        <v>84</v>
      </c>
      <c r="AV7558" s="14" t="s">
        <v>84</v>
      </c>
      <c r="AW7558" s="14" t="s">
        <v>32</v>
      </c>
      <c r="AX7558" s="14" t="s">
        <v>76</v>
      </c>
      <c r="AY7558" s="231" t="s">
        <v>272</v>
      </c>
    </row>
    <row r="7559" spans="1:65" s="14" customFormat="1" ht="11.25">
      <c r="B7559" s="221"/>
      <c r="C7559" s="222"/>
      <c r="D7559" s="212" t="s">
        <v>283</v>
      </c>
      <c r="E7559" s="223" t="s">
        <v>1</v>
      </c>
      <c r="F7559" s="224" t="s">
        <v>5877</v>
      </c>
      <c r="G7559" s="222"/>
      <c r="H7559" s="225">
        <v>197.505</v>
      </c>
      <c r="I7559" s="226"/>
      <c r="J7559" s="222"/>
      <c r="K7559" s="222"/>
      <c r="L7559" s="227"/>
      <c r="M7559" s="228"/>
      <c r="N7559" s="229"/>
      <c r="O7559" s="229"/>
      <c r="P7559" s="229"/>
      <c r="Q7559" s="229"/>
      <c r="R7559" s="229"/>
      <c r="S7559" s="229"/>
      <c r="T7559" s="230"/>
      <c r="AT7559" s="231" t="s">
        <v>283</v>
      </c>
      <c r="AU7559" s="231" t="s">
        <v>84</v>
      </c>
      <c r="AV7559" s="14" t="s">
        <v>84</v>
      </c>
      <c r="AW7559" s="14" t="s">
        <v>32</v>
      </c>
      <c r="AX7559" s="14" t="s">
        <v>76</v>
      </c>
      <c r="AY7559" s="231" t="s">
        <v>272</v>
      </c>
    </row>
    <row r="7560" spans="1:65" s="2" customFormat="1" ht="24.2" customHeight="1">
      <c r="A7560" s="34"/>
      <c r="B7560" s="35"/>
      <c r="C7560" s="192" t="s">
        <v>3265</v>
      </c>
      <c r="D7560" s="192" t="s">
        <v>274</v>
      </c>
      <c r="E7560" s="193" t="s">
        <v>5878</v>
      </c>
      <c r="F7560" s="194" t="s">
        <v>5879</v>
      </c>
      <c r="G7560" s="195" t="s">
        <v>156</v>
      </c>
      <c r="H7560" s="196">
        <v>509.00599999999997</v>
      </c>
      <c r="I7560" s="197"/>
      <c r="J7560" s="198">
        <f>ROUND(I7560*H7560,2)</f>
        <v>0</v>
      </c>
      <c r="K7560" s="194" t="s">
        <v>1</v>
      </c>
      <c r="L7560" s="39"/>
      <c r="M7560" s="199" t="s">
        <v>1</v>
      </c>
      <c r="N7560" s="200" t="s">
        <v>41</v>
      </c>
      <c r="O7560" s="71"/>
      <c r="P7560" s="201">
        <f>O7560*H7560</f>
        <v>0</v>
      </c>
      <c r="Q7560" s="201">
        <v>0</v>
      </c>
      <c r="R7560" s="201">
        <f>Q7560*H7560</f>
        <v>0</v>
      </c>
      <c r="S7560" s="201">
        <v>0</v>
      </c>
      <c r="T7560" s="202">
        <f>S7560*H7560</f>
        <v>0</v>
      </c>
      <c r="U7560" s="34"/>
      <c r="V7560" s="34"/>
      <c r="W7560" s="34"/>
      <c r="X7560" s="34"/>
      <c r="Y7560" s="34"/>
      <c r="Z7560" s="34"/>
      <c r="AA7560" s="34"/>
      <c r="AB7560" s="34"/>
      <c r="AC7560" s="34"/>
      <c r="AD7560" s="34"/>
      <c r="AE7560" s="34"/>
      <c r="AR7560" s="203" t="s">
        <v>358</v>
      </c>
      <c r="AT7560" s="203" t="s">
        <v>274</v>
      </c>
      <c r="AU7560" s="203" t="s">
        <v>84</v>
      </c>
      <c r="AY7560" s="17" t="s">
        <v>272</v>
      </c>
      <c r="BE7560" s="204">
        <f>IF(N7560="základní",J7560,0)</f>
        <v>0</v>
      </c>
      <c r="BF7560" s="204">
        <f>IF(N7560="snížená",J7560,0)</f>
        <v>0</v>
      </c>
      <c r="BG7560" s="204">
        <f>IF(N7560="zákl. přenesená",J7560,0)</f>
        <v>0</v>
      </c>
      <c r="BH7560" s="204">
        <f>IF(N7560="sníž. přenesená",J7560,0)</f>
        <v>0</v>
      </c>
      <c r="BI7560" s="204">
        <f>IF(N7560="nulová",J7560,0)</f>
        <v>0</v>
      </c>
      <c r="BJ7560" s="17" t="s">
        <v>16</v>
      </c>
      <c r="BK7560" s="204">
        <f>ROUND(I7560*H7560,2)</f>
        <v>0</v>
      </c>
      <c r="BL7560" s="17" t="s">
        <v>358</v>
      </c>
      <c r="BM7560" s="203" t="s">
        <v>5880</v>
      </c>
    </row>
    <row r="7561" spans="1:65" s="13" customFormat="1" ht="22.5">
      <c r="B7561" s="210"/>
      <c r="C7561" s="211"/>
      <c r="D7561" s="212" t="s">
        <v>283</v>
      </c>
      <c r="E7561" s="213" t="s">
        <v>1</v>
      </c>
      <c r="F7561" s="214" t="s">
        <v>5837</v>
      </c>
      <c r="G7561" s="211"/>
      <c r="H7561" s="213" t="s">
        <v>1</v>
      </c>
      <c r="I7561" s="215"/>
      <c r="J7561" s="211"/>
      <c r="K7561" s="211"/>
      <c r="L7561" s="216"/>
      <c r="M7561" s="217"/>
      <c r="N7561" s="218"/>
      <c r="O7561" s="218"/>
      <c r="P7561" s="218"/>
      <c r="Q7561" s="218"/>
      <c r="R7561" s="218"/>
      <c r="S7561" s="218"/>
      <c r="T7561" s="219"/>
      <c r="AT7561" s="220" t="s">
        <v>283</v>
      </c>
      <c r="AU7561" s="220" t="s">
        <v>84</v>
      </c>
      <c r="AV7561" s="13" t="s">
        <v>16</v>
      </c>
      <c r="AW7561" s="13" t="s">
        <v>32</v>
      </c>
      <c r="AX7561" s="13" t="s">
        <v>76</v>
      </c>
      <c r="AY7561" s="220" t="s">
        <v>272</v>
      </c>
    </row>
    <row r="7562" spans="1:65" s="13" customFormat="1" ht="11.25">
      <c r="B7562" s="210"/>
      <c r="C7562" s="211"/>
      <c r="D7562" s="212" t="s">
        <v>283</v>
      </c>
      <c r="E7562" s="213" t="s">
        <v>1</v>
      </c>
      <c r="F7562" s="214" t="s">
        <v>285</v>
      </c>
      <c r="G7562" s="211"/>
      <c r="H7562" s="213" t="s">
        <v>1</v>
      </c>
      <c r="I7562" s="215"/>
      <c r="J7562" s="211"/>
      <c r="K7562" s="211"/>
      <c r="L7562" s="216"/>
      <c r="M7562" s="217"/>
      <c r="N7562" s="218"/>
      <c r="O7562" s="218"/>
      <c r="P7562" s="218"/>
      <c r="Q7562" s="218"/>
      <c r="R7562" s="218"/>
      <c r="S7562" s="218"/>
      <c r="T7562" s="219"/>
      <c r="AT7562" s="220" t="s">
        <v>283</v>
      </c>
      <c r="AU7562" s="220" t="s">
        <v>84</v>
      </c>
      <c r="AV7562" s="13" t="s">
        <v>16</v>
      </c>
      <c r="AW7562" s="13" t="s">
        <v>32</v>
      </c>
      <c r="AX7562" s="13" t="s">
        <v>76</v>
      </c>
      <c r="AY7562" s="220" t="s">
        <v>272</v>
      </c>
    </row>
    <row r="7563" spans="1:65" s="13" customFormat="1" ht="11.25">
      <c r="B7563" s="210"/>
      <c r="C7563" s="211"/>
      <c r="D7563" s="212" t="s">
        <v>283</v>
      </c>
      <c r="E7563" s="213" t="s">
        <v>1</v>
      </c>
      <c r="F7563" s="214" t="s">
        <v>5838</v>
      </c>
      <c r="G7563" s="211"/>
      <c r="H7563" s="213" t="s">
        <v>1</v>
      </c>
      <c r="I7563" s="215"/>
      <c r="J7563" s="211"/>
      <c r="K7563" s="211"/>
      <c r="L7563" s="216"/>
      <c r="M7563" s="217"/>
      <c r="N7563" s="218"/>
      <c r="O7563" s="218"/>
      <c r="P7563" s="218"/>
      <c r="Q7563" s="218"/>
      <c r="R7563" s="218"/>
      <c r="S7563" s="218"/>
      <c r="T7563" s="219"/>
      <c r="AT7563" s="220" t="s">
        <v>283</v>
      </c>
      <c r="AU7563" s="220" t="s">
        <v>84</v>
      </c>
      <c r="AV7563" s="13" t="s">
        <v>16</v>
      </c>
      <c r="AW7563" s="13" t="s">
        <v>32</v>
      </c>
      <c r="AX7563" s="13" t="s">
        <v>76</v>
      </c>
      <c r="AY7563" s="220" t="s">
        <v>272</v>
      </c>
    </row>
    <row r="7564" spans="1:65" s="13" customFormat="1" ht="11.25">
      <c r="B7564" s="210"/>
      <c r="C7564" s="211"/>
      <c r="D7564" s="212" t="s">
        <v>283</v>
      </c>
      <c r="E7564" s="213" t="s">
        <v>1</v>
      </c>
      <c r="F7564" s="214" t="s">
        <v>285</v>
      </c>
      <c r="G7564" s="211"/>
      <c r="H7564" s="213" t="s">
        <v>1</v>
      </c>
      <c r="I7564" s="215"/>
      <c r="J7564" s="211"/>
      <c r="K7564" s="211"/>
      <c r="L7564" s="216"/>
      <c r="M7564" s="217"/>
      <c r="N7564" s="218"/>
      <c r="O7564" s="218"/>
      <c r="P7564" s="218"/>
      <c r="Q7564" s="218"/>
      <c r="R7564" s="218"/>
      <c r="S7564" s="218"/>
      <c r="T7564" s="219"/>
      <c r="AT7564" s="220" t="s">
        <v>283</v>
      </c>
      <c r="AU7564" s="220" t="s">
        <v>84</v>
      </c>
      <c r="AV7564" s="13" t="s">
        <v>16</v>
      </c>
      <c r="AW7564" s="13" t="s">
        <v>32</v>
      </c>
      <c r="AX7564" s="13" t="s">
        <v>76</v>
      </c>
      <c r="AY7564" s="220" t="s">
        <v>272</v>
      </c>
    </row>
    <row r="7565" spans="1:65" s="13" customFormat="1" ht="11.25">
      <c r="B7565" s="210"/>
      <c r="C7565" s="211"/>
      <c r="D7565" s="212" t="s">
        <v>283</v>
      </c>
      <c r="E7565" s="213" t="s">
        <v>1</v>
      </c>
      <c r="F7565" s="214" t="s">
        <v>1213</v>
      </c>
      <c r="G7565" s="211"/>
      <c r="H7565" s="213" t="s">
        <v>1</v>
      </c>
      <c r="I7565" s="215"/>
      <c r="J7565" s="211"/>
      <c r="K7565" s="211"/>
      <c r="L7565" s="216"/>
      <c r="M7565" s="217"/>
      <c r="N7565" s="218"/>
      <c r="O7565" s="218"/>
      <c r="P7565" s="218"/>
      <c r="Q7565" s="218"/>
      <c r="R7565" s="218"/>
      <c r="S7565" s="218"/>
      <c r="T7565" s="219"/>
      <c r="AT7565" s="220" t="s">
        <v>283</v>
      </c>
      <c r="AU7565" s="220" t="s">
        <v>84</v>
      </c>
      <c r="AV7565" s="13" t="s">
        <v>16</v>
      </c>
      <c r="AW7565" s="13" t="s">
        <v>32</v>
      </c>
      <c r="AX7565" s="13" t="s">
        <v>76</v>
      </c>
      <c r="AY7565" s="220" t="s">
        <v>272</v>
      </c>
    </row>
    <row r="7566" spans="1:65" s="14" customFormat="1" ht="11.25">
      <c r="B7566" s="221"/>
      <c r="C7566" s="222"/>
      <c r="D7566" s="212" t="s">
        <v>283</v>
      </c>
      <c r="E7566" s="223" t="s">
        <v>1</v>
      </c>
      <c r="F7566" s="224" t="s">
        <v>5881</v>
      </c>
      <c r="G7566" s="222"/>
      <c r="H7566" s="225">
        <v>23.835000000000001</v>
      </c>
      <c r="I7566" s="226"/>
      <c r="J7566" s="222"/>
      <c r="K7566" s="222"/>
      <c r="L7566" s="227"/>
      <c r="M7566" s="228"/>
      <c r="N7566" s="229"/>
      <c r="O7566" s="229"/>
      <c r="P7566" s="229"/>
      <c r="Q7566" s="229"/>
      <c r="R7566" s="229"/>
      <c r="S7566" s="229"/>
      <c r="T7566" s="230"/>
      <c r="AT7566" s="231" t="s">
        <v>283</v>
      </c>
      <c r="AU7566" s="231" t="s">
        <v>84</v>
      </c>
      <c r="AV7566" s="14" t="s">
        <v>84</v>
      </c>
      <c r="AW7566" s="14" t="s">
        <v>32</v>
      </c>
      <c r="AX7566" s="14" t="s">
        <v>76</v>
      </c>
      <c r="AY7566" s="231" t="s">
        <v>272</v>
      </c>
    </row>
    <row r="7567" spans="1:65" s="13" customFormat="1" ht="11.25">
      <c r="B7567" s="210"/>
      <c r="C7567" s="211"/>
      <c r="D7567" s="212" t="s">
        <v>283</v>
      </c>
      <c r="E7567" s="213" t="s">
        <v>1</v>
      </c>
      <c r="F7567" s="214" t="s">
        <v>285</v>
      </c>
      <c r="G7567" s="211"/>
      <c r="H7567" s="213" t="s">
        <v>1</v>
      </c>
      <c r="I7567" s="215"/>
      <c r="J7567" s="211"/>
      <c r="K7567" s="211"/>
      <c r="L7567" s="216"/>
      <c r="M7567" s="217"/>
      <c r="N7567" s="218"/>
      <c r="O7567" s="218"/>
      <c r="P7567" s="218"/>
      <c r="Q7567" s="218"/>
      <c r="R7567" s="218"/>
      <c r="S7567" s="218"/>
      <c r="T7567" s="219"/>
      <c r="AT7567" s="220" t="s">
        <v>283</v>
      </c>
      <c r="AU7567" s="220" t="s">
        <v>84</v>
      </c>
      <c r="AV7567" s="13" t="s">
        <v>16</v>
      </c>
      <c r="AW7567" s="13" t="s">
        <v>32</v>
      </c>
      <c r="AX7567" s="13" t="s">
        <v>76</v>
      </c>
      <c r="AY7567" s="220" t="s">
        <v>272</v>
      </c>
    </row>
    <row r="7568" spans="1:65" s="13" customFormat="1" ht="11.25">
      <c r="B7568" s="210"/>
      <c r="C7568" s="211"/>
      <c r="D7568" s="212" t="s">
        <v>283</v>
      </c>
      <c r="E7568" s="213" t="s">
        <v>1</v>
      </c>
      <c r="F7568" s="214" t="s">
        <v>833</v>
      </c>
      <c r="G7568" s="211"/>
      <c r="H7568" s="213" t="s">
        <v>1</v>
      </c>
      <c r="I7568" s="215"/>
      <c r="J7568" s="211"/>
      <c r="K7568" s="211"/>
      <c r="L7568" s="216"/>
      <c r="M7568" s="217"/>
      <c r="N7568" s="218"/>
      <c r="O7568" s="218"/>
      <c r="P7568" s="218"/>
      <c r="Q7568" s="218"/>
      <c r="R7568" s="218"/>
      <c r="S7568" s="218"/>
      <c r="T7568" s="219"/>
      <c r="AT7568" s="220" t="s">
        <v>283</v>
      </c>
      <c r="AU7568" s="220" t="s">
        <v>84</v>
      </c>
      <c r="AV7568" s="13" t="s">
        <v>16</v>
      </c>
      <c r="AW7568" s="13" t="s">
        <v>32</v>
      </c>
      <c r="AX7568" s="13" t="s">
        <v>76</v>
      </c>
      <c r="AY7568" s="220" t="s">
        <v>272</v>
      </c>
    </row>
    <row r="7569" spans="1:65" s="14" customFormat="1" ht="11.25">
      <c r="B7569" s="221"/>
      <c r="C7569" s="222"/>
      <c r="D7569" s="212" t="s">
        <v>283</v>
      </c>
      <c r="E7569" s="223" t="s">
        <v>1</v>
      </c>
      <c r="F7569" s="224" t="s">
        <v>5882</v>
      </c>
      <c r="G7569" s="222"/>
      <c r="H7569" s="225">
        <v>56.7</v>
      </c>
      <c r="I7569" s="226"/>
      <c r="J7569" s="222"/>
      <c r="K7569" s="222"/>
      <c r="L7569" s="227"/>
      <c r="M7569" s="228"/>
      <c r="N7569" s="229"/>
      <c r="O7569" s="229"/>
      <c r="P7569" s="229"/>
      <c r="Q7569" s="229"/>
      <c r="R7569" s="229"/>
      <c r="S7569" s="229"/>
      <c r="T7569" s="230"/>
      <c r="AT7569" s="231" t="s">
        <v>283</v>
      </c>
      <c r="AU7569" s="231" t="s">
        <v>84</v>
      </c>
      <c r="AV7569" s="14" t="s">
        <v>84</v>
      </c>
      <c r="AW7569" s="14" t="s">
        <v>32</v>
      </c>
      <c r="AX7569" s="14" t="s">
        <v>76</v>
      </c>
      <c r="AY7569" s="231" t="s">
        <v>272</v>
      </c>
    </row>
    <row r="7570" spans="1:65" s="14" customFormat="1" ht="22.5">
      <c r="B7570" s="221"/>
      <c r="C7570" s="222"/>
      <c r="D7570" s="212" t="s">
        <v>283</v>
      </c>
      <c r="E7570" s="223" t="s">
        <v>1</v>
      </c>
      <c r="F7570" s="224" t="s">
        <v>5883</v>
      </c>
      <c r="G7570" s="222"/>
      <c r="H7570" s="225">
        <v>96.775000000000006</v>
      </c>
      <c r="I7570" s="226"/>
      <c r="J7570" s="222"/>
      <c r="K7570" s="222"/>
      <c r="L7570" s="227"/>
      <c r="M7570" s="228"/>
      <c r="N7570" s="229"/>
      <c r="O7570" s="229"/>
      <c r="P7570" s="229"/>
      <c r="Q7570" s="229"/>
      <c r="R7570" s="229"/>
      <c r="S7570" s="229"/>
      <c r="T7570" s="230"/>
      <c r="AT7570" s="231" t="s">
        <v>283</v>
      </c>
      <c r="AU7570" s="231" t="s">
        <v>84</v>
      </c>
      <c r="AV7570" s="14" t="s">
        <v>84</v>
      </c>
      <c r="AW7570" s="14" t="s">
        <v>32</v>
      </c>
      <c r="AX7570" s="14" t="s">
        <v>76</v>
      </c>
      <c r="AY7570" s="231" t="s">
        <v>272</v>
      </c>
    </row>
    <row r="7571" spans="1:65" s="14" customFormat="1" ht="11.25">
      <c r="B7571" s="221"/>
      <c r="C7571" s="222"/>
      <c r="D7571" s="212" t="s">
        <v>283</v>
      </c>
      <c r="E7571" s="223" t="s">
        <v>1</v>
      </c>
      <c r="F7571" s="224" t="s">
        <v>5884</v>
      </c>
      <c r="G7571" s="222"/>
      <c r="H7571" s="225">
        <v>47.25</v>
      </c>
      <c r="I7571" s="226"/>
      <c r="J7571" s="222"/>
      <c r="K7571" s="222"/>
      <c r="L7571" s="227"/>
      <c r="M7571" s="228"/>
      <c r="N7571" s="229"/>
      <c r="O7571" s="229"/>
      <c r="P7571" s="229"/>
      <c r="Q7571" s="229"/>
      <c r="R7571" s="229"/>
      <c r="S7571" s="229"/>
      <c r="T7571" s="230"/>
      <c r="AT7571" s="231" t="s">
        <v>283</v>
      </c>
      <c r="AU7571" s="231" t="s">
        <v>84</v>
      </c>
      <c r="AV7571" s="14" t="s">
        <v>84</v>
      </c>
      <c r="AW7571" s="14" t="s">
        <v>32</v>
      </c>
      <c r="AX7571" s="14" t="s">
        <v>76</v>
      </c>
      <c r="AY7571" s="231" t="s">
        <v>272</v>
      </c>
    </row>
    <row r="7572" spans="1:65" s="14" customFormat="1" ht="22.5">
      <c r="B7572" s="221"/>
      <c r="C7572" s="222"/>
      <c r="D7572" s="212" t="s">
        <v>283</v>
      </c>
      <c r="E7572" s="223" t="s">
        <v>1</v>
      </c>
      <c r="F7572" s="224" t="s">
        <v>5885</v>
      </c>
      <c r="G7572" s="222"/>
      <c r="H7572" s="225">
        <v>98.685000000000002</v>
      </c>
      <c r="I7572" s="226"/>
      <c r="J7572" s="222"/>
      <c r="K7572" s="222"/>
      <c r="L7572" s="227"/>
      <c r="M7572" s="228"/>
      <c r="N7572" s="229"/>
      <c r="O7572" s="229"/>
      <c r="P7572" s="229"/>
      <c r="Q7572" s="229"/>
      <c r="R7572" s="229"/>
      <c r="S7572" s="229"/>
      <c r="T7572" s="230"/>
      <c r="AT7572" s="231" t="s">
        <v>283</v>
      </c>
      <c r="AU7572" s="231" t="s">
        <v>84</v>
      </c>
      <c r="AV7572" s="14" t="s">
        <v>84</v>
      </c>
      <c r="AW7572" s="14" t="s">
        <v>32</v>
      </c>
      <c r="AX7572" s="14" t="s">
        <v>76</v>
      </c>
      <c r="AY7572" s="231" t="s">
        <v>272</v>
      </c>
    </row>
    <row r="7573" spans="1:65" s="13" customFormat="1" ht="11.25">
      <c r="B7573" s="210"/>
      <c r="C7573" s="211"/>
      <c r="D7573" s="212" t="s">
        <v>283</v>
      </c>
      <c r="E7573" s="213" t="s">
        <v>1</v>
      </c>
      <c r="F7573" s="214" t="s">
        <v>285</v>
      </c>
      <c r="G7573" s="211"/>
      <c r="H7573" s="213" t="s">
        <v>1</v>
      </c>
      <c r="I7573" s="215"/>
      <c r="J7573" s="211"/>
      <c r="K7573" s="211"/>
      <c r="L7573" s="216"/>
      <c r="M7573" s="217"/>
      <c r="N7573" s="218"/>
      <c r="O7573" s="218"/>
      <c r="P7573" s="218"/>
      <c r="Q7573" s="218"/>
      <c r="R7573" s="218"/>
      <c r="S7573" s="218"/>
      <c r="T7573" s="219"/>
      <c r="AT7573" s="220" t="s">
        <v>283</v>
      </c>
      <c r="AU7573" s="220" t="s">
        <v>84</v>
      </c>
      <c r="AV7573" s="13" t="s">
        <v>16</v>
      </c>
      <c r="AW7573" s="13" t="s">
        <v>32</v>
      </c>
      <c r="AX7573" s="13" t="s">
        <v>76</v>
      </c>
      <c r="AY7573" s="220" t="s">
        <v>272</v>
      </c>
    </row>
    <row r="7574" spans="1:65" s="13" customFormat="1" ht="11.25">
      <c r="B7574" s="210"/>
      <c r="C7574" s="211"/>
      <c r="D7574" s="212" t="s">
        <v>283</v>
      </c>
      <c r="E7574" s="213" t="s">
        <v>1</v>
      </c>
      <c r="F7574" s="214" t="s">
        <v>837</v>
      </c>
      <c r="G7574" s="211"/>
      <c r="H7574" s="213" t="s">
        <v>1</v>
      </c>
      <c r="I7574" s="215"/>
      <c r="J7574" s="211"/>
      <c r="K7574" s="211"/>
      <c r="L7574" s="216"/>
      <c r="M7574" s="217"/>
      <c r="N7574" s="218"/>
      <c r="O7574" s="218"/>
      <c r="P7574" s="218"/>
      <c r="Q7574" s="218"/>
      <c r="R7574" s="218"/>
      <c r="S7574" s="218"/>
      <c r="T7574" s="219"/>
      <c r="AT7574" s="220" t="s">
        <v>283</v>
      </c>
      <c r="AU7574" s="220" t="s">
        <v>84</v>
      </c>
      <c r="AV7574" s="13" t="s">
        <v>16</v>
      </c>
      <c r="AW7574" s="13" t="s">
        <v>32</v>
      </c>
      <c r="AX7574" s="13" t="s">
        <v>76</v>
      </c>
      <c r="AY7574" s="220" t="s">
        <v>272</v>
      </c>
    </row>
    <row r="7575" spans="1:65" s="14" customFormat="1" ht="11.25">
      <c r="B7575" s="221"/>
      <c r="C7575" s="222"/>
      <c r="D7575" s="212" t="s">
        <v>283</v>
      </c>
      <c r="E7575" s="223" t="s">
        <v>1</v>
      </c>
      <c r="F7575" s="224" t="s">
        <v>5886</v>
      </c>
      <c r="G7575" s="222"/>
      <c r="H7575" s="225">
        <v>78.475999999999999</v>
      </c>
      <c r="I7575" s="226"/>
      <c r="J7575" s="222"/>
      <c r="K7575" s="222"/>
      <c r="L7575" s="227"/>
      <c r="M7575" s="228"/>
      <c r="N7575" s="229"/>
      <c r="O7575" s="229"/>
      <c r="P7575" s="229"/>
      <c r="Q7575" s="229"/>
      <c r="R7575" s="229"/>
      <c r="S7575" s="229"/>
      <c r="T7575" s="230"/>
      <c r="AT7575" s="231" t="s">
        <v>283</v>
      </c>
      <c r="AU7575" s="231" t="s">
        <v>84</v>
      </c>
      <c r="AV7575" s="14" t="s">
        <v>84</v>
      </c>
      <c r="AW7575" s="14" t="s">
        <v>32</v>
      </c>
      <c r="AX7575" s="14" t="s">
        <v>76</v>
      </c>
      <c r="AY7575" s="231" t="s">
        <v>272</v>
      </c>
    </row>
    <row r="7576" spans="1:65" s="14" customFormat="1" ht="11.25">
      <c r="B7576" s="221"/>
      <c r="C7576" s="222"/>
      <c r="D7576" s="212" t="s">
        <v>283</v>
      </c>
      <c r="E7576" s="223" t="s">
        <v>1</v>
      </c>
      <c r="F7576" s="224" t="s">
        <v>5887</v>
      </c>
      <c r="G7576" s="222"/>
      <c r="H7576" s="225">
        <v>84.132000000000005</v>
      </c>
      <c r="I7576" s="226"/>
      <c r="J7576" s="222"/>
      <c r="K7576" s="222"/>
      <c r="L7576" s="227"/>
      <c r="M7576" s="228"/>
      <c r="N7576" s="229"/>
      <c r="O7576" s="229"/>
      <c r="P7576" s="229"/>
      <c r="Q7576" s="229"/>
      <c r="R7576" s="229"/>
      <c r="S7576" s="229"/>
      <c r="T7576" s="230"/>
      <c r="AT7576" s="231" t="s">
        <v>283</v>
      </c>
      <c r="AU7576" s="231" t="s">
        <v>84</v>
      </c>
      <c r="AV7576" s="14" t="s">
        <v>84</v>
      </c>
      <c r="AW7576" s="14" t="s">
        <v>32</v>
      </c>
      <c r="AX7576" s="14" t="s">
        <v>76</v>
      </c>
      <c r="AY7576" s="231" t="s">
        <v>272</v>
      </c>
    </row>
    <row r="7577" spans="1:65" s="14" customFormat="1" ht="11.25">
      <c r="B7577" s="221"/>
      <c r="C7577" s="222"/>
      <c r="D7577" s="212" t="s">
        <v>283</v>
      </c>
      <c r="E7577" s="223" t="s">
        <v>1</v>
      </c>
      <c r="F7577" s="224" t="s">
        <v>5888</v>
      </c>
      <c r="G7577" s="222"/>
      <c r="H7577" s="225">
        <v>23.152999999999999</v>
      </c>
      <c r="I7577" s="226"/>
      <c r="J7577" s="222"/>
      <c r="K7577" s="222"/>
      <c r="L7577" s="227"/>
      <c r="M7577" s="228"/>
      <c r="N7577" s="229"/>
      <c r="O7577" s="229"/>
      <c r="P7577" s="229"/>
      <c r="Q7577" s="229"/>
      <c r="R7577" s="229"/>
      <c r="S7577" s="229"/>
      <c r="T7577" s="230"/>
      <c r="AT7577" s="231" t="s">
        <v>283</v>
      </c>
      <c r="AU7577" s="231" t="s">
        <v>84</v>
      </c>
      <c r="AV7577" s="14" t="s">
        <v>84</v>
      </c>
      <c r="AW7577" s="14" t="s">
        <v>32</v>
      </c>
      <c r="AX7577" s="14" t="s">
        <v>76</v>
      </c>
      <c r="AY7577" s="231" t="s">
        <v>272</v>
      </c>
    </row>
    <row r="7578" spans="1:65" s="2" customFormat="1" ht="24.2" customHeight="1">
      <c r="A7578" s="34"/>
      <c r="B7578" s="35"/>
      <c r="C7578" s="192" t="s">
        <v>3431</v>
      </c>
      <c r="D7578" s="192" t="s">
        <v>274</v>
      </c>
      <c r="E7578" s="193" t="s">
        <v>5889</v>
      </c>
      <c r="F7578" s="194" t="s">
        <v>5890</v>
      </c>
      <c r="G7578" s="195" t="s">
        <v>156</v>
      </c>
      <c r="H7578" s="196">
        <v>225.96100000000001</v>
      </c>
      <c r="I7578" s="197"/>
      <c r="J7578" s="198">
        <f>ROUND(I7578*H7578,2)</f>
        <v>0</v>
      </c>
      <c r="K7578" s="194" t="s">
        <v>1</v>
      </c>
      <c r="L7578" s="39"/>
      <c r="M7578" s="199" t="s">
        <v>1</v>
      </c>
      <c r="N7578" s="200" t="s">
        <v>41</v>
      </c>
      <c r="O7578" s="71"/>
      <c r="P7578" s="201">
        <f>O7578*H7578</f>
        <v>0</v>
      </c>
      <c r="Q7578" s="201">
        <v>4.0000000000000003E-5</v>
      </c>
      <c r="R7578" s="201">
        <f>Q7578*H7578</f>
        <v>9.0384400000000018E-3</v>
      </c>
      <c r="S7578" s="201">
        <v>0</v>
      </c>
      <c r="T7578" s="202">
        <f>S7578*H7578</f>
        <v>0</v>
      </c>
      <c r="U7578" s="34"/>
      <c r="V7578" s="34"/>
      <c r="W7578" s="34"/>
      <c r="X7578" s="34"/>
      <c r="Y7578" s="34"/>
      <c r="Z7578" s="34"/>
      <c r="AA7578" s="34"/>
      <c r="AB7578" s="34"/>
      <c r="AC7578" s="34"/>
      <c r="AD7578" s="34"/>
      <c r="AE7578" s="34"/>
      <c r="AR7578" s="203" t="s">
        <v>358</v>
      </c>
      <c r="AT7578" s="203" t="s">
        <v>274</v>
      </c>
      <c r="AU7578" s="203" t="s">
        <v>84</v>
      </c>
      <c r="AY7578" s="17" t="s">
        <v>272</v>
      </c>
      <c r="BE7578" s="204">
        <f>IF(N7578="základní",J7578,0)</f>
        <v>0</v>
      </c>
      <c r="BF7578" s="204">
        <f>IF(N7578="snížená",J7578,0)</f>
        <v>0</v>
      </c>
      <c r="BG7578" s="204">
        <f>IF(N7578="zákl. přenesená",J7578,0)</f>
        <v>0</v>
      </c>
      <c r="BH7578" s="204">
        <f>IF(N7578="sníž. přenesená",J7578,0)</f>
        <v>0</v>
      </c>
      <c r="BI7578" s="204">
        <f>IF(N7578="nulová",J7578,0)</f>
        <v>0</v>
      </c>
      <c r="BJ7578" s="17" t="s">
        <v>16</v>
      </c>
      <c r="BK7578" s="204">
        <f>ROUND(I7578*H7578,2)</f>
        <v>0</v>
      </c>
      <c r="BL7578" s="17" t="s">
        <v>358</v>
      </c>
      <c r="BM7578" s="203" t="s">
        <v>5891</v>
      </c>
    </row>
    <row r="7579" spans="1:65" s="13" customFormat="1" ht="22.5">
      <c r="B7579" s="210"/>
      <c r="C7579" s="211"/>
      <c r="D7579" s="212" t="s">
        <v>283</v>
      </c>
      <c r="E7579" s="213" t="s">
        <v>1</v>
      </c>
      <c r="F7579" s="214" t="s">
        <v>5837</v>
      </c>
      <c r="G7579" s="211"/>
      <c r="H7579" s="213" t="s">
        <v>1</v>
      </c>
      <c r="I7579" s="215"/>
      <c r="J7579" s="211"/>
      <c r="K7579" s="211"/>
      <c r="L7579" s="216"/>
      <c r="M7579" s="217"/>
      <c r="N7579" s="218"/>
      <c r="O7579" s="218"/>
      <c r="P7579" s="218"/>
      <c r="Q7579" s="218"/>
      <c r="R7579" s="218"/>
      <c r="S7579" s="218"/>
      <c r="T7579" s="219"/>
      <c r="AT7579" s="220" t="s">
        <v>283</v>
      </c>
      <c r="AU7579" s="220" t="s">
        <v>84</v>
      </c>
      <c r="AV7579" s="13" t="s">
        <v>16</v>
      </c>
      <c r="AW7579" s="13" t="s">
        <v>32</v>
      </c>
      <c r="AX7579" s="13" t="s">
        <v>76</v>
      </c>
      <c r="AY7579" s="220" t="s">
        <v>272</v>
      </c>
    </row>
    <row r="7580" spans="1:65" s="13" customFormat="1" ht="11.25">
      <c r="B7580" s="210"/>
      <c r="C7580" s="211"/>
      <c r="D7580" s="212" t="s">
        <v>283</v>
      </c>
      <c r="E7580" s="213" t="s">
        <v>1</v>
      </c>
      <c r="F7580" s="214" t="s">
        <v>285</v>
      </c>
      <c r="G7580" s="211"/>
      <c r="H7580" s="213" t="s">
        <v>1</v>
      </c>
      <c r="I7580" s="215"/>
      <c r="J7580" s="211"/>
      <c r="K7580" s="211"/>
      <c r="L7580" s="216"/>
      <c r="M7580" s="217"/>
      <c r="N7580" s="218"/>
      <c r="O7580" s="218"/>
      <c r="P7580" s="218"/>
      <c r="Q7580" s="218"/>
      <c r="R7580" s="218"/>
      <c r="S7580" s="218"/>
      <c r="T7580" s="219"/>
      <c r="AT7580" s="220" t="s">
        <v>283</v>
      </c>
      <c r="AU7580" s="220" t="s">
        <v>84</v>
      </c>
      <c r="AV7580" s="13" t="s">
        <v>16</v>
      </c>
      <c r="AW7580" s="13" t="s">
        <v>32</v>
      </c>
      <c r="AX7580" s="13" t="s">
        <v>76</v>
      </c>
      <c r="AY7580" s="220" t="s">
        <v>272</v>
      </c>
    </row>
    <row r="7581" spans="1:65" s="13" customFormat="1" ht="11.25">
      <c r="B7581" s="210"/>
      <c r="C7581" s="211"/>
      <c r="D7581" s="212" t="s">
        <v>283</v>
      </c>
      <c r="E7581" s="213" t="s">
        <v>1</v>
      </c>
      <c r="F7581" s="214" t="s">
        <v>5838</v>
      </c>
      <c r="G7581" s="211"/>
      <c r="H7581" s="213" t="s">
        <v>1</v>
      </c>
      <c r="I7581" s="215"/>
      <c r="J7581" s="211"/>
      <c r="K7581" s="211"/>
      <c r="L7581" s="216"/>
      <c r="M7581" s="217"/>
      <c r="N7581" s="218"/>
      <c r="O7581" s="218"/>
      <c r="P7581" s="218"/>
      <c r="Q7581" s="218"/>
      <c r="R7581" s="218"/>
      <c r="S7581" s="218"/>
      <c r="T7581" s="219"/>
      <c r="AT7581" s="220" t="s">
        <v>283</v>
      </c>
      <c r="AU7581" s="220" t="s">
        <v>84</v>
      </c>
      <c r="AV7581" s="13" t="s">
        <v>16</v>
      </c>
      <c r="AW7581" s="13" t="s">
        <v>32</v>
      </c>
      <c r="AX7581" s="13" t="s">
        <v>76</v>
      </c>
      <c r="AY7581" s="220" t="s">
        <v>272</v>
      </c>
    </row>
    <row r="7582" spans="1:65" s="13" customFormat="1" ht="11.25">
      <c r="B7582" s="210"/>
      <c r="C7582" s="211"/>
      <c r="D7582" s="212" t="s">
        <v>283</v>
      </c>
      <c r="E7582" s="213" t="s">
        <v>1</v>
      </c>
      <c r="F7582" s="214" t="s">
        <v>285</v>
      </c>
      <c r="G7582" s="211"/>
      <c r="H7582" s="213" t="s">
        <v>1</v>
      </c>
      <c r="I7582" s="215"/>
      <c r="J7582" s="211"/>
      <c r="K7582" s="211"/>
      <c r="L7582" s="216"/>
      <c r="M7582" s="217"/>
      <c r="N7582" s="218"/>
      <c r="O7582" s="218"/>
      <c r="P7582" s="218"/>
      <c r="Q7582" s="218"/>
      <c r="R7582" s="218"/>
      <c r="S7582" s="218"/>
      <c r="T7582" s="219"/>
      <c r="AT7582" s="220" t="s">
        <v>283</v>
      </c>
      <c r="AU7582" s="220" t="s">
        <v>84</v>
      </c>
      <c r="AV7582" s="13" t="s">
        <v>16</v>
      </c>
      <c r="AW7582" s="13" t="s">
        <v>32</v>
      </c>
      <c r="AX7582" s="13" t="s">
        <v>76</v>
      </c>
      <c r="AY7582" s="220" t="s">
        <v>272</v>
      </c>
    </row>
    <row r="7583" spans="1:65" s="13" customFormat="1" ht="11.25">
      <c r="B7583" s="210"/>
      <c r="C7583" s="211"/>
      <c r="D7583" s="212" t="s">
        <v>283</v>
      </c>
      <c r="E7583" s="213" t="s">
        <v>1</v>
      </c>
      <c r="F7583" s="214" t="s">
        <v>833</v>
      </c>
      <c r="G7583" s="211"/>
      <c r="H7583" s="213" t="s">
        <v>1</v>
      </c>
      <c r="I7583" s="215"/>
      <c r="J7583" s="211"/>
      <c r="K7583" s="211"/>
      <c r="L7583" s="216"/>
      <c r="M7583" s="217"/>
      <c r="N7583" s="218"/>
      <c r="O7583" s="218"/>
      <c r="P7583" s="218"/>
      <c r="Q7583" s="218"/>
      <c r="R7583" s="218"/>
      <c r="S7583" s="218"/>
      <c r="T7583" s="219"/>
      <c r="AT7583" s="220" t="s">
        <v>283</v>
      </c>
      <c r="AU7583" s="220" t="s">
        <v>84</v>
      </c>
      <c r="AV7583" s="13" t="s">
        <v>16</v>
      </c>
      <c r="AW7583" s="13" t="s">
        <v>32</v>
      </c>
      <c r="AX7583" s="13" t="s">
        <v>76</v>
      </c>
      <c r="AY7583" s="220" t="s">
        <v>272</v>
      </c>
    </row>
    <row r="7584" spans="1:65" s="14" customFormat="1" ht="11.25">
      <c r="B7584" s="221"/>
      <c r="C7584" s="222"/>
      <c r="D7584" s="212" t="s">
        <v>283</v>
      </c>
      <c r="E7584" s="223" t="s">
        <v>1</v>
      </c>
      <c r="F7584" s="224" t="s">
        <v>5892</v>
      </c>
      <c r="G7584" s="222"/>
      <c r="H7584" s="225">
        <v>49.65</v>
      </c>
      <c r="I7584" s="226"/>
      <c r="J7584" s="222"/>
      <c r="K7584" s="222"/>
      <c r="L7584" s="227"/>
      <c r="M7584" s="228"/>
      <c r="N7584" s="229"/>
      <c r="O7584" s="229"/>
      <c r="P7584" s="229"/>
      <c r="Q7584" s="229"/>
      <c r="R7584" s="229"/>
      <c r="S7584" s="229"/>
      <c r="T7584" s="230"/>
      <c r="AT7584" s="231" t="s">
        <v>283</v>
      </c>
      <c r="AU7584" s="231" t="s">
        <v>84</v>
      </c>
      <c r="AV7584" s="14" t="s">
        <v>84</v>
      </c>
      <c r="AW7584" s="14" t="s">
        <v>32</v>
      </c>
      <c r="AX7584" s="14" t="s">
        <v>76</v>
      </c>
      <c r="AY7584" s="231" t="s">
        <v>272</v>
      </c>
    </row>
    <row r="7585" spans="1:65" s="14" customFormat="1" ht="22.5">
      <c r="B7585" s="221"/>
      <c r="C7585" s="222"/>
      <c r="D7585" s="212" t="s">
        <v>283</v>
      </c>
      <c r="E7585" s="223" t="s">
        <v>1</v>
      </c>
      <c r="F7585" s="224" t="s">
        <v>5893</v>
      </c>
      <c r="G7585" s="222"/>
      <c r="H7585" s="225">
        <v>70.064999999999998</v>
      </c>
      <c r="I7585" s="226"/>
      <c r="J7585" s="222"/>
      <c r="K7585" s="222"/>
      <c r="L7585" s="227"/>
      <c r="M7585" s="228"/>
      <c r="N7585" s="229"/>
      <c r="O7585" s="229"/>
      <c r="P7585" s="229"/>
      <c r="Q7585" s="229"/>
      <c r="R7585" s="229"/>
      <c r="S7585" s="229"/>
      <c r="T7585" s="230"/>
      <c r="AT7585" s="231" t="s">
        <v>283</v>
      </c>
      <c r="AU7585" s="231" t="s">
        <v>84</v>
      </c>
      <c r="AV7585" s="14" t="s">
        <v>84</v>
      </c>
      <c r="AW7585" s="14" t="s">
        <v>32</v>
      </c>
      <c r="AX7585" s="14" t="s">
        <v>76</v>
      </c>
      <c r="AY7585" s="231" t="s">
        <v>272</v>
      </c>
    </row>
    <row r="7586" spans="1:65" s="13" customFormat="1" ht="11.25">
      <c r="B7586" s="210"/>
      <c r="C7586" s="211"/>
      <c r="D7586" s="212" t="s">
        <v>283</v>
      </c>
      <c r="E7586" s="213" t="s">
        <v>1</v>
      </c>
      <c r="F7586" s="214" t="s">
        <v>285</v>
      </c>
      <c r="G7586" s="211"/>
      <c r="H7586" s="213" t="s">
        <v>1</v>
      </c>
      <c r="I7586" s="215"/>
      <c r="J7586" s="211"/>
      <c r="K7586" s="211"/>
      <c r="L7586" s="216"/>
      <c r="M7586" s="217"/>
      <c r="N7586" s="218"/>
      <c r="O7586" s="218"/>
      <c r="P7586" s="218"/>
      <c r="Q7586" s="218"/>
      <c r="R7586" s="218"/>
      <c r="S7586" s="218"/>
      <c r="T7586" s="219"/>
      <c r="AT7586" s="220" t="s">
        <v>283</v>
      </c>
      <c r="AU7586" s="220" t="s">
        <v>84</v>
      </c>
      <c r="AV7586" s="13" t="s">
        <v>16</v>
      </c>
      <c r="AW7586" s="13" t="s">
        <v>32</v>
      </c>
      <c r="AX7586" s="13" t="s">
        <v>76</v>
      </c>
      <c r="AY7586" s="220" t="s">
        <v>272</v>
      </c>
    </row>
    <row r="7587" spans="1:65" s="13" customFormat="1" ht="11.25">
      <c r="B7587" s="210"/>
      <c r="C7587" s="211"/>
      <c r="D7587" s="212" t="s">
        <v>283</v>
      </c>
      <c r="E7587" s="213" t="s">
        <v>1</v>
      </c>
      <c r="F7587" s="214" t="s">
        <v>837</v>
      </c>
      <c r="G7587" s="211"/>
      <c r="H7587" s="213" t="s">
        <v>1</v>
      </c>
      <c r="I7587" s="215"/>
      <c r="J7587" s="211"/>
      <c r="K7587" s="211"/>
      <c r="L7587" s="216"/>
      <c r="M7587" s="217"/>
      <c r="N7587" s="218"/>
      <c r="O7587" s="218"/>
      <c r="P7587" s="218"/>
      <c r="Q7587" s="218"/>
      <c r="R7587" s="218"/>
      <c r="S7587" s="218"/>
      <c r="T7587" s="219"/>
      <c r="AT7587" s="220" t="s">
        <v>283</v>
      </c>
      <c r="AU7587" s="220" t="s">
        <v>84</v>
      </c>
      <c r="AV7587" s="13" t="s">
        <v>16</v>
      </c>
      <c r="AW7587" s="13" t="s">
        <v>32</v>
      </c>
      <c r="AX7587" s="13" t="s">
        <v>76</v>
      </c>
      <c r="AY7587" s="220" t="s">
        <v>272</v>
      </c>
    </row>
    <row r="7588" spans="1:65" s="14" customFormat="1" ht="11.25">
      <c r="B7588" s="221"/>
      <c r="C7588" s="222"/>
      <c r="D7588" s="212" t="s">
        <v>283</v>
      </c>
      <c r="E7588" s="223" t="s">
        <v>1</v>
      </c>
      <c r="F7588" s="224" t="s">
        <v>5894</v>
      </c>
      <c r="G7588" s="222"/>
      <c r="H7588" s="225">
        <v>68.108000000000004</v>
      </c>
      <c r="I7588" s="226"/>
      <c r="J7588" s="222"/>
      <c r="K7588" s="222"/>
      <c r="L7588" s="227"/>
      <c r="M7588" s="228"/>
      <c r="N7588" s="229"/>
      <c r="O7588" s="229"/>
      <c r="P7588" s="229"/>
      <c r="Q7588" s="229"/>
      <c r="R7588" s="229"/>
      <c r="S7588" s="229"/>
      <c r="T7588" s="230"/>
      <c r="AT7588" s="231" t="s">
        <v>283</v>
      </c>
      <c r="AU7588" s="231" t="s">
        <v>84</v>
      </c>
      <c r="AV7588" s="14" t="s">
        <v>84</v>
      </c>
      <c r="AW7588" s="14" t="s">
        <v>32</v>
      </c>
      <c r="AX7588" s="14" t="s">
        <v>76</v>
      </c>
      <c r="AY7588" s="231" t="s">
        <v>272</v>
      </c>
    </row>
    <row r="7589" spans="1:65" s="14" customFormat="1" ht="11.25">
      <c r="B7589" s="221"/>
      <c r="C7589" s="222"/>
      <c r="D7589" s="212" t="s">
        <v>283</v>
      </c>
      <c r="E7589" s="223" t="s">
        <v>1</v>
      </c>
      <c r="F7589" s="224" t="s">
        <v>5895</v>
      </c>
      <c r="G7589" s="222"/>
      <c r="H7589" s="225">
        <v>26.324999999999999</v>
      </c>
      <c r="I7589" s="226"/>
      <c r="J7589" s="222"/>
      <c r="K7589" s="222"/>
      <c r="L7589" s="227"/>
      <c r="M7589" s="228"/>
      <c r="N7589" s="229"/>
      <c r="O7589" s="229"/>
      <c r="P7589" s="229"/>
      <c r="Q7589" s="229"/>
      <c r="R7589" s="229"/>
      <c r="S7589" s="229"/>
      <c r="T7589" s="230"/>
      <c r="AT7589" s="231" t="s">
        <v>283</v>
      </c>
      <c r="AU7589" s="231" t="s">
        <v>84</v>
      </c>
      <c r="AV7589" s="14" t="s">
        <v>84</v>
      </c>
      <c r="AW7589" s="14" t="s">
        <v>32</v>
      </c>
      <c r="AX7589" s="14" t="s">
        <v>76</v>
      </c>
      <c r="AY7589" s="231" t="s">
        <v>272</v>
      </c>
    </row>
    <row r="7590" spans="1:65" s="14" customFormat="1" ht="11.25">
      <c r="B7590" s="221"/>
      <c r="C7590" s="222"/>
      <c r="D7590" s="212" t="s">
        <v>283</v>
      </c>
      <c r="E7590" s="223" t="s">
        <v>1</v>
      </c>
      <c r="F7590" s="224" t="s">
        <v>5896</v>
      </c>
      <c r="G7590" s="222"/>
      <c r="H7590" s="225">
        <v>11.813000000000001</v>
      </c>
      <c r="I7590" s="226"/>
      <c r="J7590" s="222"/>
      <c r="K7590" s="222"/>
      <c r="L7590" s="227"/>
      <c r="M7590" s="228"/>
      <c r="N7590" s="229"/>
      <c r="O7590" s="229"/>
      <c r="P7590" s="229"/>
      <c r="Q7590" s="229"/>
      <c r="R7590" s="229"/>
      <c r="S7590" s="229"/>
      <c r="T7590" s="230"/>
      <c r="AT7590" s="231" t="s">
        <v>283</v>
      </c>
      <c r="AU7590" s="231" t="s">
        <v>84</v>
      </c>
      <c r="AV7590" s="14" t="s">
        <v>84</v>
      </c>
      <c r="AW7590" s="14" t="s">
        <v>32</v>
      </c>
      <c r="AX7590" s="14" t="s">
        <v>76</v>
      </c>
      <c r="AY7590" s="231" t="s">
        <v>272</v>
      </c>
    </row>
    <row r="7591" spans="1:65" s="2" customFormat="1" ht="37.9" customHeight="1">
      <c r="A7591" s="34"/>
      <c r="B7591" s="35"/>
      <c r="C7591" s="192" t="s">
        <v>3687</v>
      </c>
      <c r="D7591" s="192" t="s">
        <v>274</v>
      </c>
      <c r="E7591" s="193" t="s">
        <v>5897</v>
      </c>
      <c r="F7591" s="194" t="s">
        <v>5898</v>
      </c>
      <c r="G7591" s="195" t="s">
        <v>156</v>
      </c>
      <c r="H7591" s="196">
        <v>277.22800000000001</v>
      </c>
      <c r="I7591" s="197"/>
      <c r="J7591" s="198">
        <f>ROUND(I7591*H7591,2)</f>
        <v>0</v>
      </c>
      <c r="K7591" s="194" t="s">
        <v>1</v>
      </c>
      <c r="L7591" s="39"/>
      <c r="M7591" s="199" t="s">
        <v>1</v>
      </c>
      <c r="N7591" s="200" t="s">
        <v>41</v>
      </c>
      <c r="O7591" s="71"/>
      <c r="P7591" s="201">
        <f>O7591*H7591</f>
        <v>0</v>
      </c>
      <c r="Q7591" s="201">
        <v>0</v>
      </c>
      <c r="R7591" s="201">
        <f>Q7591*H7591</f>
        <v>0</v>
      </c>
      <c r="S7591" s="201">
        <v>0</v>
      </c>
      <c r="T7591" s="202">
        <f>S7591*H7591</f>
        <v>0</v>
      </c>
      <c r="U7591" s="34"/>
      <c r="V7591" s="34"/>
      <c r="W7591" s="34"/>
      <c r="X7591" s="34"/>
      <c r="Y7591" s="34"/>
      <c r="Z7591" s="34"/>
      <c r="AA7591" s="34"/>
      <c r="AB7591" s="34"/>
      <c r="AC7591" s="34"/>
      <c r="AD7591" s="34"/>
      <c r="AE7591" s="34"/>
      <c r="AR7591" s="203" t="s">
        <v>358</v>
      </c>
      <c r="AT7591" s="203" t="s">
        <v>274</v>
      </c>
      <c r="AU7591" s="203" t="s">
        <v>84</v>
      </c>
      <c r="AY7591" s="17" t="s">
        <v>272</v>
      </c>
      <c r="BE7591" s="204">
        <f>IF(N7591="základní",J7591,0)</f>
        <v>0</v>
      </c>
      <c r="BF7591" s="204">
        <f>IF(N7591="snížená",J7591,0)</f>
        <v>0</v>
      </c>
      <c r="BG7591" s="204">
        <f>IF(N7591="zákl. přenesená",J7591,0)</f>
        <v>0</v>
      </c>
      <c r="BH7591" s="204">
        <f>IF(N7591="sníž. přenesená",J7591,0)</f>
        <v>0</v>
      </c>
      <c r="BI7591" s="204">
        <f>IF(N7591="nulová",J7591,0)</f>
        <v>0</v>
      </c>
      <c r="BJ7591" s="17" t="s">
        <v>16</v>
      </c>
      <c r="BK7591" s="204">
        <f>ROUND(I7591*H7591,2)</f>
        <v>0</v>
      </c>
      <c r="BL7591" s="17" t="s">
        <v>358</v>
      </c>
      <c r="BM7591" s="203" t="s">
        <v>5899</v>
      </c>
    </row>
    <row r="7592" spans="1:65" s="13" customFormat="1" ht="22.5">
      <c r="B7592" s="210"/>
      <c r="C7592" s="211"/>
      <c r="D7592" s="212" t="s">
        <v>283</v>
      </c>
      <c r="E7592" s="213" t="s">
        <v>1</v>
      </c>
      <c r="F7592" s="214" t="s">
        <v>5783</v>
      </c>
      <c r="G7592" s="211"/>
      <c r="H7592" s="213" t="s">
        <v>1</v>
      </c>
      <c r="I7592" s="215"/>
      <c r="J7592" s="211"/>
      <c r="K7592" s="211"/>
      <c r="L7592" s="216"/>
      <c r="M7592" s="217"/>
      <c r="N7592" s="218"/>
      <c r="O7592" s="218"/>
      <c r="P7592" s="218"/>
      <c r="Q7592" s="218"/>
      <c r="R7592" s="218"/>
      <c r="S7592" s="218"/>
      <c r="T7592" s="219"/>
      <c r="AT7592" s="220" t="s">
        <v>283</v>
      </c>
      <c r="AU7592" s="220" t="s">
        <v>84</v>
      </c>
      <c r="AV7592" s="13" t="s">
        <v>16</v>
      </c>
      <c r="AW7592" s="13" t="s">
        <v>32</v>
      </c>
      <c r="AX7592" s="13" t="s">
        <v>76</v>
      </c>
      <c r="AY7592" s="220" t="s">
        <v>272</v>
      </c>
    </row>
    <row r="7593" spans="1:65" s="13" customFormat="1" ht="11.25">
      <c r="B7593" s="210"/>
      <c r="C7593" s="211"/>
      <c r="D7593" s="212" t="s">
        <v>283</v>
      </c>
      <c r="E7593" s="213" t="s">
        <v>1</v>
      </c>
      <c r="F7593" s="214" t="s">
        <v>285</v>
      </c>
      <c r="G7593" s="211"/>
      <c r="H7593" s="213" t="s">
        <v>1</v>
      </c>
      <c r="I7593" s="215"/>
      <c r="J7593" s="211"/>
      <c r="K7593" s="211"/>
      <c r="L7593" s="216"/>
      <c r="M7593" s="217"/>
      <c r="N7593" s="218"/>
      <c r="O7593" s="218"/>
      <c r="P7593" s="218"/>
      <c r="Q7593" s="218"/>
      <c r="R7593" s="218"/>
      <c r="S7593" s="218"/>
      <c r="T7593" s="219"/>
      <c r="AT7593" s="220" t="s">
        <v>283</v>
      </c>
      <c r="AU7593" s="220" t="s">
        <v>84</v>
      </c>
      <c r="AV7593" s="13" t="s">
        <v>16</v>
      </c>
      <c r="AW7593" s="13" t="s">
        <v>32</v>
      </c>
      <c r="AX7593" s="13" t="s">
        <v>76</v>
      </c>
      <c r="AY7593" s="220" t="s">
        <v>272</v>
      </c>
    </row>
    <row r="7594" spans="1:65" s="13" customFormat="1" ht="11.25">
      <c r="B7594" s="210"/>
      <c r="C7594" s="211"/>
      <c r="D7594" s="212" t="s">
        <v>283</v>
      </c>
      <c r="E7594" s="213" t="s">
        <v>1</v>
      </c>
      <c r="F7594" s="214" t="s">
        <v>5900</v>
      </c>
      <c r="G7594" s="211"/>
      <c r="H7594" s="213" t="s">
        <v>1</v>
      </c>
      <c r="I7594" s="215"/>
      <c r="J7594" s="211"/>
      <c r="K7594" s="211"/>
      <c r="L7594" s="216"/>
      <c r="M7594" s="217"/>
      <c r="N7594" s="218"/>
      <c r="O7594" s="218"/>
      <c r="P7594" s="218"/>
      <c r="Q7594" s="218"/>
      <c r="R7594" s="218"/>
      <c r="S7594" s="218"/>
      <c r="T7594" s="219"/>
      <c r="AT7594" s="220" t="s">
        <v>283</v>
      </c>
      <c r="AU7594" s="220" t="s">
        <v>84</v>
      </c>
      <c r="AV7594" s="13" t="s">
        <v>16</v>
      </c>
      <c r="AW7594" s="13" t="s">
        <v>32</v>
      </c>
      <c r="AX7594" s="13" t="s">
        <v>76</v>
      </c>
      <c r="AY7594" s="220" t="s">
        <v>272</v>
      </c>
    </row>
    <row r="7595" spans="1:65" s="13" customFormat="1" ht="11.25">
      <c r="B7595" s="210"/>
      <c r="C7595" s="211"/>
      <c r="D7595" s="212" t="s">
        <v>283</v>
      </c>
      <c r="E7595" s="213" t="s">
        <v>1</v>
      </c>
      <c r="F7595" s="214" t="s">
        <v>285</v>
      </c>
      <c r="G7595" s="211"/>
      <c r="H7595" s="213" t="s">
        <v>1</v>
      </c>
      <c r="I7595" s="215"/>
      <c r="J7595" s="211"/>
      <c r="K7595" s="211"/>
      <c r="L7595" s="216"/>
      <c r="M7595" s="217"/>
      <c r="N7595" s="218"/>
      <c r="O7595" s="218"/>
      <c r="P7595" s="218"/>
      <c r="Q7595" s="218"/>
      <c r="R7595" s="218"/>
      <c r="S7595" s="218"/>
      <c r="T7595" s="219"/>
      <c r="AT7595" s="220" t="s">
        <v>283</v>
      </c>
      <c r="AU7595" s="220" t="s">
        <v>84</v>
      </c>
      <c r="AV7595" s="13" t="s">
        <v>16</v>
      </c>
      <c r="AW7595" s="13" t="s">
        <v>32</v>
      </c>
      <c r="AX7595" s="13" t="s">
        <v>76</v>
      </c>
      <c r="AY7595" s="220" t="s">
        <v>272</v>
      </c>
    </row>
    <row r="7596" spans="1:65" s="13" customFormat="1" ht="11.25">
      <c r="B7596" s="210"/>
      <c r="C7596" s="211"/>
      <c r="D7596" s="212" t="s">
        <v>283</v>
      </c>
      <c r="E7596" s="213" t="s">
        <v>1</v>
      </c>
      <c r="F7596" s="214" t="s">
        <v>5901</v>
      </c>
      <c r="G7596" s="211"/>
      <c r="H7596" s="213" t="s">
        <v>1</v>
      </c>
      <c r="I7596" s="215"/>
      <c r="J7596" s="211"/>
      <c r="K7596" s="211"/>
      <c r="L7596" s="216"/>
      <c r="M7596" s="217"/>
      <c r="N7596" s="218"/>
      <c r="O7596" s="218"/>
      <c r="P7596" s="218"/>
      <c r="Q7596" s="218"/>
      <c r="R7596" s="218"/>
      <c r="S7596" s="218"/>
      <c r="T7596" s="219"/>
      <c r="AT7596" s="220" t="s">
        <v>283</v>
      </c>
      <c r="AU7596" s="220" t="s">
        <v>84</v>
      </c>
      <c r="AV7596" s="13" t="s">
        <v>16</v>
      </c>
      <c r="AW7596" s="13" t="s">
        <v>32</v>
      </c>
      <c r="AX7596" s="13" t="s">
        <v>76</v>
      </c>
      <c r="AY7596" s="220" t="s">
        <v>272</v>
      </c>
    </row>
    <row r="7597" spans="1:65" s="13" customFormat="1" ht="11.25">
      <c r="B7597" s="210"/>
      <c r="C7597" s="211"/>
      <c r="D7597" s="212" t="s">
        <v>283</v>
      </c>
      <c r="E7597" s="213" t="s">
        <v>1</v>
      </c>
      <c r="F7597" s="214" t="s">
        <v>1213</v>
      </c>
      <c r="G7597" s="211"/>
      <c r="H7597" s="213" t="s">
        <v>1</v>
      </c>
      <c r="I7597" s="215"/>
      <c r="J7597" s="211"/>
      <c r="K7597" s="211"/>
      <c r="L7597" s="216"/>
      <c r="M7597" s="217"/>
      <c r="N7597" s="218"/>
      <c r="O7597" s="218"/>
      <c r="P7597" s="218"/>
      <c r="Q7597" s="218"/>
      <c r="R7597" s="218"/>
      <c r="S7597" s="218"/>
      <c r="T7597" s="219"/>
      <c r="AT7597" s="220" t="s">
        <v>283</v>
      </c>
      <c r="AU7597" s="220" t="s">
        <v>84</v>
      </c>
      <c r="AV7597" s="13" t="s">
        <v>16</v>
      </c>
      <c r="AW7597" s="13" t="s">
        <v>32</v>
      </c>
      <c r="AX7597" s="13" t="s">
        <v>76</v>
      </c>
      <c r="AY7597" s="220" t="s">
        <v>272</v>
      </c>
    </row>
    <row r="7598" spans="1:65" s="14" customFormat="1" ht="11.25">
      <c r="B7598" s="221"/>
      <c r="C7598" s="222"/>
      <c r="D7598" s="212" t="s">
        <v>283</v>
      </c>
      <c r="E7598" s="223" t="s">
        <v>1</v>
      </c>
      <c r="F7598" s="224" t="s">
        <v>5902</v>
      </c>
      <c r="G7598" s="222"/>
      <c r="H7598" s="225">
        <v>17.983000000000001</v>
      </c>
      <c r="I7598" s="226"/>
      <c r="J7598" s="222"/>
      <c r="K7598" s="222"/>
      <c r="L7598" s="227"/>
      <c r="M7598" s="228"/>
      <c r="N7598" s="229"/>
      <c r="O7598" s="229"/>
      <c r="P7598" s="229"/>
      <c r="Q7598" s="229"/>
      <c r="R7598" s="229"/>
      <c r="S7598" s="229"/>
      <c r="T7598" s="230"/>
      <c r="AT7598" s="231" t="s">
        <v>283</v>
      </c>
      <c r="AU7598" s="231" t="s">
        <v>84</v>
      </c>
      <c r="AV7598" s="14" t="s">
        <v>84</v>
      </c>
      <c r="AW7598" s="14" t="s">
        <v>32</v>
      </c>
      <c r="AX7598" s="14" t="s">
        <v>76</v>
      </c>
      <c r="AY7598" s="231" t="s">
        <v>272</v>
      </c>
    </row>
    <row r="7599" spans="1:65" s="13" customFormat="1" ht="11.25">
      <c r="B7599" s="210"/>
      <c r="C7599" s="211"/>
      <c r="D7599" s="212" t="s">
        <v>283</v>
      </c>
      <c r="E7599" s="213" t="s">
        <v>1</v>
      </c>
      <c r="F7599" s="214" t="s">
        <v>285</v>
      </c>
      <c r="G7599" s="211"/>
      <c r="H7599" s="213" t="s">
        <v>1</v>
      </c>
      <c r="I7599" s="215"/>
      <c r="J7599" s="211"/>
      <c r="K7599" s="211"/>
      <c r="L7599" s="216"/>
      <c r="M7599" s="217"/>
      <c r="N7599" s="218"/>
      <c r="O7599" s="218"/>
      <c r="P7599" s="218"/>
      <c r="Q7599" s="218"/>
      <c r="R7599" s="218"/>
      <c r="S7599" s="218"/>
      <c r="T7599" s="219"/>
      <c r="AT7599" s="220" t="s">
        <v>283</v>
      </c>
      <c r="AU7599" s="220" t="s">
        <v>84</v>
      </c>
      <c r="AV7599" s="13" t="s">
        <v>16</v>
      </c>
      <c r="AW7599" s="13" t="s">
        <v>32</v>
      </c>
      <c r="AX7599" s="13" t="s">
        <v>76</v>
      </c>
      <c r="AY7599" s="220" t="s">
        <v>272</v>
      </c>
    </row>
    <row r="7600" spans="1:65" s="13" customFormat="1" ht="11.25">
      <c r="B7600" s="210"/>
      <c r="C7600" s="211"/>
      <c r="D7600" s="212" t="s">
        <v>283</v>
      </c>
      <c r="E7600" s="213" t="s">
        <v>1</v>
      </c>
      <c r="F7600" s="214" t="s">
        <v>833</v>
      </c>
      <c r="G7600" s="211"/>
      <c r="H7600" s="213" t="s">
        <v>1</v>
      </c>
      <c r="I7600" s="215"/>
      <c r="J7600" s="211"/>
      <c r="K7600" s="211"/>
      <c r="L7600" s="216"/>
      <c r="M7600" s="217"/>
      <c r="N7600" s="218"/>
      <c r="O7600" s="218"/>
      <c r="P7600" s="218"/>
      <c r="Q7600" s="218"/>
      <c r="R7600" s="218"/>
      <c r="S7600" s="218"/>
      <c r="T7600" s="219"/>
      <c r="AT7600" s="220" t="s">
        <v>283</v>
      </c>
      <c r="AU7600" s="220" t="s">
        <v>84</v>
      </c>
      <c r="AV7600" s="13" t="s">
        <v>16</v>
      </c>
      <c r="AW7600" s="13" t="s">
        <v>32</v>
      </c>
      <c r="AX7600" s="13" t="s">
        <v>76</v>
      </c>
      <c r="AY7600" s="220" t="s">
        <v>272</v>
      </c>
    </row>
    <row r="7601" spans="2:51" s="14" customFormat="1" ht="11.25">
      <c r="B7601" s="221"/>
      <c r="C7601" s="222"/>
      <c r="D7601" s="212" t="s">
        <v>283</v>
      </c>
      <c r="E7601" s="223" t="s">
        <v>1</v>
      </c>
      <c r="F7601" s="224" t="s">
        <v>5903</v>
      </c>
      <c r="G7601" s="222"/>
      <c r="H7601" s="225">
        <v>46.28</v>
      </c>
      <c r="I7601" s="226"/>
      <c r="J7601" s="222"/>
      <c r="K7601" s="222"/>
      <c r="L7601" s="227"/>
      <c r="M7601" s="228"/>
      <c r="N7601" s="229"/>
      <c r="O7601" s="229"/>
      <c r="P7601" s="229"/>
      <c r="Q7601" s="229"/>
      <c r="R7601" s="229"/>
      <c r="S7601" s="229"/>
      <c r="T7601" s="230"/>
      <c r="AT7601" s="231" t="s">
        <v>283</v>
      </c>
      <c r="AU7601" s="231" t="s">
        <v>84</v>
      </c>
      <c r="AV7601" s="14" t="s">
        <v>84</v>
      </c>
      <c r="AW7601" s="14" t="s">
        <v>32</v>
      </c>
      <c r="AX7601" s="14" t="s">
        <v>76</v>
      </c>
      <c r="AY7601" s="231" t="s">
        <v>272</v>
      </c>
    </row>
    <row r="7602" spans="2:51" s="13" customFormat="1" ht="11.25">
      <c r="B7602" s="210"/>
      <c r="C7602" s="211"/>
      <c r="D7602" s="212" t="s">
        <v>283</v>
      </c>
      <c r="E7602" s="213" t="s">
        <v>1</v>
      </c>
      <c r="F7602" s="214" t="s">
        <v>285</v>
      </c>
      <c r="G7602" s="211"/>
      <c r="H7602" s="213" t="s">
        <v>1</v>
      </c>
      <c r="I7602" s="215"/>
      <c r="J7602" s="211"/>
      <c r="K7602" s="211"/>
      <c r="L7602" s="216"/>
      <c r="M7602" s="217"/>
      <c r="N7602" s="218"/>
      <c r="O7602" s="218"/>
      <c r="P7602" s="218"/>
      <c r="Q7602" s="218"/>
      <c r="R7602" s="218"/>
      <c r="S7602" s="218"/>
      <c r="T7602" s="219"/>
      <c r="AT7602" s="220" t="s">
        <v>283</v>
      </c>
      <c r="AU7602" s="220" t="s">
        <v>84</v>
      </c>
      <c r="AV7602" s="13" t="s">
        <v>16</v>
      </c>
      <c r="AW7602" s="13" t="s">
        <v>32</v>
      </c>
      <c r="AX7602" s="13" t="s">
        <v>76</v>
      </c>
      <c r="AY7602" s="220" t="s">
        <v>272</v>
      </c>
    </row>
    <row r="7603" spans="2:51" s="13" customFormat="1" ht="11.25">
      <c r="B7603" s="210"/>
      <c r="C7603" s="211"/>
      <c r="D7603" s="212" t="s">
        <v>283</v>
      </c>
      <c r="E7603" s="213" t="s">
        <v>1</v>
      </c>
      <c r="F7603" s="214" t="s">
        <v>837</v>
      </c>
      <c r="G7603" s="211"/>
      <c r="H7603" s="213" t="s">
        <v>1</v>
      </c>
      <c r="I7603" s="215"/>
      <c r="J7603" s="211"/>
      <c r="K7603" s="211"/>
      <c r="L7603" s="216"/>
      <c r="M7603" s="217"/>
      <c r="N7603" s="218"/>
      <c r="O7603" s="218"/>
      <c r="P7603" s="218"/>
      <c r="Q7603" s="218"/>
      <c r="R7603" s="218"/>
      <c r="S7603" s="218"/>
      <c r="T7603" s="219"/>
      <c r="AT7603" s="220" t="s">
        <v>283</v>
      </c>
      <c r="AU7603" s="220" t="s">
        <v>84</v>
      </c>
      <c r="AV7603" s="13" t="s">
        <v>16</v>
      </c>
      <c r="AW7603" s="13" t="s">
        <v>32</v>
      </c>
      <c r="AX7603" s="13" t="s">
        <v>76</v>
      </c>
      <c r="AY7603" s="220" t="s">
        <v>272</v>
      </c>
    </row>
    <row r="7604" spans="2:51" s="14" customFormat="1" ht="11.25">
      <c r="B7604" s="221"/>
      <c r="C7604" s="222"/>
      <c r="D7604" s="212" t="s">
        <v>283</v>
      </c>
      <c r="E7604" s="223" t="s">
        <v>1</v>
      </c>
      <c r="F7604" s="224" t="s">
        <v>5904</v>
      </c>
      <c r="G7604" s="222"/>
      <c r="H7604" s="225">
        <v>33.82</v>
      </c>
      <c r="I7604" s="226"/>
      <c r="J7604" s="222"/>
      <c r="K7604" s="222"/>
      <c r="L7604" s="227"/>
      <c r="M7604" s="228"/>
      <c r="N7604" s="229"/>
      <c r="O7604" s="229"/>
      <c r="P7604" s="229"/>
      <c r="Q7604" s="229"/>
      <c r="R7604" s="229"/>
      <c r="S7604" s="229"/>
      <c r="T7604" s="230"/>
      <c r="AT7604" s="231" t="s">
        <v>283</v>
      </c>
      <c r="AU7604" s="231" t="s">
        <v>84</v>
      </c>
      <c r="AV7604" s="14" t="s">
        <v>84</v>
      </c>
      <c r="AW7604" s="14" t="s">
        <v>32</v>
      </c>
      <c r="AX7604" s="14" t="s">
        <v>76</v>
      </c>
      <c r="AY7604" s="231" t="s">
        <v>272</v>
      </c>
    </row>
    <row r="7605" spans="2:51" s="14" customFormat="1" ht="11.25">
      <c r="B7605" s="221"/>
      <c r="C7605" s="222"/>
      <c r="D7605" s="212" t="s">
        <v>283</v>
      </c>
      <c r="E7605" s="223" t="s">
        <v>1</v>
      </c>
      <c r="F7605" s="224" t="s">
        <v>5905</v>
      </c>
      <c r="G7605" s="222"/>
      <c r="H7605" s="225">
        <v>32.564999999999998</v>
      </c>
      <c r="I7605" s="226"/>
      <c r="J7605" s="222"/>
      <c r="K7605" s="222"/>
      <c r="L7605" s="227"/>
      <c r="M7605" s="228"/>
      <c r="N7605" s="229"/>
      <c r="O7605" s="229"/>
      <c r="P7605" s="229"/>
      <c r="Q7605" s="229"/>
      <c r="R7605" s="229"/>
      <c r="S7605" s="229"/>
      <c r="T7605" s="230"/>
      <c r="AT7605" s="231" t="s">
        <v>283</v>
      </c>
      <c r="AU7605" s="231" t="s">
        <v>84</v>
      </c>
      <c r="AV7605" s="14" t="s">
        <v>84</v>
      </c>
      <c r="AW7605" s="14" t="s">
        <v>32</v>
      </c>
      <c r="AX7605" s="14" t="s">
        <v>76</v>
      </c>
      <c r="AY7605" s="231" t="s">
        <v>272</v>
      </c>
    </row>
    <row r="7606" spans="2:51" s="13" customFormat="1" ht="11.25">
      <c r="B7606" s="210"/>
      <c r="C7606" s="211"/>
      <c r="D7606" s="212" t="s">
        <v>283</v>
      </c>
      <c r="E7606" s="213" t="s">
        <v>1</v>
      </c>
      <c r="F7606" s="214" t="s">
        <v>285</v>
      </c>
      <c r="G7606" s="211"/>
      <c r="H7606" s="213" t="s">
        <v>1</v>
      </c>
      <c r="I7606" s="215"/>
      <c r="J7606" s="211"/>
      <c r="K7606" s="211"/>
      <c r="L7606" s="216"/>
      <c r="M7606" s="217"/>
      <c r="N7606" s="218"/>
      <c r="O7606" s="218"/>
      <c r="P7606" s="218"/>
      <c r="Q7606" s="218"/>
      <c r="R7606" s="218"/>
      <c r="S7606" s="218"/>
      <c r="T7606" s="219"/>
      <c r="AT7606" s="220" t="s">
        <v>283</v>
      </c>
      <c r="AU7606" s="220" t="s">
        <v>84</v>
      </c>
      <c r="AV7606" s="13" t="s">
        <v>16</v>
      </c>
      <c r="AW7606" s="13" t="s">
        <v>32</v>
      </c>
      <c r="AX7606" s="13" t="s">
        <v>76</v>
      </c>
      <c r="AY7606" s="220" t="s">
        <v>272</v>
      </c>
    </row>
    <row r="7607" spans="2:51" s="13" customFormat="1" ht="11.25">
      <c r="B7607" s="210"/>
      <c r="C7607" s="211"/>
      <c r="D7607" s="212" t="s">
        <v>283</v>
      </c>
      <c r="E7607" s="213" t="s">
        <v>1</v>
      </c>
      <c r="F7607" s="214" t="s">
        <v>5906</v>
      </c>
      <c r="G7607" s="211"/>
      <c r="H7607" s="213" t="s">
        <v>1</v>
      </c>
      <c r="I7607" s="215"/>
      <c r="J7607" s="211"/>
      <c r="K7607" s="211"/>
      <c r="L7607" s="216"/>
      <c r="M7607" s="217"/>
      <c r="N7607" s="218"/>
      <c r="O7607" s="218"/>
      <c r="P7607" s="218"/>
      <c r="Q7607" s="218"/>
      <c r="R7607" s="218"/>
      <c r="S7607" s="218"/>
      <c r="T7607" s="219"/>
      <c r="AT7607" s="220" t="s">
        <v>283</v>
      </c>
      <c r="AU7607" s="220" t="s">
        <v>84</v>
      </c>
      <c r="AV7607" s="13" t="s">
        <v>16</v>
      </c>
      <c r="AW7607" s="13" t="s">
        <v>32</v>
      </c>
      <c r="AX7607" s="13" t="s">
        <v>76</v>
      </c>
      <c r="AY7607" s="220" t="s">
        <v>272</v>
      </c>
    </row>
    <row r="7608" spans="2:51" s="13" customFormat="1" ht="11.25">
      <c r="B7608" s="210"/>
      <c r="C7608" s="211"/>
      <c r="D7608" s="212" t="s">
        <v>283</v>
      </c>
      <c r="E7608" s="213" t="s">
        <v>1</v>
      </c>
      <c r="F7608" s="214" t="s">
        <v>833</v>
      </c>
      <c r="G7608" s="211"/>
      <c r="H7608" s="213" t="s">
        <v>1</v>
      </c>
      <c r="I7608" s="215"/>
      <c r="J7608" s="211"/>
      <c r="K7608" s="211"/>
      <c r="L7608" s="216"/>
      <c r="M7608" s="217"/>
      <c r="N7608" s="218"/>
      <c r="O7608" s="218"/>
      <c r="P7608" s="218"/>
      <c r="Q7608" s="218"/>
      <c r="R7608" s="218"/>
      <c r="S7608" s="218"/>
      <c r="T7608" s="219"/>
      <c r="AT7608" s="220" t="s">
        <v>283</v>
      </c>
      <c r="AU7608" s="220" t="s">
        <v>84</v>
      </c>
      <c r="AV7608" s="13" t="s">
        <v>16</v>
      </c>
      <c r="AW7608" s="13" t="s">
        <v>32</v>
      </c>
      <c r="AX7608" s="13" t="s">
        <v>76</v>
      </c>
      <c r="AY7608" s="220" t="s">
        <v>272</v>
      </c>
    </row>
    <row r="7609" spans="2:51" s="14" customFormat="1" ht="11.25">
      <c r="B7609" s="221"/>
      <c r="C7609" s="222"/>
      <c r="D7609" s="212" t="s">
        <v>283</v>
      </c>
      <c r="E7609" s="223" t="s">
        <v>1</v>
      </c>
      <c r="F7609" s="224" t="s">
        <v>3761</v>
      </c>
      <c r="G7609" s="222"/>
      <c r="H7609" s="225">
        <v>1.9</v>
      </c>
      <c r="I7609" s="226"/>
      <c r="J7609" s="222"/>
      <c r="K7609" s="222"/>
      <c r="L7609" s="227"/>
      <c r="M7609" s="228"/>
      <c r="N7609" s="229"/>
      <c r="O7609" s="229"/>
      <c r="P7609" s="229"/>
      <c r="Q7609" s="229"/>
      <c r="R7609" s="229"/>
      <c r="S7609" s="229"/>
      <c r="T7609" s="230"/>
      <c r="AT7609" s="231" t="s">
        <v>283</v>
      </c>
      <c r="AU7609" s="231" t="s">
        <v>84</v>
      </c>
      <c r="AV7609" s="14" t="s">
        <v>84</v>
      </c>
      <c r="AW7609" s="14" t="s">
        <v>32</v>
      </c>
      <c r="AX7609" s="14" t="s">
        <v>76</v>
      </c>
      <c r="AY7609" s="231" t="s">
        <v>272</v>
      </c>
    </row>
    <row r="7610" spans="2:51" s="14" customFormat="1" ht="11.25">
      <c r="B7610" s="221"/>
      <c r="C7610" s="222"/>
      <c r="D7610" s="212" t="s">
        <v>283</v>
      </c>
      <c r="E7610" s="223" t="s">
        <v>1</v>
      </c>
      <c r="F7610" s="224" t="s">
        <v>2446</v>
      </c>
      <c r="G7610" s="222"/>
      <c r="H7610" s="225">
        <v>5.8</v>
      </c>
      <c r="I7610" s="226"/>
      <c r="J7610" s="222"/>
      <c r="K7610" s="222"/>
      <c r="L7610" s="227"/>
      <c r="M7610" s="228"/>
      <c r="N7610" s="229"/>
      <c r="O7610" s="229"/>
      <c r="P7610" s="229"/>
      <c r="Q7610" s="229"/>
      <c r="R7610" s="229"/>
      <c r="S7610" s="229"/>
      <c r="T7610" s="230"/>
      <c r="AT7610" s="231" t="s">
        <v>283</v>
      </c>
      <c r="AU7610" s="231" t="s">
        <v>84</v>
      </c>
      <c r="AV7610" s="14" t="s">
        <v>84</v>
      </c>
      <c r="AW7610" s="14" t="s">
        <v>32</v>
      </c>
      <c r="AX7610" s="14" t="s">
        <v>76</v>
      </c>
      <c r="AY7610" s="231" t="s">
        <v>272</v>
      </c>
    </row>
    <row r="7611" spans="2:51" s="14" customFormat="1" ht="11.25">
      <c r="B7611" s="221"/>
      <c r="C7611" s="222"/>
      <c r="D7611" s="212" t="s">
        <v>283</v>
      </c>
      <c r="E7611" s="223" t="s">
        <v>1</v>
      </c>
      <c r="F7611" s="224" t="s">
        <v>2447</v>
      </c>
      <c r="G7611" s="222"/>
      <c r="H7611" s="225">
        <v>6.8</v>
      </c>
      <c r="I7611" s="226"/>
      <c r="J7611" s="222"/>
      <c r="K7611" s="222"/>
      <c r="L7611" s="227"/>
      <c r="M7611" s="228"/>
      <c r="N7611" s="229"/>
      <c r="O7611" s="229"/>
      <c r="P7611" s="229"/>
      <c r="Q7611" s="229"/>
      <c r="R7611" s="229"/>
      <c r="S7611" s="229"/>
      <c r="T7611" s="230"/>
      <c r="AT7611" s="231" t="s">
        <v>283</v>
      </c>
      <c r="AU7611" s="231" t="s">
        <v>84</v>
      </c>
      <c r="AV7611" s="14" t="s">
        <v>84</v>
      </c>
      <c r="AW7611" s="14" t="s">
        <v>32</v>
      </c>
      <c r="AX7611" s="14" t="s">
        <v>76</v>
      </c>
      <c r="AY7611" s="231" t="s">
        <v>272</v>
      </c>
    </row>
    <row r="7612" spans="2:51" s="14" customFormat="1" ht="11.25">
      <c r="B7612" s="221"/>
      <c r="C7612" s="222"/>
      <c r="D7612" s="212" t="s">
        <v>283</v>
      </c>
      <c r="E7612" s="223" t="s">
        <v>1</v>
      </c>
      <c r="F7612" s="224" t="s">
        <v>2448</v>
      </c>
      <c r="G7612" s="222"/>
      <c r="H7612" s="225">
        <v>6.8</v>
      </c>
      <c r="I7612" s="226"/>
      <c r="J7612" s="222"/>
      <c r="K7612" s="222"/>
      <c r="L7612" s="227"/>
      <c r="M7612" s="228"/>
      <c r="N7612" s="229"/>
      <c r="O7612" s="229"/>
      <c r="P7612" s="229"/>
      <c r="Q7612" s="229"/>
      <c r="R7612" s="229"/>
      <c r="S7612" s="229"/>
      <c r="T7612" s="230"/>
      <c r="AT7612" s="231" t="s">
        <v>283</v>
      </c>
      <c r="AU7612" s="231" t="s">
        <v>84</v>
      </c>
      <c r="AV7612" s="14" t="s">
        <v>84</v>
      </c>
      <c r="AW7612" s="14" t="s">
        <v>32</v>
      </c>
      <c r="AX7612" s="14" t="s">
        <v>76</v>
      </c>
      <c r="AY7612" s="231" t="s">
        <v>272</v>
      </c>
    </row>
    <row r="7613" spans="2:51" s="14" customFormat="1" ht="11.25">
      <c r="B7613" s="221"/>
      <c r="C7613" s="222"/>
      <c r="D7613" s="212" t="s">
        <v>283</v>
      </c>
      <c r="E7613" s="223" t="s">
        <v>1</v>
      </c>
      <c r="F7613" s="224" t="s">
        <v>5907</v>
      </c>
      <c r="G7613" s="222"/>
      <c r="H7613" s="225">
        <v>6.5</v>
      </c>
      <c r="I7613" s="226"/>
      <c r="J7613" s="222"/>
      <c r="K7613" s="222"/>
      <c r="L7613" s="227"/>
      <c r="M7613" s="228"/>
      <c r="N7613" s="229"/>
      <c r="O7613" s="229"/>
      <c r="P7613" s="229"/>
      <c r="Q7613" s="229"/>
      <c r="R7613" s="229"/>
      <c r="S7613" s="229"/>
      <c r="T7613" s="230"/>
      <c r="AT7613" s="231" t="s">
        <v>283</v>
      </c>
      <c r="AU7613" s="231" t="s">
        <v>84</v>
      </c>
      <c r="AV7613" s="14" t="s">
        <v>84</v>
      </c>
      <c r="AW7613" s="14" t="s">
        <v>32</v>
      </c>
      <c r="AX7613" s="14" t="s">
        <v>76</v>
      </c>
      <c r="AY7613" s="231" t="s">
        <v>272</v>
      </c>
    </row>
    <row r="7614" spans="2:51" s="14" customFormat="1" ht="11.25">
      <c r="B7614" s="221"/>
      <c r="C7614" s="222"/>
      <c r="D7614" s="212" t="s">
        <v>283</v>
      </c>
      <c r="E7614" s="223" t="s">
        <v>1</v>
      </c>
      <c r="F7614" s="224" t="s">
        <v>3762</v>
      </c>
      <c r="G7614" s="222"/>
      <c r="H7614" s="225">
        <v>2.7</v>
      </c>
      <c r="I7614" s="226"/>
      <c r="J7614" s="222"/>
      <c r="K7614" s="222"/>
      <c r="L7614" s="227"/>
      <c r="M7614" s="228"/>
      <c r="N7614" s="229"/>
      <c r="O7614" s="229"/>
      <c r="P7614" s="229"/>
      <c r="Q7614" s="229"/>
      <c r="R7614" s="229"/>
      <c r="S7614" s="229"/>
      <c r="T7614" s="230"/>
      <c r="AT7614" s="231" t="s">
        <v>283</v>
      </c>
      <c r="AU7614" s="231" t="s">
        <v>84</v>
      </c>
      <c r="AV7614" s="14" t="s">
        <v>84</v>
      </c>
      <c r="AW7614" s="14" t="s">
        <v>32</v>
      </c>
      <c r="AX7614" s="14" t="s">
        <v>76</v>
      </c>
      <c r="AY7614" s="231" t="s">
        <v>272</v>
      </c>
    </row>
    <row r="7615" spans="2:51" s="14" customFormat="1" ht="11.25">
      <c r="B7615" s="221"/>
      <c r="C7615" s="222"/>
      <c r="D7615" s="212" t="s">
        <v>283</v>
      </c>
      <c r="E7615" s="223" t="s">
        <v>1</v>
      </c>
      <c r="F7615" s="224" t="s">
        <v>3779</v>
      </c>
      <c r="G7615" s="222"/>
      <c r="H7615" s="225">
        <v>3</v>
      </c>
      <c r="I7615" s="226"/>
      <c r="J7615" s="222"/>
      <c r="K7615" s="222"/>
      <c r="L7615" s="227"/>
      <c r="M7615" s="228"/>
      <c r="N7615" s="229"/>
      <c r="O7615" s="229"/>
      <c r="P7615" s="229"/>
      <c r="Q7615" s="229"/>
      <c r="R7615" s="229"/>
      <c r="S7615" s="229"/>
      <c r="T7615" s="230"/>
      <c r="AT7615" s="231" t="s">
        <v>283</v>
      </c>
      <c r="AU7615" s="231" t="s">
        <v>84</v>
      </c>
      <c r="AV7615" s="14" t="s">
        <v>84</v>
      </c>
      <c r="AW7615" s="14" t="s">
        <v>32</v>
      </c>
      <c r="AX7615" s="14" t="s">
        <v>76</v>
      </c>
      <c r="AY7615" s="231" t="s">
        <v>272</v>
      </c>
    </row>
    <row r="7616" spans="2:51" s="14" customFormat="1" ht="11.25">
      <c r="B7616" s="221"/>
      <c r="C7616" s="222"/>
      <c r="D7616" s="212" t="s">
        <v>283</v>
      </c>
      <c r="E7616" s="223" t="s">
        <v>1</v>
      </c>
      <c r="F7616" s="224" t="s">
        <v>3763</v>
      </c>
      <c r="G7616" s="222"/>
      <c r="H7616" s="225">
        <v>3.4</v>
      </c>
      <c r="I7616" s="226"/>
      <c r="J7616" s="222"/>
      <c r="K7616" s="222"/>
      <c r="L7616" s="227"/>
      <c r="M7616" s="228"/>
      <c r="N7616" s="229"/>
      <c r="O7616" s="229"/>
      <c r="P7616" s="229"/>
      <c r="Q7616" s="229"/>
      <c r="R7616" s="229"/>
      <c r="S7616" s="229"/>
      <c r="T7616" s="230"/>
      <c r="AT7616" s="231" t="s">
        <v>283</v>
      </c>
      <c r="AU7616" s="231" t="s">
        <v>84</v>
      </c>
      <c r="AV7616" s="14" t="s">
        <v>84</v>
      </c>
      <c r="AW7616" s="14" t="s">
        <v>32</v>
      </c>
      <c r="AX7616" s="14" t="s">
        <v>76</v>
      </c>
      <c r="AY7616" s="231" t="s">
        <v>272</v>
      </c>
    </row>
    <row r="7617" spans="2:51" s="14" customFormat="1" ht="11.25">
      <c r="B7617" s="221"/>
      <c r="C7617" s="222"/>
      <c r="D7617" s="212" t="s">
        <v>283</v>
      </c>
      <c r="E7617" s="223" t="s">
        <v>1</v>
      </c>
      <c r="F7617" s="224" t="s">
        <v>3764</v>
      </c>
      <c r="G7617" s="222"/>
      <c r="H7617" s="225">
        <v>3.3</v>
      </c>
      <c r="I7617" s="226"/>
      <c r="J7617" s="222"/>
      <c r="K7617" s="222"/>
      <c r="L7617" s="227"/>
      <c r="M7617" s="228"/>
      <c r="N7617" s="229"/>
      <c r="O7617" s="229"/>
      <c r="P7617" s="229"/>
      <c r="Q7617" s="229"/>
      <c r="R7617" s="229"/>
      <c r="S7617" s="229"/>
      <c r="T7617" s="230"/>
      <c r="AT7617" s="231" t="s">
        <v>283</v>
      </c>
      <c r="AU7617" s="231" t="s">
        <v>84</v>
      </c>
      <c r="AV7617" s="14" t="s">
        <v>84</v>
      </c>
      <c r="AW7617" s="14" t="s">
        <v>32</v>
      </c>
      <c r="AX7617" s="14" t="s">
        <v>76</v>
      </c>
      <c r="AY7617" s="231" t="s">
        <v>272</v>
      </c>
    </row>
    <row r="7618" spans="2:51" s="14" customFormat="1" ht="11.25">
      <c r="B7618" s="221"/>
      <c r="C7618" s="222"/>
      <c r="D7618" s="212" t="s">
        <v>283</v>
      </c>
      <c r="E7618" s="223" t="s">
        <v>1</v>
      </c>
      <c r="F7618" s="224" t="s">
        <v>3765</v>
      </c>
      <c r="G7618" s="222"/>
      <c r="H7618" s="225">
        <v>2.7</v>
      </c>
      <c r="I7618" s="226"/>
      <c r="J7618" s="222"/>
      <c r="K7618" s="222"/>
      <c r="L7618" s="227"/>
      <c r="M7618" s="228"/>
      <c r="N7618" s="229"/>
      <c r="O7618" s="229"/>
      <c r="P7618" s="229"/>
      <c r="Q7618" s="229"/>
      <c r="R7618" s="229"/>
      <c r="S7618" s="229"/>
      <c r="T7618" s="230"/>
      <c r="AT7618" s="231" t="s">
        <v>283</v>
      </c>
      <c r="AU7618" s="231" t="s">
        <v>84</v>
      </c>
      <c r="AV7618" s="14" t="s">
        <v>84</v>
      </c>
      <c r="AW7618" s="14" t="s">
        <v>32</v>
      </c>
      <c r="AX7618" s="14" t="s">
        <v>76</v>
      </c>
      <c r="AY7618" s="231" t="s">
        <v>272</v>
      </c>
    </row>
    <row r="7619" spans="2:51" s="14" customFormat="1" ht="11.25">
      <c r="B7619" s="221"/>
      <c r="C7619" s="222"/>
      <c r="D7619" s="212" t="s">
        <v>283</v>
      </c>
      <c r="E7619" s="223" t="s">
        <v>1</v>
      </c>
      <c r="F7619" s="224" t="s">
        <v>2286</v>
      </c>
      <c r="G7619" s="222"/>
      <c r="H7619" s="225">
        <v>2.8</v>
      </c>
      <c r="I7619" s="226"/>
      <c r="J7619" s="222"/>
      <c r="K7619" s="222"/>
      <c r="L7619" s="227"/>
      <c r="M7619" s="228"/>
      <c r="N7619" s="229"/>
      <c r="O7619" s="229"/>
      <c r="P7619" s="229"/>
      <c r="Q7619" s="229"/>
      <c r="R7619" s="229"/>
      <c r="S7619" s="229"/>
      <c r="T7619" s="230"/>
      <c r="AT7619" s="231" t="s">
        <v>283</v>
      </c>
      <c r="AU7619" s="231" t="s">
        <v>84</v>
      </c>
      <c r="AV7619" s="14" t="s">
        <v>84</v>
      </c>
      <c r="AW7619" s="14" t="s">
        <v>32</v>
      </c>
      <c r="AX7619" s="14" t="s">
        <v>76</v>
      </c>
      <c r="AY7619" s="231" t="s">
        <v>272</v>
      </c>
    </row>
    <row r="7620" spans="2:51" s="14" customFormat="1" ht="11.25">
      <c r="B7620" s="221"/>
      <c r="C7620" s="222"/>
      <c r="D7620" s="212" t="s">
        <v>283</v>
      </c>
      <c r="E7620" s="223" t="s">
        <v>1</v>
      </c>
      <c r="F7620" s="224" t="s">
        <v>3766</v>
      </c>
      <c r="G7620" s="222"/>
      <c r="H7620" s="225">
        <v>4.3</v>
      </c>
      <c r="I7620" s="226"/>
      <c r="J7620" s="222"/>
      <c r="K7620" s="222"/>
      <c r="L7620" s="227"/>
      <c r="M7620" s="228"/>
      <c r="N7620" s="229"/>
      <c r="O7620" s="229"/>
      <c r="P7620" s="229"/>
      <c r="Q7620" s="229"/>
      <c r="R7620" s="229"/>
      <c r="S7620" s="229"/>
      <c r="T7620" s="230"/>
      <c r="AT7620" s="231" t="s">
        <v>283</v>
      </c>
      <c r="AU7620" s="231" t="s">
        <v>84</v>
      </c>
      <c r="AV7620" s="14" t="s">
        <v>84</v>
      </c>
      <c r="AW7620" s="14" t="s">
        <v>32</v>
      </c>
      <c r="AX7620" s="14" t="s">
        <v>76</v>
      </c>
      <c r="AY7620" s="231" t="s">
        <v>272</v>
      </c>
    </row>
    <row r="7621" spans="2:51" s="14" customFormat="1" ht="11.25">
      <c r="B7621" s="221"/>
      <c r="C7621" s="222"/>
      <c r="D7621" s="212" t="s">
        <v>283</v>
      </c>
      <c r="E7621" s="223" t="s">
        <v>1</v>
      </c>
      <c r="F7621" s="224" t="s">
        <v>3767</v>
      </c>
      <c r="G7621" s="222"/>
      <c r="H7621" s="225">
        <v>6.2</v>
      </c>
      <c r="I7621" s="226"/>
      <c r="J7621" s="222"/>
      <c r="K7621" s="222"/>
      <c r="L7621" s="227"/>
      <c r="M7621" s="228"/>
      <c r="N7621" s="229"/>
      <c r="O7621" s="229"/>
      <c r="P7621" s="229"/>
      <c r="Q7621" s="229"/>
      <c r="R7621" s="229"/>
      <c r="S7621" s="229"/>
      <c r="T7621" s="230"/>
      <c r="AT7621" s="231" t="s">
        <v>283</v>
      </c>
      <c r="AU7621" s="231" t="s">
        <v>84</v>
      </c>
      <c r="AV7621" s="14" t="s">
        <v>84</v>
      </c>
      <c r="AW7621" s="14" t="s">
        <v>32</v>
      </c>
      <c r="AX7621" s="14" t="s">
        <v>76</v>
      </c>
      <c r="AY7621" s="231" t="s">
        <v>272</v>
      </c>
    </row>
    <row r="7622" spans="2:51" s="14" customFormat="1" ht="11.25">
      <c r="B7622" s="221"/>
      <c r="C7622" s="222"/>
      <c r="D7622" s="212" t="s">
        <v>283</v>
      </c>
      <c r="E7622" s="223" t="s">
        <v>1</v>
      </c>
      <c r="F7622" s="224" t="s">
        <v>3768</v>
      </c>
      <c r="G7622" s="222"/>
      <c r="H7622" s="225">
        <v>5.6</v>
      </c>
      <c r="I7622" s="226"/>
      <c r="J7622" s="222"/>
      <c r="K7622" s="222"/>
      <c r="L7622" s="227"/>
      <c r="M7622" s="228"/>
      <c r="N7622" s="229"/>
      <c r="O7622" s="229"/>
      <c r="P7622" s="229"/>
      <c r="Q7622" s="229"/>
      <c r="R7622" s="229"/>
      <c r="S7622" s="229"/>
      <c r="T7622" s="230"/>
      <c r="AT7622" s="231" t="s">
        <v>283</v>
      </c>
      <c r="AU7622" s="231" t="s">
        <v>84</v>
      </c>
      <c r="AV7622" s="14" t="s">
        <v>84</v>
      </c>
      <c r="AW7622" s="14" t="s">
        <v>32</v>
      </c>
      <c r="AX7622" s="14" t="s">
        <v>76</v>
      </c>
      <c r="AY7622" s="231" t="s">
        <v>272</v>
      </c>
    </row>
    <row r="7623" spans="2:51" s="14" customFormat="1" ht="11.25">
      <c r="B7623" s="221"/>
      <c r="C7623" s="222"/>
      <c r="D7623" s="212" t="s">
        <v>283</v>
      </c>
      <c r="E7623" s="223" t="s">
        <v>1</v>
      </c>
      <c r="F7623" s="224" t="s">
        <v>1649</v>
      </c>
      <c r="G7623" s="222"/>
      <c r="H7623" s="225">
        <v>17.8</v>
      </c>
      <c r="I7623" s="226"/>
      <c r="J7623" s="222"/>
      <c r="K7623" s="222"/>
      <c r="L7623" s="227"/>
      <c r="M7623" s="228"/>
      <c r="N7623" s="229"/>
      <c r="O7623" s="229"/>
      <c r="P7623" s="229"/>
      <c r="Q7623" s="229"/>
      <c r="R7623" s="229"/>
      <c r="S7623" s="229"/>
      <c r="T7623" s="230"/>
      <c r="AT7623" s="231" t="s">
        <v>283</v>
      </c>
      <c r="AU7623" s="231" t="s">
        <v>84</v>
      </c>
      <c r="AV7623" s="14" t="s">
        <v>84</v>
      </c>
      <c r="AW7623" s="14" t="s">
        <v>32</v>
      </c>
      <c r="AX7623" s="14" t="s">
        <v>76</v>
      </c>
      <c r="AY7623" s="231" t="s">
        <v>272</v>
      </c>
    </row>
    <row r="7624" spans="2:51" s="13" customFormat="1" ht="11.25">
      <c r="B7624" s="210"/>
      <c r="C7624" s="211"/>
      <c r="D7624" s="212" t="s">
        <v>283</v>
      </c>
      <c r="E7624" s="213" t="s">
        <v>1</v>
      </c>
      <c r="F7624" s="214" t="s">
        <v>285</v>
      </c>
      <c r="G7624" s="211"/>
      <c r="H7624" s="213" t="s">
        <v>1</v>
      </c>
      <c r="I7624" s="215"/>
      <c r="J7624" s="211"/>
      <c r="K7624" s="211"/>
      <c r="L7624" s="216"/>
      <c r="M7624" s="217"/>
      <c r="N7624" s="218"/>
      <c r="O7624" s="218"/>
      <c r="P7624" s="218"/>
      <c r="Q7624" s="218"/>
      <c r="R7624" s="218"/>
      <c r="S7624" s="218"/>
      <c r="T7624" s="219"/>
      <c r="AT7624" s="220" t="s">
        <v>283</v>
      </c>
      <c r="AU7624" s="220" t="s">
        <v>84</v>
      </c>
      <c r="AV7624" s="13" t="s">
        <v>16</v>
      </c>
      <c r="AW7624" s="13" t="s">
        <v>32</v>
      </c>
      <c r="AX7624" s="13" t="s">
        <v>76</v>
      </c>
      <c r="AY7624" s="220" t="s">
        <v>272</v>
      </c>
    </row>
    <row r="7625" spans="2:51" s="13" customFormat="1" ht="11.25">
      <c r="B7625" s="210"/>
      <c r="C7625" s="211"/>
      <c r="D7625" s="212" t="s">
        <v>283</v>
      </c>
      <c r="E7625" s="213" t="s">
        <v>1</v>
      </c>
      <c r="F7625" s="214" t="s">
        <v>837</v>
      </c>
      <c r="G7625" s="211"/>
      <c r="H7625" s="213" t="s">
        <v>1</v>
      </c>
      <c r="I7625" s="215"/>
      <c r="J7625" s="211"/>
      <c r="K7625" s="211"/>
      <c r="L7625" s="216"/>
      <c r="M7625" s="217"/>
      <c r="N7625" s="218"/>
      <c r="O7625" s="218"/>
      <c r="P7625" s="218"/>
      <c r="Q7625" s="218"/>
      <c r="R7625" s="218"/>
      <c r="S7625" s="218"/>
      <c r="T7625" s="219"/>
      <c r="AT7625" s="220" t="s">
        <v>283</v>
      </c>
      <c r="AU7625" s="220" t="s">
        <v>84</v>
      </c>
      <c r="AV7625" s="13" t="s">
        <v>16</v>
      </c>
      <c r="AW7625" s="13" t="s">
        <v>32</v>
      </c>
      <c r="AX7625" s="13" t="s">
        <v>76</v>
      </c>
      <c r="AY7625" s="220" t="s">
        <v>272</v>
      </c>
    </row>
    <row r="7626" spans="2:51" s="14" customFormat="1" ht="11.25">
      <c r="B7626" s="221"/>
      <c r="C7626" s="222"/>
      <c r="D7626" s="212" t="s">
        <v>283</v>
      </c>
      <c r="E7626" s="223" t="s">
        <v>1</v>
      </c>
      <c r="F7626" s="224" t="s">
        <v>5908</v>
      </c>
      <c r="G7626" s="222"/>
      <c r="H7626" s="225">
        <v>4.68</v>
      </c>
      <c r="I7626" s="226"/>
      <c r="J7626" s="222"/>
      <c r="K7626" s="222"/>
      <c r="L7626" s="227"/>
      <c r="M7626" s="228"/>
      <c r="N7626" s="229"/>
      <c r="O7626" s="229"/>
      <c r="P7626" s="229"/>
      <c r="Q7626" s="229"/>
      <c r="R7626" s="229"/>
      <c r="S7626" s="229"/>
      <c r="T7626" s="230"/>
      <c r="AT7626" s="231" t="s">
        <v>283</v>
      </c>
      <c r="AU7626" s="231" t="s">
        <v>84</v>
      </c>
      <c r="AV7626" s="14" t="s">
        <v>84</v>
      </c>
      <c r="AW7626" s="14" t="s">
        <v>32</v>
      </c>
      <c r="AX7626" s="14" t="s">
        <v>76</v>
      </c>
      <c r="AY7626" s="231" t="s">
        <v>272</v>
      </c>
    </row>
    <row r="7627" spans="2:51" s="14" customFormat="1" ht="11.25">
      <c r="B7627" s="221"/>
      <c r="C7627" s="222"/>
      <c r="D7627" s="212" t="s">
        <v>283</v>
      </c>
      <c r="E7627" s="223" t="s">
        <v>1</v>
      </c>
      <c r="F7627" s="224" t="s">
        <v>3780</v>
      </c>
      <c r="G7627" s="222"/>
      <c r="H7627" s="225">
        <v>5.0999999999999996</v>
      </c>
      <c r="I7627" s="226"/>
      <c r="J7627" s="222"/>
      <c r="K7627" s="222"/>
      <c r="L7627" s="227"/>
      <c r="M7627" s="228"/>
      <c r="N7627" s="229"/>
      <c r="O7627" s="229"/>
      <c r="P7627" s="229"/>
      <c r="Q7627" s="229"/>
      <c r="R7627" s="229"/>
      <c r="S7627" s="229"/>
      <c r="T7627" s="230"/>
      <c r="AT7627" s="231" t="s">
        <v>283</v>
      </c>
      <c r="AU7627" s="231" t="s">
        <v>84</v>
      </c>
      <c r="AV7627" s="14" t="s">
        <v>84</v>
      </c>
      <c r="AW7627" s="14" t="s">
        <v>32</v>
      </c>
      <c r="AX7627" s="14" t="s">
        <v>76</v>
      </c>
      <c r="AY7627" s="231" t="s">
        <v>272</v>
      </c>
    </row>
    <row r="7628" spans="2:51" s="14" customFormat="1" ht="11.25">
      <c r="B7628" s="221"/>
      <c r="C7628" s="222"/>
      <c r="D7628" s="212" t="s">
        <v>283</v>
      </c>
      <c r="E7628" s="223" t="s">
        <v>1</v>
      </c>
      <c r="F7628" s="224" t="s">
        <v>2290</v>
      </c>
      <c r="G7628" s="222"/>
      <c r="H7628" s="225">
        <v>2.7</v>
      </c>
      <c r="I7628" s="226"/>
      <c r="J7628" s="222"/>
      <c r="K7628" s="222"/>
      <c r="L7628" s="227"/>
      <c r="M7628" s="228"/>
      <c r="N7628" s="229"/>
      <c r="O7628" s="229"/>
      <c r="P7628" s="229"/>
      <c r="Q7628" s="229"/>
      <c r="R7628" s="229"/>
      <c r="S7628" s="229"/>
      <c r="T7628" s="230"/>
      <c r="AT7628" s="231" t="s">
        <v>283</v>
      </c>
      <c r="AU7628" s="231" t="s">
        <v>84</v>
      </c>
      <c r="AV7628" s="14" t="s">
        <v>84</v>
      </c>
      <c r="AW7628" s="14" t="s">
        <v>32</v>
      </c>
      <c r="AX7628" s="14" t="s">
        <v>76</v>
      </c>
      <c r="AY7628" s="231" t="s">
        <v>272</v>
      </c>
    </row>
    <row r="7629" spans="2:51" s="14" customFormat="1" ht="11.25">
      <c r="B7629" s="221"/>
      <c r="C7629" s="222"/>
      <c r="D7629" s="212" t="s">
        <v>283</v>
      </c>
      <c r="E7629" s="223" t="s">
        <v>1</v>
      </c>
      <c r="F7629" s="224" t="s">
        <v>3769</v>
      </c>
      <c r="G7629" s="222"/>
      <c r="H7629" s="225">
        <v>3.4</v>
      </c>
      <c r="I7629" s="226"/>
      <c r="J7629" s="222"/>
      <c r="K7629" s="222"/>
      <c r="L7629" s="227"/>
      <c r="M7629" s="228"/>
      <c r="N7629" s="229"/>
      <c r="O7629" s="229"/>
      <c r="P7629" s="229"/>
      <c r="Q7629" s="229"/>
      <c r="R7629" s="229"/>
      <c r="S7629" s="229"/>
      <c r="T7629" s="230"/>
      <c r="AT7629" s="231" t="s">
        <v>283</v>
      </c>
      <c r="AU7629" s="231" t="s">
        <v>84</v>
      </c>
      <c r="AV7629" s="14" t="s">
        <v>84</v>
      </c>
      <c r="AW7629" s="14" t="s">
        <v>32</v>
      </c>
      <c r="AX7629" s="14" t="s">
        <v>76</v>
      </c>
      <c r="AY7629" s="231" t="s">
        <v>272</v>
      </c>
    </row>
    <row r="7630" spans="2:51" s="14" customFormat="1" ht="11.25">
      <c r="B7630" s="221"/>
      <c r="C7630" s="222"/>
      <c r="D7630" s="212" t="s">
        <v>283</v>
      </c>
      <c r="E7630" s="223" t="s">
        <v>1</v>
      </c>
      <c r="F7630" s="224" t="s">
        <v>3770</v>
      </c>
      <c r="G7630" s="222"/>
      <c r="H7630" s="225">
        <v>3.5</v>
      </c>
      <c r="I7630" s="226"/>
      <c r="J7630" s="222"/>
      <c r="K7630" s="222"/>
      <c r="L7630" s="227"/>
      <c r="M7630" s="228"/>
      <c r="N7630" s="229"/>
      <c r="O7630" s="229"/>
      <c r="P7630" s="229"/>
      <c r="Q7630" s="229"/>
      <c r="R7630" s="229"/>
      <c r="S7630" s="229"/>
      <c r="T7630" s="230"/>
      <c r="AT7630" s="231" t="s">
        <v>283</v>
      </c>
      <c r="AU7630" s="231" t="s">
        <v>84</v>
      </c>
      <c r="AV7630" s="14" t="s">
        <v>84</v>
      </c>
      <c r="AW7630" s="14" t="s">
        <v>32</v>
      </c>
      <c r="AX7630" s="14" t="s">
        <v>76</v>
      </c>
      <c r="AY7630" s="231" t="s">
        <v>272</v>
      </c>
    </row>
    <row r="7631" spans="2:51" s="14" customFormat="1" ht="11.25">
      <c r="B7631" s="221"/>
      <c r="C7631" s="222"/>
      <c r="D7631" s="212" t="s">
        <v>283</v>
      </c>
      <c r="E7631" s="223" t="s">
        <v>1</v>
      </c>
      <c r="F7631" s="224" t="s">
        <v>1670</v>
      </c>
      <c r="G7631" s="222"/>
      <c r="H7631" s="225">
        <v>4.4000000000000004</v>
      </c>
      <c r="I7631" s="226"/>
      <c r="J7631" s="222"/>
      <c r="K7631" s="222"/>
      <c r="L7631" s="227"/>
      <c r="M7631" s="228"/>
      <c r="N7631" s="229"/>
      <c r="O7631" s="229"/>
      <c r="P7631" s="229"/>
      <c r="Q7631" s="229"/>
      <c r="R7631" s="229"/>
      <c r="S7631" s="229"/>
      <c r="T7631" s="230"/>
      <c r="AT7631" s="231" t="s">
        <v>283</v>
      </c>
      <c r="AU7631" s="231" t="s">
        <v>84</v>
      </c>
      <c r="AV7631" s="14" t="s">
        <v>84</v>
      </c>
      <c r="AW7631" s="14" t="s">
        <v>32</v>
      </c>
      <c r="AX7631" s="14" t="s">
        <v>76</v>
      </c>
      <c r="AY7631" s="231" t="s">
        <v>272</v>
      </c>
    </row>
    <row r="7632" spans="2:51" s="14" customFormat="1" ht="11.25">
      <c r="B7632" s="221"/>
      <c r="C7632" s="222"/>
      <c r="D7632" s="212" t="s">
        <v>283</v>
      </c>
      <c r="E7632" s="223" t="s">
        <v>1</v>
      </c>
      <c r="F7632" s="224" t="s">
        <v>1650</v>
      </c>
      <c r="G7632" s="222"/>
      <c r="H7632" s="225">
        <v>10.6</v>
      </c>
      <c r="I7632" s="226"/>
      <c r="J7632" s="222"/>
      <c r="K7632" s="222"/>
      <c r="L7632" s="227"/>
      <c r="M7632" s="228"/>
      <c r="N7632" s="229"/>
      <c r="O7632" s="229"/>
      <c r="P7632" s="229"/>
      <c r="Q7632" s="229"/>
      <c r="R7632" s="229"/>
      <c r="S7632" s="229"/>
      <c r="T7632" s="230"/>
      <c r="AT7632" s="231" t="s">
        <v>283</v>
      </c>
      <c r="AU7632" s="231" t="s">
        <v>84</v>
      </c>
      <c r="AV7632" s="14" t="s">
        <v>84</v>
      </c>
      <c r="AW7632" s="14" t="s">
        <v>32</v>
      </c>
      <c r="AX7632" s="14" t="s">
        <v>76</v>
      </c>
      <c r="AY7632" s="231" t="s">
        <v>272</v>
      </c>
    </row>
    <row r="7633" spans="1:65" s="14" customFormat="1" ht="11.25">
      <c r="B7633" s="221"/>
      <c r="C7633" s="222"/>
      <c r="D7633" s="212" t="s">
        <v>283</v>
      </c>
      <c r="E7633" s="223" t="s">
        <v>1</v>
      </c>
      <c r="F7633" s="224" t="s">
        <v>3771</v>
      </c>
      <c r="G7633" s="222"/>
      <c r="H7633" s="225">
        <v>3</v>
      </c>
      <c r="I7633" s="226"/>
      <c r="J7633" s="222"/>
      <c r="K7633" s="222"/>
      <c r="L7633" s="227"/>
      <c r="M7633" s="228"/>
      <c r="N7633" s="229"/>
      <c r="O7633" s="229"/>
      <c r="P7633" s="229"/>
      <c r="Q7633" s="229"/>
      <c r="R7633" s="229"/>
      <c r="S7633" s="229"/>
      <c r="T7633" s="230"/>
      <c r="AT7633" s="231" t="s">
        <v>283</v>
      </c>
      <c r="AU7633" s="231" t="s">
        <v>84</v>
      </c>
      <c r="AV7633" s="14" t="s">
        <v>84</v>
      </c>
      <c r="AW7633" s="14" t="s">
        <v>32</v>
      </c>
      <c r="AX7633" s="14" t="s">
        <v>76</v>
      </c>
      <c r="AY7633" s="231" t="s">
        <v>272</v>
      </c>
    </row>
    <row r="7634" spans="1:65" s="14" customFormat="1" ht="11.25">
      <c r="B7634" s="221"/>
      <c r="C7634" s="222"/>
      <c r="D7634" s="212" t="s">
        <v>283</v>
      </c>
      <c r="E7634" s="223" t="s">
        <v>1</v>
      </c>
      <c r="F7634" s="224" t="s">
        <v>3772</v>
      </c>
      <c r="G7634" s="222"/>
      <c r="H7634" s="225">
        <v>2.9</v>
      </c>
      <c r="I7634" s="226"/>
      <c r="J7634" s="222"/>
      <c r="K7634" s="222"/>
      <c r="L7634" s="227"/>
      <c r="M7634" s="228"/>
      <c r="N7634" s="229"/>
      <c r="O7634" s="229"/>
      <c r="P7634" s="229"/>
      <c r="Q7634" s="229"/>
      <c r="R7634" s="229"/>
      <c r="S7634" s="229"/>
      <c r="T7634" s="230"/>
      <c r="AT7634" s="231" t="s">
        <v>283</v>
      </c>
      <c r="AU7634" s="231" t="s">
        <v>84</v>
      </c>
      <c r="AV7634" s="14" t="s">
        <v>84</v>
      </c>
      <c r="AW7634" s="14" t="s">
        <v>32</v>
      </c>
      <c r="AX7634" s="14" t="s">
        <v>76</v>
      </c>
      <c r="AY7634" s="231" t="s">
        <v>272</v>
      </c>
    </row>
    <row r="7635" spans="1:65" s="14" customFormat="1" ht="11.25">
      <c r="B7635" s="221"/>
      <c r="C7635" s="222"/>
      <c r="D7635" s="212" t="s">
        <v>283</v>
      </c>
      <c r="E7635" s="223" t="s">
        <v>1</v>
      </c>
      <c r="F7635" s="224" t="s">
        <v>3773</v>
      </c>
      <c r="G7635" s="222"/>
      <c r="H7635" s="225">
        <v>2.2999999999999998</v>
      </c>
      <c r="I7635" s="226"/>
      <c r="J7635" s="222"/>
      <c r="K7635" s="222"/>
      <c r="L7635" s="227"/>
      <c r="M7635" s="228"/>
      <c r="N7635" s="229"/>
      <c r="O7635" s="229"/>
      <c r="P7635" s="229"/>
      <c r="Q7635" s="229"/>
      <c r="R7635" s="229"/>
      <c r="S7635" s="229"/>
      <c r="T7635" s="230"/>
      <c r="AT7635" s="231" t="s">
        <v>283</v>
      </c>
      <c r="AU7635" s="231" t="s">
        <v>84</v>
      </c>
      <c r="AV7635" s="14" t="s">
        <v>84</v>
      </c>
      <c r="AW7635" s="14" t="s">
        <v>32</v>
      </c>
      <c r="AX7635" s="14" t="s">
        <v>76</v>
      </c>
      <c r="AY7635" s="231" t="s">
        <v>272</v>
      </c>
    </row>
    <row r="7636" spans="1:65" s="14" customFormat="1" ht="11.25">
      <c r="B7636" s="221"/>
      <c r="C7636" s="222"/>
      <c r="D7636" s="212" t="s">
        <v>283</v>
      </c>
      <c r="E7636" s="223" t="s">
        <v>1</v>
      </c>
      <c r="F7636" s="224" t="s">
        <v>2296</v>
      </c>
      <c r="G7636" s="222"/>
      <c r="H7636" s="225">
        <v>2.9</v>
      </c>
      <c r="I7636" s="226"/>
      <c r="J7636" s="222"/>
      <c r="K7636" s="222"/>
      <c r="L7636" s="227"/>
      <c r="M7636" s="228"/>
      <c r="N7636" s="229"/>
      <c r="O7636" s="229"/>
      <c r="P7636" s="229"/>
      <c r="Q7636" s="229"/>
      <c r="R7636" s="229"/>
      <c r="S7636" s="229"/>
      <c r="T7636" s="230"/>
      <c r="AT7636" s="231" t="s">
        <v>283</v>
      </c>
      <c r="AU7636" s="231" t="s">
        <v>84</v>
      </c>
      <c r="AV7636" s="14" t="s">
        <v>84</v>
      </c>
      <c r="AW7636" s="14" t="s">
        <v>32</v>
      </c>
      <c r="AX7636" s="14" t="s">
        <v>76</v>
      </c>
      <c r="AY7636" s="231" t="s">
        <v>272</v>
      </c>
    </row>
    <row r="7637" spans="1:65" s="14" customFormat="1" ht="11.25">
      <c r="B7637" s="221"/>
      <c r="C7637" s="222"/>
      <c r="D7637" s="212" t="s">
        <v>283</v>
      </c>
      <c r="E7637" s="223" t="s">
        <v>1</v>
      </c>
      <c r="F7637" s="224" t="s">
        <v>2301</v>
      </c>
      <c r="G7637" s="222"/>
      <c r="H7637" s="225">
        <v>3.7</v>
      </c>
      <c r="I7637" s="226"/>
      <c r="J7637" s="222"/>
      <c r="K7637" s="222"/>
      <c r="L7637" s="227"/>
      <c r="M7637" s="228"/>
      <c r="N7637" s="229"/>
      <c r="O7637" s="229"/>
      <c r="P7637" s="229"/>
      <c r="Q7637" s="229"/>
      <c r="R7637" s="229"/>
      <c r="S7637" s="229"/>
      <c r="T7637" s="230"/>
      <c r="AT7637" s="231" t="s">
        <v>283</v>
      </c>
      <c r="AU7637" s="231" t="s">
        <v>84</v>
      </c>
      <c r="AV7637" s="14" t="s">
        <v>84</v>
      </c>
      <c r="AW7637" s="14" t="s">
        <v>32</v>
      </c>
      <c r="AX7637" s="14" t="s">
        <v>76</v>
      </c>
      <c r="AY7637" s="231" t="s">
        <v>272</v>
      </c>
    </row>
    <row r="7638" spans="1:65" s="14" customFormat="1" ht="11.25">
      <c r="B7638" s="221"/>
      <c r="C7638" s="222"/>
      <c r="D7638" s="212" t="s">
        <v>283</v>
      </c>
      <c r="E7638" s="223" t="s">
        <v>1</v>
      </c>
      <c r="F7638" s="224" t="s">
        <v>1651</v>
      </c>
      <c r="G7638" s="222"/>
      <c r="H7638" s="225">
        <v>17.8</v>
      </c>
      <c r="I7638" s="226"/>
      <c r="J7638" s="222"/>
      <c r="K7638" s="222"/>
      <c r="L7638" s="227"/>
      <c r="M7638" s="228"/>
      <c r="N7638" s="229"/>
      <c r="O7638" s="229"/>
      <c r="P7638" s="229"/>
      <c r="Q7638" s="229"/>
      <c r="R7638" s="229"/>
      <c r="S7638" s="229"/>
      <c r="T7638" s="230"/>
      <c r="AT7638" s="231" t="s">
        <v>283</v>
      </c>
      <c r="AU7638" s="231" t="s">
        <v>84</v>
      </c>
      <c r="AV7638" s="14" t="s">
        <v>84</v>
      </c>
      <c r="AW7638" s="14" t="s">
        <v>32</v>
      </c>
      <c r="AX7638" s="14" t="s">
        <v>76</v>
      </c>
      <c r="AY7638" s="231" t="s">
        <v>272</v>
      </c>
    </row>
    <row r="7639" spans="1:65" s="2" customFormat="1" ht="24.2" customHeight="1">
      <c r="A7639" s="34"/>
      <c r="B7639" s="35"/>
      <c r="C7639" s="192" t="s">
        <v>5909</v>
      </c>
      <c r="D7639" s="192" t="s">
        <v>274</v>
      </c>
      <c r="E7639" s="193" t="s">
        <v>5910</v>
      </c>
      <c r="F7639" s="194" t="s">
        <v>5911</v>
      </c>
      <c r="G7639" s="195" t="s">
        <v>156</v>
      </c>
      <c r="H7639" s="196">
        <v>63.38</v>
      </c>
      <c r="I7639" s="197"/>
      <c r="J7639" s="198">
        <f>ROUND(I7639*H7639,2)</f>
        <v>0</v>
      </c>
      <c r="K7639" s="194" t="s">
        <v>278</v>
      </c>
      <c r="L7639" s="39"/>
      <c r="M7639" s="199" t="s">
        <v>1</v>
      </c>
      <c r="N7639" s="200" t="s">
        <v>41</v>
      </c>
      <c r="O7639" s="71"/>
      <c r="P7639" s="201">
        <f>O7639*H7639</f>
        <v>0</v>
      </c>
      <c r="Q7639" s="201">
        <v>0</v>
      </c>
      <c r="R7639" s="201">
        <f>Q7639*H7639</f>
        <v>0</v>
      </c>
      <c r="S7639" s="201">
        <v>0</v>
      </c>
      <c r="T7639" s="202">
        <f>S7639*H7639</f>
        <v>0</v>
      </c>
      <c r="U7639" s="34"/>
      <c r="V7639" s="34"/>
      <c r="W7639" s="34"/>
      <c r="X7639" s="34"/>
      <c r="Y7639" s="34"/>
      <c r="Z7639" s="34"/>
      <c r="AA7639" s="34"/>
      <c r="AB7639" s="34"/>
      <c r="AC7639" s="34"/>
      <c r="AD7639" s="34"/>
      <c r="AE7639" s="34"/>
      <c r="AR7639" s="203" t="s">
        <v>358</v>
      </c>
      <c r="AT7639" s="203" t="s">
        <v>274</v>
      </c>
      <c r="AU7639" s="203" t="s">
        <v>84</v>
      </c>
      <c r="AY7639" s="17" t="s">
        <v>272</v>
      </c>
      <c r="BE7639" s="204">
        <f>IF(N7639="základní",J7639,0)</f>
        <v>0</v>
      </c>
      <c r="BF7639" s="204">
        <f>IF(N7639="snížená",J7639,0)</f>
        <v>0</v>
      </c>
      <c r="BG7639" s="204">
        <f>IF(N7639="zákl. přenesená",J7639,0)</f>
        <v>0</v>
      </c>
      <c r="BH7639" s="204">
        <f>IF(N7639="sníž. přenesená",J7639,0)</f>
        <v>0</v>
      </c>
      <c r="BI7639" s="204">
        <f>IF(N7639="nulová",J7639,0)</f>
        <v>0</v>
      </c>
      <c r="BJ7639" s="17" t="s">
        <v>16</v>
      </c>
      <c r="BK7639" s="204">
        <f>ROUND(I7639*H7639,2)</f>
        <v>0</v>
      </c>
      <c r="BL7639" s="17" t="s">
        <v>358</v>
      </c>
      <c r="BM7639" s="203" t="s">
        <v>5912</v>
      </c>
    </row>
    <row r="7640" spans="1:65" s="2" customFormat="1" ht="11.25">
      <c r="A7640" s="34"/>
      <c r="B7640" s="35"/>
      <c r="C7640" s="36"/>
      <c r="D7640" s="205" t="s">
        <v>281</v>
      </c>
      <c r="E7640" s="36"/>
      <c r="F7640" s="206" t="s">
        <v>5913</v>
      </c>
      <c r="G7640" s="36"/>
      <c r="H7640" s="36"/>
      <c r="I7640" s="207"/>
      <c r="J7640" s="36"/>
      <c r="K7640" s="36"/>
      <c r="L7640" s="39"/>
      <c r="M7640" s="208"/>
      <c r="N7640" s="209"/>
      <c r="O7640" s="71"/>
      <c r="P7640" s="71"/>
      <c r="Q7640" s="71"/>
      <c r="R7640" s="71"/>
      <c r="S7640" s="71"/>
      <c r="T7640" s="72"/>
      <c r="U7640" s="34"/>
      <c r="V7640" s="34"/>
      <c r="W7640" s="34"/>
      <c r="X7640" s="34"/>
      <c r="Y7640" s="34"/>
      <c r="Z7640" s="34"/>
      <c r="AA7640" s="34"/>
      <c r="AB7640" s="34"/>
      <c r="AC7640" s="34"/>
      <c r="AD7640" s="34"/>
      <c r="AE7640" s="34"/>
      <c r="AT7640" s="17" t="s">
        <v>281</v>
      </c>
      <c r="AU7640" s="17" t="s">
        <v>84</v>
      </c>
    </row>
    <row r="7641" spans="1:65" s="13" customFormat="1" ht="22.5">
      <c r="B7641" s="210"/>
      <c r="C7641" s="211"/>
      <c r="D7641" s="212" t="s">
        <v>283</v>
      </c>
      <c r="E7641" s="213" t="s">
        <v>1</v>
      </c>
      <c r="F7641" s="214" t="s">
        <v>5783</v>
      </c>
      <c r="G7641" s="211"/>
      <c r="H7641" s="213" t="s">
        <v>1</v>
      </c>
      <c r="I7641" s="215"/>
      <c r="J7641" s="211"/>
      <c r="K7641" s="211"/>
      <c r="L7641" s="216"/>
      <c r="M7641" s="217"/>
      <c r="N7641" s="218"/>
      <c r="O7641" s="218"/>
      <c r="P7641" s="218"/>
      <c r="Q7641" s="218"/>
      <c r="R7641" s="218"/>
      <c r="S7641" s="218"/>
      <c r="T7641" s="219"/>
      <c r="AT7641" s="220" t="s">
        <v>283</v>
      </c>
      <c r="AU7641" s="220" t="s">
        <v>84</v>
      </c>
      <c r="AV7641" s="13" t="s">
        <v>16</v>
      </c>
      <c r="AW7641" s="13" t="s">
        <v>32</v>
      </c>
      <c r="AX7641" s="13" t="s">
        <v>76</v>
      </c>
      <c r="AY7641" s="220" t="s">
        <v>272</v>
      </c>
    </row>
    <row r="7642" spans="1:65" s="13" customFormat="1" ht="11.25">
      <c r="B7642" s="210"/>
      <c r="C7642" s="211"/>
      <c r="D7642" s="212" t="s">
        <v>283</v>
      </c>
      <c r="E7642" s="213" t="s">
        <v>1</v>
      </c>
      <c r="F7642" s="214" t="s">
        <v>285</v>
      </c>
      <c r="G7642" s="211"/>
      <c r="H7642" s="213" t="s">
        <v>1</v>
      </c>
      <c r="I7642" s="215"/>
      <c r="J7642" s="211"/>
      <c r="K7642" s="211"/>
      <c r="L7642" s="216"/>
      <c r="M7642" s="217"/>
      <c r="N7642" s="218"/>
      <c r="O7642" s="218"/>
      <c r="P7642" s="218"/>
      <c r="Q7642" s="218"/>
      <c r="R7642" s="218"/>
      <c r="S7642" s="218"/>
      <c r="T7642" s="219"/>
      <c r="AT7642" s="220" t="s">
        <v>283</v>
      </c>
      <c r="AU7642" s="220" t="s">
        <v>84</v>
      </c>
      <c r="AV7642" s="13" t="s">
        <v>16</v>
      </c>
      <c r="AW7642" s="13" t="s">
        <v>32</v>
      </c>
      <c r="AX7642" s="13" t="s">
        <v>76</v>
      </c>
      <c r="AY7642" s="220" t="s">
        <v>272</v>
      </c>
    </row>
    <row r="7643" spans="1:65" s="13" customFormat="1" ht="11.25">
      <c r="B7643" s="210"/>
      <c r="C7643" s="211"/>
      <c r="D7643" s="212" t="s">
        <v>283</v>
      </c>
      <c r="E7643" s="213" t="s">
        <v>1</v>
      </c>
      <c r="F7643" s="214" t="s">
        <v>5900</v>
      </c>
      <c r="G7643" s="211"/>
      <c r="H7643" s="213" t="s">
        <v>1</v>
      </c>
      <c r="I7643" s="215"/>
      <c r="J7643" s="211"/>
      <c r="K7643" s="211"/>
      <c r="L7643" s="216"/>
      <c r="M7643" s="217"/>
      <c r="N7643" s="218"/>
      <c r="O7643" s="218"/>
      <c r="P7643" s="218"/>
      <c r="Q7643" s="218"/>
      <c r="R7643" s="218"/>
      <c r="S7643" s="218"/>
      <c r="T7643" s="219"/>
      <c r="AT7643" s="220" t="s">
        <v>283</v>
      </c>
      <c r="AU7643" s="220" t="s">
        <v>84</v>
      </c>
      <c r="AV7643" s="13" t="s">
        <v>16</v>
      </c>
      <c r="AW7643" s="13" t="s">
        <v>32</v>
      </c>
      <c r="AX7643" s="13" t="s">
        <v>76</v>
      </c>
      <c r="AY7643" s="220" t="s">
        <v>272</v>
      </c>
    </row>
    <row r="7644" spans="1:65" s="13" customFormat="1" ht="11.25">
      <c r="B7644" s="210"/>
      <c r="C7644" s="211"/>
      <c r="D7644" s="212" t="s">
        <v>283</v>
      </c>
      <c r="E7644" s="213" t="s">
        <v>1</v>
      </c>
      <c r="F7644" s="214" t="s">
        <v>285</v>
      </c>
      <c r="G7644" s="211"/>
      <c r="H7644" s="213" t="s">
        <v>1</v>
      </c>
      <c r="I7644" s="215"/>
      <c r="J7644" s="211"/>
      <c r="K7644" s="211"/>
      <c r="L7644" s="216"/>
      <c r="M7644" s="217"/>
      <c r="N7644" s="218"/>
      <c r="O7644" s="218"/>
      <c r="P7644" s="218"/>
      <c r="Q7644" s="218"/>
      <c r="R7644" s="218"/>
      <c r="S7644" s="218"/>
      <c r="T7644" s="219"/>
      <c r="AT7644" s="220" t="s">
        <v>283</v>
      </c>
      <c r="AU7644" s="220" t="s">
        <v>84</v>
      </c>
      <c r="AV7644" s="13" t="s">
        <v>16</v>
      </c>
      <c r="AW7644" s="13" t="s">
        <v>32</v>
      </c>
      <c r="AX7644" s="13" t="s">
        <v>76</v>
      </c>
      <c r="AY7644" s="220" t="s">
        <v>272</v>
      </c>
    </row>
    <row r="7645" spans="1:65" s="13" customFormat="1" ht="11.25">
      <c r="B7645" s="210"/>
      <c r="C7645" s="211"/>
      <c r="D7645" s="212" t="s">
        <v>283</v>
      </c>
      <c r="E7645" s="213" t="s">
        <v>1</v>
      </c>
      <c r="F7645" s="214" t="s">
        <v>5906</v>
      </c>
      <c r="G7645" s="211"/>
      <c r="H7645" s="213" t="s">
        <v>1</v>
      </c>
      <c r="I7645" s="215"/>
      <c r="J7645" s="211"/>
      <c r="K7645" s="211"/>
      <c r="L7645" s="216"/>
      <c r="M7645" s="217"/>
      <c r="N7645" s="218"/>
      <c r="O7645" s="218"/>
      <c r="P7645" s="218"/>
      <c r="Q7645" s="218"/>
      <c r="R7645" s="218"/>
      <c r="S7645" s="218"/>
      <c r="T7645" s="219"/>
      <c r="AT7645" s="220" t="s">
        <v>283</v>
      </c>
      <c r="AU7645" s="220" t="s">
        <v>84</v>
      </c>
      <c r="AV7645" s="13" t="s">
        <v>16</v>
      </c>
      <c r="AW7645" s="13" t="s">
        <v>32</v>
      </c>
      <c r="AX7645" s="13" t="s">
        <v>76</v>
      </c>
      <c r="AY7645" s="220" t="s">
        <v>272</v>
      </c>
    </row>
    <row r="7646" spans="1:65" s="13" customFormat="1" ht="11.25">
      <c r="B7646" s="210"/>
      <c r="C7646" s="211"/>
      <c r="D7646" s="212" t="s">
        <v>283</v>
      </c>
      <c r="E7646" s="213" t="s">
        <v>1</v>
      </c>
      <c r="F7646" s="214" t="s">
        <v>833</v>
      </c>
      <c r="G7646" s="211"/>
      <c r="H7646" s="213" t="s">
        <v>1</v>
      </c>
      <c r="I7646" s="215"/>
      <c r="J7646" s="211"/>
      <c r="K7646" s="211"/>
      <c r="L7646" s="216"/>
      <c r="M7646" s="217"/>
      <c r="N7646" s="218"/>
      <c r="O7646" s="218"/>
      <c r="P7646" s="218"/>
      <c r="Q7646" s="218"/>
      <c r="R7646" s="218"/>
      <c r="S7646" s="218"/>
      <c r="T7646" s="219"/>
      <c r="AT7646" s="220" t="s">
        <v>283</v>
      </c>
      <c r="AU7646" s="220" t="s">
        <v>84</v>
      </c>
      <c r="AV7646" s="13" t="s">
        <v>16</v>
      </c>
      <c r="AW7646" s="13" t="s">
        <v>32</v>
      </c>
      <c r="AX7646" s="13" t="s">
        <v>76</v>
      </c>
      <c r="AY7646" s="220" t="s">
        <v>272</v>
      </c>
    </row>
    <row r="7647" spans="1:65" s="14" customFormat="1" ht="11.25">
      <c r="B7647" s="221"/>
      <c r="C7647" s="222"/>
      <c r="D7647" s="212" t="s">
        <v>283</v>
      </c>
      <c r="E7647" s="223" t="s">
        <v>1</v>
      </c>
      <c r="F7647" s="224" t="s">
        <v>3761</v>
      </c>
      <c r="G7647" s="222"/>
      <c r="H7647" s="225">
        <v>1.9</v>
      </c>
      <c r="I7647" s="226"/>
      <c r="J7647" s="222"/>
      <c r="K7647" s="222"/>
      <c r="L7647" s="227"/>
      <c r="M7647" s="228"/>
      <c r="N7647" s="229"/>
      <c r="O7647" s="229"/>
      <c r="P7647" s="229"/>
      <c r="Q7647" s="229"/>
      <c r="R7647" s="229"/>
      <c r="S7647" s="229"/>
      <c r="T7647" s="230"/>
      <c r="AT7647" s="231" t="s">
        <v>283</v>
      </c>
      <c r="AU7647" s="231" t="s">
        <v>84</v>
      </c>
      <c r="AV7647" s="14" t="s">
        <v>84</v>
      </c>
      <c r="AW7647" s="14" t="s">
        <v>32</v>
      </c>
      <c r="AX7647" s="14" t="s">
        <v>76</v>
      </c>
      <c r="AY7647" s="231" t="s">
        <v>272</v>
      </c>
    </row>
    <row r="7648" spans="1:65" s="14" customFormat="1" ht="11.25">
      <c r="B7648" s="221"/>
      <c r="C7648" s="222"/>
      <c r="D7648" s="212" t="s">
        <v>283</v>
      </c>
      <c r="E7648" s="223" t="s">
        <v>1</v>
      </c>
      <c r="F7648" s="224" t="s">
        <v>2446</v>
      </c>
      <c r="G7648" s="222"/>
      <c r="H7648" s="225">
        <v>5.8</v>
      </c>
      <c r="I7648" s="226"/>
      <c r="J7648" s="222"/>
      <c r="K7648" s="222"/>
      <c r="L7648" s="227"/>
      <c r="M7648" s="228"/>
      <c r="N7648" s="229"/>
      <c r="O7648" s="229"/>
      <c r="P7648" s="229"/>
      <c r="Q7648" s="229"/>
      <c r="R7648" s="229"/>
      <c r="S7648" s="229"/>
      <c r="T7648" s="230"/>
      <c r="AT7648" s="231" t="s">
        <v>283</v>
      </c>
      <c r="AU7648" s="231" t="s">
        <v>84</v>
      </c>
      <c r="AV7648" s="14" t="s">
        <v>84</v>
      </c>
      <c r="AW7648" s="14" t="s">
        <v>32</v>
      </c>
      <c r="AX7648" s="14" t="s">
        <v>76</v>
      </c>
      <c r="AY7648" s="231" t="s">
        <v>272</v>
      </c>
    </row>
    <row r="7649" spans="2:51" s="14" customFormat="1" ht="11.25">
      <c r="B7649" s="221"/>
      <c r="C7649" s="222"/>
      <c r="D7649" s="212" t="s">
        <v>283</v>
      </c>
      <c r="E7649" s="223" t="s">
        <v>1</v>
      </c>
      <c r="F7649" s="224" t="s">
        <v>3762</v>
      </c>
      <c r="G7649" s="222"/>
      <c r="H7649" s="225">
        <v>2.7</v>
      </c>
      <c r="I7649" s="226"/>
      <c r="J7649" s="222"/>
      <c r="K7649" s="222"/>
      <c r="L7649" s="227"/>
      <c r="M7649" s="228"/>
      <c r="N7649" s="229"/>
      <c r="O7649" s="229"/>
      <c r="P7649" s="229"/>
      <c r="Q7649" s="229"/>
      <c r="R7649" s="229"/>
      <c r="S7649" s="229"/>
      <c r="T7649" s="230"/>
      <c r="AT7649" s="231" t="s">
        <v>283</v>
      </c>
      <c r="AU7649" s="231" t="s">
        <v>84</v>
      </c>
      <c r="AV7649" s="14" t="s">
        <v>84</v>
      </c>
      <c r="AW7649" s="14" t="s">
        <v>32</v>
      </c>
      <c r="AX7649" s="14" t="s">
        <v>76</v>
      </c>
      <c r="AY7649" s="231" t="s">
        <v>272</v>
      </c>
    </row>
    <row r="7650" spans="2:51" s="14" customFormat="1" ht="11.25">
      <c r="B7650" s="221"/>
      <c r="C7650" s="222"/>
      <c r="D7650" s="212" t="s">
        <v>283</v>
      </c>
      <c r="E7650" s="223" t="s">
        <v>1</v>
      </c>
      <c r="F7650" s="224" t="s">
        <v>3779</v>
      </c>
      <c r="G7650" s="222"/>
      <c r="H7650" s="225">
        <v>3</v>
      </c>
      <c r="I7650" s="226"/>
      <c r="J7650" s="222"/>
      <c r="K7650" s="222"/>
      <c r="L7650" s="227"/>
      <c r="M7650" s="228"/>
      <c r="N7650" s="229"/>
      <c r="O7650" s="229"/>
      <c r="P7650" s="229"/>
      <c r="Q7650" s="229"/>
      <c r="R7650" s="229"/>
      <c r="S7650" s="229"/>
      <c r="T7650" s="230"/>
      <c r="AT7650" s="231" t="s">
        <v>283</v>
      </c>
      <c r="AU7650" s="231" t="s">
        <v>84</v>
      </c>
      <c r="AV7650" s="14" t="s">
        <v>84</v>
      </c>
      <c r="AW7650" s="14" t="s">
        <v>32</v>
      </c>
      <c r="AX7650" s="14" t="s">
        <v>76</v>
      </c>
      <c r="AY7650" s="231" t="s">
        <v>272</v>
      </c>
    </row>
    <row r="7651" spans="2:51" s="14" customFormat="1" ht="11.25">
      <c r="B7651" s="221"/>
      <c r="C7651" s="222"/>
      <c r="D7651" s="212" t="s">
        <v>283</v>
      </c>
      <c r="E7651" s="223" t="s">
        <v>1</v>
      </c>
      <c r="F7651" s="224" t="s">
        <v>3763</v>
      </c>
      <c r="G7651" s="222"/>
      <c r="H7651" s="225">
        <v>3.4</v>
      </c>
      <c r="I7651" s="226"/>
      <c r="J7651" s="222"/>
      <c r="K7651" s="222"/>
      <c r="L7651" s="227"/>
      <c r="M7651" s="228"/>
      <c r="N7651" s="229"/>
      <c r="O7651" s="229"/>
      <c r="P7651" s="229"/>
      <c r="Q7651" s="229"/>
      <c r="R7651" s="229"/>
      <c r="S7651" s="229"/>
      <c r="T7651" s="230"/>
      <c r="AT7651" s="231" t="s">
        <v>283</v>
      </c>
      <c r="AU7651" s="231" t="s">
        <v>84</v>
      </c>
      <c r="AV7651" s="14" t="s">
        <v>84</v>
      </c>
      <c r="AW7651" s="14" t="s">
        <v>32</v>
      </c>
      <c r="AX7651" s="14" t="s">
        <v>76</v>
      </c>
      <c r="AY7651" s="231" t="s">
        <v>272</v>
      </c>
    </row>
    <row r="7652" spans="2:51" s="14" customFormat="1" ht="11.25">
      <c r="B7652" s="221"/>
      <c r="C7652" s="222"/>
      <c r="D7652" s="212" t="s">
        <v>283</v>
      </c>
      <c r="E7652" s="223" t="s">
        <v>1</v>
      </c>
      <c r="F7652" s="224" t="s">
        <v>3764</v>
      </c>
      <c r="G7652" s="222"/>
      <c r="H7652" s="225">
        <v>3.3</v>
      </c>
      <c r="I7652" s="226"/>
      <c r="J7652" s="222"/>
      <c r="K7652" s="222"/>
      <c r="L7652" s="227"/>
      <c r="M7652" s="228"/>
      <c r="N7652" s="229"/>
      <c r="O7652" s="229"/>
      <c r="P7652" s="229"/>
      <c r="Q7652" s="229"/>
      <c r="R7652" s="229"/>
      <c r="S7652" s="229"/>
      <c r="T7652" s="230"/>
      <c r="AT7652" s="231" t="s">
        <v>283</v>
      </c>
      <c r="AU7652" s="231" t="s">
        <v>84</v>
      </c>
      <c r="AV7652" s="14" t="s">
        <v>84</v>
      </c>
      <c r="AW7652" s="14" t="s">
        <v>32</v>
      </c>
      <c r="AX7652" s="14" t="s">
        <v>76</v>
      </c>
      <c r="AY7652" s="231" t="s">
        <v>272</v>
      </c>
    </row>
    <row r="7653" spans="2:51" s="14" customFormat="1" ht="11.25">
      <c r="B7653" s="221"/>
      <c r="C7653" s="222"/>
      <c r="D7653" s="212" t="s">
        <v>283</v>
      </c>
      <c r="E7653" s="223" t="s">
        <v>1</v>
      </c>
      <c r="F7653" s="224" t="s">
        <v>3765</v>
      </c>
      <c r="G7653" s="222"/>
      <c r="H7653" s="225">
        <v>2.7</v>
      </c>
      <c r="I7653" s="226"/>
      <c r="J7653" s="222"/>
      <c r="K7653" s="222"/>
      <c r="L7653" s="227"/>
      <c r="M7653" s="228"/>
      <c r="N7653" s="229"/>
      <c r="O7653" s="229"/>
      <c r="P7653" s="229"/>
      <c r="Q7653" s="229"/>
      <c r="R7653" s="229"/>
      <c r="S7653" s="229"/>
      <c r="T7653" s="230"/>
      <c r="AT7653" s="231" t="s">
        <v>283</v>
      </c>
      <c r="AU7653" s="231" t="s">
        <v>84</v>
      </c>
      <c r="AV7653" s="14" t="s">
        <v>84</v>
      </c>
      <c r="AW7653" s="14" t="s">
        <v>32</v>
      </c>
      <c r="AX7653" s="14" t="s">
        <v>76</v>
      </c>
      <c r="AY7653" s="231" t="s">
        <v>272</v>
      </c>
    </row>
    <row r="7654" spans="2:51" s="14" customFormat="1" ht="11.25">
      <c r="B7654" s="221"/>
      <c r="C7654" s="222"/>
      <c r="D7654" s="212" t="s">
        <v>283</v>
      </c>
      <c r="E7654" s="223" t="s">
        <v>1</v>
      </c>
      <c r="F7654" s="224" t="s">
        <v>2286</v>
      </c>
      <c r="G7654" s="222"/>
      <c r="H7654" s="225">
        <v>2.8</v>
      </c>
      <c r="I7654" s="226"/>
      <c r="J7654" s="222"/>
      <c r="K7654" s="222"/>
      <c r="L7654" s="227"/>
      <c r="M7654" s="228"/>
      <c r="N7654" s="229"/>
      <c r="O7654" s="229"/>
      <c r="P7654" s="229"/>
      <c r="Q7654" s="229"/>
      <c r="R7654" s="229"/>
      <c r="S7654" s="229"/>
      <c r="T7654" s="230"/>
      <c r="AT7654" s="231" t="s">
        <v>283</v>
      </c>
      <c r="AU7654" s="231" t="s">
        <v>84</v>
      </c>
      <c r="AV7654" s="14" t="s">
        <v>84</v>
      </c>
      <c r="AW7654" s="14" t="s">
        <v>32</v>
      </c>
      <c r="AX7654" s="14" t="s">
        <v>76</v>
      </c>
      <c r="AY7654" s="231" t="s">
        <v>272</v>
      </c>
    </row>
    <row r="7655" spans="2:51" s="14" customFormat="1" ht="11.25">
      <c r="B7655" s="221"/>
      <c r="C7655" s="222"/>
      <c r="D7655" s="212" t="s">
        <v>283</v>
      </c>
      <c r="E7655" s="223" t="s">
        <v>1</v>
      </c>
      <c r="F7655" s="224" t="s">
        <v>3766</v>
      </c>
      <c r="G7655" s="222"/>
      <c r="H7655" s="225">
        <v>4.3</v>
      </c>
      <c r="I7655" s="226"/>
      <c r="J7655" s="222"/>
      <c r="K7655" s="222"/>
      <c r="L7655" s="227"/>
      <c r="M7655" s="228"/>
      <c r="N7655" s="229"/>
      <c r="O7655" s="229"/>
      <c r="P7655" s="229"/>
      <c r="Q7655" s="229"/>
      <c r="R7655" s="229"/>
      <c r="S7655" s="229"/>
      <c r="T7655" s="230"/>
      <c r="AT7655" s="231" t="s">
        <v>283</v>
      </c>
      <c r="AU7655" s="231" t="s">
        <v>84</v>
      </c>
      <c r="AV7655" s="14" t="s">
        <v>84</v>
      </c>
      <c r="AW7655" s="14" t="s">
        <v>32</v>
      </c>
      <c r="AX7655" s="14" t="s">
        <v>76</v>
      </c>
      <c r="AY7655" s="231" t="s">
        <v>272</v>
      </c>
    </row>
    <row r="7656" spans="2:51" s="13" customFormat="1" ht="11.25">
      <c r="B7656" s="210"/>
      <c r="C7656" s="211"/>
      <c r="D7656" s="212" t="s">
        <v>283</v>
      </c>
      <c r="E7656" s="213" t="s">
        <v>1</v>
      </c>
      <c r="F7656" s="214" t="s">
        <v>285</v>
      </c>
      <c r="G7656" s="211"/>
      <c r="H7656" s="213" t="s">
        <v>1</v>
      </c>
      <c r="I7656" s="215"/>
      <c r="J7656" s="211"/>
      <c r="K7656" s="211"/>
      <c r="L7656" s="216"/>
      <c r="M7656" s="217"/>
      <c r="N7656" s="218"/>
      <c r="O7656" s="218"/>
      <c r="P7656" s="218"/>
      <c r="Q7656" s="218"/>
      <c r="R7656" s="218"/>
      <c r="S7656" s="218"/>
      <c r="T7656" s="219"/>
      <c r="AT7656" s="220" t="s">
        <v>283</v>
      </c>
      <c r="AU7656" s="220" t="s">
        <v>84</v>
      </c>
      <c r="AV7656" s="13" t="s">
        <v>16</v>
      </c>
      <c r="AW7656" s="13" t="s">
        <v>32</v>
      </c>
      <c r="AX7656" s="13" t="s">
        <v>76</v>
      </c>
      <c r="AY7656" s="220" t="s">
        <v>272</v>
      </c>
    </row>
    <row r="7657" spans="2:51" s="13" customFormat="1" ht="11.25">
      <c r="B7657" s="210"/>
      <c r="C7657" s="211"/>
      <c r="D7657" s="212" t="s">
        <v>283</v>
      </c>
      <c r="E7657" s="213" t="s">
        <v>1</v>
      </c>
      <c r="F7657" s="214" t="s">
        <v>837</v>
      </c>
      <c r="G7657" s="211"/>
      <c r="H7657" s="213" t="s">
        <v>1</v>
      </c>
      <c r="I7657" s="215"/>
      <c r="J7657" s="211"/>
      <c r="K7657" s="211"/>
      <c r="L7657" s="216"/>
      <c r="M7657" s="217"/>
      <c r="N7657" s="218"/>
      <c r="O7657" s="218"/>
      <c r="P7657" s="218"/>
      <c r="Q7657" s="218"/>
      <c r="R7657" s="218"/>
      <c r="S7657" s="218"/>
      <c r="T7657" s="219"/>
      <c r="AT7657" s="220" t="s">
        <v>283</v>
      </c>
      <c r="AU7657" s="220" t="s">
        <v>84</v>
      </c>
      <c r="AV7657" s="13" t="s">
        <v>16</v>
      </c>
      <c r="AW7657" s="13" t="s">
        <v>32</v>
      </c>
      <c r="AX7657" s="13" t="s">
        <v>76</v>
      </c>
      <c r="AY7657" s="220" t="s">
        <v>272</v>
      </c>
    </row>
    <row r="7658" spans="2:51" s="14" customFormat="1" ht="11.25">
      <c r="B7658" s="221"/>
      <c r="C7658" s="222"/>
      <c r="D7658" s="212" t="s">
        <v>283</v>
      </c>
      <c r="E7658" s="223" t="s">
        <v>1</v>
      </c>
      <c r="F7658" s="224" t="s">
        <v>5908</v>
      </c>
      <c r="G7658" s="222"/>
      <c r="H7658" s="225">
        <v>4.68</v>
      </c>
      <c r="I7658" s="226"/>
      <c r="J7658" s="222"/>
      <c r="K7658" s="222"/>
      <c r="L7658" s="227"/>
      <c r="M7658" s="228"/>
      <c r="N7658" s="229"/>
      <c r="O7658" s="229"/>
      <c r="P7658" s="229"/>
      <c r="Q7658" s="229"/>
      <c r="R7658" s="229"/>
      <c r="S7658" s="229"/>
      <c r="T7658" s="230"/>
      <c r="AT7658" s="231" t="s">
        <v>283</v>
      </c>
      <c r="AU7658" s="231" t="s">
        <v>84</v>
      </c>
      <c r="AV7658" s="14" t="s">
        <v>84</v>
      </c>
      <c r="AW7658" s="14" t="s">
        <v>32</v>
      </c>
      <c r="AX7658" s="14" t="s">
        <v>76</v>
      </c>
      <c r="AY7658" s="231" t="s">
        <v>272</v>
      </c>
    </row>
    <row r="7659" spans="2:51" s="14" customFormat="1" ht="11.25">
      <c r="B7659" s="221"/>
      <c r="C7659" s="222"/>
      <c r="D7659" s="212" t="s">
        <v>283</v>
      </c>
      <c r="E7659" s="223" t="s">
        <v>1</v>
      </c>
      <c r="F7659" s="224" t="s">
        <v>2290</v>
      </c>
      <c r="G7659" s="222"/>
      <c r="H7659" s="225">
        <v>2.7</v>
      </c>
      <c r="I7659" s="226"/>
      <c r="J7659" s="222"/>
      <c r="K7659" s="222"/>
      <c r="L7659" s="227"/>
      <c r="M7659" s="228"/>
      <c r="N7659" s="229"/>
      <c r="O7659" s="229"/>
      <c r="P7659" s="229"/>
      <c r="Q7659" s="229"/>
      <c r="R7659" s="229"/>
      <c r="S7659" s="229"/>
      <c r="T7659" s="230"/>
      <c r="AT7659" s="231" t="s">
        <v>283</v>
      </c>
      <c r="AU7659" s="231" t="s">
        <v>84</v>
      </c>
      <c r="AV7659" s="14" t="s">
        <v>84</v>
      </c>
      <c r="AW7659" s="14" t="s">
        <v>32</v>
      </c>
      <c r="AX7659" s="14" t="s">
        <v>76</v>
      </c>
      <c r="AY7659" s="231" t="s">
        <v>272</v>
      </c>
    </row>
    <row r="7660" spans="2:51" s="14" customFormat="1" ht="11.25">
      <c r="B7660" s="221"/>
      <c r="C7660" s="222"/>
      <c r="D7660" s="212" t="s">
        <v>283</v>
      </c>
      <c r="E7660" s="223" t="s">
        <v>1</v>
      </c>
      <c r="F7660" s="224" t="s">
        <v>3769</v>
      </c>
      <c r="G7660" s="222"/>
      <c r="H7660" s="225">
        <v>3.4</v>
      </c>
      <c r="I7660" s="226"/>
      <c r="J7660" s="222"/>
      <c r="K7660" s="222"/>
      <c r="L7660" s="227"/>
      <c r="M7660" s="228"/>
      <c r="N7660" s="229"/>
      <c r="O7660" s="229"/>
      <c r="P7660" s="229"/>
      <c r="Q7660" s="229"/>
      <c r="R7660" s="229"/>
      <c r="S7660" s="229"/>
      <c r="T7660" s="230"/>
      <c r="AT7660" s="231" t="s">
        <v>283</v>
      </c>
      <c r="AU7660" s="231" t="s">
        <v>84</v>
      </c>
      <c r="AV7660" s="14" t="s">
        <v>84</v>
      </c>
      <c r="AW7660" s="14" t="s">
        <v>32</v>
      </c>
      <c r="AX7660" s="14" t="s">
        <v>76</v>
      </c>
      <c r="AY7660" s="231" t="s">
        <v>272</v>
      </c>
    </row>
    <row r="7661" spans="2:51" s="14" customFormat="1" ht="11.25">
      <c r="B7661" s="221"/>
      <c r="C7661" s="222"/>
      <c r="D7661" s="212" t="s">
        <v>283</v>
      </c>
      <c r="E7661" s="223" t="s">
        <v>1</v>
      </c>
      <c r="F7661" s="224" t="s">
        <v>3770</v>
      </c>
      <c r="G7661" s="222"/>
      <c r="H7661" s="225">
        <v>3.5</v>
      </c>
      <c r="I7661" s="226"/>
      <c r="J7661" s="222"/>
      <c r="K7661" s="222"/>
      <c r="L7661" s="227"/>
      <c r="M7661" s="228"/>
      <c r="N7661" s="229"/>
      <c r="O7661" s="229"/>
      <c r="P7661" s="229"/>
      <c r="Q7661" s="229"/>
      <c r="R7661" s="229"/>
      <c r="S7661" s="229"/>
      <c r="T7661" s="230"/>
      <c r="AT7661" s="231" t="s">
        <v>283</v>
      </c>
      <c r="AU7661" s="231" t="s">
        <v>84</v>
      </c>
      <c r="AV7661" s="14" t="s">
        <v>84</v>
      </c>
      <c r="AW7661" s="14" t="s">
        <v>32</v>
      </c>
      <c r="AX7661" s="14" t="s">
        <v>76</v>
      </c>
      <c r="AY7661" s="231" t="s">
        <v>272</v>
      </c>
    </row>
    <row r="7662" spans="2:51" s="14" customFormat="1" ht="11.25">
      <c r="B7662" s="221"/>
      <c r="C7662" s="222"/>
      <c r="D7662" s="212" t="s">
        <v>283</v>
      </c>
      <c r="E7662" s="223" t="s">
        <v>1</v>
      </c>
      <c r="F7662" s="224" t="s">
        <v>1670</v>
      </c>
      <c r="G7662" s="222"/>
      <c r="H7662" s="225">
        <v>4.4000000000000004</v>
      </c>
      <c r="I7662" s="226"/>
      <c r="J7662" s="222"/>
      <c r="K7662" s="222"/>
      <c r="L7662" s="227"/>
      <c r="M7662" s="228"/>
      <c r="N7662" s="229"/>
      <c r="O7662" s="229"/>
      <c r="P7662" s="229"/>
      <c r="Q7662" s="229"/>
      <c r="R7662" s="229"/>
      <c r="S7662" s="229"/>
      <c r="T7662" s="230"/>
      <c r="AT7662" s="231" t="s">
        <v>283</v>
      </c>
      <c r="AU7662" s="231" t="s">
        <v>84</v>
      </c>
      <c r="AV7662" s="14" t="s">
        <v>84</v>
      </c>
      <c r="AW7662" s="14" t="s">
        <v>32</v>
      </c>
      <c r="AX7662" s="14" t="s">
        <v>76</v>
      </c>
      <c r="AY7662" s="231" t="s">
        <v>272</v>
      </c>
    </row>
    <row r="7663" spans="2:51" s="14" customFormat="1" ht="11.25">
      <c r="B7663" s="221"/>
      <c r="C7663" s="222"/>
      <c r="D7663" s="212" t="s">
        <v>283</v>
      </c>
      <c r="E7663" s="223" t="s">
        <v>1</v>
      </c>
      <c r="F7663" s="224" t="s">
        <v>3771</v>
      </c>
      <c r="G7663" s="222"/>
      <c r="H7663" s="225">
        <v>3</v>
      </c>
      <c r="I7663" s="226"/>
      <c r="J7663" s="222"/>
      <c r="K7663" s="222"/>
      <c r="L7663" s="227"/>
      <c r="M7663" s="228"/>
      <c r="N7663" s="229"/>
      <c r="O7663" s="229"/>
      <c r="P7663" s="229"/>
      <c r="Q7663" s="229"/>
      <c r="R7663" s="229"/>
      <c r="S7663" s="229"/>
      <c r="T7663" s="230"/>
      <c r="AT7663" s="231" t="s">
        <v>283</v>
      </c>
      <c r="AU7663" s="231" t="s">
        <v>84</v>
      </c>
      <c r="AV7663" s="14" t="s">
        <v>84</v>
      </c>
      <c r="AW7663" s="14" t="s">
        <v>32</v>
      </c>
      <c r="AX7663" s="14" t="s">
        <v>76</v>
      </c>
      <c r="AY7663" s="231" t="s">
        <v>272</v>
      </c>
    </row>
    <row r="7664" spans="2:51" s="14" customFormat="1" ht="11.25">
      <c r="B7664" s="221"/>
      <c r="C7664" s="222"/>
      <c r="D7664" s="212" t="s">
        <v>283</v>
      </c>
      <c r="E7664" s="223" t="s">
        <v>1</v>
      </c>
      <c r="F7664" s="224" t="s">
        <v>3772</v>
      </c>
      <c r="G7664" s="222"/>
      <c r="H7664" s="225">
        <v>2.9</v>
      </c>
      <c r="I7664" s="226"/>
      <c r="J7664" s="222"/>
      <c r="K7664" s="222"/>
      <c r="L7664" s="227"/>
      <c r="M7664" s="228"/>
      <c r="N7664" s="229"/>
      <c r="O7664" s="229"/>
      <c r="P7664" s="229"/>
      <c r="Q7664" s="229"/>
      <c r="R7664" s="229"/>
      <c r="S7664" s="229"/>
      <c r="T7664" s="230"/>
      <c r="AT7664" s="231" t="s">
        <v>283</v>
      </c>
      <c r="AU7664" s="231" t="s">
        <v>84</v>
      </c>
      <c r="AV7664" s="14" t="s">
        <v>84</v>
      </c>
      <c r="AW7664" s="14" t="s">
        <v>32</v>
      </c>
      <c r="AX7664" s="14" t="s">
        <v>76</v>
      </c>
      <c r="AY7664" s="231" t="s">
        <v>272</v>
      </c>
    </row>
    <row r="7665" spans="1:51" s="14" customFormat="1" ht="11.25">
      <c r="B7665" s="221"/>
      <c r="C7665" s="222"/>
      <c r="D7665" s="212" t="s">
        <v>283</v>
      </c>
      <c r="E7665" s="223" t="s">
        <v>1</v>
      </c>
      <c r="F7665" s="224" t="s">
        <v>3773</v>
      </c>
      <c r="G7665" s="222"/>
      <c r="H7665" s="225">
        <v>2.2999999999999998</v>
      </c>
      <c r="I7665" s="226"/>
      <c r="J7665" s="222"/>
      <c r="K7665" s="222"/>
      <c r="L7665" s="227"/>
      <c r="M7665" s="228"/>
      <c r="N7665" s="229"/>
      <c r="O7665" s="229"/>
      <c r="P7665" s="229"/>
      <c r="Q7665" s="229"/>
      <c r="R7665" s="229"/>
      <c r="S7665" s="229"/>
      <c r="T7665" s="230"/>
      <c r="AT7665" s="231" t="s">
        <v>283</v>
      </c>
      <c r="AU7665" s="231" t="s">
        <v>84</v>
      </c>
      <c r="AV7665" s="14" t="s">
        <v>84</v>
      </c>
      <c r="AW7665" s="14" t="s">
        <v>32</v>
      </c>
      <c r="AX7665" s="14" t="s">
        <v>76</v>
      </c>
      <c r="AY7665" s="231" t="s">
        <v>272</v>
      </c>
    </row>
    <row r="7666" spans="1:51" s="14" customFormat="1" ht="11.25">
      <c r="B7666" s="221"/>
      <c r="C7666" s="222"/>
      <c r="D7666" s="212" t="s">
        <v>283</v>
      </c>
      <c r="E7666" s="223" t="s">
        <v>1</v>
      </c>
      <c r="F7666" s="224" t="s">
        <v>2296</v>
      </c>
      <c r="G7666" s="222"/>
      <c r="H7666" s="225">
        <v>2.9</v>
      </c>
      <c r="I7666" s="226"/>
      <c r="J7666" s="222"/>
      <c r="K7666" s="222"/>
      <c r="L7666" s="227"/>
      <c r="M7666" s="228"/>
      <c r="N7666" s="229"/>
      <c r="O7666" s="229"/>
      <c r="P7666" s="229"/>
      <c r="Q7666" s="229"/>
      <c r="R7666" s="229"/>
      <c r="S7666" s="229"/>
      <c r="T7666" s="230"/>
      <c r="AT7666" s="231" t="s">
        <v>283</v>
      </c>
      <c r="AU7666" s="231" t="s">
        <v>84</v>
      </c>
      <c r="AV7666" s="14" t="s">
        <v>84</v>
      </c>
      <c r="AW7666" s="14" t="s">
        <v>32</v>
      </c>
      <c r="AX7666" s="14" t="s">
        <v>76</v>
      </c>
      <c r="AY7666" s="231" t="s">
        <v>272</v>
      </c>
    </row>
    <row r="7667" spans="1:51" s="14" customFormat="1" ht="11.25">
      <c r="B7667" s="221"/>
      <c r="C7667" s="222"/>
      <c r="D7667" s="212" t="s">
        <v>283</v>
      </c>
      <c r="E7667" s="223" t="s">
        <v>1</v>
      </c>
      <c r="F7667" s="224" t="s">
        <v>2301</v>
      </c>
      <c r="G7667" s="222"/>
      <c r="H7667" s="225">
        <v>3.7</v>
      </c>
      <c r="I7667" s="226"/>
      <c r="J7667" s="222"/>
      <c r="K7667" s="222"/>
      <c r="L7667" s="227"/>
      <c r="M7667" s="243"/>
      <c r="N7667" s="244"/>
      <c r="O7667" s="244"/>
      <c r="P7667" s="244"/>
      <c r="Q7667" s="244"/>
      <c r="R7667" s="244"/>
      <c r="S7667" s="244"/>
      <c r="T7667" s="245"/>
      <c r="AT7667" s="231" t="s">
        <v>283</v>
      </c>
      <c r="AU7667" s="231" t="s">
        <v>84</v>
      </c>
      <c r="AV7667" s="14" t="s">
        <v>84</v>
      </c>
      <c r="AW7667" s="14" t="s">
        <v>32</v>
      </c>
      <c r="AX7667" s="14" t="s">
        <v>76</v>
      </c>
      <c r="AY7667" s="231" t="s">
        <v>272</v>
      </c>
    </row>
    <row r="7668" spans="1:51" s="2" customFormat="1" ht="6.95" customHeight="1">
      <c r="A7668" s="34"/>
      <c r="B7668" s="54"/>
      <c r="C7668" s="55"/>
      <c r="D7668" s="55"/>
      <c r="E7668" s="55"/>
      <c r="F7668" s="55"/>
      <c r="G7668" s="55"/>
      <c r="H7668" s="55"/>
      <c r="I7668" s="55"/>
      <c r="J7668" s="55"/>
      <c r="K7668" s="55"/>
      <c r="L7668" s="39"/>
      <c r="M7668" s="34"/>
      <c r="O7668" s="34"/>
      <c r="P7668" s="34"/>
      <c r="Q7668" s="34"/>
      <c r="R7668" s="34"/>
      <c r="S7668" s="34"/>
      <c r="T7668" s="34"/>
      <c r="U7668" s="34"/>
      <c r="V7668" s="34"/>
      <c r="W7668" s="34"/>
      <c r="X7668" s="34"/>
      <c r="Y7668" s="34"/>
      <c r="Z7668" s="34"/>
      <c r="AA7668" s="34"/>
      <c r="AB7668" s="34"/>
      <c r="AC7668" s="34"/>
      <c r="AD7668" s="34"/>
      <c r="AE7668" s="34"/>
    </row>
  </sheetData>
  <sheetProtection algorithmName="SHA-512" hashValue="K7AwNCAZwxyxv49hTg4PBJD8xubqBBQxEO50X8+mwEb59SaH7e6gfISw6KHByZpklyO03HgiQXfjKIn0vqg9uQ==" saltValue="VJ2Irx1M2dDryj+uH+d4rE3GkDSMDuFFzwax4NqvymlbpmUVF/tAq/mHWGpfjp4chTpso6xTeIgt85yepU0B/Q==" spinCount="100000" sheet="1" objects="1" scenarios="1" formatColumns="0" formatRows="0" autoFilter="0"/>
  <autoFilter ref="C168:K7667"/>
  <mergeCells count="12">
    <mergeCell ref="E161:H161"/>
    <mergeCell ref="L2:V2"/>
    <mergeCell ref="E85:H85"/>
    <mergeCell ref="E87:H87"/>
    <mergeCell ref="E89:H89"/>
    <mergeCell ref="E157:H157"/>
    <mergeCell ref="E159:H159"/>
    <mergeCell ref="E7:H7"/>
    <mergeCell ref="E9:H9"/>
    <mergeCell ref="E11:H11"/>
    <mergeCell ref="E20:H20"/>
    <mergeCell ref="E29:H29"/>
  </mergeCells>
  <hyperlinks>
    <hyperlink ref="F173" r:id="rId1"/>
    <hyperlink ref="F184" r:id="rId2"/>
    <hyperlink ref="F195" r:id="rId3"/>
    <hyperlink ref="F206" r:id="rId4"/>
    <hyperlink ref="F217" r:id="rId5"/>
    <hyperlink ref="F228" r:id="rId6"/>
    <hyperlink ref="F242" r:id="rId7"/>
    <hyperlink ref="F253" r:id="rId8"/>
    <hyperlink ref="F264" r:id="rId9"/>
    <hyperlink ref="F271" r:id="rId10"/>
    <hyperlink ref="F278" r:id="rId11"/>
    <hyperlink ref="F280" r:id="rId12"/>
    <hyperlink ref="F287" r:id="rId13"/>
    <hyperlink ref="F297" r:id="rId14"/>
    <hyperlink ref="F300" r:id="rId15"/>
    <hyperlink ref="F313" r:id="rId16"/>
    <hyperlink ref="F331" r:id="rId17"/>
    <hyperlink ref="F346" r:id="rId18"/>
    <hyperlink ref="F364" r:id="rId19"/>
    <hyperlink ref="F382" r:id="rId20"/>
    <hyperlink ref="F400" r:id="rId21"/>
    <hyperlink ref="F413" r:id="rId22"/>
    <hyperlink ref="F426" r:id="rId23"/>
    <hyperlink ref="F439" r:id="rId24"/>
    <hyperlink ref="F453" r:id="rId25"/>
    <hyperlink ref="F467" r:id="rId26"/>
    <hyperlink ref="F481" r:id="rId27"/>
    <hyperlink ref="F494" r:id="rId28"/>
    <hyperlink ref="F507" r:id="rId29"/>
    <hyperlink ref="F520" r:id="rId30"/>
    <hyperlink ref="F532" r:id="rId31"/>
    <hyperlink ref="F534" r:id="rId32"/>
    <hyperlink ref="F545" r:id="rId33"/>
    <hyperlink ref="F564" r:id="rId34"/>
    <hyperlink ref="F579" r:id="rId35"/>
    <hyperlink ref="F591" r:id="rId36"/>
    <hyperlink ref="F601" r:id="rId37"/>
    <hyperlink ref="F616" r:id="rId38"/>
    <hyperlink ref="F629" r:id="rId39"/>
    <hyperlink ref="F650" r:id="rId40"/>
    <hyperlink ref="F663" r:id="rId41"/>
    <hyperlink ref="F675" r:id="rId42"/>
    <hyperlink ref="F690" r:id="rId43"/>
    <hyperlink ref="F705" r:id="rId44"/>
    <hyperlink ref="F713" r:id="rId45"/>
    <hyperlink ref="F721" r:id="rId46"/>
    <hyperlink ref="F731" r:id="rId47"/>
    <hyperlink ref="F740" r:id="rId48"/>
    <hyperlink ref="F756" r:id="rId49"/>
    <hyperlink ref="F758" r:id="rId50"/>
    <hyperlink ref="F768" r:id="rId51"/>
    <hyperlink ref="F778" r:id="rId52"/>
    <hyperlink ref="F786" r:id="rId53"/>
    <hyperlink ref="F804" r:id="rId54"/>
    <hyperlink ref="F822" r:id="rId55"/>
    <hyperlink ref="F840" r:id="rId56"/>
    <hyperlink ref="F852" r:id="rId57"/>
    <hyperlink ref="F864" r:id="rId58"/>
    <hyperlink ref="F866" r:id="rId59"/>
    <hyperlink ref="F874" r:id="rId60"/>
    <hyperlink ref="F882" r:id="rId61"/>
    <hyperlink ref="F899" r:id="rId62"/>
    <hyperlink ref="F921" r:id="rId63"/>
    <hyperlink ref="F933" r:id="rId64"/>
    <hyperlink ref="F952" r:id="rId65"/>
    <hyperlink ref="F982" r:id="rId66"/>
    <hyperlink ref="F1008" r:id="rId67"/>
    <hyperlink ref="F1028" r:id="rId68"/>
    <hyperlink ref="F1030" r:id="rId69"/>
    <hyperlink ref="F1038" r:id="rId70"/>
    <hyperlink ref="F1043" r:id="rId71"/>
    <hyperlink ref="F1050" r:id="rId72"/>
    <hyperlink ref="F1056" r:id="rId73"/>
    <hyperlink ref="F1062" r:id="rId74"/>
    <hyperlink ref="F1067" r:id="rId75"/>
    <hyperlink ref="F1074" r:id="rId76"/>
    <hyperlink ref="F1081" r:id="rId77"/>
    <hyperlink ref="F1087" r:id="rId78"/>
    <hyperlink ref="F1095" r:id="rId79"/>
    <hyperlink ref="F1100" r:id="rId80"/>
    <hyperlink ref="F1109" r:id="rId81"/>
    <hyperlink ref="F1133" r:id="rId82"/>
    <hyperlink ref="F1153" r:id="rId83"/>
    <hyperlink ref="F1165" r:id="rId84"/>
    <hyperlink ref="F1196" r:id="rId85"/>
    <hyperlink ref="F1212" r:id="rId86"/>
    <hyperlink ref="F1214" r:id="rId87"/>
    <hyperlink ref="F1221" r:id="rId88"/>
    <hyperlink ref="F1230" r:id="rId89"/>
    <hyperlink ref="F1307" r:id="rId90"/>
    <hyperlink ref="F1354" r:id="rId91"/>
    <hyperlink ref="F1472" r:id="rId92"/>
    <hyperlink ref="F1482" r:id="rId93"/>
    <hyperlink ref="F1492" r:id="rId94"/>
    <hyperlink ref="F1497" r:id="rId95"/>
    <hyperlink ref="F1506" r:id="rId96"/>
    <hyperlink ref="F1524" r:id="rId97"/>
    <hyperlink ref="F1532" r:id="rId98"/>
    <hyperlink ref="F1554" r:id="rId99"/>
    <hyperlink ref="F1577" r:id="rId100"/>
    <hyperlink ref="F1588" r:id="rId101"/>
    <hyperlink ref="F1590" r:id="rId102"/>
    <hyperlink ref="F1600" r:id="rId103"/>
    <hyperlink ref="F1602" r:id="rId104"/>
    <hyperlink ref="F1620" r:id="rId105"/>
    <hyperlink ref="F1647" r:id="rId106"/>
    <hyperlink ref="F1669" r:id="rId107"/>
    <hyperlink ref="F1671" r:id="rId108"/>
    <hyperlink ref="F1683" r:id="rId109"/>
    <hyperlink ref="F1685" r:id="rId110"/>
    <hyperlink ref="F1702" r:id="rId111"/>
    <hyperlink ref="F1719" r:id="rId112"/>
    <hyperlink ref="F1728" r:id="rId113"/>
    <hyperlink ref="F1730" r:id="rId114"/>
    <hyperlink ref="F1738" r:id="rId115"/>
    <hyperlink ref="F1746" r:id="rId116"/>
    <hyperlink ref="F1751" r:id="rId117"/>
    <hyperlink ref="F1756" r:id="rId118"/>
    <hyperlink ref="F1764" r:id="rId119"/>
    <hyperlink ref="F1771" r:id="rId120"/>
    <hyperlink ref="F1779" r:id="rId121"/>
    <hyperlink ref="F1782" r:id="rId122"/>
    <hyperlink ref="F1801" r:id="rId123"/>
    <hyperlink ref="F1816" r:id="rId124"/>
    <hyperlink ref="F1827" r:id="rId125"/>
    <hyperlink ref="F1845" r:id="rId126"/>
    <hyperlink ref="F1854" r:id="rId127"/>
    <hyperlink ref="F1865" r:id="rId128"/>
    <hyperlink ref="F1981" r:id="rId129"/>
    <hyperlink ref="F1986" r:id="rId130"/>
    <hyperlink ref="F1996" r:id="rId131"/>
    <hyperlink ref="F2007" r:id="rId132"/>
    <hyperlink ref="F2010" r:id="rId133"/>
    <hyperlink ref="F2084" r:id="rId134"/>
    <hyperlink ref="F2087" r:id="rId135"/>
    <hyperlink ref="F2099" r:id="rId136"/>
    <hyperlink ref="F2104" r:id="rId137"/>
    <hyperlink ref="F2109" r:id="rId138"/>
    <hyperlink ref="F2125" r:id="rId139"/>
    <hyperlink ref="F2145" r:id="rId140"/>
    <hyperlink ref="F2162" r:id="rId141"/>
    <hyperlink ref="F2167" r:id="rId142"/>
    <hyperlink ref="F2169" r:id="rId143"/>
    <hyperlink ref="F2176" r:id="rId144"/>
    <hyperlink ref="F2200" r:id="rId145"/>
    <hyperlink ref="F2224" r:id="rId146"/>
    <hyperlink ref="F2245" r:id="rId147"/>
    <hyperlink ref="F2270" r:id="rId148"/>
    <hyperlink ref="F2278" r:id="rId149"/>
    <hyperlink ref="F2314" r:id="rId150"/>
    <hyperlink ref="F2320" r:id="rId151"/>
    <hyperlink ref="F2452" r:id="rId152"/>
    <hyperlink ref="F2485" r:id="rId153"/>
    <hyperlink ref="F2499" r:id="rId154"/>
    <hyperlink ref="F2524" r:id="rId155"/>
    <hyperlink ref="F2537" r:id="rId156"/>
    <hyperlink ref="F2550" r:id="rId157"/>
    <hyperlink ref="F2566" r:id="rId158"/>
    <hyperlink ref="F2577" r:id="rId159"/>
    <hyperlink ref="F2594" r:id="rId160"/>
    <hyperlink ref="F2605" r:id="rId161"/>
    <hyperlink ref="F2617" r:id="rId162"/>
    <hyperlink ref="F2619" r:id="rId163"/>
    <hyperlink ref="F2796" r:id="rId164"/>
    <hyperlink ref="F2800" r:id="rId165"/>
    <hyperlink ref="F2802" r:id="rId166"/>
    <hyperlink ref="F2872" r:id="rId167"/>
    <hyperlink ref="F2880" r:id="rId168"/>
    <hyperlink ref="F2899" r:id="rId169"/>
    <hyperlink ref="F2904" r:id="rId170"/>
    <hyperlink ref="F2909" r:id="rId171"/>
    <hyperlink ref="F2916" r:id="rId172"/>
    <hyperlink ref="F2931" r:id="rId173"/>
    <hyperlink ref="F2935" r:id="rId174"/>
    <hyperlink ref="F2937" r:id="rId175"/>
    <hyperlink ref="F2946" r:id="rId176"/>
    <hyperlink ref="F2950" r:id="rId177"/>
    <hyperlink ref="F2952" r:id="rId178"/>
    <hyperlink ref="F2965" r:id="rId179"/>
    <hyperlink ref="F2969" r:id="rId180"/>
    <hyperlink ref="F2971" r:id="rId181"/>
    <hyperlink ref="F2975" r:id="rId182"/>
    <hyperlink ref="F2984" r:id="rId183"/>
    <hyperlink ref="F3002" r:id="rId184"/>
    <hyperlink ref="F3010" r:id="rId185"/>
    <hyperlink ref="F3018" r:id="rId186"/>
    <hyperlink ref="F3022" r:id="rId187"/>
    <hyperlink ref="F3045" r:id="rId188"/>
    <hyperlink ref="F3050" r:id="rId189"/>
    <hyperlink ref="F3058" r:id="rId190"/>
    <hyperlink ref="F3065" r:id="rId191"/>
    <hyperlink ref="F3075" r:id="rId192"/>
    <hyperlink ref="F3089" r:id="rId193"/>
    <hyperlink ref="F3105" r:id="rId194"/>
    <hyperlink ref="F3113" r:id="rId195"/>
    <hyperlink ref="F3120" r:id="rId196"/>
    <hyperlink ref="F3127" r:id="rId197"/>
    <hyperlink ref="F3137" r:id="rId198"/>
    <hyperlink ref="F3147" r:id="rId199"/>
    <hyperlink ref="F3154" r:id="rId200"/>
    <hyperlink ref="F3164" r:id="rId201"/>
    <hyperlink ref="F3174" r:id="rId202"/>
    <hyperlink ref="F3184" r:id="rId203"/>
    <hyperlink ref="F3196" r:id="rId204"/>
    <hyperlink ref="F3204" r:id="rId205"/>
    <hyperlink ref="F3210" r:id="rId206"/>
    <hyperlink ref="F3214" r:id="rId207"/>
    <hyperlink ref="F3218" r:id="rId208"/>
    <hyperlink ref="F3222" r:id="rId209"/>
    <hyperlink ref="F3226" r:id="rId210"/>
    <hyperlink ref="F3230" r:id="rId211"/>
    <hyperlink ref="F3234" r:id="rId212"/>
    <hyperlink ref="F3238" r:id="rId213"/>
    <hyperlink ref="F3247" r:id="rId214"/>
    <hyperlink ref="F3251" r:id="rId215"/>
    <hyperlink ref="F3255" r:id="rId216"/>
    <hyperlink ref="F3263" r:id="rId217"/>
    <hyperlink ref="F3270" r:id="rId218"/>
    <hyperlink ref="F3274" r:id="rId219"/>
    <hyperlink ref="F3278" r:id="rId220"/>
    <hyperlink ref="F3282" r:id="rId221"/>
    <hyperlink ref="F3286" r:id="rId222"/>
    <hyperlink ref="F3290" r:id="rId223"/>
    <hyperlink ref="F3294" r:id="rId224"/>
    <hyperlink ref="F3298" r:id="rId225"/>
    <hyperlink ref="F3305" r:id="rId226"/>
    <hyperlink ref="F3309" r:id="rId227"/>
    <hyperlink ref="F3313" r:id="rId228"/>
    <hyperlink ref="F3317" r:id="rId229"/>
    <hyperlink ref="F3325" r:id="rId230"/>
    <hyperlink ref="F3336" r:id="rId231"/>
    <hyperlink ref="F3354" r:id="rId232"/>
    <hyperlink ref="F3358" r:id="rId233"/>
    <hyperlink ref="F3362" r:id="rId234"/>
    <hyperlink ref="F3366" r:id="rId235"/>
    <hyperlink ref="F3370" r:id="rId236"/>
    <hyperlink ref="F3374" r:id="rId237"/>
    <hyperlink ref="F3378" r:id="rId238"/>
    <hyperlink ref="F3382" r:id="rId239"/>
    <hyperlink ref="F3386" r:id="rId240"/>
    <hyperlink ref="F3391" r:id="rId241"/>
    <hyperlink ref="F3395" r:id="rId242"/>
    <hyperlink ref="F3399" r:id="rId243"/>
    <hyperlink ref="F3403" r:id="rId244"/>
    <hyperlink ref="F3419" r:id="rId245"/>
    <hyperlink ref="F3421" r:id="rId246"/>
    <hyperlink ref="F3430" r:id="rId247"/>
    <hyperlink ref="F3434" r:id="rId248"/>
    <hyperlink ref="F3442" r:id="rId249"/>
    <hyperlink ref="F3454" r:id="rId250"/>
    <hyperlink ref="F3483" r:id="rId251"/>
    <hyperlink ref="F3498" r:id="rId252"/>
    <hyperlink ref="F3511" r:id="rId253"/>
    <hyperlink ref="F3517" r:id="rId254"/>
    <hyperlink ref="F3561" r:id="rId255"/>
    <hyperlink ref="F3573" r:id="rId256"/>
    <hyperlink ref="F3639" r:id="rId257"/>
    <hyperlink ref="F3645" r:id="rId258"/>
    <hyperlink ref="F3648" r:id="rId259"/>
    <hyperlink ref="F3657" r:id="rId260"/>
    <hyperlink ref="F3673" r:id="rId261"/>
    <hyperlink ref="F3685" r:id="rId262"/>
    <hyperlink ref="F3696" r:id="rId263"/>
    <hyperlink ref="F3788" r:id="rId264"/>
    <hyperlink ref="F3808" r:id="rId265"/>
    <hyperlink ref="F3814" r:id="rId266"/>
    <hyperlink ref="F3820" r:id="rId267"/>
    <hyperlink ref="F3830" r:id="rId268"/>
    <hyperlink ref="F3840" r:id="rId269"/>
    <hyperlink ref="F3852" r:id="rId270"/>
    <hyperlink ref="F3855" r:id="rId271"/>
    <hyperlink ref="F4028" r:id="rId272"/>
    <hyperlink ref="F4192" r:id="rId273"/>
    <hyperlink ref="F4227" r:id="rId274"/>
    <hyperlink ref="F4252" r:id="rId275"/>
    <hyperlink ref="F4261" r:id="rId276"/>
    <hyperlink ref="F4272" r:id="rId277"/>
    <hyperlink ref="F4284" r:id="rId278"/>
    <hyperlink ref="F4451" r:id="rId279"/>
    <hyperlink ref="F4454" r:id="rId280"/>
    <hyperlink ref="F4464" r:id="rId281"/>
    <hyperlink ref="F4470" r:id="rId282"/>
    <hyperlink ref="F4476" r:id="rId283"/>
    <hyperlink ref="F4479" r:id="rId284"/>
    <hyperlink ref="F4490" r:id="rId285"/>
    <hyperlink ref="F4513" r:id="rId286"/>
    <hyperlink ref="F4516" r:id="rId287"/>
    <hyperlink ref="F4540" r:id="rId288"/>
    <hyperlink ref="F4549" r:id="rId289"/>
    <hyperlink ref="F4556" r:id="rId290"/>
    <hyperlink ref="F4558" r:id="rId291"/>
    <hyperlink ref="F4572" r:id="rId292"/>
    <hyperlink ref="F4597" r:id="rId293"/>
    <hyperlink ref="F4620" r:id="rId294"/>
    <hyperlink ref="F4673" r:id="rId295"/>
    <hyperlink ref="F4728" r:id="rId296"/>
    <hyperlink ref="F4781" r:id="rId297"/>
    <hyperlink ref="F4853" r:id="rId298"/>
    <hyperlink ref="F4916" r:id="rId299"/>
    <hyperlink ref="F4919" r:id="rId300"/>
    <hyperlink ref="F4930" r:id="rId301"/>
    <hyperlink ref="F4934" r:id="rId302"/>
    <hyperlink ref="F4947" r:id="rId303"/>
    <hyperlink ref="F5004" r:id="rId304"/>
    <hyperlink ref="F5007" r:id="rId305"/>
    <hyperlink ref="F5010" r:id="rId306"/>
    <hyperlink ref="F5065" r:id="rId307"/>
    <hyperlink ref="F5105" r:id="rId308"/>
    <hyperlink ref="F5134" r:id="rId309"/>
    <hyperlink ref="F5157" r:id="rId310"/>
    <hyperlink ref="F5173" r:id="rId311"/>
    <hyperlink ref="F5182" r:id="rId312"/>
    <hyperlink ref="F5189" r:id="rId313"/>
    <hyperlink ref="F5230" r:id="rId314"/>
    <hyperlink ref="F5240" r:id="rId315"/>
    <hyperlink ref="F5307" r:id="rId316"/>
    <hyperlink ref="F5311" r:id="rId317"/>
    <hyperlink ref="F5313" r:id="rId318"/>
    <hyperlink ref="F6468" r:id="rId319"/>
    <hyperlink ref="F6510" r:id="rId320"/>
    <hyperlink ref="F6531" r:id="rId321"/>
    <hyperlink ref="F6546" r:id="rId322"/>
    <hyperlink ref="F6559" r:id="rId323"/>
    <hyperlink ref="F6572" r:id="rId324"/>
    <hyperlink ref="F6587" r:id="rId325"/>
    <hyperlink ref="F6602" r:id="rId326"/>
    <hyperlink ref="F6630" r:id="rId327"/>
    <hyperlink ref="F6648" r:id="rId328"/>
    <hyperlink ref="F6678" r:id="rId329"/>
    <hyperlink ref="F6720" r:id="rId330"/>
    <hyperlink ref="F6775" r:id="rId331"/>
    <hyperlink ref="F6819" r:id="rId332"/>
    <hyperlink ref="F6860" r:id="rId333"/>
    <hyperlink ref="F6904" r:id="rId334"/>
    <hyperlink ref="F6913" r:id="rId335"/>
    <hyperlink ref="F6916" r:id="rId336"/>
    <hyperlink ref="F6977" r:id="rId337"/>
    <hyperlink ref="F7042" r:id="rId338"/>
    <hyperlink ref="F7069" r:id="rId339"/>
    <hyperlink ref="F7126" r:id="rId340"/>
    <hyperlink ref="F7141" r:id="rId341"/>
    <hyperlink ref="F7154" r:id="rId342"/>
    <hyperlink ref="F7162" r:id="rId343"/>
    <hyperlink ref="F7170" r:id="rId344"/>
    <hyperlink ref="F7195" r:id="rId345"/>
    <hyperlink ref="F7238" r:id="rId346"/>
    <hyperlink ref="F7251" r:id="rId347"/>
    <hyperlink ref="F7290" r:id="rId348"/>
    <hyperlink ref="F7335" r:id="rId349"/>
    <hyperlink ref="F7356" r:id="rId350"/>
    <hyperlink ref="F7372" r:id="rId351"/>
    <hyperlink ref="F7402" r:id="rId352"/>
    <hyperlink ref="F7412" r:id="rId353"/>
    <hyperlink ref="F7640" r:id="rId35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5914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45142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5915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ROUND((SUM(BE124:BE227)),  2)</f>
        <v>0</v>
      </c>
      <c r="G35" s="34"/>
      <c r="H35" s="34"/>
      <c r="I35" s="131">
        <v>0.21</v>
      </c>
      <c r="J35" s="130">
        <f>ROUND(((SUM(BE124:BE227))*I35),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ROUND((SUM(BF124:BF227)),  2)</f>
        <v>0</v>
      </c>
      <c r="G36" s="34"/>
      <c r="H36" s="34"/>
      <c r="I36" s="131">
        <v>0.15</v>
      </c>
      <c r="J36" s="130">
        <f>ROUND(((SUM(BF124:BF227))*I36),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ROUND((SUM(BG124:BG227)),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ROUND((SUM(BH124:BH227)),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ROUND((SUM(BI124:BI227)),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D1_03_3 - Požárně bezpečnostní řešení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45142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Polický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5916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5917</v>
      </c>
      <c r="E100" s="162"/>
      <c r="F100" s="162"/>
      <c r="G100" s="162"/>
      <c r="H100" s="162"/>
      <c r="I100" s="162"/>
      <c r="J100" s="163">
        <f>J126</f>
        <v>0</v>
      </c>
      <c r="K100" s="104"/>
      <c r="L100" s="164"/>
    </row>
    <row r="101" spans="1:47" s="9" customFormat="1" ht="24.95" customHeight="1">
      <c r="B101" s="154"/>
      <c r="C101" s="155"/>
      <c r="D101" s="156" t="s">
        <v>227</v>
      </c>
      <c r="E101" s="157"/>
      <c r="F101" s="157"/>
      <c r="G101" s="157"/>
      <c r="H101" s="157"/>
      <c r="I101" s="157"/>
      <c r="J101" s="158">
        <f>J220</f>
        <v>0</v>
      </c>
      <c r="K101" s="155"/>
      <c r="L101" s="159"/>
    </row>
    <row r="102" spans="1:47" s="10" customFormat="1" ht="19.899999999999999" customHeight="1">
      <c r="B102" s="160"/>
      <c r="C102" s="104"/>
      <c r="D102" s="161" t="s">
        <v>230</v>
      </c>
      <c r="E102" s="162"/>
      <c r="F102" s="162"/>
      <c r="G102" s="162"/>
      <c r="H102" s="162"/>
      <c r="I102" s="162"/>
      <c r="J102" s="163">
        <f>J221</f>
        <v>0</v>
      </c>
      <c r="K102" s="104"/>
      <c r="L102" s="164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257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>
      <c r="A112" s="34"/>
      <c r="B112" s="35"/>
      <c r="C112" s="36"/>
      <c r="D112" s="36"/>
      <c r="E112" s="320" t="str">
        <f>E7</f>
        <v>Oblastní nemocnice Trutnov a.s., Konsolidované laboratoře a transfuzní oddělení - OKB - 2023/I</v>
      </c>
      <c r="F112" s="321"/>
      <c r="G112" s="321"/>
      <c r="H112" s="32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174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20" t="s">
        <v>178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182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3" t="str">
        <f>E11</f>
        <v>D1_03_3 - Požárně bezpečnostní řešení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21</v>
      </c>
      <c r="D118" s="36"/>
      <c r="E118" s="36"/>
      <c r="F118" s="27" t="str">
        <f>F14</f>
        <v>Trutnov</v>
      </c>
      <c r="G118" s="36"/>
      <c r="H118" s="36"/>
      <c r="I118" s="29" t="s">
        <v>23</v>
      </c>
      <c r="J118" s="66">
        <f>IF(J14="","",J14)</f>
        <v>45142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24</v>
      </c>
      <c r="D120" s="36"/>
      <c r="E120" s="36"/>
      <c r="F120" s="27" t="str">
        <f>E17</f>
        <v>Královehradecký kraj</v>
      </c>
      <c r="G120" s="36"/>
      <c r="H120" s="36"/>
      <c r="I120" s="29" t="s">
        <v>30</v>
      </c>
      <c r="J120" s="32" t="str">
        <f>E23</f>
        <v>Penta Projekt s.r.o.,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IF(E20="","",E20)</f>
        <v>Vyplň údaj</v>
      </c>
      <c r="G121" s="36"/>
      <c r="H121" s="36"/>
      <c r="I121" s="29" t="s">
        <v>33</v>
      </c>
      <c r="J121" s="32" t="str">
        <f>E26</f>
        <v>Ing. Polický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5"/>
      <c r="B123" s="166"/>
      <c r="C123" s="167" t="s">
        <v>258</v>
      </c>
      <c r="D123" s="168" t="s">
        <v>61</v>
      </c>
      <c r="E123" s="168" t="s">
        <v>57</v>
      </c>
      <c r="F123" s="168" t="s">
        <v>58</v>
      </c>
      <c r="G123" s="168" t="s">
        <v>259</v>
      </c>
      <c r="H123" s="168" t="s">
        <v>260</v>
      </c>
      <c r="I123" s="168" t="s">
        <v>261</v>
      </c>
      <c r="J123" s="168" t="s">
        <v>205</v>
      </c>
      <c r="K123" s="169" t="s">
        <v>262</v>
      </c>
      <c r="L123" s="170"/>
      <c r="M123" s="75" t="s">
        <v>1</v>
      </c>
      <c r="N123" s="76" t="s">
        <v>40</v>
      </c>
      <c r="O123" s="76" t="s">
        <v>263</v>
      </c>
      <c r="P123" s="76" t="s">
        <v>264</v>
      </c>
      <c r="Q123" s="76" t="s">
        <v>265</v>
      </c>
      <c r="R123" s="76" t="s">
        <v>266</v>
      </c>
      <c r="S123" s="76" t="s">
        <v>267</v>
      </c>
      <c r="T123" s="77" t="s">
        <v>268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4"/>
      <c r="B124" s="35"/>
      <c r="C124" s="82" t="s">
        <v>269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P125+P220</f>
        <v>0</v>
      </c>
      <c r="Q124" s="79"/>
      <c r="R124" s="173">
        <f>R125+R220</f>
        <v>0.28959999999999997</v>
      </c>
      <c r="S124" s="79"/>
      <c r="T124" s="174">
        <f>T125+T220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207</v>
      </c>
      <c r="BK124" s="175">
        <f>BK125+BK220</f>
        <v>0</v>
      </c>
    </row>
    <row r="125" spans="1:65" s="12" customFormat="1" ht="25.9" customHeight="1">
      <c r="B125" s="176"/>
      <c r="C125" s="177"/>
      <c r="D125" s="178" t="s">
        <v>75</v>
      </c>
      <c r="E125" s="179" t="s">
        <v>270</v>
      </c>
      <c r="F125" s="179" t="s">
        <v>270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</f>
        <v>0</v>
      </c>
      <c r="Q125" s="184"/>
      <c r="R125" s="185">
        <f>R126</f>
        <v>0.25359999999999999</v>
      </c>
      <c r="S125" s="184"/>
      <c r="T125" s="186">
        <f>T126</f>
        <v>0</v>
      </c>
      <c r="AR125" s="187" t="s">
        <v>16</v>
      </c>
      <c r="AT125" s="188" t="s">
        <v>75</v>
      </c>
      <c r="AU125" s="188" t="s">
        <v>76</v>
      </c>
      <c r="AY125" s="187" t="s">
        <v>272</v>
      </c>
      <c r="BK125" s="189">
        <f>BK126</f>
        <v>0</v>
      </c>
    </row>
    <row r="126" spans="1:65" s="12" customFormat="1" ht="22.9" customHeight="1">
      <c r="B126" s="176"/>
      <c r="C126" s="177"/>
      <c r="D126" s="178" t="s">
        <v>75</v>
      </c>
      <c r="E126" s="190" t="s">
        <v>5918</v>
      </c>
      <c r="F126" s="190" t="s">
        <v>5919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SUM(P127:P219)</f>
        <v>0</v>
      </c>
      <c r="Q126" s="184"/>
      <c r="R126" s="185">
        <f>SUM(R127:R219)</f>
        <v>0.25359999999999999</v>
      </c>
      <c r="S126" s="184"/>
      <c r="T126" s="186">
        <f>SUM(T127:T219)</f>
        <v>0</v>
      </c>
      <c r="AR126" s="187" t="s">
        <v>16</v>
      </c>
      <c r="AT126" s="188" t="s">
        <v>75</v>
      </c>
      <c r="AU126" s="188" t="s">
        <v>16</v>
      </c>
      <c r="AY126" s="187" t="s">
        <v>272</v>
      </c>
      <c r="BK126" s="189">
        <f>SUM(BK127:BK219)</f>
        <v>0</v>
      </c>
    </row>
    <row r="127" spans="1:65" s="2" customFormat="1" ht="21.75" customHeight="1">
      <c r="A127" s="34"/>
      <c r="B127" s="35"/>
      <c r="C127" s="232" t="s">
        <v>16</v>
      </c>
      <c r="D127" s="232" t="s">
        <v>394</v>
      </c>
      <c r="E127" s="233" t="s">
        <v>5920</v>
      </c>
      <c r="F127" s="234" t="s">
        <v>5921</v>
      </c>
      <c r="G127" s="235" t="s">
        <v>5922</v>
      </c>
      <c r="H127" s="236">
        <v>287</v>
      </c>
      <c r="I127" s="237"/>
      <c r="J127" s="238">
        <f>ROUND(I127*H127,2)</f>
        <v>0</v>
      </c>
      <c r="K127" s="234" t="s">
        <v>1</v>
      </c>
      <c r="L127" s="239"/>
      <c r="M127" s="240" t="s">
        <v>1</v>
      </c>
      <c r="N127" s="241" t="s">
        <v>41</v>
      </c>
      <c r="O127" s="71"/>
      <c r="P127" s="201">
        <f>O127*H127</f>
        <v>0</v>
      </c>
      <c r="Q127" s="201">
        <v>4.0000000000000002E-4</v>
      </c>
      <c r="R127" s="201">
        <f>Q127*H127</f>
        <v>0.1148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313</v>
      </c>
      <c r="AT127" s="203" t="s">
        <v>394</v>
      </c>
      <c r="AU127" s="203" t="s">
        <v>84</v>
      </c>
      <c r="AY127" s="17" t="s">
        <v>272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16</v>
      </c>
      <c r="BK127" s="204">
        <f>ROUND(I127*H127,2)</f>
        <v>0</v>
      </c>
      <c r="BL127" s="17" t="s">
        <v>279</v>
      </c>
      <c r="BM127" s="203" t="s">
        <v>5923</v>
      </c>
    </row>
    <row r="128" spans="1:65" s="14" customFormat="1" ht="11.25">
      <c r="B128" s="221"/>
      <c r="C128" s="222"/>
      <c r="D128" s="212" t="s">
        <v>283</v>
      </c>
      <c r="E128" s="223" t="s">
        <v>1</v>
      </c>
      <c r="F128" s="224" t="s">
        <v>5924</v>
      </c>
      <c r="G128" s="222"/>
      <c r="H128" s="225">
        <v>20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2:51" s="14" customFormat="1" ht="11.25">
      <c r="B129" s="221"/>
      <c r="C129" s="222"/>
      <c r="D129" s="212" t="s">
        <v>283</v>
      </c>
      <c r="E129" s="223" t="s">
        <v>1</v>
      </c>
      <c r="F129" s="224" t="s">
        <v>5925</v>
      </c>
      <c r="G129" s="222"/>
      <c r="H129" s="225">
        <v>10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2:51" s="14" customFormat="1" ht="11.25">
      <c r="B130" s="221"/>
      <c r="C130" s="222"/>
      <c r="D130" s="212" t="s">
        <v>283</v>
      </c>
      <c r="E130" s="223" t="s">
        <v>1</v>
      </c>
      <c r="F130" s="224" t="s">
        <v>5926</v>
      </c>
      <c r="G130" s="222"/>
      <c r="H130" s="225">
        <v>30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76</v>
      </c>
      <c r="AY130" s="231" t="s">
        <v>272</v>
      </c>
    </row>
    <row r="131" spans="2:51" s="14" customFormat="1" ht="11.25">
      <c r="B131" s="221"/>
      <c r="C131" s="222"/>
      <c r="D131" s="212" t="s">
        <v>283</v>
      </c>
      <c r="E131" s="223" t="s">
        <v>1</v>
      </c>
      <c r="F131" s="224" t="s">
        <v>5927</v>
      </c>
      <c r="G131" s="222"/>
      <c r="H131" s="225">
        <v>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2:51" s="14" customFormat="1" ht="11.25">
      <c r="B132" s="221"/>
      <c r="C132" s="222"/>
      <c r="D132" s="212" t="s">
        <v>283</v>
      </c>
      <c r="E132" s="223" t="s">
        <v>1</v>
      </c>
      <c r="F132" s="224" t="s">
        <v>5928</v>
      </c>
      <c r="G132" s="222"/>
      <c r="H132" s="225">
        <v>4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2:51" s="14" customFormat="1" ht="11.25">
      <c r="B133" s="221"/>
      <c r="C133" s="222"/>
      <c r="D133" s="212" t="s">
        <v>283</v>
      </c>
      <c r="E133" s="223" t="s">
        <v>1</v>
      </c>
      <c r="F133" s="224" t="s">
        <v>5929</v>
      </c>
      <c r="G133" s="222"/>
      <c r="H133" s="225">
        <v>30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84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2:51" s="14" customFormat="1" ht="11.25">
      <c r="B134" s="221"/>
      <c r="C134" s="222"/>
      <c r="D134" s="212" t="s">
        <v>283</v>
      </c>
      <c r="E134" s="223" t="s">
        <v>1</v>
      </c>
      <c r="F134" s="224" t="s">
        <v>5930</v>
      </c>
      <c r="G134" s="222"/>
      <c r="H134" s="225">
        <v>20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2:51" s="14" customFormat="1" ht="11.25">
      <c r="B135" s="221"/>
      <c r="C135" s="222"/>
      <c r="D135" s="212" t="s">
        <v>283</v>
      </c>
      <c r="E135" s="223" t="s">
        <v>1</v>
      </c>
      <c r="F135" s="224" t="s">
        <v>5931</v>
      </c>
      <c r="G135" s="222"/>
      <c r="H135" s="225">
        <v>27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2:51" s="14" customFormat="1" ht="11.25">
      <c r="B136" s="221"/>
      <c r="C136" s="222"/>
      <c r="D136" s="212" t="s">
        <v>283</v>
      </c>
      <c r="E136" s="223" t="s">
        <v>1</v>
      </c>
      <c r="F136" s="224" t="s">
        <v>5932</v>
      </c>
      <c r="G136" s="222"/>
      <c r="H136" s="225">
        <v>20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2:51" s="14" customFormat="1" ht="11.25">
      <c r="B137" s="221"/>
      <c r="C137" s="222"/>
      <c r="D137" s="212" t="s">
        <v>283</v>
      </c>
      <c r="E137" s="223" t="s">
        <v>1</v>
      </c>
      <c r="F137" s="224" t="s">
        <v>5933</v>
      </c>
      <c r="G137" s="222"/>
      <c r="H137" s="225">
        <v>8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2:51" s="14" customFormat="1" ht="11.25">
      <c r="B138" s="221"/>
      <c r="C138" s="222"/>
      <c r="D138" s="212" t="s">
        <v>283</v>
      </c>
      <c r="E138" s="223" t="s">
        <v>1</v>
      </c>
      <c r="F138" s="224" t="s">
        <v>5934</v>
      </c>
      <c r="G138" s="222"/>
      <c r="H138" s="225">
        <v>8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2:51" s="14" customFormat="1" ht="11.25">
      <c r="B139" s="221"/>
      <c r="C139" s="222"/>
      <c r="D139" s="212" t="s">
        <v>283</v>
      </c>
      <c r="E139" s="223" t="s">
        <v>1</v>
      </c>
      <c r="F139" s="224" t="s">
        <v>5935</v>
      </c>
      <c r="G139" s="222"/>
      <c r="H139" s="225">
        <v>40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2:51" s="14" customFormat="1" ht="11.25">
      <c r="B140" s="221"/>
      <c r="C140" s="222"/>
      <c r="D140" s="212" t="s">
        <v>283</v>
      </c>
      <c r="E140" s="223" t="s">
        <v>1</v>
      </c>
      <c r="F140" s="224" t="s">
        <v>5936</v>
      </c>
      <c r="G140" s="222"/>
      <c r="H140" s="225">
        <v>10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2:51" s="14" customFormat="1" ht="11.25">
      <c r="B141" s="221"/>
      <c r="C141" s="222"/>
      <c r="D141" s="212" t="s">
        <v>283</v>
      </c>
      <c r="E141" s="223" t="s">
        <v>1</v>
      </c>
      <c r="F141" s="224" t="s">
        <v>5937</v>
      </c>
      <c r="G141" s="222"/>
      <c r="H141" s="225">
        <v>30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283</v>
      </c>
      <c r="AU141" s="231" t="s">
        <v>84</v>
      </c>
      <c r="AV141" s="14" t="s">
        <v>84</v>
      </c>
      <c r="AW141" s="14" t="s">
        <v>32</v>
      </c>
      <c r="AX141" s="14" t="s">
        <v>76</v>
      </c>
      <c r="AY141" s="231" t="s">
        <v>272</v>
      </c>
    </row>
    <row r="142" spans="2:51" s="14" customFormat="1" ht="22.5">
      <c r="B142" s="221"/>
      <c r="C142" s="222"/>
      <c r="D142" s="212" t="s">
        <v>283</v>
      </c>
      <c r="E142" s="223" t="s">
        <v>1</v>
      </c>
      <c r="F142" s="224" t="s">
        <v>5938</v>
      </c>
      <c r="G142" s="222"/>
      <c r="H142" s="225">
        <v>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84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2:51" s="14" customFormat="1" ht="11.25">
      <c r="B143" s="221"/>
      <c r="C143" s="222"/>
      <c r="D143" s="212" t="s">
        <v>283</v>
      </c>
      <c r="E143" s="223" t="s">
        <v>1</v>
      </c>
      <c r="F143" s="224" t="s">
        <v>5939</v>
      </c>
      <c r="G143" s="222"/>
      <c r="H143" s="225">
        <v>5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2:51" s="14" customFormat="1" ht="11.25">
      <c r="B144" s="221"/>
      <c r="C144" s="222"/>
      <c r="D144" s="212" t="s">
        <v>283</v>
      </c>
      <c r="E144" s="223" t="s">
        <v>1</v>
      </c>
      <c r="F144" s="224" t="s">
        <v>5940</v>
      </c>
      <c r="G144" s="222"/>
      <c r="H144" s="225">
        <v>3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14" customFormat="1" ht="11.25">
      <c r="B145" s="221"/>
      <c r="C145" s="222"/>
      <c r="D145" s="212" t="s">
        <v>283</v>
      </c>
      <c r="E145" s="223" t="s">
        <v>1</v>
      </c>
      <c r="F145" s="224" t="s">
        <v>5941</v>
      </c>
      <c r="G145" s="222"/>
      <c r="H145" s="225">
        <v>20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15" customFormat="1" ht="11.25">
      <c r="B146" s="246"/>
      <c r="C146" s="247"/>
      <c r="D146" s="212" t="s">
        <v>283</v>
      </c>
      <c r="E146" s="248" t="s">
        <v>1</v>
      </c>
      <c r="F146" s="249" t="s">
        <v>5942</v>
      </c>
      <c r="G146" s="247"/>
      <c r="H146" s="250">
        <v>287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AT146" s="256" t="s">
        <v>283</v>
      </c>
      <c r="AU146" s="256" t="s">
        <v>84</v>
      </c>
      <c r="AV146" s="15" t="s">
        <v>279</v>
      </c>
      <c r="AW146" s="15" t="s">
        <v>32</v>
      </c>
      <c r="AX146" s="15" t="s">
        <v>16</v>
      </c>
      <c r="AY146" s="256" t="s">
        <v>272</v>
      </c>
    </row>
    <row r="147" spans="1:65" s="2" customFormat="1" ht="24.2" customHeight="1">
      <c r="A147" s="34"/>
      <c r="B147" s="35"/>
      <c r="C147" s="192" t="s">
        <v>84</v>
      </c>
      <c r="D147" s="192" t="s">
        <v>274</v>
      </c>
      <c r="E147" s="193" t="s">
        <v>5943</v>
      </c>
      <c r="F147" s="194" t="s">
        <v>5944</v>
      </c>
      <c r="G147" s="195" t="s">
        <v>5922</v>
      </c>
      <c r="H147" s="196">
        <v>287</v>
      </c>
      <c r="I147" s="197"/>
      <c r="J147" s="198">
        <f>ROUND(I147*H147,2)</f>
        <v>0</v>
      </c>
      <c r="K147" s="194" t="s">
        <v>1</v>
      </c>
      <c r="L147" s="39"/>
      <c r="M147" s="199" t="s">
        <v>1</v>
      </c>
      <c r="N147" s="200" t="s">
        <v>41</v>
      </c>
      <c r="O147" s="71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279</v>
      </c>
      <c r="AT147" s="203" t="s">
        <v>274</v>
      </c>
      <c r="AU147" s="203" t="s">
        <v>84</v>
      </c>
      <c r="AY147" s="17" t="s">
        <v>272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16</v>
      </c>
      <c r="BK147" s="204">
        <f>ROUND(I147*H147,2)</f>
        <v>0</v>
      </c>
      <c r="BL147" s="17" t="s">
        <v>279</v>
      </c>
      <c r="BM147" s="203" t="s">
        <v>5945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2943</v>
      </c>
      <c r="G148" s="222"/>
      <c r="H148" s="225">
        <v>287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5" customFormat="1" ht="11.25">
      <c r="B149" s="246"/>
      <c r="C149" s="247"/>
      <c r="D149" s="212" t="s">
        <v>283</v>
      </c>
      <c r="E149" s="248" t="s">
        <v>1</v>
      </c>
      <c r="F149" s="249" t="s">
        <v>5942</v>
      </c>
      <c r="G149" s="247"/>
      <c r="H149" s="250">
        <v>287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283</v>
      </c>
      <c r="AU149" s="256" t="s">
        <v>84</v>
      </c>
      <c r="AV149" s="15" t="s">
        <v>279</v>
      </c>
      <c r="AW149" s="15" t="s">
        <v>32</v>
      </c>
      <c r="AX149" s="15" t="s">
        <v>16</v>
      </c>
      <c r="AY149" s="256" t="s">
        <v>272</v>
      </c>
    </row>
    <row r="150" spans="1:65" s="2" customFormat="1" ht="24.2" customHeight="1">
      <c r="A150" s="34"/>
      <c r="B150" s="35"/>
      <c r="C150" s="232" t="s">
        <v>291</v>
      </c>
      <c r="D150" s="232" t="s">
        <v>394</v>
      </c>
      <c r="E150" s="233" t="s">
        <v>5946</v>
      </c>
      <c r="F150" s="234" t="s">
        <v>5947</v>
      </c>
      <c r="G150" s="235" t="s">
        <v>5922</v>
      </c>
      <c r="H150" s="236">
        <v>70</v>
      </c>
      <c r="I150" s="237"/>
      <c r="J150" s="238">
        <f>ROUND(I150*H150,2)</f>
        <v>0</v>
      </c>
      <c r="K150" s="234" t="s">
        <v>1</v>
      </c>
      <c r="L150" s="239"/>
      <c r="M150" s="240" t="s">
        <v>1</v>
      </c>
      <c r="N150" s="241" t="s">
        <v>41</v>
      </c>
      <c r="O150" s="71"/>
      <c r="P150" s="201">
        <f>O150*H150</f>
        <v>0</v>
      </c>
      <c r="Q150" s="201">
        <v>4.0000000000000002E-4</v>
      </c>
      <c r="R150" s="201">
        <f>Q150*H150</f>
        <v>2.8000000000000001E-2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313</v>
      </c>
      <c r="AT150" s="203" t="s">
        <v>394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5948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809</v>
      </c>
      <c r="G151" s="222"/>
      <c r="H151" s="225">
        <v>70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5" customFormat="1" ht="11.25">
      <c r="B152" s="246"/>
      <c r="C152" s="247"/>
      <c r="D152" s="212" t="s">
        <v>283</v>
      </c>
      <c r="E152" s="248" t="s">
        <v>1</v>
      </c>
      <c r="F152" s="249" t="s">
        <v>5942</v>
      </c>
      <c r="G152" s="247"/>
      <c r="H152" s="250">
        <v>70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283</v>
      </c>
      <c r="AU152" s="256" t="s">
        <v>84</v>
      </c>
      <c r="AV152" s="15" t="s">
        <v>279</v>
      </c>
      <c r="AW152" s="15" t="s">
        <v>32</v>
      </c>
      <c r="AX152" s="15" t="s">
        <v>16</v>
      </c>
      <c r="AY152" s="256" t="s">
        <v>272</v>
      </c>
    </row>
    <row r="153" spans="1:65" s="2" customFormat="1" ht="21.75" customHeight="1">
      <c r="A153" s="34"/>
      <c r="B153" s="35"/>
      <c r="C153" s="232" t="s">
        <v>279</v>
      </c>
      <c r="D153" s="232" t="s">
        <v>394</v>
      </c>
      <c r="E153" s="233" t="s">
        <v>5949</v>
      </c>
      <c r="F153" s="234" t="s">
        <v>5950</v>
      </c>
      <c r="G153" s="235" t="s">
        <v>5922</v>
      </c>
      <c r="H153" s="236">
        <v>100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4.0000000000000002E-4</v>
      </c>
      <c r="R153" s="201">
        <f>Q153*H153</f>
        <v>0.04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84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5951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1106</v>
      </c>
      <c r="G154" s="222"/>
      <c r="H154" s="225">
        <v>100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16</v>
      </c>
      <c r="AY154" s="231" t="s">
        <v>272</v>
      </c>
    </row>
    <row r="155" spans="1:65" s="2" customFormat="1" ht="24.2" customHeight="1">
      <c r="A155" s="34"/>
      <c r="B155" s="35"/>
      <c r="C155" s="232" t="s">
        <v>4523</v>
      </c>
      <c r="D155" s="232" t="s">
        <v>394</v>
      </c>
      <c r="E155" s="233" t="s">
        <v>5952</v>
      </c>
      <c r="F155" s="234" t="s">
        <v>5953</v>
      </c>
      <c r="G155" s="235" t="s">
        <v>5922</v>
      </c>
      <c r="H155" s="236">
        <v>20</v>
      </c>
      <c r="I155" s="237"/>
      <c r="J155" s="238">
        <f>ROUND(I155*H155,2)</f>
        <v>0</v>
      </c>
      <c r="K155" s="234" t="s">
        <v>1</v>
      </c>
      <c r="L155" s="239"/>
      <c r="M155" s="240" t="s">
        <v>1</v>
      </c>
      <c r="N155" s="241" t="s">
        <v>41</v>
      </c>
      <c r="O155" s="71"/>
      <c r="P155" s="201">
        <f>O155*H155</f>
        <v>0</v>
      </c>
      <c r="Q155" s="201">
        <v>4.0000000000000002E-4</v>
      </c>
      <c r="R155" s="201">
        <f>Q155*H155</f>
        <v>8.0000000000000002E-3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313</v>
      </c>
      <c r="AT155" s="203" t="s">
        <v>394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5954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377</v>
      </c>
      <c r="G156" s="222"/>
      <c r="H156" s="225">
        <v>20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5" customFormat="1" ht="11.25">
      <c r="B157" s="246"/>
      <c r="C157" s="247"/>
      <c r="D157" s="212" t="s">
        <v>283</v>
      </c>
      <c r="E157" s="248" t="s">
        <v>1</v>
      </c>
      <c r="F157" s="249" t="s">
        <v>5942</v>
      </c>
      <c r="G157" s="247"/>
      <c r="H157" s="250">
        <v>20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283</v>
      </c>
      <c r="AU157" s="256" t="s">
        <v>84</v>
      </c>
      <c r="AV157" s="15" t="s">
        <v>279</v>
      </c>
      <c r="AW157" s="15" t="s">
        <v>32</v>
      </c>
      <c r="AX157" s="15" t="s">
        <v>16</v>
      </c>
      <c r="AY157" s="256" t="s">
        <v>272</v>
      </c>
    </row>
    <row r="158" spans="1:65" s="2" customFormat="1" ht="33" customHeight="1">
      <c r="A158" s="34"/>
      <c r="B158" s="35"/>
      <c r="C158" s="232" t="s">
        <v>305</v>
      </c>
      <c r="D158" s="232" t="s">
        <v>394</v>
      </c>
      <c r="E158" s="233" t="s">
        <v>5955</v>
      </c>
      <c r="F158" s="234" t="s">
        <v>5956</v>
      </c>
      <c r="G158" s="235" t="s">
        <v>5922</v>
      </c>
      <c r="H158" s="236">
        <v>4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4.0000000000000002E-4</v>
      </c>
      <c r="R158" s="201">
        <f>Q158*H158</f>
        <v>1.6000000000000001E-3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5957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279</v>
      </c>
      <c r="G159" s="222"/>
      <c r="H159" s="225">
        <v>4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15" customFormat="1" ht="11.25">
      <c r="B160" s="246"/>
      <c r="C160" s="247"/>
      <c r="D160" s="212" t="s">
        <v>283</v>
      </c>
      <c r="E160" s="248" t="s">
        <v>1</v>
      </c>
      <c r="F160" s="249" t="s">
        <v>5942</v>
      </c>
      <c r="G160" s="247"/>
      <c r="H160" s="250">
        <v>4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283</v>
      </c>
      <c r="AU160" s="256" t="s">
        <v>84</v>
      </c>
      <c r="AV160" s="15" t="s">
        <v>279</v>
      </c>
      <c r="AW160" s="15" t="s">
        <v>32</v>
      </c>
      <c r="AX160" s="15" t="s">
        <v>16</v>
      </c>
      <c r="AY160" s="256" t="s">
        <v>272</v>
      </c>
    </row>
    <row r="161" spans="1:65" s="2" customFormat="1" ht="33" customHeight="1">
      <c r="A161" s="34"/>
      <c r="B161" s="35"/>
      <c r="C161" s="232" t="s">
        <v>4532</v>
      </c>
      <c r="D161" s="232" t="s">
        <v>394</v>
      </c>
      <c r="E161" s="233" t="s">
        <v>5958</v>
      </c>
      <c r="F161" s="234" t="s">
        <v>5959</v>
      </c>
      <c r="G161" s="235" t="s">
        <v>5922</v>
      </c>
      <c r="H161" s="236">
        <v>20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4.0000000000000002E-4</v>
      </c>
      <c r="R161" s="201">
        <f>Q161*H161</f>
        <v>8.0000000000000002E-3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313</v>
      </c>
      <c r="AT161" s="203" t="s">
        <v>394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5960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377</v>
      </c>
      <c r="G162" s="222"/>
      <c r="H162" s="225">
        <v>20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5" customFormat="1" ht="11.25">
      <c r="B163" s="246"/>
      <c r="C163" s="247"/>
      <c r="D163" s="212" t="s">
        <v>283</v>
      </c>
      <c r="E163" s="248" t="s">
        <v>1</v>
      </c>
      <c r="F163" s="249" t="s">
        <v>5942</v>
      </c>
      <c r="G163" s="247"/>
      <c r="H163" s="250">
        <v>20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283</v>
      </c>
      <c r="AU163" s="256" t="s">
        <v>84</v>
      </c>
      <c r="AV163" s="15" t="s">
        <v>279</v>
      </c>
      <c r="AW163" s="15" t="s">
        <v>32</v>
      </c>
      <c r="AX163" s="15" t="s">
        <v>16</v>
      </c>
      <c r="AY163" s="256" t="s">
        <v>272</v>
      </c>
    </row>
    <row r="164" spans="1:65" s="2" customFormat="1" ht="24.2" customHeight="1">
      <c r="A164" s="34"/>
      <c r="B164" s="35"/>
      <c r="C164" s="192" t="s">
        <v>313</v>
      </c>
      <c r="D164" s="192" t="s">
        <v>274</v>
      </c>
      <c r="E164" s="193" t="s">
        <v>5961</v>
      </c>
      <c r="F164" s="194" t="s">
        <v>5962</v>
      </c>
      <c r="G164" s="195" t="s">
        <v>5922</v>
      </c>
      <c r="H164" s="196">
        <v>20</v>
      </c>
      <c r="I164" s="197"/>
      <c r="J164" s="198">
        <f>ROUND(I164*H164,2)</f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279</v>
      </c>
      <c r="BM164" s="203" t="s">
        <v>5963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377</v>
      </c>
      <c r="G165" s="222"/>
      <c r="H165" s="225">
        <v>20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5" customFormat="1" ht="11.25">
      <c r="B166" s="246"/>
      <c r="C166" s="247"/>
      <c r="D166" s="212" t="s">
        <v>283</v>
      </c>
      <c r="E166" s="248" t="s">
        <v>1</v>
      </c>
      <c r="F166" s="249" t="s">
        <v>5942</v>
      </c>
      <c r="G166" s="247"/>
      <c r="H166" s="250">
        <v>20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283</v>
      </c>
      <c r="AU166" s="256" t="s">
        <v>84</v>
      </c>
      <c r="AV166" s="15" t="s">
        <v>279</v>
      </c>
      <c r="AW166" s="15" t="s">
        <v>32</v>
      </c>
      <c r="AX166" s="15" t="s">
        <v>16</v>
      </c>
      <c r="AY166" s="256" t="s">
        <v>272</v>
      </c>
    </row>
    <row r="167" spans="1:65" s="2" customFormat="1" ht="16.5" customHeight="1">
      <c r="A167" s="34"/>
      <c r="B167" s="35"/>
      <c r="C167" s="192" t="s">
        <v>2526</v>
      </c>
      <c r="D167" s="192" t="s">
        <v>274</v>
      </c>
      <c r="E167" s="193" t="s">
        <v>5964</v>
      </c>
      <c r="F167" s="194" t="s">
        <v>5965</v>
      </c>
      <c r="G167" s="195" t="s">
        <v>5922</v>
      </c>
      <c r="H167" s="196">
        <v>4</v>
      </c>
      <c r="I167" s="197"/>
      <c r="J167" s="198">
        <f>ROUND(I167*H167,2)</f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16</v>
      </c>
      <c r="BK167" s="204">
        <f>ROUND(I167*H167,2)</f>
        <v>0</v>
      </c>
      <c r="BL167" s="17" t="s">
        <v>279</v>
      </c>
      <c r="BM167" s="203" t="s">
        <v>5966</v>
      </c>
    </row>
    <row r="168" spans="1:65" s="14" customFormat="1" ht="11.25">
      <c r="B168" s="221"/>
      <c r="C168" s="222"/>
      <c r="D168" s="212" t="s">
        <v>283</v>
      </c>
      <c r="E168" s="223" t="s">
        <v>1</v>
      </c>
      <c r="F168" s="224" t="s">
        <v>279</v>
      </c>
      <c r="G168" s="222"/>
      <c r="H168" s="225">
        <v>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15" customFormat="1" ht="11.25">
      <c r="B169" s="246"/>
      <c r="C169" s="247"/>
      <c r="D169" s="212" t="s">
        <v>283</v>
      </c>
      <c r="E169" s="248" t="s">
        <v>1</v>
      </c>
      <c r="F169" s="249" t="s">
        <v>5942</v>
      </c>
      <c r="G169" s="247"/>
      <c r="H169" s="250">
        <v>4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AT169" s="256" t="s">
        <v>283</v>
      </c>
      <c r="AU169" s="256" t="s">
        <v>84</v>
      </c>
      <c r="AV169" s="15" t="s">
        <v>279</v>
      </c>
      <c r="AW169" s="15" t="s">
        <v>32</v>
      </c>
      <c r="AX169" s="15" t="s">
        <v>16</v>
      </c>
      <c r="AY169" s="256" t="s">
        <v>272</v>
      </c>
    </row>
    <row r="170" spans="1:65" s="2" customFormat="1" ht="37.9" customHeight="1">
      <c r="A170" s="34"/>
      <c r="B170" s="35"/>
      <c r="C170" s="192" t="s">
        <v>320</v>
      </c>
      <c r="D170" s="192" t="s">
        <v>274</v>
      </c>
      <c r="E170" s="193" t="s">
        <v>5967</v>
      </c>
      <c r="F170" s="194" t="s">
        <v>5968</v>
      </c>
      <c r="G170" s="195" t="s">
        <v>5922</v>
      </c>
      <c r="H170" s="196">
        <v>20</v>
      </c>
      <c r="I170" s="197"/>
      <c r="J170" s="198">
        <f>ROUND(I170*H170,2)</f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5969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377</v>
      </c>
      <c r="G171" s="222"/>
      <c r="H171" s="225">
        <v>20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15" customFormat="1" ht="11.25">
      <c r="B172" s="246"/>
      <c r="C172" s="247"/>
      <c r="D172" s="212" t="s">
        <v>283</v>
      </c>
      <c r="E172" s="248" t="s">
        <v>1</v>
      </c>
      <c r="F172" s="249" t="s">
        <v>5942</v>
      </c>
      <c r="G172" s="247"/>
      <c r="H172" s="250">
        <v>20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AT172" s="256" t="s">
        <v>283</v>
      </c>
      <c r="AU172" s="256" t="s">
        <v>84</v>
      </c>
      <c r="AV172" s="15" t="s">
        <v>279</v>
      </c>
      <c r="AW172" s="15" t="s">
        <v>32</v>
      </c>
      <c r="AX172" s="15" t="s">
        <v>16</v>
      </c>
      <c r="AY172" s="256" t="s">
        <v>272</v>
      </c>
    </row>
    <row r="173" spans="1:65" s="2" customFormat="1" ht="16.5" customHeight="1">
      <c r="A173" s="34"/>
      <c r="B173" s="35"/>
      <c r="C173" s="192" t="s">
        <v>330</v>
      </c>
      <c r="D173" s="192" t="s">
        <v>274</v>
      </c>
      <c r="E173" s="193" t="s">
        <v>5970</v>
      </c>
      <c r="F173" s="194" t="s">
        <v>5971</v>
      </c>
      <c r="G173" s="195" t="s">
        <v>5922</v>
      </c>
      <c r="H173" s="196">
        <v>70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5972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809</v>
      </c>
      <c r="G174" s="222"/>
      <c r="H174" s="225">
        <v>70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5" customFormat="1" ht="11.25">
      <c r="B175" s="246"/>
      <c r="C175" s="247"/>
      <c r="D175" s="212" t="s">
        <v>283</v>
      </c>
      <c r="E175" s="248" t="s">
        <v>1</v>
      </c>
      <c r="F175" s="249" t="s">
        <v>5942</v>
      </c>
      <c r="G175" s="247"/>
      <c r="H175" s="250">
        <v>70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283</v>
      </c>
      <c r="AU175" s="256" t="s">
        <v>84</v>
      </c>
      <c r="AV175" s="15" t="s">
        <v>279</v>
      </c>
      <c r="AW175" s="15" t="s">
        <v>32</v>
      </c>
      <c r="AX175" s="15" t="s">
        <v>16</v>
      </c>
      <c r="AY175" s="256" t="s">
        <v>272</v>
      </c>
    </row>
    <row r="176" spans="1:65" s="2" customFormat="1" ht="16.5" customHeight="1">
      <c r="A176" s="34"/>
      <c r="B176" s="35"/>
      <c r="C176" s="192" t="s">
        <v>344</v>
      </c>
      <c r="D176" s="192" t="s">
        <v>274</v>
      </c>
      <c r="E176" s="193" t="s">
        <v>5973</v>
      </c>
      <c r="F176" s="194" t="s">
        <v>5974</v>
      </c>
      <c r="G176" s="195" t="s">
        <v>5922</v>
      </c>
      <c r="H176" s="196">
        <v>100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5975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1106</v>
      </c>
      <c r="G177" s="222"/>
      <c r="H177" s="225">
        <v>100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16</v>
      </c>
      <c r="AY177" s="231" t="s">
        <v>272</v>
      </c>
    </row>
    <row r="178" spans="1:65" s="2" customFormat="1" ht="24.2" customHeight="1">
      <c r="A178" s="34"/>
      <c r="B178" s="35"/>
      <c r="C178" s="232" t="s">
        <v>4826</v>
      </c>
      <c r="D178" s="232" t="s">
        <v>394</v>
      </c>
      <c r="E178" s="233" t="s">
        <v>5976</v>
      </c>
      <c r="F178" s="234" t="s">
        <v>5977</v>
      </c>
      <c r="G178" s="235" t="s">
        <v>5922</v>
      </c>
      <c r="H178" s="236">
        <v>38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4.0000000000000002E-4</v>
      </c>
      <c r="R178" s="201">
        <f>Q178*H178</f>
        <v>1.52E-2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313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5978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523</v>
      </c>
      <c r="G179" s="222"/>
      <c r="H179" s="225">
        <v>38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5" customFormat="1" ht="11.25">
      <c r="B180" s="246"/>
      <c r="C180" s="247"/>
      <c r="D180" s="212" t="s">
        <v>283</v>
      </c>
      <c r="E180" s="248" t="s">
        <v>1</v>
      </c>
      <c r="F180" s="249" t="s">
        <v>5942</v>
      </c>
      <c r="G180" s="247"/>
      <c r="H180" s="250">
        <v>38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AT180" s="256" t="s">
        <v>283</v>
      </c>
      <c r="AU180" s="256" t="s">
        <v>84</v>
      </c>
      <c r="AV180" s="15" t="s">
        <v>279</v>
      </c>
      <c r="AW180" s="15" t="s">
        <v>32</v>
      </c>
      <c r="AX180" s="15" t="s">
        <v>16</v>
      </c>
      <c r="AY180" s="256" t="s">
        <v>272</v>
      </c>
    </row>
    <row r="181" spans="1:65" s="2" customFormat="1" ht="24.2" customHeight="1">
      <c r="A181" s="34"/>
      <c r="B181" s="35"/>
      <c r="C181" s="232" t="s">
        <v>5121</v>
      </c>
      <c r="D181" s="232" t="s">
        <v>394</v>
      </c>
      <c r="E181" s="233" t="s">
        <v>5979</v>
      </c>
      <c r="F181" s="234" t="s">
        <v>5980</v>
      </c>
      <c r="G181" s="235" t="s">
        <v>5922</v>
      </c>
      <c r="H181" s="236">
        <v>4</v>
      </c>
      <c r="I181" s="237"/>
      <c r="J181" s="238">
        <f>ROUND(I181*H181,2)</f>
        <v>0</v>
      </c>
      <c r="K181" s="234" t="s">
        <v>1</v>
      </c>
      <c r="L181" s="239"/>
      <c r="M181" s="240" t="s">
        <v>1</v>
      </c>
      <c r="N181" s="241" t="s">
        <v>41</v>
      </c>
      <c r="O181" s="71"/>
      <c r="P181" s="201">
        <f>O181*H181</f>
        <v>0</v>
      </c>
      <c r="Q181" s="201">
        <v>4.0000000000000002E-4</v>
      </c>
      <c r="R181" s="201">
        <f>Q181*H181</f>
        <v>1.6000000000000001E-3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313</v>
      </c>
      <c r="AT181" s="203" t="s">
        <v>394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5981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5982</v>
      </c>
      <c r="G182" s="222"/>
      <c r="H182" s="225">
        <v>4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5" customFormat="1" ht="11.25">
      <c r="B183" s="246"/>
      <c r="C183" s="247"/>
      <c r="D183" s="212" t="s">
        <v>283</v>
      </c>
      <c r="E183" s="248" t="s">
        <v>1</v>
      </c>
      <c r="F183" s="249" t="s">
        <v>5942</v>
      </c>
      <c r="G183" s="247"/>
      <c r="H183" s="250">
        <v>4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283</v>
      </c>
      <c r="AU183" s="256" t="s">
        <v>84</v>
      </c>
      <c r="AV183" s="15" t="s">
        <v>279</v>
      </c>
      <c r="AW183" s="15" t="s">
        <v>32</v>
      </c>
      <c r="AX183" s="15" t="s">
        <v>16</v>
      </c>
      <c r="AY183" s="256" t="s">
        <v>272</v>
      </c>
    </row>
    <row r="184" spans="1:65" s="2" customFormat="1" ht="24.2" customHeight="1">
      <c r="A184" s="34"/>
      <c r="B184" s="35"/>
      <c r="C184" s="232" t="s">
        <v>8</v>
      </c>
      <c r="D184" s="232" t="s">
        <v>394</v>
      </c>
      <c r="E184" s="233" t="s">
        <v>5983</v>
      </c>
      <c r="F184" s="234" t="s">
        <v>5984</v>
      </c>
      <c r="G184" s="235" t="s">
        <v>5922</v>
      </c>
      <c r="H184" s="236">
        <v>25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4.0000000000000002E-4</v>
      </c>
      <c r="R184" s="201">
        <f>Q184*H184</f>
        <v>0.01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5985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417</v>
      </c>
      <c r="G185" s="222"/>
      <c r="H185" s="225">
        <v>25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5" customFormat="1" ht="11.25">
      <c r="B186" s="246"/>
      <c r="C186" s="247"/>
      <c r="D186" s="212" t="s">
        <v>283</v>
      </c>
      <c r="E186" s="248" t="s">
        <v>1</v>
      </c>
      <c r="F186" s="249" t="s">
        <v>5942</v>
      </c>
      <c r="G186" s="247"/>
      <c r="H186" s="250">
        <v>25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283</v>
      </c>
      <c r="AU186" s="256" t="s">
        <v>84</v>
      </c>
      <c r="AV186" s="15" t="s">
        <v>279</v>
      </c>
      <c r="AW186" s="15" t="s">
        <v>32</v>
      </c>
      <c r="AX186" s="15" t="s">
        <v>16</v>
      </c>
      <c r="AY186" s="256" t="s">
        <v>272</v>
      </c>
    </row>
    <row r="187" spans="1:65" s="2" customFormat="1" ht="24.2" customHeight="1">
      <c r="A187" s="34"/>
      <c r="B187" s="35"/>
      <c r="C187" s="232" t="s">
        <v>358</v>
      </c>
      <c r="D187" s="232" t="s">
        <v>394</v>
      </c>
      <c r="E187" s="233" t="s">
        <v>5986</v>
      </c>
      <c r="F187" s="234" t="s">
        <v>5987</v>
      </c>
      <c r="G187" s="235" t="s">
        <v>5922</v>
      </c>
      <c r="H187" s="236">
        <v>30</v>
      </c>
      <c r="I187" s="237"/>
      <c r="J187" s="238">
        <f>ROUND(I187*H187,2)</f>
        <v>0</v>
      </c>
      <c r="K187" s="234" t="s">
        <v>1</v>
      </c>
      <c r="L187" s="239"/>
      <c r="M187" s="240" t="s">
        <v>1</v>
      </c>
      <c r="N187" s="241" t="s">
        <v>41</v>
      </c>
      <c r="O187" s="71"/>
      <c r="P187" s="201">
        <f>O187*H187</f>
        <v>0</v>
      </c>
      <c r="Q187" s="201">
        <v>4.0000000000000002E-4</v>
      </c>
      <c r="R187" s="201">
        <f>Q187*H187</f>
        <v>1.2E-2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313</v>
      </c>
      <c r="AT187" s="203" t="s">
        <v>394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5988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471</v>
      </c>
      <c r="G188" s="222"/>
      <c r="H188" s="225">
        <v>30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15" customFormat="1" ht="11.25">
      <c r="B189" s="246"/>
      <c r="C189" s="247"/>
      <c r="D189" s="212" t="s">
        <v>283</v>
      </c>
      <c r="E189" s="248" t="s">
        <v>1</v>
      </c>
      <c r="F189" s="249" t="s">
        <v>5942</v>
      </c>
      <c r="G189" s="247"/>
      <c r="H189" s="250">
        <v>30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AT189" s="256" t="s">
        <v>283</v>
      </c>
      <c r="AU189" s="256" t="s">
        <v>84</v>
      </c>
      <c r="AV189" s="15" t="s">
        <v>279</v>
      </c>
      <c r="AW189" s="15" t="s">
        <v>32</v>
      </c>
      <c r="AX189" s="15" t="s">
        <v>16</v>
      </c>
      <c r="AY189" s="256" t="s">
        <v>272</v>
      </c>
    </row>
    <row r="190" spans="1:65" s="2" customFormat="1" ht="16.5" customHeight="1">
      <c r="A190" s="34"/>
      <c r="B190" s="35"/>
      <c r="C190" s="232" t="s">
        <v>363</v>
      </c>
      <c r="D190" s="232" t="s">
        <v>394</v>
      </c>
      <c r="E190" s="233" t="s">
        <v>5989</v>
      </c>
      <c r="F190" s="234" t="s">
        <v>5990</v>
      </c>
      <c r="G190" s="235" t="s">
        <v>5922</v>
      </c>
      <c r="H190" s="236">
        <v>4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4.0000000000000002E-4</v>
      </c>
      <c r="R190" s="201">
        <f>Q190*H190</f>
        <v>1.6000000000000001E-3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313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5991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5982</v>
      </c>
      <c r="G191" s="222"/>
      <c r="H191" s="225">
        <v>4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15" customFormat="1" ht="11.25">
      <c r="B192" s="246"/>
      <c r="C192" s="247"/>
      <c r="D192" s="212" t="s">
        <v>283</v>
      </c>
      <c r="E192" s="248" t="s">
        <v>1</v>
      </c>
      <c r="F192" s="249" t="s">
        <v>5942</v>
      </c>
      <c r="G192" s="247"/>
      <c r="H192" s="250">
        <v>4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AT192" s="256" t="s">
        <v>283</v>
      </c>
      <c r="AU192" s="256" t="s">
        <v>84</v>
      </c>
      <c r="AV192" s="15" t="s">
        <v>279</v>
      </c>
      <c r="AW192" s="15" t="s">
        <v>32</v>
      </c>
      <c r="AX192" s="15" t="s">
        <v>16</v>
      </c>
      <c r="AY192" s="256" t="s">
        <v>272</v>
      </c>
    </row>
    <row r="193" spans="1:65" s="2" customFormat="1" ht="16.5" customHeight="1">
      <c r="A193" s="34"/>
      <c r="B193" s="35"/>
      <c r="C193" s="232" t="s">
        <v>368</v>
      </c>
      <c r="D193" s="232" t="s">
        <v>394</v>
      </c>
      <c r="E193" s="233" t="s">
        <v>5992</v>
      </c>
      <c r="F193" s="234" t="s">
        <v>5993</v>
      </c>
      <c r="G193" s="235" t="s">
        <v>5922</v>
      </c>
      <c r="H193" s="236">
        <v>2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4.0000000000000002E-4</v>
      </c>
      <c r="R193" s="201">
        <f>Q193*H193</f>
        <v>8.0000000000000004E-4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313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5994</v>
      </c>
    </row>
    <row r="194" spans="1:65" s="14" customFormat="1" ht="11.25">
      <c r="B194" s="221"/>
      <c r="C194" s="222"/>
      <c r="D194" s="212" t="s">
        <v>283</v>
      </c>
      <c r="E194" s="223" t="s">
        <v>1</v>
      </c>
      <c r="F194" s="224" t="s">
        <v>84</v>
      </c>
      <c r="G194" s="222"/>
      <c r="H194" s="225">
        <v>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5" customFormat="1" ht="11.25">
      <c r="B195" s="246"/>
      <c r="C195" s="247"/>
      <c r="D195" s="212" t="s">
        <v>283</v>
      </c>
      <c r="E195" s="248" t="s">
        <v>1</v>
      </c>
      <c r="F195" s="249" t="s">
        <v>5942</v>
      </c>
      <c r="G195" s="247"/>
      <c r="H195" s="250">
        <v>2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AT195" s="256" t="s">
        <v>283</v>
      </c>
      <c r="AU195" s="256" t="s">
        <v>84</v>
      </c>
      <c r="AV195" s="15" t="s">
        <v>279</v>
      </c>
      <c r="AW195" s="15" t="s">
        <v>32</v>
      </c>
      <c r="AX195" s="15" t="s">
        <v>16</v>
      </c>
      <c r="AY195" s="256" t="s">
        <v>272</v>
      </c>
    </row>
    <row r="196" spans="1:65" s="2" customFormat="1" ht="16.5" customHeight="1">
      <c r="A196" s="34"/>
      <c r="B196" s="35"/>
      <c r="C196" s="192" t="s">
        <v>5995</v>
      </c>
      <c r="D196" s="192" t="s">
        <v>274</v>
      </c>
      <c r="E196" s="193" t="s">
        <v>5996</v>
      </c>
      <c r="F196" s="194" t="s">
        <v>5997</v>
      </c>
      <c r="G196" s="195" t="s">
        <v>5922</v>
      </c>
      <c r="H196" s="196">
        <v>103</v>
      </c>
      <c r="I196" s="197"/>
      <c r="J196" s="198">
        <f>ROUND(I196*H196,2)</f>
        <v>0</v>
      </c>
      <c r="K196" s="194" t="s">
        <v>1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279</v>
      </c>
      <c r="BM196" s="203" t="s">
        <v>5998</v>
      </c>
    </row>
    <row r="197" spans="1:65" s="14" customFormat="1" ht="11.25">
      <c r="B197" s="221"/>
      <c r="C197" s="222"/>
      <c r="D197" s="212" t="s">
        <v>283</v>
      </c>
      <c r="E197" s="223" t="s">
        <v>1</v>
      </c>
      <c r="F197" s="224" t="s">
        <v>5999</v>
      </c>
      <c r="G197" s="222"/>
      <c r="H197" s="225">
        <v>103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5" customFormat="1" ht="11.25">
      <c r="B198" s="246"/>
      <c r="C198" s="247"/>
      <c r="D198" s="212" t="s">
        <v>283</v>
      </c>
      <c r="E198" s="248" t="s">
        <v>1</v>
      </c>
      <c r="F198" s="249" t="s">
        <v>5942</v>
      </c>
      <c r="G198" s="247"/>
      <c r="H198" s="250">
        <v>103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AT198" s="256" t="s">
        <v>283</v>
      </c>
      <c r="AU198" s="256" t="s">
        <v>84</v>
      </c>
      <c r="AV198" s="15" t="s">
        <v>279</v>
      </c>
      <c r="AW198" s="15" t="s">
        <v>32</v>
      </c>
      <c r="AX198" s="15" t="s">
        <v>16</v>
      </c>
      <c r="AY198" s="256" t="s">
        <v>272</v>
      </c>
    </row>
    <row r="199" spans="1:65" s="2" customFormat="1" ht="16.5" customHeight="1">
      <c r="A199" s="34"/>
      <c r="B199" s="35"/>
      <c r="C199" s="232" t="s">
        <v>377</v>
      </c>
      <c r="D199" s="232" t="s">
        <v>394</v>
      </c>
      <c r="E199" s="233" t="s">
        <v>6000</v>
      </c>
      <c r="F199" s="234" t="s">
        <v>6001</v>
      </c>
      <c r="G199" s="235" t="s">
        <v>5242</v>
      </c>
      <c r="H199" s="236">
        <v>1</v>
      </c>
      <c r="I199" s="237"/>
      <c r="J199" s="238">
        <f>ROUND(I199*H199,2)</f>
        <v>0</v>
      </c>
      <c r="K199" s="234" t="s">
        <v>1</v>
      </c>
      <c r="L199" s="239"/>
      <c r="M199" s="240" t="s">
        <v>1</v>
      </c>
      <c r="N199" s="241" t="s">
        <v>41</v>
      </c>
      <c r="O199" s="71"/>
      <c r="P199" s="201">
        <f>O199*H199</f>
        <v>0</v>
      </c>
      <c r="Q199" s="201">
        <v>2.3999999999999998E-3</v>
      </c>
      <c r="R199" s="201">
        <f>Q199*H199</f>
        <v>2.3999999999999998E-3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483</v>
      </c>
      <c r="AT199" s="203" t="s">
        <v>394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358</v>
      </c>
      <c r="BM199" s="203" t="s">
        <v>6002</v>
      </c>
    </row>
    <row r="200" spans="1:65" s="14" customFormat="1" ht="11.25">
      <c r="B200" s="221"/>
      <c r="C200" s="222"/>
      <c r="D200" s="212" t="s">
        <v>283</v>
      </c>
      <c r="E200" s="223" t="s">
        <v>1</v>
      </c>
      <c r="F200" s="224" t="s">
        <v>16</v>
      </c>
      <c r="G200" s="222"/>
      <c r="H200" s="225">
        <v>1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84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15" customFormat="1" ht="11.25">
      <c r="B201" s="246"/>
      <c r="C201" s="247"/>
      <c r="D201" s="212" t="s">
        <v>283</v>
      </c>
      <c r="E201" s="248" t="s">
        <v>1</v>
      </c>
      <c r="F201" s="249" t="s">
        <v>5942</v>
      </c>
      <c r="G201" s="247"/>
      <c r="H201" s="250">
        <v>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AT201" s="256" t="s">
        <v>283</v>
      </c>
      <c r="AU201" s="256" t="s">
        <v>84</v>
      </c>
      <c r="AV201" s="15" t="s">
        <v>279</v>
      </c>
      <c r="AW201" s="15" t="s">
        <v>32</v>
      </c>
      <c r="AX201" s="15" t="s">
        <v>16</v>
      </c>
      <c r="AY201" s="256" t="s">
        <v>272</v>
      </c>
    </row>
    <row r="202" spans="1:65" s="2" customFormat="1" ht="16.5" customHeight="1">
      <c r="A202" s="34"/>
      <c r="B202" s="35"/>
      <c r="C202" s="192" t="s">
        <v>7</v>
      </c>
      <c r="D202" s="192" t="s">
        <v>274</v>
      </c>
      <c r="E202" s="193" t="s">
        <v>6003</v>
      </c>
      <c r="F202" s="194" t="s">
        <v>6004</v>
      </c>
      <c r="G202" s="195" t="s">
        <v>6005</v>
      </c>
      <c r="H202" s="196">
        <v>1</v>
      </c>
      <c r="I202" s="197"/>
      <c r="J202" s="198">
        <f>ROUND(I202*H202,2)</f>
        <v>0</v>
      </c>
      <c r="K202" s="194" t="s">
        <v>1</v>
      </c>
      <c r="L202" s="39"/>
      <c r="M202" s="199" t="s">
        <v>1</v>
      </c>
      <c r="N202" s="200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358</v>
      </c>
      <c r="AT202" s="203" t="s">
        <v>274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358</v>
      </c>
      <c r="BM202" s="203" t="s">
        <v>6006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16</v>
      </c>
      <c r="G203" s="222"/>
      <c r="H203" s="225">
        <v>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15" customFormat="1" ht="11.25">
      <c r="B204" s="246"/>
      <c r="C204" s="247"/>
      <c r="D204" s="212" t="s">
        <v>283</v>
      </c>
      <c r="E204" s="248" t="s">
        <v>1</v>
      </c>
      <c r="F204" s="249" t="s">
        <v>5942</v>
      </c>
      <c r="G204" s="247"/>
      <c r="H204" s="250">
        <v>1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AT204" s="256" t="s">
        <v>283</v>
      </c>
      <c r="AU204" s="256" t="s">
        <v>84</v>
      </c>
      <c r="AV204" s="15" t="s">
        <v>279</v>
      </c>
      <c r="AW204" s="15" t="s">
        <v>32</v>
      </c>
      <c r="AX204" s="15" t="s">
        <v>16</v>
      </c>
      <c r="AY204" s="256" t="s">
        <v>272</v>
      </c>
    </row>
    <row r="205" spans="1:65" s="2" customFormat="1" ht="24.2" customHeight="1">
      <c r="A205" s="34"/>
      <c r="B205" s="35"/>
      <c r="C205" s="232" t="s">
        <v>393</v>
      </c>
      <c r="D205" s="232" t="s">
        <v>394</v>
      </c>
      <c r="E205" s="233" t="s">
        <v>6007</v>
      </c>
      <c r="F205" s="234" t="s">
        <v>6008</v>
      </c>
      <c r="G205" s="235" t="s">
        <v>5922</v>
      </c>
      <c r="H205" s="236">
        <v>9</v>
      </c>
      <c r="I205" s="237"/>
      <c r="J205" s="238">
        <f>ROUND(I205*H205,2)</f>
        <v>0</v>
      </c>
      <c r="K205" s="234" t="s">
        <v>1</v>
      </c>
      <c r="L205" s="239"/>
      <c r="M205" s="240" t="s">
        <v>1</v>
      </c>
      <c r="N205" s="241" t="s">
        <v>41</v>
      </c>
      <c r="O205" s="71"/>
      <c r="P205" s="201">
        <f>O205*H205</f>
        <v>0</v>
      </c>
      <c r="Q205" s="201">
        <v>4.0000000000000002E-4</v>
      </c>
      <c r="R205" s="201">
        <f>Q205*H205</f>
        <v>3.6000000000000003E-3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313</v>
      </c>
      <c r="AT205" s="203" t="s">
        <v>394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6009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6010</v>
      </c>
      <c r="G206" s="222"/>
      <c r="H206" s="225">
        <v>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5" customFormat="1" ht="11.25">
      <c r="B207" s="246"/>
      <c r="C207" s="247"/>
      <c r="D207" s="212" t="s">
        <v>283</v>
      </c>
      <c r="E207" s="248" t="s">
        <v>1</v>
      </c>
      <c r="F207" s="249" t="s">
        <v>5942</v>
      </c>
      <c r="G207" s="247"/>
      <c r="H207" s="250">
        <v>9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AT207" s="256" t="s">
        <v>283</v>
      </c>
      <c r="AU207" s="256" t="s">
        <v>84</v>
      </c>
      <c r="AV207" s="15" t="s">
        <v>279</v>
      </c>
      <c r="AW207" s="15" t="s">
        <v>32</v>
      </c>
      <c r="AX207" s="15" t="s">
        <v>16</v>
      </c>
      <c r="AY207" s="256" t="s">
        <v>272</v>
      </c>
    </row>
    <row r="208" spans="1:65" s="2" customFormat="1" ht="16.5" customHeight="1">
      <c r="A208" s="34"/>
      <c r="B208" s="35"/>
      <c r="C208" s="232" t="s">
        <v>399</v>
      </c>
      <c r="D208" s="232" t="s">
        <v>394</v>
      </c>
      <c r="E208" s="233" t="s">
        <v>6011</v>
      </c>
      <c r="F208" s="234" t="s">
        <v>6012</v>
      </c>
      <c r="G208" s="235" t="s">
        <v>5922</v>
      </c>
      <c r="H208" s="236">
        <v>15</v>
      </c>
      <c r="I208" s="237"/>
      <c r="J208" s="238">
        <f>ROUND(I208*H208,2)</f>
        <v>0</v>
      </c>
      <c r="K208" s="234" t="s">
        <v>1</v>
      </c>
      <c r="L208" s="239"/>
      <c r="M208" s="240" t="s">
        <v>1</v>
      </c>
      <c r="N208" s="241" t="s">
        <v>41</v>
      </c>
      <c r="O208" s="71"/>
      <c r="P208" s="201">
        <f>O208*H208</f>
        <v>0</v>
      </c>
      <c r="Q208" s="201">
        <v>4.0000000000000002E-4</v>
      </c>
      <c r="R208" s="201">
        <f>Q208*H208</f>
        <v>6.0000000000000001E-3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313</v>
      </c>
      <c r="AT208" s="203" t="s">
        <v>394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279</v>
      </c>
      <c r="BM208" s="203" t="s">
        <v>6013</v>
      </c>
    </row>
    <row r="209" spans="1:65" s="14" customFormat="1" ht="11.25">
      <c r="B209" s="221"/>
      <c r="C209" s="222"/>
      <c r="D209" s="212" t="s">
        <v>283</v>
      </c>
      <c r="E209" s="223" t="s">
        <v>1</v>
      </c>
      <c r="F209" s="224" t="s">
        <v>6014</v>
      </c>
      <c r="G209" s="222"/>
      <c r="H209" s="225">
        <v>15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15" customFormat="1" ht="11.25">
      <c r="B210" s="246"/>
      <c r="C210" s="247"/>
      <c r="D210" s="212" t="s">
        <v>283</v>
      </c>
      <c r="E210" s="248" t="s">
        <v>1</v>
      </c>
      <c r="F210" s="249" t="s">
        <v>5942</v>
      </c>
      <c r="G210" s="247"/>
      <c r="H210" s="250">
        <v>15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AT210" s="256" t="s">
        <v>283</v>
      </c>
      <c r="AU210" s="256" t="s">
        <v>84</v>
      </c>
      <c r="AV210" s="15" t="s">
        <v>279</v>
      </c>
      <c r="AW210" s="15" t="s">
        <v>32</v>
      </c>
      <c r="AX210" s="15" t="s">
        <v>16</v>
      </c>
      <c r="AY210" s="256" t="s">
        <v>272</v>
      </c>
    </row>
    <row r="211" spans="1:65" s="2" customFormat="1" ht="16.5" customHeight="1">
      <c r="A211" s="34"/>
      <c r="B211" s="35"/>
      <c r="C211" s="192" t="s">
        <v>413</v>
      </c>
      <c r="D211" s="192" t="s">
        <v>274</v>
      </c>
      <c r="E211" s="193" t="s">
        <v>6015</v>
      </c>
      <c r="F211" s="194" t="s">
        <v>6016</v>
      </c>
      <c r="G211" s="195" t="s">
        <v>5922</v>
      </c>
      <c r="H211" s="196">
        <v>24</v>
      </c>
      <c r="I211" s="197"/>
      <c r="J211" s="198">
        <f>ROUND(I211*H211,2)</f>
        <v>0</v>
      </c>
      <c r="K211" s="194" t="s">
        <v>1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279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279</v>
      </c>
      <c r="BM211" s="203" t="s">
        <v>6017</v>
      </c>
    </row>
    <row r="212" spans="1:65" s="14" customFormat="1" ht="11.25">
      <c r="B212" s="221"/>
      <c r="C212" s="222"/>
      <c r="D212" s="212" t="s">
        <v>283</v>
      </c>
      <c r="E212" s="223" t="s">
        <v>1</v>
      </c>
      <c r="F212" s="224" t="s">
        <v>6018</v>
      </c>
      <c r="G212" s="222"/>
      <c r="H212" s="225">
        <v>24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5" customFormat="1" ht="11.25">
      <c r="B213" s="246"/>
      <c r="C213" s="247"/>
      <c r="D213" s="212" t="s">
        <v>283</v>
      </c>
      <c r="E213" s="248" t="s">
        <v>1</v>
      </c>
      <c r="F213" s="249" t="s">
        <v>5942</v>
      </c>
      <c r="G213" s="247"/>
      <c r="H213" s="250">
        <v>24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AT213" s="256" t="s">
        <v>283</v>
      </c>
      <c r="AU213" s="256" t="s">
        <v>84</v>
      </c>
      <c r="AV213" s="15" t="s">
        <v>279</v>
      </c>
      <c r="AW213" s="15" t="s">
        <v>32</v>
      </c>
      <c r="AX213" s="15" t="s">
        <v>16</v>
      </c>
      <c r="AY213" s="256" t="s">
        <v>272</v>
      </c>
    </row>
    <row r="214" spans="1:65" s="2" customFormat="1" ht="16.5" customHeight="1">
      <c r="A214" s="34"/>
      <c r="B214" s="35"/>
      <c r="C214" s="192" t="s">
        <v>417</v>
      </c>
      <c r="D214" s="192" t="s">
        <v>274</v>
      </c>
      <c r="E214" s="193" t="s">
        <v>6019</v>
      </c>
      <c r="F214" s="194" t="s">
        <v>6020</v>
      </c>
      <c r="G214" s="195" t="s">
        <v>5922</v>
      </c>
      <c r="H214" s="196">
        <v>24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6021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6018</v>
      </c>
      <c r="G215" s="222"/>
      <c r="H215" s="225">
        <v>24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15" customFormat="1" ht="11.25">
      <c r="B216" s="246"/>
      <c r="C216" s="247"/>
      <c r="D216" s="212" t="s">
        <v>283</v>
      </c>
      <c r="E216" s="248" t="s">
        <v>1</v>
      </c>
      <c r="F216" s="249" t="s">
        <v>5942</v>
      </c>
      <c r="G216" s="247"/>
      <c r="H216" s="250">
        <v>24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AT216" s="256" t="s">
        <v>283</v>
      </c>
      <c r="AU216" s="256" t="s">
        <v>84</v>
      </c>
      <c r="AV216" s="15" t="s">
        <v>279</v>
      </c>
      <c r="AW216" s="15" t="s">
        <v>32</v>
      </c>
      <c r="AX216" s="15" t="s">
        <v>16</v>
      </c>
      <c r="AY216" s="256" t="s">
        <v>272</v>
      </c>
    </row>
    <row r="217" spans="1:65" s="2" customFormat="1" ht="16.5" customHeight="1">
      <c r="A217" s="34"/>
      <c r="B217" s="35"/>
      <c r="C217" s="192" t="s">
        <v>431</v>
      </c>
      <c r="D217" s="192" t="s">
        <v>274</v>
      </c>
      <c r="E217" s="193" t="s">
        <v>6022</v>
      </c>
      <c r="F217" s="194" t="s">
        <v>6023</v>
      </c>
      <c r="G217" s="195" t="s">
        <v>5922</v>
      </c>
      <c r="H217" s="196">
        <v>1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6024</v>
      </c>
    </row>
    <row r="218" spans="1:65" s="14" customFormat="1" ht="11.25">
      <c r="B218" s="221"/>
      <c r="C218" s="222"/>
      <c r="D218" s="212" t="s">
        <v>283</v>
      </c>
      <c r="E218" s="223" t="s">
        <v>1</v>
      </c>
      <c r="F218" s="224" t="s">
        <v>16</v>
      </c>
      <c r="G218" s="222"/>
      <c r="H218" s="225">
        <v>1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84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5" customFormat="1" ht="11.25">
      <c r="B219" s="246"/>
      <c r="C219" s="247"/>
      <c r="D219" s="212" t="s">
        <v>283</v>
      </c>
      <c r="E219" s="248" t="s">
        <v>1</v>
      </c>
      <c r="F219" s="249" t="s">
        <v>5942</v>
      </c>
      <c r="G219" s="247"/>
      <c r="H219" s="250">
        <v>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AT219" s="256" t="s">
        <v>283</v>
      </c>
      <c r="AU219" s="256" t="s">
        <v>84</v>
      </c>
      <c r="AV219" s="15" t="s">
        <v>279</v>
      </c>
      <c r="AW219" s="15" t="s">
        <v>32</v>
      </c>
      <c r="AX219" s="15" t="s">
        <v>16</v>
      </c>
      <c r="AY219" s="256" t="s">
        <v>272</v>
      </c>
    </row>
    <row r="220" spans="1:65" s="12" customFormat="1" ht="25.9" customHeight="1">
      <c r="B220" s="176"/>
      <c r="C220" s="177"/>
      <c r="D220" s="178" t="s">
        <v>75</v>
      </c>
      <c r="E220" s="179" t="s">
        <v>3097</v>
      </c>
      <c r="F220" s="179" t="s">
        <v>3098</v>
      </c>
      <c r="G220" s="177"/>
      <c r="H220" s="177"/>
      <c r="I220" s="180"/>
      <c r="J220" s="181">
        <f>BK220</f>
        <v>0</v>
      </c>
      <c r="K220" s="177"/>
      <c r="L220" s="182"/>
      <c r="M220" s="183"/>
      <c r="N220" s="184"/>
      <c r="O220" s="184"/>
      <c r="P220" s="185">
        <f>P221</f>
        <v>0</v>
      </c>
      <c r="Q220" s="184"/>
      <c r="R220" s="185">
        <f>R221</f>
        <v>3.6000000000000004E-2</v>
      </c>
      <c r="S220" s="184"/>
      <c r="T220" s="186">
        <f>T221</f>
        <v>0</v>
      </c>
      <c r="AR220" s="187" t="s">
        <v>84</v>
      </c>
      <c r="AT220" s="188" t="s">
        <v>75</v>
      </c>
      <c r="AU220" s="188" t="s">
        <v>76</v>
      </c>
      <c r="AY220" s="187" t="s">
        <v>272</v>
      </c>
      <c r="BK220" s="189">
        <f>BK221</f>
        <v>0</v>
      </c>
    </row>
    <row r="221" spans="1:65" s="12" customFormat="1" ht="22.9" customHeight="1">
      <c r="B221" s="176"/>
      <c r="C221" s="177"/>
      <c r="D221" s="178" t="s">
        <v>75</v>
      </c>
      <c r="E221" s="190" t="s">
        <v>3431</v>
      </c>
      <c r="F221" s="190" t="s">
        <v>3432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SUM(P222:P227)</f>
        <v>0</v>
      </c>
      <c r="Q221" s="184"/>
      <c r="R221" s="185">
        <f>SUM(R222:R227)</f>
        <v>3.6000000000000004E-2</v>
      </c>
      <c r="S221" s="184"/>
      <c r="T221" s="186">
        <f>SUM(T222:T227)</f>
        <v>0</v>
      </c>
      <c r="AR221" s="187" t="s">
        <v>84</v>
      </c>
      <c r="AT221" s="188" t="s">
        <v>75</v>
      </c>
      <c r="AU221" s="188" t="s">
        <v>16</v>
      </c>
      <c r="AY221" s="187" t="s">
        <v>272</v>
      </c>
      <c r="BK221" s="189">
        <f>SUM(BK222:BK227)</f>
        <v>0</v>
      </c>
    </row>
    <row r="222" spans="1:65" s="2" customFormat="1" ht="24.2" customHeight="1">
      <c r="A222" s="34"/>
      <c r="B222" s="35"/>
      <c r="C222" s="232" t="s">
        <v>448</v>
      </c>
      <c r="D222" s="232" t="s">
        <v>394</v>
      </c>
      <c r="E222" s="233" t="s">
        <v>6025</v>
      </c>
      <c r="F222" s="234" t="s">
        <v>6026</v>
      </c>
      <c r="G222" s="235" t="s">
        <v>156</v>
      </c>
      <c r="H222" s="236">
        <v>40</v>
      </c>
      <c r="I222" s="237"/>
      <c r="J222" s="238">
        <f>ROUND(I222*H222,2)</f>
        <v>0</v>
      </c>
      <c r="K222" s="234" t="s">
        <v>1</v>
      </c>
      <c r="L222" s="239"/>
      <c r="M222" s="240" t="s">
        <v>1</v>
      </c>
      <c r="N222" s="241" t="s">
        <v>41</v>
      </c>
      <c r="O222" s="71"/>
      <c r="P222" s="201">
        <f>O222*H222</f>
        <v>0</v>
      </c>
      <c r="Q222" s="201">
        <v>8.0000000000000004E-4</v>
      </c>
      <c r="R222" s="201">
        <f>Q222*H222</f>
        <v>3.2000000000000001E-2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483</v>
      </c>
      <c r="AT222" s="203" t="s">
        <v>394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358</v>
      </c>
      <c r="BM222" s="203" t="s">
        <v>6027</v>
      </c>
    </row>
    <row r="223" spans="1:65" s="14" customFormat="1" ht="11.25">
      <c r="B223" s="221"/>
      <c r="C223" s="222"/>
      <c r="D223" s="212" t="s">
        <v>283</v>
      </c>
      <c r="E223" s="223" t="s">
        <v>1</v>
      </c>
      <c r="F223" s="224" t="s">
        <v>536</v>
      </c>
      <c r="G223" s="222"/>
      <c r="H223" s="225">
        <v>40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15" customFormat="1" ht="11.25">
      <c r="B224" s="246"/>
      <c r="C224" s="247"/>
      <c r="D224" s="212" t="s">
        <v>283</v>
      </c>
      <c r="E224" s="248" t="s">
        <v>1</v>
      </c>
      <c r="F224" s="249" t="s">
        <v>5942</v>
      </c>
      <c r="G224" s="247"/>
      <c r="H224" s="250">
        <v>40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AT224" s="256" t="s">
        <v>283</v>
      </c>
      <c r="AU224" s="256" t="s">
        <v>84</v>
      </c>
      <c r="AV224" s="15" t="s">
        <v>279</v>
      </c>
      <c r="AW224" s="15" t="s">
        <v>32</v>
      </c>
      <c r="AX224" s="15" t="s">
        <v>16</v>
      </c>
      <c r="AY224" s="256" t="s">
        <v>272</v>
      </c>
    </row>
    <row r="225" spans="1:65" s="2" customFormat="1" ht="16.5" customHeight="1">
      <c r="A225" s="34"/>
      <c r="B225" s="35"/>
      <c r="C225" s="192" t="s">
        <v>453</v>
      </c>
      <c r="D225" s="192" t="s">
        <v>274</v>
      </c>
      <c r="E225" s="193" t="s">
        <v>6028</v>
      </c>
      <c r="F225" s="194" t="s">
        <v>6029</v>
      </c>
      <c r="G225" s="195" t="s">
        <v>156</v>
      </c>
      <c r="H225" s="196">
        <v>40</v>
      </c>
      <c r="I225" s="197"/>
      <c r="J225" s="198">
        <f>ROUND(I225*H225,2)</f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1E-4</v>
      </c>
      <c r="R225" s="201">
        <f>Q225*H225</f>
        <v>4.0000000000000001E-3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358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358</v>
      </c>
      <c r="BM225" s="203" t="s">
        <v>6030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536</v>
      </c>
      <c r="G226" s="222"/>
      <c r="H226" s="225">
        <v>40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15" customFormat="1" ht="11.25">
      <c r="B227" s="246"/>
      <c r="C227" s="247"/>
      <c r="D227" s="212" t="s">
        <v>283</v>
      </c>
      <c r="E227" s="248" t="s">
        <v>1</v>
      </c>
      <c r="F227" s="249" t="s">
        <v>5942</v>
      </c>
      <c r="G227" s="247"/>
      <c r="H227" s="250">
        <v>40</v>
      </c>
      <c r="I227" s="251"/>
      <c r="J227" s="247"/>
      <c r="K227" s="247"/>
      <c r="L227" s="252"/>
      <c r="M227" s="257"/>
      <c r="N227" s="258"/>
      <c r="O227" s="258"/>
      <c r="P227" s="258"/>
      <c r="Q227" s="258"/>
      <c r="R227" s="258"/>
      <c r="S227" s="258"/>
      <c r="T227" s="259"/>
      <c r="AT227" s="256" t="s">
        <v>283</v>
      </c>
      <c r="AU227" s="256" t="s">
        <v>84</v>
      </c>
      <c r="AV227" s="15" t="s">
        <v>279</v>
      </c>
      <c r="AW227" s="15" t="s">
        <v>32</v>
      </c>
      <c r="AX227" s="15" t="s">
        <v>16</v>
      </c>
      <c r="AY227" s="256" t="s">
        <v>272</v>
      </c>
    </row>
    <row r="228" spans="1:65" s="2" customFormat="1" ht="6.95" customHeight="1">
      <c r="A228" s="34"/>
      <c r="B228" s="54"/>
      <c r="C228" s="55"/>
      <c r="D228" s="55"/>
      <c r="E228" s="55"/>
      <c r="F228" s="55"/>
      <c r="G228" s="55"/>
      <c r="H228" s="55"/>
      <c r="I228" s="55"/>
      <c r="J228" s="55"/>
      <c r="K228" s="55"/>
      <c r="L228" s="39"/>
      <c r="M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</row>
  </sheetData>
  <sheetProtection algorithmName="SHA-512" hashValue="E3Bfrq4yKb3wA1AmbDN08SZ0UKw1QiVnpFIcWBRr7h7fC+8Nz4YMgpvzIqf8b+Vx4jqg9+PEA3RWwBuo8+1osQ==" saltValue="sPa9K7Exj+v3cjgoPibsUOqmd4js93Bpdyw+igGiNMqp16Qq6MWzPtOT4PI1uC4UEVopDM/0nTMzyZIYV1yi5A==" spinCount="100000" sheet="1" objects="1" scenarios="1" formatColumns="0" formatRows="0" autoFilter="0"/>
  <autoFilter ref="C123:K227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6031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45142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6032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ROUND((SUM(BE129:BE547)),  2)</f>
        <v>0</v>
      </c>
      <c r="G35" s="34"/>
      <c r="H35" s="34"/>
      <c r="I35" s="131">
        <v>0.21</v>
      </c>
      <c r="J35" s="130">
        <f>ROUND(((SUM(BE129:BE547))*I35),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ROUND((SUM(BF129:BF547)),  2)</f>
        <v>0</v>
      </c>
      <c r="G36" s="34"/>
      <c r="H36" s="34"/>
      <c r="I36" s="131">
        <v>0.15</v>
      </c>
      <c r="J36" s="130">
        <f>ROUND(((SUM(BF129:BF547))*I36),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ROUND((SUM(BG129:BG547)),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ROUND((SUM(BH129:BH547)),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ROUND((SUM(BI129:BI547)),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D1_03_4a1 - Vytápění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45142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Tůma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227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6033</v>
      </c>
      <c r="E100" s="162"/>
      <c r="F100" s="162"/>
      <c r="G100" s="162"/>
      <c r="H100" s="162"/>
      <c r="I100" s="162"/>
      <c r="J100" s="163">
        <f>J131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6034</v>
      </c>
      <c r="E101" s="162"/>
      <c r="F101" s="162"/>
      <c r="G101" s="162"/>
      <c r="H101" s="162"/>
      <c r="I101" s="162"/>
      <c r="J101" s="163">
        <f>J143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6035</v>
      </c>
      <c r="E102" s="162"/>
      <c r="F102" s="162"/>
      <c r="G102" s="162"/>
      <c r="H102" s="162"/>
      <c r="I102" s="162"/>
      <c r="J102" s="163">
        <f>J231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6036</v>
      </c>
      <c r="E103" s="162"/>
      <c r="F103" s="162"/>
      <c r="G103" s="162"/>
      <c r="H103" s="162"/>
      <c r="I103" s="162"/>
      <c r="J103" s="163">
        <f>J343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255</v>
      </c>
      <c r="E104" s="162"/>
      <c r="F104" s="162"/>
      <c r="G104" s="162"/>
      <c r="H104" s="162"/>
      <c r="I104" s="162"/>
      <c r="J104" s="163">
        <f>J462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230</v>
      </c>
      <c r="E105" s="162"/>
      <c r="F105" s="162"/>
      <c r="G105" s="162"/>
      <c r="H105" s="162"/>
      <c r="I105" s="162"/>
      <c r="J105" s="163">
        <f>J467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6037</v>
      </c>
      <c r="E106" s="162"/>
      <c r="F106" s="162"/>
      <c r="G106" s="162"/>
      <c r="H106" s="162"/>
      <c r="I106" s="162"/>
      <c r="J106" s="163">
        <f>J513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6038</v>
      </c>
      <c r="E107" s="162"/>
      <c r="F107" s="162"/>
      <c r="G107" s="162"/>
      <c r="H107" s="162"/>
      <c r="I107" s="162"/>
      <c r="J107" s="163">
        <f>J535</f>
        <v>0</v>
      </c>
      <c r="K107" s="104"/>
      <c r="L107" s="164"/>
    </row>
    <row r="108" spans="1:47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3" t="s">
        <v>257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9" t="s">
        <v>17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6.25" customHeight="1">
      <c r="A117" s="34"/>
      <c r="B117" s="35"/>
      <c r="C117" s="36"/>
      <c r="D117" s="36"/>
      <c r="E117" s="320" t="str">
        <f>E7</f>
        <v>Oblastní nemocnice Trutnov a.s., Konsolidované laboratoře a transfuzní oddělení - OKB - 2023/I</v>
      </c>
      <c r="F117" s="321"/>
      <c r="G117" s="321"/>
      <c r="H117" s="321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9" t="s">
        <v>174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pans="1:31" s="2" customFormat="1" ht="16.5" customHeight="1">
      <c r="A119" s="34"/>
      <c r="B119" s="35"/>
      <c r="C119" s="36"/>
      <c r="D119" s="36"/>
      <c r="E119" s="320" t="s">
        <v>178</v>
      </c>
      <c r="F119" s="322"/>
      <c r="G119" s="322"/>
      <c r="H119" s="322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182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73" t="str">
        <f>E11</f>
        <v>D1_03_4a1 - Vytápění</v>
      </c>
      <c r="F121" s="322"/>
      <c r="G121" s="322"/>
      <c r="H121" s="322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21</v>
      </c>
      <c r="D123" s="36"/>
      <c r="E123" s="36"/>
      <c r="F123" s="27" t="str">
        <f>F14</f>
        <v>Trutnov</v>
      </c>
      <c r="G123" s="36"/>
      <c r="H123" s="36"/>
      <c r="I123" s="29" t="s">
        <v>23</v>
      </c>
      <c r="J123" s="66">
        <f>IF(J14="","",J14)</f>
        <v>45142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5.7" customHeight="1">
      <c r="A125" s="34"/>
      <c r="B125" s="35"/>
      <c r="C125" s="29" t="s">
        <v>24</v>
      </c>
      <c r="D125" s="36"/>
      <c r="E125" s="36"/>
      <c r="F125" s="27" t="str">
        <f>E17</f>
        <v>Královehradecký kraj</v>
      </c>
      <c r="G125" s="36"/>
      <c r="H125" s="36"/>
      <c r="I125" s="29" t="s">
        <v>30</v>
      </c>
      <c r="J125" s="32" t="str">
        <f>E23</f>
        <v>Penta Projekt s.r.o., Mrštíkova 12, Jihlava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28</v>
      </c>
      <c r="D126" s="36"/>
      <c r="E126" s="36"/>
      <c r="F126" s="27" t="str">
        <f>IF(E20="","",E20)</f>
        <v>Vyplň údaj</v>
      </c>
      <c r="G126" s="36"/>
      <c r="H126" s="36"/>
      <c r="I126" s="29" t="s">
        <v>33</v>
      </c>
      <c r="J126" s="32" t="str">
        <f>E26</f>
        <v>Ing. Tůma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65"/>
      <c r="B128" s="166"/>
      <c r="C128" s="167" t="s">
        <v>258</v>
      </c>
      <c r="D128" s="168" t="s">
        <v>61</v>
      </c>
      <c r="E128" s="168" t="s">
        <v>57</v>
      </c>
      <c r="F128" s="168" t="s">
        <v>58</v>
      </c>
      <c r="G128" s="168" t="s">
        <v>259</v>
      </c>
      <c r="H128" s="168" t="s">
        <v>260</v>
      </c>
      <c r="I128" s="168" t="s">
        <v>261</v>
      </c>
      <c r="J128" s="168" t="s">
        <v>205</v>
      </c>
      <c r="K128" s="169" t="s">
        <v>262</v>
      </c>
      <c r="L128" s="170"/>
      <c r="M128" s="75" t="s">
        <v>1</v>
      </c>
      <c r="N128" s="76" t="s">
        <v>40</v>
      </c>
      <c r="O128" s="76" t="s">
        <v>263</v>
      </c>
      <c r="P128" s="76" t="s">
        <v>264</v>
      </c>
      <c r="Q128" s="76" t="s">
        <v>265</v>
      </c>
      <c r="R128" s="76" t="s">
        <v>266</v>
      </c>
      <c r="S128" s="76" t="s">
        <v>267</v>
      </c>
      <c r="T128" s="77" t="s">
        <v>268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4"/>
      <c r="B129" s="35"/>
      <c r="C129" s="82" t="s">
        <v>269</v>
      </c>
      <c r="D129" s="36"/>
      <c r="E129" s="36"/>
      <c r="F129" s="36"/>
      <c r="G129" s="36"/>
      <c r="H129" s="36"/>
      <c r="I129" s="36"/>
      <c r="J129" s="171">
        <f>BK129</f>
        <v>0</v>
      </c>
      <c r="K129" s="36"/>
      <c r="L129" s="39"/>
      <c r="M129" s="78"/>
      <c r="N129" s="172"/>
      <c r="O129" s="79"/>
      <c r="P129" s="173">
        <f>P130</f>
        <v>0</v>
      </c>
      <c r="Q129" s="79"/>
      <c r="R129" s="173">
        <f>R130</f>
        <v>7.8503900000000009</v>
      </c>
      <c r="S129" s="79"/>
      <c r="T129" s="174">
        <f>T130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75</v>
      </c>
      <c r="AU129" s="17" t="s">
        <v>207</v>
      </c>
      <c r="BK129" s="175">
        <f>BK130</f>
        <v>0</v>
      </c>
    </row>
    <row r="130" spans="1:65" s="12" customFormat="1" ht="25.9" customHeight="1">
      <c r="B130" s="176"/>
      <c r="C130" s="177"/>
      <c r="D130" s="178" t="s">
        <v>75</v>
      </c>
      <c r="E130" s="179" t="s">
        <v>3097</v>
      </c>
      <c r="F130" s="179" t="s">
        <v>3098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P131+P143+P231+P343+P462+P467+P513+P535</f>
        <v>0</v>
      </c>
      <c r="Q130" s="184"/>
      <c r="R130" s="185">
        <f>R131+R143+R231+R343+R462+R467+R513+R535</f>
        <v>7.8503900000000009</v>
      </c>
      <c r="S130" s="184"/>
      <c r="T130" s="186">
        <f>T131+T143+T231+T343+T462+T467+T513+T535</f>
        <v>0</v>
      </c>
      <c r="AR130" s="187" t="s">
        <v>84</v>
      </c>
      <c r="AT130" s="188" t="s">
        <v>75</v>
      </c>
      <c r="AU130" s="188" t="s">
        <v>76</v>
      </c>
      <c r="AY130" s="187" t="s">
        <v>272</v>
      </c>
      <c r="BK130" s="189">
        <f>BK131+BK143+BK231+BK343+BK462+BK467+BK513+BK535</f>
        <v>0</v>
      </c>
    </row>
    <row r="131" spans="1:65" s="12" customFormat="1" ht="22.9" customHeight="1">
      <c r="B131" s="176"/>
      <c r="C131" s="177"/>
      <c r="D131" s="178" t="s">
        <v>75</v>
      </c>
      <c r="E131" s="190" t="s">
        <v>4774</v>
      </c>
      <c r="F131" s="190" t="s">
        <v>6039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SUM(P132:P142)</f>
        <v>0</v>
      </c>
      <c r="Q131" s="184"/>
      <c r="R131" s="185">
        <f>SUM(R132:R142)</f>
        <v>1.44E-2</v>
      </c>
      <c r="S131" s="184"/>
      <c r="T131" s="186">
        <f>SUM(T132:T142)</f>
        <v>0</v>
      </c>
      <c r="AR131" s="187" t="s">
        <v>84</v>
      </c>
      <c r="AT131" s="188" t="s">
        <v>75</v>
      </c>
      <c r="AU131" s="188" t="s">
        <v>16</v>
      </c>
      <c r="AY131" s="187" t="s">
        <v>272</v>
      </c>
      <c r="BK131" s="189">
        <f>SUM(BK132:BK142)</f>
        <v>0</v>
      </c>
    </row>
    <row r="132" spans="1:65" s="2" customFormat="1" ht="24.2" customHeight="1">
      <c r="A132" s="34"/>
      <c r="B132" s="35"/>
      <c r="C132" s="192" t="s">
        <v>1467</v>
      </c>
      <c r="D132" s="192" t="s">
        <v>274</v>
      </c>
      <c r="E132" s="193" t="s">
        <v>6040</v>
      </c>
      <c r="F132" s="194" t="s">
        <v>6041</v>
      </c>
      <c r="G132" s="195" t="s">
        <v>4834</v>
      </c>
      <c r="H132" s="196">
        <v>5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6.8000000000000005E-4</v>
      </c>
      <c r="R132" s="201">
        <f>Q132*H132</f>
        <v>3.4000000000000002E-3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6042</v>
      </c>
    </row>
    <row r="133" spans="1:65" s="2" customFormat="1" ht="11.25">
      <c r="A133" s="34"/>
      <c r="B133" s="35"/>
      <c r="C133" s="36"/>
      <c r="D133" s="205" t="s">
        <v>281</v>
      </c>
      <c r="E133" s="36"/>
      <c r="F133" s="206" t="s">
        <v>6043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4523</v>
      </c>
      <c r="G134" s="222"/>
      <c r="H134" s="225">
        <v>5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16</v>
      </c>
      <c r="AY134" s="231" t="s">
        <v>272</v>
      </c>
    </row>
    <row r="135" spans="1:65" s="2" customFormat="1" ht="24.2" customHeight="1">
      <c r="A135" s="34"/>
      <c r="B135" s="35"/>
      <c r="C135" s="232" t="s">
        <v>1487</v>
      </c>
      <c r="D135" s="232" t="s">
        <v>394</v>
      </c>
      <c r="E135" s="233" t="s">
        <v>6044</v>
      </c>
      <c r="F135" s="234" t="s">
        <v>6045</v>
      </c>
      <c r="G135" s="235" t="s">
        <v>952</v>
      </c>
      <c r="H135" s="236">
        <v>2</v>
      </c>
      <c r="I135" s="237"/>
      <c r="J135" s="238">
        <f>ROUND(I135*H135,2)</f>
        <v>0</v>
      </c>
      <c r="K135" s="234" t="s">
        <v>1</v>
      </c>
      <c r="L135" s="239"/>
      <c r="M135" s="240" t="s">
        <v>1</v>
      </c>
      <c r="N135" s="241" t="s">
        <v>41</v>
      </c>
      <c r="O135" s="71"/>
      <c r="P135" s="201">
        <f>O135*H135</f>
        <v>0</v>
      </c>
      <c r="Q135" s="201">
        <v>2.2000000000000001E-3</v>
      </c>
      <c r="R135" s="201">
        <f>Q135*H135</f>
        <v>4.4000000000000003E-3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483</v>
      </c>
      <c r="AT135" s="203" t="s">
        <v>394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6046</v>
      </c>
    </row>
    <row r="136" spans="1:65" s="13" customFormat="1" ht="22.5">
      <c r="B136" s="210"/>
      <c r="C136" s="211"/>
      <c r="D136" s="212" t="s">
        <v>283</v>
      </c>
      <c r="E136" s="213" t="s">
        <v>1</v>
      </c>
      <c r="F136" s="214" t="s">
        <v>6047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84</v>
      </c>
      <c r="G137" s="222"/>
      <c r="H137" s="225">
        <v>2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24.2" customHeight="1">
      <c r="A138" s="34"/>
      <c r="B138" s="35"/>
      <c r="C138" s="232" t="s">
        <v>1503</v>
      </c>
      <c r="D138" s="232" t="s">
        <v>394</v>
      </c>
      <c r="E138" s="233" t="s">
        <v>6048</v>
      </c>
      <c r="F138" s="234" t="s">
        <v>6049</v>
      </c>
      <c r="G138" s="235" t="s">
        <v>952</v>
      </c>
      <c r="H138" s="236">
        <v>3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2.2000000000000001E-3</v>
      </c>
      <c r="R138" s="201">
        <f>Q138*H138</f>
        <v>6.6E-3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483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358</v>
      </c>
      <c r="BM138" s="203" t="s">
        <v>6050</v>
      </c>
    </row>
    <row r="139" spans="1:65" s="13" customFormat="1" ht="22.5">
      <c r="B139" s="210"/>
      <c r="C139" s="211"/>
      <c r="D139" s="212" t="s">
        <v>283</v>
      </c>
      <c r="E139" s="213" t="s">
        <v>1</v>
      </c>
      <c r="F139" s="214" t="s">
        <v>6047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283</v>
      </c>
      <c r="AU139" s="220" t="s">
        <v>84</v>
      </c>
      <c r="AV139" s="13" t="s">
        <v>16</v>
      </c>
      <c r="AW139" s="13" t="s">
        <v>32</v>
      </c>
      <c r="AX139" s="13" t="s">
        <v>76</v>
      </c>
      <c r="AY139" s="220" t="s">
        <v>272</v>
      </c>
    </row>
    <row r="140" spans="1:65" s="14" customFormat="1" ht="11.25">
      <c r="B140" s="221"/>
      <c r="C140" s="222"/>
      <c r="D140" s="212" t="s">
        <v>283</v>
      </c>
      <c r="E140" s="223" t="s">
        <v>1</v>
      </c>
      <c r="F140" s="224" t="s">
        <v>291</v>
      </c>
      <c r="G140" s="222"/>
      <c r="H140" s="225">
        <v>3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16</v>
      </c>
      <c r="AY140" s="231" t="s">
        <v>272</v>
      </c>
    </row>
    <row r="141" spans="1:65" s="2" customFormat="1" ht="24.2" customHeight="1">
      <c r="A141" s="34"/>
      <c r="B141" s="35"/>
      <c r="C141" s="192" t="s">
        <v>291</v>
      </c>
      <c r="D141" s="192" t="s">
        <v>274</v>
      </c>
      <c r="E141" s="193" t="s">
        <v>6051</v>
      </c>
      <c r="F141" s="194" t="s">
        <v>6052</v>
      </c>
      <c r="G141" s="195" t="s">
        <v>380</v>
      </c>
      <c r="H141" s="196">
        <v>1.4E-2</v>
      </c>
      <c r="I141" s="197"/>
      <c r="J141" s="198">
        <f>ROUND(I141*H141,2)</f>
        <v>0</v>
      </c>
      <c r="K141" s="194" t="s">
        <v>278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358</v>
      </c>
      <c r="AT141" s="203" t="s">
        <v>274</v>
      </c>
      <c r="AU141" s="203" t="s">
        <v>84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358</v>
      </c>
      <c r="BM141" s="203" t="s">
        <v>6053</v>
      </c>
    </row>
    <row r="142" spans="1:65" s="2" customFormat="1" ht="11.25">
      <c r="A142" s="34"/>
      <c r="B142" s="35"/>
      <c r="C142" s="36"/>
      <c r="D142" s="205" t="s">
        <v>281</v>
      </c>
      <c r="E142" s="36"/>
      <c r="F142" s="206" t="s">
        <v>6054</v>
      </c>
      <c r="G142" s="36"/>
      <c r="H142" s="36"/>
      <c r="I142" s="207"/>
      <c r="J142" s="36"/>
      <c r="K142" s="36"/>
      <c r="L142" s="39"/>
      <c r="M142" s="208"/>
      <c r="N142" s="209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281</v>
      </c>
      <c r="AU142" s="17" t="s">
        <v>84</v>
      </c>
    </row>
    <row r="143" spans="1:65" s="12" customFormat="1" ht="22.9" customHeight="1">
      <c r="B143" s="176"/>
      <c r="C143" s="177"/>
      <c r="D143" s="178" t="s">
        <v>75</v>
      </c>
      <c r="E143" s="190" t="s">
        <v>4778</v>
      </c>
      <c r="F143" s="190" t="s">
        <v>6055</v>
      </c>
      <c r="G143" s="177"/>
      <c r="H143" s="177"/>
      <c r="I143" s="180"/>
      <c r="J143" s="191">
        <f>BK143</f>
        <v>0</v>
      </c>
      <c r="K143" s="177"/>
      <c r="L143" s="182"/>
      <c r="M143" s="183"/>
      <c r="N143" s="184"/>
      <c r="O143" s="184"/>
      <c r="P143" s="185">
        <f>SUM(P144:P230)</f>
        <v>0</v>
      </c>
      <c r="Q143" s="184"/>
      <c r="R143" s="185">
        <f>SUM(R144:R230)</f>
        <v>2.5564799999999996</v>
      </c>
      <c r="S143" s="184"/>
      <c r="T143" s="186">
        <f>SUM(T144:T230)</f>
        <v>0</v>
      </c>
      <c r="AR143" s="187" t="s">
        <v>84</v>
      </c>
      <c r="AT143" s="188" t="s">
        <v>75</v>
      </c>
      <c r="AU143" s="188" t="s">
        <v>16</v>
      </c>
      <c r="AY143" s="187" t="s">
        <v>272</v>
      </c>
      <c r="BK143" s="189">
        <f>SUM(BK144:BK230)</f>
        <v>0</v>
      </c>
    </row>
    <row r="144" spans="1:65" s="2" customFormat="1" ht="24.2" customHeight="1">
      <c r="A144" s="34"/>
      <c r="B144" s="35"/>
      <c r="C144" s="192" t="s">
        <v>279</v>
      </c>
      <c r="D144" s="192" t="s">
        <v>274</v>
      </c>
      <c r="E144" s="193" t="s">
        <v>6056</v>
      </c>
      <c r="F144" s="194" t="s">
        <v>6057</v>
      </c>
      <c r="G144" s="195" t="s">
        <v>185</v>
      </c>
      <c r="H144" s="196">
        <v>10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1.48E-3</v>
      </c>
      <c r="R144" s="201">
        <f>Q144*H144</f>
        <v>1.4800000000000001E-2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358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358</v>
      </c>
      <c r="BM144" s="203" t="s">
        <v>6058</v>
      </c>
    </row>
    <row r="145" spans="1:65" s="2" customFormat="1" ht="11.25">
      <c r="A145" s="34"/>
      <c r="B145" s="35"/>
      <c r="C145" s="36"/>
      <c r="D145" s="205" t="s">
        <v>281</v>
      </c>
      <c r="E145" s="36"/>
      <c r="F145" s="206" t="s">
        <v>6059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22.5">
      <c r="B146" s="210"/>
      <c r="C146" s="211"/>
      <c r="D146" s="212" t="s">
        <v>283</v>
      </c>
      <c r="E146" s="213" t="s">
        <v>1</v>
      </c>
      <c r="F146" s="214" t="s">
        <v>6060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2" customFormat="1" ht="24.2" customHeight="1">
      <c r="A148" s="34"/>
      <c r="B148" s="35"/>
      <c r="C148" s="192" t="s">
        <v>4523</v>
      </c>
      <c r="D148" s="192" t="s">
        <v>274</v>
      </c>
      <c r="E148" s="193" t="s">
        <v>6061</v>
      </c>
      <c r="F148" s="194" t="s">
        <v>6062</v>
      </c>
      <c r="G148" s="195" t="s">
        <v>185</v>
      </c>
      <c r="H148" s="196">
        <v>35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1.8799999999999999E-3</v>
      </c>
      <c r="R148" s="201">
        <f>Q148*H148</f>
        <v>6.5799999999999997E-2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358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358</v>
      </c>
      <c r="BM148" s="203" t="s">
        <v>6063</v>
      </c>
    </row>
    <row r="149" spans="1:65" s="2" customFormat="1" ht="11.25">
      <c r="A149" s="34"/>
      <c r="B149" s="35"/>
      <c r="C149" s="36"/>
      <c r="D149" s="205" t="s">
        <v>281</v>
      </c>
      <c r="E149" s="36"/>
      <c r="F149" s="206" t="s">
        <v>6064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22.5">
      <c r="B150" s="210"/>
      <c r="C150" s="211"/>
      <c r="D150" s="212" t="s">
        <v>283</v>
      </c>
      <c r="E150" s="213" t="s">
        <v>1</v>
      </c>
      <c r="F150" s="214" t="s">
        <v>6060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6065</v>
      </c>
      <c r="G151" s="222"/>
      <c r="H151" s="225">
        <v>35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16</v>
      </c>
      <c r="AY151" s="231" t="s">
        <v>272</v>
      </c>
    </row>
    <row r="152" spans="1:65" s="2" customFormat="1" ht="24.2" customHeight="1">
      <c r="A152" s="34"/>
      <c r="B152" s="35"/>
      <c r="C152" s="192" t="s">
        <v>305</v>
      </c>
      <c r="D152" s="192" t="s">
        <v>274</v>
      </c>
      <c r="E152" s="193" t="s">
        <v>6066</v>
      </c>
      <c r="F152" s="194" t="s">
        <v>6067</v>
      </c>
      <c r="G152" s="195" t="s">
        <v>185</v>
      </c>
      <c r="H152" s="196">
        <v>35</v>
      </c>
      <c r="I152" s="197"/>
      <c r="J152" s="198">
        <f>ROUND(I152*H152,2)</f>
        <v>0</v>
      </c>
      <c r="K152" s="194" t="s">
        <v>278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2.8400000000000001E-3</v>
      </c>
      <c r="R152" s="201">
        <f>Q152*H152</f>
        <v>9.9400000000000002E-2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358</v>
      </c>
      <c r="AT152" s="203" t="s">
        <v>274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358</v>
      </c>
      <c r="BM152" s="203" t="s">
        <v>6068</v>
      </c>
    </row>
    <row r="153" spans="1:65" s="2" customFormat="1" ht="11.25">
      <c r="A153" s="34"/>
      <c r="B153" s="35"/>
      <c r="C153" s="36"/>
      <c r="D153" s="205" t="s">
        <v>281</v>
      </c>
      <c r="E153" s="36"/>
      <c r="F153" s="206" t="s">
        <v>6069</v>
      </c>
      <c r="G153" s="36"/>
      <c r="H153" s="36"/>
      <c r="I153" s="207"/>
      <c r="J153" s="36"/>
      <c r="K153" s="36"/>
      <c r="L153" s="39"/>
      <c r="M153" s="208"/>
      <c r="N153" s="20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281</v>
      </c>
      <c r="AU153" s="17" t="s">
        <v>84</v>
      </c>
    </row>
    <row r="154" spans="1:65" s="13" customFormat="1" ht="22.5">
      <c r="B154" s="210"/>
      <c r="C154" s="211"/>
      <c r="D154" s="212" t="s">
        <v>283</v>
      </c>
      <c r="E154" s="213" t="s">
        <v>1</v>
      </c>
      <c r="F154" s="214" t="s">
        <v>6060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84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4" customFormat="1" ht="11.25">
      <c r="B155" s="221"/>
      <c r="C155" s="222"/>
      <c r="D155" s="212" t="s">
        <v>283</v>
      </c>
      <c r="E155" s="223" t="s">
        <v>1</v>
      </c>
      <c r="F155" s="224" t="s">
        <v>504</v>
      </c>
      <c r="G155" s="222"/>
      <c r="H155" s="225">
        <v>35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16</v>
      </c>
      <c r="AY155" s="231" t="s">
        <v>272</v>
      </c>
    </row>
    <row r="156" spans="1:65" s="2" customFormat="1" ht="24.2" customHeight="1">
      <c r="A156" s="34"/>
      <c r="B156" s="35"/>
      <c r="C156" s="192" t="s">
        <v>4532</v>
      </c>
      <c r="D156" s="192" t="s">
        <v>274</v>
      </c>
      <c r="E156" s="193" t="s">
        <v>6070</v>
      </c>
      <c r="F156" s="194" t="s">
        <v>6071</v>
      </c>
      <c r="G156" s="195" t="s">
        <v>185</v>
      </c>
      <c r="H156" s="196">
        <v>26</v>
      </c>
      <c r="I156" s="197"/>
      <c r="J156" s="198">
        <f>ROUND(I156*H156,2)</f>
        <v>0</v>
      </c>
      <c r="K156" s="194" t="s">
        <v>278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3.6600000000000001E-3</v>
      </c>
      <c r="R156" s="201">
        <f>Q156*H156</f>
        <v>9.5159999999999995E-2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358</v>
      </c>
      <c r="AT156" s="203" t="s">
        <v>274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358</v>
      </c>
      <c r="BM156" s="203" t="s">
        <v>6072</v>
      </c>
    </row>
    <row r="157" spans="1:65" s="2" customFormat="1" ht="11.25">
      <c r="A157" s="34"/>
      <c r="B157" s="35"/>
      <c r="C157" s="36"/>
      <c r="D157" s="205" t="s">
        <v>281</v>
      </c>
      <c r="E157" s="36"/>
      <c r="F157" s="206" t="s">
        <v>6073</v>
      </c>
      <c r="G157" s="36"/>
      <c r="H157" s="36"/>
      <c r="I157" s="207"/>
      <c r="J157" s="36"/>
      <c r="K157" s="36"/>
      <c r="L157" s="39"/>
      <c r="M157" s="208"/>
      <c r="N157" s="209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281</v>
      </c>
      <c r="AU157" s="17" t="s">
        <v>84</v>
      </c>
    </row>
    <row r="158" spans="1:65" s="13" customFormat="1" ht="22.5">
      <c r="B158" s="210"/>
      <c r="C158" s="211"/>
      <c r="D158" s="212" t="s">
        <v>283</v>
      </c>
      <c r="E158" s="213" t="s">
        <v>1</v>
      </c>
      <c r="F158" s="214" t="s">
        <v>6060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431</v>
      </c>
      <c r="G159" s="222"/>
      <c r="H159" s="225">
        <v>26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16</v>
      </c>
      <c r="AY159" s="231" t="s">
        <v>272</v>
      </c>
    </row>
    <row r="160" spans="1:65" s="2" customFormat="1" ht="24.2" customHeight="1">
      <c r="A160" s="34"/>
      <c r="B160" s="35"/>
      <c r="C160" s="192" t="s">
        <v>313</v>
      </c>
      <c r="D160" s="192" t="s">
        <v>274</v>
      </c>
      <c r="E160" s="193" t="s">
        <v>6074</v>
      </c>
      <c r="F160" s="194" t="s">
        <v>6075</v>
      </c>
      <c r="G160" s="195" t="s">
        <v>185</v>
      </c>
      <c r="H160" s="196">
        <v>26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4.28E-3</v>
      </c>
      <c r="R160" s="201">
        <f>Q160*H160</f>
        <v>0.11128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358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358</v>
      </c>
      <c r="BM160" s="203" t="s">
        <v>6076</v>
      </c>
    </row>
    <row r="161" spans="1:65" s="2" customFormat="1" ht="11.25">
      <c r="A161" s="34"/>
      <c r="B161" s="35"/>
      <c r="C161" s="36"/>
      <c r="D161" s="205" t="s">
        <v>281</v>
      </c>
      <c r="E161" s="36"/>
      <c r="F161" s="206" t="s">
        <v>6077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13" customFormat="1" ht="22.5">
      <c r="B162" s="210"/>
      <c r="C162" s="211"/>
      <c r="D162" s="212" t="s">
        <v>283</v>
      </c>
      <c r="E162" s="213" t="s">
        <v>1</v>
      </c>
      <c r="F162" s="214" t="s">
        <v>6060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6078</v>
      </c>
      <c r="G163" s="222"/>
      <c r="H163" s="225">
        <v>26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16</v>
      </c>
      <c r="AY163" s="231" t="s">
        <v>272</v>
      </c>
    </row>
    <row r="164" spans="1:65" s="2" customFormat="1" ht="24.2" customHeight="1">
      <c r="A164" s="34"/>
      <c r="B164" s="35"/>
      <c r="C164" s="192" t="s">
        <v>2526</v>
      </c>
      <c r="D164" s="192" t="s">
        <v>274</v>
      </c>
      <c r="E164" s="193" t="s">
        <v>6079</v>
      </c>
      <c r="F164" s="194" t="s">
        <v>6080</v>
      </c>
      <c r="G164" s="195" t="s">
        <v>185</v>
      </c>
      <c r="H164" s="196">
        <v>138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5.94E-3</v>
      </c>
      <c r="R164" s="201">
        <f>Q164*H164</f>
        <v>0.81972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6081</v>
      </c>
    </row>
    <row r="165" spans="1:65" s="2" customFormat="1" ht="11.25">
      <c r="A165" s="34"/>
      <c r="B165" s="35"/>
      <c r="C165" s="36"/>
      <c r="D165" s="205" t="s">
        <v>281</v>
      </c>
      <c r="E165" s="36"/>
      <c r="F165" s="206" t="s">
        <v>6082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13" customFormat="1" ht="22.5">
      <c r="B166" s="210"/>
      <c r="C166" s="211"/>
      <c r="D166" s="212" t="s">
        <v>283</v>
      </c>
      <c r="E166" s="213" t="s">
        <v>1</v>
      </c>
      <c r="F166" s="214" t="s">
        <v>6060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6083</v>
      </c>
      <c r="G167" s="222"/>
      <c r="H167" s="225">
        <v>138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16</v>
      </c>
      <c r="AY167" s="231" t="s">
        <v>272</v>
      </c>
    </row>
    <row r="168" spans="1:65" s="2" customFormat="1" ht="21.75" customHeight="1">
      <c r="A168" s="34"/>
      <c r="B168" s="35"/>
      <c r="C168" s="192" t="s">
        <v>320</v>
      </c>
      <c r="D168" s="192" t="s">
        <v>274</v>
      </c>
      <c r="E168" s="193" t="s">
        <v>6084</v>
      </c>
      <c r="F168" s="194" t="s">
        <v>6085</v>
      </c>
      <c r="G168" s="195" t="s">
        <v>185</v>
      </c>
      <c r="H168" s="196">
        <v>132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358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358</v>
      </c>
      <c r="BM168" s="203" t="s">
        <v>6086</v>
      </c>
    </row>
    <row r="169" spans="1:65" s="2" customFormat="1" ht="11.25">
      <c r="A169" s="34"/>
      <c r="B169" s="35"/>
      <c r="C169" s="36"/>
      <c r="D169" s="205" t="s">
        <v>281</v>
      </c>
      <c r="E169" s="36"/>
      <c r="F169" s="206" t="s">
        <v>6087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22.5">
      <c r="B170" s="210"/>
      <c r="C170" s="211"/>
      <c r="D170" s="212" t="s">
        <v>283</v>
      </c>
      <c r="E170" s="213" t="s">
        <v>1</v>
      </c>
      <c r="F170" s="214" t="s">
        <v>6060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6088</v>
      </c>
      <c r="G171" s="222"/>
      <c r="H171" s="225">
        <v>132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16</v>
      </c>
      <c r="AY171" s="231" t="s">
        <v>272</v>
      </c>
    </row>
    <row r="172" spans="1:65" s="2" customFormat="1" ht="24.2" customHeight="1">
      <c r="A172" s="34"/>
      <c r="B172" s="35"/>
      <c r="C172" s="192" t="s">
        <v>330</v>
      </c>
      <c r="D172" s="192" t="s">
        <v>274</v>
      </c>
      <c r="E172" s="193" t="s">
        <v>6089</v>
      </c>
      <c r="F172" s="194" t="s">
        <v>6090</v>
      </c>
      <c r="G172" s="195" t="s">
        <v>185</v>
      </c>
      <c r="H172" s="196">
        <v>138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358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358</v>
      </c>
      <c r="BM172" s="203" t="s">
        <v>6091</v>
      </c>
    </row>
    <row r="173" spans="1:65" s="2" customFormat="1" ht="11.25">
      <c r="A173" s="34"/>
      <c r="B173" s="35"/>
      <c r="C173" s="36"/>
      <c r="D173" s="205" t="s">
        <v>281</v>
      </c>
      <c r="E173" s="36"/>
      <c r="F173" s="206" t="s">
        <v>6092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22.5">
      <c r="B174" s="210"/>
      <c r="C174" s="211"/>
      <c r="D174" s="212" t="s">
        <v>283</v>
      </c>
      <c r="E174" s="213" t="s">
        <v>1</v>
      </c>
      <c r="F174" s="214" t="s">
        <v>6060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1611</v>
      </c>
      <c r="G175" s="222"/>
      <c r="H175" s="225">
        <v>138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16</v>
      </c>
      <c r="AY175" s="231" t="s">
        <v>272</v>
      </c>
    </row>
    <row r="176" spans="1:65" s="2" customFormat="1" ht="24.2" customHeight="1">
      <c r="A176" s="34"/>
      <c r="B176" s="35"/>
      <c r="C176" s="192" t="s">
        <v>344</v>
      </c>
      <c r="D176" s="192" t="s">
        <v>274</v>
      </c>
      <c r="E176" s="193" t="s">
        <v>6093</v>
      </c>
      <c r="F176" s="194" t="s">
        <v>6094</v>
      </c>
      <c r="G176" s="195" t="s">
        <v>185</v>
      </c>
      <c r="H176" s="196">
        <v>804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4.8000000000000001E-4</v>
      </c>
      <c r="R176" s="201">
        <f>Q176*H176</f>
        <v>0.38591999999999999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358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358</v>
      </c>
      <c r="BM176" s="203" t="s">
        <v>6095</v>
      </c>
    </row>
    <row r="177" spans="1:65" s="2" customFormat="1" ht="11.25">
      <c r="A177" s="34"/>
      <c r="B177" s="35"/>
      <c r="C177" s="36"/>
      <c r="D177" s="205" t="s">
        <v>281</v>
      </c>
      <c r="E177" s="36"/>
      <c r="F177" s="206" t="s">
        <v>6096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22.5">
      <c r="B178" s="210"/>
      <c r="C178" s="211"/>
      <c r="D178" s="212" t="s">
        <v>283</v>
      </c>
      <c r="E178" s="213" t="s">
        <v>1</v>
      </c>
      <c r="F178" s="214" t="s">
        <v>6047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6097</v>
      </c>
      <c r="G179" s="222"/>
      <c r="H179" s="225">
        <v>804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16</v>
      </c>
      <c r="AY179" s="231" t="s">
        <v>272</v>
      </c>
    </row>
    <row r="180" spans="1:65" s="2" customFormat="1" ht="24.2" customHeight="1">
      <c r="A180" s="34"/>
      <c r="B180" s="35"/>
      <c r="C180" s="192" t="s">
        <v>4826</v>
      </c>
      <c r="D180" s="192" t="s">
        <v>274</v>
      </c>
      <c r="E180" s="193" t="s">
        <v>6098</v>
      </c>
      <c r="F180" s="194" t="s">
        <v>6099</v>
      </c>
      <c r="G180" s="195" t="s">
        <v>185</v>
      </c>
      <c r="H180" s="196">
        <v>442</v>
      </c>
      <c r="I180" s="197"/>
      <c r="J180" s="198">
        <f>ROUND(I180*H180,2)</f>
        <v>0</v>
      </c>
      <c r="K180" s="194" t="s">
        <v>278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5.9000000000000003E-4</v>
      </c>
      <c r="R180" s="201">
        <f>Q180*H180</f>
        <v>0.26078000000000001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358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358</v>
      </c>
      <c r="BM180" s="203" t="s">
        <v>6100</v>
      </c>
    </row>
    <row r="181" spans="1:65" s="2" customFormat="1" ht="11.25">
      <c r="A181" s="34"/>
      <c r="B181" s="35"/>
      <c r="C181" s="36"/>
      <c r="D181" s="205" t="s">
        <v>281</v>
      </c>
      <c r="E181" s="36"/>
      <c r="F181" s="206" t="s">
        <v>6101</v>
      </c>
      <c r="G181" s="36"/>
      <c r="H181" s="36"/>
      <c r="I181" s="207"/>
      <c r="J181" s="36"/>
      <c r="K181" s="36"/>
      <c r="L181" s="39"/>
      <c r="M181" s="208"/>
      <c r="N181" s="209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281</v>
      </c>
      <c r="AU181" s="17" t="s">
        <v>84</v>
      </c>
    </row>
    <row r="182" spans="1:65" s="13" customFormat="1" ht="22.5">
      <c r="B182" s="210"/>
      <c r="C182" s="211"/>
      <c r="D182" s="212" t="s">
        <v>283</v>
      </c>
      <c r="E182" s="213" t="s">
        <v>1</v>
      </c>
      <c r="F182" s="214" t="s">
        <v>6047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6102</v>
      </c>
      <c r="G183" s="222"/>
      <c r="H183" s="225">
        <v>442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24.2" customHeight="1">
      <c r="A184" s="34"/>
      <c r="B184" s="35"/>
      <c r="C184" s="192" t="s">
        <v>5121</v>
      </c>
      <c r="D184" s="192" t="s">
        <v>274</v>
      </c>
      <c r="E184" s="193" t="s">
        <v>6103</v>
      </c>
      <c r="F184" s="194" t="s">
        <v>6104</v>
      </c>
      <c r="G184" s="195" t="s">
        <v>185</v>
      </c>
      <c r="H184" s="196">
        <v>188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7.5000000000000002E-4</v>
      </c>
      <c r="R184" s="201">
        <f>Q184*H184</f>
        <v>0.14100000000000001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358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358</v>
      </c>
      <c r="BM184" s="203" t="s">
        <v>6105</v>
      </c>
    </row>
    <row r="185" spans="1:65" s="2" customFormat="1" ht="11.25">
      <c r="A185" s="34"/>
      <c r="B185" s="35"/>
      <c r="C185" s="36"/>
      <c r="D185" s="205" t="s">
        <v>281</v>
      </c>
      <c r="E185" s="36"/>
      <c r="F185" s="206" t="s">
        <v>6106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22.5">
      <c r="B186" s="210"/>
      <c r="C186" s="211"/>
      <c r="D186" s="212" t="s">
        <v>283</v>
      </c>
      <c r="E186" s="213" t="s">
        <v>1</v>
      </c>
      <c r="F186" s="214" t="s">
        <v>6047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4" customFormat="1" ht="11.25">
      <c r="B187" s="221"/>
      <c r="C187" s="222"/>
      <c r="D187" s="212" t="s">
        <v>283</v>
      </c>
      <c r="E187" s="223" t="s">
        <v>1</v>
      </c>
      <c r="F187" s="224" t="s">
        <v>2162</v>
      </c>
      <c r="G187" s="222"/>
      <c r="H187" s="225">
        <v>188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16</v>
      </c>
      <c r="AY187" s="231" t="s">
        <v>272</v>
      </c>
    </row>
    <row r="188" spans="1:65" s="2" customFormat="1" ht="24.2" customHeight="1">
      <c r="A188" s="34"/>
      <c r="B188" s="35"/>
      <c r="C188" s="192" t="s">
        <v>8</v>
      </c>
      <c r="D188" s="192" t="s">
        <v>274</v>
      </c>
      <c r="E188" s="193" t="s">
        <v>6107</v>
      </c>
      <c r="F188" s="194" t="s">
        <v>6108</v>
      </c>
      <c r="G188" s="195" t="s">
        <v>185</v>
      </c>
      <c r="H188" s="196">
        <v>202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1.2899999999999999E-3</v>
      </c>
      <c r="R188" s="201">
        <f>Q188*H188</f>
        <v>0.26057999999999998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358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358</v>
      </c>
      <c r="BM188" s="203" t="s">
        <v>6109</v>
      </c>
    </row>
    <row r="189" spans="1:65" s="2" customFormat="1" ht="11.25">
      <c r="A189" s="34"/>
      <c r="B189" s="35"/>
      <c r="C189" s="36"/>
      <c r="D189" s="205" t="s">
        <v>281</v>
      </c>
      <c r="E189" s="36"/>
      <c r="F189" s="206" t="s">
        <v>6110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3" customFormat="1" ht="22.5">
      <c r="B190" s="210"/>
      <c r="C190" s="211"/>
      <c r="D190" s="212" t="s">
        <v>283</v>
      </c>
      <c r="E190" s="213" t="s">
        <v>1</v>
      </c>
      <c r="F190" s="214" t="s">
        <v>6047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6111</v>
      </c>
      <c r="G191" s="222"/>
      <c r="H191" s="225">
        <v>202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16</v>
      </c>
      <c r="AY191" s="231" t="s">
        <v>272</v>
      </c>
    </row>
    <row r="192" spans="1:65" s="2" customFormat="1" ht="24.2" customHeight="1">
      <c r="A192" s="34"/>
      <c r="B192" s="35"/>
      <c r="C192" s="192" t="s">
        <v>358</v>
      </c>
      <c r="D192" s="192" t="s">
        <v>274</v>
      </c>
      <c r="E192" s="193" t="s">
        <v>6112</v>
      </c>
      <c r="F192" s="194" t="s">
        <v>6113</v>
      </c>
      <c r="G192" s="195" t="s">
        <v>185</v>
      </c>
      <c r="H192" s="196">
        <v>49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1.6100000000000001E-3</v>
      </c>
      <c r="R192" s="201">
        <f>Q192*H192</f>
        <v>7.8890000000000002E-2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358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358</v>
      </c>
      <c r="BM192" s="203" t="s">
        <v>6114</v>
      </c>
    </row>
    <row r="193" spans="1:65" s="2" customFormat="1" ht="11.25">
      <c r="A193" s="34"/>
      <c r="B193" s="35"/>
      <c r="C193" s="36"/>
      <c r="D193" s="205" t="s">
        <v>281</v>
      </c>
      <c r="E193" s="36"/>
      <c r="F193" s="206" t="s">
        <v>6115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22.5">
      <c r="B194" s="210"/>
      <c r="C194" s="211"/>
      <c r="D194" s="212" t="s">
        <v>283</v>
      </c>
      <c r="E194" s="213" t="s">
        <v>1</v>
      </c>
      <c r="F194" s="214" t="s">
        <v>6047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632</v>
      </c>
      <c r="G195" s="222"/>
      <c r="H195" s="225">
        <v>49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16</v>
      </c>
      <c r="AY195" s="231" t="s">
        <v>272</v>
      </c>
    </row>
    <row r="196" spans="1:65" s="2" customFormat="1" ht="24.2" customHeight="1">
      <c r="A196" s="34"/>
      <c r="B196" s="35"/>
      <c r="C196" s="192" t="s">
        <v>363</v>
      </c>
      <c r="D196" s="192" t="s">
        <v>274</v>
      </c>
      <c r="E196" s="193" t="s">
        <v>6116</v>
      </c>
      <c r="F196" s="194" t="s">
        <v>6117</v>
      </c>
      <c r="G196" s="195" t="s">
        <v>185</v>
      </c>
      <c r="H196" s="196">
        <v>75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2.0100000000000001E-3</v>
      </c>
      <c r="R196" s="201">
        <f>Q196*H196</f>
        <v>0.15075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6118</v>
      </c>
    </row>
    <row r="197" spans="1:65" s="2" customFormat="1" ht="11.25">
      <c r="A197" s="34"/>
      <c r="B197" s="35"/>
      <c r="C197" s="36"/>
      <c r="D197" s="205" t="s">
        <v>281</v>
      </c>
      <c r="E197" s="36"/>
      <c r="F197" s="206" t="s">
        <v>6119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13" customFormat="1" ht="22.5">
      <c r="B198" s="210"/>
      <c r="C198" s="211"/>
      <c r="D198" s="212" t="s">
        <v>283</v>
      </c>
      <c r="E198" s="213" t="s">
        <v>1</v>
      </c>
      <c r="F198" s="214" t="s">
        <v>6047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6120</v>
      </c>
      <c r="G199" s="222"/>
      <c r="H199" s="225">
        <v>75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24.2" customHeight="1">
      <c r="A200" s="34"/>
      <c r="B200" s="35"/>
      <c r="C200" s="192" t="s">
        <v>368</v>
      </c>
      <c r="D200" s="192" t="s">
        <v>274</v>
      </c>
      <c r="E200" s="193" t="s">
        <v>6121</v>
      </c>
      <c r="F200" s="194" t="s">
        <v>6122</v>
      </c>
      <c r="G200" s="195" t="s">
        <v>185</v>
      </c>
      <c r="H200" s="196">
        <v>20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3.3800000000000002E-3</v>
      </c>
      <c r="R200" s="201">
        <f>Q200*H200</f>
        <v>6.7600000000000007E-2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358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358</v>
      </c>
      <c r="BM200" s="203" t="s">
        <v>6123</v>
      </c>
    </row>
    <row r="201" spans="1:65" s="2" customFormat="1" ht="11.25">
      <c r="A201" s="34"/>
      <c r="B201" s="35"/>
      <c r="C201" s="36"/>
      <c r="D201" s="205" t="s">
        <v>281</v>
      </c>
      <c r="E201" s="36"/>
      <c r="F201" s="206" t="s">
        <v>6124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13" customFormat="1" ht="22.5">
      <c r="B202" s="210"/>
      <c r="C202" s="211"/>
      <c r="D202" s="212" t="s">
        <v>283</v>
      </c>
      <c r="E202" s="213" t="s">
        <v>1</v>
      </c>
      <c r="F202" s="214" t="s">
        <v>6047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377</v>
      </c>
      <c r="G203" s="222"/>
      <c r="H203" s="225">
        <v>20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16</v>
      </c>
      <c r="AY203" s="231" t="s">
        <v>272</v>
      </c>
    </row>
    <row r="204" spans="1:65" s="2" customFormat="1" ht="24.2" customHeight="1">
      <c r="A204" s="34"/>
      <c r="B204" s="35"/>
      <c r="C204" s="192" t="s">
        <v>5995</v>
      </c>
      <c r="D204" s="192" t="s">
        <v>274</v>
      </c>
      <c r="E204" s="193" t="s">
        <v>6125</v>
      </c>
      <c r="F204" s="194" t="s">
        <v>6126</v>
      </c>
      <c r="G204" s="195" t="s">
        <v>952</v>
      </c>
      <c r="H204" s="196">
        <v>206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1.0000000000000001E-5</v>
      </c>
      <c r="R204" s="201">
        <f>Q204*H204</f>
        <v>2.0600000000000002E-3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358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358</v>
      </c>
      <c r="BM204" s="203" t="s">
        <v>6127</v>
      </c>
    </row>
    <row r="205" spans="1:65" s="2" customFormat="1" ht="11.25">
      <c r="A205" s="34"/>
      <c r="B205" s="35"/>
      <c r="C205" s="36"/>
      <c r="D205" s="205" t="s">
        <v>281</v>
      </c>
      <c r="E205" s="36"/>
      <c r="F205" s="206" t="s">
        <v>6128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13" customFormat="1" ht="22.5">
      <c r="B206" s="210"/>
      <c r="C206" s="211"/>
      <c r="D206" s="212" t="s">
        <v>283</v>
      </c>
      <c r="E206" s="213" t="s">
        <v>1</v>
      </c>
      <c r="F206" s="214" t="s">
        <v>6047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4" customFormat="1" ht="11.25">
      <c r="B207" s="221"/>
      <c r="C207" s="222"/>
      <c r="D207" s="212" t="s">
        <v>283</v>
      </c>
      <c r="E207" s="223" t="s">
        <v>1</v>
      </c>
      <c r="F207" s="224" t="s">
        <v>6129</v>
      </c>
      <c r="G207" s="222"/>
      <c r="H207" s="225">
        <v>206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16</v>
      </c>
      <c r="AY207" s="231" t="s">
        <v>272</v>
      </c>
    </row>
    <row r="208" spans="1:65" s="2" customFormat="1" ht="24.2" customHeight="1">
      <c r="A208" s="34"/>
      <c r="B208" s="35"/>
      <c r="C208" s="192" t="s">
        <v>377</v>
      </c>
      <c r="D208" s="192" t="s">
        <v>274</v>
      </c>
      <c r="E208" s="193" t="s">
        <v>6130</v>
      </c>
      <c r="F208" s="194" t="s">
        <v>6131</v>
      </c>
      <c r="G208" s="195" t="s">
        <v>952</v>
      </c>
      <c r="H208" s="196">
        <v>14</v>
      </c>
      <c r="I208" s="197"/>
      <c r="J208" s="198">
        <f>ROUND(I208*H208,2)</f>
        <v>0</v>
      </c>
      <c r="K208" s="194" t="s">
        <v>278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2.0000000000000002E-5</v>
      </c>
      <c r="R208" s="201">
        <f>Q208*H208</f>
        <v>2.8000000000000003E-4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358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358</v>
      </c>
      <c r="BM208" s="203" t="s">
        <v>6132</v>
      </c>
    </row>
    <row r="209" spans="1:65" s="2" customFormat="1" ht="11.25">
      <c r="A209" s="34"/>
      <c r="B209" s="35"/>
      <c r="C209" s="36"/>
      <c r="D209" s="205" t="s">
        <v>281</v>
      </c>
      <c r="E209" s="36"/>
      <c r="F209" s="206" t="s">
        <v>6133</v>
      </c>
      <c r="G209" s="36"/>
      <c r="H209" s="36"/>
      <c r="I209" s="207"/>
      <c r="J209" s="36"/>
      <c r="K209" s="36"/>
      <c r="L209" s="39"/>
      <c r="M209" s="208"/>
      <c r="N209" s="209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281</v>
      </c>
      <c r="AU209" s="17" t="s">
        <v>84</v>
      </c>
    </row>
    <row r="210" spans="1:65" s="13" customFormat="1" ht="22.5">
      <c r="B210" s="210"/>
      <c r="C210" s="211"/>
      <c r="D210" s="212" t="s">
        <v>283</v>
      </c>
      <c r="E210" s="213" t="s">
        <v>1</v>
      </c>
      <c r="F210" s="214" t="s">
        <v>6060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4" customFormat="1" ht="11.25">
      <c r="B211" s="221"/>
      <c r="C211" s="222"/>
      <c r="D211" s="212" t="s">
        <v>283</v>
      </c>
      <c r="E211" s="223" t="s">
        <v>1</v>
      </c>
      <c r="F211" s="224" t="s">
        <v>5121</v>
      </c>
      <c r="G211" s="222"/>
      <c r="H211" s="225">
        <v>14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84</v>
      </c>
      <c r="AV211" s="14" t="s">
        <v>84</v>
      </c>
      <c r="AW211" s="14" t="s">
        <v>32</v>
      </c>
      <c r="AX211" s="14" t="s">
        <v>16</v>
      </c>
      <c r="AY211" s="231" t="s">
        <v>272</v>
      </c>
    </row>
    <row r="212" spans="1:65" s="2" customFormat="1" ht="16.5" customHeight="1">
      <c r="A212" s="34"/>
      <c r="B212" s="35"/>
      <c r="C212" s="192" t="s">
        <v>7</v>
      </c>
      <c r="D212" s="192" t="s">
        <v>274</v>
      </c>
      <c r="E212" s="193" t="s">
        <v>6134</v>
      </c>
      <c r="F212" s="194" t="s">
        <v>6135</v>
      </c>
      <c r="G212" s="195" t="s">
        <v>185</v>
      </c>
      <c r="H212" s="196">
        <v>1685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358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358</v>
      </c>
      <c r="BM212" s="203" t="s">
        <v>6136</v>
      </c>
    </row>
    <row r="213" spans="1:65" s="2" customFormat="1" ht="11.25">
      <c r="A213" s="34"/>
      <c r="B213" s="35"/>
      <c r="C213" s="36"/>
      <c r="D213" s="205" t="s">
        <v>281</v>
      </c>
      <c r="E213" s="36"/>
      <c r="F213" s="206" t="s">
        <v>6137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22.5">
      <c r="B214" s="210"/>
      <c r="C214" s="211"/>
      <c r="D214" s="212" t="s">
        <v>283</v>
      </c>
      <c r="E214" s="213" t="s">
        <v>1</v>
      </c>
      <c r="F214" s="214" t="s">
        <v>6047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6138</v>
      </c>
      <c r="G215" s="222"/>
      <c r="H215" s="225">
        <v>1685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16</v>
      </c>
      <c r="AY215" s="231" t="s">
        <v>272</v>
      </c>
    </row>
    <row r="216" spans="1:65" s="2" customFormat="1" ht="24.2" customHeight="1">
      <c r="A216" s="34"/>
      <c r="B216" s="35"/>
      <c r="C216" s="192" t="s">
        <v>393</v>
      </c>
      <c r="D216" s="192" t="s">
        <v>274</v>
      </c>
      <c r="E216" s="193" t="s">
        <v>6139</v>
      </c>
      <c r="F216" s="194" t="s">
        <v>6140</v>
      </c>
      <c r="G216" s="195" t="s">
        <v>185</v>
      </c>
      <c r="H216" s="196">
        <v>95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358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358</v>
      </c>
      <c r="BM216" s="203" t="s">
        <v>6141</v>
      </c>
    </row>
    <row r="217" spans="1:65" s="2" customFormat="1" ht="11.25">
      <c r="A217" s="34"/>
      <c r="B217" s="35"/>
      <c r="C217" s="36"/>
      <c r="D217" s="205" t="s">
        <v>281</v>
      </c>
      <c r="E217" s="36"/>
      <c r="F217" s="206" t="s">
        <v>6142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22.5">
      <c r="B218" s="210"/>
      <c r="C218" s="211"/>
      <c r="D218" s="212" t="s">
        <v>283</v>
      </c>
      <c r="E218" s="213" t="s">
        <v>1</v>
      </c>
      <c r="F218" s="214" t="s">
        <v>6047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>
      <c r="B219" s="221"/>
      <c r="C219" s="222"/>
      <c r="D219" s="212" t="s">
        <v>283</v>
      </c>
      <c r="E219" s="223" t="s">
        <v>1</v>
      </c>
      <c r="F219" s="224" t="s">
        <v>6143</v>
      </c>
      <c r="G219" s="222"/>
      <c r="H219" s="225">
        <v>95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16</v>
      </c>
      <c r="AY219" s="231" t="s">
        <v>272</v>
      </c>
    </row>
    <row r="220" spans="1:65" s="2" customFormat="1" ht="16.5" customHeight="1">
      <c r="A220" s="34"/>
      <c r="B220" s="35"/>
      <c r="C220" s="192" t="s">
        <v>399</v>
      </c>
      <c r="D220" s="192" t="s">
        <v>274</v>
      </c>
      <c r="E220" s="193" t="s">
        <v>6144</v>
      </c>
      <c r="F220" s="194" t="s">
        <v>6145</v>
      </c>
      <c r="G220" s="195" t="s">
        <v>952</v>
      </c>
      <c r="H220" s="196">
        <v>6</v>
      </c>
      <c r="I220" s="197"/>
      <c r="J220" s="198">
        <f>ROUND(I220*H220,2)</f>
        <v>0</v>
      </c>
      <c r="K220" s="194" t="s">
        <v>1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1.1E-4</v>
      </c>
      <c r="R220" s="201">
        <f>Q220*H220</f>
        <v>6.6E-4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358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358</v>
      </c>
      <c r="BM220" s="203" t="s">
        <v>6146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6147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>
      <c r="B222" s="221"/>
      <c r="C222" s="222"/>
      <c r="D222" s="212" t="s">
        <v>283</v>
      </c>
      <c r="E222" s="223" t="s">
        <v>1</v>
      </c>
      <c r="F222" s="224" t="s">
        <v>6148</v>
      </c>
      <c r="G222" s="222"/>
      <c r="H222" s="225">
        <v>6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16</v>
      </c>
      <c r="AY222" s="231" t="s">
        <v>272</v>
      </c>
    </row>
    <row r="223" spans="1:65" s="2" customFormat="1" ht="16.5" customHeight="1">
      <c r="A223" s="34"/>
      <c r="B223" s="35"/>
      <c r="C223" s="232" t="s">
        <v>413</v>
      </c>
      <c r="D223" s="232" t="s">
        <v>394</v>
      </c>
      <c r="E223" s="233" t="s">
        <v>6149</v>
      </c>
      <c r="F223" s="234" t="s">
        <v>6150</v>
      </c>
      <c r="G223" s="235" t="s">
        <v>952</v>
      </c>
      <c r="H223" s="236">
        <v>2</v>
      </c>
      <c r="I223" s="237"/>
      <c r="J223" s="238">
        <f>ROUND(I223*H223,2)</f>
        <v>0</v>
      </c>
      <c r="K223" s="234" t="s">
        <v>1</v>
      </c>
      <c r="L223" s="239"/>
      <c r="M223" s="240" t="s">
        <v>1</v>
      </c>
      <c r="N223" s="241" t="s">
        <v>41</v>
      </c>
      <c r="O223" s="71"/>
      <c r="P223" s="201">
        <f>O223*H223</f>
        <v>0</v>
      </c>
      <c r="Q223" s="201">
        <v>2.9999999999999997E-4</v>
      </c>
      <c r="R223" s="201">
        <f>Q223*H223</f>
        <v>5.9999999999999995E-4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483</v>
      </c>
      <c r="AT223" s="203" t="s">
        <v>394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358</v>
      </c>
      <c r="BM223" s="203" t="s">
        <v>6151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6147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4" customFormat="1" ht="11.25">
      <c r="B225" s="221"/>
      <c r="C225" s="222"/>
      <c r="D225" s="212" t="s">
        <v>283</v>
      </c>
      <c r="E225" s="223" t="s">
        <v>1</v>
      </c>
      <c r="F225" s="224" t="s">
        <v>84</v>
      </c>
      <c r="G225" s="222"/>
      <c r="H225" s="225">
        <v>2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16</v>
      </c>
      <c r="AY225" s="231" t="s">
        <v>272</v>
      </c>
    </row>
    <row r="226" spans="1:65" s="2" customFormat="1" ht="16.5" customHeight="1">
      <c r="A226" s="34"/>
      <c r="B226" s="35"/>
      <c r="C226" s="232" t="s">
        <v>417</v>
      </c>
      <c r="D226" s="232" t="s">
        <v>394</v>
      </c>
      <c r="E226" s="233" t="s">
        <v>6152</v>
      </c>
      <c r="F226" s="234" t="s">
        <v>6153</v>
      </c>
      <c r="G226" s="235" t="s">
        <v>952</v>
      </c>
      <c r="H226" s="236">
        <v>4</v>
      </c>
      <c r="I226" s="237"/>
      <c r="J226" s="238">
        <f>ROUND(I226*H226,2)</f>
        <v>0</v>
      </c>
      <c r="K226" s="234" t="s">
        <v>1</v>
      </c>
      <c r="L226" s="239"/>
      <c r="M226" s="240" t="s">
        <v>1</v>
      </c>
      <c r="N226" s="241" t="s">
        <v>41</v>
      </c>
      <c r="O226" s="71"/>
      <c r="P226" s="201">
        <f>O226*H226</f>
        <v>0</v>
      </c>
      <c r="Q226" s="201">
        <v>2.9999999999999997E-4</v>
      </c>
      <c r="R226" s="201">
        <f>Q226*H226</f>
        <v>1.1999999999999999E-3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483</v>
      </c>
      <c r="AT226" s="203" t="s">
        <v>394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358</v>
      </c>
      <c r="BM226" s="203" t="s">
        <v>6154</v>
      </c>
    </row>
    <row r="227" spans="1:65" s="13" customFormat="1" ht="11.25">
      <c r="B227" s="210"/>
      <c r="C227" s="211"/>
      <c r="D227" s="212" t="s">
        <v>283</v>
      </c>
      <c r="E227" s="213" t="s">
        <v>1</v>
      </c>
      <c r="F227" s="214" t="s">
        <v>6147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84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4" customFormat="1" ht="11.25">
      <c r="B228" s="221"/>
      <c r="C228" s="222"/>
      <c r="D228" s="212" t="s">
        <v>283</v>
      </c>
      <c r="E228" s="223" t="s">
        <v>1</v>
      </c>
      <c r="F228" s="224" t="s">
        <v>2707</v>
      </c>
      <c r="G228" s="222"/>
      <c r="H228" s="225">
        <v>4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283</v>
      </c>
      <c r="AU228" s="231" t="s">
        <v>84</v>
      </c>
      <c r="AV228" s="14" t="s">
        <v>84</v>
      </c>
      <c r="AW228" s="14" t="s">
        <v>32</v>
      </c>
      <c r="AX228" s="14" t="s">
        <v>16</v>
      </c>
      <c r="AY228" s="231" t="s">
        <v>272</v>
      </c>
    </row>
    <row r="229" spans="1:65" s="2" customFormat="1" ht="24.2" customHeight="1">
      <c r="A229" s="34"/>
      <c r="B229" s="35"/>
      <c r="C229" s="192" t="s">
        <v>431</v>
      </c>
      <c r="D229" s="192" t="s">
        <v>274</v>
      </c>
      <c r="E229" s="193" t="s">
        <v>6155</v>
      </c>
      <c r="F229" s="194" t="s">
        <v>6156</v>
      </c>
      <c r="G229" s="195" t="s">
        <v>380</v>
      </c>
      <c r="H229" s="196">
        <v>2.556</v>
      </c>
      <c r="I229" s="197"/>
      <c r="J229" s="198">
        <f>ROUND(I229*H229,2)</f>
        <v>0</v>
      </c>
      <c r="K229" s="194" t="s">
        <v>278</v>
      </c>
      <c r="L229" s="39"/>
      <c r="M229" s="199" t="s">
        <v>1</v>
      </c>
      <c r="N229" s="200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358</v>
      </c>
      <c r="AT229" s="203" t="s">
        <v>274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358</v>
      </c>
      <c r="BM229" s="203" t="s">
        <v>6157</v>
      </c>
    </row>
    <row r="230" spans="1:65" s="2" customFormat="1" ht="11.25">
      <c r="A230" s="34"/>
      <c r="B230" s="35"/>
      <c r="C230" s="36"/>
      <c r="D230" s="205" t="s">
        <v>281</v>
      </c>
      <c r="E230" s="36"/>
      <c r="F230" s="206" t="s">
        <v>6158</v>
      </c>
      <c r="G230" s="36"/>
      <c r="H230" s="36"/>
      <c r="I230" s="207"/>
      <c r="J230" s="36"/>
      <c r="K230" s="36"/>
      <c r="L230" s="39"/>
      <c r="M230" s="208"/>
      <c r="N230" s="209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281</v>
      </c>
      <c r="AU230" s="17" t="s">
        <v>84</v>
      </c>
    </row>
    <row r="231" spans="1:65" s="12" customFormat="1" ht="22.9" customHeight="1">
      <c r="B231" s="176"/>
      <c r="C231" s="177"/>
      <c r="D231" s="178" t="s">
        <v>75</v>
      </c>
      <c r="E231" s="190" t="s">
        <v>4815</v>
      </c>
      <c r="F231" s="190" t="s">
        <v>6159</v>
      </c>
      <c r="G231" s="177"/>
      <c r="H231" s="177"/>
      <c r="I231" s="180"/>
      <c r="J231" s="191">
        <f>BK231</f>
        <v>0</v>
      </c>
      <c r="K231" s="177"/>
      <c r="L231" s="182"/>
      <c r="M231" s="183"/>
      <c r="N231" s="184"/>
      <c r="O231" s="184"/>
      <c r="P231" s="185">
        <f>SUM(P232:P342)</f>
        <v>0</v>
      </c>
      <c r="Q231" s="184"/>
      <c r="R231" s="185">
        <f>SUM(R232:R342)</f>
        <v>0.22622000000000003</v>
      </c>
      <c r="S231" s="184"/>
      <c r="T231" s="186">
        <f>SUM(T232:T342)</f>
        <v>0</v>
      </c>
      <c r="AR231" s="187" t="s">
        <v>84</v>
      </c>
      <c r="AT231" s="188" t="s">
        <v>75</v>
      </c>
      <c r="AU231" s="188" t="s">
        <v>16</v>
      </c>
      <c r="AY231" s="187" t="s">
        <v>272</v>
      </c>
      <c r="BK231" s="189">
        <f>SUM(BK232:BK342)</f>
        <v>0</v>
      </c>
    </row>
    <row r="232" spans="1:65" s="2" customFormat="1" ht="16.5" customHeight="1">
      <c r="A232" s="34"/>
      <c r="B232" s="35"/>
      <c r="C232" s="192" t="s">
        <v>448</v>
      </c>
      <c r="D232" s="192" t="s">
        <v>274</v>
      </c>
      <c r="E232" s="193" t="s">
        <v>6160</v>
      </c>
      <c r="F232" s="194" t="s">
        <v>6161</v>
      </c>
      <c r="G232" s="195" t="s">
        <v>952</v>
      </c>
      <c r="H232" s="196">
        <v>224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8.0000000000000007E-5</v>
      </c>
      <c r="R232" s="201">
        <f>Q232*H232</f>
        <v>1.7920000000000002E-2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358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358</v>
      </c>
      <c r="BM232" s="203" t="s">
        <v>6162</v>
      </c>
    </row>
    <row r="233" spans="1:65" s="2" customFormat="1" ht="11.25">
      <c r="A233" s="34"/>
      <c r="B233" s="35"/>
      <c r="C233" s="36"/>
      <c r="D233" s="205" t="s">
        <v>281</v>
      </c>
      <c r="E233" s="36"/>
      <c r="F233" s="206" t="s">
        <v>6163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3" customFormat="1" ht="22.5">
      <c r="B234" s="210"/>
      <c r="C234" s="211"/>
      <c r="D234" s="212" t="s">
        <v>283</v>
      </c>
      <c r="E234" s="213" t="s">
        <v>1</v>
      </c>
      <c r="F234" s="214" t="s">
        <v>6060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6164</v>
      </c>
      <c r="G235" s="222"/>
      <c r="H235" s="225">
        <v>224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24.2" customHeight="1">
      <c r="A236" s="34"/>
      <c r="B236" s="35"/>
      <c r="C236" s="232" t="s">
        <v>453</v>
      </c>
      <c r="D236" s="232" t="s">
        <v>394</v>
      </c>
      <c r="E236" s="233" t="s">
        <v>6165</v>
      </c>
      <c r="F236" s="234" t="s">
        <v>6166</v>
      </c>
      <c r="G236" s="235" t="s">
        <v>952</v>
      </c>
      <c r="H236" s="236">
        <v>5</v>
      </c>
      <c r="I236" s="237"/>
      <c r="J236" s="238">
        <f>ROUND(I236*H236,2)</f>
        <v>0</v>
      </c>
      <c r="K236" s="234" t="s">
        <v>1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3.0000000000000001E-3</v>
      </c>
      <c r="R236" s="201">
        <f>Q236*H236</f>
        <v>1.4999999999999999E-2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483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358</v>
      </c>
      <c r="BM236" s="203" t="s">
        <v>6167</v>
      </c>
    </row>
    <row r="237" spans="1:65" s="13" customFormat="1" ht="22.5">
      <c r="B237" s="210"/>
      <c r="C237" s="211"/>
      <c r="D237" s="212" t="s">
        <v>283</v>
      </c>
      <c r="E237" s="213" t="s">
        <v>1</v>
      </c>
      <c r="F237" s="214" t="s">
        <v>6060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84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4" customFormat="1" ht="11.25">
      <c r="B238" s="221"/>
      <c r="C238" s="222"/>
      <c r="D238" s="212" t="s">
        <v>283</v>
      </c>
      <c r="E238" s="223" t="s">
        <v>1</v>
      </c>
      <c r="F238" s="224" t="s">
        <v>6168</v>
      </c>
      <c r="G238" s="222"/>
      <c r="H238" s="225">
        <v>5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283</v>
      </c>
      <c r="AU238" s="231" t="s">
        <v>84</v>
      </c>
      <c r="AV238" s="14" t="s">
        <v>84</v>
      </c>
      <c r="AW238" s="14" t="s">
        <v>32</v>
      </c>
      <c r="AX238" s="14" t="s">
        <v>16</v>
      </c>
      <c r="AY238" s="231" t="s">
        <v>272</v>
      </c>
    </row>
    <row r="239" spans="1:65" s="2" customFormat="1" ht="37.9" customHeight="1">
      <c r="A239" s="34"/>
      <c r="B239" s="35"/>
      <c r="C239" s="232" t="s">
        <v>464</v>
      </c>
      <c r="D239" s="232" t="s">
        <v>394</v>
      </c>
      <c r="E239" s="233" t="s">
        <v>6169</v>
      </c>
      <c r="F239" s="234" t="s">
        <v>6170</v>
      </c>
      <c r="G239" s="235" t="s">
        <v>952</v>
      </c>
      <c r="H239" s="236">
        <v>19</v>
      </c>
      <c r="I239" s="237"/>
      <c r="J239" s="238">
        <f>ROUND(I239*H239,2)</f>
        <v>0</v>
      </c>
      <c r="K239" s="234" t="s">
        <v>1</v>
      </c>
      <c r="L239" s="239"/>
      <c r="M239" s="240" t="s">
        <v>1</v>
      </c>
      <c r="N239" s="241" t="s">
        <v>41</v>
      </c>
      <c r="O239" s="71"/>
      <c r="P239" s="201">
        <f>O239*H239</f>
        <v>0</v>
      </c>
      <c r="Q239" s="201">
        <v>2.9999999999999997E-4</v>
      </c>
      <c r="R239" s="201">
        <f>Q239*H239</f>
        <v>5.6999999999999993E-3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313</v>
      </c>
      <c r="AT239" s="203" t="s">
        <v>394</v>
      </c>
      <c r="AU239" s="203" t="s">
        <v>84</v>
      </c>
      <c r="AY239" s="17" t="s">
        <v>272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16</v>
      </c>
      <c r="BK239" s="204">
        <f>ROUND(I239*H239,2)</f>
        <v>0</v>
      </c>
      <c r="BL239" s="17" t="s">
        <v>279</v>
      </c>
      <c r="BM239" s="203" t="s">
        <v>6171</v>
      </c>
    </row>
    <row r="240" spans="1:65" s="13" customFormat="1" ht="22.5">
      <c r="B240" s="210"/>
      <c r="C240" s="211"/>
      <c r="D240" s="212" t="s">
        <v>283</v>
      </c>
      <c r="E240" s="213" t="s">
        <v>1</v>
      </c>
      <c r="F240" s="214" t="s">
        <v>6047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4" customFormat="1" ht="11.25">
      <c r="B241" s="221"/>
      <c r="C241" s="222"/>
      <c r="D241" s="212" t="s">
        <v>283</v>
      </c>
      <c r="E241" s="223" t="s">
        <v>1</v>
      </c>
      <c r="F241" s="224" t="s">
        <v>6172</v>
      </c>
      <c r="G241" s="222"/>
      <c r="H241" s="225">
        <v>19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33" customHeight="1">
      <c r="A242" s="34"/>
      <c r="B242" s="35"/>
      <c r="C242" s="232" t="s">
        <v>471</v>
      </c>
      <c r="D242" s="232" t="s">
        <v>394</v>
      </c>
      <c r="E242" s="233" t="s">
        <v>6173</v>
      </c>
      <c r="F242" s="234" t="s">
        <v>6174</v>
      </c>
      <c r="G242" s="235" t="s">
        <v>952</v>
      </c>
      <c r="H242" s="236">
        <v>90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2.9999999999999997E-4</v>
      </c>
      <c r="R242" s="201">
        <f>Q242*H242</f>
        <v>2.6999999999999996E-2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313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6175</v>
      </c>
    </row>
    <row r="243" spans="1:65" s="13" customFormat="1" ht="22.5">
      <c r="B243" s="210"/>
      <c r="C243" s="211"/>
      <c r="D243" s="212" t="s">
        <v>283</v>
      </c>
      <c r="E243" s="213" t="s">
        <v>1</v>
      </c>
      <c r="F243" s="214" t="s">
        <v>6047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4" customFormat="1" ht="11.25">
      <c r="B244" s="221"/>
      <c r="C244" s="222"/>
      <c r="D244" s="212" t="s">
        <v>283</v>
      </c>
      <c r="E244" s="223" t="s">
        <v>1</v>
      </c>
      <c r="F244" s="224" t="s">
        <v>6176</v>
      </c>
      <c r="G244" s="222"/>
      <c r="H244" s="225">
        <v>90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84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2" customFormat="1" ht="37.9" customHeight="1">
      <c r="A245" s="34"/>
      <c r="B245" s="35"/>
      <c r="C245" s="232" t="s">
        <v>476</v>
      </c>
      <c r="D245" s="232" t="s">
        <v>394</v>
      </c>
      <c r="E245" s="233" t="s">
        <v>6177</v>
      </c>
      <c r="F245" s="234" t="s">
        <v>6178</v>
      </c>
      <c r="G245" s="235" t="s">
        <v>952</v>
      </c>
      <c r="H245" s="236">
        <v>1</v>
      </c>
      <c r="I245" s="237"/>
      <c r="J245" s="238">
        <f>ROUND(I245*H245,2)</f>
        <v>0</v>
      </c>
      <c r="K245" s="234" t="s">
        <v>1</v>
      </c>
      <c r="L245" s="239"/>
      <c r="M245" s="240" t="s">
        <v>1</v>
      </c>
      <c r="N245" s="241" t="s">
        <v>41</v>
      </c>
      <c r="O245" s="71"/>
      <c r="P245" s="201">
        <f>O245*H245</f>
        <v>0</v>
      </c>
      <c r="Q245" s="201">
        <v>2.9999999999999997E-4</v>
      </c>
      <c r="R245" s="201">
        <f>Q245*H245</f>
        <v>2.9999999999999997E-4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313</v>
      </c>
      <c r="AT245" s="203" t="s">
        <v>394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6179</v>
      </c>
    </row>
    <row r="246" spans="1:65" s="13" customFormat="1" ht="22.5">
      <c r="B246" s="210"/>
      <c r="C246" s="211"/>
      <c r="D246" s="212" t="s">
        <v>283</v>
      </c>
      <c r="E246" s="213" t="s">
        <v>1</v>
      </c>
      <c r="F246" s="214" t="s">
        <v>6047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4" customFormat="1" ht="11.25">
      <c r="B247" s="221"/>
      <c r="C247" s="222"/>
      <c r="D247" s="212" t="s">
        <v>283</v>
      </c>
      <c r="E247" s="223" t="s">
        <v>1</v>
      </c>
      <c r="F247" s="224" t="s">
        <v>16</v>
      </c>
      <c r="G247" s="222"/>
      <c r="H247" s="225">
        <v>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16</v>
      </c>
      <c r="AY247" s="231" t="s">
        <v>272</v>
      </c>
    </row>
    <row r="248" spans="1:65" s="2" customFormat="1" ht="16.5" customHeight="1">
      <c r="A248" s="34"/>
      <c r="B248" s="35"/>
      <c r="C248" s="192" t="s">
        <v>483</v>
      </c>
      <c r="D248" s="192" t="s">
        <v>274</v>
      </c>
      <c r="E248" s="193" t="s">
        <v>6180</v>
      </c>
      <c r="F248" s="194" t="s">
        <v>6181</v>
      </c>
      <c r="G248" s="195" t="s">
        <v>952</v>
      </c>
      <c r="H248" s="196">
        <v>13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1E-4</v>
      </c>
      <c r="R248" s="201">
        <f>Q248*H248</f>
        <v>1.3000000000000002E-3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358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358</v>
      </c>
      <c r="BM248" s="203" t="s">
        <v>6182</v>
      </c>
    </row>
    <row r="249" spans="1:65" s="2" customFormat="1" ht="11.25">
      <c r="A249" s="34"/>
      <c r="B249" s="35"/>
      <c r="C249" s="36"/>
      <c r="D249" s="205" t="s">
        <v>281</v>
      </c>
      <c r="E249" s="36"/>
      <c r="F249" s="206" t="s">
        <v>6183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14" customFormat="1" ht="11.25">
      <c r="B250" s="221"/>
      <c r="C250" s="222"/>
      <c r="D250" s="212" t="s">
        <v>283</v>
      </c>
      <c r="E250" s="223" t="s">
        <v>1</v>
      </c>
      <c r="F250" s="224" t="s">
        <v>4826</v>
      </c>
      <c r="G250" s="222"/>
      <c r="H250" s="225">
        <v>13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283</v>
      </c>
      <c r="AU250" s="231" t="s">
        <v>84</v>
      </c>
      <c r="AV250" s="14" t="s">
        <v>84</v>
      </c>
      <c r="AW250" s="14" t="s">
        <v>32</v>
      </c>
      <c r="AX250" s="14" t="s">
        <v>16</v>
      </c>
      <c r="AY250" s="231" t="s">
        <v>272</v>
      </c>
    </row>
    <row r="251" spans="1:65" s="2" customFormat="1" ht="24.2" customHeight="1">
      <c r="A251" s="34"/>
      <c r="B251" s="35"/>
      <c r="C251" s="232" t="s">
        <v>491</v>
      </c>
      <c r="D251" s="232" t="s">
        <v>394</v>
      </c>
      <c r="E251" s="233" t="s">
        <v>6184</v>
      </c>
      <c r="F251" s="234" t="s">
        <v>6185</v>
      </c>
      <c r="G251" s="235" t="s">
        <v>952</v>
      </c>
      <c r="H251" s="236">
        <v>13</v>
      </c>
      <c r="I251" s="237"/>
      <c r="J251" s="238">
        <f>ROUND(I251*H251,2)</f>
        <v>0</v>
      </c>
      <c r="K251" s="234" t="s">
        <v>1</v>
      </c>
      <c r="L251" s="239"/>
      <c r="M251" s="240" t="s">
        <v>1</v>
      </c>
      <c r="N251" s="241" t="s">
        <v>41</v>
      </c>
      <c r="O251" s="71"/>
      <c r="P251" s="201">
        <f>O251*H251</f>
        <v>0</v>
      </c>
      <c r="Q251" s="201">
        <v>5.0000000000000001E-3</v>
      </c>
      <c r="R251" s="201">
        <f>Q251*H251</f>
        <v>6.5000000000000002E-2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483</v>
      </c>
      <c r="AT251" s="203" t="s">
        <v>394</v>
      </c>
      <c r="AU251" s="203" t="s">
        <v>84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358</v>
      </c>
      <c r="BM251" s="203" t="s">
        <v>6186</v>
      </c>
    </row>
    <row r="252" spans="1:65" s="13" customFormat="1" ht="22.5">
      <c r="B252" s="210"/>
      <c r="C252" s="211"/>
      <c r="D252" s="212" t="s">
        <v>283</v>
      </c>
      <c r="E252" s="213" t="s">
        <v>1</v>
      </c>
      <c r="F252" s="214" t="s">
        <v>6060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6187</v>
      </c>
      <c r="G253" s="222"/>
      <c r="H253" s="225">
        <v>13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16</v>
      </c>
      <c r="AY253" s="231" t="s">
        <v>272</v>
      </c>
    </row>
    <row r="254" spans="1:65" s="2" customFormat="1" ht="16.5" customHeight="1">
      <c r="A254" s="34"/>
      <c r="B254" s="35"/>
      <c r="C254" s="192" t="s">
        <v>496</v>
      </c>
      <c r="D254" s="192" t="s">
        <v>274</v>
      </c>
      <c r="E254" s="193" t="s">
        <v>6188</v>
      </c>
      <c r="F254" s="194" t="s">
        <v>6189</v>
      </c>
      <c r="G254" s="195" t="s">
        <v>952</v>
      </c>
      <c r="H254" s="196">
        <v>5</v>
      </c>
      <c r="I254" s="197"/>
      <c r="J254" s="198">
        <f>ROUND(I254*H254,2)</f>
        <v>0</v>
      </c>
      <c r="K254" s="194" t="s">
        <v>278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1.3999999999999999E-4</v>
      </c>
      <c r="R254" s="201">
        <f>Q254*H254</f>
        <v>6.9999999999999988E-4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358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358</v>
      </c>
      <c r="BM254" s="203" t="s">
        <v>6190</v>
      </c>
    </row>
    <row r="255" spans="1:65" s="2" customFormat="1" ht="11.25">
      <c r="A255" s="34"/>
      <c r="B255" s="35"/>
      <c r="C255" s="36"/>
      <c r="D255" s="205" t="s">
        <v>281</v>
      </c>
      <c r="E255" s="36"/>
      <c r="F255" s="206" t="s">
        <v>6191</v>
      </c>
      <c r="G255" s="36"/>
      <c r="H255" s="36"/>
      <c r="I255" s="207"/>
      <c r="J255" s="36"/>
      <c r="K255" s="36"/>
      <c r="L255" s="39"/>
      <c r="M255" s="208"/>
      <c r="N255" s="209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281</v>
      </c>
      <c r="AU255" s="17" t="s">
        <v>84</v>
      </c>
    </row>
    <row r="256" spans="1:65" s="14" customFormat="1" ht="11.25">
      <c r="B256" s="221"/>
      <c r="C256" s="222"/>
      <c r="D256" s="212" t="s">
        <v>283</v>
      </c>
      <c r="E256" s="223" t="s">
        <v>1</v>
      </c>
      <c r="F256" s="224" t="s">
        <v>4523</v>
      </c>
      <c r="G256" s="222"/>
      <c r="H256" s="225">
        <v>5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283</v>
      </c>
      <c r="AU256" s="231" t="s">
        <v>84</v>
      </c>
      <c r="AV256" s="14" t="s">
        <v>84</v>
      </c>
      <c r="AW256" s="14" t="s">
        <v>32</v>
      </c>
      <c r="AX256" s="14" t="s">
        <v>16</v>
      </c>
      <c r="AY256" s="231" t="s">
        <v>272</v>
      </c>
    </row>
    <row r="257" spans="1:65" s="2" customFormat="1" ht="24.2" customHeight="1">
      <c r="A257" s="34"/>
      <c r="B257" s="35"/>
      <c r="C257" s="232" t="s">
        <v>504</v>
      </c>
      <c r="D257" s="232" t="s">
        <v>394</v>
      </c>
      <c r="E257" s="233" t="s">
        <v>6192</v>
      </c>
      <c r="F257" s="234" t="s">
        <v>6193</v>
      </c>
      <c r="G257" s="235" t="s">
        <v>952</v>
      </c>
      <c r="H257" s="236">
        <v>5</v>
      </c>
      <c r="I257" s="237"/>
      <c r="J257" s="238">
        <f>ROUND(I257*H257,2)</f>
        <v>0</v>
      </c>
      <c r="K257" s="234" t="s">
        <v>1</v>
      </c>
      <c r="L257" s="239"/>
      <c r="M257" s="240" t="s">
        <v>1</v>
      </c>
      <c r="N257" s="241" t="s">
        <v>41</v>
      </c>
      <c r="O257" s="71"/>
      <c r="P257" s="201">
        <f>O257*H257</f>
        <v>0</v>
      </c>
      <c r="Q257" s="201">
        <v>5.0000000000000001E-3</v>
      </c>
      <c r="R257" s="201">
        <f>Q257*H257</f>
        <v>2.5000000000000001E-2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483</v>
      </c>
      <c r="AT257" s="203" t="s">
        <v>394</v>
      </c>
      <c r="AU257" s="203" t="s">
        <v>84</v>
      </c>
      <c r="AY257" s="17" t="s">
        <v>272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7" t="s">
        <v>16</v>
      </c>
      <c r="BK257" s="204">
        <f>ROUND(I257*H257,2)</f>
        <v>0</v>
      </c>
      <c r="BL257" s="17" t="s">
        <v>358</v>
      </c>
      <c r="BM257" s="203" t="s">
        <v>6194</v>
      </c>
    </row>
    <row r="258" spans="1:65" s="13" customFormat="1" ht="22.5">
      <c r="B258" s="210"/>
      <c r="C258" s="211"/>
      <c r="D258" s="212" t="s">
        <v>283</v>
      </c>
      <c r="E258" s="213" t="s">
        <v>1</v>
      </c>
      <c r="F258" s="214" t="s">
        <v>6060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4523</v>
      </c>
      <c r="G259" s="222"/>
      <c r="H259" s="225">
        <v>5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16.5" customHeight="1">
      <c r="A260" s="34"/>
      <c r="B260" s="35"/>
      <c r="C260" s="192" t="s">
        <v>1508</v>
      </c>
      <c r="D260" s="192" t="s">
        <v>274</v>
      </c>
      <c r="E260" s="193" t="s">
        <v>6195</v>
      </c>
      <c r="F260" s="194" t="s">
        <v>6196</v>
      </c>
      <c r="G260" s="195" t="s">
        <v>952</v>
      </c>
      <c r="H260" s="196">
        <v>3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2.1000000000000001E-4</v>
      </c>
      <c r="R260" s="201">
        <f>Q260*H260</f>
        <v>6.3000000000000003E-4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358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358</v>
      </c>
      <c r="BM260" s="203" t="s">
        <v>6197</v>
      </c>
    </row>
    <row r="261" spans="1:65" s="2" customFormat="1" ht="11.25">
      <c r="A261" s="34"/>
      <c r="B261" s="35"/>
      <c r="C261" s="36"/>
      <c r="D261" s="205" t="s">
        <v>281</v>
      </c>
      <c r="E261" s="36"/>
      <c r="F261" s="206" t="s">
        <v>6198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13" customFormat="1" ht="11.25">
      <c r="B262" s="210"/>
      <c r="C262" s="211"/>
      <c r="D262" s="212" t="s">
        <v>283</v>
      </c>
      <c r="E262" s="213" t="s">
        <v>1</v>
      </c>
      <c r="F262" s="214" t="s">
        <v>6199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4" customFormat="1" ht="11.25">
      <c r="B263" s="221"/>
      <c r="C263" s="222"/>
      <c r="D263" s="212" t="s">
        <v>283</v>
      </c>
      <c r="E263" s="223" t="s">
        <v>1</v>
      </c>
      <c r="F263" s="224" t="s">
        <v>291</v>
      </c>
      <c r="G263" s="222"/>
      <c r="H263" s="225">
        <v>3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16</v>
      </c>
      <c r="AY263" s="231" t="s">
        <v>272</v>
      </c>
    </row>
    <row r="264" spans="1:65" s="2" customFormat="1" ht="24.2" customHeight="1">
      <c r="A264" s="34"/>
      <c r="B264" s="35"/>
      <c r="C264" s="232" t="s">
        <v>1517</v>
      </c>
      <c r="D264" s="232" t="s">
        <v>394</v>
      </c>
      <c r="E264" s="233" t="s">
        <v>6200</v>
      </c>
      <c r="F264" s="234" t="s">
        <v>6201</v>
      </c>
      <c r="G264" s="235" t="s">
        <v>952</v>
      </c>
      <c r="H264" s="236">
        <v>3</v>
      </c>
      <c r="I264" s="237"/>
      <c r="J264" s="238">
        <f>ROUND(I264*H264,2)</f>
        <v>0</v>
      </c>
      <c r="K264" s="234" t="s">
        <v>1</v>
      </c>
      <c r="L264" s="239"/>
      <c r="M264" s="240" t="s">
        <v>1</v>
      </c>
      <c r="N264" s="241" t="s">
        <v>41</v>
      </c>
      <c r="O264" s="71"/>
      <c r="P264" s="201">
        <f>O264*H264</f>
        <v>0</v>
      </c>
      <c r="Q264" s="201">
        <v>5.0000000000000001E-3</v>
      </c>
      <c r="R264" s="201">
        <f>Q264*H264</f>
        <v>1.4999999999999999E-2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483</v>
      </c>
      <c r="AT264" s="203" t="s">
        <v>394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358</v>
      </c>
      <c r="BM264" s="203" t="s">
        <v>6202</v>
      </c>
    </row>
    <row r="265" spans="1:65" s="13" customFormat="1" ht="22.5">
      <c r="B265" s="210"/>
      <c r="C265" s="211"/>
      <c r="D265" s="212" t="s">
        <v>283</v>
      </c>
      <c r="E265" s="213" t="s">
        <v>1</v>
      </c>
      <c r="F265" s="214" t="s">
        <v>6060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291</v>
      </c>
      <c r="G266" s="222"/>
      <c r="H266" s="225">
        <v>3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16</v>
      </c>
      <c r="AY266" s="231" t="s">
        <v>272</v>
      </c>
    </row>
    <row r="267" spans="1:65" s="2" customFormat="1" ht="24.2" customHeight="1">
      <c r="A267" s="34"/>
      <c r="B267" s="35"/>
      <c r="C267" s="192" t="s">
        <v>511</v>
      </c>
      <c r="D267" s="192" t="s">
        <v>274</v>
      </c>
      <c r="E267" s="193" t="s">
        <v>6203</v>
      </c>
      <c r="F267" s="194" t="s">
        <v>6204</v>
      </c>
      <c r="G267" s="195" t="s">
        <v>952</v>
      </c>
      <c r="H267" s="196">
        <v>2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2.5999999999999998E-4</v>
      </c>
      <c r="R267" s="201">
        <f>Q267*H267</f>
        <v>5.1999999999999995E-4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358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358</v>
      </c>
      <c r="BM267" s="203" t="s">
        <v>6205</v>
      </c>
    </row>
    <row r="268" spans="1:65" s="2" customFormat="1" ht="11.25">
      <c r="A268" s="34"/>
      <c r="B268" s="35"/>
      <c r="C268" s="36"/>
      <c r="D268" s="205" t="s">
        <v>281</v>
      </c>
      <c r="E268" s="36"/>
      <c r="F268" s="206" t="s">
        <v>6206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3" customFormat="1" ht="22.5">
      <c r="B269" s="210"/>
      <c r="C269" s="211"/>
      <c r="D269" s="212" t="s">
        <v>283</v>
      </c>
      <c r="E269" s="213" t="s">
        <v>1</v>
      </c>
      <c r="F269" s="214" t="s">
        <v>6047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4" customFormat="1" ht="11.25">
      <c r="B270" s="221"/>
      <c r="C270" s="222"/>
      <c r="D270" s="212" t="s">
        <v>283</v>
      </c>
      <c r="E270" s="223" t="s">
        <v>1</v>
      </c>
      <c r="F270" s="224" t="s">
        <v>84</v>
      </c>
      <c r="G270" s="222"/>
      <c r="H270" s="225">
        <v>2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283</v>
      </c>
      <c r="AU270" s="231" t="s">
        <v>84</v>
      </c>
      <c r="AV270" s="14" t="s">
        <v>84</v>
      </c>
      <c r="AW270" s="14" t="s">
        <v>32</v>
      </c>
      <c r="AX270" s="14" t="s">
        <v>16</v>
      </c>
      <c r="AY270" s="231" t="s">
        <v>272</v>
      </c>
    </row>
    <row r="271" spans="1:65" s="2" customFormat="1" ht="16.5" customHeight="1">
      <c r="A271" s="34"/>
      <c r="B271" s="35"/>
      <c r="C271" s="192" t="s">
        <v>523</v>
      </c>
      <c r="D271" s="192" t="s">
        <v>274</v>
      </c>
      <c r="E271" s="193" t="s">
        <v>6207</v>
      </c>
      <c r="F271" s="194" t="s">
        <v>6208</v>
      </c>
      <c r="G271" s="195" t="s">
        <v>952</v>
      </c>
      <c r="H271" s="196">
        <v>4</v>
      </c>
      <c r="I271" s="197"/>
      <c r="J271" s="198">
        <f>ROUND(I271*H271,2)</f>
        <v>0</v>
      </c>
      <c r="K271" s="194" t="s">
        <v>278</v>
      </c>
      <c r="L271" s="39"/>
      <c r="M271" s="199" t="s">
        <v>1</v>
      </c>
      <c r="N271" s="200" t="s">
        <v>41</v>
      </c>
      <c r="O271" s="71"/>
      <c r="P271" s="201">
        <f>O271*H271</f>
        <v>0</v>
      </c>
      <c r="Q271" s="201">
        <v>1.2E-4</v>
      </c>
      <c r="R271" s="201">
        <f>Q271*H271</f>
        <v>4.8000000000000001E-4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358</v>
      </c>
      <c r="AT271" s="203" t="s">
        <v>274</v>
      </c>
      <c r="AU271" s="203" t="s">
        <v>84</v>
      </c>
      <c r="AY271" s="17" t="s">
        <v>272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7" t="s">
        <v>16</v>
      </c>
      <c r="BK271" s="204">
        <f>ROUND(I271*H271,2)</f>
        <v>0</v>
      </c>
      <c r="BL271" s="17" t="s">
        <v>358</v>
      </c>
      <c r="BM271" s="203" t="s">
        <v>6209</v>
      </c>
    </row>
    <row r="272" spans="1:65" s="2" customFormat="1" ht="11.25">
      <c r="A272" s="34"/>
      <c r="B272" s="35"/>
      <c r="C272" s="36"/>
      <c r="D272" s="205" t="s">
        <v>281</v>
      </c>
      <c r="E272" s="36"/>
      <c r="F272" s="206" t="s">
        <v>6210</v>
      </c>
      <c r="G272" s="36"/>
      <c r="H272" s="36"/>
      <c r="I272" s="207"/>
      <c r="J272" s="36"/>
      <c r="K272" s="36"/>
      <c r="L272" s="39"/>
      <c r="M272" s="208"/>
      <c r="N272" s="209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281</v>
      </c>
      <c r="AU272" s="17" t="s">
        <v>84</v>
      </c>
    </row>
    <row r="273" spans="1:65" s="13" customFormat="1" ht="11.25">
      <c r="B273" s="210"/>
      <c r="C273" s="211"/>
      <c r="D273" s="212" t="s">
        <v>283</v>
      </c>
      <c r="E273" s="213" t="s">
        <v>1</v>
      </c>
      <c r="F273" s="214" t="s">
        <v>6211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11.25">
      <c r="B274" s="210"/>
      <c r="C274" s="211"/>
      <c r="D274" s="212" t="s">
        <v>283</v>
      </c>
      <c r="E274" s="213" t="s">
        <v>1</v>
      </c>
      <c r="F274" s="214" t="s">
        <v>6212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4" customFormat="1" ht="11.25">
      <c r="B275" s="221"/>
      <c r="C275" s="222"/>
      <c r="D275" s="212" t="s">
        <v>283</v>
      </c>
      <c r="E275" s="223" t="s">
        <v>1</v>
      </c>
      <c r="F275" s="224" t="s">
        <v>279</v>
      </c>
      <c r="G275" s="222"/>
      <c r="H275" s="225">
        <v>4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283</v>
      </c>
      <c r="AU275" s="231" t="s">
        <v>84</v>
      </c>
      <c r="AV275" s="14" t="s">
        <v>84</v>
      </c>
      <c r="AW275" s="14" t="s">
        <v>32</v>
      </c>
      <c r="AX275" s="14" t="s">
        <v>16</v>
      </c>
      <c r="AY275" s="231" t="s">
        <v>272</v>
      </c>
    </row>
    <row r="276" spans="1:65" s="2" customFormat="1" ht="16.5" customHeight="1">
      <c r="A276" s="34"/>
      <c r="B276" s="35"/>
      <c r="C276" s="192" t="s">
        <v>531</v>
      </c>
      <c r="D276" s="192" t="s">
        <v>274</v>
      </c>
      <c r="E276" s="193" t="s">
        <v>6213</v>
      </c>
      <c r="F276" s="194" t="s">
        <v>6214</v>
      </c>
      <c r="G276" s="195" t="s">
        <v>952</v>
      </c>
      <c r="H276" s="196">
        <v>1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1.4999999999999999E-4</v>
      </c>
      <c r="R276" s="201">
        <f>Q276*H276</f>
        <v>1.4999999999999999E-4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358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358</v>
      </c>
      <c r="BM276" s="203" t="s">
        <v>6215</v>
      </c>
    </row>
    <row r="277" spans="1:65" s="2" customFormat="1" ht="11.25">
      <c r="A277" s="34"/>
      <c r="B277" s="35"/>
      <c r="C277" s="36"/>
      <c r="D277" s="205" t="s">
        <v>281</v>
      </c>
      <c r="E277" s="36"/>
      <c r="F277" s="206" t="s">
        <v>6216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13" customFormat="1" ht="22.5">
      <c r="B278" s="210"/>
      <c r="C278" s="211"/>
      <c r="D278" s="212" t="s">
        <v>283</v>
      </c>
      <c r="E278" s="213" t="s">
        <v>1</v>
      </c>
      <c r="F278" s="214" t="s">
        <v>6060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>
      <c r="B279" s="210"/>
      <c r="C279" s="211"/>
      <c r="D279" s="212" t="s">
        <v>283</v>
      </c>
      <c r="E279" s="213" t="s">
        <v>1</v>
      </c>
      <c r="F279" s="214" t="s">
        <v>6212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>
      <c r="B280" s="221"/>
      <c r="C280" s="222"/>
      <c r="D280" s="212" t="s">
        <v>283</v>
      </c>
      <c r="E280" s="223" t="s">
        <v>1</v>
      </c>
      <c r="F280" s="224" t="s">
        <v>16</v>
      </c>
      <c r="G280" s="222"/>
      <c r="H280" s="225">
        <v>1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16</v>
      </c>
      <c r="AY280" s="231" t="s">
        <v>272</v>
      </c>
    </row>
    <row r="281" spans="1:65" s="2" customFormat="1" ht="24.2" customHeight="1">
      <c r="A281" s="34"/>
      <c r="B281" s="35"/>
      <c r="C281" s="192" t="s">
        <v>536</v>
      </c>
      <c r="D281" s="192" t="s">
        <v>274</v>
      </c>
      <c r="E281" s="193" t="s">
        <v>6217</v>
      </c>
      <c r="F281" s="194" t="s">
        <v>6218</v>
      </c>
      <c r="G281" s="195" t="s">
        <v>952</v>
      </c>
      <c r="H281" s="196">
        <v>34</v>
      </c>
      <c r="I281" s="197"/>
      <c r="J281" s="198">
        <f>ROUND(I281*H281,2)</f>
        <v>0</v>
      </c>
      <c r="K281" s="194" t="s">
        <v>278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2.4000000000000001E-4</v>
      </c>
      <c r="R281" s="201">
        <f>Q281*H281</f>
        <v>8.1600000000000006E-3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358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358</v>
      </c>
      <c r="BM281" s="203" t="s">
        <v>6219</v>
      </c>
    </row>
    <row r="282" spans="1:65" s="2" customFormat="1" ht="11.25">
      <c r="A282" s="34"/>
      <c r="B282" s="35"/>
      <c r="C282" s="36"/>
      <c r="D282" s="205" t="s">
        <v>281</v>
      </c>
      <c r="E282" s="36"/>
      <c r="F282" s="206" t="s">
        <v>6220</v>
      </c>
      <c r="G282" s="36"/>
      <c r="H282" s="36"/>
      <c r="I282" s="207"/>
      <c r="J282" s="36"/>
      <c r="K282" s="36"/>
      <c r="L282" s="39"/>
      <c r="M282" s="208"/>
      <c r="N282" s="209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281</v>
      </c>
      <c r="AU282" s="17" t="s">
        <v>84</v>
      </c>
    </row>
    <row r="283" spans="1:65" s="13" customFormat="1" ht="22.5">
      <c r="B283" s="210"/>
      <c r="C283" s="211"/>
      <c r="D283" s="212" t="s">
        <v>283</v>
      </c>
      <c r="E283" s="213" t="s">
        <v>1</v>
      </c>
      <c r="F283" s="214" t="s">
        <v>6060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4" customFormat="1" ht="11.25">
      <c r="B284" s="221"/>
      <c r="C284" s="222"/>
      <c r="D284" s="212" t="s">
        <v>283</v>
      </c>
      <c r="E284" s="223" t="s">
        <v>1</v>
      </c>
      <c r="F284" s="224" t="s">
        <v>496</v>
      </c>
      <c r="G284" s="222"/>
      <c r="H284" s="225">
        <v>34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16</v>
      </c>
      <c r="AY284" s="231" t="s">
        <v>272</v>
      </c>
    </row>
    <row r="285" spans="1:65" s="2" customFormat="1" ht="21.75" customHeight="1">
      <c r="A285" s="34"/>
      <c r="B285" s="35"/>
      <c r="C285" s="192" t="s">
        <v>544</v>
      </c>
      <c r="D285" s="192" t="s">
        <v>274</v>
      </c>
      <c r="E285" s="193" t="s">
        <v>6221</v>
      </c>
      <c r="F285" s="194" t="s">
        <v>6222</v>
      </c>
      <c r="G285" s="195" t="s">
        <v>952</v>
      </c>
      <c r="H285" s="196">
        <v>2</v>
      </c>
      <c r="I285" s="197"/>
      <c r="J285" s="198">
        <f>ROUND(I285*H285,2)</f>
        <v>0</v>
      </c>
      <c r="K285" s="194" t="s">
        <v>278</v>
      </c>
      <c r="L285" s="39"/>
      <c r="M285" s="199" t="s">
        <v>1</v>
      </c>
      <c r="N285" s="200" t="s">
        <v>41</v>
      </c>
      <c r="O285" s="71"/>
      <c r="P285" s="201">
        <f>O285*H285</f>
        <v>0</v>
      </c>
      <c r="Q285" s="201">
        <v>1.2999999999999999E-4</v>
      </c>
      <c r="R285" s="201">
        <f>Q285*H285</f>
        <v>2.5999999999999998E-4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358</v>
      </c>
      <c r="AT285" s="203" t="s">
        <v>274</v>
      </c>
      <c r="AU285" s="203" t="s">
        <v>84</v>
      </c>
      <c r="AY285" s="17" t="s">
        <v>272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16</v>
      </c>
      <c r="BK285" s="204">
        <f>ROUND(I285*H285,2)</f>
        <v>0</v>
      </c>
      <c r="BL285" s="17" t="s">
        <v>358</v>
      </c>
      <c r="BM285" s="203" t="s">
        <v>6223</v>
      </c>
    </row>
    <row r="286" spans="1:65" s="2" customFormat="1" ht="11.25">
      <c r="A286" s="34"/>
      <c r="B286" s="35"/>
      <c r="C286" s="36"/>
      <c r="D286" s="205" t="s">
        <v>281</v>
      </c>
      <c r="E286" s="36"/>
      <c r="F286" s="206" t="s">
        <v>6224</v>
      </c>
      <c r="G286" s="36"/>
      <c r="H286" s="36"/>
      <c r="I286" s="207"/>
      <c r="J286" s="36"/>
      <c r="K286" s="36"/>
      <c r="L286" s="39"/>
      <c r="M286" s="208"/>
      <c r="N286" s="209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281</v>
      </c>
      <c r="AU286" s="17" t="s">
        <v>84</v>
      </c>
    </row>
    <row r="287" spans="1:65" s="13" customFormat="1" ht="22.5">
      <c r="B287" s="210"/>
      <c r="C287" s="211"/>
      <c r="D287" s="212" t="s">
        <v>283</v>
      </c>
      <c r="E287" s="213" t="s">
        <v>1</v>
      </c>
      <c r="F287" s="214" t="s">
        <v>6060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>
      <c r="B288" s="221"/>
      <c r="C288" s="222"/>
      <c r="D288" s="212" t="s">
        <v>283</v>
      </c>
      <c r="E288" s="223" t="s">
        <v>1</v>
      </c>
      <c r="F288" s="224" t="s">
        <v>2492</v>
      </c>
      <c r="G288" s="222"/>
      <c r="H288" s="225">
        <v>2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21.75" customHeight="1">
      <c r="A289" s="34"/>
      <c r="B289" s="35"/>
      <c r="C289" s="192" t="s">
        <v>551</v>
      </c>
      <c r="D289" s="192" t="s">
        <v>274</v>
      </c>
      <c r="E289" s="193" t="s">
        <v>6225</v>
      </c>
      <c r="F289" s="194" t="s">
        <v>6226</v>
      </c>
      <c r="G289" s="195" t="s">
        <v>952</v>
      </c>
      <c r="H289" s="196">
        <v>3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1.8000000000000001E-4</v>
      </c>
      <c r="R289" s="201">
        <f>Q289*H289</f>
        <v>5.4000000000000001E-4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358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358</v>
      </c>
      <c r="BM289" s="203" t="s">
        <v>6227</v>
      </c>
    </row>
    <row r="290" spans="1:65" s="2" customFormat="1" ht="11.25">
      <c r="A290" s="34"/>
      <c r="B290" s="35"/>
      <c r="C290" s="36"/>
      <c r="D290" s="205" t="s">
        <v>281</v>
      </c>
      <c r="E290" s="36"/>
      <c r="F290" s="206" t="s">
        <v>6228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3" customFormat="1" ht="22.5">
      <c r="B291" s="210"/>
      <c r="C291" s="211"/>
      <c r="D291" s="212" t="s">
        <v>283</v>
      </c>
      <c r="E291" s="213" t="s">
        <v>1</v>
      </c>
      <c r="F291" s="214" t="s">
        <v>6060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291</v>
      </c>
      <c r="G292" s="222"/>
      <c r="H292" s="225">
        <v>3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21.75" customHeight="1">
      <c r="A293" s="34"/>
      <c r="B293" s="35"/>
      <c r="C293" s="192" t="s">
        <v>559</v>
      </c>
      <c r="D293" s="192" t="s">
        <v>274</v>
      </c>
      <c r="E293" s="193" t="s">
        <v>6229</v>
      </c>
      <c r="F293" s="194" t="s">
        <v>6230</v>
      </c>
      <c r="G293" s="195" t="s">
        <v>952</v>
      </c>
      <c r="H293" s="196">
        <v>4</v>
      </c>
      <c r="I293" s="197"/>
      <c r="J293" s="198">
        <f>ROUND(I293*H293,2)</f>
        <v>0</v>
      </c>
      <c r="K293" s="194" t="s">
        <v>278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5.2999999999999998E-4</v>
      </c>
      <c r="R293" s="201">
        <f>Q293*H293</f>
        <v>2.1199999999999999E-3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358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358</v>
      </c>
      <c r="BM293" s="203" t="s">
        <v>6231</v>
      </c>
    </row>
    <row r="294" spans="1:65" s="2" customFormat="1" ht="11.25">
      <c r="A294" s="34"/>
      <c r="B294" s="35"/>
      <c r="C294" s="36"/>
      <c r="D294" s="205" t="s">
        <v>281</v>
      </c>
      <c r="E294" s="36"/>
      <c r="F294" s="206" t="s">
        <v>6232</v>
      </c>
      <c r="G294" s="36"/>
      <c r="H294" s="36"/>
      <c r="I294" s="207"/>
      <c r="J294" s="36"/>
      <c r="K294" s="36"/>
      <c r="L294" s="39"/>
      <c r="M294" s="208"/>
      <c r="N294" s="209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281</v>
      </c>
      <c r="AU294" s="17" t="s">
        <v>84</v>
      </c>
    </row>
    <row r="295" spans="1:65" s="13" customFormat="1" ht="22.5">
      <c r="B295" s="210"/>
      <c r="C295" s="211"/>
      <c r="D295" s="212" t="s">
        <v>283</v>
      </c>
      <c r="E295" s="213" t="s">
        <v>1</v>
      </c>
      <c r="F295" s="214" t="s">
        <v>6060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4" customFormat="1" ht="11.25">
      <c r="B296" s="221"/>
      <c r="C296" s="222"/>
      <c r="D296" s="212" t="s">
        <v>283</v>
      </c>
      <c r="E296" s="223" t="s">
        <v>1</v>
      </c>
      <c r="F296" s="224" t="s">
        <v>279</v>
      </c>
      <c r="G296" s="222"/>
      <c r="H296" s="225">
        <v>4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16</v>
      </c>
      <c r="AY296" s="231" t="s">
        <v>272</v>
      </c>
    </row>
    <row r="297" spans="1:65" s="2" customFormat="1" ht="21.75" customHeight="1">
      <c r="A297" s="34"/>
      <c r="B297" s="35"/>
      <c r="C297" s="192" t="s">
        <v>574</v>
      </c>
      <c r="D297" s="192" t="s">
        <v>274</v>
      </c>
      <c r="E297" s="193" t="s">
        <v>6233</v>
      </c>
      <c r="F297" s="194" t="s">
        <v>6234</v>
      </c>
      <c r="G297" s="195" t="s">
        <v>952</v>
      </c>
      <c r="H297" s="196">
        <v>1</v>
      </c>
      <c r="I297" s="197"/>
      <c r="J297" s="198">
        <f>ROUND(I297*H297,2)</f>
        <v>0</v>
      </c>
      <c r="K297" s="194" t="s">
        <v>278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8.4000000000000003E-4</v>
      </c>
      <c r="R297" s="201">
        <f>Q297*H297</f>
        <v>8.4000000000000003E-4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358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358</v>
      </c>
      <c r="BM297" s="203" t="s">
        <v>6235</v>
      </c>
    </row>
    <row r="298" spans="1:65" s="2" customFormat="1" ht="11.25">
      <c r="A298" s="34"/>
      <c r="B298" s="35"/>
      <c r="C298" s="36"/>
      <c r="D298" s="205" t="s">
        <v>281</v>
      </c>
      <c r="E298" s="36"/>
      <c r="F298" s="206" t="s">
        <v>6236</v>
      </c>
      <c r="G298" s="36"/>
      <c r="H298" s="36"/>
      <c r="I298" s="207"/>
      <c r="J298" s="36"/>
      <c r="K298" s="36"/>
      <c r="L298" s="39"/>
      <c r="M298" s="208"/>
      <c r="N298" s="209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281</v>
      </c>
      <c r="AU298" s="17" t="s">
        <v>84</v>
      </c>
    </row>
    <row r="299" spans="1:65" s="13" customFormat="1" ht="22.5">
      <c r="B299" s="210"/>
      <c r="C299" s="211"/>
      <c r="D299" s="212" t="s">
        <v>283</v>
      </c>
      <c r="E299" s="213" t="s">
        <v>1</v>
      </c>
      <c r="F299" s="214" t="s">
        <v>6060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>
      <c r="B300" s="221"/>
      <c r="C300" s="222"/>
      <c r="D300" s="212" t="s">
        <v>283</v>
      </c>
      <c r="E300" s="223" t="s">
        <v>1</v>
      </c>
      <c r="F300" s="224" t="s">
        <v>16</v>
      </c>
      <c r="G300" s="222"/>
      <c r="H300" s="225">
        <v>1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16</v>
      </c>
      <c r="AY300" s="231" t="s">
        <v>272</v>
      </c>
    </row>
    <row r="301" spans="1:65" s="2" customFormat="1" ht="24.2" customHeight="1">
      <c r="A301" s="34"/>
      <c r="B301" s="35"/>
      <c r="C301" s="192" t="s">
        <v>584</v>
      </c>
      <c r="D301" s="192" t="s">
        <v>274</v>
      </c>
      <c r="E301" s="193" t="s">
        <v>6237</v>
      </c>
      <c r="F301" s="194" t="s">
        <v>6238</v>
      </c>
      <c r="G301" s="195" t="s">
        <v>952</v>
      </c>
      <c r="H301" s="196">
        <v>38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2.2000000000000001E-4</v>
      </c>
      <c r="R301" s="201">
        <f>Q301*H301</f>
        <v>8.3600000000000011E-3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358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358</v>
      </c>
      <c r="BM301" s="203" t="s">
        <v>6239</v>
      </c>
    </row>
    <row r="302" spans="1:65" s="2" customFormat="1" ht="11.25">
      <c r="A302" s="34"/>
      <c r="B302" s="35"/>
      <c r="C302" s="36"/>
      <c r="D302" s="205" t="s">
        <v>281</v>
      </c>
      <c r="E302" s="36"/>
      <c r="F302" s="206" t="s">
        <v>6240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22.5">
      <c r="B303" s="210"/>
      <c r="C303" s="211"/>
      <c r="D303" s="212" t="s">
        <v>283</v>
      </c>
      <c r="E303" s="213" t="s">
        <v>1</v>
      </c>
      <c r="F303" s="214" t="s">
        <v>6060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>
      <c r="B304" s="221"/>
      <c r="C304" s="222"/>
      <c r="D304" s="212" t="s">
        <v>283</v>
      </c>
      <c r="E304" s="223" t="s">
        <v>1</v>
      </c>
      <c r="F304" s="224" t="s">
        <v>523</v>
      </c>
      <c r="G304" s="222"/>
      <c r="H304" s="225">
        <v>38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16</v>
      </c>
      <c r="AY304" s="231" t="s">
        <v>272</v>
      </c>
    </row>
    <row r="305" spans="1:65" s="2" customFormat="1" ht="24.2" customHeight="1">
      <c r="A305" s="34"/>
      <c r="B305" s="35"/>
      <c r="C305" s="192" t="s">
        <v>606</v>
      </c>
      <c r="D305" s="192" t="s">
        <v>274</v>
      </c>
      <c r="E305" s="193" t="s">
        <v>6241</v>
      </c>
      <c r="F305" s="194" t="s">
        <v>6242</v>
      </c>
      <c r="G305" s="195" t="s">
        <v>952</v>
      </c>
      <c r="H305" s="196">
        <v>1</v>
      </c>
      <c r="I305" s="197"/>
      <c r="J305" s="198">
        <f>ROUND(I305*H305,2)</f>
        <v>0</v>
      </c>
      <c r="K305" s="194" t="s">
        <v>1</v>
      </c>
      <c r="L305" s="39"/>
      <c r="M305" s="199" t="s">
        <v>1</v>
      </c>
      <c r="N305" s="200" t="s">
        <v>41</v>
      </c>
      <c r="O305" s="71"/>
      <c r="P305" s="201">
        <f>O305*H305</f>
        <v>0</v>
      </c>
      <c r="Q305" s="201">
        <v>3.3E-4</v>
      </c>
      <c r="R305" s="201">
        <f>Q305*H305</f>
        <v>3.3E-4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358</v>
      </c>
      <c r="AT305" s="203" t="s">
        <v>274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358</v>
      </c>
      <c r="BM305" s="203" t="s">
        <v>6243</v>
      </c>
    </row>
    <row r="306" spans="1:65" s="13" customFormat="1" ht="22.5">
      <c r="B306" s="210"/>
      <c r="C306" s="211"/>
      <c r="D306" s="212" t="s">
        <v>283</v>
      </c>
      <c r="E306" s="213" t="s">
        <v>1</v>
      </c>
      <c r="F306" s="214" t="s">
        <v>6060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4" customFormat="1" ht="11.25">
      <c r="B307" s="221"/>
      <c r="C307" s="222"/>
      <c r="D307" s="212" t="s">
        <v>283</v>
      </c>
      <c r="E307" s="223" t="s">
        <v>1</v>
      </c>
      <c r="F307" s="224" t="s">
        <v>16</v>
      </c>
      <c r="G307" s="222"/>
      <c r="H307" s="225">
        <v>1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283</v>
      </c>
      <c r="AU307" s="231" t="s">
        <v>84</v>
      </c>
      <c r="AV307" s="14" t="s">
        <v>84</v>
      </c>
      <c r="AW307" s="14" t="s">
        <v>32</v>
      </c>
      <c r="AX307" s="14" t="s">
        <v>16</v>
      </c>
      <c r="AY307" s="231" t="s">
        <v>272</v>
      </c>
    </row>
    <row r="308" spans="1:65" s="2" customFormat="1" ht="21.75" customHeight="1">
      <c r="A308" s="34"/>
      <c r="B308" s="35"/>
      <c r="C308" s="192" t="s">
        <v>617</v>
      </c>
      <c r="D308" s="192" t="s">
        <v>274</v>
      </c>
      <c r="E308" s="193" t="s">
        <v>6244</v>
      </c>
      <c r="F308" s="194" t="s">
        <v>6245</v>
      </c>
      <c r="G308" s="195" t="s">
        <v>952</v>
      </c>
      <c r="H308" s="196">
        <v>3</v>
      </c>
      <c r="I308" s="197"/>
      <c r="J308" s="198">
        <f>ROUND(I308*H308,2)</f>
        <v>0</v>
      </c>
      <c r="K308" s="194" t="s">
        <v>1</v>
      </c>
      <c r="L308" s="39"/>
      <c r="M308" s="199" t="s">
        <v>1</v>
      </c>
      <c r="N308" s="200" t="s">
        <v>41</v>
      </c>
      <c r="O308" s="71"/>
      <c r="P308" s="201">
        <f>O308*H308</f>
        <v>0</v>
      </c>
      <c r="Q308" s="201">
        <v>5.6999999999999998E-4</v>
      </c>
      <c r="R308" s="201">
        <f>Q308*H308</f>
        <v>1.7099999999999999E-3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358</v>
      </c>
      <c r="AT308" s="203" t="s">
        <v>274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358</v>
      </c>
      <c r="BM308" s="203" t="s">
        <v>6246</v>
      </c>
    </row>
    <row r="309" spans="1:65" s="13" customFormat="1" ht="22.5">
      <c r="B309" s="210"/>
      <c r="C309" s="211"/>
      <c r="D309" s="212" t="s">
        <v>283</v>
      </c>
      <c r="E309" s="213" t="s">
        <v>1</v>
      </c>
      <c r="F309" s="214" t="s">
        <v>6060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291</v>
      </c>
      <c r="G310" s="222"/>
      <c r="H310" s="225">
        <v>3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24.2" customHeight="1">
      <c r="A311" s="34"/>
      <c r="B311" s="35"/>
      <c r="C311" s="192" t="s">
        <v>632</v>
      </c>
      <c r="D311" s="192" t="s">
        <v>274</v>
      </c>
      <c r="E311" s="193" t="s">
        <v>6247</v>
      </c>
      <c r="F311" s="194" t="s">
        <v>6248</v>
      </c>
      <c r="G311" s="195" t="s">
        <v>952</v>
      </c>
      <c r="H311" s="196">
        <v>1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1.24E-3</v>
      </c>
      <c r="R311" s="201">
        <f>Q311*H311</f>
        <v>1.24E-3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358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358</v>
      </c>
      <c r="BM311" s="203" t="s">
        <v>6249</v>
      </c>
    </row>
    <row r="312" spans="1:65" s="13" customFormat="1" ht="22.5">
      <c r="B312" s="210"/>
      <c r="C312" s="211"/>
      <c r="D312" s="212" t="s">
        <v>283</v>
      </c>
      <c r="E312" s="213" t="s">
        <v>1</v>
      </c>
      <c r="F312" s="214" t="s">
        <v>6060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>
      <c r="B313" s="221"/>
      <c r="C313" s="222"/>
      <c r="D313" s="212" t="s">
        <v>283</v>
      </c>
      <c r="E313" s="223" t="s">
        <v>1</v>
      </c>
      <c r="F313" s="224" t="s">
        <v>16</v>
      </c>
      <c r="G313" s="222"/>
      <c r="H313" s="225">
        <v>1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16</v>
      </c>
      <c r="AY313" s="231" t="s">
        <v>272</v>
      </c>
    </row>
    <row r="314" spans="1:65" s="2" customFormat="1" ht="21.75" customHeight="1">
      <c r="A314" s="34"/>
      <c r="B314" s="35"/>
      <c r="C314" s="192" t="s">
        <v>644</v>
      </c>
      <c r="D314" s="192" t="s">
        <v>274</v>
      </c>
      <c r="E314" s="193" t="s">
        <v>6250</v>
      </c>
      <c r="F314" s="194" t="s">
        <v>6251</v>
      </c>
      <c r="G314" s="195" t="s">
        <v>952</v>
      </c>
      <c r="H314" s="196">
        <v>34</v>
      </c>
      <c r="I314" s="197"/>
      <c r="J314" s="198">
        <f>ROUND(I314*H314,2)</f>
        <v>0</v>
      </c>
      <c r="K314" s="194" t="s">
        <v>278</v>
      </c>
      <c r="L314" s="39"/>
      <c r="M314" s="199" t="s">
        <v>1</v>
      </c>
      <c r="N314" s="200" t="s">
        <v>41</v>
      </c>
      <c r="O314" s="71"/>
      <c r="P314" s="201">
        <f>O314*H314</f>
        <v>0</v>
      </c>
      <c r="Q314" s="201">
        <v>2.1000000000000001E-4</v>
      </c>
      <c r="R314" s="201">
        <f>Q314*H314</f>
        <v>7.1400000000000005E-3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358</v>
      </c>
      <c r="AT314" s="203" t="s">
        <v>274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358</v>
      </c>
      <c r="BM314" s="203" t="s">
        <v>6252</v>
      </c>
    </row>
    <row r="315" spans="1:65" s="2" customFormat="1" ht="11.25">
      <c r="A315" s="34"/>
      <c r="B315" s="35"/>
      <c r="C315" s="36"/>
      <c r="D315" s="205" t="s">
        <v>281</v>
      </c>
      <c r="E315" s="36"/>
      <c r="F315" s="206" t="s">
        <v>6253</v>
      </c>
      <c r="G315" s="36"/>
      <c r="H315" s="36"/>
      <c r="I315" s="207"/>
      <c r="J315" s="36"/>
      <c r="K315" s="36"/>
      <c r="L315" s="39"/>
      <c r="M315" s="208"/>
      <c r="N315" s="209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281</v>
      </c>
      <c r="AU315" s="17" t="s">
        <v>84</v>
      </c>
    </row>
    <row r="316" spans="1:65" s="13" customFormat="1" ht="22.5">
      <c r="B316" s="210"/>
      <c r="C316" s="211"/>
      <c r="D316" s="212" t="s">
        <v>283</v>
      </c>
      <c r="E316" s="213" t="s">
        <v>1</v>
      </c>
      <c r="F316" s="214" t="s">
        <v>6060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496</v>
      </c>
      <c r="G317" s="222"/>
      <c r="H317" s="225">
        <v>34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16</v>
      </c>
      <c r="AY317" s="231" t="s">
        <v>272</v>
      </c>
    </row>
    <row r="318" spans="1:65" s="2" customFormat="1" ht="21.75" customHeight="1">
      <c r="A318" s="34"/>
      <c r="B318" s="35"/>
      <c r="C318" s="192" t="s">
        <v>653</v>
      </c>
      <c r="D318" s="192" t="s">
        <v>274</v>
      </c>
      <c r="E318" s="193" t="s">
        <v>6254</v>
      </c>
      <c r="F318" s="194" t="s">
        <v>6255</v>
      </c>
      <c r="G318" s="195" t="s">
        <v>952</v>
      </c>
      <c r="H318" s="196">
        <v>9</v>
      </c>
      <c r="I318" s="197"/>
      <c r="J318" s="198">
        <f>ROUND(I318*H318,2)</f>
        <v>0</v>
      </c>
      <c r="K318" s="194" t="s">
        <v>278</v>
      </c>
      <c r="L318" s="39"/>
      <c r="M318" s="199" t="s">
        <v>1</v>
      </c>
      <c r="N318" s="200" t="s">
        <v>41</v>
      </c>
      <c r="O318" s="71"/>
      <c r="P318" s="201">
        <f>O318*H318</f>
        <v>0</v>
      </c>
      <c r="Q318" s="201">
        <v>3.4000000000000002E-4</v>
      </c>
      <c r="R318" s="201">
        <f>Q318*H318</f>
        <v>3.0600000000000002E-3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358</v>
      </c>
      <c r="AT318" s="203" t="s">
        <v>274</v>
      </c>
      <c r="AU318" s="203" t="s">
        <v>84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358</v>
      </c>
      <c r="BM318" s="203" t="s">
        <v>6256</v>
      </c>
    </row>
    <row r="319" spans="1:65" s="2" customFormat="1" ht="11.25">
      <c r="A319" s="34"/>
      <c r="B319" s="35"/>
      <c r="C319" s="36"/>
      <c r="D319" s="205" t="s">
        <v>281</v>
      </c>
      <c r="E319" s="36"/>
      <c r="F319" s="206" t="s">
        <v>6257</v>
      </c>
      <c r="G319" s="36"/>
      <c r="H319" s="36"/>
      <c r="I319" s="207"/>
      <c r="J319" s="36"/>
      <c r="K319" s="36"/>
      <c r="L319" s="39"/>
      <c r="M319" s="208"/>
      <c r="N319" s="209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281</v>
      </c>
      <c r="AU319" s="17" t="s">
        <v>84</v>
      </c>
    </row>
    <row r="320" spans="1:65" s="13" customFormat="1" ht="22.5">
      <c r="B320" s="210"/>
      <c r="C320" s="211"/>
      <c r="D320" s="212" t="s">
        <v>283</v>
      </c>
      <c r="E320" s="213" t="s">
        <v>1</v>
      </c>
      <c r="F320" s="214" t="s">
        <v>6060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84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>
      <c r="B321" s="221"/>
      <c r="C321" s="222"/>
      <c r="D321" s="212" t="s">
        <v>283</v>
      </c>
      <c r="E321" s="223" t="s">
        <v>1</v>
      </c>
      <c r="F321" s="224" t="s">
        <v>2526</v>
      </c>
      <c r="G321" s="222"/>
      <c r="H321" s="225">
        <v>9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84</v>
      </c>
      <c r="AV321" s="14" t="s">
        <v>84</v>
      </c>
      <c r="AW321" s="14" t="s">
        <v>32</v>
      </c>
      <c r="AX321" s="14" t="s">
        <v>16</v>
      </c>
      <c r="AY321" s="231" t="s">
        <v>272</v>
      </c>
    </row>
    <row r="322" spans="1:65" s="2" customFormat="1" ht="21.75" customHeight="1">
      <c r="A322" s="34"/>
      <c r="B322" s="35"/>
      <c r="C322" s="192" t="s">
        <v>662</v>
      </c>
      <c r="D322" s="192" t="s">
        <v>274</v>
      </c>
      <c r="E322" s="193" t="s">
        <v>6258</v>
      </c>
      <c r="F322" s="194" t="s">
        <v>6259</v>
      </c>
      <c r="G322" s="195" t="s">
        <v>952</v>
      </c>
      <c r="H322" s="196">
        <v>9</v>
      </c>
      <c r="I322" s="197"/>
      <c r="J322" s="198">
        <f>ROUND(I322*H322,2)</f>
        <v>0</v>
      </c>
      <c r="K322" s="194" t="s">
        <v>278</v>
      </c>
      <c r="L322" s="39"/>
      <c r="M322" s="199" t="s">
        <v>1</v>
      </c>
      <c r="N322" s="200" t="s">
        <v>41</v>
      </c>
      <c r="O322" s="71"/>
      <c r="P322" s="201">
        <f>O322*H322</f>
        <v>0</v>
      </c>
      <c r="Q322" s="201">
        <v>5.0000000000000001E-4</v>
      </c>
      <c r="R322" s="201">
        <f>Q322*H322</f>
        <v>4.5000000000000005E-3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358</v>
      </c>
      <c r="AT322" s="203" t="s">
        <v>274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358</v>
      </c>
      <c r="BM322" s="203" t="s">
        <v>6260</v>
      </c>
    </row>
    <row r="323" spans="1:65" s="2" customFormat="1" ht="11.25">
      <c r="A323" s="34"/>
      <c r="B323" s="35"/>
      <c r="C323" s="36"/>
      <c r="D323" s="205" t="s">
        <v>281</v>
      </c>
      <c r="E323" s="36"/>
      <c r="F323" s="206" t="s">
        <v>6261</v>
      </c>
      <c r="G323" s="36"/>
      <c r="H323" s="36"/>
      <c r="I323" s="207"/>
      <c r="J323" s="36"/>
      <c r="K323" s="36"/>
      <c r="L323" s="39"/>
      <c r="M323" s="208"/>
      <c r="N323" s="209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281</v>
      </c>
      <c r="AU323" s="17" t="s">
        <v>84</v>
      </c>
    </row>
    <row r="324" spans="1:65" s="13" customFormat="1" ht="22.5">
      <c r="B324" s="210"/>
      <c r="C324" s="211"/>
      <c r="D324" s="212" t="s">
        <v>283</v>
      </c>
      <c r="E324" s="213" t="s">
        <v>1</v>
      </c>
      <c r="F324" s="214" t="s">
        <v>6060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2526</v>
      </c>
      <c r="G325" s="222"/>
      <c r="H325" s="225">
        <v>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16</v>
      </c>
      <c r="AY325" s="231" t="s">
        <v>272</v>
      </c>
    </row>
    <row r="326" spans="1:65" s="2" customFormat="1" ht="24.2" customHeight="1">
      <c r="A326" s="34"/>
      <c r="B326" s="35"/>
      <c r="C326" s="192" t="s">
        <v>667</v>
      </c>
      <c r="D326" s="192" t="s">
        <v>274</v>
      </c>
      <c r="E326" s="193" t="s">
        <v>6262</v>
      </c>
      <c r="F326" s="194" t="s">
        <v>6263</v>
      </c>
      <c r="G326" s="195" t="s">
        <v>952</v>
      </c>
      <c r="H326" s="196">
        <v>1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6.9999999999999999E-4</v>
      </c>
      <c r="R326" s="201">
        <f>Q326*H326</f>
        <v>6.9999999999999999E-4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358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358</v>
      </c>
      <c r="BM326" s="203" t="s">
        <v>6264</v>
      </c>
    </row>
    <row r="327" spans="1:65" s="2" customFormat="1" ht="11.25">
      <c r="A327" s="34"/>
      <c r="B327" s="35"/>
      <c r="C327" s="36"/>
      <c r="D327" s="205" t="s">
        <v>281</v>
      </c>
      <c r="E327" s="36"/>
      <c r="F327" s="206" t="s">
        <v>6265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13" customFormat="1" ht="22.5">
      <c r="B328" s="210"/>
      <c r="C328" s="211"/>
      <c r="D328" s="212" t="s">
        <v>283</v>
      </c>
      <c r="E328" s="213" t="s">
        <v>1</v>
      </c>
      <c r="F328" s="214" t="s">
        <v>6060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84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16</v>
      </c>
      <c r="G329" s="222"/>
      <c r="H329" s="225">
        <v>1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16</v>
      </c>
      <c r="AY329" s="231" t="s">
        <v>272</v>
      </c>
    </row>
    <row r="330" spans="1:65" s="2" customFormat="1" ht="24.2" customHeight="1">
      <c r="A330" s="34"/>
      <c r="B330" s="35"/>
      <c r="C330" s="192" t="s">
        <v>1522</v>
      </c>
      <c r="D330" s="192" t="s">
        <v>274</v>
      </c>
      <c r="E330" s="193" t="s">
        <v>6266</v>
      </c>
      <c r="F330" s="194" t="s">
        <v>6267</v>
      </c>
      <c r="G330" s="195" t="s">
        <v>952</v>
      </c>
      <c r="H330" s="196">
        <v>1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1.07E-3</v>
      </c>
      <c r="R330" s="201">
        <f>Q330*H330</f>
        <v>1.07E-3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358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358</v>
      </c>
      <c r="BM330" s="203" t="s">
        <v>6268</v>
      </c>
    </row>
    <row r="331" spans="1:65" s="2" customFormat="1" ht="11.25">
      <c r="A331" s="34"/>
      <c r="B331" s="35"/>
      <c r="C331" s="36"/>
      <c r="D331" s="205" t="s">
        <v>281</v>
      </c>
      <c r="E331" s="36"/>
      <c r="F331" s="206" t="s">
        <v>6269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13" customFormat="1" ht="11.25">
      <c r="B332" s="210"/>
      <c r="C332" s="211"/>
      <c r="D332" s="212" t="s">
        <v>283</v>
      </c>
      <c r="E332" s="213" t="s">
        <v>1</v>
      </c>
      <c r="F332" s="214" t="s">
        <v>6199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16</v>
      </c>
      <c r="G333" s="222"/>
      <c r="H333" s="225">
        <v>1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16</v>
      </c>
      <c r="AY333" s="231" t="s">
        <v>272</v>
      </c>
    </row>
    <row r="334" spans="1:65" s="2" customFormat="1" ht="24.2" customHeight="1">
      <c r="A334" s="34"/>
      <c r="B334" s="35"/>
      <c r="C334" s="192" t="s">
        <v>676</v>
      </c>
      <c r="D334" s="192" t="s">
        <v>274</v>
      </c>
      <c r="E334" s="193" t="s">
        <v>6270</v>
      </c>
      <c r="F334" s="194" t="s">
        <v>6271</v>
      </c>
      <c r="G334" s="195" t="s">
        <v>952</v>
      </c>
      <c r="H334" s="196">
        <v>15</v>
      </c>
      <c r="I334" s="197"/>
      <c r="J334" s="198">
        <f>ROUND(I334*H334,2)</f>
        <v>0</v>
      </c>
      <c r="K334" s="194" t="s">
        <v>278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5.6999999999999998E-4</v>
      </c>
      <c r="R334" s="201">
        <f>Q334*H334</f>
        <v>8.5500000000000003E-3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358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358</v>
      </c>
      <c r="BM334" s="203" t="s">
        <v>6272</v>
      </c>
    </row>
    <row r="335" spans="1:65" s="2" customFormat="1" ht="11.25">
      <c r="A335" s="34"/>
      <c r="B335" s="35"/>
      <c r="C335" s="36"/>
      <c r="D335" s="205" t="s">
        <v>281</v>
      </c>
      <c r="E335" s="36"/>
      <c r="F335" s="206" t="s">
        <v>6273</v>
      </c>
      <c r="G335" s="36"/>
      <c r="H335" s="36"/>
      <c r="I335" s="207"/>
      <c r="J335" s="36"/>
      <c r="K335" s="36"/>
      <c r="L335" s="39"/>
      <c r="M335" s="208"/>
      <c r="N335" s="209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281</v>
      </c>
      <c r="AU335" s="17" t="s">
        <v>84</v>
      </c>
    </row>
    <row r="336" spans="1:65" s="13" customFormat="1" ht="22.5">
      <c r="B336" s="210"/>
      <c r="C336" s="211"/>
      <c r="D336" s="212" t="s">
        <v>283</v>
      </c>
      <c r="E336" s="213" t="s">
        <v>1</v>
      </c>
      <c r="F336" s="214" t="s">
        <v>6060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8</v>
      </c>
      <c r="G337" s="222"/>
      <c r="H337" s="225">
        <v>15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16</v>
      </c>
      <c r="AY337" s="231" t="s">
        <v>272</v>
      </c>
    </row>
    <row r="338" spans="1:65" s="2" customFormat="1" ht="24.2" customHeight="1">
      <c r="A338" s="34"/>
      <c r="B338" s="35"/>
      <c r="C338" s="192" t="s">
        <v>684</v>
      </c>
      <c r="D338" s="192" t="s">
        <v>274</v>
      </c>
      <c r="E338" s="193" t="s">
        <v>6274</v>
      </c>
      <c r="F338" s="194" t="s">
        <v>6275</v>
      </c>
      <c r="G338" s="195" t="s">
        <v>952</v>
      </c>
      <c r="H338" s="196">
        <v>2</v>
      </c>
      <c r="I338" s="197"/>
      <c r="J338" s="198">
        <f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1.47E-3</v>
      </c>
      <c r="R338" s="201">
        <f>Q338*H338</f>
        <v>2.9399999999999999E-3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358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358</v>
      </c>
      <c r="BM338" s="203" t="s">
        <v>6276</v>
      </c>
    </row>
    <row r="339" spans="1:65" s="13" customFormat="1" ht="11.25">
      <c r="B339" s="210"/>
      <c r="C339" s="211"/>
      <c r="D339" s="212" t="s">
        <v>283</v>
      </c>
      <c r="E339" s="213" t="s">
        <v>1</v>
      </c>
      <c r="F339" s="214" t="s">
        <v>6277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4" customFormat="1" ht="11.25">
      <c r="B340" s="221"/>
      <c r="C340" s="222"/>
      <c r="D340" s="212" t="s">
        <v>283</v>
      </c>
      <c r="E340" s="223" t="s">
        <v>1</v>
      </c>
      <c r="F340" s="224" t="s">
        <v>84</v>
      </c>
      <c r="G340" s="222"/>
      <c r="H340" s="225">
        <v>2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84</v>
      </c>
      <c r="AV340" s="14" t="s">
        <v>84</v>
      </c>
      <c r="AW340" s="14" t="s">
        <v>32</v>
      </c>
      <c r="AX340" s="14" t="s">
        <v>16</v>
      </c>
      <c r="AY340" s="231" t="s">
        <v>272</v>
      </c>
    </row>
    <row r="341" spans="1:65" s="2" customFormat="1" ht="24.2" customHeight="1">
      <c r="A341" s="34"/>
      <c r="B341" s="35"/>
      <c r="C341" s="192" t="s">
        <v>692</v>
      </c>
      <c r="D341" s="192" t="s">
        <v>274</v>
      </c>
      <c r="E341" s="193" t="s">
        <v>6278</v>
      </c>
      <c r="F341" s="194" t="s">
        <v>6279</v>
      </c>
      <c r="G341" s="195" t="s">
        <v>380</v>
      </c>
      <c r="H341" s="196">
        <v>0.193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358</v>
      </c>
      <c r="AT341" s="203" t="s">
        <v>274</v>
      </c>
      <c r="AU341" s="203" t="s">
        <v>84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358</v>
      </c>
      <c r="BM341" s="203" t="s">
        <v>6280</v>
      </c>
    </row>
    <row r="342" spans="1:65" s="2" customFormat="1" ht="11.25">
      <c r="A342" s="34"/>
      <c r="B342" s="35"/>
      <c r="C342" s="36"/>
      <c r="D342" s="205" t="s">
        <v>281</v>
      </c>
      <c r="E342" s="36"/>
      <c r="F342" s="206" t="s">
        <v>6281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84</v>
      </c>
    </row>
    <row r="343" spans="1:65" s="12" customFormat="1" ht="22.9" customHeight="1">
      <c r="B343" s="176"/>
      <c r="C343" s="177"/>
      <c r="D343" s="178" t="s">
        <v>75</v>
      </c>
      <c r="E343" s="190" t="s">
        <v>4228</v>
      </c>
      <c r="F343" s="190" t="s">
        <v>6282</v>
      </c>
      <c r="G343" s="177"/>
      <c r="H343" s="177"/>
      <c r="I343" s="180"/>
      <c r="J343" s="191">
        <f>BK343</f>
        <v>0</v>
      </c>
      <c r="K343" s="177"/>
      <c r="L343" s="182"/>
      <c r="M343" s="183"/>
      <c r="N343" s="184"/>
      <c r="O343" s="184"/>
      <c r="P343" s="185">
        <f>SUM(P344:P461)</f>
        <v>0</v>
      </c>
      <c r="Q343" s="184"/>
      <c r="R343" s="185">
        <f>SUM(R344:R461)</f>
        <v>3.1065300000000007</v>
      </c>
      <c r="S343" s="184"/>
      <c r="T343" s="186">
        <f>SUM(T344:T461)</f>
        <v>0</v>
      </c>
      <c r="AR343" s="187" t="s">
        <v>84</v>
      </c>
      <c r="AT343" s="188" t="s">
        <v>75</v>
      </c>
      <c r="AU343" s="188" t="s">
        <v>16</v>
      </c>
      <c r="AY343" s="187" t="s">
        <v>272</v>
      </c>
      <c r="BK343" s="189">
        <f>SUM(BK344:BK461)</f>
        <v>0</v>
      </c>
    </row>
    <row r="344" spans="1:65" s="2" customFormat="1" ht="37.9" customHeight="1">
      <c r="A344" s="34"/>
      <c r="B344" s="35"/>
      <c r="C344" s="192" t="s">
        <v>701</v>
      </c>
      <c r="D344" s="192" t="s">
        <v>274</v>
      </c>
      <c r="E344" s="193" t="s">
        <v>6283</v>
      </c>
      <c r="F344" s="194" t="s">
        <v>6284</v>
      </c>
      <c r="G344" s="195" t="s">
        <v>952</v>
      </c>
      <c r="H344" s="196">
        <v>1</v>
      </c>
      <c r="I344" s="197"/>
      <c r="J344" s="198">
        <f>ROUND(I344*H344,2)</f>
        <v>0</v>
      </c>
      <c r="K344" s="194" t="s">
        <v>278</v>
      </c>
      <c r="L344" s="39"/>
      <c r="M344" s="199" t="s">
        <v>1</v>
      </c>
      <c r="N344" s="200" t="s">
        <v>41</v>
      </c>
      <c r="O344" s="71"/>
      <c r="P344" s="201">
        <f>O344*H344</f>
        <v>0</v>
      </c>
      <c r="Q344" s="201">
        <v>1.035E-2</v>
      </c>
      <c r="R344" s="201">
        <f>Q344*H344</f>
        <v>1.035E-2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358</v>
      </c>
      <c r="AT344" s="203" t="s">
        <v>274</v>
      </c>
      <c r="AU344" s="203" t="s">
        <v>84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358</v>
      </c>
      <c r="BM344" s="203" t="s">
        <v>6285</v>
      </c>
    </row>
    <row r="345" spans="1:65" s="2" customFormat="1" ht="11.25">
      <c r="A345" s="34"/>
      <c r="B345" s="35"/>
      <c r="C345" s="36"/>
      <c r="D345" s="205" t="s">
        <v>281</v>
      </c>
      <c r="E345" s="36"/>
      <c r="F345" s="206" t="s">
        <v>6286</v>
      </c>
      <c r="G345" s="36"/>
      <c r="H345" s="36"/>
      <c r="I345" s="207"/>
      <c r="J345" s="36"/>
      <c r="K345" s="36"/>
      <c r="L345" s="39"/>
      <c r="M345" s="208"/>
      <c r="N345" s="209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281</v>
      </c>
      <c r="AU345" s="17" t="s">
        <v>84</v>
      </c>
    </row>
    <row r="346" spans="1:65" s="13" customFormat="1" ht="22.5">
      <c r="B346" s="210"/>
      <c r="C346" s="211"/>
      <c r="D346" s="212" t="s">
        <v>283</v>
      </c>
      <c r="E346" s="213" t="s">
        <v>1</v>
      </c>
      <c r="F346" s="214" t="s">
        <v>6047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4" customFormat="1" ht="11.25">
      <c r="B347" s="221"/>
      <c r="C347" s="222"/>
      <c r="D347" s="212" t="s">
        <v>283</v>
      </c>
      <c r="E347" s="223" t="s">
        <v>1</v>
      </c>
      <c r="F347" s="224" t="s">
        <v>16</v>
      </c>
      <c r="G347" s="222"/>
      <c r="H347" s="225">
        <v>1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283</v>
      </c>
      <c r="AU347" s="231" t="s">
        <v>84</v>
      </c>
      <c r="AV347" s="14" t="s">
        <v>84</v>
      </c>
      <c r="AW347" s="14" t="s">
        <v>32</v>
      </c>
      <c r="AX347" s="14" t="s">
        <v>16</v>
      </c>
      <c r="AY347" s="231" t="s">
        <v>272</v>
      </c>
    </row>
    <row r="348" spans="1:65" s="2" customFormat="1" ht="37.9" customHeight="1">
      <c r="A348" s="34"/>
      <c r="B348" s="35"/>
      <c r="C348" s="192" t="s">
        <v>1536</v>
      </c>
      <c r="D348" s="192" t="s">
        <v>274</v>
      </c>
      <c r="E348" s="193" t="s">
        <v>6287</v>
      </c>
      <c r="F348" s="194" t="s">
        <v>6288</v>
      </c>
      <c r="G348" s="195" t="s">
        <v>952</v>
      </c>
      <c r="H348" s="196">
        <v>1</v>
      </c>
      <c r="I348" s="197"/>
      <c r="J348" s="198">
        <f>ROUND(I348*H348,2)</f>
        <v>0</v>
      </c>
      <c r="K348" s="194" t="s">
        <v>278</v>
      </c>
      <c r="L348" s="39"/>
      <c r="M348" s="199" t="s">
        <v>1</v>
      </c>
      <c r="N348" s="200" t="s">
        <v>41</v>
      </c>
      <c r="O348" s="71"/>
      <c r="P348" s="201">
        <f>O348*H348</f>
        <v>0</v>
      </c>
      <c r="Q348" s="201">
        <v>1.4500000000000001E-2</v>
      </c>
      <c r="R348" s="201">
        <f>Q348*H348</f>
        <v>1.4500000000000001E-2</v>
      </c>
      <c r="S348" s="201">
        <v>0</v>
      </c>
      <c r="T348" s="202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358</v>
      </c>
      <c r="AT348" s="203" t="s">
        <v>274</v>
      </c>
      <c r="AU348" s="203" t="s">
        <v>84</v>
      </c>
      <c r="AY348" s="17" t="s">
        <v>272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7" t="s">
        <v>16</v>
      </c>
      <c r="BK348" s="204">
        <f>ROUND(I348*H348,2)</f>
        <v>0</v>
      </c>
      <c r="BL348" s="17" t="s">
        <v>358</v>
      </c>
      <c r="BM348" s="203" t="s">
        <v>6289</v>
      </c>
    </row>
    <row r="349" spans="1:65" s="2" customFormat="1" ht="11.25">
      <c r="A349" s="34"/>
      <c r="B349" s="35"/>
      <c r="C349" s="36"/>
      <c r="D349" s="205" t="s">
        <v>281</v>
      </c>
      <c r="E349" s="36"/>
      <c r="F349" s="206" t="s">
        <v>6290</v>
      </c>
      <c r="G349" s="36"/>
      <c r="H349" s="36"/>
      <c r="I349" s="207"/>
      <c r="J349" s="36"/>
      <c r="K349" s="36"/>
      <c r="L349" s="39"/>
      <c r="M349" s="208"/>
      <c r="N349" s="209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281</v>
      </c>
      <c r="AU349" s="17" t="s">
        <v>84</v>
      </c>
    </row>
    <row r="350" spans="1:65" s="13" customFormat="1" ht="22.5">
      <c r="B350" s="210"/>
      <c r="C350" s="211"/>
      <c r="D350" s="212" t="s">
        <v>283</v>
      </c>
      <c r="E350" s="213" t="s">
        <v>1</v>
      </c>
      <c r="F350" s="214" t="s">
        <v>6047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283</v>
      </c>
      <c r="AU350" s="220" t="s">
        <v>84</v>
      </c>
      <c r="AV350" s="13" t="s">
        <v>16</v>
      </c>
      <c r="AW350" s="13" t="s">
        <v>32</v>
      </c>
      <c r="AX350" s="13" t="s">
        <v>76</v>
      </c>
      <c r="AY350" s="220" t="s">
        <v>272</v>
      </c>
    </row>
    <row r="351" spans="1:65" s="14" customFormat="1" ht="11.25">
      <c r="B351" s="221"/>
      <c r="C351" s="222"/>
      <c r="D351" s="212" t="s">
        <v>283</v>
      </c>
      <c r="E351" s="223" t="s">
        <v>1</v>
      </c>
      <c r="F351" s="224" t="s">
        <v>16</v>
      </c>
      <c r="G351" s="222"/>
      <c r="H351" s="225">
        <v>1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283</v>
      </c>
      <c r="AU351" s="231" t="s">
        <v>84</v>
      </c>
      <c r="AV351" s="14" t="s">
        <v>84</v>
      </c>
      <c r="AW351" s="14" t="s">
        <v>32</v>
      </c>
      <c r="AX351" s="14" t="s">
        <v>16</v>
      </c>
      <c r="AY351" s="231" t="s">
        <v>272</v>
      </c>
    </row>
    <row r="352" spans="1:65" s="2" customFormat="1" ht="37.9" customHeight="1">
      <c r="A352" s="34"/>
      <c r="B352" s="35"/>
      <c r="C352" s="192" t="s">
        <v>718</v>
      </c>
      <c r="D352" s="192" t="s">
        <v>274</v>
      </c>
      <c r="E352" s="193" t="s">
        <v>6291</v>
      </c>
      <c r="F352" s="194" t="s">
        <v>6292</v>
      </c>
      <c r="G352" s="195" t="s">
        <v>952</v>
      </c>
      <c r="H352" s="196">
        <v>1</v>
      </c>
      <c r="I352" s="197"/>
      <c r="J352" s="198">
        <f>ROUND(I352*H352,2)</f>
        <v>0</v>
      </c>
      <c r="K352" s="194" t="s">
        <v>278</v>
      </c>
      <c r="L352" s="39"/>
      <c r="M352" s="199" t="s">
        <v>1</v>
      </c>
      <c r="N352" s="200" t="s">
        <v>41</v>
      </c>
      <c r="O352" s="71"/>
      <c r="P352" s="201">
        <f>O352*H352</f>
        <v>0</v>
      </c>
      <c r="Q352" s="201">
        <v>1.34E-2</v>
      </c>
      <c r="R352" s="201">
        <f>Q352*H352</f>
        <v>1.34E-2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358</v>
      </c>
      <c r="AT352" s="203" t="s">
        <v>274</v>
      </c>
      <c r="AU352" s="203" t="s">
        <v>84</v>
      </c>
      <c r="AY352" s="17" t="s">
        <v>272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16</v>
      </c>
      <c r="BK352" s="204">
        <f>ROUND(I352*H352,2)</f>
        <v>0</v>
      </c>
      <c r="BL352" s="17" t="s">
        <v>358</v>
      </c>
      <c r="BM352" s="203" t="s">
        <v>6293</v>
      </c>
    </row>
    <row r="353" spans="1:65" s="2" customFormat="1" ht="11.25">
      <c r="A353" s="34"/>
      <c r="B353" s="35"/>
      <c r="C353" s="36"/>
      <c r="D353" s="205" t="s">
        <v>281</v>
      </c>
      <c r="E353" s="36"/>
      <c r="F353" s="206" t="s">
        <v>6294</v>
      </c>
      <c r="G353" s="36"/>
      <c r="H353" s="36"/>
      <c r="I353" s="207"/>
      <c r="J353" s="36"/>
      <c r="K353" s="36"/>
      <c r="L353" s="39"/>
      <c r="M353" s="208"/>
      <c r="N353" s="209"/>
      <c r="O353" s="71"/>
      <c r="P353" s="71"/>
      <c r="Q353" s="71"/>
      <c r="R353" s="71"/>
      <c r="S353" s="71"/>
      <c r="T353" s="72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281</v>
      </c>
      <c r="AU353" s="17" t="s">
        <v>84</v>
      </c>
    </row>
    <row r="354" spans="1:65" s="13" customFormat="1" ht="22.5">
      <c r="B354" s="210"/>
      <c r="C354" s="211"/>
      <c r="D354" s="212" t="s">
        <v>283</v>
      </c>
      <c r="E354" s="213" t="s">
        <v>1</v>
      </c>
      <c r="F354" s="214" t="s">
        <v>6047</v>
      </c>
      <c r="G354" s="211"/>
      <c r="H354" s="213" t="s">
        <v>1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283</v>
      </c>
      <c r="AU354" s="220" t="s">
        <v>84</v>
      </c>
      <c r="AV354" s="13" t="s">
        <v>16</v>
      </c>
      <c r="AW354" s="13" t="s">
        <v>32</v>
      </c>
      <c r="AX354" s="13" t="s">
        <v>76</v>
      </c>
      <c r="AY354" s="220" t="s">
        <v>272</v>
      </c>
    </row>
    <row r="355" spans="1:65" s="14" customFormat="1" ht="11.25">
      <c r="B355" s="221"/>
      <c r="C355" s="222"/>
      <c r="D355" s="212" t="s">
        <v>283</v>
      </c>
      <c r="E355" s="223" t="s">
        <v>1</v>
      </c>
      <c r="F355" s="224" t="s">
        <v>16</v>
      </c>
      <c r="G355" s="222"/>
      <c r="H355" s="225">
        <v>1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84</v>
      </c>
      <c r="AV355" s="14" t="s">
        <v>84</v>
      </c>
      <c r="AW355" s="14" t="s">
        <v>32</v>
      </c>
      <c r="AX355" s="14" t="s">
        <v>16</v>
      </c>
      <c r="AY355" s="231" t="s">
        <v>272</v>
      </c>
    </row>
    <row r="356" spans="1:65" s="2" customFormat="1" ht="37.9" customHeight="1">
      <c r="A356" s="34"/>
      <c r="B356" s="35"/>
      <c r="C356" s="192" t="s">
        <v>1541</v>
      </c>
      <c r="D356" s="192" t="s">
        <v>274</v>
      </c>
      <c r="E356" s="193" t="s">
        <v>6295</v>
      </c>
      <c r="F356" s="194" t="s">
        <v>6296</v>
      </c>
      <c r="G356" s="195" t="s">
        <v>952</v>
      </c>
      <c r="H356" s="196">
        <v>3</v>
      </c>
      <c r="I356" s="197"/>
      <c r="J356" s="198">
        <f>ROUND(I356*H356,2)</f>
        <v>0</v>
      </c>
      <c r="K356" s="194" t="s">
        <v>278</v>
      </c>
      <c r="L356" s="39"/>
      <c r="M356" s="199" t="s">
        <v>1</v>
      </c>
      <c r="N356" s="200" t="s">
        <v>41</v>
      </c>
      <c r="O356" s="71"/>
      <c r="P356" s="201">
        <f>O356*H356</f>
        <v>0</v>
      </c>
      <c r="Q356" s="201">
        <v>1.942E-2</v>
      </c>
      <c r="R356" s="201">
        <f>Q356*H356</f>
        <v>5.8259999999999999E-2</v>
      </c>
      <c r="S356" s="201">
        <v>0</v>
      </c>
      <c r="T356" s="202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3" t="s">
        <v>358</v>
      </c>
      <c r="AT356" s="203" t="s">
        <v>274</v>
      </c>
      <c r="AU356" s="203" t="s">
        <v>84</v>
      </c>
      <c r="AY356" s="17" t="s">
        <v>272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7" t="s">
        <v>16</v>
      </c>
      <c r="BK356" s="204">
        <f>ROUND(I356*H356,2)</f>
        <v>0</v>
      </c>
      <c r="BL356" s="17" t="s">
        <v>358</v>
      </c>
      <c r="BM356" s="203" t="s">
        <v>6297</v>
      </c>
    </row>
    <row r="357" spans="1:65" s="2" customFormat="1" ht="11.25">
      <c r="A357" s="34"/>
      <c r="B357" s="35"/>
      <c r="C357" s="36"/>
      <c r="D357" s="205" t="s">
        <v>281</v>
      </c>
      <c r="E357" s="36"/>
      <c r="F357" s="206" t="s">
        <v>6298</v>
      </c>
      <c r="G357" s="36"/>
      <c r="H357" s="36"/>
      <c r="I357" s="207"/>
      <c r="J357" s="36"/>
      <c r="K357" s="36"/>
      <c r="L357" s="39"/>
      <c r="M357" s="208"/>
      <c r="N357" s="209"/>
      <c r="O357" s="71"/>
      <c r="P357" s="71"/>
      <c r="Q357" s="71"/>
      <c r="R357" s="71"/>
      <c r="S357" s="71"/>
      <c r="T357" s="72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281</v>
      </c>
      <c r="AU357" s="17" t="s">
        <v>84</v>
      </c>
    </row>
    <row r="358" spans="1:65" s="13" customFormat="1" ht="22.5">
      <c r="B358" s="210"/>
      <c r="C358" s="211"/>
      <c r="D358" s="212" t="s">
        <v>283</v>
      </c>
      <c r="E358" s="213" t="s">
        <v>1</v>
      </c>
      <c r="F358" s="214" t="s">
        <v>6047</v>
      </c>
      <c r="G358" s="211"/>
      <c r="H358" s="213" t="s">
        <v>1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283</v>
      </c>
      <c r="AU358" s="220" t="s">
        <v>84</v>
      </c>
      <c r="AV358" s="13" t="s">
        <v>16</v>
      </c>
      <c r="AW358" s="13" t="s">
        <v>32</v>
      </c>
      <c r="AX358" s="13" t="s">
        <v>76</v>
      </c>
      <c r="AY358" s="220" t="s">
        <v>272</v>
      </c>
    </row>
    <row r="359" spans="1:65" s="14" customFormat="1" ht="11.25">
      <c r="B359" s="221"/>
      <c r="C359" s="222"/>
      <c r="D359" s="212" t="s">
        <v>283</v>
      </c>
      <c r="E359" s="223" t="s">
        <v>1</v>
      </c>
      <c r="F359" s="224" t="s">
        <v>291</v>
      </c>
      <c r="G359" s="222"/>
      <c r="H359" s="225">
        <v>3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283</v>
      </c>
      <c r="AU359" s="231" t="s">
        <v>84</v>
      </c>
      <c r="AV359" s="14" t="s">
        <v>84</v>
      </c>
      <c r="AW359" s="14" t="s">
        <v>32</v>
      </c>
      <c r="AX359" s="14" t="s">
        <v>16</v>
      </c>
      <c r="AY359" s="231" t="s">
        <v>272</v>
      </c>
    </row>
    <row r="360" spans="1:65" s="2" customFormat="1" ht="37.9" customHeight="1">
      <c r="A360" s="34"/>
      <c r="B360" s="35"/>
      <c r="C360" s="192" t="s">
        <v>727</v>
      </c>
      <c r="D360" s="192" t="s">
        <v>274</v>
      </c>
      <c r="E360" s="193" t="s">
        <v>6299</v>
      </c>
      <c r="F360" s="194" t="s">
        <v>6300</v>
      </c>
      <c r="G360" s="195" t="s">
        <v>952</v>
      </c>
      <c r="H360" s="196">
        <v>9</v>
      </c>
      <c r="I360" s="197"/>
      <c r="J360" s="198">
        <f>ROUND(I360*H360,2)</f>
        <v>0</v>
      </c>
      <c r="K360" s="194" t="s">
        <v>278</v>
      </c>
      <c r="L360" s="39"/>
      <c r="M360" s="199" t="s">
        <v>1</v>
      </c>
      <c r="N360" s="200" t="s">
        <v>41</v>
      </c>
      <c r="O360" s="71"/>
      <c r="P360" s="201">
        <f>O360*H360</f>
        <v>0</v>
      </c>
      <c r="Q360" s="201">
        <v>2.2290000000000001E-2</v>
      </c>
      <c r="R360" s="201">
        <f>Q360*H360</f>
        <v>0.20061000000000001</v>
      </c>
      <c r="S360" s="201">
        <v>0</v>
      </c>
      <c r="T360" s="202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358</v>
      </c>
      <c r="AT360" s="203" t="s">
        <v>274</v>
      </c>
      <c r="AU360" s="203" t="s">
        <v>84</v>
      </c>
      <c r="AY360" s="17" t="s">
        <v>272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7" t="s">
        <v>16</v>
      </c>
      <c r="BK360" s="204">
        <f>ROUND(I360*H360,2)</f>
        <v>0</v>
      </c>
      <c r="BL360" s="17" t="s">
        <v>358</v>
      </c>
      <c r="BM360" s="203" t="s">
        <v>6301</v>
      </c>
    </row>
    <row r="361" spans="1:65" s="2" customFormat="1" ht="11.25">
      <c r="A361" s="34"/>
      <c r="B361" s="35"/>
      <c r="C361" s="36"/>
      <c r="D361" s="205" t="s">
        <v>281</v>
      </c>
      <c r="E361" s="36"/>
      <c r="F361" s="206" t="s">
        <v>6302</v>
      </c>
      <c r="G361" s="36"/>
      <c r="H361" s="36"/>
      <c r="I361" s="207"/>
      <c r="J361" s="36"/>
      <c r="K361" s="36"/>
      <c r="L361" s="39"/>
      <c r="M361" s="208"/>
      <c r="N361" s="209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281</v>
      </c>
      <c r="AU361" s="17" t="s">
        <v>84</v>
      </c>
    </row>
    <row r="362" spans="1:65" s="13" customFormat="1" ht="22.5">
      <c r="B362" s="210"/>
      <c r="C362" s="211"/>
      <c r="D362" s="212" t="s">
        <v>283</v>
      </c>
      <c r="E362" s="213" t="s">
        <v>1</v>
      </c>
      <c r="F362" s="214" t="s">
        <v>6047</v>
      </c>
      <c r="G362" s="211"/>
      <c r="H362" s="213" t="s">
        <v>1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283</v>
      </c>
      <c r="AU362" s="220" t="s">
        <v>84</v>
      </c>
      <c r="AV362" s="13" t="s">
        <v>16</v>
      </c>
      <c r="AW362" s="13" t="s">
        <v>32</v>
      </c>
      <c r="AX362" s="13" t="s">
        <v>76</v>
      </c>
      <c r="AY362" s="220" t="s">
        <v>272</v>
      </c>
    </row>
    <row r="363" spans="1:65" s="14" customFormat="1" ht="11.25">
      <c r="B363" s="221"/>
      <c r="C363" s="222"/>
      <c r="D363" s="212" t="s">
        <v>283</v>
      </c>
      <c r="E363" s="223" t="s">
        <v>1</v>
      </c>
      <c r="F363" s="224" t="s">
        <v>2526</v>
      </c>
      <c r="G363" s="222"/>
      <c r="H363" s="225">
        <v>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283</v>
      </c>
      <c r="AU363" s="231" t="s">
        <v>84</v>
      </c>
      <c r="AV363" s="14" t="s">
        <v>84</v>
      </c>
      <c r="AW363" s="14" t="s">
        <v>32</v>
      </c>
      <c r="AX363" s="14" t="s">
        <v>16</v>
      </c>
      <c r="AY363" s="231" t="s">
        <v>272</v>
      </c>
    </row>
    <row r="364" spans="1:65" s="2" customFormat="1" ht="37.9" customHeight="1">
      <c r="A364" s="34"/>
      <c r="B364" s="35"/>
      <c r="C364" s="192" t="s">
        <v>1550</v>
      </c>
      <c r="D364" s="192" t="s">
        <v>274</v>
      </c>
      <c r="E364" s="193" t="s">
        <v>6303</v>
      </c>
      <c r="F364" s="194" t="s">
        <v>6304</v>
      </c>
      <c r="G364" s="195" t="s">
        <v>952</v>
      </c>
      <c r="H364" s="196">
        <v>2</v>
      </c>
      <c r="I364" s="197"/>
      <c r="J364" s="198">
        <f>ROUND(I364*H364,2)</f>
        <v>0</v>
      </c>
      <c r="K364" s="194" t="s">
        <v>278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2.5159999999999998E-2</v>
      </c>
      <c r="R364" s="201">
        <f>Q364*H364</f>
        <v>5.0319999999999997E-2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358</v>
      </c>
      <c r="AT364" s="203" t="s">
        <v>274</v>
      </c>
      <c r="AU364" s="203" t="s">
        <v>84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358</v>
      </c>
      <c r="BM364" s="203" t="s">
        <v>6305</v>
      </c>
    </row>
    <row r="365" spans="1:65" s="2" customFormat="1" ht="11.25">
      <c r="A365" s="34"/>
      <c r="B365" s="35"/>
      <c r="C365" s="36"/>
      <c r="D365" s="205" t="s">
        <v>281</v>
      </c>
      <c r="E365" s="36"/>
      <c r="F365" s="206" t="s">
        <v>6306</v>
      </c>
      <c r="G365" s="36"/>
      <c r="H365" s="36"/>
      <c r="I365" s="207"/>
      <c r="J365" s="36"/>
      <c r="K365" s="36"/>
      <c r="L365" s="39"/>
      <c r="M365" s="208"/>
      <c r="N365" s="209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281</v>
      </c>
      <c r="AU365" s="17" t="s">
        <v>84</v>
      </c>
    </row>
    <row r="366" spans="1:65" s="13" customFormat="1" ht="22.5">
      <c r="B366" s="210"/>
      <c r="C366" s="211"/>
      <c r="D366" s="212" t="s">
        <v>283</v>
      </c>
      <c r="E366" s="213" t="s">
        <v>1</v>
      </c>
      <c r="F366" s="214" t="s">
        <v>6047</v>
      </c>
      <c r="G366" s="211"/>
      <c r="H366" s="213" t="s">
        <v>1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283</v>
      </c>
      <c r="AU366" s="220" t="s">
        <v>84</v>
      </c>
      <c r="AV366" s="13" t="s">
        <v>16</v>
      </c>
      <c r="AW366" s="13" t="s">
        <v>32</v>
      </c>
      <c r="AX366" s="13" t="s">
        <v>76</v>
      </c>
      <c r="AY366" s="220" t="s">
        <v>272</v>
      </c>
    </row>
    <row r="367" spans="1:65" s="14" customFormat="1" ht="11.25">
      <c r="B367" s="221"/>
      <c r="C367" s="222"/>
      <c r="D367" s="212" t="s">
        <v>283</v>
      </c>
      <c r="E367" s="223" t="s">
        <v>1</v>
      </c>
      <c r="F367" s="224" t="s">
        <v>84</v>
      </c>
      <c r="G367" s="222"/>
      <c r="H367" s="225">
        <v>2</v>
      </c>
      <c r="I367" s="226"/>
      <c r="J367" s="222"/>
      <c r="K367" s="222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283</v>
      </c>
      <c r="AU367" s="231" t="s">
        <v>84</v>
      </c>
      <c r="AV367" s="14" t="s">
        <v>84</v>
      </c>
      <c r="AW367" s="14" t="s">
        <v>32</v>
      </c>
      <c r="AX367" s="14" t="s">
        <v>16</v>
      </c>
      <c r="AY367" s="231" t="s">
        <v>272</v>
      </c>
    </row>
    <row r="368" spans="1:65" s="2" customFormat="1" ht="37.9" customHeight="1">
      <c r="A368" s="34"/>
      <c r="B368" s="35"/>
      <c r="C368" s="192" t="s">
        <v>733</v>
      </c>
      <c r="D368" s="192" t="s">
        <v>274</v>
      </c>
      <c r="E368" s="193" t="s">
        <v>6307</v>
      </c>
      <c r="F368" s="194" t="s">
        <v>6308</v>
      </c>
      <c r="G368" s="195" t="s">
        <v>952</v>
      </c>
      <c r="H368" s="196">
        <v>1</v>
      </c>
      <c r="I368" s="197"/>
      <c r="J368" s="198">
        <f>ROUND(I368*H368,2)</f>
        <v>0</v>
      </c>
      <c r="K368" s="194" t="s">
        <v>278</v>
      </c>
      <c r="L368" s="39"/>
      <c r="M368" s="199" t="s">
        <v>1</v>
      </c>
      <c r="N368" s="200" t="s">
        <v>41</v>
      </c>
      <c r="O368" s="71"/>
      <c r="P368" s="201">
        <f>O368*H368</f>
        <v>0</v>
      </c>
      <c r="Q368" s="201">
        <v>2.8029999999999999E-2</v>
      </c>
      <c r="R368" s="201">
        <f>Q368*H368</f>
        <v>2.8029999999999999E-2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358</v>
      </c>
      <c r="AT368" s="203" t="s">
        <v>274</v>
      </c>
      <c r="AU368" s="203" t="s">
        <v>84</v>
      </c>
      <c r="AY368" s="17" t="s">
        <v>272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16</v>
      </c>
      <c r="BK368" s="204">
        <f>ROUND(I368*H368,2)</f>
        <v>0</v>
      </c>
      <c r="BL368" s="17" t="s">
        <v>358</v>
      </c>
      <c r="BM368" s="203" t="s">
        <v>6309</v>
      </c>
    </row>
    <row r="369" spans="1:65" s="2" customFormat="1" ht="11.25">
      <c r="A369" s="34"/>
      <c r="B369" s="35"/>
      <c r="C369" s="36"/>
      <c r="D369" s="205" t="s">
        <v>281</v>
      </c>
      <c r="E369" s="36"/>
      <c r="F369" s="206" t="s">
        <v>6310</v>
      </c>
      <c r="G369" s="36"/>
      <c r="H369" s="36"/>
      <c r="I369" s="207"/>
      <c r="J369" s="36"/>
      <c r="K369" s="36"/>
      <c r="L369" s="39"/>
      <c r="M369" s="208"/>
      <c r="N369" s="209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281</v>
      </c>
      <c r="AU369" s="17" t="s">
        <v>84</v>
      </c>
    </row>
    <row r="370" spans="1:65" s="13" customFormat="1" ht="22.5">
      <c r="B370" s="210"/>
      <c r="C370" s="211"/>
      <c r="D370" s="212" t="s">
        <v>283</v>
      </c>
      <c r="E370" s="213" t="s">
        <v>1</v>
      </c>
      <c r="F370" s="214" t="s">
        <v>6047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84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4" customFormat="1" ht="11.25">
      <c r="B371" s="221"/>
      <c r="C371" s="222"/>
      <c r="D371" s="212" t="s">
        <v>283</v>
      </c>
      <c r="E371" s="223" t="s">
        <v>1</v>
      </c>
      <c r="F371" s="224" t="s">
        <v>16</v>
      </c>
      <c r="G371" s="222"/>
      <c r="H371" s="225">
        <v>1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84</v>
      </c>
      <c r="AV371" s="14" t="s">
        <v>84</v>
      </c>
      <c r="AW371" s="14" t="s">
        <v>32</v>
      </c>
      <c r="AX371" s="14" t="s">
        <v>16</v>
      </c>
      <c r="AY371" s="231" t="s">
        <v>272</v>
      </c>
    </row>
    <row r="372" spans="1:65" s="2" customFormat="1" ht="37.9" customHeight="1">
      <c r="A372" s="34"/>
      <c r="B372" s="35"/>
      <c r="C372" s="192" t="s">
        <v>741</v>
      </c>
      <c r="D372" s="192" t="s">
        <v>274</v>
      </c>
      <c r="E372" s="193" t="s">
        <v>6311</v>
      </c>
      <c r="F372" s="194" t="s">
        <v>6312</v>
      </c>
      <c r="G372" s="195" t="s">
        <v>952</v>
      </c>
      <c r="H372" s="196">
        <v>2</v>
      </c>
      <c r="I372" s="197"/>
      <c r="J372" s="198">
        <f>ROUND(I372*H372,2)</f>
        <v>0</v>
      </c>
      <c r="K372" s="194" t="s">
        <v>278</v>
      </c>
      <c r="L372" s="39"/>
      <c r="M372" s="199" t="s">
        <v>1</v>
      </c>
      <c r="N372" s="200" t="s">
        <v>41</v>
      </c>
      <c r="O372" s="71"/>
      <c r="P372" s="201">
        <f>O372*H372</f>
        <v>0</v>
      </c>
      <c r="Q372" s="201">
        <v>3.09E-2</v>
      </c>
      <c r="R372" s="201">
        <f>Q372*H372</f>
        <v>6.1800000000000001E-2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358</v>
      </c>
      <c r="AT372" s="203" t="s">
        <v>274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358</v>
      </c>
      <c r="BM372" s="203" t="s">
        <v>6313</v>
      </c>
    </row>
    <row r="373" spans="1:65" s="2" customFormat="1" ht="11.25">
      <c r="A373" s="34"/>
      <c r="B373" s="35"/>
      <c r="C373" s="36"/>
      <c r="D373" s="205" t="s">
        <v>281</v>
      </c>
      <c r="E373" s="36"/>
      <c r="F373" s="206" t="s">
        <v>6314</v>
      </c>
      <c r="G373" s="36"/>
      <c r="H373" s="36"/>
      <c r="I373" s="207"/>
      <c r="J373" s="36"/>
      <c r="K373" s="36"/>
      <c r="L373" s="39"/>
      <c r="M373" s="208"/>
      <c r="N373" s="209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281</v>
      </c>
      <c r="AU373" s="17" t="s">
        <v>84</v>
      </c>
    </row>
    <row r="374" spans="1:65" s="13" customFormat="1" ht="22.5">
      <c r="B374" s="210"/>
      <c r="C374" s="211"/>
      <c r="D374" s="212" t="s">
        <v>283</v>
      </c>
      <c r="E374" s="213" t="s">
        <v>1</v>
      </c>
      <c r="F374" s="214" t="s">
        <v>6047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84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>
      <c r="B375" s="221"/>
      <c r="C375" s="222"/>
      <c r="D375" s="212" t="s">
        <v>283</v>
      </c>
      <c r="E375" s="223" t="s">
        <v>1</v>
      </c>
      <c r="F375" s="224" t="s">
        <v>84</v>
      </c>
      <c r="G375" s="222"/>
      <c r="H375" s="225">
        <v>2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16</v>
      </c>
      <c r="AY375" s="231" t="s">
        <v>272</v>
      </c>
    </row>
    <row r="376" spans="1:65" s="2" customFormat="1" ht="37.9" customHeight="1">
      <c r="A376" s="34"/>
      <c r="B376" s="35"/>
      <c r="C376" s="192" t="s">
        <v>771</v>
      </c>
      <c r="D376" s="192" t="s">
        <v>274</v>
      </c>
      <c r="E376" s="193" t="s">
        <v>6315</v>
      </c>
      <c r="F376" s="194" t="s">
        <v>6316</v>
      </c>
      <c r="G376" s="195" t="s">
        <v>952</v>
      </c>
      <c r="H376" s="196">
        <v>2</v>
      </c>
      <c r="I376" s="197"/>
      <c r="J376" s="198">
        <f>ROUND(I376*H376,2)</f>
        <v>0</v>
      </c>
      <c r="K376" s="194" t="s">
        <v>278</v>
      </c>
      <c r="L376" s="39"/>
      <c r="M376" s="199" t="s">
        <v>1</v>
      </c>
      <c r="N376" s="200" t="s">
        <v>41</v>
      </c>
      <c r="O376" s="71"/>
      <c r="P376" s="201">
        <f>O376*H376</f>
        <v>0</v>
      </c>
      <c r="Q376" s="201">
        <v>2.1760000000000002E-2</v>
      </c>
      <c r="R376" s="201">
        <f>Q376*H376</f>
        <v>4.3520000000000003E-2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358</v>
      </c>
      <c r="AT376" s="203" t="s">
        <v>274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358</v>
      </c>
      <c r="BM376" s="203" t="s">
        <v>6317</v>
      </c>
    </row>
    <row r="377" spans="1:65" s="2" customFormat="1" ht="11.25">
      <c r="A377" s="34"/>
      <c r="B377" s="35"/>
      <c r="C377" s="36"/>
      <c r="D377" s="205" t="s">
        <v>281</v>
      </c>
      <c r="E377" s="36"/>
      <c r="F377" s="206" t="s">
        <v>6318</v>
      </c>
      <c r="G377" s="36"/>
      <c r="H377" s="36"/>
      <c r="I377" s="207"/>
      <c r="J377" s="36"/>
      <c r="K377" s="36"/>
      <c r="L377" s="39"/>
      <c r="M377" s="208"/>
      <c r="N377" s="209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281</v>
      </c>
      <c r="AU377" s="17" t="s">
        <v>84</v>
      </c>
    </row>
    <row r="378" spans="1:65" s="13" customFormat="1" ht="22.5">
      <c r="B378" s="210"/>
      <c r="C378" s="211"/>
      <c r="D378" s="212" t="s">
        <v>283</v>
      </c>
      <c r="E378" s="213" t="s">
        <v>1</v>
      </c>
      <c r="F378" s="214" t="s">
        <v>6047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84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4" customFormat="1" ht="11.25">
      <c r="B379" s="221"/>
      <c r="C379" s="222"/>
      <c r="D379" s="212" t="s">
        <v>283</v>
      </c>
      <c r="E379" s="223" t="s">
        <v>1</v>
      </c>
      <c r="F379" s="224" t="s">
        <v>84</v>
      </c>
      <c r="G379" s="222"/>
      <c r="H379" s="225">
        <v>2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283</v>
      </c>
      <c r="AU379" s="231" t="s">
        <v>84</v>
      </c>
      <c r="AV379" s="14" t="s">
        <v>84</v>
      </c>
      <c r="AW379" s="14" t="s">
        <v>32</v>
      </c>
      <c r="AX379" s="14" t="s">
        <v>16</v>
      </c>
      <c r="AY379" s="231" t="s">
        <v>272</v>
      </c>
    </row>
    <row r="380" spans="1:65" s="2" customFormat="1" ht="37.9" customHeight="1">
      <c r="A380" s="34"/>
      <c r="B380" s="35"/>
      <c r="C380" s="192" t="s">
        <v>781</v>
      </c>
      <c r="D380" s="192" t="s">
        <v>274</v>
      </c>
      <c r="E380" s="193" t="s">
        <v>6319</v>
      </c>
      <c r="F380" s="194" t="s">
        <v>6320</v>
      </c>
      <c r="G380" s="195" t="s">
        <v>952</v>
      </c>
      <c r="H380" s="196">
        <v>15</v>
      </c>
      <c r="I380" s="197"/>
      <c r="J380" s="198">
        <f>ROUND(I380*H380,2)</f>
        <v>0</v>
      </c>
      <c r="K380" s="194" t="s">
        <v>278</v>
      </c>
      <c r="L380" s="39"/>
      <c r="M380" s="199" t="s">
        <v>1</v>
      </c>
      <c r="N380" s="200" t="s">
        <v>41</v>
      </c>
      <c r="O380" s="71"/>
      <c r="P380" s="201">
        <f>O380*H380</f>
        <v>0</v>
      </c>
      <c r="Q380" s="201">
        <v>2.5020000000000001E-2</v>
      </c>
      <c r="R380" s="201">
        <f>Q380*H380</f>
        <v>0.37530000000000002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358</v>
      </c>
      <c r="AT380" s="203" t="s">
        <v>274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358</v>
      </c>
      <c r="BM380" s="203" t="s">
        <v>6321</v>
      </c>
    </row>
    <row r="381" spans="1:65" s="2" customFormat="1" ht="11.25">
      <c r="A381" s="34"/>
      <c r="B381" s="35"/>
      <c r="C381" s="36"/>
      <c r="D381" s="205" t="s">
        <v>281</v>
      </c>
      <c r="E381" s="36"/>
      <c r="F381" s="206" t="s">
        <v>6322</v>
      </c>
      <c r="G381" s="36"/>
      <c r="H381" s="36"/>
      <c r="I381" s="207"/>
      <c r="J381" s="36"/>
      <c r="K381" s="36"/>
      <c r="L381" s="39"/>
      <c r="M381" s="208"/>
      <c r="N381" s="209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281</v>
      </c>
      <c r="AU381" s="17" t="s">
        <v>84</v>
      </c>
    </row>
    <row r="382" spans="1:65" s="13" customFormat="1" ht="22.5">
      <c r="B382" s="210"/>
      <c r="C382" s="211"/>
      <c r="D382" s="212" t="s">
        <v>283</v>
      </c>
      <c r="E382" s="213" t="s">
        <v>1</v>
      </c>
      <c r="F382" s="214" t="s">
        <v>6047</v>
      </c>
      <c r="G382" s="211"/>
      <c r="H382" s="213" t="s">
        <v>1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283</v>
      </c>
      <c r="AU382" s="220" t="s">
        <v>84</v>
      </c>
      <c r="AV382" s="13" t="s">
        <v>16</v>
      </c>
      <c r="AW382" s="13" t="s">
        <v>32</v>
      </c>
      <c r="AX382" s="13" t="s">
        <v>76</v>
      </c>
      <c r="AY382" s="220" t="s">
        <v>272</v>
      </c>
    </row>
    <row r="383" spans="1:65" s="14" customFormat="1" ht="11.25">
      <c r="B383" s="221"/>
      <c r="C383" s="222"/>
      <c r="D383" s="212" t="s">
        <v>283</v>
      </c>
      <c r="E383" s="223" t="s">
        <v>1</v>
      </c>
      <c r="F383" s="224" t="s">
        <v>8</v>
      </c>
      <c r="G383" s="222"/>
      <c r="H383" s="225">
        <v>15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283</v>
      </c>
      <c r="AU383" s="231" t="s">
        <v>84</v>
      </c>
      <c r="AV383" s="14" t="s">
        <v>84</v>
      </c>
      <c r="AW383" s="14" t="s">
        <v>32</v>
      </c>
      <c r="AX383" s="14" t="s">
        <v>16</v>
      </c>
      <c r="AY383" s="231" t="s">
        <v>272</v>
      </c>
    </row>
    <row r="384" spans="1:65" s="2" customFormat="1" ht="37.9" customHeight="1">
      <c r="A384" s="34"/>
      <c r="B384" s="35"/>
      <c r="C384" s="192" t="s">
        <v>794</v>
      </c>
      <c r="D384" s="192" t="s">
        <v>274</v>
      </c>
      <c r="E384" s="193" t="s">
        <v>6323</v>
      </c>
      <c r="F384" s="194" t="s">
        <v>6324</v>
      </c>
      <c r="G384" s="195" t="s">
        <v>952</v>
      </c>
      <c r="H384" s="196">
        <v>4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3.4799999999999998E-2</v>
      </c>
      <c r="R384" s="201">
        <f>Q384*H384</f>
        <v>0.13919999999999999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358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358</v>
      </c>
      <c r="BM384" s="203" t="s">
        <v>6325</v>
      </c>
    </row>
    <row r="385" spans="1:65" s="2" customFormat="1" ht="11.25">
      <c r="A385" s="34"/>
      <c r="B385" s="35"/>
      <c r="C385" s="36"/>
      <c r="D385" s="205" t="s">
        <v>281</v>
      </c>
      <c r="E385" s="36"/>
      <c r="F385" s="206" t="s">
        <v>6326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3" customFormat="1" ht="22.5">
      <c r="B386" s="210"/>
      <c r="C386" s="211"/>
      <c r="D386" s="212" t="s">
        <v>283</v>
      </c>
      <c r="E386" s="213" t="s">
        <v>1</v>
      </c>
      <c r="F386" s="214" t="s">
        <v>6047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84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4" customFormat="1" ht="11.25">
      <c r="B387" s="221"/>
      <c r="C387" s="222"/>
      <c r="D387" s="212" t="s">
        <v>283</v>
      </c>
      <c r="E387" s="223" t="s">
        <v>1</v>
      </c>
      <c r="F387" s="224" t="s">
        <v>4135</v>
      </c>
      <c r="G387" s="222"/>
      <c r="H387" s="225">
        <v>4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283</v>
      </c>
      <c r="AU387" s="231" t="s">
        <v>84</v>
      </c>
      <c r="AV387" s="14" t="s">
        <v>84</v>
      </c>
      <c r="AW387" s="14" t="s">
        <v>32</v>
      </c>
      <c r="AX387" s="14" t="s">
        <v>16</v>
      </c>
      <c r="AY387" s="231" t="s">
        <v>272</v>
      </c>
    </row>
    <row r="388" spans="1:65" s="2" customFormat="1" ht="37.9" customHeight="1">
      <c r="A388" s="34"/>
      <c r="B388" s="35"/>
      <c r="C388" s="192" t="s">
        <v>802</v>
      </c>
      <c r="D388" s="192" t="s">
        <v>274</v>
      </c>
      <c r="E388" s="193" t="s">
        <v>6327</v>
      </c>
      <c r="F388" s="194" t="s">
        <v>6328</v>
      </c>
      <c r="G388" s="195" t="s">
        <v>952</v>
      </c>
      <c r="H388" s="196">
        <v>1</v>
      </c>
      <c r="I388" s="197"/>
      <c r="J388" s="198">
        <f>ROUND(I388*H388,2)</f>
        <v>0</v>
      </c>
      <c r="K388" s="194" t="s">
        <v>278</v>
      </c>
      <c r="L388" s="39"/>
      <c r="M388" s="199" t="s">
        <v>1</v>
      </c>
      <c r="N388" s="200" t="s">
        <v>41</v>
      </c>
      <c r="O388" s="71"/>
      <c r="P388" s="201">
        <f>O388*H388</f>
        <v>0</v>
      </c>
      <c r="Q388" s="201">
        <v>4.1320000000000003E-2</v>
      </c>
      <c r="R388" s="201">
        <f>Q388*H388</f>
        <v>4.1320000000000003E-2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358</v>
      </c>
      <c r="AT388" s="203" t="s">
        <v>274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358</v>
      </c>
      <c r="BM388" s="203" t="s">
        <v>6329</v>
      </c>
    </row>
    <row r="389" spans="1:65" s="2" customFormat="1" ht="11.25">
      <c r="A389" s="34"/>
      <c r="B389" s="35"/>
      <c r="C389" s="36"/>
      <c r="D389" s="205" t="s">
        <v>281</v>
      </c>
      <c r="E389" s="36"/>
      <c r="F389" s="206" t="s">
        <v>6330</v>
      </c>
      <c r="G389" s="36"/>
      <c r="H389" s="36"/>
      <c r="I389" s="207"/>
      <c r="J389" s="36"/>
      <c r="K389" s="36"/>
      <c r="L389" s="39"/>
      <c r="M389" s="208"/>
      <c r="N389" s="209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281</v>
      </c>
      <c r="AU389" s="17" t="s">
        <v>84</v>
      </c>
    </row>
    <row r="390" spans="1:65" s="13" customFormat="1" ht="22.5">
      <c r="B390" s="210"/>
      <c r="C390" s="211"/>
      <c r="D390" s="212" t="s">
        <v>283</v>
      </c>
      <c r="E390" s="213" t="s">
        <v>1</v>
      </c>
      <c r="F390" s="214" t="s">
        <v>6047</v>
      </c>
      <c r="G390" s="211"/>
      <c r="H390" s="213" t="s">
        <v>1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283</v>
      </c>
      <c r="AU390" s="220" t="s">
        <v>84</v>
      </c>
      <c r="AV390" s="13" t="s">
        <v>16</v>
      </c>
      <c r="AW390" s="13" t="s">
        <v>32</v>
      </c>
      <c r="AX390" s="13" t="s">
        <v>76</v>
      </c>
      <c r="AY390" s="220" t="s">
        <v>272</v>
      </c>
    </row>
    <row r="391" spans="1:65" s="14" customFormat="1" ht="11.25">
      <c r="B391" s="221"/>
      <c r="C391" s="222"/>
      <c r="D391" s="212" t="s">
        <v>283</v>
      </c>
      <c r="E391" s="223" t="s">
        <v>1</v>
      </c>
      <c r="F391" s="224" t="s">
        <v>16</v>
      </c>
      <c r="G391" s="222"/>
      <c r="H391" s="225">
        <v>1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84</v>
      </c>
      <c r="AV391" s="14" t="s">
        <v>84</v>
      </c>
      <c r="AW391" s="14" t="s">
        <v>32</v>
      </c>
      <c r="AX391" s="14" t="s">
        <v>16</v>
      </c>
      <c r="AY391" s="231" t="s">
        <v>272</v>
      </c>
    </row>
    <row r="392" spans="1:65" s="2" customFormat="1" ht="37.9" customHeight="1">
      <c r="A392" s="34"/>
      <c r="B392" s="35"/>
      <c r="C392" s="192" t="s">
        <v>809</v>
      </c>
      <c r="D392" s="192" t="s">
        <v>274</v>
      </c>
      <c r="E392" s="193" t="s">
        <v>6331</v>
      </c>
      <c r="F392" s="194" t="s">
        <v>6332</v>
      </c>
      <c r="G392" s="195" t="s">
        <v>952</v>
      </c>
      <c r="H392" s="196">
        <v>3</v>
      </c>
      <c r="I392" s="197"/>
      <c r="J392" s="198">
        <f>ROUND(I392*H392,2)</f>
        <v>0</v>
      </c>
      <c r="K392" s="194" t="s">
        <v>278</v>
      </c>
      <c r="L392" s="39"/>
      <c r="M392" s="199" t="s">
        <v>1</v>
      </c>
      <c r="N392" s="200" t="s">
        <v>41</v>
      </c>
      <c r="O392" s="71"/>
      <c r="P392" s="201">
        <f>O392*H392</f>
        <v>0</v>
      </c>
      <c r="Q392" s="201">
        <v>5.4359999999999999E-2</v>
      </c>
      <c r="R392" s="201">
        <f>Q392*H392</f>
        <v>0.16308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358</v>
      </c>
      <c r="AT392" s="203" t="s">
        <v>274</v>
      </c>
      <c r="AU392" s="203" t="s">
        <v>84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358</v>
      </c>
      <c r="BM392" s="203" t="s">
        <v>6333</v>
      </c>
    </row>
    <row r="393" spans="1:65" s="2" customFormat="1" ht="11.25">
      <c r="A393" s="34"/>
      <c r="B393" s="35"/>
      <c r="C393" s="36"/>
      <c r="D393" s="205" t="s">
        <v>281</v>
      </c>
      <c r="E393" s="36"/>
      <c r="F393" s="206" t="s">
        <v>6334</v>
      </c>
      <c r="G393" s="36"/>
      <c r="H393" s="36"/>
      <c r="I393" s="207"/>
      <c r="J393" s="36"/>
      <c r="K393" s="36"/>
      <c r="L393" s="39"/>
      <c r="M393" s="208"/>
      <c r="N393" s="209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281</v>
      </c>
      <c r="AU393" s="17" t="s">
        <v>84</v>
      </c>
    </row>
    <row r="394" spans="1:65" s="13" customFormat="1" ht="22.5">
      <c r="B394" s="210"/>
      <c r="C394" s="211"/>
      <c r="D394" s="212" t="s">
        <v>283</v>
      </c>
      <c r="E394" s="213" t="s">
        <v>1</v>
      </c>
      <c r="F394" s="214" t="s">
        <v>6047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283</v>
      </c>
      <c r="AU394" s="220" t="s">
        <v>84</v>
      </c>
      <c r="AV394" s="13" t="s">
        <v>16</v>
      </c>
      <c r="AW394" s="13" t="s">
        <v>32</v>
      </c>
      <c r="AX394" s="13" t="s">
        <v>76</v>
      </c>
      <c r="AY394" s="220" t="s">
        <v>272</v>
      </c>
    </row>
    <row r="395" spans="1:65" s="14" customFormat="1" ht="11.25">
      <c r="B395" s="221"/>
      <c r="C395" s="222"/>
      <c r="D395" s="212" t="s">
        <v>283</v>
      </c>
      <c r="E395" s="223" t="s">
        <v>1</v>
      </c>
      <c r="F395" s="224" t="s">
        <v>291</v>
      </c>
      <c r="G395" s="222"/>
      <c r="H395" s="225">
        <v>3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16</v>
      </c>
      <c r="AY395" s="231" t="s">
        <v>272</v>
      </c>
    </row>
    <row r="396" spans="1:65" s="2" customFormat="1" ht="37.9" customHeight="1">
      <c r="A396" s="34"/>
      <c r="B396" s="35"/>
      <c r="C396" s="192" t="s">
        <v>816</v>
      </c>
      <c r="D396" s="192" t="s">
        <v>274</v>
      </c>
      <c r="E396" s="193" t="s">
        <v>6335</v>
      </c>
      <c r="F396" s="194" t="s">
        <v>6336</v>
      </c>
      <c r="G396" s="195" t="s">
        <v>952</v>
      </c>
      <c r="H396" s="196">
        <v>2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5.0709999999999998E-2</v>
      </c>
      <c r="R396" s="201">
        <f>Q396*H396</f>
        <v>0.10142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358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358</v>
      </c>
      <c r="BM396" s="203" t="s">
        <v>6337</v>
      </c>
    </row>
    <row r="397" spans="1:65" s="2" customFormat="1" ht="11.25">
      <c r="A397" s="34"/>
      <c r="B397" s="35"/>
      <c r="C397" s="36"/>
      <c r="D397" s="205" t="s">
        <v>281</v>
      </c>
      <c r="E397" s="36"/>
      <c r="F397" s="206" t="s">
        <v>6338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13" customFormat="1" ht="22.5">
      <c r="B398" s="210"/>
      <c r="C398" s="211"/>
      <c r="D398" s="212" t="s">
        <v>283</v>
      </c>
      <c r="E398" s="213" t="s">
        <v>1</v>
      </c>
      <c r="F398" s="214" t="s">
        <v>6047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283</v>
      </c>
      <c r="AU398" s="220" t="s">
        <v>84</v>
      </c>
      <c r="AV398" s="13" t="s">
        <v>16</v>
      </c>
      <c r="AW398" s="13" t="s">
        <v>32</v>
      </c>
      <c r="AX398" s="13" t="s">
        <v>76</v>
      </c>
      <c r="AY398" s="220" t="s">
        <v>272</v>
      </c>
    </row>
    <row r="399" spans="1:65" s="14" customFormat="1" ht="11.25">
      <c r="B399" s="221"/>
      <c r="C399" s="222"/>
      <c r="D399" s="212" t="s">
        <v>283</v>
      </c>
      <c r="E399" s="223" t="s">
        <v>1</v>
      </c>
      <c r="F399" s="224" t="s">
        <v>84</v>
      </c>
      <c r="G399" s="222"/>
      <c r="H399" s="225">
        <v>2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283</v>
      </c>
      <c r="AU399" s="231" t="s">
        <v>84</v>
      </c>
      <c r="AV399" s="14" t="s">
        <v>84</v>
      </c>
      <c r="AW399" s="14" t="s">
        <v>32</v>
      </c>
      <c r="AX399" s="14" t="s">
        <v>16</v>
      </c>
      <c r="AY399" s="231" t="s">
        <v>272</v>
      </c>
    </row>
    <row r="400" spans="1:65" s="2" customFormat="1" ht="37.9" customHeight="1">
      <c r="A400" s="34"/>
      <c r="B400" s="35"/>
      <c r="C400" s="192" t="s">
        <v>824</v>
      </c>
      <c r="D400" s="192" t="s">
        <v>274</v>
      </c>
      <c r="E400" s="193" t="s">
        <v>6339</v>
      </c>
      <c r="F400" s="194" t="s">
        <v>6340</v>
      </c>
      <c r="G400" s="195" t="s">
        <v>952</v>
      </c>
      <c r="H400" s="196">
        <v>2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7.7660000000000007E-2</v>
      </c>
      <c r="R400" s="201">
        <f>Q400*H400</f>
        <v>0.15532000000000001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358</v>
      </c>
      <c r="AT400" s="203" t="s">
        <v>274</v>
      </c>
      <c r="AU400" s="203" t="s">
        <v>84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358</v>
      </c>
      <c r="BM400" s="203" t="s">
        <v>6341</v>
      </c>
    </row>
    <row r="401" spans="1:65" s="2" customFormat="1" ht="11.25">
      <c r="A401" s="34"/>
      <c r="B401" s="35"/>
      <c r="C401" s="36"/>
      <c r="D401" s="205" t="s">
        <v>281</v>
      </c>
      <c r="E401" s="36"/>
      <c r="F401" s="206" t="s">
        <v>6342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84</v>
      </c>
    </row>
    <row r="402" spans="1:65" s="13" customFormat="1" ht="22.5">
      <c r="B402" s="210"/>
      <c r="C402" s="211"/>
      <c r="D402" s="212" t="s">
        <v>283</v>
      </c>
      <c r="E402" s="213" t="s">
        <v>1</v>
      </c>
      <c r="F402" s="214" t="s">
        <v>6047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84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4" customFormat="1" ht="11.25">
      <c r="B403" s="221"/>
      <c r="C403" s="222"/>
      <c r="D403" s="212" t="s">
        <v>283</v>
      </c>
      <c r="E403" s="223" t="s">
        <v>1</v>
      </c>
      <c r="F403" s="224" t="s">
        <v>84</v>
      </c>
      <c r="G403" s="222"/>
      <c r="H403" s="225">
        <v>2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283</v>
      </c>
      <c r="AU403" s="231" t="s">
        <v>84</v>
      </c>
      <c r="AV403" s="14" t="s">
        <v>84</v>
      </c>
      <c r="AW403" s="14" t="s">
        <v>32</v>
      </c>
      <c r="AX403" s="14" t="s">
        <v>16</v>
      </c>
      <c r="AY403" s="231" t="s">
        <v>272</v>
      </c>
    </row>
    <row r="404" spans="1:65" s="2" customFormat="1" ht="37.9" customHeight="1">
      <c r="A404" s="34"/>
      <c r="B404" s="35"/>
      <c r="C404" s="192" t="s">
        <v>844</v>
      </c>
      <c r="D404" s="192" t="s">
        <v>274</v>
      </c>
      <c r="E404" s="193" t="s">
        <v>6343</v>
      </c>
      <c r="F404" s="194" t="s">
        <v>6344</v>
      </c>
      <c r="G404" s="195" t="s">
        <v>952</v>
      </c>
      <c r="H404" s="196">
        <v>8</v>
      </c>
      <c r="I404" s="197"/>
      <c r="J404" s="198">
        <f>ROUND(I404*H404,2)</f>
        <v>0</v>
      </c>
      <c r="K404" s="194" t="s">
        <v>278</v>
      </c>
      <c r="L404" s="39"/>
      <c r="M404" s="199" t="s">
        <v>1</v>
      </c>
      <c r="N404" s="200" t="s">
        <v>41</v>
      </c>
      <c r="O404" s="71"/>
      <c r="P404" s="201">
        <f>O404*H404</f>
        <v>0</v>
      </c>
      <c r="Q404" s="201">
        <v>3.5680000000000003E-2</v>
      </c>
      <c r="R404" s="201">
        <f>Q404*H404</f>
        <v>0.28544000000000003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358</v>
      </c>
      <c r="AT404" s="203" t="s">
        <v>274</v>
      </c>
      <c r="AU404" s="203" t="s">
        <v>84</v>
      </c>
      <c r="AY404" s="17" t="s">
        <v>272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7" t="s">
        <v>16</v>
      </c>
      <c r="BK404" s="204">
        <f>ROUND(I404*H404,2)</f>
        <v>0</v>
      </c>
      <c r="BL404" s="17" t="s">
        <v>358</v>
      </c>
      <c r="BM404" s="203" t="s">
        <v>6345</v>
      </c>
    </row>
    <row r="405" spans="1:65" s="2" customFormat="1" ht="11.25">
      <c r="A405" s="34"/>
      <c r="B405" s="35"/>
      <c r="C405" s="36"/>
      <c r="D405" s="205" t="s">
        <v>281</v>
      </c>
      <c r="E405" s="36"/>
      <c r="F405" s="206" t="s">
        <v>6346</v>
      </c>
      <c r="G405" s="36"/>
      <c r="H405" s="36"/>
      <c r="I405" s="207"/>
      <c r="J405" s="36"/>
      <c r="K405" s="36"/>
      <c r="L405" s="39"/>
      <c r="M405" s="208"/>
      <c r="N405" s="209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281</v>
      </c>
      <c r="AU405" s="17" t="s">
        <v>84</v>
      </c>
    </row>
    <row r="406" spans="1:65" s="13" customFormat="1" ht="22.5">
      <c r="B406" s="210"/>
      <c r="C406" s="211"/>
      <c r="D406" s="212" t="s">
        <v>283</v>
      </c>
      <c r="E406" s="213" t="s">
        <v>1</v>
      </c>
      <c r="F406" s="214" t="s">
        <v>6047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283</v>
      </c>
      <c r="AU406" s="220" t="s">
        <v>84</v>
      </c>
      <c r="AV406" s="13" t="s">
        <v>16</v>
      </c>
      <c r="AW406" s="13" t="s">
        <v>32</v>
      </c>
      <c r="AX406" s="13" t="s">
        <v>76</v>
      </c>
      <c r="AY406" s="220" t="s">
        <v>272</v>
      </c>
    </row>
    <row r="407" spans="1:65" s="14" customFormat="1" ht="11.25">
      <c r="B407" s="221"/>
      <c r="C407" s="222"/>
      <c r="D407" s="212" t="s">
        <v>283</v>
      </c>
      <c r="E407" s="223" t="s">
        <v>1</v>
      </c>
      <c r="F407" s="224" t="s">
        <v>6347</v>
      </c>
      <c r="G407" s="222"/>
      <c r="H407" s="225">
        <v>8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283</v>
      </c>
      <c r="AU407" s="231" t="s">
        <v>84</v>
      </c>
      <c r="AV407" s="14" t="s">
        <v>84</v>
      </c>
      <c r="AW407" s="14" t="s">
        <v>32</v>
      </c>
      <c r="AX407" s="14" t="s">
        <v>16</v>
      </c>
      <c r="AY407" s="231" t="s">
        <v>272</v>
      </c>
    </row>
    <row r="408" spans="1:65" s="2" customFormat="1" ht="37.9" customHeight="1">
      <c r="A408" s="34"/>
      <c r="B408" s="35"/>
      <c r="C408" s="192" t="s">
        <v>856</v>
      </c>
      <c r="D408" s="192" t="s">
        <v>274</v>
      </c>
      <c r="E408" s="193" t="s">
        <v>6348</v>
      </c>
      <c r="F408" s="194" t="s">
        <v>6349</v>
      </c>
      <c r="G408" s="195" t="s">
        <v>952</v>
      </c>
      <c r="H408" s="196">
        <v>9</v>
      </c>
      <c r="I408" s="197"/>
      <c r="J408" s="198">
        <f>ROUND(I408*H408,2)</f>
        <v>0</v>
      </c>
      <c r="K408" s="194" t="s">
        <v>278</v>
      </c>
      <c r="L408" s="39"/>
      <c r="M408" s="199" t="s">
        <v>1</v>
      </c>
      <c r="N408" s="200" t="s">
        <v>41</v>
      </c>
      <c r="O408" s="71"/>
      <c r="P408" s="201">
        <f>O408*H408</f>
        <v>0</v>
      </c>
      <c r="Q408" s="201">
        <v>4.1259999999999998E-2</v>
      </c>
      <c r="R408" s="201">
        <f>Q408*H408</f>
        <v>0.37134</v>
      </c>
      <c r="S408" s="201">
        <v>0</v>
      </c>
      <c r="T408" s="20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358</v>
      </c>
      <c r="AT408" s="203" t="s">
        <v>274</v>
      </c>
      <c r="AU408" s="203" t="s">
        <v>84</v>
      </c>
      <c r="AY408" s="17" t="s">
        <v>272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7" t="s">
        <v>16</v>
      </c>
      <c r="BK408" s="204">
        <f>ROUND(I408*H408,2)</f>
        <v>0</v>
      </c>
      <c r="BL408" s="17" t="s">
        <v>358</v>
      </c>
      <c r="BM408" s="203" t="s">
        <v>6350</v>
      </c>
    </row>
    <row r="409" spans="1:65" s="2" customFormat="1" ht="11.25">
      <c r="A409" s="34"/>
      <c r="B409" s="35"/>
      <c r="C409" s="36"/>
      <c r="D409" s="205" t="s">
        <v>281</v>
      </c>
      <c r="E409" s="36"/>
      <c r="F409" s="206" t="s">
        <v>6351</v>
      </c>
      <c r="G409" s="36"/>
      <c r="H409" s="36"/>
      <c r="I409" s="207"/>
      <c r="J409" s="36"/>
      <c r="K409" s="36"/>
      <c r="L409" s="39"/>
      <c r="M409" s="208"/>
      <c r="N409" s="209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281</v>
      </c>
      <c r="AU409" s="17" t="s">
        <v>84</v>
      </c>
    </row>
    <row r="410" spans="1:65" s="13" customFormat="1" ht="22.5">
      <c r="B410" s="210"/>
      <c r="C410" s="211"/>
      <c r="D410" s="212" t="s">
        <v>283</v>
      </c>
      <c r="E410" s="213" t="s">
        <v>1</v>
      </c>
      <c r="F410" s="214" t="s">
        <v>6047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84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4" customFormat="1" ht="11.25">
      <c r="B411" s="221"/>
      <c r="C411" s="222"/>
      <c r="D411" s="212" t="s">
        <v>283</v>
      </c>
      <c r="E411" s="223" t="s">
        <v>1</v>
      </c>
      <c r="F411" s="224" t="s">
        <v>2526</v>
      </c>
      <c r="G411" s="222"/>
      <c r="H411" s="225">
        <v>9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283</v>
      </c>
      <c r="AU411" s="231" t="s">
        <v>84</v>
      </c>
      <c r="AV411" s="14" t="s">
        <v>84</v>
      </c>
      <c r="AW411" s="14" t="s">
        <v>32</v>
      </c>
      <c r="AX411" s="14" t="s">
        <v>16</v>
      </c>
      <c r="AY411" s="231" t="s">
        <v>272</v>
      </c>
    </row>
    <row r="412" spans="1:65" s="2" customFormat="1" ht="24.2" customHeight="1">
      <c r="A412" s="34"/>
      <c r="B412" s="35"/>
      <c r="C412" s="192" t="s">
        <v>871</v>
      </c>
      <c r="D412" s="192" t="s">
        <v>274</v>
      </c>
      <c r="E412" s="193" t="s">
        <v>6352</v>
      </c>
      <c r="F412" s="194" t="s">
        <v>6353</v>
      </c>
      <c r="G412" s="195" t="s">
        <v>952</v>
      </c>
      <c r="H412" s="196">
        <v>13</v>
      </c>
      <c r="I412" s="197"/>
      <c r="J412" s="198">
        <f>ROUND(I412*H412,2)</f>
        <v>0</v>
      </c>
      <c r="K412" s="194" t="s">
        <v>1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0</v>
      </c>
      <c r="R412" s="201">
        <f>Q412*H412</f>
        <v>0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358</v>
      </c>
      <c r="AT412" s="203" t="s">
        <v>274</v>
      </c>
      <c r="AU412" s="203" t="s">
        <v>84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358</v>
      </c>
      <c r="BM412" s="203" t="s">
        <v>6354</v>
      </c>
    </row>
    <row r="413" spans="1:65" s="14" customFormat="1" ht="11.25">
      <c r="B413" s="221"/>
      <c r="C413" s="222"/>
      <c r="D413" s="212" t="s">
        <v>283</v>
      </c>
      <c r="E413" s="223" t="s">
        <v>1</v>
      </c>
      <c r="F413" s="224" t="s">
        <v>6355</v>
      </c>
      <c r="G413" s="222"/>
      <c r="H413" s="225">
        <v>13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84</v>
      </c>
      <c r="AV413" s="14" t="s">
        <v>84</v>
      </c>
      <c r="AW413" s="14" t="s">
        <v>32</v>
      </c>
      <c r="AX413" s="14" t="s">
        <v>16</v>
      </c>
      <c r="AY413" s="231" t="s">
        <v>272</v>
      </c>
    </row>
    <row r="414" spans="1:65" s="2" customFormat="1" ht="33" customHeight="1">
      <c r="A414" s="34"/>
      <c r="B414" s="35"/>
      <c r="C414" s="192" t="s">
        <v>901</v>
      </c>
      <c r="D414" s="192" t="s">
        <v>274</v>
      </c>
      <c r="E414" s="193" t="s">
        <v>6356</v>
      </c>
      <c r="F414" s="194" t="s">
        <v>6357</v>
      </c>
      <c r="G414" s="195" t="s">
        <v>952</v>
      </c>
      <c r="H414" s="196">
        <v>1</v>
      </c>
      <c r="I414" s="197"/>
      <c r="J414" s="198">
        <f>ROUND(I414*H414,2)</f>
        <v>0</v>
      </c>
      <c r="K414" s="194" t="s">
        <v>1</v>
      </c>
      <c r="L414" s="39"/>
      <c r="M414" s="199" t="s">
        <v>1</v>
      </c>
      <c r="N414" s="200" t="s">
        <v>41</v>
      </c>
      <c r="O414" s="71"/>
      <c r="P414" s="201">
        <f>O414*H414</f>
        <v>0</v>
      </c>
      <c r="Q414" s="201">
        <v>1.46E-2</v>
      </c>
      <c r="R414" s="201">
        <f>Q414*H414</f>
        <v>1.46E-2</v>
      </c>
      <c r="S414" s="201">
        <v>0</v>
      </c>
      <c r="T414" s="202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358</v>
      </c>
      <c r="AT414" s="203" t="s">
        <v>274</v>
      </c>
      <c r="AU414" s="203" t="s">
        <v>84</v>
      </c>
      <c r="AY414" s="17" t="s">
        <v>272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7" t="s">
        <v>16</v>
      </c>
      <c r="BK414" s="204">
        <f>ROUND(I414*H414,2)</f>
        <v>0</v>
      </c>
      <c r="BL414" s="17" t="s">
        <v>358</v>
      </c>
      <c r="BM414" s="203" t="s">
        <v>6358</v>
      </c>
    </row>
    <row r="415" spans="1:65" s="13" customFormat="1" ht="22.5">
      <c r="B415" s="210"/>
      <c r="C415" s="211"/>
      <c r="D415" s="212" t="s">
        <v>283</v>
      </c>
      <c r="E415" s="213" t="s">
        <v>1</v>
      </c>
      <c r="F415" s="214" t="s">
        <v>6047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84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4" customFormat="1" ht="11.25">
      <c r="B416" s="221"/>
      <c r="C416" s="222"/>
      <c r="D416" s="212" t="s">
        <v>283</v>
      </c>
      <c r="E416" s="223" t="s">
        <v>1</v>
      </c>
      <c r="F416" s="224" t="s">
        <v>16</v>
      </c>
      <c r="G416" s="222"/>
      <c r="H416" s="225">
        <v>1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84</v>
      </c>
      <c r="AV416" s="14" t="s">
        <v>84</v>
      </c>
      <c r="AW416" s="14" t="s">
        <v>32</v>
      </c>
      <c r="AX416" s="14" t="s">
        <v>16</v>
      </c>
      <c r="AY416" s="231" t="s">
        <v>272</v>
      </c>
    </row>
    <row r="417" spans="1:65" s="2" customFormat="1" ht="33" customHeight="1">
      <c r="A417" s="34"/>
      <c r="B417" s="35"/>
      <c r="C417" s="192" t="s">
        <v>921</v>
      </c>
      <c r="D417" s="192" t="s">
        <v>274</v>
      </c>
      <c r="E417" s="193" t="s">
        <v>6359</v>
      </c>
      <c r="F417" s="194" t="s">
        <v>6360</v>
      </c>
      <c r="G417" s="195" t="s">
        <v>952</v>
      </c>
      <c r="H417" s="196">
        <v>1</v>
      </c>
      <c r="I417" s="197"/>
      <c r="J417" s="198">
        <f>ROUND(I417*H417,2)</f>
        <v>0</v>
      </c>
      <c r="K417" s="194" t="s">
        <v>1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1.7080000000000001E-2</v>
      </c>
      <c r="R417" s="201">
        <f>Q417*H417</f>
        <v>1.7080000000000001E-2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358</v>
      </c>
      <c r="AT417" s="203" t="s">
        <v>274</v>
      </c>
      <c r="AU417" s="203" t="s">
        <v>84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358</v>
      </c>
      <c r="BM417" s="203" t="s">
        <v>6361</v>
      </c>
    </row>
    <row r="418" spans="1:65" s="13" customFormat="1" ht="22.5">
      <c r="B418" s="210"/>
      <c r="C418" s="211"/>
      <c r="D418" s="212" t="s">
        <v>283</v>
      </c>
      <c r="E418" s="213" t="s">
        <v>1</v>
      </c>
      <c r="F418" s="214" t="s">
        <v>6047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283</v>
      </c>
      <c r="AU418" s="220" t="s">
        <v>84</v>
      </c>
      <c r="AV418" s="13" t="s">
        <v>16</v>
      </c>
      <c r="AW418" s="13" t="s">
        <v>32</v>
      </c>
      <c r="AX418" s="13" t="s">
        <v>76</v>
      </c>
      <c r="AY418" s="220" t="s">
        <v>272</v>
      </c>
    </row>
    <row r="419" spans="1:65" s="14" customFormat="1" ht="11.25">
      <c r="B419" s="221"/>
      <c r="C419" s="222"/>
      <c r="D419" s="212" t="s">
        <v>283</v>
      </c>
      <c r="E419" s="223" t="s">
        <v>1</v>
      </c>
      <c r="F419" s="224" t="s">
        <v>16</v>
      </c>
      <c r="G419" s="222"/>
      <c r="H419" s="225">
        <v>1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283</v>
      </c>
      <c r="AU419" s="231" t="s">
        <v>84</v>
      </c>
      <c r="AV419" s="14" t="s">
        <v>84</v>
      </c>
      <c r="AW419" s="14" t="s">
        <v>32</v>
      </c>
      <c r="AX419" s="14" t="s">
        <v>16</v>
      </c>
      <c r="AY419" s="231" t="s">
        <v>272</v>
      </c>
    </row>
    <row r="420" spans="1:65" s="2" customFormat="1" ht="33" customHeight="1">
      <c r="A420" s="34"/>
      <c r="B420" s="35"/>
      <c r="C420" s="192" t="s">
        <v>936</v>
      </c>
      <c r="D420" s="192" t="s">
        <v>274</v>
      </c>
      <c r="E420" s="193" t="s">
        <v>6362</v>
      </c>
      <c r="F420" s="194" t="s">
        <v>6363</v>
      </c>
      <c r="G420" s="195" t="s">
        <v>952</v>
      </c>
      <c r="H420" s="196">
        <v>6</v>
      </c>
      <c r="I420" s="197"/>
      <c r="J420" s="198">
        <f>ROUND(I420*H420,2)</f>
        <v>0</v>
      </c>
      <c r="K420" s="194" t="s">
        <v>1</v>
      </c>
      <c r="L420" s="39"/>
      <c r="M420" s="199" t="s">
        <v>1</v>
      </c>
      <c r="N420" s="200" t="s">
        <v>41</v>
      </c>
      <c r="O420" s="71"/>
      <c r="P420" s="201">
        <f>O420*H420</f>
        <v>0</v>
      </c>
      <c r="Q420" s="201">
        <v>1.9560000000000001E-2</v>
      </c>
      <c r="R420" s="201">
        <f>Q420*H420</f>
        <v>0.11736000000000001</v>
      </c>
      <c r="S420" s="201">
        <v>0</v>
      </c>
      <c r="T420" s="202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3" t="s">
        <v>358</v>
      </c>
      <c r="AT420" s="203" t="s">
        <v>274</v>
      </c>
      <c r="AU420" s="203" t="s">
        <v>84</v>
      </c>
      <c r="AY420" s="17" t="s">
        <v>272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7" t="s">
        <v>16</v>
      </c>
      <c r="BK420" s="204">
        <f>ROUND(I420*H420,2)</f>
        <v>0</v>
      </c>
      <c r="BL420" s="17" t="s">
        <v>358</v>
      </c>
      <c r="BM420" s="203" t="s">
        <v>6364</v>
      </c>
    </row>
    <row r="421" spans="1:65" s="13" customFormat="1" ht="22.5">
      <c r="B421" s="210"/>
      <c r="C421" s="211"/>
      <c r="D421" s="212" t="s">
        <v>283</v>
      </c>
      <c r="E421" s="213" t="s">
        <v>1</v>
      </c>
      <c r="F421" s="214" t="s">
        <v>6047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84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4" customFormat="1" ht="11.25">
      <c r="B422" s="221"/>
      <c r="C422" s="222"/>
      <c r="D422" s="212" t="s">
        <v>283</v>
      </c>
      <c r="E422" s="223" t="s">
        <v>1</v>
      </c>
      <c r="F422" s="224" t="s">
        <v>305</v>
      </c>
      <c r="G422" s="222"/>
      <c r="H422" s="225">
        <v>6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283</v>
      </c>
      <c r="AU422" s="231" t="s">
        <v>84</v>
      </c>
      <c r="AV422" s="14" t="s">
        <v>84</v>
      </c>
      <c r="AW422" s="14" t="s">
        <v>32</v>
      </c>
      <c r="AX422" s="14" t="s">
        <v>16</v>
      </c>
      <c r="AY422" s="231" t="s">
        <v>272</v>
      </c>
    </row>
    <row r="423" spans="1:65" s="2" customFormat="1" ht="33" customHeight="1">
      <c r="A423" s="34"/>
      <c r="B423" s="35"/>
      <c r="C423" s="192" t="s">
        <v>941</v>
      </c>
      <c r="D423" s="192" t="s">
        <v>274</v>
      </c>
      <c r="E423" s="193" t="s">
        <v>6365</v>
      </c>
      <c r="F423" s="194" t="s">
        <v>6366</v>
      </c>
      <c r="G423" s="195" t="s">
        <v>952</v>
      </c>
      <c r="H423" s="196">
        <v>3</v>
      </c>
      <c r="I423" s="197"/>
      <c r="J423" s="198">
        <f>ROUND(I423*H423,2)</f>
        <v>0</v>
      </c>
      <c r="K423" s="194" t="s">
        <v>1</v>
      </c>
      <c r="L423" s="39"/>
      <c r="M423" s="199" t="s">
        <v>1</v>
      </c>
      <c r="N423" s="200" t="s">
        <v>41</v>
      </c>
      <c r="O423" s="71"/>
      <c r="P423" s="201">
        <f>O423*H423</f>
        <v>0</v>
      </c>
      <c r="Q423" s="201">
        <v>2.2040000000000001E-2</v>
      </c>
      <c r="R423" s="201">
        <f>Q423*H423</f>
        <v>6.6119999999999998E-2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358</v>
      </c>
      <c r="AT423" s="203" t="s">
        <v>274</v>
      </c>
      <c r="AU423" s="203" t="s">
        <v>84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358</v>
      </c>
      <c r="BM423" s="203" t="s">
        <v>6367</v>
      </c>
    </row>
    <row r="424" spans="1:65" s="13" customFormat="1" ht="22.5">
      <c r="B424" s="210"/>
      <c r="C424" s="211"/>
      <c r="D424" s="212" t="s">
        <v>283</v>
      </c>
      <c r="E424" s="213" t="s">
        <v>1</v>
      </c>
      <c r="F424" s="214" t="s">
        <v>6047</v>
      </c>
      <c r="G424" s="211"/>
      <c r="H424" s="213" t="s">
        <v>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283</v>
      </c>
      <c r="AU424" s="220" t="s">
        <v>84</v>
      </c>
      <c r="AV424" s="13" t="s">
        <v>16</v>
      </c>
      <c r="AW424" s="13" t="s">
        <v>32</v>
      </c>
      <c r="AX424" s="13" t="s">
        <v>76</v>
      </c>
      <c r="AY424" s="220" t="s">
        <v>272</v>
      </c>
    </row>
    <row r="425" spans="1:65" s="14" customFormat="1" ht="11.25">
      <c r="B425" s="221"/>
      <c r="C425" s="222"/>
      <c r="D425" s="212" t="s">
        <v>283</v>
      </c>
      <c r="E425" s="223" t="s">
        <v>1</v>
      </c>
      <c r="F425" s="224" t="s">
        <v>291</v>
      </c>
      <c r="G425" s="222"/>
      <c r="H425" s="225">
        <v>3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283</v>
      </c>
      <c r="AU425" s="231" t="s">
        <v>84</v>
      </c>
      <c r="AV425" s="14" t="s">
        <v>84</v>
      </c>
      <c r="AW425" s="14" t="s">
        <v>32</v>
      </c>
      <c r="AX425" s="14" t="s">
        <v>16</v>
      </c>
      <c r="AY425" s="231" t="s">
        <v>272</v>
      </c>
    </row>
    <row r="426" spans="1:65" s="2" customFormat="1" ht="37.9" customHeight="1">
      <c r="A426" s="34"/>
      <c r="B426" s="35"/>
      <c r="C426" s="192" t="s">
        <v>949</v>
      </c>
      <c r="D426" s="192" t="s">
        <v>274</v>
      </c>
      <c r="E426" s="193" t="s">
        <v>6368</v>
      </c>
      <c r="F426" s="194" t="s">
        <v>6369</v>
      </c>
      <c r="G426" s="195" t="s">
        <v>952</v>
      </c>
      <c r="H426" s="196">
        <v>2</v>
      </c>
      <c r="I426" s="197"/>
      <c r="J426" s="198">
        <f>ROUND(I426*H426,2)</f>
        <v>0</v>
      </c>
      <c r="K426" s="194" t="s">
        <v>1</v>
      </c>
      <c r="L426" s="39"/>
      <c r="M426" s="199" t="s">
        <v>1</v>
      </c>
      <c r="N426" s="200" t="s">
        <v>41</v>
      </c>
      <c r="O426" s="71"/>
      <c r="P426" s="201">
        <f>O426*H426</f>
        <v>0</v>
      </c>
      <c r="Q426" s="201">
        <v>2.7E-2</v>
      </c>
      <c r="R426" s="201">
        <f>Q426*H426</f>
        <v>5.3999999999999999E-2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358</v>
      </c>
      <c r="AT426" s="203" t="s">
        <v>274</v>
      </c>
      <c r="AU426" s="203" t="s">
        <v>84</v>
      </c>
      <c r="AY426" s="17" t="s">
        <v>272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7" t="s">
        <v>16</v>
      </c>
      <c r="BK426" s="204">
        <f>ROUND(I426*H426,2)</f>
        <v>0</v>
      </c>
      <c r="BL426" s="17" t="s">
        <v>358</v>
      </c>
      <c r="BM426" s="203" t="s">
        <v>6370</v>
      </c>
    </row>
    <row r="427" spans="1:65" s="13" customFormat="1" ht="22.5">
      <c r="B427" s="210"/>
      <c r="C427" s="211"/>
      <c r="D427" s="212" t="s">
        <v>283</v>
      </c>
      <c r="E427" s="213" t="s">
        <v>1</v>
      </c>
      <c r="F427" s="214" t="s">
        <v>6047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84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4" customFormat="1" ht="11.25">
      <c r="B428" s="221"/>
      <c r="C428" s="222"/>
      <c r="D428" s="212" t="s">
        <v>283</v>
      </c>
      <c r="E428" s="223" t="s">
        <v>1</v>
      </c>
      <c r="F428" s="224" t="s">
        <v>84</v>
      </c>
      <c r="G428" s="222"/>
      <c r="H428" s="225">
        <v>2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84</v>
      </c>
      <c r="AV428" s="14" t="s">
        <v>84</v>
      </c>
      <c r="AW428" s="14" t="s">
        <v>32</v>
      </c>
      <c r="AX428" s="14" t="s">
        <v>16</v>
      </c>
      <c r="AY428" s="231" t="s">
        <v>272</v>
      </c>
    </row>
    <row r="429" spans="1:65" s="2" customFormat="1" ht="24.2" customHeight="1">
      <c r="A429" s="34"/>
      <c r="B429" s="35"/>
      <c r="C429" s="192" t="s">
        <v>957</v>
      </c>
      <c r="D429" s="192" t="s">
        <v>274</v>
      </c>
      <c r="E429" s="193" t="s">
        <v>6371</v>
      </c>
      <c r="F429" s="194" t="s">
        <v>6372</v>
      </c>
      <c r="G429" s="195" t="s">
        <v>952</v>
      </c>
      <c r="H429" s="196">
        <v>12</v>
      </c>
      <c r="I429" s="197"/>
      <c r="J429" s="198">
        <f>ROUND(I429*H429,2)</f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358</v>
      </c>
      <c r="AT429" s="203" t="s">
        <v>274</v>
      </c>
      <c r="AU429" s="203" t="s">
        <v>84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358</v>
      </c>
      <c r="BM429" s="203" t="s">
        <v>6373</v>
      </c>
    </row>
    <row r="430" spans="1:65" s="14" customFormat="1" ht="11.25">
      <c r="B430" s="221"/>
      <c r="C430" s="222"/>
      <c r="D430" s="212" t="s">
        <v>283</v>
      </c>
      <c r="E430" s="223" t="s">
        <v>1</v>
      </c>
      <c r="F430" s="224" t="s">
        <v>6374</v>
      </c>
      <c r="G430" s="222"/>
      <c r="H430" s="225">
        <v>12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84</v>
      </c>
      <c r="AV430" s="14" t="s">
        <v>84</v>
      </c>
      <c r="AW430" s="14" t="s">
        <v>32</v>
      </c>
      <c r="AX430" s="14" t="s">
        <v>16</v>
      </c>
      <c r="AY430" s="231" t="s">
        <v>272</v>
      </c>
    </row>
    <row r="431" spans="1:65" s="2" customFormat="1" ht="33" customHeight="1">
      <c r="A431" s="34"/>
      <c r="B431" s="35"/>
      <c r="C431" s="192" t="s">
        <v>965</v>
      </c>
      <c r="D431" s="192" t="s">
        <v>274</v>
      </c>
      <c r="E431" s="193" t="s">
        <v>6375</v>
      </c>
      <c r="F431" s="194" t="s">
        <v>6376</v>
      </c>
      <c r="G431" s="195" t="s">
        <v>952</v>
      </c>
      <c r="H431" s="196">
        <v>11</v>
      </c>
      <c r="I431" s="197"/>
      <c r="J431" s="198">
        <f>ROUND(I431*H431,2)</f>
        <v>0</v>
      </c>
      <c r="K431" s="194" t="s">
        <v>1</v>
      </c>
      <c r="L431" s="39"/>
      <c r="M431" s="199" t="s">
        <v>1</v>
      </c>
      <c r="N431" s="200" t="s">
        <v>41</v>
      </c>
      <c r="O431" s="71"/>
      <c r="P431" s="201">
        <f>O431*H431</f>
        <v>0</v>
      </c>
      <c r="Q431" s="201">
        <v>4.1259999999999998E-2</v>
      </c>
      <c r="R431" s="201">
        <f>Q431*H431</f>
        <v>0.45385999999999999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358</v>
      </c>
      <c r="AT431" s="203" t="s">
        <v>274</v>
      </c>
      <c r="AU431" s="203" t="s">
        <v>84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358</v>
      </c>
      <c r="BM431" s="203" t="s">
        <v>6377</v>
      </c>
    </row>
    <row r="432" spans="1:65" s="13" customFormat="1" ht="22.5">
      <c r="B432" s="210"/>
      <c r="C432" s="211"/>
      <c r="D432" s="212" t="s">
        <v>283</v>
      </c>
      <c r="E432" s="213" t="s">
        <v>1</v>
      </c>
      <c r="F432" s="214" t="s">
        <v>6047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283</v>
      </c>
      <c r="AU432" s="220" t="s">
        <v>84</v>
      </c>
      <c r="AV432" s="13" t="s">
        <v>16</v>
      </c>
      <c r="AW432" s="13" t="s">
        <v>32</v>
      </c>
      <c r="AX432" s="13" t="s">
        <v>76</v>
      </c>
      <c r="AY432" s="220" t="s">
        <v>272</v>
      </c>
    </row>
    <row r="433" spans="1:65" s="14" customFormat="1" ht="11.25">
      <c r="B433" s="221"/>
      <c r="C433" s="222"/>
      <c r="D433" s="212" t="s">
        <v>283</v>
      </c>
      <c r="E433" s="223" t="s">
        <v>1</v>
      </c>
      <c r="F433" s="224" t="s">
        <v>6378</v>
      </c>
      <c r="G433" s="222"/>
      <c r="H433" s="225">
        <v>11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283</v>
      </c>
      <c r="AU433" s="231" t="s">
        <v>84</v>
      </c>
      <c r="AV433" s="14" t="s">
        <v>84</v>
      </c>
      <c r="AW433" s="14" t="s">
        <v>32</v>
      </c>
      <c r="AX433" s="14" t="s">
        <v>16</v>
      </c>
      <c r="AY433" s="231" t="s">
        <v>272</v>
      </c>
    </row>
    <row r="434" spans="1:65" s="2" customFormat="1" ht="33" customHeight="1">
      <c r="A434" s="34"/>
      <c r="B434" s="35"/>
      <c r="C434" s="192" t="s">
        <v>972</v>
      </c>
      <c r="D434" s="192" t="s">
        <v>274</v>
      </c>
      <c r="E434" s="193" t="s">
        <v>6379</v>
      </c>
      <c r="F434" s="194" t="s">
        <v>6380</v>
      </c>
      <c r="G434" s="195" t="s">
        <v>952</v>
      </c>
      <c r="H434" s="196">
        <v>1</v>
      </c>
      <c r="I434" s="197"/>
      <c r="J434" s="198">
        <f>ROUND(I434*H434,2)</f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>O434*H434</f>
        <v>0</v>
      </c>
      <c r="Q434" s="201">
        <v>6.2199999999999998E-2</v>
      </c>
      <c r="R434" s="201">
        <f>Q434*H434</f>
        <v>6.2199999999999998E-2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358</v>
      </c>
      <c r="AT434" s="203" t="s">
        <v>274</v>
      </c>
      <c r="AU434" s="203" t="s">
        <v>84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358</v>
      </c>
      <c r="BM434" s="203" t="s">
        <v>6381</v>
      </c>
    </row>
    <row r="435" spans="1:65" s="13" customFormat="1" ht="22.5">
      <c r="B435" s="210"/>
      <c r="C435" s="211"/>
      <c r="D435" s="212" t="s">
        <v>283</v>
      </c>
      <c r="E435" s="213" t="s">
        <v>1</v>
      </c>
      <c r="F435" s="214" t="s">
        <v>6047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84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4" customFormat="1" ht="11.25">
      <c r="B436" s="221"/>
      <c r="C436" s="222"/>
      <c r="D436" s="212" t="s">
        <v>283</v>
      </c>
      <c r="E436" s="223" t="s">
        <v>1</v>
      </c>
      <c r="F436" s="224" t="s">
        <v>16</v>
      </c>
      <c r="G436" s="222"/>
      <c r="H436" s="225">
        <v>1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283</v>
      </c>
      <c r="AU436" s="231" t="s">
        <v>84</v>
      </c>
      <c r="AV436" s="14" t="s">
        <v>84</v>
      </c>
      <c r="AW436" s="14" t="s">
        <v>32</v>
      </c>
      <c r="AX436" s="14" t="s">
        <v>16</v>
      </c>
      <c r="AY436" s="231" t="s">
        <v>272</v>
      </c>
    </row>
    <row r="437" spans="1:65" s="2" customFormat="1" ht="24.2" customHeight="1">
      <c r="A437" s="34"/>
      <c r="B437" s="35"/>
      <c r="C437" s="192" t="s">
        <v>6382</v>
      </c>
      <c r="D437" s="192" t="s">
        <v>274</v>
      </c>
      <c r="E437" s="193" t="s">
        <v>6383</v>
      </c>
      <c r="F437" s="194" t="s">
        <v>6384</v>
      </c>
      <c r="G437" s="195" t="s">
        <v>4834</v>
      </c>
      <c r="H437" s="196">
        <v>1</v>
      </c>
      <c r="I437" s="197"/>
      <c r="J437" s="198">
        <f>ROUND(I437*H437,2)</f>
        <v>0</v>
      </c>
      <c r="K437" s="194" t="s">
        <v>278</v>
      </c>
      <c r="L437" s="39"/>
      <c r="M437" s="199" t="s">
        <v>1</v>
      </c>
      <c r="N437" s="200" t="s">
        <v>41</v>
      </c>
      <c r="O437" s="71"/>
      <c r="P437" s="201">
        <f>O437*H437</f>
        <v>0</v>
      </c>
      <c r="Q437" s="201">
        <v>2.0299999999999999E-2</v>
      </c>
      <c r="R437" s="201">
        <f>Q437*H437</f>
        <v>2.0299999999999999E-2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358</v>
      </c>
      <c r="AT437" s="203" t="s">
        <v>274</v>
      </c>
      <c r="AU437" s="203" t="s">
        <v>84</v>
      </c>
      <c r="AY437" s="17" t="s">
        <v>272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16</v>
      </c>
      <c r="BK437" s="204">
        <f>ROUND(I437*H437,2)</f>
        <v>0</v>
      </c>
      <c r="BL437" s="17" t="s">
        <v>358</v>
      </c>
      <c r="BM437" s="203" t="s">
        <v>6385</v>
      </c>
    </row>
    <row r="438" spans="1:65" s="2" customFormat="1" ht="11.25">
      <c r="A438" s="34"/>
      <c r="B438" s="35"/>
      <c r="C438" s="36"/>
      <c r="D438" s="205" t="s">
        <v>281</v>
      </c>
      <c r="E438" s="36"/>
      <c r="F438" s="206" t="s">
        <v>6386</v>
      </c>
      <c r="G438" s="36"/>
      <c r="H438" s="36"/>
      <c r="I438" s="207"/>
      <c r="J438" s="36"/>
      <c r="K438" s="36"/>
      <c r="L438" s="39"/>
      <c r="M438" s="208"/>
      <c r="N438" s="209"/>
      <c r="O438" s="71"/>
      <c r="P438" s="71"/>
      <c r="Q438" s="71"/>
      <c r="R438" s="71"/>
      <c r="S438" s="71"/>
      <c r="T438" s="72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281</v>
      </c>
      <c r="AU438" s="17" t="s">
        <v>84</v>
      </c>
    </row>
    <row r="439" spans="1:65" s="13" customFormat="1" ht="22.5">
      <c r="B439" s="210"/>
      <c r="C439" s="211"/>
      <c r="D439" s="212" t="s">
        <v>283</v>
      </c>
      <c r="E439" s="213" t="s">
        <v>1</v>
      </c>
      <c r="F439" s="214" t="s">
        <v>6047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283</v>
      </c>
      <c r="AU439" s="220" t="s">
        <v>84</v>
      </c>
      <c r="AV439" s="13" t="s">
        <v>16</v>
      </c>
      <c r="AW439" s="13" t="s">
        <v>32</v>
      </c>
      <c r="AX439" s="13" t="s">
        <v>76</v>
      </c>
      <c r="AY439" s="220" t="s">
        <v>272</v>
      </c>
    </row>
    <row r="440" spans="1:65" s="14" customFormat="1" ht="11.25">
      <c r="B440" s="221"/>
      <c r="C440" s="222"/>
      <c r="D440" s="212" t="s">
        <v>283</v>
      </c>
      <c r="E440" s="223" t="s">
        <v>1</v>
      </c>
      <c r="F440" s="224" t="s">
        <v>16</v>
      </c>
      <c r="G440" s="222"/>
      <c r="H440" s="225">
        <v>1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84</v>
      </c>
      <c r="AV440" s="14" t="s">
        <v>84</v>
      </c>
      <c r="AW440" s="14" t="s">
        <v>32</v>
      </c>
      <c r="AX440" s="14" t="s">
        <v>16</v>
      </c>
      <c r="AY440" s="231" t="s">
        <v>272</v>
      </c>
    </row>
    <row r="441" spans="1:65" s="2" customFormat="1" ht="24.2" customHeight="1">
      <c r="A441" s="34"/>
      <c r="B441" s="35"/>
      <c r="C441" s="192" t="s">
        <v>6387</v>
      </c>
      <c r="D441" s="192" t="s">
        <v>274</v>
      </c>
      <c r="E441" s="193" t="s">
        <v>6388</v>
      </c>
      <c r="F441" s="194" t="s">
        <v>6389</v>
      </c>
      <c r="G441" s="195" t="s">
        <v>952</v>
      </c>
      <c r="H441" s="196">
        <v>12</v>
      </c>
      <c r="I441" s="197"/>
      <c r="J441" s="198">
        <f>ROUND(I441*H441,2)</f>
        <v>0</v>
      </c>
      <c r="K441" s="194" t="s">
        <v>1</v>
      </c>
      <c r="L441" s="39"/>
      <c r="M441" s="199" t="s">
        <v>1</v>
      </c>
      <c r="N441" s="200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358</v>
      </c>
      <c r="AT441" s="203" t="s">
        <v>274</v>
      </c>
      <c r="AU441" s="203" t="s">
        <v>84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358</v>
      </c>
      <c r="BM441" s="203" t="s">
        <v>6390</v>
      </c>
    </row>
    <row r="442" spans="1:65" s="14" customFormat="1" ht="11.25">
      <c r="B442" s="221"/>
      <c r="C442" s="222"/>
      <c r="D442" s="212" t="s">
        <v>283</v>
      </c>
      <c r="E442" s="223" t="s">
        <v>1</v>
      </c>
      <c r="F442" s="224" t="s">
        <v>6391</v>
      </c>
      <c r="G442" s="222"/>
      <c r="H442" s="225">
        <v>12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283</v>
      </c>
      <c r="AU442" s="231" t="s">
        <v>84</v>
      </c>
      <c r="AV442" s="14" t="s">
        <v>84</v>
      </c>
      <c r="AW442" s="14" t="s">
        <v>32</v>
      </c>
      <c r="AX442" s="14" t="s">
        <v>16</v>
      </c>
      <c r="AY442" s="231" t="s">
        <v>272</v>
      </c>
    </row>
    <row r="443" spans="1:65" s="2" customFormat="1" ht="24.2" customHeight="1">
      <c r="A443" s="34"/>
      <c r="B443" s="35"/>
      <c r="C443" s="232" t="s">
        <v>978</v>
      </c>
      <c r="D443" s="232" t="s">
        <v>394</v>
      </c>
      <c r="E443" s="233" t="s">
        <v>6392</v>
      </c>
      <c r="F443" s="234" t="s">
        <v>6393</v>
      </c>
      <c r="G443" s="235" t="s">
        <v>952</v>
      </c>
      <c r="H443" s="236">
        <v>6</v>
      </c>
      <c r="I443" s="237"/>
      <c r="J443" s="238">
        <f>ROUND(I443*H443,2)</f>
        <v>0</v>
      </c>
      <c r="K443" s="234" t="s">
        <v>1</v>
      </c>
      <c r="L443" s="239"/>
      <c r="M443" s="240" t="s">
        <v>1</v>
      </c>
      <c r="N443" s="241" t="s">
        <v>41</v>
      </c>
      <c r="O443" s="71"/>
      <c r="P443" s="201">
        <f>O443*H443</f>
        <v>0</v>
      </c>
      <c r="Q443" s="201">
        <v>9.1999999999999998E-3</v>
      </c>
      <c r="R443" s="201">
        <f>Q443*H443</f>
        <v>5.5199999999999999E-2</v>
      </c>
      <c r="S443" s="201">
        <v>0</v>
      </c>
      <c r="T443" s="202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483</v>
      </c>
      <c r="AT443" s="203" t="s">
        <v>394</v>
      </c>
      <c r="AU443" s="203" t="s">
        <v>84</v>
      </c>
      <c r="AY443" s="17" t="s">
        <v>272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17" t="s">
        <v>16</v>
      </c>
      <c r="BK443" s="204">
        <f>ROUND(I443*H443,2)</f>
        <v>0</v>
      </c>
      <c r="BL443" s="17" t="s">
        <v>358</v>
      </c>
      <c r="BM443" s="203" t="s">
        <v>6394</v>
      </c>
    </row>
    <row r="444" spans="1:65" s="13" customFormat="1" ht="22.5">
      <c r="B444" s="210"/>
      <c r="C444" s="211"/>
      <c r="D444" s="212" t="s">
        <v>283</v>
      </c>
      <c r="E444" s="213" t="s">
        <v>1</v>
      </c>
      <c r="F444" s="214" t="s">
        <v>6047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84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4" customFormat="1" ht="11.25">
      <c r="B445" s="221"/>
      <c r="C445" s="222"/>
      <c r="D445" s="212" t="s">
        <v>283</v>
      </c>
      <c r="E445" s="223" t="s">
        <v>1</v>
      </c>
      <c r="F445" s="224" t="s">
        <v>305</v>
      </c>
      <c r="G445" s="222"/>
      <c r="H445" s="225">
        <v>6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84</v>
      </c>
      <c r="AV445" s="14" t="s">
        <v>84</v>
      </c>
      <c r="AW445" s="14" t="s">
        <v>32</v>
      </c>
      <c r="AX445" s="14" t="s">
        <v>16</v>
      </c>
      <c r="AY445" s="231" t="s">
        <v>272</v>
      </c>
    </row>
    <row r="446" spans="1:65" s="2" customFormat="1" ht="24.2" customHeight="1">
      <c r="A446" s="34"/>
      <c r="B446" s="35"/>
      <c r="C446" s="232" t="s">
        <v>1555</v>
      </c>
      <c r="D446" s="232" t="s">
        <v>394</v>
      </c>
      <c r="E446" s="233" t="s">
        <v>6395</v>
      </c>
      <c r="F446" s="234" t="s">
        <v>6396</v>
      </c>
      <c r="G446" s="235" t="s">
        <v>952</v>
      </c>
      <c r="H446" s="236">
        <v>2</v>
      </c>
      <c r="I446" s="237"/>
      <c r="J446" s="238">
        <f>ROUND(I446*H446,2)</f>
        <v>0</v>
      </c>
      <c r="K446" s="234" t="s">
        <v>1</v>
      </c>
      <c r="L446" s="239"/>
      <c r="M446" s="240" t="s">
        <v>1</v>
      </c>
      <c r="N446" s="241" t="s">
        <v>41</v>
      </c>
      <c r="O446" s="71"/>
      <c r="P446" s="201">
        <f>O446*H446</f>
        <v>0</v>
      </c>
      <c r="Q446" s="201">
        <v>1.0200000000000001E-2</v>
      </c>
      <c r="R446" s="201">
        <f>Q446*H446</f>
        <v>2.0400000000000001E-2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483</v>
      </c>
      <c r="AT446" s="203" t="s">
        <v>394</v>
      </c>
      <c r="AU446" s="203" t="s">
        <v>84</v>
      </c>
      <c r="AY446" s="17" t="s">
        <v>272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7" t="s">
        <v>16</v>
      </c>
      <c r="BK446" s="204">
        <f>ROUND(I446*H446,2)</f>
        <v>0</v>
      </c>
      <c r="BL446" s="17" t="s">
        <v>358</v>
      </c>
      <c r="BM446" s="203" t="s">
        <v>6397</v>
      </c>
    </row>
    <row r="447" spans="1:65" s="13" customFormat="1" ht="22.5">
      <c r="B447" s="210"/>
      <c r="C447" s="211"/>
      <c r="D447" s="212" t="s">
        <v>283</v>
      </c>
      <c r="E447" s="213" t="s">
        <v>1</v>
      </c>
      <c r="F447" s="214" t="s">
        <v>6047</v>
      </c>
      <c r="G447" s="211"/>
      <c r="H447" s="213" t="s">
        <v>1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283</v>
      </c>
      <c r="AU447" s="220" t="s">
        <v>84</v>
      </c>
      <c r="AV447" s="13" t="s">
        <v>16</v>
      </c>
      <c r="AW447" s="13" t="s">
        <v>32</v>
      </c>
      <c r="AX447" s="13" t="s">
        <v>76</v>
      </c>
      <c r="AY447" s="220" t="s">
        <v>272</v>
      </c>
    </row>
    <row r="448" spans="1:65" s="14" customFormat="1" ht="11.25">
      <c r="B448" s="221"/>
      <c r="C448" s="222"/>
      <c r="D448" s="212" t="s">
        <v>283</v>
      </c>
      <c r="E448" s="223" t="s">
        <v>1</v>
      </c>
      <c r="F448" s="224" t="s">
        <v>84</v>
      </c>
      <c r="G448" s="222"/>
      <c r="H448" s="225">
        <v>2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84</v>
      </c>
      <c r="AV448" s="14" t="s">
        <v>84</v>
      </c>
      <c r="AW448" s="14" t="s">
        <v>32</v>
      </c>
      <c r="AX448" s="14" t="s">
        <v>16</v>
      </c>
      <c r="AY448" s="231" t="s">
        <v>272</v>
      </c>
    </row>
    <row r="449" spans="1:65" s="2" customFormat="1" ht="24.2" customHeight="1">
      <c r="A449" s="34"/>
      <c r="B449" s="35"/>
      <c r="C449" s="232" t="s">
        <v>985</v>
      </c>
      <c r="D449" s="232" t="s">
        <v>394</v>
      </c>
      <c r="E449" s="233" t="s">
        <v>6398</v>
      </c>
      <c r="F449" s="234" t="s">
        <v>6399</v>
      </c>
      <c r="G449" s="235" t="s">
        <v>952</v>
      </c>
      <c r="H449" s="236">
        <v>4</v>
      </c>
      <c r="I449" s="237"/>
      <c r="J449" s="238">
        <f>ROUND(I449*H449,2)</f>
        <v>0</v>
      </c>
      <c r="K449" s="234" t="s">
        <v>1</v>
      </c>
      <c r="L449" s="239"/>
      <c r="M449" s="240" t="s">
        <v>1</v>
      </c>
      <c r="N449" s="241" t="s">
        <v>41</v>
      </c>
      <c r="O449" s="71"/>
      <c r="P449" s="201">
        <f>O449*H449</f>
        <v>0</v>
      </c>
      <c r="Q449" s="201">
        <v>1.0200000000000001E-2</v>
      </c>
      <c r="R449" s="201">
        <f>Q449*H449</f>
        <v>4.0800000000000003E-2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483</v>
      </c>
      <c r="AT449" s="203" t="s">
        <v>394</v>
      </c>
      <c r="AU449" s="203" t="s">
        <v>84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358</v>
      </c>
      <c r="BM449" s="203" t="s">
        <v>6400</v>
      </c>
    </row>
    <row r="450" spans="1:65" s="13" customFormat="1" ht="22.5">
      <c r="B450" s="210"/>
      <c r="C450" s="211"/>
      <c r="D450" s="212" t="s">
        <v>283</v>
      </c>
      <c r="E450" s="213" t="s">
        <v>1</v>
      </c>
      <c r="F450" s="214" t="s">
        <v>6047</v>
      </c>
      <c r="G450" s="211"/>
      <c r="H450" s="213" t="s">
        <v>1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283</v>
      </c>
      <c r="AU450" s="220" t="s">
        <v>84</v>
      </c>
      <c r="AV450" s="13" t="s">
        <v>16</v>
      </c>
      <c r="AW450" s="13" t="s">
        <v>32</v>
      </c>
      <c r="AX450" s="13" t="s">
        <v>76</v>
      </c>
      <c r="AY450" s="220" t="s">
        <v>272</v>
      </c>
    </row>
    <row r="451" spans="1:65" s="14" customFormat="1" ht="11.25">
      <c r="B451" s="221"/>
      <c r="C451" s="222"/>
      <c r="D451" s="212" t="s">
        <v>283</v>
      </c>
      <c r="E451" s="223" t="s">
        <v>1</v>
      </c>
      <c r="F451" s="224" t="s">
        <v>279</v>
      </c>
      <c r="G451" s="222"/>
      <c r="H451" s="225">
        <v>4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84</v>
      </c>
      <c r="AV451" s="14" t="s">
        <v>84</v>
      </c>
      <c r="AW451" s="14" t="s">
        <v>32</v>
      </c>
      <c r="AX451" s="14" t="s">
        <v>16</v>
      </c>
      <c r="AY451" s="231" t="s">
        <v>272</v>
      </c>
    </row>
    <row r="452" spans="1:65" s="2" customFormat="1" ht="24.2" customHeight="1">
      <c r="A452" s="34"/>
      <c r="B452" s="35"/>
      <c r="C452" s="192" t="s">
        <v>4978</v>
      </c>
      <c r="D452" s="192" t="s">
        <v>274</v>
      </c>
      <c r="E452" s="193" t="s">
        <v>6401</v>
      </c>
      <c r="F452" s="194" t="s">
        <v>6402</v>
      </c>
      <c r="G452" s="195" t="s">
        <v>952</v>
      </c>
      <c r="H452" s="196">
        <v>7</v>
      </c>
      <c r="I452" s="197"/>
      <c r="J452" s="198">
        <f>ROUND(I452*H452,2)</f>
        <v>0</v>
      </c>
      <c r="K452" s="194" t="s">
        <v>1</v>
      </c>
      <c r="L452" s="39"/>
      <c r="M452" s="199" t="s">
        <v>1</v>
      </c>
      <c r="N452" s="200" t="s">
        <v>41</v>
      </c>
      <c r="O452" s="71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358</v>
      </c>
      <c r="AT452" s="203" t="s">
        <v>274</v>
      </c>
      <c r="AU452" s="203" t="s">
        <v>84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358</v>
      </c>
      <c r="BM452" s="203" t="s">
        <v>6403</v>
      </c>
    </row>
    <row r="453" spans="1:65" s="14" customFormat="1" ht="11.25">
      <c r="B453" s="221"/>
      <c r="C453" s="222"/>
      <c r="D453" s="212" t="s">
        <v>283</v>
      </c>
      <c r="E453" s="223" t="s">
        <v>1</v>
      </c>
      <c r="F453" s="224" t="s">
        <v>6404</v>
      </c>
      <c r="G453" s="222"/>
      <c r="H453" s="225">
        <v>7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84</v>
      </c>
      <c r="AV453" s="14" t="s">
        <v>84</v>
      </c>
      <c r="AW453" s="14" t="s">
        <v>32</v>
      </c>
      <c r="AX453" s="14" t="s">
        <v>16</v>
      </c>
      <c r="AY453" s="231" t="s">
        <v>272</v>
      </c>
    </row>
    <row r="454" spans="1:65" s="2" customFormat="1" ht="24.2" customHeight="1">
      <c r="A454" s="34"/>
      <c r="B454" s="35"/>
      <c r="C454" s="232" t="s">
        <v>1563</v>
      </c>
      <c r="D454" s="232" t="s">
        <v>394</v>
      </c>
      <c r="E454" s="233" t="s">
        <v>6405</v>
      </c>
      <c r="F454" s="234" t="s">
        <v>6406</v>
      </c>
      <c r="G454" s="235" t="s">
        <v>952</v>
      </c>
      <c r="H454" s="236">
        <v>5</v>
      </c>
      <c r="I454" s="237"/>
      <c r="J454" s="238">
        <f>ROUND(I454*H454,2)</f>
        <v>0</v>
      </c>
      <c r="K454" s="234" t="s">
        <v>1</v>
      </c>
      <c r="L454" s="239"/>
      <c r="M454" s="240" t="s">
        <v>1</v>
      </c>
      <c r="N454" s="241" t="s">
        <v>41</v>
      </c>
      <c r="O454" s="71"/>
      <c r="P454" s="201">
        <f>O454*H454</f>
        <v>0</v>
      </c>
      <c r="Q454" s="201">
        <v>1.0200000000000001E-2</v>
      </c>
      <c r="R454" s="201">
        <f>Q454*H454</f>
        <v>5.1000000000000004E-2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483</v>
      </c>
      <c r="AT454" s="203" t="s">
        <v>394</v>
      </c>
      <c r="AU454" s="203" t="s">
        <v>84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358</v>
      </c>
      <c r="BM454" s="203" t="s">
        <v>6407</v>
      </c>
    </row>
    <row r="455" spans="1:65" s="13" customFormat="1" ht="22.5">
      <c r="B455" s="210"/>
      <c r="C455" s="211"/>
      <c r="D455" s="212" t="s">
        <v>283</v>
      </c>
      <c r="E455" s="213" t="s">
        <v>1</v>
      </c>
      <c r="F455" s="214" t="s">
        <v>6047</v>
      </c>
      <c r="G455" s="211"/>
      <c r="H455" s="213" t="s">
        <v>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283</v>
      </c>
      <c r="AU455" s="220" t="s">
        <v>84</v>
      </c>
      <c r="AV455" s="13" t="s">
        <v>16</v>
      </c>
      <c r="AW455" s="13" t="s">
        <v>32</v>
      </c>
      <c r="AX455" s="13" t="s">
        <v>76</v>
      </c>
      <c r="AY455" s="220" t="s">
        <v>272</v>
      </c>
    </row>
    <row r="456" spans="1:65" s="14" customFormat="1" ht="11.25">
      <c r="B456" s="221"/>
      <c r="C456" s="222"/>
      <c r="D456" s="212" t="s">
        <v>283</v>
      </c>
      <c r="E456" s="223" t="s">
        <v>1</v>
      </c>
      <c r="F456" s="224" t="s">
        <v>4523</v>
      </c>
      <c r="G456" s="222"/>
      <c r="H456" s="225">
        <v>5</v>
      </c>
      <c r="I456" s="226"/>
      <c r="J456" s="222"/>
      <c r="K456" s="222"/>
      <c r="L456" s="227"/>
      <c r="M456" s="228"/>
      <c r="N456" s="229"/>
      <c r="O456" s="229"/>
      <c r="P456" s="229"/>
      <c r="Q456" s="229"/>
      <c r="R456" s="229"/>
      <c r="S456" s="229"/>
      <c r="T456" s="230"/>
      <c r="AT456" s="231" t="s">
        <v>283</v>
      </c>
      <c r="AU456" s="231" t="s">
        <v>84</v>
      </c>
      <c r="AV456" s="14" t="s">
        <v>84</v>
      </c>
      <c r="AW456" s="14" t="s">
        <v>32</v>
      </c>
      <c r="AX456" s="14" t="s">
        <v>16</v>
      </c>
      <c r="AY456" s="231" t="s">
        <v>272</v>
      </c>
    </row>
    <row r="457" spans="1:65" s="2" customFormat="1" ht="24.2" customHeight="1">
      <c r="A457" s="34"/>
      <c r="B457" s="35"/>
      <c r="C457" s="232" t="s">
        <v>6408</v>
      </c>
      <c r="D457" s="232" t="s">
        <v>394</v>
      </c>
      <c r="E457" s="233" t="s">
        <v>6409</v>
      </c>
      <c r="F457" s="234" t="s">
        <v>6410</v>
      </c>
      <c r="G457" s="235" t="s">
        <v>952</v>
      </c>
      <c r="H457" s="236">
        <v>2</v>
      </c>
      <c r="I457" s="237"/>
      <c r="J457" s="238">
        <f>ROUND(I457*H457,2)</f>
        <v>0</v>
      </c>
      <c r="K457" s="234" t="s">
        <v>1</v>
      </c>
      <c r="L457" s="239"/>
      <c r="M457" s="240" t="s">
        <v>1</v>
      </c>
      <c r="N457" s="241" t="s">
        <v>41</v>
      </c>
      <c r="O457" s="71"/>
      <c r="P457" s="201">
        <f>O457*H457</f>
        <v>0</v>
      </c>
      <c r="Q457" s="201">
        <v>1.0200000000000001E-2</v>
      </c>
      <c r="R457" s="201">
        <f>Q457*H457</f>
        <v>2.0400000000000001E-2</v>
      </c>
      <c r="S457" s="201">
        <v>0</v>
      </c>
      <c r="T457" s="202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483</v>
      </c>
      <c r="AT457" s="203" t="s">
        <v>394</v>
      </c>
      <c r="AU457" s="203" t="s">
        <v>84</v>
      </c>
      <c r="AY457" s="17" t="s">
        <v>272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7" t="s">
        <v>16</v>
      </c>
      <c r="BK457" s="204">
        <f>ROUND(I457*H457,2)</f>
        <v>0</v>
      </c>
      <c r="BL457" s="17" t="s">
        <v>358</v>
      </c>
      <c r="BM457" s="203" t="s">
        <v>6411</v>
      </c>
    </row>
    <row r="458" spans="1:65" s="13" customFormat="1" ht="22.5">
      <c r="B458" s="210"/>
      <c r="C458" s="211"/>
      <c r="D458" s="212" t="s">
        <v>283</v>
      </c>
      <c r="E458" s="213" t="s">
        <v>1</v>
      </c>
      <c r="F458" s="214" t="s">
        <v>6047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84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4" customFormat="1" ht="11.25">
      <c r="B459" s="221"/>
      <c r="C459" s="222"/>
      <c r="D459" s="212" t="s">
        <v>283</v>
      </c>
      <c r="E459" s="223" t="s">
        <v>1</v>
      </c>
      <c r="F459" s="224" t="s">
        <v>84</v>
      </c>
      <c r="G459" s="222"/>
      <c r="H459" s="225">
        <v>2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283</v>
      </c>
      <c r="AU459" s="231" t="s">
        <v>84</v>
      </c>
      <c r="AV459" s="14" t="s">
        <v>84</v>
      </c>
      <c r="AW459" s="14" t="s">
        <v>32</v>
      </c>
      <c r="AX459" s="14" t="s">
        <v>16</v>
      </c>
      <c r="AY459" s="231" t="s">
        <v>272</v>
      </c>
    </row>
    <row r="460" spans="1:65" s="2" customFormat="1" ht="24.2" customHeight="1">
      <c r="A460" s="34"/>
      <c r="B460" s="35"/>
      <c r="C460" s="192" t="s">
        <v>992</v>
      </c>
      <c r="D460" s="192" t="s">
        <v>274</v>
      </c>
      <c r="E460" s="193" t="s">
        <v>6412</v>
      </c>
      <c r="F460" s="194" t="s">
        <v>6413</v>
      </c>
      <c r="G460" s="195" t="s">
        <v>380</v>
      </c>
      <c r="H460" s="196">
        <v>3.1070000000000002</v>
      </c>
      <c r="I460" s="197"/>
      <c r="J460" s="198">
        <f>ROUND(I460*H460,2)</f>
        <v>0</v>
      </c>
      <c r="K460" s="194" t="s">
        <v>278</v>
      </c>
      <c r="L460" s="39"/>
      <c r="M460" s="199" t="s">
        <v>1</v>
      </c>
      <c r="N460" s="200" t="s">
        <v>41</v>
      </c>
      <c r="O460" s="71"/>
      <c r="P460" s="201">
        <f>O460*H460</f>
        <v>0</v>
      </c>
      <c r="Q460" s="201">
        <v>0</v>
      </c>
      <c r="R460" s="201">
        <f>Q460*H460</f>
        <v>0</v>
      </c>
      <c r="S460" s="201">
        <v>0</v>
      </c>
      <c r="T460" s="202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358</v>
      </c>
      <c r="AT460" s="203" t="s">
        <v>274</v>
      </c>
      <c r="AU460" s="203" t="s">
        <v>84</v>
      </c>
      <c r="AY460" s="17" t="s">
        <v>272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7" t="s">
        <v>16</v>
      </c>
      <c r="BK460" s="204">
        <f>ROUND(I460*H460,2)</f>
        <v>0</v>
      </c>
      <c r="BL460" s="17" t="s">
        <v>358</v>
      </c>
      <c r="BM460" s="203" t="s">
        <v>6414</v>
      </c>
    </row>
    <row r="461" spans="1:65" s="2" customFormat="1" ht="11.25">
      <c r="A461" s="34"/>
      <c r="B461" s="35"/>
      <c r="C461" s="36"/>
      <c r="D461" s="205" t="s">
        <v>281</v>
      </c>
      <c r="E461" s="36"/>
      <c r="F461" s="206" t="s">
        <v>6415</v>
      </c>
      <c r="G461" s="36"/>
      <c r="H461" s="36"/>
      <c r="I461" s="207"/>
      <c r="J461" s="36"/>
      <c r="K461" s="36"/>
      <c r="L461" s="39"/>
      <c r="M461" s="208"/>
      <c r="N461" s="209"/>
      <c r="O461" s="71"/>
      <c r="P461" s="71"/>
      <c r="Q461" s="71"/>
      <c r="R461" s="71"/>
      <c r="S461" s="71"/>
      <c r="T461" s="72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281</v>
      </c>
      <c r="AU461" s="17" t="s">
        <v>84</v>
      </c>
    </row>
    <row r="462" spans="1:65" s="12" customFormat="1" ht="22.9" customHeight="1">
      <c r="B462" s="176"/>
      <c r="C462" s="177"/>
      <c r="D462" s="178" t="s">
        <v>75</v>
      </c>
      <c r="E462" s="190" t="s">
        <v>5772</v>
      </c>
      <c r="F462" s="190" t="s">
        <v>5773</v>
      </c>
      <c r="G462" s="177"/>
      <c r="H462" s="177"/>
      <c r="I462" s="180"/>
      <c r="J462" s="191">
        <f>BK462</f>
        <v>0</v>
      </c>
      <c r="K462" s="177"/>
      <c r="L462" s="182"/>
      <c r="M462" s="183"/>
      <c r="N462" s="184"/>
      <c r="O462" s="184"/>
      <c r="P462" s="185">
        <f>SUM(P463:P466)</f>
        <v>0</v>
      </c>
      <c r="Q462" s="184"/>
      <c r="R462" s="185">
        <f>SUM(R463:R466)</f>
        <v>5.4000000000000003E-3</v>
      </c>
      <c r="S462" s="184"/>
      <c r="T462" s="186">
        <f>SUM(T463:T466)</f>
        <v>0</v>
      </c>
      <c r="AR462" s="187" t="s">
        <v>84</v>
      </c>
      <c r="AT462" s="188" t="s">
        <v>75</v>
      </c>
      <c r="AU462" s="188" t="s">
        <v>16</v>
      </c>
      <c r="AY462" s="187" t="s">
        <v>272</v>
      </c>
      <c r="BK462" s="189">
        <f>SUM(BK463:BK466)</f>
        <v>0</v>
      </c>
    </row>
    <row r="463" spans="1:65" s="2" customFormat="1" ht="24.2" customHeight="1">
      <c r="A463" s="34"/>
      <c r="B463" s="35"/>
      <c r="C463" s="192" t="s">
        <v>1001</v>
      </c>
      <c r="D463" s="192" t="s">
        <v>274</v>
      </c>
      <c r="E463" s="193" t="s">
        <v>6416</v>
      </c>
      <c r="F463" s="194" t="s">
        <v>6417</v>
      </c>
      <c r="G463" s="195" t="s">
        <v>185</v>
      </c>
      <c r="H463" s="196">
        <v>270</v>
      </c>
      <c r="I463" s="197"/>
      <c r="J463" s="198">
        <f>ROUND(I463*H463,2)</f>
        <v>0</v>
      </c>
      <c r="K463" s="194" t="s">
        <v>278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2.0000000000000002E-5</v>
      </c>
      <c r="R463" s="201">
        <f>Q463*H463</f>
        <v>5.4000000000000003E-3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358</v>
      </c>
      <c r="AT463" s="203" t="s">
        <v>274</v>
      </c>
      <c r="AU463" s="203" t="s">
        <v>84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358</v>
      </c>
      <c r="BM463" s="203" t="s">
        <v>6418</v>
      </c>
    </row>
    <row r="464" spans="1:65" s="2" customFormat="1" ht="11.25">
      <c r="A464" s="34"/>
      <c r="B464" s="35"/>
      <c r="C464" s="36"/>
      <c r="D464" s="205" t="s">
        <v>281</v>
      </c>
      <c r="E464" s="36"/>
      <c r="F464" s="206" t="s">
        <v>6419</v>
      </c>
      <c r="G464" s="36"/>
      <c r="H464" s="36"/>
      <c r="I464" s="207"/>
      <c r="J464" s="36"/>
      <c r="K464" s="36"/>
      <c r="L464" s="39"/>
      <c r="M464" s="208"/>
      <c r="N464" s="209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281</v>
      </c>
      <c r="AU464" s="17" t="s">
        <v>84</v>
      </c>
    </row>
    <row r="465" spans="1:65" s="13" customFormat="1" ht="22.5">
      <c r="B465" s="210"/>
      <c r="C465" s="211"/>
      <c r="D465" s="212" t="s">
        <v>283</v>
      </c>
      <c r="E465" s="213" t="s">
        <v>1</v>
      </c>
      <c r="F465" s="214" t="s">
        <v>6060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84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4" customFormat="1" ht="11.25">
      <c r="B466" s="221"/>
      <c r="C466" s="222"/>
      <c r="D466" s="212" t="s">
        <v>283</v>
      </c>
      <c r="E466" s="223" t="s">
        <v>1</v>
      </c>
      <c r="F466" s="224" t="s">
        <v>6420</v>
      </c>
      <c r="G466" s="222"/>
      <c r="H466" s="225">
        <v>270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84</v>
      </c>
      <c r="AV466" s="14" t="s">
        <v>84</v>
      </c>
      <c r="AW466" s="14" t="s">
        <v>32</v>
      </c>
      <c r="AX466" s="14" t="s">
        <v>16</v>
      </c>
      <c r="AY466" s="231" t="s">
        <v>272</v>
      </c>
    </row>
    <row r="467" spans="1:65" s="12" customFormat="1" ht="22.9" customHeight="1">
      <c r="B467" s="176"/>
      <c r="C467" s="177"/>
      <c r="D467" s="178" t="s">
        <v>75</v>
      </c>
      <c r="E467" s="190" t="s">
        <v>3431</v>
      </c>
      <c r="F467" s="190" t="s">
        <v>3432</v>
      </c>
      <c r="G467" s="177"/>
      <c r="H467" s="177"/>
      <c r="I467" s="180"/>
      <c r="J467" s="191">
        <f>BK467</f>
        <v>0</v>
      </c>
      <c r="K467" s="177"/>
      <c r="L467" s="182"/>
      <c r="M467" s="183"/>
      <c r="N467" s="184"/>
      <c r="O467" s="184"/>
      <c r="P467" s="185">
        <f>SUM(P468:P512)</f>
        <v>0</v>
      </c>
      <c r="Q467" s="184"/>
      <c r="R467" s="185">
        <f>SUM(R468:R512)</f>
        <v>0.84036000000000011</v>
      </c>
      <c r="S467" s="184"/>
      <c r="T467" s="186">
        <f>SUM(T468:T512)</f>
        <v>0</v>
      </c>
      <c r="AR467" s="187" t="s">
        <v>84</v>
      </c>
      <c r="AT467" s="188" t="s">
        <v>75</v>
      </c>
      <c r="AU467" s="188" t="s">
        <v>16</v>
      </c>
      <c r="AY467" s="187" t="s">
        <v>272</v>
      </c>
      <c r="BK467" s="189">
        <f>SUM(BK468:BK512)</f>
        <v>0</v>
      </c>
    </row>
    <row r="468" spans="1:65" s="2" customFormat="1" ht="33" customHeight="1">
      <c r="A468" s="34"/>
      <c r="B468" s="35"/>
      <c r="C468" s="192" t="s">
        <v>1009</v>
      </c>
      <c r="D468" s="192" t="s">
        <v>274</v>
      </c>
      <c r="E468" s="193" t="s">
        <v>6421</v>
      </c>
      <c r="F468" s="194" t="s">
        <v>6422</v>
      </c>
      <c r="G468" s="195" t="s">
        <v>185</v>
      </c>
      <c r="H468" s="196">
        <v>601</v>
      </c>
      <c r="I468" s="197"/>
      <c r="J468" s="198">
        <f>ROUND(I468*H468,2)</f>
        <v>0</v>
      </c>
      <c r="K468" s="194" t="s">
        <v>278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1.9000000000000001E-4</v>
      </c>
      <c r="R468" s="201">
        <f>Q468*H468</f>
        <v>0.11419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358</v>
      </c>
      <c r="AT468" s="203" t="s">
        <v>274</v>
      </c>
      <c r="AU468" s="203" t="s">
        <v>84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358</v>
      </c>
      <c r="BM468" s="203" t="s">
        <v>6423</v>
      </c>
    </row>
    <row r="469" spans="1:65" s="2" customFormat="1" ht="11.25">
      <c r="A469" s="34"/>
      <c r="B469" s="35"/>
      <c r="C469" s="36"/>
      <c r="D469" s="205" t="s">
        <v>281</v>
      </c>
      <c r="E469" s="36"/>
      <c r="F469" s="206" t="s">
        <v>6424</v>
      </c>
      <c r="G469" s="36"/>
      <c r="H469" s="36"/>
      <c r="I469" s="207"/>
      <c r="J469" s="36"/>
      <c r="K469" s="36"/>
      <c r="L469" s="39"/>
      <c r="M469" s="208"/>
      <c r="N469" s="209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281</v>
      </c>
      <c r="AU469" s="17" t="s">
        <v>84</v>
      </c>
    </row>
    <row r="470" spans="1:65" s="14" customFormat="1" ht="11.25">
      <c r="B470" s="221"/>
      <c r="C470" s="222"/>
      <c r="D470" s="212" t="s">
        <v>283</v>
      </c>
      <c r="E470" s="223" t="s">
        <v>1</v>
      </c>
      <c r="F470" s="224" t="s">
        <v>6425</v>
      </c>
      <c r="G470" s="222"/>
      <c r="H470" s="225">
        <v>601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84</v>
      </c>
      <c r="AV470" s="14" t="s">
        <v>84</v>
      </c>
      <c r="AW470" s="14" t="s">
        <v>32</v>
      </c>
      <c r="AX470" s="14" t="s">
        <v>16</v>
      </c>
      <c r="AY470" s="231" t="s">
        <v>272</v>
      </c>
    </row>
    <row r="471" spans="1:65" s="2" customFormat="1" ht="24.2" customHeight="1">
      <c r="A471" s="34"/>
      <c r="B471" s="35"/>
      <c r="C471" s="232" t="s">
        <v>1018</v>
      </c>
      <c r="D471" s="232" t="s">
        <v>394</v>
      </c>
      <c r="E471" s="233" t="s">
        <v>6426</v>
      </c>
      <c r="F471" s="234" t="s">
        <v>6427</v>
      </c>
      <c r="G471" s="235" t="s">
        <v>185</v>
      </c>
      <c r="H471" s="236">
        <v>78</v>
      </c>
      <c r="I471" s="237"/>
      <c r="J471" s="238">
        <f>ROUND(I471*H471,2)</f>
        <v>0</v>
      </c>
      <c r="K471" s="234" t="s">
        <v>1</v>
      </c>
      <c r="L471" s="239"/>
      <c r="M471" s="240" t="s">
        <v>1</v>
      </c>
      <c r="N471" s="241" t="s">
        <v>41</v>
      </c>
      <c r="O471" s="71"/>
      <c r="P471" s="201">
        <f>O471*H471</f>
        <v>0</v>
      </c>
      <c r="Q471" s="201">
        <v>2.7E-4</v>
      </c>
      <c r="R471" s="201">
        <f>Q471*H471</f>
        <v>2.1059999999999999E-2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483</v>
      </c>
      <c r="AT471" s="203" t="s">
        <v>394</v>
      </c>
      <c r="AU471" s="203" t="s">
        <v>84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358</v>
      </c>
      <c r="BM471" s="203" t="s">
        <v>6428</v>
      </c>
    </row>
    <row r="472" spans="1:65" s="13" customFormat="1" ht="22.5">
      <c r="B472" s="210"/>
      <c r="C472" s="211"/>
      <c r="D472" s="212" t="s">
        <v>283</v>
      </c>
      <c r="E472" s="213" t="s">
        <v>1</v>
      </c>
      <c r="F472" s="214" t="s">
        <v>6060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84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4" customFormat="1" ht="11.25">
      <c r="B473" s="221"/>
      <c r="C473" s="222"/>
      <c r="D473" s="212" t="s">
        <v>283</v>
      </c>
      <c r="E473" s="223" t="s">
        <v>1</v>
      </c>
      <c r="F473" s="224" t="s">
        <v>936</v>
      </c>
      <c r="G473" s="222"/>
      <c r="H473" s="225">
        <v>78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283</v>
      </c>
      <c r="AU473" s="231" t="s">
        <v>84</v>
      </c>
      <c r="AV473" s="14" t="s">
        <v>84</v>
      </c>
      <c r="AW473" s="14" t="s">
        <v>32</v>
      </c>
      <c r="AX473" s="14" t="s">
        <v>16</v>
      </c>
      <c r="AY473" s="231" t="s">
        <v>272</v>
      </c>
    </row>
    <row r="474" spans="1:65" s="2" customFormat="1" ht="24.2" customHeight="1">
      <c r="A474" s="34"/>
      <c r="B474" s="35"/>
      <c r="C474" s="232" t="s">
        <v>1024</v>
      </c>
      <c r="D474" s="232" t="s">
        <v>394</v>
      </c>
      <c r="E474" s="233" t="s">
        <v>6429</v>
      </c>
      <c r="F474" s="234" t="s">
        <v>6430</v>
      </c>
      <c r="G474" s="235" t="s">
        <v>185</v>
      </c>
      <c r="H474" s="236">
        <v>96</v>
      </c>
      <c r="I474" s="237"/>
      <c r="J474" s="238">
        <f>ROUND(I474*H474,2)</f>
        <v>0</v>
      </c>
      <c r="K474" s="234" t="s">
        <v>1</v>
      </c>
      <c r="L474" s="239"/>
      <c r="M474" s="240" t="s">
        <v>1</v>
      </c>
      <c r="N474" s="241" t="s">
        <v>41</v>
      </c>
      <c r="O474" s="71"/>
      <c r="P474" s="201">
        <f>O474*H474</f>
        <v>0</v>
      </c>
      <c r="Q474" s="201">
        <v>2.7E-4</v>
      </c>
      <c r="R474" s="201">
        <f>Q474*H474</f>
        <v>2.5919999999999999E-2</v>
      </c>
      <c r="S474" s="201">
        <v>0</v>
      </c>
      <c r="T474" s="20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483</v>
      </c>
      <c r="AT474" s="203" t="s">
        <v>394</v>
      </c>
      <c r="AU474" s="203" t="s">
        <v>84</v>
      </c>
      <c r="AY474" s="17" t="s">
        <v>272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7" t="s">
        <v>16</v>
      </c>
      <c r="BK474" s="204">
        <f>ROUND(I474*H474,2)</f>
        <v>0</v>
      </c>
      <c r="BL474" s="17" t="s">
        <v>358</v>
      </c>
      <c r="BM474" s="203" t="s">
        <v>6431</v>
      </c>
    </row>
    <row r="475" spans="1:65" s="13" customFormat="1" ht="22.5">
      <c r="B475" s="210"/>
      <c r="C475" s="211"/>
      <c r="D475" s="212" t="s">
        <v>283</v>
      </c>
      <c r="E475" s="213" t="s">
        <v>1</v>
      </c>
      <c r="F475" s="214" t="s">
        <v>6060</v>
      </c>
      <c r="G475" s="211"/>
      <c r="H475" s="213" t="s">
        <v>1</v>
      </c>
      <c r="I475" s="215"/>
      <c r="J475" s="211"/>
      <c r="K475" s="211"/>
      <c r="L475" s="216"/>
      <c r="M475" s="217"/>
      <c r="N475" s="218"/>
      <c r="O475" s="218"/>
      <c r="P475" s="218"/>
      <c r="Q475" s="218"/>
      <c r="R475" s="218"/>
      <c r="S475" s="218"/>
      <c r="T475" s="219"/>
      <c r="AT475" s="220" t="s">
        <v>283</v>
      </c>
      <c r="AU475" s="220" t="s">
        <v>84</v>
      </c>
      <c r="AV475" s="13" t="s">
        <v>16</v>
      </c>
      <c r="AW475" s="13" t="s">
        <v>32</v>
      </c>
      <c r="AX475" s="13" t="s">
        <v>76</v>
      </c>
      <c r="AY475" s="220" t="s">
        <v>272</v>
      </c>
    </row>
    <row r="476" spans="1:65" s="14" customFormat="1" ht="11.25">
      <c r="B476" s="221"/>
      <c r="C476" s="222"/>
      <c r="D476" s="212" t="s">
        <v>283</v>
      </c>
      <c r="E476" s="223" t="s">
        <v>1</v>
      </c>
      <c r="F476" s="224" t="s">
        <v>1054</v>
      </c>
      <c r="G476" s="222"/>
      <c r="H476" s="225">
        <v>96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84</v>
      </c>
      <c r="AV476" s="14" t="s">
        <v>84</v>
      </c>
      <c r="AW476" s="14" t="s">
        <v>32</v>
      </c>
      <c r="AX476" s="14" t="s">
        <v>16</v>
      </c>
      <c r="AY476" s="231" t="s">
        <v>272</v>
      </c>
    </row>
    <row r="477" spans="1:65" s="2" customFormat="1" ht="24.2" customHeight="1">
      <c r="A477" s="34"/>
      <c r="B477" s="35"/>
      <c r="C477" s="232" t="s">
        <v>1034</v>
      </c>
      <c r="D477" s="232" t="s">
        <v>394</v>
      </c>
      <c r="E477" s="233" t="s">
        <v>6432</v>
      </c>
      <c r="F477" s="234" t="s">
        <v>6433</v>
      </c>
      <c r="G477" s="235" t="s">
        <v>185</v>
      </c>
      <c r="H477" s="236">
        <v>70</v>
      </c>
      <c r="I477" s="237"/>
      <c r="J477" s="238">
        <f>ROUND(I477*H477,2)</f>
        <v>0</v>
      </c>
      <c r="K477" s="234" t="s">
        <v>1</v>
      </c>
      <c r="L477" s="239"/>
      <c r="M477" s="240" t="s">
        <v>1</v>
      </c>
      <c r="N477" s="241" t="s">
        <v>41</v>
      </c>
      <c r="O477" s="71"/>
      <c r="P477" s="201">
        <f>O477*H477</f>
        <v>0</v>
      </c>
      <c r="Q477" s="201">
        <v>2.7E-4</v>
      </c>
      <c r="R477" s="201">
        <f>Q477*H477</f>
        <v>1.89E-2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483</v>
      </c>
      <c r="AT477" s="203" t="s">
        <v>394</v>
      </c>
      <c r="AU477" s="203" t="s">
        <v>84</v>
      </c>
      <c r="AY477" s="17" t="s">
        <v>272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16</v>
      </c>
      <c r="BK477" s="204">
        <f>ROUND(I477*H477,2)</f>
        <v>0</v>
      </c>
      <c r="BL477" s="17" t="s">
        <v>358</v>
      </c>
      <c r="BM477" s="203" t="s">
        <v>6434</v>
      </c>
    </row>
    <row r="478" spans="1:65" s="13" customFormat="1" ht="22.5">
      <c r="B478" s="210"/>
      <c r="C478" s="211"/>
      <c r="D478" s="212" t="s">
        <v>283</v>
      </c>
      <c r="E478" s="213" t="s">
        <v>1</v>
      </c>
      <c r="F478" s="214" t="s">
        <v>6060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84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11.25">
      <c r="B479" s="221"/>
      <c r="C479" s="222"/>
      <c r="D479" s="212" t="s">
        <v>283</v>
      </c>
      <c r="E479" s="223" t="s">
        <v>1</v>
      </c>
      <c r="F479" s="224" t="s">
        <v>6435</v>
      </c>
      <c r="G479" s="222"/>
      <c r="H479" s="225">
        <v>70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84</v>
      </c>
      <c r="AV479" s="14" t="s">
        <v>84</v>
      </c>
      <c r="AW479" s="14" t="s">
        <v>32</v>
      </c>
      <c r="AX479" s="14" t="s">
        <v>16</v>
      </c>
      <c r="AY479" s="231" t="s">
        <v>272</v>
      </c>
    </row>
    <row r="480" spans="1:65" s="2" customFormat="1" ht="24.2" customHeight="1">
      <c r="A480" s="34"/>
      <c r="B480" s="35"/>
      <c r="C480" s="232" t="s">
        <v>1054</v>
      </c>
      <c r="D480" s="232" t="s">
        <v>394</v>
      </c>
      <c r="E480" s="233" t="s">
        <v>6436</v>
      </c>
      <c r="F480" s="234" t="s">
        <v>6437</v>
      </c>
      <c r="G480" s="235" t="s">
        <v>185</v>
      </c>
      <c r="H480" s="236">
        <v>237</v>
      </c>
      <c r="I480" s="237"/>
      <c r="J480" s="238">
        <f>ROUND(I480*H480,2)</f>
        <v>0</v>
      </c>
      <c r="K480" s="234" t="s">
        <v>1</v>
      </c>
      <c r="L480" s="239"/>
      <c r="M480" s="240" t="s">
        <v>1</v>
      </c>
      <c r="N480" s="241" t="s">
        <v>41</v>
      </c>
      <c r="O480" s="71"/>
      <c r="P480" s="201">
        <f>O480*H480</f>
        <v>0</v>
      </c>
      <c r="Q480" s="201">
        <v>2.9E-4</v>
      </c>
      <c r="R480" s="201">
        <f>Q480*H480</f>
        <v>6.8729999999999999E-2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483</v>
      </c>
      <c r="AT480" s="203" t="s">
        <v>394</v>
      </c>
      <c r="AU480" s="203" t="s">
        <v>84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358</v>
      </c>
      <c r="BM480" s="203" t="s">
        <v>6438</v>
      </c>
    </row>
    <row r="481" spans="1:65" s="13" customFormat="1" ht="22.5">
      <c r="B481" s="210"/>
      <c r="C481" s="211"/>
      <c r="D481" s="212" t="s">
        <v>283</v>
      </c>
      <c r="E481" s="213" t="s">
        <v>1</v>
      </c>
      <c r="F481" s="214" t="s">
        <v>6060</v>
      </c>
      <c r="G481" s="211"/>
      <c r="H481" s="213" t="s">
        <v>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283</v>
      </c>
      <c r="AU481" s="220" t="s">
        <v>84</v>
      </c>
      <c r="AV481" s="13" t="s">
        <v>16</v>
      </c>
      <c r="AW481" s="13" t="s">
        <v>32</v>
      </c>
      <c r="AX481" s="13" t="s">
        <v>76</v>
      </c>
      <c r="AY481" s="220" t="s">
        <v>272</v>
      </c>
    </row>
    <row r="482" spans="1:65" s="14" customFormat="1" ht="11.25">
      <c r="B482" s="221"/>
      <c r="C482" s="222"/>
      <c r="D482" s="212" t="s">
        <v>283</v>
      </c>
      <c r="E482" s="223" t="s">
        <v>1</v>
      </c>
      <c r="F482" s="224" t="s">
        <v>6439</v>
      </c>
      <c r="G482" s="222"/>
      <c r="H482" s="225">
        <v>237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84</v>
      </c>
      <c r="AV482" s="14" t="s">
        <v>84</v>
      </c>
      <c r="AW482" s="14" t="s">
        <v>32</v>
      </c>
      <c r="AX482" s="14" t="s">
        <v>16</v>
      </c>
      <c r="AY482" s="231" t="s">
        <v>272</v>
      </c>
    </row>
    <row r="483" spans="1:65" s="2" customFormat="1" ht="24.2" customHeight="1">
      <c r="A483" s="34"/>
      <c r="B483" s="35"/>
      <c r="C483" s="232" t="s">
        <v>1063</v>
      </c>
      <c r="D483" s="232" t="s">
        <v>394</v>
      </c>
      <c r="E483" s="233" t="s">
        <v>6440</v>
      </c>
      <c r="F483" s="234" t="s">
        <v>6441</v>
      </c>
      <c r="G483" s="235" t="s">
        <v>185</v>
      </c>
      <c r="H483" s="236">
        <v>84</v>
      </c>
      <c r="I483" s="237"/>
      <c r="J483" s="238">
        <f>ROUND(I483*H483,2)</f>
        <v>0</v>
      </c>
      <c r="K483" s="234" t="s">
        <v>1</v>
      </c>
      <c r="L483" s="239"/>
      <c r="M483" s="240" t="s">
        <v>1</v>
      </c>
      <c r="N483" s="241" t="s">
        <v>41</v>
      </c>
      <c r="O483" s="71"/>
      <c r="P483" s="201">
        <f>O483*H483</f>
        <v>0</v>
      </c>
      <c r="Q483" s="201">
        <v>3.2000000000000003E-4</v>
      </c>
      <c r="R483" s="201">
        <f>Q483*H483</f>
        <v>2.6880000000000001E-2</v>
      </c>
      <c r="S483" s="201">
        <v>0</v>
      </c>
      <c r="T483" s="202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483</v>
      </c>
      <c r="AT483" s="203" t="s">
        <v>394</v>
      </c>
      <c r="AU483" s="203" t="s">
        <v>84</v>
      </c>
      <c r="AY483" s="17" t="s">
        <v>272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7" t="s">
        <v>16</v>
      </c>
      <c r="BK483" s="204">
        <f>ROUND(I483*H483,2)</f>
        <v>0</v>
      </c>
      <c r="BL483" s="17" t="s">
        <v>358</v>
      </c>
      <c r="BM483" s="203" t="s">
        <v>6442</v>
      </c>
    </row>
    <row r="484" spans="1:65" s="13" customFormat="1" ht="22.5">
      <c r="B484" s="210"/>
      <c r="C484" s="211"/>
      <c r="D484" s="212" t="s">
        <v>283</v>
      </c>
      <c r="E484" s="213" t="s">
        <v>1</v>
      </c>
      <c r="F484" s="214" t="s">
        <v>6060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84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4" customFormat="1" ht="11.25">
      <c r="B485" s="221"/>
      <c r="C485" s="222"/>
      <c r="D485" s="212" t="s">
        <v>283</v>
      </c>
      <c r="E485" s="223" t="s">
        <v>1</v>
      </c>
      <c r="F485" s="224" t="s">
        <v>6443</v>
      </c>
      <c r="G485" s="222"/>
      <c r="H485" s="225">
        <v>84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84</v>
      </c>
      <c r="AV485" s="14" t="s">
        <v>84</v>
      </c>
      <c r="AW485" s="14" t="s">
        <v>32</v>
      </c>
      <c r="AX485" s="14" t="s">
        <v>16</v>
      </c>
      <c r="AY485" s="231" t="s">
        <v>272</v>
      </c>
    </row>
    <row r="486" spans="1:65" s="2" customFormat="1" ht="24.2" customHeight="1">
      <c r="A486" s="34"/>
      <c r="B486" s="35"/>
      <c r="C486" s="232" t="s">
        <v>1072</v>
      </c>
      <c r="D486" s="232" t="s">
        <v>394</v>
      </c>
      <c r="E486" s="233" t="s">
        <v>6444</v>
      </c>
      <c r="F486" s="234" t="s">
        <v>6445</v>
      </c>
      <c r="G486" s="235" t="s">
        <v>185</v>
      </c>
      <c r="H486" s="236">
        <v>101</v>
      </c>
      <c r="I486" s="237"/>
      <c r="J486" s="238">
        <f>ROUND(I486*H486,2)</f>
        <v>0</v>
      </c>
      <c r="K486" s="234" t="s">
        <v>1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7.2000000000000005E-4</v>
      </c>
      <c r="R486" s="201">
        <f>Q486*H486</f>
        <v>7.2720000000000007E-2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483</v>
      </c>
      <c r="AT486" s="203" t="s">
        <v>394</v>
      </c>
      <c r="AU486" s="203" t="s">
        <v>84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358</v>
      </c>
      <c r="BM486" s="203" t="s">
        <v>6446</v>
      </c>
    </row>
    <row r="487" spans="1:65" s="13" customFormat="1" ht="22.5">
      <c r="B487" s="210"/>
      <c r="C487" s="211"/>
      <c r="D487" s="212" t="s">
        <v>283</v>
      </c>
      <c r="E487" s="213" t="s">
        <v>1</v>
      </c>
      <c r="F487" s="214" t="s">
        <v>6060</v>
      </c>
      <c r="G487" s="211"/>
      <c r="H487" s="213" t="s">
        <v>1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283</v>
      </c>
      <c r="AU487" s="220" t="s">
        <v>84</v>
      </c>
      <c r="AV487" s="13" t="s">
        <v>16</v>
      </c>
      <c r="AW487" s="13" t="s">
        <v>32</v>
      </c>
      <c r="AX487" s="13" t="s">
        <v>76</v>
      </c>
      <c r="AY487" s="220" t="s">
        <v>272</v>
      </c>
    </row>
    <row r="488" spans="1:65" s="14" customFormat="1" ht="11.25">
      <c r="B488" s="221"/>
      <c r="C488" s="222"/>
      <c r="D488" s="212" t="s">
        <v>283</v>
      </c>
      <c r="E488" s="223" t="s">
        <v>1</v>
      </c>
      <c r="F488" s="224" t="s">
        <v>6447</v>
      </c>
      <c r="G488" s="222"/>
      <c r="H488" s="225">
        <v>101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AT488" s="231" t="s">
        <v>283</v>
      </c>
      <c r="AU488" s="231" t="s">
        <v>84</v>
      </c>
      <c r="AV488" s="14" t="s">
        <v>84</v>
      </c>
      <c r="AW488" s="14" t="s">
        <v>32</v>
      </c>
      <c r="AX488" s="14" t="s">
        <v>16</v>
      </c>
      <c r="AY488" s="231" t="s">
        <v>272</v>
      </c>
    </row>
    <row r="489" spans="1:65" s="2" customFormat="1" ht="24.2" customHeight="1">
      <c r="A489" s="34"/>
      <c r="B489" s="35"/>
      <c r="C489" s="232" t="s">
        <v>1082</v>
      </c>
      <c r="D489" s="232" t="s">
        <v>394</v>
      </c>
      <c r="E489" s="233" t="s">
        <v>6448</v>
      </c>
      <c r="F489" s="234" t="s">
        <v>6449</v>
      </c>
      <c r="G489" s="235" t="s">
        <v>185</v>
      </c>
      <c r="H489" s="236">
        <v>26</v>
      </c>
      <c r="I489" s="237"/>
      <c r="J489" s="238">
        <f>ROUND(I489*H489,2)</f>
        <v>0</v>
      </c>
      <c r="K489" s="234" t="s">
        <v>1</v>
      </c>
      <c r="L489" s="239"/>
      <c r="M489" s="240" t="s">
        <v>1</v>
      </c>
      <c r="N489" s="241" t="s">
        <v>41</v>
      </c>
      <c r="O489" s="71"/>
      <c r="P489" s="201">
        <f>O489*H489</f>
        <v>0</v>
      </c>
      <c r="Q489" s="201">
        <v>7.2000000000000005E-4</v>
      </c>
      <c r="R489" s="201">
        <f>Q489*H489</f>
        <v>1.8720000000000001E-2</v>
      </c>
      <c r="S489" s="201">
        <v>0</v>
      </c>
      <c r="T489" s="202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3" t="s">
        <v>483</v>
      </c>
      <c r="AT489" s="203" t="s">
        <v>394</v>
      </c>
      <c r="AU489" s="203" t="s">
        <v>84</v>
      </c>
      <c r="AY489" s="17" t="s">
        <v>272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17" t="s">
        <v>16</v>
      </c>
      <c r="BK489" s="204">
        <f>ROUND(I489*H489,2)</f>
        <v>0</v>
      </c>
      <c r="BL489" s="17" t="s">
        <v>358</v>
      </c>
      <c r="BM489" s="203" t="s">
        <v>6450</v>
      </c>
    </row>
    <row r="490" spans="1:65" s="13" customFormat="1" ht="22.5">
      <c r="B490" s="210"/>
      <c r="C490" s="211"/>
      <c r="D490" s="212" t="s">
        <v>283</v>
      </c>
      <c r="E490" s="213" t="s">
        <v>1</v>
      </c>
      <c r="F490" s="214" t="s">
        <v>6060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84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4" customFormat="1" ht="11.25">
      <c r="B491" s="221"/>
      <c r="C491" s="222"/>
      <c r="D491" s="212" t="s">
        <v>283</v>
      </c>
      <c r="E491" s="223" t="s">
        <v>1</v>
      </c>
      <c r="F491" s="224" t="s">
        <v>431</v>
      </c>
      <c r="G491" s="222"/>
      <c r="H491" s="225">
        <v>26</v>
      </c>
      <c r="I491" s="226"/>
      <c r="J491" s="222"/>
      <c r="K491" s="222"/>
      <c r="L491" s="227"/>
      <c r="M491" s="228"/>
      <c r="N491" s="229"/>
      <c r="O491" s="229"/>
      <c r="P491" s="229"/>
      <c r="Q491" s="229"/>
      <c r="R491" s="229"/>
      <c r="S491" s="229"/>
      <c r="T491" s="230"/>
      <c r="AT491" s="231" t="s">
        <v>283</v>
      </c>
      <c r="AU491" s="231" t="s">
        <v>84</v>
      </c>
      <c r="AV491" s="14" t="s">
        <v>84</v>
      </c>
      <c r="AW491" s="14" t="s">
        <v>32</v>
      </c>
      <c r="AX491" s="14" t="s">
        <v>16</v>
      </c>
      <c r="AY491" s="231" t="s">
        <v>272</v>
      </c>
    </row>
    <row r="492" spans="1:65" s="2" customFormat="1" ht="33" customHeight="1">
      <c r="A492" s="34"/>
      <c r="B492" s="35"/>
      <c r="C492" s="192" t="s">
        <v>1106</v>
      </c>
      <c r="D492" s="192" t="s">
        <v>274</v>
      </c>
      <c r="E492" s="193" t="s">
        <v>6451</v>
      </c>
      <c r="F492" s="194" t="s">
        <v>6452</v>
      </c>
      <c r="G492" s="195" t="s">
        <v>185</v>
      </c>
      <c r="H492" s="196">
        <v>158</v>
      </c>
      <c r="I492" s="197"/>
      <c r="J492" s="198">
        <f>ROUND(I492*H492,2)</f>
        <v>0</v>
      </c>
      <c r="K492" s="194" t="s">
        <v>278</v>
      </c>
      <c r="L492" s="39"/>
      <c r="M492" s="199" t="s">
        <v>1</v>
      </c>
      <c r="N492" s="200" t="s">
        <v>41</v>
      </c>
      <c r="O492" s="71"/>
      <c r="P492" s="201">
        <f>O492*H492</f>
        <v>0</v>
      </c>
      <c r="Q492" s="201">
        <v>2.7E-4</v>
      </c>
      <c r="R492" s="201">
        <f>Q492*H492</f>
        <v>4.2660000000000003E-2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358</v>
      </c>
      <c r="AT492" s="203" t="s">
        <v>274</v>
      </c>
      <c r="AU492" s="203" t="s">
        <v>84</v>
      </c>
      <c r="AY492" s="17" t="s">
        <v>272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16</v>
      </c>
      <c r="BK492" s="204">
        <f>ROUND(I492*H492,2)</f>
        <v>0</v>
      </c>
      <c r="BL492" s="17" t="s">
        <v>358</v>
      </c>
      <c r="BM492" s="203" t="s">
        <v>6453</v>
      </c>
    </row>
    <row r="493" spans="1:65" s="2" customFormat="1" ht="11.25">
      <c r="A493" s="34"/>
      <c r="B493" s="35"/>
      <c r="C493" s="36"/>
      <c r="D493" s="205" t="s">
        <v>281</v>
      </c>
      <c r="E493" s="36"/>
      <c r="F493" s="206" t="s">
        <v>6454</v>
      </c>
      <c r="G493" s="36"/>
      <c r="H493" s="36"/>
      <c r="I493" s="207"/>
      <c r="J493" s="36"/>
      <c r="K493" s="36"/>
      <c r="L493" s="39"/>
      <c r="M493" s="208"/>
      <c r="N493" s="209"/>
      <c r="O493" s="71"/>
      <c r="P493" s="71"/>
      <c r="Q493" s="71"/>
      <c r="R493" s="71"/>
      <c r="S493" s="71"/>
      <c r="T493" s="72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281</v>
      </c>
      <c r="AU493" s="17" t="s">
        <v>84</v>
      </c>
    </row>
    <row r="494" spans="1:65" s="14" customFormat="1" ht="11.25">
      <c r="B494" s="221"/>
      <c r="C494" s="222"/>
      <c r="D494" s="212" t="s">
        <v>283</v>
      </c>
      <c r="E494" s="223" t="s">
        <v>1</v>
      </c>
      <c r="F494" s="224" t="s">
        <v>1937</v>
      </c>
      <c r="G494" s="222"/>
      <c r="H494" s="225">
        <v>158</v>
      </c>
      <c r="I494" s="226"/>
      <c r="J494" s="222"/>
      <c r="K494" s="222"/>
      <c r="L494" s="227"/>
      <c r="M494" s="228"/>
      <c r="N494" s="229"/>
      <c r="O494" s="229"/>
      <c r="P494" s="229"/>
      <c r="Q494" s="229"/>
      <c r="R494" s="229"/>
      <c r="S494" s="229"/>
      <c r="T494" s="230"/>
      <c r="AT494" s="231" t="s">
        <v>283</v>
      </c>
      <c r="AU494" s="231" t="s">
        <v>84</v>
      </c>
      <c r="AV494" s="14" t="s">
        <v>84</v>
      </c>
      <c r="AW494" s="14" t="s">
        <v>32</v>
      </c>
      <c r="AX494" s="14" t="s">
        <v>16</v>
      </c>
      <c r="AY494" s="231" t="s">
        <v>272</v>
      </c>
    </row>
    <row r="495" spans="1:65" s="2" customFormat="1" ht="24.2" customHeight="1">
      <c r="A495" s="34"/>
      <c r="B495" s="35"/>
      <c r="C495" s="232" t="s">
        <v>1116</v>
      </c>
      <c r="D495" s="232" t="s">
        <v>394</v>
      </c>
      <c r="E495" s="233" t="s">
        <v>6455</v>
      </c>
      <c r="F495" s="234" t="s">
        <v>6456</v>
      </c>
      <c r="G495" s="235" t="s">
        <v>185</v>
      </c>
      <c r="H495" s="236">
        <v>158</v>
      </c>
      <c r="I495" s="237"/>
      <c r="J495" s="238">
        <f>ROUND(I495*H495,2)</f>
        <v>0</v>
      </c>
      <c r="K495" s="234" t="s">
        <v>1</v>
      </c>
      <c r="L495" s="239"/>
      <c r="M495" s="240" t="s">
        <v>1</v>
      </c>
      <c r="N495" s="241" t="s">
        <v>41</v>
      </c>
      <c r="O495" s="71"/>
      <c r="P495" s="201">
        <f>O495*H495</f>
        <v>0</v>
      </c>
      <c r="Q495" s="201">
        <v>1.2099999999999999E-3</v>
      </c>
      <c r="R495" s="201">
        <f>Q495*H495</f>
        <v>0.19117999999999999</v>
      </c>
      <c r="S495" s="201">
        <v>0</v>
      </c>
      <c r="T495" s="202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3" t="s">
        <v>483</v>
      </c>
      <c r="AT495" s="203" t="s">
        <v>394</v>
      </c>
      <c r="AU495" s="203" t="s">
        <v>84</v>
      </c>
      <c r="AY495" s="17" t="s">
        <v>272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17" t="s">
        <v>16</v>
      </c>
      <c r="BK495" s="204">
        <f>ROUND(I495*H495,2)</f>
        <v>0</v>
      </c>
      <c r="BL495" s="17" t="s">
        <v>358</v>
      </c>
      <c r="BM495" s="203" t="s">
        <v>6457</v>
      </c>
    </row>
    <row r="496" spans="1:65" s="13" customFormat="1" ht="22.5">
      <c r="B496" s="210"/>
      <c r="C496" s="211"/>
      <c r="D496" s="212" t="s">
        <v>283</v>
      </c>
      <c r="E496" s="213" t="s">
        <v>1</v>
      </c>
      <c r="F496" s="214" t="s">
        <v>6060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283</v>
      </c>
      <c r="AU496" s="220" t="s">
        <v>84</v>
      </c>
      <c r="AV496" s="13" t="s">
        <v>16</v>
      </c>
      <c r="AW496" s="13" t="s">
        <v>32</v>
      </c>
      <c r="AX496" s="13" t="s">
        <v>76</v>
      </c>
      <c r="AY496" s="220" t="s">
        <v>272</v>
      </c>
    </row>
    <row r="497" spans="1:65" s="14" customFormat="1" ht="11.25">
      <c r="B497" s="221"/>
      <c r="C497" s="222"/>
      <c r="D497" s="212" t="s">
        <v>283</v>
      </c>
      <c r="E497" s="223" t="s">
        <v>1</v>
      </c>
      <c r="F497" s="224" t="s">
        <v>6458</v>
      </c>
      <c r="G497" s="222"/>
      <c r="H497" s="225">
        <v>158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AT497" s="231" t="s">
        <v>283</v>
      </c>
      <c r="AU497" s="231" t="s">
        <v>84</v>
      </c>
      <c r="AV497" s="14" t="s">
        <v>84</v>
      </c>
      <c r="AW497" s="14" t="s">
        <v>32</v>
      </c>
      <c r="AX497" s="14" t="s">
        <v>16</v>
      </c>
      <c r="AY497" s="231" t="s">
        <v>272</v>
      </c>
    </row>
    <row r="498" spans="1:65" s="2" customFormat="1" ht="24.2" customHeight="1">
      <c r="A498" s="34"/>
      <c r="B498" s="35"/>
      <c r="C498" s="192" t="s">
        <v>1121</v>
      </c>
      <c r="D498" s="192" t="s">
        <v>274</v>
      </c>
      <c r="E498" s="193" t="s">
        <v>6459</v>
      </c>
      <c r="F498" s="194" t="s">
        <v>6460</v>
      </c>
      <c r="G498" s="195" t="s">
        <v>185</v>
      </c>
      <c r="H498" s="196">
        <v>726</v>
      </c>
      <c r="I498" s="197"/>
      <c r="J498" s="198">
        <f>ROUND(I498*H498,2)</f>
        <v>0</v>
      </c>
      <c r="K498" s="194" t="s">
        <v>1</v>
      </c>
      <c r="L498" s="39"/>
      <c r="M498" s="199" t="s">
        <v>1</v>
      </c>
      <c r="N498" s="200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358</v>
      </c>
      <c r="AT498" s="203" t="s">
        <v>274</v>
      </c>
      <c r="AU498" s="203" t="s">
        <v>84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358</v>
      </c>
      <c r="BM498" s="203" t="s">
        <v>6461</v>
      </c>
    </row>
    <row r="499" spans="1:65" s="14" customFormat="1" ht="11.25">
      <c r="B499" s="221"/>
      <c r="C499" s="222"/>
      <c r="D499" s="212" t="s">
        <v>283</v>
      </c>
      <c r="E499" s="223" t="s">
        <v>1</v>
      </c>
      <c r="F499" s="224" t="s">
        <v>5641</v>
      </c>
      <c r="G499" s="222"/>
      <c r="H499" s="225">
        <v>726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283</v>
      </c>
      <c r="AU499" s="231" t="s">
        <v>84</v>
      </c>
      <c r="AV499" s="14" t="s">
        <v>84</v>
      </c>
      <c r="AW499" s="14" t="s">
        <v>32</v>
      </c>
      <c r="AX499" s="14" t="s">
        <v>16</v>
      </c>
      <c r="AY499" s="231" t="s">
        <v>272</v>
      </c>
    </row>
    <row r="500" spans="1:65" s="2" customFormat="1" ht="37.9" customHeight="1">
      <c r="A500" s="34"/>
      <c r="B500" s="35"/>
      <c r="C500" s="232" t="s">
        <v>1128</v>
      </c>
      <c r="D500" s="232" t="s">
        <v>394</v>
      </c>
      <c r="E500" s="233" t="s">
        <v>6462</v>
      </c>
      <c r="F500" s="234" t="s">
        <v>6463</v>
      </c>
      <c r="G500" s="235" t="s">
        <v>185</v>
      </c>
      <c r="H500" s="236">
        <v>726</v>
      </c>
      <c r="I500" s="237"/>
      <c r="J500" s="238">
        <f>ROUND(I500*H500,2)</f>
        <v>0</v>
      </c>
      <c r="K500" s="234" t="s">
        <v>1</v>
      </c>
      <c r="L500" s="239"/>
      <c r="M500" s="240" t="s">
        <v>1</v>
      </c>
      <c r="N500" s="241" t="s">
        <v>41</v>
      </c>
      <c r="O500" s="71"/>
      <c r="P500" s="201">
        <f>O500*H500</f>
        <v>0</v>
      </c>
      <c r="Q500" s="201">
        <v>2.0000000000000001E-4</v>
      </c>
      <c r="R500" s="201">
        <f>Q500*H500</f>
        <v>0.1452</v>
      </c>
      <c r="S500" s="201">
        <v>0</v>
      </c>
      <c r="T500" s="202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3" t="s">
        <v>483</v>
      </c>
      <c r="AT500" s="203" t="s">
        <v>394</v>
      </c>
      <c r="AU500" s="203" t="s">
        <v>84</v>
      </c>
      <c r="AY500" s="17" t="s">
        <v>272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7" t="s">
        <v>16</v>
      </c>
      <c r="BK500" s="204">
        <f>ROUND(I500*H500,2)</f>
        <v>0</v>
      </c>
      <c r="BL500" s="17" t="s">
        <v>358</v>
      </c>
      <c r="BM500" s="203" t="s">
        <v>6464</v>
      </c>
    </row>
    <row r="501" spans="1:65" s="13" customFormat="1" ht="22.5">
      <c r="B501" s="210"/>
      <c r="C501" s="211"/>
      <c r="D501" s="212" t="s">
        <v>283</v>
      </c>
      <c r="E501" s="213" t="s">
        <v>1</v>
      </c>
      <c r="F501" s="214" t="s">
        <v>6047</v>
      </c>
      <c r="G501" s="211"/>
      <c r="H501" s="213" t="s">
        <v>1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283</v>
      </c>
      <c r="AU501" s="220" t="s">
        <v>84</v>
      </c>
      <c r="AV501" s="13" t="s">
        <v>16</v>
      </c>
      <c r="AW501" s="13" t="s">
        <v>32</v>
      </c>
      <c r="AX501" s="13" t="s">
        <v>76</v>
      </c>
      <c r="AY501" s="220" t="s">
        <v>272</v>
      </c>
    </row>
    <row r="502" spans="1:65" s="14" customFormat="1" ht="11.25">
      <c r="B502" s="221"/>
      <c r="C502" s="222"/>
      <c r="D502" s="212" t="s">
        <v>283</v>
      </c>
      <c r="E502" s="223" t="s">
        <v>1</v>
      </c>
      <c r="F502" s="224" t="s">
        <v>5641</v>
      </c>
      <c r="G502" s="222"/>
      <c r="H502" s="225">
        <v>726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283</v>
      </c>
      <c r="AU502" s="231" t="s">
        <v>84</v>
      </c>
      <c r="AV502" s="14" t="s">
        <v>84</v>
      </c>
      <c r="AW502" s="14" t="s">
        <v>32</v>
      </c>
      <c r="AX502" s="14" t="s">
        <v>16</v>
      </c>
      <c r="AY502" s="231" t="s">
        <v>272</v>
      </c>
    </row>
    <row r="503" spans="1:65" s="2" customFormat="1" ht="24.2" customHeight="1">
      <c r="A503" s="34"/>
      <c r="B503" s="35"/>
      <c r="C503" s="192" t="s">
        <v>1136</v>
      </c>
      <c r="D503" s="192" t="s">
        <v>274</v>
      </c>
      <c r="E503" s="193" t="s">
        <v>6465</v>
      </c>
      <c r="F503" s="194" t="s">
        <v>6466</v>
      </c>
      <c r="G503" s="195" t="s">
        <v>185</v>
      </c>
      <c r="H503" s="196">
        <v>478</v>
      </c>
      <c r="I503" s="197"/>
      <c r="J503" s="198">
        <f>ROUND(I503*H503,2)</f>
        <v>0</v>
      </c>
      <c r="K503" s="194" t="s">
        <v>1</v>
      </c>
      <c r="L503" s="39"/>
      <c r="M503" s="199" t="s">
        <v>1</v>
      </c>
      <c r="N503" s="200" t="s">
        <v>41</v>
      </c>
      <c r="O503" s="71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3" t="s">
        <v>358</v>
      </c>
      <c r="AT503" s="203" t="s">
        <v>274</v>
      </c>
      <c r="AU503" s="203" t="s">
        <v>84</v>
      </c>
      <c r="AY503" s="17" t="s">
        <v>272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7" t="s">
        <v>16</v>
      </c>
      <c r="BK503" s="204">
        <f>ROUND(I503*H503,2)</f>
        <v>0</v>
      </c>
      <c r="BL503" s="17" t="s">
        <v>358</v>
      </c>
      <c r="BM503" s="203" t="s">
        <v>6467</v>
      </c>
    </row>
    <row r="504" spans="1:65" s="14" customFormat="1" ht="11.25">
      <c r="B504" s="221"/>
      <c r="C504" s="222"/>
      <c r="D504" s="212" t="s">
        <v>283</v>
      </c>
      <c r="E504" s="223" t="s">
        <v>1</v>
      </c>
      <c r="F504" s="224" t="s">
        <v>6468</v>
      </c>
      <c r="G504" s="222"/>
      <c r="H504" s="225">
        <v>478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283</v>
      </c>
      <c r="AU504" s="231" t="s">
        <v>84</v>
      </c>
      <c r="AV504" s="14" t="s">
        <v>84</v>
      </c>
      <c r="AW504" s="14" t="s">
        <v>32</v>
      </c>
      <c r="AX504" s="14" t="s">
        <v>16</v>
      </c>
      <c r="AY504" s="231" t="s">
        <v>272</v>
      </c>
    </row>
    <row r="505" spans="1:65" s="2" customFormat="1" ht="37.9" customHeight="1">
      <c r="A505" s="34"/>
      <c r="B505" s="35"/>
      <c r="C505" s="232" t="s">
        <v>1208</v>
      </c>
      <c r="D505" s="232" t="s">
        <v>394</v>
      </c>
      <c r="E505" s="233" t="s">
        <v>6469</v>
      </c>
      <c r="F505" s="234" t="s">
        <v>6470</v>
      </c>
      <c r="G505" s="235" t="s">
        <v>185</v>
      </c>
      <c r="H505" s="236">
        <v>346</v>
      </c>
      <c r="I505" s="237"/>
      <c r="J505" s="238">
        <f>ROUND(I505*H505,2)</f>
        <v>0</v>
      </c>
      <c r="K505" s="234" t="s">
        <v>1</v>
      </c>
      <c r="L505" s="239"/>
      <c r="M505" s="240" t="s">
        <v>1</v>
      </c>
      <c r="N505" s="241" t="s">
        <v>41</v>
      </c>
      <c r="O505" s="71"/>
      <c r="P505" s="201">
        <f>O505*H505</f>
        <v>0</v>
      </c>
      <c r="Q505" s="201">
        <v>2.0000000000000001E-4</v>
      </c>
      <c r="R505" s="201">
        <f>Q505*H505</f>
        <v>6.9199999999999998E-2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483</v>
      </c>
      <c r="AT505" s="203" t="s">
        <v>394</v>
      </c>
      <c r="AU505" s="203" t="s">
        <v>84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358</v>
      </c>
      <c r="BM505" s="203" t="s">
        <v>6471</v>
      </c>
    </row>
    <row r="506" spans="1:65" s="13" customFormat="1" ht="22.5">
      <c r="B506" s="210"/>
      <c r="C506" s="211"/>
      <c r="D506" s="212" t="s">
        <v>283</v>
      </c>
      <c r="E506" s="213" t="s">
        <v>1</v>
      </c>
      <c r="F506" s="214" t="s">
        <v>6047</v>
      </c>
      <c r="G506" s="211"/>
      <c r="H506" s="213" t="s">
        <v>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283</v>
      </c>
      <c r="AU506" s="220" t="s">
        <v>84</v>
      </c>
      <c r="AV506" s="13" t="s">
        <v>16</v>
      </c>
      <c r="AW506" s="13" t="s">
        <v>32</v>
      </c>
      <c r="AX506" s="13" t="s">
        <v>76</v>
      </c>
      <c r="AY506" s="220" t="s">
        <v>272</v>
      </c>
    </row>
    <row r="507" spans="1:65" s="14" customFormat="1" ht="11.25">
      <c r="B507" s="221"/>
      <c r="C507" s="222"/>
      <c r="D507" s="212" t="s">
        <v>283</v>
      </c>
      <c r="E507" s="223" t="s">
        <v>1</v>
      </c>
      <c r="F507" s="224" t="s">
        <v>3349</v>
      </c>
      <c r="G507" s="222"/>
      <c r="H507" s="225">
        <v>346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283</v>
      </c>
      <c r="AU507" s="231" t="s">
        <v>84</v>
      </c>
      <c r="AV507" s="14" t="s">
        <v>84</v>
      </c>
      <c r="AW507" s="14" t="s">
        <v>32</v>
      </c>
      <c r="AX507" s="14" t="s">
        <v>16</v>
      </c>
      <c r="AY507" s="231" t="s">
        <v>272</v>
      </c>
    </row>
    <row r="508" spans="1:65" s="2" customFormat="1" ht="37.9" customHeight="1">
      <c r="A508" s="34"/>
      <c r="B508" s="35"/>
      <c r="C508" s="232" t="s">
        <v>1251</v>
      </c>
      <c r="D508" s="232" t="s">
        <v>394</v>
      </c>
      <c r="E508" s="233" t="s">
        <v>6472</v>
      </c>
      <c r="F508" s="234" t="s">
        <v>6473</v>
      </c>
      <c r="G508" s="235" t="s">
        <v>185</v>
      </c>
      <c r="H508" s="236">
        <v>125</v>
      </c>
      <c r="I508" s="237"/>
      <c r="J508" s="238">
        <f>ROUND(I508*H508,2)</f>
        <v>0</v>
      </c>
      <c r="K508" s="234" t="s">
        <v>1</v>
      </c>
      <c r="L508" s="239"/>
      <c r="M508" s="240" t="s">
        <v>1</v>
      </c>
      <c r="N508" s="241" t="s">
        <v>41</v>
      </c>
      <c r="O508" s="71"/>
      <c r="P508" s="201">
        <f>O508*H508</f>
        <v>0</v>
      </c>
      <c r="Q508" s="201">
        <v>2.0000000000000001E-4</v>
      </c>
      <c r="R508" s="201">
        <f>Q508*H508</f>
        <v>2.5000000000000001E-2</v>
      </c>
      <c r="S508" s="201">
        <v>0</v>
      </c>
      <c r="T508" s="202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3" t="s">
        <v>483</v>
      </c>
      <c r="AT508" s="203" t="s">
        <v>394</v>
      </c>
      <c r="AU508" s="203" t="s">
        <v>84</v>
      </c>
      <c r="AY508" s="17" t="s">
        <v>272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7" t="s">
        <v>16</v>
      </c>
      <c r="BK508" s="204">
        <f>ROUND(I508*H508,2)</f>
        <v>0</v>
      </c>
      <c r="BL508" s="17" t="s">
        <v>358</v>
      </c>
      <c r="BM508" s="203" t="s">
        <v>6474</v>
      </c>
    </row>
    <row r="509" spans="1:65" s="13" customFormat="1" ht="22.5">
      <c r="B509" s="210"/>
      <c r="C509" s="211"/>
      <c r="D509" s="212" t="s">
        <v>283</v>
      </c>
      <c r="E509" s="213" t="s">
        <v>1</v>
      </c>
      <c r="F509" s="214" t="s">
        <v>6047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84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4" customFormat="1" ht="11.25">
      <c r="B510" s="221"/>
      <c r="C510" s="222"/>
      <c r="D510" s="212" t="s">
        <v>283</v>
      </c>
      <c r="E510" s="223" t="s">
        <v>1</v>
      </c>
      <c r="F510" s="224" t="s">
        <v>1517</v>
      </c>
      <c r="G510" s="222"/>
      <c r="H510" s="225">
        <v>125</v>
      </c>
      <c r="I510" s="226"/>
      <c r="J510" s="222"/>
      <c r="K510" s="222"/>
      <c r="L510" s="227"/>
      <c r="M510" s="228"/>
      <c r="N510" s="229"/>
      <c r="O510" s="229"/>
      <c r="P510" s="229"/>
      <c r="Q510" s="229"/>
      <c r="R510" s="229"/>
      <c r="S510" s="229"/>
      <c r="T510" s="230"/>
      <c r="AT510" s="231" t="s">
        <v>283</v>
      </c>
      <c r="AU510" s="231" t="s">
        <v>84</v>
      </c>
      <c r="AV510" s="14" t="s">
        <v>84</v>
      </c>
      <c r="AW510" s="14" t="s">
        <v>32</v>
      </c>
      <c r="AX510" s="14" t="s">
        <v>16</v>
      </c>
      <c r="AY510" s="231" t="s">
        <v>272</v>
      </c>
    </row>
    <row r="511" spans="1:65" s="2" customFormat="1" ht="24.2" customHeight="1">
      <c r="A511" s="34"/>
      <c r="B511" s="35"/>
      <c r="C511" s="192" t="s">
        <v>1358</v>
      </c>
      <c r="D511" s="192" t="s">
        <v>274</v>
      </c>
      <c r="E511" s="193" t="s">
        <v>6475</v>
      </c>
      <c r="F511" s="194" t="s">
        <v>6476</v>
      </c>
      <c r="G511" s="195" t="s">
        <v>380</v>
      </c>
      <c r="H511" s="196">
        <v>0.84</v>
      </c>
      <c r="I511" s="197"/>
      <c r="J511" s="198">
        <f>ROUND(I511*H511,2)</f>
        <v>0</v>
      </c>
      <c r="K511" s="194" t="s">
        <v>278</v>
      </c>
      <c r="L511" s="39"/>
      <c r="M511" s="199" t="s">
        <v>1</v>
      </c>
      <c r="N511" s="200" t="s">
        <v>41</v>
      </c>
      <c r="O511" s="71"/>
      <c r="P511" s="201">
        <f>O511*H511</f>
        <v>0</v>
      </c>
      <c r="Q511" s="201">
        <v>0</v>
      </c>
      <c r="R511" s="201">
        <f>Q511*H511</f>
        <v>0</v>
      </c>
      <c r="S511" s="201">
        <v>0</v>
      </c>
      <c r="T511" s="202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03" t="s">
        <v>358</v>
      </c>
      <c r="AT511" s="203" t="s">
        <v>274</v>
      </c>
      <c r="AU511" s="203" t="s">
        <v>84</v>
      </c>
      <c r="AY511" s="17" t="s">
        <v>272</v>
      </c>
      <c r="BE511" s="204">
        <f>IF(N511="základní",J511,0)</f>
        <v>0</v>
      </c>
      <c r="BF511" s="204">
        <f>IF(N511="snížená",J511,0)</f>
        <v>0</v>
      </c>
      <c r="BG511" s="204">
        <f>IF(N511="zákl. přenesená",J511,0)</f>
        <v>0</v>
      </c>
      <c r="BH511" s="204">
        <f>IF(N511="sníž. přenesená",J511,0)</f>
        <v>0</v>
      </c>
      <c r="BI511" s="204">
        <f>IF(N511="nulová",J511,0)</f>
        <v>0</v>
      </c>
      <c r="BJ511" s="17" t="s">
        <v>16</v>
      </c>
      <c r="BK511" s="204">
        <f>ROUND(I511*H511,2)</f>
        <v>0</v>
      </c>
      <c r="BL511" s="17" t="s">
        <v>358</v>
      </c>
      <c r="BM511" s="203" t="s">
        <v>6477</v>
      </c>
    </row>
    <row r="512" spans="1:65" s="2" customFormat="1" ht="11.25">
      <c r="A512" s="34"/>
      <c r="B512" s="35"/>
      <c r="C512" s="36"/>
      <c r="D512" s="205" t="s">
        <v>281</v>
      </c>
      <c r="E512" s="36"/>
      <c r="F512" s="206" t="s">
        <v>6478</v>
      </c>
      <c r="G512" s="36"/>
      <c r="H512" s="36"/>
      <c r="I512" s="207"/>
      <c r="J512" s="36"/>
      <c r="K512" s="36"/>
      <c r="L512" s="39"/>
      <c r="M512" s="208"/>
      <c r="N512" s="209"/>
      <c r="O512" s="71"/>
      <c r="P512" s="71"/>
      <c r="Q512" s="71"/>
      <c r="R512" s="71"/>
      <c r="S512" s="71"/>
      <c r="T512" s="72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7" t="s">
        <v>281</v>
      </c>
      <c r="AU512" s="17" t="s">
        <v>84</v>
      </c>
    </row>
    <row r="513" spans="1:65" s="12" customFormat="1" ht="22.9" customHeight="1">
      <c r="B513" s="176"/>
      <c r="C513" s="177"/>
      <c r="D513" s="178" t="s">
        <v>75</v>
      </c>
      <c r="E513" s="190" t="s">
        <v>6479</v>
      </c>
      <c r="F513" s="190" t="s">
        <v>6480</v>
      </c>
      <c r="G513" s="177"/>
      <c r="H513" s="177"/>
      <c r="I513" s="180"/>
      <c r="J513" s="191">
        <f>BK513</f>
        <v>0</v>
      </c>
      <c r="K513" s="177"/>
      <c r="L513" s="182"/>
      <c r="M513" s="183"/>
      <c r="N513" s="184"/>
      <c r="O513" s="184"/>
      <c r="P513" s="185">
        <f>SUM(P514:P534)</f>
        <v>0</v>
      </c>
      <c r="Q513" s="184"/>
      <c r="R513" s="185">
        <f>SUM(R514:R534)</f>
        <v>1.101</v>
      </c>
      <c r="S513" s="184"/>
      <c r="T513" s="186">
        <f>SUM(T514:T534)</f>
        <v>0</v>
      </c>
      <c r="AR513" s="187" t="s">
        <v>16</v>
      </c>
      <c r="AT513" s="188" t="s">
        <v>75</v>
      </c>
      <c r="AU513" s="188" t="s">
        <v>16</v>
      </c>
      <c r="AY513" s="187" t="s">
        <v>272</v>
      </c>
      <c r="BK513" s="189">
        <f>SUM(BK514:BK534)</f>
        <v>0</v>
      </c>
    </row>
    <row r="514" spans="1:65" s="2" customFormat="1" ht="21.75" customHeight="1">
      <c r="A514" s="34"/>
      <c r="B514" s="35"/>
      <c r="C514" s="192" t="s">
        <v>1366</v>
      </c>
      <c r="D514" s="192" t="s">
        <v>274</v>
      </c>
      <c r="E514" s="193" t="s">
        <v>6481</v>
      </c>
      <c r="F514" s="194" t="s">
        <v>6482</v>
      </c>
      <c r="G514" s="195" t="s">
        <v>3165</v>
      </c>
      <c r="H514" s="196">
        <v>1101</v>
      </c>
      <c r="I514" s="197"/>
      <c r="J514" s="198">
        <f>ROUND(I514*H514,2)</f>
        <v>0</v>
      </c>
      <c r="K514" s="194" t="s">
        <v>1</v>
      </c>
      <c r="L514" s="39"/>
      <c r="M514" s="199" t="s">
        <v>1</v>
      </c>
      <c r="N514" s="200" t="s">
        <v>41</v>
      </c>
      <c r="O514" s="71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3" t="s">
        <v>279</v>
      </c>
      <c r="AT514" s="203" t="s">
        <v>274</v>
      </c>
      <c r="AU514" s="203" t="s">
        <v>84</v>
      </c>
      <c r="AY514" s="17" t="s">
        <v>272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7" t="s">
        <v>16</v>
      </c>
      <c r="BK514" s="204">
        <f>ROUND(I514*H514,2)</f>
        <v>0</v>
      </c>
      <c r="BL514" s="17" t="s">
        <v>279</v>
      </c>
      <c r="BM514" s="203" t="s">
        <v>6483</v>
      </c>
    </row>
    <row r="515" spans="1:65" s="13" customFormat="1" ht="22.5">
      <c r="B515" s="210"/>
      <c r="C515" s="211"/>
      <c r="D515" s="212" t="s">
        <v>283</v>
      </c>
      <c r="E515" s="213" t="s">
        <v>1</v>
      </c>
      <c r="F515" s="214" t="s">
        <v>6060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84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4" customFormat="1" ht="11.25">
      <c r="B516" s="221"/>
      <c r="C516" s="222"/>
      <c r="D516" s="212" t="s">
        <v>283</v>
      </c>
      <c r="E516" s="223" t="s">
        <v>1</v>
      </c>
      <c r="F516" s="224" t="s">
        <v>6484</v>
      </c>
      <c r="G516" s="222"/>
      <c r="H516" s="225">
        <v>1101</v>
      </c>
      <c r="I516" s="226"/>
      <c r="J516" s="222"/>
      <c r="K516" s="222"/>
      <c r="L516" s="227"/>
      <c r="M516" s="228"/>
      <c r="N516" s="229"/>
      <c r="O516" s="229"/>
      <c r="P516" s="229"/>
      <c r="Q516" s="229"/>
      <c r="R516" s="229"/>
      <c r="S516" s="229"/>
      <c r="T516" s="230"/>
      <c r="AT516" s="231" t="s">
        <v>283</v>
      </c>
      <c r="AU516" s="231" t="s">
        <v>84</v>
      </c>
      <c r="AV516" s="14" t="s">
        <v>84</v>
      </c>
      <c r="AW516" s="14" t="s">
        <v>32</v>
      </c>
      <c r="AX516" s="14" t="s">
        <v>16</v>
      </c>
      <c r="AY516" s="231" t="s">
        <v>272</v>
      </c>
    </row>
    <row r="517" spans="1:65" s="2" customFormat="1" ht="16.5" customHeight="1">
      <c r="A517" s="34"/>
      <c r="B517" s="35"/>
      <c r="C517" s="232" t="s">
        <v>1374</v>
      </c>
      <c r="D517" s="232" t="s">
        <v>394</v>
      </c>
      <c r="E517" s="233" t="s">
        <v>6485</v>
      </c>
      <c r="F517" s="234" t="s">
        <v>6486</v>
      </c>
      <c r="G517" s="235" t="s">
        <v>185</v>
      </c>
      <c r="H517" s="236">
        <v>70</v>
      </c>
      <c r="I517" s="237"/>
      <c r="J517" s="238">
        <f>ROUND(I517*H517,2)</f>
        <v>0</v>
      </c>
      <c r="K517" s="234" t="s">
        <v>1</v>
      </c>
      <c r="L517" s="239"/>
      <c r="M517" s="240" t="s">
        <v>1</v>
      </c>
      <c r="N517" s="241" t="s">
        <v>41</v>
      </c>
      <c r="O517" s="71"/>
      <c r="P517" s="201">
        <f>O517*H517</f>
        <v>0</v>
      </c>
      <c r="Q517" s="201">
        <v>6.0000000000000001E-3</v>
      </c>
      <c r="R517" s="201">
        <f>Q517*H517</f>
        <v>0.42</v>
      </c>
      <c r="S517" s="201">
        <v>0</v>
      </c>
      <c r="T517" s="202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3" t="s">
        <v>313</v>
      </c>
      <c r="AT517" s="203" t="s">
        <v>394</v>
      </c>
      <c r="AU517" s="203" t="s">
        <v>84</v>
      </c>
      <c r="AY517" s="17" t="s">
        <v>272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17" t="s">
        <v>16</v>
      </c>
      <c r="BK517" s="204">
        <f>ROUND(I517*H517,2)</f>
        <v>0</v>
      </c>
      <c r="BL517" s="17" t="s">
        <v>279</v>
      </c>
      <c r="BM517" s="203" t="s">
        <v>6487</v>
      </c>
    </row>
    <row r="518" spans="1:65" s="13" customFormat="1" ht="22.5">
      <c r="B518" s="210"/>
      <c r="C518" s="211"/>
      <c r="D518" s="212" t="s">
        <v>283</v>
      </c>
      <c r="E518" s="213" t="s">
        <v>1</v>
      </c>
      <c r="F518" s="214" t="s">
        <v>6060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283</v>
      </c>
      <c r="AU518" s="220" t="s">
        <v>84</v>
      </c>
      <c r="AV518" s="13" t="s">
        <v>16</v>
      </c>
      <c r="AW518" s="13" t="s">
        <v>32</v>
      </c>
      <c r="AX518" s="13" t="s">
        <v>76</v>
      </c>
      <c r="AY518" s="220" t="s">
        <v>272</v>
      </c>
    </row>
    <row r="519" spans="1:65" s="14" customFormat="1" ht="11.25">
      <c r="B519" s="221"/>
      <c r="C519" s="222"/>
      <c r="D519" s="212" t="s">
        <v>283</v>
      </c>
      <c r="E519" s="223" t="s">
        <v>1</v>
      </c>
      <c r="F519" s="224" t="s">
        <v>809</v>
      </c>
      <c r="G519" s="222"/>
      <c r="H519" s="225">
        <v>70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283</v>
      </c>
      <c r="AU519" s="231" t="s">
        <v>84</v>
      </c>
      <c r="AV519" s="14" t="s">
        <v>84</v>
      </c>
      <c r="AW519" s="14" t="s">
        <v>32</v>
      </c>
      <c r="AX519" s="14" t="s">
        <v>16</v>
      </c>
      <c r="AY519" s="231" t="s">
        <v>272</v>
      </c>
    </row>
    <row r="520" spans="1:65" s="2" customFormat="1" ht="16.5" customHeight="1">
      <c r="A520" s="34"/>
      <c r="B520" s="35"/>
      <c r="C520" s="232" t="s">
        <v>1380</v>
      </c>
      <c r="D520" s="232" t="s">
        <v>394</v>
      </c>
      <c r="E520" s="233" t="s">
        <v>6488</v>
      </c>
      <c r="F520" s="234" t="s">
        <v>6489</v>
      </c>
      <c r="G520" s="235" t="s">
        <v>185</v>
      </c>
      <c r="H520" s="236">
        <v>90</v>
      </c>
      <c r="I520" s="237"/>
      <c r="J520" s="238">
        <f>ROUND(I520*H520,2)</f>
        <v>0</v>
      </c>
      <c r="K520" s="234" t="s">
        <v>1</v>
      </c>
      <c r="L520" s="239"/>
      <c r="M520" s="240" t="s">
        <v>1</v>
      </c>
      <c r="N520" s="241" t="s">
        <v>41</v>
      </c>
      <c r="O520" s="71"/>
      <c r="P520" s="201">
        <f>O520*H520</f>
        <v>0</v>
      </c>
      <c r="Q520" s="201">
        <v>4.4999999999999997E-3</v>
      </c>
      <c r="R520" s="201">
        <f>Q520*H520</f>
        <v>0.40499999999999997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313</v>
      </c>
      <c r="AT520" s="203" t="s">
        <v>394</v>
      </c>
      <c r="AU520" s="203" t="s">
        <v>84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279</v>
      </c>
      <c r="BM520" s="203" t="s">
        <v>6490</v>
      </c>
    </row>
    <row r="521" spans="1:65" s="13" customFormat="1" ht="22.5">
      <c r="B521" s="210"/>
      <c r="C521" s="211"/>
      <c r="D521" s="212" t="s">
        <v>283</v>
      </c>
      <c r="E521" s="213" t="s">
        <v>1</v>
      </c>
      <c r="F521" s="214" t="s">
        <v>6060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84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4" customFormat="1" ht="11.25">
      <c r="B522" s="221"/>
      <c r="C522" s="222"/>
      <c r="D522" s="212" t="s">
        <v>283</v>
      </c>
      <c r="E522" s="223" t="s">
        <v>1</v>
      </c>
      <c r="F522" s="224" t="s">
        <v>992</v>
      </c>
      <c r="G522" s="222"/>
      <c r="H522" s="225">
        <v>90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283</v>
      </c>
      <c r="AU522" s="231" t="s">
        <v>84</v>
      </c>
      <c r="AV522" s="14" t="s">
        <v>84</v>
      </c>
      <c r="AW522" s="14" t="s">
        <v>32</v>
      </c>
      <c r="AX522" s="14" t="s">
        <v>16</v>
      </c>
      <c r="AY522" s="231" t="s">
        <v>272</v>
      </c>
    </row>
    <row r="523" spans="1:65" s="2" customFormat="1" ht="16.5" customHeight="1">
      <c r="A523" s="34"/>
      <c r="B523" s="35"/>
      <c r="C523" s="232" t="s">
        <v>1387</v>
      </c>
      <c r="D523" s="232" t="s">
        <v>394</v>
      </c>
      <c r="E523" s="233" t="s">
        <v>6491</v>
      </c>
      <c r="F523" s="234" t="s">
        <v>6492</v>
      </c>
      <c r="G523" s="235" t="s">
        <v>952</v>
      </c>
      <c r="H523" s="236">
        <v>230</v>
      </c>
      <c r="I523" s="237"/>
      <c r="J523" s="238">
        <f>ROUND(I523*H523,2)</f>
        <v>0</v>
      </c>
      <c r="K523" s="234" t="s">
        <v>1</v>
      </c>
      <c r="L523" s="239"/>
      <c r="M523" s="240" t="s">
        <v>1</v>
      </c>
      <c r="N523" s="241" t="s">
        <v>41</v>
      </c>
      <c r="O523" s="71"/>
      <c r="P523" s="201">
        <f>O523*H523</f>
        <v>0</v>
      </c>
      <c r="Q523" s="201">
        <v>4.0000000000000002E-4</v>
      </c>
      <c r="R523" s="201">
        <f>Q523*H523</f>
        <v>9.1999999999999998E-2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313</v>
      </c>
      <c r="AT523" s="203" t="s">
        <v>394</v>
      </c>
      <c r="AU523" s="203" t="s">
        <v>84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279</v>
      </c>
      <c r="BM523" s="203" t="s">
        <v>6493</v>
      </c>
    </row>
    <row r="524" spans="1:65" s="13" customFormat="1" ht="22.5">
      <c r="B524" s="210"/>
      <c r="C524" s="211"/>
      <c r="D524" s="212" t="s">
        <v>283</v>
      </c>
      <c r="E524" s="213" t="s">
        <v>1</v>
      </c>
      <c r="F524" s="214" t="s">
        <v>6060</v>
      </c>
      <c r="G524" s="211"/>
      <c r="H524" s="213" t="s">
        <v>1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283</v>
      </c>
      <c r="AU524" s="220" t="s">
        <v>84</v>
      </c>
      <c r="AV524" s="13" t="s">
        <v>16</v>
      </c>
      <c r="AW524" s="13" t="s">
        <v>32</v>
      </c>
      <c r="AX524" s="13" t="s">
        <v>76</v>
      </c>
      <c r="AY524" s="220" t="s">
        <v>272</v>
      </c>
    </row>
    <row r="525" spans="1:65" s="14" customFormat="1" ht="11.25">
      <c r="B525" s="221"/>
      <c r="C525" s="222"/>
      <c r="D525" s="212" t="s">
        <v>283</v>
      </c>
      <c r="E525" s="223" t="s">
        <v>1</v>
      </c>
      <c r="F525" s="224" t="s">
        <v>2541</v>
      </c>
      <c r="G525" s="222"/>
      <c r="H525" s="225">
        <v>230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16</v>
      </c>
      <c r="AY525" s="231" t="s">
        <v>272</v>
      </c>
    </row>
    <row r="526" spans="1:65" s="2" customFormat="1" ht="16.5" customHeight="1">
      <c r="A526" s="34"/>
      <c r="B526" s="35"/>
      <c r="C526" s="232" t="s">
        <v>1397</v>
      </c>
      <c r="D526" s="232" t="s">
        <v>394</v>
      </c>
      <c r="E526" s="233" t="s">
        <v>6494</v>
      </c>
      <c r="F526" s="234" t="s">
        <v>6495</v>
      </c>
      <c r="G526" s="235" t="s">
        <v>952</v>
      </c>
      <c r="H526" s="236">
        <v>230</v>
      </c>
      <c r="I526" s="237"/>
      <c r="J526" s="238">
        <f>ROUND(I526*H526,2)</f>
        <v>0</v>
      </c>
      <c r="K526" s="234" t="s">
        <v>1</v>
      </c>
      <c r="L526" s="239"/>
      <c r="M526" s="240" t="s">
        <v>1</v>
      </c>
      <c r="N526" s="241" t="s">
        <v>41</v>
      </c>
      <c r="O526" s="71"/>
      <c r="P526" s="201">
        <f>O526*H526</f>
        <v>0</v>
      </c>
      <c r="Q526" s="201">
        <v>4.0000000000000002E-4</v>
      </c>
      <c r="R526" s="201">
        <f>Q526*H526</f>
        <v>9.1999999999999998E-2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313</v>
      </c>
      <c r="AT526" s="203" t="s">
        <v>394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279</v>
      </c>
      <c r="BM526" s="203" t="s">
        <v>6496</v>
      </c>
    </row>
    <row r="527" spans="1:65" s="13" customFormat="1" ht="22.5">
      <c r="B527" s="210"/>
      <c r="C527" s="211"/>
      <c r="D527" s="212" t="s">
        <v>283</v>
      </c>
      <c r="E527" s="213" t="s">
        <v>1</v>
      </c>
      <c r="F527" s="214" t="s">
        <v>6060</v>
      </c>
      <c r="G527" s="211"/>
      <c r="H527" s="213" t="s">
        <v>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283</v>
      </c>
      <c r="AU527" s="220" t="s">
        <v>84</v>
      </c>
      <c r="AV527" s="13" t="s">
        <v>16</v>
      </c>
      <c r="AW527" s="13" t="s">
        <v>32</v>
      </c>
      <c r="AX527" s="13" t="s">
        <v>76</v>
      </c>
      <c r="AY527" s="220" t="s">
        <v>272</v>
      </c>
    </row>
    <row r="528" spans="1:65" s="14" customFormat="1" ht="11.25">
      <c r="B528" s="221"/>
      <c r="C528" s="222"/>
      <c r="D528" s="212" t="s">
        <v>283</v>
      </c>
      <c r="E528" s="223" t="s">
        <v>1</v>
      </c>
      <c r="F528" s="224" t="s">
        <v>2541</v>
      </c>
      <c r="G528" s="222"/>
      <c r="H528" s="225">
        <v>230</v>
      </c>
      <c r="I528" s="226"/>
      <c r="J528" s="222"/>
      <c r="K528" s="222"/>
      <c r="L528" s="227"/>
      <c r="M528" s="228"/>
      <c r="N528" s="229"/>
      <c r="O528" s="229"/>
      <c r="P528" s="229"/>
      <c r="Q528" s="229"/>
      <c r="R528" s="229"/>
      <c r="S528" s="229"/>
      <c r="T528" s="230"/>
      <c r="AT528" s="231" t="s">
        <v>283</v>
      </c>
      <c r="AU528" s="231" t="s">
        <v>84</v>
      </c>
      <c r="AV528" s="14" t="s">
        <v>84</v>
      </c>
      <c r="AW528" s="14" t="s">
        <v>32</v>
      </c>
      <c r="AX528" s="14" t="s">
        <v>16</v>
      </c>
      <c r="AY528" s="231" t="s">
        <v>272</v>
      </c>
    </row>
    <row r="529" spans="1:65" s="2" customFormat="1" ht="16.5" customHeight="1">
      <c r="A529" s="34"/>
      <c r="B529" s="35"/>
      <c r="C529" s="232" t="s">
        <v>1405</v>
      </c>
      <c r="D529" s="232" t="s">
        <v>394</v>
      </c>
      <c r="E529" s="233" t="s">
        <v>6497</v>
      </c>
      <c r="F529" s="234" t="s">
        <v>6498</v>
      </c>
      <c r="G529" s="235" t="s">
        <v>952</v>
      </c>
      <c r="H529" s="236">
        <v>230</v>
      </c>
      <c r="I529" s="237"/>
      <c r="J529" s="238">
        <f>ROUND(I529*H529,2)</f>
        <v>0</v>
      </c>
      <c r="K529" s="234" t="s">
        <v>1</v>
      </c>
      <c r="L529" s="239"/>
      <c r="M529" s="240" t="s">
        <v>1</v>
      </c>
      <c r="N529" s="241" t="s">
        <v>41</v>
      </c>
      <c r="O529" s="71"/>
      <c r="P529" s="201">
        <f>O529*H529</f>
        <v>0</v>
      </c>
      <c r="Q529" s="201">
        <v>2.0000000000000001E-4</v>
      </c>
      <c r="R529" s="201">
        <f>Q529*H529</f>
        <v>4.5999999999999999E-2</v>
      </c>
      <c r="S529" s="201">
        <v>0</v>
      </c>
      <c r="T529" s="202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203" t="s">
        <v>313</v>
      </c>
      <c r="AT529" s="203" t="s">
        <v>394</v>
      </c>
      <c r="AU529" s="203" t="s">
        <v>84</v>
      </c>
      <c r="AY529" s="17" t="s">
        <v>272</v>
      </c>
      <c r="BE529" s="204">
        <f>IF(N529="základní",J529,0)</f>
        <v>0</v>
      </c>
      <c r="BF529" s="204">
        <f>IF(N529="snížená",J529,0)</f>
        <v>0</v>
      </c>
      <c r="BG529" s="204">
        <f>IF(N529="zákl. přenesená",J529,0)</f>
        <v>0</v>
      </c>
      <c r="BH529" s="204">
        <f>IF(N529="sníž. přenesená",J529,0)</f>
        <v>0</v>
      </c>
      <c r="BI529" s="204">
        <f>IF(N529="nulová",J529,0)</f>
        <v>0</v>
      </c>
      <c r="BJ529" s="17" t="s">
        <v>16</v>
      </c>
      <c r="BK529" s="204">
        <f>ROUND(I529*H529,2)</f>
        <v>0</v>
      </c>
      <c r="BL529" s="17" t="s">
        <v>279</v>
      </c>
      <c r="BM529" s="203" t="s">
        <v>6499</v>
      </c>
    </row>
    <row r="530" spans="1:65" s="13" customFormat="1" ht="22.5">
      <c r="B530" s="210"/>
      <c r="C530" s="211"/>
      <c r="D530" s="212" t="s">
        <v>283</v>
      </c>
      <c r="E530" s="213" t="s">
        <v>1</v>
      </c>
      <c r="F530" s="214" t="s">
        <v>6060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283</v>
      </c>
      <c r="AU530" s="220" t="s">
        <v>84</v>
      </c>
      <c r="AV530" s="13" t="s">
        <v>16</v>
      </c>
      <c r="AW530" s="13" t="s">
        <v>32</v>
      </c>
      <c r="AX530" s="13" t="s">
        <v>76</v>
      </c>
      <c r="AY530" s="220" t="s">
        <v>272</v>
      </c>
    </row>
    <row r="531" spans="1:65" s="14" customFormat="1" ht="11.25">
      <c r="B531" s="221"/>
      <c r="C531" s="222"/>
      <c r="D531" s="212" t="s">
        <v>283</v>
      </c>
      <c r="E531" s="223" t="s">
        <v>1</v>
      </c>
      <c r="F531" s="224" t="s">
        <v>2541</v>
      </c>
      <c r="G531" s="222"/>
      <c r="H531" s="225">
        <v>230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283</v>
      </c>
      <c r="AU531" s="231" t="s">
        <v>84</v>
      </c>
      <c r="AV531" s="14" t="s">
        <v>84</v>
      </c>
      <c r="AW531" s="14" t="s">
        <v>32</v>
      </c>
      <c r="AX531" s="14" t="s">
        <v>16</v>
      </c>
      <c r="AY531" s="231" t="s">
        <v>272</v>
      </c>
    </row>
    <row r="532" spans="1:65" s="2" customFormat="1" ht="16.5" customHeight="1">
      <c r="A532" s="34"/>
      <c r="B532" s="35"/>
      <c r="C532" s="232" t="s">
        <v>1418</v>
      </c>
      <c r="D532" s="232" t="s">
        <v>394</v>
      </c>
      <c r="E532" s="233" t="s">
        <v>6500</v>
      </c>
      <c r="F532" s="234" t="s">
        <v>6501</v>
      </c>
      <c r="G532" s="235" t="s">
        <v>952</v>
      </c>
      <c r="H532" s="236">
        <v>230</v>
      </c>
      <c r="I532" s="237"/>
      <c r="J532" s="238">
        <f>ROUND(I532*H532,2)</f>
        <v>0</v>
      </c>
      <c r="K532" s="234" t="s">
        <v>1</v>
      </c>
      <c r="L532" s="239"/>
      <c r="M532" s="240" t="s">
        <v>1</v>
      </c>
      <c r="N532" s="241" t="s">
        <v>41</v>
      </c>
      <c r="O532" s="71"/>
      <c r="P532" s="201">
        <f>O532*H532</f>
        <v>0</v>
      </c>
      <c r="Q532" s="201">
        <v>2.0000000000000001E-4</v>
      </c>
      <c r="R532" s="201">
        <f>Q532*H532</f>
        <v>4.5999999999999999E-2</v>
      </c>
      <c r="S532" s="201">
        <v>0</v>
      </c>
      <c r="T532" s="202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3" t="s">
        <v>313</v>
      </c>
      <c r="AT532" s="203" t="s">
        <v>394</v>
      </c>
      <c r="AU532" s="203" t="s">
        <v>84</v>
      </c>
      <c r="AY532" s="17" t="s">
        <v>272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7" t="s">
        <v>16</v>
      </c>
      <c r="BK532" s="204">
        <f>ROUND(I532*H532,2)</f>
        <v>0</v>
      </c>
      <c r="BL532" s="17" t="s">
        <v>279</v>
      </c>
      <c r="BM532" s="203" t="s">
        <v>6502</v>
      </c>
    </row>
    <row r="533" spans="1:65" s="13" customFormat="1" ht="22.5">
      <c r="B533" s="210"/>
      <c r="C533" s="211"/>
      <c r="D533" s="212" t="s">
        <v>283</v>
      </c>
      <c r="E533" s="213" t="s">
        <v>1</v>
      </c>
      <c r="F533" s="214" t="s">
        <v>6060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84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1:65" s="14" customFormat="1" ht="11.25">
      <c r="B534" s="221"/>
      <c r="C534" s="222"/>
      <c r="D534" s="212" t="s">
        <v>283</v>
      </c>
      <c r="E534" s="223" t="s">
        <v>1</v>
      </c>
      <c r="F534" s="224" t="s">
        <v>2541</v>
      </c>
      <c r="G534" s="222"/>
      <c r="H534" s="225">
        <v>230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84</v>
      </c>
      <c r="AV534" s="14" t="s">
        <v>84</v>
      </c>
      <c r="AW534" s="14" t="s">
        <v>32</v>
      </c>
      <c r="AX534" s="14" t="s">
        <v>16</v>
      </c>
      <c r="AY534" s="231" t="s">
        <v>272</v>
      </c>
    </row>
    <row r="535" spans="1:65" s="12" customFormat="1" ht="22.9" customHeight="1">
      <c r="B535" s="176"/>
      <c r="C535" s="177"/>
      <c r="D535" s="178" t="s">
        <v>75</v>
      </c>
      <c r="E535" s="190" t="s">
        <v>3086</v>
      </c>
      <c r="F535" s="190" t="s">
        <v>6503</v>
      </c>
      <c r="G535" s="177"/>
      <c r="H535" s="177"/>
      <c r="I535" s="180"/>
      <c r="J535" s="191">
        <f>BK535</f>
        <v>0</v>
      </c>
      <c r="K535" s="177"/>
      <c r="L535" s="182"/>
      <c r="M535" s="183"/>
      <c r="N535" s="184"/>
      <c r="O535" s="184"/>
      <c r="P535" s="185">
        <f>SUM(P536:P547)</f>
        <v>0</v>
      </c>
      <c r="Q535" s="184"/>
      <c r="R535" s="185">
        <f>SUM(R536:R547)</f>
        <v>0</v>
      </c>
      <c r="S535" s="184"/>
      <c r="T535" s="186">
        <f>SUM(T536:T547)</f>
        <v>0</v>
      </c>
      <c r="AR535" s="187" t="s">
        <v>279</v>
      </c>
      <c r="AT535" s="188" t="s">
        <v>75</v>
      </c>
      <c r="AU535" s="188" t="s">
        <v>16</v>
      </c>
      <c r="AY535" s="187" t="s">
        <v>272</v>
      </c>
      <c r="BK535" s="189">
        <f>SUM(BK536:BK547)</f>
        <v>0</v>
      </c>
    </row>
    <row r="536" spans="1:65" s="2" customFormat="1" ht="16.5" customHeight="1">
      <c r="A536" s="34"/>
      <c r="B536" s="35"/>
      <c r="C536" s="192" t="s">
        <v>1423</v>
      </c>
      <c r="D536" s="192" t="s">
        <v>274</v>
      </c>
      <c r="E536" s="193" t="s">
        <v>6504</v>
      </c>
      <c r="F536" s="194" t="s">
        <v>6505</v>
      </c>
      <c r="G536" s="195" t="s">
        <v>2594</v>
      </c>
      <c r="H536" s="196">
        <v>50</v>
      </c>
      <c r="I536" s="197"/>
      <c r="J536" s="198">
        <f>ROUND(I536*H536,2)</f>
        <v>0</v>
      </c>
      <c r="K536" s="194" t="s">
        <v>1</v>
      </c>
      <c r="L536" s="39"/>
      <c r="M536" s="199" t="s">
        <v>1</v>
      </c>
      <c r="N536" s="200" t="s">
        <v>41</v>
      </c>
      <c r="O536" s="71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3" t="s">
        <v>279</v>
      </c>
      <c r="AT536" s="203" t="s">
        <v>274</v>
      </c>
      <c r="AU536" s="203" t="s">
        <v>84</v>
      </c>
      <c r="AY536" s="17" t="s">
        <v>272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7" t="s">
        <v>16</v>
      </c>
      <c r="BK536" s="204">
        <f>ROUND(I536*H536,2)</f>
        <v>0</v>
      </c>
      <c r="BL536" s="17" t="s">
        <v>279</v>
      </c>
      <c r="BM536" s="203" t="s">
        <v>6506</v>
      </c>
    </row>
    <row r="537" spans="1:65" s="14" customFormat="1" ht="11.25">
      <c r="B537" s="221"/>
      <c r="C537" s="222"/>
      <c r="D537" s="212" t="s">
        <v>283</v>
      </c>
      <c r="E537" s="223" t="s">
        <v>1</v>
      </c>
      <c r="F537" s="224" t="s">
        <v>644</v>
      </c>
      <c r="G537" s="222"/>
      <c r="H537" s="225">
        <v>50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84</v>
      </c>
      <c r="AV537" s="14" t="s">
        <v>84</v>
      </c>
      <c r="AW537" s="14" t="s">
        <v>32</v>
      </c>
      <c r="AX537" s="14" t="s">
        <v>16</v>
      </c>
      <c r="AY537" s="231" t="s">
        <v>272</v>
      </c>
    </row>
    <row r="538" spans="1:65" s="2" customFormat="1" ht="16.5" customHeight="1">
      <c r="A538" s="34"/>
      <c r="B538" s="35"/>
      <c r="C538" s="192" t="s">
        <v>1431</v>
      </c>
      <c r="D538" s="192" t="s">
        <v>274</v>
      </c>
      <c r="E538" s="193" t="s">
        <v>6507</v>
      </c>
      <c r="F538" s="194" t="s">
        <v>6508</v>
      </c>
      <c r="G538" s="195" t="s">
        <v>2594</v>
      </c>
      <c r="H538" s="196">
        <v>40</v>
      </c>
      <c r="I538" s="197"/>
      <c r="J538" s="198">
        <f>ROUND(I538*H538,2)</f>
        <v>0</v>
      </c>
      <c r="K538" s="194" t="s">
        <v>1</v>
      </c>
      <c r="L538" s="39"/>
      <c r="M538" s="199" t="s">
        <v>1</v>
      </c>
      <c r="N538" s="200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279</v>
      </c>
      <c r="AT538" s="203" t="s">
        <v>274</v>
      </c>
      <c r="AU538" s="203" t="s">
        <v>84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279</v>
      </c>
      <c r="BM538" s="203" t="s">
        <v>6509</v>
      </c>
    </row>
    <row r="539" spans="1:65" s="14" customFormat="1" ht="11.25">
      <c r="B539" s="221"/>
      <c r="C539" s="222"/>
      <c r="D539" s="212" t="s">
        <v>283</v>
      </c>
      <c r="E539" s="223" t="s">
        <v>1</v>
      </c>
      <c r="F539" s="224" t="s">
        <v>536</v>
      </c>
      <c r="G539" s="222"/>
      <c r="H539" s="225">
        <v>40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84</v>
      </c>
      <c r="AV539" s="14" t="s">
        <v>84</v>
      </c>
      <c r="AW539" s="14" t="s">
        <v>32</v>
      </c>
      <c r="AX539" s="14" t="s">
        <v>16</v>
      </c>
      <c r="AY539" s="231" t="s">
        <v>272</v>
      </c>
    </row>
    <row r="540" spans="1:65" s="2" customFormat="1" ht="16.5" customHeight="1">
      <c r="A540" s="34"/>
      <c r="B540" s="35"/>
      <c r="C540" s="192" t="s">
        <v>1436</v>
      </c>
      <c r="D540" s="192" t="s">
        <v>274</v>
      </c>
      <c r="E540" s="193" t="s">
        <v>6510</v>
      </c>
      <c r="F540" s="194" t="s">
        <v>6511</v>
      </c>
      <c r="G540" s="195" t="s">
        <v>2594</v>
      </c>
      <c r="H540" s="196">
        <v>40</v>
      </c>
      <c r="I540" s="197"/>
      <c r="J540" s="198">
        <f>ROUND(I540*H540,2)</f>
        <v>0</v>
      </c>
      <c r="K540" s="194" t="s">
        <v>1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279</v>
      </c>
      <c r="AT540" s="203" t="s">
        <v>274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279</v>
      </c>
      <c r="BM540" s="203" t="s">
        <v>6512</v>
      </c>
    </row>
    <row r="541" spans="1:65" s="14" customFormat="1" ht="11.25">
      <c r="B541" s="221"/>
      <c r="C541" s="222"/>
      <c r="D541" s="212" t="s">
        <v>283</v>
      </c>
      <c r="E541" s="223" t="s">
        <v>1</v>
      </c>
      <c r="F541" s="224" t="s">
        <v>536</v>
      </c>
      <c r="G541" s="222"/>
      <c r="H541" s="225">
        <v>40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283</v>
      </c>
      <c r="AU541" s="231" t="s">
        <v>84</v>
      </c>
      <c r="AV541" s="14" t="s">
        <v>84</v>
      </c>
      <c r="AW541" s="14" t="s">
        <v>32</v>
      </c>
      <c r="AX541" s="14" t="s">
        <v>16</v>
      </c>
      <c r="AY541" s="231" t="s">
        <v>272</v>
      </c>
    </row>
    <row r="542" spans="1:65" s="2" customFormat="1" ht="16.5" customHeight="1">
      <c r="A542" s="34"/>
      <c r="B542" s="35"/>
      <c r="C542" s="192" t="s">
        <v>1443</v>
      </c>
      <c r="D542" s="192" t="s">
        <v>274</v>
      </c>
      <c r="E542" s="193" t="s">
        <v>6513</v>
      </c>
      <c r="F542" s="194" t="s">
        <v>6514</v>
      </c>
      <c r="G542" s="195" t="s">
        <v>2594</v>
      </c>
      <c r="H542" s="196">
        <v>72</v>
      </c>
      <c r="I542" s="197"/>
      <c r="J542" s="198">
        <f>ROUND(I542*H542,2)</f>
        <v>0</v>
      </c>
      <c r="K542" s="194" t="s">
        <v>1</v>
      </c>
      <c r="L542" s="39"/>
      <c r="M542" s="199" t="s">
        <v>1</v>
      </c>
      <c r="N542" s="200" t="s">
        <v>41</v>
      </c>
      <c r="O542" s="71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279</v>
      </c>
      <c r="AT542" s="203" t="s">
        <v>274</v>
      </c>
      <c r="AU542" s="203" t="s">
        <v>84</v>
      </c>
      <c r="AY542" s="17" t="s">
        <v>272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16</v>
      </c>
      <c r="BK542" s="204">
        <f>ROUND(I542*H542,2)</f>
        <v>0</v>
      </c>
      <c r="BL542" s="17" t="s">
        <v>279</v>
      </c>
      <c r="BM542" s="203" t="s">
        <v>6515</v>
      </c>
    </row>
    <row r="543" spans="1:65" s="14" customFormat="1" ht="11.25">
      <c r="B543" s="221"/>
      <c r="C543" s="222"/>
      <c r="D543" s="212" t="s">
        <v>283</v>
      </c>
      <c r="E543" s="223" t="s">
        <v>1</v>
      </c>
      <c r="F543" s="224" t="s">
        <v>824</v>
      </c>
      <c r="G543" s="222"/>
      <c r="H543" s="225">
        <v>72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84</v>
      </c>
      <c r="AV543" s="14" t="s">
        <v>84</v>
      </c>
      <c r="AW543" s="14" t="s">
        <v>32</v>
      </c>
      <c r="AX543" s="14" t="s">
        <v>16</v>
      </c>
      <c r="AY543" s="231" t="s">
        <v>272</v>
      </c>
    </row>
    <row r="544" spans="1:65" s="2" customFormat="1" ht="16.5" customHeight="1">
      <c r="A544" s="34"/>
      <c r="B544" s="35"/>
      <c r="C544" s="192" t="s">
        <v>6516</v>
      </c>
      <c r="D544" s="192" t="s">
        <v>274</v>
      </c>
      <c r="E544" s="193" t="s">
        <v>6517</v>
      </c>
      <c r="F544" s="194" t="s">
        <v>6518</v>
      </c>
      <c r="G544" s="195" t="s">
        <v>2594</v>
      </c>
      <c r="H544" s="196">
        <v>50</v>
      </c>
      <c r="I544" s="197"/>
      <c r="J544" s="198">
        <f>ROUND(I544*H544,2)</f>
        <v>0</v>
      </c>
      <c r="K544" s="194" t="s">
        <v>1</v>
      </c>
      <c r="L544" s="39"/>
      <c r="M544" s="199" t="s">
        <v>1</v>
      </c>
      <c r="N544" s="200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279</v>
      </c>
      <c r="AT544" s="203" t="s">
        <v>274</v>
      </c>
      <c r="AU544" s="203" t="s">
        <v>84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279</v>
      </c>
      <c r="BM544" s="203" t="s">
        <v>6519</v>
      </c>
    </row>
    <row r="545" spans="1:65" s="14" customFormat="1" ht="11.25">
      <c r="B545" s="221"/>
      <c r="C545" s="222"/>
      <c r="D545" s="212" t="s">
        <v>283</v>
      </c>
      <c r="E545" s="223" t="s">
        <v>1</v>
      </c>
      <c r="F545" s="224" t="s">
        <v>644</v>
      </c>
      <c r="G545" s="222"/>
      <c r="H545" s="225">
        <v>50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283</v>
      </c>
      <c r="AU545" s="231" t="s">
        <v>84</v>
      </c>
      <c r="AV545" s="14" t="s">
        <v>84</v>
      </c>
      <c r="AW545" s="14" t="s">
        <v>32</v>
      </c>
      <c r="AX545" s="14" t="s">
        <v>16</v>
      </c>
      <c r="AY545" s="231" t="s">
        <v>272</v>
      </c>
    </row>
    <row r="546" spans="1:65" s="2" customFormat="1" ht="16.5" customHeight="1">
      <c r="A546" s="34"/>
      <c r="B546" s="35"/>
      <c r="C546" s="192" t="s">
        <v>1448</v>
      </c>
      <c r="D546" s="192" t="s">
        <v>274</v>
      </c>
      <c r="E546" s="193" t="s">
        <v>6520</v>
      </c>
      <c r="F546" s="194" t="s">
        <v>6521</v>
      </c>
      <c r="G546" s="195" t="s">
        <v>2594</v>
      </c>
      <c r="H546" s="196">
        <v>15</v>
      </c>
      <c r="I546" s="197"/>
      <c r="J546" s="198">
        <f>ROUND(I546*H546,2)</f>
        <v>0</v>
      </c>
      <c r="K546" s="194" t="s">
        <v>1</v>
      </c>
      <c r="L546" s="39"/>
      <c r="M546" s="199" t="s">
        <v>1</v>
      </c>
      <c r="N546" s="200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279</v>
      </c>
      <c r="AT546" s="203" t="s">
        <v>274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279</v>
      </c>
      <c r="BM546" s="203" t="s">
        <v>6522</v>
      </c>
    </row>
    <row r="547" spans="1:65" s="14" customFormat="1" ht="11.25">
      <c r="B547" s="221"/>
      <c r="C547" s="222"/>
      <c r="D547" s="212" t="s">
        <v>283</v>
      </c>
      <c r="E547" s="223" t="s">
        <v>1</v>
      </c>
      <c r="F547" s="224" t="s">
        <v>8</v>
      </c>
      <c r="G547" s="222"/>
      <c r="H547" s="225">
        <v>15</v>
      </c>
      <c r="I547" s="226"/>
      <c r="J547" s="222"/>
      <c r="K547" s="222"/>
      <c r="L547" s="227"/>
      <c r="M547" s="243"/>
      <c r="N547" s="244"/>
      <c r="O547" s="244"/>
      <c r="P547" s="244"/>
      <c r="Q547" s="244"/>
      <c r="R547" s="244"/>
      <c r="S547" s="244"/>
      <c r="T547" s="245"/>
      <c r="AT547" s="231" t="s">
        <v>283</v>
      </c>
      <c r="AU547" s="231" t="s">
        <v>84</v>
      </c>
      <c r="AV547" s="14" t="s">
        <v>84</v>
      </c>
      <c r="AW547" s="14" t="s">
        <v>32</v>
      </c>
      <c r="AX547" s="14" t="s">
        <v>16</v>
      </c>
      <c r="AY547" s="231" t="s">
        <v>272</v>
      </c>
    </row>
    <row r="548" spans="1:65" s="2" customFormat="1" ht="6.95" customHeight="1">
      <c r="A548" s="34"/>
      <c r="B548" s="54"/>
      <c r="C548" s="55"/>
      <c r="D548" s="55"/>
      <c r="E548" s="55"/>
      <c r="F548" s="55"/>
      <c r="G548" s="55"/>
      <c r="H548" s="55"/>
      <c r="I548" s="55"/>
      <c r="J548" s="55"/>
      <c r="K548" s="55"/>
      <c r="L548" s="39"/>
      <c r="M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</row>
  </sheetData>
  <sheetProtection algorithmName="SHA-512" hashValue="JnlTGCG55TckcGOlxRGa5h3u/sEW3Hahq04qZFfJEWjjD8OW8QBOOWyjWIzpJ24jAVfLri9cX8OTmFRprWV1WQ==" saltValue="ivDoyJc3vVIRY5OsnmdUDDVHfD9O4/ysnAwfczYXcF23coDLZwfbsHC0A2/RwHTPsGzastvR7oi7TgZyWIdsRw==" spinCount="100000" sheet="1" objects="1" scenarios="1" formatColumns="0" formatRows="0" autoFilter="0"/>
  <autoFilter ref="C128:K54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hyperlinks>
    <hyperlink ref="F133" r:id="rId1"/>
    <hyperlink ref="F142" r:id="rId2"/>
    <hyperlink ref="F145" r:id="rId3"/>
    <hyperlink ref="F149" r:id="rId4"/>
    <hyperlink ref="F153" r:id="rId5"/>
    <hyperlink ref="F157" r:id="rId6"/>
    <hyperlink ref="F161" r:id="rId7"/>
    <hyperlink ref="F165" r:id="rId8"/>
    <hyperlink ref="F169" r:id="rId9"/>
    <hyperlink ref="F173" r:id="rId10"/>
    <hyperlink ref="F177" r:id="rId11"/>
    <hyperlink ref="F181" r:id="rId12"/>
    <hyperlink ref="F185" r:id="rId13"/>
    <hyperlink ref="F189" r:id="rId14"/>
    <hyperlink ref="F193" r:id="rId15"/>
    <hyperlink ref="F197" r:id="rId16"/>
    <hyperlink ref="F201" r:id="rId17"/>
    <hyperlink ref="F205" r:id="rId18"/>
    <hyperlink ref="F209" r:id="rId19"/>
    <hyperlink ref="F213" r:id="rId20"/>
    <hyperlink ref="F217" r:id="rId21"/>
    <hyperlink ref="F230" r:id="rId22"/>
    <hyperlink ref="F233" r:id="rId23"/>
    <hyperlink ref="F249" r:id="rId24"/>
    <hyperlink ref="F255" r:id="rId25"/>
    <hyperlink ref="F261" r:id="rId26"/>
    <hyperlink ref="F268" r:id="rId27"/>
    <hyperlink ref="F272" r:id="rId28"/>
    <hyperlink ref="F277" r:id="rId29"/>
    <hyperlink ref="F282" r:id="rId30"/>
    <hyperlink ref="F286" r:id="rId31"/>
    <hyperlink ref="F290" r:id="rId32"/>
    <hyperlink ref="F294" r:id="rId33"/>
    <hyperlink ref="F298" r:id="rId34"/>
    <hyperlink ref="F302" r:id="rId35"/>
    <hyperlink ref="F315" r:id="rId36"/>
    <hyperlink ref="F319" r:id="rId37"/>
    <hyperlink ref="F323" r:id="rId38"/>
    <hyperlink ref="F327" r:id="rId39"/>
    <hyperlink ref="F331" r:id="rId40"/>
    <hyperlink ref="F335" r:id="rId41"/>
    <hyperlink ref="F342" r:id="rId42"/>
    <hyperlink ref="F345" r:id="rId43"/>
    <hyperlink ref="F349" r:id="rId44"/>
    <hyperlink ref="F353" r:id="rId45"/>
    <hyperlink ref="F357" r:id="rId46"/>
    <hyperlink ref="F361" r:id="rId47"/>
    <hyperlink ref="F365" r:id="rId48"/>
    <hyperlink ref="F369" r:id="rId49"/>
    <hyperlink ref="F373" r:id="rId50"/>
    <hyperlink ref="F377" r:id="rId51"/>
    <hyperlink ref="F381" r:id="rId52"/>
    <hyperlink ref="F385" r:id="rId53"/>
    <hyperlink ref="F389" r:id="rId54"/>
    <hyperlink ref="F393" r:id="rId55"/>
    <hyperlink ref="F397" r:id="rId56"/>
    <hyperlink ref="F401" r:id="rId57"/>
    <hyperlink ref="F405" r:id="rId58"/>
    <hyperlink ref="F409" r:id="rId59"/>
    <hyperlink ref="F438" r:id="rId60"/>
    <hyperlink ref="F461" r:id="rId61"/>
    <hyperlink ref="F464" r:id="rId62"/>
    <hyperlink ref="F469" r:id="rId63"/>
    <hyperlink ref="F493" r:id="rId64"/>
    <hyperlink ref="F512" r:id="rId6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6523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45142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6032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ROUND((SUM(BE128:BE335)),  2)</f>
        <v>0</v>
      </c>
      <c r="G35" s="34"/>
      <c r="H35" s="34"/>
      <c r="I35" s="131">
        <v>0.21</v>
      </c>
      <c r="J35" s="130">
        <f>ROUND(((SUM(BE128:BE335))*I35),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ROUND((SUM(BF128:BF335)),  2)</f>
        <v>0</v>
      </c>
      <c r="G36" s="34"/>
      <c r="H36" s="34"/>
      <c r="I36" s="131">
        <v>0.15</v>
      </c>
      <c r="J36" s="130">
        <f>ROUND(((SUM(BF128:BF335))*I36),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ROUND((SUM(BG128:BG335)),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ROUND((SUM(BH128:BH335)),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ROUND((SUM(BI128:BI335)),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D1_03_4a2 - Předávací stanice tepla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45142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Tůma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227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6033</v>
      </c>
      <c r="E100" s="162"/>
      <c r="F100" s="162"/>
      <c r="G100" s="162"/>
      <c r="H100" s="162"/>
      <c r="I100" s="162"/>
      <c r="J100" s="163">
        <f>J130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6034</v>
      </c>
      <c r="E101" s="162"/>
      <c r="F101" s="162"/>
      <c r="G101" s="162"/>
      <c r="H101" s="162"/>
      <c r="I101" s="162"/>
      <c r="J101" s="163">
        <f>J163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6035</v>
      </c>
      <c r="E102" s="162"/>
      <c r="F102" s="162"/>
      <c r="G102" s="162"/>
      <c r="H102" s="162"/>
      <c r="I102" s="162"/>
      <c r="J102" s="163">
        <f>J202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255</v>
      </c>
      <c r="E103" s="162"/>
      <c r="F103" s="162"/>
      <c r="G103" s="162"/>
      <c r="H103" s="162"/>
      <c r="I103" s="162"/>
      <c r="J103" s="163">
        <f>J269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230</v>
      </c>
      <c r="E104" s="162"/>
      <c r="F104" s="162"/>
      <c r="G104" s="162"/>
      <c r="H104" s="162"/>
      <c r="I104" s="162"/>
      <c r="J104" s="163">
        <f>J278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6037</v>
      </c>
      <c r="E105" s="162"/>
      <c r="F105" s="162"/>
      <c r="G105" s="162"/>
      <c r="H105" s="162"/>
      <c r="I105" s="162"/>
      <c r="J105" s="163">
        <f>J301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6038</v>
      </c>
      <c r="E106" s="162"/>
      <c r="F106" s="162"/>
      <c r="G106" s="162"/>
      <c r="H106" s="162"/>
      <c r="I106" s="162"/>
      <c r="J106" s="163">
        <f>J323</f>
        <v>0</v>
      </c>
      <c r="K106" s="104"/>
      <c r="L106" s="164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257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26.25" customHeight="1">
      <c r="A116" s="34"/>
      <c r="B116" s="35"/>
      <c r="C116" s="36"/>
      <c r="D116" s="36"/>
      <c r="E116" s="320" t="str">
        <f>E7</f>
        <v>Oblastní nemocnice Trutnov a.s., Konsolidované laboratoře a transfuzní oddělení - OKB - 2023/I</v>
      </c>
      <c r="F116" s="321"/>
      <c r="G116" s="321"/>
      <c r="H116" s="321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>
      <c r="B117" s="21"/>
      <c r="C117" s="29" t="s">
        <v>174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6.5" customHeight="1">
      <c r="A118" s="34"/>
      <c r="B118" s="35"/>
      <c r="C118" s="36"/>
      <c r="D118" s="36"/>
      <c r="E118" s="320" t="s">
        <v>178</v>
      </c>
      <c r="F118" s="322"/>
      <c r="G118" s="322"/>
      <c r="H118" s="322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182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73" t="str">
        <f>E11</f>
        <v>D1_03_4a2 - Předávací stanice tepla</v>
      </c>
      <c r="F120" s="322"/>
      <c r="G120" s="322"/>
      <c r="H120" s="322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21</v>
      </c>
      <c r="D122" s="36"/>
      <c r="E122" s="36"/>
      <c r="F122" s="27" t="str">
        <f>F14</f>
        <v>Trutnov</v>
      </c>
      <c r="G122" s="36"/>
      <c r="H122" s="36"/>
      <c r="I122" s="29" t="s">
        <v>23</v>
      </c>
      <c r="J122" s="66">
        <f>IF(J14="","",J14)</f>
        <v>45142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7" customHeight="1">
      <c r="A124" s="34"/>
      <c r="B124" s="35"/>
      <c r="C124" s="29" t="s">
        <v>24</v>
      </c>
      <c r="D124" s="36"/>
      <c r="E124" s="36"/>
      <c r="F124" s="27" t="str">
        <f>E17</f>
        <v>Královehradecký kraj</v>
      </c>
      <c r="G124" s="36"/>
      <c r="H124" s="36"/>
      <c r="I124" s="29" t="s">
        <v>30</v>
      </c>
      <c r="J124" s="32" t="str">
        <f>E23</f>
        <v>Penta Projekt s.r.o., Mrštíkova 12, Jihlava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28</v>
      </c>
      <c r="D125" s="36"/>
      <c r="E125" s="36"/>
      <c r="F125" s="27" t="str">
        <f>IF(E20="","",E20)</f>
        <v>Vyplň údaj</v>
      </c>
      <c r="G125" s="36"/>
      <c r="H125" s="36"/>
      <c r="I125" s="29" t="s">
        <v>33</v>
      </c>
      <c r="J125" s="32" t="str">
        <f>E26</f>
        <v>Ing. Tůma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5"/>
      <c r="B127" s="166"/>
      <c r="C127" s="167" t="s">
        <v>258</v>
      </c>
      <c r="D127" s="168" t="s">
        <v>61</v>
      </c>
      <c r="E127" s="168" t="s">
        <v>57</v>
      </c>
      <c r="F127" s="168" t="s">
        <v>58</v>
      </c>
      <c r="G127" s="168" t="s">
        <v>259</v>
      </c>
      <c r="H127" s="168" t="s">
        <v>260</v>
      </c>
      <c r="I127" s="168" t="s">
        <v>261</v>
      </c>
      <c r="J127" s="168" t="s">
        <v>205</v>
      </c>
      <c r="K127" s="169" t="s">
        <v>262</v>
      </c>
      <c r="L127" s="170"/>
      <c r="M127" s="75" t="s">
        <v>1</v>
      </c>
      <c r="N127" s="76" t="s">
        <v>40</v>
      </c>
      <c r="O127" s="76" t="s">
        <v>263</v>
      </c>
      <c r="P127" s="76" t="s">
        <v>264</v>
      </c>
      <c r="Q127" s="76" t="s">
        <v>265</v>
      </c>
      <c r="R127" s="76" t="s">
        <v>266</v>
      </c>
      <c r="S127" s="76" t="s">
        <v>267</v>
      </c>
      <c r="T127" s="77" t="s">
        <v>268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4"/>
      <c r="B128" s="35"/>
      <c r="C128" s="82" t="s">
        <v>269</v>
      </c>
      <c r="D128" s="36"/>
      <c r="E128" s="36"/>
      <c r="F128" s="36"/>
      <c r="G128" s="36"/>
      <c r="H128" s="36"/>
      <c r="I128" s="36"/>
      <c r="J128" s="171">
        <f>BK128</f>
        <v>0</v>
      </c>
      <c r="K128" s="36"/>
      <c r="L128" s="39"/>
      <c r="M128" s="78"/>
      <c r="N128" s="172"/>
      <c r="O128" s="79"/>
      <c r="P128" s="173">
        <f>P129</f>
        <v>0</v>
      </c>
      <c r="Q128" s="79"/>
      <c r="R128" s="173">
        <f>R129</f>
        <v>1.5035200000000002</v>
      </c>
      <c r="S128" s="79"/>
      <c r="T128" s="174">
        <f>T129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75</v>
      </c>
      <c r="AU128" s="17" t="s">
        <v>207</v>
      </c>
      <c r="BK128" s="175">
        <f>BK129</f>
        <v>0</v>
      </c>
    </row>
    <row r="129" spans="1:65" s="12" customFormat="1" ht="25.9" customHeight="1">
      <c r="B129" s="176"/>
      <c r="C129" s="177"/>
      <c r="D129" s="178" t="s">
        <v>75</v>
      </c>
      <c r="E129" s="179" t="s">
        <v>3097</v>
      </c>
      <c r="F129" s="179" t="s">
        <v>3098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P130+P163+P202+P269+P278+P301+P323</f>
        <v>0</v>
      </c>
      <c r="Q129" s="184"/>
      <c r="R129" s="185">
        <f>R130+R163+R202+R269+R278+R301+R323</f>
        <v>1.5035200000000002</v>
      </c>
      <c r="S129" s="184"/>
      <c r="T129" s="186">
        <f>T130+T163+T202+T269+T278+T301+T323</f>
        <v>0</v>
      </c>
      <c r="AR129" s="187" t="s">
        <v>84</v>
      </c>
      <c r="AT129" s="188" t="s">
        <v>75</v>
      </c>
      <c r="AU129" s="188" t="s">
        <v>76</v>
      </c>
      <c r="AY129" s="187" t="s">
        <v>272</v>
      </c>
      <c r="BK129" s="189">
        <f>BK130+BK163+BK202+BK269+BK278+BK301+BK323</f>
        <v>0</v>
      </c>
    </row>
    <row r="130" spans="1:65" s="12" customFormat="1" ht="22.9" customHeight="1">
      <c r="B130" s="176"/>
      <c r="C130" s="177"/>
      <c r="D130" s="178" t="s">
        <v>75</v>
      </c>
      <c r="E130" s="190" t="s">
        <v>4774</v>
      </c>
      <c r="F130" s="190" t="s">
        <v>6039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SUM(P131:P162)</f>
        <v>0</v>
      </c>
      <c r="Q130" s="184"/>
      <c r="R130" s="185">
        <f>SUM(R131:R162)</f>
        <v>0.26743</v>
      </c>
      <c r="S130" s="184"/>
      <c r="T130" s="186">
        <f>SUM(T131:T162)</f>
        <v>0</v>
      </c>
      <c r="AR130" s="187" t="s">
        <v>84</v>
      </c>
      <c r="AT130" s="188" t="s">
        <v>75</v>
      </c>
      <c r="AU130" s="188" t="s">
        <v>16</v>
      </c>
      <c r="AY130" s="187" t="s">
        <v>272</v>
      </c>
      <c r="BK130" s="189">
        <f>SUM(BK131:BK162)</f>
        <v>0</v>
      </c>
    </row>
    <row r="131" spans="1:65" s="2" customFormat="1" ht="16.5" customHeight="1">
      <c r="A131" s="34"/>
      <c r="B131" s="35"/>
      <c r="C131" s="192" t="s">
        <v>16</v>
      </c>
      <c r="D131" s="192" t="s">
        <v>274</v>
      </c>
      <c r="E131" s="193" t="s">
        <v>6524</v>
      </c>
      <c r="F131" s="194" t="s">
        <v>6525</v>
      </c>
      <c r="G131" s="195" t="s">
        <v>952</v>
      </c>
      <c r="H131" s="196">
        <v>2.75</v>
      </c>
      <c r="I131" s="197"/>
      <c r="J131" s="198">
        <f>ROUND(I131*H131,2)</f>
        <v>0</v>
      </c>
      <c r="K131" s="194" t="s">
        <v>278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4.2439999999999999E-2</v>
      </c>
      <c r="R131" s="201">
        <f>Q131*H131</f>
        <v>0.11670999999999999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358</v>
      </c>
      <c r="AT131" s="203" t="s">
        <v>274</v>
      </c>
      <c r="AU131" s="203" t="s">
        <v>84</v>
      </c>
      <c r="AY131" s="17" t="s">
        <v>272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16</v>
      </c>
      <c r="BK131" s="204">
        <f>ROUND(I131*H131,2)</f>
        <v>0</v>
      </c>
      <c r="BL131" s="17" t="s">
        <v>358</v>
      </c>
      <c r="BM131" s="203" t="s">
        <v>6526</v>
      </c>
    </row>
    <row r="132" spans="1:65" s="2" customFormat="1" ht="11.25">
      <c r="A132" s="34"/>
      <c r="B132" s="35"/>
      <c r="C132" s="36"/>
      <c r="D132" s="205" t="s">
        <v>281</v>
      </c>
      <c r="E132" s="36"/>
      <c r="F132" s="206" t="s">
        <v>6527</v>
      </c>
      <c r="G132" s="36"/>
      <c r="H132" s="36"/>
      <c r="I132" s="207"/>
      <c r="J132" s="36"/>
      <c r="K132" s="36"/>
      <c r="L132" s="39"/>
      <c r="M132" s="208"/>
      <c r="N132" s="209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281</v>
      </c>
      <c r="AU132" s="17" t="s">
        <v>84</v>
      </c>
    </row>
    <row r="133" spans="1:65" s="13" customFormat="1" ht="11.25">
      <c r="B133" s="210"/>
      <c r="C133" s="211"/>
      <c r="D133" s="212" t="s">
        <v>283</v>
      </c>
      <c r="E133" s="213" t="s">
        <v>1</v>
      </c>
      <c r="F133" s="214" t="s">
        <v>6528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6529</v>
      </c>
      <c r="G134" s="222"/>
      <c r="H134" s="225">
        <v>2.75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16</v>
      </c>
      <c r="AY134" s="231" t="s">
        <v>272</v>
      </c>
    </row>
    <row r="135" spans="1:65" s="2" customFormat="1" ht="16.5" customHeight="1">
      <c r="A135" s="34"/>
      <c r="B135" s="35"/>
      <c r="C135" s="192" t="s">
        <v>84</v>
      </c>
      <c r="D135" s="192" t="s">
        <v>274</v>
      </c>
      <c r="E135" s="193" t="s">
        <v>6530</v>
      </c>
      <c r="F135" s="194" t="s">
        <v>6531</v>
      </c>
      <c r="G135" s="195" t="s">
        <v>185</v>
      </c>
      <c r="H135" s="196">
        <v>2.75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358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6532</v>
      </c>
    </row>
    <row r="136" spans="1:65" s="13" customFormat="1" ht="11.25">
      <c r="B136" s="210"/>
      <c r="C136" s="211"/>
      <c r="D136" s="212" t="s">
        <v>283</v>
      </c>
      <c r="E136" s="213" t="s">
        <v>1</v>
      </c>
      <c r="F136" s="214" t="s">
        <v>6533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6529</v>
      </c>
      <c r="G137" s="222"/>
      <c r="H137" s="225">
        <v>2.75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24.2" customHeight="1">
      <c r="A138" s="34"/>
      <c r="B138" s="35"/>
      <c r="C138" s="232" t="s">
        <v>291</v>
      </c>
      <c r="D138" s="232" t="s">
        <v>394</v>
      </c>
      <c r="E138" s="233" t="s">
        <v>6534</v>
      </c>
      <c r="F138" s="234" t="s">
        <v>6535</v>
      </c>
      <c r="G138" s="235" t="s">
        <v>185</v>
      </c>
      <c r="H138" s="236">
        <v>2.75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1E-3</v>
      </c>
      <c r="R138" s="201">
        <f>Q138*H138</f>
        <v>2.7499999999999998E-3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483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358</v>
      </c>
      <c r="BM138" s="203" t="s">
        <v>6536</v>
      </c>
    </row>
    <row r="139" spans="1:65" s="13" customFormat="1" ht="11.25">
      <c r="B139" s="210"/>
      <c r="C139" s="211"/>
      <c r="D139" s="212" t="s">
        <v>283</v>
      </c>
      <c r="E139" s="213" t="s">
        <v>1</v>
      </c>
      <c r="F139" s="214" t="s">
        <v>6533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283</v>
      </c>
      <c r="AU139" s="220" t="s">
        <v>84</v>
      </c>
      <c r="AV139" s="13" t="s">
        <v>16</v>
      </c>
      <c r="AW139" s="13" t="s">
        <v>32</v>
      </c>
      <c r="AX139" s="13" t="s">
        <v>76</v>
      </c>
      <c r="AY139" s="220" t="s">
        <v>272</v>
      </c>
    </row>
    <row r="140" spans="1:65" s="14" customFormat="1" ht="11.25">
      <c r="B140" s="221"/>
      <c r="C140" s="222"/>
      <c r="D140" s="212" t="s">
        <v>283</v>
      </c>
      <c r="E140" s="223" t="s">
        <v>1</v>
      </c>
      <c r="F140" s="224" t="s">
        <v>6529</v>
      </c>
      <c r="G140" s="222"/>
      <c r="H140" s="225">
        <v>2.75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16</v>
      </c>
      <c r="AY140" s="231" t="s">
        <v>272</v>
      </c>
    </row>
    <row r="141" spans="1:65" s="2" customFormat="1" ht="16.5" customHeight="1">
      <c r="A141" s="34"/>
      <c r="B141" s="35"/>
      <c r="C141" s="192" t="s">
        <v>279</v>
      </c>
      <c r="D141" s="192" t="s">
        <v>274</v>
      </c>
      <c r="E141" s="193" t="s">
        <v>6537</v>
      </c>
      <c r="F141" s="194" t="s">
        <v>6538</v>
      </c>
      <c r="G141" s="195" t="s">
        <v>4834</v>
      </c>
      <c r="H141" s="196">
        <v>10</v>
      </c>
      <c r="I141" s="197"/>
      <c r="J141" s="198">
        <f>ROUND(I141*H141,2)</f>
        <v>0</v>
      </c>
      <c r="K141" s="194" t="s">
        <v>278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1.1199999999999999E-3</v>
      </c>
      <c r="R141" s="201">
        <f>Q141*H141</f>
        <v>1.1199999999999998E-2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358</v>
      </c>
      <c r="AT141" s="203" t="s">
        <v>274</v>
      </c>
      <c r="AU141" s="203" t="s">
        <v>84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358</v>
      </c>
      <c r="BM141" s="203" t="s">
        <v>6539</v>
      </c>
    </row>
    <row r="142" spans="1:65" s="2" customFormat="1" ht="11.25">
      <c r="A142" s="34"/>
      <c r="B142" s="35"/>
      <c r="C142" s="36"/>
      <c r="D142" s="205" t="s">
        <v>281</v>
      </c>
      <c r="E142" s="36"/>
      <c r="F142" s="206" t="s">
        <v>6540</v>
      </c>
      <c r="G142" s="36"/>
      <c r="H142" s="36"/>
      <c r="I142" s="207"/>
      <c r="J142" s="36"/>
      <c r="K142" s="36"/>
      <c r="L142" s="39"/>
      <c r="M142" s="208"/>
      <c r="N142" s="209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281</v>
      </c>
      <c r="AU142" s="17" t="s">
        <v>84</v>
      </c>
    </row>
    <row r="143" spans="1:65" s="13" customFormat="1" ht="11.25">
      <c r="B143" s="210"/>
      <c r="C143" s="211"/>
      <c r="D143" s="212" t="s">
        <v>283</v>
      </c>
      <c r="E143" s="213" t="s">
        <v>1</v>
      </c>
      <c r="F143" s="214" t="s">
        <v>6533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283</v>
      </c>
      <c r="AU143" s="220" t="s">
        <v>84</v>
      </c>
      <c r="AV143" s="13" t="s">
        <v>16</v>
      </c>
      <c r="AW143" s="13" t="s">
        <v>32</v>
      </c>
      <c r="AX143" s="13" t="s">
        <v>76</v>
      </c>
      <c r="AY143" s="220" t="s">
        <v>272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320</v>
      </c>
      <c r="G144" s="222"/>
      <c r="H144" s="225">
        <v>10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16</v>
      </c>
      <c r="AY144" s="231" t="s">
        <v>272</v>
      </c>
    </row>
    <row r="145" spans="1:65" s="2" customFormat="1" ht="16.5" customHeight="1">
      <c r="A145" s="34"/>
      <c r="B145" s="35"/>
      <c r="C145" s="232" t="s">
        <v>4523</v>
      </c>
      <c r="D145" s="232" t="s">
        <v>394</v>
      </c>
      <c r="E145" s="233" t="s">
        <v>6541</v>
      </c>
      <c r="F145" s="234" t="s">
        <v>6542</v>
      </c>
      <c r="G145" s="235" t="s">
        <v>952</v>
      </c>
      <c r="H145" s="236">
        <v>10</v>
      </c>
      <c r="I145" s="237"/>
      <c r="J145" s="238">
        <f>ROUND(I145*H145,2)</f>
        <v>0</v>
      </c>
      <c r="K145" s="234" t="s">
        <v>1</v>
      </c>
      <c r="L145" s="239"/>
      <c r="M145" s="240" t="s">
        <v>1</v>
      </c>
      <c r="N145" s="241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483</v>
      </c>
      <c r="AT145" s="203" t="s">
        <v>394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358</v>
      </c>
      <c r="BM145" s="203" t="s">
        <v>6543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6533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2" customFormat="1" ht="24.2" customHeight="1">
      <c r="A148" s="34"/>
      <c r="B148" s="35"/>
      <c r="C148" s="192" t="s">
        <v>305</v>
      </c>
      <c r="D148" s="192" t="s">
        <v>274</v>
      </c>
      <c r="E148" s="193" t="s">
        <v>6544</v>
      </c>
      <c r="F148" s="194" t="s">
        <v>6545</v>
      </c>
      <c r="G148" s="195" t="s">
        <v>4834</v>
      </c>
      <c r="H148" s="196">
        <v>1</v>
      </c>
      <c r="I148" s="197"/>
      <c r="J148" s="198">
        <f>ROUND(I148*H148,2)</f>
        <v>0</v>
      </c>
      <c r="K148" s="194" t="s">
        <v>1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1.023E-2</v>
      </c>
      <c r="R148" s="201">
        <f>Q148*H148</f>
        <v>1.023E-2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358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358</v>
      </c>
      <c r="BM148" s="203" t="s">
        <v>6546</v>
      </c>
    </row>
    <row r="149" spans="1:65" s="13" customFormat="1" ht="11.25">
      <c r="B149" s="210"/>
      <c r="C149" s="211"/>
      <c r="D149" s="212" t="s">
        <v>283</v>
      </c>
      <c r="E149" s="213" t="s">
        <v>1</v>
      </c>
      <c r="F149" s="214" t="s">
        <v>6533</v>
      </c>
      <c r="G149" s="211"/>
      <c r="H149" s="213" t="s">
        <v>1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283</v>
      </c>
      <c r="AU149" s="220" t="s">
        <v>84</v>
      </c>
      <c r="AV149" s="13" t="s">
        <v>16</v>
      </c>
      <c r="AW149" s="13" t="s">
        <v>32</v>
      </c>
      <c r="AX149" s="13" t="s">
        <v>76</v>
      </c>
      <c r="AY149" s="220" t="s">
        <v>272</v>
      </c>
    </row>
    <row r="150" spans="1:65" s="14" customFormat="1" ht="11.25">
      <c r="B150" s="221"/>
      <c r="C150" s="222"/>
      <c r="D150" s="212" t="s">
        <v>283</v>
      </c>
      <c r="E150" s="223" t="s">
        <v>1</v>
      </c>
      <c r="F150" s="224" t="s">
        <v>16</v>
      </c>
      <c r="G150" s="222"/>
      <c r="H150" s="225">
        <v>1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283</v>
      </c>
      <c r="AU150" s="231" t="s">
        <v>84</v>
      </c>
      <c r="AV150" s="14" t="s">
        <v>84</v>
      </c>
      <c r="AW150" s="14" t="s">
        <v>32</v>
      </c>
      <c r="AX150" s="14" t="s">
        <v>16</v>
      </c>
      <c r="AY150" s="231" t="s">
        <v>272</v>
      </c>
    </row>
    <row r="151" spans="1:65" s="2" customFormat="1" ht="44.25" customHeight="1">
      <c r="A151" s="34"/>
      <c r="B151" s="35"/>
      <c r="C151" s="232" t="s">
        <v>701</v>
      </c>
      <c r="D151" s="232" t="s">
        <v>394</v>
      </c>
      <c r="E151" s="233" t="s">
        <v>6547</v>
      </c>
      <c r="F151" s="234" t="s">
        <v>6548</v>
      </c>
      <c r="G151" s="235" t="s">
        <v>952</v>
      </c>
      <c r="H151" s="236">
        <v>1</v>
      </c>
      <c r="I151" s="237"/>
      <c r="J151" s="238">
        <f>ROUND(I151*H151,2)</f>
        <v>0</v>
      </c>
      <c r="K151" s="234" t="s">
        <v>1</v>
      </c>
      <c r="L151" s="239"/>
      <c r="M151" s="240" t="s">
        <v>1</v>
      </c>
      <c r="N151" s="241" t="s">
        <v>41</v>
      </c>
      <c r="O151" s="71"/>
      <c r="P151" s="201">
        <f>O151*H151</f>
        <v>0</v>
      </c>
      <c r="Q151" s="201">
        <v>0.108</v>
      </c>
      <c r="R151" s="201">
        <f>Q151*H151</f>
        <v>0.108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483</v>
      </c>
      <c r="AT151" s="203" t="s">
        <v>394</v>
      </c>
      <c r="AU151" s="203" t="s">
        <v>84</v>
      </c>
      <c r="AY151" s="17" t="s">
        <v>272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7" t="s">
        <v>16</v>
      </c>
      <c r="BK151" s="204">
        <f>ROUND(I151*H151,2)</f>
        <v>0</v>
      </c>
      <c r="BL151" s="17" t="s">
        <v>358</v>
      </c>
      <c r="BM151" s="203" t="s">
        <v>6549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6533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16</v>
      </c>
      <c r="G153" s="222"/>
      <c r="H153" s="225">
        <v>1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16</v>
      </c>
      <c r="AY153" s="231" t="s">
        <v>272</v>
      </c>
    </row>
    <row r="154" spans="1:65" s="2" customFormat="1" ht="24.2" customHeight="1">
      <c r="A154" s="34"/>
      <c r="B154" s="35"/>
      <c r="C154" s="192" t="s">
        <v>713</v>
      </c>
      <c r="D154" s="192" t="s">
        <v>274</v>
      </c>
      <c r="E154" s="193" t="s">
        <v>6040</v>
      </c>
      <c r="F154" s="194" t="s">
        <v>6041</v>
      </c>
      <c r="G154" s="195" t="s">
        <v>4834</v>
      </c>
      <c r="H154" s="196">
        <v>3</v>
      </c>
      <c r="I154" s="197"/>
      <c r="J154" s="198">
        <f>ROUND(I154*H154,2)</f>
        <v>0</v>
      </c>
      <c r="K154" s="194" t="s">
        <v>278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6.8000000000000005E-4</v>
      </c>
      <c r="R154" s="201">
        <f>Q154*H154</f>
        <v>2.0400000000000001E-3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358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358</v>
      </c>
      <c r="BM154" s="203" t="s">
        <v>6550</v>
      </c>
    </row>
    <row r="155" spans="1:65" s="2" customFormat="1" ht="11.25">
      <c r="A155" s="34"/>
      <c r="B155" s="35"/>
      <c r="C155" s="36"/>
      <c r="D155" s="205" t="s">
        <v>281</v>
      </c>
      <c r="E155" s="36"/>
      <c r="F155" s="206" t="s">
        <v>6043</v>
      </c>
      <c r="G155" s="36"/>
      <c r="H155" s="36"/>
      <c r="I155" s="207"/>
      <c r="J155" s="36"/>
      <c r="K155" s="36"/>
      <c r="L155" s="39"/>
      <c r="M155" s="208"/>
      <c r="N155" s="20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281</v>
      </c>
      <c r="AU155" s="17" t="s">
        <v>84</v>
      </c>
    </row>
    <row r="156" spans="1:65" s="13" customFormat="1" ht="11.25">
      <c r="B156" s="210"/>
      <c r="C156" s="211"/>
      <c r="D156" s="212" t="s">
        <v>283</v>
      </c>
      <c r="E156" s="213" t="s">
        <v>1</v>
      </c>
      <c r="F156" s="214" t="s">
        <v>6533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84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291</v>
      </c>
      <c r="G157" s="222"/>
      <c r="H157" s="225">
        <v>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16</v>
      </c>
      <c r="AY157" s="231" t="s">
        <v>272</v>
      </c>
    </row>
    <row r="158" spans="1:65" s="2" customFormat="1" ht="49.15" customHeight="1">
      <c r="A158" s="34"/>
      <c r="B158" s="35"/>
      <c r="C158" s="232" t="s">
        <v>718</v>
      </c>
      <c r="D158" s="232" t="s">
        <v>394</v>
      </c>
      <c r="E158" s="233" t="s">
        <v>6551</v>
      </c>
      <c r="F158" s="234" t="s">
        <v>6552</v>
      </c>
      <c r="G158" s="235" t="s">
        <v>952</v>
      </c>
      <c r="H158" s="236">
        <v>3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5.4999999999999997E-3</v>
      </c>
      <c r="R158" s="201">
        <f>Q158*H158</f>
        <v>1.6500000000000001E-2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483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358</v>
      </c>
      <c r="BM158" s="203" t="s">
        <v>6553</v>
      </c>
    </row>
    <row r="159" spans="1:65" s="13" customFormat="1" ht="11.25">
      <c r="B159" s="210"/>
      <c r="C159" s="211"/>
      <c r="D159" s="212" t="s">
        <v>283</v>
      </c>
      <c r="E159" s="213" t="s">
        <v>1</v>
      </c>
      <c r="F159" s="214" t="s">
        <v>6533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84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291</v>
      </c>
      <c r="G160" s="222"/>
      <c r="H160" s="225">
        <v>3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84</v>
      </c>
      <c r="AV160" s="14" t="s">
        <v>84</v>
      </c>
      <c r="AW160" s="14" t="s">
        <v>32</v>
      </c>
      <c r="AX160" s="14" t="s">
        <v>16</v>
      </c>
      <c r="AY160" s="231" t="s">
        <v>272</v>
      </c>
    </row>
    <row r="161" spans="1:65" s="2" customFormat="1" ht="21.75" customHeight="1">
      <c r="A161" s="34"/>
      <c r="B161" s="35"/>
      <c r="C161" s="192" t="s">
        <v>320</v>
      </c>
      <c r="D161" s="192" t="s">
        <v>274</v>
      </c>
      <c r="E161" s="193" t="s">
        <v>6554</v>
      </c>
      <c r="F161" s="194" t="s">
        <v>6555</v>
      </c>
      <c r="G161" s="195" t="s">
        <v>380</v>
      </c>
      <c r="H161" s="196">
        <v>0.26700000000000002</v>
      </c>
      <c r="I161" s="197"/>
      <c r="J161" s="198">
        <f>ROUND(I161*H161,2)</f>
        <v>0</v>
      </c>
      <c r="K161" s="194" t="s">
        <v>278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358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358</v>
      </c>
      <c r="BM161" s="203" t="s">
        <v>6556</v>
      </c>
    </row>
    <row r="162" spans="1:65" s="2" customFormat="1" ht="11.25">
      <c r="A162" s="34"/>
      <c r="B162" s="35"/>
      <c r="C162" s="36"/>
      <c r="D162" s="205" t="s">
        <v>281</v>
      </c>
      <c r="E162" s="36"/>
      <c r="F162" s="206" t="s">
        <v>6557</v>
      </c>
      <c r="G162" s="36"/>
      <c r="H162" s="36"/>
      <c r="I162" s="207"/>
      <c r="J162" s="36"/>
      <c r="K162" s="36"/>
      <c r="L162" s="39"/>
      <c r="M162" s="208"/>
      <c r="N162" s="209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281</v>
      </c>
      <c r="AU162" s="17" t="s">
        <v>84</v>
      </c>
    </row>
    <row r="163" spans="1:65" s="12" customFormat="1" ht="22.9" customHeight="1">
      <c r="B163" s="176"/>
      <c r="C163" s="177"/>
      <c r="D163" s="178" t="s">
        <v>75</v>
      </c>
      <c r="E163" s="190" t="s">
        <v>4778</v>
      </c>
      <c r="F163" s="190" t="s">
        <v>6055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SUM(P164:P201)</f>
        <v>0</v>
      </c>
      <c r="Q163" s="184"/>
      <c r="R163" s="185">
        <f>SUM(R164:R201)</f>
        <v>0.70797999999999994</v>
      </c>
      <c r="S163" s="184"/>
      <c r="T163" s="186">
        <f>SUM(T164:T201)</f>
        <v>0</v>
      </c>
      <c r="AR163" s="187" t="s">
        <v>84</v>
      </c>
      <c r="AT163" s="188" t="s">
        <v>75</v>
      </c>
      <c r="AU163" s="188" t="s">
        <v>16</v>
      </c>
      <c r="AY163" s="187" t="s">
        <v>272</v>
      </c>
      <c r="BK163" s="189">
        <f>SUM(BK164:BK201)</f>
        <v>0</v>
      </c>
    </row>
    <row r="164" spans="1:65" s="2" customFormat="1" ht="24.2" customHeight="1">
      <c r="A164" s="34"/>
      <c r="B164" s="35"/>
      <c r="C164" s="192" t="s">
        <v>727</v>
      </c>
      <c r="D164" s="192" t="s">
        <v>274</v>
      </c>
      <c r="E164" s="193" t="s">
        <v>6558</v>
      </c>
      <c r="F164" s="194" t="s">
        <v>6559</v>
      </c>
      <c r="G164" s="195" t="s">
        <v>185</v>
      </c>
      <c r="H164" s="196">
        <v>10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1.17E-3</v>
      </c>
      <c r="R164" s="201">
        <f>Q164*H164</f>
        <v>1.17E-2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6560</v>
      </c>
    </row>
    <row r="165" spans="1:65" s="2" customFormat="1" ht="11.25">
      <c r="A165" s="34"/>
      <c r="B165" s="35"/>
      <c r="C165" s="36"/>
      <c r="D165" s="205" t="s">
        <v>281</v>
      </c>
      <c r="E165" s="36"/>
      <c r="F165" s="206" t="s">
        <v>6561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13" customFormat="1" ht="11.25">
      <c r="B166" s="210"/>
      <c r="C166" s="211"/>
      <c r="D166" s="212" t="s">
        <v>283</v>
      </c>
      <c r="E166" s="213" t="s">
        <v>1</v>
      </c>
      <c r="F166" s="214" t="s">
        <v>6533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320</v>
      </c>
      <c r="G167" s="222"/>
      <c r="H167" s="225">
        <v>10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16</v>
      </c>
      <c r="AY167" s="231" t="s">
        <v>272</v>
      </c>
    </row>
    <row r="168" spans="1:65" s="2" customFormat="1" ht="24.2" customHeight="1">
      <c r="A168" s="34"/>
      <c r="B168" s="35"/>
      <c r="C168" s="192" t="s">
        <v>330</v>
      </c>
      <c r="D168" s="192" t="s">
        <v>274</v>
      </c>
      <c r="E168" s="193" t="s">
        <v>6562</v>
      </c>
      <c r="F168" s="194" t="s">
        <v>6563</v>
      </c>
      <c r="G168" s="195" t="s">
        <v>185</v>
      </c>
      <c r="H168" s="196">
        <v>22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3.7599999999999999E-3</v>
      </c>
      <c r="R168" s="201">
        <f>Q168*H168</f>
        <v>8.2720000000000002E-2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358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358</v>
      </c>
      <c r="BM168" s="203" t="s">
        <v>6564</v>
      </c>
    </row>
    <row r="169" spans="1:65" s="2" customFormat="1" ht="11.25">
      <c r="A169" s="34"/>
      <c r="B169" s="35"/>
      <c r="C169" s="36"/>
      <c r="D169" s="205" t="s">
        <v>281</v>
      </c>
      <c r="E169" s="36"/>
      <c r="F169" s="206" t="s">
        <v>6565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6533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393</v>
      </c>
      <c r="G171" s="222"/>
      <c r="H171" s="225">
        <v>22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16</v>
      </c>
      <c r="AY171" s="231" t="s">
        <v>272</v>
      </c>
    </row>
    <row r="172" spans="1:65" s="2" customFormat="1" ht="24.2" customHeight="1">
      <c r="A172" s="34"/>
      <c r="B172" s="35"/>
      <c r="C172" s="192" t="s">
        <v>344</v>
      </c>
      <c r="D172" s="192" t="s">
        <v>274</v>
      </c>
      <c r="E172" s="193" t="s">
        <v>6566</v>
      </c>
      <c r="F172" s="194" t="s">
        <v>6567</v>
      </c>
      <c r="G172" s="195" t="s">
        <v>185</v>
      </c>
      <c r="H172" s="196">
        <v>24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4.4000000000000003E-3</v>
      </c>
      <c r="R172" s="201">
        <f>Q172*H172</f>
        <v>0.1056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358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358</v>
      </c>
      <c r="BM172" s="203" t="s">
        <v>6568</v>
      </c>
    </row>
    <row r="173" spans="1:65" s="2" customFormat="1" ht="11.25">
      <c r="A173" s="34"/>
      <c r="B173" s="35"/>
      <c r="C173" s="36"/>
      <c r="D173" s="205" t="s">
        <v>281</v>
      </c>
      <c r="E173" s="36"/>
      <c r="F173" s="206" t="s">
        <v>6569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11.25">
      <c r="B174" s="210"/>
      <c r="C174" s="211"/>
      <c r="D174" s="212" t="s">
        <v>283</v>
      </c>
      <c r="E174" s="213" t="s">
        <v>1</v>
      </c>
      <c r="F174" s="214" t="s">
        <v>6533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413</v>
      </c>
      <c r="G175" s="222"/>
      <c r="H175" s="225">
        <v>24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16</v>
      </c>
      <c r="AY175" s="231" t="s">
        <v>272</v>
      </c>
    </row>
    <row r="176" spans="1:65" s="2" customFormat="1" ht="24.2" customHeight="1">
      <c r="A176" s="34"/>
      <c r="B176" s="35"/>
      <c r="C176" s="192" t="s">
        <v>4826</v>
      </c>
      <c r="D176" s="192" t="s">
        <v>274</v>
      </c>
      <c r="E176" s="193" t="s">
        <v>6570</v>
      </c>
      <c r="F176" s="194" t="s">
        <v>6571</v>
      </c>
      <c r="G176" s="195" t="s">
        <v>185</v>
      </c>
      <c r="H176" s="196">
        <v>58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6.2899999999999996E-3</v>
      </c>
      <c r="R176" s="201">
        <f>Q176*H176</f>
        <v>0.36481999999999998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358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358</v>
      </c>
      <c r="BM176" s="203" t="s">
        <v>6572</v>
      </c>
    </row>
    <row r="177" spans="1:65" s="2" customFormat="1" ht="11.25">
      <c r="A177" s="34"/>
      <c r="B177" s="35"/>
      <c r="C177" s="36"/>
      <c r="D177" s="205" t="s">
        <v>281</v>
      </c>
      <c r="E177" s="36"/>
      <c r="F177" s="206" t="s">
        <v>6573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6533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713</v>
      </c>
      <c r="G179" s="222"/>
      <c r="H179" s="225">
        <v>58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16</v>
      </c>
      <c r="AY179" s="231" t="s">
        <v>272</v>
      </c>
    </row>
    <row r="180" spans="1:65" s="2" customFormat="1" ht="24.2" customHeight="1">
      <c r="A180" s="34"/>
      <c r="B180" s="35"/>
      <c r="C180" s="192" t="s">
        <v>5121</v>
      </c>
      <c r="D180" s="192" t="s">
        <v>274</v>
      </c>
      <c r="E180" s="193" t="s">
        <v>6574</v>
      </c>
      <c r="F180" s="194" t="s">
        <v>6575</v>
      </c>
      <c r="G180" s="195" t="s">
        <v>185</v>
      </c>
      <c r="H180" s="196">
        <v>17</v>
      </c>
      <c r="I180" s="197"/>
      <c r="J180" s="198">
        <f>ROUND(I180*H180,2)</f>
        <v>0</v>
      </c>
      <c r="K180" s="194" t="s">
        <v>278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7.92E-3</v>
      </c>
      <c r="R180" s="201">
        <f>Q180*H180</f>
        <v>0.13464000000000001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358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358</v>
      </c>
      <c r="BM180" s="203" t="s">
        <v>6576</v>
      </c>
    </row>
    <row r="181" spans="1:65" s="2" customFormat="1" ht="11.25">
      <c r="A181" s="34"/>
      <c r="B181" s="35"/>
      <c r="C181" s="36"/>
      <c r="D181" s="205" t="s">
        <v>281</v>
      </c>
      <c r="E181" s="36"/>
      <c r="F181" s="206" t="s">
        <v>6577</v>
      </c>
      <c r="G181" s="36"/>
      <c r="H181" s="36"/>
      <c r="I181" s="207"/>
      <c r="J181" s="36"/>
      <c r="K181" s="36"/>
      <c r="L181" s="39"/>
      <c r="M181" s="208"/>
      <c r="N181" s="209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281</v>
      </c>
      <c r="AU181" s="17" t="s">
        <v>84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6533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363</v>
      </c>
      <c r="G183" s="222"/>
      <c r="H183" s="225">
        <v>17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21.75" customHeight="1">
      <c r="A184" s="34"/>
      <c r="B184" s="35"/>
      <c r="C184" s="192" t="s">
        <v>733</v>
      </c>
      <c r="D184" s="192" t="s">
        <v>274</v>
      </c>
      <c r="E184" s="193" t="s">
        <v>6578</v>
      </c>
      <c r="F184" s="194" t="s">
        <v>6579</v>
      </c>
      <c r="G184" s="195" t="s">
        <v>952</v>
      </c>
      <c r="H184" s="196">
        <v>2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4.2500000000000003E-3</v>
      </c>
      <c r="R184" s="201">
        <f>Q184*H184</f>
        <v>8.5000000000000006E-3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358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358</v>
      </c>
      <c r="BM184" s="203" t="s">
        <v>6580</v>
      </c>
    </row>
    <row r="185" spans="1:65" s="2" customFormat="1" ht="11.25">
      <c r="A185" s="34"/>
      <c r="B185" s="35"/>
      <c r="C185" s="36"/>
      <c r="D185" s="205" t="s">
        <v>281</v>
      </c>
      <c r="E185" s="36"/>
      <c r="F185" s="206" t="s">
        <v>6581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11.25">
      <c r="B186" s="210"/>
      <c r="C186" s="211"/>
      <c r="D186" s="212" t="s">
        <v>283</v>
      </c>
      <c r="E186" s="213" t="s">
        <v>1</v>
      </c>
      <c r="F186" s="214" t="s">
        <v>6533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4" customFormat="1" ht="11.25">
      <c r="B187" s="221"/>
      <c r="C187" s="222"/>
      <c r="D187" s="212" t="s">
        <v>283</v>
      </c>
      <c r="E187" s="223" t="s">
        <v>1</v>
      </c>
      <c r="F187" s="224" t="s">
        <v>84</v>
      </c>
      <c r="G187" s="222"/>
      <c r="H187" s="225">
        <v>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16</v>
      </c>
      <c r="AY187" s="231" t="s">
        <v>272</v>
      </c>
    </row>
    <row r="188" spans="1:65" s="2" customFormat="1" ht="21.75" customHeight="1">
      <c r="A188" s="34"/>
      <c r="B188" s="35"/>
      <c r="C188" s="192" t="s">
        <v>8</v>
      </c>
      <c r="D188" s="192" t="s">
        <v>274</v>
      </c>
      <c r="E188" s="193" t="s">
        <v>6084</v>
      </c>
      <c r="F188" s="194" t="s">
        <v>6085</v>
      </c>
      <c r="G188" s="195" t="s">
        <v>185</v>
      </c>
      <c r="H188" s="196">
        <v>56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358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358</v>
      </c>
      <c r="BM188" s="203" t="s">
        <v>6582</v>
      </c>
    </row>
    <row r="189" spans="1:65" s="2" customFormat="1" ht="11.25">
      <c r="A189" s="34"/>
      <c r="B189" s="35"/>
      <c r="C189" s="36"/>
      <c r="D189" s="205" t="s">
        <v>281</v>
      </c>
      <c r="E189" s="36"/>
      <c r="F189" s="206" t="s">
        <v>6087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6533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6583</v>
      </c>
      <c r="G191" s="222"/>
      <c r="H191" s="225">
        <v>56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16</v>
      </c>
      <c r="AY191" s="231" t="s">
        <v>272</v>
      </c>
    </row>
    <row r="192" spans="1:65" s="2" customFormat="1" ht="24.2" customHeight="1">
      <c r="A192" s="34"/>
      <c r="B192" s="35"/>
      <c r="C192" s="192" t="s">
        <v>358</v>
      </c>
      <c r="D192" s="192" t="s">
        <v>274</v>
      </c>
      <c r="E192" s="193" t="s">
        <v>6089</v>
      </c>
      <c r="F192" s="194" t="s">
        <v>6090</v>
      </c>
      <c r="G192" s="195" t="s">
        <v>185</v>
      </c>
      <c r="H192" s="196">
        <v>58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358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358</v>
      </c>
      <c r="BM192" s="203" t="s">
        <v>6584</v>
      </c>
    </row>
    <row r="193" spans="1:65" s="2" customFormat="1" ht="11.25">
      <c r="A193" s="34"/>
      <c r="B193" s="35"/>
      <c r="C193" s="36"/>
      <c r="D193" s="205" t="s">
        <v>281</v>
      </c>
      <c r="E193" s="36"/>
      <c r="F193" s="206" t="s">
        <v>6092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11.25">
      <c r="B194" s="210"/>
      <c r="C194" s="211"/>
      <c r="D194" s="212" t="s">
        <v>283</v>
      </c>
      <c r="E194" s="213" t="s">
        <v>1</v>
      </c>
      <c r="F194" s="214" t="s">
        <v>6533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713</v>
      </c>
      <c r="G195" s="222"/>
      <c r="H195" s="225">
        <v>58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16</v>
      </c>
      <c r="AY195" s="231" t="s">
        <v>272</v>
      </c>
    </row>
    <row r="196" spans="1:65" s="2" customFormat="1" ht="24.2" customHeight="1">
      <c r="A196" s="34"/>
      <c r="B196" s="35"/>
      <c r="C196" s="192" t="s">
        <v>363</v>
      </c>
      <c r="D196" s="192" t="s">
        <v>274</v>
      </c>
      <c r="E196" s="193" t="s">
        <v>6585</v>
      </c>
      <c r="F196" s="194" t="s">
        <v>6586</v>
      </c>
      <c r="G196" s="195" t="s">
        <v>185</v>
      </c>
      <c r="H196" s="196">
        <v>17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6587</v>
      </c>
    </row>
    <row r="197" spans="1:65" s="2" customFormat="1" ht="11.25">
      <c r="A197" s="34"/>
      <c r="B197" s="35"/>
      <c r="C197" s="36"/>
      <c r="D197" s="205" t="s">
        <v>281</v>
      </c>
      <c r="E197" s="36"/>
      <c r="F197" s="206" t="s">
        <v>6588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13" customFormat="1" ht="11.25">
      <c r="B198" s="210"/>
      <c r="C198" s="211"/>
      <c r="D198" s="212" t="s">
        <v>283</v>
      </c>
      <c r="E198" s="213" t="s">
        <v>1</v>
      </c>
      <c r="F198" s="214" t="s">
        <v>6533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363</v>
      </c>
      <c r="G199" s="222"/>
      <c r="H199" s="225">
        <v>17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24.2" customHeight="1">
      <c r="A200" s="34"/>
      <c r="B200" s="35"/>
      <c r="C200" s="192" t="s">
        <v>368</v>
      </c>
      <c r="D200" s="192" t="s">
        <v>274</v>
      </c>
      <c r="E200" s="193" t="s">
        <v>6589</v>
      </c>
      <c r="F200" s="194" t="s">
        <v>6590</v>
      </c>
      <c r="G200" s="195" t="s">
        <v>380</v>
      </c>
      <c r="H200" s="196">
        <v>0.70799999999999996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358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358</v>
      </c>
      <c r="BM200" s="203" t="s">
        <v>6591</v>
      </c>
    </row>
    <row r="201" spans="1:65" s="2" customFormat="1" ht="11.25">
      <c r="A201" s="34"/>
      <c r="B201" s="35"/>
      <c r="C201" s="36"/>
      <c r="D201" s="205" t="s">
        <v>281</v>
      </c>
      <c r="E201" s="36"/>
      <c r="F201" s="206" t="s">
        <v>6592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12" customFormat="1" ht="22.9" customHeight="1">
      <c r="B202" s="176"/>
      <c r="C202" s="177"/>
      <c r="D202" s="178" t="s">
        <v>75</v>
      </c>
      <c r="E202" s="190" t="s">
        <v>4815</v>
      </c>
      <c r="F202" s="190" t="s">
        <v>6159</v>
      </c>
      <c r="G202" s="177"/>
      <c r="H202" s="177"/>
      <c r="I202" s="180"/>
      <c r="J202" s="191">
        <f>BK202</f>
        <v>0</v>
      </c>
      <c r="K202" s="177"/>
      <c r="L202" s="182"/>
      <c r="M202" s="183"/>
      <c r="N202" s="184"/>
      <c r="O202" s="184"/>
      <c r="P202" s="185">
        <f>SUM(P203:P268)</f>
        <v>0</v>
      </c>
      <c r="Q202" s="184"/>
      <c r="R202" s="185">
        <f>SUM(R203:R268)</f>
        <v>0.11488000000000001</v>
      </c>
      <c r="S202" s="184"/>
      <c r="T202" s="186">
        <f>SUM(T203:T268)</f>
        <v>0</v>
      </c>
      <c r="AR202" s="187" t="s">
        <v>84</v>
      </c>
      <c r="AT202" s="188" t="s">
        <v>75</v>
      </c>
      <c r="AU202" s="188" t="s">
        <v>16</v>
      </c>
      <c r="AY202" s="187" t="s">
        <v>272</v>
      </c>
      <c r="BK202" s="189">
        <f>SUM(BK203:BK268)</f>
        <v>0</v>
      </c>
    </row>
    <row r="203" spans="1:65" s="2" customFormat="1" ht="24.2" customHeight="1">
      <c r="A203" s="34"/>
      <c r="B203" s="35"/>
      <c r="C203" s="192" t="s">
        <v>5995</v>
      </c>
      <c r="D203" s="192" t="s">
        <v>274</v>
      </c>
      <c r="E203" s="193" t="s">
        <v>6593</v>
      </c>
      <c r="F203" s="194" t="s">
        <v>6594</v>
      </c>
      <c r="G203" s="195" t="s">
        <v>4834</v>
      </c>
      <c r="H203" s="196">
        <v>1</v>
      </c>
      <c r="I203" s="197"/>
      <c r="J203" s="198">
        <f>ROUND(I203*H203,2)</f>
        <v>0</v>
      </c>
      <c r="K203" s="194" t="s">
        <v>278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2.5250000000000002E-2</v>
      </c>
      <c r="R203" s="201">
        <f>Q203*H203</f>
        <v>2.5250000000000002E-2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358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358</v>
      </c>
      <c r="BM203" s="203" t="s">
        <v>6595</v>
      </c>
    </row>
    <row r="204" spans="1:65" s="2" customFormat="1" ht="11.25">
      <c r="A204" s="34"/>
      <c r="B204" s="35"/>
      <c r="C204" s="36"/>
      <c r="D204" s="205" t="s">
        <v>281</v>
      </c>
      <c r="E204" s="36"/>
      <c r="F204" s="206" t="s">
        <v>6596</v>
      </c>
      <c r="G204" s="36"/>
      <c r="H204" s="36"/>
      <c r="I204" s="207"/>
      <c r="J204" s="36"/>
      <c r="K204" s="36"/>
      <c r="L204" s="39"/>
      <c r="M204" s="208"/>
      <c r="N204" s="209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281</v>
      </c>
      <c r="AU204" s="17" t="s">
        <v>84</v>
      </c>
    </row>
    <row r="205" spans="1:65" s="13" customFormat="1" ht="11.25">
      <c r="B205" s="210"/>
      <c r="C205" s="211"/>
      <c r="D205" s="212" t="s">
        <v>283</v>
      </c>
      <c r="E205" s="213" t="s">
        <v>1</v>
      </c>
      <c r="F205" s="214" t="s">
        <v>6533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16</v>
      </c>
      <c r="G206" s="222"/>
      <c r="H206" s="225">
        <v>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16</v>
      </c>
      <c r="AY206" s="231" t="s">
        <v>272</v>
      </c>
    </row>
    <row r="207" spans="1:65" s="2" customFormat="1" ht="24.2" customHeight="1">
      <c r="A207" s="34"/>
      <c r="B207" s="35"/>
      <c r="C207" s="192" t="s">
        <v>377</v>
      </c>
      <c r="D207" s="192" t="s">
        <v>274</v>
      </c>
      <c r="E207" s="193" t="s">
        <v>6597</v>
      </c>
      <c r="F207" s="194" t="s">
        <v>6598</v>
      </c>
      <c r="G207" s="195" t="s">
        <v>4834</v>
      </c>
      <c r="H207" s="196">
        <v>3</v>
      </c>
      <c r="I207" s="197"/>
      <c r="J207" s="198">
        <f>ROUND(I207*H207,2)</f>
        <v>0</v>
      </c>
      <c r="K207" s="194" t="s">
        <v>278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1.159E-2</v>
      </c>
      <c r="R207" s="201">
        <f>Q207*H207</f>
        <v>3.4769999999999995E-2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358</v>
      </c>
      <c r="AT207" s="203" t="s">
        <v>274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358</v>
      </c>
      <c r="BM207" s="203" t="s">
        <v>6599</v>
      </c>
    </row>
    <row r="208" spans="1:65" s="2" customFormat="1" ht="11.25">
      <c r="A208" s="34"/>
      <c r="B208" s="35"/>
      <c r="C208" s="36"/>
      <c r="D208" s="205" t="s">
        <v>281</v>
      </c>
      <c r="E208" s="36"/>
      <c r="F208" s="206" t="s">
        <v>6600</v>
      </c>
      <c r="G208" s="36"/>
      <c r="H208" s="36"/>
      <c r="I208" s="207"/>
      <c r="J208" s="36"/>
      <c r="K208" s="36"/>
      <c r="L208" s="39"/>
      <c r="M208" s="208"/>
      <c r="N208" s="209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281</v>
      </c>
      <c r="AU208" s="17" t="s">
        <v>84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6533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291</v>
      </c>
      <c r="G210" s="222"/>
      <c r="H210" s="225">
        <v>3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16</v>
      </c>
      <c r="AY210" s="231" t="s">
        <v>272</v>
      </c>
    </row>
    <row r="211" spans="1:65" s="2" customFormat="1" ht="16.5" customHeight="1">
      <c r="A211" s="34"/>
      <c r="B211" s="35"/>
      <c r="C211" s="192" t="s">
        <v>7</v>
      </c>
      <c r="D211" s="192" t="s">
        <v>274</v>
      </c>
      <c r="E211" s="193" t="s">
        <v>6601</v>
      </c>
      <c r="F211" s="194" t="s">
        <v>6189</v>
      </c>
      <c r="G211" s="195" t="s">
        <v>952</v>
      </c>
      <c r="H211" s="196">
        <v>3</v>
      </c>
      <c r="I211" s="197"/>
      <c r="J211" s="198">
        <f>ROUND(I211*H211,2)</f>
        <v>0</v>
      </c>
      <c r="K211" s="194" t="s">
        <v>278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1.3999999999999999E-4</v>
      </c>
      <c r="R211" s="201">
        <f>Q211*H211</f>
        <v>4.1999999999999996E-4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358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358</v>
      </c>
      <c r="BM211" s="203" t="s">
        <v>6602</v>
      </c>
    </row>
    <row r="212" spans="1:65" s="2" customFormat="1" ht="11.25">
      <c r="A212" s="34"/>
      <c r="B212" s="35"/>
      <c r="C212" s="36"/>
      <c r="D212" s="205" t="s">
        <v>281</v>
      </c>
      <c r="E212" s="36"/>
      <c r="F212" s="206" t="s">
        <v>6603</v>
      </c>
      <c r="G212" s="36"/>
      <c r="H212" s="36"/>
      <c r="I212" s="207"/>
      <c r="J212" s="36"/>
      <c r="K212" s="36"/>
      <c r="L212" s="39"/>
      <c r="M212" s="208"/>
      <c r="N212" s="209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281</v>
      </c>
      <c r="AU212" s="17" t="s">
        <v>84</v>
      </c>
    </row>
    <row r="213" spans="1:65" s="13" customFormat="1" ht="11.25">
      <c r="B213" s="210"/>
      <c r="C213" s="211"/>
      <c r="D213" s="212" t="s">
        <v>283</v>
      </c>
      <c r="E213" s="213" t="s">
        <v>1</v>
      </c>
      <c r="F213" s="214" t="s">
        <v>6533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6604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291</v>
      </c>
      <c r="G215" s="222"/>
      <c r="H215" s="225">
        <v>3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16</v>
      </c>
      <c r="AY215" s="231" t="s">
        <v>272</v>
      </c>
    </row>
    <row r="216" spans="1:65" s="2" customFormat="1" ht="24.2" customHeight="1">
      <c r="A216" s="34"/>
      <c r="B216" s="35"/>
      <c r="C216" s="192" t="s">
        <v>393</v>
      </c>
      <c r="D216" s="192" t="s">
        <v>274</v>
      </c>
      <c r="E216" s="193" t="s">
        <v>6217</v>
      </c>
      <c r="F216" s="194" t="s">
        <v>6218</v>
      </c>
      <c r="G216" s="195" t="s">
        <v>952</v>
      </c>
      <c r="H216" s="196">
        <v>9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2.4000000000000001E-4</v>
      </c>
      <c r="R216" s="201">
        <f>Q216*H216</f>
        <v>2.16E-3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358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358</v>
      </c>
      <c r="BM216" s="203" t="s">
        <v>6605</v>
      </c>
    </row>
    <row r="217" spans="1:65" s="2" customFormat="1" ht="11.25">
      <c r="A217" s="34"/>
      <c r="B217" s="35"/>
      <c r="C217" s="36"/>
      <c r="D217" s="205" t="s">
        <v>281</v>
      </c>
      <c r="E217" s="36"/>
      <c r="F217" s="206" t="s">
        <v>6220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11.25">
      <c r="B218" s="210"/>
      <c r="C218" s="211"/>
      <c r="D218" s="212" t="s">
        <v>283</v>
      </c>
      <c r="E218" s="213" t="s">
        <v>1</v>
      </c>
      <c r="F218" s="214" t="s">
        <v>6533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>
      <c r="B219" s="221"/>
      <c r="C219" s="222"/>
      <c r="D219" s="212" t="s">
        <v>283</v>
      </c>
      <c r="E219" s="223" t="s">
        <v>1</v>
      </c>
      <c r="F219" s="224" t="s">
        <v>2526</v>
      </c>
      <c r="G219" s="222"/>
      <c r="H219" s="225">
        <v>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16</v>
      </c>
      <c r="AY219" s="231" t="s">
        <v>272</v>
      </c>
    </row>
    <row r="220" spans="1:65" s="2" customFormat="1" ht="21.75" customHeight="1">
      <c r="A220" s="34"/>
      <c r="B220" s="35"/>
      <c r="C220" s="192" t="s">
        <v>399</v>
      </c>
      <c r="D220" s="192" t="s">
        <v>274</v>
      </c>
      <c r="E220" s="193" t="s">
        <v>6606</v>
      </c>
      <c r="F220" s="194" t="s">
        <v>6607</v>
      </c>
      <c r="G220" s="195" t="s">
        <v>952</v>
      </c>
      <c r="H220" s="196">
        <v>2</v>
      </c>
      <c r="I220" s="197"/>
      <c r="J220" s="198">
        <f>ROUND(I220*H220,2)</f>
        <v>0</v>
      </c>
      <c r="K220" s="194" t="s">
        <v>278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5.1999999999999995E-4</v>
      </c>
      <c r="R220" s="201">
        <f>Q220*H220</f>
        <v>1.0399999999999999E-3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358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358</v>
      </c>
      <c r="BM220" s="203" t="s">
        <v>6608</v>
      </c>
    </row>
    <row r="221" spans="1:65" s="2" customFormat="1" ht="11.25">
      <c r="A221" s="34"/>
      <c r="B221" s="35"/>
      <c r="C221" s="36"/>
      <c r="D221" s="205" t="s">
        <v>281</v>
      </c>
      <c r="E221" s="36"/>
      <c r="F221" s="206" t="s">
        <v>6609</v>
      </c>
      <c r="G221" s="36"/>
      <c r="H221" s="36"/>
      <c r="I221" s="207"/>
      <c r="J221" s="36"/>
      <c r="K221" s="36"/>
      <c r="L221" s="39"/>
      <c r="M221" s="208"/>
      <c r="N221" s="209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281</v>
      </c>
      <c r="AU221" s="17" t="s">
        <v>84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6533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4" customFormat="1" ht="11.25">
      <c r="B223" s="221"/>
      <c r="C223" s="222"/>
      <c r="D223" s="212" t="s">
        <v>283</v>
      </c>
      <c r="E223" s="223" t="s">
        <v>1</v>
      </c>
      <c r="F223" s="224" t="s">
        <v>84</v>
      </c>
      <c r="G223" s="222"/>
      <c r="H223" s="225">
        <v>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16</v>
      </c>
      <c r="AY223" s="231" t="s">
        <v>272</v>
      </c>
    </row>
    <row r="224" spans="1:65" s="2" customFormat="1" ht="21.75" customHeight="1">
      <c r="A224" s="34"/>
      <c r="B224" s="35"/>
      <c r="C224" s="192" t="s">
        <v>413</v>
      </c>
      <c r="D224" s="192" t="s">
        <v>274</v>
      </c>
      <c r="E224" s="193" t="s">
        <v>6610</v>
      </c>
      <c r="F224" s="194" t="s">
        <v>6611</v>
      </c>
      <c r="G224" s="195" t="s">
        <v>952</v>
      </c>
      <c r="H224" s="196">
        <v>3</v>
      </c>
      <c r="I224" s="197"/>
      <c r="J224" s="198">
        <f>ROUND(I224*H224,2)</f>
        <v>0</v>
      </c>
      <c r="K224" s="194" t="s">
        <v>278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7.7999999999999999E-4</v>
      </c>
      <c r="R224" s="201">
        <f>Q224*H224</f>
        <v>2.3400000000000001E-3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358</v>
      </c>
      <c r="AT224" s="203" t="s">
        <v>274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358</v>
      </c>
      <c r="BM224" s="203" t="s">
        <v>6612</v>
      </c>
    </row>
    <row r="225" spans="1:65" s="2" customFormat="1" ht="11.25">
      <c r="A225" s="34"/>
      <c r="B225" s="35"/>
      <c r="C225" s="36"/>
      <c r="D225" s="205" t="s">
        <v>281</v>
      </c>
      <c r="E225" s="36"/>
      <c r="F225" s="206" t="s">
        <v>6613</v>
      </c>
      <c r="G225" s="36"/>
      <c r="H225" s="36"/>
      <c r="I225" s="207"/>
      <c r="J225" s="36"/>
      <c r="K225" s="36"/>
      <c r="L225" s="39"/>
      <c r="M225" s="208"/>
      <c r="N225" s="209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281</v>
      </c>
      <c r="AU225" s="17" t="s">
        <v>84</v>
      </c>
    </row>
    <row r="226" spans="1:65" s="13" customFormat="1" ht="11.25">
      <c r="B226" s="210"/>
      <c r="C226" s="211"/>
      <c r="D226" s="212" t="s">
        <v>283</v>
      </c>
      <c r="E226" s="213" t="s">
        <v>1</v>
      </c>
      <c r="F226" s="214" t="s">
        <v>6533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84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4" customFormat="1" ht="11.25">
      <c r="B227" s="221"/>
      <c r="C227" s="222"/>
      <c r="D227" s="212" t="s">
        <v>283</v>
      </c>
      <c r="E227" s="223" t="s">
        <v>1</v>
      </c>
      <c r="F227" s="224" t="s">
        <v>291</v>
      </c>
      <c r="G227" s="222"/>
      <c r="H227" s="225">
        <v>3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16</v>
      </c>
      <c r="AY227" s="231" t="s">
        <v>272</v>
      </c>
    </row>
    <row r="228" spans="1:65" s="2" customFormat="1" ht="24.2" customHeight="1">
      <c r="A228" s="34"/>
      <c r="B228" s="35"/>
      <c r="C228" s="192" t="s">
        <v>417</v>
      </c>
      <c r="D228" s="192" t="s">
        <v>274</v>
      </c>
      <c r="E228" s="193" t="s">
        <v>6237</v>
      </c>
      <c r="F228" s="194" t="s">
        <v>6238</v>
      </c>
      <c r="G228" s="195" t="s">
        <v>952</v>
      </c>
      <c r="H228" s="196">
        <v>12</v>
      </c>
      <c r="I228" s="197"/>
      <c r="J228" s="198">
        <f>ROUND(I228*H228,2)</f>
        <v>0</v>
      </c>
      <c r="K228" s="194" t="s">
        <v>278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2.2000000000000001E-4</v>
      </c>
      <c r="R228" s="201">
        <f>Q228*H228</f>
        <v>2.64E-3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358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358</v>
      </c>
      <c r="BM228" s="203" t="s">
        <v>6614</v>
      </c>
    </row>
    <row r="229" spans="1:65" s="2" customFormat="1" ht="11.25">
      <c r="A229" s="34"/>
      <c r="B229" s="35"/>
      <c r="C229" s="36"/>
      <c r="D229" s="205" t="s">
        <v>281</v>
      </c>
      <c r="E229" s="36"/>
      <c r="F229" s="206" t="s">
        <v>6240</v>
      </c>
      <c r="G229" s="36"/>
      <c r="H229" s="36"/>
      <c r="I229" s="207"/>
      <c r="J229" s="36"/>
      <c r="K229" s="36"/>
      <c r="L229" s="39"/>
      <c r="M229" s="208"/>
      <c r="N229" s="209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281</v>
      </c>
      <c r="AU229" s="17" t="s">
        <v>84</v>
      </c>
    </row>
    <row r="230" spans="1:65" s="13" customFormat="1" ht="11.25">
      <c r="B230" s="210"/>
      <c r="C230" s="211"/>
      <c r="D230" s="212" t="s">
        <v>283</v>
      </c>
      <c r="E230" s="213" t="s">
        <v>1</v>
      </c>
      <c r="F230" s="214" t="s">
        <v>6533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4" customFormat="1" ht="11.25">
      <c r="B231" s="221"/>
      <c r="C231" s="222"/>
      <c r="D231" s="212" t="s">
        <v>283</v>
      </c>
      <c r="E231" s="223" t="s">
        <v>1</v>
      </c>
      <c r="F231" s="224" t="s">
        <v>344</v>
      </c>
      <c r="G231" s="222"/>
      <c r="H231" s="225">
        <v>12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16</v>
      </c>
      <c r="AY231" s="231" t="s">
        <v>272</v>
      </c>
    </row>
    <row r="232" spans="1:65" s="2" customFormat="1" ht="24.2" customHeight="1">
      <c r="A232" s="34"/>
      <c r="B232" s="35"/>
      <c r="C232" s="192" t="s">
        <v>431</v>
      </c>
      <c r="D232" s="192" t="s">
        <v>274</v>
      </c>
      <c r="E232" s="193" t="s">
        <v>6615</v>
      </c>
      <c r="F232" s="194" t="s">
        <v>6616</v>
      </c>
      <c r="G232" s="195" t="s">
        <v>952</v>
      </c>
      <c r="H232" s="196">
        <v>1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1.14E-3</v>
      </c>
      <c r="R232" s="201">
        <f>Q232*H232</f>
        <v>1.14E-3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358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358</v>
      </c>
      <c r="BM232" s="203" t="s">
        <v>6617</v>
      </c>
    </row>
    <row r="233" spans="1:65" s="2" customFormat="1" ht="11.25">
      <c r="A233" s="34"/>
      <c r="B233" s="35"/>
      <c r="C233" s="36"/>
      <c r="D233" s="205" t="s">
        <v>281</v>
      </c>
      <c r="E233" s="36"/>
      <c r="F233" s="206" t="s">
        <v>6618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3" customFormat="1" ht="11.25">
      <c r="B234" s="210"/>
      <c r="C234" s="211"/>
      <c r="D234" s="212" t="s">
        <v>283</v>
      </c>
      <c r="E234" s="213" t="s">
        <v>1</v>
      </c>
      <c r="F234" s="214" t="s">
        <v>6533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16</v>
      </c>
      <c r="G235" s="222"/>
      <c r="H235" s="225">
        <v>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21.75" customHeight="1">
      <c r="A236" s="34"/>
      <c r="B236" s="35"/>
      <c r="C236" s="192" t="s">
        <v>448</v>
      </c>
      <c r="D236" s="192" t="s">
        <v>274</v>
      </c>
      <c r="E236" s="193" t="s">
        <v>6619</v>
      </c>
      <c r="F236" s="194" t="s">
        <v>6620</v>
      </c>
      <c r="G236" s="195" t="s">
        <v>952</v>
      </c>
      <c r="H236" s="196">
        <v>2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1.73E-3</v>
      </c>
      <c r="R236" s="201">
        <f>Q236*H236</f>
        <v>3.46E-3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358</v>
      </c>
      <c r="AT236" s="203" t="s">
        <v>274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358</v>
      </c>
      <c r="BM236" s="203" t="s">
        <v>6621</v>
      </c>
    </row>
    <row r="237" spans="1:65" s="2" customFormat="1" ht="11.25">
      <c r="A237" s="34"/>
      <c r="B237" s="35"/>
      <c r="C237" s="36"/>
      <c r="D237" s="205" t="s">
        <v>281</v>
      </c>
      <c r="E237" s="36"/>
      <c r="F237" s="206" t="s">
        <v>6622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84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6533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84</v>
      </c>
      <c r="G239" s="222"/>
      <c r="H239" s="225">
        <v>2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16</v>
      </c>
      <c r="AY239" s="231" t="s">
        <v>272</v>
      </c>
    </row>
    <row r="240" spans="1:65" s="2" customFormat="1" ht="21.75" customHeight="1">
      <c r="A240" s="34"/>
      <c r="B240" s="35"/>
      <c r="C240" s="192" t="s">
        <v>741</v>
      </c>
      <c r="D240" s="192" t="s">
        <v>274</v>
      </c>
      <c r="E240" s="193" t="s">
        <v>6623</v>
      </c>
      <c r="F240" s="194" t="s">
        <v>6624</v>
      </c>
      <c r="G240" s="195" t="s">
        <v>952</v>
      </c>
      <c r="H240" s="196">
        <v>2</v>
      </c>
      <c r="I240" s="197"/>
      <c r="J240" s="198">
        <f>ROUND(I240*H240,2)</f>
        <v>0</v>
      </c>
      <c r="K240" s="194" t="s">
        <v>278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1.6000000000000001E-4</v>
      </c>
      <c r="R240" s="201">
        <f>Q240*H240</f>
        <v>3.2000000000000003E-4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358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358</v>
      </c>
      <c r="BM240" s="203" t="s">
        <v>6625</v>
      </c>
    </row>
    <row r="241" spans="1:65" s="2" customFormat="1" ht="11.25">
      <c r="A241" s="34"/>
      <c r="B241" s="35"/>
      <c r="C241" s="36"/>
      <c r="D241" s="205" t="s">
        <v>281</v>
      </c>
      <c r="E241" s="36"/>
      <c r="F241" s="206" t="s">
        <v>6626</v>
      </c>
      <c r="G241" s="36"/>
      <c r="H241" s="36"/>
      <c r="I241" s="207"/>
      <c r="J241" s="36"/>
      <c r="K241" s="36"/>
      <c r="L241" s="39"/>
      <c r="M241" s="208"/>
      <c r="N241" s="209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281</v>
      </c>
      <c r="AU241" s="17" t="s">
        <v>84</v>
      </c>
    </row>
    <row r="242" spans="1:65" s="13" customFormat="1" ht="11.25">
      <c r="B242" s="210"/>
      <c r="C242" s="211"/>
      <c r="D242" s="212" t="s">
        <v>283</v>
      </c>
      <c r="E242" s="213" t="s">
        <v>1</v>
      </c>
      <c r="F242" s="214" t="s">
        <v>6533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>
      <c r="B243" s="221"/>
      <c r="C243" s="222"/>
      <c r="D243" s="212" t="s">
        <v>283</v>
      </c>
      <c r="E243" s="223" t="s">
        <v>1</v>
      </c>
      <c r="F243" s="224" t="s">
        <v>84</v>
      </c>
      <c r="G243" s="222"/>
      <c r="H243" s="225">
        <v>2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16</v>
      </c>
      <c r="AY243" s="231" t="s">
        <v>272</v>
      </c>
    </row>
    <row r="244" spans="1:65" s="2" customFormat="1" ht="21.75" customHeight="1">
      <c r="A244" s="34"/>
      <c r="B244" s="35"/>
      <c r="C244" s="192" t="s">
        <v>453</v>
      </c>
      <c r="D244" s="192" t="s">
        <v>274</v>
      </c>
      <c r="E244" s="193" t="s">
        <v>6250</v>
      </c>
      <c r="F244" s="194" t="s">
        <v>6251</v>
      </c>
      <c r="G244" s="195" t="s">
        <v>952</v>
      </c>
      <c r="H244" s="196">
        <v>9</v>
      </c>
      <c r="I244" s="197"/>
      <c r="J244" s="198">
        <f>ROUND(I244*H244,2)</f>
        <v>0</v>
      </c>
      <c r="K244" s="194" t="s">
        <v>278</v>
      </c>
      <c r="L244" s="39"/>
      <c r="M244" s="199" t="s">
        <v>1</v>
      </c>
      <c r="N244" s="200" t="s">
        <v>41</v>
      </c>
      <c r="O244" s="71"/>
      <c r="P244" s="201">
        <f>O244*H244</f>
        <v>0</v>
      </c>
      <c r="Q244" s="201">
        <v>2.1000000000000001E-4</v>
      </c>
      <c r="R244" s="201">
        <f>Q244*H244</f>
        <v>1.8900000000000002E-3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358</v>
      </c>
      <c r="AT244" s="203" t="s">
        <v>274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358</v>
      </c>
      <c r="BM244" s="203" t="s">
        <v>6627</v>
      </c>
    </row>
    <row r="245" spans="1:65" s="2" customFormat="1" ht="11.25">
      <c r="A245" s="34"/>
      <c r="B245" s="35"/>
      <c r="C245" s="36"/>
      <c r="D245" s="205" t="s">
        <v>281</v>
      </c>
      <c r="E245" s="36"/>
      <c r="F245" s="206" t="s">
        <v>6253</v>
      </c>
      <c r="G245" s="36"/>
      <c r="H245" s="36"/>
      <c r="I245" s="207"/>
      <c r="J245" s="36"/>
      <c r="K245" s="36"/>
      <c r="L245" s="39"/>
      <c r="M245" s="208"/>
      <c r="N245" s="209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281</v>
      </c>
      <c r="AU245" s="17" t="s">
        <v>84</v>
      </c>
    </row>
    <row r="246" spans="1:65" s="13" customFormat="1" ht="11.25">
      <c r="B246" s="210"/>
      <c r="C246" s="211"/>
      <c r="D246" s="212" t="s">
        <v>283</v>
      </c>
      <c r="E246" s="213" t="s">
        <v>1</v>
      </c>
      <c r="F246" s="214" t="s">
        <v>6533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4" customFormat="1" ht="11.25">
      <c r="B247" s="221"/>
      <c r="C247" s="222"/>
      <c r="D247" s="212" t="s">
        <v>283</v>
      </c>
      <c r="E247" s="223" t="s">
        <v>1</v>
      </c>
      <c r="F247" s="224" t="s">
        <v>2526</v>
      </c>
      <c r="G247" s="222"/>
      <c r="H247" s="225">
        <v>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16</v>
      </c>
      <c r="AY247" s="231" t="s">
        <v>272</v>
      </c>
    </row>
    <row r="248" spans="1:65" s="2" customFormat="1" ht="24.2" customHeight="1">
      <c r="A248" s="34"/>
      <c r="B248" s="35"/>
      <c r="C248" s="192" t="s">
        <v>464</v>
      </c>
      <c r="D248" s="192" t="s">
        <v>274</v>
      </c>
      <c r="E248" s="193" t="s">
        <v>6262</v>
      </c>
      <c r="F248" s="194" t="s">
        <v>6263</v>
      </c>
      <c r="G248" s="195" t="s">
        <v>952</v>
      </c>
      <c r="H248" s="196">
        <v>4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6.9999999999999999E-4</v>
      </c>
      <c r="R248" s="201">
        <f>Q248*H248</f>
        <v>2.8E-3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358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358</v>
      </c>
      <c r="BM248" s="203" t="s">
        <v>6628</v>
      </c>
    </row>
    <row r="249" spans="1:65" s="2" customFormat="1" ht="11.25">
      <c r="A249" s="34"/>
      <c r="B249" s="35"/>
      <c r="C249" s="36"/>
      <c r="D249" s="205" t="s">
        <v>281</v>
      </c>
      <c r="E249" s="36"/>
      <c r="F249" s="206" t="s">
        <v>6265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13" customFormat="1" ht="11.25">
      <c r="B250" s="210"/>
      <c r="C250" s="211"/>
      <c r="D250" s="212" t="s">
        <v>283</v>
      </c>
      <c r="E250" s="213" t="s">
        <v>1</v>
      </c>
      <c r="F250" s="214" t="s">
        <v>6533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4" customFormat="1" ht="11.25">
      <c r="B251" s="221"/>
      <c r="C251" s="222"/>
      <c r="D251" s="212" t="s">
        <v>283</v>
      </c>
      <c r="E251" s="223" t="s">
        <v>1</v>
      </c>
      <c r="F251" s="224" t="s">
        <v>279</v>
      </c>
      <c r="G251" s="222"/>
      <c r="H251" s="225">
        <v>4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16</v>
      </c>
      <c r="AY251" s="231" t="s">
        <v>272</v>
      </c>
    </row>
    <row r="252" spans="1:65" s="2" customFormat="1" ht="24.2" customHeight="1">
      <c r="A252" s="34"/>
      <c r="B252" s="35"/>
      <c r="C252" s="192" t="s">
        <v>471</v>
      </c>
      <c r="D252" s="192" t="s">
        <v>274</v>
      </c>
      <c r="E252" s="193" t="s">
        <v>6266</v>
      </c>
      <c r="F252" s="194" t="s">
        <v>6267</v>
      </c>
      <c r="G252" s="195" t="s">
        <v>952</v>
      </c>
      <c r="H252" s="196">
        <v>4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1.07E-3</v>
      </c>
      <c r="R252" s="201">
        <f>Q252*H252</f>
        <v>4.28E-3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358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358</v>
      </c>
      <c r="BM252" s="203" t="s">
        <v>6629</v>
      </c>
    </row>
    <row r="253" spans="1:65" s="2" customFormat="1" ht="11.25">
      <c r="A253" s="34"/>
      <c r="B253" s="35"/>
      <c r="C253" s="36"/>
      <c r="D253" s="205" t="s">
        <v>281</v>
      </c>
      <c r="E253" s="36"/>
      <c r="F253" s="206" t="s">
        <v>6269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13" customFormat="1" ht="11.25">
      <c r="B254" s="210"/>
      <c r="C254" s="211"/>
      <c r="D254" s="212" t="s">
        <v>283</v>
      </c>
      <c r="E254" s="213" t="s">
        <v>1</v>
      </c>
      <c r="F254" s="214" t="s">
        <v>6533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283</v>
      </c>
      <c r="AU254" s="220" t="s">
        <v>84</v>
      </c>
      <c r="AV254" s="13" t="s">
        <v>16</v>
      </c>
      <c r="AW254" s="13" t="s">
        <v>32</v>
      </c>
      <c r="AX254" s="13" t="s">
        <v>76</v>
      </c>
      <c r="AY254" s="220" t="s">
        <v>272</v>
      </c>
    </row>
    <row r="255" spans="1:65" s="14" customFormat="1" ht="11.25">
      <c r="B255" s="221"/>
      <c r="C255" s="222"/>
      <c r="D255" s="212" t="s">
        <v>283</v>
      </c>
      <c r="E255" s="223" t="s">
        <v>1</v>
      </c>
      <c r="F255" s="224" t="s">
        <v>279</v>
      </c>
      <c r="G255" s="222"/>
      <c r="H255" s="225">
        <v>4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16</v>
      </c>
      <c r="AY255" s="231" t="s">
        <v>272</v>
      </c>
    </row>
    <row r="256" spans="1:65" s="2" customFormat="1" ht="21.75" customHeight="1">
      <c r="A256" s="34"/>
      <c r="B256" s="35"/>
      <c r="C256" s="192" t="s">
        <v>476</v>
      </c>
      <c r="D256" s="192" t="s">
        <v>274</v>
      </c>
      <c r="E256" s="193" t="s">
        <v>6630</v>
      </c>
      <c r="F256" s="194" t="s">
        <v>6631</v>
      </c>
      <c r="G256" s="195" t="s">
        <v>952</v>
      </c>
      <c r="H256" s="196">
        <v>8</v>
      </c>
      <c r="I256" s="197"/>
      <c r="J256" s="198">
        <f>ROUND(I256*H256,2)</f>
        <v>0</v>
      </c>
      <c r="K256" s="194" t="s">
        <v>278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1.6800000000000001E-3</v>
      </c>
      <c r="R256" s="201">
        <f>Q256*H256</f>
        <v>1.3440000000000001E-2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358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358</v>
      </c>
      <c r="BM256" s="203" t="s">
        <v>6632</v>
      </c>
    </row>
    <row r="257" spans="1:65" s="2" customFormat="1" ht="11.25">
      <c r="A257" s="34"/>
      <c r="B257" s="35"/>
      <c r="C257" s="36"/>
      <c r="D257" s="205" t="s">
        <v>281</v>
      </c>
      <c r="E257" s="36"/>
      <c r="F257" s="206" t="s">
        <v>6633</v>
      </c>
      <c r="G257" s="36"/>
      <c r="H257" s="36"/>
      <c r="I257" s="207"/>
      <c r="J257" s="36"/>
      <c r="K257" s="36"/>
      <c r="L257" s="39"/>
      <c r="M257" s="208"/>
      <c r="N257" s="209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281</v>
      </c>
      <c r="AU257" s="17" t="s">
        <v>84</v>
      </c>
    </row>
    <row r="258" spans="1:65" s="13" customFormat="1" ht="11.25">
      <c r="B258" s="210"/>
      <c r="C258" s="211"/>
      <c r="D258" s="212" t="s">
        <v>283</v>
      </c>
      <c r="E258" s="213" t="s">
        <v>1</v>
      </c>
      <c r="F258" s="214" t="s">
        <v>6533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313</v>
      </c>
      <c r="G259" s="222"/>
      <c r="H259" s="225">
        <v>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24.2" customHeight="1">
      <c r="A260" s="34"/>
      <c r="B260" s="35"/>
      <c r="C260" s="192" t="s">
        <v>483</v>
      </c>
      <c r="D260" s="192" t="s">
        <v>274</v>
      </c>
      <c r="E260" s="193" t="s">
        <v>6270</v>
      </c>
      <c r="F260" s="194" t="s">
        <v>6271</v>
      </c>
      <c r="G260" s="195" t="s">
        <v>952</v>
      </c>
      <c r="H260" s="196">
        <v>10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5.6999999999999998E-4</v>
      </c>
      <c r="R260" s="201">
        <f>Q260*H260</f>
        <v>5.7000000000000002E-3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358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358</v>
      </c>
      <c r="BM260" s="203" t="s">
        <v>6634</v>
      </c>
    </row>
    <row r="261" spans="1:65" s="2" customFormat="1" ht="11.25">
      <c r="A261" s="34"/>
      <c r="B261" s="35"/>
      <c r="C261" s="36"/>
      <c r="D261" s="205" t="s">
        <v>281</v>
      </c>
      <c r="E261" s="36"/>
      <c r="F261" s="206" t="s">
        <v>6273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13" customFormat="1" ht="11.25">
      <c r="B262" s="210"/>
      <c r="C262" s="211"/>
      <c r="D262" s="212" t="s">
        <v>283</v>
      </c>
      <c r="E262" s="213" t="s">
        <v>1</v>
      </c>
      <c r="F262" s="214" t="s">
        <v>6533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4" customFormat="1" ht="11.25">
      <c r="B263" s="221"/>
      <c r="C263" s="222"/>
      <c r="D263" s="212" t="s">
        <v>283</v>
      </c>
      <c r="E263" s="223" t="s">
        <v>1</v>
      </c>
      <c r="F263" s="224" t="s">
        <v>320</v>
      </c>
      <c r="G263" s="222"/>
      <c r="H263" s="225">
        <v>10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16</v>
      </c>
      <c r="AY263" s="231" t="s">
        <v>272</v>
      </c>
    </row>
    <row r="264" spans="1:65" s="2" customFormat="1" ht="24.2" customHeight="1">
      <c r="A264" s="34"/>
      <c r="B264" s="35"/>
      <c r="C264" s="192" t="s">
        <v>491</v>
      </c>
      <c r="D264" s="192" t="s">
        <v>274</v>
      </c>
      <c r="E264" s="193" t="s">
        <v>6274</v>
      </c>
      <c r="F264" s="194" t="s">
        <v>6275</v>
      </c>
      <c r="G264" s="195" t="s">
        <v>952</v>
      </c>
      <c r="H264" s="196">
        <v>9</v>
      </c>
      <c r="I264" s="197"/>
      <c r="J264" s="198">
        <f>ROUND(I264*H264,2)</f>
        <v>0</v>
      </c>
      <c r="K264" s="194" t="s">
        <v>1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1.47E-3</v>
      </c>
      <c r="R264" s="201">
        <f>Q264*H264</f>
        <v>1.3229999999999999E-2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358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358</v>
      </c>
      <c r="BM264" s="203" t="s">
        <v>6635</v>
      </c>
    </row>
    <row r="265" spans="1:65" s="13" customFormat="1" ht="11.25">
      <c r="B265" s="210"/>
      <c r="C265" s="211"/>
      <c r="D265" s="212" t="s">
        <v>283</v>
      </c>
      <c r="E265" s="213" t="s">
        <v>1</v>
      </c>
      <c r="F265" s="214" t="s">
        <v>6533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2526</v>
      </c>
      <c r="G266" s="222"/>
      <c r="H266" s="225">
        <v>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16</v>
      </c>
      <c r="AY266" s="231" t="s">
        <v>272</v>
      </c>
    </row>
    <row r="267" spans="1:65" s="2" customFormat="1" ht="21.75" customHeight="1">
      <c r="A267" s="34"/>
      <c r="B267" s="35"/>
      <c r="C267" s="192" t="s">
        <v>496</v>
      </c>
      <c r="D267" s="192" t="s">
        <v>274</v>
      </c>
      <c r="E267" s="193" t="s">
        <v>6636</v>
      </c>
      <c r="F267" s="194" t="s">
        <v>6637</v>
      </c>
      <c r="G267" s="195" t="s">
        <v>380</v>
      </c>
      <c r="H267" s="196">
        <v>0.115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358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358</v>
      </c>
      <c r="BM267" s="203" t="s">
        <v>6638</v>
      </c>
    </row>
    <row r="268" spans="1:65" s="2" customFormat="1" ht="11.25">
      <c r="A268" s="34"/>
      <c r="B268" s="35"/>
      <c r="C268" s="36"/>
      <c r="D268" s="205" t="s">
        <v>281</v>
      </c>
      <c r="E268" s="36"/>
      <c r="F268" s="206" t="s">
        <v>6639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2" customFormat="1" ht="22.9" customHeight="1">
      <c r="B269" s="176"/>
      <c r="C269" s="177"/>
      <c r="D269" s="178" t="s">
        <v>75</v>
      </c>
      <c r="E269" s="190" t="s">
        <v>5772</v>
      </c>
      <c r="F269" s="190" t="s">
        <v>5773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SUM(P270:P277)</f>
        <v>0</v>
      </c>
      <c r="Q269" s="184"/>
      <c r="R269" s="185">
        <f>SUM(R270:R277)</f>
        <v>3.1300000000000004E-3</v>
      </c>
      <c r="S269" s="184"/>
      <c r="T269" s="186">
        <f>SUM(T270:T277)</f>
        <v>0</v>
      </c>
      <c r="AR269" s="187" t="s">
        <v>84</v>
      </c>
      <c r="AT269" s="188" t="s">
        <v>75</v>
      </c>
      <c r="AU269" s="188" t="s">
        <v>16</v>
      </c>
      <c r="AY269" s="187" t="s">
        <v>272</v>
      </c>
      <c r="BK269" s="189">
        <f>SUM(BK270:BK277)</f>
        <v>0</v>
      </c>
    </row>
    <row r="270" spans="1:65" s="2" customFormat="1" ht="24.2" customHeight="1">
      <c r="A270" s="34"/>
      <c r="B270" s="35"/>
      <c r="C270" s="192" t="s">
        <v>504</v>
      </c>
      <c r="D270" s="192" t="s">
        <v>274</v>
      </c>
      <c r="E270" s="193" t="s">
        <v>6416</v>
      </c>
      <c r="F270" s="194" t="s">
        <v>6417</v>
      </c>
      <c r="G270" s="195" t="s">
        <v>185</v>
      </c>
      <c r="H270" s="196">
        <v>114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2.0000000000000002E-5</v>
      </c>
      <c r="R270" s="201">
        <f>Q270*H270</f>
        <v>2.2800000000000003E-3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358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358</v>
      </c>
      <c r="BM270" s="203" t="s">
        <v>6640</v>
      </c>
    </row>
    <row r="271" spans="1:65" s="2" customFormat="1" ht="11.25">
      <c r="A271" s="34"/>
      <c r="B271" s="35"/>
      <c r="C271" s="36"/>
      <c r="D271" s="205" t="s">
        <v>281</v>
      </c>
      <c r="E271" s="36"/>
      <c r="F271" s="206" t="s">
        <v>6419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3" customFormat="1" ht="11.25">
      <c r="B272" s="210"/>
      <c r="C272" s="211"/>
      <c r="D272" s="212" t="s">
        <v>283</v>
      </c>
      <c r="E272" s="213" t="s">
        <v>1</v>
      </c>
      <c r="F272" s="214" t="s">
        <v>6533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>
      <c r="B273" s="221"/>
      <c r="C273" s="222"/>
      <c r="D273" s="212" t="s">
        <v>283</v>
      </c>
      <c r="E273" s="223" t="s">
        <v>1</v>
      </c>
      <c r="F273" s="224" t="s">
        <v>6641</v>
      </c>
      <c r="G273" s="222"/>
      <c r="H273" s="225">
        <v>114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16</v>
      </c>
      <c r="AY273" s="231" t="s">
        <v>272</v>
      </c>
    </row>
    <row r="274" spans="1:65" s="2" customFormat="1" ht="24.2" customHeight="1">
      <c r="A274" s="34"/>
      <c r="B274" s="35"/>
      <c r="C274" s="192" t="s">
        <v>511</v>
      </c>
      <c r="D274" s="192" t="s">
        <v>274</v>
      </c>
      <c r="E274" s="193" t="s">
        <v>6642</v>
      </c>
      <c r="F274" s="194" t="s">
        <v>6643</v>
      </c>
      <c r="G274" s="195" t="s">
        <v>185</v>
      </c>
      <c r="H274" s="196">
        <v>17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5.0000000000000002E-5</v>
      </c>
      <c r="R274" s="201">
        <f>Q274*H274</f>
        <v>8.5000000000000006E-4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358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358</v>
      </c>
      <c r="BM274" s="203" t="s">
        <v>6644</v>
      </c>
    </row>
    <row r="275" spans="1:65" s="2" customFormat="1" ht="11.25">
      <c r="A275" s="34"/>
      <c r="B275" s="35"/>
      <c r="C275" s="36"/>
      <c r="D275" s="205" t="s">
        <v>281</v>
      </c>
      <c r="E275" s="36"/>
      <c r="F275" s="206" t="s">
        <v>6645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13" customFormat="1" ht="11.25">
      <c r="B276" s="210"/>
      <c r="C276" s="211"/>
      <c r="D276" s="212" t="s">
        <v>283</v>
      </c>
      <c r="E276" s="213" t="s">
        <v>1</v>
      </c>
      <c r="F276" s="214" t="s">
        <v>6533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4" customFormat="1" ht="11.25">
      <c r="B277" s="221"/>
      <c r="C277" s="222"/>
      <c r="D277" s="212" t="s">
        <v>283</v>
      </c>
      <c r="E277" s="223" t="s">
        <v>1</v>
      </c>
      <c r="F277" s="224" t="s">
        <v>363</v>
      </c>
      <c r="G277" s="222"/>
      <c r="H277" s="225">
        <v>17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16</v>
      </c>
      <c r="AY277" s="231" t="s">
        <v>272</v>
      </c>
    </row>
    <row r="278" spans="1:65" s="12" customFormat="1" ht="22.9" customHeight="1">
      <c r="B278" s="176"/>
      <c r="C278" s="177"/>
      <c r="D278" s="178" t="s">
        <v>75</v>
      </c>
      <c r="E278" s="190" t="s">
        <v>3431</v>
      </c>
      <c r="F278" s="190" t="s">
        <v>3432</v>
      </c>
      <c r="G278" s="177"/>
      <c r="H278" s="177"/>
      <c r="I278" s="180"/>
      <c r="J278" s="191">
        <f>BK278</f>
        <v>0</v>
      </c>
      <c r="K278" s="177"/>
      <c r="L278" s="182"/>
      <c r="M278" s="183"/>
      <c r="N278" s="184"/>
      <c r="O278" s="184"/>
      <c r="P278" s="185">
        <f>SUM(P279:P300)</f>
        <v>0</v>
      </c>
      <c r="Q278" s="184"/>
      <c r="R278" s="185">
        <f>SUM(R279:R300)</f>
        <v>0.16450000000000001</v>
      </c>
      <c r="S278" s="184"/>
      <c r="T278" s="186">
        <f>SUM(T279:T300)</f>
        <v>0</v>
      </c>
      <c r="AR278" s="187" t="s">
        <v>84</v>
      </c>
      <c r="AT278" s="188" t="s">
        <v>75</v>
      </c>
      <c r="AU278" s="188" t="s">
        <v>16</v>
      </c>
      <c r="AY278" s="187" t="s">
        <v>272</v>
      </c>
      <c r="BK278" s="189">
        <f>SUM(BK279:BK300)</f>
        <v>0</v>
      </c>
    </row>
    <row r="279" spans="1:65" s="2" customFormat="1" ht="33" customHeight="1">
      <c r="A279" s="34"/>
      <c r="B279" s="35"/>
      <c r="C279" s="192" t="s">
        <v>516</v>
      </c>
      <c r="D279" s="192" t="s">
        <v>274</v>
      </c>
      <c r="E279" s="193" t="s">
        <v>6421</v>
      </c>
      <c r="F279" s="194" t="s">
        <v>6422</v>
      </c>
      <c r="G279" s="195" t="s">
        <v>185</v>
      </c>
      <c r="H279" s="196">
        <v>46</v>
      </c>
      <c r="I279" s="197"/>
      <c r="J279" s="198">
        <f>ROUND(I279*H279,2)</f>
        <v>0</v>
      </c>
      <c r="K279" s="194" t="s">
        <v>278</v>
      </c>
      <c r="L279" s="39"/>
      <c r="M279" s="199" t="s">
        <v>1</v>
      </c>
      <c r="N279" s="200" t="s">
        <v>41</v>
      </c>
      <c r="O279" s="71"/>
      <c r="P279" s="201">
        <f>O279*H279</f>
        <v>0</v>
      </c>
      <c r="Q279" s="201">
        <v>1.9000000000000001E-4</v>
      </c>
      <c r="R279" s="201">
        <f>Q279*H279</f>
        <v>8.7400000000000012E-3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358</v>
      </c>
      <c r="AT279" s="203" t="s">
        <v>274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358</v>
      </c>
      <c r="BM279" s="203" t="s">
        <v>6646</v>
      </c>
    </row>
    <row r="280" spans="1:65" s="2" customFormat="1" ht="11.25">
      <c r="A280" s="34"/>
      <c r="B280" s="35"/>
      <c r="C280" s="36"/>
      <c r="D280" s="205" t="s">
        <v>281</v>
      </c>
      <c r="E280" s="36"/>
      <c r="F280" s="206" t="s">
        <v>6424</v>
      </c>
      <c r="G280" s="36"/>
      <c r="H280" s="36"/>
      <c r="I280" s="207"/>
      <c r="J280" s="36"/>
      <c r="K280" s="36"/>
      <c r="L280" s="39"/>
      <c r="M280" s="208"/>
      <c r="N280" s="209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281</v>
      </c>
      <c r="AU280" s="17" t="s">
        <v>84</v>
      </c>
    </row>
    <row r="281" spans="1:65" s="13" customFormat="1" ht="11.25">
      <c r="B281" s="210"/>
      <c r="C281" s="211"/>
      <c r="D281" s="212" t="s">
        <v>283</v>
      </c>
      <c r="E281" s="213" t="s">
        <v>1</v>
      </c>
      <c r="F281" s="214" t="s">
        <v>6533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>
      <c r="B282" s="221"/>
      <c r="C282" s="222"/>
      <c r="D282" s="212" t="s">
        <v>283</v>
      </c>
      <c r="E282" s="223" t="s">
        <v>1</v>
      </c>
      <c r="F282" s="224" t="s">
        <v>6647</v>
      </c>
      <c r="G282" s="222"/>
      <c r="H282" s="225">
        <v>46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16</v>
      </c>
      <c r="AY282" s="231" t="s">
        <v>272</v>
      </c>
    </row>
    <row r="283" spans="1:65" s="2" customFormat="1" ht="24.2" customHeight="1">
      <c r="A283" s="34"/>
      <c r="B283" s="35"/>
      <c r="C283" s="232" t="s">
        <v>523</v>
      </c>
      <c r="D283" s="232" t="s">
        <v>394</v>
      </c>
      <c r="E283" s="233" t="s">
        <v>6444</v>
      </c>
      <c r="F283" s="234" t="s">
        <v>6445</v>
      </c>
      <c r="G283" s="235" t="s">
        <v>185</v>
      </c>
      <c r="H283" s="236">
        <v>22</v>
      </c>
      <c r="I283" s="237"/>
      <c r="J283" s="238">
        <f>ROUND(I283*H283,2)</f>
        <v>0</v>
      </c>
      <c r="K283" s="234" t="s">
        <v>1</v>
      </c>
      <c r="L283" s="239"/>
      <c r="M283" s="240" t="s">
        <v>1</v>
      </c>
      <c r="N283" s="241" t="s">
        <v>41</v>
      </c>
      <c r="O283" s="71"/>
      <c r="P283" s="201">
        <f>O283*H283</f>
        <v>0</v>
      </c>
      <c r="Q283" s="201">
        <v>7.2000000000000005E-4</v>
      </c>
      <c r="R283" s="201">
        <f>Q283*H283</f>
        <v>1.584E-2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483</v>
      </c>
      <c r="AT283" s="203" t="s">
        <v>394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358</v>
      </c>
      <c r="BM283" s="203" t="s">
        <v>6648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6533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4" customFormat="1" ht="11.25">
      <c r="B285" s="221"/>
      <c r="C285" s="222"/>
      <c r="D285" s="212" t="s">
        <v>283</v>
      </c>
      <c r="E285" s="223" t="s">
        <v>1</v>
      </c>
      <c r="F285" s="224" t="s">
        <v>393</v>
      </c>
      <c r="G285" s="222"/>
      <c r="H285" s="225">
        <v>22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16</v>
      </c>
      <c r="AY285" s="231" t="s">
        <v>272</v>
      </c>
    </row>
    <row r="286" spans="1:65" s="2" customFormat="1" ht="24.2" customHeight="1">
      <c r="A286" s="34"/>
      <c r="B286" s="35"/>
      <c r="C286" s="232" t="s">
        <v>531</v>
      </c>
      <c r="D286" s="232" t="s">
        <v>394</v>
      </c>
      <c r="E286" s="233" t="s">
        <v>6448</v>
      </c>
      <c r="F286" s="234" t="s">
        <v>6449</v>
      </c>
      <c r="G286" s="235" t="s">
        <v>185</v>
      </c>
      <c r="H286" s="236">
        <v>24</v>
      </c>
      <c r="I286" s="237"/>
      <c r="J286" s="238">
        <f>ROUND(I286*H286,2)</f>
        <v>0</v>
      </c>
      <c r="K286" s="234" t="s">
        <v>1</v>
      </c>
      <c r="L286" s="239"/>
      <c r="M286" s="240" t="s">
        <v>1</v>
      </c>
      <c r="N286" s="241" t="s">
        <v>41</v>
      </c>
      <c r="O286" s="71"/>
      <c r="P286" s="201">
        <f>O286*H286</f>
        <v>0</v>
      </c>
      <c r="Q286" s="201">
        <v>7.7999999999999999E-4</v>
      </c>
      <c r="R286" s="201">
        <f>Q286*H286</f>
        <v>1.8720000000000001E-2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483</v>
      </c>
      <c r="AT286" s="203" t="s">
        <v>394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358</v>
      </c>
      <c r="BM286" s="203" t="s">
        <v>6649</v>
      </c>
    </row>
    <row r="287" spans="1:65" s="13" customFormat="1" ht="11.25">
      <c r="B287" s="210"/>
      <c r="C287" s="211"/>
      <c r="D287" s="212" t="s">
        <v>283</v>
      </c>
      <c r="E287" s="213" t="s">
        <v>1</v>
      </c>
      <c r="F287" s="214" t="s">
        <v>6533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>
      <c r="B288" s="221"/>
      <c r="C288" s="222"/>
      <c r="D288" s="212" t="s">
        <v>283</v>
      </c>
      <c r="E288" s="223" t="s">
        <v>1</v>
      </c>
      <c r="F288" s="224" t="s">
        <v>413</v>
      </c>
      <c r="G288" s="222"/>
      <c r="H288" s="225">
        <v>24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33" customHeight="1">
      <c r="A289" s="34"/>
      <c r="B289" s="35"/>
      <c r="C289" s="192" t="s">
        <v>536</v>
      </c>
      <c r="D289" s="192" t="s">
        <v>274</v>
      </c>
      <c r="E289" s="193" t="s">
        <v>6451</v>
      </c>
      <c r="F289" s="194" t="s">
        <v>6452</v>
      </c>
      <c r="G289" s="195" t="s">
        <v>185</v>
      </c>
      <c r="H289" s="196">
        <v>75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2.7E-4</v>
      </c>
      <c r="R289" s="201">
        <f>Q289*H289</f>
        <v>2.0250000000000001E-2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358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358</v>
      </c>
      <c r="BM289" s="203" t="s">
        <v>6650</v>
      </c>
    </row>
    <row r="290" spans="1:65" s="2" customFormat="1" ht="11.25">
      <c r="A290" s="34"/>
      <c r="B290" s="35"/>
      <c r="C290" s="36"/>
      <c r="D290" s="205" t="s">
        <v>281</v>
      </c>
      <c r="E290" s="36"/>
      <c r="F290" s="206" t="s">
        <v>6454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6533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6651</v>
      </c>
      <c r="G292" s="222"/>
      <c r="H292" s="225">
        <v>75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24.2" customHeight="1">
      <c r="A293" s="34"/>
      <c r="B293" s="35"/>
      <c r="C293" s="232" t="s">
        <v>544</v>
      </c>
      <c r="D293" s="232" t="s">
        <v>394</v>
      </c>
      <c r="E293" s="233" t="s">
        <v>6455</v>
      </c>
      <c r="F293" s="234" t="s">
        <v>6456</v>
      </c>
      <c r="G293" s="235" t="s">
        <v>185</v>
      </c>
      <c r="H293" s="236">
        <v>58</v>
      </c>
      <c r="I293" s="237"/>
      <c r="J293" s="238">
        <f>ROUND(I293*H293,2)</f>
        <v>0</v>
      </c>
      <c r="K293" s="234" t="s">
        <v>1</v>
      </c>
      <c r="L293" s="239"/>
      <c r="M293" s="240" t="s">
        <v>1</v>
      </c>
      <c r="N293" s="241" t="s">
        <v>41</v>
      </c>
      <c r="O293" s="71"/>
      <c r="P293" s="201">
        <f>O293*H293</f>
        <v>0</v>
      </c>
      <c r="Q293" s="201">
        <v>1.2099999999999999E-3</v>
      </c>
      <c r="R293" s="201">
        <f>Q293*H293</f>
        <v>7.0179999999999992E-2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483</v>
      </c>
      <c r="AT293" s="203" t="s">
        <v>394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358</v>
      </c>
      <c r="BM293" s="203" t="s">
        <v>6652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6533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4" customFormat="1" ht="11.25">
      <c r="B295" s="221"/>
      <c r="C295" s="222"/>
      <c r="D295" s="212" t="s">
        <v>283</v>
      </c>
      <c r="E295" s="223" t="s">
        <v>1</v>
      </c>
      <c r="F295" s="224" t="s">
        <v>713</v>
      </c>
      <c r="G295" s="222"/>
      <c r="H295" s="225">
        <v>58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16</v>
      </c>
      <c r="AY295" s="231" t="s">
        <v>272</v>
      </c>
    </row>
    <row r="296" spans="1:65" s="2" customFormat="1" ht="24.2" customHeight="1">
      <c r="A296" s="34"/>
      <c r="B296" s="35"/>
      <c r="C296" s="232" t="s">
        <v>551</v>
      </c>
      <c r="D296" s="232" t="s">
        <v>394</v>
      </c>
      <c r="E296" s="233" t="s">
        <v>6653</v>
      </c>
      <c r="F296" s="234" t="s">
        <v>6654</v>
      </c>
      <c r="G296" s="235" t="s">
        <v>185</v>
      </c>
      <c r="H296" s="236">
        <v>17</v>
      </c>
      <c r="I296" s="237"/>
      <c r="J296" s="238">
        <f>ROUND(I296*H296,2)</f>
        <v>0</v>
      </c>
      <c r="K296" s="234" t="s">
        <v>1</v>
      </c>
      <c r="L296" s="239"/>
      <c r="M296" s="240" t="s">
        <v>1</v>
      </c>
      <c r="N296" s="241" t="s">
        <v>41</v>
      </c>
      <c r="O296" s="71"/>
      <c r="P296" s="201">
        <f>O296*H296</f>
        <v>0</v>
      </c>
      <c r="Q296" s="201">
        <v>1.81E-3</v>
      </c>
      <c r="R296" s="201">
        <f>Q296*H296</f>
        <v>3.0769999999999999E-2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483</v>
      </c>
      <c r="AT296" s="203" t="s">
        <v>394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358</v>
      </c>
      <c r="BM296" s="203" t="s">
        <v>6655</v>
      </c>
    </row>
    <row r="297" spans="1:65" s="13" customFormat="1" ht="11.25">
      <c r="B297" s="210"/>
      <c r="C297" s="211"/>
      <c r="D297" s="212" t="s">
        <v>283</v>
      </c>
      <c r="E297" s="213" t="s">
        <v>1</v>
      </c>
      <c r="F297" s="214" t="s">
        <v>6533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84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4" customFormat="1" ht="11.25">
      <c r="B298" s="221"/>
      <c r="C298" s="222"/>
      <c r="D298" s="212" t="s">
        <v>283</v>
      </c>
      <c r="E298" s="223" t="s">
        <v>1</v>
      </c>
      <c r="F298" s="224" t="s">
        <v>363</v>
      </c>
      <c r="G298" s="222"/>
      <c r="H298" s="225">
        <v>17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283</v>
      </c>
      <c r="AU298" s="231" t="s">
        <v>84</v>
      </c>
      <c r="AV298" s="14" t="s">
        <v>84</v>
      </c>
      <c r="AW298" s="14" t="s">
        <v>32</v>
      </c>
      <c r="AX298" s="14" t="s">
        <v>16</v>
      </c>
      <c r="AY298" s="231" t="s">
        <v>272</v>
      </c>
    </row>
    <row r="299" spans="1:65" s="2" customFormat="1" ht="24.2" customHeight="1">
      <c r="A299" s="34"/>
      <c r="B299" s="35"/>
      <c r="C299" s="192" t="s">
        <v>559</v>
      </c>
      <c r="D299" s="192" t="s">
        <v>274</v>
      </c>
      <c r="E299" s="193" t="s">
        <v>6475</v>
      </c>
      <c r="F299" s="194" t="s">
        <v>6476</v>
      </c>
      <c r="G299" s="195" t="s">
        <v>380</v>
      </c>
      <c r="H299" s="196">
        <v>0.16500000000000001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358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358</v>
      </c>
      <c r="BM299" s="203" t="s">
        <v>6656</v>
      </c>
    </row>
    <row r="300" spans="1:65" s="2" customFormat="1" ht="11.25">
      <c r="A300" s="34"/>
      <c r="B300" s="35"/>
      <c r="C300" s="36"/>
      <c r="D300" s="205" t="s">
        <v>281</v>
      </c>
      <c r="E300" s="36"/>
      <c r="F300" s="206" t="s">
        <v>6478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2" customFormat="1" ht="22.9" customHeight="1">
      <c r="B301" s="176"/>
      <c r="C301" s="177"/>
      <c r="D301" s="178" t="s">
        <v>75</v>
      </c>
      <c r="E301" s="190" t="s">
        <v>6479</v>
      </c>
      <c r="F301" s="190" t="s">
        <v>6480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SUM(P302:P322)</f>
        <v>0</v>
      </c>
      <c r="Q301" s="184"/>
      <c r="R301" s="185">
        <f>SUM(R302:R322)</f>
        <v>0.24559999999999996</v>
      </c>
      <c r="S301" s="184"/>
      <c r="T301" s="186">
        <f>SUM(T302:T322)</f>
        <v>0</v>
      </c>
      <c r="AR301" s="187" t="s">
        <v>16</v>
      </c>
      <c r="AT301" s="188" t="s">
        <v>75</v>
      </c>
      <c r="AU301" s="188" t="s">
        <v>16</v>
      </c>
      <c r="AY301" s="187" t="s">
        <v>272</v>
      </c>
      <c r="BK301" s="189">
        <f>SUM(BK302:BK322)</f>
        <v>0</v>
      </c>
    </row>
    <row r="302" spans="1:65" s="2" customFormat="1" ht="21.75" customHeight="1">
      <c r="A302" s="34"/>
      <c r="B302" s="35"/>
      <c r="C302" s="192" t="s">
        <v>574</v>
      </c>
      <c r="D302" s="192" t="s">
        <v>274</v>
      </c>
      <c r="E302" s="193" t="s">
        <v>6481</v>
      </c>
      <c r="F302" s="194" t="s">
        <v>6482</v>
      </c>
      <c r="G302" s="195" t="s">
        <v>3165</v>
      </c>
      <c r="H302" s="196">
        <v>246</v>
      </c>
      <c r="I302" s="197"/>
      <c r="J302" s="198">
        <f>ROUND(I302*H302,2)</f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6657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6533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>
      <c r="B304" s="221"/>
      <c r="C304" s="222"/>
      <c r="D304" s="212" t="s">
        <v>283</v>
      </c>
      <c r="E304" s="223" t="s">
        <v>1</v>
      </c>
      <c r="F304" s="224" t="s">
        <v>2660</v>
      </c>
      <c r="G304" s="222"/>
      <c r="H304" s="225">
        <v>246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16</v>
      </c>
      <c r="AY304" s="231" t="s">
        <v>272</v>
      </c>
    </row>
    <row r="305" spans="1:65" s="2" customFormat="1" ht="16.5" customHeight="1">
      <c r="A305" s="34"/>
      <c r="B305" s="35"/>
      <c r="C305" s="232" t="s">
        <v>584</v>
      </c>
      <c r="D305" s="232" t="s">
        <v>394</v>
      </c>
      <c r="E305" s="233" t="s">
        <v>6485</v>
      </c>
      <c r="F305" s="234" t="s">
        <v>6486</v>
      </c>
      <c r="G305" s="235" t="s">
        <v>185</v>
      </c>
      <c r="H305" s="236">
        <v>18</v>
      </c>
      <c r="I305" s="237"/>
      <c r="J305" s="238">
        <f>ROUND(I305*H305,2)</f>
        <v>0</v>
      </c>
      <c r="K305" s="234" t="s">
        <v>1</v>
      </c>
      <c r="L305" s="239"/>
      <c r="M305" s="240" t="s">
        <v>1</v>
      </c>
      <c r="N305" s="241" t="s">
        <v>41</v>
      </c>
      <c r="O305" s="71"/>
      <c r="P305" s="201">
        <f>O305*H305</f>
        <v>0</v>
      </c>
      <c r="Q305" s="201">
        <v>6.0000000000000001E-3</v>
      </c>
      <c r="R305" s="201">
        <f>Q305*H305</f>
        <v>0.108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313</v>
      </c>
      <c r="AT305" s="203" t="s">
        <v>394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6658</v>
      </c>
    </row>
    <row r="306" spans="1:65" s="13" customFormat="1" ht="11.25">
      <c r="B306" s="210"/>
      <c r="C306" s="211"/>
      <c r="D306" s="212" t="s">
        <v>283</v>
      </c>
      <c r="E306" s="213" t="s">
        <v>1</v>
      </c>
      <c r="F306" s="214" t="s">
        <v>6533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4" customFormat="1" ht="11.25">
      <c r="B307" s="221"/>
      <c r="C307" s="222"/>
      <c r="D307" s="212" t="s">
        <v>283</v>
      </c>
      <c r="E307" s="223" t="s">
        <v>1</v>
      </c>
      <c r="F307" s="224" t="s">
        <v>368</v>
      </c>
      <c r="G307" s="222"/>
      <c r="H307" s="225">
        <v>18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283</v>
      </c>
      <c r="AU307" s="231" t="s">
        <v>84</v>
      </c>
      <c r="AV307" s="14" t="s">
        <v>84</v>
      </c>
      <c r="AW307" s="14" t="s">
        <v>32</v>
      </c>
      <c r="AX307" s="14" t="s">
        <v>16</v>
      </c>
      <c r="AY307" s="231" t="s">
        <v>272</v>
      </c>
    </row>
    <row r="308" spans="1:65" s="2" customFormat="1" ht="16.5" customHeight="1">
      <c r="A308" s="34"/>
      <c r="B308" s="35"/>
      <c r="C308" s="232" t="s">
        <v>594</v>
      </c>
      <c r="D308" s="232" t="s">
        <v>394</v>
      </c>
      <c r="E308" s="233" t="s">
        <v>6488</v>
      </c>
      <c r="F308" s="234" t="s">
        <v>6489</v>
      </c>
      <c r="G308" s="235" t="s">
        <v>185</v>
      </c>
      <c r="H308" s="236">
        <v>24</v>
      </c>
      <c r="I308" s="237"/>
      <c r="J308" s="238">
        <f>ROUND(I308*H308,2)</f>
        <v>0</v>
      </c>
      <c r="K308" s="234" t="s">
        <v>1</v>
      </c>
      <c r="L308" s="239"/>
      <c r="M308" s="240" t="s">
        <v>1</v>
      </c>
      <c r="N308" s="241" t="s">
        <v>41</v>
      </c>
      <c r="O308" s="71"/>
      <c r="P308" s="201">
        <f>O308*H308</f>
        <v>0</v>
      </c>
      <c r="Q308" s="201">
        <v>4.4999999999999997E-3</v>
      </c>
      <c r="R308" s="201">
        <f>Q308*H308</f>
        <v>0.10799999999999998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313</v>
      </c>
      <c r="AT308" s="203" t="s">
        <v>394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279</v>
      </c>
      <c r="BM308" s="203" t="s">
        <v>6659</v>
      </c>
    </row>
    <row r="309" spans="1:65" s="13" customFormat="1" ht="11.25">
      <c r="B309" s="210"/>
      <c r="C309" s="211"/>
      <c r="D309" s="212" t="s">
        <v>283</v>
      </c>
      <c r="E309" s="213" t="s">
        <v>1</v>
      </c>
      <c r="F309" s="214" t="s">
        <v>6533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413</v>
      </c>
      <c r="G310" s="222"/>
      <c r="H310" s="225">
        <v>24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16.5" customHeight="1">
      <c r="A311" s="34"/>
      <c r="B311" s="35"/>
      <c r="C311" s="232" t="s">
        <v>606</v>
      </c>
      <c r="D311" s="232" t="s">
        <v>394</v>
      </c>
      <c r="E311" s="233" t="s">
        <v>6491</v>
      </c>
      <c r="F311" s="234" t="s">
        <v>6492</v>
      </c>
      <c r="G311" s="235" t="s">
        <v>952</v>
      </c>
      <c r="H311" s="236">
        <v>24</v>
      </c>
      <c r="I311" s="237"/>
      <c r="J311" s="238">
        <f>ROUND(I311*H311,2)</f>
        <v>0</v>
      </c>
      <c r="K311" s="234" t="s">
        <v>1</v>
      </c>
      <c r="L311" s="239"/>
      <c r="M311" s="240" t="s">
        <v>1</v>
      </c>
      <c r="N311" s="241" t="s">
        <v>41</v>
      </c>
      <c r="O311" s="71"/>
      <c r="P311" s="201">
        <f>O311*H311</f>
        <v>0</v>
      </c>
      <c r="Q311" s="201">
        <v>4.0000000000000002E-4</v>
      </c>
      <c r="R311" s="201">
        <f>Q311*H311</f>
        <v>9.6000000000000009E-3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6660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6533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>
      <c r="B313" s="221"/>
      <c r="C313" s="222"/>
      <c r="D313" s="212" t="s">
        <v>283</v>
      </c>
      <c r="E313" s="223" t="s">
        <v>1</v>
      </c>
      <c r="F313" s="224" t="s">
        <v>413</v>
      </c>
      <c r="G313" s="222"/>
      <c r="H313" s="225">
        <v>24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16</v>
      </c>
      <c r="AY313" s="231" t="s">
        <v>272</v>
      </c>
    </row>
    <row r="314" spans="1:65" s="2" customFormat="1" ht="16.5" customHeight="1">
      <c r="A314" s="34"/>
      <c r="B314" s="35"/>
      <c r="C314" s="232" t="s">
        <v>617</v>
      </c>
      <c r="D314" s="232" t="s">
        <v>394</v>
      </c>
      <c r="E314" s="233" t="s">
        <v>6494</v>
      </c>
      <c r="F314" s="234" t="s">
        <v>6495</v>
      </c>
      <c r="G314" s="235" t="s">
        <v>952</v>
      </c>
      <c r="H314" s="236">
        <v>24</v>
      </c>
      <c r="I314" s="237"/>
      <c r="J314" s="238">
        <f>ROUND(I314*H314,2)</f>
        <v>0</v>
      </c>
      <c r="K314" s="234" t="s">
        <v>1</v>
      </c>
      <c r="L314" s="239"/>
      <c r="M314" s="240" t="s">
        <v>1</v>
      </c>
      <c r="N314" s="241" t="s">
        <v>41</v>
      </c>
      <c r="O314" s="71"/>
      <c r="P314" s="201">
        <f>O314*H314</f>
        <v>0</v>
      </c>
      <c r="Q314" s="201">
        <v>4.0000000000000002E-4</v>
      </c>
      <c r="R314" s="201">
        <f>Q314*H314</f>
        <v>9.6000000000000009E-3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313</v>
      </c>
      <c r="AT314" s="203" t="s">
        <v>394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279</v>
      </c>
      <c r="BM314" s="203" t="s">
        <v>6661</v>
      </c>
    </row>
    <row r="315" spans="1:65" s="13" customFormat="1" ht="11.25">
      <c r="B315" s="210"/>
      <c r="C315" s="211"/>
      <c r="D315" s="212" t="s">
        <v>283</v>
      </c>
      <c r="E315" s="213" t="s">
        <v>1</v>
      </c>
      <c r="F315" s="214" t="s">
        <v>6533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4" customFormat="1" ht="11.25">
      <c r="B316" s="221"/>
      <c r="C316" s="222"/>
      <c r="D316" s="212" t="s">
        <v>283</v>
      </c>
      <c r="E316" s="223" t="s">
        <v>1</v>
      </c>
      <c r="F316" s="224" t="s">
        <v>413</v>
      </c>
      <c r="G316" s="222"/>
      <c r="H316" s="225">
        <v>24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283</v>
      </c>
      <c r="AU316" s="231" t="s">
        <v>84</v>
      </c>
      <c r="AV316" s="14" t="s">
        <v>84</v>
      </c>
      <c r="AW316" s="14" t="s">
        <v>32</v>
      </c>
      <c r="AX316" s="14" t="s">
        <v>16</v>
      </c>
      <c r="AY316" s="231" t="s">
        <v>272</v>
      </c>
    </row>
    <row r="317" spans="1:65" s="2" customFormat="1" ht="16.5" customHeight="1">
      <c r="A317" s="34"/>
      <c r="B317" s="35"/>
      <c r="C317" s="232" t="s">
        <v>632</v>
      </c>
      <c r="D317" s="232" t="s">
        <v>394</v>
      </c>
      <c r="E317" s="233" t="s">
        <v>6497</v>
      </c>
      <c r="F317" s="234" t="s">
        <v>6498</v>
      </c>
      <c r="G317" s="235" t="s">
        <v>952</v>
      </c>
      <c r="H317" s="236">
        <v>28</v>
      </c>
      <c r="I317" s="237"/>
      <c r="J317" s="238">
        <f>ROUND(I317*H317,2)</f>
        <v>0</v>
      </c>
      <c r="K317" s="234" t="s">
        <v>1</v>
      </c>
      <c r="L317" s="239"/>
      <c r="M317" s="240" t="s">
        <v>1</v>
      </c>
      <c r="N317" s="241" t="s">
        <v>41</v>
      </c>
      <c r="O317" s="71"/>
      <c r="P317" s="201">
        <f>O317*H317</f>
        <v>0</v>
      </c>
      <c r="Q317" s="201">
        <v>2.0000000000000001E-4</v>
      </c>
      <c r="R317" s="201">
        <f>Q317*H317</f>
        <v>5.5999999999999999E-3</v>
      </c>
      <c r="S317" s="201">
        <v>0</v>
      </c>
      <c r="T317" s="202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313</v>
      </c>
      <c r="AT317" s="203" t="s">
        <v>394</v>
      </c>
      <c r="AU317" s="203" t="s">
        <v>84</v>
      </c>
      <c r="AY317" s="17" t="s">
        <v>272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7" t="s">
        <v>16</v>
      </c>
      <c r="BK317" s="204">
        <f>ROUND(I317*H317,2)</f>
        <v>0</v>
      </c>
      <c r="BL317" s="17" t="s">
        <v>279</v>
      </c>
      <c r="BM317" s="203" t="s">
        <v>6662</v>
      </c>
    </row>
    <row r="318" spans="1:65" s="13" customFormat="1" ht="11.25">
      <c r="B318" s="210"/>
      <c r="C318" s="211"/>
      <c r="D318" s="212" t="s">
        <v>283</v>
      </c>
      <c r="E318" s="213" t="s">
        <v>1</v>
      </c>
      <c r="F318" s="214" t="s">
        <v>6533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4" customFormat="1" ht="11.25">
      <c r="B319" s="221"/>
      <c r="C319" s="222"/>
      <c r="D319" s="212" t="s">
        <v>283</v>
      </c>
      <c r="E319" s="223" t="s">
        <v>1</v>
      </c>
      <c r="F319" s="224" t="s">
        <v>453</v>
      </c>
      <c r="G319" s="222"/>
      <c r="H319" s="225">
        <v>28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16</v>
      </c>
      <c r="AY319" s="231" t="s">
        <v>272</v>
      </c>
    </row>
    <row r="320" spans="1:65" s="2" customFormat="1" ht="16.5" customHeight="1">
      <c r="A320" s="34"/>
      <c r="B320" s="35"/>
      <c r="C320" s="232" t="s">
        <v>644</v>
      </c>
      <c r="D320" s="232" t="s">
        <v>394</v>
      </c>
      <c r="E320" s="233" t="s">
        <v>6500</v>
      </c>
      <c r="F320" s="234" t="s">
        <v>6501</v>
      </c>
      <c r="G320" s="235" t="s">
        <v>952</v>
      </c>
      <c r="H320" s="236">
        <v>24</v>
      </c>
      <c r="I320" s="237"/>
      <c r="J320" s="238">
        <f>ROUND(I320*H320,2)</f>
        <v>0</v>
      </c>
      <c r="K320" s="234" t="s">
        <v>1</v>
      </c>
      <c r="L320" s="239"/>
      <c r="M320" s="240" t="s">
        <v>1</v>
      </c>
      <c r="N320" s="241" t="s">
        <v>41</v>
      </c>
      <c r="O320" s="71"/>
      <c r="P320" s="201">
        <f>O320*H320</f>
        <v>0</v>
      </c>
      <c r="Q320" s="201">
        <v>2.0000000000000001E-4</v>
      </c>
      <c r="R320" s="201">
        <f>Q320*H320</f>
        <v>4.8000000000000004E-3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313</v>
      </c>
      <c r="AT320" s="203" t="s">
        <v>394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6663</v>
      </c>
    </row>
    <row r="321" spans="1:65" s="13" customFormat="1" ht="11.25">
      <c r="B321" s="210"/>
      <c r="C321" s="211"/>
      <c r="D321" s="212" t="s">
        <v>283</v>
      </c>
      <c r="E321" s="213" t="s">
        <v>1</v>
      </c>
      <c r="F321" s="214" t="s">
        <v>6533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4" customFormat="1" ht="11.25">
      <c r="B322" s="221"/>
      <c r="C322" s="222"/>
      <c r="D322" s="212" t="s">
        <v>283</v>
      </c>
      <c r="E322" s="223" t="s">
        <v>1</v>
      </c>
      <c r="F322" s="224" t="s">
        <v>413</v>
      </c>
      <c r="G322" s="222"/>
      <c r="H322" s="225">
        <v>24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84</v>
      </c>
      <c r="AV322" s="14" t="s">
        <v>84</v>
      </c>
      <c r="AW322" s="14" t="s">
        <v>32</v>
      </c>
      <c r="AX322" s="14" t="s">
        <v>16</v>
      </c>
      <c r="AY322" s="231" t="s">
        <v>272</v>
      </c>
    </row>
    <row r="323" spans="1:65" s="12" customFormat="1" ht="22.9" customHeight="1">
      <c r="B323" s="176"/>
      <c r="C323" s="177"/>
      <c r="D323" s="178" t="s">
        <v>75</v>
      </c>
      <c r="E323" s="190" t="s">
        <v>3086</v>
      </c>
      <c r="F323" s="190" t="s">
        <v>6503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SUM(P324:P335)</f>
        <v>0</v>
      </c>
      <c r="Q323" s="184"/>
      <c r="R323" s="185">
        <f>SUM(R324:R335)</f>
        <v>0</v>
      </c>
      <c r="S323" s="184"/>
      <c r="T323" s="186">
        <f>SUM(T324:T335)</f>
        <v>0</v>
      </c>
      <c r="AR323" s="187" t="s">
        <v>279</v>
      </c>
      <c r="AT323" s="188" t="s">
        <v>75</v>
      </c>
      <c r="AU323" s="188" t="s">
        <v>16</v>
      </c>
      <c r="AY323" s="187" t="s">
        <v>272</v>
      </c>
      <c r="BK323" s="189">
        <f>SUM(BK324:BK335)</f>
        <v>0</v>
      </c>
    </row>
    <row r="324" spans="1:65" s="2" customFormat="1" ht="16.5" customHeight="1">
      <c r="A324" s="34"/>
      <c r="B324" s="35"/>
      <c r="C324" s="192" t="s">
        <v>653</v>
      </c>
      <c r="D324" s="192" t="s">
        <v>274</v>
      </c>
      <c r="E324" s="193" t="s">
        <v>6504</v>
      </c>
      <c r="F324" s="194" t="s">
        <v>6505</v>
      </c>
      <c r="G324" s="195" t="s">
        <v>2594</v>
      </c>
      <c r="H324" s="196">
        <v>30</v>
      </c>
      <c r="I324" s="197"/>
      <c r="J324" s="198">
        <f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279</v>
      </c>
      <c r="AT324" s="203" t="s">
        <v>274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279</v>
      </c>
      <c r="BM324" s="203" t="s">
        <v>6664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471</v>
      </c>
      <c r="G325" s="222"/>
      <c r="H325" s="225">
        <v>30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16</v>
      </c>
      <c r="AY325" s="231" t="s">
        <v>272</v>
      </c>
    </row>
    <row r="326" spans="1:65" s="2" customFormat="1" ht="16.5" customHeight="1">
      <c r="A326" s="34"/>
      <c r="B326" s="35"/>
      <c r="C326" s="192" t="s">
        <v>662</v>
      </c>
      <c r="D326" s="192" t="s">
        <v>274</v>
      </c>
      <c r="E326" s="193" t="s">
        <v>6507</v>
      </c>
      <c r="F326" s="194" t="s">
        <v>6508</v>
      </c>
      <c r="G326" s="195" t="s">
        <v>2594</v>
      </c>
      <c r="H326" s="196">
        <v>40</v>
      </c>
      <c r="I326" s="197"/>
      <c r="J326" s="198">
        <f>ROUND(I326*H326,2)</f>
        <v>0</v>
      </c>
      <c r="K326" s="194" t="s">
        <v>1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6665</v>
      </c>
    </row>
    <row r="327" spans="1:65" s="14" customFormat="1" ht="11.25">
      <c r="B327" s="221"/>
      <c r="C327" s="222"/>
      <c r="D327" s="212" t="s">
        <v>283</v>
      </c>
      <c r="E327" s="223" t="s">
        <v>1</v>
      </c>
      <c r="F327" s="224" t="s">
        <v>536</v>
      </c>
      <c r="G327" s="222"/>
      <c r="H327" s="225">
        <v>40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283</v>
      </c>
      <c r="AU327" s="231" t="s">
        <v>84</v>
      </c>
      <c r="AV327" s="14" t="s">
        <v>84</v>
      </c>
      <c r="AW327" s="14" t="s">
        <v>32</v>
      </c>
      <c r="AX327" s="14" t="s">
        <v>16</v>
      </c>
      <c r="AY327" s="231" t="s">
        <v>272</v>
      </c>
    </row>
    <row r="328" spans="1:65" s="2" customFormat="1" ht="16.5" customHeight="1">
      <c r="A328" s="34"/>
      <c r="B328" s="35"/>
      <c r="C328" s="192" t="s">
        <v>667</v>
      </c>
      <c r="D328" s="192" t="s">
        <v>274</v>
      </c>
      <c r="E328" s="193" t="s">
        <v>6510</v>
      </c>
      <c r="F328" s="194" t="s">
        <v>6511</v>
      </c>
      <c r="G328" s="195" t="s">
        <v>2594</v>
      </c>
      <c r="H328" s="196">
        <v>5</v>
      </c>
      <c r="I328" s="197"/>
      <c r="J328" s="198">
        <f>ROUND(I328*H328,2)</f>
        <v>0</v>
      </c>
      <c r="K328" s="194" t="s">
        <v>1</v>
      </c>
      <c r="L328" s="39"/>
      <c r="M328" s="199" t="s">
        <v>1</v>
      </c>
      <c r="N328" s="200" t="s">
        <v>41</v>
      </c>
      <c r="O328" s="71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279</v>
      </c>
      <c r="AT328" s="203" t="s">
        <v>274</v>
      </c>
      <c r="AU328" s="203" t="s">
        <v>84</v>
      </c>
      <c r="AY328" s="17" t="s">
        <v>272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16</v>
      </c>
      <c r="BK328" s="204">
        <f>ROUND(I328*H328,2)</f>
        <v>0</v>
      </c>
      <c r="BL328" s="17" t="s">
        <v>279</v>
      </c>
      <c r="BM328" s="203" t="s">
        <v>6666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4523</v>
      </c>
      <c r="G329" s="222"/>
      <c r="H329" s="225">
        <v>5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16</v>
      </c>
      <c r="AY329" s="231" t="s">
        <v>272</v>
      </c>
    </row>
    <row r="330" spans="1:65" s="2" customFormat="1" ht="16.5" customHeight="1">
      <c r="A330" s="34"/>
      <c r="B330" s="35"/>
      <c r="C330" s="192" t="s">
        <v>676</v>
      </c>
      <c r="D330" s="192" t="s">
        <v>274</v>
      </c>
      <c r="E330" s="193" t="s">
        <v>6513</v>
      </c>
      <c r="F330" s="194" t="s">
        <v>6514</v>
      </c>
      <c r="G330" s="195" t="s">
        <v>2594</v>
      </c>
      <c r="H330" s="196">
        <v>72</v>
      </c>
      <c r="I330" s="197"/>
      <c r="J330" s="198">
        <f>ROUND(I330*H330,2)</f>
        <v>0</v>
      </c>
      <c r="K330" s="194" t="s">
        <v>1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6667</v>
      </c>
    </row>
    <row r="331" spans="1:65" s="14" customFormat="1" ht="11.25">
      <c r="B331" s="221"/>
      <c r="C331" s="222"/>
      <c r="D331" s="212" t="s">
        <v>283</v>
      </c>
      <c r="E331" s="223" t="s">
        <v>1</v>
      </c>
      <c r="F331" s="224" t="s">
        <v>824</v>
      </c>
      <c r="G331" s="222"/>
      <c r="H331" s="225">
        <v>72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283</v>
      </c>
      <c r="AU331" s="231" t="s">
        <v>84</v>
      </c>
      <c r="AV331" s="14" t="s">
        <v>84</v>
      </c>
      <c r="AW331" s="14" t="s">
        <v>32</v>
      </c>
      <c r="AX331" s="14" t="s">
        <v>16</v>
      </c>
      <c r="AY331" s="231" t="s">
        <v>272</v>
      </c>
    </row>
    <row r="332" spans="1:65" s="2" customFormat="1" ht="16.5" customHeight="1">
      <c r="A332" s="34"/>
      <c r="B332" s="35"/>
      <c r="C332" s="192" t="s">
        <v>684</v>
      </c>
      <c r="D332" s="192" t="s">
        <v>274</v>
      </c>
      <c r="E332" s="193" t="s">
        <v>6517</v>
      </c>
      <c r="F332" s="194" t="s">
        <v>6518</v>
      </c>
      <c r="G332" s="195" t="s">
        <v>2594</v>
      </c>
      <c r="H332" s="196">
        <v>25</v>
      </c>
      <c r="I332" s="197"/>
      <c r="J332" s="198">
        <f>ROUND(I332*H332,2)</f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6668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417</v>
      </c>
      <c r="G333" s="222"/>
      <c r="H333" s="225">
        <v>25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16</v>
      </c>
      <c r="AY333" s="231" t="s">
        <v>272</v>
      </c>
    </row>
    <row r="334" spans="1:65" s="2" customFormat="1" ht="16.5" customHeight="1">
      <c r="A334" s="34"/>
      <c r="B334" s="35"/>
      <c r="C334" s="192" t="s">
        <v>692</v>
      </c>
      <c r="D334" s="192" t="s">
        <v>274</v>
      </c>
      <c r="E334" s="193" t="s">
        <v>6520</v>
      </c>
      <c r="F334" s="194" t="s">
        <v>6669</v>
      </c>
      <c r="G334" s="195" t="s">
        <v>2594</v>
      </c>
      <c r="H334" s="196">
        <v>15</v>
      </c>
      <c r="I334" s="197"/>
      <c r="J334" s="198">
        <f>ROUND(I334*H334,2)</f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6670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8</v>
      </c>
      <c r="G335" s="222"/>
      <c r="H335" s="225">
        <v>15</v>
      </c>
      <c r="I335" s="226"/>
      <c r="J335" s="222"/>
      <c r="K335" s="222"/>
      <c r="L335" s="227"/>
      <c r="M335" s="243"/>
      <c r="N335" s="244"/>
      <c r="O335" s="244"/>
      <c r="P335" s="244"/>
      <c r="Q335" s="244"/>
      <c r="R335" s="244"/>
      <c r="S335" s="244"/>
      <c r="T335" s="245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16</v>
      </c>
      <c r="AY335" s="231" t="s">
        <v>272</v>
      </c>
    </row>
    <row r="336" spans="1:65" s="2" customFormat="1" ht="6.95" customHeight="1">
      <c r="A336" s="34"/>
      <c r="B336" s="54"/>
      <c r="C336" s="55"/>
      <c r="D336" s="55"/>
      <c r="E336" s="55"/>
      <c r="F336" s="55"/>
      <c r="G336" s="55"/>
      <c r="H336" s="55"/>
      <c r="I336" s="55"/>
      <c r="J336" s="55"/>
      <c r="K336" s="55"/>
      <c r="L336" s="39"/>
      <c r="M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</row>
  </sheetData>
  <sheetProtection algorithmName="SHA-512" hashValue="0YSsHI8/xOJPzOjb7pX0xwcPQcdiJ4o2qpNVA6zcJ8RGmvCBBqtoOxh6r3LBTssUALgIDkR9vxZljbHbJLUnGA==" saltValue="JD4P+VhTsXQHQVul4WW6n+azSAL13AhiOWgfwHDnOaG1ZYAK1OLTsxayE7LJNPswDwM8NuEowL570HAMq9RzfA==" spinCount="100000" sheet="1" objects="1" scenarios="1" formatColumns="0" formatRows="0" autoFilter="0"/>
  <autoFilter ref="C127:K335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hyperlinks>
    <hyperlink ref="F132" r:id="rId1"/>
    <hyperlink ref="F142" r:id="rId2"/>
    <hyperlink ref="F155" r:id="rId3"/>
    <hyperlink ref="F162" r:id="rId4"/>
    <hyperlink ref="F165" r:id="rId5"/>
    <hyperlink ref="F169" r:id="rId6"/>
    <hyperlink ref="F173" r:id="rId7"/>
    <hyperlink ref="F177" r:id="rId8"/>
    <hyperlink ref="F181" r:id="rId9"/>
    <hyperlink ref="F185" r:id="rId10"/>
    <hyperlink ref="F189" r:id="rId11"/>
    <hyperlink ref="F193" r:id="rId12"/>
    <hyperlink ref="F197" r:id="rId13"/>
    <hyperlink ref="F201" r:id="rId14"/>
    <hyperlink ref="F204" r:id="rId15"/>
    <hyperlink ref="F208" r:id="rId16"/>
    <hyperlink ref="F212" r:id="rId17"/>
    <hyperlink ref="F217" r:id="rId18"/>
    <hyperlink ref="F221" r:id="rId19"/>
    <hyperlink ref="F225" r:id="rId20"/>
    <hyperlink ref="F229" r:id="rId21"/>
    <hyperlink ref="F233" r:id="rId22"/>
    <hyperlink ref="F237" r:id="rId23"/>
    <hyperlink ref="F241" r:id="rId24"/>
    <hyperlink ref="F245" r:id="rId25"/>
    <hyperlink ref="F249" r:id="rId26"/>
    <hyperlink ref="F253" r:id="rId27"/>
    <hyperlink ref="F257" r:id="rId28"/>
    <hyperlink ref="F261" r:id="rId29"/>
    <hyperlink ref="F268" r:id="rId30"/>
    <hyperlink ref="F271" r:id="rId31"/>
    <hyperlink ref="F275" r:id="rId32"/>
    <hyperlink ref="F280" r:id="rId33"/>
    <hyperlink ref="F290" r:id="rId34"/>
    <hyperlink ref="F300" r:id="rId3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6671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45142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6672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ROUND((SUM(BE150:BE2951)),  2)</f>
        <v>0</v>
      </c>
      <c r="G35" s="34"/>
      <c r="H35" s="34"/>
      <c r="I35" s="131">
        <v>0.21</v>
      </c>
      <c r="J35" s="130">
        <f>ROUND(((SUM(BE150:BE2951))*I35),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ROUND((SUM(BF150:BF2951)),  2)</f>
        <v>0</v>
      </c>
      <c r="G36" s="34"/>
      <c r="H36" s="34"/>
      <c r="I36" s="131">
        <v>0.15</v>
      </c>
      <c r="J36" s="130">
        <f>ROUND(((SUM(BF150:BF2951))*I36),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ROUND((SUM(BG150:BG2951)),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ROUND((SUM(BH150:BH2951)),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ROUND((SUM(BI150:BI2951)),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D1_03_4c - Vzduchotechnika a chlazení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45142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Štantejský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6673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6674</v>
      </c>
      <c r="E100" s="157"/>
      <c r="F100" s="157"/>
      <c r="G100" s="157"/>
      <c r="H100" s="157"/>
      <c r="I100" s="157"/>
      <c r="J100" s="158">
        <f>J366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6675</v>
      </c>
      <c r="E101" s="157"/>
      <c r="F101" s="157"/>
      <c r="G101" s="157"/>
      <c r="H101" s="157"/>
      <c r="I101" s="157"/>
      <c r="J101" s="158">
        <f>J435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6676</v>
      </c>
      <c r="E102" s="157"/>
      <c r="F102" s="157"/>
      <c r="G102" s="157"/>
      <c r="H102" s="157"/>
      <c r="I102" s="157"/>
      <c r="J102" s="158">
        <f>J504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6677</v>
      </c>
      <c r="E103" s="157"/>
      <c r="F103" s="157"/>
      <c r="G103" s="157"/>
      <c r="H103" s="157"/>
      <c r="I103" s="157"/>
      <c r="J103" s="158">
        <f>J524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6678</v>
      </c>
      <c r="E104" s="157"/>
      <c r="F104" s="157"/>
      <c r="G104" s="157"/>
      <c r="H104" s="157"/>
      <c r="I104" s="157"/>
      <c r="J104" s="158">
        <f>J866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6679</v>
      </c>
      <c r="E105" s="157"/>
      <c r="F105" s="157"/>
      <c r="G105" s="157"/>
      <c r="H105" s="157"/>
      <c r="I105" s="157"/>
      <c r="J105" s="158">
        <f>J1110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6680</v>
      </c>
      <c r="E106" s="157"/>
      <c r="F106" s="157"/>
      <c r="G106" s="157"/>
      <c r="H106" s="157"/>
      <c r="I106" s="157"/>
      <c r="J106" s="158">
        <f>J1179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6681</v>
      </c>
      <c r="E107" s="157"/>
      <c r="F107" s="157"/>
      <c r="G107" s="157"/>
      <c r="H107" s="157"/>
      <c r="I107" s="157"/>
      <c r="J107" s="158">
        <f>J1248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6682</v>
      </c>
      <c r="E108" s="157"/>
      <c r="F108" s="157"/>
      <c r="G108" s="157"/>
      <c r="H108" s="157"/>
      <c r="I108" s="157"/>
      <c r="J108" s="158">
        <f>J1268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6683</v>
      </c>
      <c r="E109" s="157"/>
      <c r="F109" s="157"/>
      <c r="G109" s="157"/>
      <c r="H109" s="157"/>
      <c r="I109" s="157"/>
      <c r="J109" s="158">
        <f>J1517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6684</v>
      </c>
      <c r="E110" s="157"/>
      <c r="F110" s="157"/>
      <c r="G110" s="157"/>
      <c r="H110" s="157"/>
      <c r="I110" s="157"/>
      <c r="J110" s="158">
        <f>J1586</f>
        <v>0</v>
      </c>
      <c r="K110" s="155"/>
      <c r="L110" s="159"/>
    </row>
    <row r="111" spans="1:47" s="9" customFormat="1" ht="24.95" customHeight="1">
      <c r="B111" s="154"/>
      <c r="C111" s="155"/>
      <c r="D111" s="156" t="s">
        <v>6685</v>
      </c>
      <c r="E111" s="157"/>
      <c r="F111" s="157"/>
      <c r="G111" s="157"/>
      <c r="H111" s="157"/>
      <c r="I111" s="157"/>
      <c r="J111" s="158">
        <f>J1655</f>
        <v>0</v>
      </c>
      <c r="K111" s="155"/>
      <c r="L111" s="159"/>
    </row>
    <row r="112" spans="1:47" s="9" customFormat="1" ht="24.95" customHeight="1">
      <c r="B112" s="154"/>
      <c r="C112" s="155"/>
      <c r="D112" s="156" t="s">
        <v>6686</v>
      </c>
      <c r="E112" s="157"/>
      <c r="F112" s="157"/>
      <c r="G112" s="157"/>
      <c r="H112" s="157"/>
      <c r="I112" s="157"/>
      <c r="J112" s="158">
        <f>J1895</f>
        <v>0</v>
      </c>
      <c r="K112" s="155"/>
      <c r="L112" s="159"/>
    </row>
    <row r="113" spans="2:12" s="9" customFormat="1" ht="24.95" customHeight="1">
      <c r="B113" s="154"/>
      <c r="C113" s="155"/>
      <c r="D113" s="156" t="s">
        <v>6687</v>
      </c>
      <c r="E113" s="157"/>
      <c r="F113" s="157"/>
      <c r="G113" s="157"/>
      <c r="H113" s="157"/>
      <c r="I113" s="157"/>
      <c r="J113" s="158">
        <f>J1964</f>
        <v>0</v>
      </c>
      <c r="K113" s="155"/>
      <c r="L113" s="159"/>
    </row>
    <row r="114" spans="2:12" s="9" customFormat="1" ht="24.95" customHeight="1">
      <c r="B114" s="154"/>
      <c r="C114" s="155"/>
      <c r="D114" s="156" t="s">
        <v>6688</v>
      </c>
      <c r="E114" s="157"/>
      <c r="F114" s="157"/>
      <c r="G114" s="157"/>
      <c r="H114" s="157"/>
      <c r="I114" s="157"/>
      <c r="J114" s="158">
        <f>J2033</f>
        <v>0</v>
      </c>
      <c r="K114" s="155"/>
      <c r="L114" s="159"/>
    </row>
    <row r="115" spans="2:12" s="9" customFormat="1" ht="24.95" customHeight="1">
      <c r="B115" s="154"/>
      <c r="C115" s="155"/>
      <c r="D115" s="156" t="s">
        <v>6689</v>
      </c>
      <c r="E115" s="157"/>
      <c r="F115" s="157"/>
      <c r="G115" s="157"/>
      <c r="H115" s="157"/>
      <c r="I115" s="157"/>
      <c r="J115" s="158">
        <f>J2102</f>
        <v>0</v>
      </c>
      <c r="K115" s="155"/>
      <c r="L115" s="159"/>
    </row>
    <row r="116" spans="2:12" s="9" customFormat="1" ht="24.95" customHeight="1">
      <c r="B116" s="154"/>
      <c r="C116" s="155"/>
      <c r="D116" s="156" t="s">
        <v>6690</v>
      </c>
      <c r="E116" s="157"/>
      <c r="F116" s="157"/>
      <c r="G116" s="157"/>
      <c r="H116" s="157"/>
      <c r="I116" s="157"/>
      <c r="J116" s="158">
        <f>J2122</f>
        <v>0</v>
      </c>
      <c r="K116" s="155"/>
      <c r="L116" s="159"/>
    </row>
    <row r="117" spans="2:12" s="9" customFormat="1" ht="24.95" customHeight="1">
      <c r="B117" s="154"/>
      <c r="C117" s="155"/>
      <c r="D117" s="156" t="s">
        <v>6691</v>
      </c>
      <c r="E117" s="157"/>
      <c r="F117" s="157"/>
      <c r="G117" s="157"/>
      <c r="H117" s="157"/>
      <c r="I117" s="157"/>
      <c r="J117" s="158">
        <f>J2246</f>
        <v>0</v>
      </c>
      <c r="K117" s="155"/>
      <c r="L117" s="159"/>
    </row>
    <row r="118" spans="2:12" s="9" customFormat="1" ht="24.95" customHeight="1">
      <c r="B118" s="154"/>
      <c r="C118" s="155"/>
      <c r="D118" s="156" t="s">
        <v>6692</v>
      </c>
      <c r="E118" s="157"/>
      <c r="F118" s="157"/>
      <c r="G118" s="157"/>
      <c r="H118" s="157"/>
      <c r="I118" s="157"/>
      <c r="J118" s="158">
        <f>J2368</f>
        <v>0</v>
      </c>
      <c r="K118" s="155"/>
      <c r="L118" s="159"/>
    </row>
    <row r="119" spans="2:12" s="9" customFormat="1" ht="24.95" customHeight="1">
      <c r="B119" s="154"/>
      <c r="C119" s="155"/>
      <c r="D119" s="156" t="s">
        <v>6693</v>
      </c>
      <c r="E119" s="157"/>
      <c r="F119" s="157"/>
      <c r="G119" s="157"/>
      <c r="H119" s="157"/>
      <c r="I119" s="157"/>
      <c r="J119" s="158">
        <f>J2503</f>
        <v>0</v>
      </c>
      <c r="K119" s="155"/>
      <c r="L119" s="159"/>
    </row>
    <row r="120" spans="2:12" s="9" customFormat="1" ht="24.95" customHeight="1">
      <c r="B120" s="154"/>
      <c r="C120" s="155"/>
      <c r="D120" s="156" t="s">
        <v>6694</v>
      </c>
      <c r="E120" s="157"/>
      <c r="F120" s="157"/>
      <c r="G120" s="157"/>
      <c r="H120" s="157"/>
      <c r="I120" s="157"/>
      <c r="J120" s="158">
        <f>J2616</f>
        <v>0</v>
      </c>
      <c r="K120" s="155"/>
      <c r="L120" s="159"/>
    </row>
    <row r="121" spans="2:12" s="9" customFormat="1" ht="24.95" customHeight="1">
      <c r="B121" s="154"/>
      <c r="C121" s="155"/>
      <c r="D121" s="156" t="s">
        <v>6695</v>
      </c>
      <c r="E121" s="157"/>
      <c r="F121" s="157"/>
      <c r="G121" s="157"/>
      <c r="H121" s="157"/>
      <c r="I121" s="157"/>
      <c r="J121" s="158">
        <f>J2659</f>
        <v>0</v>
      </c>
      <c r="K121" s="155"/>
      <c r="L121" s="159"/>
    </row>
    <row r="122" spans="2:12" s="9" customFormat="1" ht="24.95" customHeight="1">
      <c r="B122" s="154"/>
      <c r="C122" s="155"/>
      <c r="D122" s="156" t="s">
        <v>6696</v>
      </c>
      <c r="E122" s="157"/>
      <c r="F122" s="157"/>
      <c r="G122" s="157"/>
      <c r="H122" s="157"/>
      <c r="I122" s="157"/>
      <c r="J122" s="158">
        <f>J2706</f>
        <v>0</v>
      </c>
      <c r="K122" s="155"/>
      <c r="L122" s="159"/>
    </row>
    <row r="123" spans="2:12" s="9" customFormat="1" ht="24.95" customHeight="1">
      <c r="B123" s="154"/>
      <c r="C123" s="155"/>
      <c r="D123" s="156" t="s">
        <v>6697</v>
      </c>
      <c r="E123" s="157"/>
      <c r="F123" s="157"/>
      <c r="G123" s="157"/>
      <c r="H123" s="157"/>
      <c r="I123" s="157"/>
      <c r="J123" s="158">
        <f>J2753</f>
        <v>0</v>
      </c>
      <c r="K123" s="155"/>
      <c r="L123" s="159"/>
    </row>
    <row r="124" spans="2:12" s="9" customFormat="1" ht="24.95" customHeight="1">
      <c r="B124" s="154"/>
      <c r="C124" s="155"/>
      <c r="D124" s="156" t="s">
        <v>6698</v>
      </c>
      <c r="E124" s="157"/>
      <c r="F124" s="157"/>
      <c r="G124" s="157"/>
      <c r="H124" s="157"/>
      <c r="I124" s="157"/>
      <c r="J124" s="158">
        <f>J2800</f>
        <v>0</v>
      </c>
      <c r="K124" s="155"/>
      <c r="L124" s="159"/>
    </row>
    <row r="125" spans="2:12" s="9" customFormat="1" ht="24.95" customHeight="1">
      <c r="B125" s="154"/>
      <c r="C125" s="155"/>
      <c r="D125" s="156" t="s">
        <v>6699</v>
      </c>
      <c r="E125" s="157"/>
      <c r="F125" s="157"/>
      <c r="G125" s="157"/>
      <c r="H125" s="157"/>
      <c r="I125" s="157"/>
      <c r="J125" s="158">
        <f>J2844</f>
        <v>0</v>
      </c>
      <c r="K125" s="155"/>
      <c r="L125" s="159"/>
    </row>
    <row r="126" spans="2:12" s="9" customFormat="1" ht="24.95" customHeight="1">
      <c r="B126" s="154"/>
      <c r="C126" s="155"/>
      <c r="D126" s="156" t="s">
        <v>6700</v>
      </c>
      <c r="E126" s="157"/>
      <c r="F126" s="157"/>
      <c r="G126" s="157"/>
      <c r="H126" s="157"/>
      <c r="I126" s="157"/>
      <c r="J126" s="158">
        <f>J2891</f>
        <v>0</v>
      </c>
      <c r="K126" s="155"/>
      <c r="L126" s="159"/>
    </row>
    <row r="127" spans="2:12" s="9" customFormat="1" ht="24.95" customHeight="1">
      <c r="B127" s="154"/>
      <c r="C127" s="155"/>
      <c r="D127" s="156" t="s">
        <v>6701</v>
      </c>
      <c r="E127" s="157"/>
      <c r="F127" s="157"/>
      <c r="G127" s="157"/>
      <c r="H127" s="157"/>
      <c r="I127" s="157"/>
      <c r="J127" s="158">
        <f>J2908</f>
        <v>0</v>
      </c>
      <c r="K127" s="155"/>
      <c r="L127" s="159"/>
    </row>
    <row r="128" spans="2:12" s="9" customFormat="1" ht="24.95" customHeight="1">
      <c r="B128" s="154"/>
      <c r="C128" s="155"/>
      <c r="D128" s="156" t="s">
        <v>6702</v>
      </c>
      <c r="E128" s="157"/>
      <c r="F128" s="157"/>
      <c r="G128" s="157"/>
      <c r="H128" s="157"/>
      <c r="I128" s="157"/>
      <c r="J128" s="158">
        <f>J2932</f>
        <v>0</v>
      </c>
      <c r="K128" s="155"/>
      <c r="L128" s="159"/>
    </row>
    <row r="129" spans="1:31" s="2" customFormat="1" ht="21.7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s="2" customFormat="1" ht="6.95" customHeight="1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4" spans="1:31" s="2" customFormat="1" ht="6.95" customHeight="1">
      <c r="A134" s="34"/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24.95" customHeight="1">
      <c r="A135" s="34"/>
      <c r="B135" s="35"/>
      <c r="C135" s="23" t="s">
        <v>257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6.95" customHeight="1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>
      <c r="A137" s="34"/>
      <c r="B137" s="35"/>
      <c r="C137" s="29" t="s">
        <v>17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26.25" customHeight="1">
      <c r="A138" s="34"/>
      <c r="B138" s="35"/>
      <c r="C138" s="36"/>
      <c r="D138" s="36"/>
      <c r="E138" s="320" t="str">
        <f>E7</f>
        <v>Oblastní nemocnice Trutnov a.s., Konsolidované laboratoře a transfuzní oddělení - OKB - 2023/I</v>
      </c>
      <c r="F138" s="321"/>
      <c r="G138" s="321"/>
      <c r="H138" s="321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1" customFormat="1" ht="12" customHeight="1">
      <c r="B139" s="21"/>
      <c r="C139" s="29" t="s">
        <v>174</v>
      </c>
      <c r="D139" s="22"/>
      <c r="E139" s="22"/>
      <c r="F139" s="22"/>
      <c r="G139" s="22"/>
      <c r="H139" s="22"/>
      <c r="I139" s="22"/>
      <c r="J139" s="22"/>
      <c r="K139" s="22"/>
      <c r="L139" s="20"/>
    </row>
    <row r="140" spans="1:31" s="2" customFormat="1" ht="16.5" customHeight="1">
      <c r="A140" s="34"/>
      <c r="B140" s="35"/>
      <c r="C140" s="36"/>
      <c r="D140" s="36"/>
      <c r="E140" s="320" t="s">
        <v>178</v>
      </c>
      <c r="F140" s="322"/>
      <c r="G140" s="322"/>
      <c r="H140" s="322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>
      <c r="A141" s="34"/>
      <c r="B141" s="35"/>
      <c r="C141" s="29" t="s">
        <v>182</v>
      </c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6.5" customHeight="1">
      <c r="A142" s="34"/>
      <c r="B142" s="35"/>
      <c r="C142" s="36"/>
      <c r="D142" s="36"/>
      <c r="E142" s="273" t="str">
        <f>E11</f>
        <v>D1_03_4c - Vzduchotechnika a chlazení</v>
      </c>
      <c r="F142" s="322"/>
      <c r="G142" s="322"/>
      <c r="H142" s="322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6.95" customHeight="1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2" customHeight="1">
      <c r="A144" s="34"/>
      <c r="B144" s="35"/>
      <c r="C144" s="29" t="s">
        <v>21</v>
      </c>
      <c r="D144" s="36"/>
      <c r="E144" s="36"/>
      <c r="F144" s="27" t="str">
        <f>F14</f>
        <v>Trutnov</v>
      </c>
      <c r="G144" s="36"/>
      <c r="H144" s="36"/>
      <c r="I144" s="29" t="s">
        <v>23</v>
      </c>
      <c r="J144" s="66">
        <f>IF(J14="","",J14)</f>
        <v>45142</v>
      </c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6.95" customHeight="1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25.7" customHeight="1">
      <c r="A146" s="34"/>
      <c r="B146" s="35"/>
      <c r="C146" s="29" t="s">
        <v>24</v>
      </c>
      <c r="D146" s="36"/>
      <c r="E146" s="36"/>
      <c r="F146" s="27" t="str">
        <f>E17</f>
        <v>Královehradecký kraj</v>
      </c>
      <c r="G146" s="36"/>
      <c r="H146" s="36"/>
      <c r="I146" s="29" t="s">
        <v>30</v>
      </c>
      <c r="J146" s="32" t="str">
        <f>E23</f>
        <v>Penta Projekt s.r.o., Mrštíkova 12, Jihlava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5.2" customHeight="1">
      <c r="A147" s="34"/>
      <c r="B147" s="35"/>
      <c r="C147" s="29" t="s">
        <v>28</v>
      </c>
      <c r="D147" s="36"/>
      <c r="E147" s="36"/>
      <c r="F147" s="27" t="str">
        <f>IF(E20="","",E20)</f>
        <v>Vyplň údaj</v>
      </c>
      <c r="G147" s="36"/>
      <c r="H147" s="36"/>
      <c r="I147" s="29" t="s">
        <v>33</v>
      </c>
      <c r="J147" s="32" t="str">
        <f>E26</f>
        <v>Ing. Štantejský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10.35" customHeight="1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11" customFormat="1" ht="29.25" customHeight="1">
      <c r="A149" s="165"/>
      <c r="B149" s="166"/>
      <c r="C149" s="167" t="s">
        <v>258</v>
      </c>
      <c r="D149" s="168" t="s">
        <v>61</v>
      </c>
      <c r="E149" s="168" t="s">
        <v>57</v>
      </c>
      <c r="F149" s="168" t="s">
        <v>58</v>
      </c>
      <c r="G149" s="168" t="s">
        <v>259</v>
      </c>
      <c r="H149" s="168" t="s">
        <v>260</v>
      </c>
      <c r="I149" s="168" t="s">
        <v>261</v>
      </c>
      <c r="J149" s="168" t="s">
        <v>205</v>
      </c>
      <c r="K149" s="169" t="s">
        <v>262</v>
      </c>
      <c r="L149" s="170"/>
      <c r="M149" s="75" t="s">
        <v>1</v>
      </c>
      <c r="N149" s="76" t="s">
        <v>40</v>
      </c>
      <c r="O149" s="76" t="s">
        <v>263</v>
      </c>
      <c r="P149" s="76" t="s">
        <v>264</v>
      </c>
      <c r="Q149" s="76" t="s">
        <v>265</v>
      </c>
      <c r="R149" s="76" t="s">
        <v>266</v>
      </c>
      <c r="S149" s="76" t="s">
        <v>267</v>
      </c>
      <c r="T149" s="77" t="s">
        <v>268</v>
      </c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65" s="2" customFormat="1" ht="22.9" customHeight="1">
      <c r="A150" s="34"/>
      <c r="B150" s="35"/>
      <c r="C150" s="82" t="s">
        <v>269</v>
      </c>
      <c r="D150" s="36"/>
      <c r="E150" s="36"/>
      <c r="F150" s="36"/>
      <c r="G150" s="36"/>
      <c r="H150" s="36"/>
      <c r="I150" s="36"/>
      <c r="J150" s="171">
        <f>BK150</f>
        <v>0</v>
      </c>
      <c r="K150" s="36"/>
      <c r="L150" s="39"/>
      <c r="M150" s="78"/>
      <c r="N150" s="172"/>
      <c r="O150" s="79"/>
      <c r="P150" s="173">
        <f>P151+P366+P435+P504+P524+P866+P1110+P1179+P1248+P1268+P1517+P1586+P1655+P1895+P1964+P2033+P2102+P2122+P2246+P2368+P2503+P2616+P2659+P2706+P2753+P2800+P2844+P2891+P2908+P2932</f>
        <v>0</v>
      </c>
      <c r="Q150" s="79"/>
      <c r="R150" s="173">
        <f>R151+R366+R435+R504+R524+R866+R1110+R1179+R1248+R1268+R1517+R1586+R1655+R1895+R1964+R2033+R2102+R2122+R2246+R2368+R2503+R2616+R2659+R2706+R2753+R2800+R2844+R2891+R2908+R2932</f>
        <v>0</v>
      </c>
      <c r="S150" s="79"/>
      <c r="T150" s="174">
        <f>T151+T366+T435+T504+T524+T866+T1110+T1179+T1248+T1268+T1517+T1586+T1655+T1895+T1964+T2033+T2102+T2122+T2246+T2368+T2503+T2616+T2659+T2706+T2753+T2800+T2844+T2891+T2908+T2932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75</v>
      </c>
      <c r="AU150" s="17" t="s">
        <v>207</v>
      </c>
      <c r="BK150" s="175">
        <f>BK151+BK366+BK435+BK504+BK524+BK866+BK1110+BK1179+BK1248+BK1268+BK1517+BK1586+BK1655+BK1895+BK1964+BK2033+BK2102+BK2122+BK2246+BK2368+BK2503+BK2616+BK2659+BK2706+BK2753+BK2800+BK2844+BK2891+BK2908+BK2932</f>
        <v>0</v>
      </c>
    </row>
    <row r="151" spans="1:65" s="12" customFormat="1" ht="25.9" customHeight="1">
      <c r="B151" s="176"/>
      <c r="C151" s="177"/>
      <c r="D151" s="178" t="s">
        <v>75</v>
      </c>
      <c r="E151" s="179" t="s">
        <v>6703</v>
      </c>
      <c r="F151" s="179" t="s">
        <v>6704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SUM(P152:P365)</f>
        <v>0</v>
      </c>
      <c r="Q151" s="184"/>
      <c r="R151" s="185">
        <f>SUM(R152:R365)</f>
        <v>0</v>
      </c>
      <c r="S151" s="184"/>
      <c r="T151" s="186">
        <f>SUM(T152:T365)</f>
        <v>0</v>
      </c>
      <c r="AR151" s="187" t="s">
        <v>16</v>
      </c>
      <c r="AT151" s="188" t="s">
        <v>75</v>
      </c>
      <c r="AU151" s="188" t="s">
        <v>76</v>
      </c>
      <c r="AY151" s="187" t="s">
        <v>272</v>
      </c>
      <c r="BK151" s="189">
        <f>SUM(BK152:BK365)</f>
        <v>0</v>
      </c>
    </row>
    <row r="152" spans="1:65" s="2" customFormat="1" ht="55.5" customHeight="1">
      <c r="A152" s="34"/>
      <c r="B152" s="35"/>
      <c r="C152" s="192" t="s">
        <v>16</v>
      </c>
      <c r="D152" s="192" t="s">
        <v>274</v>
      </c>
      <c r="E152" s="193" t="s">
        <v>6705</v>
      </c>
      <c r="F152" s="194" t="s">
        <v>6706</v>
      </c>
      <c r="G152" s="195" t="s">
        <v>952</v>
      </c>
      <c r="H152" s="196">
        <v>1</v>
      </c>
      <c r="I152" s="197"/>
      <c r="J152" s="198">
        <f>ROUND(I152*H152,2)</f>
        <v>0</v>
      </c>
      <c r="K152" s="194" t="s">
        <v>1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16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279</v>
      </c>
      <c r="BM152" s="203" t="s">
        <v>84</v>
      </c>
    </row>
    <row r="153" spans="1:65" s="13" customFormat="1" ht="22.5">
      <c r="B153" s="210"/>
      <c r="C153" s="211"/>
      <c r="D153" s="212" t="s">
        <v>283</v>
      </c>
      <c r="E153" s="213" t="s">
        <v>1</v>
      </c>
      <c r="F153" s="214" t="s">
        <v>6707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16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3" customFormat="1" ht="22.5">
      <c r="B154" s="210"/>
      <c r="C154" s="211"/>
      <c r="D154" s="212" t="s">
        <v>283</v>
      </c>
      <c r="E154" s="213" t="s">
        <v>1</v>
      </c>
      <c r="F154" s="214" t="s">
        <v>6708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16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3" customFormat="1" ht="22.5">
      <c r="B155" s="210"/>
      <c r="C155" s="211"/>
      <c r="D155" s="212" t="s">
        <v>283</v>
      </c>
      <c r="E155" s="213" t="s">
        <v>1</v>
      </c>
      <c r="F155" s="214" t="s">
        <v>6709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16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3" customFormat="1" ht="33.75">
      <c r="B156" s="210"/>
      <c r="C156" s="211"/>
      <c r="D156" s="212" t="s">
        <v>283</v>
      </c>
      <c r="E156" s="213" t="s">
        <v>1</v>
      </c>
      <c r="F156" s="214" t="s">
        <v>6710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16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3" customFormat="1" ht="22.5">
      <c r="B157" s="210"/>
      <c r="C157" s="211"/>
      <c r="D157" s="212" t="s">
        <v>283</v>
      </c>
      <c r="E157" s="213" t="s">
        <v>1</v>
      </c>
      <c r="F157" s="214" t="s">
        <v>6711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16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33.75">
      <c r="B158" s="210"/>
      <c r="C158" s="211"/>
      <c r="D158" s="212" t="s">
        <v>283</v>
      </c>
      <c r="E158" s="213" t="s">
        <v>1</v>
      </c>
      <c r="F158" s="214" t="s">
        <v>6712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22.5">
      <c r="B159" s="210"/>
      <c r="C159" s="211"/>
      <c r="D159" s="212" t="s">
        <v>283</v>
      </c>
      <c r="E159" s="213" t="s">
        <v>1</v>
      </c>
      <c r="F159" s="214" t="s">
        <v>6713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3" customFormat="1" ht="33.75">
      <c r="B160" s="210"/>
      <c r="C160" s="211"/>
      <c r="D160" s="212" t="s">
        <v>283</v>
      </c>
      <c r="E160" s="213" t="s">
        <v>1</v>
      </c>
      <c r="F160" s="214" t="s">
        <v>6714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16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>
      <c r="B161" s="210"/>
      <c r="C161" s="211"/>
      <c r="D161" s="212" t="s">
        <v>283</v>
      </c>
      <c r="E161" s="213" t="s">
        <v>1</v>
      </c>
      <c r="F161" s="214" t="s">
        <v>6715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16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33.75">
      <c r="B162" s="210"/>
      <c r="C162" s="211"/>
      <c r="D162" s="212" t="s">
        <v>283</v>
      </c>
      <c r="E162" s="213" t="s">
        <v>1</v>
      </c>
      <c r="F162" s="214" t="s">
        <v>6716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16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>
      <c r="B163" s="210"/>
      <c r="C163" s="211"/>
      <c r="D163" s="212" t="s">
        <v>283</v>
      </c>
      <c r="E163" s="213" t="s">
        <v>1</v>
      </c>
      <c r="F163" s="214" t="s">
        <v>6717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16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33.75">
      <c r="B164" s="210"/>
      <c r="C164" s="211"/>
      <c r="D164" s="212" t="s">
        <v>283</v>
      </c>
      <c r="E164" s="213" t="s">
        <v>1</v>
      </c>
      <c r="F164" s="214" t="s">
        <v>6718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16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3" customFormat="1" ht="22.5">
      <c r="B165" s="210"/>
      <c r="C165" s="211"/>
      <c r="D165" s="212" t="s">
        <v>283</v>
      </c>
      <c r="E165" s="213" t="s">
        <v>1</v>
      </c>
      <c r="F165" s="214" t="s">
        <v>6719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16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22.5">
      <c r="B166" s="210"/>
      <c r="C166" s="211"/>
      <c r="D166" s="212" t="s">
        <v>283</v>
      </c>
      <c r="E166" s="213" t="s">
        <v>1</v>
      </c>
      <c r="F166" s="214" t="s">
        <v>6720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16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22.5">
      <c r="B167" s="210"/>
      <c r="C167" s="211"/>
      <c r="D167" s="212" t="s">
        <v>283</v>
      </c>
      <c r="E167" s="213" t="s">
        <v>1</v>
      </c>
      <c r="F167" s="214" t="s">
        <v>6721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16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>
      <c r="B168" s="210"/>
      <c r="C168" s="211"/>
      <c r="D168" s="212" t="s">
        <v>283</v>
      </c>
      <c r="E168" s="213" t="s">
        <v>1</v>
      </c>
      <c r="F168" s="214" t="s">
        <v>6722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16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3" customFormat="1" ht="11.25">
      <c r="B169" s="210"/>
      <c r="C169" s="211"/>
      <c r="D169" s="212" t="s">
        <v>283</v>
      </c>
      <c r="E169" s="213" t="s">
        <v>1</v>
      </c>
      <c r="F169" s="214" t="s">
        <v>6723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283</v>
      </c>
      <c r="AU169" s="220" t="s">
        <v>16</v>
      </c>
      <c r="AV169" s="13" t="s">
        <v>16</v>
      </c>
      <c r="AW169" s="13" t="s">
        <v>32</v>
      </c>
      <c r="AX169" s="13" t="s">
        <v>76</v>
      </c>
      <c r="AY169" s="220" t="s">
        <v>272</v>
      </c>
    </row>
    <row r="170" spans="1:65" s="14" customFormat="1" ht="11.25">
      <c r="B170" s="221"/>
      <c r="C170" s="222"/>
      <c r="D170" s="212" t="s">
        <v>283</v>
      </c>
      <c r="E170" s="223" t="s">
        <v>1</v>
      </c>
      <c r="F170" s="224" t="s">
        <v>16</v>
      </c>
      <c r="G170" s="222"/>
      <c r="H170" s="225">
        <v>1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16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15" customFormat="1" ht="11.25">
      <c r="B171" s="246"/>
      <c r="C171" s="247"/>
      <c r="D171" s="212" t="s">
        <v>283</v>
      </c>
      <c r="E171" s="248" t="s">
        <v>1</v>
      </c>
      <c r="F171" s="249" t="s">
        <v>5942</v>
      </c>
      <c r="G171" s="247"/>
      <c r="H171" s="250">
        <v>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AT171" s="256" t="s">
        <v>283</v>
      </c>
      <c r="AU171" s="256" t="s">
        <v>16</v>
      </c>
      <c r="AV171" s="15" t="s">
        <v>279</v>
      </c>
      <c r="AW171" s="15" t="s">
        <v>32</v>
      </c>
      <c r="AX171" s="15" t="s">
        <v>16</v>
      </c>
      <c r="AY171" s="256" t="s">
        <v>272</v>
      </c>
    </row>
    <row r="172" spans="1:65" s="2" customFormat="1" ht="37.9" customHeight="1">
      <c r="A172" s="34"/>
      <c r="B172" s="35"/>
      <c r="C172" s="192" t="s">
        <v>84</v>
      </c>
      <c r="D172" s="192" t="s">
        <v>274</v>
      </c>
      <c r="E172" s="193" t="s">
        <v>6724</v>
      </c>
      <c r="F172" s="194" t="s">
        <v>6725</v>
      </c>
      <c r="G172" s="195" t="s">
        <v>952</v>
      </c>
      <c r="H172" s="196">
        <v>1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16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279</v>
      </c>
    </row>
    <row r="173" spans="1:65" s="13" customFormat="1" ht="11.25">
      <c r="B173" s="210"/>
      <c r="C173" s="211"/>
      <c r="D173" s="212" t="s">
        <v>283</v>
      </c>
      <c r="E173" s="213" t="s">
        <v>1</v>
      </c>
      <c r="F173" s="214" t="s">
        <v>6723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16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16</v>
      </c>
      <c r="G174" s="222"/>
      <c r="H174" s="225">
        <v>1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5" customFormat="1" ht="11.25">
      <c r="B175" s="246"/>
      <c r="C175" s="247"/>
      <c r="D175" s="212" t="s">
        <v>283</v>
      </c>
      <c r="E175" s="248" t="s">
        <v>1</v>
      </c>
      <c r="F175" s="249" t="s">
        <v>5942</v>
      </c>
      <c r="G175" s="247"/>
      <c r="H175" s="250">
        <v>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283</v>
      </c>
      <c r="AU175" s="256" t="s">
        <v>16</v>
      </c>
      <c r="AV175" s="15" t="s">
        <v>279</v>
      </c>
      <c r="AW175" s="15" t="s">
        <v>32</v>
      </c>
      <c r="AX175" s="15" t="s">
        <v>16</v>
      </c>
      <c r="AY175" s="256" t="s">
        <v>272</v>
      </c>
    </row>
    <row r="176" spans="1:65" s="2" customFormat="1" ht="37.9" customHeight="1">
      <c r="A176" s="34"/>
      <c r="B176" s="35"/>
      <c r="C176" s="192" t="s">
        <v>291</v>
      </c>
      <c r="D176" s="192" t="s">
        <v>274</v>
      </c>
      <c r="E176" s="193" t="s">
        <v>6726</v>
      </c>
      <c r="F176" s="194" t="s">
        <v>6727</v>
      </c>
      <c r="G176" s="195" t="s">
        <v>952</v>
      </c>
      <c r="H176" s="196">
        <v>1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16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305</v>
      </c>
    </row>
    <row r="177" spans="1:65" s="13" customFormat="1" ht="11.25">
      <c r="B177" s="210"/>
      <c r="C177" s="211"/>
      <c r="D177" s="212" t="s">
        <v>283</v>
      </c>
      <c r="E177" s="213" t="s">
        <v>1</v>
      </c>
      <c r="F177" s="214" t="s">
        <v>6723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16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4" customFormat="1" ht="11.25">
      <c r="B178" s="221"/>
      <c r="C178" s="222"/>
      <c r="D178" s="212" t="s">
        <v>283</v>
      </c>
      <c r="E178" s="223" t="s">
        <v>1</v>
      </c>
      <c r="F178" s="224" t="s">
        <v>16</v>
      </c>
      <c r="G178" s="222"/>
      <c r="H178" s="225">
        <v>1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16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5" customFormat="1" ht="11.25">
      <c r="B179" s="246"/>
      <c r="C179" s="247"/>
      <c r="D179" s="212" t="s">
        <v>283</v>
      </c>
      <c r="E179" s="248" t="s">
        <v>1</v>
      </c>
      <c r="F179" s="249" t="s">
        <v>5942</v>
      </c>
      <c r="G179" s="247"/>
      <c r="H179" s="250">
        <v>1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283</v>
      </c>
      <c r="AU179" s="256" t="s">
        <v>16</v>
      </c>
      <c r="AV179" s="15" t="s">
        <v>279</v>
      </c>
      <c r="AW179" s="15" t="s">
        <v>32</v>
      </c>
      <c r="AX179" s="15" t="s">
        <v>16</v>
      </c>
      <c r="AY179" s="256" t="s">
        <v>272</v>
      </c>
    </row>
    <row r="180" spans="1:65" s="2" customFormat="1" ht="37.9" customHeight="1">
      <c r="A180" s="34"/>
      <c r="B180" s="35"/>
      <c r="C180" s="192" t="s">
        <v>279</v>
      </c>
      <c r="D180" s="192" t="s">
        <v>274</v>
      </c>
      <c r="E180" s="193" t="s">
        <v>6728</v>
      </c>
      <c r="F180" s="194" t="s">
        <v>6729</v>
      </c>
      <c r="G180" s="195" t="s">
        <v>952</v>
      </c>
      <c r="H180" s="196">
        <v>1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16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313</v>
      </c>
    </row>
    <row r="181" spans="1:65" s="13" customFormat="1" ht="11.25">
      <c r="B181" s="210"/>
      <c r="C181" s="211"/>
      <c r="D181" s="212" t="s">
        <v>283</v>
      </c>
      <c r="E181" s="213" t="s">
        <v>1</v>
      </c>
      <c r="F181" s="214" t="s">
        <v>6723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16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16</v>
      </c>
      <c r="G182" s="222"/>
      <c r="H182" s="225">
        <v>1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16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5" customFormat="1" ht="11.25">
      <c r="B183" s="246"/>
      <c r="C183" s="247"/>
      <c r="D183" s="212" t="s">
        <v>283</v>
      </c>
      <c r="E183" s="248" t="s">
        <v>1</v>
      </c>
      <c r="F183" s="249" t="s">
        <v>5942</v>
      </c>
      <c r="G183" s="247"/>
      <c r="H183" s="250">
        <v>1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283</v>
      </c>
      <c r="AU183" s="256" t="s">
        <v>16</v>
      </c>
      <c r="AV183" s="15" t="s">
        <v>279</v>
      </c>
      <c r="AW183" s="15" t="s">
        <v>32</v>
      </c>
      <c r="AX183" s="15" t="s">
        <v>16</v>
      </c>
      <c r="AY183" s="256" t="s">
        <v>272</v>
      </c>
    </row>
    <row r="184" spans="1:65" s="2" customFormat="1" ht="37.9" customHeight="1">
      <c r="A184" s="34"/>
      <c r="B184" s="35"/>
      <c r="C184" s="192" t="s">
        <v>4523</v>
      </c>
      <c r="D184" s="192" t="s">
        <v>274</v>
      </c>
      <c r="E184" s="193" t="s">
        <v>6730</v>
      </c>
      <c r="F184" s="194" t="s">
        <v>6729</v>
      </c>
      <c r="G184" s="195" t="s">
        <v>952</v>
      </c>
      <c r="H184" s="196">
        <v>1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279</v>
      </c>
      <c r="AT184" s="203" t="s">
        <v>274</v>
      </c>
      <c r="AU184" s="203" t="s">
        <v>16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320</v>
      </c>
    </row>
    <row r="185" spans="1:65" s="13" customFormat="1" ht="11.25">
      <c r="B185" s="210"/>
      <c r="C185" s="211"/>
      <c r="D185" s="212" t="s">
        <v>283</v>
      </c>
      <c r="E185" s="213" t="s">
        <v>1</v>
      </c>
      <c r="F185" s="214" t="s">
        <v>6723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16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16</v>
      </c>
      <c r="G186" s="222"/>
      <c r="H186" s="225">
        <v>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16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15" customFormat="1" ht="11.25">
      <c r="B187" s="246"/>
      <c r="C187" s="247"/>
      <c r="D187" s="212" t="s">
        <v>283</v>
      </c>
      <c r="E187" s="248" t="s">
        <v>1</v>
      </c>
      <c r="F187" s="249" t="s">
        <v>5942</v>
      </c>
      <c r="G187" s="247"/>
      <c r="H187" s="250">
        <v>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AT187" s="256" t="s">
        <v>283</v>
      </c>
      <c r="AU187" s="256" t="s">
        <v>16</v>
      </c>
      <c r="AV187" s="15" t="s">
        <v>279</v>
      </c>
      <c r="AW187" s="15" t="s">
        <v>32</v>
      </c>
      <c r="AX187" s="15" t="s">
        <v>16</v>
      </c>
      <c r="AY187" s="256" t="s">
        <v>272</v>
      </c>
    </row>
    <row r="188" spans="1:65" s="2" customFormat="1" ht="24.2" customHeight="1">
      <c r="A188" s="34"/>
      <c r="B188" s="35"/>
      <c r="C188" s="192" t="s">
        <v>305</v>
      </c>
      <c r="D188" s="192" t="s">
        <v>274</v>
      </c>
      <c r="E188" s="193" t="s">
        <v>6731</v>
      </c>
      <c r="F188" s="194" t="s">
        <v>6732</v>
      </c>
      <c r="G188" s="195" t="s">
        <v>952</v>
      </c>
      <c r="H188" s="196">
        <v>2</v>
      </c>
      <c r="I188" s="197"/>
      <c r="J188" s="198">
        <f>ROUND(I188*H188,2)</f>
        <v>0</v>
      </c>
      <c r="K188" s="194" t="s">
        <v>1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279</v>
      </c>
      <c r="AT188" s="203" t="s">
        <v>274</v>
      </c>
      <c r="AU188" s="203" t="s">
        <v>16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279</v>
      </c>
      <c r="BM188" s="203" t="s">
        <v>344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6733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16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6734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16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6735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11.25">
      <c r="B192" s="210"/>
      <c r="C192" s="211"/>
      <c r="D192" s="212" t="s">
        <v>283</v>
      </c>
      <c r="E192" s="213" t="s">
        <v>1</v>
      </c>
      <c r="F192" s="214" t="s">
        <v>6736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16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84</v>
      </c>
      <c r="G193" s="222"/>
      <c r="H193" s="225">
        <v>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16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15" customFormat="1" ht="11.25">
      <c r="B194" s="246"/>
      <c r="C194" s="247"/>
      <c r="D194" s="212" t="s">
        <v>283</v>
      </c>
      <c r="E194" s="248" t="s">
        <v>1</v>
      </c>
      <c r="F194" s="249" t="s">
        <v>5942</v>
      </c>
      <c r="G194" s="247"/>
      <c r="H194" s="250">
        <v>2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AT194" s="256" t="s">
        <v>283</v>
      </c>
      <c r="AU194" s="256" t="s">
        <v>16</v>
      </c>
      <c r="AV194" s="15" t="s">
        <v>279</v>
      </c>
      <c r="AW194" s="15" t="s">
        <v>32</v>
      </c>
      <c r="AX194" s="15" t="s">
        <v>16</v>
      </c>
      <c r="AY194" s="256" t="s">
        <v>272</v>
      </c>
    </row>
    <row r="195" spans="1:65" s="2" customFormat="1" ht="24.2" customHeight="1">
      <c r="A195" s="34"/>
      <c r="B195" s="35"/>
      <c r="C195" s="192" t="s">
        <v>4532</v>
      </c>
      <c r="D195" s="192" t="s">
        <v>274</v>
      </c>
      <c r="E195" s="193" t="s">
        <v>6737</v>
      </c>
      <c r="F195" s="194" t="s">
        <v>6738</v>
      </c>
      <c r="G195" s="195" t="s">
        <v>952</v>
      </c>
      <c r="H195" s="196">
        <v>2</v>
      </c>
      <c r="I195" s="197"/>
      <c r="J195" s="198">
        <f>ROUND(I195*H195,2)</f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16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5121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6733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16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>
      <c r="B197" s="210"/>
      <c r="C197" s="211"/>
      <c r="D197" s="212" t="s">
        <v>283</v>
      </c>
      <c r="E197" s="213" t="s">
        <v>1</v>
      </c>
      <c r="F197" s="214" t="s">
        <v>6736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16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84</v>
      </c>
      <c r="G198" s="222"/>
      <c r="H198" s="225">
        <v>2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5" customFormat="1" ht="11.25">
      <c r="B199" s="246"/>
      <c r="C199" s="247"/>
      <c r="D199" s="212" t="s">
        <v>283</v>
      </c>
      <c r="E199" s="248" t="s">
        <v>1</v>
      </c>
      <c r="F199" s="249" t="s">
        <v>5942</v>
      </c>
      <c r="G199" s="247"/>
      <c r="H199" s="250">
        <v>2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AT199" s="256" t="s">
        <v>283</v>
      </c>
      <c r="AU199" s="256" t="s">
        <v>16</v>
      </c>
      <c r="AV199" s="15" t="s">
        <v>279</v>
      </c>
      <c r="AW199" s="15" t="s">
        <v>32</v>
      </c>
      <c r="AX199" s="15" t="s">
        <v>16</v>
      </c>
      <c r="AY199" s="256" t="s">
        <v>272</v>
      </c>
    </row>
    <row r="200" spans="1:65" s="2" customFormat="1" ht="24.2" customHeight="1">
      <c r="A200" s="34"/>
      <c r="B200" s="35"/>
      <c r="C200" s="192" t="s">
        <v>313</v>
      </c>
      <c r="D200" s="192" t="s">
        <v>274</v>
      </c>
      <c r="E200" s="193" t="s">
        <v>6739</v>
      </c>
      <c r="F200" s="194" t="s">
        <v>6740</v>
      </c>
      <c r="G200" s="195" t="s">
        <v>952</v>
      </c>
      <c r="H200" s="196">
        <v>2</v>
      </c>
      <c r="I200" s="197"/>
      <c r="J200" s="198">
        <f>ROUND(I200*H200,2)</f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16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358</v>
      </c>
    </row>
    <row r="201" spans="1:65" s="13" customFormat="1" ht="11.25">
      <c r="B201" s="210"/>
      <c r="C201" s="211"/>
      <c r="D201" s="212" t="s">
        <v>283</v>
      </c>
      <c r="E201" s="213" t="s">
        <v>1</v>
      </c>
      <c r="F201" s="214" t="s">
        <v>6733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16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6734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16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>
      <c r="B203" s="210"/>
      <c r="C203" s="211"/>
      <c r="D203" s="212" t="s">
        <v>283</v>
      </c>
      <c r="E203" s="213" t="s">
        <v>1</v>
      </c>
      <c r="F203" s="214" t="s">
        <v>6735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16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3" customFormat="1" ht="11.25">
      <c r="B204" s="210"/>
      <c r="C204" s="211"/>
      <c r="D204" s="212" t="s">
        <v>283</v>
      </c>
      <c r="E204" s="213" t="s">
        <v>1</v>
      </c>
      <c r="F204" s="214" t="s">
        <v>6736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16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4" customFormat="1" ht="11.25">
      <c r="B205" s="221"/>
      <c r="C205" s="222"/>
      <c r="D205" s="212" t="s">
        <v>283</v>
      </c>
      <c r="E205" s="223" t="s">
        <v>1</v>
      </c>
      <c r="F205" s="224" t="s">
        <v>84</v>
      </c>
      <c r="G205" s="222"/>
      <c r="H205" s="225">
        <v>2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283</v>
      </c>
      <c r="AU205" s="231" t="s">
        <v>16</v>
      </c>
      <c r="AV205" s="14" t="s">
        <v>84</v>
      </c>
      <c r="AW205" s="14" t="s">
        <v>32</v>
      </c>
      <c r="AX205" s="14" t="s">
        <v>76</v>
      </c>
      <c r="AY205" s="231" t="s">
        <v>272</v>
      </c>
    </row>
    <row r="206" spans="1:65" s="15" customFormat="1" ht="11.25">
      <c r="B206" s="246"/>
      <c r="C206" s="247"/>
      <c r="D206" s="212" t="s">
        <v>283</v>
      </c>
      <c r="E206" s="248" t="s">
        <v>1</v>
      </c>
      <c r="F206" s="249" t="s">
        <v>5942</v>
      </c>
      <c r="G206" s="247"/>
      <c r="H206" s="250">
        <v>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AT206" s="256" t="s">
        <v>283</v>
      </c>
      <c r="AU206" s="256" t="s">
        <v>16</v>
      </c>
      <c r="AV206" s="15" t="s">
        <v>279</v>
      </c>
      <c r="AW206" s="15" t="s">
        <v>32</v>
      </c>
      <c r="AX206" s="15" t="s">
        <v>16</v>
      </c>
      <c r="AY206" s="256" t="s">
        <v>272</v>
      </c>
    </row>
    <row r="207" spans="1:65" s="2" customFormat="1" ht="24.2" customHeight="1">
      <c r="A207" s="34"/>
      <c r="B207" s="35"/>
      <c r="C207" s="192" t="s">
        <v>2526</v>
      </c>
      <c r="D207" s="192" t="s">
        <v>274</v>
      </c>
      <c r="E207" s="193" t="s">
        <v>6741</v>
      </c>
      <c r="F207" s="194" t="s">
        <v>6742</v>
      </c>
      <c r="G207" s="195" t="s">
        <v>952</v>
      </c>
      <c r="H207" s="196">
        <v>2</v>
      </c>
      <c r="I207" s="197"/>
      <c r="J207" s="198">
        <f>ROUND(I207*H207,2)</f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279</v>
      </c>
      <c r="AT207" s="203" t="s">
        <v>274</v>
      </c>
      <c r="AU207" s="203" t="s">
        <v>16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368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6733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16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6736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16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84</v>
      </c>
      <c r="G210" s="222"/>
      <c r="H210" s="225">
        <v>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16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5" customFormat="1" ht="11.25">
      <c r="B211" s="246"/>
      <c r="C211" s="247"/>
      <c r="D211" s="212" t="s">
        <v>283</v>
      </c>
      <c r="E211" s="248" t="s">
        <v>1</v>
      </c>
      <c r="F211" s="249" t="s">
        <v>5942</v>
      </c>
      <c r="G211" s="247"/>
      <c r="H211" s="250">
        <v>2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AT211" s="256" t="s">
        <v>283</v>
      </c>
      <c r="AU211" s="256" t="s">
        <v>16</v>
      </c>
      <c r="AV211" s="15" t="s">
        <v>279</v>
      </c>
      <c r="AW211" s="15" t="s">
        <v>32</v>
      </c>
      <c r="AX211" s="15" t="s">
        <v>16</v>
      </c>
      <c r="AY211" s="256" t="s">
        <v>272</v>
      </c>
    </row>
    <row r="212" spans="1:65" s="2" customFormat="1" ht="24.2" customHeight="1">
      <c r="A212" s="34"/>
      <c r="B212" s="35"/>
      <c r="C212" s="192" t="s">
        <v>320</v>
      </c>
      <c r="D212" s="192" t="s">
        <v>274</v>
      </c>
      <c r="E212" s="193" t="s">
        <v>6743</v>
      </c>
      <c r="F212" s="194" t="s">
        <v>6740</v>
      </c>
      <c r="G212" s="195" t="s">
        <v>952</v>
      </c>
      <c r="H212" s="196">
        <v>2</v>
      </c>
      <c r="I212" s="197"/>
      <c r="J212" s="198">
        <f>ROUND(I212*H212,2)</f>
        <v>0</v>
      </c>
      <c r="K212" s="194" t="s">
        <v>1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16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377</v>
      </c>
    </row>
    <row r="213" spans="1:65" s="13" customFormat="1" ht="11.25">
      <c r="B213" s="210"/>
      <c r="C213" s="211"/>
      <c r="D213" s="212" t="s">
        <v>283</v>
      </c>
      <c r="E213" s="213" t="s">
        <v>1</v>
      </c>
      <c r="F213" s="214" t="s">
        <v>6733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16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6734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16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>
      <c r="B215" s="210"/>
      <c r="C215" s="211"/>
      <c r="D215" s="212" t="s">
        <v>283</v>
      </c>
      <c r="E215" s="213" t="s">
        <v>1</v>
      </c>
      <c r="F215" s="214" t="s">
        <v>6735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16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>
      <c r="B216" s="210"/>
      <c r="C216" s="211"/>
      <c r="D216" s="212" t="s">
        <v>283</v>
      </c>
      <c r="E216" s="213" t="s">
        <v>1</v>
      </c>
      <c r="F216" s="214" t="s">
        <v>6736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16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84</v>
      </c>
      <c r="G217" s="222"/>
      <c r="H217" s="225">
        <v>2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16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5" customFormat="1" ht="11.25">
      <c r="B218" s="246"/>
      <c r="C218" s="247"/>
      <c r="D218" s="212" t="s">
        <v>283</v>
      </c>
      <c r="E218" s="248" t="s">
        <v>1</v>
      </c>
      <c r="F218" s="249" t="s">
        <v>5942</v>
      </c>
      <c r="G218" s="247"/>
      <c r="H218" s="250">
        <v>2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AT218" s="256" t="s">
        <v>283</v>
      </c>
      <c r="AU218" s="256" t="s">
        <v>16</v>
      </c>
      <c r="AV218" s="15" t="s">
        <v>279</v>
      </c>
      <c r="AW218" s="15" t="s">
        <v>32</v>
      </c>
      <c r="AX218" s="15" t="s">
        <v>16</v>
      </c>
      <c r="AY218" s="256" t="s">
        <v>272</v>
      </c>
    </row>
    <row r="219" spans="1:65" s="2" customFormat="1" ht="24.2" customHeight="1">
      <c r="A219" s="34"/>
      <c r="B219" s="35"/>
      <c r="C219" s="192" t="s">
        <v>330</v>
      </c>
      <c r="D219" s="192" t="s">
        <v>274</v>
      </c>
      <c r="E219" s="193" t="s">
        <v>6744</v>
      </c>
      <c r="F219" s="194" t="s">
        <v>6742</v>
      </c>
      <c r="G219" s="195" t="s">
        <v>952</v>
      </c>
      <c r="H219" s="196">
        <v>2</v>
      </c>
      <c r="I219" s="197"/>
      <c r="J219" s="198">
        <f>ROUND(I219*H219,2)</f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16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393</v>
      </c>
    </row>
    <row r="220" spans="1:65" s="13" customFormat="1" ht="11.25">
      <c r="B220" s="210"/>
      <c r="C220" s="211"/>
      <c r="D220" s="212" t="s">
        <v>283</v>
      </c>
      <c r="E220" s="213" t="s">
        <v>1</v>
      </c>
      <c r="F220" s="214" t="s">
        <v>6733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16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6736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16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>
      <c r="B222" s="221"/>
      <c r="C222" s="222"/>
      <c r="D222" s="212" t="s">
        <v>283</v>
      </c>
      <c r="E222" s="223" t="s">
        <v>1</v>
      </c>
      <c r="F222" s="224" t="s">
        <v>84</v>
      </c>
      <c r="G222" s="222"/>
      <c r="H222" s="225">
        <v>2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16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15" customFormat="1" ht="11.25">
      <c r="B223" s="246"/>
      <c r="C223" s="247"/>
      <c r="D223" s="212" t="s">
        <v>283</v>
      </c>
      <c r="E223" s="248" t="s">
        <v>1</v>
      </c>
      <c r="F223" s="249" t="s">
        <v>5942</v>
      </c>
      <c r="G223" s="247"/>
      <c r="H223" s="250">
        <v>2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AT223" s="256" t="s">
        <v>283</v>
      </c>
      <c r="AU223" s="256" t="s">
        <v>16</v>
      </c>
      <c r="AV223" s="15" t="s">
        <v>279</v>
      </c>
      <c r="AW223" s="15" t="s">
        <v>32</v>
      </c>
      <c r="AX223" s="15" t="s">
        <v>16</v>
      </c>
      <c r="AY223" s="256" t="s">
        <v>272</v>
      </c>
    </row>
    <row r="224" spans="1:65" s="2" customFormat="1" ht="24.2" customHeight="1">
      <c r="A224" s="34"/>
      <c r="B224" s="35"/>
      <c r="C224" s="192" t="s">
        <v>344</v>
      </c>
      <c r="D224" s="192" t="s">
        <v>274</v>
      </c>
      <c r="E224" s="193" t="s">
        <v>6745</v>
      </c>
      <c r="F224" s="194" t="s">
        <v>6740</v>
      </c>
      <c r="G224" s="195" t="s">
        <v>952</v>
      </c>
      <c r="H224" s="196">
        <v>2</v>
      </c>
      <c r="I224" s="197"/>
      <c r="J224" s="198">
        <f>ROUND(I224*H224,2)</f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16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279</v>
      </c>
      <c r="BM224" s="203" t="s">
        <v>413</v>
      </c>
    </row>
    <row r="225" spans="1:65" s="13" customFormat="1" ht="11.25">
      <c r="B225" s="210"/>
      <c r="C225" s="211"/>
      <c r="D225" s="212" t="s">
        <v>283</v>
      </c>
      <c r="E225" s="213" t="s">
        <v>1</v>
      </c>
      <c r="F225" s="214" t="s">
        <v>6733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16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3" customFormat="1" ht="11.25">
      <c r="B226" s="210"/>
      <c r="C226" s="211"/>
      <c r="D226" s="212" t="s">
        <v>283</v>
      </c>
      <c r="E226" s="213" t="s">
        <v>1</v>
      </c>
      <c r="F226" s="214" t="s">
        <v>6734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16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3" customFormat="1" ht="11.25">
      <c r="B227" s="210"/>
      <c r="C227" s="211"/>
      <c r="D227" s="212" t="s">
        <v>283</v>
      </c>
      <c r="E227" s="213" t="s">
        <v>1</v>
      </c>
      <c r="F227" s="214" t="s">
        <v>6735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16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11.25">
      <c r="B228" s="210"/>
      <c r="C228" s="211"/>
      <c r="D228" s="212" t="s">
        <v>283</v>
      </c>
      <c r="E228" s="213" t="s">
        <v>1</v>
      </c>
      <c r="F228" s="214" t="s">
        <v>6736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16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84</v>
      </c>
      <c r="G229" s="222"/>
      <c r="H229" s="225">
        <v>2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16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15" customFormat="1" ht="11.25">
      <c r="B230" s="246"/>
      <c r="C230" s="247"/>
      <c r="D230" s="212" t="s">
        <v>283</v>
      </c>
      <c r="E230" s="248" t="s">
        <v>1</v>
      </c>
      <c r="F230" s="249" t="s">
        <v>5942</v>
      </c>
      <c r="G230" s="247"/>
      <c r="H230" s="250">
        <v>2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AT230" s="256" t="s">
        <v>283</v>
      </c>
      <c r="AU230" s="256" t="s">
        <v>16</v>
      </c>
      <c r="AV230" s="15" t="s">
        <v>279</v>
      </c>
      <c r="AW230" s="15" t="s">
        <v>32</v>
      </c>
      <c r="AX230" s="15" t="s">
        <v>16</v>
      </c>
      <c r="AY230" s="256" t="s">
        <v>272</v>
      </c>
    </row>
    <row r="231" spans="1:65" s="2" customFormat="1" ht="24.2" customHeight="1">
      <c r="A231" s="34"/>
      <c r="B231" s="35"/>
      <c r="C231" s="192" t="s">
        <v>4826</v>
      </c>
      <c r="D231" s="192" t="s">
        <v>274</v>
      </c>
      <c r="E231" s="193" t="s">
        <v>6746</v>
      </c>
      <c r="F231" s="194" t="s">
        <v>6742</v>
      </c>
      <c r="G231" s="195" t="s">
        <v>952</v>
      </c>
      <c r="H231" s="196">
        <v>2</v>
      </c>
      <c r="I231" s="197"/>
      <c r="J231" s="198">
        <f>ROUND(I231*H231,2)</f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16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279</v>
      </c>
      <c r="BM231" s="203" t="s">
        <v>431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6733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16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>
      <c r="B233" s="210"/>
      <c r="C233" s="211"/>
      <c r="D233" s="212" t="s">
        <v>283</v>
      </c>
      <c r="E233" s="213" t="s">
        <v>1</v>
      </c>
      <c r="F233" s="214" t="s">
        <v>6736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16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84</v>
      </c>
      <c r="G234" s="222"/>
      <c r="H234" s="225">
        <v>2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16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15" customFormat="1" ht="11.25">
      <c r="B235" s="246"/>
      <c r="C235" s="247"/>
      <c r="D235" s="212" t="s">
        <v>283</v>
      </c>
      <c r="E235" s="248" t="s">
        <v>1</v>
      </c>
      <c r="F235" s="249" t="s">
        <v>5942</v>
      </c>
      <c r="G235" s="247"/>
      <c r="H235" s="250">
        <v>2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AT235" s="256" t="s">
        <v>283</v>
      </c>
      <c r="AU235" s="256" t="s">
        <v>16</v>
      </c>
      <c r="AV235" s="15" t="s">
        <v>279</v>
      </c>
      <c r="AW235" s="15" t="s">
        <v>32</v>
      </c>
      <c r="AX235" s="15" t="s">
        <v>16</v>
      </c>
      <c r="AY235" s="256" t="s">
        <v>272</v>
      </c>
    </row>
    <row r="236" spans="1:65" s="2" customFormat="1" ht="44.25" customHeight="1">
      <c r="A236" s="34"/>
      <c r="B236" s="35"/>
      <c r="C236" s="192" t="s">
        <v>5121</v>
      </c>
      <c r="D236" s="192" t="s">
        <v>274</v>
      </c>
      <c r="E236" s="193" t="s">
        <v>6747</v>
      </c>
      <c r="F236" s="194" t="s">
        <v>6748</v>
      </c>
      <c r="G236" s="195" t="s">
        <v>952</v>
      </c>
      <c r="H236" s="196">
        <v>1</v>
      </c>
      <c r="I236" s="197"/>
      <c r="J236" s="198">
        <f>ROUND(I236*H236,2)</f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453</v>
      </c>
    </row>
    <row r="237" spans="1:65" s="13" customFormat="1" ht="22.5">
      <c r="B237" s="210"/>
      <c r="C237" s="211"/>
      <c r="D237" s="212" t="s">
        <v>283</v>
      </c>
      <c r="E237" s="213" t="s">
        <v>1</v>
      </c>
      <c r="F237" s="214" t="s">
        <v>6749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16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6736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16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16</v>
      </c>
      <c r="G239" s="222"/>
      <c r="H239" s="225">
        <v>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16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15" customFormat="1" ht="11.25">
      <c r="B240" s="246"/>
      <c r="C240" s="247"/>
      <c r="D240" s="212" t="s">
        <v>283</v>
      </c>
      <c r="E240" s="248" t="s">
        <v>1</v>
      </c>
      <c r="F240" s="249" t="s">
        <v>5942</v>
      </c>
      <c r="G240" s="247"/>
      <c r="H240" s="250">
        <v>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283</v>
      </c>
      <c r="AU240" s="256" t="s">
        <v>16</v>
      </c>
      <c r="AV240" s="15" t="s">
        <v>279</v>
      </c>
      <c r="AW240" s="15" t="s">
        <v>32</v>
      </c>
      <c r="AX240" s="15" t="s">
        <v>16</v>
      </c>
      <c r="AY240" s="256" t="s">
        <v>272</v>
      </c>
    </row>
    <row r="241" spans="1:65" s="2" customFormat="1" ht="44.25" customHeight="1">
      <c r="A241" s="34"/>
      <c r="B241" s="35"/>
      <c r="C241" s="192" t="s">
        <v>8</v>
      </c>
      <c r="D241" s="192" t="s">
        <v>274</v>
      </c>
      <c r="E241" s="193" t="s">
        <v>6750</v>
      </c>
      <c r="F241" s="194" t="s">
        <v>6751</v>
      </c>
      <c r="G241" s="195" t="s">
        <v>952</v>
      </c>
      <c r="H241" s="196">
        <v>6</v>
      </c>
      <c r="I241" s="197"/>
      <c r="J241" s="198">
        <f>ROUND(I241*H241,2)</f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16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471</v>
      </c>
    </row>
    <row r="242" spans="1:65" s="13" customFormat="1" ht="22.5">
      <c r="B242" s="210"/>
      <c r="C242" s="211"/>
      <c r="D242" s="212" t="s">
        <v>283</v>
      </c>
      <c r="E242" s="213" t="s">
        <v>1</v>
      </c>
      <c r="F242" s="214" t="s">
        <v>6749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16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3" customFormat="1" ht="11.25">
      <c r="B243" s="210"/>
      <c r="C243" s="211"/>
      <c r="D243" s="212" t="s">
        <v>283</v>
      </c>
      <c r="E243" s="213" t="s">
        <v>1</v>
      </c>
      <c r="F243" s="214" t="s">
        <v>6736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16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4" customFormat="1" ht="11.25">
      <c r="B244" s="221"/>
      <c r="C244" s="222"/>
      <c r="D244" s="212" t="s">
        <v>283</v>
      </c>
      <c r="E244" s="223" t="s">
        <v>1</v>
      </c>
      <c r="F244" s="224" t="s">
        <v>305</v>
      </c>
      <c r="G244" s="222"/>
      <c r="H244" s="225">
        <v>6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16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15" customFormat="1" ht="11.25">
      <c r="B245" s="246"/>
      <c r="C245" s="247"/>
      <c r="D245" s="212" t="s">
        <v>283</v>
      </c>
      <c r="E245" s="248" t="s">
        <v>1</v>
      </c>
      <c r="F245" s="249" t="s">
        <v>5942</v>
      </c>
      <c r="G245" s="247"/>
      <c r="H245" s="250">
        <v>6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AT245" s="256" t="s">
        <v>283</v>
      </c>
      <c r="AU245" s="256" t="s">
        <v>16</v>
      </c>
      <c r="AV245" s="15" t="s">
        <v>279</v>
      </c>
      <c r="AW245" s="15" t="s">
        <v>32</v>
      </c>
      <c r="AX245" s="15" t="s">
        <v>16</v>
      </c>
      <c r="AY245" s="256" t="s">
        <v>272</v>
      </c>
    </row>
    <row r="246" spans="1:65" s="2" customFormat="1" ht="44.25" customHeight="1">
      <c r="A246" s="34"/>
      <c r="B246" s="35"/>
      <c r="C246" s="192" t="s">
        <v>358</v>
      </c>
      <c r="D246" s="192" t="s">
        <v>274</v>
      </c>
      <c r="E246" s="193" t="s">
        <v>6752</v>
      </c>
      <c r="F246" s="194" t="s">
        <v>6753</v>
      </c>
      <c r="G246" s="195" t="s">
        <v>952</v>
      </c>
      <c r="H246" s="196">
        <v>3</v>
      </c>
      <c r="I246" s="197"/>
      <c r="J246" s="198">
        <f>ROUND(I246*H246,2)</f>
        <v>0</v>
      </c>
      <c r="K246" s="194" t="s">
        <v>1</v>
      </c>
      <c r="L246" s="39"/>
      <c r="M246" s="199" t="s">
        <v>1</v>
      </c>
      <c r="N246" s="200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279</v>
      </c>
      <c r="AT246" s="203" t="s">
        <v>274</v>
      </c>
      <c r="AU246" s="203" t="s">
        <v>16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279</v>
      </c>
      <c r="BM246" s="203" t="s">
        <v>483</v>
      </c>
    </row>
    <row r="247" spans="1:65" s="13" customFormat="1" ht="11.25">
      <c r="B247" s="210"/>
      <c r="C247" s="211"/>
      <c r="D247" s="212" t="s">
        <v>283</v>
      </c>
      <c r="E247" s="213" t="s">
        <v>1</v>
      </c>
      <c r="F247" s="214" t="s">
        <v>6754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16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11.25">
      <c r="B248" s="210"/>
      <c r="C248" s="211"/>
      <c r="D248" s="212" t="s">
        <v>283</v>
      </c>
      <c r="E248" s="213" t="s">
        <v>1</v>
      </c>
      <c r="F248" s="214" t="s">
        <v>6736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16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>
      <c r="B249" s="221"/>
      <c r="C249" s="222"/>
      <c r="D249" s="212" t="s">
        <v>283</v>
      </c>
      <c r="E249" s="223" t="s">
        <v>1</v>
      </c>
      <c r="F249" s="224" t="s">
        <v>291</v>
      </c>
      <c r="G249" s="222"/>
      <c r="H249" s="225">
        <v>3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16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15" customFormat="1" ht="11.25">
      <c r="B250" s="246"/>
      <c r="C250" s="247"/>
      <c r="D250" s="212" t="s">
        <v>283</v>
      </c>
      <c r="E250" s="248" t="s">
        <v>1</v>
      </c>
      <c r="F250" s="249" t="s">
        <v>5942</v>
      </c>
      <c r="G250" s="247"/>
      <c r="H250" s="250">
        <v>3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AT250" s="256" t="s">
        <v>283</v>
      </c>
      <c r="AU250" s="256" t="s">
        <v>16</v>
      </c>
      <c r="AV250" s="15" t="s">
        <v>279</v>
      </c>
      <c r="AW250" s="15" t="s">
        <v>32</v>
      </c>
      <c r="AX250" s="15" t="s">
        <v>16</v>
      </c>
      <c r="AY250" s="256" t="s">
        <v>272</v>
      </c>
    </row>
    <row r="251" spans="1:65" s="2" customFormat="1" ht="55.5" customHeight="1">
      <c r="A251" s="34"/>
      <c r="B251" s="35"/>
      <c r="C251" s="192" t="s">
        <v>363</v>
      </c>
      <c r="D251" s="192" t="s">
        <v>274</v>
      </c>
      <c r="E251" s="193" t="s">
        <v>6755</v>
      </c>
      <c r="F251" s="194" t="s">
        <v>6756</v>
      </c>
      <c r="G251" s="195" t="s">
        <v>952</v>
      </c>
      <c r="H251" s="196">
        <v>1</v>
      </c>
      <c r="I251" s="197"/>
      <c r="J251" s="198">
        <f>ROUND(I251*H251,2)</f>
        <v>0</v>
      </c>
      <c r="K251" s="194" t="s">
        <v>1</v>
      </c>
      <c r="L251" s="39"/>
      <c r="M251" s="199" t="s">
        <v>1</v>
      </c>
      <c r="N251" s="200" t="s">
        <v>41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279</v>
      </c>
      <c r="AT251" s="203" t="s">
        <v>274</v>
      </c>
      <c r="AU251" s="203" t="s">
        <v>16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279</v>
      </c>
      <c r="BM251" s="203" t="s">
        <v>496</v>
      </c>
    </row>
    <row r="252" spans="1:65" s="13" customFormat="1" ht="11.25">
      <c r="B252" s="210"/>
      <c r="C252" s="211"/>
      <c r="D252" s="212" t="s">
        <v>283</v>
      </c>
      <c r="E252" s="213" t="s">
        <v>1</v>
      </c>
      <c r="F252" s="214" t="s">
        <v>6736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16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16</v>
      </c>
      <c r="G253" s="222"/>
      <c r="H253" s="225">
        <v>1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16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15" customFormat="1" ht="11.25">
      <c r="B254" s="246"/>
      <c r="C254" s="247"/>
      <c r="D254" s="212" t="s">
        <v>283</v>
      </c>
      <c r="E254" s="248" t="s">
        <v>1</v>
      </c>
      <c r="F254" s="249" t="s">
        <v>5942</v>
      </c>
      <c r="G254" s="247"/>
      <c r="H254" s="250">
        <v>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AT254" s="256" t="s">
        <v>283</v>
      </c>
      <c r="AU254" s="256" t="s">
        <v>16</v>
      </c>
      <c r="AV254" s="15" t="s">
        <v>279</v>
      </c>
      <c r="AW254" s="15" t="s">
        <v>32</v>
      </c>
      <c r="AX254" s="15" t="s">
        <v>16</v>
      </c>
      <c r="AY254" s="256" t="s">
        <v>272</v>
      </c>
    </row>
    <row r="255" spans="1:65" s="2" customFormat="1" ht="49.15" customHeight="1">
      <c r="A255" s="34"/>
      <c r="B255" s="35"/>
      <c r="C255" s="192" t="s">
        <v>368</v>
      </c>
      <c r="D255" s="192" t="s">
        <v>274</v>
      </c>
      <c r="E255" s="193" t="s">
        <v>6757</v>
      </c>
      <c r="F255" s="194" t="s">
        <v>6758</v>
      </c>
      <c r="G255" s="195" t="s">
        <v>952</v>
      </c>
      <c r="H255" s="196">
        <v>1</v>
      </c>
      <c r="I255" s="197"/>
      <c r="J255" s="198">
        <f>ROUND(I255*H255,2)</f>
        <v>0</v>
      </c>
      <c r="K255" s="194" t="s">
        <v>1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16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511</v>
      </c>
    </row>
    <row r="256" spans="1:65" s="13" customFormat="1" ht="22.5">
      <c r="B256" s="210"/>
      <c r="C256" s="211"/>
      <c r="D256" s="212" t="s">
        <v>283</v>
      </c>
      <c r="E256" s="213" t="s">
        <v>1</v>
      </c>
      <c r="F256" s="214" t="s">
        <v>6759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16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33.75">
      <c r="B257" s="210"/>
      <c r="C257" s="211"/>
      <c r="D257" s="212" t="s">
        <v>283</v>
      </c>
      <c r="E257" s="213" t="s">
        <v>1</v>
      </c>
      <c r="F257" s="214" t="s">
        <v>6760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16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>
      <c r="B258" s="210"/>
      <c r="C258" s="211"/>
      <c r="D258" s="212" t="s">
        <v>283</v>
      </c>
      <c r="E258" s="213" t="s">
        <v>1</v>
      </c>
      <c r="F258" s="214" t="s">
        <v>6761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16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3" customFormat="1" ht="22.5">
      <c r="B259" s="210"/>
      <c r="C259" s="211"/>
      <c r="D259" s="212" t="s">
        <v>283</v>
      </c>
      <c r="E259" s="213" t="s">
        <v>1</v>
      </c>
      <c r="F259" s="214" t="s">
        <v>6762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283</v>
      </c>
      <c r="AU259" s="220" t="s">
        <v>16</v>
      </c>
      <c r="AV259" s="13" t="s">
        <v>16</v>
      </c>
      <c r="AW259" s="13" t="s">
        <v>32</v>
      </c>
      <c r="AX259" s="13" t="s">
        <v>76</v>
      </c>
      <c r="AY259" s="220" t="s">
        <v>272</v>
      </c>
    </row>
    <row r="260" spans="1:65" s="13" customFormat="1" ht="11.25">
      <c r="B260" s="210"/>
      <c r="C260" s="211"/>
      <c r="D260" s="212" t="s">
        <v>283</v>
      </c>
      <c r="E260" s="213" t="s">
        <v>1</v>
      </c>
      <c r="F260" s="214" t="s">
        <v>6763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16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33.75">
      <c r="B261" s="210"/>
      <c r="C261" s="211"/>
      <c r="D261" s="212" t="s">
        <v>283</v>
      </c>
      <c r="E261" s="213" t="s">
        <v>1</v>
      </c>
      <c r="F261" s="214" t="s">
        <v>6764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16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3" customFormat="1" ht="22.5">
      <c r="B262" s="210"/>
      <c r="C262" s="211"/>
      <c r="D262" s="212" t="s">
        <v>283</v>
      </c>
      <c r="E262" s="213" t="s">
        <v>1</v>
      </c>
      <c r="F262" s="214" t="s">
        <v>6765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16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3" customFormat="1" ht="11.25">
      <c r="B263" s="210"/>
      <c r="C263" s="211"/>
      <c r="D263" s="212" t="s">
        <v>283</v>
      </c>
      <c r="E263" s="213" t="s">
        <v>1</v>
      </c>
      <c r="F263" s="214" t="s">
        <v>6766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16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>
      <c r="B264" s="210"/>
      <c r="C264" s="211"/>
      <c r="D264" s="212" t="s">
        <v>283</v>
      </c>
      <c r="E264" s="213" t="s">
        <v>1</v>
      </c>
      <c r="F264" s="214" t="s">
        <v>6767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16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11.25">
      <c r="B265" s="210"/>
      <c r="C265" s="211"/>
      <c r="D265" s="212" t="s">
        <v>283</v>
      </c>
      <c r="E265" s="213" t="s">
        <v>1</v>
      </c>
      <c r="F265" s="214" t="s">
        <v>6768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16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16</v>
      </c>
      <c r="G266" s="222"/>
      <c r="H266" s="225">
        <v>1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16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15" customFormat="1" ht="11.25">
      <c r="B267" s="246"/>
      <c r="C267" s="247"/>
      <c r="D267" s="212" t="s">
        <v>283</v>
      </c>
      <c r="E267" s="248" t="s">
        <v>1</v>
      </c>
      <c r="F267" s="249" t="s">
        <v>5942</v>
      </c>
      <c r="G267" s="247"/>
      <c r="H267" s="250">
        <v>1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AT267" s="256" t="s">
        <v>283</v>
      </c>
      <c r="AU267" s="256" t="s">
        <v>16</v>
      </c>
      <c r="AV267" s="15" t="s">
        <v>279</v>
      </c>
      <c r="AW267" s="15" t="s">
        <v>32</v>
      </c>
      <c r="AX267" s="15" t="s">
        <v>16</v>
      </c>
      <c r="AY267" s="256" t="s">
        <v>272</v>
      </c>
    </row>
    <row r="268" spans="1:65" s="2" customFormat="1" ht="49.15" customHeight="1">
      <c r="A268" s="34"/>
      <c r="B268" s="35"/>
      <c r="C268" s="192" t="s">
        <v>5995</v>
      </c>
      <c r="D268" s="192" t="s">
        <v>274</v>
      </c>
      <c r="E268" s="193" t="s">
        <v>6769</v>
      </c>
      <c r="F268" s="194" t="s">
        <v>6770</v>
      </c>
      <c r="G268" s="195" t="s">
        <v>952</v>
      </c>
      <c r="H268" s="196">
        <v>1</v>
      </c>
      <c r="I268" s="197"/>
      <c r="J268" s="198">
        <f>ROUND(I268*H268,2)</f>
        <v>0</v>
      </c>
      <c r="K268" s="194" t="s">
        <v>1</v>
      </c>
      <c r="L268" s="39"/>
      <c r="M268" s="199" t="s">
        <v>1</v>
      </c>
      <c r="N268" s="200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16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279</v>
      </c>
      <c r="BM268" s="203" t="s">
        <v>523</v>
      </c>
    </row>
    <row r="269" spans="1:65" s="13" customFormat="1" ht="22.5">
      <c r="B269" s="210"/>
      <c r="C269" s="211"/>
      <c r="D269" s="212" t="s">
        <v>283</v>
      </c>
      <c r="E269" s="213" t="s">
        <v>1</v>
      </c>
      <c r="F269" s="214" t="s">
        <v>6759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16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33.75">
      <c r="B270" s="210"/>
      <c r="C270" s="211"/>
      <c r="D270" s="212" t="s">
        <v>283</v>
      </c>
      <c r="E270" s="213" t="s">
        <v>1</v>
      </c>
      <c r="F270" s="214" t="s">
        <v>6760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16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3" customFormat="1" ht="11.25">
      <c r="B271" s="210"/>
      <c r="C271" s="211"/>
      <c r="D271" s="212" t="s">
        <v>283</v>
      </c>
      <c r="E271" s="213" t="s">
        <v>1</v>
      </c>
      <c r="F271" s="214" t="s">
        <v>6761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16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22.5">
      <c r="B272" s="210"/>
      <c r="C272" s="211"/>
      <c r="D272" s="212" t="s">
        <v>283</v>
      </c>
      <c r="E272" s="213" t="s">
        <v>1</v>
      </c>
      <c r="F272" s="214" t="s">
        <v>6762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16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3" customFormat="1" ht="11.25">
      <c r="B273" s="210"/>
      <c r="C273" s="211"/>
      <c r="D273" s="212" t="s">
        <v>283</v>
      </c>
      <c r="E273" s="213" t="s">
        <v>1</v>
      </c>
      <c r="F273" s="214" t="s">
        <v>6763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16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33.75">
      <c r="B274" s="210"/>
      <c r="C274" s="211"/>
      <c r="D274" s="212" t="s">
        <v>283</v>
      </c>
      <c r="E274" s="213" t="s">
        <v>1</v>
      </c>
      <c r="F274" s="214" t="s">
        <v>6764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16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22.5">
      <c r="B275" s="210"/>
      <c r="C275" s="211"/>
      <c r="D275" s="212" t="s">
        <v>283</v>
      </c>
      <c r="E275" s="213" t="s">
        <v>1</v>
      </c>
      <c r="F275" s="214" t="s">
        <v>6765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16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>
      <c r="B276" s="210"/>
      <c r="C276" s="211"/>
      <c r="D276" s="212" t="s">
        <v>283</v>
      </c>
      <c r="E276" s="213" t="s">
        <v>1</v>
      </c>
      <c r="F276" s="214" t="s">
        <v>6766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16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3" customFormat="1" ht="11.25">
      <c r="B277" s="210"/>
      <c r="C277" s="211"/>
      <c r="D277" s="212" t="s">
        <v>283</v>
      </c>
      <c r="E277" s="213" t="s">
        <v>1</v>
      </c>
      <c r="F277" s="214" t="s">
        <v>6767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16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>
      <c r="B278" s="210"/>
      <c r="C278" s="211"/>
      <c r="D278" s="212" t="s">
        <v>283</v>
      </c>
      <c r="E278" s="213" t="s">
        <v>1</v>
      </c>
      <c r="F278" s="214" t="s">
        <v>6768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16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4" customFormat="1" ht="11.25">
      <c r="B279" s="221"/>
      <c r="C279" s="222"/>
      <c r="D279" s="212" t="s">
        <v>283</v>
      </c>
      <c r="E279" s="223" t="s">
        <v>1</v>
      </c>
      <c r="F279" s="224" t="s">
        <v>16</v>
      </c>
      <c r="G279" s="222"/>
      <c r="H279" s="225">
        <v>1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283</v>
      </c>
      <c r="AU279" s="231" t="s">
        <v>16</v>
      </c>
      <c r="AV279" s="14" t="s">
        <v>84</v>
      </c>
      <c r="AW279" s="14" t="s">
        <v>32</v>
      </c>
      <c r="AX279" s="14" t="s">
        <v>76</v>
      </c>
      <c r="AY279" s="231" t="s">
        <v>272</v>
      </c>
    </row>
    <row r="280" spans="1:65" s="15" customFormat="1" ht="11.25">
      <c r="B280" s="246"/>
      <c r="C280" s="247"/>
      <c r="D280" s="212" t="s">
        <v>283</v>
      </c>
      <c r="E280" s="248" t="s">
        <v>1</v>
      </c>
      <c r="F280" s="249" t="s">
        <v>5942</v>
      </c>
      <c r="G280" s="247"/>
      <c r="H280" s="250">
        <v>1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AT280" s="256" t="s">
        <v>283</v>
      </c>
      <c r="AU280" s="256" t="s">
        <v>16</v>
      </c>
      <c r="AV280" s="15" t="s">
        <v>279</v>
      </c>
      <c r="AW280" s="15" t="s">
        <v>32</v>
      </c>
      <c r="AX280" s="15" t="s">
        <v>16</v>
      </c>
      <c r="AY280" s="256" t="s">
        <v>272</v>
      </c>
    </row>
    <row r="281" spans="1:65" s="2" customFormat="1" ht="49.15" customHeight="1">
      <c r="A281" s="34"/>
      <c r="B281" s="35"/>
      <c r="C281" s="192" t="s">
        <v>377</v>
      </c>
      <c r="D281" s="192" t="s">
        <v>274</v>
      </c>
      <c r="E281" s="193" t="s">
        <v>6771</v>
      </c>
      <c r="F281" s="194" t="s">
        <v>6772</v>
      </c>
      <c r="G281" s="195" t="s">
        <v>952</v>
      </c>
      <c r="H281" s="196">
        <v>1</v>
      </c>
      <c r="I281" s="197"/>
      <c r="J281" s="198">
        <f>ROUND(I281*H281,2)</f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16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279</v>
      </c>
      <c r="BM281" s="203" t="s">
        <v>536</v>
      </c>
    </row>
    <row r="282" spans="1:65" s="13" customFormat="1" ht="22.5">
      <c r="B282" s="210"/>
      <c r="C282" s="211"/>
      <c r="D282" s="212" t="s">
        <v>283</v>
      </c>
      <c r="E282" s="213" t="s">
        <v>1</v>
      </c>
      <c r="F282" s="214" t="s">
        <v>6759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16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3" customFormat="1" ht="33.75">
      <c r="B283" s="210"/>
      <c r="C283" s="211"/>
      <c r="D283" s="212" t="s">
        <v>283</v>
      </c>
      <c r="E283" s="213" t="s">
        <v>1</v>
      </c>
      <c r="F283" s="214" t="s">
        <v>6760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16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6761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16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22.5">
      <c r="B285" s="210"/>
      <c r="C285" s="211"/>
      <c r="D285" s="212" t="s">
        <v>283</v>
      </c>
      <c r="E285" s="213" t="s">
        <v>1</v>
      </c>
      <c r="F285" s="214" t="s">
        <v>6762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16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3" customFormat="1" ht="11.25">
      <c r="B286" s="210"/>
      <c r="C286" s="211"/>
      <c r="D286" s="212" t="s">
        <v>283</v>
      </c>
      <c r="E286" s="213" t="s">
        <v>1</v>
      </c>
      <c r="F286" s="214" t="s">
        <v>6763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16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33.75">
      <c r="B287" s="210"/>
      <c r="C287" s="211"/>
      <c r="D287" s="212" t="s">
        <v>283</v>
      </c>
      <c r="E287" s="213" t="s">
        <v>1</v>
      </c>
      <c r="F287" s="214" t="s">
        <v>6764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16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22.5">
      <c r="B288" s="210"/>
      <c r="C288" s="211"/>
      <c r="D288" s="212" t="s">
        <v>283</v>
      </c>
      <c r="E288" s="213" t="s">
        <v>1</v>
      </c>
      <c r="F288" s="214" t="s">
        <v>6765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16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11.25">
      <c r="B289" s="210"/>
      <c r="C289" s="211"/>
      <c r="D289" s="212" t="s">
        <v>283</v>
      </c>
      <c r="E289" s="213" t="s">
        <v>1</v>
      </c>
      <c r="F289" s="214" t="s">
        <v>6766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16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6767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16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6736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16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16</v>
      </c>
      <c r="G292" s="222"/>
      <c r="H292" s="225">
        <v>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16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15" customFormat="1" ht="11.25">
      <c r="B293" s="246"/>
      <c r="C293" s="247"/>
      <c r="D293" s="212" t="s">
        <v>283</v>
      </c>
      <c r="E293" s="248" t="s">
        <v>1</v>
      </c>
      <c r="F293" s="249" t="s">
        <v>5942</v>
      </c>
      <c r="G293" s="247"/>
      <c r="H293" s="250">
        <v>1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AT293" s="256" t="s">
        <v>283</v>
      </c>
      <c r="AU293" s="256" t="s">
        <v>16</v>
      </c>
      <c r="AV293" s="15" t="s">
        <v>279</v>
      </c>
      <c r="AW293" s="15" t="s">
        <v>32</v>
      </c>
      <c r="AX293" s="15" t="s">
        <v>16</v>
      </c>
      <c r="AY293" s="256" t="s">
        <v>272</v>
      </c>
    </row>
    <row r="294" spans="1:65" s="2" customFormat="1" ht="49.15" customHeight="1">
      <c r="A294" s="34"/>
      <c r="B294" s="35"/>
      <c r="C294" s="192" t="s">
        <v>7</v>
      </c>
      <c r="D294" s="192" t="s">
        <v>274</v>
      </c>
      <c r="E294" s="193" t="s">
        <v>6773</v>
      </c>
      <c r="F294" s="194" t="s">
        <v>6772</v>
      </c>
      <c r="G294" s="195" t="s">
        <v>952</v>
      </c>
      <c r="H294" s="196">
        <v>1</v>
      </c>
      <c r="I294" s="197"/>
      <c r="J294" s="198">
        <f>ROUND(I294*H294,2)</f>
        <v>0</v>
      </c>
      <c r="K294" s="194" t="s">
        <v>1</v>
      </c>
      <c r="L294" s="39"/>
      <c r="M294" s="199" t="s">
        <v>1</v>
      </c>
      <c r="N294" s="200" t="s">
        <v>41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279</v>
      </c>
      <c r="AT294" s="203" t="s">
        <v>274</v>
      </c>
      <c r="AU294" s="203" t="s">
        <v>16</v>
      </c>
      <c r="AY294" s="17" t="s">
        <v>272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16</v>
      </c>
      <c r="BK294" s="204">
        <f>ROUND(I294*H294,2)</f>
        <v>0</v>
      </c>
      <c r="BL294" s="17" t="s">
        <v>279</v>
      </c>
      <c r="BM294" s="203" t="s">
        <v>551</v>
      </c>
    </row>
    <row r="295" spans="1:65" s="13" customFormat="1" ht="22.5">
      <c r="B295" s="210"/>
      <c r="C295" s="211"/>
      <c r="D295" s="212" t="s">
        <v>283</v>
      </c>
      <c r="E295" s="213" t="s">
        <v>1</v>
      </c>
      <c r="F295" s="214" t="s">
        <v>6759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16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33.75">
      <c r="B296" s="210"/>
      <c r="C296" s="211"/>
      <c r="D296" s="212" t="s">
        <v>283</v>
      </c>
      <c r="E296" s="213" t="s">
        <v>1</v>
      </c>
      <c r="F296" s="214" t="s">
        <v>6760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16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3" customFormat="1" ht="11.25">
      <c r="B297" s="210"/>
      <c r="C297" s="211"/>
      <c r="D297" s="212" t="s">
        <v>283</v>
      </c>
      <c r="E297" s="213" t="s">
        <v>1</v>
      </c>
      <c r="F297" s="214" t="s">
        <v>6761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16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3" customFormat="1" ht="22.5">
      <c r="B298" s="210"/>
      <c r="C298" s="211"/>
      <c r="D298" s="212" t="s">
        <v>283</v>
      </c>
      <c r="E298" s="213" t="s">
        <v>1</v>
      </c>
      <c r="F298" s="214" t="s">
        <v>6762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16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11.25">
      <c r="B299" s="210"/>
      <c r="C299" s="211"/>
      <c r="D299" s="212" t="s">
        <v>283</v>
      </c>
      <c r="E299" s="213" t="s">
        <v>1</v>
      </c>
      <c r="F299" s="214" t="s">
        <v>6763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16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33.75">
      <c r="B300" s="210"/>
      <c r="C300" s="211"/>
      <c r="D300" s="212" t="s">
        <v>283</v>
      </c>
      <c r="E300" s="213" t="s">
        <v>1</v>
      </c>
      <c r="F300" s="214" t="s">
        <v>6764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16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3" customFormat="1" ht="22.5">
      <c r="B301" s="210"/>
      <c r="C301" s="211"/>
      <c r="D301" s="212" t="s">
        <v>283</v>
      </c>
      <c r="E301" s="213" t="s">
        <v>1</v>
      </c>
      <c r="F301" s="214" t="s">
        <v>6765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16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3" customFormat="1" ht="11.25">
      <c r="B302" s="210"/>
      <c r="C302" s="211"/>
      <c r="D302" s="212" t="s">
        <v>283</v>
      </c>
      <c r="E302" s="213" t="s">
        <v>1</v>
      </c>
      <c r="F302" s="214" t="s">
        <v>6766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283</v>
      </c>
      <c r="AU302" s="220" t="s">
        <v>16</v>
      </c>
      <c r="AV302" s="13" t="s">
        <v>16</v>
      </c>
      <c r="AW302" s="13" t="s">
        <v>32</v>
      </c>
      <c r="AX302" s="13" t="s">
        <v>76</v>
      </c>
      <c r="AY302" s="220" t="s">
        <v>272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6767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16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>
      <c r="B304" s="210"/>
      <c r="C304" s="211"/>
      <c r="D304" s="212" t="s">
        <v>283</v>
      </c>
      <c r="E304" s="213" t="s">
        <v>1</v>
      </c>
      <c r="F304" s="214" t="s">
        <v>6736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16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16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15" customFormat="1" ht="11.25">
      <c r="B306" s="246"/>
      <c r="C306" s="247"/>
      <c r="D306" s="212" t="s">
        <v>283</v>
      </c>
      <c r="E306" s="248" t="s">
        <v>1</v>
      </c>
      <c r="F306" s="249" t="s">
        <v>5942</v>
      </c>
      <c r="G306" s="247"/>
      <c r="H306" s="250">
        <v>1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AT306" s="256" t="s">
        <v>283</v>
      </c>
      <c r="AU306" s="256" t="s">
        <v>16</v>
      </c>
      <c r="AV306" s="15" t="s">
        <v>279</v>
      </c>
      <c r="AW306" s="15" t="s">
        <v>32</v>
      </c>
      <c r="AX306" s="15" t="s">
        <v>16</v>
      </c>
      <c r="AY306" s="256" t="s">
        <v>272</v>
      </c>
    </row>
    <row r="307" spans="1:65" s="2" customFormat="1" ht="24.2" customHeight="1">
      <c r="A307" s="34"/>
      <c r="B307" s="35"/>
      <c r="C307" s="192" t="s">
        <v>393</v>
      </c>
      <c r="D307" s="192" t="s">
        <v>274</v>
      </c>
      <c r="E307" s="193" t="s">
        <v>6774</v>
      </c>
      <c r="F307" s="194" t="s">
        <v>6775</v>
      </c>
      <c r="G307" s="195" t="s">
        <v>952</v>
      </c>
      <c r="H307" s="196">
        <v>1</v>
      </c>
      <c r="I307" s="197"/>
      <c r="J307" s="198">
        <f>ROUND(I307*H307,2)</f>
        <v>0</v>
      </c>
      <c r="K307" s="194" t="s">
        <v>1</v>
      </c>
      <c r="L307" s="39"/>
      <c r="M307" s="199" t="s">
        <v>1</v>
      </c>
      <c r="N307" s="200" t="s">
        <v>41</v>
      </c>
      <c r="O307" s="71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16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574</v>
      </c>
    </row>
    <row r="308" spans="1:65" s="13" customFormat="1" ht="11.25">
      <c r="B308" s="210"/>
      <c r="C308" s="211"/>
      <c r="D308" s="212" t="s">
        <v>283</v>
      </c>
      <c r="E308" s="213" t="s">
        <v>1</v>
      </c>
      <c r="F308" s="214" t="s">
        <v>6768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16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4" customFormat="1" ht="11.25">
      <c r="B309" s="221"/>
      <c r="C309" s="222"/>
      <c r="D309" s="212" t="s">
        <v>283</v>
      </c>
      <c r="E309" s="223" t="s">
        <v>1</v>
      </c>
      <c r="F309" s="224" t="s">
        <v>16</v>
      </c>
      <c r="G309" s="222"/>
      <c r="H309" s="225">
        <v>1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16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15" customFormat="1" ht="11.25">
      <c r="B310" s="246"/>
      <c r="C310" s="247"/>
      <c r="D310" s="212" t="s">
        <v>283</v>
      </c>
      <c r="E310" s="248" t="s">
        <v>1</v>
      </c>
      <c r="F310" s="249" t="s">
        <v>5942</v>
      </c>
      <c r="G310" s="247"/>
      <c r="H310" s="250">
        <v>1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AT310" s="256" t="s">
        <v>283</v>
      </c>
      <c r="AU310" s="256" t="s">
        <v>16</v>
      </c>
      <c r="AV310" s="15" t="s">
        <v>279</v>
      </c>
      <c r="AW310" s="15" t="s">
        <v>32</v>
      </c>
      <c r="AX310" s="15" t="s">
        <v>16</v>
      </c>
      <c r="AY310" s="256" t="s">
        <v>272</v>
      </c>
    </row>
    <row r="311" spans="1:65" s="2" customFormat="1" ht="55.5" customHeight="1">
      <c r="A311" s="34"/>
      <c r="B311" s="35"/>
      <c r="C311" s="192" t="s">
        <v>399</v>
      </c>
      <c r="D311" s="192" t="s">
        <v>274</v>
      </c>
      <c r="E311" s="193" t="s">
        <v>6776</v>
      </c>
      <c r="F311" s="194" t="s">
        <v>6777</v>
      </c>
      <c r="G311" s="195" t="s">
        <v>185</v>
      </c>
      <c r="H311" s="196">
        <v>3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16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594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6736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16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>
      <c r="B313" s="221"/>
      <c r="C313" s="222"/>
      <c r="D313" s="212" t="s">
        <v>283</v>
      </c>
      <c r="E313" s="223" t="s">
        <v>1</v>
      </c>
      <c r="F313" s="224" t="s">
        <v>291</v>
      </c>
      <c r="G313" s="222"/>
      <c r="H313" s="225">
        <v>3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16</v>
      </c>
      <c r="AV313" s="14" t="s">
        <v>84</v>
      </c>
      <c r="AW313" s="14" t="s">
        <v>32</v>
      </c>
      <c r="AX313" s="14" t="s">
        <v>76</v>
      </c>
      <c r="AY313" s="231" t="s">
        <v>272</v>
      </c>
    </row>
    <row r="314" spans="1:65" s="15" customFormat="1" ht="11.25">
      <c r="B314" s="246"/>
      <c r="C314" s="247"/>
      <c r="D314" s="212" t="s">
        <v>283</v>
      </c>
      <c r="E314" s="248" t="s">
        <v>1</v>
      </c>
      <c r="F314" s="249" t="s">
        <v>5942</v>
      </c>
      <c r="G314" s="247"/>
      <c r="H314" s="250">
        <v>3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AT314" s="256" t="s">
        <v>283</v>
      </c>
      <c r="AU314" s="256" t="s">
        <v>16</v>
      </c>
      <c r="AV314" s="15" t="s">
        <v>279</v>
      </c>
      <c r="AW314" s="15" t="s">
        <v>32</v>
      </c>
      <c r="AX314" s="15" t="s">
        <v>16</v>
      </c>
      <c r="AY314" s="256" t="s">
        <v>272</v>
      </c>
    </row>
    <row r="315" spans="1:65" s="2" customFormat="1" ht="44.25" customHeight="1">
      <c r="A315" s="34"/>
      <c r="B315" s="35"/>
      <c r="C315" s="192" t="s">
        <v>413</v>
      </c>
      <c r="D315" s="192" t="s">
        <v>274</v>
      </c>
      <c r="E315" s="193" t="s">
        <v>6778</v>
      </c>
      <c r="F315" s="194" t="s">
        <v>6779</v>
      </c>
      <c r="G315" s="195" t="s">
        <v>952</v>
      </c>
      <c r="H315" s="196">
        <v>4</v>
      </c>
      <c r="I315" s="197"/>
      <c r="J315" s="198">
        <f>ROUND(I315*H315,2)</f>
        <v>0</v>
      </c>
      <c r="K315" s="194" t="s">
        <v>1</v>
      </c>
      <c r="L315" s="39"/>
      <c r="M315" s="199" t="s">
        <v>1</v>
      </c>
      <c r="N315" s="200" t="s">
        <v>41</v>
      </c>
      <c r="O315" s="71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279</v>
      </c>
      <c r="AT315" s="203" t="s">
        <v>274</v>
      </c>
      <c r="AU315" s="203" t="s">
        <v>16</v>
      </c>
      <c r="AY315" s="17" t="s">
        <v>272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16</v>
      </c>
      <c r="BK315" s="204">
        <f>ROUND(I315*H315,2)</f>
        <v>0</v>
      </c>
      <c r="BL315" s="17" t="s">
        <v>279</v>
      </c>
      <c r="BM315" s="203" t="s">
        <v>617</v>
      </c>
    </row>
    <row r="316" spans="1:65" s="13" customFormat="1" ht="11.25">
      <c r="B316" s="210"/>
      <c r="C316" s="211"/>
      <c r="D316" s="212" t="s">
        <v>283</v>
      </c>
      <c r="E316" s="213" t="s">
        <v>1</v>
      </c>
      <c r="F316" s="214" t="s">
        <v>6736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16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279</v>
      </c>
      <c r="G317" s="222"/>
      <c r="H317" s="225">
        <v>4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16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15" customFormat="1" ht="11.25">
      <c r="B318" s="246"/>
      <c r="C318" s="247"/>
      <c r="D318" s="212" t="s">
        <v>283</v>
      </c>
      <c r="E318" s="248" t="s">
        <v>1</v>
      </c>
      <c r="F318" s="249" t="s">
        <v>5942</v>
      </c>
      <c r="G318" s="247"/>
      <c r="H318" s="250">
        <v>4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AT318" s="256" t="s">
        <v>283</v>
      </c>
      <c r="AU318" s="256" t="s">
        <v>16</v>
      </c>
      <c r="AV318" s="15" t="s">
        <v>279</v>
      </c>
      <c r="AW318" s="15" t="s">
        <v>32</v>
      </c>
      <c r="AX318" s="15" t="s">
        <v>16</v>
      </c>
      <c r="AY318" s="256" t="s">
        <v>272</v>
      </c>
    </row>
    <row r="319" spans="1:65" s="2" customFormat="1" ht="44.25" customHeight="1">
      <c r="A319" s="34"/>
      <c r="B319" s="35"/>
      <c r="C319" s="192" t="s">
        <v>417</v>
      </c>
      <c r="D319" s="192" t="s">
        <v>274</v>
      </c>
      <c r="E319" s="193" t="s">
        <v>6780</v>
      </c>
      <c r="F319" s="194" t="s">
        <v>6781</v>
      </c>
      <c r="G319" s="195" t="s">
        <v>952</v>
      </c>
      <c r="H319" s="196">
        <v>2</v>
      </c>
      <c r="I319" s="197"/>
      <c r="J319" s="198">
        <f>ROUND(I319*H319,2)</f>
        <v>0</v>
      </c>
      <c r="K319" s="194" t="s">
        <v>1</v>
      </c>
      <c r="L319" s="39"/>
      <c r="M319" s="199" t="s">
        <v>1</v>
      </c>
      <c r="N319" s="200" t="s">
        <v>41</v>
      </c>
      <c r="O319" s="71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279</v>
      </c>
      <c r="AT319" s="203" t="s">
        <v>274</v>
      </c>
      <c r="AU319" s="203" t="s">
        <v>16</v>
      </c>
      <c r="AY319" s="17" t="s">
        <v>272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16</v>
      </c>
      <c r="BK319" s="204">
        <f>ROUND(I319*H319,2)</f>
        <v>0</v>
      </c>
      <c r="BL319" s="17" t="s">
        <v>279</v>
      </c>
      <c r="BM319" s="203" t="s">
        <v>644</v>
      </c>
    </row>
    <row r="320" spans="1:65" s="13" customFormat="1" ht="11.25">
      <c r="B320" s="210"/>
      <c r="C320" s="211"/>
      <c r="D320" s="212" t="s">
        <v>283</v>
      </c>
      <c r="E320" s="213" t="s">
        <v>1</v>
      </c>
      <c r="F320" s="214" t="s">
        <v>6736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16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>
      <c r="B321" s="221"/>
      <c r="C321" s="222"/>
      <c r="D321" s="212" t="s">
        <v>283</v>
      </c>
      <c r="E321" s="223" t="s">
        <v>1</v>
      </c>
      <c r="F321" s="224" t="s">
        <v>84</v>
      </c>
      <c r="G321" s="222"/>
      <c r="H321" s="225">
        <v>2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16</v>
      </c>
      <c r="AV321" s="14" t="s">
        <v>84</v>
      </c>
      <c r="AW321" s="14" t="s">
        <v>32</v>
      </c>
      <c r="AX321" s="14" t="s">
        <v>76</v>
      </c>
      <c r="AY321" s="231" t="s">
        <v>272</v>
      </c>
    </row>
    <row r="322" spans="1:65" s="15" customFormat="1" ht="11.25">
      <c r="B322" s="246"/>
      <c r="C322" s="247"/>
      <c r="D322" s="212" t="s">
        <v>283</v>
      </c>
      <c r="E322" s="248" t="s">
        <v>1</v>
      </c>
      <c r="F322" s="249" t="s">
        <v>5942</v>
      </c>
      <c r="G322" s="247"/>
      <c r="H322" s="250">
        <v>2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AT322" s="256" t="s">
        <v>283</v>
      </c>
      <c r="AU322" s="256" t="s">
        <v>16</v>
      </c>
      <c r="AV322" s="15" t="s">
        <v>279</v>
      </c>
      <c r="AW322" s="15" t="s">
        <v>32</v>
      </c>
      <c r="AX322" s="15" t="s">
        <v>16</v>
      </c>
      <c r="AY322" s="256" t="s">
        <v>272</v>
      </c>
    </row>
    <row r="323" spans="1:65" s="2" customFormat="1" ht="37.9" customHeight="1">
      <c r="A323" s="34"/>
      <c r="B323" s="35"/>
      <c r="C323" s="192" t="s">
        <v>431</v>
      </c>
      <c r="D323" s="192" t="s">
        <v>274</v>
      </c>
      <c r="E323" s="193" t="s">
        <v>6782</v>
      </c>
      <c r="F323" s="194" t="s">
        <v>6783</v>
      </c>
      <c r="G323" s="195" t="s">
        <v>185</v>
      </c>
      <c r="H323" s="196">
        <v>16.5</v>
      </c>
      <c r="I323" s="197"/>
      <c r="J323" s="198">
        <f>ROUND(I323*H323,2)</f>
        <v>0</v>
      </c>
      <c r="K323" s="194" t="s">
        <v>1</v>
      </c>
      <c r="L323" s="39"/>
      <c r="M323" s="199" t="s">
        <v>1</v>
      </c>
      <c r="N323" s="200" t="s">
        <v>41</v>
      </c>
      <c r="O323" s="71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3" t="s">
        <v>279</v>
      </c>
      <c r="AT323" s="203" t="s">
        <v>274</v>
      </c>
      <c r="AU323" s="203" t="s">
        <v>16</v>
      </c>
      <c r="AY323" s="17" t="s">
        <v>272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7" t="s">
        <v>16</v>
      </c>
      <c r="BK323" s="204">
        <f>ROUND(I323*H323,2)</f>
        <v>0</v>
      </c>
      <c r="BL323" s="17" t="s">
        <v>279</v>
      </c>
      <c r="BM323" s="203" t="s">
        <v>662</v>
      </c>
    </row>
    <row r="324" spans="1:65" s="13" customFormat="1" ht="11.25">
      <c r="B324" s="210"/>
      <c r="C324" s="211"/>
      <c r="D324" s="212" t="s">
        <v>283</v>
      </c>
      <c r="E324" s="213" t="s">
        <v>1</v>
      </c>
      <c r="F324" s="214" t="s">
        <v>6736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16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6784</v>
      </c>
      <c r="G325" s="222"/>
      <c r="H325" s="225">
        <v>16.5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16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15" customFormat="1" ht="11.25">
      <c r="B326" s="246"/>
      <c r="C326" s="247"/>
      <c r="D326" s="212" t="s">
        <v>283</v>
      </c>
      <c r="E326" s="248" t="s">
        <v>1</v>
      </c>
      <c r="F326" s="249" t="s">
        <v>5942</v>
      </c>
      <c r="G326" s="247"/>
      <c r="H326" s="250">
        <v>16.5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AT326" s="256" t="s">
        <v>283</v>
      </c>
      <c r="AU326" s="256" t="s">
        <v>16</v>
      </c>
      <c r="AV326" s="15" t="s">
        <v>279</v>
      </c>
      <c r="AW326" s="15" t="s">
        <v>32</v>
      </c>
      <c r="AX326" s="15" t="s">
        <v>16</v>
      </c>
      <c r="AY326" s="256" t="s">
        <v>272</v>
      </c>
    </row>
    <row r="327" spans="1:65" s="2" customFormat="1" ht="37.9" customHeight="1">
      <c r="A327" s="34"/>
      <c r="B327" s="35"/>
      <c r="C327" s="192" t="s">
        <v>448</v>
      </c>
      <c r="D327" s="192" t="s">
        <v>274</v>
      </c>
      <c r="E327" s="193" t="s">
        <v>6785</v>
      </c>
      <c r="F327" s="194" t="s">
        <v>6786</v>
      </c>
      <c r="G327" s="195" t="s">
        <v>185</v>
      </c>
      <c r="H327" s="196">
        <v>45</v>
      </c>
      <c r="I327" s="197"/>
      <c r="J327" s="198">
        <f>ROUND(I327*H327,2)</f>
        <v>0</v>
      </c>
      <c r="K327" s="194" t="s">
        <v>1</v>
      </c>
      <c r="L327" s="39"/>
      <c r="M327" s="199" t="s">
        <v>1</v>
      </c>
      <c r="N327" s="200" t="s">
        <v>41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16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279</v>
      </c>
      <c r="BM327" s="203" t="s">
        <v>676</v>
      </c>
    </row>
    <row r="328" spans="1:65" s="13" customFormat="1" ht="11.25">
      <c r="B328" s="210"/>
      <c r="C328" s="211"/>
      <c r="D328" s="212" t="s">
        <v>283</v>
      </c>
      <c r="E328" s="213" t="s">
        <v>1</v>
      </c>
      <c r="F328" s="214" t="s">
        <v>6736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16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584</v>
      </c>
      <c r="G329" s="222"/>
      <c r="H329" s="225">
        <v>45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16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15" customFormat="1" ht="11.25">
      <c r="B330" s="246"/>
      <c r="C330" s="247"/>
      <c r="D330" s="212" t="s">
        <v>283</v>
      </c>
      <c r="E330" s="248" t="s">
        <v>1</v>
      </c>
      <c r="F330" s="249" t="s">
        <v>5942</v>
      </c>
      <c r="G330" s="247"/>
      <c r="H330" s="250">
        <v>45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AT330" s="256" t="s">
        <v>283</v>
      </c>
      <c r="AU330" s="256" t="s">
        <v>16</v>
      </c>
      <c r="AV330" s="15" t="s">
        <v>279</v>
      </c>
      <c r="AW330" s="15" t="s">
        <v>32</v>
      </c>
      <c r="AX330" s="15" t="s">
        <v>16</v>
      </c>
      <c r="AY330" s="256" t="s">
        <v>272</v>
      </c>
    </row>
    <row r="331" spans="1:65" s="2" customFormat="1" ht="37.9" customHeight="1">
      <c r="A331" s="34"/>
      <c r="B331" s="35"/>
      <c r="C331" s="192" t="s">
        <v>453</v>
      </c>
      <c r="D331" s="192" t="s">
        <v>274</v>
      </c>
      <c r="E331" s="193" t="s">
        <v>6787</v>
      </c>
      <c r="F331" s="194" t="s">
        <v>6788</v>
      </c>
      <c r="G331" s="195" t="s">
        <v>185</v>
      </c>
      <c r="H331" s="196">
        <v>5</v>
      </c>
      <c r="I331" s="197"/>
      <c r="J331" s="198">
        <f>ROUND(I331*H331,2)</f>
        <v>0</v>
      </c>
      <c r="K331" s="194" t="s">
        <v>1</v>
      </c>
      <c r="L331" s="39"/>
      <c r="M331" s="199" t="s">
        <v>1</v>
      </c>
      <c r="N331" s="200" t="s">
        <v>41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279</v>
      </c>
      <c r="AT331" s="203" t="s">
        <v>274</v>
      </c>
      <c r="AU331" s="203" t="s">
        <v>16</v>
      </c>
      <c r="AY331" s="17" t="s">
        <v>272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16</v>
      </c>
      <c r="BK331" s="204">
        <f>ROUND(I331*H331,2)</f>
        <v>0</v>
      </c>
      <c r="BL331" s="17" t="s">
        <v>279</v>
      </c>
      <c r="BM331" s="203" t="s">
        <v>692</v>
      </c>
    </row>
    <row r="332" spans="1:65" s="13" customFormat="1" ht="11.25">
      <c r="B332" s="210"/>
      <c r="C332" s="211"/>
      <c r="D332" s="212" t="s">
        <v>283</v>
      </c>
      <c r="E332" s="213" t="s">
        <v>1</v>
      </c>
      <c r="F332" s="214" t="s">
        <v>6736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16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4523</v>
      </c>
      <c r="G333" s="222"/>
      <c r="H333" s="225">
        <v>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16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15" customFormat="1" ht="11.25">
      <c r="B334" s="246"/>
      <c r="C334" s="247"/>
      <c r="D334" s="212" t="s">
        <v>283</v>
      </c>
      <c r="E334" s="248" t="s">
        <v>1</v>
      </c>
      <c r="F334" s="249" t="s">
        <v>5942</v>
      </c>
      <c r="G334" s="247"/>
      <c r="H334" s="250">
        <v>5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AT334" s="256" t="s">
        <v>283</v>
      </c>
      <c r="AU334" s="256" t="s">
        <v>16</v>
      </c>
      <c r="AV334" s="15" t="s">
        <v>279</v>
      </c>
      <c r="AW334" s="15" t="s">
        <v>32</v>
      </c>
      <c r="AX334" s="15" t="s">
        <v>16</v>
      </c>
      <c r="AY334" s="256" t="s">
        <v>272</v>
      </c>
    </row>
    <row r="335" spans="1:65" s="2" customFormat="1" ht="37.9" customHeight="1">
      <c r="A335" s="34"/>
      <c r="B335" s="35"/>
      <c r="C335" s="192" t="s">
        <v>464</v>
      </c>
      <c r="D335" s="192" t="s">
        <v>274</v>
      </c>
      <c r="E335" s="193" t="s">
        <v>6789</v>
      </c>
      <c r="F335" s="194" t="s">
        <v>6790</v>
      </c>
      <c r="G335" s="195" t="s">
        <v>156</v>
      </c>
      <c r="H335" s="196">
        <v>125</v>
      </c>
      <c r="I335" s="197"/>
      <c r="J335" s="198">
        <f>ROUND(I335*H335,2)</f>
        <v>0</v>
      </c>
      <c r="K335" s="194" t="s">
        <v>1</v>
      </c>
      <c r="L335" s="39"/>
      <c r="M335" s="199" t="s">
        <v>1</v>
      </c>
      <c r="N335" s="200" t="s">
        <v>41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16</v>
      </c>
      <c r="AY335" s="17" t="s">
        <v>272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16</v>
      </c>
      <c r="BK335" s="204">
        <f>ROUND(I335*H335,2)</f>
        <v>0</v>
      </c>
      <c r="BL335" s="17" t="s">
        <v>279</v>
      </c>
      <c r="BM335" s="203" t="s">
        <v>713</v>
      </c>
    </row>
    <row r="336" spans="1:65" s="13" customFormat="1" ht="11.25">
      <c r="B336" s="210"/>
      <c r="C336" s="211"/>
      <c r="D336" s="212" t="s">
        <v>283</v>
      </c>
      <c r="E336" s="213" t="s">
        <v>1</v>
      </c>
      <c r="F336" s="214" t="s">
        <v>6791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16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1517</v>
      </c>
      <c r="G337" s="222"/>
      <c r="H337" s="225">
        <v>125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16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5" customFormat="1" ht="11.25">
      <c r="B338" s="246"/>
      <c r="C338" s="247"/>
      <c r="D338" s="212" t="s">
        <v>283</v>
      </c>
      <c r="E338" s="248" t="s">
        <v>1</v>
      </c>
      <c r="F338" s="249" t="s">
        <v>5942</v>
      </c>
      <c r="G338" s="247"/>
      <c r="H338" s="250">
        <v>125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AT338" s="256" t="s">
        <v>283</v>
      </c>
      <c r="AU338" s="256" t="s">
        <v>16</v>
      </c>
      <c r="AV338" s="15" t="s">
        <v>279</v>
      </c>
      <c r="AW338" s="15" t="s">
        <v>32</v>
      </c>
      <c r="AX338" s="15" t="s">
        <v>16</v>
      </c>
      <c r="AY338" s="256" t="s">
        <v>272</v>
      </c>
    </row>
    <row r="339" spans="1:65" s="2" customFormat="1" ht="37.9" customHeight="1">
      <c r="A339" s="34"/>
      <c r="B339" s="35"/>
      <c r="C339" s="192" t="s">
        <v>471</v>
      </c>
      <c r="D339" s="192" t="s">
        <v>274</v>
      </c>
      <c r="E339" s="193" t="s">
        <v>6792</v>
      </c>
      <c r="F339" s="194" t="s">
        <v>6793</v>
      </c>
      <c r="G339" s="195" t="s">
        <v>156</v>
      </c>
      <c r="H339" s="196">
        <v>50</v>
      </c>
      <c r="I339" s="197"/>
      <c r="J339" s="198">
        <f>ROUND(I339*H339,2)</f>
        <v>0</v>
      </c>
      <c r="K339" s="194" t="s">
        <v>1</v>
      </c>
      <c r="L339" s="39"/>
      <c r="M339" s="199" t="s">
        <v>1</v>
      </c>
      <c r="N339" s="200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16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727</v>
      </c>
    </row>
    <row r="340" spans="1:65" s="13" customFormat="1" ht="11.25">
      <c r="B340" s="210"/>
      <c r="C340" s="211"/>
      <c r="D340" s="212" t="s">
        <v>283</v>
      </c>
      <c r="E340" s="213" t="s">
        <v>1</v>
      </c>
      <c r="F340" s="214" t="s">
        <v>6791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16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>
      <c r="B341" s="221"/>
      <c r="C341" s="222"/>
      <c r="D341" s="212" t="s">
        <v>283</v>
      </c>
      <c r="E341" s="223" t="s">
        <v>1</v>
      </c>
      <c r="F341" s="224" t="s">
        <v>644</v>
      </c>
      <c r="G341" s="222"/>
      <c r="H341" s="225">
        <v>50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16</v>
      </c>
      <c r="AV341" s="14" t="s">
        <v>84</v>
      </c>
      <c r="AW341" s="14" t="s">
        <v>32</v>
      </c>
      <c r="AX341" s="14" t="s">
        <v>76</v>
      </c>
      <c r="AY341" s="231" t="s">
        <v>272</v>
      </c>
    </row>
    <row r="342" spans="1:65" s="15" customFormat="1" ht="11.25">
      <c r="B342" s="246"/>
      <c r="C342" s="247"/>
      <c r="D342" s="212" t="s">
        <v>283</v>
      </c>
      <c r="E342" s="248" t="s">
        <v>1</v>
      </c>
      <c r="F342" s="249" t="s">
        <v>5942</v>
      </c>
      <c r="G342" s="247"/>
      <c r="H342" s="250">
        <v>50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AT342" s="256" t="s">
        <v>283</v>
      </c>
      <c r="AU342" s="256" t="s">
        <v>16</v>
      </c>
      <c r="AV342" s="15" t="s">
        <v>279</v>
      </c>
      <c r="AW342" s="15" t="s">
        <v>32</v>
      </c>
      <c r="AX342" s="15" t="s">
        <v>16</v>
      </c>
      <c r="AY342" s="256" t="s">
        <v>272</v>
      </c>
    </row>
    <row r="343" spans="1:65" s="2" customFormat="1" ht="24.2" customHeight="1">
      <c r="A343" s="34"/>
      <c r="B343" s="35"/>
      <c r="C343" s="192" t="s">
        <v>476</v>
      </c>
      <c r="D343" s="192" t="s">
        <v>274</v>
      </c>
      <c r="E343" s="193" t="s">
        <v>6794</v>
      </c>
      <c r="F343" s="194" t="s">
        <v>6795</v>
      </c>
      <c r="G343" s="195" t="s">
        <v>156</v>
      </c>
      <c r="H343" s="196">
        <v>31</v>
      </c>
      <c r="I343" s="197"/>
      <c r="J343" s="198">
        <f>ROUND(I343*H343,2)</f>
        <v>0</v>
      </c>
      <c r="K343" s="194" t="s">
        <v>1</v>
      </c>
      <c r="L343" s="39"/>
      <c r="M343" s="199" t="s">
        <v>1</v>
      </c>
      <c r="N343" s="200" t="s">
        <v>41</v>
      </c>
      <c r="O343" s="71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279</v>
      </c>
      <c r="AT343" s="203" t="s">
        <v>274</v>
      </c>
      <c r="AU343" s="203" t="s">
        <v>16</v>
      </c>
      <c r="AY343" s="17" t="s">
        <v>272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7" t="s">
        <v>16</v>
      </c>
      <c r="BK343" s="204">
        <f>ROUND(I343*H343,2)</f>
        <v>0</v>
      </c>
      <c r="BL343" s="17" t="s">
        <v>279</v>
      </c>
      <c r="BM343" s="203" t="s">
        <v>741</v>
      </c>
    </row>
    <row r="344" spans="1:65" s="13" customFormat="1" ht="11.25">
      <c r="B344" s="210"/>
      <c r="C344" s="211"/>
      <c r="D344" s="212" t="s">
        <v>283</v>
      </c>
      <c r="E344" s="213" t="s">
        <v>1</v>
      </c>
      <c r="F344" s="214" t="s">
        <v>6723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16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4" customFormat="1" ht="11.25">
      <c r="B345" s="221"/>
      <c r="C345" s="222"/>
      <c r="D345" s="212" t="s">
        <v>283</v>
      </c>
      <c r="E345" s="223" t="s">
        <v>1</v>
      </c>
      <c r="F345" s="224" t="s">
        <v>476</v>
      </c>
      <c r="G345" s="222"/>
      <c r="H345" s="225">
        <v>31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16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15" customFormat="1" ht="11.25">
      <c r="B346" s="246"/>
      <c r="C346" s="247"/>
      <c r="D346" s="212" t="s">
        <v>283</v>
      </c>
      <c r="E346" s="248" t="s">
        <v>1</v>
      </c>
      <c r="F346" s="249" t="s">
        <v>5942</v>
      </c>
      <c r="G346" s="247"/>
      <c r="H346" s="250">
        <v>31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AT346" s="256" t="s">
        <v>283</v>
      </c>
      <c r="AU346" s="256" t="s">
        <v>16</v>
      </c>
      <c r="AV346" s="15" t="s">
        <v>279</v>
      </c>
      <c r="AW346" s="15" t="s">
        <v>32</v>
      </c>
      <c r="AX346" s="15" t="s">
        <v>16</v>
      </c>
      <c r="AY346" s="256" t="s">
        <v>272</v>
      </c>
    </row>
    <row r="347" spans="1:65" s="2" customFormat="1" ht="33" customHeight="1">
      <c r="A347" s="34"/>
      <c r="B347" s="35"/>
      <c r="C347" s="192" t="s">
        <v>483</v>
      </c>
      <c r="D347" s="192" t="s">
        <v>274</v>
      </c>
      <c r="E347" s="193" t="s">
        <v>6796</v>
      </c>
      <c r="F347" s="194" t="s">
        <v>6797</v>
      </c>
      <c r="G347" s="195" t="s">
        <v>156</v>
      </c>
      <c r="H347" s="196">
        <v>29</v>
      </c>
      <c r="I347" s="197"/>
      <c r="J347" s="198">
        <f>ROUND(I347*H347,2)</f>
        <v>0</v>
      </c>
      <c r="K347" s="194" t="s">
        <v>1</v>
      </c>
      <c r="L347" s="39"/>
      <c r="M347" s="199" t="s">
        <v>1</v>
      </c>
      <c r="N347" s="200" t="s">
        <v>41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279</v>
      </c>
      <c r="AT347" s="203" t="s">
        <v>274</v>
      </c>
      <c r="AU347" s="203" t="s">
        <v>16</v>
      </c>
      <c r="AY347" s="17" t="s">
        <v>272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16</v>
      </c>
      <c r="BK347" s="204">
        <f>ROUND(I347*H347,2)</f>
        <v>0</v>
      </c>
      <c r="BL347" s="17" t="s">
        <v>279</v>
      </c>
      <c r="BM347" s="203" t="s">
        <v>765</v>
      </c>
    </row>
    <row r="348" spans="1:65" s="13" customFormat="1" ht="11.25">
      <c r="B348" s="210"/>
      <c r="C348" s="211"/>
      <c r="D348" s="212" t="s">
        <v>283</v>
      </c>
      <c r="E348" s="213" t="s">
        <v>1</v>
      </c>
      <c r="F348" s="214" t="s">
        <v>6723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16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>
      <c r="B349" s="221"/>
      <c r="C349" s="222"/>
      <c r="D349" s="212" t="s">
        <v>283</v>
      </c>
      <c r="E349" s="223" t="s">
        <v>1</v>
      </c>
      <c r="F349" s="224" t="s">
        <v>464</v>
      </c>
      <c r="G349" s="222"/>
      <c r="H349" s="225">
        <v>29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16</v>
      </c>
      <c r="AV349" s="14" t="s">
        <v>84</v>
      </c>
      <c r="AW349" s="14" t="s">
        <v>32</v>
      </c>
      <c r="AX349" s="14" t="s">
        <v>76</v>
      </c>
      <c r="AY349" s="231" t="s">
        <v>272</v>
      </c>
    </row>
    <row r="350" spans="1:65" s="15" customFormat="1" ht="11.25">
      <c r="B350" s="246"/>
      <c r="C350" s="247"/>
      <c r="D350" s="212" t="s">
        <v>283</v>
      </c>
      <c r="E350" s="248" t="s">
        <v>1</v>
      </c>
      <c r="F350" s="249" t="s">
        <v>5942</v>
      </c>
      <c r="G350" s="247"/>
      <c r="H350" s="250">
        <v>29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AT350" s="256" t="s">
        <v>283</v>
      </c>
      <c r="AU350" s="256" t="s">
        <v>16</v>
      </c>
      <c r="AV350" s="15" t="s">
        <v>279</v>
      </c>
      <c r="AW350" s="15" t="s">
        <v>32</v>
      </c>
      <c r="AX350" s="15" t="s">
        <v>16</v>
      </c>
      <c r="AY350" s="256" t="s">
        <v>272</v>
      </c>
    </row>
    <row r="351" spans="1:65" s="2" customFormat="1" ht="33" customHeight="1">
      <c r="A351" s="34"/>
      <c r="B351" s="35"/>
      <c r="C351" s="192" t="s">
        <v>491</v>
      </c>
      <c r="D351" s="192" t="s">
        <v>274</v>
      </c>
      <c r="E351" s="193" t="s">
        <v>6798</v>
      </c>
      <c r="F351" s="194" t="s">
        <v>6799</v>
      </c>
      <c r="G351" s="195" t="s">
        <v>156</v>
      </c>
      <c r="H351" s="196">
        <v>69</v>
      </c>
      <c r="I351" s="197"/>
      <c r="J351" s="198">
        <f>ROUND(I351*H351,2)</f>
        <v>0</v>
      </c>
      <c r="K351" s="194" t="s">
        <v>1</v>
      </c>
      <c r="L351" s="39"/>
      <c r="M351" s="199" t="s">
        <v>1</v>
      </c>
      <c r="N351" s="200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279</v>
      </c>
      <c r="AT351" s="203" t="s">
        <v>274</v>
      </c>
      <c r="AU351" s="203" t="s">
        <v>16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279</v>
      </c>
      <c r="BM351" s="203" t="s">
        <v>781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6736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16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>
      <c r="B353" s="221"/>
      <c r="C353" s="222"/>
      <c r="D353" s="212" t="s">
        <v>283</v>
      </c>
      <c r="E353" s="223" t="s">
        <v>1</v>
      </c>
      <c r="F353" s="224" t="s">
        <v>802</v>
      </c>
      <c r="G353" s="222"/>
      <c r="H353" s="225">
        <v>69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16</v>
      </c>
      <c r="AV353" s="14" t="s">
        <v>84</v>
      </c>
      <c r="AW353" s="14" t="s">
        <v>32</v>
      </c>
      <c r="AX353" s="14" t="s">
        <v>76</v>
      </c>
      <c r="AY353" s="231" t="s">
        <v>272</v>
      </c>
    </row>
    <row r="354" spans="1:65" s="15" customFormat="1" ht="11.25">
      <c r="B354" s="246"/>
      <c r="C354" s="247"/>
      <c r="D354" s="212" t="s">
        <v>283</v>
      </c>
      <c r="E354" s="248" t="s">
        <v>1</v>
      </c>
      <c r="F354" s="249" t="s">
        <v>5942</v>
      </c>
      <c r="G354" s="247"/>
      <c r="H354" s="250">
        <v>69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AT354" s="256" t="s">
        <v>283</v>
      </c>
      <c r="AU354" s="256" t="s">
        <v>16</v>
      </c>
      <c r="AV354" s="15" t="s">
        <v>279</v>
      </c>
      <c r="AW354" s="15" t="s">
        <v>32</v>
      </c>
      <c r="AX354" s="15" t="s">
        <v>16</v>
      </c>
      <c r="AY354" s="256" t="s">
        <v>272</v>
      </c>
    </row>
    <row r="355" spans="1:65" s="2" customFormat="1" ht="24.2" customHeight="1">
      <c r="A355" s="34"/>
      <c r="B355" s="35"/>
      <c r="C355" s="192" t="s">
        <v>496</v>
      </c>
      <c r="D355" s="192" t="s">
        <v>274</v>
      </c>
      <c r="E355" s="193" t="s">
        <v>6800</v>
      </c>
      <c r="F355" s="194" t="s">
        <v>6801</v>
      </c>
      <c r="G355" s="195" t="s">
        <v>156</v>
      </c>
      <c r="H355" s="196">
        <v>42</v>
      </c>
      <c r="I355" s="197"/>
      <c r="J355" s="198">
        <f>ROUND(I355*H355,2)</f>
        <v>0</v>
      </c>
      <c r="K355" s="194" t="s">
        <v>1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16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794</v>
      </c>
    </row>
    <row r="356" spans="1:65" s="13" customFormat="1" ht="11.25">
      <c r="B356" s="210"/>
      <c r="C356" s="211"/>
      <c r="D356" s="212" t="s">
        <v>283</v>
      </c>
      <c r="E356" s="213" t="s">
        <v>1</v>
      </c>
      <c r="F356" s="214" t="s">
        <v>6723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16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4" customFormat="1" ht="11.25">
      <c r="B357" s="221"/>
      <c r="C357" s="222"/>
      <c r="D357" s="212" t="s">
        <v>283</v>
      </c>
      <c r="E357" s="223" t="s">
        <v>1</v>
      </c>
      <c r="F357" s="224" t="s">
        <v>551</v>
      </c>
      <c r="G357" s="222"/>
      <c r="H357" s="225">
        <v>42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283</v>
      </c>
      <c r="AU357" s="231" t="s">
        <v>16</v>
      </c>
      <c r="AV357" s="14" t="s">
        <v>84</v>
      </c>
      <c r="AW357" s="14" t="s">
        <v>32</v>
      </c>
      <c r="AX357" s="14" t="s">
        <v>76</v>
      </c>
      <c r="AY357" s="231" t="s">
        <v>272</v>
      </c>
    </row>
    <row r="358" spans="1:65" s="15" customFormat="1" ht="11.25">
      <c r="B358" s="246"/>
      <c r="C358" s="247"/>
      <c r="D358" s="212" t="s">
        <v>283</v>
      </c>
      <c r="E358" s="248" t="s">
        <v>1</v>
      </c>
      <c r="F358" s="249" t="s">
        <v>5942</v>
      </c>
      <c r="G358" s="247"/>
      <c r="H358" s="250">
        <v>42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AT358" s="256" t="s">
        <v>283</v>
      </c>
      <c r="AU358" s="256" t="s">
        <v>16</v>
      </c>
      <c r="AV358" s="15" t="s">
        <v>279</v>
      </c>
      <c r="AW358" s="15" t="s">
        <v>32</v>
      </c>
      <c r="AX358" s="15" t="s">
        <v>16</v>
      </c>
      <c r="AY358" s="256" t="s">
        <v>272</v>
      </c>
    </row>
    <row r="359" spans="1:65" s="2" customFormat="1" ht="44.25" customHeight="1">
      <c r="A359" s="34"/>
      <c r="B359" s="35"/>
      <c r="C359" s="192" t="s">
        <v>504</v>
      </c>
      <c r="D359" s="192" t="s">
        <v>274</v>
      </c>
      <c r="E359" s="193" t="s">
        <v>6802</v>
      </c>
      <c r="F359" s="194" t="s">
        <v>6803</v>
      </c>
      <c r="G359" s="195" t="s">
        <v>156</v>
      </c>
      <c r="H359" s="196">
        <v>2.5</v>
      </c>
      <c r="I359" s="197"/>
      <c r="J359" s="198">
        <f>ROUND(I359*H359,2)</f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16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279</v>
      </c>
      <c r="BM359" s="203" t="s">
        <v>809</v>
      </c>
    </row>
    <row r="360" spans="1:65" s="13" customFormat="1" ht="33.75">
      <c r="B360" s="210"/>
      <c r="C360" s="211"/>
      <c r="D360" s="212" t="s">
        <v>283</v>
      </c>
      <c r="E360" s="213" t="s">
        <v>1</v>
      </c>
      <c r="F360" s="214" t="s">
        <v>6804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16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>
      <c r="B361" s="210"/>
      <c r="C361" s="211"/>
      <c r="D361" s="212" t="s">
        <v>283</v>
      </c>
      <c r="E361" s="213" t="s">
        <v>1</v>
      </c>
      <c r="F361" s="214" t="s">
        <v>6723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16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>
      <c r="B362" s="221"/>
      <c r="C362" s="222"/>
      <c r="D362" s="212" t="s">
        <v>283</v>
      </c>
      <c r="E362" s="223" t="s">
        <v>1</v>
      </c>
      <c r="F362" s="224" t="s">
        <v>6805</v>
      </c>
      <c r="G362" s="222"/>
      <c r="H362" s="225">
        <v>2.5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16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15" customFormat="1" ht="11.25">
      <c r="B363" s="246"/>
      <c r="C363" s="247"/>
      <c r="D363" s="212" t="s">
        <v>283</v>
      </c>
      <c r="E363" s="248" t="s">
        <v>1</v>
      </c>
      <c r="F363" s="249" t="s">
        <v>5942</v>
      </c>
      <c r="G363" s="247"/>
      <c r="H363" s="250">
        <v>2.5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AT363" s="256" t="s">
        <v>283</v>
      </c>
      <c r="AU363" s="256" t="s">
        <v>16</v>
      </c>
      <c r="AV363" s="15" t="s">
        <v>279</v>
      </c>
      <c r="AW363" s="15" t="s">
        <v>32</v>
      </c>
      <c r="AX363" s="15" t="s">
        <v>16</v>
      </c>
      <c r="AY363" s="256" t="s">
        <v>272</v>
      </c>
    </row>
    <row r="364" spans="1:65" s="2" customFormat="1" ht="49.15" customHeight="1">
      <c r="A364" s="34"/>
      <c r="B364" s="35"/>
      <c r="C364" s="192" t="s">
        <v>511</v>
      </c>
      <c r="D364" s="192" t="s">
        <v>274</v>
      </c>
      <c r="E364" s="193" t="s">
        <v>6806</v>
      </c>
      <c r="F364" s="194" t="s">
        <v>6807</v>
      </c>
      <c r="G364" s="195" t="s">
        <v>2594</v>
      </c>
      <c r="H364" s="196">
        <v>35</v>
      </c>
      <c r="I364" s="197"/>
      <c r="J364" s="198">
        <f>ROUND(I364*H364,2)</f>
        <v>0</v>
      </c>
      <c r="K364" s="194" t="s">
        <v>1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279</v>
      </c>
      <c r="AT364" s="203" t="s">
        <v>274</v>
      </c>
      <c r="AU364" s="203" t="s">
        <v>16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279</v>
      </c>
      <c r="BM364" s="203" t="s">
        <v>824</v>
      </c>
    </row>
    <row r="365" spans="1:65" s="2" customFormat="1" ht="21.75" customHeight="1">
      <c r="A365" s="34"/>
      <c r="B365" s="35"/>
      <c r="C365" s="192" t="s">
        <v>516</v>
      </c>
      <c r="D365" s="192" t="s">
        <v>274</v>
      </c>
      <c r="E365" s="193" t="s">
        <v>6808</v>
      </c>
      <c r="F365" s="194" t="s">
        <v>6809</v>
      </c>
      <c r="G365" s="195" t="s">
        <v>380</v>
      </c>
      <c r="H365" s="196">
        <v>4.0999999999999996</v>
      </c>
      <c r="I365" s="197"/>
      <c r="J365" s="198">
        <f>ROUND(I365*H365,2)</f>
        <v>0</v>
      </c>
      <c r="K365" s="194" t="s">
        <v>1</v>
      </c>
      <c r="L365" s="39"/>
      <c r="M365" s="199" t="s">
        <v>1</v>
      </c>
      <c r="N365" s="200" t="s">
        <v>41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16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279</v>
      </c>
      <c r="BM365" s="203" t="s">
        <v>856</v>
      </c>
    </row>
    <row r="366" spans="1:65" s="12" customFormat="1" ht="25.9" customHeight="1">
      <c r="B366" s="176"/>
      <c r="C366" s="177"/>
      <c r="D366" s="178" t="s">
        <v>75</v>
      </c>
      <c r="E366" s="179" t="s">
        <v>6810</v>
      </c>
      <c r="F366" s="179" t="s">
        <v>6811</v>
      </c>
      <c r="G366" s="177"/>
      <c r="H366" s="177"/>
      <c r="I366" s="180"/>
      <c r="J366" s="181">
        <f>BK366</f>
        <v>0</v>
      </c>
      <c r="K366" s="177"/>
      <c r="L366" s="182"/>
      <c r="M366" s="183"/>
      <c r="N366" s="184"/>
      <c r="O366" s="184"/>
      <c r="P366" s="185">
        <f>SUM(P367:P434)</f>
        <v>0</v>
      </c>
      <c r="Q366" s="184"/>
      <c r="R366" s="185">
        <f>SUM(R367:R434)</f>
        <v>0</v>
      </c>
      <c r="S366" s="184"/>
      <c r="T366" s="186">
        <f>SUM(T367:T434)</f>
        <v>0</v>
      </c>
      <c r="AR366" s="187" t="s">
        <v>16</v>
      </c>
      <c r="AT366" s="188" t="s">
        <v>75</v>
      </c>
      <c r="AU366" s="188" t="s">
        <v>76</v>
      </c>
      <c r="AY366" s="187" t="s">
        <v>272</v>
      </c>
      <c r="BK366" s="189">
        <f>SUM(BK367:BK434)</f>
        <v>0</v>
      </c>
    </row>
    <row r="367" spans="1:65" s="2" customFormat="1" ht="37.9" customHeight="1">
      <c r="A367" s="34"/>
      <c r="B367" s="35"/>
      <c r="C367" s="192" t="s">
        <v>523</v>
      </c>
      <c r="D367" s="192" t="s">
        <v>274</v>
      </c>
      <c r="E367" s="193" t="s">
        <v>6812</v>
      </c>
      <c r="F367" s="194" t="s">
        <v>6813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16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901</v>
      </c>
    </row>
    <row r="368" spans="1:65" s="13" customFormat="1" ht="22.5">
      <c r="B368" s="210"/>
      <c r="C368" s="211"/>
      <c r="D368" s="212" t="s">
        <v>283</v>
      </c>
      <c r="E368" s="213" t="s">
        <v>1</v>
      </c>
      <c r="F368" s="214" t="s">
        <v>6707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16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>
      <c r="B369" s="210"/>
      <c r="C369" s="211"/>
      <c r="D369" s="212" t="s">
        <v>283</v>
      </c>
      <c r="E369" s="213" t="s">
        <v>1</v>
      </c>
      <c r="F369" s="214" t="s">
        <v>6814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16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3" customFormat="1" ht="11.25">
      <c r="B370" s="210"/>
      <c r="C370" s="211"/>
      <c r="D370" s="212" t="s">
        <v>283</v>
      </c>
      <c r="E370" s="213" t="s">
        <v>1</v>
      </c>
      <c r="F370" s="214" t="s">
        <v>6815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16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3" customFormat="1" ht="11.25">
      <c r="B371" s="210"/>
      <c r="C371" s="211"/>
      <c r="D371" s="212" t="s">
        <v>283</v>
      </c>
      <c r="E371" s="213" t="s">
        <v>1</v>
      </c>
      <c r="F371" s="214" t="s">
        <v>6816</v>
      </c>
      <c r="G371" s="211"/>
      <c r="H371" s="213" t="s">
        <v>1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283</v>
      </c>
      <c r="AU371" s="220" t="s">
        <v>16</v>
      </c>
      <c r="AV371" s="13" t="s">
        <v>16</v>
      </c>
      <c r="AW371" s="13" t="s">
        <v>32</v>
      </c>
      <c r="AX371" s="13" t="s">
        <v>76</v>
      </c>
      <c r="AY371" s="220" t="s">
        <v>272</v>
      </c>
    </row>
    <row r="372" spans="1:65" s="13" customFormat="1" ht="22.5">
      <c r="B372" s="210"/>
      <c r="C372" s="211"/>
      <c r="D372" s="212" t="s">
        <v>283</v>
      </c>
      <c r="E372" s="213" t="s">
        <v>1</v>
      </c>
      <c r="F372" s="214" t="s">
        <v>6817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16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>
      <c r="B373" s="210"/>
      <c r="C373" s="211"/>
      <c r="D373" s="212" t="s">
        <v>283</v>
      </c>
      <c r="E373" s="213" t="s">
        <v>1</v>
      </c>
      <c r="F373" s="214" t="s">
        <v>6818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16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3" customFormat="1" ht="22.5">
      <c r="B374" s="210"/>
      <c r="C374" s="211"/>
      <c r="D374" s="212" t="s">
        <v>283</v>
      </c>
      <c r="E374" s="213" t="s">
        <v>1</v>
      </c>
      <c r="F374" s="214" t="s">
        <v>6819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16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3" customFormat="1" ht="11.25">
      <c r="B375" s="210"/>
      <c r="C375" s="211"/>
      <c r="D375" s="212" t="s">
        <v>283</v>
      </c>
      <c r="E375" s="213" t="s">
        <v>1</v>
      </c>
      <c r="F375" s="214" t="s">
        <v>6768</v>
      </c>
      <c r="G375" s="211"/>
      <c r="H375" s="213" t="s">
        <v>1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283</v>
      </c>
      <c r="AU375" s="220" t="s">
        <v>16</v>
      </c>
      <c r="AV375" s="13" t="s">
        <v>16</v>
      </c>
      <c r="AW375" s="13" t="s">
        <v>32</v>
      </c>
      <c r="AX375" s="13" t="s">
        <v>76</v>
      </c>
      <c r="AY375" s="220" t="s">
        <v>272</v>
      </c>
    </row>
    <row r="376" spans="1:65" s="14" customFormat="1" ht="11.25">
      <c r="B376" s="221"/>
      <c r="C376" s="222"/>
      <c r="D376" s="212" t="s">
        <v>283</v>
      </c>
      <c r="E376" s="223" t="s">
        <v>1</v>
      </c>
      <c r="F376" s="224" t="s">
        <v>16</v>
      </c>
      <c r="G376" s="222"/>
      <c r="H376" s="225">
        <v>1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16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15" customFormat="1" ht="11.25">
      <c r="B377" s="246"/>
      <c r="C377" s="247"/>
      <c r="D377" s="212" t="s">
        <v>283</v>
      </c>
      <c r="E377" s="248" t="s">
        <v>1</v>
      </c>
      <c r="F377" s="249" t="s">
        <v>5942</v>
      </c>
      <c r="G377" s="247"/>
      <c r="H377" s="250">
        <v>1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AT377" s="256" t="s">
        <v>283</v>
      </c>
      <c r="AU377" s="256" t="s">
        <v>16</v>
      </c>
      <c r="AV377" s="15" t="s">
        <v>279</v>
      </c>
      <c r="AW377" s="15" t="s">
        <v>32</v>
      </c>
      <c r="AX377" s="15" t="s">
        <v>16</v>
      </c>
      <c r="AY377" s="256" t="s">
        <v>272</v>
      </c>
    </row>
    <row r="378" spans="1:65" s="2" customFormat="1" ht="21.75" customHeight="1">
      <c r="A378" s="34"/>
      <c r="B378" s="35"/>
      <c r="C378" s="192" t="s">
        <v>531</v>
      </c>
      <c r="D378" s="192" t="s">
        <v>274</v>
      </c>
      <c r="E378" s="193" t="s">
        <v>6820</v>
      </c>
      <c r="F378" s="194" t="s">
        <v>6821</v>
      </c>
      <c r="G378" s="195" t="s">
        <v>952</v>
      </c>
      <c r="H378" s="196">
        <v>2</v>
      </c>
      <c r="I378" s="197"/>
      <c r="J378" s="198">
        <f>ROUND(I378*H378,2)</f>
        <v>0</v>
      </c>
      <c r="K378" s="194" t="s">
        <v>1</v>
      </c>
      <c r="L378" s="39"/>
      <c r="M378" s="199" t="s">
        <v>1</v>
      </c>
      <c r="N378" s="200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279</v>
      </c>
      <c r="AT378" s="203" t="s">
        <v>274</v>
      </c>
      <c r="AU378" s="203" t="s">
        <v>16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279</v>
      </c>
      <c r="BM378" s="203" t="s">
        <v>936</v>
      </c>
    </row>
    <row r="379" spans="1:65" s="13" customFormat="1" ht="11.25">
      <c r="B379" s="210"/>
      <c r="C379" s="211"/>
      <c r="D379" s="212" t="s">
        <v>283</v>
      </c>
      <c r="E379" s="213" t="s">
        <v>1</v>
      </c>
      <c r="F379" s="214" t="s">
        <v>6768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16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4" customFormat="1" ht="11.25">
      <c r="B380" s="221"/>
      <c r="C380" s="222"/>
      <c r="D380" s="212" t="s">
        <v>283</v>
      </c>
      <c r="E380" s="223" t="s">
        <v>1</v>
      </c>
      <c r="F380" s="224" t="s">
        <v>84</v>
      </c>
      <c r="G380" s="222"/>
      <c r="H380" s="225">
        <v>2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283</v>
      </c>
      <c r="AU380" s="231" t="s">
        <v>16</v>
      </c>
      <c r="AV380" s="14" t="s">
        <v>84</v>
      </c>
      <c r="AW380" s="14" t="s">
        <v>32</v>
      </c>
      <c r="AX380" s="14" t="s">
        <v>76</v>
      </c>
      <c r="AY380" s="231" t="s">
        <v>272</v>
      </c>
    </row>
    <row r="381" spans="1:65" s="15" customFormat="1" ht="11.25">
      <c r="B381" s="246"/>
      <c r="C381" s="247"/>
      <c r="D381" s="212" t="s">
        <v>283</v>
      </c>
      <c r="E381" s="248" t="s">
        <v>1</v>
      </c>
      <c r="F381" s="249" t="s">
        <v>5942</v>
      </c>
      <c r="G381" s="247"/>
      <c r="H381" s="250">
        <v>2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AT381" s="256" t="s">
        <v>283</v>
      </c>
      <c r="AU381" s="256" t="s">
        <v>16</v>
      </c>
      <c r="AV381" s="15" t="s">
        <v>279</v>
      </c>
      <c r="AW381" s="15" t="s">
        <v>32</v>
      </c>
      <c r="AX381" s="15" t="s">
        <v>16</v>
      </c>
      <c r="AY381" s="256" t="s">
        <v>272</v>
      </c>
    </row>
    <row r="382" spans="1:65" s="2" customFormat="1" ht="21.75" customHeight="1">
      <c r="A382" s="34"/>
      <c r="B382" s="35"/>
      <c r="C382" s="192" t="s">
        <v>536</v>
      </c>
      <c r="D382" s="192" t="s">
        <v>274</v>
      </c>
      <c r="E382" s="193" t="s">
        <v>6822</v>
      </c>
      <c r="F382" s="194" t="s">
        <v>6823</v>
      </c>
      <c r="G382" s="195" t="s">
        <v>952</v>
      </c>
      <c r="H382" s="196">
        <v>1</v>
      </c>
      <c r="I382" s="197"/>
      <c r="J382" s="198">
        <f>ROUND(I382*H382,2)</f>
        <v>0</v>
      </c>
      <c r="K382" s="194" t="s">
        <v>1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16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949</v>
      </c>
    </row>
    <row r="383" spans="1:65" s="13" customFormat="1" ht="11.25">
      <c r="B383" s="210"/>
      <c r="C383" s="211"/>
      <c r="D383" s="212" t="s">
        <v>283</v>
      </c>
      <c r="E383" s="213" t="s">
        <v>1</v>
      </c>
      <c r="F383" s="214" t="s">
        <v>6768</v>
      </c>
      <c r="G383" s="211"/>
      <c r="H383" s="213" t="s">
        <v>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283</v>
      </c>
      <c r="AU383" s="220" t="s">
        <v>16</v>
      </c>
      <c r="AV383" s="13" t="s">
        <v>16</v>
      </c>
      <c r="AW383" s="13" t="s">
        <v>32</v>
      </c>
      <c r="AX383" s="13" t="s">
        <v>76</v>
      </c>
      <c r="AY383" s="220" t="s">
        <v>272</v>
      </c>
    </row>
    <row r="384" spans="1:65" s="14" customFormat="1" ht="11.25">
      <c r="B384" s="221"/>
      <c r="C384" s="222"/>
      <c r="D384" s="212" t="s">
        <v>283</v>
      </c>
      <c r="E384" s="223" t="s">
        <v>1</v>
      </c>
      <c r="F384" s="224" t="s">
        <v>16</v>
      </c>
      <c r="G384" s="222"/>
      <c r="H384" s="225">
        <v>1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AT384" s="231" t="s">
        <v>283</v>
      </c>
      <c r="AU384" s="231" t="s">
        <v>16</v>
      </c>
      <c r="AV384" s="14" t="s">
        <v>84</v>
      </c>
      <c r="AW384" s="14" t="s">
        <v>32</v>
      </c>
      <c r="AX384" s="14" t="s">
        <v>76</v>
      </c>
      <c r="AY384" s="231" t="s">
        <v>272</v>
      </c>
    </row>
    <row r="385" spans="1:65" s="15" customFormat="1" ht="11.25">
      <c r="B385" s="246"/>
      <c r="C385" s="247"/>
      <c r="D385" s="212" t="s">
        <v>283</v>
      </c>
      <c r="E385" s="248" t="s">
        <v>1</v>
      </c>
      <c r="F385" s="249" t="s">
        <v>5942</v>
      </c>
      <c r="G385" s="247"/>
      <c r="H385" s="250">
        <v>1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AT385" s="256" t="s">
        <v>283</v>
      </c>
      <c r="AU385" s="256" t="s">
        <v>16</v>
      </c>
      <c r="AV385" s="15" t="s">
        <v>279</v>
      </c>
      <c r="AW385" s="15" t="s">
        <v>32</v>
      </c>
      <c r="AX385" s="15" t="s">
        <v>16</v>
      </c>
      <c r="AY385" s="256" t="s">
        <v>272</v>
      </c>
    </row>
    <row r="386" spans="1:65" s="2" customFormat="1" ht="16.5" customHeight="1">
      <c r="A386" s="34"/>
      <c r="B386" s="35"/>
      <c r="C386" s="192" t="s">
        <v>544</v>
      </c>
      <c r="D386" s="192" t="s">
        <v>274</v>
      </c>
      <c r="E386" s="193" t="s">
        <v>6824</v>
      </c>
      <c r="F386" s="194" t="s">
        <v>6825</v>
      </c>
      <c r="G386" s="195" t="s">
        <v>952</v>
      </c>
      <c r="H386" s="196">
        <v>1</v>
      </c>
      <c r="I386" s="197"/>
      <c r="J386" s="198">
        <f>ROUND(I386*H386,2)</f>
        <v>0</v>
      </c>
      <c r="K386" s="194" t="s">
        <v>1</v>
      </c>
      <c r="L386" s="39"/>
      <c r="M386" s="199" t="s">
        <v>1</v>
      </c>
      <c r="N386" s="200" t="s">
        <v>41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279</v>
      </c>
      <c r="AT386" s="203" t="s">
        <v>274</v>
      </c>
      <c r="AU386" s="203" t="s">
        <v>16</v>
      </c>
      <c r="AY386" s="17" t="s">
        <v>272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16</v>
      </c>
      <c r="BK386" s="204">
        <f>ROUND(I386*H386,2)</f>
        <v>0</v>
      </c>
      <c r="BL386" s="17" t="s">
        <v>279</v>
      </c>
      <c r="BM386" s="203" t="s">
        <v>965</v>
      </c>
    </row>
    <row r="387" spans="1:65" s="13" customFormat="1" ht="11.25">
      <c r="B387" s="210"/>
      <c r="C387" s="211"/>
      <c r="D387" s="212" t="s">
        <v>283</v>
      </c>
      <c r="E387" s="213" t="s">
        <v>1</v>
      </c>
      <c r="F387" s="214" t="s">
        <v>6768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16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4" customFormat="1" ht="11.25">
      <c r="B388" s="221"/>
      <c r="C388" s="222"/>
      <c r="D388" s="212" t="s">
        <v>283</v>
      </c>
      <c r="E388" s="223" t="s">
        <v>1</v>
      </c>
      <c r="F388" s="224" t="s">
        <v>16</v>
      </c>
      <c r="G388" s="222"/>
      <c r="H388" s="225">
        <v>1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283</v>
      </c>
      <c r="AU388" s="231" t="s">
        <v>16</v>
      </c>
      <c r="AV388" s="14" t="s">
        <v>84</v>
      </c>
      <c r="AW388" s="14" t="s">
        <v>32</v>
      </c>
      <c r="AX388" s="14" t="s">
        <v>76</v>
      </c>
      <c r="AY388" s="231" t="s">
        <v>272</v>
      </c>
    </row>
    <row r="389" spans="1:65" s="15" customFormat="1" ht="11.25">
      <c r="B389" s="246"/>
      <c r="C389" s="247"/>
      <c r="D389" s="212" t="s">
        <v>283</v>
      </c>
      <c r="E389" s="248" t="s">
        <v>1</v>
      </c>
      <c r="F389" s="249" t="s">
        <v>5942</v>
      </c>
      <c r="G389" s="247"/>
      <c r="H389" s="250">
        <v>1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AT389" s="256" t="s">
        <v>283</v>
      </c>
      <c r="AU389" s="256" t="s">
        <v>16</v>
      </c>
      <c r="AV389" s="15" t="s">
        <v>279</v>
      </c>
      <c r="AW389" s="15" t="s">
        <v>32</v>
      </c>
      <c r="AX389" s="15" t="s">
        <v>16</v>
      </c>
      <c r="AY389" s="256" t="s">
        <v>272</v>
      </c>
    </row>
    <row r="390" spans="1:65" s="2" customFormat="1" ht="33" customHeight="1">
      <c r="A390" s="34"/>
      <c r="B390" s="35"/>
      <c r="C390" s="192" t="s">
        <v>551</v>
      </c>
      <c r="D390" s="192" t="s">
        <v>274</v>
      </c>
      <c r="E390" s="193" t="s">
        <v>6826</v>
      </c>
      <c r="F390" s="194" t="s">
        <v>6827</v>
      </c>
      <c r="G390" s="195" t="s">
        <v>952</v>
      </c>
      <c r="H390" s="196">
        <v>4</v>
      </c>
      <c r="I390" s="197"/>
      <c r="J390" s="198">
        <f>ROUND(I390*H390,2)</f>
        <v>0</v>
      </c>
      <c r="K390" s="194" t="s">
        <v>1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279</v>
      </c>
      <c r="AT390" s="203" t="s">
        <v>274</v>
      </c>
      <c r="AU390" s="203" t="s">
        <v>16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279</v>
      </c>
      <c r="BM390" s="203" t="s">
        <v>6382</v>
      </c>
    </row>
    <row r="391" spans="1:65" s="13" customFormat="1" ht="11.25">
      <c r="B391" s="210"/>
      <c r="C391" s="211"/>
      <c r="D391" s="212" t="s">
        <v>283</v>
      </c>
      <c r="E391" s="213" t="s">
        <v>1</v>
      </c>
      <c r="F391" s="214" t="s">
        <v>6768</v>
      </c>
      <c r="G391" s="211"/>
      <c r="H391" s="213" t="s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283</v>
      </c>
      <c r="AU391" s="220" t="s">
        <v>16</v>
      </c>
      <c r="AV391" s="13" t="s">
        <v>16</v>
      </c>
      <c r="AW391" s="13" t="s">
        <v>32</v>
      </c>
      <c r="AX391" s="13" t="s">
        <v>76</v>
      </c>
      <c r="AY391" s="220" t="s">
        <v>272</v>
      </c>
    </row>
    <row r="392" spans="1:65" s="14" customFormat="1" ht="11.25">
      <c r="B392" s="221"/>
      <c r="C392" s="222"/>
      <c r="D392" s="212" t="s">
        <v>283</v>
      </c>
      <c r="E392" s="223" t="s">
        <v>1</v>
      </c>
      <c r="F392" s="224" t="s">
        <v>279</v>
      </c>
      <c r="G392" s="222"/>
      <c r="H392" s="225">
        <v>4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283</v>
      </c>
      <c r="AU392" s="231" t="s">
        <v>16</v>
      </c>
      <c r="AV392" s="14" t="s">
        <v>84</v>
      </c>
      <c r="AW392" s="14" t="s">
        <v>32</v>
      </c>
      <c r="AX392" s="14" t="s">
        <v>76</v>
      </c>
      <c r="AY392" s="231" t="s">
        <v>272</v>
      </c>
    </row>
    <row r="393" spans="1:65" s="15" customFormat="1" ht="11.25">
      <c r="B393" s="246"/>
      <c r="C393" s="247"/>
      <c r="D393" s="212" t="s">
        <v>283</v>
      </c>
      <c r="E393" s="248" t="s">
        <v>1</v>
      </c>
      <c r="F393" s="249" t="s">
        <v>5942</v>
      </c>
      <c r="G393" s="247"/>
      <c r="H393" s="250">
        <v>4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AT393" s="256" t="s">
        <v>283</v>
      </c>
      <c r="AU393" s="256" t="s">
        <v>16</v>
      </c>
      <c r="AV393" s="15" t="s">
        <v>279</v>
      </c>
      <c r="AW393" s="15" t="s">
        <v>32</v>
      </c>
      <c r="AX393" s="15" t="s">
        <v>16</v>
      </c>
      <c r="AY393" s="256" t="s">
        <v>272</v>
      </c>
    </row>
    <row r="394" spans="1:65" s="2" customFormat="1" ht="24.2" customHeight="1">
      <c r="A394" s="34"/>
      <c r="B394" s="35"/>
      <c r="C394" s="192" t="s">
        <v>559</v>
      </c>
      <c r="D394" s="192" t="s">
        <v>274</v>
      </c>
      <c r="E394" s="193" t="s">
        <v>6828</v>
      </c>
      <c r="F394" s="194" t="s">
        <v>6829</v>
      </c>
      <c r="G394" s="195" t="s">
        <v>952</v>
      </c>
      <c r="H394" s="196">
        <v>1</v>
      </c>
      <c r="I394" s="197"/>
      <c r="J394" s="198">
        <f>ROUND(I394*H394,2)</f>
        <v>0</v>
      </c>
      <c r="K394" s="194" t="s">
        <v>1</v>
      </c>
      <c r="L394" s="39"/>
      <c r="M394" s="199" t="s">
        <v>1</v>
      </c>
      <c r="N394" s="200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16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279</v>
      </c>
      <c r="BM394" s="203" t="s">
        <v>978</v>
      </c>
    </row>
    <row r="395" spans="1:65" s="13" customFormat="1" ht="22.5">
      <c r="B395" s="210"/>
      <c r="C395" s="211"/>
      <c r="D395" s="212" t="s">
        <v>283</v>
      </c>
      <c r="E395" s="213" t="s">
        <v>1</v>
      </c>
      <c r="F395" s="214" t="s">
        <v>6830</v>
      </c>
      <c r="G395" s="211"/>
      <c r="H395" s="213" t="s">
        <v>1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283</v>
      </c>
      <c r="AU395" s="220" t="s">
        <v>16</v>
      </c>
      <c r="AV395" s="13" t="s">
        <v>16</v>
      </c>
      <c r="AW395" s="13" t="s">
        <v>32</v>
      </c>
      <c r="AX395" s="13" t="s">
        <v>76</v>
      </c>
      <c r="AY395" s="220" t="s">
        <v>272</v>
      </c>
    </row>
    <row r="396" spans="1:65" s="13" customFormat="1" ht="11.25">
      <c r="B396" s="210"/>
      <c r="C396" s="211"/>
      <c r="D396" s="212" t="s">
        <v>283</v>
      </c>
      <c r="E396" s="213" t="s">
        <v>1</v>
      </c>
      <c r="F396" s="214" t="s">
        <v>6768</v>
      </c>
      <c r="G396" s="211"/>
      <c r="H396" s="213" t="s">
        <v>1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283</v>
      </c>
      <c r="AU396" s="220" t="s">
        <v>16</v>
      </c>
      <c r="AV396" s="13" t="s">
        <v>16</v>
      </c>
      <c r="AW396" s="13" t="s">
        <v>32</v>
      </c>
      <c r="AX396" s="13" t="s">
        <v>76</v>
      </c>
      <c r="AY396" s="220" t="s">
        <v>272</v>
      </c>
    </row>
    <row r="397" spans="1:65" s="14" customFormat="1" ht="11.25">
      <c r="B397" s="221"/>
      <c r="C397" s="222"/>
      <c r="D397" s="212" t="s">
        <v>283</v>
      </c>
      <c r="E397" s="223" t="s">
        <v>1</v>
      </c>
      <c r="F397" s="224" t="s">
        <v>16</v>
      </c>
      <c r="G397" s="222"/>
      <c r="H397" s="225">
        <v>1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283</v>
      </c>
      <c r="AU397" s="231" t="s">
        <v>16</v>
      </c>
      <c r="AV397" s="14" t="s">
        <v>84</v>
      </c>
      <c r="AW397" s="14" t="s">
        <v>32</v>
      </c>
      <c r="AX397" s="14" t="s">
        <v>76</v>
      </c>
      <c r="AY397" s="231" t="s">
        <v>272</v>
      </c>
    </row>
    <row r="398" spans="1:65" s="15" customFormat="1" ht="11.25">
      <c r="B398" s="246"/>
      <c r="C398" s="247"/>
      <c r="D398" s="212" t="s">
        <v>283</v>
      </c>
      <c r="E398" s="248" t="s">
        <v>1</v>
      </c>
      <c r="F398" s="249" t="s">
        <v>5942</v>
      </c>
      <c r="G398" s="247"/>
      <c r="H398" s="250">
        <v>1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AT398" s="256" t="s">
        <v>283</v>
      </c>
      <c r="AU398" s="256" t="s">
        <v>16</v>
      </c>
      <c r="AV398" s="15" t="s">
        <v>279</v>
      </c>
      <c r="AW398" s="15" t="s">
        <v>32</v>
      </c>
      <c r="AX398" s="15" t="s">
        <v>16</v>
      </c>
      <c r="AY398" s="256" t="s">
        <v>272</v>
      </c>
    </row>
    <row r="399" spans="1:65" s="2" customFormat="1" ht="24.2" customHeight="1">
      <c r="A399" s="34"/>
      <c r="B399" s="35"/>
      <c r="C399" s="192" t="s">
        <v>574</v>
      </c>
      <c r="D399" s="192" t="s">
        <v>274</v>
      </c>
      <c r="E399" s="193" t="s">
        <v>6831</v>
      </c>
      <c r="F399" s="194" t="s">
        <v>6832</v>
      </c>
      <c r="G399" s="195" t="s">
        <v>952</v>
      </c>
      <c r="H399" s="196">
        <v>1</v>
      </c>
      <c r="I399" s="197"/>
      <c r="J399" s="198">
        <f>ROUND(I399*H399,2)</f>
        <v>0</v>
      </c>
      <c r="K399" s="194" t="s">
        <v>1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16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4978</v>
      </c>
    </row>
    <row r="400" spans="1:65" s="13" customFormat="1" ht="11.25">
      <c r="B400" s="210"/>
      <c r="C400" s="211"/>
      <c r="D400" s="212" t="s">
        <v>283</v>
      </c>
      <c r="E400" s="213" t="s">
        <v>1</v>
      </c>
      <c r="F400" s="214" t="s">
        <v>6768</v>
      </c>
      <c r="G400" s="211"/>
      <c r="H400" s="213" t="s">
        <v>1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283</v>
      </c>
      <c r="AU400" s="220" t="s">
        <v>16</v>
      </c>
      <c r="AV400" s="13" t="s">
        <v>16</v>
      </c>
      <c r="AW400" s="13" t="s">
        <v>32</v>
      </c>
      <c r="AX400" s="13" t="s">
        <v>76</v>
      </c>
      <c r="AY400" s="220" t="s">
        <v>272</v>
      </c>
    </row>
    <row r="401" spans="1:65" s="14" customFormat="1" ht="11.25">
      <c r="B401" s="221"/>
      <c r="C401" s="222"/>
      <c r="D401" s="212" t="s">
        <v>283</v>
      </c>
      <c r="E401" s="223" t="s">
        <v>1</v>
      </c>
      <c r="F401" s="224" t="s">
        <v>16</v>
      </c>
      <c r="G401" s="222"/>
      <c r="H401" s="225">
        <v>1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283</v>
      </c>
      <c r="AU401" s="231" t="s">
        <v>16</v>
      </c>
      <c r="AV401" s="14" t="s">
        <v>84</v>
      </c>
      <c r="AW401" s="14" t="s">
        <v>32</v>
      </c>
      <c r="AX401" s="14" t="s">
        <v>76</v>
      </c>
      <c r="AY401" s="231" t="s">
        <v>272</v>
      </c>
    </row>
    <row r="402" spans="1:65" s="15" customFormat="1" ht="11.25">
      <c r="B402" s="246"/>
      <c r="C402" s="247"/>
      <c r="D402" s="212" t="s">
        <v>283</v>
      </c>
      <c r="E402" s="248" t="s">
        <v>1</v>
      </c>
      <c r="F402" s="249" t="s">
        <v>5942</v>
      </c>
      <c r="G402" s="247"/>
      <c r="H402" s="250">
        <v>1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AT402" s="256" t="s">
        <v>283</v>
      </c>
      <c r="AU402" s="256" t="s">
        <v>16</v>
      </c>
      <c r="AV402" s="15" t="s">
        <v>279</v>
      </c>
      <c r="AW402" s="15" t="s">
        <v>32</v>
      </c>
      <c r="AX402" s="15" t="s">
        <v>16</v>
      </c>
      <c r="AY402" s="256" t="s">
        <v>272</v>
      </c>
    </row>
    <row r="403" spans="1:65" s="2" customFormat="1" ht="24.2" customHeight="1">
      <c r="A403" s="34"/>
      <c r="B403" s="35"/>
      <c r="C403" s="192" t="s">
        <v>584</v>
      </c>
      <c r="D403" s="192" t="s">
        <v>274</v>
      </c>
      <c r="E403" s="193" t="s">
        <v>6833</v>
      </c>
      <c r="F403" s="194" t="s">
        <v>6834</v>
      </c>
      <c r="G403" s="195" t="s">
        <v>185</v>
      </c>
      <c r="H403" s="196">
        <v>5.5</v>
      </c>
      <c r="I403" s="197"/>
      <c r="J403" s="198">
        <f>ROUND(I403*H403,2)</f>
        <v>0</v>
      </c>
      <c r="K403" s="194" t="s">
        <v>1</v>
      </c>
      <c r="L403" s="39"/>
      <c r="M403" s="199" t="s">
        <v>1</v>
      </c>
      <c r="N403" s="200" t="s">
        <v>41</v>
      </c>
      <c r="O403" s="71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279</v>
      </c>
      <c r="AT403" s="203" t="s">
        <v>274</v>
      </c>
      <c r="AU403" s="203" t="s">
        <v>16</v>
      </c>
      <c r="AY403" s="17" t="s">
        <v>272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7" t="s">
        <v>16</v>
      </c>
      <c r="BK403" s="204">
        <f>ROUND(I403*H403,2)</f>
        <v>0</v>
      </c>
      <c r="BL403" s="17" t="s">
        <v>279</v>
      </c>
      <c r="BM403" s="203" t="s">
        <v>992</v>
      </c>
    </row>
    <row r="404" spans="1:65" s="13" customFormat="1" ht="11.25">
      <c r="B404" s="210"/>
      <c r="C404" s="211"/>
      <c r="D404" s="212" t="s">
        <v>283</v>
      </c>
      <c r="E404" s="213" t="s">
        <v>1</v>
      </c>
      <c r="F404" s="214" t="s">
        <v>6768</v>
      </c>
      <c r="G404" s="211"/>
      <c r="H404" s="213" t="s">
        <v>1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283</v>
      </c>
      <c r="AU404" s="220" t="s">
        <v>16</v>
      </c>
      <c r="AV404" s="13" t="s">
        <v>16</v>
      </c>
      <c r="AW404" s="13" t="s">
        <v>32</v>
      </c>
      <c r="AX404" s="13" t="s">
        <v>76</v>
      </c>
      <c r="AY404" s="220" t="s">
        <v>272</v>
      </c>
    </row>
    <row r="405" spans="1:65" s="14" customFormat="1" ht="11.25">
      <c r="B405" s="221"/>
      <c r="C405" s="222"/>
      <c r="D405" s="212" t="s">
        <v>283</v>
      </c>
      <c r="E405" s="223" t="s">
        <v>1</v>
      </c>
      <c r="F405" s="224" t="s">
        <v>6835</v>
      </c>
      <c r="G405" s="222"/>
      <c r="H405" s="225">
        <v>5.5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283</v>
      </c>
      <c r="AU405" s="231" t="s">
        <v>16</v>
      </c>
      <c r="AV405" s="14" t="s">
        <v>84</v>
      </c>
      <c r="AW405" s="14" t="s">
        <v>32</v>
      </c>
      <c r="AX405" s="14" t="s">
        <v>76</v>
      </c>
      <c r="AY405" s="231" t="s">
        <v>272</v>
      </c>
    </row>
    <row r="406" spans="1:65" s="15" customFormat="1" ht="11.25">
      <c r="B406" s="246"/>
      <c r="C406" s="247"/>
      <c r="D406" s="212" t="s">
        <v>283</v>
      </c>
      <c r="E406" s="248" t="s">
        <v>1</v>
      </c>
      <c r="F406" s="249" t="s">
        <v>5942</v>
      </c>
      <c r="G406" s="247"/>
      <c r="H406" s="250">
        <v>5.5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AT406" s="256" t="s">
        <v>283</v>
      </c>
      <c r="AU406" s="256" t="s">
        <v>16</v>
      </c>
      <c r="AV406" s="15" t="s">
        <v>279</v>
      </c>
      <c r="AW406" s="15" t="s">
        <v>32</v>
      </c>
      <c r="AX406" s="15" t="s">
        <v>16</v>
      </c>
      <c r="AY406" s="256" t="s">
        <v>272</v>
      </c>
    </row>
    <row r="407" spans="1:65" s="2" customFormat="1" ht="24.2" customHeight="1">
      <c r="A407" s="34"/>
      <c r="B407" s="35"/>
      <c r="C407" s="192" t="s">
        <v>594</v>
      </c>
      <c r="D407" s="192" t="s">
        <v>274</v>
      </c>
      <c r="E407" s="193" t="s">
        <v>6836</v>
      </c>
      <c r="F407" s="194" t="s">
        <v>6837</v>
      </c>
      <c r="G407" s="195" t="s">
        <v>156</v>
      </c>
      <c r="H407" s="196">
        <v>1</v>
      </c>
      <c r="I407" s="197"/>
      <c r="J407" s="198">
        <f>ROUND(I407*H407,2)</f>
        <v>0</v>
      </c>
      <c r="K407" s="194" t="s">
        <v>1</v>
      </c>
      <c r="L407" s="39"/>
      <c r="M407" s="199" t="s">
        <v>1</v>
      </c>
      <c r="N407" s="200" t="s">
        <v>41</v>
      </c>
      <c r="O407" s="71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16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279</v>
      </c>
      <c r="BM407" s="203" t="s">
        <v>1009</v>
      </c>
    </row>
    <row r="408" spans="1:65" s="13" customFormat="1" ht="11.25">
      <c r="B408" s="210"/>
      <c r="C408" s="211"/>
      <c r="D408" s="212" t="s">
        <v>283</v>
      </c>
      <c r="E408" s="213" t="s">
        <v>1</v>
      </c>
      <c r="F408" s="214" t="s">
        <v>6768</v>
      </c>
      <c r="G408" s="211"/>
      <c r="H408" s="213" t="s">
        <v>1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283</v>
      </c>
      <c r="AU408" s="220" t="s">
        <v>16</v>
      </c>
      <c r="AV408" s="13" t="s">
        <v>16</v>
      </c>
      <c r="AW408" s="13" t="s">
        <v>32</v>
      </c>
      <c r="AX408" s="13" t="s">
        <v>76</v>
      </c>
      <c r="AY408" s="220" t="s">
        <v>272</v>
      </c>
    </row>
    <row r="409" spans="1:65" s="14" customFormat="1" ht="11.25">
      <c r="B409" s="221"/>
      <c r="C409" s="222"/>
      <c r="D409" s="212" t="s">
        <v>283</v>
      </c>
      <c r="E409" s="223" t="s">
        <v>1</v>
      </c>
      <c r="F409" s="224" t="s">
        <v>16</v>
      </c>
      <c r="G409" s="222"/>
      <c r="H409" s="225">
        <v>1</v>
      </c>
      <c r="I409" s="226"/>
      <c r="J409" s="222"/>
      <c r="K409" s="222"/>
      <c r="L409" s="227"/>
      <c r="M409" s="228"/>
      <c r="N409" s="229"/>
      <c r="O409" s="229"/>
      <c r="P409" s="229"/>
      <c r="Q409" s="229"/>
      <c r="R409" s="229"/>
      <c r="S409" s="229"/>
      <c r="T409" s="230"/>
      <c r="AT409" s="231" t="s">
        <v>283</v>
      </c>
      <c r="AU409" s="231" t="s">
        <v>16</v>
      </c>
      <c r="AV409" s="14" t="s">
        <v>84</v>
      </c>
      <c r="AW409" s="14" t="s">
        <v>32</v>
      </c>
      <c r="AX409" s="14" t="s">
        <v>76</v>
      </c>
      <c r="AY409" s="231" t="s">
        <v>272</v>
      </c>
    </row>
    <row r="410" spans="1:65" s="15" customFormat="1" ht="11.25">
      <c r="B410" s="246"/>
      <c r="C410" s="247"/>
      <c r="D410" s="212" t="s">
        <v>283</v>
      </c>
      <c r="E410" s="248" t="s">
        <v>1</v>
      </c>
      <c r="F410" s="249" t="s">
        <v>5942</v>
      </c>
      <c r="G410" s="247"/>
      <c r="H410" s="250">
        <v>1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AT410" s="256" t="s">
        <v>283</v>
      </c>
      <c r="AU410" s="256" t="s">
        <v>16</v>
      </c>
      <c r="AV410" s="15" t="s">
        <v>279</v>
      </c>
      <c r="AW410" s="15" t="s">
        <v>32</v>
      </c>
      <c r="AX410" s="15" t="s">
        <v>16</v>
      </c>
      <c r="AY410" s="256" t="s">
        <v>272</v>
      </c>
    </row>
    <row r="411" spans="1:65" s="2" customFormat="1" ht="21.75" customHeight="1">
      <c r="A411" s="34"/>
      <c r="B411" s="35"/>
      <c r="C411" s="192" t="s">
        <v>606</v>
      </c>
      <c r="D411" s="192" t="s">
        <v>274</v>
      </c>
      <c r="E411" s="193" t="s">
        <v>6838</v>
      </c>
      <c r="F411" s="194" t="s">
        <v>6839</v>
      </c>
      <c r="G411" s="195" t="s">
        <v>185</v>
      </c>
      <c r="H411" s="196">
        <v>31</v>
      </c>
      <c r="I411" s="197"/>
      <c r="J411" s="198">
        <f>ROUND(I411*H411,2)</f>
        <v>0</v>
      </c>
      <c r="K411" s="194" t="s">
        <v>1</v>
      </c>
      <c r="L411" s="39"/>
      <c r="M411" s="199" t="s">
        <v>1</v>
      </c>
      <c r="N411" s="200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279</v>
      </c>
      <c r="AT411" s="203" t="s">
        <v>274</v>
      </c>
      <c r="AU411" s="203" t="s">
        <v>16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279</v>
      </c>
      <c r="BM411" s="203" t="s">
        <v>1024</v>
      </c>
    </row>
    <row r="412" spans="1:65" s="13" customFormat="1" ht="11.25">
      <c r="B412" s="210"/>
      <c r="C412" s="211"/>
      <c r="D412" s="212" t="s">
        <v>283</v>
      </c>
      <c r="E412" s="213" t="s">
        <v>1</v>
      </c>
      <c r="F412" s="214" t="s">
        <v>6768</v>
      </c>
      <c r="G412" s="211"/>
      <c r="H412" s="213" t="s">
        <v>1</v>
      </c>
      <c r="I412" s="215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283</v>
      </c>
      <c r="AU412" s="220" t="s">
        <v>16</v>
      </c>
      <c r="AV412" s="13" t="s">
        <v>16</v>
      </c>
      <c r="AW412" s="13" t="s">
        <v>32</v>
      </c>
      <c r="AX412" s="13" t="s">
        <v>76</v>
      </c>
      <c r="AY412" s="220" t="s">
        <v>272</v>
      </c>
    </row>
    <row r="413" spans="1:65" s="14" customFormat="1" ht="11.25">
      <c r="B413" s="221"/>
      <c r="C413" s="222"/>
      <c r="D413" s="212" t="s">
        <v>283</v>
      </c>
      <c r="E413" s="223" t="s">
        <v>1</v>
      </c>
      <c r="F413" s="224" t="s">
        <v>476</v>
      </c>
      <c r="G413" s="222"/>
      <c r="H413" s="225">
        <v>31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16</v>
      </c>
      <c r="AV413" s="14" t="s">
        <v>84</v>
      </c>
      <c r="AW413" s="14" t="s">
        <v>32</v>
      </c>
      <c r="AX413" s="14" t="s">
        <v>76</v>
      </c>
      <c r="AY413" s="231" t="s">
        <v>272</v>
      </c>
    </row>
    <row r="414" spans="1:65" s="15" customFormat="1" ht="11.25">
      <c r="B414" s="246"/>
      <c r="C414" s="247"/>
      <c r="D414" s="212" t="s">
        <v>283</v>
      </c>
      <c r="E414" s="248" t="s">
        <v>1</v>
      </c>
      <c r="F414" s="249" t="s">
        <v>5942</v>
      </c>
      <c r="G414" s="247"/>
      <c r="H414" s="250">
        <v>31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AT414" s="256" t="s">
        <v>283</v>
      </c>
      <c r="AU414" s="256" t="s">
        <v>16</v>
      </c>
      <c r="AV414" s="15" t="s">
        <v>279</v>
      </c>
      <c r="AW414" s="15" t="s">
        <v>32</v>
      </c>
      <c r="AX414" s="15" t="s">
        <v>16</v>
      </c>
      <c r="AY414" s="256" t="s">
        <v>272</v>
      </c>
    </row>
    <row r="415" spans="1:65" s="2" customFormat="1" ht="21.75" customHeight="1">
      <c r="A415" s="34"/>
      <c r="B415" s="35"/>
      <c r="C415" s="192" t="s">
        <v>617</v>
      </c>
      <c r="D415" s="192" t="s">
        <v>274</v>
      </c>
      <c r="E415" s="193" t="s">
        <v>6840</v>
      </c>
      <c r="F415" s="194" t="s">
        <v>6841</v>
      </c>
      <c r="G415" s="195" t="s">
        <v>185</v>
      </c>
      <c r="H415" s="196">
        <v>31</v>
      </c>
      <c r="I415" s="197"/>
      <c r="J415" s="198">
        <f>ROUND(I415*H415,2)</f>
        <v>0</v>
      </c>
      <c r="K415" s="194" t="s">
        <v>1</v>
      </c>
      <c r="L415" s="39"/>
      <c r="M415" s="199" t="s">
        <v>1</v>
      </c>
      <c r="N415" s="200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279</v>
      </c>
      <c r="AT415" s="203" t="s">
        <v>274</v>
      </c>
      <c r="AU415" s="203" t="s">
        <v>16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279</v>
      </c>
      <c r="BM415" s="203" t="s">
        <v>1054</v>
      </c>
    </row>
    <row r="416" spans="1:65" s="13" customFormat="1" ht="11.25">
      <c r="B416" s="210"/>
      <c r="C416" s="211"/>
      <c r="D416" s="212" t="s">
        <v>283</v>
      </c>
      <c r="E416" s="213" t="s">
        <v>1</v>
      </c>
      <c r="F416" s="214" t="s">
        <v>6768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16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4" customFormat="1" ht="11.25">
      <c r="B417" s="221"/>
      <c r="C417" s="222"/>
      <c r="D417" s="212" t="s">
        <v>283</v>
      </c>
      <c r="E417" s="223" t="s">
        <v>1</v>
      </c>
      <c r="F417" s="224" t="s">
        <v>476</v>
      </c>
      <c r="G417" s="222"/>
      <c r="H417" s="225">
        <v>31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283</v>
      </c>
      <c r="AU417" s="231" t="s">
        <v>16</v>
      </c>
      <c r="AV417" s="14" t="s">
        <v>84</v>
      </c>
      <c r="AW417" s="14" t="s">
        <v>32</v>
      </c>
      <c r="AX417" s="14" t="s">
        <v>76</v>
      </c>
      <c r="AY417" s="231" t="s">
        <v>272</v>
      </c>
    </row>
    <row r="418" spans="1:65" s="15" customFormat="1" ht="11.25">
      <c r="B418" s="246"/>
      <c r="C418" s="247"/>
      <c r="D418" s="212" t="s">
        <v>283</v>
      </c>
      <c r="E418" s="248" t="s">
        <v>1</v>
      </c>
      <c r="F418" s="249" t="s">
        <v>5942</v>
      </c>
      <c r="G418" s="247"/>
      <c r="H418" s="250">
        <v>31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AT418" s="256" t="s">
        <v>283</v>
      </c>
      <c r="AU418" s="256" t="s">
        <v>16</v>
      </c>
      <c r="AV418" s="15" t="s">
        <v>279</v>
      </c>
      <c r="AW418" s="15" t="s">
        <v>32</v>
      </c>
      <c r="AX418" s="15" t="s">
        <v>16</v>
      </c>
      <c r="AY418" s="256" t="s">
        <v>272</v>
      </c>
    </row>
    <row r="419" spans="1:65" s="2" customFormat="1" ht="16.5" customHeight="1">
      <c r="A419" s="34"/>
      <c r="B419" s="35"/>
      <c r="C419" s="192" t="s">
        <v>632</v>
      </c>
      <c r="D419" s="192" t="s">
        <v>274</v>
      </c>
      <c r="E419" s="193" t="s">
        <v>6842</v>
      </c>
      <c r="F419" s="194" t="s">
        <v>6843</v>
      </c>
      <c r="G419" s="195" t="s">
        <v>185</v>
      </c>
      <c r="H419" s="196">
        <v>31</v>
      </c>
      <c r="I419" s="197"/>
      <c r="J419" s="198">
        <f>ROUND(I419*H419,2)</f>
        <v>0</v>
      </c>
      <c r="K419" s="194" t="s">
        <v>1</v>
      </c>
      <c r="L419" s="39"/>
      <c r="M419" s="199" t="s">
        <v>1</v>
      </c>
      <c r="N419" s="200" t="s">
        <v>41</v>
      </c>
      <c r="O419" s="71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16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279</v>
      </c>
      <c r="BM419" s="203" t="s">
        <v>1072</v>
      </c>
    </row>
    <row r="420" spans="1:65" s="13" customFormat="1" ht="33.75">
      <c r="B420" s="210"/>
      <c r="C420" s="211"/>
      <c r="D420" s="212" t="s">
        <v>283</v>
      </c>
      <c r="E420" s="213" t="s">
        <v>1</v>
      </c>
      <c r="F420" s="214" t="s">
        <v>6844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283</v>
      </c>
      <c r="AU420" s="220" t="s">
        <v>16</v>
      </c>
      <c r="AV420" s="13" t="s">
        <v>16</v>
      </c>
      <c r="AW420" s="13" t="s">
        <v>32</v>
      </c>
      <c r="AX420" s="13" t="s">
        <v>76</v>
      </c>
      <c r="AY420" s="220" t="s">
        <v>272</v>
      </c>
    </row>
    <row r="421" spans="1:65" s="13" customFormat="1" ht="22.5">
      <c r="B421" s="210"/>
      <c r="C421" s="211"/>
      <c r="D421" s="212" t="s">
        <v>283</v>
      </c>
      <c r="E421" s="213" t="s">
        <v>1</v>
      </c>
      <c r="F421" s="214" t="s">
        <v>6845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16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3" customFormat="1" ht="11.25">
      <c r="B422" s="210"/>
      <c r="C422" s="211"/>
      <c r="D422" s="212" t="s">
        <v>283</v>
      </c>
      <c r="E422" s="213" t="s">
        <v>1</v>
      </c>
      <c r="F422" s="214" t="s">
        <v>6768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16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4" customFormat="1" ht="11.25">
      <c r="B423" s="221"/>
      <c r="C423" s="222"/>
      <c r="D423" s="212" t="s">
        <v>283</v>
      </c>
      <c r="E423" s="223" t="s">
        <v>1</v>
      </c>
      <c r="F423" s="224" t="s">
        <v>476</v>
      </c>
      <c r="G423" s="222"/>
      <c r="H423" s="225">
        <v>31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AT423" s="231" t="s">
        <v>283</v>
      </c>
      <c r="AU423" s="231" t="s">
        <v>16</v>
      </c>
      <c r="AV423" s="14" t="s">
        <v>84</v>
      </c>
      <c r="AW423" s="14" t="s">
        <v>32</v>
      </c>
      <c r="AX423" s="14" t="s">
        <v>76</v>
      </c>
      <c r="AY423" s="231" t="s">
        <v>272</v>
      </c>
    </row>
    <row r="424" spans="1:65" s="15" customFormat="1" ht="11.25">
      <c r="B424" s="246"/>
      <c r="C424" s="247"/>
      <c r="D424" s="212" t="s">
        <v>283</v>
      </c>
      <c r="E424" s="248" t="s">
        <v>1</v>
      </c>
      <c r="F424" s="249" t="s">
        <v>5942</v>
      </c>
      <c r="G424" s="247"/>
      <c r="H424" s="250">
        <v>31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AT424" s="256" t="s">
        <v>283</v>
      </c>
      <c r="AU424" s="256" t="s">
        <v>16</v>
      </c>
      <c r="AV424" s="15" t="s">
        <v>279</v>
      </c>
      <c r="AW424" s="15" t="s">
        <v>32</v>
      </c>
      <c r="AX424" s="15" t="s">
        <v>16</v>
      </c>
      <c r="AY424" s="256" t="s">
        <v>272</v>
      </c>
    </row>
    <row r="425" spans="1:65" s="2" customFormat="1" ht="16.5" customHeight="1">
      <c r="A425" s="34"/>
      <c r="B425" s="35"/>
      <c r="C425" s="192" t="s">
        <v>644</v>
      </c>
      <c r="D425" s="192" t="s">
        <v>274</v>
      </c>
      <c r="E425" s="193" t="s">
        <v>6846</v>
      </c>
      <c r="F425" s="194" t="s">
        <v>6847</v>
      </c>
      <c r="G425" s="195" t="s">
        <v>3165</v>
      </c>
      <c r="H425" s="196">
        <v>1</v>
      </c>
      <c r="I425" s="197"/>
      <c r="J425" s="198">
        <f>ROUND(I425*H425,2)</f>
        <v>0</v>
      </c>
      <c r="K425" s="194" t="s">
        <v>1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16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1106</v>
      </c>
    </row>
    <row r="426" spans="1:65" s="13" customFormat="1" ht="11.25">
      <c r="B426" s="210"/>
      <c r="C426" s="211"/>
      <c r="D426" s="212" t="s">
        <v>283</v>
      </c>
      <c r="E426" s="213" t="s">
        <v>1</v>
      </c>
      <c r="F426" s="214" t="s">
        <v>6768</v>
      </c>
      <c r="G426" s="211"/>
      <c r="H426" s="213" t="s">
        <v>1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283</v>
      </c>
      <c r="AU426" s="220" t="s">
        <v>16</v>
      </c>
      <c r="AV426" s="13" t="s">
        <v>16</v>
      </c>
      <c r="AW426" s="13" t="s">
        <v>32</v>
      </c>
      <c r="AX426" s="13" t="s">
        <v>76</v>
      </c>
      <c r="AY426" s="220" t="s">
        <v>272</v>
      </c>
    </row>
    <row r="427" spans="1:65" s="14" customFormat="1" ht="11.25">
      <c r="B427" s="221"/>
      <c r="C427" s="222"/>
      <c r="D427" s="212" t="s">
        <v>283</v>
      </c>
      <c r="E427" s="223" t="s">
        <v>1</v>
      </c>
      <c r="F427" s="224" t="s">
        <v>16</v>
      </c>
      <c r="G427" s="222"/>
      <c r="H427" s="225">
        <v>1</v>
      </c>
      <c r="I427" s="226"/>
      <c r="J427" s="222"/>
      <c r="K427" s="222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283</v>
      </c>
      <c r="AU427" s="231" t="s">
        <v>16</v>
      </c>
      <c r="AV427" s="14" t="s">
        <v>84</v>
      </c>
      <c r="AW427" s="14" t="s">
        <v>32</v>
      </c>
      <c r="AX427" s="14" t="s">
        <v>76</v>
      </c>
      <c r="AY427" s="231" t="s">
        <v>272</v>
      </c>
    </row>
    <row r="428" spans="1:65" s="15" customFormat="1" ht="11.25">
      <c r="B428" s="246"/>
      <c r="C428" s="247"/>
      <c r="D428" s="212" t="s">
        <v>283</v>
      </c>
      <c r="E428" s="248" t="s">
        <v>1</v>
      </c>
      <c r="F428" s="249" t="s">
        <v>5942</v>
      </c>
      <c r="G428" s="247"/>
      <c r="H428" s="250">
        <v>1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AT428" s="256" t="s">
        <v>283</v>
      </c>
      <c r="AU428" s="256" t="s">
        <v>16</v>
      </c>
      <c r="AV428" s="15" t="s">
        <v>279</v>
      </c>
      <c r="AW428" s="15" t="s">
        <v>32</v>
      </c>
      <c r="AX428" s="15" t="s">
        <v>16</v>
      </c>
      <c r="AY428" s="256" t="s">
        <v>272</v>
      </c>
    </row>
    <row r="429" spans="1:65" s="2" customFormat="1" ht="37.9" customHeight="1">
      <c r="A429" s="34"/>
      <c r="B429" s="35"/>
      <c r="C429" s="192" t="s">
        <v>653</v>
      </c>
      <c r="D429" s="192" t="s">
        <v>274</v>
      </c>
      <c r="E429" s="193" t="s">
        <v>6848</v>
      </c>
      <c r="F429" s="194" t="s">
        <v>6849</v>
      </c>
      <c r="G429" s="195" t="s">
        <v>952</v>
      </c>
      <c r="H429" s="196">
        <v>1</v>
      </c>
      <c r="I429" s="197"/>
      <c r="J429" s="198">
        <f>ROUND(I429*H429,2)</f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279</v>
      </c>
      <c r="AT429" s="203" t="s">
        <v>274</v>
      </c>
      <c r="AU429" s="203" t="s">
        <v>16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279</v>
      </c>
      <c r="BM429" s="203" t="s">
        <v>1121</v>
      </c>
    </row>
    <row r="430" spans="1:65" s="13" customFormat="1" ht="11.25">
      <c r="B430" s="210"/>
      <c r="C430" s="211"/>
      <c r="D430" s="212" t="s">
        <v>283</v>
      </c>
      <c r="E430" s="213" t="s">
        <v>1</v>
      </c>
      <c r="F430" s="214" t="s">
        <v>6768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16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4" customFormat="1" ht="11.25">
      <c r="B431" s="221"/>
      <c r="C431" s="222"/>
      <c r="D431" s="212" t="s">
        <v>283</v>
      </c>
      <c r="E431" s="223" t="s">
        <v>1</v>
      </c>
      <c r="F431" s="224" t="s">
        <v>16</v>
      </c>
      <c r="G431" s="222"/>
      <c r="H431" s="225">
        <v>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283</v>
      </c>
      <c r="AU431" s="231" t="s">
        <v>16</v>
      </c>
      <c r="AV431" s="14" t="s">
        <v>84</v>
      </c>
      <c r="AW431" s="14" t="s">
        <v>32</v>
      </c>
      <c r="AX431" s="14" t="s">
        <v>76</v>
      </c>
      <c r="AY431" s="231" t="s">
        <v>272</v>
      </c>
    </row>
    <row r="432" spans="1:65" s="15" customFormat="1" ht="11.25">
      <c r="B432" s="246"/>
      <c r="C432" s="247"/>
      <c r="D432" s="212" t="s">
        <v>283</v>
      </c>
      <c r="E432" s="248" t="s">
        <v>1</v>
      </c>
      <c r="F432" s="249" t="s">
        <v>5942</v>
      </c>
      <c r="G432" s="247"/>
      <c r="H432" s="250">
        <v>1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AT432" s="256" t="s">
        <v>283</v>
      </c>
      <c r="AU432" s="256" t="s">
        <v>16</v>
      </c>
      <c r="AV432" s="15" t="s">
        <v>279</v>
      </c>
      <c r="AW432" s="15" t="s">
        <v>32</v>
      </c>
      <c r="AX432" s="15" t="s">
        <v>16</v>
      </c>
      <c r="AY432" s="256" t="s">
        <v>272</v>
      </c>
    </row>
    <row r="433" spans="1:65" s="2" customFormat="1" ht="55.5" customHeight="1">
      <c r="A433" s="34"/>
      <c r="B433" s="35"/>
      <c r="C433" s="192" t="s">
        <v>662</v>
      </c>
      <c r="D433" s="192" t="s">
        <v>274</v>
      </c>
      <c r="E433" s="193" t="s">
        <v>6850</v>
      </c>
      <c r="F433" s="194" t="s">
        <v>6851</v>
      </c>
      <c r="G433" s="195" t="s">
        <v>2594</v>
      </c>
      <c r="H433" s="196">
        <v>4</v>
      </c>
      <c r="I433" s="197"/>
      <c r="J433" s="198">
        <f>ROUND(I433*H433,2)</f>
        <v>0</v>
      </c>
      <c r="K433" s="194" t="s">
        <v>1</v>
      </c>
      <c r="L433" s="39"/>
      <c r="M433" s="199" t="s">
        <v>1</v>
      </c>
      <c r="N433" s="200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16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279</v>
      </c>
      <c r="BM433" s="203" t="s">
        <v>1136</v>
      </c>
    </row>
    <row r="434" spans="1:65" s="2" customFormat="1" ht="21.75" customHeight="1">
      <c r="A434" s="34"/>
      <c r="B434" s="35"/>
      <c r="C434" s="192" t="s">
        <v>667</v>
      </c>
      <c r="D434" s="192" t="s">
        <v>274</v>
      </c>
      <c r="E434" s="193" t="s">
        <v>6852</v>
      </c>
      <c r="F434" s="194" t="s">
        <v>6809</v>
      </c>
      <c r="G434" s="195" t="s">
        <v>380</v>
      </c>
      <c r="H434" s="196">
        <v>0.21</v>
      </c>
      <c r="I434" s="197"/>
      <c r="J434" s="198">
        <f>ROUND(I434*H434,2)</f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279</v>
      </c>
      <c r="AT434" s="203" t="s">
        <v>274</v>
      </c>
      <c r="AU434" s="203" t="s">
        <v>16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279</v>
      </c>
      <c r="BM434" s="203" t="s">
        <v>1251</v>
      </c>
    </row>
    <row r="435" spans="1:65" s="12" customFormat="1" ht="25.9" customHeight="1">
      <c r="B435" s="176"/>
      <c r="C435" s="177"/>
      <c r="D435" s="178" t="s">
        <v>75</v>
      </c>
      <c r="E435" s="179" t="s">
        <v>6853</v>
      </c>
      <c r="F435" s="179" t="s">
        <v>6854</v>
      </c>
      <c r="G435" s="177"/>
      <c r="H435" s="177"/>
      <c r="I435" s="180"/>
      <c r="J435" s="181">
        <f>BK435</f>
        <v>0</v>
      </c>
      <c r="K435" s="177"/>
      <c r="L435" s="182"/>
      <c r="M435" s="183"/>
      <c r="N435" s="184"/>
      <c r="O435" s="184"/>
      <c r="P435" s="185">
        <f>SUM(P436:P503)</f>
        <v>0</v>
      </c>
      <c r="Q435" s="184"/>
      <c r="R435" s="185">
        <f>SUM(R436:R503)</f>
        <v>0</v>
      </c>
      <c r="S435" s="184"/>
      <c r="T435" s="186">
        <f>SUM(T436:T503)</f>
        <v>0</v>
      </c>
      <c r="AR435" s="187" t="s">
        <v>16</v>
      </c>
      <c r="AT435" s="188" t="s">
        <v>75</v>
      </c>
      <c r="AU435" s="188" t="s">
        <v>76</v>
      </c>
      <c r="AY435" s="187" t="s">
        <v>272</v>
      </c>
      <c r="BK435" s="189">
        <f>SUM(BK436:BK503)</f>
        <v>0</v>
      </c>
    </row>
    <row r="436" spans="1:65" s="2" customFormat="1" ht="37.9" customHeight="1">
      <c r="A436" s="34"/>
      <c r="B436" s="35"/>
      <c r="C436" s="192" t="s">
        <v>676</v>
      </c>
      <c r="D436" s="192" t="s">
        <v>274</v>
      </c>
      <c r="E436" s="193" t="s">
        <v>6855</v>
      </c>
      <c r="F436" s="194" t="s">
        <v>6856</v>
      </c>
      <c r="G436" s="195" t="s">
        <v>952</v>
      </c>
      <c r="H436" s="196">
        <v>1</v>
      </c>
      <c r="I436" s="197"/>
      <c r="J436" s="198">
        <f>ROUND(I436*H436,2)</f>
        <v>0</v>
      </c>
      <c r="K436" s="194" t="s">
        <v>1</v>
      </c>
      <c r="L436" s="39"/>
      <c r="M436" s="199" t="s">
        <v>1</v>
      </c>
      <c r="N436" s="200" t="s">
        <v>41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279</v>
      </c>
      <c r="AT436" s="203" t="s">
        <v>274</v>
      </c>
      <c r="AU436" s="203" t="s">
        <v>16</v>
      </c>
      <c r="AY436" s="17" t="s">
        <v>272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16</v>
      </c>
      <c r="BK436" s="204">
        <f>ROUND(I436*H436,2)</f>
        <v>0</v>
      </c>
      <c r="BL436" s="17" t="s">
        <v>279</v>
      </c>
      <c r="BM436" s="203" t="s">
        <v>1366</v>
      </c>
    </row>
    <row r="437" spans="1:65" s="13" customFormat="1" ht="22.5">
      <c r="B437" s="210"/>
      <c r="C437" s="211"/>
      <c r="D437" s="212" t="s">
        <v>283</v>
      </c>
      <c r="E437" s="213" t="s">
        <v>1</v>
      </c>
      <c r="F437" s="214" t="s">
        <v>6707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16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3" customFormat="1" ht="11.25">
      <c r="B438" s="210"/>
      <c r="C438" s="211"/>
      <c r="D438" s="212" t="s">
        <v>283</v>
      </c>
      <c r="E438" s="213" t="s">
        <v>1</v>
      </c>
      <c r="F438" s="214" t="s">
        <v>6857</v>
      </c>
      <c r="G438" s="211"/>
      <c r="H438" s="213" t="s">
        <v>1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283</v>
      </c>
      <c r="AU438" s="220" t="s">
        <v>16</v>
      </c>
      <c r="AV438" s="13" t="s">
        <v>16</v>
      </c>
      <c r="AW438" s="13" t="s">
        <v>32</v>
      </c>
      <c r="AX438" s="13" t="s">
        <v>76</v>
      </c>
      <c r="AY438" s="220" t="s">
        <v>272</v>
      </c>
    </row>
    <row r="439" spans="1:65" s="13" customFormat="1" ht="11.25">
      <c r="B439" s="210"/>
      <c r="C439" s="211"/>
      <c r="D439" s="212" t="s">
        <v>283</v>
      </c>
      <c r="E439" s="213" t="s">
        <v>1</v>
      </c>
      <c r="F439" s="214" t="s">
        <v>6815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283</v>
      </c>
      <c r="AU439" s="220" t="s">
        <v>16</v>
      </c>
      <c r="AV439" s="13" t="s">
        <v>16</v>
      </c>
      <c r="AW439" s="13" t="s">
        <v>32</v>
      </c>
      <c r="AX439" s="13" t="s">
        <v>76</v>
      </c>
      <c r="AY439" s="220" t="s">
        <v>272</v>
      </c>
    </row>
    <row r="440" spans="1:65" s="13" customFormat="1" ht="11.25">
      <c r="B440" s="210"/>
      <c r="C440" s="211"/>
      <c r="D440" s="212" t="s">
        <v>283</v>
      </c>
      <c r="E440" s="213" t="s">
        <v>1</v>
      </c>
      <c r="F440" s="214" t="s">
        <v>6816</v>
      </c>
      <c r="G440" s="211"/>
      <c r="H440" s="213" t="s">
        <v>1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283</v>
      </c>
      <c r="AU440" s="220" t="s">
        <v>16</v>
      </c>
      <c r="AV440" s="13" t="s">
        <v>16</v>
      </c>
      <c r="AW440" s="13" t="s">
        <v>32</v>
      </c>
      <c r="AX440" s="13" t="s">
        <v>76</v>
      </c>
      <c r="AY440" s="220" t="s">
        <v>272</v>
      </c>
    </row>
    <row r="441" spans="1:65" s="13" customFormat="1" ht="22.5">
      <c r="B441" s="210"/>
      <c r="C441" s="211"/>
      <c r="D441" s="212" t="s">
        <v>283</v>
      </c>
      <c r="E441" s="213" t="s">
        <v>1</v>
      </c>
      <c r="F441" s="214" t="s">
        <v>6817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283</v>
      </c>
      <c r="AU441" s="220" t="s">
        <v>16</v>
      </c>
      <c r="AV441" s="13" t="s">
        <v>16</v>
      </c>
      <c r="AW441" s="13" t="s">
        <v>32</v>
      </c>
      <c r="AX441" s="13" t="s">
        <v>76</v>
      </c>
      <c r="AY441" s="220" t="s">
        <v>272</v>
      </c>
    </row>
    <row r="442" spans="1:65" s="13" customFormat="1" ht="11.25">
      <c r="B442" s="210"/>
      <c r="C442" s="211"/>
      <c r="D442" s="212" t="s">
        <v>283</v>
      </c>
      <c r="E442" s="213" t="s">
        <v>1</v>
      </c>
      <c r="F442" s="214" t="s">
        <v>6818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16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22.5">
      <c r="B443" s="210"/>
      <c r="C443" s="211"/>
      <c r="D443" s="212" t="s">
        <v>283</v>
      </c>
      <c r="E443" s="213" t="s">
        <v>1</v>
      </c>
      <c r="F443" s="214" t="s">
        <v>6819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16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3" customFormat="1" ht="11.25">
      <c r="B444" s="210"/>
      <c r="C444" s="211"/>
      <c r="D444" s="212" t="s">
        <v>283</v>
      </c>
      <c r="E444" s="213" t="s">
        <v>1</v>
      </c>
      <c r="F444" s="214" t="s">
        <v>6768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16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4" customFormat="1" ht="11.25">
      <c r="B445" s="221"/>
      <c r="C445" s="222"/>
      <c r="D445" s="212" t="s">
        <v>283</v>
      </c>
      <c r="E445" s="223" t="s">
        <v>1</v>
      </c>
      <c r="F445" s="224" t="s">
        <v>16</v>
      </c>
      <c r="G445" s="222"/>
      <c r="H445" s="225">
        <v>1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16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15" customFormat="1" ht="11.25">
      <c r="B446" s="246"/>
      <c r="C446" s="247"/>
      <c r="D446" s="212" t="s">
        <v>283</v>
      </c>
      <c r="E446" s="248" t="s">
        <v>1</v>
      </c>
      <c r="F446" s="249" t="s">
        <v>5942</v>
      </c>
      <c r="G446" s="247"/>
      <c r="H446" s="250">
        <v>1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AT446" s="256" t="s">
        <v>283</v>
      </c>
      <c r="AU446" s="256" t="s">
        <v>16</v>
      </c>
      <c r="AV446" s="15" t="s">
        <v>279</v>
      </c>
      <c r="AW446" s="15" t="s">
        <v>32</v>
      </c>
      <c r="AX446" s="15" t="s">
        <v>16</v>
      </c>
      <c r="AY446" s="256" t="s">
        <v>272</v>
      </c>
    </row>
    <row r="447" spans="1:65" s="2" customFormat="1" ht="21.75" customHeight="1">
      <c r="A447" s="34"/>
      <c r="B447" s="35"/>
      <c r="C447" s="192" t="s">
        <v>684</v>
      </c>
      <c r="D447" s="192" t="s">
        <v>274</v>
      </c>
      <c r="E447" s="193" t="s">
        <v>6858</v>
      </c>
      <c r="F447" s="194" t="s">
        <v>6821</v>
      </c>
      <c r="G447" s="195" t="s">
        <v>952</v>
      </c>
      <c r="H447" s="196">
        <v>2</v>
      </c>
      <c r="I447" s="197"/>
      <c r="J447" s="198">
        <f>ROUND(I447*H447,2)</f>
        <v>0</v>
      </c>
      <c r="K447" s="194" t="s">
        <v>1</v>
      </c>
      <c r="L447" s="39"/>
      <c r="M447" s="199" t="s">
        <v>1</v>
      </c>
      <c r="N447" s="200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279</v>
      </c>
      <c r="AT447" s="203" t="s">
        <v>274</v>
      </c>
      <c r="AU447" s="203" t="s">
        <v>16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279</v>
      </c>
      <c r="BM447" s="203" t="s">
        <v>1380</v>
      </c>
    </row>
    <row r="448" spans="1:65" s="13" customFormat="1" ht="11.25">
      <c r="B448" s="210"/>
      <c r="C448" s="211"/>
      <c r="D448" s="212" t="s">
        <v>283</v>
      </c>
      <c r="E448" s="213" t="s">
        <v>1</v>
      </c>
      <c r="F448" s="214" t="s">
        <v>6768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283</v>
      </c>
      <c r="AU448" s="220" t="s">
        <v>16</v>
      </c>
      <c r="AV448" s="13" t="s">
        <v>16</v>
      </c>
      <c r="AW448" s="13" t="s">
        <v>32</v>
      </c>
      <c r="AX448" s="13" t="s">
        <v>76</v>
      </c>
      <c r="AY448" s="220" t="s">
        <v>272</v>
      </c>
    </row>
    <row r="449" spans="1:65" s="14" customFormat="1" ht="11.25">
      <c r="B449" s="221"/>
      <c r="C449" s="222"/>
      <c r="D449" s="212" t="s">
        <v>283</v>
      </c>
      <c r="E449" s="223" t="s">
        <v>1</v>
      </c>
      <c r="F449" s="224" t="s">
        <v>84</v>
      </c>
      <c r="G449" s="222"/>
      <c r="H449" s="225">
        <v>2</v>
      </c>
      <c r="I449" s="226"/>
      <c r="J449" s="222"/>
      <c r="K449" s="222"/>
      <c r="L449" s="227"/>
      <c r="M449" s="228"/>
      <c r="N449" s="229"/>
      <c r="O449" s="229"/>
      <c r="P449" s="229"/>
      <c r="Q449" s="229"/>
      <c r="R449" s="229"/>
      <c r="S449" s="229"/>
      <c r="T449" s="230"/>
      <c r="AT449" s="231" t="s">
        <v>283</v>
      </c>
      <c r="AU449" s="231" t="s">
        <v>16</v>
      </c>
      <c r="AV449" s="14" t="s">
        <v>84</v>
      </c>
      <c r="AW449" s="14" t="s">
        <v>32</v>
      </c>
      <c r="AX449" s="14" t="s">
        <v>76</v>
      </c>
      <c r="AY449" s="231" t="s">
        <v>272</v>
      </c>
    </row>
    <row r="450" spans="1:65" s="15" customFormat="1" ht="11.25">
      <c r="B450" s="246"/>
      <c r="C450" s="247"/>
      <c r="D450" s="212" t="s">
        <v>283</v>
      </c>
      <c r="E450" s="248" t="s">
        <v>1</v>
      </c>
      <c r="F450" s="249" t="s">
        <v>5942</v>
      </c>
      <c r="G450" s="247"/>
      <c r="H450" s="250">
        <v>2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AT450" s="256" t="s">
        <v>283</v>
      </c>
      <c r="AU450" s="256" t="s">
        <v>16</v>
      </c>
      <c r="AV450" s="15" t="s">
        <v>279</v>
      </c>
      <c r="AW450" s="15" t="s">
        <v>32</v>
      </c>
      <c r="AX450" s="15" t="s">
        <v>16</v>
      </c>
      <c r="AY450" s="256" t="s">
        <v>272</v>
      </c>
    </row>
    <row r="451" spans="1:65" s="2" customFormat="1" ht="21.75" customHeight="1">
      <c r="A451" s="34"/>
      <c r="B451" s="35"/>
      <c r="C451" s="192" t="s">
        <v>692</v>
      </c>
      <c r="D451" s="192" t="s">
        <v>274</v>
      </c>
      <c r="E451" s="193" t="s">
        <v>6859</v>
      </c>
      <c r="F451" s="194" t="s">
        <v>6823</v>
      </c>
      <c r="G451" s="195" t="s">
        <v>952</v>
      </c>
      <c r="H451" s="196">
        <v>1</v>
      </c>
      <c r="I451" s="197"/>
      <c r="J451" s="198">
        <f>ROUND(I451*H451,2)</f>
        <v>0</v>
      </c>
      <c r="K451" s="194" t="s">
        <v>1</v>
      </c>
      <c r="L451" s="39"/>
      <c r="M451" s="199" t="s">
        <v>1</v>
      </c>
      <c r="N451" s="200" t="s">
        <v>41</v>
      </c>
      <c r="O451" s="71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279</v>
      </c>
      <c r="AT451" s="203" t="s">
        <v>274</v>
      </c>
      <c r="AU451" s="203" t="s">
        <v>16</v>
      </c>
      <c r="AY451" s="17" t="s">
        <v>272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7" t="s">
        <v>16</v>
      </c>
      <c r="BK451" s="204">
        <f>ROUND(I451*H451,2)</f>
        <v>0</v>
      </c>
      <c r="BL451" s="17" t="s">
        <v>279</v>
      </c>
      <c r="BM451" s="203" t="s">
        <v>1397</v>
      </c>
    </row>
    <row r="452" spans="1:65" s="13" customFormat="1" ht="11.25">
      <c r="B452" s="210"/>
      <c r="C452" s="211"/>
      <c r="D452" s="212" t="s">
        <v>283</v>
      </c>
      <c r="E452" s="213" t="s">
        <v>1</v>
      </c>
      <c r="F452" s="214" t="s">
        <v>6768</v>
      </c>
      <c r="G452" s="211"/>
      <c r="H452" s="213" t="s">
        <v>1</v>
      </c>
      <c r="I452" s="215"/>
      <c r="J452" s="211"/>
      <c r="K452" s="211"/>
      <c r="L452" s="216"/>
      <c r="M452" s="217"/>
      <c r="N452" s="218"/>
      <c r="O452" s="218"/>
      <c r="P452" s="218"/>
      <c r="Q452" s="218"/>
      <c r="R452" s="218"/>
      <c r="S452" s="218"/>
      <c r="T452" s="219"/>
      <c r="AT452" s="220" t="s">
        <v>283</v>
      </c>
      <c r="AU452" s="220" t="s">
        <v>16</v>
      </c>
      <c r="AV452" s="13" t="s">
        <v>16</v>
      </c>
      <c r="AW452" s="13" t="s">
        <v>32</v>
      </c>
      <c r="AX452" s="13" t="s">
        <v>76</v>
      </c>
      <c r="AY452" s="220" t="s">
        <v>272</v>
      </c>
    </row>
    <row r="453" spans="1:65" s="14" customFormat="1" ht="11.25">
      <c r="B453" s="221"/>
      <c r="C453" s="222"/>
      <c r="D453" s="212" t="s">
        <v>283</v>
      </c>
      <c r="E453" s="223" t="s">
        <v>1</v>
      </c>
      <c r="F453" s="224" t="s">
        <v>16</v>
      </c>
      <c r="G453" s="222"/>
      <c r="H453" s="225">
        <v>1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16</v>
      </c>
      <c r="AV453" s="14" t="s">
        <v>84</v>
      </c>
      <c r="AW453" s="14" t="s">
        <v>32</v>
      </c>
      <c r="AX453" s="14" t="s">
        <v>76</v>
      </c>
      <c r="AY453" s="231" t="s">
        <v>272</v>
      </c>
    </row>
    <row r="454" spans="1:65" s="15" customFormat="1" ht="11.25">
      <c r="B454" s="246"/>
      <c r="C454" s="247"/>
      <c r="D454" s="212" t="s">
        <v>283</v>
      </c>
      <c r="E454" s="248" t="s">
        <v>1</v>
      </c>
      <c r="F454" s="249" t="s">
        <v>5942</v>
      </c>
      <c r="G454" s="247"/>
      <c r="H454" s="250">
        <v>1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AT454" s="256" t="s">
        <v>283</v>
      </c>
      <c r="AU454" s="256" t="s">
        <v>16</v>
      </c>
      <c r="AV454" s="15" t="s">
        <v>279</v>
      </c>
      <c r="AW454" s="15" t="s">
        <v>32</v>
      </c>
      <c r="AX454" s="15" t="s">
        <v>16</v>
      </c>
      <c r="AY454" s="256" t="s">
        <v>272</v>
      </c>
    </row>
    <row r="455" spans="1:65" s="2" customFormat="1" ht="16.5" customHeight="1">
      <c r="A455" s="34"/>
      <c r="B455" s="35"/>
      <c r="C455" s="192" t="s">
        <v>701</v>
      </c>
      <c r="D455" s="192" t="s">
        <v>274</v>
      </c>
      <c r="E455" s="193" t="s">
        <v>6860</v>
      </c>
      <c r="F455" s="194" t="s">
        <v>6825</v>
      </c>
      <c r="G455" s="195" t="s">
        <v>952</v>
      </c>
      <c r="H455" s="196">
        <v>1</v>
      </c>
      <c r="I455" s="197"/>
      <c r="J455" s="198">
        <f>ROUND(I455*H455,2)</f>
        <v>0</v>
      </c>
      <c r="K455" s="194" t="s">
        <v>1</v>
      </c>
      <c r="L455" s="39"/>
      <c r="M455" s="199" t="s">
        <v>1</v>
      </c>
      <c r="N455" s="200" t="s">
        <v>41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279</v>
      </c>
      <c r="AT455" s="203" t="s">
        <v>274</v>
      </c>
      <c r="AU455" s="203" t="s">
        <v>16</v>
      </c>
      <c r="AY455" s="17" t="s">
        <v>272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16</v>
      </c>
      <c r="BK455" s="204">
        <f>ROUND(I455*H455,2)</f>
        <v>0</v>
      </c>
      <c r="BL455" s="17" t="s">
        <v>279</v>
      </c>
      <c r="BM455" s="203" t="s">
        <v>1418</v>
      </c>
    </row>
    <row r="456" spans="1:65" s="13" customFormat="1" ht="11.25">
      <c r="B456" s="210"/>
      <c r="C456" s="211"/>
      <c r="D456" s="212" t="s">
        <v>283</v>
      </c>
      <c r="E456" s="213" t="s">
        <v>1</v>
      </c>
      <c r="F456" s="214" t="s">
        <v>6768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16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4" customFormat="1" ht="11.25">
      <c r="B457" s="221"/>
      <c r="C457" s="222"/>
      <c r="D457" s="212" t="s">
        <v>283</v>
      </c>
      <c r="E457" s="223" t="s">
        <v>1</v>
      </c>
      <c r="F457" s="224" t="s">
        <v>16</v>
      </c>
      <c r="G457" s="222"/>
      <c r="H457" s="225">
        <v>1</v>
      </c>
      <c r="I457" s="226"/>
      <c r="J457" s="222"/>
      <c r="K457" s="222"/>
      <c r="L457" s="227"/>
      <c r="M457" s="228"/>
      <c r="N457" s="229"/>
      <c r="O457" s="229"/>
      <c r="P457" s="229"/>
      <c r="Q457" s="229"/>
      <c r="R457" s="229"/>
      <c r="S457" s="229"/>
      <c r="T457" s="230"/>
      <c r="AT457" s="231" t="s">
        <v>283</v>
      </c>
      <c r="AU457" s="231" t="s">
        <v>16</v>
      </c>
      <c r="AV457" s="14" t="s">
        <v>84</v>
      </c>
      <c r="AW457" s="14" t="s">
        <v>32</v>
      </c>
      <c r="AX457" s="14" t="s">
        <v>76</v>
      </c>
      <c r="AY457" s="231" t="s">
        <v>272</v>
      </c>
    </row>
    <row r="458" spans="1:65" s="15" customFormat="1" ht="11.25">
      <c r="B458" s="246"/>
      <c r="C458" s="247"/>
      <c r="D458" s="212" t="s">
        <v>283</v>
      </c>
      <c r="E458" s="248" t="s">
        <v>1</v>
      </c>
      <c r="F458" s="249" t="s">
        <v>5942</v>
      </c>
      <c r="G458" s="247"/>
      <c r="H458" s="250">
        <v>1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AT458" s="256" t="s">
        <v>283</v>
      </c>
      <c r="AU458" s="256" t="s">
        <v>16</v>
      </c>
      <c r="AV458" s="15" t="s">
        <v>279</v>
      </c>
      <c r="AW458" s="15" t="s">
        <v>32</v>
      </c>
      <c r="AX458" s="15" t="s">
        <v>16</v>
      </c>
      <c r="AY458" s="256" t="s">
        <v>272</v>
      </c>
    </row>
    <row r="459" spans="1:65" s="2" customFormat="1" ht="33" customHeight="1">
      <c r="A459" s="34"/>
      <c r="B459" s="35"/>
      <c r="C459" s="192" t="s">
        <v>713</v>
      </c>
      <c r="D459" s="192" t="s">
        <v>274</v>
      </c>
      <c r="E459" s="193" t="s">
        <v>6861</v>
      </c>
      <c r="F459" s="194" t="s">
        <v>6827</v>
      </c>
      <c r="G459" s="195" t="s">
        <v>952</v>
      </c>
      <c r="H459" s="196">
        <v>4</v>
      </c>
      <c r="I459" s="197"/>
      <c r="J459" s="198">
        <f>ROUND(I459*H459,2)</f>
        <v>0</v>
      </c>
      <c r="K459" s="194" t="s">
        <v>1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279</v>
      </c>
      <c r="BM459" s="203" t="s">
        <v>1431</v>
      </c>
    </row>
    <row r="460" spans="1:65" s="13" customFormat="1" ht="11.25">
      <c r="B460" s="210"/>
      <c r="C460" s="211"/>
      <c r="D460" s="212" t="s">
        <v>283</v>
      </c>
      <c r="E460" s="213" t="s">
        <v>1</v>
      </c>
      <c r="F460" s="214" t="s">
        <v>6768</v>
      </c>
      <c r="G460" s="211"/>
      <c r="H460" s="213" t="s">
        <v>1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283</v>
      </c>
      <c r="AU460" s="220" t="s">
        <v>16</v>
      </c>
      <c r="AV460" s="13" t="s">
        <v>16</v>
      </c>
      <c r="AW460" s="13" t="s">
        <v>32</v>
      </c>
      <c r="AX460" s="13" t="s">
        <v>76</v>
      </c>
      <c r="AY460" s="220" t="s">
        <v>272</v>
      </c>
    </row>
    <row r="461" spans="1:65" s="14" customFormat="1" ht="11.25">
      <c r="B461" s="221"/>
      <c r="C461" s="222"/>
      <c r="D461" s="212" t="s">
        <v>283</v>
      </c>
      <c r="E461" s="223" t="s">
        <v>1</v>
      </c>
      <c r="F461" s="224" t="s">
        <v>279</v>
      </c>
      <c r="G461" s="222"/>
      <c r="H461" s="225">
        <v>4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16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15" customFormat="1" ht="11.25">
      <c r="B462" s="246"/>
      <c r="C462" s="247"/>
      <c r="D462" s="212" t="s">
        <v>283</v>
      </c>
      <c r="E462" s="248" t="s">
        <v>1</v>
      </c>
      <c r="F462" s="249" t="s">
        <v>5942</v>
      </c>
      <c r="G462" s="247"/>
      <c r="H462" s="250">
        <v>4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AT462" s="256" t="s">
        <v>283</v>
      </c>
      <c r="AU462" s="256" t="s">
        <v>16</v>
      </c>
      <c r="AV462" s="15" t="s">
        <v>279</v>
      </c>
      <c r="AW462" s="15" t="s">
        <v>32</v>
      </c>
      <c r="AX462" s="15" t="s">
        <v>16</v>
      </c>
      <c r="AY462" s="256" t="s">
        <v>272</v>
      </c>
    </row>
    <row r="463" spans="1:65" s="2" customFormat="1" ht="24.2" customHeight="1">
      <c r="A463" s="34"/>
      <c r="B463" s="35"/>
      <c r="C463" s="192" t="s">
        <v>718</v>
      </c>
      <c r="D463" s="192" t="s">
        <v>274</v>
      </c>
      <c r="E463" s="193" t="s">
        <v>6862</v>
      </c>
      <c r="F463" s="194" t="s">
        <v>6829</v>
      </c>
      <c r="G463" s="195" t="s">
        <v>952</v>
      </c>
      <c r="H463" s="196">
        <v>1</v>
      </c>
      <c r="I463" s="197"/>
      <c r="J463" s="198">
        <f>ROUND(I463*H463,2)</f>
        <v>0</v>
      </c>
      <c r="K463" s="194" t="s">
        <v>1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279</v>
      </c>
      <c r="AT463" s="203" t="s">
        <v>274</v>
      </c>
      <c r="AU463" s="203" t="s">
        <v>16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279</v>
      </c>
      <c r="BM463" s="203" t="s">
        <v>1443</v>
      </c>
    </row>
    <row r="464" spans="1:65" s="13" customFormat="1" ht="22.5">
      <c r="B464" s="210"/>
      <c r="C464" s="211"/>
      <c r="D464" s="212" t="s">
        <v>283</v>
      </c>
      <c r="E464" s="213" t="s">
        <v>1</v>
      </c>
      <c r="F464" s="214" t="s">
        <v>6830</v>
      </c>
      <c r="G464" s="211"/>
      <c r="H464" s="213" t="s">
        <v>1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283</v>
      </c>
      <c r="AU464" s="220" t="s">
        <v>16</v>
      </c>
      <c r="AV464" s="13" t="s">
        <v>16</v>
      </c>
      <c r="AW464" s="13" t="s">
        <v>32</v>
      </c>
      <c r="AX464" s="13" t="s">
        <v>76</v>
      </c>
      <c r="AY464" s="220" t="s">
        <v>272</v>
      </c>
    </row>
    <row r="465" spans="1:65" s="13" customFormat="1" ht="11.25">
      <c r="B465" s="210"/>
      <c r="C465" s="211"/>
      <c r="D465" s="212" t="s">
        <v>283</v>
      </c>
      <c r="E465" s="213" t="s">
        <v>1</v>
      </c>
      <c r="F465" s="214" t="s">
        <v>6768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16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4" customFormat="1" ht="11.25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16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15" customFormat="1" ht="11.25">
      <c r="B467" s="246"/>
      <c r="C467" s="247"/>
      <c r="D467" s="212" t="s">
        <v>283</v>
      </c>
      <c r="E467" s="248" t="s">
        <v>1</v>
      </c>
      <c r="F467" s="249" t="s">
        <v>5942</v>
      </c>
      <c r="G467" s="247"/>
      <c r="H467" s="250">
        <v>1</v>
      </c>
      <c r="I467" s="251"/>
      <c r="J467" s="247"/>
      <c r="K467" s="247"/>
      <c r="L467" s="252"/>
      <c r="M467" s="253"/>
      <c r="N467" s="254"/>
      <c r="O467" s="254"/>
      <c r="P467" s="254"/>
      <c r="Q467" s="254"/>
      <c r="R467" s="254"/>
      <c r="S467" s="254"/>
      <c r="T467" s="255"/>
      <c r="AT467" s="256" t="s">
        <v>283</v>
      </c>
      <c r="AU467" s="256" t="s">
        <v>16</v>
      </c>
      <c r="AV467" s="15" t="s">
        <v>279</v>
      </c>
      <c r="AW467" s="15" t="s">
        <v>32</v>
      </c>
      <c r="AX467" s="15" t="s">
        <v>16</v>
      </c>
      <c r="AY467" s="256" t="s">
        <v>272</v>
      </c>
    </row>
    <row r="468" spans="1:65" s="2" customFormat="1" ht="24.2" customHeight="1">
      <c r="A468" s="34"/>
      <c r="B468" s="35"/>
      <c r="C468" s="192" t="s">
        <v>727</v>
      </c>
      <c r="D468" s="192" t="s">
        <v>274</v>
      </c>
      <c r="E468" s="193" t="s">
        <v>6863</v>
      </c>
      <c r="F468" s="194" t="s">
        <v>6832</v>
      </c>
      <c r="G468" s="195" t="s">
        <v>952</v>
      </c>
      <c r="H468" s="196">
        <v>1</v>
      </c>
      <c r="I468" s="197"/>
      <c r="J468" s="198">
        <f>ROUND(I468*H468,2)</f>
        <v>0</v>
      </c>
      <c r="K468" s="194" t="s">
        <v>1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0</v>
      </c>
      <c r="R468" s="201">
        <f>Q468*H468</f>
        <v>0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16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279</v>
      </c>
      <c r="BM468" s="203" t="s">
        <v>1448</v>
      </c>
    </row>
    <row r="469" spans="1:65" s="13" customFormat="1" ht="11.25">
      <c r="B469" s="210"/>
      <c r="C469" s="211"/>
      <c r="D469" s="212" t="s">
        <v>283</v>
      </c>
      <c r="E469" s="213" t="s">
        <v>1</v>
      </c>
      <c r="F469" s="214" t="s">
        <v>6768</v>
      </c>
      <c r="G469" s="211"/>
      <c r="H469" s="213" t="s">
        <v>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283</v>
      </c>
      <c r="AU469" s="220" t="s">
        <v>16</v>
      </c>
      <c r="AV469" s="13" t="s">
        <v>16</v>
      </c>
      <c r="AW469" s="13" t="s">
        <v>32</v>
      </c>
      <c r="AX469" s="13" t="s">
        <v>76</v>
      </c>
      <c r="AY469" s="220" t="s">
        <v>272</v>
      </c>
    </row>
    <row r="470" spans="1:65" s="14" customFormat="1" ht="11.25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16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15" customFormat="1" ht="11.25">
      <c r="B471" s="246"/>
      <c r="C471" s="247"/>
      <c r="D471" s="212" t="s">
        <v>283</v>
      </c>
      <c r="E471" s="248" t="s">
        <v>1</v>
      </c>
      <c r="F471" s="249" t="s">
        <v>5942</v>
      </c>
      <c r="G471" s="247"/>
      <c r="H471" s="250">
        <v>1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AT471" s="256" t="s">
        <v>283</v>
      </c>
      <c r="AU471" s="256" t="s">
        <v>16</v>
      </c>
      <c r="AV471" s="15" t="s">
        <v>279</v>
      </c>
      <c r="AW471" s="15" t="s">
        <v>32</v>
      </c>
      <c r="AX471" s="15" t="s">
        <v>16</v>
      </c>
      <c r="AY471" s="256" t="s">
        <v>272</v>
      </c>
    </row>
    <row r="472" spans="1:65" s="2" customFormat="1" ht="24.2" customHeight="1">
      <c r="A472" s="34"/>
      <c r="B472" s="35"/>
      <c r="C472" s="192" t="s">
        <v>733</v>
      </c>
      <c r="D472" s="192" t="s">
        <v>274</v>
      </c>
      <c r="E472" s="193" t="s">
        <v>6864</v>
      </c>
      <c r="F472" s="194" t="s">
        <v>6834</v>
      </c>
      <c r="G472" s="195" t="s">
        <v>185</v>
      </c>
      <c r="H472" s="196">
        <v>4.5</v>
      </c>
      <c r="I472" s="197"/>
      <c r="J472" s="198">
        <f>ROUND(I472*H472,2)</f>
        <v>0</v>
      </c>
      <c r="K472" s="194" t="s">
        <v>1</v>
      </c>
      <c r="L472" s="39"/>
      <c r="M472" s="199" t="s">
        <v>1</v>
      </c>
      <c r="N472" s="200" t="s">
        <v>41</v>
      </c>
      <c r="O472" s="71"/>
      <c r="P472" s="201">
        <f>O472*H472</f>
        <v>0</v>
      </c>
      <c r="Q472" s="201">
        <v>0</v>
      </c>
      <c r="R472" s="201">
        <f>Q472*H472</f>
        <v>0</v>
      </c>
      <c r="S472" s="201">
        <v>0</v>
      </c>
      <c r="T472" s="202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279</v>
      </c>
      <c r="AT472" s="203" t="s">
        <v>274</v>
      </c>
      <c r="AU472" s="203" t="s">
        <v>16</v>
      </c>
      <c r="AY472" s="17" t="s">
        <v>272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7" t="s">
        <v>16</v>
      </c>
      <c r="BK472" s="204">
        <f>ROUND(I472*H472,2)</f>
        <v>0</v>
      </c>
      <c r="BL472" s="17" t="s">
        <v>279</v>
      </c>
      <c r="BM472" s="203" t="s">
        <v>1487</v>
      </c>
    </row>
    <row r="473" spans="1:65" s="13" customFormat="1" ht="11.25">
      <c r="B473" s="210"/>
      <c r="C473" s="211"/>
      <c r="D473" s="212" t="s">
        <v>283</v>
      </c>
      <c r="E473" s="213" t="s">
        <v>1</v>
      </c>
      <c r="F473" s="214" t="s">
        <v>6768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16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4" customFormat="1" ht="11.25">
      <c r="B474" s="221"/>
      <c r="C474" s="222"/>
      <c r="D474" s="212" t="s">
        <v>283</v>
      </c>
      <c r="E474" s="223" t="s">
        <v>1</v>
      </c>
      <c r="F474" s="224" t="s">
        <v>6865</v>
      </c>
      <c r="G474" s="222"/>
      <c r="H474" s="225">
        <v>4.5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16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15" customFormat="1" ht="11.25">
      <c r="B475" s="246"/>
      <c r="C475" s="247"/>
      <c r="D475" s="212" t="s">
        <v>283</v>
      </c>
      <c r="E475" s="248" t="s">
        <v>1</v>
      </c>
      <c r="F475" s="249" t="s">
        <v>5942</v>
      </c>
      <c r="G475" s="247"/>
      <c r="H475" s="250">
        <v>4.5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AT475" s="256" t="s">
        <v>283</v>
      </c>
      <c r="AU475" s="256" t="s">
        <v>16</v>
      </c>
      <c r="AV475" s="15" t="s">
        <v>279</v>
      </c>
      <c r="AW475" s="15" t="s">
        <v>32</v>
      </c>
      <c r="AX475" s="15" t="s">
        <v>16</v>
      </c>
      <c r="AY475" s="256" t="s">
        <v>272</v>
      </c>
    </row>
    <row r="476" spans="1:65" s="2" customFormat="1" ht="24.2" customHeight="1">
      <c r="A476" s="34"/>
      <c r="B476" s="35"/>
      <c r="C476" s="192" t="s">
        <v>741</v>
      </c>
      <c r="D476" s="192" t="s">
        <v>274</v>
      </c>
      <c r="E476" s="193" t="s">
        <v>6866</v>
      </c>
      <c r="F476" s="194" t="s">
        <v>6837</v>
      </c>
      <c r="G476" s="195" t="s">
        <v>156</v>
      </c>
      <c r="H476" s="196">
        <v>1</v>
      </c>
      <c r="I476" s="197"/>
      <c r="J476" s="198">
        <f>ROUND(I476*H476,2)</f>
        <v>0</v>
      </c>
      <c r="K476" s="194" t="s">
        <v>1</v>
      </c>
      <c r="L476" s="39"/>
      <c r="M476" s="199" t="s">
        <v>1</v>
      </c>
      <c r="N476" s="200" t="s">
        <v>41</v>
      </c>
      <c r="O476" s="71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279</v>
      </c>
      <c r="AT476" s="203" t="s">
        <v>274</v>
      </c>
      <c r="AU476" s="203" t="s">
        <v>16</v>
      </c>
      <c r="AY476" s="17" t="s">
        <v>272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7" t="s">
        <v>16</v>
      </c>
      <c r="BK476" s="204">
        <f>ROUND(I476*H476,2)</f>
        <v>0</v>
      </c>
      <c r="BL476" s="17" t="s">
        <v>279</v>
      </c>
      <c r="BM476" s="203" t="s">
        <v>1508</v>
      </c>
    </row>
    <row r="477" spans="1:65" s="13" customFormat="1" ht="11.25">
      <c r="B477" s="210"/>
      <c r="C477" s="211"/>
      <c r="D477" s="212" t="s">
        <v>283</v>
      </c>
      <c r="E477" s="213" t="s">
        <v>1</v>
      </c>
      <c r="F477" s="214" t="s">
        <v>6768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16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4" customFormat="1" ht="11.25">
      <c r="B478" s="221"/>
      <c r="C478" s="222"/>
      <c r="D478" s="212" t="s">
        <v>283</v>
      </c>
      <c r="E478" s="223" t="s">
        <v>1</v>
      </c>
      <c r="F478" s="224" t="s">
        <v>16</v>
      </c>
      <c r="G478" s="222"/>
      <c r="H478" s="225">
        <v>1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283</v>
      </c>
      <c r="AU478" s="231" t="s">
        <v>16</v>
      </c>
      <c r="AV478" s="14" t="s">
        <v>84</v>
      </c>
      <c r="AW478" s="14" t="s">
        <v>32</v>
      </c>
      <c r="AX478" s="14" t="s">
        <v>76</v>
      </c>
      <c r="AY478" s="231" t="s">
        <v>272</v>
      </c>
    </row>
    <row r="479" spans="1:65" s="15" customFormat="1" ht="11.25">
      <c r="B479" s="246"/>
      <c r="C479" s="247"/>
      <c r="D479" s="212" t="s">
        <v>283</v>
      </c>
      <c r="E479" s="248" t="s">
        <v>1</v>
      </c>
      <c r="F479" s="249" t="s">
        <v>5942</v>
      </c>
      <c r="G479" s="247"/>
      <c r="H479" s="250">
        <v>1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AT479" s="256" t="s">
        <v>283</v>
      </c>
      <c r="AU479" s="256" t="s">
        <v>16</v>
      </c>
      <c r="AV479" s="15" t="s">
        <v>279</v>
      </c>
      <c r="AW479" s="15" t="s">
        <v>32</v>
      </c>
      <c r="AX479" s="15" t="s">
        <v>16</v>
      </c>
      <c r="AY479" s="256" t="s">
        <v>272</v>
      </c>
    </row>
    <row r="480" spans="1:65" s="2" customFormat="1" ht="21.75" customHeight="1">
      <c r="A480" s="34"/>
      <c r="B480" s="35"/>
      <c r="C480" s="192" t="s">
        <v>755</v>
      </c>
      <c r="D480" s="192" t="s">
        <v>274</v>
      </c>
      <c r="E480" s="193" t="s">
        <v>6867</v>
      </c>
      <c r="F480" s="194" t="s">
        <v>6839</v>
      </c>
      <c r="G480" s="195" t="s">
        <v>185</v>
      </c>
      <c r="H480" s="196">
        <v>29.5</v>
      </c>
      <c r="I480" s="197"/>
      <c r="J480" s="198">
        <f>ROUND(I480*H480,2)</f>
        <v>0</v>
      </c>
      <c r="K480" s="194" t="s">
        <v>1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0</v>
      </c>
      <c r="R480" s="201">
        <f>Q480*H480</f>
        <v>0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16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279</v>
      </c>
      <c r="BM480" s="203" t="s">
        <v>1522</v>
      </c>
    </row>
    <row r="481" spans="1:65" s="13" customFormat="1" ht="11.25">
      <c r="B481" s="210"/>
      <c r="C481" s="211"/>
      <c r="D481" s="212" t="s">
        <v>283</v>
      </c>
      <c r="E481" s="213" t="s">
        <v>1</v>
      </c>
      <c r="F481" s="214" t="s">
        <v>6768</v>
      </c>
      <c r="G481" s="211"/>
      <c r="H481" s="213" t="s">
        <v>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283</v>
      </c>
      <c r="AU481" s="220" t="s">
        <v>16</v>
      </c>
      <c r="AV481" s="13" t="s">
        <v>16</v>
      </c>
      <c r="AW481" s="13" t="s">
        <v>32</v>
      </c>
      <c r="AX481" s="13" t="s">
        <v>76</v>
      </c>
      <c r="AY481" s="220" t="s">
        <v>272</v>
      </c>
    </row>
    <row r="482" spans="1:65" s="14" customFormat="1" ht="11.25">
      <c r="B482" s="221"/>
      <c r="C482" s="222"/>
      <c r="D482" s="212" t="s">
        <v>283</v>
      </c>
      <c r="E482" s="223" t="s">
        <v>1</v>
      </c>
      <c r="F482" s="224" t="s">
        <v>6868</v>
      </c>
      <c r="G482" s="222"/>
      <c r="H482" s="225">
        <v>29.5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16</v>
      </c>
      <c r="AV482" s="14" t="s">
        <v>84</v>
      </c>
      <c r="AW482" s="14" t="s">
        <v>32</v>
      </c>
      <c r="AX482" s="14" t="s">
        <v>76</v>
      </c>
      <c r="AY482" s="231" t="s">
        <v>272</v>
      </c>
    </row>
    <row r="483" spans="1:65" s="15" customFormat="1" ht="11.25">
      <c r="B483" s="246"/>
      <c r="C483" s="247"/>
      <c r="D483" s="212" t="s">
        <v>283</v>
      </c>
      <c r="E483" s="248" t="s">
        <v>1</v>
      </c>
      <c r="F483" s="249" t="s">
        <v>5942</v>
      </c>
      <c r="G483" s="247"/>
      <c r="H483" s="250">
        <v>29.5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AT483" s="256" t="s">
        <v>283</v>
      </c>
      <c r="AU483" s="256" t="s">
        <v>16</v>
      </c>
      <c r="AV483" s="15" t="s">
        <v>279</v>
      </c>
      <c r="AW483" s="15" t="s">
        <v>32</v>
      </c>
      <c r="AX483" s="15" t="s">
        <v>16</v>
      </c>
      <c r="AY483" s="256" t="s">
        <v>272</v>
      </c>
    </row>
    <row r="484" spans="1:65" s="2" customFormat="1" ht="21.75" customHeight="1">
      <c r="A484" s="34"/>
      <c r="B484" s="35"/>
      <c r="C484" s="192" t="s">
        <v>765</v>
      </c>
      <c r="D484" s="192" t="s">
        <v>274</v>
      </c>
      <c r="E484" s="193" t="s">
        <v>6869</v>
      </c>
      <c r="F484" s="194" t="s">
        <v>6841</v>
      </c>
      <c r="G484" s="195" t="s">
        <v>185</v>
      </c>
      <c r="H484" s="196">
        <v>29.5</v>
      </c>
      <c r="I484" s="197"/>
      <c r="J484" s="198">
        <f>ROUND(I484*H484,2)</f>
        <v>0</v>
      </c>
      <c r="K484" s="194" t="s">
        <v>1</v>
      </c>
      <c r="L484" s="39"/>
      <c r="M484" s="199" t="s">
        <v>1</v>
      </c>
      <c r="N484" s="200" t="s">
        <v>41</v>
      </c>
      <c r="O484" s="71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279</v>
      </c>
      <c r="AT484" s="203" t="s">
        <v>274</v>
      </c>
      <c r="AU484" s="203" t="s">
        <v>16</v>
      </c>
      <c r="AY484" s="17" t="s">
        <v>272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7" t="s">
        <v>16</v>
      </c>
      <c r="BK484" s="204">
        <f>ROUND(I484*H484,2)</f>
        <v>0</v>
      </c>
      <c r="BL484" s="17" t="s">
        <v>279</v>
      </c>
      <c r="BM484" s="203" t="s">
        <v>1541</v>
      </c>
    </row>
    <row r="485" spans="1:65" s="13" customFormat="1" ht="11.25">
      <c r="B485" s="210"/>
      <c r="C485" s="211"/>
      <c r="D485" s="212" t="s">
        <v>283</v>
      </c>
      <c r="E485" s="213" t="s">
        <v>1</v>
      </c>
      <c r="F485" s="214" t="s">
        <v>6768</v>
      </c>
      <c r="G485" s="211"/>
      <c r="H485" s="213" t="s">
        <v>1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283</v>
      </c>
      <c r="AU485" s="220" t="s">
        <v>16</v>
      </c>
      <c r="AV485" s="13" t="s">
        <v>16</v>
      </c>
      <c r="AW485" s="13" t="s">
        <v>32</v>
      </c>
      <c r="AX485" s="13" t="s">
        <v>76</v>
      </c>
      <c r="AY485" s="220" t="s">
        <v>272</v>
      </c>
    </row>
    <row r="486" spans="1:65" s="14" customFormat="1" ht="11.25">
      <c r="B486" s="221"/>
      <c r="C486" s="222"/>
      <c r="D486" s="212" t="s">
        <v>283</v>
      </c>
      <c r="E486" s="223" t="s">
        <v>1</v>
      </c>
      <c r="F486" s="224" t="s">
        <v>6868</v>
      </c>
      <c r="G486" s="222"/>
      <c r="H486" s="225">
        <v>29.5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283</v>
      </c>
      <c r="AU486" s="231" t="s">
        <v>16</v>
      </c>
      <c r="AV486" s="14" t="s">
        <v>84</v>
      </c>
      <c r="AW486" s="14" t="s">
        <v>32</v>
      </c>
      <c r="AX486" s="14" t="s">
        <v>76</v>
      </c>
      <c r="AY486" s="231" t="s">
        <v>272</v>
      </c>
    </row>
    <row r="487" spans="1:65" s="15" customFormat="1" ht="11.25">
      <c r="B487" s="246"/>
      <c r="C487" s="247"/>
      <c r="D487" s="212" t="s">
        <v>283</v>
      </c>
      <c r="E487" s="248" t="s">
        <v>1</v>
      </c>
      <c r="F487" s="249" t="s">
        <v>5942</v>
      </c>
      <c r="G487" s="247"/>
      <c r="H487" s="250">
        <v>29.5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AT487" s="256" t="s">
        <v>283</v>
      </c>
      <c r="AU487" s="256" t="s">
        <v>16</v>
      </c>
      <c r="AV487" s="15" t="s">
        <v>279</v>
      </c>
      <c r="AW487" s="15" t="s">
        <v>32</v>
      </c>
      <c r="AX487" s="15" t="s">
        <v>16</v>
      </c>
      <c r="AY487" s="256" t="s">
        <v>272</v>
      </c>
    </row>
    <row r="488" spans="1:65" s="2" customFormat="1" ht="16.5" customHeight="1">
      <c r="A488" s="34"/>
      <c r="B488" s="35"/>
      <c r="C488" s="192" t="s">
        <v>771</v>
      </c>
      <c r="D488" s="192" t="s">
        <v>274</v>
      </c>
      <c r="E488" s="193" t="s">
        <v>6870</v>
      </c>
      <c r="F488" s="194" t="s">
        <v>6843</v>
      </c>
      <c r="G488" s="195" t="s">
        <v>185</v>
      </c>
      <c r="H488" s="196">
        <v>29.5</v>
      </c>
      <c r="I488" s="197"/>
      <c r="J488" s="198">
        <f>ROUND(I488*H488,2)</f>
        <v>0</v>
      </c>
      <c r="K488" s="194" t="s">
        <v>1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0</v>
      </c>
      <c r="R488" s="201">
        <f>Q488*H488</f>
        <v>0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279</v>
      </c>
      <c r="AT488" s="203" t="s">
        <v>274</v>
      </c>
      <c r="AU488" s="203" t="s">
        <v>16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279</v>
      </c>
      <c r="BM488" s="203" t="s">
        <v>1555</v>
      </c>
    </row>
    <row r="489" spans="1:65" s="13" customFormat="1" ht="33.75">
      <c r="B489" s="210"/>
      <c r="C489" s="211"/>
      <c r="D489" s="212" t="s">
        <v>283</v>
      </c>
      <c r="E489" s="213" t="s">
        <v>1</v>
      </c>
      <c r="F489" s="214" t="s">
        <v>6844</v>
      </c>
      <c r="G489" s="211"/>
      <c r="H489" s="213" t="s">
        <v>1</v>
      </c>
      <c r="I489" s="215"/>
      <c r="J489" s="211"/>
      <c r="K489" s="211"/>
      <c r="L489" s="216"/>
      <c r="M489" s="217"/>
      <c r="N489" s="218"/>
      <c r="O489" s="218"/>
      <c r="P489" s="218"/>
      <c r="Q489" s="218"/>
      <c r="R489" s="218"/>
      <c r="S489" s="218"/>
      <c r="T489" s="219"/>
      <c r="AT489" s="220" t="s">
        <v>283</v>
      </c>
      <c r="AU489" s="220" t="s">
        <v>16</v>
      </c>
      <c r="AV489" s="13" t="s">
        <v>16</v>
      </c>
      <c r="AW489" s="13" t="s">
        <v>32</v>
      </c>
      <c r="AX489" s="13" t="s">
        <v>76</v>
      </c>
      <c r="AY489" s="220" t="s">
        <v>272</v>
      </c>
    </row>
    <row r="490" spans="1:65" s="13" customFormat="1" ht="22.5">
      <c r="B490" s="210"/>
      <c r="C490" s="211"/>
      <c r="D490" s="212" t="s">
        <v>283</v>
      </c>
      <c r="E490" s="213" t="s">
        <v>1</v>
      </c>
      <c r="F490" s="214" t="s">
        <v>6845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16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>
      <c r="B491" s="210"/>
      <c r="C491" s="211"/>
      <c r="D491" s="212" t="s">
        <v>283</v>
      </c>
      <c r="E491" s="213" t="s">
        <v>1</v>
      </c>
      <c r="F491" s="214" t="s">
        <v>6768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16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4" customFormat="1" ht="11.25">
      <c r="B492" s="221"/>
      <c r="C492" s="222"/>
      <c r="D492" s="212" t="s">
        <v>283</v>
      </c>
      <c r="E492" s="223" t="s">
        <v>1</v>
      </c>
      <c r="F492" s="224" t="s">
        <v>6868</v>
      </c>
      <c r="G492" s="222"/>
      <c r="H492" s="225">
        <v>29.5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AT492" s="231" t="s">
        <v>283</v>
      </c>
      <c r="AU492" s="231" t="s">
        <v>16</v>
      </c>
      <c r="AV492" s="14" t="s">
        <v>84</v>
      </c>
      <c r="AW492" s="14" t="s">
        <v>32</v>
      </c>
      <c r="AX492" s="14" t="s">
        <v>76</v>
      </c>
      <c r="AY492" s="231" t="s">
        <v>272</v>
      </c>
    </row>
    <row r="493" spans="1:65" s="15" customFormat="1" ht="11.25">
      <c r="B493" s="246"/>
      <c r="C493" s="247"/>
      <c r="D493" s="212" t="s">
        <v>283</v>
      </c>
      <c r="E493" s="248" t="s">
        <v>1</v>
      </c>
      <c r="F493" s="249" t="s">
        <v>5942</v>
      </c>
      <c r="G493" s="247"/>
      <c r="H493" s="250">
        <v>29.5</v>
      </c>
      <c r="I493" s="251"/>
      <c r="J493" s="247"/>
      <c r="K493" s="247"/>
      <c r="L493" s="252"/>
      <c r="M493" s="253"/>
      <c r="N493" s="254"/>
      <c r="O493" s="254"/>
      <c r="P493" s="254"/>
      <c r="Q493" s="254"/>
      <c r="R493" s="254"/>
      <c r="S493" s="254"/>
      <c r="T493" s="255"/>
      <c r="AT493" s="256" t="s">
        <v>283</v>
      </c>
      <c r="AU493" s="256" t="s">
        <v>16</v>
      </c>
      <c r="AV493" s="15" t="s">
        <v>279</v>
      </c>
      <c r="AW493" s="15" t="s">
        <v>32</v>
      </c>
      <c r="AX493" s="15" t="s">
        <v>16</v>
      </c>
      <c r="AY493" s="256" t="s">
        <v>272</v>
      </c>
    </row>
    <row r="494" spans="1:65" s="2" customFormat="1" ht="16.5" customHeight="1">
      <c r="A494" s="34"/>
      <c r="B494" s="35"/>
      <c r="C494" s="192" t="s">
        <v>781</v>
      </c>
      <c r="D494" s="192" t="s">
        <v>274</v>
      </c>
      <c r="E494" s="193" t="s">
        <v>6871</v>
      </c>
      <c r="F494" s="194" t="s">
        <v>6847</v>
      </c>
      <c r="G494" s="195" t="s">
        <v>3165</v>
      </c>
      <c r="H494" s="196">
        <v>1</v>
      </c>
      <c r="I494" s="197"/>
      <c r="J494" s="198">
        <f>ROUND(I494*H494,2)</f>
        <v>0</v>
      </c>
      <c r="K494" s="194" t="s">
        <v>1</v>
      </c>
      <c r="L494" s="39"/>
      <c r="M494" s="199" t="s">
        <v>1</v>
      </c>
      <c r="N494" s="200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279</v>
      </c>
      <c r="AT494" s="203" t="s">
        <v>274</v>
      </c>
      <c r="AU494" s="203" t="s">
        <v>16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279</v>
      </c>
      <c r="BM494" s="203" t="s">
        <v>1573</v>
      </c>
    </row>
    <row r="495" spans="1:65" s="13" customFormat="1" ht="11.25">
      <c r="B495" s="210"/>
      <c r="C495" s="211"/>
      <c r="D495" s="212" t="s">
        <v>283</v>
      </c>
      <c r="E495" s="213" t="s">
        <v>1</v>
      </c>
      <c r="F495" s="214" t="s">
        <v>6768</v>
      </c>
      <c r="G495" s="211"/>
      <c r="H495" s="213" t="s">
        <v>1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283</v>
      </c>
      <c r="AU495" s="220" t="s">
        <v>16</v>
      </c>
      <c r="AV495" s="13" t="s">
        <v>16</v>
      </c>
      <c r="AW495" s="13" t="s">
        <v>32</v>
      </c>
      <c r="AX495" s="13" t="s">
        <v>76</v>
      </c>
      <c r="AY495" s="220" t="s">
        <v>272</v>
      </c>
    </row>
    <row r="496" spans="1:65" s="14" customFormat="1" ht="11.25">
      <c r="B496" s="221"/>
      <c r="C496" s="222"/>
      <c r="D496" s="212" t="s">
        <v>283</v>
      </c>
      <c r="E496" s="223" t="s">
        <v>1</v>
      </c>
      <c r="F496" s="224" t="s">
        <v>16</v>
      </c>
      <c r="G496" s="222"/>
      <c r="H496" s="225">
        <v>1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283</v>
      </c>
      <c r="AU496" s="231" t="s">
        <v>16</v>
      </c>
      <c r="AV496" s="14" t="s">
        <v>84</v>
      </c>
      <c r="AW496" s="14" t="s">
        <v>32</v>
      </c>
      <c r="AX496" s="14" t="s">
        <v>76</v>
      </c>
      <c r="AY496" s="231" t="s">
        <v>272</v>
      </c>
    </row>
    <row r="497" spans="1:65" s="15" customFormat="1" ht="11.25">
      <c r="B497" s="246"/>
      <c r="C497" s="247"/>
      <c r="D497" s="212" t="s">
        <v>283</v>
      </c>
      <c r="E497" s="248" t="s">
        <v>1</v>
      </c>
      <c r="F497" s="249" t="s">
        <v>5942</v>
      </c>
      <c r="G497" s="247"/>
      <c r="H497" s="250">
        <v>1</v>
      </c>
      <c r="I497" s="251"/>
      <c r="J497" s="247"/>
      <c r="K497" s="247"/>
      <c r="L497" s="252"/>
      <c r="M497" s="253"/>
      <c r="N497" s="254"/>
      <c r="O497" s="254"/>
      <c r="P497" s="254"/>
      <c r="Q497" s="254"/>
      <c r="R497" s="254"/>
      <c r="S497" s="254"/>
      <c r="T497" s="255"/>
      <c r="AT497" s="256" t="s">
        <v>283</v>
      </c>
      <c r="AU497" s="256" t="s">
        <v>16</v>
      </c>
      <c r="AV497" s="15" t="s">
        <v>279</v>
      </c>
      <c r="AW497" s="15" t="s">
        <v>32</v>
      </c>
      <c r="AX497" s="15" t="s">
        <v>16</v>
      </c>
      <c r="AY497" s="256" t="s">
        <v>272</v>
      </c>
    </row>
    <row r="498" spans="1:65" s="2" customFormat="1" ht="37.9" customHeight="1">
      <c r="A498" s="34"/>
      <c r="B498" s="35"/>
      <c r="C498" s="192" t="s">
        <v>789</v>
      </c>
      <c r="D498" s="192" t="s">
        <v>274</v>
      </c>
      <c r="E498" s="193" t="s">
        <v>6872</v>
      </c>
      <c r="F498" s="194" t="s">
        <v>6849</v>
      </c>
      <c r="G498" s="195" t="s">
        <v>952</v>
      </c>
      <c r="H498" s="196">
        <v>1</v>
      </c>
      <c r="I498" s="197"/>
      <c r="J498" s="198">
        <f>ROUND(I498*H498,2)</f>
        <v>0</v>
      </c>
      <c r="K498" s="194" t="s">
        <v>1</v>
      </c>
      <c r="L498" s="39"/>
      <c r="M498" s="199" t="s">
        <v>1</v>
      </c>
      <c r="N498" s="200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279</v>
      </c>
      <c r="AT498" s="203" t="s">
        <v>274</v>
      </c>
      <c r="AU498" s="203" t="s">
        <v>16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279</v>
      </c>
      <c r="BM498" s="203" t="s">
        <v>1586</v>
      </c>
    </row>
    <row r="499" spans="1:65" s="13" customFormat="1" ht="11.25">
      <c r="B499" s="210"/>
      <c r="C499" s="211"/>
      <c r="D499" s="212" t="s">
        <v>283</v>
      </c>
      <c r="E499" s="213" t="s">
        <v>1</v>
      </c>
      <c r="F499" s="214" t="s">
        <v>6768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16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4" customFormat="1" ht="11.25">
      <c r="B500" s="221"/>
      <c r="C500" s="222"/>
      <c r="D500" s="212" t="s">
        <v>283</v>
      </c>
      <c r="E500" s="223" t="s">
        <v>1</v>
      </c>
      <c r="F500" s="224" t="s">
        <v>16</v>
      </c>
      <c r="G500" s="222"/>
      <c r="H500" s="225">
        <v>1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283</v>
      </c>
      <c r="AU500" s="231" t="s">
        <v>16</v>
      </c>
      <c r="AV500" s="14" t="s">
        <v>84</v>
      </c>
      <c r="AW500" s="14" t="s">
        <v>32</v>
      </c>
      <c r="AX500" s="14" t="s">
        <v>76</v>
      </c>
      <c r="AY500" s="231" t="s">
        <v>272</v>
      </c>
    </row>
    <row r="501" spans="1:65" s="15" customFormat="1" ht="11.25">
      <c r="B501" s="246"/>
      <c r="C501" s="247"/>
      <c r="D501" s="212" t="s">
        <v>283</v>
      </c>
      <c r="E501" s="248" t="s">
        <v>1</v>
      </c>
      <c r="F501" s="249" t="s">
        <v>5942</v>
      </c>
      <c r="G501" s="247"/>
      <c r="H501" s="250">
        <v>1</v>
      </c>
      <c r="I501" s="251"/>
      <c r="J501" s="247"/>
      <c r="K501" s="247"/>
      <c r="L501" s="252"/>
      <c r="M501" s="253"/>
      <c r="N501" s="254"/>
      <c r="O501" s="254"/>
      <c r="P501" s="254"/>
      <c r="Q501" s="254"/>
      <c r="R501" s="254"/>
      <c r="S501" s="254"/>
      <c r="T501" s="255"/>
      <c r="AT501" s="256" t="s">
        <v>283</v>
      </c>
      <c r="AU501" s="256" t="s">
        <v>16</v>
      </c>
      <c r="AV501" s="15" t="s">
        <v>279</v>
      </c>
      <c r="AW501" s="15" t="s">
        <v>32</v>
      </c>
      <c r="AX501" s="15" t="s">
        <v>16</v>
      </c>
      <c r="AY501" s="256" t="s">
        <v>272</v>
      </c>
    </row>
    <row r="502" spans="1:65" s="2" customFormat="1" ht="55.5" customHeight="1">
      <c r="A502" s="34"/>
      <c r="B502" s="35"/>
      <c r="C502" s="192" t="s">
        <v>794</v>
      </c>
      <c r="D502" s="192" t="s">
        <v>274</v>
      </c>
      <c r="E502" s="193" t="s">
        <v>6873</v>
      </c>
      <c r="F502" s="194" t="s">
        <v>6874</v>
      </c>
      <c r="G502" s="195" t="s">
        <v>2594</v>
      </c>
      <c r="H502" s="196">
        <v>4</v>
      </c>
      <c r="I502" s="197"/>
      <c r="J502" s="198">
        <f>ROUND(I502*H502,2)</f>
        <v>0</v>
      </c>
      <c r="K502" s="194" t="s">
        <v>1</v>
      </c>
      <c r="L502" s="39"/>
      <c r="M502" s="199" t="s">
        <v>1</v>
      </c>
      <c r="N502" s="200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279</v>
      </c>
      <c r="AT502" s="203" t="s">
        <v>274</v>
      </c>
      <c r="AU502" s="203" t="s">
        <v>16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279</v>
      </c>
      <c r="BM502" s="203" t="s">
        <v>1598</v>
      </c>
    </row>
    <row r="503" spans="1:65" s="2" customFormat="1" ht="21.75" customHeight="1">
      <c r="A503" s="34"/>
      <c r="B503" s="35"/>
      <c r="C503" s="192" t="s">
        <v>802</v>
      </c>
      <c r="D503" s="192" t="s">
        <v>274</v>
      </c>
      <c r="E503" s="193" t="s">
        <v>6875</v>
      </c>
      <c r="F503" s="194" t="s">
        <v>6809</v>
      </c>
      <c r="G503" s="195" t="s">
        <v>380</v>
      </c>
      <c r="H503" s="196">
        <v>0.16</v>
      </c>
      <c r="I503" s="197"/>
      <c r="J503" s="198">
        <f>ROUND(I503*H503,2)</f>
        <v>0</v>
      </c>
      <c r="K503" s="194" t="s">
        <v>1</v>
      </c>
      <c r="L503" s="39"/>
      <c r="M503" s="199" t="s">
        <v>1</v>
      </c>
      <c r="N503" s="200" t="s">
        <v>41</v>
      </c>
      <c r="O503" s="71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3" t="s">
        <v>279</v>
      </c>
      <c r="AT503" s="203" t="s">
        <v>274</v>
      </c>
      <c r="AU503" s="203" t="s">
        <v>16</v>
      </c>
      <c r="AY503" s="17" t="s">
        <v>272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7" t="s">
        <v>16</v>
      </c>
      <c r="BK503" s="204">
        <f>ROUND(I503*H503,2)</f>
        <v>0</v>
      </c>
      <c r="BL503" s="17" t="s">
        <v>279</v>
      </c>
      <c r="BM503" s="203" t="s">
        <v>1611</v>
      </c>
    </row>
    <row r="504" spans="1:65" s="12" customFormat="1" ht="25.9" customHeight="1">
      <c r="B504" s="176"/>
      <c r="C504" s="177"/>
      <c r="D504" s="178" t="s">
        <v>75</v>
      </c>
      <c r="E504" s="179" t="s">
        <v>6876</v>
      </c>
      <c r="F504" s="179" t="s">
        <v>6877</v>
      </c>
      <c r="G504" s="177"/>
      <c r="H504" s="177"/>
      <c r="I504" s="180"/>
      <c r="J504" s="181">
        <f>BK504</f>
        <v>0</v>
      </c>
      <c r="K504" s="177"/>
      <c r="L504" s="182"/>
      <c r="M504" s="183"/>
      <c r="N504" s="184"/>
      <c r="O504" s="184"/>
      <c r="P504" s="185">
        <f>SUM(P505:P523)</f>
        <v>0</v>
      </c>
      <c r="Q504" s="184"/>
      <c r="R504" s="185">
        <f>SUM(R505:R523)</f>
        <v>0</v>
      </c>
      <c r="S504" s="184"/>
      <c r="T504" s="186">
        <f>SUM(T505:T523)</f>
        <v>0</v>
      </c>
      <c r="AR504" s="187" t="s">
        <v>16</v>
      </c>
      <c r="AT504" s="188" t="s">
        <v>75</v>
      </c>
      <c r="AU504" s="188" t="s">
        <v>76</v>
      </c>
      <c r="AY504" s="187" t="s">
        <v>272</v>
      </c>
      <c r="BK504" s="189">
        <f>SUM(BK505:BK523)</f>
        <v>0</v>
      </c>
    </row>
    <row r="505" spans="1:65" s="2" customFormat="1" ht="49.15" customHeight="1">
      <c r="A505" s="34"/>
      <c r="B505" s="35"/>
      <c r="C505" s="192" t="s">
        <v>809</v>
      </c>
      <c r="D505" s="192" t="s">
        <v>274</v>
      </c>
      <c r="E505" s="193" t="s">
        <v>6878</v>
      </c>
      <c r="F505" s="194" t="s">
        <v>6879</v>
      </c>
      <c r="G505" s="195" t="s">
        <v>952</v>
      </c>
      <c r="H505" s="196">
        <v>1</v>
      </c>
      <c r="I505" s="197"/>
      <c r="J505" s="198">
        <f>ROUND(I505*H505,2)</f>
        <v>0</v>
      </c>
      <c r="K505" s="194" t="s">
        <v>1</v>
      </c>
      <c r="L505" s="39"/>
      <c r="M505" s="199" t="s">
        <v>1</v>
      </c>
      <c r="N505" s="200" t="s">
        <v>41</v>
      </c>
      <c r="O505" s="71"/>
      <c r="P505" s="201">
        <f>O505*H505</f>
        <v>0</v>
      </c>
      <c r="Q505" s="201">
        <v>0</v>
      </c>
      <c r="R505" s="201">
        <f>Q505*H505</f>
        <v>0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279</v>
      </c>
      <c r="AT505" s="203" t="s">
        <v>274</v>
      </c>
      <c r="AU505" s="203" t="s">
        <v>16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279</v>
      </c>
      <c r="BM505" s="203" t="s">
        <v>1631</v>
      </c>
    </row>
    <row r="506" spans="1:65" s="13" customFormat="1" ht="22.5">
      <c r="B506" s="210"/>
      <c r="C506" s="211"/>
      <c r="D506" s="212" t="s">
        <v>283</v>
      </c>
      <c r="E506" s="213" t="s">
        <v>1</v>
      </c>
      <c r="F506" s="214" t="s">
        <v>6707</v>
      </c>
      <c r="G506" s="211"/>
      <c r="H506" s="213" t="s">
        <v>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283</v>
      </c>
      <c r="AU506" s="220" t="s">
        <v>16</v>
      </c>
      <c r="AV506" s="13" t="s">
        <v>16</v>
      </c>
      <c r="AW506" s="13" t="s">
        <v>32</v>
      </c>
      <c r="AX506" s="13" t="s">
        <v>76</v>
      </c>
      <c r="AY506" s="220" t="s">
        <v>272</v>
      </c>
    </row>
    <row r="507" spans="1:65" s="13" customFormat="1" ht="22.5">
      <c r="B507" s="210"/>
      <c r="C507" s="211"/>
      <c r="D507" s="212" t="s">
        <v>283</v>
      </c>
      <c r="E507" s="213" t="s">
        <v>1</v>
      </c>
      <c r="F507" s="214" t="s">
        <v>6880</v>
      </c>
      <c r="G507" s="211"/>
      <c r="H507" s="213" t="s">
        <v>1</v>
      </c>
      <c r="I507" s="215"/>
      <c r="J507" s="211"/>
      <c r="K507" s="211"/>
      <c r="L507" s="216"/>
      <c r="M507" s="217"/>
      <c r="N507" s="218"/>
      <c r="O507" s="218"/>
      <c r="P507" s="218"/>
      <c r="Q507" s="218"/>
      <c r="R507" s="218"/>
      <c r="S507" s="218"/>
      <c r="T507" s="219"/>
      <c r="AT507" s="220" t="s">
        <v>283</v>
      </c>
      <c r="AU507" s="220" t="s">
        <v>16</v>
      </c>
      <c r="AV507" s="13" t="s">
        <v>16</v>
      </c>
      <c r="AW507" s="13" t="s">
        <v>32</v>
      </c>
      <c r="AX507" s="13" t="s">
        <v>76</v>
      </c>
      <c r="AY507" s="220" t="s">
        <v>272</v>
      </c>
    </row>
    <row r="508" spans="1:65" s="13" customFormat="1" ht="11.25">
      <c r="B508" s="210"/>
      <c r="C508" s="211"/>
      <c r="D508" s="212" t="s">
        <v>283</v>
      </c>
      <c r="E508" s="213" t="s">
        <v>1</v>
      </c>
      <c r="F508" s="214" t="s">
        <v>6881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283</v>
      </c>
      <c r="AU508" s="220" t="s">
        <v>16</v>
      </c>
      <c r="AV508" s="13" t="s">
        <v>16</v>
      </c>
      <c r="AW508" s="13" t="s">
        <v>32</v>
      </c>
      <c r="AX508" s="13" t="s">
        <v>76</v>
      </c>
      <c r="AY508" s="220" t="s">
        <v>272</v>
      </c>
    </row>
    <row r="509" spans="1:65" s="13" customFormat="1" ht="33.75">
      <c r="B509" s="210"/>
      <c r="C509" s="211"/>
      <c r="D509" s="212" t="s">
        <v>283</v>
      </c>
      <c r="E509" s="213" t="s">
        <v>1</v>
      </c>
      <c r="F509" s="214" t="s">
        <v>6882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16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22.5">
      <c r="B510" s="210"/>
      <c r="C510" s="211"/>
      <c r="D510" s="212" t="s">
        <v>283</v>
      </c>
      <c r="E510" s="213" t="s">
        <v>1</v>
      </c>
      <c r="F510" s="214" t="s">
        <v>6883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16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33.75">
      <c r="B511" s="210"/>
      <c r="C511" s="211"/>
      <c r="D511" s="212" t="s">
        <v>283</v>
      </c>
      <c r="E511" s="213" t="s">
        <v>1</v>
      </c>
      <c r="F511" s="214" t="s">
        <v>6884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16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3" customFormat="1" ht="33.75">
      <c r="B512" s="210"/>
      <c r="C512" s="211"/>
      <c r="D512" s="212" t="s">
        <v>283</v>
      </c>
      <c r="E512" s="213" t="s">
        <v>1</v>
      </c>
      <c r="F512" s="214" t="s">
        <v>6885</v>
      </c>
      <c r="G512" s="211"/>
      <c r="H512" s="213" t="s">
        <v>1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283</v>
      </c>
      <c r="AU512" s="220" t="s">
        <v>16</v>
      </c>
      <c r="AV512" s="13" t="s">
        <v>16</v>
      </c>
      <c r="AW512" s="13" t="s">
        <v>32</v>
      </c>
      <c r="AX512" s="13" t="s">
        <v>76</v>
      </c>
      <c r="AY512" s="220" t="s">
        <v>272</v>
      </c>
    </row>
    <row r="513" spans="1:65" s="13" customFormat="1" ht="22.5">
      <c r="B513" s="210"/>
      <c r="C513" s="211"/>
      <c r="D513" s="212" t="s">
        <v>283</v>
      </c>
      <c r="E513" s="213" t="s">
        <v>1</v>
      </c>
      <c r="F513" s="214" t="s">
        <v>6886</v>
      </c>
      <c r="G513" s="211"/>
      <c r="H513" s="213" t="s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283</v>
      </c>
      <c r="AU513" s="220" t="s">
        <v>16</v>
      </c>
      <c r="AV513" s="13" t="s">
        <v>16</v>
      </c>
      <c r="AW513" s="13" t="s">
        <v>32</v>
      </c>
      <c r="AX513" s="13" t="s">
        <v>76</v>
      </c>
      <c r="AY513" s="220" t="s">
        <v>272</v>
      </c>
    </row>
    <row r="514" spans="1:65" s="13" customFormat="1" ht="11.25">
      <c r="B514" s="210"/>
      <c r="C514" s="211"/>
      <c r="D514" s="212" t="s">
        <v>283</v>
      </c>
      <c r="E514" s="213" t="s">
        <v>1</v>
      </c>
      <c r="F514" s="214" t="s">
        <v>6887</v>
      </c>
      <c r="G514" s="211"/>
      <c r="H514" s="213" t="s">
        <v>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283</v>
      </c>
      <c r="AU514" s="220" t="s">
        <v>16</v>
      </c>
      <c r="AV514" s="13" t="s">
        <v>16</v>
      </c>
      <c r="AW514" s="13" t="s">
        <v>32</v>
      </c>
      <c r="AX514" s="13" t="s">
        <v>76</v>
      </c>
      <c r="AY514" s="220" t="s">
        <v>272</v>
      </c>
    </row>
    <row r="515" spans="1:65" s="13" customFormat="1" ht="22.5">
      <c r="B515" s="210"/>
      <c r="C515" s="211"/>
      <c r="D515" s="212" t="s">
        <v>283</v>
      </c>
      <c r="E515" s="213" t="s">
        <v>1</v>
      </c>
      <c r="F515" s="214" t="s">
        <v>6888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16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3" customFormat="1" ht="22.5">
      <c r="B516" s="210"/>
      <c r="C516" s="211"/>
      <c r="D516" s="212" t="s">
        <v>283</v>
      </c>
      <c r="E516" s="213" t="s">
        <v>1</v>
      </c>
      <c r="F516" s="214" t="s">
        <v>6889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16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>
      <c r="B517" s="210"/>
      <c r="C517" s="211"/>
      <c r="D517" s="212" t="s">
        <v>283</v>
      </c>
      <c r="E517" s="213" t="s">
        <v>1</v>
      </c>
      <c r="F517" s="214" t="s">
        <v>6890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16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3" customFormat="1" ht="33.75">
      <c r="B518" s="210"/>
      <c r="C518" s="211"/>
      <c r="D518" s="212" t="s">
        <v>283</v>
      </c>
      <c r="E518" s="213" t="s">
        <v>1</v>
      </c>
      <c r="F518" s="214" t="s">
        <v>6891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283</v>
      </c>
      <c r="AU518" s="220" t="s">
        <v>16</v>
      </c>
      <c r="AV518" s="13" t="s">
        <v>16</v>
      </c>
      <c r="AW518" s="13" t="s">
        <v>32</v>
      </c>
      <c r="AX518" s="13" t="s">
        <v>76</v>
      </c>
      <c r="AY518" s="220" t="s">
        <v>272</v>
      </c>
    </row>
    <row r="519" spans="1:65" s="13" customFormat="1" ht="11.25">
      <c r="B519" s="210"/>
      <c r="C519" s="211"/>
      <c r="D519" s="212" t="s">
        <v>283</v>
      </c>
      <c r="E519" s="213" t="s">
        <v>1</v>
      </c>
      <c r="F519" s="214" t="s">
        <v>6768</v>
      </c>
      <c r="G519" s="211"/>
      <c r="H519" s="213" t="s">
        <v>1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283</v>
      </c>
      <c r="AU519" s="220" t="s">
        <v>16</v>
      </c>
      <c r="AV519" s="13" t="s">
        <v>16</v>
      </c>
      <c r="AW519" s="13" t="s">
        <v>32</v>
      </c>
      <c r="AX519" s="13" t="s">
        <v>76</v>
      </c>
      <c r="AY519" s="220" t="s">
        <v>272</v>
      </c>
    </row>
    <row r="520" spans="1:65" s="14" customFormat="1" ht="11.25">
      <c r="B520" s="221"/>
      <c r="C520" s="222"/>
      <c r="D520" s="212" t="s">
        <v>283</v>
      </c>
      <c r="E520" s="223" t="s">
        <v>1</v>
      </c>
      <c r="F520" s="224" t="s">
        <v>16</v>
      </c>
      <c r="G520" s="222"/>
      <c r="H520" s="225">
        <v>1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AT520" s="231" t="s">
        <v>283</v>
      </c>
      <c r="AU520" s="231" t="s">
        <v>16</v>
      </c>
      <c r="AV520" s="14" t="s">
        <v>84</v>
      </c>
      <c r="AW520" s="14" t="s">
        <v>32</v>
      </c>
      <c r="AX520" s="14" t="s">
        <v>76</v>
      </c>
      <c r="AY520" s="231" t="s">
        <v>272</v>
      </c>
    </row>
    <row r="521" spans="1:65" s="15" customFormat="1" ht="11.25">
      <c r="B521" s="246"/>
      <c r="C521" s="247"/>
      <c r="D521" s="212" t="s">
        <v>283</v>
      </c>
      <c r="E521" s="248" t="s">
        <v>1</v>
      </c>
      <c r="F521" s="249" t="s">
        <v>5942</v>
      </c>
      <c r="G521" s="247"/>
      <c r="H521" s="250">
        <v>1</v>
      </c>
      <c r="I521" s="251"/>
      <c r="J521" s="247"/>
      <c r="K521" s="247"/>
      <c r="L521" s="252"/>
      <c r="M521" s="253"/>
      <c r="N521" s="254"/>
      <c r="O521" s="254"/>
      <c r="P521" s="254"/>
      <c r="Q521" s="254"/>
      <c r="R521" s="254"/>
      <c r="S521" s="254"/>
      <c r="T521" s="255"/>
      <c r="AT521" s="256" t="s">
        <v>283</v>
      </c>
      <c r="AU521" s="256" t="s">
        <v>16</v>
      </c>
      <c r="AV521" s="15" t="s">
        <v>279</v>
      </c>
      <c r="AW521" s="15" t="s">
        <v>32</v>
      </c>
      <c r="AX521" s="15" t="s">
        <v>16</v>
      </c>
      <c r="AY521" s="256" t="s">
        <v>272</v>
      </c>
    </row>
    <row r="522" spans="1:65" s="2" customFormat="1" ht="55.5" customHeight="1">
      <c r="A522" s="34"/>
      <c r="B522" s="35"/>
      <c r="C522" s="192" t="s">
        <v>816</v>
      </c>
      <c r="D522" s="192" t="s">
        <v>274</v>
      </c>
      <c r="E522" s="193" t="s">
        <v>6892</v>
      </c>
      <c r="F522" s="194" t="s">
        <v>6893</v>
      </c>
      <c r="G522" s="195" t="s">
        <v>2594</v>
      </c>
      <c r="H522" s="196">
        <v>1</v>
      </c>
      <c r="I522" s="197"/>
      <c r="J522" s="198">
        <f>ROUND(I522*H522,2)</f>
        <v>0</v>
      </c>
      <c r="K522" s="194" t="s">
        <v>1</v>
      </c>
      <c r="L522" s="39"/>
      <c r="M522" s="199" t="s">
        <v>1</v>
      </c>
      <c r="N522" s="200" t="s">
        <v>41</v>
      </c>
      <c r="O522" s="71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3" t="s">
        <v>279</v>
      </c>
      <c r="AT522" s="203" t="s">
        <v>274</v>
      </c>
      <c r="AU522" s="203" t="s">
        <v>16</v>
      </c>
      <c r="AY522" s="17" t="s">
        <v>272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7" t="s">
        <v>16</v>
      </c>
      <c r="BK522" s="204">
        <f>ROUND(I522*H522,2)</f>
        <v>0</v>
      </c>
      <c r="BL522" s="17" t="s">
        <v>279</v>
      </c>
      <c r="BM522" s="203" t="s">
        <v>1652</v>
      </c>
    </row>
    <row r="523" spans="1:65" s="2" customFormat="1" ht="21.75" customHeight="1">
      <c r="A523" s="34"/>
      <c r="B523" s="35"/>
      <c r="C523" s="192" t="s">
        <v>824</v>
      </c>
      <c r="D523" s="192" t="s">
        <v>274</v>
      </c>
      <c r="E523" s="193" t="s">
        <v>6894</v>
      </c>
      <c r="F523" s="194" t="s">
        <v>6809</v>
      </c>
      <c r="G523" s="195" t="s">
        <v>380</v>
      </c>
      <c r="H523" s="196">
        <v>0.1</v>
      </c>
      <c r="I523" s="197"/>
      <c r="J523" s="198">
        <f>ROUND(I523*H523,2)</f>
        <v>0</v>
      </c>
      <c r="K523" s="194" t="s">
        <v>1</v>
      </c>
      <c r="L523" s="39"/>
      <c r="M523" s="199" t="s">
        <v>1</v>
      </c>
      <c r="N523" s="200" t="s">
        <v>41</v>
      </c>
      <c r="O523" s="71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279</v>
      </c>
      <c r="AT523" s="203" t="s">
        <v>274</v>
      </c>
      <c r="AU523" s="203" t="s">
        <v>16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279</v>
      </c>
      <c r="BM523" s="203" t="s">
        <v>1671</v>
      </c>
    </row>
    <row r="524" spans="1:65" s="12" customFormat="1" ht="25.9" customHeight="1">
      <c r="B524" s="176"/>
      <c r="C524" s="177"/>
      <c r="D524" s="178" t="s">
        <v>75</v>
      </c>
      <c r="E524" s="179" t="s">
        <v>6895</v>
      </c>
      <c r="F524" s="179" t="s">
        <v>6896</v>
      </c>
      <c r="G524" s="177"/>
      <c r="H524" s="177"/>
      <c r="I524" s="180"/>
      <c r="J524" s="181">
        <f>BK524</f>
        <v>0</v>
      </c>
      <c r="K524" s="177"/>
      <c r="L524" s="182"/>
      <c r="M524" s="183"/>
      <c r="N524" s="184"/>
      <c r="O524" s="184"/>
      <c r="P524" s="185">
        <f>SUM(P525:P865)</f>
        <v>0</v>
      </c>
      <c r="Q524" s="184"/>
      <c r="R524" s="185">
        <f>SUM(R525:R865)</f>
        <v>0</v>
      </c>
      <c r="S524" s="184"/>
      <c r="T524" s="186">
        <f>SUM(T525:T865)</f>
        <v>0</v>
      </c>
      <c r="AR524" s="187" t="s">
        <v>16</v>
      </c>
      <c r="AT524" s="188" t="s">
        <v>75</v>
      </c>
      <c r="AU524" s="188" t="s">
        <v>76</v>
      </c>
      <c r="AY524" s="187" t="s">
        <v>272</v>
      </c>
      <c r="BK524" s="189">
        <f>SUM(BK525:BK865)</f>
        <v>0</v>
      </c>
    </row>
    <row r="525" spans="1:65" s="2" customFormat="1" ht="49.15" customHeight="1">
      <c r="A525" s="34"/>
      <c r="B525" s="35"/>
      <c r="C525" s="192" t="s">
        <v>844</v>
      </c>
      <c r="D525" s="192" t="s">
        <v>274</v>
      </c>
      <c r="E525" s="193" t="s">
        <v>6897</v>
      </c>
      <c r="F525" s="194" t="s">
        <v>6898</v>
      </c>
      <c r="G525" s="195" t="s">
        <v>952</v>
      </c>
      <c r="H525" s="196">
        <v>1</v>
      </c>
      <c r="I525" s="197"/>
      <c r="J525" s="198">
        <f>ROUND(I525*H525,2)</f>
        <v>0</v>
      </c>
      <c r="K525" s="194" t="s">
        <v>1</v>
      </c>
      <c r="L525" s="39"/>
      <c r="M525" s="199" t="s">
        <v>1</v>
      </c>
      <c r="N525" s="200" t="s">
        <v>41</v>
      </c>
      <c r="O525" s="71"/>
      <c r="P525" s="201">
        <f>O525*H525</f>
        <v>0</v>
      </c>
      <c r="Q525" s="201">
        <v>0</v>
      </c>
      <c r="R525" s="201">
        <f>Q525*H525</f>
        <v>0</v>
      </c>
      <c r="S525" s="201">
        <v>0</v>
      </c>
      <c r="T525" s="202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3" t="s">
        <v>279</v>
      </c>
      <c r="AT525" s="203" t="s">
        <v>274</v>
      </c>
      <c r="AU525" s="203" t="s">
        <v>16</v>
      </c>
      <c r="AY525" s="17" t="s">
        <v>272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7" t="s">
        <v>16</v>
      </c>
      <c r="BK525" s="204">
        <f>ROUND(I525*H525,2)</f>
        <v>0</v>
      </c>
      <c r="BL525" s="17" t="s">
        <v>279</v>
      </c>
      <c r="BM525" s="203" t="s">
        <v>1786</v>
      </c>
    </row>
    <row r="526" spans="1:65" s="13" customFormat="1" ht="22.5">
      <c r="B526" s="210"/>
      <c r="C526" s="211"/>
      <c r="D526" s="212" t="s">
        <v>283</v>
      </c>
      <c r="E526" s="213" t="s">
        <v>1</v>
      </c>
      <c r="F526" s="214" t="s">
        <v>6707</v>
      </c>
      <c r="G526" s="211"/>
      <c r="H526" s="213" t="s">
        <v>1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283</v>
      </c>
      <c r="AU526" s="220" t="s">
        <v>16</v>
      </c>
      <c r="AV526" s="13" t="s">
        <v>16</v>
      </c>
      <c r="AW526" s="13" t="s">
        <v>32</v>
      </c>
      <c r="AX526" s="13" t="s">
        <v>76</v>
      </c>
      <c r="AY526" s="220" t="s">
        <v>272</v>
      </c>
    </row>
    <row r="527" spans="1:65" s="13" customFormat="1" ht="22.5">
      <c r="B527" s="210"/>
      <c r="C527" s="211"/>
      <c r="D527" s="212" t="s">
        <v>283</v>
      </c>
      <c r="E527" s="213" t="s">
        <v>1</v>
      </c>
      <c r="F527" s="214" t="s">
        <v>6708</v>
      </c>
      <c r="G527" s="211"/>
      <c r="H527" s="213" t="s">
        <v>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283</v>
      </c>
      <c r="AU527" s="220" t="s">
        <v>16</v>
      </c>
      <c r="AV527" s="13" t="s">
        <v>16</v>
      </c>
      <c r="AW527" s="13" t="s">
        <v>32</v>
      </c>
      <c r="AX527" s="13" t="s">
        <v>76</v>
      </c>
      <c r="AY527" s="220" t="s">
        <v>272</v>
      </c>
    </row>
    <row r="528" spans="1:65" s="13" customFormat="1" ht="22.5">
      <c r="B528" s="210"/>
      <c r="C528" s="211"/>
      <c r="D528" s="212" t="s">
        <v>283</v>
      </c>
      <c r="E528" s="213" t="s">
        <v>1</v>
      </c>
      <c r="F528" s="214" t="s">
        <v>6709</v>
      </c>
      <c r="G528" s="211"/>
      <c r="H528" s="213" t="s">
        <v>1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283</v>
      </c>
      <c r="AU528" s="220" t="s">
        <v>16</v>
      </c>
      <c r="AV528" s="13" t="s">
        <v>16</v>
      </c>
      <c r="AW528" s="13" t="s">
        <v>32</v>
      </c>
      <c r="AX528" s="13" t="s">
        <v>76</v>
      </c>
      <c r="AY528" s="220" t="s">
        <v>272</v>
      </c>
    </row>
    <row r="529" spans="2:51" s="13" customFormat="1" ht="11.25">
      <c r="B529" s="210"/>
      <c r="C529" s="211"/>
      <c r="D529" s="212" t="s">
        <v>283</v>
      </c>
      <c r="E529" s="213" t="s">
        <v>1</v>
      </c>
      <c r="F529" s="214" t="s">
        <v>6899</v>
      </c>
      <c r="G529" s="211"/>
      <c r="H529" s="213" t="s">
        <v>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283</v>
      </c>
      <c r="AU529" s="220" t="s">
        <v>16</v>
      </c>
      <c r="AV529" s="13" t="s">
        <v>16</v>
      </c>
      <c r="AW529" s="13" t="s">
        <v>32</v>
      </c>
      <c r="AX529" s="13" t="s">
        <v>76</v>
      </c>
      <c r="AY529" s="220" t="s">
        <v>272</v>
      </c>
    </row>
    <row r="530" spans="2:51" s="13" customFormat="1" ht="22.5">
      <c r="B530" s="210"/>
      <c r="C530" s="211"/>
      <c r="D530" s="212" t="s">
        <v>283</v>
      </c>
      <c r="E530" s="213" t="s">
        <v>1</v>
      </c>
      <c r="F530" s="214" t="s">
        <v>6711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283</v>
      </c>
      <c r="AU530" s="220" t="s">
        <v>16</v>
      </c>
      <c r="AV530" s="13" t="s">
        <v>16</v>
      </c>
      <c r="AW530" s="13" t="s">
        <v>32</v>
      </c>
      <c r="AX530" s="13" t="s">
        <v>76</v>
      </c>
      <c r="AY530" s="220" t="s">
        <v>272</v>
      </c>
    </row>
    <row r="531" spans="2:51" s="13" customFormat="1" ht="33.75">
      <c r="B531" s="210"/>
      <c r="C531" s="211"/>
      <c r="D531" s="212" t="s">
        <v>283</v>
      </c>
      <c r="E531" s="213" t="s">
        <v>1</v>
      </c>
      <c r="F531" s="214" t="s">
        <v>6900</v>
      </c>
      <c r="G531" s="211"/>
      <c r="H531" s="213" t="s">
        <v>1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283</v>
      </c>
      <c r="AU531" s="220" t="s">
        <v>16</v>
      </c>
      <c r="AV531" s="13" t="s">
        <v>16</v>
      </c>
      <c r="AW531" s="13" t="s">
        <v>32</v>
      </c>
      <c r="AX531" s="13" t="s">
        <v>76</v>
      </c>
      <c r="AY531" s="220" t="s">
        <v>272</v>
      </c>
    </row>
    <row r="532" spans="2:51" s="13" customFormat="1" ht="22.5">
      <c r="B532" s="210"/>
      <c r="C532" s="211"/>
      <c r="D532" s="212" t="s">
        <v>283</v>
      </c>
      <c r="E532" s="213" t="s">
        <v>1</v>
      </c>
      <c r="F532" s="214" t="s">
        <v>6713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283</v>
      </c>
      <c r="AU532" s="220" t="s">
        <v>16</v>
      </c>
      <c r="AV532" s="13" t="s">
        <v>16</v>
      </c>
      <c r="AW532" s="13" t="s">
        <v>32</v>
      </c>
      <c r="AX532" s="13" t="s">
        <v>76</v>
      </c>
      <c r="AY532" s="220" t="s">
        <v>272</v>
      </c>
    </row>
    <row r="533" spans="2:51" s="13" customFormat="1" ht="33.75">
      <c r="B533" s="210"/>
      <c r="C533" s="211"/>
      <c r="D533" s="212" t="s">
        <v>283</v>
      </c>
      <c r="E533" s="213" t="s">
        <v>1</v>
      </c>
      <c r="F533" s="214" t="s">
        <v>6714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16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2:51" s="13" customFormat="1" ht="22.5">
      <c r="B534" s="210"/>
      <c r="C534" s="211"/>
      <c r="D534" s="212" t="s">
        <v>283</v>
      </c>
      <c r="E534" s="213" t="s">
        <v>1</v>
      </c>
      <c r="F534" s="214" t="s">
        <v>6715</v>
      </c>
      <c r="G534" s="211"/>
      <c r="H534" s="213" t="s">
        <v>1</v>
      </c>
      <c r="I534" s="215"/>
      <c r="J534" s="211"/>
      <c r="K534" s="211"/>
      <c r="L534" s="216"/>
      <c r="M534" s="217"/>
      <c r="N534" s="218"/>
      <c r="O534" s="218"/>
      <c r="P534" s="218"/>
      <c r="Q534" s="218"/>
      <c r="R534" s="218"/>
      <c r="S534" s="218"/>
      <c r="T534" s="219"/>
      <c r="AT534" s="220" t="s">
        <v>283</v>
      </c>
      <c r="AU534" s="220" t="s">
        <v>16</v>
      </c>
      <c r="AV534" s="13" t="s">
        <v>16</v>
      </c>
      <c r="AW534" s="13" t="s">
        <v>32</v>
      </c>
      <c r="AX534" s="13" t="s">
        <v>76</v>
      </c>
      <c r="AY534" s="220" t="s">
        <v>272</v>
      </c>
    </row>
    <row r="535" spans="2:51" s="13" customFormat="1" ht="33.75">
      <c r="B535" s="210"/>
      <c r="C535" s="211"/>
      <c r="D535" s="212" t="s">
        <v>283</v>
      </c>
      <c r="E535" s="213" t="s">
        <v>1</v>
      </c>
      <c r="F535" s="214" t="s">
        <v>6716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283</v>
      </c>
      <c r="AU535" s="220" t="s">
        <v>16</v>
      </c>
      <c r="AV535" s="13" t="s">
        <v>16</v>
      </c>
      <c r="AW535" s="13" t="s">
        <v>32</v>
      </c>
      <c r="AX535" s="13" t="s">
        <v>76</v>
      </c>
      <c r="AY535" s="220" t="s">
        <v>272</v>
      </c>
    </row>
    <row r="536" spans="2:51" s="13" customFormat="1" ht="11.25">
      <c r="B536" s="210"/>
      <c r="C536" s="211"/>
      <c r="D536" s="212" t="s">
        <v>283</v>
      </c>
      <c r="E536" s="213" t="s">
        <v>1</v>
      </c>
      <c r="F536" s="214" t="s">
        <v>6717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16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2:51" s="13" customFormat="1" ht="33.75">
      <c r="B537" s="210"/>
      <c r="C537" s="211"/>
      <c r="D537" s="212" t="s">
        <v>283</v>
      </c>
      <c r="E537" s="213" t="s">
        <v>1</v>
      </c>
      <c r="F537" s="214" t="s">
        <v>6718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16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2:51" s="13" customFormat="1" ht="22.5">
      <c r="B538" s="210"/>
      <c r="C538" s="211"/>
      <c r="D538" s="212" t="s">
        <v>283</v>
      </c>
      <c r="E538" s="213" t="s">
        <v>1</v>
      </c>
      <c r="F538" s="214" t="s">
        <v>6719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16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2:51" s="13" customFormat="1" ht="22.5">
      <c r="B539" s="210"/>
      <c r="C539" s="211"/>
      <c r="D539" s="212" t="s">
        <v>283</v>
      </c>
      <c r="E539" s="213" t="s">
        <v>1</v>
      </c>
      <c r="F539" s="214" t="s">
        <v>6720</v>
      </c>
      <c r="G539" s="211"/>
      <c r="H539" s="213" t="s">
        <v>1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283</v>
      </c>
      <c r="AU539" s="220" t="s">
        <v>16</v>
      </c>
      <c r="AV539" s="13" t="s">
        <v>16</v>
      </c>
      <c r="AW539" s="13" t="s">
        <v>32</v>
      </c>
      <c r="AX539" s="13" t="s">
        <v>76</v>
      </c>
      <c r="AY539" s="220" t="s">
        <v>272</v>
      </c>
    </row>
    <row r="540" spans="2:51" s="13" customFormat="1" ht="22.5">
      <c r="B540" s="210"/>
      <c r="C540" s="211"/>
      <c r="D540" s="212" t="s">
        <v>283</v>
      </c>
      <c r="E540" s="213" t="s">
        <v>1</v>
      </c>
      <c r="F540" s="214" t="s">
        <v>6721</v>
      </c>
      <c r="G540" s="211"/>
      <c r="H540" s="213" t="s">
        <v>1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283</v>
      </c>
      <c r="AU540" s="220" t="s">
        <v>16</v>
      </c>
      <c r="AV540" s="13" t="s">
        <v>16</v>
      </c>
      <c r="AW540" s="13" t="s">
        <v>32</v>
      </c>
      <c r="AX540" s="13" t="s">
        <v>76</v>
      </c>
      <c r="AY540" s="220" t="s">
        <v>272</v>
      </c>
    </row>
    <row r="541" spans="2:51" s="13" customFormat="1" ht="11.25">
      <c r="B541" s="210"/>
      <c r="C541" s="211"/>
      <c r="D541" s="212" t="s">
        <v>283</v>
      </c>
      <c r="E541" s="213" t="s">
        <v>1</v>
      </c>
      <c r="F541" s="214" t="s">
        <v>6722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16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2:51" s="13" customFormat="1" ht="11.25">
      <c r="B542" s="210"/>
      <c r="C542" s="211"/>
      <c r="D542" s="212" t="s">
        <v>283</v>
      </c>
      <c r="E542" s="213" t="s">
        <v>1</v>
      </c>
      <c r="F542" s="214" t="s">
        <v>6723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16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2:51" s="14" customFormat="1" ht="11.25">
      <c r="B543" s="221"/>
      <c r="C543" s="222"/>
      <c r="D543" s="212" t="s">
        <v>283</v>
      </c>
      <c r="E543" s="223" t="s">
        <v>1</v>
      </c>
      <c r="F543" s="224" t="s">
        <v>16</v>
      </c>
      <c r="G543" s="222"/>
      <c r="H543" s="225">
        <v>1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16</v>
      </c>
      <c r="AV543" s="14" t="s">
        <v>84</v>
      </c>
      <c r="AW543" s="14" t="s">
        <v>32</v>
      </c>
      <c r="AX543" s="14" t="s">
        <v>76</v>
      </c>
      <c r="AY543" s="231" t="s">
        <v>272</v>
      </c>
    </row>
    <row r="544" spans="2:51" s="15" customFormat="1" ht="11.25">
      <c r="B544" s="246"/>
      <c r="C544" s="247"/>
      <c r="D544" s="212" t="s">
        <v>283</v>
      </c>
      <c r="E544" s="248" t="s">
        <v>1</v>
      </c>
      <c r="F544" s="249" t="s">
        <v>5942</v>
      </c>
      <c r="G544" s="247"/>
      <c r="H544" s="250">
        <v>1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AT544" s="256" t="s">
        <v>283</v>
      </c>
      <c r="AU544" s="256" t="s">
        <v>16</v>
      </c>
      <c r="AV544" s="15" t="s">
        <v>279</v>
      </c>
      <c r="AW544" s="15" t="s">
        <v>32</v>
      </c>
      <c r="AX544" s="15" t="s">
        <v>16</v>
      </c>
      <c r="AY544" s="256" t="s">
        <v>272</v>
      </c>
    </row>
    <row r="545" spans="1:65" s="2" customFormat="1" ht="37.9" customHeight="1">
      <c r="A545" s="34"/>
      <c r="B545" s="35"/>
      <c r="C545" s="192" t="s">
        <v>856</v>
      </c>
      <c r="D545" s="192" t="s">
        <v>274</v>
      </c>
      <c r="E545" s="193" t="s">
        <v>6901</v>
      </c>
      <c r="F545" s="194" t="s">
        <v>6902</v>
      </c>
      <c r="G545" s="195" t="s">
        <v>952</v>
      </c>
      <c r="H545" s="196">
        <v>1</v>
      </c>
      <c r="I545" s="197"/>
      <c r="J545" s="198">
        <f>ROUND(I545*H545,2)</f>
        <v>0</v>
      </c>
      <c r="K545" s="194" t="s">
        <v>1</v>
      </c>
      <c r="L545" s="39"/>
      <c r="M545" s="199" t="s">
        <v>1</v>
      </c>
      <c r="N545" s="200" t="s">
        <v>41</v>
      </c>
      <c r="O545" s="71"/>
      <c r="P545" s="201">
        <f>O545*H545</f>
        <v>0</v>
      </c>
      <c r="Q545" s="201">
        <v>0</v>
      </c>
      <c r="R545" s="201">
        <f>Q545*H545</f>
        <v>0</v>
      </c>
      <c r="S545" s="201">
        <v>0</v>
      </c>
      <c r="T545" s="20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3" t="s">
        <v>279</v>
      </c>
      <c r="AT545" s="203" t="s">
        <v>274</v>
      </c>
      <c r="AU545" s="203" t="s">
        <v>16</v>
      </c>
      <c r="AY545" s="17" t="s">
        <v>272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17" t="s">
        <v>16</v>
      </c>
      <c r="BK545" s="204">
        <f>ROUND(I545*H545,2)</f>
        <v>0</v>
      </c>
      <c r="BL545" s="17" t="s">
        <v>279</v>
      </c>
      <c r="BM545" s="203" t="s">
        <v>1801</v>
      </c>
    </row>
    <row r="546" spans="1:65" s="13" customFormat="1" ht="11.25">
      <c r="B546" s="210"/>
      <c r="C546" s="211"/>
      <c r="D546" s="212" t="s">
        <v>283</v>
      </c>
      <c r="E546" s="213" t="s">
        <v>1</v>
      </c>
      <c r="F546" s="214" t="s">
        <v>6723</v>
      </c>
      <c r="G546" s="211"/>
      <c r="H546" s="213" t="s">
        <v>1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283</v>
      </c>
      <c r="AU546" s="220" t="s">
        <v>16</v>
      </c>
      <c r="AV546" s="13" t="s">
        <v>16</v>
      </c>
      <c r="AW546" s="13" t="s">
        <v>32</v>
      </c>
      <c r="AX546" s="13" t="s">
        <v>76</v>
      </c>
      <c r="AY546" s="220" t="s">
        <v>272</v>
      </c>
    </row>
    <row r="547" spans="1:65" s="14" customFormat="1" ht="11.25">
      <c r="B547" s="221"/>
      <c r="C547" s="222"/>
      <c r="D547" s="212" t="s">
        <v>283</v>
      </c>
      <c r="E547" s="223" t="s">
        <v>1</v>
      </c>
      <c r="F547" s="224" t="s">
        <v>16</v>
      </c>
      <c r="G547" s="222"/>
      <c r="H547" s="225">
        <v>1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16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15" customFormat="1" ht="11.25">
      <c r="B548" s="246"/>
      <c r="C548" s="247"/>
      <c r="D548" s="212" t="s">
        <v>283</v>
      </c>
      <c r="E548" s="248" t="s">
        <v>1</v>
      </c>
      <c r="F548" s="249" t="s">
        <v>5942</v>
      </c>
      <c r="G548" s="247"/>
      <c r="H548" s="250">
        <v>1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AT548" s="256" t="s">
        <v>283</v>
      </c>
      <c r="AU548" s="256" t="s">
        <v>16</v>
      </c>
      <c r="AV548" s="15" t="s">
        <v>279</v>
      </c>
      <c r="AW548" s="15" t="s">
        <v>32</v>
      </c>
      <c r="AX548" s="15" t="s">
        <v>16</v>
      </c>
      <c r="AY548" s="256" t="s">
        <v>272</v>
      </c>
    </row>
    <row r="549" spans="1:65" s="2" customFormat="1" ht="37.9" customHeight="1">
      <c r="A549" s="34"/>
      <c r="B549" s="35"/>
      <c r="C549" s="192" t="s">
        <v>871</v>
      </c>
      <c r="D549" s="192" t="s">
        <v>274</v>
      </c>
      <c r="E549" s="193" t="s">
        <v>6903</v>
      </c>
      <c r="F549" s="194" t="s">
        <v>6902</v>
      </c>
      <c r="G549" s="195" t="s">
        <v>952</v>
      </c>
      <c r="H549" s="196">
        <v>1</v>
      </c>
      <c r="I549" s="197"/>
      <c r="J549" s="198">
        <f>ROUND(I549*H549,2)</f>
        <v>0</v>
      </c>
      <c r="K549" s="194" t="s">
        <v>1</v>
      </c>
      <c r="L549" s="39"/>
      <c r="M549" s="199" t="s">
        <v>1</v>
      </c>
      <c r="N549" s="200" t="s">
        <v>41</v>
      </c>
      <c r="O549" s="71"/>
      <c r="P549" s="201">
        <f>O549*H549</f>
        <v>0</v>
      </c>
      <c r="Q549" s="201">
        <v>0</v>
      </c>
      <c r="R549" s="201">
        <f>Q549*H549</f>
        <v>0</v>
      </c>
      <c r="S549" s="201">
        <v>0</v>
      </c>
      <c r="T549" s="202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03" t="s">
        <v>279</v>
      </c>
      <c r="AT549" s="203" t="s">
        <v>274</v>
      </c>
      <c r="AU549" s="203" t="s">
        <v>16</v>
      </c>
      <c r="AY549" s="17" t="s">
        <v>272</v>
      </c>
      <c r="BE549" s="204">
        <f>IF(N549="základní",J549,0)</f>
        <v>0</v>
      </c>
      <c r="BF549" s="204">
        <f>IF(N549="snížená",J549,0)</f>
        <v>0</v>
      </c>
      <c r="BG549" s="204">
        <f>IF(N549="zákl. přenesená",J549,0)</f>
        <v>0</v>
      </c>
      <c r="BH549" s="204">
        <f>IF(N549="sníž. přenesená",J549,0)</f>
        <v>0</v>
      </c>
      <c r="BI549" s="204">
        <f>IF(N549="nulová",J549,0)</f>
        <v>0</v>
      </c>
      <c r="BJ549" s="17" t="s">
        <v>16</v>
      </c>
      <c r="BK549" s="204">
        <f>ROUND(I549*H549,2)</f>
        <v>0</v>
      </c>
      <c r="BL549" s="17" t="s">
        <v>279</v>
      </c>
      <c r="BM549" s="203" t="s">
        <v>1815</v>
      </c>
    </row>
    <row r="550" spans="1:65" s="13" customFormat="1" ht="11.25">
      <c r="B550" s="210"/>
      <c r="C550" s="211"/>
      <c r="D550" s="212" t="s">
        <v>283</v>
      </c>
      <c r="E550" s="213" t="s">
        <v>1</v>
      </c>
      <c r="F550" s="214" t="s">
        <v>6723</v>
      </c>
      <c r="G550" s="211"/>
      <c r="H550" s="213" t="s">
        <v>1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283</v>
      </c>
      <c r="AU550" s="220" t="s">
        <v>16</v>
      </c>
      <c r="AV550" s="13" t="s">
        <v>16</v>
      </c>
      <c r="AW550" s="13" t="s">
        <v>32</v>
      </c>
      <c r="AX550" s="13" t="s">
        <v>76</v>
      </c>
      <c r="AY550" s="220" t="s">
        <v>272</v>
      </c>
    </row>
    <row r="551" spans="1:65" s="14" customFormat="1" ht="11.25">
      <c r="B551" s="221"/>
      <c r="C551" s="222"/>
      <c r="D551" s="212" t="s">
        <v>283</v>
      </c>
      <c r="E551" s="223" t="s">
        <v>1</v>
      </c>
      <c r="F551" s="224" t="s">
        <v>16</v>
      </c>
      <c r="G551" s="222"/>
      <c r="H551" s="225">
        <v>1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16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15" customFormat="1" ht="11.25">
      <c r="B552" s="246"/>
      <c r="C552" s="247"/>
      <c r="D552" s="212" t="s">
        <v>283</v>
      </c>
      <c r="E552" s="248" t="s">
        <v>1</v>
      </c>
      <c r="F552" s="249" t="s">
        <v>5942</v>
      </c>
      <c r="G552" s="247"/>
      <c r="H552" s="250">
        <v>1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AT552" s="256" t="s">
        <v>283</v>
      </c>
      <c r="AU552" s="256" t="s">
        <v>16</v>
      </c>
      <c r="AV552" s="15" t="s">
        <v>279</v>
      </c>
      <c r="AW552" s="15" t="s">
        <v>32</v>
      </c>
      <c r="AX552" s="15" t="s">
        <v>16</v>
      </c>
      <c r="AY552" s="256" t="s">
        <v>272</v>
      </c>
    </row>
    <row r="553" spans="1:65" s="2" customFormat="1" ht="37.9" customHeight="1">
      <c r="A553" s="34"/>
      <c r="B553" s="35"/>
      <c r="C553" s="192" t="s">
        <v>901</v>
      </c>
      <c r="D553" s="192" t="s">
        <v>274</v>
      </c>
      <c r="E553" s="193" t="s">
        <v>6904</v>
      </c>
      <c r="F553" s="194" t="s">
        <v>6905</v>
      </c>
      <c r="G553" s="195" t="s">
        <v>952</v>
      </c>
      <c r="H553" s="196">
        <v>1</v>
      </c>
      <c r="I553" s="197"/>
      <c r="J553" s="198">
        <f>ROUND(I553*H553,2)</f>
        <v>0</v>
      </c>
      <c r="K553" s="194" t="s">
        <v>1</v>
      </c>
      <c r="L553" s="39"/>
      <c r="M553" s="199" t="s">
        <v>1</v>
      </c>
      <c r="N553" s="200" t="s">
        <v>41</v>
      </c>
      <c r="O553" s="71"/>
      <c r="P553" s="201">
        <f>O553*H553</f>
        <v>0</v>
      </c>
      <c r="Q553" s="201">
        <v>0</v>
      </c>
      <c r="R553" s="201">
        <f>Q553*H553</f>
        <v>0</v>
      </c>
      <c r="S553" s="201">
        <v>0</v>
      </c>
      <c r="T553" s="202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03" t="s">
        <v>279</v>
      </c>
      <c r="AT553" s="203" t="s">
        <v>274</v>
      </c>
      <c r="AU553" s="203" t="s">
        <v>16</v>
      </c>
      <c r="AY553" s="17" t="s">
        <v>272</v>
      </c>
      <c r="BE553" s="204">
        <f>IF(N553="základní",J553,0)</f>
        <v>0</v>
      </c>
      <c r="BF553" s="204">
        <f>IF(N553="snížená",J553,0)</f>
        <v>0</v>
      </c>
      <c r="BG553" s="204">
        <f>IF(N553="zákl. přenesená",J553,0)</f>
        <v>0</v>
      </c>
      <c r="BH553" s="204">
        <f>IF(N553="sníž. přenesená",J553,0)</f>
        <v>0</v>
      </c>
      <c r="BI553" s="204">
        <f>IF(N553="nulová",J553,0)</f>
        <v>0</v>
      </c>
      <c r="BJ553" s="17" t="s">
        <v>16</v>
      </c>
      <c r="BK553" s="204">
        <f>ROUND(I553*H553,2)</f>
        <v>0</v>
      </c>
      <c r="BL553" s="17" t="s">
        <v>279</v>
      </c>
      <c r="BM553" s="203" t="s">
        <v>1892</v>
      </c>
    </row>
    <row r="554" spans="1:65" s="13" customFormat="1" ht="11.25">
      <c r="B554" s="210"/>
      <c r="C554" s="211"/>
      <c r="D554" s="212" t="s">
        <v>283</v>
      </c>
      <c r="E554" s="213" t="s">
        <v>1</v>
      </c>
      <c r="F554" s="214" t="s">
        <v>6723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283</v>
      </c>
      <c r="AU554" s="220" t="s">
        <v>16</v>
      </c>
      <c r="AV554" s="13" t="s">
        <v>16</v>
      </c>
      <c r="AW554" s="13" t="s">
        <v>32</v>
      </c>
      <c r="AX554" s="13" t="s">
        <v>76</v>
      </c>
      <c r="AY554" s="220" t="s">
        <v>272</v>
      </c>
    </row>
    <row r="555" spans="1:65" s="14" customFormat="1" ht="11.25">
      <c r="B555" s="221"/>
      <c r="C555" s="222"/>
      <c r="D555" s="212" t="s">
        <v>283</v>
      </c>
      <c r="E555" s="223" t="s">
        <v>1</v>
      </c>
      <c r="F555" s="224" t="s">
        <v>16</v>
      </c>
      <c r="G555" s="222"/>
      <c r="H555" s="225">
        <v>1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283</v>
      </c>
      <c r="AU555" s="231" t="s">
        <v>16</v>
      </c>
      <c r="AV555" s="14" t="s">
        <v>84</v>
      </c>
      <c r="AW555" s="14" t="s">
        <v>32</v>
      </c>
      <c r="AX555" s="14" t="s">
        <v>76</v>
      </c>
      <c r="AY555" s="231" t="s">
        <v>272</v>
      </c>
    </row>
    <row r="556" spans="1:65" s="15" customFormat="1" ht="11.25">
      <c r="B556" s="246"/>
      <c r="C556" s="247"/>
      <c r="D556" s="212" t="s">
        <v>283</v>
      </c>
      <c r="E556" s="248" t="s">
        <v>1</v>
      </c>
      <c r="F556" s="249" t="s">
        <v>5942</v>
      </c>
      <c r="G556" s="247"/>
      <c r="H556" s="250">
        <v>1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AT556" s="256" t="s">
        <v>283</v>
      </c>
      <c r="AU556" s="256" t="s">
        <v>16</v>
      </c>
      <c r="AV556" s="15" t="s">
        <v>279</v>
      </c>
      <c r="AW556" s="15" t="s">
        <v>32</v>
      </c>
      <c r="AX556" s="15" t="s">
        <v>16</v>
      </c>
      <c r="AY556" s="256" t="s">
        <v>272</v>
      </c>
    </row>
    <row r="557" spans="1:65" s="2" customFormat="1" ht="37.9" customHeight="1">
      <c r="A557" s="34"/>
      <c r="B557" s="35"/>
      <c r="C557" s="192" t="s">
        <v>921</v>
      </c>
      <c r="D557" s="192" t="s">
        <v>274</v>
      </c>
      <c r="E557" s="193" t="s">
        <v>6906</v>
      </c>
      <c r="F557" s="194" t="s">
        <v>6905</v>
      </c>
      <c r="G557" s="195" t="s">
        <v>952</v>
      </c>
      <c r="H557" s="196">
        <v>1</v>
      </c>
      <c r="I557" s="197"/>
      <c r="J557" s="198">
        <f>ROUND(I557*H557,2)</f>
        <v>0</v>
      </c>
      <c r="K557" s="194" t="s">
        <v>1</v>
      </c>
      <c r="L557" s="39"/>
      <c r="M557" s="199" t="s">
        <v>1</v>
      </c>
      <c r="N557" s="200" t="s">
        <v>41</v>
      </c>
      <c r="O557" s="71"/>
      <c r="P557" s="201">
        <f>O557*H557</f>
        <v>0</v>
      </c>
      <c r="Q557" s="201">
        <v>0</v>
      </c>
      <c r="R557" s="201">
        <f>Q557*H557</f>
        <v>0</v>
      </c>
      <c r="S557" s="201">
        <v>0</v>
      </c>
      <c r="T557" s="202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203" t="s">
        <v>279</v>
      </c>
      <c r="AT557" s="203" t="s">
        <v>274</v>
      </c>
      <c r="AU557" s="203" t="s">
        <v>16</v>
      </c>
      <c r="AY557" s="17" t="s">
        <v>272</v>
      </c>
      <c r="BE557" s="204">
        <f>IF(N557="základní",J557,0)</f>
        <v>0</v>
      </c>
      <c r="BF557" s="204">
        <f>IF(N557="snížená",J557,0)</f>
        <v>0</v>
      </c>
      <c r="BG557" s="204">
        <f>IF(N557="zákl. přenesená",J557,0)</f>
        <v>0</v>
      </c>
      <c r="BH557" s="204">
        <f>IF(N557="sníž. přenesená",J557,0)</f>
        <v>0</v>
      </c>
      <c r="BI557" s="204">
        <f>IF(N557="nulová",J557,0)</f>
        <v>0</v>
      </c>
      <c r="BJ557" s="17" t="s">
        <v>16</v>
      </c>
      <c r="BK557" s="204">
        <f>ROUND(I557*H557,2)</f>
        <v>0</v>
      </c>
      <c r="BL557" s="17" t="s">
        <v>279</v>
      </c>
      <c r="BM557" s="203" t="s">
        <v>1897</v>
      </c>
    </row>
    <row r="558" spans="1:65" s="13" customFormat="1" ht="11.25">
      <c r="B558" s="210"/>
      <c r="C558" s="211"/>
      <c r="D558" s="212" t="s">
        <v>283</v>
      </c>
      <c r="E558" s="213" t="s">
        <v>1</v>
      </c>
      <c r="F558" s="214" t="s">
        <v>6723</v>
      </c>
      <c r="G558" s="211"/>
      <c r="H558" s="213" t="s">
        <v>1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283</v>
      </c>
      <c r="AU558" s="220" t="s">
        <v>16</v>
      </c>
      <c r="AV558" s="13" t="s">
        <v>16</v>
      </c>
      <c r="AW558" s="13" t="s">
        <v>32</v>
      </c>
      <c r="AX558" s="13" t="s">
        <v>76</v>
      </c>
      <c r="AY558" s="220" t="s">
        <v>272</v>
      </c>
    </row>
    <row r="559" spans="1:65" s="14" customFormat="1" ht="11.25">
      <c r="B559" s="221"/>
      <c r="C559" s="222"/>
      <c r="D559" s="212" t="s">
        <v>283</v>
      </c>
      <c r="E559" s="223" t="s">
        <v>1</v>
      </c>
      <c r="F559" s="224" t="s">
        <v>16</v>
      </c>
      <c r="G559" s="222"/>
      <c r="H559" s="225">
        <v>1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16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15" customFormat="1" ht="11.25">
      <c r="B560" s="246"/>
      <c r="C560" s="247"/>
      <c r="D560" s="212" t="s">
        <v>283</v>
      </c>
      <c r="E560" s="248" t="s">
        <v>1</v>
      </c>
      <c r="F560" s="249" t="s">
        <v>5942</v>
      </c>
      <c r="G560" s="247"/>
      <c r="H560" s="250">
        <v>1</v>
      </c>
      <c r="I560" s="251"/>
      <c r="J560" s="247"/>
      <c r="K560" s="247"/>
      <c r="L560" s="252"/>
      <c r="M560" s="253"/>
      <c r="N560" s="254"/>
      <c r="O560" s="254"/>
      <c r="P560" s="254"/>
      <c r="Q560" s="254"/>
      <c r="R560" s="254"/>
      <c r="S560" s="254"/>
      <c r="T560" s="255"/>
      <c r="AT560" s="256" t="s">
        <v>283</v>
      </c>
      <c r="AU560" s="256" t="s">
        <v>16</v>
      </c>
      <c r="AV560" s="15" t="s">
        <v>279</v>
      </c>
      <c r="AW560" s="15" t="s">
        <v>32</v>
      </c>
      <c r="AX560" s="15" t="s">
        <v>16</v>
      </c>
      <c r="AY560" s="256" t="s">
        <v>272</v>
      </c>
    </row>
    <row r="561" spans="1:65" s="2" customFormat="1" ht="16.5" customHeight="1">
      <c r="A561" s="34"/>
      <c r="B561" s="35"/>
      <c r="C561" s="192" t="s">
        <v>936</v>
      </c>
      <c r="D561" s="192" t="s">
        <v>274</v>
      </c>
      <c r="E561" s="193" t="s">
        <v>6907</v>
      </c>
      <c r="F561" s="194" t="s">
        <v>6908</v>
      </c>
      <c r="G561" s="195" t="s">
        <v>952</v>
      </c>
      <c r="H561" s="196">
        <v>1</v>
      </c>
      <c r="I561" s="197"/>
      <c r="J561" s="198">
        <f>ROUND(I561*H561,2)</f>
        <v>0</v>
      </c>
      <c r="K561" s="194" t="s">
        <v>1</v>
      </c>
      <c r="L561" s="39"/>
      <c r="M561" s="199" t="s">
        <v>1</v>
      </c>
      <c r="N561" s="200" t="s">
        <v>41</v>
      </c>
      <c r="O561" s="71"/>
      <c r="P561" s="201">
        <f>O561*H561</f>
        <v>0</v>
      </c>
      <c r="Q561" s="201">
        <v>0</v>
      </c>
      <c r="R561" s="201">
        <f>Q561*H561</f>
        <v>0</v>
      </c>
      <c r="S561" s="201">
        <v>0</v>
      </c>
      <c r="T561" s="202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203" t="s">
        <v>279</v>
      </c>
      <c r="AT561" s="203" t="s">
        <v>274</v>
      </c>
      <c r="AU561" s="203" t="s">
        <v>16</v>
      </c>
      <c r="AY561" s="17" t="s">
        <v>272</v>
      </c>
      <c r="BE561" s="204">
        <f>IF(N561="základní",J561,0)</f>
        <v>0</v>
      </c>
      <c r="BF561" s="204">
        <f>IF(N561="snížená",J561,0)</f>
        <v>0</v>
      </c>
      <c r="BG561" s="204">
        <f>IF(N561="zákl. přenesená",J561,0)</f>
        <v>0</v>
      </c>
      <c r="BH561" s="204">
        <f>IF(N561="sníž. přenesená",J561,0)</f>
        <v>0</v>
      </c>
      <c r="BI561" s="204">
        <f>IF(N561="nulová",J561,0)</f>
        <v>0</v>
      </c>
      <c r="BJ561" s="17" t="s">
        <v>16</v>
      </c>
      <c r="BK561" s="204">
        <f>ROUND(I561*H561,2)</f>
        <v>0</v>
      </c>
      <c r="BL561" s="17" t="s">
        <v>279</v>
      </c>
      <c r="BM561" s="203" t="s">
        <v>1908</v>
      </c>
    </row>
    <row r="562" spans="1:65" s="13" customFormat="1" ht="11.25">
      <c r="B562" s="210"/>
      <c r="C562" s="211"/>
      <c r="D562" s="212" t="s">
        <v>283</v>
      </c>
      <c r="E562" s="213" t="s">
        <v>1</v>
      </c>
      <c r="F562" s="214" t="s">
        <v>6909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283</v>
      </c>
      <c r="AU562" s="220" t="s">
        <v>16</v>
      </c>
      <c r="AV562" s="13" t="s">
        <v>16</v>
      </c>
      <c r="AW562" s="13" t="s">
        <v>32</v>
      </c>
      <c r="AX562" s="13" t="s">
        <v>76</v>
      </c>
      <c r="AY562" s="220" t="s">
        <v>272</v>
      </c>
    </row>
    <row r="563" spans="1:65" s="14" customFormat="1" ht="11.25">
      <c r="B563" s="221"/>
      <c r="C563" s="222"/>
      <c r="D563" s="212" t="s">
        <v>283</v>
      </c>
      <c r="E563" s="223" t="s">
        <v>1</v>
      </c>
      <c r="F563" s="224" t="s">
        <v>16</v>
      </c>
      <c r="G563" s="222"/>
      <c r="H563" s="225">
        <v>1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283</v>
      </c>
      <c r="AU563" s="231" t="s">
        <v>16</v>
      </c>
      <c r="AV563" s="14" t="s">
        <v>84</v>
      </c>
      <c r="AW563" s="14" t="s">
        <v>32</v>
      </c>
      <c r="AX563" s="14" t="s">
        <v>76</v>
      </c>
      <c r="AY563" s="231" t="s">
        <v>272</v>
      </c>
    </row>
    <row r="564" spans="1:65" s="15" customFormat="1" ht="11.25">
      <c r="B564" s="246"/>
      <c r="C564" s="247"/>
      <c r="D564" s="212" t="s">
        <v>283</v>
      </c>
      <c r="E564" s="248" t="s">
        <v>1</v>
      </c>
      <c r="F564" s="249" t="s">
        <v>5942</v>
      </c>
      <c r="G564" s="247"/>
      <c r="H564" s="250">
        <v>1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AT564" s="256" t="s">
        <v>283</v>
      </c>
      <c r="AU564" s="256" t="s">
        <v>16</v>
      </c>
      <c r="AV564" s="15" t="s">
        <v>279</v>
      </c>
      <c r="AW564" s="15" t="s">
        <v>32</v>
      </c>
      <c r="AX564" s="15" t="s">
        <v>16</v>
      </c>
      <c r="AY564" s="256" t="s">
        <v>272</v>
      </c>
    </row>
    <row r="565" spans="1:65" s="2" customFormat="1" ht="24.2" customHeight="1">
      <c r="A565" s="34"/>
      <c r="B565" s="35"/>
      <c r="C565" s="192" t="s">
        <v>941</v>
      </c>
      <c r="D565" s="192" t="s">
        <v>274</v>
      </c>
      <c r="E565" s="193" t="s">
        <v>6910</v>
      </c>
      <c r="F565" s="194" t="s">
        <v>6911</v>
      </c>
      <c r="G565" s="195" t="s">
        <v>952</v>
      </c>
      <c r="H565" s="196">
        <v>2</v>
      </c>
      <c r="I565" s="197"/>
      <c r="J565" s="198">
        <f>ROUND(I565*H565,2)</f>
        <v>0</v>
      </c>
      <c r="K565" s="194" t="s">
        <v>1</v>
      </c>
      <c r="L565" s="39"/>
      <c r="M565" s="199" t="s">
        <v>1</v>
      </c>
      <c r="N565" s="200" t="s">
        <v>41</v>
      </c>
      <c r="O565" s="71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3" t="s">
        <v>279</v>
      </c>
      <c r="AT565" s="203" t="s">
        <v>274</v>
      </c>
      <c r="AU565" s="203" t="s">
        <v>16</v>
      </c>
      <c r="AY565" s="17" t="s">
        <v>272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17" t="s">
        <v>16</v>
      </c>
      <c r="BK565" s="204">
        <f>ROUND(I565*H565,2)</f>
        <v>0</v>
      </c>
      <c r="BL565" s="17" t="s">
        <v>279</v>
      </c>
      <c r="BM565" s="203" t="s">
        <v>1937</v>
      </c>
    </row>
    <row r="566" spans="1:65" s="13" customFormat="1" ht="11.25">
      <c r="B566" s="210"/>
      <c r="C566" s="211"/>
      <c r="D566" s="212" t="s">
        <v>283</v>
      </c>
      <c r="E566" s="213" t="s">
        <v>1</v>
      </c>
      <c r="F566" s="214" t="s">
        <v>6733</v>
      </c>
      <c r="G566" s="211"/>
      <c r="H566" s="213" t="s">
        <v>1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283</v>
      </c>
      <c r="AU566" s="220" t="s">
        <v>16</v>
      </c>
      <c r="AV566" s="13" t="s">
        <v>16</v>
      </c>
      <c r="AW566" s="13" t="s">
        <v>32</v>
      </c>
      <c r="AX566" s="13" t="s">
        <v>76</v>
      </c>
      <c r="AY566" s="220" t="s">
        <v>272</v>
      </c>
    </row>
    <row r="567" spans="1:65" s="13" customFormat="1" ht="11.25">
      <c r="B567" s="210"/>
      <c r="C567" s="211"/>
      <c r="D567" s="212" t="s">
        <v>283</v>
      </c>
      <c r="E567" s="213" t="s">
        <v>1</v>
      </c>
      <c r="F567" s="214" t="s">
        <v>6734</v>
      </c>
      <c r="G567" s="211"/>
      <c r="H567" s="213" t="s">
        <v>1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283</v>
      </c>
      <c r="AU567" s="220" t="s">
        <v>16</v>
      </c>
      <c r="AV567" s="13" t="s">
        <v>16</v>
      </c>
      <c r="AW567" s="13" t="s">
        <v>32</v>
      </c>
      <c r="AX567" s="13" t="s">
        <v>76</v>
      </c>
      <c r="AY567" s="220" t="s">
        <v>272</v>
      </c>
    </row>
    <row r="568" spans="1:65" s="13" customFormat="1" ht="11.25">
      <c r="B568" s="210"/>
      <c r="C568" s="211"/>
      <c r="D568" s="212" t="s">
        <v>283</v>
      </c>
      <c r="E568" s="213" t="s">
        <v>1</v>
      </c>
      <c r="F568" s="214" t="s">
        <v>6735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283</v>
      </c>
      <c r="AU568" s="220" t="s">
        <v>16</v>
      </c>
      <c r="AV568" s="13" t="s">
        <v>16</v>
      </c>
      <c r="AW568" s="13" t="s">
        <v>32</v>
      </c>
      <c r="AX568" s="13" t="s">
        <v>76</v>
      </c>
      <c r="AY568" s="220" t="s">
        <v>272</v>
      </c>
    </row>
    <row r="569" spans="1:65" s="13" customFormat="1" ht="11.25">
      <c r="B569" s="210"/>
      <c r="C569" s="211"/>
      <c r="D569" s="212" t="s">
        <v>283</v>
      </c>
      <c r="E569" s="213" t="s">
        <v>1</v>
      </c>
      <c r="F569" s="214" t="s">
        <v>6909</v>
      </c>
      <c r="G569" s="211"/>
      <c r="H569" s="213" t="s">
        <v>1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283</v>
      </c>
      <c r="AU569" s="220" t="s">
        <v>16</v>
      </c>
      <c r="AV569" s="13" t="s">
        <v>16</v>
      </c>
      <c r="AW569" s="13" t="s">
        <v>32</v>
      </c>
      <c r="AX569" s="13" t="s">
        <v>76</v>
      </c>
      <c r="AY569" s="220" t="s">
        <v>272</v>
      </c>
    </row>
    <row r="570" spans="1:65" s="14" customFormat="1" ht="11.25">
      <c r="B570" s="221"/>
      <c r="C570" s="222"/>
      <c r="D570" s="212" t="s">
        <v>283</v>
      </c>
      <c r="E570" s="223" t="s">
        <v>1</v>
      </c>
      <c r="F570" s="224" t="s">
        <v>84</v>
      </c>
      <c r="G570" s="222"/>
      <c r="H570" s="225">
        <v>2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283</v>
      </c>
      <c r="AU570" s="231" t="s">
        <v>16</v>
      </c>
      <c r="AV570" s="14" t="s">
        <v>84</v>
      </c>
      <c r="AW570" s="14" t="s">
        <v>32</v>
      </c>
      <c r="AX570" s="14" t="s">
        <v>76</v>
      </c>
      <c r="AY570" s="231" t="s">
        <v>272</v>
      </c>
    </row>
    <row r="571" spans="1:65" s="15" customFormat="1" ht="11.25">
      <c r="B571" s="246"/>
      <c r="C571" s="247"/>
      <c r="D571" s="212" t="s">
        <v>283</v>
      </c>
      <c r="E571" s="248" t="s">
        <v>1</v>
      </c>
      <c r="F571" s="249" t="s">
        <v>5942</v>
      </c>
      <c r="G571" s="247"/>
      <c r="H571" s="250">
        <v>2</v>
      </c>
      <c r="I571" s="251"/>
      <c r="J571" s="247"/>
      <c r="K571" s="247"/>
      <c r="L571" s="252"/>
      <c r="M571" s="253"/>
      <c r="N571" s="254"/>
      <c r="O571" s="254"/>
      <c r="P571" s="254"/>
      <c r="Q571" s="254"/>
      <c r="R571" s="254"/>
      <c r="S571" s="254"/>
      <c r="T571" s="255"/>
      <c r="AT571" s="256" t="s">
        <v>283</v>
      </c>
      <c r="AU571" s="256" t="s">
        <v>16</v>
      </c>
      <c r="AV571" s="15" t="s">
        <v>279</v>
      </c>
      <c r="AW571" s="15" t="s">
        <v>32</v>
      </c>
      <c r="AX571" s="15" t="s">
        <v>16</v>
      </c>
      <c r="AY571" s="256" t="s">
        <v>272</v>
      </c>
    </row>
    <row r="572" spans="1:65" s="2" customFormat="1" ht="24.2" customHeight="1">
      <c r="A572" s="34"/>
      <c r="B572" s="35"/>
      <c r="C572" s="192" t="s">
        <v>949</v>
      </c>
      <c r="D572" s="192" t="s">
        <v>274</v>
      </c>
      <c r="E572" s="193" t="s">
        <v>6912</v>
      </c>
      <c r="F572" s="194" t="s">
        <v>6913</v>
      </c>
      <c r="G572" s="195" t="s">
        <v>952</v>
      </c>
      <c r="H572" s="196">
        <v>2</v>
      </c>
      <c r="I572" s="197"/>
      <c r="J572" s="198">
        <f>ROUND(I572*H572,2)</f>
        <v>0</v>
      </c>
      <c r="K572" s="194" t="s">
        <v>1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279</v>
      </c>
      <c r="AT572" s="203" t="s">
        <v>274</v>
      </c>
      <c r="AU572" s="203" t="s">
        <v>16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279</v>
      </c>
      <c r="BM572" s="203" t="s">
        <v>1954</v>
      </c>
    </row>
    <row r="573" spans="1:65" s="13" customFormat="1" ht="11.25">
      <c r="B573" s="210"/>
      <c r="C573" s="211"/>
      <c r="D573" s="212" t="s">
        <v>283</v>
      </c>
      <c r="E573" s="213" t="s">
        <v>1</v>
      </c>
      <c r="F573" s="214" t="s">
        <v>6733</v>
      </c>
      <c r="G573" s="211"/>
      <c r="H573" s="213" t="s">
        <v>1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283</v>
      </c>
      <c r="AU573" s="220" t="s">
        <v>16</v>
      </c>
      <c r="AV573" s="13" t="s">
        <v>16</v>
      </c>
      <c r="AW573" s="13" t="s">
        <v>32</v>
      </c>
      <c r="AX573" s="13" t="s">
        <v>76</v>
      </c>
      <c r="AY573" s="220" t="s">
        <v>272</v>
      </c>
    </row>
    <row r="574" spans="1:65" s="13" customFormat="1" ht="11.25">
      <c r="B574" s="210"/>
      <c r="C574" s="211"/>
      <c r="D574" s="212" t="s">
        <v>283</v>
      </c>
      <c r="E574" s="213" t="s">
        <v>1</v>
      </c>
      <c r="F574" s="214" t="s">
        <v>6909</v>
      </c>
      <c r="G574" s="211"/>
      <c r="H574" s="213" t="s">
        <v>1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283</v>
      </c>
      <c r="AU574" s="220" t="s">
        <v>16</v>
      </c>
      <c r="AV574" s="13" t="s">
        <v>16</v>
      </c>
      <c r="AW574" s="13" t="s">
        <v>32</v>
      </c>
      <c r="AX574" s="13" t="s">
        <v>76</v>
      </c>
      <c r="AY574" s="220" t="s">
        <v>272</v>
      </c>
    </row>
    <row r="575" spans="1:65" s="14" customFormat="1" ht="11.25">
      <c r="B575" s="221"/>
      <c r="C575" s="222"/>
      <c r="D575" s="212" t="s">
        <v>283</v>
      </c>
      <c r="E575" s="223" t="s">
        <v>1</v>
      </c>
      <c r="F575" s="224" t="s">
        <v>84</v>
      </c>
      <c r="G575" s="222"/>
      <c r="H575" s="225">
        <v>2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283</v>
      </c>
      <c r="AU575" s="231" t="s">
        <v>16</v>
      </c>
      <c r="AV575" s="14" t="s">
        <v>84</v>
      </c>
      <c r="AW575" s="14" t="s">
        <v>32</v>
      </c>
      <c r="AX575" s="14" t="s">
        <v>76</v>
      </c>
      <c r="AY575" s="231" t="s">
        <v>272</v>
      </c>
    </row>
    <row r="576" spans="1:65" s="15" customFormat="1" ht="11.25">
      <c r="B576" s="246"/>
      <c r="C576" s="247"/>
      <c r="D576" s="212" t="s">
        <v>283</v>
      </c>
      <c r="E576" s="248" t="s">
        <v>1</v>
      </c>
      <c r="F576" s="249" t="s">
        <v>5942</v>
      </c>
      <c r="G576" s="247"/>
      <c r="H576" s="250">
        <v>2</v>
      </c>
      <c r="I576" s="251"/>
      <c r="J576" s="247"/>
      <c r="K576" s="247"/>
      <c r="L576" s="252"/>
      <c r="M576" s="253"/>
      <c r="N576" s="254"/>
      <c r="O576" s="254"/>
      <c r="P576" s="254"/>
      <c r="Q576" s="254"/>
      <c r="R576" s="254"/>
      <c r="S576" s="254"/>
      <c r="T576" s="255"/>
      <c r="AT576" s="256" t="s">
        <v>283</v>
      </c>
      <c r="AU576" s="256" t="s">
        <v>16</v>
      </c>
      <c r="AV576" s="15" t="s">
        <v>279</v>
      </c>
      <c r="AW576" s="15" t="s">
        <v>32</v>
      </c>
      <c r="AX576" s="15" t="s">
        <v>16</v>
      </c>
      <c r="AY576" s="256" t="s">
        <v>272</v>
      </c>
    </row>
    <row r="577" spans="1:65" s="2" customFormat="1" ht="24.2" customHeight="1">
      <c r="A577" s="34"/>
      <c r="B577" s="35"/>
      <c r="C577" s="192" t="s">
        <v>957</v>
      </c>
      <c r="D577" s="192" t="s">
        <v>274</v>
      </c>
      <c r="E577" s="193" t="s">
        <v>6914</v>
      </c>
      <c r="F577" s="194" t="s">
        <v>6732</v>
      </c>
      <c r="G577" s="195" t="s">
        <v>952</v>
      </c>
      <c r="H577" s="196">
        <v>2</v>
      </c>
      <c r="I577" s="197"/>
      <c r="J577" s="198">
        <f>ROUND(I577*H577,2)</f>
        <v>0</v>
      </c>
      <c r="K577" s="194" t="s">
        <v>1</v>
      </c>
      <c r="L577" s="39"/>
      <c r="M577" s="199" t="s">
        <v>1</v>
      </c>
      <c r="N577" s="200" t="s">
        <v>41</v>
      </c>
      <c r="O577" s="71"/>
      <c r="P577" s="201">
        <f>O577*H577</f>
        <v>0</v>
      </c>
      <c r="Q577" s="201">
        <v>0</v>
      </c>
      <c r="R577" s="201">
        <f>Q577*H577</f>
        <v>0</v>
      </c>
      <c r="S577" s="201">
        <v>0</v>
      </c>
      <c r="T577" s="202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203" t="s">
        <v>279</v>
      </c>
      <c r="AT577" s="203" t="s">
        <v>274</v>
      </c>
      <c r="AU577" s="203" t="s">
        <v>16</v>
      </c>
      <c r="AY577" s="17" t="s">
        <v>272</v>
      </c>
      <c r="BE577" s="204">
        <f>IF(N577="základní",J577,0)</f>
        <v>0</v>
      </c>
      <c r="BF577" s="204">
        <f>IF(N577="snížená",J577,0)</f>
        <v>0</v>
      </c>
      <c r="BG577" s="204">
        <f>IF(N577="zákl. přenesená",J577,0)</f>
        <v>0</v>
      </c>
      <c r="BH577" s="204">
        <f>IF(N577="sníž. přenesená",J577,0)</f>
        <v>0</v>
      </c>
      <c r="BI577" s="204">
        <f>IF(N577="nulová",J577,0)</f>
        <v>0</v>
      </c>
      <c r="BJ577" s="17" t="s">
        <v>16</v>
      </c>
      <c r="BK577" s="204">
        <f>ROUND(I577*H577,2)</f>
        <v>0</v>
      </c>
      <c r="BL577" s="17" t="s">
        <v>279</v>
      </c>
      <c r="BM577" s="203" t="s">
        <v>1967</v>
      </c>
    </row>
    <row r="578" spans="1:65" s="13" customFormat="1" ht="11.25">
      <c r="B578" s="210"/>
      <c r="C578" s="211"/>
      <c r="D578" s="212" t="s">
        <v>283</v>
      </c>
      <c r="E578" s="213" t="s">
        <v>1</v>
      </c>
      <c r="F578" s="214" t="s">
        <v>6733</v>
      </c>
      <c r="G578" s="211"/>
      <c r="H578" s="213" t="s">
        <v>1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283</v>
      </c>
      <c r="AU578" s="220" t="s">
        <v>16</v>
      </c>
      <c r="AV578" s="13" t="s">
        <v>16</v>
      </c>
      <c r="AW578" s="13" t="s">
        <v>32</v>
      </c>
      <c r="AX578" s="13" t="s">
        <v>76</v>
      </c>
      <c r="AY578" s="220" t="s">
        <v>272</v>
      </c>
    </row>
    <row r="579" spans="1:65" s="13" customFormat="1" ht="11.25">
      <c r="B579" s="210"/>
      <c r="C579" s="211"/>
      <c r="D579" s="212" t="s">
        <v>283</v>
      </c>
      <c r="E579" s="213" t="s">
        <v>1</v>
      </c>
      <c r="F579" s="214" t="s">
        <v>6734</v>
      </c>
      <c r="G579" s="211"/>
      <c r="H579" s="213" t="s">
        <v>1</v>
      </c>
      <c r="I579" s="215"/>
      <c r="J579" s="211"/>
      <c r="K579" s="211"/>
      <c r="L579" s="216"/>
      <c r="M579" s="217"/>
      <c r="N579" s="218"/>
      <c r="O579" s="218"/>
      <c r="P579" s="218"/>
      <c r="Q579" s="218"/>
      <c r="R579" s="218"/>
      <c r="S579" s="218"/>
      <c r="T579" s="219"/>
      <c r="AT579" s="220" t="s">
        <v>283</v>
      </c>
      <c r="AU579" s="220" t="s">
        <v>16</v>
      </c>
      <c r="AV579" s="13" t="s">
        <v>16</v>
      </c>
      <c r="AW579" s="13" t="s">
        <v>32</v>
      </c>
      <c r="AX579" s="13" t="s">
        <v>76</v>
      </c>
      <c r="AY579" s="220" t="s">
        <v>272</v>
      </c>
    </row>
    <row r="580" spans="1:65" s="13" customFormat="1" ht="11.25">
      <c r="B580" s="210"/>
      <c r="C580" s="211"/>
      <c r="D580" s="212" t="s">
        <v>283</v>
      </c>
      <c r="E580" s="213" t="s">
        <v>1</v>
      </c>
      <c r="F580" s="214" t="s">
        <v>6735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16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>
      <c r="B581" s="210"/>
      <c r="C581" s="211"/>
      <c r="D581" s="212" t="s">
        <v>283</v>
      </c>
      <c r="E581" s="213" t="s">
        <v>1</v>
      </c>
      <c r="F581" s="214" t="s">
        <v>6909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16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4" customFormat="1" ht="11.25">
      <c r="B582" s="221"/>
      <c r="C582" s="222"/>
      <c r="D582" s="212" t="s">
        <v>283</v>
      </c>
      <c r="E582" s="223" t="s">
        <v>1</v>
      </c>
      <c r="F582" s="224" t="s">
        <v>84</v>
      </c>
      <c r="G582" s="222"/>
      <c r="H582" s="225">
        <v>2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283</v>
      </c>
      <c r="AU582" s="231" t="s">
        <v>16</v>
      </c>
      <c r="AV582" s="14" t="s">
        <v>84</v>
      </c>
      <c r="AW582" s="14" t="s">
        <v>32</v>
      </c>
      <c r="AX582" s="14" t="s">
        <v>76</v>
      </c>
      <c r="AY582" s="231" t="s">
        <v>272</v>
      </c>
    </row>
    <row r="583" spans="1:65" s="15" customFormat="1" ht="11.25">
      <c r="B583" s="246"/>
      <c r="C583" s="247"/>
      <c r="D583" s="212" t="s">
        <v>283</v>
      </c>
      <c r="E583" s="248" t="s">
        <v>1</v>
      </c>
      <c r="F583" s="249" t="s">
        <v>5942</v>
      </c>
      <c r="G583" s="247"/>
      <c r="H583" s="250">
        <v>2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AT583" s="256" t="s">
        <v>283</v>
      </c>
      <c r="AU583" s="256" t="s">
        <v>16</v>
      </c>
      <c r="AV583" s="15" t="s">
        <v>279</v>
      </c>
      <c r="AW583" s="15" t="s">
        <v>32</v>
      </c>
      <c r="AX583" s="15" t="s">
        <v>16</v>
      </c>
      <c r="AY583" s="256" t="s">
        <v>272</v>
      </c>
    </row>
    <row r="584" spans="1:65" s="2" customFormat="1" ht="24.2" customHeight="1">
      <c r="A584" s="34"/>
      <c r="B584" s="35"/>
      <c r="C584" s="192" t="s">
        <v>965</v>
      </c>
      <c r="D584" s="192" t="s">
        <v>274</v>
      </c>
      <c r="E584" s="193" t="s">
        <v>6915</v>
      </c>
      <c r="F584" s="194" t="s">
        <v>6738</v>
      </c>
      <c r="G584" s="195" t="s">
        <v>952</v>
      </c>
      <c r="H584" s="196">
        <v>2</v>
      </c>
      <c r="I584" s="197"/>
      <c r="J584" s="198">
        <f>ROUND(I584*H584,2)</f>
        <v>0</v>
      </c>
      <c r="K584" s="194" t="s">
        <v>1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279</v>
      </c>
      <c r="AT584" s="203" t="s">
        <v>274</v>
      </c>
      <c r="AU584" s="203" t="s">
        <v>16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279</v>
      </c>
      <c r="BM584" s="203" t="s">
        <v>1981</v>
      </c>
    </row>
    <row r="585" spans="1:65" s="13" customFormat="1" ht="11.25">
      <c r="B585" s="210"/>
      <c r="C585" s="211"/>
      <c r="D585" s="212" t="s">
        <v>283</v>
      </c>
      <c r="E585" s="213" t="s">
        <v>1</v>
      </c>
      <c r="F585" s="214" t="s">
        <v>6733</v>
      </c>
      <c r="G585" s="211"/>
      <c r="H585" s="213" t="s">
        <v>1</v>
      </c>
      <c r="I585" s="215"/>
      <c r="J585" s="211"/>
      <c r="K585" s="211"/>
      <c r="L585" s="216"/>
      <c r="M585" s="217"/>
      <c r="N585" s="218"/>
      <c r="O585" s="218"/>
      <c r="P585" s="218"/>
      <c r="Q585" s="218"/>
      <c r="R585" s="218"/>
      <c r="S585" s="218"/>
      <c r="T585" s="219"/>
      <c r="AT585" s="220" t="s">
        <v>283</v>
      </c>
      <c r="AU585" s="220" t="s">
        <v>16</v>
      </c>
      <c r="AV585" s="13" t="s">
        <v>16</v>
      </c>
      <c r="AW585" s="13" t="s">
        <v>32</v>
      </c>
      <c r="AX585" s="13" t="s">
        <v>76</v>
      </c>
      <c r="AY585" s="220" t="s">
        <v>272</v>
      </c>
    </row>
    <row r="586" spans="1:65" s="13" customFormat="1" ht="11.25">
      <c r="B586" s="210"/>
      <c r="C586" s="211"/>
      <c r="D586" s="212" t="s">
        <v>283</v>
      </c>
      <c r="E586" s="213" t="s">
        <v>1</v>
      </c>
      <c r="F586" s="214" t="s">
        <v>6909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16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4" customFormat="1" ht="11.25">
      <c r="B587" s="221"/>
      <c r="C587" s="222"/>
      <c r="D587" s="212" t="s">
        <v>283</v>
      </c>
      <c r="E587" s="223" t="s">
        <v>1</v>
      </c>
      <c r="F587" s="224" t="s">
        <v>84</v>
      </c>
      <c r="G587" s="222"/>
      <c r="H587" s="225">
        <v>2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283</v>
      </c>
      <c r="AU587" s="231" t="s">
        <v>16</v>
      </c>
      <c r="AV587" s="14" t="s">
        <v>84</v>
      </c>
      <c r="AW587" s="14" t="s">
        <v>32</v>
      </c>
      <c r="AX587" s="14" t="s">
        <v>76</v>
      </c>
      <c r="AY587" s="231" t="s">
        <v>272</v>
      </c>
    </row>
    <row r="588" spans="1:65" s="15" customFormat="1" ht="11.25">
      <c r="B588" s="246"/>
      <c r="C588" s="247"/>
      <c r="D588" s="212" t="s">
        <v>283</v>
      </c>
      <c r="E588" s="248" t="s">
        <v>1</v>
      </c>
      <c r="F588" s="249" t="s">
        <v>5942</v>
      </c>
      <c r="G588" s="247"/>
      <c r="H588" s="250">
        <v>2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AT588" s="256" t="s">
        <v>283</v>
      </c>
      <c r="AU588" s="256" t="s">
        <v>16</v>
      </c>
      <c r="AV588" s="15" t="s">
        <v>279</v>
      </c>
      <c r="AW588" s="15" t="s">
        <v>32</v>
      </c>
      <c r="AX588" s="15" t="s">
        <v>16</v>
      </c>
      <c r="AY588" s="256" t="s">
        <v>272</v>
      </c>
    </row>
    <row r="589" spans="1:65" s="2" customFormat="1" ht="24.2" customHeight="1">
      <c r="A589" s="34"/>
      <c r="B589" s="35"/>
      <c r="C589" s="192" t="s">
        <v>972</v>
      </c>
      <c r="D589" s="192" t="s">
        <v>274</v>
      </c>
      <c r="E589" s="193" t="s">
        <v>6916</v>
      </c>
      <c r="F589" s="194" t="s">
        <v>6917</v>
      </c>
      <c r="G589" s="195" t="s">
        <v>952</v>
      </c>
      <c r="H589" s="196">
        <v>2</v>
      </c>
      <c r="I589" s="197"/>
      <c r="J589" s="198">
        <f>ROUND(I589*H589,2)</f>
        <v>0</v>
      </c>
      <c r="K589" s="194" t="s">
        <v>1</v>
      </c>
      <c r="L589" s="39"/>
      <c r="M589" s="199" t="s">
        <v>1</v>
      </c>
      <c r="N589" s="200" t="s">
        <v>41</v>
      </c>
      <c r="O589" s="71"/>
      <c r="P589" s="201">
        <f>O589*H589</f>
        <v>0</v>
      </c>
      <c r="Q589" s="201">
        <v>0</v>
      </c>
      <c r="R589" s="201">
        <f>Q589*H589</f>
        <v>0</v>
      </c>
      <c r="S589" s="201">
        <v>0</v>
      </c>
      <c r="T589" s="202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203" t="s">
        <v>279</v>
      </c>
      <c r="AT589" s="203" t="s">
        <v>274</v>
      </c>
      <c r="AU589" s="203" t="s">
        <v>16</v>
      </c>
      <c r="AY589" s="17" t="s">
        <v>272</v>
      </c>
      <c r="BE589" s="204">
        <f>IF(N589="základní",J589,0)</f>
        <v>0</v>
      </c>
      <c r="BF589" s="204">
        <f>IF(N589="snížená",J589,0)</f>
        <v>0</v>
      </c>
      <c r="BG589" s="204">
        <f>IF(N589="zákl. přenesená",J589,0)</f>
        <v>0</v>
      </c>
      <c r="BH589" s="204">
        <f>IF(N589="sníž. přenesená",J589,0)</f>
        <v>0</v>
      </c>
      <c r="BI589" s="204">
        <f>IF(N589="nulová",J589,0)</f>
        <v>0</v>
      </c>
      <c r="BJ589" s="17" t="s">
        <v>16</v>
      </c>
      <c r="BK589" s="204">
        <f>ROUND(I589*H589,2)</f>
        <v>0</v>
      </c>
      <c r="BL589" s="17" t="s">
        <v>279</v>
      </c>
      <c r="BM589" s="203" t="s">
        <v>1999</v>
      </c>
    </row>
    <row r="590" spans="1:65" s="13" customFormat="1" ht="11.25">
      <c r="B590" s="210"/>
      <c r="C590" s="211"/>
      <c r="D590" s="212" t="s">
        <v>283</v>
      </c>
      <c r="E590" s="213" t="s">
        <v>1</v>
      </c>
      <c r="F590" s="214" t="s">
        <v>6733</v>
      </c>
      <c r="G590" s="211"/>
      <c r="H590" s="213" t="s">
        <v>1</v>
      </c>
      <c r="I590" s="215"/>
      <c r="J590" s="211"/>
      <c r="K590" s="211"/>
      <c r="L590" s="216"/>
      <c r="M590" s="217"/>
      <c r="N590" s="218"/>
      <c r="O590" s="218"/>
      <c r="P590" s="218"/>
      <c r="Q590" s="218"/>
      <c r="R590" s="218"/>
      <c r="S590" s="218"/>
      <c r="T590" s="219"/>
      <c r="AT590" s="220" t="s">
        <v>283</v>
      </c>
      <c r="AU590" s="220" t="s">
        <v>16</v>
      </c>
      <c r="AV590" s="13" t="s">
        <v>16</v>
      </c>
      <c r="AW590" s="13" t="s">
        <v>32</v>
      </c>
      <c r="AX590" s="13" t="s">
        <v>76</v>
      </c>
      <c r="AY590" s="220" t="s">
        <v>272</v>
      </c>
    </row>
    <row r="591" spans="1:65" s="13" customFormat="1" ht="11.25">
      <c r="B591" s="210"/>
      <c r="C591" s="211"/>
      <c r="D591" s="212" t="s">
        <v>283</v>
      </c>
      <c r="E591" s="213" t="s">
        <v>1</v>
      </c>
      <c r="F591" s="214" t="s">
        <v>6734</v>
      </c>
      <c r="G591" s="211"/>
      <c r="H591" s="213" t="s">
        <v>1</v>
      </c>
      <c r="I591" s="215"/>
      <c r="J591" s="211"/>
      <c r="K591" s="211"/>
      <c r="L591" s="216"/>
      <c r="M591" s="217"/>
      <c r="N591" s="218"/>
      <c r="O591" s="218"/>
      <c r="P591" s="218"/>
      <c r="Q591" s="218"/>
      <c r="R591" s="218"/>
      <c r="S591" s="218"/>
      <c r="T591" s="219"/>
      <c r="AT591" s="220" t="s">
        <v>283</v>
      </c>
      <c r="AU591" s="220" t="s">
        <v>16</v>
      </c>
      <c r="AV591" s="13" t="s">
        <v>16</v>
      </c>
      <c r="AW591" s="13" t="s">
        <v>32</v>
      </c>
      <c r="AX591" s="13" t="s">
        <v>76</v>
      </c>
      <c r="AY591" s="220" t="s">
        <v>272</v>
      </c>
    </row>
    <row r="592" spans="1:65" s="13" customFormat="1" ht="11.25">
      <c r="B592" s="210"/>
      <c r="C592" s="211"/>
      <c r="D592" s="212" t="s">
        <v>283</v>
      </c>
      <c r="E592" s="213" t="s">
        <v>1</v>
      </c>
      <c r="F592" s="214" t="s">
        <v>6735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16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>
      <c r="B593" s="210"/>
      <c r="C593" s="211"/>
      <c r="D593" s="212" t="s">
        <v>283</v>
      </c>
      <c r="E593" s="213" t="s">
        <v>1</v>
      </c>
      <c r="F593" s="214" t="s">
        <v>6918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16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4" customFormat="1" ht="11.25">
      <c r="B594" s="221"/>
      <c r="C594" s="222"/>
      <c r="D594" s="212" t="s">
        <v>283</v>
      </c>
      <c r="E594" s="223" t="s">
        <v>1</v>
      </c>
      <c r="F594" s="224" t="s">
        <v>84</v>
      </c>
      <c r="G594" s="222"/>
      <c r="H594" s="225">
        <v>2</v>
      </c>
      <c r="I594" s="226"/>
      <c r="J594" s="222"/>
      <c r="K594" s="222"/>
      <c r="L594" s="227"/>
      <c r="M594" s="228"/>
      <c r="N594" s="229"/>
      <c r="O594" s="229"/>
      <c r="P594" s="229"/>
      <c r="Q594" s="229"/>
      <c r="R594" s="229"/>
      <c r="S594" s="229"/>
      <c r="T594" s="230"/>
      <c r="AT594" s="231" t="s">
        <v>283</v>
      </c>
      <c r="AU594" s="231" t="s">
        <v>16</v>
      </c>
      <c r="AV594" s="14" t="s">
        <v>84</v>
      </c>
      <c r="AW594" s="14" t="s">
        <v>32</v>
      </c>
      <c r="AX594" s="14" t="s">
        <v>76</v>
      </c>
      <c r="AY594" s="231" t="s">
        <v>272</v>
      </c>
    </row>
    <row r="595" spans="1:65" s="15" customFormat="1" ht="11.25">
      <c r="B595" s="246"/>
      <c r="C595" s="247"/>
      <c r="D595" s="212" t="s">
        <v>283</v>
      </c>
      <c r="E595" s="248" t="s">
        <v>1</v>
      </c>
      <c r="F595" s="249" t="s">
        <v>5942</v>
      </c>
      <c r="G595" s="247"/>
      <c r="H595" s="250">
        <v>2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AT595" s="256" t="s">
        <v>283</v>
      </c>
      <c r="AU595" s="256" t="s">
        <v>16</v>
      </c>
      <c r="AV595" s="15" t="s">
        <v>279</v>
      </c>
      <c r="AW595" s="15" t="s">
        <v>32</v>
      </c>
      <c r="AX595" s="15" t="s">
        <v>16</v>
      </c>
      <c r="AY595" s="256" t="s">
        <v>272</v>
      </c>
    </row>
    <row r="596" spans="1:65" s="2" customFormat="1" ht="24.2" customHeight="1">
      <c r="A596" s="34"/>
      <c r="B596" s="35"/>
      <c r="C596" s="192" t="s">
        <v>6382</v>
      </c>
      <c r="D596" s="192" t="s">
        <v>274</v>
      </c>
      <c r="E596" s="193" t="s">
        <v>6919</v>
      </c>
      <c r="F596" s="194" t="s">
        <v>6920</v>
      </c>
      <c r="G596" s="195" t="s">
        <v>952</v>
      </c>
      <c r="H596" s="196">
        <v>2</v>
      </c>
      <c r="I596" s="197"/>
      <c r="J596" s="198">
        <f>ROUND(I596*H596,2)</f>
        <v>0</v>
      </c>
      <c r="K596" s="194" t="s">
        <v>1</v>
      </c>
      <c r="L596" s="39"/>
      <c r="M596" s="199" t="s">
        <v>1</v>
      </c>
      <c r="N596" s="200" t="s">
        <v>41</v>
      </c>
      <c r="O596" s="71"/>
      <c r="P596" s="201">
        <f>O596*H596</f>
        <v>0</v>
      </c>
      <c r="Q596" s="201">
        <v>0</v>
      </c>
      <c r="R596" s="201">
        <f>Q596*H596</f>
        <v>0</v>
      </c>
      <c r="S596" s="201">
        <v>0</v>
      </c>
      <c r="T596" s="202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203" t="s">
        <v>279</v>
      </c>
      <c r="AT596" s="203" t="s">
        <v>274</v>
      </c>
      <c r="AU596" s="203" t="s">
        <v>16</v>
      </c>
      <c r="AY596" s="17" t="s">
        <v>272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17" t="s">
        <v>16</v>
      </c>
      <c r="BK596" s="204">
        <f>ROUND(I596*H596,2)</f>
        <v>0</v>
      </c>
      <c r="BL596" s="17" t="s">
        <v>279</v>
      </c>
      <c r="BM596" s="203" t="s">
        <v>2011</v>
      </c>
    </row>
    <row r="597" spans="1:65" s="13" customFormat="1" ht="11.25">
      <c r="B597" s="210"/>
      <c r="C597" s="211"/>
      <c r="D597" s="212" t="s">
        <v>283</v>
      </c>
      <c r="E597" s="213" t="s">
        <v>1</v>
      </c>
      <c r="F597" s="214" t="s">
        <v>6733</v>
      </c>
      <c r="G597" s="211"/>
      <c r="H597" s="213" t="s">
        <v>1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283</v>
      </c>
      <c r="AU597" s="220" t="s">
        <v>16</v>
      </c>
      <c r="AV597" s="13" t="s">
        <v>16</v>
      </c>
      <c r="AW597" s="13" t="s">
        <v>32</v>
      </c>
      <c r="AX597" s="13" t="s">
        <v>76</v>
      </c>
      <c r="AY597" s="220" t="s">
        <v>272</v>
      </c>
    </row>
    <row r="598" spans="1:65" s="13" customFormat="1" ht="11.25">
      <c r="B598" s="210"/>
      <c r="C598" s="211"/>
      <c r="D598" s="212" t="s">
        <v>283</v>
      </c>
      <c r="E598" s="213" t="s">
        <v>1</v>
      </c>
      <c r="F598" s="214" t="s">
        <v>6918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16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4" customFormat="1" ht="11.25">
      <c r="B599" s="221"/>
      <c r="C599" s="222"/>
      <c r="D599" s="212" t="s">
        <v>283</v>
      </c>
      <c r="E599" s="223" t="s">
        <v>1</v>
      </c>
      <c r="F599" s="224" t="s">
        <v>84</v>
      </c>
      <c r="G599" s="222"/>
      <c r="H599" s="225">
        <v>2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283</v>
      </c>
      <c r="AU599" s="231" t="s">
        <v>16</v>
      </c>
      <c r="AV599" s="14" t="s">
        <v>84</v>
      </c>
      <c r="AW599" s="14" t="s">
        <v>32</v>
      </c>
      <c r="AX599" s="14" t="s">
        <v>76</v>
      </c>
      <c r="AY599" s="231" t="s">
        <v>272</v>
      </c>
    </row>
    <row r="600" spans="1:65" s="15" customFormat="1" ht="11.25">
      <c r="B600" s="246"/>
      <c r="C600" s="247"/>
      <c r="D600" s="212" t="s">
        <v>283</v>
      </c>
      <c r="E600" s="248" t="s">
        <v>1</v>
      </c>
      <c r="F600" s="249" t="s">
        <v>5942</v>
      </c>
      <c r="G600" s="247"/>
      <c r="H600" s="250">
        <v>2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AT600" s="256" t="s">
        <v>283</v>
      </c>
      <c r="AU600" s="256" t="s">
        <v>16</v>
      </c>
      <c r="AV600" s="15" t="s">
        <v>279</v>
      </c>
      <c r="AW600" s="15" t="s">
        <v>32</v>
      </c>
      <c r="AX600" s="15" t="s">
        <v>16</v>
      </c>
      <c r="AY600" s="256" t="s">
        <v>272</v>
      </c>
    </row>
    <row r="601" spans="1:65" s="2" customFormat="1" ht="24.2" customHeight="1">
      <c r="A601" s="34"/>
      <c r="B601" s="35"/>
      <c r="C601" s="192" t="s">
        <v>6387</v>
      </c>
      <c r="D601" s="192" t="s">
        <v>274</v>
      </c>
      <c r="E601" s="193" t="s">
        <v>6921</v>
      </c>
      <c r="F601" s="194" t="s">
        <v>6911</v>
      </c>
      <c r="G601" s="195" t="s">
        <v>952</v>
      </c>
      <c r="H601" s="196">
        <v>2</v>
      </c>
      <c r="I601" s="197"/>
      <c r="J601" s="198">
        <f>ROUND(I601*H601,2)</f>
        <v>0</v>
      </c>
      <c r="K601" s="194" t="s">
        <v>1</v>
      </c>
      <c r="L601" s="39"/>
      <c r="M601" s="199" t="s">
        <v>1</v>
      </c>
      <c r="N601" s="200" t="s">
        <v>41</v>
      </c>
      <c r="O601" s="71"/>
      <c r="P601" s="201">
        <f>O601*H601</f>
        <v>0</v>
      </c>
      <c r="Q601" s="201">
        <v>0</v>
      </c>
      <c r="R601" s="201">
        <f>Q601*H601</f>
        <v>0</v>
      </c>
      <c r="S601" s="201">
        <v>0</v>
      </c>
      <c r="T601" s="202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203" t="s">
        <v>279</v>
      </c>
      <c r="AT601" s="203" t="s">
        <v>274</v>
      </c>
      <c r="AU601" s="203" t="s">
        <v>16</v>
      </c>
      <c r="AY601" s="17" t="s">
        <v>272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7" t="s">
        <v>16</v>
      </c>
      <c r="BK601" s="204">
        <f>ROUND(I601*H601,2)</f>
        <v>0</v>
      </c>
      <c r="BL601" s="17" t="s">
        <v>279</v>
      </c>
      <c r="BM601" s="203" t="s">
        <v>2029</v>
      </c>
    </row>
    <row r="602" spans="1:65" s="13" customFormat="1" ht="11.25">
      <c r="B602" s="210"/>
      <c r="C602" s="211"/>
      <c r="D602" s="212" t="s">
        <v>283</v>
      </c>
      <c r="E602" s="213" t="s">
        <v>1</v>
      </c>
      <c r="F602" s="214" t="s">
        <v>6733</v>
      </c>
      <c r="G602" s="211"/>
      <c r="H602" s="213" t="s">
        <v>1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283</v>
      </c>
      <c r="AU602" s="220" t="s">
        <v>16</v>
      </c>
      <c r="AV602" s="13" t="s">
        <v>16</v>
      </c>
      <c r="AW602" s="13" t="s">
        <v>32</v>
      </c>
      <c r="AX602" s="13" t="s">
        <v>76</v>
      </c>
      <c r="AY602" s="220" t="s">
        <v>272</v>
      </c>
    </row>
    <row r="603" spans="1:65" s="13" customFormat="1" ht="11.25">
      <c r="B603" s="210"/>
      <c r="C603" s="211"/>
      <c r="D603" s="212" t="s">
        <v>283</v>
      </c>
      <c r="E603" s="213" t="s">
        <v>1</v>
      </c>
      <c r="F603" s="214" t="s">
        <v>6734</v>
      </c>
      <c r="G603" s="211"/>
      <c r="H603" s="213" t="s">
        <v>1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283</v>
      </c>
      <c r="AU603" s="220" t="s">
        <v>16</v>
      </c>
      <c r="AV603" s="13" t="s">
        <v>16</v>
      </c>
      <c r="AW603" s="13" t="s">
        <v>32</v>
      </c>
      <c r="AX603" s="13" t="s">
        <v>76</v>
      </c>
      <c r="AY603" s="220" t="s">
        <v>272</v>
      </c>
    </row>
    <row r="604" spans="1:65" s="13" customFormat="1" ht="11.25">
      <c r="B604" s="210"/>
      <c r="C604" s="211"/>
      <c r="D604" s="212" t="s">
        <v>283</v>
      </c>
      <c r="E604" s="213" t="s">
        <v>1</v>
      </c>
      <c r="F604" s="214" t="s">
        <v>6735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16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>
      <c r="B605" s="210"/>
      <c r="C605" s="211"/>
      <c r="D605" s="212" t="s">
        <v>283</v>
      </c>
      <c r="E605" s="213" t="s">
        <v>1</v>
      </c>
      <c r="F605" s="214" t="s">
        <v>6918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16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4" customFormat="1" ht="11.25">
      <c r="B606" s="221"/>
      <c r="C606" s="222"/>
      <c r="D606" s="212" t="s">
        <v>283</v>
      </c>
      <c r="E606" s="223" t="s">
        <v>1</v>
      </c>
      <c r="F606" s="224" t="s">
        <v>84</v>
      </c>
      <c r="G606" s="222"/>
      <c r="H606" s="225">
        <v>2</v>
      </c>
      <c r="I606" s="226"/>
      <c r="J606" s="222"/>
      <c r="K606" s="222"/>
      <c r="L606" s="227"/>
      <c r="M606" s="228"/>
      <c r="N606" s="229"/>
      <c r="O606" s="229"/>
      <c r="P606" s="229"/>
      <c r="Q606" s="229"/>
      <c r="R606" s="229"/>
      <c r="S606" s="229"/>
      <c r="T606" s="230"/>
      <c r="AT606" s="231" t="s">
        <v>283</v>
      </c>
      <c r="AU606" s="231" t="s">
        <v>16</v>
      </c>
      <c r="AV606" s="14" t="s">
        <v>84</v>
      </c>
      <c r="AW606" s="14" t="s">
        <v>32</v>
      </c>
      <c r="AX606" s="14" t="s">
        <v>76</v>
      </c>
      <c r="AY606" s="231" t="s">
        <v>272</v>
      </c>
    </row>
    <row r="607" spans="1:65" s="15" customFormat="1" ht="11.25">
      <c r="B607" s="246"/>
      <c r="C607" s="247"/>
      <c r="D607" s="212" t="s">
        <v>283</v>
      </c>
      <c r="E607" s="248" t="s">
        <v>1</v>
      </c>
      <c r="F607" s="249" t="s">
        <v>5942</v>
      </c>
      <c r="G607" s="247"/>
      <c r="H607" s="250">
        <v>2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AT607" s="256" t="s">
        <v>283</v>
      </c>
      <c r="AU607" s="256" t="s">
        <v>16</v>
      </c>
      <c r="AV607" s="15" t="s">
        <v>279</v>
      </c>
      <c r="AW607" s="15" t="s">
        <v>32</v>
      </c>
      <c r="AX607" s="15" t="s">
        <v>16</v>
      </c>
      <c r="AY607" s="256" t="s">
        <v>272</v>
      </c>
    </row>
    <row r="608" spans="1:65" s="2" customFormat="1" ht="24.2" customHeight="1">
      <c r="A608" s="34"/>
      <c r="B608" s="35"/>
      <c r="C608" s="192" t="s">
        <v>978</v>
      </c>
      <c r="D608" s="192" t="s">
        <v>274</v>
      </c>
      <c r="E608" s="193" t="s">
        <v>6922</v>
      </c>
      <c r="F608" s="194" t="s">
        <v>6913</v>
      </c>
      <c r="G608" s="195" t="s">
        <v>952</v>
      </c>
      <c r="H608" s="196">
        <v>2</v>
      </c>
      <c r="I608" s="197"/>
      <c r="J608" s="198">
        <f>ROUND(I608*H608,2)</f>
        <v>0</v>
      </c>
      <c r="K608" s="194" t="s">
        <v>1</v>
      </c>
      <c r="L608" s="39"/>
      <c r="M608" s="199" t="s">
        <v>1</v>
      </c>
      <c r="N608" s="200" t="s">
        <v>41</v>
      </c>
      <c r="O608" s="71"/>
      <c r="P608" s="201">
        <f>O608*H608</f>
        <v>0</v>
      </c>
      <c r="Q608" s="201">
        <v>0</v>
      </c>
      <c r="R608" s="201">
        <f>Q608*H608</f>
        <v>0</v>
      </c>
      <c r="S608" s="201">
        <v>0</v>
      </c>
      <c r="T608" s="202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03" t="s">
        <v>279</v>
      </c>
      <c r="AT608" s="203" t="s">
        <v>274</v>
      </c>
      <c r="AU608" s="203" t="s">
        <v>16</v>
      </c>
      <c r="AY608" s="17" t="s">
        <v>272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17" t="s">
        <v>16</v>
      </c>
      <c r="BK608" s="204">
        <f>ROUND(I608*H608,2)</f>
        <v>0</v>
      </c>
      <c r="BL608" s="17" t="s">
        <v>279</v>
      </c>
      <c r="BM608" s="203" t="s">
        <v>2044</v>
      </c>
    </row>
    <row r="609" spans="1:65" s="13" customFormat="1" ht="11.25">
      <c r="B609" s="210"/>
      <c r="C609" s="211"/>
      <c r="D609" s="212" t="s">
        <v>283</v>
      </c>
      <c r="E609" s="213" t="s">
        <v>1</v>
      </c>
      <c r="F609" s="214" t="s">
        <v>6733</v>
      </c>
      <c r="G609" s="211"/>
      <c r="H609" s="213" t="s">
        <v>1</v>
      </c>
      <c r="I609" s="215"/>
      <c r="J609" s="211"/>
      <c r="K609" s="211"/>
      <c r="L609" s="216"/>
      <c r="M609" s="217"/>
      <c r="N609" s="218"/>
      <c r="O609" s="218"/>
      <c r="P609" s="218"/>
      <c r="Q609" s="218"/>
      <c r="R609" s="218"/>
      <c r="S609" s="218"/>
      <c r="T609" s="219"/>
      <c r="AT609" s="220" t="s">
        <v>283</v>
      </c>
      <c r="AU609" s="220" t="s">
        <v>16</v>
      </c>
      <c r="AV609" s="13" t="s">
        <v>16</v>
      </c>
      <c r="AW609" s="13" t="s">
        <v>32</v>
      </c>
      <c r="AX609" s="13" t="s">
        <v>76</v>
      </c>
      <c r="AY609" s="220" t="s">
        <v>272</v>
      </c>
    </row>
    <row r="610" spans="1:65" s="13" customFormat="1" ht="11.25">
      <c r="B610" s="210"/>
      <c r="C610" s="211"/>
      <c r="D610" s="212" t="s">
        <v>283</v>
      </c>
      <c r="E610" s="213" t="s">
        <v>1</v>
      </c>
      <c r="F610" s="214" t="s">
        <v>6918</v>
      </c>
      <c r="G610" s="211"/>
      <c r="H610" s="213" t="s">
        <v>1</v>
      </c>
      <c r="I610" s="215"/>
      <c r="J610" s="211"/>
      <c r="K610" s="211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283</v>
      </c>
      <c r="AU610" s="220" t="s">
        <v>16</v>
      </c>
      <c r="AV610" s="13" t="s">
        <v>16</v>
      </c>
      <c r="AW610" s="13" t="s">
        <v>32</v>
      </c>
      <c r="AX610" s="13" t="s">
        <v>76</v>
      </c>
      <c r="AY610" s="220" t="s">
        <v>272</v>
      </c>
    </row>
    <row r="611" spans="1:65" s="14" customFormat="1" ht="11.25">
      <c r="B611" s="221"/>
      <c r="C611" s="222"/>
      <c r="D611" s="212" t="s">
        <v>283</v>
      </c>
      <c r="E611" s="223" t="s">
        <v>1</v>
      </c>
      <c r="F611" s="224" t="s">
        <v>84</v>
      </c>
      <c r="G611" s="222"/>
      <c r="H611" s="225">
        <v>2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283</v>
      </c>
      <c r="AU611" s="231" t="s">
        <v>16</v>
      </c>
      <c r="AV611" s="14" t="s">
        <v>84</v>
      </c>
      <c r="AW611" s="14" t="s">
        <v>32</v>
      </c>
      <c r="AX611" s="14" t="s">
        <v>76</v>
      </c>
      <c r="AY611" s="231" t="s">
        <v>272</v>
      </c>
    </row>
    <row r="612" spans="1:65" s="15" customFormat="1" ht="11.25">
      <c r="B612" s="246"/>
      <c r="C612" s="247"/>
      <c r="D612" s="212" t="s">
        <v>283</v>
      </c>
      <c r="E612" s="248" t="s">
        <v>1</v>
      </c>
      <c r="F612" s="249" t="s">
        <v>5942</v>
      </c>
      <c r="G612" s="247"/>
      <c r="H612" s="250">
        <v>2</v>
      </c>
      <c r="I612" s="251"/>
      <c r="J612" s="247"/>
      <c r="K612" s="247"/>
      <c r="L612" s="252"/>
      <c r="M612" s="253"/>
      <c r="N612" s="254"/>
      <c r="O612" s="254"/>
      <c r="P612" s="254"/>
      <c r="Q612" s="254"/>
      <c r="R612" s="254"/>
      <c r="S612" s="254"/>
      <c r="T612" s="255"/>
      <c r="AT612" s="256" t="s">
        <v>283</v>
      </c>
      <c r="AU612" s="256" t="s">
        <v>16</v>
      </c>
      <c r="AV612" s="15" t="s">
        <v>279</v>
      </c>
      <c r="AW612" s="15" t="s">
        <v>32</v>
      </c>
      <c r="AX612" s="15" t="s">
        <v>16</v>
      </c>
      <c r="AY612" s="256" t="s">
        <v>272</v>
      </c>
    </row>
    <row r="613" spans="1:65" s="2" customFormat="1" ht="24.2" customHeight="1">
      <c r="A613" s="34"/>
      <c r="B613" s="35"/>
      <c r="C613" s="192" t="s">
        <v>985</v>
      </c>
      <c r="D613" s="192" t="s">
        <v>274</v>
      </c>
      <c r="E613" s="193" t="s">
        <v>6923</v>
      </c>
      <c r="F613" s="194" t="s">
        <v>6740</v>
      </c>
      <c r="G613" s="195" t="s">
        <v>952</v>
      </c>
      <c r="H613" s="196">
        <v>2</v>
      </c>
      <c r="I613" s="197"/>
      <c r="J613" s="198">
        <f>ROUND(I613*H613,2)</f>
        <v>0</v>
      </c>
      <c r="K613" s="194" t="s">
        <v>1</v>
      </c>
      <c r="L613" s="39"/>
      <c r="M613" s="199" t="s">
        <v>1</v>
      </c>
      <c r="N613" s="200" t="s">
        <v>41</v>
      </c>
      <c r="O613" s="71"/>
      <c r="P613" s="201">
        <f>O613*H613</f>
        <v>0</v>
      </c>
      <c r="Q613" s="201">
        <v>0</v>
      </c>
      <c r="R613" s="201">
        <f>Q613*H613</f>
        <v>0</v>
      </c>
      <c r="S613" s="201">
        <v>0</v>
      </c>
      <c r="T613" s="202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3" t="s">
        <v>279</v>
      </c>
      <c r="AT613" s="203" t="s">
        <v>274</v>
      </c>
      <c r="AU613" s="203" t="s">
        <v>16</v>
      </c>
      <c r="AY613" s="17" t="s">
        <v>272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7" t="s">
        <v>16</v>
      </c>
      <c r="BK613" s="204">
        <f>ROUND(I613*H613,2)</f>
        <v>0</v>
      </c>
      <c r="BL613" s="17" t="s">
        <v>279</v>
      </c>
      <c r="BM613" s="203" t="s">
        <v>2066</v>
      </c>
    </row>
    <row r="614" spans="1:65" s="13" customFormat="1" ht="11.25">
      <c r="B614" s="210"/>
      <c r="C614" s="211"/>
      <c r="D614" s="212" t="s">
        <v>283</v>
      </c>
      <c r="E614" s="213" t="s">
        <v>1</v>
      </c>
      <c r="F614" s="214" t="s">
        <v>6733</v>
      </c>
      <c r="G614" s="211"/>
      <c r="H614" s="213" t="s">
        <v>1</v>
      </c>
      <c r="I614" s="215"/>
      <c r="J614" s="211"/>
      <c r="K614" s="211"/>
      <c r="L614" s="216"/>
      <c r="M614" s="217"/>
      <c r="N614" s="218"/>
      <c r="O614" s="218"/>
      <c r="P614" s="218"/>
      <c r="Q614" s="218"/>
      <c r="R614" s="218"/>
      <c r="S614" s="218"/>
      <c r="T614" s="219"/>
      <c r="AT614" s="220" t="s">
        <v>283</v>
      </c>
      <c r="AU614" s="220" t="s">
        <v>16</v>
      </c>
      <c r="AV614" s="13" t="s">
        <v>16</v>
      </c>
      <c r="AW614" s="13" t="s">
        <v>32</v>
      </c>
      <c r="AX614" s="13" t="s">
        <v>76</v>
      </c>
      <c r="AY614" s="220" t="s">
        <v>272</v>
      </c>
    </row>
    <row r="615" spans="1:65" s="13" customFormat="1" ht="11.25">
      <c r="B615" s="210"/>
      <c r="C615" s="211"/>
      <c r="D615" s="212" t="s">
        <v>283</v>
      </c>
      <c r="E615" s="213" t="s">
        <v>1</v>
      </c>
      <c r="F615" s="214" t="s">
        <v>6734</v>
      </c>
      <c r="G615" s="211"/>
      <c r="H615" s="213" t="s">
        <v>1</v>
      </c>
      <c r="I615" s="215"/>
      <c r="J615" s="211"/>
      <c r="K615" s="211"/>
      <c r="L615" s="216"/>
      <c r="M615" s="217"/>
      <c r="N615" s="218"/>
      <c r="O615" s="218"/>
      <c r="P615" s="218"/>
      <c r="Q615" s="218"/>
      <c r="R615" s="218"/>
      <c r="S615" s="218"/>
      <c r="T615" s="219"/>
      <c r="AT615" s="220" t="s">
        <v>283</v>
      </c>
      <c r="AU615" s="220" t="s">
        <v>16</v>
      </c>
      <c r="AV615" s="13" t="s">
        <v>16</v>
      </c>
      <c r="AW615" s="13" t="s">
        <v>32</v>
      </c>
      <c r="AX615" s="13" t="s">
        <v>76</v>
      </c>
      <c r="AY615" s="220" t="s">
        <v>272</v>
      </c>
    </row>
    <row r="616" spans="1:65" s="13" customFormat="1" ht="11.25">
      <c r="B616" s="210"/>
      <c r="C616" s="211"/>
      <c r="D616" s="212" t="s">
        <v>283</v>
      </c>
      <c r="E616" s="213" t="s">
        <v>1</v>
      </c>
      <c r="F616" s="214" t="s">
        <v>6735</v>
      </c>
      <c r="G616" s="211"/>
      <c r="H616" s="213" t="s">
        <v>1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283</v>
      </c>
      <c r="AU616" s="220" t="s">
        <v>16</v>
      </c>
      <c r="AV616" s="13" t="s">
        <v>16</v>
      </c>
      <c r="AW616" s="13" t="s">
        <v>32</v>
      </c>
      <c r="AX616" s="13" t="s">
        <v>76</v>
      </c>
      <c r="AY616" s="220" t="s">
        <v>272</v>
      </c>
    </row>
    <row r="617" spans="1:65" s="13" customFormat="1" ht="11.25">
      <c r="B617" s="210"/>
      <c r="C617" s="211"/>
      <c r="D617" s="212" t="s">
        <v>283</v>
      </c>
      <c r="E617" s="213" t="s">
        <v>1</v>
      </c>
      <c r="F617" s="214" t="s">
        <v>6736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16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4" customFormat="1" ht="11.25">
      <c r="B618" s="221"/>
      <c r="C618" s="222"/>
      <c r="D618" s="212" t="s">
        <v>283</v>
      </c>
      <c r="E618" s="223" t="s">
        <v>1</v>
      </c>
      <c r="F618" s="224" t="s">
        <v>84</v>
      </c>
      <c r="G618" s="222"/>
      <c r="H618" s="225">
        <v>2</v>
      </c>
      <c r="I618" s="226"/>
      <c r="J618" s="222"/>
      <c r="K618" s="222"/>
      <c r="L618" s="227"/>
      <c r="M618" s="228"/>
      <c r="N618" s="229"/>
      <c r="O618" s="229"/>
      <c r="P618" s="229"/>
      <c r="Q618" s="229"/>
      <c r="R618" s="229"/>
      <c r="S618" s="229"/>
      <c r="T618" s="230"/>
      <c r="AT618" s="231" t="s">
        <v>283</v>
      </c>
      <c r="AU618" s="231" t="s">
        <v>16</v>
      </c>
      <c r="AV618" s="14" t="s">
        <v>84</v>
      </c>
      <c r="AW618" s="14" t="s">
        <v>32</v>
      </c>
      <c r="AX618" s="14" t="s">
        <v>76</v>
      </c>
      <c r="AY618" s="231" t="s">
        <v>272</v>
      </c>
    </row>
    <row r="619" spans="1:65" s="15" customFormat="1" ht="11.25">
      <c r="B619" s="246"/>
      <c r="C619" s="247"/>
      <c r="D619" s="212" t="s">
        <v>283</v>
      </c>
      <c r="E619" s="248" t="s">
        <v>1</v>
      </c>
      <c r="F619" s="249" t="s">
        <v>5942</v>
      </c>
      <c r="G619" s="247"/>
      <c r="H619" s="250">
        <v>2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AT619" s="256" t="s">
        <v>283</v>
      </c>
      <c r="AU619" s="256" t="s">
        <v>16</v>
      </c>
      <c r="AV619" s="15" t="s">
        <v>279</v>
      </c>
      <c r="AW619" s="15" t="s">
        <v>32</v>
      </c>
      <c r="AX619" s="15" t="s">
        <v>16</v>
      </c>
      <c r="AY619" s="256" t="s">
        <v>272</v>
      </c>
    </row>
    <row r="620" spans="1:65" s="2" customFormat="1" ht="24.2" customHeight="1">
      <c r="A620" s="34"/>
      <c r="B620" s="35"/>
      <c r="C620" s="192" t="s">
        <v>4978</v>
      </c>
      <c r="D620" s="192" t="s">
        <v>274</v>
      </c>
      <c r="E620" s="193" t="s">
        <v>6924</v>
      </c>
      <c r="F620" s="194" t="s">
        <v>6742</v>
      </c>
      <c r="G620" s="195" t="s">
        <v>952</v>
      </c>
      <c r="H620" s="196">
        <v>2</v>
      </c>
      <c r="I620" s="197"/>
      <c r="J620" s="198">
        <f>ROUND(I620*H620,2)</f>
        <v>0</v>
      </c>
      <c r="K620" s="194" t="s">
        <v>1</v>
      </c>
      <c r="L620" s="39"/>
      <c r="M620" s="199" t="s">
        <v>1</v>
      </c>
      <c r="N620" s="200" t="s">
        <v>41</v>
      </c>
      <c r="O620" s="71"/>
      <c r="P620" s="201">
        <f>O620*H620</f>
        <v>0</v>
      </c>
      <c r="Q620" s="201">
        <v>0</v>
      </c>
      <c r="R620" s="201">
        <f>Q620*H620</f>
        <v>0</v>
      </c>
      <c r="S620" s="201">
        <v>0</v>
      </c>
      <c r="T620" s="202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203" t="s">
        <v>279</v>
      </c>
      <c r="AT620" s="203" t="s">
        <v>274</v>
      </c>
      <c r="AU620" s="203" t="s">
        <v>16</v>
      </c>
      <c r="AY620" s="17" t="s">
        <v>272</v>
      </c>
      <c r="BE620" s="204">
        <f>IF(N620="základní",J620,0)</f>
        <v>0</v>
      </c>
      <c r="BF620" s="204">
        <f>IF(N620="snížená",J620,0)</f>
        <v>0</v>
      </c>
      <c r="BG620" s="204">
        <f>IF(N620="zákl. přenesená",J620,0)</f>
        <v>0</v>
      </c>
      <c r="BH620" s="204">
        <f>IF(N620="sníž. přenesená",J620,0)</f>
        <v>0</v>
      </c>
      <c r="BI620" s="204">
        <f>IF(N620="nulová",J620,0)</f>
        <v>0</v>
      </c>
      <c r="BJ620" s="17" t="s">
        <v>16</v>
      </c>
      <c r="BK620" s="204">
        <f>ROUND(I620*H620,2)</f>
        <v>0</v>
      </c>
      <c r="BL620" s="17" t="s">
        <v>279</v>
      </c>
      <c r="BM620" s="203" t="s">
        <v>2079</v>
      </c>
    </row>
    <row r="621" spans="1:65" s="13" customFormat="1" ht="11.25">
      <c r="B621" s="210"/>
      <c r="C621" s="211"/>
      <c r="D621" s="212" t="s">
        <v>283</v>
      </c>
      <c r="E621" s="213" t="s">
        <v>1</v>
      </c>
      <c r="F621" s="214" t="s">
        <v>6733</v>
      </c>
      <c r="G621" s="211"/>
      <c r="H621" s="213" t="s">
        <v>1</v>
      </c>
      <c r="I621" s="215"/>
      <c r="J621" s="211"/>
      <c r="K621" s="211"/>
      <c r="L621" s="216"/>
      <c r="M621" s="217"/>
      <c r="N621" s="218"/>
      <c r="O621" s="218"/>
      <c r="P621" s="218"/>
      <c r="Q621" s="218"/>
      <c r="R621" s="218"/>
      <c r="S621" s="218"/>
      <c r="T621" s="219"/>
      <c r="AT621" s="220" t="s">
        <v>283</v>
      </c>
      <c r="AU621" s="220" t="s">
        <v>16</v>
      </c>
      <c r="AV621" s="13" t="s">
        <v>16</v>
      </c>
      <c r="AW621" s="13" t="s">
        <v>32</v>
      </c>
      <c r="AX621" s="13" t="s">
        <v>76</v>
      </c>
      <c r="AY621" s="220" t="s">
        <v>272</v>
      </c>
    </row>
    <row r="622" spans="1:65" s="13" customFormat="1" ht="11.25">
      <c r="B622" s="210"/>
      <c r="C622" s="211"/>
      <c r="D622" s="212" t="s">
        <v>283</v>
      </c>
      <c r="E622" s="213" t="s">
        <v>1</v>
      </c>
      <c r="F622" s="214" t="s">
        <v>6736</v>
      </c>
      <c r="G622" s="211"/>
      <c r="H622" s="213" t="s">
        <v>1</v>
      </c>
      <c r="I622" s="215"/>
      <c r="J622" s="211"/>
      <c r="K622" s="211"/>
      <c r="L622" s="216"/>
      <c r="M622" s="217"/>
      <c r="N622" s="218"/>
      <c r="O622" s="218"/>
      <c r="P622" s="218"/>
      <c r="Q622" s="218"/>
      <c r="R622" s="218"/>
      <c r="S622" s="218"/>
      <c r="T622" s="219"/>
      <c r="AT622" s="220" t="s">
        <v>283</v>
      </c>
      <c r="AU622" s="220" t="s">
        <v>16</v>
      </c>
      <c r="AV622" s="13" t="s">
        <v>16</v>
      </c>
      <c r="AW622" s="13" t="s">
        <v>32</v>
      </c>
      <c r="AX622" s="13" t="s">
        <v>76</v>
      </c>
      <c r="AY622" s="220" t="s">
        <v>272</v>
      </c>
    </row>
    <row r="623" spans="1:65" s="14" customFormat="1" ht="11.25">
      <c r="B623" s="221"/>
      <c r="C623" s="222"/>
      <c r="D623" s="212" t="s">
        <v>283</v>
      </c>
      <c r="E623" s="223" t="s">
        <v>1</v>
      </c>
      <c r="F623" s="224" t="s">
        <v>84</v>
      </c>
      <c r="G623" s="222"/>
      <c r="H623" s="225">
        <v>2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283</v>
      </c>
      <c r="AU623" s="231" t="s">
        <v>16</v>
      </c>
      <c r="AV623" s="14" t="s">
        <v>84</v>
      </c>
      <c r="AW623" s="14" t="s">
        <v>32</v>
      </c>
      <c r="AX623" s="14" t="s">
        <v>76</v>
      </c>
      <c r="AY623" s="231" t="s">
        <v>272</v>
      </c>
    </row>
    <row r="624" spans="1:65" s="15" customFormat="1" ht="11.25">
      <c r="B624" s="246"/>
      <c r="C624" s="247"/>
      <c r="D624" s="212" t="s">
        <v>283</v>
      </c>
      <c r="E624" s="248" t="s">
        <v>1</v>
      </c>
      <c r="F624" s="249" t="s">
        <v>5942</v>
      </c>
      <c r="G624" s="247"/>
      <c r="H624" s="250">
        <v>2</v>
      </c>
      <c r="I624" s="251"/>
      <c r="J624" s="247"/>
      <c r="K624" s="247"/>
      <c r="L624" s="252"/>
      <c r="M624" s="253"/>
      <c r="N624" s="254"/>
      <c r="O624" s="254"/>
      <c r="P624" s="254"/>
      <c r="Q624" s="254"/>
      <c r="R624" s="254"/>
      <c r="S624" s="254"/>
      <c r="T624" s="255"/>
      <c r="AT624" s="256" t="s">
        <v>283</v>
      </c>
      <c r="AU624" s="256" t="s">
        <v>16</v>
      </c>
      <c r="AV624" s="15" t="s">
        <v>279</v>
      </c>
      <c r="AW624" s="15" t="s">
        <v>32</v>
      </c>
      <c r="AX624" s="15" t="s">
        <v>16</v>
      </c>
      <c r="AY624" s="256" t="s">
        <v>272</v>
      </c>
    </row>
    <row r="625" spans="1:65" s="2" customFormat="1" ht="24.2" customHeight="1">
      <c r="A625" s="34"/>
      <c r="B625" s="35"/>
      <c r="C625" s="192" t="s">
        <v>6408</v>
      </c>
      <c r="D625" s="192" t="s">
        <v>274</v>
      </c>
      <c r="E625" s="193" t="s">
        <v>6925</v>
      </c>
      <c r="F625" s="194" t="s">
        <v>6740</v>
      </c>
      <c r="G625" s="195" t="s">
        <v>952</v>
      </c>
      <c r="H625" s="196">
        <v>2</v>
      </c>
      <c r="I625" s="197"/>
      <c r="J625" s="198">
        <f>ROUND(I625*H625,2)</f>
        <v>0</v>
      </c>
      <c r="K625" s="194" t="s">
        <v>1</v>
      </c>
      <c r="L625" s="39"/>
      <c r="M625" s="199" t="s">
        <v>1</v>
      </c>
      <c r="N625" s="200" t="s">
        <v>41</v>
      </c>
      <c r="O625" s="71"/>
      <c r="P625" s="201">
        <f>O625*H625</f>
        <v>0</v>
      </c>
      <c r="Q625" s="201">
        <v>0</v>
      </c>
      <c r="R625" s="201">
        <f>Q625*H625</f>
        <v>0</v>
      </c>
      <c r="S625" s="201">
        <v>0</v>
      </c>
      <c r="T625" s="202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03" t="s">
        <v>279</v>
      </c>
      <c r="AT625" s="203" t="s">
        <v>274</v>
      </c>
      <c r="AU625" s="203" t="s">
        <v>16</v>
      </c>
      <c r="AY625" s="17" t="s">
        <v>272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7" t="s">
        <v>16</v>
      </c>
      <c r="BK625" s="204">
        <f>ROUND(I625*H625,2)</f>
        <v>0</v>
      </c>
      <c r="BL625" s="17" t="s">
        <v>279</v>
      </c>
      <c r="BM625" s="203" t="s">
        <v>2089</v>
      </c>
    </row>
    <row r="626" spans="1:65" s="13" customFormat="1" ht="11.25">
      <c r="B626" s="210"/>
      <c r="C626" s="211"/>
      <c r="D626" s="212" t="s">
        <v>283</v>
      </c>
      <c r="E626" s="213" t="s">
        <v>1</v>
      </c>
      <c r="F626" s="214" t="s">
        <v>6733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16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3" customFormat="1" ht="11.25">
      <c r="B627" s="210"/>
      <c r="C627" s="211"/>
      <c r="D627" s="212" t="s">
        <v>283</v>
      </c>
      <c r="E627" s="213" t="s">
        <v>1</v>
      </c>
      <c r="F627" s="214" t="s">
        <v>6734</v>
      </c>
      <c r="G627" s="211"/>
      <c r="H627" s="213" t="s">
        <v>1</v>
      </c>
      <c r="I627" s="215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283</v>
      </c>
      <c r="AU627" s="220" t="s">
        <v>16</v>
      </c>
      <c r="AV627" s="13" t="s">
        <v>16</v>
      </c>
      <c r="AW627" s="13" t="s">
        <v>32</v>
      </c>
      <c r="AX627" s="13" t="s">
        <v>76</v>
      </c>
      <c r="AY627" s="220" t="s">
        <v>272</v>
      </c>
    </row>
    <row r="628" spans="1:65" s="13" customFormat="1" ht="11.25">
      <c r="B628" s="210"/>
      <c r="C628" s="211"/>
      <c r="D628" s="212" t="s">
        <v>283</v>
      </c>
      <c r="E628" s="213" t="s">
        <v>1</v>
      </c>
      <c r="F628" s="214" t="s">
        <v>6735</v>
      </c>
      <c r="G628" s="211"/>
      <c r="H628" s="213" t="s">
        <v>1</v>
      </c>
      <c r="I628" s="215"/>
      <c r="J628" s="211"/>
      <c r="K628" s="211"/>
      <c r="L628" s="216"/>
      <c r="M628" s="217"/>
      <c r="N628" s="218"/>
      <c r="O628" s="218"/>
      <c r="P628" s="218"/>
      <c r="Q628" s="218"/>
      <c r="R628" s="218"/>
      <c r="S628" s="218"/>
      <c r="T628" s="219"/>
      <c r="AT628" s="220" t="s">
        <v>283</v>
      </c>
      <c r="AU628" s="220" t="s">
        <v>16</v>
      </c>
      <c r="AV628" s="13" t="s">
        <v>16</v>
      </c>
      <c r="AW628" s="13" t="s">
        <v>32</v>
      </c>
      <c r="AX628" s="13" t="s">
        <v>76</v>
      </c>
      <c r="AY628" s="220" t="s">
        <v>272</v>
      </c>
    </row>
    <row r="629" spans="1:65" s="13" customFormat="1" ht="11.25">
      <c r="B629" s="210"/>
      <c r="C629" s="211"/>
      <c r="D629" s="212" t="s">
        <v>283</v>
      </c>
      <c r="E629" s="213" t="s">
        <v>1</v>
      </c>
      <c r="F629" s="214" t="s">
        <v>6736</v>
      </c>
      <c r="G629" s="211"/>
      <c r="H629" s="213" t="s">
        <v>1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283</v>
      </c>
      <c r="AU629" s="220" t="s">
        <v>16</v>
      </c>
      <c r="AV629" s="13" t="s">
        <v>16</v>
      </c>
      <c r="AW629" s="13" t="s">
        <v>32</v>
      </c>
      <c r="AX629" s="13" t="s">
        <v>76</v>
      </c>
      <c r="AY629" s="220" t="s">
        <v>272</v>
      </c>
    </row>
    <row r="630" spans="1:65" s="14" customFormat="1" ht="11.25">
      <c r="B630" s="221"/>
      <c r="C630" s="222"/>
      <c r="D630" s="212" t="s">
        <v>283</v>
      </c>
      <c r="E630" s="223" t="s">
        <v>1</v>
      </c>
      <c r="F630" s="224" t="s">
        <v>84</v>
      </c>
      <c r="G630" s="222"/>
      <c r="H630" s="225">
        <v>2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283</v>
      </c>
      <c r="AU630" s="231" t="s">
        <v>16</v>
      </c>
      <c r="AV630" s="14" t="s">
        <v>84</v>
      </c>
      <c r="AW630" s="14" t="s">
        <v>32</v>
      </c>
      <c r="AX630" s="14" t="s">
        <v>76</v>
      </c>
      <c r="AY630" s="231" t="s">
        <v>272</v>
      </c>
    </row>
    <row r="631" spans="1:65" s="15" customFormat="1" ht="11.25">
      <c r="B631" s="246"/>
      <c r="C631" s="247"/>
      <c r="D631" s="212" t="s">
        <v>283</v>
      </c>
      <c r="E631" s="248" t="s">
        <v>1</v>
      </c>
      <c r="F631" s="249" t="s">
        <v>5942</v>
      </c>
      <c r="G631" s="247"/>
      <c r="H631" s="250">
        <v>2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AT631" s="256" t="s">
        <v>283</v>
      </c>
      <c r="AU631" s="256" t="s">
        <v>16</v>
      </c>
      <c r="AV631" s="15" t="s">
        <v>279</v>
      </c>
      <c r="AW631" s="15" t="s">
        <v>32</v>
      </c>
      <c r="AX631" s="15" t="s">
        <v>16</v>
      </c>
      <c r="AY631" s="256" t="s">
        <v>272</v>
      </c>
    </row>
    <row r="632" spans="1:65" s="2" customFormat="1" ht="24.2" customHeight="1">
      <c r="A632" s="34"/>
      <c r="B632" s="35"/>
      <c r="C632" s="192" t="s">
        <v>992</v>
      </c>
      <c r="D632" s="192" t="s">
        <v>274</v>
      </c>
      <c r="E632" s="193" t="s">
        <v>6926</v>
      </c>
      <c r="F632" s="194" t="s">
        <v>6742</v>
      </c>
      <c r="G632" s="195" t="s">
        <v>952</v>
      </c>
      <c r="H632" s="196">
        <v>2</v>
      </c>
      <c r="I632" s="197"/>
      <c r="J632" s="198">
        <f>ROUND(I632*H632,2)</f>
        <v>0</v>
      </c>
      <c r="K632" s="194" t="s">
        <v>1</v>
      </c>
      <c r="L632" s="39"/>
      <c r="M632" s="199" t="s">
        <v>1</v>
      </c>
      <c r="N632" s="200" t="s">
        <v>41</v>
      </c>
      <c r="O632" s="71"/>
      <c r="P632" s="201">
        <f>O632*H632</f>
        <v>0</v>
      </c>
      <c r="Q632" s="201">
        <v>0</v>
      </c>
      <c r="R632" s="201">
        <f>Q632*H632</f>
        <v>0</v>
      </c>
      <c r="S632" s="201">
        <v>0</v>
      </c>
      <c r="T632" s="202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203" t="s">
        <v>279</v>
      </c>
      <c r="AT632" s="203" t="s">
        <v>274</v>
      </c>
      <c r="AU632" s="203" t="s">
        <v>16</v>
      </c>
      <c r="AY632" s="17" t="s">
        <v>272</v>
      </c>
      <c r="BE632" s="204">
        <f>IF(N632="základní",J632,0)</f>
        <v>0</v>
      </c>
      <c r="BF632" s="204">
        <f>IF(N632="snížená",J632,0)</f>
        <v>0</v>
      </c>
      <c r="BG632" s="204">
        <f>IF(N632="zákl. přenesená",J632,0)</f>
        <v>0</v>
      </c>
      <c r="BH632" s="204">
        <f>IF(N632="sníž. přenesená",J632,0)</f>
        <v>0</v>
      </c>
      <c r="BI632" s="204">
        <f>IF(N632="nulová",J632,0)</f>
        <v>0</v>
      </c>
      <c r="BJ632" s="17" t="s">
        <v>16</v>
      </c>
      <c r="BK632" s="204">
        <f>ROUND(I632*H632,2)</f>
        <v>0</v>
      </c>
      <c r="BL632" s="17" t="s">
        <v>279</v>
      </c>
      <c r="BM632" s="203" t="s">
        <v>2101</v>
      </c>
    </row>
    <row r="633" spans="1:65" s="13" customFormat="1" ht="11.25">
      <c r="B633" s="210"/>
      <c r="C633" s="211"/>
      <c r="D633" s="212" t="s">
        <v>283</v>
      </c>
      <c r="E633" s="213" t="s">
        <v>1</v>
      </c>
      <c r="F633" s="214" t="s">
        <v>6733</v>
      </c>
      <c r="G633" s="211"/>
      <c r="H633" s="213" t="s">
        <v>1</v>
      </c>
      <c r="I633" s="215"/>
      <c r="J633" s="211"/>
      <c r="K633" s="211"/>
      <c r="L633" s="216"/>
      <c r="M633" s="217"/>
      <c r="N633" s="218"/>
      <c r="O633" s="218"/>
      <c r="P633" s="218"/>
      <c r="Q633" s="218"/>
      <c r="R633" s="218"/>
      <c r="S633" s="218"/>
      <c r="T633" s="219"/>
      <c r="AT633" s="220" t="s">
        <v>283</v>
      </c>
      <c r="AU633" s="220" t="s">
        <v>16</v>
      </c>
      <c r="AV633" s="13" t="s">
        <v>16</v>
      </c>
      <c r="AW633" s="13" t="s">
        <v>32</v>
      </c>
      <c r="AX633" s="13" t="s">
        <v>76</v>
      </c>
      <c r="AY633" s="220" t="s">
        <v>272</v>
      </c>
    </row>
    <row r="634" spans="1:65" s="13" customFormat="1" ht="11.25">
      <c r="B634" s="210"/>
      <c r="C634" s="211"/>
      <c r="D634" s="212" t="s">
        <v>283</v>
      </c>
      <c r="E634" s="213" t="s">
        <v>1</v>
      </c>
      <c r="F634" s="214" t="s">
        <v>6736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283</v>
      </c>
      <c r="AU634" s="220" t="s">
        <v>16</v>
      </c>
      <c r="AV634" s="13" t="s">
        <v>16</v>
      </c>
      <c r="AW634" s="13" t="s">
        <v>32</v>
      </c>
      <c r="AX634" s="13" t="s">
        <v>76</v>
      </c>
      <c r="AY634" s="220" t="s">
        <v>272</v>
      </c>
    </row>
    <row r="635" spans="1:65" s="14" customFormat="1" ht="11.25">
      <c r="B635" s="221"/>
      <c r="C635" s="222"/>
      <c r="D635" s="212" t="s">
        <v>283</v>
      </c>
      <c r="E635" s="223" t="s">
        <v>1</v>
      </c>
      <c r="F635" s="224" t="s">
        <v>84</v>
      </c>
      <c r="G635" s="222"/>
      <c r="H635" s="225">
        <v>2</v>
      </c>
      <c r="I635" s="226"/>
      <c r="J635" s="222"/>
      <c r="K635" s="222"/>
      <c r="L635" s="227"/>
      <c r="M635" s="228"/>
      <c r="N635" s="229"/>
      <c r="O635" s="229"/>
      <c r="P635" s="229"/>
      <c r="Q635" s="229"/>
      <c r="R635" s="229"/>
      <c r="S635" s="229"/>
      <c r="T635" s="230"/>
      <c r="AT635" s="231" t="s">
        <v>283</v>
      </c>
      <c r="AU635" s="231" t="s">
        <v>16</v>
      </c>
      <c r="AV635" s="14" t="s">
        <v>84</v>
      </c>
      <c r="AW635" s="14" t="s">
        <v>32</v>
      </c>
      <c r="AX635" s="14" t="s">
        <v>76</v>
      </c>
      <c r="AY635" s="231" t="s">
        <v>272</v>
      </c>
    </row>
    <row r="636" spans="1:65" s="15" customFormat="1" ht="11.25">
      <c r="B636" s="246"/>
      <c r="C636" s="247"/>
      <c r="D636" s="212" t="s">
        <v>283</v>
      </c>
      <c r="E636" s="248" t="s">
        <v>1</v>
      </c>
      <c r="F636" s="249" t="s">
        <v>5942</v>
      </c>
      <c r="G636" s="247"/>
      <c r="H636" s="250">
        <v>2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AT636" s="256" t="s">
        <v>283</v>
      </c>
      <c r="AU636" s="256" t="s">
        <v>16</v>
      </c>
      <c r="AV636" s="15" t="s">
        <v>279</v>
      </c>
      <c r="AW636" s="15" t="s">
        <v>32</v>
      </c>
      <c r="AX636" s="15" t="s">
        <v>16</v>
      </c>
      <c r="AY636" s="256" t="s">
        <v>272</v>
      </c>
    </row>
    <row r="637" spans="1:65" s="2" customFormat="1" ht="44.25" customHeight="1">
      <c r="A637" s="34"/>
      <c r="B637" s="35"/>
      <c r="C637" s="192" t="s">
        <v>1001</v>
      </c>
      <c r="D637" s="192" t="s">
        <v>274</v>
      </c>
      <c r="E637" s="193" t="s">
        <v>6927</v>
      </c>
      <c r="F637" s="194" t="s">
        <v>6928</v>
      </c>
      <c r="G637" s="195" t="s">
        <v>952</v>
      </c>
      <c r="H637" s="196">
        <v>3</v>
      </c>
      <c r="I637" s="197"/>
      <c r="J637" s="198">
        <f>ROUND(I637*H637,2)</f>
        <v>0</v>
      </c>
      <c r="K637" s="194" t="s">
        <v>1</v>
      </c>
      <c r="L637" s="39"/>
      <c r="M637" s="199" t="s">
        <v>1</v>
      </c>
      <c r="N637" s="200" t="s">
        <v>41</v>
      </c>
      <c r="O637" s="71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203" t="s">
        <v>279</v>
      </c>
      <c r="AT637" s="203" t="s">
        <v>274</v>
      </c>
      <c r="AU637" s="203" t="s">
        <v>16</v>
      </c>
      <c r="AY637" s="17" t="s">
        <v>272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17" t="s">
        <v>16</v>
      </c>
      <c r="BK637" s="204">
        <f>ROUND(I637*H637,2)</f>
        <v>0</v>
      </c>
      <c r="BL637" s="17" t="s">
        <v>279</v>
      </c>
      <c r="BM637" s="203" t="s">
        <v>2126</v>
      </c>
    </row>
    <row r="638" spans="1:65" s="13" customFormat="1" ht="22.5">
      <c r="B638" s="210"/>
      <c r="C638" s="211"/>
      <c r="D638" s="212" t="s">
        <v>283</v>
      </c>
      <c r="E638" s="213" t="s">
        <v>1</v>
      </c>
      <c r="F638" s="214" t="s">
        <v>6749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283</v>
      </c>
      <c r="AU638" s="220" t="s">
        <v>16</v>
      </c>
      <c r="AV638" s="13" t="s">
        <v>16</v>
      </c>
      <c r="AW638" s="13" t="s">
        <v>32</v>
      </c>
      <c r="AX638" s="13" t="s">
        <v>76</v>
      </c>
      <c r="AY638" s="220" t="s">
        <v>272</v>
      </c>
    </row>
    <row r="639" spans="1:65" s="13" customFormat="1" ht="11.25">
      <c r="B639" s="210"/>
      <c r="C639" s="211"/>
      <c r="D639" s="212" t="s">
        <v>283</v>
      </c>
      <c r="E639" s="213" t="s">
        <v>1</v>
      </c>
      <c r="F639" s="214" t="s">
        <v>6929</v>
      </c>
      <c r="G639" s="211"/>
      <c r="H639" s="213" t="s">
        <v>1</v>
      </c>
      <c r="I639" s="215"/>
      <c r="J639" s="211"/>
      <c r="K639" s="211"/>
      <c r="L639" s="216"/>
      <c r="M639" s="217"/>
      <c r="N639" s="218"/>
      <c r="O639" s="218"/>
      <c r="P639" s="218"/>
      <c r="Q639" s="218"/>
      <c r="R639" s="218"/>
      <c r="S639" s="218"/>
      <c r="T639" s="219"/>
      <c r="AT639" s="220" t="s">
        <v>283</v>
      </c>
      <c r="AU639" s="220" t="s">
        <v>16</v>
      </c>
      <c r="AV639" s="13" t="s">
        <v>16</v>
      </c>
      <c r="AW639" s="13" t="s">
        <v>32</v>
      </c>
      <c r="AX639" s="13" t="s">
        <v>76</v>
      </c>
      <c r="AY639" s="220" t="s">
        <v>272</v>
      </c>
    </row>
    <row r="640" spans="1:65" s="14" customFormat="1" ht="11.25">
      <c r="B640" s="221"/>
      <c r="C640" s="222"/>
      <c r="D640" s="212" t="s">
        <v>283</v>
      </c>
      <c r="E640" s="223" t="s">
        <v>1</v>
      </c>
      <c r="F640" s="224" t="s">
        <v>291</v>
      </c>
      <c r="G640" s="222"/>
      <c r="H640" s="225">
        <v>3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283</v>
      </c>
      <c r="AU640" s="231" t="s">
        <v>16</v>
      </c>
      <c r="AV640" s="14" t="s">
        <v>84</v>
      </c>
      <c r="AW640" s="14" t="s">
        <v>32</v>
      </c>
      <c r="AX640" s="14" t="s">
        <v>76</v>
      </c>
      <c r="AY640" s="231" t="s">
        <v>272</v>
      </c>
    </row>
    <row r="641" spans="1:65" s="15" customFormat="1" ht="11.25">
      <c r="B641" s="246"/>
      <c r="C641" s="247"/>
      <c r="D641" s="212" t="s">
        <v>283</v>
      </c>
      <c r="E641" s="248" t="s">
        <v>1</v>
      </c>
      <c r="F641" s="249" t="s">
        <v>5942</v>
      </c>
      <c r="G641" s="247"/>
      <c r="H641" s="250">
        <v>3</v>
      </c>
      <c r="I641" s="251"/>
      <c r="J641" s="247"/>
      <c r="K641" s="247"/>
      <c r="L641" s="252"/>
      <c r="M641" s="253"/>
      <c r="N641" s="254"/>
      <c r="O641" s="254"/>
      <c r="P641" s="254"/>
      <c r="Q641" s="254"/>
      <c r="R641" s="254"/>
      <c r="S641" s="254"/>
      <c r="T641" s="255"/>
      <c r="AT641" s="256" t="s">
        <v>283</v>
      </c>
      <c r="AU641" s="256" t="s">
        <v>16</v>
      </c>
      <c r="AV641" s="15" t="s">
        <v>279</v>
      </c>
      <c r="AW641" s="15" t="s">
        <v>32</v>
      </c>
      <c r="AX641" s="15" t="s">
        <v>16</v>
      </c>
      <c r="AY641" s="256" t="s">
        <v>272</v>
      </c>
    </row>
    <row r="642" spans="1:65" s="2" customFormat="1" ht="44.25" customHeight="1">
      <c r="A642" s="34"/>
      <c r="B642" s="35"/>
      <c r="C642" s="192" t="s">
        <v>1009</v>
      </c>
      <c r="D642" s="192" t="s">
        <v>274</v>
      </c>
      <c r="E642" s="193" t="s">
        <v>6930</v>
      </c>
      <c r="F642" s="194" t="s">
        <v>6931</v>
      </c>
      <c r="G642" s="195" t="s">
        <v>952</v>
      </c>
      <c r="H642" s="196">
        <v>2</v>
      </c>
      <c r="I642" s="197"/>
      <c r="J642" s="198">
        <f>ROUND(I642*H642,2)</f>
        <v>0</v>
      </c>
      <c r="K642" s="194" t="s">
        <v>1</v>
      </c>
      <c r="L642" s="39"/>
      <c r="M642" s="199" t="s">
        <v>1</v>
      </c>
      <c r="N642" s="200" t="s">
        <v>41</v>
      </c>
      <c r="O642" s="71"/>
      <c r="P642" s="201">
        <f>O642*H642</f>
        <v>0</v>
      </c>
      <c r="Q642" s="201">
        <v>0</v>
      </c>
      <c r="R642" s="201">
        <f>Q642*H642</f>
        <v>0</v>
      </c>
      <c r="S642" s="201">
        <v>0</v>
      </c>
      <c r="T642" s="202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203" t="s">
        <v>279</v>
      </c>
      <c r="AT642" s="203" t="s">
        <v>274</v>
      </c>
      <c r="AU642" s="203" t="s">
        <v>16</v>
      </c>
      <c r="AY642" s="17" t="s">
        <v>272</v>
      </c>
      <c r="BE642" s="204">
        <f>IF(N642="základní",J642,0)</f>
        <v>0</v>
      </c>
      <c r="BF642" s="204">
        <f>IF(N642="snížená",J642,0)</f>
        <v>0</v>
      </c>
      <c r="BG642" s="204">
        <f>IF(N642="zákl. přenesená",J642,0)</f>
        <v>0</v>
      </c>
      <c r="BH642" s="204">
        <f>IF(N642="sníž. přenesená",J642,0)</f>
        <v>0</v>
      </c>
      <c r="BI642" s="204">
        <f>IF(N642="nulová",J642,0)</f>
        <v>0</v>
      </c>
      <c r="BJ642" s="17" t="s">
        <v>16</v>
      </c>
      <c r="BK642" s="204">
        <f>ROUND(I642*H642,2)</f>
        <v>0</v>
      </c>
      <c r="BL642" s="17" t="s">
        <v>279</v>
      </c>
      <c r="BM642" s="203" t="s">
        <v>2134</v>
      </c>
    </row>
    <row r="643" spans="1:65" s="13" customFormat="1" ht="22.5">
      <c r="B643" s="210"/>
      <c r="C643" s="211"/>
      <c r="D643" s="212" t="s">
        <v>283</v>
      </c>
      <c r="E643" s="213" t="s">
        <v>1</v>
      </c>
      <c r="F643" s="214" t="s">
        <v>6749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283</v>
      </c>
      <c r="AU643" s="220" t="s">
        <v>16</v>
      </c>
      <c r="AV643" s="13" t="s">
        <v>16</v>
      </c>
      <c r="AW643" s="13" t="s">
        <v>32</v>
      </c>
      <c r="AX643" s="13" t="s">
        <v>76</v>
      </c>
      <c r="AY643" s="220" t="s">
        <v>272</v>
      </c>
    </row>
    <row r="644" spans="1:65" s="13" customFormat="1" ht="11.25">
      <c r="B644" s="210"/>
      <c r="C644" s="211"/>
      <c r="D644" s="212" t="s">
        <v>283</v>
      </c>
      <c r="E644" s="213" t="s">
        <v>1</v>
      </c>
      <c r="F644" s="214" t="s">
        <v>6736</v>
      </c>
      <c r="G644" s="211"/>
      <c r="H644" s="213" t="s">
        <v>1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283</v>
      </c>
      <c r="AU644" s="220" t="s">
        <v>16</v>
      </c>
      <c r="AV644" s="13" t="s">
        <v>16</v>
      </c>
      <c r="AW644" s="13" t="s">
        <v>32</v>
      </c>
      <c r="AX644" s="13" t="s">
        <v>76</v>
      </c>
      <c r="AY644" s="220" t="s">
        <v>272</v>
      </c>
    </row>
    <row r="645" spans="1:65" s="14" customFormat="1" ht="11.25">
      <c r="B645" s="221"/>
      <c r="C645" s="222"/>
      <c r="D645" s="212" t="s">
        <v>283</v>
      </c>
      <c r="E645" s="223" t="s">
        <v>1</v>
      </c>
      <c r="F645" s="224" t="s">
        <v>84</v>
      </c>
      <c r="G645" s="222"/>
      <c r="H645" s="225">
        <v>2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AT645" s="231" t="s">
        <v>283</v>
      </c>
      <c r="AU645" s="231" t="s">
        <v>16</v>
      </c>
      <c r="AV645" s="14" t="s">
        <v>84</v>
      </c>
      <c r="AW645" s="14" t="s">
        <v>32</v>
      </c>
      <c r="AX645" s="14" t="s">
        <v>76</v>
      </c>
      <c r="AY645" s="231" t="s">
        <v>272</v>
      </c>
    </row>
    <row r="646" spans="1:65" s="15" customFormat="1" ht="11.25">
      <c r="B646" s="246"/>
      <c r="C646" s="247"/>
      <c r="D646" s="212" t="s">
        <v>283</v>
      </c>
      <c r="E646" s="248" t="s">
        <v>1</v>
      </c>
      <c r="F646" s="249" t="s">
        <v>5942</v>
      </c>
      <c r="G646" s="247"/>
      <c r="H646" s="250">
        <v>2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AT646" s="256" t="s">
        <v>283</v>
      </c>
      <c r="AU646" s="256" t="s">
        <v>16</v>
      </c>
      <c r="AV646" s="15" t="s">
        <v>279</v>
      </c>
      <c r="AW646" s="15" t="s">
        <v>32</v>
      </c>
      <c r="AX646" s="15" t="s">
        <v>16</v>
      </c>
      <c r="AY646" s="256" t="s">
        <v>272</v>
      </c>
    </row>
    <row r="647" spans="1:65" s="2" customFormat="1" ht="44.25" customHeight="1">
      <c r="A647" s="34"/>
      <c r="B647" s="35"/>
      <c r="C647" s="192" t="s">
        <v>1018</v>
      </c>
      <c r="D647" s="192" t="s">
        <v>274</v>
      </c>
      <c r="E647" s="193" t="s">
        <v>6932</v>
      </c>
      <c r="F647" s="194" t="s">
        <v>6933</v>
      </c>
      <c r="G647" s="195" t="s">
        <v>952</v>
      </c>
      <c r="H647" s="196">
        <v>5</v>
      </c>
      <c r="I647" s="197"/>
      <c r="J647" s="198">
        <f>ROUND(I647*H647,2)</f>
        <v>0</v>
      </c>
      <c r="K647" s="194" t="s">
        <v>1</v>
      </c>
      <c r="L647" s="39"/>
      <c r="M647" s="199" t="s">
        <v>1</v>
      </c>
      <c r="N647" s="200" t="s">
        <v>41</v>
      </c>
      <c r="O647" s="71"/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3" t="s">
        <v>279</v>
      </c>
      <c r="AT647" s="203" t="s">
        <v>274</v>
      </c>
      <c r="AU647" s="203" t="s">
        <v>16</v>
      </c>
      <c r="AY647" s="17" t="s">
        <v>272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7" t="s">
        <v>16</v>
      </c>
      <c r="BK647" s="204">
        <f>ROUND(I647*H647,2)</f>
        <v>0</v>
      </c>
      <c r="BL647" s="17" t="s">
        <v>279</v>
      </c>
      <c r="BM647" s="203" t="s">
        <v>2146</v>
      </c>
    </row>
    <row r="648" spans="1:65" s="13" customFormat="1" ht="11.25">
      <c r="B648" s="210"/>
      <c r="C648" s="211"/>
      <c r="D648" s="212" t="s">
        <v>283</v>
      </c>
      <c r="E648" s="213" t="s">
        <v>1</v>
      </c>
      <c r="F648" s="214" t="s">
        <v>6754</v>
      </c>
      <c r="G648" s="211"/>
      <c r="H648" s="213" t="s">
        <v>1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283</v>
      </c>
      <c r="AU648" s="220" t="s">
        <v>16</v>
      </c>
      <c r="AV648" s="13" t="s">
        <v>16</v>
      </c>
      <c r="AW648" s="13" t="s">
        <v>32</v>
      </c>
      <c r="AX648" s="13" t="s">
        <v>76</v>
      </c>
      <c r="AY648" s="220" t="s">
        <v>272</v>
      </c>
    </row>
    <row r="649" spans="1:65" s="13" customFormat="1" ht="11.25">
      <c r="B649" s="210"/>
      <c r="C649" s="211"/>
      <c r="D649" s="212" t="s">
        <v>283</v>
      </c>
      <c r="E649" s="213" t="s">
        <v>1</v>
      </c>
      <c r="F649" s="214" t="s">
        <v>6934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283</v>
      </c>
      <c r="AU649" s="220" t="s">
        <v>16</v>
      </c>
      <c r="AV649" s="13" t="s">
        <v>16</v>
      </c>
      <c r="AW649" s="13" t="s">
        <v>32</v>
      </c>
      <c r="AX649" s="13" t="s">
        <v>76</v>
      </c>
      <c r="AY649" s="220" t="s">
        <v>272</v>
      </c>
    </row>
    <row r="650" spans="1:65" s="14" customFormat="1" ht="11.25">
      <c r="B650" s="221"/>
      <c r="C650" s="222"/>
      <c r="D650" s="212" t="s">
        <v>283</v>
      </c>
      <c r="E650" s="223" t="s">
        <v>1</v>
      </c>
      <c r="F650" s="224" t="s">
        <v>4523</v>
      </c>
      <c r="G650" s="222"/>
      <c r="H650" s="225">
        <v>5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283</v>
      </c>
      <c r="AU650" s="231" t="s">
        <v>16</v>
      </c>
      <c r="AV650" s="14" t="s">
        <v>84</v>
      </c>
      <c r="AW650" s="14" t="s">
        <v>32</v>
      </c>
      <c r="AX650" s="14" t="s">
        <v>76</v>
      </c>
      <c r="AY650" s="231" t="s">
        <v>272</v>
      </c>
    </row>
    <row r="651" spans="1:65" s="15" customFormat="1" ht="11.25">
      <c r="B651" s="246"/>
      <c r="C651" s="247"/>
      <c r="D651" s="212" t="s">
        <v>283</v>
      </c>
      <c r="E651" s="248" t="s">
        <v>1</v>
      </c>
      <c r="F651" s="249" t="s">
        <v>5942</v>
      </c>
      <c r="G651" s="247"/>
      <c r="H651" s="250">
        <v>5</v>
      </c>
      <c r="I651" s="251"/>
      <c r="J651" s="247"/>
      <c r="K651" s="247"/>
      <c r="L651" s="252"/>
      <c r="M651" s="253"/>
      <c r="N651" s="254"/>
      <c r="O651" s="254"/>
      <c r="P651" s="254"/>
      <c r="Q651" s="254"/>
      <c r="R651" s="254"/>
      <c r="S651" s="254"/>
      <c r="T651" s="255"/>
      <c r="AT651" s="256" t="s">
        <v>283</v>
      </c>
      <c r="AU651" s="256" t="s">
        <v>16</v>
      </c>
      <c r="AV651" s="15" t="s">
        <v>279</v>
      </c>
      <c r="AW651" s="15" t="s">
        <v>32</v>
      </c>
      <c r="AX651" s="15" t="s">
        <v>16</v>
      </c>
      <c r="AY651" s="256" t="s">
        <v>272</v>
      </c>
    </row>
    <row r="652" spans="1:65" s="2" customFormat="1" ht="44.25" customHeight="1">
      <c r="A652" s="34"/>
      <c r="B652" s="35"/>
      <c r="C652" s="192" t="s">
        <v>1024</v>
      </c>
      <c r="D652" s="192" t="s">
        <v>274</v>
      </c>
      <c r="E652" s="193" t="s">
        <v>6935</v>
      </c>
      <c r="F652" s="194" t="s">
        <v>6936</v>
      </c>
      <c r="G652" s="195" t="s">
        <v>952</v>
      </c>
      <c r="H652" s="196">
        <v>1</v>
      </c>
      <c r="I652" s="197"/>
      <c r="J652" s="198">
        <f>ROUND(I652*H652,2)</f>
        <v>0</v>
      </c>
      <c r="K652" s="194" t="s">
        <v>1</v>
      </c>
      <c r="L652" s="39"/>
      <c r="M652" s="199" t="s">
        <v>1</v>
      </c>
      <c r="N652" s="200" t="s">
        <v>41</v>
      </c>
      <c r="O652" s="71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03" t="s">
        <v>279</v>
      </c>
      <c r="AT652" s="203" t="s">
        <v>274</v>
      </c>
      <c r="AU652" s="203" t="s">
        <v>16</v>
      </c>
      <c r="AY652" s="17" t="s">
        <v>272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7" t="s">
        <v>16</v>
      </c>
      <c r="BK652" s="204">
        <f>ROUND(I652*H652,2)</f>
        <v>0</v>
      </c>
      <c r="BL652" s="17" t="s">
        <v>279</v>
      </c>
      <c r="BM652" s="203" t="s">
        <v>2162</v>
      </c>
    </row>
    <row r="653" spans="1:65" s="13" customFormat="1" ht="11.25">
      <c r="B653" s="210"/>
      <c r="C653" s="211"/>
      <c r="D653" s="212" t="s">
        <v>283</v>
      </c>
      <c r="E653" s="213" t="s">
        <v>1</v>
      </c>
      <c r="F653" s="214" t="s">
        <v>6754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16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3" customFormat="1" ht="11.25">
      <c r="B654" s="210"/>
      <c r="C654" s="211"/>
      <c r="D654" s="212" t="s">
        <v>283</v>
      </c>
      <c r="E654" s="213" t="s">
        <v>1</v>
      </c>
      <c r="F654" s="214" t="s">
        <v>6909</v>
      </c>
      <c r="G654" s="211"/>
      <c r="H654" s="213" t="s">
        <v>1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283</v>
      </c>
      <c r="AU654" s="220" t="s">
        <v>16</v>
      </c>
      <c r="AV654" s="13" t="s">
        <v>16</v>
      </c>
      <c r="AW654" s="13" t="s">
        <v>32</v>
      </c>
      <c r="AX654" s="13" t="s">
        <v>76</v>
      </c>
      <c r="AY654" s="220" t="s">
        <v>272</v>
      </c>
    </row>
    <row r="655" spans="1:65" s="14" customFormat="1" ht="11.25">
      <c r="B655" s="221"/>
      <c r="C655" s="222"/>
      <c r="D655" s="212" t="s">
        <v>283</v>
      </c>
      <c r="E655" s="223" t="s">
        <v>1</v>
      </c>
      <c r="F655" s="224" t="s">
        <v>16</v>
      </c>
      <c r="G655" s="222"/>
      <c r="H655" s="225">
        <v>1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AT655" s="231" t="s">
        <v>283</v>
      </c>
      <c r="AU655" s="231" t="s">
        <v>16</v>
      </c>
      <c r="AV655" s="14" t="s">
        <v>84</v>
      </c>
      <c r="AW655" s="14" t="s">
        <v>32</v>
      </c>
      <c r="AX655" s="14" t="s">
        <v>76</v>
      </c>
      <c r="AY655" s="231" t="s">
        <v>272</v>
      </c>
    </row>
    <row r="656" spans="1:65" s="15" customFormat="1" ht="11.25">
      <c r="B656" s="246"/>
      <c r="C656" s="247"/>
      <c r="D656" s="212" t="s">
        <v>283</v>
      </c>
      <c r="E656" s="248" t="s">
        <v>1</v>
      </c>
      <c r="F656" s="249" t="s">
        <v>5942</v>
      </c>
      <c r="G656" s="247"/>
      <c r="H656" s="250">
        <v>1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AT656" s="256" t="s">
        <v>283</v>
      </c>
      <c r="AU656" s="256" t="s">
        <v>16</v>
      </c>
      <c r="AV656" s="15" t="s">
        <v>279</v>
      </c>
      <c r="AW656" s="15" t="s">
        <v>32</v>
      </c>
      <c r="AX656" s="15" t="s">
        <v>16</v>
      </c>
      <c r="AY656" s="256" t="s">
        <v>272</v>
      </c>
    </row>
    <row r="657" spans="1:65" s="2" customFormat="1" ht="37.9" customHeight="1">
      <c r="A657" s="34"/>
      <c r="B657" s="35"/>
      <c r="C657" s="192" t="s">
        <v>1034</v>
      </c>
      <c r="D657" s="192" t="s">
        <v>274</v>
      </c>
      <c r="E657" s="193" t="s">
        <v>6937</v>
      </c>
      <c r="F657" s="194" t="s">
        <v>6938</v>
      </c>
      <c r="G657" s="195" t="s">
        <v>952</v>
      </c>
      <c r="H657" s="196">
        <v>3</v>
      </c>
      <c r="I657" s="197"/>
      <c r="J657" s="198">
        <f>ROUND(I657*H657,2)</f>
        <v>0</v>
      </c>
      <c r="K657" s="194" t="s">
        <v>1</v>
      </c>
      <c r="L657" s="39"/>
      <c r="M657" s="199" t="s">
        <v>1</v>
      </c>
      <c r="N657" s="200" t="s">
        <v>41</v>
      </c>
      <c r="O657" s="71"/>
      <c r="P657" s="201">
        <f>O657*H657</f>
        <v>0</v>
      </c>
      <c r="Q657" s="201">
        <v>0</v>
      </c>
      <c r="R657" s="201">
        <f>Q657*H657</f>
        <v>0</v>
      </c>
      <c r="S657" s="201">
        <v>0</v>
      </c>
      <c r="T657" s="202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03" t="s">
        <v>279</v>
      </c>
      <c r="AT657" s="203" t="s">
        <v>274</v>
      </c>
      <c r="AU657" s="203" t="s">
        <v>16</v>
      </c>
      <c r="AY657" s="17" t="s">
        <v>272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7" t="s">
        <v>16</v>
      </c>
      <c r="BK657" s="204">
        <f>ROUND(I657*H657,2)</f>
        <v>0</v>
      </c>
      <c r="BL657" s="17" t="s">
        <v>279</v>
      </c>
      <c r="BM657" s="203" t="s">
        <v>2170</v>
      </c>
    </row>
    <row r="658" spans="1:65" s="13" customFormat="1" ht="11.25">
      <c r="B658" s="210"/>
      <c r="C658" s="211"/>
      <c r="D658" s="212" t="s">
        <v>283</v>
      </c>
      <c r="E658" s="213" t="s">
        <v>1</v>
      </c>
      <c r="F658" s="214" t="s">
        <v>6929</v>
      </c>
      <c r="G658" s="211"/>
      <c r="H658" s="213" t="s">
        <v>1</v>
      </c>
      <c r="I658" s="215"/>
      <c r="J658" s="211"/>
      <c r="K658" s="211"/>
      <c r="L658" s="216"/>
      <c r="M658" s="217"/>
      <c r="N658" s="218"/>
      <c r="O658" s="218"/>
      <c r="P658" s="218"/>
      <c r="Q658" s="218"/>
      <c r="R658" s="218"/>
      <c r="S658" s="218"/>
      <c r="T658" s="219"/>
      <c r="AT658" s="220" t="s">
        <v>283</v>
      </c>
      <c r="AU658" s="220" t="s">
        <v>16</v>
      </c>
      <c r="AV658" s="13" t="s">
        <v>16</v>
      </c>
      <c r="AW658" s="13" t="s">
        <v>32</v>
      </c>
      <c r="AX658" s="13" t="s">
        <v>76</v>
      </c>
      <c r="AY658" s="220" t="s">
        <v>272</v>
      </c>
    </row>
    <row r="659" spans="1:65" s="14" customFormat="1" ht="11.25">
      <c r="B659" s="221"/>
      <c r="C659" s="222"/>
      <c r="D659" s="212" t="s">
        <v>283</v>
      </c>
      <c r="E659" s="223" t="s">
        <v>1</v>
      </c>
      <c r="F659" s="224" t="s">
        <v>291</v>
      </c>
      <c r="G659" s="222"/>
      <c r="H659" s="225">
        <v>3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AT659" s="231" t="s">
        <v>283</v>
      </c>
      <c r="AU659" s="231" t="s">
        <v>16</v>
      </c>
      <c r="AV659" s="14" t="s">
        <v>84</v>
      </c>
      <c r="AW659" s="14" t="s">
        <v>32</v>
      </c>
      <c r="AX659" s="14" t="s">
        <v>76</v>
      </c>
      <c r="AY659" s="231" t="s">
        <v>272</v>
      </c>
    </row>
    <row r="660" spans="1:65" s="15" customFormat="1" ht="11.25">
      <c r="B660" s="246"/>
      <c r="C660" s="247"/>
      <c r="D660" s="212" t="s">
        <v>283</v>
      </c>
      <c r="E660" s="248" t="s">
        <v>1</v>
      </c>
      <c r="F660" s="249" t="s">
        <v>5942</v>
      </c>
      <c r="G660" s="247"/>
      <c r="H660" s="250">
        <v>3</v>
      </c>
      <c r="I660" s="251"/>
      <c r="J660" s="247"/>
      <c r="K660" s="247"/>
      <c r="L660" s="252"/>
      <c r="M660" s="253"/>
      <c r="N660" s="254"/>
      <c r="O660" s="254"/>
      <c r="P660" s="254"/>
      <c r="Q660" s="254"/>
      <c r="R660" s="254"/>
      <c r="S660" s="254"/>
      <c r="T660" s="255"/>
      <c r="AT660" s="256" t="s">
        <v>283</v>
      </c>
      <c r="AU660" s="256" t="s">
        <v>16</v>
      </c>
      <c r="AV660" s="15" t="s">
        <v>279</v>
      </c>
      <c r="AW660" s="15" t="s">
        <v>32</v>
      </c>
      <c r="AX660" s="15" t="s">
        <v>16</v>
      </c>
      <c r="AY660" s="256" t="s">
        <v>272</v>
      </c>
    </row>
    <row r="661" spans="1:65" s="2" customFormat="1" ht="37.9" customHeight="1">
      <c r="A661" s="34"/>
      <c r="B661" s="35"/>
      <c r="C661" s="192" t="s">
        <v>1054</v>
      </c>
      <c r="D661" s="192" t="s">
        <v>274</v>
      </c>
      <c r="E661" s="193" t="s">
        <v>6939</v>
      </c>
      <c r="F661" s="194" t="s">
        <v>6940</v>
      </c>
      <c r="G661" s="195" t="s">
        <v>952</v>
      </c>
      <c r="H661" s="196">
        <v>5</v>
      </c>
      <c r="I661" s="197"/>
      <c r="J661" s="198">
        <f>ROUND(I661*H661,2)</f>
        <v>0</v>
      </c>
      <c r="K661" s="194" t="s">
        <v>1</v>
      </c>
      <c r="L661" s="39"/>
      <c r="M661" s="199" t="s">
        <v>1</v>
      </c>
      <c r="N661" s="200" t="s">
        <v>41</v>
      </c>
      <c r="O661" s="71"/>
      <c r="P661" s="201">
        <f>O661*H661</f>
        <v>0</v>
      </c>
      <c r="Q661" s="201">
        <v>0</v>
      </c>
      <c r="R661" s="201">
        <f>Q661*H661</f>
        <v>0</v>
      </c>
      <c r="S661" s="201">
        <v>0</v>
      </c>
      <c r="T661" s="202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3" t="s">
        <v>279</v>
      </c>
      <c r="AT661" s="203" t="s">
        <v>274</v>
      </c>
      <c r="AU661" s="203" t="s">
        <v>16</v>
      </c>
      <c r="AY661" s="17" t="s">
        <v>272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7" t="s">
        <v>16</v>
      </c>
      <c r="BK661" s="204">
        <f>ROUND(I661*H661,2)</f>
        <v>0</v>
      </c>
      <c r="BL661" s="17" t="s">
        <v>279</v>
      </c>
      <c r="BM661" s="203" t="s">
        <v>2184</v>
      </c>
    </row>
    <row r="662" spans="1:65" s="13" customFormat="1" ht="11.25">
      <c r="B662" s="210"/>
      <c r="C662" s="211"/>
      <c r="D662" s="212" t="s">
        <v>283</v>
      </c>
      <c r="E662" s="213" t="s">
        <v>1</v>
      </c>
      <c r="F662" s="214" t="s">
        <v>6929</v>
      </c>
      <c r="G662" s="211"/>
      <c r="H662" s="213" t="s">
        <v>1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283</v>
      </c>
      <c r="AU662" s="220" t="s">
        <v>16</v>
      </c>
      <c r="AV662" s="13" t="s">
        <v>16</v>
      </c>
      <c r="AW662" s="13" t="s">
        <v>32</v>
      </c>
      <c r="AX662" s="13" t="s">
        <v>76</v>
      </c>
      <c r="AY662" s="220" t="s">
        <v>272</v>
      </c>
    </row>
    <row r="663" spans="1:65" s="14" customFormat="1" ht="11.25">
      <c r="B663" s="221"/>
      <c r="C663" s="222"/>
      <c r="D663" s="212" t="s">
        <v>283</v>
      </c>
      <c r="E663" s="223" t="s">
        <v>1</v>
      </c>
      <c r="F663" s="224" t="s">
        <v>4523</v>
      </c>
      <c r="G663" s="222"/>
      <c r="H663" s="225">
        <v>5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283</v>
      </c>
      <c r="AU663" s="231" t="s">
        <v>16</v>
      </c>
      <c r="AV663" s="14" t="s">
        <v>84</v>
      </c>
      <c r="AW663" s="14" t="s">
        <v>32</v>
      </c>
      <c r="AX663" s="14" t="s">
        <v>76</v>
      </c>
      <c r="AY663" s="231" t="s">
        <v>272</v>
      </c>
    </row>
    <row r="664" spans="1:65" s="15" customFormat="1" ht="11.25">
      <c r="B664" s="246"/>
      <c r="C664" s="247"/>
      <c r="D664" s="212" t="s">
        <v>283</v>
      </c>
      <c r="E664" s="248" t="s">
        <v>1</v>
      </c>
      <c r="F664" s="249" t="s">
        <v>5942</v>
      </c>
      <c r="G664" s="247"/>
      <c r="H664" s="250">
        <v>5</v>
      </c>
      <c r="I664" s="251"/>
      <c r="J664" s="247"/>
      <c r="K664" s="247"/>
      <c r="L664" s="252"/>
      <c r="M664" s="253"/>
      <c r="N664" s="254"/>
      <c r="O664" s="254"/>
      <c r="P664" s="254"/>
      <c r="Q664" s="254"/>
      <c r="R664" s="254"/>
      <c r="S664" s="254"/>
      <c r="T664" s="255"/>
      <c r="AT664" s="256" t="s">
        <v>283</v>
      </c>
      <c r="AU664" s="256" t="s">
        <v>16</v>
      </c>
      <c r="AV664" s="15" t="s">
        <v>279</v>
      </c>
      <c r="AW664" s="15" t="s">
        <v>32</v>
      </c>
      <c r="AX664" s="15" t="s">
        <v>16</v>
      </c>
      <c r="AY664" s="256" t="s">
        <v>272</v>
      </c>
    </row>
    <row r="665" spans="1:65" s="2" customFormat="1" ht="44.25" customHeight="1">
      <c r="A665" s="34"/>
      <c r="B665" s="35"/>
      <c r="C665" s="192" t="s">
        <v>1063</v>
      </c>
      <c r="D665" s="192" t="s">
        <v>274</v>
      </c>
      <c r="E665" s="193" t="s">
        <v>6941</v>
      </c>
      <c r="F665" s="194" t="s">
        <v>6942</v>
      </c>
      <c r="G665" s="195" t="s">
        <v>952</v>
      </c>
      <c r="H665" s="196">
        <v>2</v>
      </c>
      <c r="I665" s="197"/>
      <c r="J665" s="198">
        <f>ROUND(I665*H665,2)</f>
        <v>0</v>
      </c>
      <c r="K665" s="194" t="s">
        <v>1</v>
      </c>
      <c r="L665" s="39"/>
      <c r="M665" s="199" t="s">
        <v>1</v>
      </c>
      <c r="N665" s="200" t="s">
        <v>41</v>
      </c>
      <c r="O665" s="71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03" t="s">
        <v>279</v>
      </c>
      <c r="AT665" s="203" t="s">
        <v>274</v>
      </c>
      <c r="AU665" s="203" t="s">
        <v>16</v>
      </c>
      <c r="AY665" s="17" t="s">
        <v>272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7" t="s">
        <v>16</v>
      </c>
      <c r="BK665" s="204">
        <f>ROUND(I665*H665,2)</f>
        <v>0</v>
      </c>
      <c r="BL665" s="17" t="s">
        <v>279</v>
      </c>
      <c r="BM665" s="203" t="s">
        <v>2201</v>
      </c>
    </row>
    <row r="666" spans="1:65" s="13" customFormat="1" ht="11.25">
      <c r="B666" s="210"/>
      <c r="C666" s="211"/>
      <c r="D666" s="212" t="s">
        <v>283</v>
      </c>
      <c r="E666" s="213" t="s">
        <v>1</v>
      </c>
      <c r="F666" s="214" t="s">
        <v>6754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16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3" customFormat="1" ht="11.25">
      <c r="B667" s="210"/>
      <c r="C667" s="211"/>
      <c r="D667" s="212" t="s">
        <v>283</v>
      </c>
      <c r="E667" s="213" t="s">
        <v>1</v>
      </c>
      <c r="F667" s="214" t="s">
        <v>6918</v>
      </c>
      <c r="G667" s="211"/>
      <c r="H667" s="213" t="s">
        <v>1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283</v>
      </c>
      <c r="AU667" s="220" t="s">
        <v>16</v>
      </c>
      <c r="AV667" s="13" t="s">
        <v>16</v>
      </c>
      <c r="AW667" s="13" t="s">
        <v>32</v>
      </c>
      <c r="AX667" s="13" t="s">
        <v>76</v>
      </c>
      <c r="AY667" s="220" t="s">
        <v>272</v>
      </c>
    </row>
    <row r="668" spans="1:65" s="14" customFormat="1" ht="11.25">
      <c r="B668" s="221"/>
      <c r="C668" s="222"/>
      <c r="D668" s="212" t="s">
        <v>283</v>
      </c>
      <c r="E668" s="223" t="s">
        <v>1</v>
      </c>
      <c r="F668" s="224" t="s">
        <v>84</v>
      </c>
      <c r="G668" s="222"/>
      <c r="H668" s="225">
        <v>2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283</v>
      </c>
      <c r="AU668" s="231" t="s">
        <v>16</v>
      </c>
      <c r="AV668" s="14" t="s">
        <v>84</v>
      </c>
      <c r="AW668" s="14" t="s">
        <v>32</v>
      </c>
      <c r="AX668" s="14" t="s">
        <v>76</v>
      </c>
      <c r="AY668" s="231" t="s">
        <v>272</v>
      </c>
    </row>
    <row r="669" spans="1:65" s="15" customFormat="1" ht="11.25">
      <c r="B669" s="246"/>
      <c r="C669" s="247"/>
      <c r="D669" s="212" t="s">
        <v>283</v>
      </c>
      <c r="E669" s="248" t="s">
        <v>1</v>
      </c>
      <c r="F669" s="249" t="s">
        <v>5942</v>
      </c>
      <c r="G669" s="247"/>
      <c r="H669" s="250">
        <v>2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AT669" s="256" t="s">
        <v>283</v>
      </c>
      <c r="AU669" s="256" t="s">
        <v>16</v>
      </c>
      <c r="AV669" s="15" t="s">
        <v>279</v>
      </c>
      <c r="AW669" s="15" t="s">
        <v>32</v>
      </c>
      <c r="AX669" s="15" t="s">
        <v>16</v>
      </c>
      <c r="AY669" s="256" t="s">
        <v>272</v>
      </c>
    </row>
    <row r="670" spans="1:65" s="2" customFormat="1" ht="44.25" customHeight="1">
      <c r="A670" s="34"/>
      <c r="B670" s="35"/>
      <c r="C670" s="192" t="s">
        <v>1072</v>
      </c>
      <c r="D670" s="192" t="s">
        <v>274</v>
      </c>
      <c r="E670" s="193" t="s">
        <v>6943</v>
      </c>
      <c r="F670" s="194" t="s">
        <v>6944</v>
      </c>
      <c r="G670" s="195" t="s">
        <v>952</v>
      </c>
      <c r="H670" s="196">
        <v>1</v>
      </c>
      <c r="I670" s="197"/>
      <c r="J670" s="198">
        <f>ROUND(I670*H670,2)</f>
        <v>0</v>
      </c>
      <c r="K670" s="194" t="s">
        <v>1</v>
      </c>
      <c r="L670" s="39"/>
      <c r="M670" s="199" t="s">
        <v>1</v>
      </c>
      <c r="N670" s="200" t="s">
        <v>41</v>
      </c>
      <c r="O670" s="71"/>
      <c r="P670" s="201">
        <f>O670*H670</f>
        <v>0</v>
      </c>
      <c r="Q670" s="201">
        <v>0</v>
      </c>
      <c r="R670" s="201">
        <f>Q670*H670</f>
        <v>0</v>
      </c>
      <c r="S670" s="201">
        <v>0</v>
      </c>
      <c r="T670" s="202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203" t="s">
        <v>279</v>
      </c>
      <c r="AT670" s="203" t="s">
        <v>274</v>
      </c>
      <c r="AU670" s="203" t="s">
        <v>16</v>
      </c>
      <c r="AY670" s="17" t="s">
        <v>272</v>
      </c>
      <c r="BE670" s="204">
        <f>IF(N670="základní",J670,0)</f>
        <v>0</v>
      </c>
      <c r="BF670" s="204">
        <f>IF(N670="snížená",J670,0)</f>
        <v>0</v>
      </c>
      <c r="BG670" s="204">
        <f>IF(N670="zákl. přenesená",J670,0)</f>
        <v>0</v>
      </c>
      <c r="BH670" s="204">
        <f>IF(N670="sníž. přenesená",J670,0)</f>
        <v>0</v>
      </c>
      <c r="BI670" s="204">
        <f>IF(N670="nulová",J670,0)</f>
        <v>0</v>
      </c>
      <c r="BJ670" s="17" t="s">
        <v>16</v>
      </c>
      <c r="BK670" s="204">
        <f>ROUND(I670*H670,2)</f>
        <v>0</v>
      </c>
      <c r="BL670" s="17" t="s">
        <v>279</v>
      </c>
      <c r="BM670" s="203" t="s">
        <v>2214</v>
      </c>
    </row>
    <row r="671" spans="1:65" s="13" customFormat="1" ht="11.25">
      <c r="B671" s="210"/>
      <c r="C671" s="211"/>
      <c r="D671" s="212" t="s">
        <v>283</v>
      </c>
      <c r="E671" s="213" t="s">
        <v>1</v>
      </c>
      <c r="F671" s="214" t="s">
        <v>6754</v>
      </c>
      <c r="G671" s="211"/>
      <c r="H671" s="213" t="s">
        <v>1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283</v>
      </c>
      <c r="AU671" s="220" t="s">
        <v>16</v>
      </c>
      <c r="AV671" s="13" t="s">
        <v>16</v>
      </c>
      <c r="AW671" s="13" t="s">
        <v>32</v>
      </c>
      <c r="AX671" s="13" t="s">
        <v>76</v>
      </c>
      <c r="AY671" s="220" t="s">
        <v>272</v>
      </c>
    </row>
    <row r="672" spans="1:65" s="13" customFormat="1" ht="11.25">
      <c r="B672" s="210"/>
      <c r="C672" s="211"/>
      <c r="D672" s="212" t="s">
        <v>283</v>
      </c>
      <c r="E672" s="213" t="s">
        <v>1</v>
      </c>
      <c r="F672" s="214" t="s">
        <v>6918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16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4" customFormat="1" ht="11.25">
      <c r="B673" s="221"/>
      <c r="C673" s="222"/>
      <c r="D673" s="212" t="s">
        <v>283</v>
      </c>
      <c r="E673" s="223" t="s">
        <v>1</v>
      </c>
      <c r="F673" s="224" t="s">
        <v>16</v>
      </c>
      <c r="G673" s="222"/>
      <c r="H673" s="225">
        <v>1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283</v>
      </c>
      <c r="AU673" s="231" t="s">
        <v>16</v>
      </c>
      <c r="AV673" s="14" t="s">
        <v>84</v>
      </c>
      <c r="AW673" s="14" t="s">
        <v>32</v>
      </c>
      <c r="AX673" s="14" t="s">
        <v>76</v>
      </c>
      <c r="AY673" s="231" t="s">
        <v>272</v>
      </c>
    </row>
    <row r="674" spans="1:65" s="15" customFormat="1" ht="11.25">
      <c r="B674" s="246"/>
      <c r="C674" s="247"/>
      <c r="D674" s="212" t="s">
        <v>283</v>
      </c>
      <c r="E674" s="248" t="s">
        <v>1</v>
      </c>
      <c r="F674" s="249" t="s">
        <v>5942</v>
      </c>
      <c r="G674" s="247"/>
      <c r="H674" s="250">
        <v>1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AT674" s="256" t="s">
        <v>283</v>
      </c>
      <c r="AU674" s="256" t="s">
        <v>16</v>
      </c>
      <c r="AV674" s="15" t="s">
        <v>279</v>
      </c>
      <c r="AW674" s="15" t="s">
        <v>32</v>
      </c>
      <c r="AX674" s="15" t="s">
        <v>16</v>
      </c>
      <c r="AY674" s="256" t="s">
        <v>272</v>
      </c>
    </row>
    <row r="675" spans="1:65" s="2" customFormat="1" ht="55.5" customHeight="1">
      <c r="A675" s="34"/>
      <c r="B675" s="35"/>
      <c r="C675" s="192" t="s">
        <v>1082</v>
      </c>
      <c r="D675" s="192" t="s">
        <v>274</v>
      </c>
      <c r="E675" s="193" t="s">
        <v>6945</v>
      </c>
      <c r="F675" s="194" t="s">
        <v>6756</v>
      </c>
      <c r="G675" s="195" t="s">
        <v>952</v>
      </c>
      <c r="H675" s="196">
        <v>1</v>
      </c>
      <c r="I675" s="197"/>
      <c r="J675" s="198">
        <f>ROUND(I675*H675,2)</f>
        <v>0</v>
      </c>
      <c r="K675" s="194" t="s">
        <v>1</v>
      </c>
      <c r="L675" s="39"/>
      <c r="M675" s="199" t="s">
        <v>1</v>
      </c>
      <c r="N675" s="200" t="s">
        <v>41</v>
      </c>
      <c r="O675" s="71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279</v>
      </c>
      <c r="AT675" s="203" t="s">
        <v>274</v>
      </c>
      <c r="AU675" s="203" t="s">
        <v>16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279</v>
      </c>
      <c r="BM675" s="203" t="s">
        <v>6946</v>
      </c>
    </row>
    <row r="676" spans="1:65" s="13" customFormat="1" ht="11.25">
      <c r="B676" s="210"/>
      <c r="C676" s="211"/>
      <c r="D676" s="212" t="s">
        <v>283</v>
      </c>
      <c r="E676" s="213" t="s">
        <v>1</v>
      </c>
      <c r="F676" s="214" t="s">
        <v>6736</v>
      </c>
      <c r="G676" s="211"/>
      <c r="H676" s="213" t="s">
        <v>1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283</v>
      </c>
      <c r="AU676" s="220" t="s">
        <v>16</v>
      </c>
      <c r="AV676" s="13" t="s">
        <v>16</v>
      </c>
      <c r="AW676" s="13" t="s">
        <v>32</v>
      </c>
      <c r="AX676" s="13" t="s">
        <v>76</v>
      </c>
      <c r="AY676" s="220" t="s">
        <v>272</v>
      </c>
    </row>
    <row r="677" spans="1:65" s="14" customFormat="1" ht="11.25">
      <c r="B677" s="221"/>
      <c r="C677" s="222"/>
      <c r="D677" s="212" t="s">
        <v>283</v>
      </c>
      <c r="E677" s="223" t="s">
        <v>1</v>
      </c>
      <c r="F677" s="224" t="s">
        <v>16</v>
      </c>
      <c r="G677" s="222"/>
      <c r="H677" s="225">
        <v>1</v>
      </c>
      <c r="I677" s="226"/>
      <c r="J677" s="222"/>
      <c r="K677" s="222"/>
      <c r="L677" s="227"/>
      <c r="M677" s="228"/>
      <c r="N677" s="229"/>
      <c r="O677" s="229"/>
      <c r="P677" s="229"/>
      <c r="Q677" s="229"/>
      <c r="R677" s="229"/>
      <c r="S677" s="229"/>
      <c r="T677" s="230"/>
      <c r="AT677" s="231" t="s">
        <v>283</v>
      </c>
      <c r="AU677" s="231" t="s">
        <v>16</v>
      </c>
      <c r="AV677" s="14" t="s">
        <v>84</v>
      </c>
      <c r="AW677" s="14" t="s">
        <v>32</v>
      </c>
      <c r="AX677" s="14" t="s">
        <v>76</v>
      </c>
      <c r="AY677" s="231" t="s">
        <v>272</v>
      </c>
    </row>
    <row r="678" spans="1:65" s="15" customFormat="1" ht="11.25">
      <c r="B678" s="246"/>
      <c r="C678" s="247"/>
      <c r="D678" s="212" t="s">
        <v>283</v>
      </c>
      <c r="E678" s="248" t="s">
        <v>1</v>
      </c>
      <c r="F678" s="249" t="s">
        <v>5942</v>
      </c>
      <c r="G678" s="247"/>
      <c r="H678" s="250">
        <v>1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AT678" s="256" t="s">
        <v>283</v>
      </c>
      <c r="AU678" s="256" t="s">
        <v>16</v>
      </c>
      <c r="AV678" s="15" t="s">
        <v>279</v>
      </c>
      <c r="AW678" s="15" t="s">
        <v>32</v>
      </c>
      <c r="AX678" s="15" t="s">
        <v>16</v>
      </c>
      <c r="AY678" s="256" t="s">
        <v>272</v>
      </c>
    </row>
    <row r="679" spans="1:65" s="2" customFormat="1" ht="37.9" customHeight="1">
      <c r="A679" s="34"/>
      <c r="B679" s="35"/>
      <c r="C679" s="192" t="s">
        <v>1106</v>
      </c>
      <c r="D679" s="192" t="s">
        <v>274</v>
      </c>
      <c r="E679" s="193" t="s">
        <v>6947</v>
      </c>
      <c r="F679" s="194" t="s">
        <v>6948</v>
      </c>
      <c r="G679" s="195" t="s">
        <v>952</v>
      </c>
      <c r="H679" s="196">
        <v>14</v>
      </c>
      <c r="I679" s="197"/>
      <c r="J679" s="198">
        <f>ROUND(I679*H679,2)</f>
        <v>0</v>
      </c>
      <c r="K679" s="194" t="s">
        <v>1</v>
      </c>
      <c r="L679" s="39"/>
      <c r="M679" s="199" t="s">
        <v>1</v>
      </c>
      <c r="N679" s="200" t="s">
        <v>41</v>
      </c>
      <c r="O679" s="71"/>
      <c r="P679" s="201">
        <f>O679*H679</f>
        <v>0</v>
      </c>
      <c r="Q679" s="201">
        <v>0</v>
      </c>
      <c r="R679" s="201">
        <f>Q679*H679</f>
        <v>0</v>
      </c>
      <c r="S679" s="201">
        <v>0</v>
      </c>
      <c r="T679" s="202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3" t="s">
        <v>279</v>
      </c>
      <c r="AT679" s="203" t="s">
        <v>274</v>
      </c>
      <c r="AU679" s="203" t="s">
        <v>16</v>
      </c>
      <c r="AY679" s="17" t="s">
        <v>272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17" t="s">
        <v>16</v>
      </c>
      <c r="BK679" s="204">
        <f>ROUND(I679*H679,2)</f>
        <v>0</v>
      </c>
      <c r="BL679" s="17" t="s">
        <v>279</v>
      </c>
      <c r="BM679" s="203" t="s">
        <v>6949</v>
      </c>
    </row>
    <row r="680" spans="1:65" s="13" customFormat="1" ht="11.25">
      <c r="B680" s="210"/>
      <c r="C680" s="211"/>
      <c r="D680" s="212" t="s">
        <v>283</v>
      </c>
      <c r="E680" s="213" t="s">
        <v>1</v>
      </c>
      <c r="F680" s="214" t="s">
        <v>6909</v>
      </c>
      <c r="G680" s="211"/>
      <c r="H680" s="213" t="s">
        <v>1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283</v>
      </c>
      <c r="AU680" s="220" t="s">
        <v>16</v>
      </c>
      <c r="AV680" s="13" t="s">
        <v>16</v>
      </c>
      <c r="AW680" s="13" t="s">
        <v>32</v>
      </c>
      <c r="AX680" s="13" t="s">
        <v>76</v>
      </c>
      <c r="AY680" s="220" t="s">
        <v>272</v>
      </c>
    </row>
    <row r="681" spans="1:65" s="14" customFormat="1" ht="11.25">
      <c r="B681" s="221"/>
      <c r="C681" s="222"/>
      <c r="D681" s="212" t="s">
        <v>283</v>
      </c>
      <c r="E681" s="223" t="s">
        <v>1</v>
      </c>
      <c r="F681" s="224" t="s">
        <v>5121</v>
      </c>
      <c r="G681" s="222"/>
      <c r="H681" s="225">
        <v>14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283</v>
      </c>
      <c r="AU681" s="231" t="s">
        <v>16</v>
      </c>
      <c r="AV681" s="14" t="s">
        <v>84</v>
      </c>
      <c r="AW681" s="14" t="s">
        <v>32</v>
      </c>
      <c r="AX681" s="14" t="s">
        <v>76</v>
      </c>
      <c r="AY681" s="231" t="s">
        <v>272</v>
      </c>
    </row>
    <row r="682" spans="1:65" s="15" customFormat="1" ht="11.25">
      <c r="B682" s="246"/>
      <c r="C682" s="247"/>
      <c r="D682" s="212" t="s">
        <v>283</v>
      </c>
      <c r="E682" s="248" t="s">
        <v>1</v>
      </c>
      <c r="F682" s="249" t="s">
        <v>5942</v>
      </c>
      <c r="G682" s="247"/>
      <c r="H682" s="250">
        <v>14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AT682" s="256" t="s">
        <v>283</v>
      </c>
      <c r="AU682" s="256" t="s">
        <v>16</v>
      </c>
      <c r="AV682" s="15" t="s">
        <v>279</v>
      </c>
      <c r="AW682" s="15" t="s">
        <v>32</v>
      </c>
      <c r="AX682" s="15" t="s">
        <v>16</v>
      </c>
      <c r="AY682" s="256" t="s">
        <v>272</v>
      </c>
    </row>
    <row r="683" spans="1:65" s="2" customFormat="1" ht="37.9" customHeight="1">
      <c r="A683" s="34"/>
      <c r="B683" s="35"/>
      <c r="C683" s="192" t="s">
        <v>1116</v>
      </c>
      <c r="D683" s="192" t="s">
        <v>274</v>
      </c>
      <c r="E683" s="193" t="s">
        <v>6950</v>
      </c>
      <c r="F683" s="194" t="s">
        <v>6951</v>
      </c>
      <c r="G683" s="195" t="s">
        <v>952</v>
      </c>
      <c r="H683" s="196">
        <v>29</v>
      </c>
      <c r="I683" s="197"/>
      <c r="J683" s="198">
        <f>ROUND(I683*H683,2)</f>
        <v>0</v>
      </c>
      <c r="K683" s="194" t="s">
        <v>1</v>
      </c>
      <c r="L683" s="39"/>
      <c r="M683" s="199" t="s">
        <v>1</v>
      </c>
      <c r="N683" s="200" t="s">
        <v>41</v>
      </c>
      <c r="O683" s="71"/>
      <c r="P683" s="201">
        <f>O683*H683</f>
        <v>0</v>
      </c>
      <c r="Q683" s="201">
        <v>0</v>
      </c>
      <c r="R683" s="201">
        <f>Q683*H683</f>
        <v>0</v>
      </c>
      <c r="S683" s="201">
        <v>0</v>
      </c>
      <c r="T683" s="202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203" t="s">
        <v>279</v>
      </c>
      <c r="AT683" s="203" t="s">
        <v>274</v>
      </c>
      <c r="AU683" s="203" t="s">
        <v>16</v>
      </c>
      <c r="AY683" s="17" t="s">
        <v>272</v>
      </c>
      <c r="BE683" s="204">
        <f>IF(N683="základní",J683,0)</f>
        <v>0</v>
      </c>
      <c r="BF683" s="204">
        <f>IF(N683="snížená",J683,0)</f>
        <v>0</v>
      </c>
      <c r="BG683" s="204">
        <f>IF(N683="zákl. přenesená",J683,0)</f>
        <v>0</v>
      </c>
      <c r="BH683" s="204">
        <f>IF(N683="sníž. přenesená",J683,0)</f>
        <v>0</v>
      </c>
      <c r="BI683" s="204">
        <f>IF(N683="nulová",J683,0)</f>
        <v>0</v>
      </c>
      <c r="BJ683" s="17" t="s">
        <v>16</v>
      </c>
      <c r="BK683" s="204">
        <f>ROUND(I683*H683,2)</f>
        <v>0</v>
      </c>
      <c r="BL683" s="17" t="s">
        <v>279</v>
      </c>
      <c r="BM683" s="203" t="s">
        <v>6111</v>
      </c>
    </row>
    <row r="684" spans="1:65" s="13" customFormat="1" ht="11.25">
      <c r="B684" s="210"/>
      <c r="C684" s="211"/>
      <c r="D684" s="212" t="s">
        <v>283</v>
      </c>
      <c r="E684" s="213" t="s">
        <v>1</v>
      </c>
      <c r="F684" s="214" t="s">
        <v>6929</v>
      </c>
      <c r="G684" s="211"/>
      <c r="H684" s="213" t="s">
        <v>1</v>
      </c>
      <c r="I684" s="215"/>
      <c r="J684" s="211"/>
      <c r="K684" s="211"/>
      <c r="L684" s="216"/>
      <c r="M684" s="217"/>
      <c r="N684" s="218"/>
      <c r="O684" s="218"/>
      <c r="P684" s="218"/>
      <c r="Q684" s="218"/>
      <c r="R684" s="218"/>
      <c r="S684" s="218"/>
      <c r="T684" s="219"/>
      <c r="AT684" s="220" t="s">
        <v>283</v>
      </c>
      <c r="AU684" s="220" t="s">
        <v>16</v>
      </c>
      <c r="AV684" s="13" t="s">
        <v>16</v>
      </c>
      <c r="AW684" s="13" t="s">
        <v>32</v>
      </c>
      <c r="AX684" s="13" t="s">
        <v>76</v>
      </c>
      <c r="AY684" s="220" t="s">
        <v>272</v>
      </c>
    </row>
    <row r="685" spans="1:65" s="14" customFormat="1" ht="11.25">
      <c r="B685" s="221"/>
      <c r="C685" s="222"/>
      <c r="D685" s="212" t="s">
        <v>283</v>
      </c>
      <c r="E685" s="223" t="s">
        <v>1</v>
      </c>
      <c r="F685" s="224" t="s">
        <v>464</v>
      </c>
      <c r="G685" s="222"/>
      <c r="H685" s="225">
        <v>29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283</v>
      </c>
      <c r="AU685" s="231" t="s">
        <v>16</v>
      </c>
      <c r="AV685" s="14" t="s">
        <v>84</v>
      </c>
      <c r="AW685" s="14" t="s">
        <v>32</v>
      </c>
      <c r="AX685" s="14" t="s">
        <v>76</v>
      </c>
      <c r="AY685" s="231" t="s">
        <v>272</v>
      </c>
    </row>
    <row r="686" spans="1:65" s="15" customFormat="1" ht="11.25">
      <c r="B686" s="246"/>
      <c r="C686" s="247"/>
      <c r="D686" s="212" t="s">
        <v>283</v>
      </c>
      <c r="E686" s="248" t="s">
        <v>1</v>
      </c>
      <c r="F686" s="249" t="s">
        <v>5942</v>
      </c>
      <c r="G686" s="247"/>
      <c r="H686" s="250">
        <v>29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AT686" s="256" t="s">
        <v>283</v>
      </c>
      <c r="AU686" s="256" t="s">
        <v>16</v>
      </c>
      <c r="AV686" s="15" t="s">
        <v>279</v>
      </c>
      <c r="AW686" s="15" t="s">
        <v>32</v>
      </c>
      <c r="AX686" s="15" t="s">
        <v>16</v>
      </c>
      <c r="AY686" s="256" t="s">
        <v>272</v>
      </c>
    </row>
    <row r="687" spans="1:65" s="2" customFormat="1" ht="37.9" customHeight="1">
      <c r="A687" s="34"/>
      <c r="B687" s="35"/>
      <c r="C687" s="192" t="s">
        <v>1121</v>
      </c>
      <c r="D687" s="192" t="s">
        <v>274</v>
      </c>
      <c r="E687" s="193" t="s">
        <v>6952</v>
      </c>
      <c r="F687" s="194" t="s">
        <v>6953</v>
      </c>
      <c r="G687" s="195" t="s">
        <v>952</v>
      </c>
      <c r="H687" s="196">
        <v>5</v>
      </c>
      <c r="I687" s="197"/>
      <c r="J687" s="198">
        <f>ROUND(I687*H687,2)</f>
        <v>0</v>
      </c>
      <c r="K687" s="194" t="s">
        <v>1</v>
      </c>
      <c r="L687" s="39"/>
      <c r="M687" s="199" t="s">
        <v>1</v>
      </c>
      <c r="N687" s="200" t="s">
        <v>41</v>
      </c>
      <c r="O687" s="71"/>
      <c r="P687" s="201">
        <f>O687*H687</f>
        <v>0</v>
      </c>
      <c r="Q687" s="201">
        <v>0</v>
      </c>
      <c r="R687" s="201">
        <f>Q687*H687</f>
        <v>0</v>
      </c>
      <c r="S687" s="201">
        <v>0</v>
      </c>
      <c r="T687" s="202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03" t="s">
        <v>279</v>
      </c>
      <c r="AT687" s="203" t="s">
        <v>274</v>
      </c>
      <c r="AU687" s="203" t="s">
        <v>16</v>
      </c>
      <c r="AY687" s="17" t="s">
        <v>272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17" t="s">
        <v>16</v>
      </c>
      <c r="BK687" s="204">
        <f>ROUND(I687*H687,2)</f>
        <v>0</v>
      </c>
      <c r="BL687" s="17" t="s">
        <v>279</v>
      </c>
      <c r="BM687" s="203" t="s">
        <v>2245</v>
      </c>
    </row>
    <row r="688" spans="1:65" s="13" customFormat="1" ht="11.25">
      <c r="B688" s="210"/>
      <c r="C688" s="211"/>
      <c r="D688" s="212" t="s">
        <v>283</v>
      </c>
      <c r="E688" s="213" t="s">
        <v>1</v>
      </c>
      <c r="F688" s="214" t="s">
        <v>6929</v>
      </c>
      <c r="G688" s="211"/>
      <c r="H688" s="213" t="s">
        <v>1</v>
      </c>
      <c r="I688" s="215"/>
      <c r="J688" s="211"/>
      <c r="K688" s="211"/>
      <c r="L688" s="216"/>
      <c r="M688" s="217"/>
      <c r="N688" s="218"/>
      <c r="O688" s="218"/>
      <c r="P688" s="218"/>
      <c r="Q688" s="218"/>
      <c r="R688" s="218"/>
      <c r="S688" s="218"/>
      <c r="T688" s="219"/>
      <c r="AT688" s="220" t="s">
        <v>283</v>
      </c>
      <c r="AU688" s="220" t="s">
        <v>16</v>
      </c>
      <c r="AV688" s="13" t="s">
        <v>16</v>
      </c>
      <c r="AW688" s="13" t="s">
        <v>32</v>
      </c>
      <c r="AX688" s="13" t="s">
        <v>76</v>
      </c>
      <c r="AY688" s="220" t="s">
        <v>272</v>
      </c>
    </row>
    <row r="689" spans="1:65" s="14" customFormat="1" ht="11.25">
      <c r="B689" s="221"/>
      <c r="C689" s="222"/>
      <c r="D689" s="212" t="s">
        <v>283</v>
      </c>
      <c r="E689" s="223" t="s">
        <v>1</v>
      </c>
      <c r="F689" s="224" t="s">
        <v>4523</v>
      </c>
      <c r="G689" s="222"/>
      <c r="H689" s="225">
        <v>5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283</v>
      </c>
      <c r="AU689" s="231" t="s">
        <v>16</v>
      </c>
      <c r="AV689" s="14" t="s">
        <v>84</v>
      </c>
      <c r="AW689" s="14" t="s">
        <v>32</v>
      </c>
      <c r="AX689" s="14" t="s">
        <v>76</v>
      </c>
      <c r="AY689" s="231" t="s">
        <v>272</v>
      </c>
    </row>
    <row r="690" spans="1:65" s="15" customFormat="1" ht="11.25">
      <c r="B690" s="246"/>
      <c r="C690" s="247"/>
      <c r="D690" s="212" t="s">
        <v>283</v>
      </c>
      <c r="E690" s="248" t="s">
        <v>1</v>
      </c>
      <c r="F690" s="249" t="s">
        <v>5942</v>
      </c>
      <c r="G690" s="247"/>
      <c r="H690" s="250">
        <v>5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AT690" s="256" t="s">
        <v>283</v>
      </c>
      <c r="AU690" s="256" t="s">
        <v>16</v>
      </c>
      <c r="AV690" s="15" t="s">
        <v>279</v>
      </c>
      <c r="AW690" s="15" t="s">
        <v>32</v>
      </c>
      <c r="AX690" s="15" t="s">
        <v>16</v>
      </c>
      <c r="AY690" s="256" t="s">
        <v>272</v>
      </c>
    </row>
    <row r="691" spans="1:65" s="2" customFormat="1" ht="49.15" customHeight="1">
      <c r="A691" s="34"/>
      <c r="B691" s="35"/>
      <c r="C691" s="192" t="s">
        <v>1128</v>
      </c>
      <c r="D691" s="192" t="s">
        <v>274</v>
      </c>
      <c r="E691" s="193" t="s">
        <v>6954</v>
      </c>
      <c r="F691" s="194" t="s">
        <v>6955</v>
      </c>
      <c r="G691" s="195" t="s">
        <v>952</v>
      </c>
      <c r="H691" s="196">
        <v>1</v>
      </c>
      <c r="I691" s="197"/>
      <c r="J691" s="198">
        <f>ROUND(I691*H691,2)</f>
        <v>0</v>
      </c>
      <c r="K691" s="194" t="s">
        <v>1</v>
      </c>
      <c r="L691" s="39"/>
      <c r="M691" s="199" t="s">
        <v>1</v>
      </c>
      <c r="N691" s="200" t="s">
        <v>41</v>
      </c>
      <c r="O691" s="71"/>
      <c r="P691" s="201">
        <f>O691*H691</f>
        <v>0</v>
      </c>
      <c r="Q691" s="201">
        <v>0</v>
      </c>
      <c r="R691" s="201">
        <f>Q691*H691</f>
        <v>0</v>
      </c>
      <c r="S691" s="201">
        <v>0</v>
      </c>
      <c r="T691" s="202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203" t="s">
        <v>279</v>
      </c>
      <c r="AT691" s="203" t="s">
        <v>274</v>
      </c>
      <c r="AU691" s="203" t="s">
        <v>16</v>
      </c>
      <c r="AY691" s="17" t="s">
        <v>272</v>
      </c>
      <c r="BE691" s="204">
        <f>IF(N691="základní",J691,0)</f>
        <v>0</v>
      </c>
      <c r="BF691" s="204">
        <f>IF(N691="snížená",J691,0)</f>
        <v>0</v>
      </c>
      <c r="BG691" s="204">
        <f>IF(N691="zákl. přenesená",J691,0)</f>
        <v>0</v>
      </c>
      <c r="BH691" s="204">
        <f>IF(N691="sníž. přenesená",J691,0)</f>
        <v>0</v>
      </c>
      <c r="BI691" s="204">
        <f>IF(N691="nulová",J691,0)</f>
        <v>0</v>
      </c>
      <c r="BJ691" s="17" t="s">
        <v>16</v>
      </c>
      <c r="BK691" s="204">
        <f>ROUND(I691*H691,2)</f>
        <v>0</v>
      </c>
      <c r="BL691" s="17" t="s">
        <v>279</v>
      </c>
      <c r="BM691" s="203" t="s">
        <v>2250</v>
      </c>
    </row>
    <row r="692" spans="1:65" s="13" customFormat="1" ht="22.5">
      <c r="B692" s="210"/>
      <c r="C692" s="211"/>
      <c r="D692" s="212" t="s">
        <v>283</v>
      </c>
      <c r="E692" s="213" t="s">
        <v>1</v>
      </c>
      <c r="F692" s="214" t="s">
        <v>6759</v>
      </c>
      <c r="G692" s="211"/>
      <c r="H692" s="213" t="s">
        <v>1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283</v>
      </c>
      <c r="AU692" s="220" t="s">
        <v>16</v>
      </c>
      <c r="AV692" s="13" t="s">
        <v>16</v>
      </c>
      <c r="AW692" s="13" t="s">
        <v>32</v>
      </c>
      <c r="AX692" s="13" t="s">
        <v>76</v>
      </c>
      <c r="AY692" s="220" t="s">
        <v>272</v>
      </c>
    </row>
    <row r="693" spans="1:65" s="13" customFormat="1" ht="33.75">
      <c r="B693" s="210"/>
      <c r="C693" s="211"/>
      <c r="D693" s="212" t="s">
        <v>283</v>
      </c>
      <c r="E693" s="213" t="s">
        <v>1</v>
      </c>
      <c r="F693" s="214" t="s">
        <v>6760</v>
      </c>
      <c r="G693" s="211"/>
      <c r="H693" s="213" t="s">
        <v>1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283</v>
      </c>
      <c r="AU693" s="220" t="s">
        <v>16</v>
      </c>
      <c r="AV693" s="13" t="s">
        <v>16</v>
      </c>
      <c r="AW693" s="13" t="s">
        <v>32</v>
      </c>
      <c r="AX693" s="13" t="s">
        <v>76</v>
      </c>
      <c r="AY693" s="220" t="s">
        <v>272</v>
      </c>
    </row>
    <row r="694" spans="1:65" s="13" customFormat="1" ht="11.25">
      <c r="B694" s="210"/>
      <c r="C694" s="211"/>
      <c r="D694" s="212" t="s">
        <v>283</v>
      </c>
      <c r="E694" s="213" t="s">
        <v>1</v>
      </c>
      <c r="F694" s="214" t="s">
        <v>6761</v>
      </c>
      <c r="G694" s="211"/>
      <c r="H694" s="213" t="s">
        <v>1</v>
      </c>
      <c r="I694" s="215"/>
      <c r="J694" s="211"/>
      <c r="K694" s="211"/>
      <c r="L694" s="216"/>
      <c r="M694" s="217"/>
      <c r="N694" s="218"/>
      <c r="O694" s="218"/>
      <c r="P694" s="218"/>
      <c r="Q694" s="218"/>
      <c r="R694" s="218"/>
      <c r="S694" s="218"/>
      <c r="T694" s="219"/>
      <c r="AT694" s="220" t="s">
        <v>283</v>
      </c>
      <c r="AU694" s="220" t="s">
        <v>16</v>
      </c>
      <c r="AV694" s="13" t="s">
        <v>16</v>
      </c>
      <c r="AW694" s="13" t="s">
        <v>32</v>
      </c>
      <c r="AX694" s="13" t="s">
        <v>76</v>
      </c>
      <c r="AY694" s="220" t="s">
        <v>272</v>
      </c>
    </row>
    <row r="695" spans="1:65" s="13" customFormat="1" ht="22.5">
      <c r="B695" s="210"/>
      <c r="C695" s="211"/>
      <c r="D695" s="212" t="s">
        <v>283</v>
      </c>
      <c r="E695" s="213" t="s">
        <v>1</v>
      </c>
      <c r="F695" s="214" t="s">
        <v>6762</v>
      </c>
      <c r="G695" s="211"/>
      <c r="H695" s="213" t="s">
        <v>1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283</v>
      </c>
      <c r="AU695" s="220" t="s">
        <v>16</v>
      </c>
      <c r="AV695" s="13" t="s">
        <v>16</v>
      </c>
      <c r="AW695" s="13" t="s">
        <v>32</v>
      </c>
      <c r="AX695" s="13" t="s">
        <v>76</v>
      </c>
      <c r="AY695" s="220" t="s">
        <v>272</v>
      </c>
    </row>
    <row r="696" spans="1:65" s="13" customFormat="1" ht="11.25">
      <c r="B696" s="210"/>
      <c r="C696" s="211"/>
      <c r="D696" s="212" t="s">
        <v>283</v>
      </c>
      <c r="E696" s="213" t="s">
        <v>1</v>
      </c>
      <c r="F696" s="214" t="s">
        <v>6763</v>
      </c>
      <c r="G696" s="211"/>
      <c r="H696" s="213" t="s">
        <v>1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283</v>
      </c>
      <c r="AU696" s="220" t="s">
        <v>16</v>
      </c>
      <c r="AV696" s="13" t="s">
        <v>16</v>
      </c>
      <c r="AW696" s="13" t="s">
        <v>32</v>
      </c>
      <c r="AX696" s="13" t="s">
        <v>76</v>
      </c>
      <c r="AY696" s="220" t="s">
        <v>272</v>
      </c>
    </row>
    <row r="697" spans="1:65" s="13" customFormat="1" ht="33.75">
      <c r="B697" s="210"/>
      <c r="C697" s="211"/>
      <c r="D697" s="212" t="s">
        <v>283</v>
      </c>
      <c r="E697" s="213" t="s">
        <v>1</v>
      </c>
      <c r="F697" s="214" t="s">
        <v>6764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16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3" customFormat="1" ht="22.5">
      <c r="B698" s="210"/>
      <c r="C698" s="211"/>
      <c r="D698" s="212" t="s">
        <v>283</v>
      </c>
      <c r="E698" s="213" t="s">
        <v>1</v>
      </c>
      <c r="F698" s="214" t="s">
        <v>6765</v>
      </c>
      <c r="G698" s="211"/>
      <c r="H698" s="213" t="s">
        <v>1</v>
      </c>
      <c r="I698" s="215"/>
      <c r="J698" s="211"/>
      <c r="K698" s="211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283</v>
      </c>
      <c r="AU698" s="220" t="s">
        <v>16</v>
      </c>
      <c r="AV698" s="13" t="s">
        <v>16</v>
      </c>
      <c r="AW698" s="13" t="s">
        <v>32</v>
      </c>
      <c r="AX698" s="13" t="s">
        <v>76</v>
      </c>
      <c r="AY698" s="220" t="s">
        <v>272</v>
      </c>
    </row>
    <row r="699" spans="1:65" s="13" customFormat="1" ht="11.25">
      <c r="B699" s="210"/>
      <c r="C699" s="211"/>
      <c r="D699" s="212" t="s">
        <v>283</v>
      </c>
      <c r="E699" s="213" t="s">
        <v>1</v>
      </c>
      <c r="F699" s="214" t="s">
        <v>6766</v>
      </c>
      <c r="G699" s="211"/>
      <c r="H699" s="213" t="s">
        <v>1</v>
      </c>
      <c r="I699" s="215"/>
      <c r="J699" s="211"/>
      <c r="K699" s="211"/>
      <c r="L699" s="216"/>
      <c r="M699" s="217"/>
      <c r="N699" s="218"/>
      <c r="O699" s="218"/>
      <c r="P699" s="218"/>
      <c r="Q699" s="218"/>
      <c r="R699" s="218"/>
      <c r="S699" s="218"/>
      <c r="T699" s="219"/>
      <c r="AT699" s="220" t="s">
        <v>283</v>
      </c>
      <c r="AU699" s="220" t="s">
        <v>16</v>
      </c>
      <c r="AV699" s="13" t="s">
        <v>16</v>
      </c>
      <c r="AW699" s="13" t="s">
        <v>32</v>
      </c>
      <c r="AX699" s="13" t="s">
        <v>76</v>
      </c>
      <c r="AY699" s="220" t="s">
        <v>272</v>
      </c>
    </row>
    <row r="700" spans="1:65" s="13" customFormat="1" ht="11.25">
      <c r="B700" s="210"/>
      <c r="C700" s="211"/>
      <c r="D700" s="212" t="s">
        <v>283</v>
      </c>
      <c r="E700" s="213" t="s">
        <v>1</v>
      </c>
      <c r="F700" s="214" t="s">
        <v>6767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16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>
      <c r="B701" s="210"/>
      <c r="C701" s="211"/>
      <c r="D701" s="212" t="s">
        <v>283</v>
      </c>
      <c r="E701" s="213" t="s">
        <v>1</v>
      </c>
      <c r="F701" s="214" t="s">
        <v>6768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16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4" customFormat="1" ht="11.25">
      <c r="B702" s="221"/>
      <c r="C702" s="222"/>
      <c r="D702" s="212" t="s">
        <v>283</v>
      </c>
      <c r="E702" s="223" t="s">
        <v>1</v>
      </c>
      <c r="F702" s="224" t="s">
        <v>16</v>
      </c>
      <c r="G702" s="222"/>
      <c r="H702" s="225">
        <v>1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283</v>
      </c>
      <c r="AU702" s="231" t="s">
        <v>16</v>
      </c>
      <c r="AV702" s="14" t="s">
        <v>84</v>
      </c>
      <c r="AW702" s="14" t="s">
        <v>32</v>
      </c>
      <c r="AX702" s="14" t="s">
        <v>76</v>
      </c>
      <c r="AY702" s="231" t="s">
        <v>272</v>
      </c>
    </row>
    <row r="703" spans="1:65" s="15" customFormat="1" ht="11.25">
      <c r="B703" s="246"/>
      <c r="C703" s="247"/>
      <c r="D703" s="212" t="s">
        <v>283</v>
      </c>
      <c r="E703" s="248" t="s">
        <v>1</v>
      </c>
      <c r="F703" s="249" t="s">
        <v>5942</v>
      </c>
      <c r="G703" s="247"/>
      <c r="H703" s="250">
        <v>1</v>
      </c>
      <c r="I703" s="251"/>
      <c r="J703" s="247"/>
      <c r="K703" s="247"/>
      <c r="L703" s="252"/>
      <c r="M703" s="253"/>
      <c r="N703" s="254"/>
      <c r="O703" s="254"/>
      <c r="P703" s="254"/>
      <c r="Q703" s="254"/>
      <c r="R703" s="254"/>
      <c r="S703" s="254"/>
      <c r="T703" s="255"/>
      <c r="AT703" s="256" t="s">
        <v>283</v>
      </c>
      <c r="AU703" s="256" t="s">
        <v>16</v>
      </c>
      <c r="AV703" s="15" t="s">
        <v>279</v>
      </c>
      <c r="AW703" s="15" t="s">
        <v>32</v>
      </c>
      <c r="AX703" s="15" t="s">
        <v>16</v>
      </c>
      <c r="AY703" s="256" t="s">
        <v>272</v>
      </c>
    </row>
    <row r="704" spans="1:65" s="2" customFormat="1" ht="49.15" customHeight="1">
      <c r="A704" s="34"/>
      <c r="B704" s="35"/>
      <c r="C704" s="192" t="s">
        <v>1136</v>
      </c>
      <c r="D704" s="192" t="s">
        <v>274</v>
      </c>
      <c r="E704" s="193" t="s">
        <v>6956</v>
      </c>
      <c r="F704" s="194" t="s">
        <v>6955</v>
      </c>
      <c r="G704" s="195" t="s">
        <v>952</v>
      </c>
      <c r="H704" s="196">
        <v>1</v>
      </c>
      <c r="I704" s="197"/>
      <c r="J704" s="198">
        <f>ROUND(I704*H704,2)</f>
        <v>0</v>
      </c>
      <c r="K704" s="194" t="s">
        <v>1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0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279</v>
      </c>
      <c r="AT704" s="203" t="s">
        <v>274</v>
      </c>
      <c r="AU704" s="203" t="s">
        <v>16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279</v>
      </c>
      <c r="BM704" s="203" t="s">
        <v>6957</v>
      </c>
    </row>
    <row r="705" spans="1:65" s="13" customFormat="1" ht="22.5">
      <c r="B705" s="210"/>
      <c r="C705" s="211"/>
      <c r="D705" s="212" t="s">
        <v>283</v>
      </c>
      <c r="E705" s="213" t="s">
        <v>1</v>
      </c>
      <c r="F705" s="214" t="s">
        <v>6759</v>
      </c>
      <c r="G705" s="211"/>
      <c r="H705" s="213" t="s">
        <v>1</v>
      </c>
      <c r="I705" s="215"/>
      <c r="J705" s="211"/>
      <c r="K705" s="211"/>
      <c r="L705" s="216"/>
      <c r="M705" s="217"/>
      <c r="N705" s="218"/>
      <c r="O705" s="218"/>
      <c r="P705" s="218"/>
      <c r="Q705" s="218"/>
      <c r="R705" s="218"/>
      <c r="S705" s="218"/>
      <c r="T705" s="219"/>
      <c r="AT705" s="220" t="s">
        <v>283</v>
      </c>
      <c r="AU705" s="220" t="s">
        <v>16</v>
      </c>
      <c r="AV705" s="13" t="s">
        <v>16</v>
      </c>
      <c r="AW705" s="13" t="s">
        <v>32</v>
      </c>
      <c r="AX705" s="13" t="s">
        <v>76</v>
      </c>
      <c r="AY705" s="220" t="s">
        <v>272</v>
      </c>
    </row>
    <row r="706" spans="1:65" s="13" customFormat="1" ht="33.75">
      <c r="B706" s="210"/>
      <c r="C706" s="211"/>
      <c r="D706" s="212" t="s">
        <v>283</v>
      </c>
      <c r="E706" s="213" t="s">
        <v>1</v>
      </c>
      <c r="F706" s="214" t="s">
        <v>6760</v>
      </c>
      <c r="G706" s="211"/>
      <c r="H706" s="213" t="s">
        <v>1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283</v>
      </c>
      <c r="AU706" s="220" t="s">
        <v>16</v>
      </c>
      <c r="AV706" s="13" t="s">
        <v>16</v>
      </c>
      <c r="AW706" s="13" t="s">
        <v>32</v>
      </c>
      <c r="AX706" s="13" t="s">
        <v>76</v>
      </c>
      <c r="AY706" s="220" t="s">
        <v>272</v>
      </c>
    </row>
    <row r="707" spans="1:65" s="13" customFormat="1" ht="11.25">
      <c r="B707" s="210"/>
      <c r="C707" s="211"/>
      <c r="D707" s="212" t="s">
        <v>283</v>
      </c>
      <c r="E707" s="213" t="s">
        <v>1</v>
      </c>
      <c r="F707" s="214" t="s">
        <v>6761</v>
      </c>
      <c r="G707" s="211"/>
      <c r="H707" s="213" t="s">
        <v>1</v>
      </c>
      <c r="I707" s="215"/>
      <c r="J707" s="211"/>
      <c r="K707" s="211"/>
      <c r="L707" s="216"/>
      <c r="M707" s="217"/>
      <c r="N707" s="218"/>
      <c r="O707" s="218"/>
      <c r="P707" s="218"/>
      <c r="Q707" s="218"/>
      <c r="R707" s="218"/>
      <c r="S707" s="218"/>
      <c r="T707" s="219"/>
      <c r="AT707" s="220" t="s">
        <v>283</v>
      </c>
      <c r="AU707" s="220" t="s">
        <v>16</v>
      </c>
      <c r="AV707" s="13" t="s">
        <v>16</v>
      </c>
      <c r="AW707" s="13" t="s">
        <v>32</v>
      </c>
      <c r="AX707" s="13" t="s">
        <v>76</v>
      </c>
      <c r="AY707" s="220" t="s">
        <v>272</v>
      </c>
    </row>
    <row r="708" spans="1:65" s="13" customFormat="1" ht="22.5">
      <c r="B708" s="210"/>
      <c r="C708" s="211"/>
      <c r="D708" s="212" t="s">
        <v>283</v>
      </c>
      <c r="E708" s="213" t="s">
        <v>1</v>
      </c>
      <c r="F708" s="214" t="s">
        <v>6762</v>
      </c>
      <c r="G708" s="211"/>
      <c r="H708" s="213" t="s">
        <v>1</v>
      </c>
      <c r="I708" s="215"/>
      <c r="J708" s="211"/>
      <c r="K708" s="211"/>
      <c r="L708" s="216"/>
      <c r="M708" s="217"/>
      <c r="N708" s="218"/>
      <c r="O708" s="218"/>
      <c r="P708" s="218"/>
      <c r="Q708" s="218"/>
      <c r="R708" s="218"/>
      <c r="S708" s="218"/>
      <c r="T708" s="219"/>
      <c r="AT708" s="220" t="s">
        <v>283</v>
      </c>
      <c r="AU708" s="220" t="s">
        <v>16</v>
      </c>
      <c r="AV708" s="13" t="s">
        <v>16</v>
      </c>
      <c r="AW708" s="13" t="s">
        <v>32</v>
      </c>
      <c r="AX708" s="13" t="s">
        <v>76</v>
      </c>
      <c r="AY708" s="220" t="s">
        <v>272</v>
      </c>
    </row>
    <row r="709" spans="1:65" s="13" customFormat="1" ht="11.25">
      <c r="B709" s="210"/>
      <c r="C709" s="211"/>
      <c r="D709" s="212" t="s">
        <v>283</v>
      </c>
      <c r="E709" s="213" t="s">
        <v>1</v>
      </c>
      <c r="F709" s="214" t="s">
        <v>6763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16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33.75">
      <c r="B710" s="210"/>
      <c r="C710" s="211"/>
      <c r="D710" s="212" t="s">
        <v>283</v>
      </c>
      <c r="E710" s="213" t="s">
        <v>1</v>
      </c>
      <c r="F710" s="214" t="s">
        <v>6764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16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3" customFormat="1" ht="22.5">
      <c r="B711" s="210"/>
      <c r="C711" s="211"/>
      <c r="D711" s="212" t="s">
        <v>283</v>
      </c>
      <c r="E711" s="213" t="s">
        <v>1</v>
      </c>
      <c r="F711" s="214" t="s">
        <v>6765</v>
      </c>
      <c r="G711" s="211"/>
      <c r="H711" s="213" t="s">
        <v>1</v>
      </c>
      <c r="I711" s="215"/>
      <c r="J711" s="211"/>
      <c r="K711" s="211"/>
      <c r="L711" s="216"/>
      <c r="M711" s="217"/>
      <c r="N711" s="218"/>
      <c r="O711" s="218"/>
      <c r="P711" s="218"/>
      <c r="Q711" s="218"/>
      <c r="R711" s="218"/>
      <c r="S711" s="218"/>
      <c r="T711" s="219"/>
      <c r="AT711" s="220" t="s">
        <v>283</v>
      </c>
      <c r="AU711" s="220" t="s">
        <v>16</v>
      </c>
      <c r="AV711" s="13" t="s">
        <v>16</v>
      </c>
      <c r="AW711" s="13" t="s">
        <v>32</v>
      </c>
      <c r="AX711" s="13" t="s">
        <v>76</v>
      </c>
      <c r="AY711" s="220" t="s">
        <v>272</v>
      </c>
    </row>
    <row r="712" spans="1:65" s="13" customFormat="1" ht="11.25">
      <c r="B712" s="210"/>
      <c r="C712" s="211"/>
      <c r="D712" s="212" t="s">
        <v>283</v>
      </c>
      <c r="E712" s="213" t="s">
        <v>1</v>
      </c>
      <c r="F712" s="214" t="s">
        <v>6766</v>
      </c>
      <c r="G712" s="211"/>
      <c r="H712" s="213" t="s">
        <v>1</v>
      </c>
      <c r="I712" s="215"/>
      <c r="J712" s="211"/>
      <c r="K712" s="211"/>
      <c r="L712" s="216"/>
      <c r="M712" s="217"/>
      <c r="N712" s="218"/>
      <c r="O712" s="218"/>
      <c r="P712" s="218"/>
      <c r="Q712" s="218"/>
      <c r="R712" s="218"/>
      <c r="S712" s="218"/>
      <c r="T712" s="219"/>
      <c r="AT712" s="220" t="s">
        <v>283</v>
      </c>
      <c r="AU712" s="220" t="s">
        <v>16</v>
      </c>
      <c r="AV712" s="13" t="s">
        <v>16</v>
      </c>
      <c r="AW712" s="13" t="s">
        <v>32</v>
      </c>
      <c r="AX712" s="13" t="s">
        <v>76</v>
      </c>
      <c r="AY712" s="220" t="s">
        <v>272</v>
      </c>
    </row>
    <row r="713" spans="1:65" s="13" customFormat="1" ht="11.25">
      <c r="B713" s="210"/>
      <c r="C713" s="211"/>
      <c r="D713" s="212" t="s">
        <v>283</v>
      </c>
      <c r="E713" s="213" t="s">
        <v>1</v>
      </c>
      <c r="F713" s="214" t="s">
        <v>6767</v>
      </c>
      <c r="G713" s="211"/>
      <c r="H713" s="213" t="s">
        <v>1</v>
      </c>
      <c r="I713" s="215"/>
      <c r="J713" s="211"/>
      <c r="K713" s="211"/>
      <c r="L713" s="216"/>
      <c r="M713" s="217"/>
      <c r="N713" s="218"/>
      <c r="O713" s="218"/>
      <c r="P713" s="218"/>
      <c r="Q713" s="218"/>
      <c r="R713" s="218"/>
      <c r="S713" s="218"/>
      <c r="T713" s="219"/>
      <c r="AT713" s="220" t="s">
        <v>283</v>
      </c>
      <c r="AU713" s="220" t="s">
        <v>16</v>
      </c>
      <c r="AV713" s="13" t="s">
        <v>16</v>
      </c>
      <c r="AW713" s="13" t="s">
        <v>32</v>
      </c>
      <c r="AX713" s="13" t="s">
        <v>76</v>
      </c>
      <c r="AY713" s="220" t="s">
        <v>272</v>
      </c>
    </row>
    <row r="714" spans="1:65" s="13" customFormat="1" ht="11.25">
      <c r="B714" s="210"/>
      <c r="C714" s="211"/>
      <c r="D714" s="212" t="s">
        <v>283</v>
      </c>
      <c r="E714" s="213" t="s">
        <v>1</v>
      </c>
      <c r="F714" s="214" t="s">
        <v>6768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16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4" customFormat="1" ht="11.25">
      <c r="B715" s="221"/>
      <c r="C715" s="222"/>
      <c r="D715" s="212" t="s">
        <v>283</v>
      </c>
      <c r="E715" s="223" t="s">
        <v>1</v>
      </c>
      <c r="F715" s="224" t="s">
        <v>16</v>
      </c>
      <c r="G715" s="222"/>
      <c r="H715" s="225">
        <v>1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283</v>
      </c>
      <c r="AU715" s="231" t="s">
        <v>16</v>
      </c>
      <c r="AV715" s="14" t="s">
        <v>84</v>
      </c>
      <c r="AW715" s="14" t="s">
        <v>32</v>
      </c>
      <c r="AX715" s="14" t="s">
        <v>76</v>
      </c>
      <c r="AY715" s="231" t="s">
        <v>272</v>
      </c>
    </row>
    <row r="716" spans="1:65" s="15" customFormat="1" ht="11.25">
      <c r="B716" s="246"/>
      <c r="C716" s="247"/>
      <c r="D716" s="212" t="s">
        <v>283</v>
      </c>
      <c r="E716" s="248" t="s">
        <v>1</v>
      </c>
      <c r="F716" s="249" t="s">
        <v>5942</v>
      </c>
      <c r="G716" s="247"/>
      <c r="H716" s="250">
        <v>1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AT716" s="256" t="s">
        <v>283</v>
      </c>
      <c r="AU716" s="256" t="s">
        <v>16</v>
      </c>
      <c r="AV716" s="15" t="s">
        <v>279</v>
      </c>
      <c r="AW716" s="15" t="s">
        <v>32</v>
      </c>
      <c r="AX716" s="15" t="s">
        <v>16</v>
      </c>
      <c r="AY716" s="256" t="s">
        <v>272</v>
      </c>
    </row>
    <row r="717" spans="1:65" s="2" customFormat="1" ht="49.15" customHeight="1">
      <c r="A717" s="34"/>
      <c r="B717" s="35"/>
      <c r="C717" s="192" t="s">
        <v>1208</v>
      </c>
      <c r="D717" s="192" t="s">
        <v>274</v>
      </c>
      <c r="E717" s="193" t="s">
        <v>6958</v>
      </c>
      <c r="F717" s="194" t="s">
        <v>6959</v>
      </c>
      <c r="G717" s="195" t="s">
        <v>952</v>
      </c>
      <c r="H717" s="196">
        <v>1</v>
      </c>
      <c r="I717" s="197"/>
      <c r="J717" s="198">
        <f>ROUND(I717*H717,2)</f>
        <v>0</v>
      </c>
      <c r="K717" s="194" t="s">
        <v>1</v>
      </c>
      <c r="L717" s="39"/>
      <c r="M717" s="199" t="s">
        <v>1</v>
      </c>
      <c r="N717" s="200" t="s">
        <v>41</v>
      </c>
      <c r="O717" s="71"/>
      <c r="P717" s="201">
        <f>O717*H717</f>
        <v>0</v>
      </c>
      <c r="Q717" s="201">
        <v>0</v>
      </c>
      <c r="R717" s="201">
        <f>Q717*H717</f>
        <v>0</v>
      </c>
      <c r="S717" s="201">
        <v>0</v>
      </c>
      <c r="T717" s="202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203" t="s">
        <v>279</v>
      </c>
      <c r="AT717" s="203" t="s">
        <v>274</v>
      </c>
      <c r="AU717" s="203" t="s">
        <v>16</v>
      </c>
      <c r="AY717" s="17" t="s">
        <v>272</v>
      </c>
      <c r="BE717" s="204">
        <f>IF(N717="základní",J717,0)</f>
        <v>0</v>
      </c>
      <c r="BF717" s="204">
        <f>IF(N717="snížená",J717,0)</f>
        <v>0</v>
      </c>
      <c r="BG717" s="204">
        <f>IF(N717="zákl. přenesená",J717,0)</f>
        <v>0</v>
      </c>
      <c r="BH717" s="204">
        <f>IF(N717="sníž. přenesená",J717,0)</f>
        <v>0</v>
      </c>
      <c r="BI717" s="204">
        <f>IF(N717="nulová",J717,0)</f>
        <v>0</v>
      </c>
      <c r="BJ717" s="17" t="s">
        <v>16</v>
      </c>
      <c r="BK717" s="204">
        <f>ROUND(I717*H717,2)</f>
        <v>0</v>
      </c>
      <c r="BL717" s="17" t="s">
        <v>279</v>
      </c>
      <c r="BM717" s="203" t="s">
        <v>2277</v>
      </c>
    </row>
    <row r="718" spans="1:65" s="13" customFormat="1" ht="22.5">
      <c r="B718" s="210"/>
      <c r="C718" s="211"/>
      <c r="D718" s="212" t="s">
        <v>283</v>
      </c>
      <c r="E718" s="213" t="s">
        <v>1</v>
      </c>
      <c r="F718" s="214" t="s">
        <v>6759</v>
      </c>
      <c r="G718" s="211"/>
      <c r="H718" s="213" t="s">
        <v>1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283</v>
      </c>
      <c r="AU718" s="220" t="s">
        <v>16</v>
      </c>
      <c r="AV718" s="13" t="s">
        <v>16</v>
      </c>
      <c r="AW718" s="13" t="s">
        <v>32</v>
      </c>
      <c r="AX718" s="13" t="s">
        <v>76</v>
      </c>
      <c r="AY718" s="220" t="s">
        <v>272</v>
      </c>
    </row>
    <row r="719" spans="1:65" s="13" customFormat="1" ht="33.75">
      <c r="B719" s="210"/>
      <c r="C719" s="211"/>
      <c r="D719" s="212" t="s">
        <v>283</v>
      </c>
      <c r="E719" s="213" t="s">
        <v>1</v>
      </c>
      <c r="F719" s="214" t="s">
        <v>6760</v>
      </c>
      <c r="G719" s="211"/>
      <c r="H719" s="213" t="s">
        <v>1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283</v>
      </c>
      <c r="AU719" s="220" t="s">
        <v>16</v>
      </c>
      <c r="AV719" s="13" t="s">
        <v>16</v>
      </c>
      <c r="AW719" s="13" t="s">
        <v>32</v>
      </c>
      <c r="AX719" s="13" t="s">
        <v>76</v>
      </c>
      <c r="AY719" s="220" t="s">
        <v>272</v>
      </c>
    </row>
    <row r="720" spans="1:65" s="13" customFormat="1" ht="11.25">
      <c r="B720" s="210"/>
      <c r="C720" s="211"/>
      <c r="D720" s="212" t="s">
        <v>283</v>
      </c>
      <c r="E720" s="213" t="s">
        <v>1</v>
      </c>
      <c r="F720" s="214" t="s">
        <v>6761</v>
      </c>
      <c r="G720" s="211"/>
      <c r="H720" s="213" t="s">
        <v>1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283</v>
      </c>
      <c r="AU720" s="220" t="s">
        <v>16</v>
      </c>
      <c r="AV720" s="13" t="s">
        <v>16</v>
      </c>
      <c r="AW720" s="13" t="s">
        <v>32</v>
      </c>
      <c r="AX720" s="13" t="s">
        <v>76</v>
      </c>
      <c r="AY720" s="220" t="s">
        <v>272</v>
      </c>
    </row>
    <row r="721" spans="1:65" s="13" customFormat="1" ht="22.5">
      <c r="B721" s="210"/>
      <c r="C721" s="211"/>
      <c r="D721" s="212" t="s">
        <v>283</v>
      </c>
      <c r="E721" s="213" t="s">
        <v>1</v>
      </c>
      <c r="F721" s="214" t="s">
        <v>6762</v>
      </c>
      <c r="G721" s="211"/>
      <c r="H721" s="213" t="s">
        <v>1</v>
      </c>
      <c r="I721" s="215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283</v>
      </c>
      <c r="AU721" s="220" t="s">
        <v>16</v>
      </c>
      <c r="AV721" s="13" t="s">
        <v>16</v>
      </c>
      <c r="AW721" s="13" t="s">
        <v>32</v>
      </c>
      <c r="AX721" s="13" t="s">
        <v>76</v>
      </c>
      <c r="AY721" s="220" t="s">
        <v>272</v>
      </c>
    </row>
    <row r="722" spans="1:65" s="13" customFormat="1" ht="11.25">
      <c r="B722" s="210"/>
      <c r="C722" s="211"/>
      <c r="D722" s="212" t="s">
        <v>283</v>
      </c>
      <c r="E722" s="213" t="s">
        <v>1</v>
      </c>
      <c r="F722" s="214" t="s">
        <v>6763</v>
      </c>
      <c r="G722" s="211"/>
      <c r="H722" s="213" t="s">
        <v>1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283</v>
      </c>
      <c r="AU722" s="220" t="s">
        <v>16</v>
      </c>
      <c r="AV722" s="13" t="s">
        <v>16</v>
      </c>
      <c r="AW722" s="13" t="s">
        <v>32</v>
      </c>
      <c r="AX722" s="13" t="s">
        <v>76</v>
      </c>
      <c r="AY722" s="220" t="s">
        <v>272</v>
      </c>
    </row>
    <row r="723" spans="1:65" s="13" customFormat="1" ht="33.75">
      <c r="B723" s="210"/>
      <c r="C723" s="211"/>
      <c r="D723" s="212" t="s">
        <v>283</v>
      </c>
      <c r="E723" s="213" t="s">
        <v>1</v>
      </c>
      <c r="F723" s="214" t="s">
        <v>6764</v>
      </c>
      <c r="G723" s="211"/>
      <c r="H723" s="213" t="s">
        <v>1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283</v>
      </c>
      <c r="AU723" s="220" t="s">
        <v>16</v>
      </c>
      <c r="AV723" s="13" t="s">
        <v>16</v>
      </c>
      <c r="AW723" s="13" t="s">
        <v>32</v>
      </c>
      <c r="AX723" s="13" t="s">
        <v>76</v>
      </c>
      <c r="AY723" s="220" t="s">
        <v>272</v>
      </c>
    </row>
    <row r="724" spans="1:65" s="13" customFormat="1" ht="22.5">
      <c r="B724" s="210"/>
      <c r="C724" s="211"/>
      <c r="D724" s="212" t="s">
        <v>283</v>
      </c>
      <c r="E724" s="213" t="s">
        <v>1</v>
      </c>
      <c r="F724" s="214" t="s">
        <v>6765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16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3" customFormat="1" ht="11.25">
      <c r="B725" s="210"/>
      <c r="C725" s="211"/>
      <c r="D725" s="212" t="s">
        <v>283</v>
      </c>
      <c r="E725" s="213" t="s">
        <v>1</v>
      </c>
      <c r="F725" s="214" t="s">
        <v>6766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283</v>
      </c>
      <c r="AU725" s="220" t="s">
        <v>16</v>
      </c>
      <c r="AV725" s="13" t="s">
        <v>16</v>
      </c>
      <c r="AW725" s="13" t="s">
        <v>32</v>
      </c>
      <c r="AX725" s="13" t="s">
        <v>76</v>
      </c>
      <c r="AY725" s="220" t="s">
        <v>272</v>
      </c>
    </row>
    <row r="726" spans="1:65" s="13" customFormat="1" ht="11.25">
      <c r="B726" s="210"/>
      <c r="C726" s="211"/>
      <c r="D726" s="212" t="s">
        <v>283</v>
      </c>
      <c r="E726" s="213" t="s">
        <v>1</v>
      </c>
      <c r="F726" s="214" t="s">
        <v>6767</v>
      </c>
      <c r="G726" s="211"/>
      <c r="H726" s="213" t="s">
        <v>1</v>
      </c>
      <c r="I726" s="215"/>
      <c r="J726" s="211"/>
      <c r="K726" s="211"/>
      <c r="L726" s="216"/>
      <c r="M726" s="217"/>
      <c r="N726" s="218"/>
      <c r="O726" s="218"/>
      <c r="P726" s="218"/>
      <c r="Q726" s="218"/>
      <c r="R726" s="218"/>
      <c r="S726" s="218"/>
      <c r="T726" s="219"/>
      <c r="AT726" s="220" t="s">
        <v>283</v>
      </c>
      <c r="AU726" s="220" t="s">
        <v>16</v>
      </c>
      <c r="AV726" s="13" t="s">
        <v>16</v>
      </c>
      <c r="AW726" s="13" t="s">
        <v>32</v>
      </c>
      <c r="AX726" s="13" t="s">
        <v>76</v>
      </c>
      <c r="AY726" s="220" t="s">
        <v>272</v>
      </c>
    </row>
    <row r="727" spans="1:65" s="13" customFormat="1" ht="11.25">
      <c r="B727" s="210"/>
      <c r="C727" s="211"/>
      <c r="D727" s="212" t="s">
        <v>283</v>
      </c>
      <c r="E727" s="213" t="s">
        <v>1</v>
      </c>
      <c r="F727" s="214" t="s">
        <v>6736</v>
      </c>
      <c r="G727" s="211"/>
      <c r="H727" s="213" t="s">
        <v>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283</v>
      </c>
      <c r="AU727" s="220" t="s">
        <v>16</v>
      </c>
      <c r="AV727" s="13" t="s">
        <v>16</v>
      </c>
      <c r="AW727" s="13" t="s">
        <v>32</v>
      </c>
      <c r="AX727" s="13" t="s">
        <v>76</v>
      </c>
      <c r="AY727" s="220" t="s">
        <v>272</v>
      </c>
    </row>
    <row r="728" spans="1:65" s="14" customFormat="1" ht="11.25">
      <c r="B728" s="221"/>
      <c r="C728" s="222"/>
      <c r="D728" s="212" t="s">
        <v>283</v>
      </c>
      <c r="E728" s="223" t="s">
        <v>1</v>
      </c>
      <c r="F728" s="224" t="s">
        <v>16</v>
      </c>
      <c r="G728" s="222"/>
      <c r="H728" s="225">
        <v>1</v>
      </c>
      <c r="I728" s="226"/>
      <c r="J728" s="222"/>
      <c r="K728" s="222"/>
      <c r="L728" s="227"/>
      <c r="M728" s="228"/>
      <c r="N728" s="229"/>
      <c r="O728" s="229"/>
      <c r="P728" s="229"/>
      <c r="Q728" s="229"/>
      <c r="R728" s="229"/>
      <c r="S728" s="229"/>
      <c r="T728" s="230"/>
      <c r="AT728" s="231" t="s">
        <v>283</v>
      </c>
      <c r="AU728" s="231" t="s">
        <v>16</v>
      </c>
      <c r="AV728" s="14" t="s">
        <v>84</v>
      </c>
      <c r="AW728" s="14" t="s">
        <v>32</v>
      </c>
      <c r="AX728" s="14" t="s">
        <v>76</v>
      </c>
      <c r="AY728" s="231" t="s">
        <v>272</v>
      </c>
    </row>
    <row r="729" spans="1:65" s="15" customFormat="1" ht="11.25">
      <c r="B729" s="246"/>
      <c r="C729" s="247"/>
      <c r="D729" s="212" t="s">
        <v>283</v>
      </c>
      <c r="E729" s="248" t="s">
        <v>1</v>
      </c>
      <c r="F729" s="249" t="s">
        <v>5942</v>
      </c>
      <c r="G729" s="247"/>
      <c r="H729" s="250">
        <v>1</v>
      </c>
      <c r="I729" s="251"/>
      <c r="J729" s="247"/>
      <c r="K729" s="247"/>
      <c r="L729" s="252"/>
      <c r="M729" s="253"/>
      <c r="N729" s="254"/>
      <c r="O729" s="254"/>
      <c r="P729" s="254"/>
      <c r="Q729" s="254"/>
      <c r="R729" s="254"/>
      <c r="S729" s="254"/>
      <c r="T729" s="255"/>
      <c r="AT729" s="256" t="s">
        <v>283</v>
      </c>
      <c r="AU729" s="256" t="s">
        <v>16</v>
      </c>
      <c r="AV729" s="15" t="s">
        <v>279</v>
      </c>
      <c r="AW729" s="15" t="s">
        <v>32</v>
      </c>
      <c r="AX729" s="15" t="s">
        <v>16</v>
      </c>
      <c r="AY729" s="256" t="s">
        <v>272</v>
      </c>
    </row>
    <row r="730" spans="1:65" s="2" customFormat="1" ht="49.15" customHeight="1">
      <c r="A730" s="34"/>
      <c r="B730" s="35"/>
      <c r="C730" s="192" t="s">
        <v>1251</v>
      </c>
      <c r="D730" s="192" t="s">
        <v>274</v>
      </c>
      <c r="E730" s="193" t="s">
        <v>6960</v>
      </c>
      <c r="F730" s="194" t="s">
        <v>6961</v>
      </c>
      <c r="G730" s="195" t="s">
        <v>952</v>
      </c>
      <c r="H730" s="196">
        <v>1</v>
      </c>
      <c r="I730" s="197"/>
      <c r="J730" s="198">
        <f>ROUND(I730*H730,2)</f>
        <v>0</v>
      </c>
      <c r="K730" s="194" t="s">
        <v>1</v>
      </c>
      <c r="L730" s="39"/>
      <c r="M730" s="199" t="s">
        <v>1</v>
      </c>
      <c r="N730" s="200" t="s">
        <v>41</v>
      </c>
      <c r="O730" s="71"/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279</v>
      </c>
      <c r="AT730" s="203" t="s">
        <v>274</v>
      </c>
      <c r="AU730" s="203" t="s">
        <v>16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279</v>
      </c>
      <c r="BM730" s="203" t="s">
        <v>2347</v>
      </c>
    </row>
    <row r="731" spans="1:65" s="13" customFormat="1" ht="22.5">
      <c r="B731" s="210"/>
      <c r="C731" s="211"/>
      <c r="D731" s="212" t="s">
        <v>283</v>
      </c>
      <c r="E731" s="213" t="s">
        <v>1</v>
      </c>
      <c r="F731" s="214" t="s">
        <v>6759</v>
      </c>
      <c r="G731" s="211"/>
      <c r="H731" s="213" t="s">
        <v>1</v>
      </c>
      <c r="I731" s="215"/>
      <c r="J731" s="211"/>
      <c r="K731" s="211"/>
      <c r="L731" s="216"/>
      <c r="M731" s="217"/>
      <c r="N731" s="218"/>
      <c r="O731" s="218"/>
      <c r="P731" s="218"/>
      <c r="Q731" s="218"/>
      <c r="R731" s="218"/>
      <c r="S731" s="218"/>
      <c r="T731" s="219"/>
      <c r="AT731" s="220" t="s">
        <v>283</v>
      </c>
      <c r="AU731" s="220" t="s">
        <v>16</v>
      </c>
      <c r="AV731" s="13" t="s">
        <v>16</v>
      </c>
      <c r="AW731" s="13" t="s">
        <v>32</v>
      </c>
      <c r="AX731" s="13" t="s">
        <v>76</v>
      </c>
      <c r="AY731" s="220" t="s">
        <v>272</v>
      </c>
    </row>
    <row r="732" spans="1:65" s="13" customFormat="1" ht="33.75">
      <c r="B732" s="210"/>
      <c r="C732" s="211"/>
      <c r="D732" s="212" t="s">
        <v>283</v>
      </c>
      <c r="E732" s="213" t="s">
        <v>1</v>
      </c>
      <c r="F732" s="214" t="s">
        <v>6760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16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>
      <c r="B733" s="210"/>
      <c r="C733" s="211"/>
      <c r="D733" s="212" t="s">
        <v>283</v>
      </c>
      <c r="E733" s="213" t="s">
        <v>1</v>
      </c>
      <c r="F733" s="214" t="s">
        <v>6761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16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3" customFormat="1" ht="22.5">
      <c r="B734" s="210"/>
      <c r="C734" s="211"/>
      <c r="D734" s="212" t="s">
        <v>283</v>
      </c>
      <c r="E734" s="213" t="s">
        <v>1</v>
      </c>
      <c r="F734" s="214" t="s">
        <v>6762</v>
      </c>
      <c r="G734" s="211"/>
      <c r="H734" s="213" t="s">
        <v>1</v>
      </c>
      <c r="I734" s="215"/>
      <c r="J734" s="211"/>
      <c r="K734" s="211"/>
      <c r="L734" s="216"/>
      <c r="M734" s="217"/>
      <c r="N734" s="218"/>
      <c r="O734" s="218"/>
      <c r="P734" s="218"/>
      <c r="Q734" s="218"/>
      <c r="R734" s="218"/>
      <c r="S734" s="218"/>
      <c r="T734" s="219"/>
      <c r="AT734" s="220" t="s">
        <v>283</v>
      </c>
      <c r="AU734" s="220" t="s">
        <v>16</v>
      </c>
      <c r="AV734" s="13" t="s">
        <v>16</v>
      </c>
      <c r="AW734" s="13" t="s">
        <v>32</v>
      </c>
      <c r="AX734" s="13" t="s">
        <v>76</v>
      </c>
      <c r="AY734" s="220" t="s">
        <v>272</v>
      </c>
    </row>
    <row r="735" spans="1:65" s="13" customFormat="1" ht="11.25">
      <c r="B735" s="210"/>
      <c r="C735" s="211"/>
      <c r="D735" s="212" t="s">
        <v>283</v>
      </c>
      <c r="E735" s="213" t="s">
        <v>1</v>
      </c>
      <c r="F735" s="214" t="s">
        <v>6763</v>
      </c>
      <c r="G735" s="211"/>
      <c r="H735" s="213" t="s">
        <v>1</v>
      </c>
      <c r="I735" s="215"/>
      <c r="J735" s="211"/>
      <c r="K735" s="211"/>
      <c r="L735" s="216"/>
      <c r="M735" s="217"/>
      <c r="N735" s="218"/>
      <c r="O735" s="218"/>
      <c r="P735" s="218"/>
      <c r="Q735" s="218"/>
      <c r="R735" s="218"/>
      <c r="S735" s="218"/>
      <c r="T735" s="219"/>
      <c r="AT735" s="220" t="s">
        <v>283</v>
      </c>
      <c r="AU735" s="220" t="s">
        <v>16</v>
      </c>
      <c r="AV735" s="13" t="s">
        <v>16</v>
      </c>
      <c r="AW735" s="13" t="s">
        <v>32</v>
      </c>
      <c r="AX735" s="13" t="s">
        <v>76</v>
      </c>
      <c r="AY735" s="220" t="s">
        <v>272</v>
      </c>
    </row>
    <row r="736" spans="1:65" s="13" customFormat="1" ht="33.75">
      <c r="B736" s="210"/>
      <c r="C736" s="211"/>
      <c r="D736" s="212" t="s">
        <v>283</v>
      </c>
      <c r="E736" s="213" t="s">
        <v>1</v>
      </c>
      <c r="F736" s="214" t="s">
        <v>6764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16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22.5">
      <c r="B737" s="210"/>
      <c r="C737" s="211"/>
      <c r="D737" s="212" t="s">
        <v>283</v>
      </c>
      <c r="E737" s="213" t="s">
        <v>1</v>
      </c>
      <c r="F737" s="214" t="s">
        <v>6765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16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3" customFormat="1" ht="11.25">
      <c r="B738" s="210"/>
      <c r="C738" s="211"/>
      <c r="D738" s="212" t="s">
        <v>283</v>
      </c>
      <c r="E738" s="213" t="s">
        <v>1</v>
      </c>
      <c r="F738" s="214" t="s">
        <v>6766</v>
      </c>
      <c r="G738" s="211"/>
      <c r="H738" s="213" t="s">
        <v>1</v>
      </c>
      <c r="I738" s="215"/>
      <c r="J738" s="211"/>
      <c r="K738" s="211"/>
      <c r="L738" s="216"/>
      <c r="M738" s="217"/>
      <c r="N738" s="218"/>
      <c r="O738" s="218"/>
      <c r="P738" s="218"/>
      <c r="Q738" s="218"/>
      <c r="R738" s="218"/>
      <c r="S738" s="218"/>
      <c r="T738" s="219"/>
      <c r="AT738" s="220" t="s">
        <v>283</v>
      </c>
      <c r="AU738" s="220" t="s">
        <v>16</v>
      </c>
      <c r="AV738" s="13" t="s">
        <v>16</v>
      </c>
      <c r="AW738" s="13" t="s">
        <v>32</v>
      </c>
      <c r="AX738" s="13" t="s">
        <v>76</v>
      </c>
      <c r="AY738" s="220" t="s">
        <v>272</v>
      </c>
    </row>
    <row r="739" spans="1:65" s="13" customFormat="1" ht="11.25">
      <c r="B739" s="210"/>
      <c r="C739" s="211"/>
      <c r="D739" s="212" t="s">
        <v>283</v>
      </c>
      <c r="E739" s="213" t="s">
        <v>1</v>
      </c>
      <c r="F739" s="214" t="s">
        <v>6767</v>
      </c>
      <c r="G739" s="211"/>
      <c r="H739" s="213" t="s">
        <v>1</v>
      </c>
      <c r="I739" s="215"/>
      <c r="J739" s="211"/>
      <c r="K739" s="211"/>
      <c r="L739" s="216"/>
      <c r="M739" s="217"/>
      <c r="N739" s="218"/>
      <c r="O739" s="218"/>
      <c r="P739" s="218"/>
      <c r="Q739" s="218"/>
      <c r="R739" s="218"/>
      <c r="S739" s="218"/>
      <c r="T739" s="219"/>
      <c r="AT739" s="220" t="s">
        <v>283</v>
      </c>
      <c r="AU739" s="220" t="s">
        <v>16</v>
      </c>
      <c r="AV739" s="13" t="s">
        <v>16</v>
      </c>
      <c r="AW739" s="13" t="s">
        <v>32</v>
      </c>
      <c r="AX739" s="13" t="s">
        <v>76</v>
      </c>
      <c r="AY739" s="220" t="s">
        <v>272</v>
      </c>
    </row>
    <row r="740" spans="1:65" s="13" customFormat="1" ht="11.25">
      <c r="B740" s="210"/>
      <c r="C740" s="211"/>
      <c r="D740" s="212" t="s">
        <v>283</v>
      </c>
      <c r="E740" s="213" t="s">
        <v>1</v>
      </c>
      <c r="F740" s="214" t="s">
        <v>6736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283</v>
      </c>
      <c r="AU740" s="220" t="s">
        <v>16</v>
      </c>
      <c r="AV740" s="13" t="s">
        <v>16</v>
      </c>
      <c r="AW740" s="13" t="s">
        <v>32</v>
      </c>
      <c r="AX740" s="13" t="s">
        <v>76</v>
      </c>
      <c r="AY740" s="220" t="s">
        <v>272</v>
      </c>
    </row>
    <row r="741" spans="1:65" s="14" customFormat="1" ht="11.25">
      <c r="B741" s="221"/>
      <c r="C741" s="222"/>
      <c r="D741" s="212" t="s">
        <v>283</v>
      </c>
      <c r="E741" s="223" t="s">
        <v>1</v>
      </c>
      <c r="F741" s="224" t="s">
        <v>16</v>
      </c>
      <c r="G741" s="222"/>
      <c r="H741" s="225">
        <v>1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283</v>
      </c>
      <c r="AU741" s="231" t="s">
        <v>16</v>
      </c>
      <c r="AV741" s="14" t="s">
        <v>84</v>
      </c>
      <c r="AW741" s="14" t="s">
        <v>32</v>
      </c>
      <c r="AX741" s="14" t="s">
        <v>76</v>
      </c>
      <c r="AY741" s="231" t="s">
        <v>272</v>
      </c>
    </row>
    <row r="742" spans="1:65" s="15" customFormat="1" ht="11.25">
      <c r="B742" s="246"/>
      <c r="C742" s="247"/>
      <c r="D742" s="212" t="s">
        <v>283</v>
      </c>
      <c r="E742" s="248" t="s">
        <v>1</v>
      </c>
      <c r="F742" s="249" t="s">
        <v>5942</v>
      </c>
      <c r="G742" s="247"/>
      <c r="H742" s="250">
        <v>1</v>
      </c>
      <c r="I742" s="251"/>
      <c r="J742" s="247"/>
      <c r="K742" s="247"/>
      <c r="L742" s="252"/>
      <c r="M742" s="253"/>
      <c r="N742" s="254"/>
      <c r="O742" s="254"/>
      <c r="P742" s="254"/>
      <c r="Q742" s="254"/>
      <c r="R742" s="254"/>
      <c r="S742" s="254"/>
      <c r="T742" s="255"/>
      <c r="AT742" s="256" t="s">
        <v>283</v>
      </c>
      <c r="AU742" s="256" t="s">
        <v>16</v>
      </c>
      <c r="AV742" s="15" t="s">
        <v>279</v>
      </c>
      <c r="AW742" s="15" t="s">
        <v>32</v>
      </c>
      <c r="AX742" s="15" t="s">
        <v>16</v>
      </c>
      <c r="AY742" s="256" t="s">
        <v>272</v>
      </c>
    </row>
    <row r="743" spans="1:65" s="2" customFormat="1" ht="49.15" customHeight="1">
      <c r="A743" s="34"/>
      <c r="B743" s="35"/>
      <c r="C743" s="192" t="s">
        <v>1358</v>
      </c>
      <c r="D743" s="192" t="s">
        <v>274</v>
      </c>
      <c r="E743" s="193" t="s">
        <v>6962</v>
      </c>
      <c r="F743" s="194" t="s">
        <v>6963</v>
      </c>
      <c r="G743" s="195" t="s">
        <v>952</v>
      </c>
      <c r="H743" s="196">
        <v>1</v>
      </c>
      <c r="I743" s="197"/>
      <c r="J743" s="198">
        <f>ROUND(I743*H743,2)</f>
        <v>0</v>
      </c>
      <c r="K743" s="194" t="s">
        <v>1</v>
      </c>
      <c r="L743" s="39"/>
      <c r="M743" s="199" t="s">
        <v>1</v>
      </c>
      <c r="N743" s="200" t="s">
        <v>41</v>
      </c>
      <c r="O743" s="71"/>
      <c r="P743" s="201">
        <f>O743*H743</f>
        <v>0</v>
      </c>
      <c r="Q743" s="201">
        <v>0</v>
      </c>
      <c r="R743" s="201">
        <f>Q743*H743</f>
        <v>0</v>
      </c>
      <c r="S743" s="201">
        <v>0</v>
      </c>
      <c r="T743" s="202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3" t="s">
        <v>279</v>
      </c>
      <c r="AT743" s="203" t="s">
        <v>274</v>
      </c>
      <c r="AU743" s="203" t="s">
        <v>16</v>
      </c>
      <c r="AY743" s="17" t="s">
        <v>272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17" t="s">
        <v>16</v>
      </c>
      <c r="BK743" s="204">
        <f>ROUND(I743*H743,2)</f>
        <v>0</v>
      </c>
      <c r="BL743" s="17" t="s">
        <v>279</v>
      </c>
      <c r="BM743" s="203" t="s">
        <v>2415</v>
      </c>
    </row>
    <row r="744" spans="1:65" s="13" customFormat="1" ht="22.5">
      <c r="B744" s="210"/>
      <c r="C744" s="211"/>
      <c r="D744" s="212" t="s">
        <v>283</v>
      </c>
      <c r="E744" s="213" t="s">
        <v>1</v>
      </c>
      <c r="F744" s="214" t="s">
        <v>6759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16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33.75">
      <c r="B745" s="210"/>
      <c r="C745" s="211"/>
      <c r="D745" s="212" t="s">
        <v>283</v>
      </c>
      <c r="E745" s="213" t="s">
        <v>1</v>
      </c>
      <c r="F745" s="214" t="s">
        <v>6760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16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3" customFormat="1" ht="11.25">
      <c r="B746" s="210"/>
      <c r="C746" s="211"/>
      <c r="D746" s="212" t="s">
        <v>283</v>
      </c>
      <c r="E746" s="213" t="s">
        <v>1</v>
      </c>
      <c r="F746" s="214" t="s">
        <v>6761</v>
      </c>
      <c r="G746" s="211"/>
      <c r="H746" s="213" t="s">
        <v>1</v>
      </c>
      <c r="I746" s="215"/>
      <c r="J746" s="211"/>
      <c r="K746" s="211"/>
      <c r="L746" s="216"/>
      <c r="M746" s="217"/>
      <c r="N746" s="218"/>
      <c r="O746" s="218"/>
      <c r="P746" s="218"/>
      <c r="Q746" s="218"/>
      <c r="R746" s="218"/>
      <c r="S746" s="218"/>
      <c r="T746" s="219"/>
      <c r="AT746" s="220" t="s">
        <v>283</v>
      </c>
      <c r="AU746" s="220" t="s">
        <v>16</v>
      </c>
      <c r="AV746" s="13" t="s">
        <v>16</v>
      </c>
      <c r="AW746" s="13" t="s">
        <v>32</v>
      </c>
      <c r="AX746" s="13" t="s">
        <v>76</v>
      </c>
      <c r="AY746" s="220" t="s">
        <v>272</v>
      </c>
    </row>
    <row r="747" spans="1:65" s="13" customFormat="1" ht="22.5">
      <c r="B747" s="210"/>
      <c r="C747" s="211"/>
      <c r="D747" s="212" t="s">
        <v>283</v>
      </c>
      <c r="E747" s="213" t="s">
        <v>1</v>
      </c>
      <c r="F747" s="214" t="s">
        <v>6762</v>
      </c>
      <c r="G747" s="211"/>
      <c r="H747" s="213" t="s">
        <v>1</v>
      </c>
      <c r="I747" s="215"/>
      <c r="J747" s="211"/>
      <c r="K747" s="211"/>
      <c r="L747" s="216"/>
      <c r="M747" s="217"/>
      <c r="N747" s="218"/>
      <c r="O747" s="218"/>
      <c r="P747" s="218"/>
      <c r="Q747" s="218"/>
      <c r="R747" s="218"/>
      <c r="S747" s="218"/>
      <c r="T747" s="219"/>
      <c r="AT747" s="220" t="s">
        <v>283</v>
      </c>
      <c r="AU747" s="220" t="s">
        <v>16</v>
      </c>
      <c r="AV747" s="13" t="s">
        <v>16</v>
      </c>
      <c r="AW747" s="13" t="s">
        <v>32</v>
      </c>
      <c r="AX747" s="13" t="s">
        <v>76</v>
      </c>
      <c r="AY747" s="220" t="s">
        <v>272</v>
      </c>
    </row>
    <row r="748" spans="1:65" s="13" customFormat="1" ht="11.25">
      <c r="B748" s="210"/>
      <c r="C748" s="211"/>
      <c r="D748" s="212" t="s">
        <v>283</v>
      </c>
      <c r="E748" s="213" t="s">
        <v>1</v>
      </c>
      <c r="F748" s="214" t="s">
        <v>6763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16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33.75">
      <c r="B749" s="210"/>
      <c r="C749" s="211"/>
      <c r="D749" s="212" t="s">
        <v>283</v>
      </c>
      <c r="E749" s="213" t="s">
        <v>1</v>
      </c>
      <c r="F749" s="214" t="s">
        <v>6764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16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3" customFormat="1" ht="22.5">
      <c r="B750" s="210"/>
      <c r="C750" s="211"/>
      <c r="D750" s="212" t="s">
        <v>283</v>
      </c>
      <c r="E750" s="213" t="s">
        <v>1</v>
      </c>
      <c r="F750" s="214" t="s">
        <v>6765</v>
      </c>
      <c r="G750" s="211"/>
      <c r="H750" s="213" t="s">
        <v>1</v>
      </c>
      <c r="I750" s="215"/>
      <c r="J750" s="211"/>
      <c r="K750" s="211"/>
      <c r="L750" s="216"/>
      <c r="M750" s="217"/>
      <c r="N750" s="218"/>
      <c r="O750" s="218"/>
      <c r="P750" s="218"/>
      <c r="Q750" s="218"/>
      <c r="R750" s="218"/>
      <c r="S750" s="218"/>
      <c r="T750" s="219"/>
      <c r="AT750" s="220" t="s">
        <v>283</v>
      </c>
      <c r="AU750" s="220" t="s">
        <v>16</v>
      </c>
      <c r="AV750" s="13" t="s">
        <v>16</v>
      </c>
      <c r="AW750" s="13" t="s">
        <v>32</v>
      </c>
      <c r="AX750" s="13" t="s">
        <v>76</v>
      </c>
      <c r="AY750" s="220" t="s">
        <v>272</v>
      </c>
    </row>
    <row r="751" spans="1:65" s="13" customFormat="1" ht="11.25">
      <c r="B751" s="210"/>
      <c r="C751" s="211"/>
      <c r="D751" s="212" t="s">
        <v>283</v>
      </c>
      <c r="E751" s="213" t="s">
        <v>1</v>
      </c>
      <c r="F751" s="214" t="s">
        <v>6766</v>
      </c>
      <c r="G751" s="211"/>
      <c r="H751" s="213" t="s">
        <v>1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283</v>
      </c>
      <c r="AU751" s="220" t="s">
        <v>16</v>
      </c>
      <c r="AV751" s="13" t="s">
        <v>16</v>
      </c>
      <c r="AW751" s="13" t="s">
        <v>32</v>
      </c>
      <c r="AX751" s="13" t="s">
        <v>76</v>
      </c>
      <c r="AY751" s="220" t="s">
        <v>272</v>
      </c>
    </row>
    <row r="752" spans="1:65" s="13" customFormat="1" ht="11.25">
      <c r="B752" s="210"/>
      <c r="C752" s="211"/>
      <c r="D752" s="212" t="s">
        <v>283</v>
      </c>
      <c r="E752" s="213" t="s">
        <v>1</v>
      </c>
      <c r="F752" s="214" t="s">
        <v>6767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16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>
      <c r="B753" s="210"/>
      <c r="C753" s="211"/>
      <c r="D753" s="212" t="s">
        <v>283</v>
      </c>
      <c r="E753" s="213" t="s">
        <v>1</v>
      </c>
      <c r="F753" s="214" t="s">
        <v>6918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16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>
      <c r="B754" s="221"/>
      <c r="C754" s="222"/>
      <c r="D754" s="212" t="s">
        <v>283</v>
      </c>
      <c r="E754" s="223" t="s">
        <v>1</v>
      </c>
      <c r="F754" s="224" t="s">
        <v>16</v>
      </c>
      <c r="G754" s="222"/>
      <c r="H754" s="225">
        <v>1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16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15" customFormat="1" ht="11.25">
      <c r="B755" s="246"/>
      <c r="C755" s="247"/>
      <c r="D755" s="212" t="s">
        <v>283</v>
      </c>
      <c r="E755" s="248" t="s">
        <v>1</v>
      </c>
      <c r="F755" s="249" t="s">
        <v>5942</v>
      </c>
      <c r="G755" s="247"/>
      <c r="H755" s="250">
        <v>1</v>
      </c>
      <c r="I755" s="251"/>
      <c r="J755" s="247"/>
      <c r="K755" s="247"/>
      <c r="L755" s="252"/>
      <c r="M755" s="253"/>
      <c r="N755" s="254"/>
      <c r="O755" s="254"/>
      <c r="P755" s="254"/>
      <c r="Q755" s="254"/>
      <c r="R755" s="254"/>
      <c r="S755" s="254"/>
      <c r="T755" s="255"/>
      <c r="AT755" s="256" t="s">
        <v>283</v>
      </c>
      <c r="AU755" s="256" t="s">
        <v>16</v>
      </c>
      <c r="AV755" s="15" t="s">
        <v>279</v>
      </c>
      <c r="AW755" s="15" t="s">
        <v>32</v>
      </c>
      <c r="AX755" s="15" t="s">
        <v>16</v>
      </c>
      <c r="AY755" s="256" t="s">
        <v>272</v>
      </c>
    </row>
    <row r="756" spans="1:65" s="2" customFormat="1" ht="49.15" customHeight="1">
      <c r="A756" s="34"/>
      <c r="B756" s="35"/>
      <c r="C756" s="192" t="s">
        <v>1366</v>
      </c>
      <c r="D756" s="192" t="s">
        <v>274</v>
      </c>
      <c r="E756" s="193" t="s">
        <v>6964</v>
      </c>
      <c r="F756" s="194" t="s">
        <v>6965</v>
      </c>
      <c r="G756" s="195" t="s">
        <v>952</v>
      </c>
      <c r="H756" s="196">
        <v>1</v>
      </c>
      <c r="I756" s="197"/>
      <c r="J756" s="198">
        <f>ROUND(I756*H756,2)</f>
        <v>0</v>
      </c>
      <c r="K756" s="194" t="s">
        <v>1</v>
      </c>
      <c r="L756" s="39"/>
      <c r="M756" s="199" t="s">
        <v>1</v>
      </c>
      <c r="N756" s="200" t="s">
        <v>41</v>
      </c>
      <c r="O756" s="71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203" t="s">
        <v>279</v>
      </c>
      <c r="AT756" s="203" t="s">
        <v>274</v>
      </c>
      <c r="AU756" s="203" t="s">
        <v>16</v>
      </c>
      <c r="AY756" s="17" t="s">
        <v>272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7" t="s">
        <v>16</v>
      </c>
      <c r="BK756" s="204">
        <f>ROUND(I756*H756,2)</f>
        <v>0</v>
      </c>
      <c r="BL756" s="17" t="s">
        <v>279</v>
      </c>
      <c r="BM756" s="203" t="s">
        <v>2425</v>
      </c>
    </row>
    <row r="757" spans="1:65" s="13" customFormat="1" ht="22.5">
      <c r="B757" s="210"/>
      <c r="C757" s="211"/>
      <c r="D757" s="212" t="s">
        <v>283</v>
      </c>
      <c r="E757" s="213" t="s">
        <v>1</v>
      </c>
      <c r="F757" s="214" t="s">
        <v>6759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283</v>
      </c>
      <c r="AU757" s="220" t="s">
        <v>16</v>
      </c>
      <c r="AV757" s="13" t="s">
        <v>16</v>
      </c>
      <c r="AW757" s="13" t="s">
        <v>32</v>
      </c>
      <c r="AX757" s="13" t="s">
        <v>76</v>
      </c>
      <c r="AY757" s="220" t="s">
        <v>272</v>
      </c>
    </row>
    <row r="758" spans="1:65" s="13" customFormat="1" ht="33.75">
      <c r="B758" s="210"/>
      <c r="C758" s="211"/>
      <c r="D758" s="212" t="s">
        <v>283</v>
      </c>
      <c r="E758" s="213" t="s">
        <v>1</v>
      </c>
      <c r="F758" s="214" t="s">
        <v>6760</v>
      </c>
      <c r="G758" s="211"/>
      <c r="H758" s="213" t="s">
        <v>1</v>
      </c>
      <c r="I758" s="215"/>
      <c r="J758" s="211"/>
      <c r="K758" s="211"/>
      <c r="L758" s="216"/>
      <c r="M758" s="217"/>
      <c r="N758" s="218"/>
      <c r="O758" s="218"/>
      <c r="P758" s="218"/>
      <c r="Q758" s="218"/>
      <c r="R758" s="218"/>
      <c r="S758" s="218"/>
      <c r="T758" s="219"/>
      <c r="AT758" s="220" t="s">
        <v>283</v>
      </c>
      <c r="AU758" s="220" t="s">
        <v>16</v>
      </c>
      <c r="AV758" s="13" t="s">
        <v>16</v>
      </c>
      <c r="AW758" s="13" t="s">
        <v>32</v>
      </c>
      <c r="AX758" s="13" t="s">
        <v>76</v>
      </c>
      <c r="AY758" s="220" t="s">
        <v>272</v>
      </c>
    </row>
    <row r="759" spans="1:65" s="13" customFormat="1" ht="11.25">
      <c r="B759" s="210"/>
      <c r="C759" s="211"/>
      <c r="D759" s="212" t="s">
        <v>283</v>
      </c>
      <c r="E759" s="213" t="s">
        <v>1</v>
      </c>
      <c r="F759" s="214" t="s">
        <v>6761</v>
      </c>
      <c r="G759" s="211"/>
      <c r="H759" s="213" t="s">
        <v>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283</v>
      </c>
      <c r="AU759" s="220" t="s">
        <v>16</v>
      </c>
      <c r="AV759" s="13" t="s">
        <v>16</v>
      </c>
      <c r="AW759" s="13" t="s">
        <v>32</v>
      </c>
      <c r="AX759" s="13" t="s">
        <v>76</v>
      </c>
      <c r="AY759" s="220" t="s">
        <v>272</v>
      </c>
    </row>
    <row r="760" spans="1:65" s="13" customFormat="1" ht="22.5">
      <c r="B760" s="210"/>
      <c r="C760" s="211"/>
      <c r="D760" s="212" t="s">
        <v>283</v>
      </c>
      <c r="E760" s="213" t="s">
        <v>1</v>
      </c>
      <c r="F760" s="214" t="s">
        <v>6762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16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>
      <c r="B761" s="210"/>
      <c r="C761" s="211"/>
      <c r="D761" s="212" t="s">
        <v>283</v>
      </c>
      <c r="E761" s="213" t="s">
        <v>1</v>
      </c>
      <c r="F761" s="214" t="s">
        <v>6763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16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3" customFormat="1" ht="33.75">
      <c r="B762" s="210"/>
      <c r="C762" s="211"/>
      <c r="D762" s="212" t="s">
        <v>283</v>
      </c>
      <c r="E762" s="213" t="s">
        <v>1</v>
      </c>
      <c r="F762" s="214" t="s">
        <v>6764</v>
      </c>
      <c r="G762" s="211"/>
      <c r="H762" s="213" t="s">
        <v>1</v>
      </c>
      <c r="I762" s="215"/>
      <c r="J762" s="211"/>
      <c r="K762" s="211"/>
      <c r="L762" s="216"/>
      <c r="M762" s="217"/>
      <c r="N762" s="218"/>
      <c r="O762" s="218"/>
      <c r="P762" s="218"/>
      <c r="Q762" s="218"/>
      <c r="R762" s="218"/>
      <c r="S762" s="218"/>
      <c r="T762" s="219"/>
      <c r="AT762" s="220" t="s">
        <v>283</v>
      </c>
      <c r="AU762" s="220" t="s">
        <v>16</v>
      </c>
      <c r="AV762" s="13" t="s">
        <v>16</v>
      </c>
      <c r="AW762" s="13" t="s">
        <v>32</v>
      </c>
      <c r="AX762" s="13" t="s">
        <v>76</v>
      </c>
      <c r="AY762" s="220" t="s">
        <v>272</v>
      </c>
    </row>
    <row r="763" spans="1:65" s="13" customFormat="1" ht="22.5">
      <c r="B763" s="210"/>
      <c r="C763" s="211"/>
      <c r="D763" s="212" t="s">
        <v>283</v>
      </c>
      <c r="E763" s="213" t="s">
        <v>1</v>
      </c>
      <c r="F763" s="214" t="s">
        <v>6765</v>
      </c>
      <c r="G763" s="211"/>
      <c r="H763" s="213" t="s">
        <v>1</v>
      </c>
      <c r="I763" s="215"/>
      <c r="J763" s="211"/>
      <c r="K763" s="211"/>
      <c r="L763" s="216"/>
      <c r="M763" s="217"/>
      <c r="N763" s="218"/>
      <c r="O763" s="218"/>
      <c r="P763" s="218"/>
      <c r="Q763" s="218"/>
      <c r="R763" s="218"/>
      <c r="S763" s="218"/>
      <c r="T763" s="219"/>
      <c r="AT763" s="220" t="s">
        <v>283</v>
      </c>
      <c r="AU763" s="220" t="s">
        <v>16</v>
      </c>
      <c r="AV763" s="13" t="s">
        <v>16</v>
      </c>
      <c r="AW763" s="13" t="s">
        <v>32</v>
      </c>
      <c r="AX763" s="13" t="s">
        <v>76</v>
      </c>
      <c r="AY763" s="220" t="s">
        <v>272</v>
      </c>
    </row>
    <row r="764" spans="1:65" s="13" customFormat="1" ht="11.25">
      <c r="B764" s="210"/>
      <c r="C764" s="211"/>
      <c r="D764" s="212" t="s">
        <v>283</v>
      </c>
      <c r="E764" s="213" t="s">
        <v>1</v>
      </c>
      <c r="F764" s="214" t="s">
        <v>6766</v>
      </c>
      <c r="G764" s="211"/>
      <c r="H764" s="213" t="s">
        <v>1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283</v>
      </c>
      <c r="AU764" s="220" t="s">
        <v>16</v>
      </c>
      <c r="AV764" s="13" t="s">
        <v>16</v>
      </c>
      <c r="AW764" s="13" t="s">
        <v>32</v>
      </c>
      <c r="AX764" s="13" t="s">
        <v>76</v>
      </c>
      <c r="AY764" s="220" t="s">
        <v>272</v>
      </c>
    </row>
    <row r="765" spans="1:65" s="13" customFormat="1" ht="11.25">
      <c r="B765" s="210"/>
      <c r="C765" s="211"/>
      <c r="D765" s="212" t="s">
        <v>283</v>
      </c>
      <c r="E765" s="213" t="s">
        <v>1</v>
      </c>
      <c r="F765" s="214" t="s">
        <v>6767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16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3" customFormat="1" ht="11.25">
      <c r="B766" s="210"/>
      <c r="C766" s="211"/>
      <c r="D766" s="212" t="s">
        <v>283</v>
      </c>
      <c r="E766" s="213" t="s">
        <v>1</v>
      </c>
      <c r="F766" s="214" t="s">
        <v>6918</v>
      </c>
      <c r="G766" s="211"/>
      <c r="H766" s="213" t="s">
        <v>1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283</v>
      </c>
      <c r="AU766" s="220" t="s">
        <v>16</v>
      </c>
      <c r="AV766" s="13" t="s">
        <v>16</v>
      </c>
      <c r="AW766" s="13" t="s">
        <v>32</v>
      </c>
      <c r="AX766" s="13" t="s">
        <v>76</v>
      </c>
      <c r="AY766" s="220" t="s">
        <v>272</v>
      </c>
    </row>
    <row r="767" spans="1:65" s="14" customFormat="1" ht="11.25">
      <c r="B767" s="221"/>
      <c r="C767" s="222"/>
      <c r="D767" s="212" t="s">
        <v>283</v>
      </c>
      <c r="E767" s="223" t="s">
        <v>1</v>
      </c>
      <c r="F767" s="224" t="s">
        <v>16</v>
      </c>
      <c r="G767" s="222"/>
      <c r="H767" s="225">
        <v>1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16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15" customFormat="1" ht="11.25">
      <c r="B768" s="246"/>
      <c r="C768" s="247"/>
      <c r="D768" s="212" t="s">
        <v>283</v>
      </c>
      <c r="E768" s="248" t="s">
        <v>1</v>
      </c>
      <c r="F768" s="249" t="s">
        <v>5942</v>
      </c>
      <c r="G768" s="247"/>
      <c r="H768" s="250">
        <v>1</v>
      </c>
      <c r="I768" s="251"/>
      <c r="J768" s="247"/>
      <c r="K768" s="247"/>
      <c r="L768" s="252"/>
      <c r="M768" s="253"/>
      <c r="N768" s="254"/>
      <c r="O768" s="254"/>
      <c r="P768" s="254"/>
      <c r="Q768" s="254"/>
      <c r="R768" s="254"/>
      <c r="S768" s="254"/>
      <c r="T768" s="255"/>
      <c r="AT768" s="256" t="s">
        <v>283</v>
      </c>
      <c r="AU768" s="256" t="s">
        <v>16</v>
      </c>
      <c r="AV768" s="15" t="s">
        <v>279</v>
      </c>
      <c r="AW768" s="15" t="s">
        <v>32</v>
      </c>
      <c r="AX768" s="15" t="s">
        <v>16</v>
      </c>
      <c r="AY768" s="256" t="s">
        <v>272</v>
      </c>
    </row>
    <row r="769" spans="1:65" s="2" customFormat="1" ht="49.15" customHeight="1">
      <c r="A769" s="34"/>
      <c r="B769" s="35"/>
      <c r="C769" s="192" t="s">
        <v>1374</v>
      </c>
      <c r="D769" s="192" t="s">
        <v>274</v>
      </c>
      <c r="E769" s="193" t="s">
        <v>6966</v>
      </c>
      <c r="F769" s="194" t="s">
        <v>6959</v>
      </c>
      <c r="G769" s="195" t="s">
        <v>952</v>
      </c>
      <c r="H769" s="196">
        <v>1</v>
      </c>
      <c r="I769" s="197"/>
      <c r="J769" s="198">
        <f>ROUND(I769*H769,2)</f>
        <v>0</v>
      </c>
      <c r="K769" s="194" t="s">
        <v>1</v>
      </c>
      <c r="L769" s="39"/>
      <c r="M769" s="199" t="s">
        <v>1</v>
      </c>
      <c r="N769" s="200" t="s">
        <v>41</v>
      </c>
      <c r="O769" s="71"/>
      <c r="P769" s="201">
        <f>O769*H769</f>
        <v>0</v>
      </c>
      <c r="Q769" s="201">
        <v>0</v>
      </c>
      <c r="R769" s="201">
        <f>Q769*H769</f>
        <v>0</v>
      </c>
      <c r="S769" s="201">
        <v>0</v>
      </c>
      <c r="T769" s="202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203" t="s">
        <v>279</v>
      </c>
      <c r="AT769" s="203" t="s">
        <v>274</v>
      </c>
      <c r="AU769" s="203" t="s">
        <v>16</v>
      </c>
      <c r="AY769" s="17" t="s">
        <v>272</v>
      </c>
      <c r="BE769" s="204">
        <f>IF(N769="základní",J769,0)</f>
        <v>0</v>
      </c>
      <c r="BF769" s="204">
        <f>IF(N769="snížená",J769,0)</f>
        <v>0</v>
      </c>
      <c r="BG769" s="204">
        <f>IF(N769="zákl. přenesená",J769,0)</f>
        <v>0</v>
      </c>
      <c r="BH769" s="204">
        <f>IF(N769="sníž. přenesená",J769,0)</f>
        <v>0</v>
      </c>
      <c r="BI769" s="204">
        <f>IF(N769="nulová",J769,0)</f>
        <v>0</v>
      </c>
      <c r="BJ769" s="17" t="s">
        <v>16</v>
      </c>
      <c r="BK769" s="204">
        <f>ROUND(I769*H769,2)</f>
        <v>0</v>
      </c>
      <c r="BL769" s="17" t="s">
        <v>279</v>
      </c>
      <c r="BM769" s="203" t="s">
        <v>2435</v>
      </c>
    </row>
    <row r="770" spans="1:65" s="13" customFormat="1" ht="22.5">
      <c r="B770" s="210"/>
      <c r="C770" s="211"/>
      <c r="D770" s="212" t="s">
        <v>283</v>
      </c>
      <c r="E770" s="213" t="s">
        <v>1</v>
      </c>
      <c r="F770" s="214" t="s">
        <v>6759</v>
      </c>
      <c r="G770" s="211"/>
      <c r="H770" s="213" t="s">
        <v>1</v>
      </c>
      <c r="I770" s="215"/>
      <c r="J770" s="211"/>
      <c r="K770" s="211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283</v>
      </c>
      <c r="AU770" s="220" t="s">
        <v>16</v>
      </c>
      <c r="AV770" s="13" t="s">
        <v>16</v>
      </c>
      <c r="AW770" s="13" t="s">
        <v>32</v>
      </c>
      <c r="AX770" s="13" t="s">
        <v>76</v>
      </c>
      <c r="AY770" s="220" t="s">
        <v>272</v>
      </c>
    </row>
    <row r="771" spans="1:65" s="13" customFormat="1" ht="33.75">
      <c r="B771" s="210"/>
      <c r="C771" s="211"/>
      <c r="D771" s="212" t="s">
        <v>283</v>
      </c>
      <c r="E771" s="213" t="s">
        <v>1</v>
      </c>
      <c r="F771" s="214" t="s">
        <v>6760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283</v>
      </c>
      <c r="AU771" s="220" t="s">
        <v>16</v>
      </c>
      <c r="AV771" s="13" t="s">
        <v>16</v>
      </c>
      <c r="AW771" s="13" t="s">
        <v>32</v>
      </c>
      <c r="AX771" s="13" t="s">
        <v>76</v>
      </c>
      <c r="AY771" s="220" t="s">
        <v>272</v>
      </c>
    </row>
    <row r="772" spans="1:65" s="13" customFormat="1" ht="11.25">
      <c r="B772" s="210"/>
      <c r="C772" s="211"/>
      <c r="D772" s="212" t="s">
        <v>283</v>
      </c>
      <c r="E772" s="213" t="s">
        <v>1</v>
      </c>
      <c r="F772" s="214" t="s">
        <v>6761</v>
      </c>
      <c r="G772" s="211"/>
      <c r="H772" s="213" t="s">
        <v>1</v>
      </c>
      <c r="I772" s="215"/>
      <c r="J772" s="211"/>
      <c r="K772" s="211"/>
      <c r="L772" s="216"/>
      <c r="M772" s="217"/>
      <c r="N772" s="218"/>
      <c r="O772" s="218"/>
      <c r="P772" s="218"/>
      <c r="Q772" s="218"/>
      <c r="R772" s="218"/>
      <c r="S772" s="218"/>
      <c r="T772" s="219"/>
      <c r="AT772" s="220" t="s">
        <v>283</v>
      </c>
      <c r="AU772" s="220" t="s">
        <v>16</v>
      </c>
      <c r="AV772" s="13" t="s">
        <v>16</v>
      </c>
      <c r="AW772" s="13" t="s">
        <v>32</v>
      </c>
      <c r="AX772" s="13" t="s">
        <v>76</v>
      </c>
      <c r="AY772" s="220" t="s">
        <v>272</v>
      </c>
    </row>
    <row r="773" spans="1:65" s="13" customFormat="1" ht="22.5">
      <c r="B773" s="210"/>
      <c r="C773" s="211"/>
      <c r="D773" s="212" t="s">
        <v>283</v>
      </c>
      <c r="E773" s="213" t="s">
        <v>1</v>
      </c>
      <c r="F773" s="214" t="s">
        <v>6762</v>
      </c>
      <c r="G773" s="211"/>
      <c r="H773" s="213" t="s">
        <v>1</v>
      </c>
      <c r="I773" s="215"/>
      <c r="J773" s="211"/>
      <c r="K773" s="211"/>
      <c r="L773" s="216"/>
      <c r="M773" s="217"/>
      <c r="N773" s="218"/>
      <c r="O773" s="218"/>
      <c r="P773" s="218"/>
      <c r="Q773" s="218"/>
      <c r="R773" s="218"/>
      <c r="S773" s="218"/>
      <c r="T773" s="219"/>
      <c r="AT773" s="220" t="s">
        <v>283</v>
      </c>
      <c r="AU773" s="220" t="s">
        <v>16</v>
      </c>
      <c r="AV773" s="13" t="s">
        <v>16</v>
      </c>
      <c r="AW773" s="13" t="s">
        <v>32</v>
      </c>
      <c r="AX773" s="13" t="s">
        <v>76</v>
      </c>
      <c r="AY773" s="220" t="s">
        <v>272</v>
      </c>
    </row>
    <row r="774" spans="1:65" s="13" customFormat="1" ht="11.25">
      <c r="B774" s="210"/>
      <c r="C774" s="211"/>
      <c r="D774" s="212" t="s">
        <v>283</v>
      </c>
      <c r="E774" s="213" t="s">
        <v>1</v>
      </c>
      <c r="F774" s="214" t="s">
        <v>6763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16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33.75">
      <c r="B775" s="210"/>
      <c r="C775" s="211"/>
      <c r="D775" s="212" t="s">
        <v>283</v>
      </c>
      <c r="E775" s="213" t="s">
        <v>1</v>
      </c>
      <c r="F775" s="214" t="s">
        <v>6764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16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3" customFormat="1" ht="22.5">
      <c r="B776" s="210"/>
      <c r="C776" s="211"/>
      <c r="D776" s="212" t="s">
        <v>283</v>
      </c>
      <c r="E776" s="213" t="s">
        <v>1</v>
      </c>
      <c r="F776" s="214" t="s">
        <v>6765</v>
      </c>
      <c r="G776" s="211"/>
      <c r="H776" s="213" t="s">
        <v>1</v>
      </c>
      <c r="I776" s="215"/>
      <c r="J776" s="211"/>
      <c r="K776" s="211"/>
      <c r="L776" s="216"/>
      <c r="M776" s="217"/>
      <c r="N776" s="218"/>
      <c r="O776" s="218"/>
      <c r="P776" s="218"/>
      <c r="Q776" s="218"/>
      <c r="R776" s="218"/>
      <c r="S776" s="218"/>
      <c r="T776" s="219"/>
      <c r="AT776" s="220" t="s">
        <v>283</v>
      </c>
      <c r="AU776" s="220" t="s">
        <v>16</v>
      </c>
      <c r="AV776" s="13" t="s">
        <v>16</v>
      </c>
      <c r="AW776" s="13" t="s">
        <v>32</v>
      </c>
      <c r="AX776" s="13" t="s">
        <v>76</v>
      </c>
      <c r="AY776" s="220" t="s">
        <v>272</v>
      </c>
    </row>
    <row r="777" spans="1:65" s="13" customFormat="1" ht="11.25">
      <c r="B777" s="210"/>
      <c r="C777" s="211"/>
      <c r="D777" s="212" t="s">
        <v>283</v>
      </c>
      <c r="E777" s="213" t="s">
        <v>1</v>
      </c>
      <c r="F777" s="214" t="s">
        <v>6766</v>
      </c>
      <c r="G777" s="211"/>
      <c r="H777" s="213" t="s">
        <v>1</v>
      </c>
      <c r="I777" s="215"/>
      <c r="J777" s="211"/>
      <c r="K777" s="211"/>
      <c r="L777" s="216"/>
      <c r="M777" s="217"/>
      <c r="N777" s="218"/>
      <c r="O777" s="218"/>
      <c r="P777" s="218"/>
      <c r="Q777" s="218"/>
      <c r="R777" s="218"/>
      <c r="S777" s="218"/>
      <c r="T777" s="219"/>
      <c r="AT777" s="220" t="s">
        <v>283</v>
      </c>
      <c r="AU777" s="220" t="s">
        <v>16</v>
      </c>
      <c r="AV777" s="13" t="s">
        <v>16</v>
      </c>
      <c r="AW777" s="13" t="s">
        <v>32</v>
      </c>
      <c r="AX777" s="13" t="s">
        <v>76</v>
      </c>
      <c r="AY777" s="220" t="s">
        <v>272</v>
      </c>
    </row>
    <row r="778" spans="1:65" s="13" customFormat="1" ht="11.25">
      <c r="B778" s="210"/>
      <c r="C778" s="211"/>
      <c r="D778" s="212" t="s">
        <v>283</v>
      </c>
      <c r="E778" s="213" t="s">
        <v>1</v>
      </c>
      <c r="F778" s="214" t="s">
        <v>6767</v>
      </c>
      <c r="G778" s="211"/>
      <c r="H778" s="213" t="s">
        <v>1</v>
      </c>
      <c r="I778" s="215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283</v>
      </c>
      <c r="AU778" s="220" t="s">
        <v>16</v>
      </c>
      <c r="AV778" s="13" t="s">
        <v>16</v>
      </c>
      <c r="AW778" s="13" t="s">
        <v>32</v>
      </c>
      <c r="AX778" s="13" t="s">
        <v>76</v>
      </c>
      <c r="AY778" s="220" t="s">
        <v>272</v>
      </c>
    </row>
    <row r="779" spans="1:65" s="13" customFormat="1" ht="11.25">
      <c r="B779" s="210"/>
      <c r="C779" s="211"/>
      <c r="D779" s="212" t="s">
        <v>283</v>
      </c>
      <c r="E779" s="213" t="s">
        <v>1</v>
      </c>
      <c r="F779" s="214" t="s">
        <v>6909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16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4" customFormat="1" ht="11.25">
      <c r="B780" s="221"/>
      <c r="C780" s="222"/>
      <c r="D780" s="212" t="s">
        <v>283</v>
      </c>
      <c r="E780" s="223" t="s">
        <v>1</v>
      </c>
      <c r="F780" s="224" t="s">
        <v>16</v>
      </c>
      <c r="G780" s="222"/>
      <c r="H780" s="225">
        <v>1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16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15" customFormat="1" ht="11.25">
      <c r="B781" s="246"/>
      <c r="C781" s="247"/>
      <c r="D781" s="212" t="s">
        <v>283</v>
      </c>
      <c r="E781" s="248" t="s">
        <v>1</v>
      </c>
      <c r="F781" s="249" t="s">
        <v>5942</v>
      </c>
      <c r="G781" s="247"/>
      <c r="H781" s="250">
        <v>1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AT781" s="256" t="s">
        <v>283</v>
      </c>
      <c r="AU781" s="256" t="s">
        <v>16</v>
      </c>
      <c r="AV781" s="15" t="s">
        <v>279</v>
      </c>
      <c r="AW781" s="15" t="s">
        <v>32</v>
      </c>
      <c r="AX781" s="15" t="s">
        <v>16</v>
      </c>
      <c r="AY781" s="256" t="s">
        <v>272</v>
      </c>
    </row>
    <row r="782" spans="1:65" s="2" customFormat="1" ht="49.15" customHeight="1">
      <c r="A782" s="34"/>
      <c r="B782" s="35"/>
      <c r="C782" s="192" t="s">
        <v>1380</v>
      </c>
      <c r="D782" s="192" t="s">
        <v>274</v>
      </c>
      <c r="E782" s="193" t="s">
        <v>6967</v>
      </c>
      <c r="F782" s="194" t="s">
        <v>6772</v>
      </c>
      <c r="G782" s="195" t="s">
        <v>952</v>
      </c>
      <c r="H782" s="196">
        <v>1</v>
      </c>
      <c r="I782" s="197"/>
      <c r="J782" s="198">
        <f>ROUND(I782*H782,2)</f>
        <v>0</v>
      </c>
      <c r="K782" s="194" t="s">
        <v>1</v>
      </c>
      <c r="L782" s="39"/>
      <c r="M782" s="199" t="s">
        <v>1</v>
      </c>
      <c r="N782" s="200" t="s">
        <v>41</v>
      </c>
      <c r="O782" s="71"/>
      <c r="P782" s="201">
        <f>O782*H782</f>
        <v>0</v>
      </c>
      <c r="Q782" s="201">
        <v>0</v>
      </c>
      <c r="R782" s="201">
        <f>Q782*H782</f>
        <v>0</v>
      </c>
      <c r="S782" s="201">
        <v>0</v>
      </c>
      <c r="T782" s="202">
        <f>S782*H782</f>
        <v>0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203" t="s">
        <v>279</v>
      </c>
      <c r="AT782" s="203" t="s">
        <v>274</v>
      </c>
      <c r="AU782" s="203" t="s">
        <v>16</v>
      </c>
      <c r="AY782" s="17" t="s">
        <v>272</v>
      </c>
      <c r="BE782" s="204">
        <f>IF(N782="základní",J782,0)</f>
        <v>0</v>
      </c>
      <c r="BF782" s="204">
        <f>IF(N782="snížená",J782,0)</f>
        <v>0</v>
      </c>
      <c r="BG782" s="204">
        <f>IF(N782="zákl. přenesená",J782,0)</f>
        <v>0</v>
      </c>
      <c r="BH782" s="204">
        <f>IF(N782="sníž. přenesená",J782,0)</f>
        <v>0</v>
      </c>
      <c r="BI782" s="204">
        <f>IF(N782="nulová",J782,0)</f>
        <v>0</v>
      </c>
      <c r="BJ782" s="17" t="s">
        <v>16</v>
      </c>
      <c r="BK782" s="204">
        <f>ROUND(I782*H782,2)</f>
        <v>0</v>
      </c>
      <c r="BL782" s="17" t="s">
        <v>279</v>
      </c>
      <c r="BM782" s="203" t="s">
        <v>2449</v>
      </c>
    </row>
    <row r="783" spans="1:65" s="13" customFormat="1" ht="22.5">
      <c r="B783" s="210"/>
      <c r="C783" s="211"/>
      <c r="D783" s="212" t="s">
        <v>283</v>
      </c>
      <c r="E783" s="213" t="s">
        <v>1</v>
      </c>
      <c r="F783" s="214" t="s">
        <v>6759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16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3" customFormat="1" ht="33.75">
      <c r="B784" s="210"/>
      <c r="C784" s="211"/>
      <c r="D784" s="212" t="s">
        <v>283</v>
      </c>
      <c r="E784" s="213" t="s">
        <v>1</v>
      </c>
      <c r="F784" s="214" t="s">
        <v>6760</v>
      </c>
      <c r="G784" s="211"/>
      <c r="H784" s="213" t="s">
        <v>1</v>
      </c>
      <c r="I784" s="215"/>
      <c r="J784" s="211"/>
      <c r="K784" s="211"/>
      <c r="L784" s="216"/>
      <c r="M784" s="217"/>
      <c r="N784" s="218"/>
      <c r="O784" s="218"/>
      <c r="P784" s="218"/>
      <c r="Q784" s="218"/>
      <c r="R784" s="218"/>
      <c r="S784" s="218"/>
      <c r="T784" s="219"/>
      <c r="AT784" s="220" t="s">
        <v>283</v>
      </c>
      <c r="AU784" s="220" t="s">
        <v>16</v>
      </c>
      <c r="AV784" s="13" t="s">
        <v>16</v>
      </c>
      <c r="AW784" s="13" t="s">
        <v>32</v>
      </c>
      <c r="AX784" s="13" t="s">
        <v>76</v>
      </c>
      <c r="AY784" s="220" t="s">
        <v>272</v>
      </c>
    </row>
    <row r="785" spans="1:65" s="13" customFormat="1" ht="11.25">
      <c r="B785" s="210"/>
      <c r="C785" s="211"/>
      <c r="D785" s="212" t="s">
        <v>283</v>
      </c>
      <c r="E785" s="213" t="s">
        <v>1</v>
      </c>
      <c r="F785" s="214" t="s">
        <v>6761</v>
      </c>
      <c r="G785" s="211"/>
      <c r="H785" s="213" t="s">
        <v>1</v>
      </c>
      <c r="I785" s="215"/>
      <c r="J785" s="211"/>
      <c r="K785" s="211"/>
      <c r="L785" s="216"/>
      <c r="M785" s="217"/>
      <c r="N785" s="218"/>
      <c r="O785" s="218"/>
      <c r="P785" s="218"/>
      <c r="Q785" s="218"/>
      <c r="R785" s="218"/>
      <c r="S785" s="218"/>
      <c r="T785" s="219"/>
      <c r="AT785" s="220" t="s">
        <v>283</v>
      </c>
      <c r="AU785" s="220" t="s">
        <v>16</v>
      </c>
      <c r="AV785" s="13" t="s">
        <v>16</v>
      </c>
      <c r="AW785" s="13" t="s">
        <v>32</v>
      </c>
      <c r="AX785" s="13" t="s">
        <v>76</v>
      </c>
      <c r="AY785" s="220" t="s">
        <v>272</v>
      </c>
    </row>
    <row r="786" spans="1:65" s="13" customFormat="1" ht="22.5">
      <c r="B786" s="210"/>
      <c r="C786" s="211"/>
      <c r="D786" s="212" t="s">
        <v>283</v>
      </c>
      <c r="E786" s="213" t="s">
        <v>1</v>
      </c>
      <c r="F786" s="214" t="s">
        <v>6762</v>
      </c>
      <c r="G786" s="211"/>
      <c r="H786" s="213" t="s">
        <v>1</v>
      </c>
      <c r="I786" s="215"/>
      <c r="J786" s="211"/>
      <c r="K786" s="211"/>
      <c r="L786" s="216"/>
      <c r="M786" s="217"/>
      <c r="N786" s="218"/>
      <c r="O786" s="218"/>
      <c r="P786" s="218"/>
      <c r="Q786" s="218"/>
      <c r="R786" s="218"/>
      <c r="S786" s="218"/>
      <c r="T786" s="219"/>
      <c r="AT786" s="220" t="s">
        <v>283</v>
      </c>
      <c r="AU786" s="220" t="s">
        <v>16</v>
      </c>
      <c r="AV786" s="13" t="s">
        <v>16</v>
      </c>
      <c r="AW786" s="13" t="s">
        <v>32</v>
      </c>
      <c r="AX786" s="13" t="s">
        <v>76</v>
      </c>
      <c r="AY786" s="220" t="s">
        <v>272</v>
      </c>
    </row>
    <row r="787" spans="1:65" s="13" customFormat="1" ht="11.25">
      <c r="B787" s="210"/>
      <c r="C787" s="211"/>
      <c r="D787" s="212" t="s">
        <v>283</v>
      </c>
      <c r="E787" s="213" t="s">
        <v>1</v>
      </c>
      <c r="F787" s="214" t="s">
        <v>6763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283</v>
      </c>
      <c r="AU787" s="220" t="s">
        <v>16</v>
      </c>
      <c r="AV787" s="13" t="s">
        <v>16</v>
      </c>
      <c r="AW787" s="13" t="s">
        <v>32</v>
      </c>
      <c r="AX787" s="13" t="s">
        <v>76</v>
      </c>
      <c r="AY787" s="220" t="s">
        <v>272</v>
      </c>
    </row>
    <row r="788" spans="1:65" s="13" customFormat="1" ht="33.75">
      <c r="B788" s="210"/>
      <c r="C788" s="211"/>
      <c r="D788" s="212" t="s">
        <v>283</v>
      </c>
      <c r="E788" s="213" t="s">
        <v>1</v>
      </c>
      <c r="F788" s="214" t="s">
        <v>6764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16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22.5">
      <c r="B789" s="210"/>
      <c r="C789" s="211"/>
      <c r="D789" s="212" t="s">
        <v>283</v>
      </c>
      <c r="E789" s="213" t="s">
        <v>1</v>
      </c>
      <c r="F789" s="214" t="s">
        <v>6765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16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3" customFormat="1" ht="11.25">
      <c r="B790" s="210"/>
      <c r="C790" s="211"/>
      <c r="D790" s="212" t="s">
        <v>283</v>
      </c>
      <c r="E790" s="213" t="s">
        <v>1</v>
      </c>
      <c r="F790" s="214" t="s">
        <v>6766</v>
      </c>
      <c r="G790" s="211"/>
      <c r="H790" s="213" t="s">
        <v>1</v>
      </c>
      <c r="I790" s="215"/>
      <c r="J790" s="211"/>
      <c r="K790" s="211"/>
      <c r="L790" s="216"/>
      <c r="M790" s="217"/>
      <c r="N790" s="218"/>
      <c r="O790" s="218"/>
      <c r="P790" s="218"/>
      <c r="Q790" s="218"/>
      <c r="R790" s="218"/>
      <c r="S790" s="218"/>
      <c r="T790" s="219"/>
      <c r="AT790" s="220" t="s">
        <v>283</v>
      </c>
      <c r="AU790" s="220" t="s">
        <v>16</v>
      </c>
      <c r="AV790" s="13" t="s">
        <v>16</v>
      </c>
      <c r="AW790" s="13" t="s">
        <v>32</v>
      </c>
      <c r="AX790" s="13" t="s">
        <v>76</v>
      </c>
      <c r="AY790" s="220" t="s">
        <v>272</v>
      </c>
    </row>
    <row r="791" spans="1:65" s="13" customFormat="1" ht="11.25">
      <c r="B791" s="210"/>
      <c r="C791" s="211"/>
      <c r="D791" s="212" t="s">
        <v>283</v>
      </c>
      <c r="E791" s="213" t="s">
        <v>1</v>
      </c>
      <c r="F791" s="214" t="s">
        <v>6767</v>
      </c>
      <c r="G791" s="211"/>
      <c r="H791" s="213" t="s">
        <v>1</v>
      </c>
      <c r="I791" s="215"/>
      <c r="J791" s="211"/>
      <c r="K791" s="211"/>
      <c r="L791" s="216"/>
      <c r="M791" s="217"/>
      <c r="N791" s="218"/>
      <c r="O791" s="218"/>
      <c r="P791" s="218"/>
      <c r="Q791" s="218"/>
      <c r="R791" s="218"/>
      <c r="S791" s="218"/>
      <c r="T791" s="219"/>
      <c r="AT791" s="220" t="s">
        <v>283</v>
      </c>
      <c r="AU791" s="220" t="s">
        <v>16</v>
      </c>
      <c r="AV791" s="13" t="s">
        <v>16</v>
      </c>
      <c r="AW791" s="13" t="s">
        <v>32</v>
      </c>
      <c r="AX791" s="13" t="s">
        <v>76</v>
      </c>
      <c r="AY791" s="220" t="s">
        <v>272</v>
      </c>
    </row>
    <row r="792" spans="1:65" s="13" customFormat="1" ht="11.25">
      <c r="B792" s="210"/>
      <c r="C792" s="211"/>
      <c r="D792" s="212" t="s">
        <v>283</v>
      </c>
      <c r="E792" s="213" t="s">
        <v>1</v>
      </c>
      <c r="F792" s="214" t="s">
        <v>6909</v>
      </c>
      <c r="G792" s="211"/>
      <c r="H792" s="213" t="s">
        <v>1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283</v>
      </c>
      <c r="AU792" s="220" t="s">
        <v>16</v>
      </c>
      <c r="AV792" s="13" t="s">
        <v>16</v>
      </c>
      <c r="AW792" s="13" t="s">
        <v>32</v>
      </c>
      <c r="AX792" s="13" t="s">
        <v>76</v>
      </c>
      <c r="AY792" s="220" t="s">
        <v>272</v>
      </c>
    </row>
    <row r="793" spans="1:65" s="14" customFormat="1" ht="11.25">
      <c r="B793" s="221"/>
      <c r="C793" s="222"/>
      <c r="D793" s="212" t="s">
        <v>283</v>
      </c>
      <c r="E793" s="223" t="s">
        <v>1</v>
      </c>
      <c r="F793" s="224" t="s">
        <v>16</v>
      </c>
      <c r="G793" s="222"/>
      <c r="H793" s="225">
        <v>1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AT793" s="231" t="s">
        <v>283</v>
      </c>
      <c r="AU793" s="231" t="s">
        <v>16</v>
      </c>
      <c r="AV793" s="14" t="s">
        <v>84</v>
      </c>
      <c r="AW793" s="14" t="s">
        <v>32</v>
      </c>
      <c r="AX793" s="14" t="s">
        <v>76</v>
      </c>
      <c r="AY793" s="231" t="s">
        <v>272</v>
      </c>
    </row>
    <row r="794" spans="1:65" s="15" customFormat="1" ht="11.25">
      <c r="B794" s="246"/>
      <c r="C794" s="247"/>
      <c r="D794" s="212" t="s">
        <v>283</v>
      </c>
      <c r="E794" s="248" t="s">
        <v>1</v>
      </c>
      <c r="F794" s="249" t="s">
        <v>5942</v>
      </c>
      <c r="G794" s="247"/>
      <c r="H794" s="250">
        <v>1</v>
      </c>
      <c r="I794" s="251"/>
      <c r="J794" s="247"/>
      <c r="K794" s="247"/>
      <c r="L794" s="252"/>
      <c r="M794" s="253"/>
      <c r="N794" s="254"/>
      <c r="O794" s="254"/>
      <c r="P794" s="254"/>
      <c r="Q794" s="254"/>
      <c r="R794" s="254"/>
      <c r="S794" s="254"/>
      <c r="T794" s="255"/>
      <c r="AT794" s="256" t="s">
        <v>283</v>
      </c>
      <c r="AU794" s="256" t="s">
        <v>16</v>
      </c>
      <c r="AV794" s="15" t="s">
        <v>279</v>
      </c>
      <c r="AW794" s="15" t="s">
        <v>32</v>
      </c>
      <c r="AX794" s="15" t="s">
        <v>16</v>
      </c>
      <c r="AY794" s="256" t="s">
        <v>272</v>
      </c>
    </row>
    <row r="795" spans="1:65" s="2" customFormat="1" ht="24.2" customHeight="1">
      <c r="A795" s="34"/>
      <c r="B795" s="35"/>
      <c r="C795" s="192" t="s">
        <v>1387</v>
      </c>
      <c r="D795" s="192" t="s">
        <v>274</v>
      </c>
      <c r="E795" s="193" t="s">
        <v>6968</v>
      </c>
      <c r="F795" s="194" t="s">
        <v>6969</v>
      </c>
      <c r="G795" s="195" t="s">
        <v>952</v>
      </c>
      <c r="H795" s="196">
        <v>1</v>
      </c>
      <c r="I795" s="197"/>
      <c r="J795" s="198">
        <f>ROUND(I795*H795,2)</f>
        <v>0</v>
      </c>
      <c r="K795" s="194" t="s">
        <v>1</v>
      </c>
      <c r="L795" s="39"/>
      <c r="M795" s="199" t="s">
        <v>1</v>
      </c>
      <c r="N795" s="200" t="s">
        <v>41</v>
      </c>
      <c r="O795" s="71"/>
      <c r="P795" s="201">
        <f>O795*H795</f>
        <v>0</v>
      </c>
      <c r="Q795" s="201">
        <v>0</v>
      </c>
      <c r="R795" s="201">
        <f>Q795*H795</f>
        <v>0</v>
      </c>
      <c r="S795" s="201">
        <v>0</v>
      </c>
      <c r="T795" s="202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3" t="s">
        <v>279</v>
      </c>
      <c r="AT795" s="203" t="s">
        <v>274</v>
      </c>
      <c r="AU795" s="203" t="s">
        <v>16</v>
      </c>
      <c r="AY795" s="17" t="s">
        <v>272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17" t="s">
        <v>16</v>
      </c>
      <c r="BK795" s="204">
        <f>ROUND(I795*H795,2)</f>
        <v>0</v>
      </c>
      <c r="BL795" s="17" t="s">
        <v>279</v>
      </c>
      <c r="BM795" s="203" t="s">
        <v>2474</v>
      </c>
    </row>
    <row r="796" spans="1:65" s="13" customFormat="1" ht="11.25">
      <c r="B796" s="210"/>
      <c r="C796" s="211"/>
      <c r="D796" s="212" t="s">
        <v>283</v>
      </c>
      <c r="E796" s="213" t="s">
        <v>1</v>
      </c>
      <c r="F796" s="214" t="s">
        <v>6768</v>
      </c>
      <c r="G796" s="211"/>
      <c r="H796" s="213" t="s">
        <v>1</v>
      </c>
      <c r="I796" s="215"/>
      <c r="J796" s="211"/>
      <c r="K796" s="211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283</v>
      </c>
      <c r="AU796" s="220" t="s">
        <v>16</v>
      </c>
      <c r="AV796" s="13" t="s">
        <v>16</v>
      </c>
      <c r="AW796" s="13" t="s">
        <v>32</v>
      </c>
      <c r="AX796" s="13" t="s">
        <v>76</v>
      </c>
      <c r="AY796" s="220" t="s">
        <v>272</v>
      </c>
    </row>
    <row r="797" spans="1:65" s="14" customFormat="1" ht="11.25">
      <c r="B797" s="221"/>
      <c r="C797" s="222"/>
      <c r="D797" s="212" t="s">
        <v>283</v>
      </c>
      <c r="E797" s="223" t="s">
        <v>1</v>
      </c>
      <c r="F797" s="224" t="s">
        <v>16</v>
      </c>
      <c r="G797" s="222"/>
      <c r="H797" s="225">
        <v>1</v>
      </c>
      <c r="I797" s="226"/>
      <c r="J797" s="222"/>
      <c r="K797" s="222"/>
      <c r="L797" s="227"/>
      <c r="M797" s="228"/>
      <c r="N797" s="229"/>
      <c r="O797" s="229"/>
      <c r="P797" s="229"/>
      <c r="Q797" s="229"/>
      <c r="R797" s="229"/>
      <c r="S797" s="229"/>
      <c r="T797" s="230"/>
      <c r="AT797" s="231" t="s">
        <v>283</v>
      </c>
      <c r="AU797" s="231" t="s">
        <v>16</v>
      </c>
      <c r="AV797" s="14" t="s">
        <v>84</v>
      </c>
      <c r="AW797" s="14" t="s">
        <v>32</v>
      </c>
      <c r="AX797" s="14" t="s">
        <v>76</v>
      </c>
      <c r="AY797" s="231" t="s">
        <v>272</v>
      </c>
    </row>
    <row r="798" spans="1:65" s="15" customFormat="1" ht="11.25">
      <c r="B798" s="246"/>
      <c r="C798" s="247"/>
      <c r="D798" s="212" t="s">
        <v>283</v>
      </c>
      <c r="E798" s="248" t="s">
        <v>1</v>
      </c>
      <c r="F798" s="249" t="s">
        <v>5942</v>
      </c>
      <c r="G798" s="247"/>
      <c r="H798" s="250">
        <v>1</v>
      </c>
      <c r="I798" s="251"/>
      <c r="J798" s="247"/>
      <c r="K798" s="247"/>
      <c r="L798" s="252"/>
      <c r="M798" s="253"/>
      <c r="N798" s="254"/>
      <c r="O798" s="254"/>
      <c r="P798" s="254"/>
      <c r="Q798" s="254"/>
      <c r="R798" s="254"/>
      <c r="S798" s="254"/>
      <c r="T798" s="255"/>
      <c r="AT798" s="256" t="s">
        <v>283</v>
      </c>
      <c r="AU798" s="256" t="s">
        <v>16</v>
      </c>
      <c r="AV798" s="15" t="s">
        <v>279</v>
      </c>
      <c r="AW798" s="15" t="s">
        <v>32</v>
      </c>
      <c r="AX798" s="15" t="s">
        <v>16</v>
      </c>
      <c r="AY798" s="256" t="s">
        <v>272</v>
      </c>
    </row>
    <row r="799" spans="1:65" s="2" customFormat="1" ht="24.2" customHeight="1">
      <c r="A799" s="34"/>
      <c r="B799" s="35"/>
      <c r="C799" s="192" t="s">
        <v>1397</v>
      </c>
      <c r="D799" s="192" t="s">
        <v>274</v>
      </c>
      <c r="E799" s="193" t="s">
        <v>6970</v>
      </c>
      <c r="F799" s="194" t="s">
        <v>6971</v>
      </c>
      <c r="G799" s="195" t="s">
        <v>952</v>
      </c>
      <c r="H799" s="196">
        <v>1</v>
      </c>
      <c r="I799" s="197"/>
      <c r="J799" s="198">
        <f>ROUND(I799*H799,2)</f>
        <v>0</v>
      </c>
      <c r="K799" s="194" t="s">
        <v>1</v>
      </c>
      <c r="L799" s="39"/>
      <c r="M799" s="199" t="s">
        <v>1</v>
      </c>
      <c r="N799" s="200" t="s">
        <v>41</v>
      </c>
      <c r="O799" s="71"/>
      <c r="P799" s="201">
        <f>O799*H799</f>
        <v>0</v>
      </c>
      <c r="Q799" s="201">
        <v>0</v>
      </c>
      <c r="R799" s="201">
        <f>Q799*H799</f>
        <v>0</v>
      </c>
      <c r="S799" s="201">
        <v>0</v>
      </c>
      <c r="T799" s="202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203" t="s">
        <v>279</v>
      </c>
      <c r="AT799" s="203" t="s">
        <v>274</v>
      </c>
      <c r="AU799" s="203" t="s">
        <v>16</v>
      </c>
      <c r="AY799" s="17" t="s">
        <v>272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7" t="s">
        <v>16</v>
      </c>
      <c r="BK799" s="204">
        <f>ROUND(I799*H799,2)</f>
        <v>0</v>
      </c>
      <c r="BL799" s="17" t="s">
        <v>279</v>
      </c>
      <c r="BM799" s="203" t="s">
        <v>2504</v>
      </c>
    </row>
    <row r="800" spans="1:65" s="13" customFormat="1" ht="11.25">
      <c r="B800" s="210"/>
      <c r="C800" s="211"/>
      <c r="D800" s="212" t="s">
        <v>283</v>
      </c>
      <c r="E800" s="213" t="s">
        <v>1</v>
      </c>
      <c r="F800" s="214" t="s">
        <v>6768</v>
      </c>
      <c r="G800" s="211"/>
      <c r="H800" s="213" t="s">
        <v>1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283</v>
      </c>
      <c r="AU800" s="220" t="s">
        <v>16</v>
      </c>
      <c r="AV800" s="13" t="s">
        <v>16</v>
      </c>
      <c r="AW800" s="13" t="s">
        <v>32</v>
      </c>
      <c r="AX800" s="13" t="s">
        <v>76</v>
      </c>
      <c r="AY800" s="220" t="s">
        <v>272</v>
      </c>
    </row>
    <row r="801" spans="1:65" s="14" customFormat="1" ht="11.25">
      <c r="B801" s="221"/>
      <c r="C801" s="222"/>
      <c r="D801" s="212" t="s">
        <v>283</v>
      </c>
      <c r="E801" s="223" t="s">
        <v>1</v>
      </c>
      <c r="F801" s="224" t="s">
        <v>16</v>
      </c>
      <c r="G801" s="222"/>
      <c r="H801" s="225">
        <v>1</v>
      </c>
      <c r="I801" s="226"/>
      <c r="J801" s="222"/>
      <c r="K801" s="222"/>
      <c r="L801" s="227"/>
      <c r="M801" s="228"/>
      <c r="N801" s="229"/>
      <c r="O801" s="229"/>
      <c r="P801" s="229"/>
      <c r="Q801" s="229"/>
      <c r="R801" s="229"/>
      <c r="S801" s="229"/>
      <c r="T801" s="230"/>
      <c r="AT801" s="231" t="s">
        <v>283</v>
      </c>
      <c r="AU801" s="231" t="s">
        <v>16</v>
      </c>
      <c r="AV801" s="14" t="s">
        <v>84</v>
      </c>
      <c r="AW801" s="14" t="s">
        <v>32</v>
      </c>
      <c r="AX801" s="14" t="s">
        <v>76</v>
      </c>
      <c r="AY801" s="231" t="s">
        <v>272</v>
      </c>
    </row>
    <row r="802" spans="1:65" s="15" customFormat="1" ht="11.25">
      <c r="B802" s="246"/>
      <c r="C802" s="247"/>
      <c r="D802" s="212" t="s">
        <v>283</v>
      </c>
      <c r="E802" s="248" t="s">
        <v>1</v>
      </c>
      <c r="F802" s="249" t="s">
        <v>5942</v>
      </c>
      <c r="G802" s="247"/>
      <c r="H802" s="250">
        <v>1</v>
      </c>
      <c r="I802" s="251"/>
      <c r="J802" s="247"/>
      <c r="K802" s="247"/>
      <c r="L802" s="252"/>
      <c r="M802" s="253"/>
      <c r="N802" s="254"/>
      <c r="O802" s="254"/>
      <c r="P802" s="254"/>
      <c r="Q802" s="254"/>
      <c r="R802" s="254"/>
      <c r="S802" s="254"/>
      <c r="T802" s="255"/>
      <c r="AT802" s="256" t="s">
        <v>283</v>
      </c>
      <c r="AU802" s="256" t="s">
        <v>16</v>
      </c>
      <c r="AV802" s="15" t="s">
        <v>279</v>
      </c>
      <c r="AW802" s="15" t="s">
        <v>32</v>
      </c>
      <c r="AX802" s="15" t="s">
        <v>16</v>
      </c>
      <c r="AY802" s="256" t="s">
        <v>272</v>
      </c>
    </row>
    <row r="803" spans="1:65" s="2" customFormat="1" ht="55.5" customHeight="1">
      <c r="A803" s="34"/>
      <c r="B803" s="35"/>
      <c r="C803" s="192" t="s">
        <v>1405</v>
      </c>
      <c r="D803" s="192" t="s">
        <v>274</v>
      </c>
      <c r="E803" s="193" t="s">
        <v>6972</v>
      </c>
      <c r="F803" s="194" t="s">
        <v>6973</v>
      </c>
      <c r="G803" s="195" t="s">
        <v>185</v>
      </c>
      <c r="H803" s="196">
        <v>21</v>
      </c>
      <c r="I803" s="197"/>
      <c r="J803" s="198">
        <f>ROUND(I803*H803,2)</f>
        <v>0</v>
      </c>
      <c r="K803" s="194" t="s">
        <v>1</v>
      </c>
      <c r="L803" s="39"/>
      <c r="M803" s="199" t="s">
        <v>1</v>
      </c>
      <c r="N803" s="200" t="s">
        <v>41</v>
      </c>
      <c r="O803" s="71"/>
      <c r="P803" s="201">
        <f>O803*H803</f>
        <v>0</v>
      </c>
      <c r="Q803" s="201">
        <v>0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279</v>
      </c>
      <c r="AT803" s="203" t="s">
        <v>274</v>
      </c>
      <c r="AU803" s="203" t="s">
        <v>16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279</v>
      </c>
      <c r="BM803" s="203" t="s">
        <v>2514</v>
      </c>
    </row>
    <row r="804" spans="1:65" s="13" customFormat="1" ht="11.25">
      <c r="B804" s="210"/>
      <c r="C804" s="211"/>
      <c r="D804" s="212" t="s">
        <v>283</v>
      </c>
      <c r="E804" s="213" t="s">
        <v>1</v>
      </c>
      <c r="F804" s="214" t="s">
        <v>6909</v>
      </c>
      <c r="G804" s="211"/>
      <c r="H804" s="213" t="s">
        <v>1</v>
      </c>
      <c r="I804" s="215"/>
      <c r="J804" s="211"/>
      <c r="K804" s="211"/>
      <c r="L804" s="216"/>
      <c r="M804" s="217"/>
      <c r="N804" s="218"/>
      <c r="O804" s="218"/>
      <c r="P804" s="218"/>
      <c r="Q804" s="218"/>
      <c r="R804" s="218"/>
      <c r="S804" s="218"/>
      <c r="T804" s="219"/>
      <c r="AT804" s="220" t="s">
        <v>283</v>
      </c>
      <c r="AU804" s="220" t="s">
        <v>16</v>
      </c>
      <c r="AV804" s="13" t="s">
        <v>16</v>
      </c>
      <c r="AW804" s="13" t="s">
        <v>32</v>
      </c>
      <c r="AX804" s="13" t="s">
        <v>76</v>
      </c>
      <c r="AY804" s="220" t="s">
        <v>272</v>
      </c>
    </row>
    <row r="805" spans="1:65" s="14" customFormat="1" ht="11.25">
      <c r="B805" s="221"/>
      <c r="C805" s="222"/>
      <c r="D805" s="212" t="s">
        <v>283</v>
      </c>
      <c r="E805" s="223" t="s">
        <v>1</v>
      </c>
      <c r="F805" s="224" t="s">
        <v>7</v>
      </c>
      <c r="G805" s="222"/>
      <c r="H805" s="225">
        <v>21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AT805" s="231" t="s">
        <v>283</v>
      </c>
      <c r="AU805" s="231" t="s">
        <v>16</v>
      </c>
      <c r="AV805" s="14" t="s">
        <v>84</v>
      </c>
      <c r="AW805" s="14" t="s">
        <v>32</v>
      </c>
      <c r="AX805" s="14" t="s">
        <v>76</v>
      </c>
      <c r="AY805" s="231" t="s">
        <v>272</v>
      </c>
    </row>
    <row r="806" spans="1:65" s="15" customFormat="1" ht="11.25">
      <c r="B806" s="246"/>
      <c r="C806" s="247"/>
      <c r="D806" s="212" t="s">
        <v>283</v>
      </c>
      <c r="E806" s="248" t="s">
        <v>1</v>
      </c>
      <c r="F806" s="249" t="s">
        <v>5942</v>
      </c>
      <c r="G806" s="247"/>
      <c r="H806" s="250">
        <v>21</v>
      </c>
      <c r="I806" s="251"/>
      <c r="J806" s="247"/>
      <c r="K806" s="247"/>
      <c r="L806" s="252"/>
      <c r="M806" s="253"/>
      <c r="N806" s="254"/>
      <c r="O806" s="254"/>
      <c r="P806" s="254"/>
      <c r="Q806" s="254"/>
      <c r="R806" s="254"/>
      <c r="S806" s="254"/>
      <c r="T806" s="255"/>
      <c r="AT806" s="256" t="s">
        <v>283</v>
      </c>
      <c r="AU806" s="256" t="s">
        <v>16</v>
      </c>
      <c r="AV806" s="15" t="s">
        <v>279</v>
      </c>
      <c r="AW806" s="15" t="s">
        <v>32</v>
      </c>
      <c r="AX806" s="15" t="s">
        <v>16</v>
      </c>
      <c r="AY806" s="256" t="s">
        <v>272</v>
      </c>
    </row>
    <row r="807" spans="1:65" s="2" customFormat="1" ht="55.5" customHeight="1">
      <c r="A807" s="34"/>
      <c r="B807" s="35"/>
      <c r="C807" s="192" t="s">
        <v>1418</v>
      </c>
      <c r="D807" s="192" t="s">
        <v>274</v>
      </c>
      <c r="E807" s="193" t="s">
        <v>6974</v>
      </c>
      <c r="F807" s="194" t="s">
        <v>6777</v>
      </c>
      <c r="G807" s="195" t="s">
        <v>185</v>
      </c>
      <c r="H807" s="196">
        <v>58.5</v>
      </c>
      <c r="I807" s="197"/>
      <c r="J807" s="198">
        <f>ROUND(I807*H807,2)</f>
        <v>0</v>
      </c>
      <c r="K807" s="194" t="s">
        <v>1</v>
      </c>
      <c r="L807" s="39"/>
      <c r="M807" s="199" t="s">
        <v>1</v>
      </c>
      <c r="N807" s="200" t="s">
        <v>41</v>
      </c>
      <c r="O807" s="71"/>
      <c r="P807" s="201">
        <f>O807*H807</f>
        <v>0</v>
      </c>
      <c r="Q807" s="201">
        <v>0</v>
      </c>
      <c r="R807" s="201">
        <f>Q807*H807</f>
        <v>0</v>
      </c>
      <c r="S807" s="201">
        <v>0</v>
      </c>
      <c r="T807" s="202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203" t="s">
        <v>279</v>
      </c>
      <c r="AT807" s="203" t="s">
        <v>274</v>
      </c>
      <c r="AU807" s="203" t="s">
        <v>16</v>
      </c>
      <c r="AY807" s="17" t="s">
        <v>272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7" t="s">
        <v>16</v>
      </c>
      <c r="BK807" s="204">
        <f>ROUND(I807*H807,2)</f>
        <v>0</v>
      </c>
      <c r="BL807" s="17" t="s">
        <v>279</v>
      </c>
      <c r="BM807" s="203" t="s">
        <v>6975</v>
      </c>
    </row>
    <row r="808" spans="1:65" s="13" customFormat="1" ht="11.25">
      <c r="B808" s="210"/>
      <c r="C808" s="211"/>
      <c r="D808" s="212" t="s">
        <v>283</v>
      </c>
      <c r="E808" s="213" t="s">
        <v>1</v>
      </c>
      <c r="F808" s="214" t="s">
        <v>6934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16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4" customFormat="1" ht="11.25">
      <c r="B809" s="221"/>
      <c r="C809" s="222"/>
      <c r="D809" s="212" t="s">
        <v>283</v>
      </c>
      <c r="E809" s="223" t="s">
        <v>1</v>
      </c>
      <c r="F809" s="224" t="s">
        <v>6976</v>
      </c>
      <c r="G809" s="222"/>
      <c r="H809" s="225">
        <v>58.5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283</v>
      </c>
      <c r="AU809" s="231" t="s">
        <v>16</v>
      </c>
      <c r="AV809" s="14" t="s">
        <v>84</v>
      </c>
      <c r="AW809" s="14" t="s">
        <v>32</v>
      </c>
      <c r="AX809" s="14" t="s">
        <v>76</v>
      </c>
      <c r="AY809" s="231" t="s">
        <v>272</v>
      </c>
    </row>
    <row r="810" spans="1:65" s="15" customFormat="1" ht="11.25">
      <c r="B810" s="246"/>
      <c r="C810" s="247"/>
      <c r="D810" s="212" t="s">
        <v>283</v>
      </c>
      <c r="E810" s="248" t="s">
        <v>1</v>
      </c>
      <c r="F810" s="249" t="s">
        <v>5942</v>
      </c>
      <c r="G810" s="247"/>
      <c r="H810" s="250">
        <v>58.5</v>
      </c>
      <c r="I810" s="251"/>
      <c r="J810" s="247"/>
      <c r="K810" s="247"/>
      <c r="L810" s="252"/>
      <c r="M810" s="253"/>
      <c r="N810" s="254"/>
      <c r="O810" s="254"/>
      <c r="P810" s="254"/>
      <c r="Q810" s="254"/>
      <c r="R810" s="254"/>
      <c r="S810" s="254"/>
      <c r="T810" s="255"/>
      <c r="AT810" s="256" t="s">
        <v>283</v>
      </c>
      <c r="AU810" s="256" t="s">
        <v>16</v>
      </c>
      <c r="AV810" s="15" t="s">
        <v>279</v>
      </c>
      <c r="AW810" s="15" t="s">
        <v>32</v>
      </c>
      <c r="AX810" s="15" t="s">
        <v>16</v>
      </c>
      <c r="AY810" s="256" t="s">
        <v>272</v>
      </c>
    </row>
    <row r="811" spans="1:65" s="2" customFormat="1" ht="55.5" customHeight="1">
      <c r="A811" s="34"/>
      <c r="B811" s="35"/>
      <c r="C811" s="192" t="s">
        <v>1423</v>
      </c>
      <c r="D811" s="192" t="s">
        <v>274</v>
      </c>
      <c r="E811" s="193" t="s">
        <v>6977</v>
      </c>
      <c r="F811" s="194" t="s">
        <v>6978</v>
      </c>
      <c r="G811" s="195" t="s">
        <v>185</v>
      </c>
      <c r="H811" s="196">
        <v>27</v>
      </c>
      <c r="I811" s="197"/>
      <c r="J811" s="198">
        <f>ROUND(I811*H811,2)</f>
        <v>0</v>
      </c>
      <c r="K811" s="194" t="s">
        <v>1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279</v>
      </c>
      <c r="AT811" s="203" t="s">
        <v>274</v>
      </c>
      <c r="AU811" s="203" t="s">
        <v>16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279</v>
      </c>
      <c r="BM811" s="203" t="s">
        <v>2541</v>
      </c>
    </row>
    <row r="812" spans="1:65" s="13" customFormat="1" ht="11.25">
      <c r="B812" s="210"/>
      <c r="C812" s="211"/>
      <c r="D812" s="212" t="s">
        <v>283</v>
      </c>
      <c r="E812" s="213" t="s">
        <v>1</v>
      </c>
      <c r="F812" s="214" t="s">
        <v>6934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16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4" customFormat="1" ht="11.25">
      <c r="B813" s="221"/>
      <c r="C813" s="222"/>
      <c r="D813" s="212" t="s">
        <v>283</v>
      </c>
      <c r="E813" s="223" t="s">
        <v>1</v>
      </c>
      <c r="F813" s="224" t="s">
        <v>448</v>
      </c>
      <c r="G813" s="222"/>
      <c r="H813" s="225">
        <v>27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283</v>
      </c>
      <c r="AU813" s="231" t="s">
        <v>16</v>
      </c>
      <c r="AV813" s="14" t="s">
        <v>84</v>
      </c>
      <c r="AW813" s="14" t="s">
        <v>32</v>
      </c>
      <c r="AX813" s="14" t="s">
        <v>76</v>
      </c>
      <c r="AY813" s="231" t="s">
        <v>272</v>
      </c>
    </row>
    <row r="814" spans="1:65" s="15" customFormat="1" ht="11.25">
      <c r="B814" s="246"/>
      <c r="C814" s="247"/>
      <c r="D814" s="212" t="s">
        <v>283</v>
      </c>
      <c r="E814" s="248" t="s">
        <v>1</v>
      </c>
      <c r="F814" s="249" t="s">
        <v>5942</v>
      </c>
      <c r="G814" s="247"/>
      <c r="H814" s="250">
        <v>27</v>
      </c>
      <c r="I814" s="251"/>
      <c r="J814" s="247"/>
      <c r="K814" s="247"/>
      <c r="L814" s="252"/>
      <c r="M814" s="253"/>
      <c r="N814" s="254"/>
      <c r="O814" s="254"/>
      <c r="P814" s="254"/>
      <c r="Q814" s="254"/>
      <c r="R814" s="254"/>
      <c r="S814" s="254"/>
      <c r="T814" s="255"/>
      <c r="AT814" s="256" t="s">
        <v>283</v>
      </c>
      <c r="AU814" s="256" t="s">
        <v>16</v>
      </c>
      <c r="AV814" s="15" t="s">
        <v>279</v>
      </c>
      <c r="AW814" s="15" t="s">
        <v>32</v>
      </c>
      <c r="AX814" s="15" t="s">
        <v>16</v>
      </c>
      <c r="AY814" s="256" t="s">
        <v>272</v>
      </c>
    </row>
    <row r="815" spans="1:65" s="2" customFormat="1" ht="37.9" customHeight="1">
      <c r="A815" s="34"/>
      <c r="B815" s="35"/>
      <c r="C815" s="192" t="s">
        <v>1431</v>
      </c>
      <c r="D815" s="192" t="s">
        <v>274</v>
      </c>
      <c r="E815" s="193" t="s">
        <v>6979</v>
      </c>
      <c r="F815" s="194" t="s">
        <v>6783</v>
      </c>
      <c r="G815" s="195" t="s">
        <v>185</v>
      </c>
      <c r="H815" s="196">
        <v>146</v>
      </c>
      <c r="I815" s="197"/>
      <c r="J815" s="198">
        <f>ROUND(I815*H815,2)</f>
        <v>0</v>
      </c>
      <c r="K815" s="194" t="s">
        <v>1</v>
      </c>
      <c r="L815" s="39"/>
      <c r="M815" s="199" t="s">
        <v>1</v>
      </c>
      <c r="N815" s="200" t="s">
        <v>41</v>
      </c>
      <c r="O815" s="71"/>
      <c r="P815" s="201">
        <f>O815*H815</f>
        <v>0</v>
      </c>
      <c r="Q815" s="201">
        <v>0</v>
      </c>
      <c r="R815" s="201">
        <f>Q815*H815</f>
        <v>0</v>
      </c>
      <c r="S815" s="201">
        <v>0</v>
      </c>
      <c r="T815" s="202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03" t="s">
        <v>279</v>
      </c>
      <c r="AT815" s="203" t="s">
        <v>274</v>
      </c>
      <c r="AU815" s="203" t="s">
        <v>16</v>
      </c>
      <c r="AY815" s="17" t="s">
        <v>272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17" t="s">
        <v>16</v>
      </c>
      <c r="BK815" s="204">
        <f>ROUND(I815*H815,2)</f>
        <v>0</v>
      </c>
      <c r="BL815" s="17" t="s">
        <v>279</v>
      </c>
      <c r="BM815" s="203" t="s">
        <v>2553</v>
      </c>
    </row>
    <row r="816" spans="1:65" s="13" customFormat="1" ht="11.25">
      <c r="B816" s="210"/>
      <c r="C816" s="211"/>
      <c r="D816" s="212" t="s">
        <v>283</v>
      </c>
      <c r="E816" s="213" t="s">
        <v>1</v>
      </c>
      <c r="F816" s="214" t="s">
        <v>6909</v>
      </c>
      <c r="G816" s="211"/>
      <c r="H816" s="213" t="s">
        <v>1</v>
      </c>
      <c r="I816" s="215"/>
      <c r="J816" s="211"/>
      <c r="K816" s="211"/>
      <c r="L816" s="216"/>
      <c r="M816" s="217"/>
      <c r="N816" s="218"/>
      <c r="O816" s="218"/>
      <c r="P816" s="218"/>
      <c r="Q816" s="218"/>
      <c r="R816" s="218"/>
      <c r="S816" s="218"/>
      <c r="T816" s="219"/>
      <c r="AT816" s="220" t="s">
        <v>283</v>
      </c>
      <c r="AU816" s="220" t="s">
        <v>16</v>
      </c>
      <c r="AV816" s="13" t="s">
        <v>16</v>
      </c>
      <c r="AW816" s="13" t="s">
        <v>32</v>
      </c>
      <c r="AX816" s="13" t="s">
        <v>76</v>
      </c>
      <c r="AY816" s="220" t="s">
        <v>272</v>
      </c>
    </row>
    <row r="817" spans="1:65" s="14" customFormat="1" ht="11.25">
      <c r="B817" s="221"/>
      <c r="C817" s="222"/>
      <c r="D817" s="212" t="s">
        <v>283</v>
      </c>
      <c r="E817" s="223" t="s">
        <v>1</v>
      </c>
      <c r="F817" s="224" t="s">
        <v>1786</v>
      </c>
      <c r="G817" s="222"/>
      <c r="H817" s="225">
        <v>146</v>
      </c>
      <c r="I817" s="226"/>
      <c r="J817" s="222"/>
      <c r="K817" s="222"/>
      <c r="L817" s="227"/>
      <c r="M817" s="228"/>
      <c r="N817" s="229"/>
      <c r="O817" s="229"/>
      <c r="P817" s="229"/>
      <c r="Q817" s="229"/>
      <c r="R817" s="229"/>
      <c r="S817" s="229"/>
      <c r="T817" s="230"/>
      <c r="AT817" s="231" t="s">
        <v>283</v>
      </c>
      <c r="AU817" s="231" t="s">
        <v>16</v>
      </c>
      <c r="AV817" s="14" t="s">
        <v>84</v>
      </c>
      <c r="AW817" s="14" t="s">
        <v>32</v>
      </c>
      <c r="AX817" s="14" t="s">
        <v>76</v>
      </c>
      <c r="AY817" s="231" t="s">
        <v>272</v>
      </c>
    </row>
    <row r="818" spans="1:65" s="15" customFormat="1" ht="11.25">
      <c r="B818" s="246"/>
      <c r="C818" s="247"/>
      <c r="D818" s="212" t="s">
        <v>283</v>
      </c>
      <c r="E818" s="248" t="s">
        <v>1</v>
      </c>
      <c r="F818" s="249" t="s">
        <v>5942</v>
      </c>
      <c r="G818" s="247"/>
      <c r="H818" s="250">
        <v>146</v>
      </c>
      <c r="I818" s="251"/>
      <c r="J818" s="247"/>
      <c r="K818" s="247"/>
      <c r="L818" s="252"/>
      <c r="M818" s="253"/>
      <c r="N818" s="254"/>
      <c r="O818" s="254"/>
      <c r="P818" s="254"/>
      <c r="Q818" s="254"/>
      <c r="R818" s="254"/>
      <c r="S818" s="254"/>
      <c r="T818" s="255"/>
      <c r="AT818" s="256" t="s">
        <v>283</v>
      </c>
      <c r="AU818" s="256" t="s">
        <v>16</v>
      </c>
      <c r="AV818" s="15" t="s">
        <v>279</v>
      </c>
      <c r="AW818" s="15" t="s">
        <v>32</v>
      </c>
      <c r="AX818" s="15" t="s">
        <v>16</v>
      </c>
      <c r="AY818" s="256" t="s">
        <v>272</v>
      </c>
    </row>
    <row r="819" spans="1:65" s="2" customFormat="1" ht="37.9" customHeight="1">
      <c r="A819" s="34"/>
      <c r="B819" s="35"/>
      <c r="C819" s="192" t="s">
        <v>1436</v>
      </c>
      <c r="D819" s="192" t="s">
        <v>274</v>
      </c>
      <c r="E819" s="193" t="s">
        <v>6980</v>
      </c>
      <c r="F819" s="194" t="s">
        <v>6981</v>
      </c>
      <c r="G819" s="195" t="s">
        <v>185</v>
      </c>
      <c r="H819" s="196">
        <v>177</v>
      </c>
      <c r="I819" s="197"/>
      <c r="J819" s="198">
        <f>ROUND(I819*H819,2)</f>
        <v>0</v>
      </c>
      <c r="K819" s="194" t="s">
        <v>1</v>
      </c>
      <c r="L819" s="39"/>
      <c r="M819" s="199" t="s">
        <v>1</v>
      </c>
      <c r="N819" s="200" t="s">
        <v>41</v>
      </c>
      <c r="O819" s="71"/>
      <c r="P819" s="201">
        <f>O819*H819</f>
        <v>0</v>
      </c>
      <c r="Q819" s="201">
        <v>0</v>
      </c>
      <c r="R819" s="201">
        <f>Q819*H819</f>
        <v>0</v>
      </c>
      <c r="S819" s="201">
        <v>0</v>
      </c>
      <c r="T819" s="202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203" t="s">
        <v>279</v>
      </c>
      <c r="AT819" s="203" t="s">
        <v>274</v>
      </c>
      <c r="AU819" s="203" t="s">
        <v>16</v>
      </c>
      <c r="AY819" s="17" t="s">
        <v>272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17" t="s">
        <v>16</v>
      </c>
      <c r="BK819" s="204">
        <f>ROUND(I819*H819,2)</f>
        <v>0</v>
      </c>
      <c r="BL819" s="17" t="s">
        <v>279</v>
      </c>
      <c r="BM819" s="203" t="s">
        <v>2567</v>
      </c>
    </row>
    <row r="820" spans="1:65" s="13" customFormat="1" ht="11.25">
      <c r="B820" s="210"/>
      <c r="C820" s="211"/>
      <c r="D820" s="212" t="s">
        <v>283</v>
      </c>
      <c r="E820" s="213" t="s">
        <v>1</v>
      </c>
      <c r="F820" s="214" t="s">
        <v>6934</v>
      </c>
      <c r="G820" s="211"/>
      <c r="H820" s="213" t="s">
        <v>1</v>
      </c>
      <c r="I820" s="215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283</v>
      </c>
      <c r="AU820" s="220" t="s">
        <v>16</v>
      </c>
      <c r="AV820" s="13" t="s">
        <v>16</v>
      </c>
      <c r="AW820" s="13" t="s">
        <v>32</v>
      </c>
      <c r="AX820" s="13" t="s">
        <v>76</v>
      </c>
      <c r="AY820" s="220" t="s">
        <v>272</v>
      </c>
    </row>
    <row r="821" spans="1:65" s="14" customFormat="1" ht="11.25">
      <c r="B821" s="221"/>
      <c r="C821" s="222"/>
      <c r="D821" s="212" t="s">
        <v>283</v>
      </c>
      <c r="E821" s="223" t="s">
        <v>1</v>
      </c>
      <c r="F821" s="224" t="s">
        <v>2084</v>
      </c>
      <c r="G821" s="222"/>
      <c r="H821" s="225">
        <v>177</v>
      </c>
      <c r="I821" s="226"/>
      <c r="J821" s="222"/>
      <c r="K821" s="222"/>
      <c r="L821" s="227"/>
      <c r="M821" s="228"/>
      <c r="N821" s="229"/>
      <c r="O821" s="229"/>
      <c r="P821" s="229"/>
      <c r="Q821" s="229"/>
      <c r="R821" s="229"/>
      <c r="S821" s="229"/>
      <c r="T821" s="230"/>
      <c r="AT821" s="231" t="s">
        <v>283</v>
      </c>
      <c r="AU821" s="231" t="s">
        <v>16</v>
      </c>
      <c r="AV821" s="14" t="s">
        <v>84</v>
      </c>
      <c r="AW821" s="14" t="s">
        <v>32</v>
      </c>
      <c r="AX821" s="14" t="s">
        <v>76</v>
      </c>
      <c r="AY821" s="231" t="s">
        <v>272</v>
      </c>
    </row>
    <row r="822" spans="1:65" s="15" customFormat="1" ht="11.25">
      <c r="B822" s="246"/>
      <c r="C822" s="247"/>
      <c r="D822" s="212" t="s">
        <v>283</v>
      </c>
      <c r="E822" s="248" t="s">
        <v>1</v>
      </c>
      <c r="F822" s="249" t="s">
        <v>5942</v>
      </c>
      <c r="G822" s="247"/>
      <c r="H822" s="250">
        <v>177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AT822" s="256" t="s">
        <v>283</v>
      </c>
      <c r="AU822" s="256" t="s">
        <v>16</v>
      </c>
      <c r="AV822" s="15" t="s">
        <v>279</v>
      </c>
      <c r="AW822" s="15" t="s">
        <v>32</v>
      </c>
      <c r="AX822" s="15" t="s">
        <v>16</v>
      </c>
      <c r="AY822" s="256" t="s">
        <v>272</v>
      </c>
    </row>
    <row r="823" spans="1:65" s="2" customFormat="1" ht="37.9" customHeight="1">
      <c r="A823" s="34"/>
      <c r="B823" s="35"/>
      <c r="C823" s="192" t="s">
        <v>1443</v>
      </c>
      <c r="D823" s="192" t="s">
        <v>274</v>
      </c>
      <c r="E823" s="193" t="s">
        <v>6982</v>
      </c>
      <c r="F823" s="194" t="s">
        <v>6786</v>
      </c>
      <c r="G823" s="195" t="s">
        <v>185</v>
      </c>
      <c r="H823" s="196">
        <v>145</v>
      </c>
      <c r="I823" s="197"/>
      <c r="J823" s="198">
        <f>ROUND(I823*H823,2)</f>
        <v>0</v>
      </c>
      <c r="K823" s="194" t="s">
        <v>1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279</v>
      </c>
      <c r="AT823" s="203" t="s">
        <v>274</v>
      </c>
      <c r="AU823" s="203" t="s">
        <v>16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279</v>
      </c>
      <c r="BM823" s="203" t="s">
        <v>2580</v>
      </c>
    </row>
    <row r="824" spans="1:65" s="13" customFormat="1" ht="11.25">
      <c r="B824" s="210"/>
      <c r="C824" s="211"/>
      <c r="D824" s="212" t="s">
        <v>283</v>
      </c>
      <c r="E824" s="213" t="s">
        <v>1</v>
      </c>
      <c r="F824" s="214" t="s">
        <v>6934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16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4" customFormat="1" ht="11.25">
      <c r="B825" s="221"/>
      <c r="C825" s="222"/>
      <c r="D825" s="212" t="s">
        <v>283</v>
      </c>
      <c r="E825" s="223" t="s">
        <v>1</v>
      </c>
      <c r="F825" s="224" t="s">
        <v>1676</v>
      </c>
      <c r="G825" s="222"/>
      <c r="H825" s="225">
        <v>145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283</v>
      </c>
      <c r="AU825" s="231" t="s">
        <v>16</v>
      </c>
      <c r="AV825" s="14" t="s">
        <v>84</v>
      </c>
      <c r="AW825" s="14" t="s">
        <v>32</v>
      </c>
      <c r="AX825" s="14" t="s">
        <v>76</v>
      </c>
      <c r="AY825" s="231" t="s">
        <v>272</v>
      </c>
    </row>
    <row r="826" spans="1:65" s="15" customFormat="1" ht="11.25">
      <c r="B826" s="246"/>
      <c r="C826" s="247"/>
      <c r="D826" s="212" t="s">
        <v>283</v>
      </c>
      <c r="E826" s="248" t="s">
        <v>1</v>
      </c>
      <c r="F826" s="249" t="s">
        <v>5942</v>
      </c>
      <c r="G826" s="247"/>
      <c r="H826" s="250">
        <v>145</v>
      </c>
      <c r="I826" s="251"/>
      <c r="J826" s="247"/>
      <c r="K826" s="247"/>
      <c r="L826" s="252"/>
      <c r="M826" s="253"/>
      <c r="N826" s="254"/>
      <c r="O826" s="254"/>
      <c r="P826" s="254"/>
      <c r="Q826" s="254"/>
      <c r="R826" s="254"/>
      <c r="S826" s="254"/>
      <c r="T826" s="255"/>
      <c r="AT826" s="256" t="s">
        <v>283</v>
      </c>
      <c r="AU826" s="256" t="s">
        <v>16</v>
      </c>
      <c r="AV826" s="15" t="s">
        <v>279</v>
      </c>
      <c r="AW826" s="15" t="s">
        <v>32</v>
      </c>
      <c r="AX826" s="15" t="s">
        <v>16</v>
      </c>
      <c r="AY826" s="256" t="s">
        <v>272</v>
      </c>
    </row>
    <row r="827" spans="1:65" s="2" customFormat="1" ht="37.9" customHeight="1">
      <c r="A827" s="34"/>
      <c r="B827" s="35"/>
      <c r="C827" s="192" t="s">
        <v>6516</v>
      </c>
      <c r="D827" s="192" t="s">
        <v>274</v>
      </c>
      <c r="E827" s="193" t="s">
        <v>6983</v>
      </c>
      <c r="F827" s="194" t="s">
        <v>6984</v>
      </c>
      <c r="G827" s="195" t="s">
        <v>185</v>
      </c>
      <c r="H827" s="196">
        <v>2</v>
      </c>
      <c r="I827" s="197"/>
      <c r="J827" s="198">
        <f>ROUND(I827*H827,2)</f>
        <v>0</v>
      </c>
      <c r="K827" s="194" t="s">
        <v>1</v>
      </c>
      <c r="L827" s="39"/>
      <c r="M827" s="199" t="s">
        <v>1</v>
      </c>
      <c r="N827" s="200" t="s">
        <v>41</v>
      </c>
      <c r="O827" s="71"/>
      <c r="P827" s="201">
        <f>O827*H827</f>
        <v>0</v>
      </c>
      <c r="Q827" s="201">
        <v>0</v>
      </c>
      <c r="R827" s="201">
        <f>Q827*H827</f>
        <v>0</v>
      </c>
      <c r="S827" s="201">
        <v>0</v>
      </c>
      <c r="T827" s="202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203" t="s">
        <v>279</v>
      </c>
      <c r="AT827" s="203" t="s">
        <v>274</v>
      </c>
      <c r="AU827" s="203" t="s">
        <v>16</v>
      </c>
      <c r="AY827" s="17" t="s">
        <v>272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17" t="s">
        <v>16</v>
      </c>
      <c r="BK827" s="204">
        <f>ROUND(I827*H827,2)</f>
        <v>0</v>
      </c>
      <c r="BL827" s="17" t="s">
        <v>279</v>
      </c>
      <c r="BM827" s="203" t="s">
        <v>2591</v>
      </c>
    </row>
    <row r="828" spans="1:65" s="13" customFormat="1" ht="11.25">
      <c r="B828" s="210"/>
      <c r="C828" s="211"/>
      <c r="D828" s="212" t="s">
        <v>283</v>
      </c>
      <c r="E828" s="213" t="s">
        <v>1</v>
      </c>
      <c r="F828" s="214" t="s">
        <v>6909</v>
      </c>
      <c r="G828" s="211"/>
      <c r="H828" s="213" t="s">
        <v>1</v>
      </c>
      <c r="I828" s="215"/>
      <c r="J828" s="211"/>
      <c r="K828" s="211"/>
      <c r="L828" s="216"/>
      <c r="M828" s="217"/>
      <c r="N828" s="218"/>
      <c r="O828" s="218"/>
      <c r="P828" s="218"/>
      <c r="Q828" s="218"/>
      <c r="R828" s="218"/>
      <c r="S828" s="218"/>
      <c r="T828" s="219"/>
      <c r="AT828" s="220" t="s">
        <v>283</v>
      </c>
      <c r="AU828" s="220" t="s">
        <v>16</v>
      </c>
      <c r="AV828" s="13" t="s">
        <v>16</v>
      </c>
      <c r="AW828" s="13" t="s">
        <v>32</v>
      </c>
      <c r="AX828" s="13" t="s">
        <v>76</v>
      </c>
      <c r="AY828" s="220" t="s">
        <v>272</v>
      </c>
    </row>
    <row r="829" spans="1:65" s="14" customFormat="1" ht="11.25">
      <c r="B829" s="221"/>
      <c r="C829" s="222"/>
      <c r="D829" s="212" t="s">
        <v>283</v>
      </c>
      <c r="E829" s="223" t="s">
        <v>1</v>
      </c>
      <c r="F829" s="224" t="s">
        <v>84</v>
      </c>
      <c r="G829" s="222"/>
      <c r="H829" s="225">
        <v>2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AT829" s="231" t="s">
        <v>283</v>
      </c>
      <c r="AU829" s="231" t="s">
        <v>16</v>
      </c>
      <c r="AV829" s="14" t="s">
        <v>84</v>
      </c>
      <c r="AW829" s="14" t="s">
        <v>32</v>
      </c>
      <c r="AX829" s="14" t="s">
        <v>76</v>
      </c>
      <c r="AY829" s="231" t="s">
        <v>272</v>
      </c>
    </row>
    <row r="830" spans="1:65" s="15" customFormat="1" ht="11.25">
      <c r="B830" s="246"/>
      <c r="C830" s="247"/>
      <c r="D830" s="212" t="s">
        <v>283</v>
      </c>
      <c r="E830" s="248" t="s">
        <v>1</v>
      </c>
      <c r="F830" s="249" t="s">
        <v>5942</v>
      </c>
      <c r="G830" s="247"/>
      <c r="H830" s="250">
        <v>2</v>
      </c>
      <c r="I830" s="251"/>
      <c r="J830" s="247"/>
      <c r="K830" s="247"/>
      <c r="L830" s="252"/>
      <c r="M830" s="253"/>
      <c r="N830" s="254"/>
      <c r="O830" s="254"/>
      <c r="P830" s="254"/>
      <c r="Q830" s="254"/>
      <c r="R830" s="254"/>
      <c r="S830" s="254"/>
      <c r="T830" s="255"/>
      <c r="AT830" s="256" t="s">
        <v>283</v>
      </c>
      <c r="AU830" s="256" t="s">
        <v>16</v>
      </c>
      <c r="AV830" s="15" t="s">
        <v>279</v>
      </c>
      <c r="AW830" s="15" t="s">
        <v>32</v>
      </c>
      <c r="AX830" s="15" t="s">
        <v>16</v>
      </c>
      <c r="AY830" s="256" t="s">
        <v>272</v>
      </c>
    </row>
    <row r="831" spans="1:65" s="2" customFormat="1" ht="37.9" customHeight="1">
      <c r="A831" s="34"/>
      <c r="B831" s="35"/>
      <c r="C831" s="192" t="s">
        <v>1448</v>
      </c>
      <c r="D831" s="192" t="s">
        <v>274</v>
      </c>
      <c r="E831" s="193" t="s">
        <v>6985</v>
      </c>
      <c r="F831" s="194" t="s">
        <v>6788</v>
      </c>
      <c r="G831" s="195" t="s">
        <v>185</v>
      </c>
      <c r="H831" s="196">
        <v>24</v>
      </c>
      <c r="I831" s="197"/>
      <c r="J831" s="198">
        <f>ROUND(I831*H831,2)</f>
        <v>0</v>
      </c>
      <c r="K831" s="194" t="s">
        <v>1</v>
      </c>
      <c r="L831" s="39"/>
      <c r="M831" s="199" t="s">
        <v>1</v>
      </c>
      <c r="N831" s="200" t="s">
        <v>41</v>
      </c>
      <c r="O831" s="71"/>
      <c r="P831" s="201">
        <f>O831*H831</f>
        <v>0</v>
      </c>
      <c r="Q831" s="201">
        <v>0</v>
      </c>
      <c r="R831" s="201">
        <f>Q831*H831</f>
        <v>0</v>
      </c>
      <c r="S831" s="201">
        <v>0</v>
      </c>
      <c r="T831" s="202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203" t="s">
        <v>279</v>
      </c>
      <c r="AT831" s="203" t="s">
        <v>274</v>
      </c>
      <c r="AU831" s="203" t="s">
        <v>16</v>
      </c>
      <c r="AY831" s="17" t="s">
        <v>272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17" t="s">
        <v>16</v>
      </c>
      <c r="BK831" s="204">
        <f>ROUND(I831*H831,2)</f>
        <v>0</v>
      </c>
      <c r="BL831" s="17" t="s">
        <v>279</v>
      </c>
      <c r="BM831" s="203" t="s">
        <v>2610</v>
      </c>
    </row>
    <row r="832" spans="1:65" s="13" customFormat="1" ht="11.25">
      <c r="B832" s="210"/>
      <c r="C832" s="211"/>
      <c r="D832" s="212" t="s">
        <v>283</v>
      </c>
      <c r="E832" s="213" t="s">
        <v>1</v>
      </c>
      <c r="F832" s="214" t="s">
        <v>6929</v>
      </c>
      <c r="G832" s="211"/>
      <c r="H832" s="213" t="s">
        <v>1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283</v>
      </c>
      <c r="AU832" s="220" t="s">
        <v>16</v>
      </c>
      <c r="AV832" s="13" t="s">
        <v>16</v>
      </c>
      <c r="AW832" s="13" t="s">
        <v>32</v>
      </c>
      <c r="AX832" s="13" t="s">
        <v>76</v>
      </c>
      <c r="AY832" s="220" t="s">
        <v>272</v>
      </c>
    </row>
    <row r="833" spans="1:65" s="14" customFormat="1" ht="11.25">
      <c r="B833" s="221"/>
      <c r="C833" s="222"/>
      <c r="D833" s="212" t="s">
        <v>283</v>
      </c>
      <c r="E833" s="223" t="s">
        <v>1</v>
      </c>
      <c r="F833" s="224" t="s">
        <v>413</v>
      </c>
      <c r="G833" s="222"/>
      <c r="H833" s="225">
        <v>24</v>
      </c>
      <c r="I833" s="226"/>
      <c r="J833" s="222"/>
      <c r="K833" s="222"/>
      <c r="L833" s="227"/>
      <c r="M833" s="228"/>
      <c r="N833" s="229"/>
      <c r="O833" s="229"/>
      <c r="P833" s="229"/>
      <c r="Q833" s="229"/>
      <c r="R833" s="229"/>
      <c r="S833" s="229"/>
      <c r="T833" s="230"/>
      <c r="AT833" s="231" t="s">
        <v>283</v>
      </c>
      <c r="AU833" s="231" t="s">
        <v>16</v>
      </c>
      <c r="AV833" s="14" t="s">
        <v>84</v>
      </c>
      <c r="AW833" s="14" t="s">
        <v>32</v>
      </c>
      <c r="AX833" s="14" t="s">
        <v>76</v>
      </c>
      <c r="AY833" s="231" t="s">
        <v>272</v>
      </c>
    </row>
    <row r="834" spans="1:65" s="15" customFormat="1" ht="11.25">
      <c r="B834" s="246"/>
      <c r="C834" s="247"/>
      <c r="D834" s="212" t="s">
        <v>283</v>
      </c>
      <c r="E834" s="248" t="s">
        <v>1</v>
      </c>
      <c r="F834" s="249" t="s">
        <v>5942</v>
      </c>
      <c r="G834" s="247"/>
      <c r="H834" s="250">
        <v>24</v>
      </c>
      <c r="I834" s="251"/>
      <c r="J834" s="247"/>
      <c r="K834" s="247"/>
      <c r="L834" s="252"/>
      <c r="M834" s="253"/>
      <c r="N834" s="254"/>
      <c r="O834" s="254"/>
      <c r="P834" s="254"/>
      <c r="Q834" s="254"/>
      <c r="R834" s="254"/>
      <c r="S834" s="254"/>
      <c r="T834" s="255"/>
      <c r="AT834" s="256" t="s">
        <v>283</v>
      </c>
      <c r="AU834" s="256" t="s">
        <v>16</v>
      </c>
      <c r="AV834" s="15" t="s">
        <v>279</v>
      </c>
      <c r="AW834" s="15" t="s">
        <v>32</v>
      </c>
      <c r="AX834" s="15" t="s">
        <v>16</v>
      </c>
      <c r="AY834" s="256" t="s">
        <v>272</v>
      </c>
    </row>
    <row r="835" spans="1:65" s="2" customFormat="1" ht="37.9" customHeight="1">
      <c r="A835" s="34"/>
      <c r="B835" s="35"/>
      <c r="C835" s="192" t="s">
        <v>1467</v>
      </c>
      <c r="D835" s="192" t="s">
        <v>274</v>
      </c>
      <c r="E835" s="193" t="s">
        <v>6986</v>
      </c>
      <c r="F835" s="194" t="s">
        <v>6987</v>
      </c>
      <c r="G835" s="195" t="s">
        <v>185</v>
      </c>
      <c r="H835" s="196">
        <v>9</v>
      </c>
      <c r="I835" s="197"/>
      <c r="J835" s="198">
        <f>ROUND(I835*H835,2)</f>
        <v>0</v>
      </c>
      <c r="K835" s="194" t="s">
        <v>1</v>
      </c>
      <c r="L835" s="39"/>
      <c r="M835" s="199" t="s">
        <v>1</v>
      </c>
      <c r="N835" s="200" t="s">
        <v>41</v>
      </c>
      <c r="O835" s="71"/>
      <c r="P835" s="201">
        <f>O835*H835</f>
        <v>0</v>
      </c>
      <c r="Q835" s="201">
        <v>0</v>
      </c>
      <c r="R835" s="201">
        <f>Q835*H835</f>
        <v>0</v>
      </c>
      <c r="S835" s="201">
        <v>0</v>
      </c>
      <c r="T835" s="202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203" t="s">
        <v>279</v>
      </c>
      <c r="AT835" s="203" t="s">
        <v>274</v>
      </c>
      <c r="AU835" s="203" t="s">
        <v>16</v>
      </c>
      <c r="AY835" s="17" t="s">
        <v>272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17" t="s">
        <v>16</v>
      </c>
      <c r="BK835" s="204">
        <f>ROUND(I835*H835,2)</f>
        <v>0</v>
      </c>
      <c r="BL835" s="17" t="s">
        <v>279</v>
      </c>
      <c r="BM835" s="203" t="s">
        <v>2636</v>
      </c>
    </row>
    <row r="836" spans="1:65" s="13" customFormat="1" ht="11.25">
      <c r="B836" s="210"/>
      <c r="C836" s="211"/>
      <c r="D836" s="212" t="s">
        <v>283</v>
      </c>
      <c r="E836" s="213" t="s">
        <v>1</v>
      </c>
      <c r="F836" s="214" t="s">
        <v>6918</v>
      </c>
      <c r="G836" s="211"/>
      <c r="H836" s="213" t="s">
        <v>1</v>
      </c>
      <c r="I836" s="215"/>
      <c r="J836" s="211"/>
      <c r="K836" s="211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283</v>
      </c>
      <c r="AU836" s="220" t="s">
        <v>16</v>
      </c>
      <c r="AV836" s="13" t="s">
        <v>16</v>
      </c>
      <c r="AW836" s="13" t="s">
        <v>32</v>
      </c>
      <c r="AX836" s="13" t="s">
        <v>76</v>
      </c>
      <c r="AY836" s="220" t="s">
        <v>272</v>
      </c>
    </row>
    <row r="837" spans="1:65" s="14" customFormat="1" ht="11.25">
      <c r="B837" s="221"/>
      <c r="C837" s="222"/>
      <c r="D837" s="212" t="s">
        <v>283</v>
      </c>
      <c r="E837" s="223" t="s">
        <v>1</v>
      </c>
      <c r="F837" s="224" t="s">
        <v>2526</v>
      </c>
      <c r="G837" s="222"/>
      <c r="H837" s="225">
        <v>9</v>
      </c>
      <c r="I837" s="226"/>
      <c r="J837" s="222"/>
      <c r="K837" s="222"/>
      <c r="L837" s="227"/>
      <c r="M837" s="228"/>
      <c r="N837" s="229"/>
      <c r="O837" s="229"/>
      <c r="P837" s="229"/>
      <c r="Q837" s="229"/>
      <c r="R837" s="229"/>
      <c r="S837" s="229"/>
      <c r="T837" s="230"/>
      <c r="AT837" s="231" t="s">
        <v>283</v>
      </c>
      <c r="AU837" s="231" t="s">
        <v>16</v>
      </c>
      <c r="AV837" s="14" t="s">
        <v>84</v>
      </c>
      <c r="AW837" s="14" t="s">
        <v>32</v>
      </c>
      <c r="AX837" s="14" t="s">
        <v>76</v>
      </c>
      <c r="AY837" s="231" t="s">
        <v>272</v>
      </c>
    </row>
    <row r="838" spans="1:65" s="15" customFormat="1" ht="11.25">
      <c r="B838" s="246"/>
      <c r="C838" s="247"/>
      <c r="D838" s="212" t="s">
        <v>283</v>
      </c>
      <c r="E838" s="248" t="s">
        <v>1</v>
      </c>
      <c r="F838" s="249" t="s">
        <v>5942</v>
      </c>
      <c r="G838" s="247"/>
      <c r="H838" s="250">
        <v>9</v>
      </c>
      <c r="I838" s="251"/>
      <c r="J838" s="247"/>
      <c r="K838" s="247"/>
      <c r="L838" s="252"/>
      <c r="M838" s="253"/>
      <c r="N838" s="254"/>
      <c r="O838" s="254"/>
      <c r="P838" s="254"/>
      <c r="Q838" s="254"/>
      <c r="R838" s="254"/>
      <c r="S838" s="254"/>
      <c r="T838" s="255"/>
      <c r="AT838" s="256" t="s">
        <v>283</v>
      </c>
      <c r="AU838" s="256" t="s">
        <v>16</v>
      </c>
      <c r="AV838" s="15" t="s">
        <v>279</v>
      </c>
      <c r="AW838" s="15" t="s">
        <v>32</v>
      </c>
      <c r="AX838" s="15" t="s">
        <v>16</v>
      </c>
      <c r="AY838" s="256" t="s">
        <v>272</v>
      </c>
    </row>
    <row r="839" spans="1:65" s="2" customFormat="1" ht="37.9" customHeight="1">
      <c r="A839" s="34"/>
      <c r="B839" s="35"/>
      <c r="C839" s="192" t="s">
        <v>1487</v>
      </c>
      <c r="D839" s="192" t="s">
        <v>274</v>
      </c>
      <c r="E839" s="193" t="s">
        <v>6988</v>
      </c>
      <c r="F839" s="194" t="s">
        <v>6790</v>
      </c>
      <c r="G839" s="195" t="s">
        <v>156</v>
      </c>
      <c r="H839" s="196">
        <v>231</v>
      </c>
      <c r="I839" s="197"/>
      <c r="J839" s="198">
        <f>ROUND(I839*H839,2)</f>
        <v>0</v>
      </c>
      <c r="K839" s="194" t="s">
        <v>1</v>
      </c>
      <c r="L839" s="39"/>
      <c r="M839" s="199" t="s">
        <v>1</v>
      </c>
      <c r="N839" s="200" t="s">
        <v>41</v>
      </c>
      <c r="O839" s="71"/>
      <c r="P839" s="201">
        <f>O839*H839</f>
        <v>0</v>
      </c>
      <c r="Q839" s="201">
        <v>0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279</v>
      </c>
      <c r="AT839" s="203" t="s">
        <v>274</v>
      </c>
      <c r="AU839" s="203" t="s">
        <v>16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279</v>
      </c>
      <c r="BM839" s="203" t="s">
        <v>2648</v>
      </c>
    </row>
    <row r="840" spans="1:65" s="13" customFormat="1" ht="22.5">
      <c r="B840" s="210"/>
      <c r="C840" s="211"/>
      <c r="D840" s="212" t="s">
        <v>283</v>
      </c>
      <c r="E840" s="213" t="s">
        <v>1</v>
      </c>
      <c r="F840" s="214" t="s">
        <v>6989</v>
      </c>
      <c r="G840" s="211"/>
      <c r="H840" s="213" t="s">
        <v>1</v>
      </c>
      <c r="I840" s="215"/>
      <c r="J840" s="211"/>
      <c r="K840" s="211"/>
      <c r="L840" s="216"/>
      <c r="M840" s="217"/>
      <c r="N840" s="218"/>
      <c r="O840" s="218"/>
      <c r="P840" s="218"/>
      <c r="Q840" s="218"/>
      <c r="R840" s="218"/>
      <c r="S840" s="218"/>
      <c r="T840" s="219"/>
      <c r="AT840" s="220" t="s">
        <v>283</v>
      </c>
      <c r="AU840" s="220" t="s">
        <v>16</v>
      </c>
      <c r="AV840" s="13" t="s">
        <v>16</v>
      </c>
      <c r="AW840" s="13" t="s">
        <v>32</v>
      </c>
      <c r="AX840" s="13" t="s">
        <v>76</v>
      </c>
      <c r="AY840" s="220" t="s">
        <v>272</v>
      </c>
    </row>
    <row r="841" spans="1:65" s="14" customFormat="1" ht="11.25">
      <c r="B841" s="221"/>
      <c r="C841" s="222"/>
      <c r="D841" s="212" t="s">
        <v>283</v>
      </c>
      <c r="E841" s="223" t="s">
        <v>1</v>
      </c>
      <c r="F841" s="224" t="s">
        <v>2548</v>
      </c>
      <c r="G841" s="222"/>
      <c r="H841" s="225">
        <v>231</v>
      </c>
      <c r="I841" s="226"/>
      <c r="J841" s="222"/>
      <c r="K841" s="222"/>
      <c r="L841" s="227"/>
      <c r="M841" s="228"/>
      <c r="N841" s="229"/>
      <c r="O841" s="229"/>
      <c r="P841" s="229"/>
      <c r="Q841" s="229"/>
      <c r="R841" s="229"/>
      <c r="S841" s="229"/>
      <c r="T841" s="230"/>
      <c r="AT841" s="231" t="s">
        <v>283</v>
      </c>
      <c r="AU841" s="231" t="s">
        <v>16</v>
      </c>
      <c r="AV841" s="14" t="s">
        <v>84</v>
      </c>
      <c r="AW841" s="14" t="s">
        <v>32</v>
      </c>
      <c r="AX841" s="14" t="s">
        <v>76</v>
      </c>
      <c r="AY841" s="231" t="s">
        <v>272</v>
      </c>
    </row>
    <row r="842" spans="1:65" s="15" customFormat="1" ht="11.25">
      <c r="B842" s="246"/>
      <c r="C842" s="247"/>
      <c r="D842" s="212" t="s">
        <v>283</v>
      </c>
      <c r="E842" s="248" t="s">
        <v>1</v>
      </c>
      <c r="F842" s="249" t="s">
        <v>5942</v>
      </c>
      <c r="G842" s="247"/>
      <c r="H842" s="250">
        <v>231</v>
      </c>
      <c r="I842" s="251"/>
      <c r="J842" s="247"/>
      <c r="K842" s="247"/>
      <c r="L842" s="252"/>
      <c r="M842" s="253"/>
      <c r="N842" s="254"/>
      <c r="O842" s="254"/>
      <c r="P842" s="254"/>
      <c r="Q842" s="254"/>
      <c r="R842" s="254"/>
      <c r="S842" s="254"/>
      <c r="T842" s="255"/>
      <c r="AT842" s="256" t="s">
        <v>283</v>
      </c>
      <c r="AU842" s="256" t="s">
        <v>16</v>
      </c>
      <c r="AV842" s="15" t="s">
        <v>279</v>
      </c>
      <c r="AW842" s="15" t="s">
        <v>32</v>
      </c>
      <c r="AX842" s="15" t="s">
        <v>16</v>
      </c>
      <c r="AY842" s="256" t="s">
        <v>272</v>
      </c>
    </row>
    <row r="843" spans="1:65" s="2" customFormat="1" ht="37.9" customHeight="1">
      <c r="A843" s="34"/>
      <c r="B843" s="35"/>
      <c r="C843" s="192" t="s">
        <v>1503</v>
      </c>
      <c r="D843" s="192" t="s">
        <v>274</v>
      </c>
      <c r="E843" s="193" t="s">
        <v>6990</v>
      </c>
      <c r="F843" s="194" t="s">
        <v>6793</v>
      </c>
      <c r="G843" s="195" t="s">
        <v>156</v>
      </c>
      <c r="H843" s="196">
        <v>93</v>
      </c>
      <c r="I843" s="197"/>
      <c r="J843" s="198">
        <f>ROUND(I843*H843,2)</f>
        <v>0</v>
      </c>
      <c r="K843" s="194" t="s">
        <v>1</v>
      </c>
      <c r="L843" s="39"/>
      <c r="M843" s="199" t="s">
        <v>1</v>
      </c>
      <c r="N843" s="200" t="s">
        <v>41</v>
      </c>
      <c r="O843" s="71"/>
      <c r="P843" s="201">
        <f>O843*H843</f>
        <v>0</v>
      </c>
      <c r="Q843" s="201">
        <v>0</v>
      </c>
      <c r="R843" s="201">
        <f>Q843*H843</f>
        <v>0</v>
      </c>
      <c r="S843" s="201">
        <v>0</v>
      </c>
      <c r="T843" s="202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203" t="s">
        <v>279</v>
      </c>
      <c r="AT843" s="203" t="s">
        <v>274</v>
      </c>
      <c r="AU843" s="203" t="s">
        <v>16</v>
      </c>
      <c r="AY843" s="17" t="s">
        <v>272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17" t="s">
        <v>16</v>
      </c>
      <c r="BK843" s="204">
        <f>ROUND(I843*H843,2)</f>
        <v>0</v>
      </c>
      <c r="BL843" s="17" t="s">
        <v>279</v>
      </c>
      <c r="BM843" s="203" t="s">
        <v>2660</v>
      </c>
    </row>
    <row r="844" spans="1:65" s="13" customFormat="1" ht="22.5">
      <c r="B844" s="210"/>
      <c r="C844" s="211"/>
      <c r="D844" s="212" t="s">
        <v>283</v>
      </c>
      <c r="E844" s="213" t="s">
        <v>1</v>
      </c>
      <c r="F844" s="214" t="s">
        <v>6989</v>
      </c>
      <c r="G844" s="211"/>
      <c r="H844" s="213" t="s">
        <v>1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283</v>
      </c>
      <c r="AU844" s="220" t="s">
        <v>16</v>
      </c>
      <c r="AV844" s="13" t="s">
        <v>16</v>
      </c>
      <c r="AW844" s="13" t="s">
        <v>32</v>
      </c>
      <c r="AX844" s="13" t="s">
        <v>76</v>
      </c>
      <c r="AY844" s="220" t="s">
        <v>272</v>
      </c>
    </row>
    <row r="845" spans="1:65" s="14" customFormat="1" ht="11.25">
      <c r="B845" s="221"/>
      <c r="C845" s="222"/>
      <c r="D845" s="212" t="s">
        <v>283</v>
      </c>
      <c r="E845" s="223" t="s">
        <v>1</v>
      </c>
      <c r="F845" s="224" t="s">
        <v>1018</v>
      </c>
      <c r="G845" s="222"/>
      <c r="H845" s="225">
        <v>93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283</v>
      </c>
      <c r="AU845" s="231" t="s">
        <v>16</v>
      </c>
      <c r="AV845" s="14" t="s">
        <v>84</v>
      </c>
      <c r="AW845" s="14" t="s">
        <v>32</v>
      </c>
      <c r="AX845" s="14" t="s">
        <v>76</v>
      </c>
      <c r="AY845" s="231" t="s">
        <v>272</v>
      </c>
    </row>
    <row r="846" spans="1:65" s="15" customFormat="1" ht="11.25">
      <c r="B846" s="246"/>
      <c r="C846" s="247"/>
      <c r="D846" s="212" t="s">
        <v>283</v>
      </c>
      <c r="E846" s="248" t="s">
        <v>1</v>
      </c>
      <c r="F846" s="249" t="s">
        <v>5942</v>
      </c>
      <c r="G846" s="247"/>
      <c r="H846" s="250">
        <v>93</v>
      </c>
      <c r="I846" s="251"/>
      <c r="J846" s="247"/>
      <c r="K846" s="247"/>
      <c r="L846" s="252"/>
      <c r="M846" s="253"/>
      <c r="N846" s="254"/>
      <c r="O846" s="254"/>
      <c r="P846" s="254"/>
      <c r="Q846" s="254"/>
      <c r="R846" s="254"/>
      <c r="S846" s="254"/>
      <c r="T846" s="255"/>
      <c r="AT846" s="256" t="s">
        <v>283</v>
      </c>
      <c r="AU846" s="256" t="s">
        <v>16</v>
      </c>
      <c r="AV846" s="15" t="s">
        <v>279</v>
      </c>
      <c r="AW846" s="15" t="s">
        <v>32</v>
      </c>
      <c r="AX846" s="15" t="s">
        <v>16</v>
      </c>
      <c r="AY846" s="256" t="s">
        <v>272</v>
      </c>
    </row>
    <row r="847" spans="1:65" s="2" customFormat="1" ht="24.2" customHeight="1">
      <c r="A847" s="34"/>
      <c r="B847" s="35"/>
      <c r="C847" s="192" t="s">
        <v>1508</v>
      </c>
      <c r="D847" s="192" t="s">
        <v>274</v>
      </c>
      <c r="E847" s="193" t="s">
        <v>6991</v>
      </c>
      <c r="F847" s="194" t="s">
        <v>6795</v>
      </c>
      <c r="G847" s="195" t="s">
        <v>156</v>
      </c>
      <c r="H847" s="196">
        <v>25</v>
      </c>
      <c r="I847" s="197"/>
      <c r="J847" s="198">
        <f>ROUND(I847*H847,2)</f>
        <v>0</v>
      </c>
      <c r="K847" s="194" t="s">
        <v>1</v>
      </c>
      <c r="L847" s="39"/>
      <c r="M847" s="199" t="s">
        <v>1</v>
      </c>
      <c r="N847" s="200" t="s">
        <v>41</v>
      </c>
      <c r="O847" s="71"/>
      <c r="P847" s="201">
        <f>O847*H847</f>
        <v>0</v>
      </c>
      <c r="Q847" s="201">
        <v>0</v>
      </c>
      <c r="R847" s="201">
        <f>Q847*H847</f>
        <v>0</v>
      </c>
      <c r="S847" s="201">
        <v>0</v>
      </c>
      <c r="T847" s="202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203" t="s">
        <v>279</v>
      </c>
      <c r="AT847" s="203" t="s">
        <v>274</v>
      </c>
      <c r="AU847" s="203" t="s">
        <v>16</v>
      </c>
      <c r="AY847" s="17" t="s">
        <v>272</v>
      </c>
      <c r="BE847" s="204">
        <f>IF(N847="základní",J847,0)</f>
        <v>0</v>
      </c>
      <c r="BF847" s="204">
        <f>IF(N847="snížená",J847,0)</f>
        <v>0</v>
      </c>
      <c r="BG847" s="204">
        <f>IF(N847="zákl. přenesená",J847,0)</f>
        <v>0</v>
      </c>
      <c r="BH847" s="204">
        <f>IF(N847="sníž. přenesená",J847,0)</f>
        <v>0</v>
      </c>
      <c r="BI847" s="204">
        <f>IF(N847="nulová",J847,0)</f>
        <v>0</v>
      </c>
      <c r="BJ847" s="17" t="s">
        <v>16</v>
      </c>
      <c r="BK847" s="204">
        <f>ROUND(I847*H847,2)</f>
        <v>0</v>
      </c>
      <c r="BL847" s="17" t="s">
        <v>279</v>
      </c>
      <c r="BM847" s="203" t="s">
        <v>2674</v>
      </c>
    </row>
    <row r="848" spans="1:65" s="13" customFormat="1" ht="11.25">
      <c r="B848" s="210"/>
      <c r="C848" s="211"/>
      <c r="D848" s="212" t="s">
        <v>283</v>
      </c>
      <c r="E848" s="213" t="s">
        <v>1</v>
      </c>
      <c r="F848" s="214" t="s">
        <v>6723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283</v>
      </c>
      <c r="AU848" s="220" t="s">
        <v>16</v>
      </c>
      <c r="AV848" s="13" t="s">
        <v>16</v>
      </c>
      <c r="AW848" s="13" t="s">
        <v>32</v>
      </c>
      <c r="AX848" s="13" t="s">
        <v>76</v>
      </c>
      <c r="AY848" s="220" t="s">
        <v>272</v>
      </c>
    </row>
    <row r="849" spans="1:65" s="14" customFormat="1" ht="11.25">
      <c r="B849" s="221"/>
      <c r="C849" s="222"/>
      <c r="D849" s="212" t="s">
        <v>283</v>
      </c>
      <c r="E849" s="223" t="s">
        <v>1</v>
      </c>
      <c r="F849" s="224" t="s">
        <v>417</v>
      </c>
      <c r="G849" s="222"/>
      <c r="H849" s="225">
        <v>25</v>
      </c>
      <c r="I849" s="226"/>
      <c r="J849" s="222"/>
      <c r="K849" s="222"/>
      <c r="L849" s="227"/>
      <c r="M849" s="228"/>
      <c r="N849" s="229"/>
      <c r="O849" s="229"/>
      <c r="P849" s="229"/>
      <c r="Q849" s="229"/>
      <c r="R849" s="229"/>
      <c r="S849" s="229"/>
      <c r="T849" s="230"/>
      <c r="AT849" s="231" t="s">
        <v>283</v>
      </c>
      <c r="AU849" s="231" t="s">
        <v>16</v>
      </c>
      <c r="AV849" s="14" t="s">
        <v>84</v>
      </c>
      <c r="AW849" s="14" t="s">
        <v>32</v>
      </c>
      <c r="AX849" s="14" t="s">
        <v>76</v>
      </c>
      <c r="AY849" s="231" t="s">
        <v>272</v>
      </c>
    </row>
    <row r="850" spans="1:65" s="15" customFormat="1" ht="11.25">
      <c r="B850" s="246"/>
      <c r="C850" s="247"/>
      <c r="D850" s="212" t="s">
        <v>283</v>
      </c>
      <c r="E850" s="248" t="s">
        <v>1</v>
      </c>
      <c r="F850" s="249" t="s">
        <v>5942</v>
      </c>
      <c r="G850" s="247"/>
      <c r="H850" s="250">
        <v>25</v>
      </c>
      <c r="I850" s="251"/>
      <c r="J850" s="247"/>
      <c r="K850" s="247"/>
      <c r="L850" s="252"/>
      <c r="M850" s="253"/>
      <c r="N850" s="254"/>
      <c r="O850" s="254"/>
      <c r="P850" s="254"/>
      <c r="Q850" s="254"/>
      <c r="R850" s="254"/>
      <c r="S850" s="254"/>
      <c r="T850" s="255"/>
      <c r="AT850" s="256" t="s">
        <v>283</v>
      </c>
      <c r="AU850" s="256" t="s">
        <v>16</v>
      </c>
      <c r="AV850" s="15" t="s">
        <v>279</v>
      </c>
      <c r="AW850" s="15" t="s">
        <v>32</v>
      </c>
      <c r="AX850" s="15" t="s">
        <v>16</v>
      </c>
      <c r="AY850" s="256" t="s">
        <v>272</v>
      </c>
    </row>
    <row r="851" spans="1:65" s="2" customFormat="1" ht="33" customHeight="1">
      <c r="A851" s="34"/>
      <c r="B851" s="35"/>
      <c r="C851" s="192" t="s">
        <v>1517</v>
      </c>
      <c r="D851" s="192" t="s">
        <v>274</v>
      </c>
      <c r="E851" s="193" t="s">
        <v>6992</v>
      </c>
      <c r="F851" s="194" t="s">
        <v>6797</v>
      </c>
      <c r="G851" s="195" t="s">
        <v>156</v>
      </c>
      <c r="H851" s="196">
        <v>98</v>
      </c>
      <c r="I851" s="197"/>
      <c r="J851" s="198">
        <f>ROUND(I851*H851,2)</f>
        <v>0</v>
      </c>
      <c r="K851" s="194" t="s">
        <v>1</v>
      </c>
      <c r="L851" s="39"/>
      <c r="M851" s="199" t="s">
        <v>1</v>
      </c>
      <c r="N851" s="200" t="s">
        <v>41</v>
      </c>
      <c r="O851" s="71"/>
      <c r="P851" s="201">
        <f>O851*H851</f>
        <v>0</v>
      </c>
      <c r="Q851" s="201">
        <v>0</v>
      </c>
      <c r="R851" s="201">
        <f>Q851*H851</f>
        <v>0</v>
      </c>
      <c r="S851" s="201">
        <v>0</v>
      </c>
      <c r="T851" s="202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203" t="s">
        <v>279</v>
      </c>
      <c r="AT851" s="203" t="s">
        <v>274</v>
      </c>
      <c r="AU851" s="203" t="s">
        <v>16</v>
      </c>
      <c r="AY851" s="17" t="s">
        <v>272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7" t="s">
        <v>16</v>
      </c>
      <c r="BK851" s="204">
        <f>ROUND(I851*H851,2)</f>
        <v>0</v>
      </c>
      <c r="BL851" s="17" t="s">
        <v>279</v>
      </c>
      <c r="BM851" s="203" t="s">
        <v>2687</v>
      </c>
    </row>
    <row r="852" spans="1:65" s="13" customFormat="1" ht="11.25">
      <c r="B852" s="210"/>
      <c r="C852" s="211"/>
      <c r="D852" s="212" t="s">
        <v>283</v>
      </c>
      <c r="E852" s="213" t="s">
        <v>1</v>
      </c>
      <c r="F852" s="214" t="s">
        <v>6723</v>
      </c>
      <c r="G852" s="211"/>
      <c r="H852" s="213" t="s">
        <v>1</v>
      </c>
      <c r="I852" s="215"/>
      <c r="J852" s="211"/>
      <c r="K852" s="211"/>
      <c r="L852" s="216"/>
      <c r="M852" s="217"/>
      <c r="N852" s="218"/>
      <c r="O852" s="218"/>
      <c r="P852" s="218"/>
      <c r="Q852" s="218"/>
      <c r="R852" s="218"/>
      <c r="S852" s="218"/>
      <c r="T852" s="219"/>
      <c r="AT852" s="220" t="s">
        <v>283</v>
      </c>
      <c r="AU852" s="220" t="s">
        <v>16</v>
      </c>
      <c r="AV852" s="13" t="s">
        <v>16</v>
      </c>
      <c r="AW852" s="13" t="s">
        <v>32</v>
      </c>
      <c r="AX852" s="13" t="s">
        <v>76</v>
      </c>
      <c r="AY852" s="220" t="s">
        <v>272</v>
      </c>
    </row>
    <row r="853" spans="1:65" s="14" customFormat="1" ht="11.25">
      <c r="B853" s="221"/>
      <c r="C853" s="222"/>
      <c r="D853" s="212" t="s">
        <v>283</v>
      </c>
      <c r="E853" s="223" t="s">
        <v>1</v>
      </c>
      <c r="F853" s="224" t="s">
        <v>1072</v>
      </c>
      <c r="G853" s="222"/>
      <c r="H853" s="225">
        <v>98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AT853" s="231" t="s">
        <v>283</v>
      </c>
      <c r="AU853" s="231" t="s">
        <v>16</v>
      </c>
      <c r="AV853" s="14" t="s">
        <v>84</v>
      </c>
      <c r="AW853" s="14" t="s">
        <v>32</v>
      </c>
      <c r="AX853" s="14" t="s">
        <v>76</v>
      </c>
      <c r="AY853" s="231" t="s">
        <v>272</v>
      </c>
    </row>
    <row r="854" spans="1:65" s="15" customFormat="1" ht="11.25">
      <c r="B854" s="246"/>
      <c r="C854" s="247"/>
      <c r="D854" s="212" t="s">
        <v>283</v>
      </c>
      <c r="E854" s="248" t="s">
        <v>1</v>
      </c>
      <c r="F854" s="249" t="s">
        <v>5942</v>
      </c>
      <c r="G854" s="247"/>
      <c r="H854" s="250">
        <v>98</v>
      </c>
      <c r="I854" s="251"/>
      <c r="J854" s="247"/>
      <c r="K854" s="247"/>
      <c r="L854" s="252"/>
      <c r="M854" s="253"/>
      <c r="N854" s="254"/>
      <c r="O854" s="254"/>
      <c r="P854" s="254"/>
      <c r="Q854" s="254"/>
      <c r="R854" s="254"/>
      <c r="S854" s="254"/>
      <c r="T854" s="255"/>
      <c r="AT854" s="256" t="s">
        <v>283</v>
      </c>
      <c r="AU854" s="256" t="s">
        <v>16</v>
      </c>
      <c r="AV854" s="15" t="s">
        <v>279</v>
      </c>
      <c r="AW854" s="15" t="s">
        <v>32</v>
      </c>
      <c r="AX854" s="15" t="s">
        <v>16</v>
      </c>
      <c r="AY854" s="256" t="s">
        <v>272</v>
      </c>
    </row>
    <row r="855" spans="1:65" s="2" customFormat="1" ht="24.2" customHeight="1">
      <c r="A855" s="34"/>
      <c r="B855" s="35"/>
      <c r="C855" s="192" t="s">
        <v>1522</v>
      </c>
      <c r="D855" s="192" t="s">
        <v>274</v>
      </c>
      <c r="E855" s="193" t="s">
        <v>6993</v>
      </c>
      <c r="F855" s="194" t="s">
        <v>6801</v>
      </c>
      <c r="G855" s="195" t="s">
        <v>156</v>
      </c>
      <c r="H855" s="196">
        <v>69</v>
      </c>
      <c r="I855" s="197"/>
      <c r="J855" s="198">
        <f>ROUND(I855*H855,2)</f>
        <v>0</v>
      </c>
      <c r="K855" s="194" t="s">
        <v>1</v>
      </c>
      <c r="L855" s="39"/>
      <c r="M855" s="199" t="s">
        <v>1</v>
      </c>
      <c r="N855" s="200" t="s">
        <v>41</v>
      </c>
      <c r="O855" s="71"/>
      <c r="P855" s="201">
        <f>O855*H855</f>
        <v>0</v>
      </c>
      <c r="Q855" s="201">
        <v>0</v>
      </c>
      <c r="R855" s="201">
        <f>Q855*H855</f>
        <v>0</v>
      </c>
      <c r="S855" s="201">
        <v>0</v>
      </c>
      <c r="T855" s="202">
        <f>S855*H855</f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203" t="s">
        <v>279</v>
      </c>
      <c r="AT855" s="203" t="s">
        <v>274</v>
      </c>
      <c r="AU855" s="203" t="s">
        <v>16</v>
      </c>
      <c r="AY855" s="17" t="s">
        <v>272</v>
      </c>
      <c r="BE855" s="204">
        <f>IF(N855="základní",J855,0)</f>
        <v>0</v>
      </c>
      <c r="BF855" s="204">
        <f>IF(N855="snížená",J855,0)</f>
        <v>0</v>
      </c>
      <c r="BG855" s="204">
        <f>IF(N855="zákl. přenesená",J855,0)</f>
        <v>0</v>
      </c>
      <c r="BH855" s="204">
        <f>IF(N855="sníž. přenesená",J855,0)</f>
        <v>0</v>
      </c>
      <c r="BI855" s="204">
        <f>IF(N855="nulová",J855,0)</f>
        <v>0</v>
      </c>
      <c r="BJ855" s="17" t="s">
        <v>16</v>
      </c>
      <c r="BK855" s="204">
        <f>ROUND(I855*H855,2)</f>
        <v>0</v>
      </c>
      <c r="BL855" s="17" t="s">
        <v>279</v>
      </c>
      <c r="BM855" s="203" t="s">
        <v>2701</v>
      </c>
    </row>
    <row r="856" spans="1:65" s="13" customFormat="1" ht="11.25">
      <c r="B856" s="210"/>
      <c r="C856" s="211"/>
      <c r="D856" s="212" t="s">
        <v>283</v>
      </c>
      <c r="E856" s="213" t="s">
        <v>1</v>
      </c>
      <c r="F856" s="214" t="s">
        <v>6723</v>
      </c>
      <c r="G856" s="211"/>
      <c r="H856" s="213" t="s">
        <v>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283</v>
      </c>
      <c r="AU856" s="220" t="s">
        <v>16</v>
      </c>
      <c r="AV856" s="13" t="s">
        <v>16</v>
      </c>
      <c r="AW856" s="13" t="s">
        <v>32</v>
      </c>
      <c r="AX856" s="13" t="s">
        <v>76</v>
      </c>
      <c r="AY856" s="220" t="s">
        <v>272</v>
      </c>
    </row>
    <row r="857" spans="1:65" s="14" customFormat="1" ht="11.25">
      <c r="B857" s="221"/>
      <c r="C857" s="222"/>
      <c r="D857" s="212" t="s">
        <v>283</v>
      </c>
      <c r="E857" s="223" t="s">
        <v>1</v>
      </c>
      <c r="F857" s="224" t="s">
        <v>802</v>
      </c>
      <c r="G857" s="222"/>
      <c r="H857" s="225">
        <v>69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16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15" customFormat="1" ht="11.25">
      <c r="B858" s="246"/>
      <c r="C858" s="247"/>
      <c r="D858" s="212" t="s">
        <v>283</v>
      </c>
      <c r="E858" s="248" t="s">
        <v>1</v>
      </c>
      <c r="F858" s="249" t="s">
        <v>5942</v>
      </c>
      <c r="G858" s="247"/>
      <c r="H858" s="250">
        <v>69</v>
      </c>
      <c r="I858" s="251"/>
      <c r="J858" s="247"/>
      <c r="K858" s="247"/>
      <c r="L858" s="252"/>
      <c r="M858" s="253"/>
      <c r="N858" s="254"/>
      <c r="O858" s="254"/>
      <c r="P858" s="254"/>
      <c r="Q858" s="254"/>
      <c r="R858" s="254"/>
      <c r="S858" s="254"/>
      <c r="T858" s="255"/>
      <c r="AT858" s="256" t="s">
        <v>283</v>
      </c>
      <c r="AU858" s="256" t="s">
        <v>16</v>
      </c>
      <c r="AV858" s="15" t="s">
        <v>279</v>
      </c>
      <c r="AW858" s="15" t="s">
        <v>32</v>
      </c>
      <c r="AX858" s="15" t="s">
        <v>16</v>
      </c>
      <c r="AY858" s="256" t="s">
        <v>272</v>
      </c>
    </row>
    <row r="859" spans="1:65" s="2" customFormat="1" ht="44.25" customHeight="1">
      <c r="A859" s="34"/>
      <c r="B859" s="35"/>
      <c r="C859" s="192" t="s">
        <v>1536</v>
      </c>
      <c r="D859" s="192" t="s">
        <v>274</v>
      </c>
      <c r="E859" s="193" t="s">
        <v>6994</v>
      </c>
      <c r="F859" s="194" t="s">
        <v>6803</v>
      </c>
      <c r="G859" s="195" t="s">
        <v>156</v>
      </c>
      <c r="H859" s="196">
        <v>7</v>
      </c>
      <c r="I859" s="197"/>
      <c r="J859" s="198">
        <f>ROUND(I859*H859,2)</f>
        <v>0</v>
      </c>
      <c r="K859" s="194" t="s">
        <v>1</v>
      </c>
      <c r="L859" s="39"/>
      <c r="M859" s="199" t="s">
        <v>1</v>
      </c>
      <c r="N859" s="200" t="s">
        <v>41</v>
      </c>
      <c r="O859" s="71"/>
      <c r="P859" s="201">
        <f>O859*H859</f>
        <v>0</v>
      </c>
      <c r="Q859" s="201">
        <v>0</v>
      </c>
      <c r="R859" s="201">
        <f>Q859*H859</f>
        <v>0</v>
      </c>
      <c r="S859" s="201">
        <v>0</v>
      </c>
      <c r="T859" s="202">
        <f>S859*H859</f>
        <v>0</v>
      </c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R859" s="203" t="s">
        <v>279</v>
      </c>
      <c r="AT859" s="203" t="s">
        <v>274</v>
      </c>
      <c r="AU859" s="203" t="s">
        <v>16</v>
      </c>
      <c r="AY859" s="17" t="s">
        <v>272</v>
      </c>
      <c r="BE859" s="204">
        <f>IF(N859="základní",J859,0)</f>
        <v>0</v>
      </c>
      <c r="BF859" s="204">
        <f>IF(N859="snížená",J859,0)</f>
        <v>0</v>
      </c>
      <c r="BG859" s="204">
        <f>IF(N859="zákl. přenesená",J859,0)</f>
        <v>0</v>
      </c>
      <c r="BH859" s="204">
        <f>IF(N859="sníž. přenesená",J859,0)</f>
        <v>0</v>
      </c>
      <c r="BI859" s="204">
        <f>IF(N859="nulová",J859,0)</f>
        <v>0</v>
      </c>
      <c r="BJ859" s="17" t="s">
        <v>16</v>
      </c>
      <c r="BK859" s="204">
        <f>ROUND(I859*H859,2)</f>
        <v>0</v>
      </c>
      <c r="BL859" s="17" t="s">
        <v>279</v>
      </c>
      <c r="BM859" s="203" t="s">
        <v>2719</v>
      </c>
    </row>
    <row r="860" spans="1:65" s="13" customFormat="1" ht="33.75">
      <c r="B860" s="210"/>
      <c r="C860" s="211"/>
      <c r="D860" s="212" t="s">
        <v>283</v>
      </c>
      <c r="E860" s="213" t="s">
        <v>1</v>
      </c>
      <c r="F860" s="214" t="s">
        <v>6804</v>
      </c>
      <c r="G860" s="211"/>
      <c r="H860" s="213" t="s">
        <v>1</v>
      </c>
      <c r="I860" s="215"/>
      <c r="J860" s="211"/>
      <c r="K860" s="211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283</v>
      </c>
      <c r="AU860" s="220" t="s">
        <v>16</v>
      </c>
      <c r="AV860" s="13" t="s">
        <v>16</v>
      </c>
      <c r="AW860" s="13" t="s">
        <v>32</v>
      </c>
      <c r="AX860" s="13" t="s">
        <v>76</v>
      </c>
      <c r="AY860" s="220" t="s">
        <v>272</v>
      </c>
    </row>
    <row r="861" spans="1:65" s="13" customFormat="1" ht="11.25">
      <c r="B861" s="210"/>
      <c r="C861" s="211"/>
      <c r="D861" s="212" t="s">
        <v>283</v>
      </c>
      <c r="E861" s="213" t="s">
        <v>1</v>
      </c>
      <c r="F861" s="214" t="s">
        <v>6995</v>
      </c>
      <c r="G861" s="211"/>
      <c r="H861" s="213" t="s">
        <v>1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283</v>
      </c>
      <c r="AU861" s="220" t="s">
        <v>16</v>
      </c>
      <c r="AV861" s="13" t="s">
        <v>16</v>
      </c>
      <c r="AW861" s="13" t="s">
        <v>32</v>
      </c>
      <c r="AX861" s="13" t="s">
        <v>76</v>
      </c>
      <c r="AY861" s="220" t="s">
        <v>272</v>
      </c>
    </row>
    <row r="862" spans="1:65" s="14" customFormat="1" ht="11.25">
      <c r="B862" s="221"/>
      <c r="C862" s="222"/>
      <c r="D862" s="212" t="s">
        <v>283</v>
      </c>
      <c r="E862" s="223" t="s">
        <v>1</v>
      </c>
      <c r="F862" s="224" t="s">
        <v>4532</v>
      </c>
      <c r="G862" s="222"/>
      <c r="H862" s="225">
        <v>7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AT862" s="231" t="s">
        <v>283</v>
      </c>
      <c r="AU862" s="231" t="s">
        <v>16</v>
      </c>
      <c r="AV862" s="14" t="s">
        <v>84</v>
      </c>
      <c r="AW862" s="14" t="s">
        <v>32</v>
      </c>
      <c r="AX862" s="14" t="s">
        <v>76</v>
      </c>
      <c r="AY862" s="231" t="s">
        <v>272</v>
      </c>
    </row>
    <row r="863" spans="1:65" s="15" customFormat="1" ht="11.25">
      <c r="B863" s="246"/>
      <c r="C863" s="247"/>
      <c r="D863" s="212" t="s">
        <v>283</v>
      </c>
      <c r="E863" s="248" t="s">
        <v>1</v>
      </c>
      <c r="F863" s="249" t="s">
        <v>5942</v>
      </c>
      <c r="G863" s="247"/>
      <c r="H863" s="250">
        <v>7</v>
      </c>
      <c r="I863" s="251"/>
      <c r="J863" s="247"/>
      <c r="K863" s="247"/>
      <c r="L863" s="252"/>
      <c r="M863" s="253"/>
      <c r="N863" s="254"/>
      <c r="O863" s="254"/>
      <c r="P863" s="254"/>
      <c r="Q863" s="254"/>
      <c r="R863" s="254"/>
      <c r="S863" s="254"/>
      <c r="T863" s="255"/>
      <c r="AT863" s="256" t="s">
        <v>283</v>
      </c>
      <c r="AU863" s="256" t="s">
        <v>16</v>
      </c>
      <c r="AV863" s="15" t="s">
        <v>279</v>
      </c>
      <c r="AW863" s="15" t="s">
        <v>32</v>
      </c>
      <c r="AX863" s="15" t="s">
        <v>16</v>
      </c>
      <c r="AY863" s="256" t="s">
        <v>272</v>
      </c>
    </row>
    <row r="864" spans="1:65" s="2" customFormat="1" ht="49.15" customHeight="1">
      <c r="A864" s="34"/>
      <c r="B864" s="35"/>
      <c r="C864" s="192" t="s">
        <v>1541</v>
      </c>
      <c r="D864" s="192" t="s">
        <v>274</v>
      </c>
      <c r="E864" s="193" t="s">
        <v>6996</v>
      </c>
      <c r="F864" s="194" t="s">
        <v>6997</v>
      </c>
      <c r="G864" s="195" t="s">
        <v>2594</v>
      </c>
      <c r="H864" s="196">
        <v>50</v>
      </c>
      <c r="I864" s="197"/>
      <c r="J864" s="198">
        <f>ROUND(I864*H864,2)</f>
        <v>0</v>
      </c>
      <c r="K864" s="194" t="s">
        <v>1</v>
      </c>
      <c r="L864" s="39"/>
      <c r="M864" s="199" t="s">
        <v>1</v>
      </c>
      <c r="N864" s="200" t="s">
        <v>41</v>
      </c>
      <c r="O864" s="71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279</v>
      </c>
      <c r="AT864" s="203" t="s">
        <v>274</v>
      </c>
      <c r="AU864" s="203" t="s">
        <v>16</v>
      </c>
      <c r="AY864" s="17" t="s">
        <v>272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16</v>
      </c>
      <c r="BK864" s="204">
        <f>ROUND(I864*H864,2)</f>
        <v>0</v>
      </c>
      <c r="BL864" s="17" t="s">
        <v>279</v>
      </c>
      <c r="BM864" s="203" t="s">
        <v>2738</v>
      </c>
    </row>
    <row r="865" spans="1:65" s="2" customFormat="1" ht="21.75" customHeight="1">
      <c r="A865" s="34"/>
      <c r="B865" s="35"/>
      <c r="C865" s="192" t="s">
        <v>1550</v>
      </c>
      <c r="D865" s="192" t="s">
        <v>274</v>
      </c>
      <c r="E865" s="193" t="s">
        <v>6998</v>
      </c>
      <c r="F865" s="194" t="s">
        <v>6809</v>
      </c>
      <c r="G865" s="195" t="s">
        <v>380</v>
      </c>
      <c r="H865" s="196">
        <v>5.6</v>
      </c>
      <c r="I865" s="197"/>
      <c r="J865" s="198">
        <f>ROUND(I865*H865,2)</f>
        <v>0</v>
      </c>
      <c r="K865" s="194" t="s">
        <v>1</v>
      </c>
      <c r="L865" s="39"/>
      <c r="M865" s="199" t="s">
        <v>1</v>
      </c>
      <c r="N865" s="200" t="s">
        <v>41</v>
      </c>
      <c r="O865" s="71"/>
      <c r="P865" s="201">
        <f>O865*H865</f>
        <v>0</v>
      </c>
      <c r="Q865" s="201">
        <v>0</v>
      </c>
      <c r="R865" s="201">
        <f>Q865*H865</f>
        <v>0</v>
      </c>
      <c r="S865" s="201">
        <v>0</v>
      </c>
      <c r="T865" s="202">
        <f>S865*H865</f>
        <v>0</v>
      </c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R865" s="203" t="s">
        <v>279</v>
      </c>
      <c r="AT865" s="203" t="s">
        <v>274</v>
      </c>
      <c r="AU865" s="203" t="s">
        <v>16</v>
      </c>
      <c r="AY865" s="17" t="s">
        <v>272</v>
      </c>
      <c r="BE865" s="204">
        <f>IF(N865="základní",J865,0)</f>
        <v>0</v>
      </c>
      <c r="BF865" s="204">
        <f>IF(N865="snížená",J865,0)</f>
        <v>0</v>
      </c>
      <c r="BG865" s="204">
        <f>IF(N865="zákl. přenesená",J865,0)</f>
        <v>0</v>
      </c>
      <c r="BH865" s="204">
        <f>IF(N865="sníž. přenesená",J865,0)</f>
        <v>0</v>
      </c>
      <c r="BI865" s="204">
        <f>IF(N865="nulová",J865,0)</f>
        <v>0</v>
      </c>
      <c r="BJ865" s="17" t="s">
        <v>16</v>
      </c>
      <c r="BK865" s="204">
        <f>ROUND(I865*H865,2)</f>
        <v>0</v>
      </c>
      <c r="BL865" s="17" t="s">
        <v>279</v>
      </c>
      <c r="BM865" s="203" t="s">
        <v>2753</v>
      </c>
    </row>
    <row r="866" spans="1:65" s="12" customFormat="1" ht="25.9" customHeight="1">
      <c r="B866" s="176"/>
      <c r="C866" s="177"/>
      <c r="D866" s="178" t="s">
        <v>75</v>
      </c>
      <c r="E866" s="179" t="s">
        <v>6999</v>
      </c>
      <c r="F866" s="179" t="s">
        <v>7000</v>
      </c>
      <c r="G866" s="177"/>
      <c r="H866" s="177"/>
      <c r="I866" s="180"/>
      <c r="J866" s="181">
        <f>BK866</f>
        <v>0</v>
      </c>
      <c r="K866" s="177"/>
      <c r="L866" s="182"/>
      <c r="M866" s="183"/>
      <c r="N866" s="184"/>
      <c r="O866" s="184"/>
      <c r="P866" s="185">
        <f>SUM(P867:P1109)</f>
        <v>0</v>
      </c>
      <c r="Q866" s="184"/>
      <c r="R866" s="185">
        <f>SUM(R867:R1109)</f>
        <v>0</v>
      </c>
      <c r="S866" s="184"/>
      <c r="T866" s="186">
        <f>SUM(T867:T1109)</f>
        <v>0</v>
      </c>
      <c r="AR866" s="187" t="s">
        <v>16</v>
      </c>
      <c r="AT866" s="188" t="s">
        <v>75</v>
      </c>
      <c r="AU866" s="188" t="s">
        <v>76</v>
      </c>
      <c r="AY866" s="187" t="s">
        <v>272</v>
      </c>
      <c r="BK866" s="189">
        <f>SUM(BK867:BK1109)</f>
        <v>0</v>
      </c>
    </row>
    <row r="867" spans="1:65" s="2" customFormat="1" ht="55.5" customHeight="1">
      <c r="A867" s="34"/>
      <c r="B867" s="35"/>
      <c r="C867" s="192" t="s">
        <v>1555</v>
      </c>
      <c r="D867" s="192" t="s">
        <v>274</v>
      </c>
      <c r="E867" s="193" t="s">
        <v>7001</v>
      </c>
      <c r="F867" s="194" t="s">
        <v>7002</v>
      </c>
      <c r="G867" s="195" t="s">
        <v>952</v>
      </c>
      <c r="H867" s="196">
        <v>1</v>
      </c>
      <c r="I867" s="197"/>
      <c r="J867" s="198">
        <f>ROUND(I867*H867,2)</f>
        <v>0</v>
      </c>
      <c r="K867" s="194" t="s">
        <v>1</v>
      </c>
      <c r="L867" s="39"/>
      <c r="M867" s="199" t="s">
        <v>1</v>
      </c>
      <c r="N867" s="200" t="s">
        <v>41</v>
      </c>
      <c r="O867" s="71"/>
      <c r="P867" s="201">
        <f>O867*H867</f>
        <v>0</v>
      </c>
      <c r="Q867" s="201">
        <v>0</v>
      </c>
      <c r="R867" s="201">
        <f>Q867*H867</f>
        <v>0</v>
      </c>
      <c r="S867" s="201">
        <v>0</v>
      </c>
      <c r="T867" s="202">
        <f>S867*H867</f>
        <v>0</v>
      </c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R867" s="203" t="s">
        <v>279</v>
      </c>
      <c r="AT867" s="203" t="s">
        <v>274</v>
      </c>
      <c r="AU867" s="203" t="s">
        <v>16</v>
      </c>
      <c r="AY867" s="17" t="s">
        <v>272</v>
      </c>
      <c r="BE867" s="204">
        <f>IF(N867="základní",J867,0)</f>
        <v>0</v>
      </c>
      <c r="BF867" s="204">
        <f>IF(N867="snížená",J867,0)</f>
        <v>0</v>
      </c>
      <c r="BG867" s="204">
        <f>IF(N867="zákl. přenesená",J867,0)</f>
        <v>0</v>
      </c>
      <c r="BH867" s="204">
        <f>IF(N867="sníž. přenesená",J867,0)</f>
        <v>0</v>
      </c>
      <c r="BI867" s="204">
        <f>IF(N867="nulová",J867,0)</f>
        <v>0</v>
      </c>
      <c r="BJ867" s="17" t="s">
        <v>16</v>
      </c>
      <c r="BK867" s="204">
        <f>ROUND(I867*H867,2)</f>
        <v>0</v>
      </c>
      <c r="BL867" s="17" t="s">
        <v>279</v>
      </c>
      <c r="BM867" s="203" t="s">
        <v>2768</v>
      </c>
    </row>
    <row r="868" spans="1:65" s="13" customFormat="1" ht="22.5">
      <c r="B868" s="210"/>
      <c r="C868" s="211"/>
      <c r="D868" s="212" t="s">
        <v>283</v>
      </c>
      <c r="E868" s="213" t="s">
        <v>1</v>
      </c>
      <c r="F868" s="214" t="s">
        <v>6707</v>
      </c>
      <c r="G868" s="211"/>
      <c r="H868" s="213" t="s">
        <v>1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283</v>
      </c>
      <c r="AU868" s="220" t="s">
        <v>16</v>
      </c>
      <c r="AV868" s="13" t="s">
        <v>16</v>
      </c>
      <c r="AW868" s="13" t="s">
        <v>32</v>
      </c>
      <c r="AX868" s="13" t="s">
        <v>76</v>
      </c>
      <c r="AY868" s="220" t="s">
        <v>272</v>
      </c>
    </row>
    <row r="869" spans="1:65" s="13" customFormat="1" ht="22.5">
      <c r="B869" s="210"/>
      <c r="C869" s="211"/>
      <c r="D869" s="212" t="s">
        <v>283</v>
      </c>
      <c r="E869" s="213" t="s">
        <v>1</v>
      </c>
      <c r="F869" s="214" t="s">
        <v>6708</v>
      </c>
      <c r="G869" s="211"/>
      <c r="H869" s="213" t="s">
        <v>1</v>
      </c>
      <c r="I869" s="215"/>
      <c r="J869" s="211"/>
      <c r="K869" s="211"/>
      <c r="L869" s="216"/>
      <c r="M869" s="217"/>
      <c r="N869" s="218"/>
      <c r="O869" s="218"/>
      <c r="P869" s="218"/>
      <c r="Q869" s="218"/>
      <c r="R869" s="218"/>
      <c r="S869" s="218"/>
      <c r="T869" s="219"/>
      <c r="AT869" s="220" t="s">
        <v>283</v>
      </c>
      <c r="AU869" s="220" t="s">
        <v>16</v>
      </c>
      <c r="AV869" s="13" t="s">
        <v>16</v>
      </c>
      <c r="AW869" s="13" t="s">
        <v>32</v>
      </c>
      <c r="AX869" s="13" t="s">
        <v>76</v>
      </c>
      <c r="AY869" s="220" t="s">
        <v>272</v>
      </c>
    </row>
    <row r="870" spans="1:65" s="13" customFormat="1" ht="22.5">
      <c r="B870" s="210"/>
      <c r="C870" s="211"/>
      <c r="D870" s="212" t="s">
        <v>283</v>
      </c>
      <c r="E870" s="213" t="s">
        <v>1</v>
      </c>
      <c r="F870" s="214" t="s">
        <v>6709</v>
      </c>
      <c r="G870" s="211"/>
      <c r="H870" s="213" t="s">
        <v>1</v>
      </c>
      <c r="I870" s="215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283</v>
      </c>
      <c r="AU870" s="220" t="s">
        <v>16</v>
      </c>
      <c r="AV870" s="13" t="s">
        <v>16</v>
      </c>
      <c r="AW870" s="13" t="s">
        <v>32</v>
      </c>
      <c r="AX870" s="13" t="s">
        <v>76</v>
      </c>
      <c r="AY870" s="220" t="s">
        <v>272</v>
      </c>
    </row>
    <row r="871" spans="1:65" s="13" customFormat="1" ht="33.75">
      <c r="B871" s="210"/>
      <c r="C871" s="211"/>
      <c r="D871" s="212" t="s">
        <v>283</v>
      </c>
      <c r="E871" s="213" t="s">
        <v>1</v>
      </c>
      <c r="F871" s="214" t="s">
        <v>6710</v>
      </c>
      <c r="G871" s="211"/>
      <c r="H871" s="213" t="s">
        <v>1</v>
      </c>
      <c r="I871" s="215"/>
      <c r="J871" s="211"/>
      <c r="K871" s="211"/>
      <c r="L871" s="216"/>
      <c r="M871" s="217"/>
      <c r="N871" s="218"/>
      <c r="O871" s="218"/>
      <c r="P871" s="218"/>
      <c r="Q871" s="218"/>
      <c r="R871" s="218"/>
      <c r="S871" s="218"/>
      <c r="T871" s="219"/>
      <c r="AT871" s="220" t="s">
        <v>283</v>
      </c>
      <c r="AU871" s="220" t="s">
        <v>16</v>
      </c>
      <c r="AV871" s="13" t="s">
        <v>16</v>
      </c>
      <c r="AW871" s="13" t="s">
        <v>32</v>
      </c>
      <c r="AX871" s="13" t="s">
        <v>76</v>
      </c>
      <c r="AY871" s="220" t="s">
        <v>272</v>
      </c>
    </row>
    <row r="872" spans="1:65" s="13" customFormat="1" ht="22.5">
      <c r="B872" s="210"/>
      <c r="C872" s="211"/>
      <c r="D872" s="212" t="s">
        <v>283</v>
      </c>
      <c r="E872" s="213" t="s">
        <v>1</v>
      </c>
      <c r="F872" s="214" t="s">
        <v>6711</v>
      </c>
      <c r="G872" s="211"/>
      <c r="H872" s="213" t="s">
        <v>1</v>
      </c>
      <c r="I872" s="215"/>
      <c r="J872" s="211"/>
      <c r="K872" s="211"/>
      <c r="L872" s="216"/>
      <c r="M872" s="217"/>
      <c r="N872" s="218"/>
      <c r="O872" s="218"/>
      <c r="P872" s="218"/>
      <c r="Q872" s="218"/>
      <c r="R872" s="218"/>
      <c r="S872" s="218"/>
      <c r="T872" s="219"/>
      <c r="AT872" s="220" t="s">
        <v>283</v>
      </c>
      <c r="AU872" s="220" t="s">
        <v>16</v>
      </c>
      <c r="AV872" s="13" t="s">
        <v>16</v>
      </c>
      <c r="AW872" s="13" t="s">
        <v>32</v>
      </c>
      <c r="AX872" s="13" t="s">
        <v>76</v>
      </c>
      <c r="AY872" s="220" t="s">
        <v>272</v>
      </c>
    </row>
    <row r="873" spans="1:65" s="13" customFormat="1" ht="33.75">
      <c r="B873" s="210"/>
      <c r="C873" s="211"/>
      <c r="D873" s="212" t="s">
        <v>283</v>
      </c>
      <c r="E873" s="213" t="s">
        <v>1</v>
      </c>
      <c r="F873" s="214" t="s">
        <v>6712</v>
      </c>
      <c r="G873" s="211"/>
      <c r="H873" s="213" t="s">
        <v>1</v>
      </c>
      <c r="I873" s="215"/>
      <c r="J873" s="211"/>
      <c r="K873" s="211"/>
      <c r="L873" s="216"/>
      <c r="M873" s="217"/>
      <c r="N873" s="218"/>
      <c r="O873" s="218"/>
      <c r="P873" s="218"/>
      <c r="Q873" s="218"/>
      <c r="R873" s="218"/>
      <c r="S873" s="218"/>
      <c r="T873" s="219"/>
      <c r="AT873" s="220" t="s">
        <v>283</v>
      </c>
      <c r="AU873" s="220" t="s">
        <v>16</v>
      </c>
      <c r="AV873" s="13" t="s">
        <v>16</v>
      </c>
      <c r="AW873" s="13" t="s">
        <v>32</v>
      </c>
      <c r="AX873" s="13" t="s">
        <v>76</v>
      </c>
      <c r="AY873" s="220" t="s">
        <v>272</v>
      </c>
    </row>
    <row r="874" spans="1:65" s="13" customFormat="1" ht="22.5">
      <c r="B874" s="210"/>
      <c r="C874" s="211"/>
      <c r="D874" s="212" t="s">
        <v>283</v>
      </c>
      <c r="E874" s="213" t="s">
        <v>1</v>
      </c>
      <c r="F874" s="214" t="s">
        <v>6713</v>
      </c>
      <c r="G874" s="211"/>
      <c r="H874" s="213" t="s">
        <v>1</v>
      </c>
      <c r="I874" s="215"/>
      <c r="J874" s="211"/>
      <c r="K874" s="211"/>
      <c r="L874" s="216"/>
      <c r="M874" s="217"/>
      <c r="N874" s="218"/>
      <c r="O874" s="218"/>
      <c r="P874" s="218"/>
      <c r="Q874" s="218"/>
      <c r="R874" s="218"/>
      <c r="S874" s="218"/>
      <c r="T874" s="219"/>
      <c r="AT874" s="220" t="s">
        <v>283</v>
      </c>
      <c r="AU874" s="220" t="s">
        <v>16</v>
      </c>
      <c r="AV874" s="13" t="s">
        <v>16</v>
      </c>
      <c r="AW874" s="13" t="s">
        <v>32</v>
      </c>
      <c r="AX874" s="13" t="s">
        <v>76</v>
      </c>
      <c r="AY874" s="220" t="s">
        <v>272</v>
      </c>
    </row>
    <row r="875" spans="1:65" s="13" customFormat="1" ht="33.75">
      <c r="B875" s="210"/>
      <c r="C875" s="211"/>
      <c r="D875" s="212" t="s">
        <v>283</v>
      </c>
      <c r="E875" s="213" t="s">
        <v>1</v>
      </c>
      <c r="F875" s="214" t="s">
        <v>6714</v>
      </c>
      <c r="G875" s="211"/>
      <c r="H875" s="213" t="s">
        <v>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283</v>
      </c>
      <c r="AU875" s="220" t="s">
        <v>16</v>
      </c>
      <c r="AV875" s="13" t="s">
        <v>16</v>
      </c>
      <c r="AW875" s="13" t="s">
        <v>32</v>
      </c>
      <c r="AX875" s="13" t="s">
        <v>76</v>
      </c>
      <c r="AY875" s="220" t="s">
        <v>272</v>
      </c>
    </row>
    <row r="876" spans="1:65" s="13" customFormat="1" ht="22.5">
      <c r="B876" s="210"/>
      <c r="C876" s="211"/>
      <c r="D876" s="212" t="s">
        <v>283</v>
      </c>
      <c r="E876" s="213" t="s">
        <v>1</v>
      </c>
      <c r="F876" s="214" t="s">
        <v>6715</v>
      </c>
      <c r="G876" s="211"/>
      <c r="H876" s="213" t="s">
        <v>1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283</v>
      </c>
      <c r="AU876" s="220" t="s">
        <v>16</v>
      </c>
      <c r="AV876" s="13" t="s">
        <v>16</v>
      </c>
      <c r="AW876" s="13" t="s">
        <v>32</v>
      </c>
      <c r="AX876" s="13" t="s">
        <v>76</v>
      </c>
      <c r="AY876" s="220" t="s">
        <v>272</v>
      </c>
    </row>
    <row r="877" spans="1:65" s="13" customFormat="1" ht="33.75">
      <c r="B877" s="210"/>
      <c r="C877" s="211"/>
      <c r="D877" s="212" t="s">
        <v>283</v>
      </c>
      <c r="E877" s="213" t="s">
        <v>1</v>
      </c>
      <c r="F877" s="214" t="s">
        <v>6716</v>
      </c>
      <c r="G877" s="211"/>
      <c r="H877" s="213" t="s">
        <v>1</v>
      </c>
      <c r="I877" s="215"/>
      <c r="J877" s="211"/>
      <c r="K877" s="211"/>
      <c r="L877" s="216"/>
      <c r="M877" s="217"/>
      <c r="N877" s="218"/>
      <c r="O877" s="218"/>
      <c r="P877" s="218"/>
      <c r="Q877" s="218"/>
      <c r="R877" s="218"/>
      <c r="S877" s="218"/>
      <c r="T877" s="219"/>
      <c r="AT877" s="220" t="s">
        <v>283</v>
      </c>
      <c r="AU877" s="220" t="s">
        <v>16</v>
      </c>
      <c r="AV877" s="13" t="s">
        <v>16</v>
      </c>
      <c r="AW877" s="13" t="s">
        <v>32</v>
      </c>
      <c r="AX877" s="13" t="s">
        <v>76</v>
      </c>
      <c r="AY877" s="220" t="s">
        <v>272</v>
      </c>
    </row>
    <row r="878" spans="1:65" s="13" customFormat="1" ht="11.25">
      <c r="B878" s="210"/>
      <c r="C878" s="211"/>
      <c r="D878" s="212" t="s">
        <v>283</v>
      </c>
      <c r="E878" s="213" t="s">
        <v>1</v>
      </c>
      <c r="F878" s="214" t="s">
        <v>6717</v>
      </c>
      <c r="G878" s="211"/>
      <c r="H878" s="213" t="s">
        <v>1</v>
      </c>
      <c r="I878" s="215"/>
      <c r="J878" s="211"/>
      <c r="K878" s="211"/>
      <c r="L878" s="216"/>
      <c r="M878" s="217"/>
      <c r="N878" s="218"/>
      <c r="O878" s="218"/>
      <c r="P878" s="218"/>
      <c r="Q878" s="218"/>
      <c r="R878" s="218"/>
      <c r="S878" s="218"/>
      <c r="T878" s="219"/>
      <c r="AT878" s="220" t="s">
        <v>283</v>
      </c>
      <c r="AU878" s="220" t="s">
        <v>16</v>
      </c>
      <c r="AV878" s="13" t="s">
        <v>16</v>
      </c>
      <c r="AW878" s="13" t="s">
        <v>32</v>
      </c>
      <c r="AX878" s="13" t="s">
        <v>76</v>
      </c>
      <c r="AY878" s="220" t="s">
        <v>272</v>
      </c>
    </row>
    <row r="879" spans="1:65" s="13" customFormat="1" ht="33.75">
      <c r="B879" s="210"/>
      <c r="C879" s="211"/>
      <c r="D879" s="212" t="s">
        <v>283</v>
      </c>
      <c r="E879" s="213" t="s">
        <v>1</v>
      </c>
      <c r="F879" s="214" t="s">
        <v>6718</v>
      </c>
      <c r="G879" s="211"/>
      <c r="H879" s="213" t="s">
        <v>1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283</v>
      </c>
      <c r="AU879" s="220" t="s">
        <v>16</v>
      </c>
      <c r="AV879" s="13" t="s">
        <v>16</v>
      </c>
      <c r="AW879" s="13" t="s">
        <v>32</v>
      </c>
      <c r="AX879" s="13" t="s">
        <v>76</v>
      </c>
      <c r="AY879" s="220" t="s">
        <v>272</v>
      </c>
    </row>
    <row r="880" spans="1:65" s="13" customFormat="1" ht="22.5">
      <c r="B880" s="210"/>
      <c r="C880" s="211"/>
      <c r="D880" s="212" t="s">
        <v>283</v>
      </c>
      <c r="E880" s="213" t="s">
        <v>1</v>
      </c>
      <c r="F880" s="214" t="s">
        <v>6719</v>
      </c>
      <c r="G880" s="211"/>
      <c r="H880" s="213" t="s">
        <v>1</v>
      </c>
      <c r="I880" s="215"/>
      <c r="J880" s="211"/>
      <c r="K880" s="211"/>
      <c r="L880" s="216"/>
      <c r="M880" s="217"/>
      <c r="N880" s="218"/>
      <c r="O880" s="218"/>
      <c r="P880" s="218"/>
      <c r="Q880" s="218"/>
      <c r="R880" s="218"/>
      <c r="S880" s="218"/>
      <c r="T880" s="219"/>
      <c r="AT880" s="220" t="s">
        <v>283</v>
      </c>
      <c r="AU880" s="220" t="s">
        <v>16</v>
      </c>
      <c r="AV880" s="13" t="s">
        <v>16</v>
      </c>
      <c r="AW880" s="13" t="s">
        <v>32</v>
      </c>
      <c r="AX880" s="13" t="s">
        <v>76</v>
      </c>
      <c r="AY880" s="220" t="s">
        <v>272</v>
      </c>
    </row>
    <row r="881" spans="1:65" s="13" customFormat="1" ht="22.5">
      <c r="B881" s="210"/>
      <c r="C881" s="211"/>
      <c r="D881" s="212" t="s">
        <v>283</v>
      </c>
      <c r="E881" s="213" t="s">
        <v>1</v>
      </c>
      <c r="F881" s="214" t="s">
        <v>6720</v>
      </c>
      <c r="G881" s="211"/>
      <c r="H881" s="213" t="s">
        <v>1</v>
      </c>
      <c r="I881" s="215"/>
      <c r="J881" s="211"/>
      <c r="K881" s="211"/>
      <c r="L881" s="216"/>
      <c r="M881" s="217"/>
      <c r="N881" s="218"/>
      <c r="O881" s="218"/>
      <c r="P881" s="218"/>
      <c r="Q881" s="218"/>
      <c r="R881" s="218"/>
      <c r="S881" s="218"/>
      <c r="T881" s="219"/>
      <c r="AT881" s="220" t="s">
        <v>283</v>
      </c>
      <c r="AU881" s="220" t="s">
        <v>16</v>
      </c>
      <c r="AV881" s="13" t="s">
        <v>16</v>
      </c>
      <c r="AW881" s="13" t="s">
        <v>32</v>
      </c>
      <c r="AX881" s="13" t="s">
        <v>76</v>
      </c>
      <c r="AY881" s="220" t="s">
        <v>272</v>
      </c>
    </row>
    <row r="882" spans="1:65" s="13" customFormat="1" ht="22.5">
      <c r="B882" s="210"/>
      <c r="C882" s="211"/>
      <c r="D882" s="212" t="s">
        <v>283</v>
      </c>
      <c r="E882" s="213" t="s">
        <v>1</v>
      </c>
      <c r="F882" s="214" t="s">
        <v>6721</v>
      </c>
      <c r="G882" s="211"/>
      <c r="H882" s="213" t="s">
        <v>1</v>
      </c>
      <c r="I882" s="215"/>
      <c r="J882" s="211"/>
      <c r="K882" s="211"/>
      <c r="L882" s="216"/>
      <c r="M882" s="217"/>
      <c r="N882" s="218"/>
      <c r="O882" s="218"/>
      <c r="P882" s="218"/>
      <c r="Q882" s="218"/>
      <c r="R882" s="218"/>
      <c r="S882" s="218"/>
      <c r="T882" s="219"/>
      <c r="AT882" s="220" t="s">
        <v>283</v>
      </c>
      <c r="AU882" s="220" t="s">
        <v>16</v>
      </c>
      <c r="AV882" s="13" t="s">
        <v>16</v>
      </c>
      <c r="AW882" s="13" t="s">
        <v>32</v>
      </c>
      <c r="AX882" s="13" t="s">
        <v>76</v>
      </c>
      <c r="AY882" s="220" t="s">
        <v>272</v>
      </c>
    </row>
    <row r="883" spans="1:65" s="13" customFormat="1" ht="11.25">
      <c r="B883" s="210"/>
      <c r="C883" s="211"/>
      <c r="D883" s="212" t="s">
        <v>283</v>
      </c>
      <c r="E883" s="213" t="s">
        <v>1</v>
      </c>
      <c r="F883" s="214" t="s">
        <v>6722</v>
      </c>
      <c r="G883" s="211"/>
      <c r="H883" s="213" t="s">
        <v>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283</v>
      </c>
      <c r="AU883" s="220" t="s">
        <v>16</v>
      </c>
      <c r="AV883" s="13" t="s">
        <v>16</v>
      </c>
      <c r="AW883" s="13" t="s">
        <v>32</v>
      </c>
      <c r="AX883" s="13" t="s">
        <v>76</v>
      </c>
      <c r="AY883" s="220" t="s">
        <v>272</v>
      </c>
    </row>
    <row r="884" spans="1:65" s="13" customFormat="1" ht="11.25">
      <c r="B884" s="210"/>
      <c r="C884" s="211"/>
      <c r="D884" s="212" t="s">
        <v>283</v>
      </c>
      <c r="E884" s="213" t="s">
        <v>1</v>
      </c>
      <c r="F884" s="214" t="s">
        <v>6768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283</v>
      </c>
      <c r="AU884" s="220" t="s">
        <v>16</v>
      </c>
      <c r="AV884" s="13" t="s">
        <v>16</v>
      </c>
      <c r="AW884" s="13" t="s">
        <v>32</v>
      </c>
      <c r="AX884" s="13" t="s">
        <v>76</v>
      </c>
      <c r="AY884" s="220" t="s">
        <v>272</v>
      </c>
    </row>
    <row r="885" spans="1:65" s="14" customFormat="1" ht="11.25">
      <c r="B885" s="221"/>
      <c r="C885" s="222"/>
      <c r="D885" s="212" t="s">
        <v>283</v>
      </c>
      <c r="E885" s="223" t="s">
        <v>1</v>
      </c>
      <c r="F885" s="224" t="s">
        <v>16</v>
      </c>
      <c r="G885" s="222"/>
      <c r="H885" s="225">
        <v>1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283</v>
      </c>
      <c r="AU885" s="231" t="s">
        <v>16</v>
      </c>
      <c r="AV885" s="14" t="s">
        <v>84</v>
      </c>
      <c r="AW885" s="14" t="s">
        <v>32</v>
      </c>
      <c r="AX885" s="14" t="s">
        <v>76</v>
      </c>
      <c r="AY885" s="231" t="s">
        <v>272</v>
      </c>
    </row>
    <row r="886" spans="1:65" s="15" customFormat="1" ht="11.25">
      <c r="B886" s="246"/>
      <c r="C886" s="247"/>
      <c r="D886" s="212" t="s">
        <v>283</v>
      </c>
      <c r="E886" s="248" t="s">
        <v>1</v>
      </c>
      <c r="F886" s="249" t="s">
        <v>5942</v>
      </c>
      <c r="G886" s="247"/>
      <c r="H886" s="250">
        <v>1</v>
      </c>
      <c r="I886" s="251"/>
      <c r="J886" s="247"/>
      <c r="K886" s="247"/>
      <c r="L886" s="252"/>
      <c r="M886" s="253"/>
      <c r="N886" s="254"/>
      <c r="O886" s="254"/>
      <c r="P886" s="254"/>
      <c r="Q886" s="254"/>
      <c r="R886" s="254"/>
      <c r="S886" s="254"/>
      <c r="T886" s="255"/>
      <c r="AT886" s="256" t="s">
        <v>283</v>
      </c>
      <c r="AU886" s="256" t="s">
        <v>16</v>
      </c>
      <c r="AV886" s="15" t="s">
        <v>279</v>
      </c>
      <c r="AW886" s="15" t="s">
        <v>32</v>
      </c>
      <c r="AX886" s="15" t="s">
        <v>16</v>
      </c>
      <c r="AY886" s="256" t="s">
        <v>272</v>
      </c>
    </row>
    <row r="887" spans="1:65" s="2" customFormat="1" ht="37.9" customHeight="1">
      <c r="A887" s="34"/>
      <c r="B887" s="35"/>
      <c r="C887" s="192" t="s">
        <v>1563</v>
      </c>
      <c r="D887" s="192" t="s">
        <v>274</v>
      </c>
      <c r="E887" s="193" t="s">
        <v>7003</v>
      </c>
      <c r="F887" s="194" t="s">
        <v>7004</v>
      </c>
      <c r="G887" s="195" t="s">
        <v>952</v>
      </c>
      <c r="H887" s="196">
        <v>1</v>
      </c>
      <c r="I887" s="197"/>
      <c r="J887" s="198">
        <f>ROUND(I887*H887,2)</f>
        <v>0</v>
      </c>
      <c r="K887" s="194" t="s">
        <v>1</v>
      </c>
      <c r="L887" s="39"/>
      <c r="M887" s="199" t="s">
        <v>1</v>
      </c>
      <c r="N887" s="200" t="s">
        <v>41</v>
      </c>
      <c r="O887" s="71"/>
      <c r="P887" s="201">
        <f>O887*H887</f>
        <v>0</v>
      </c>
      <c r="Q887" s="201">
        <v>0</v>
      </c>
      <c r="R887" s="201">
        <f>Q887*H887</f>
        <v>0</v>
      </c>
      <c r="S887" s="201">
        <v>0</v>
      </c>
      <c r="T887" s="202">
        <f>S887*H887</f>
        <v>0</v>
      </c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R887" s="203" t="s">
        <v>279</v>
      </c>
      <c r="AT887" s="203" t="s">
        <v>274</v>
      </c>
      <c r="AU887" s="203" t="s">
        <v>16</v>
      </c>
      <c r="AY887" s="17" t="s">
        <v>272</v>
      </c>
      <c r="BE887" s="204">
        <f>IF(N887="základní",J887,0)</f>
        <v>0</v>
      </c>
      <c r="BF887" s="204">
        <f>IF(N887="snížená",J887,0)</f>
        <v>0</v>
      </c>
      <c r="BG887" s="204">
        <f>IF(N887="zákl. přenesená",J887,0)</f>
        <v>0</v>
      </c>
      <c r="BH887" s="204">
        <f>IF(N887="sníž. přenesená",J887,0)</f>
        <v>0</v>
      </c>
      <c r="BI887" s="204">
        <f>IF(N887="nulová",J887,0)</f>
        <v>0</v>
      </c>
      <c r="BJ887" s="17" t="s">
        <v>16</v>
      </c>
      <c r="BK887" s="204">
        <f>ROUND(I887*H887,2)</f>
        <v>0</v>
      </c>
      <c r="BL887" s="17" t="s">
        <v>279</v>
      </c>
      <c r="BM887" s="203" t="s">
        <v>2782</v>
      </c>
    </row>
    <row r="888" spans="1:65" s="13" customFormat="1" ht="11.25">
      <c r="B888" s="210"/>
      <c r="C888" s="211"/>
      <c r="D888" s="212" t="s">
        <v>283</v>
      </c>
      <c r="E888" s="213" t="s">
        <v>1</v>
      </c>
      <c r="F888" s="214" t="s">
        <v>6723</v>
      </c>
      <c r="G888" s="211"/>
      <c r="H888" s="213" t="s">
        <v>1</v>
      </c>
      <c r="I888" s="215"/>
      <c r="J888" s="211"/>
      <c r="K888" s="211"/>
      <c r="L888" s="216"/>
      <c r="M888" s="217"/>
      <c r="N888" s="218"/>
      <c r="O888" s="218"/>
      <c r="P888" s="218"/>
      <c r="Q888" s="218"/>
      <c r="R888" s="218"/>
      <c r="S888" s="218"/>
      <c r="T888" s="219"/>
      <c r="AT888" s="220" t="s">
        <v>283</v>
      </c>
      <c r="AU888" s="220" t="s">
        <v>16</v>
      </c>
      <c r="AV888" s="13" t="s">
        <v>16</v>
      </c>
      <c r="AW888" s="13" t="s">
        <v>32</v>
      </c>
      <c r="AX888" s="13" t="s">
        <v>76</v>
      </c>
      <c r="AY888" s="220" t="s">
        <v>272</v>
      </c>
    </row>
    <row r="889" spans="1:65" s="14" customFormat="1" ht="11.25">
      <c r="B889" s="221"/>
      <c r="C889" s="222"/>
      <c r="D889" s="212" t="s">
        <v>283</v>
      </c>
      <c r="E889" s="223" t="s">
        <v>1</v>
      </c>
      <c r="F889" s="224" t="s">
        <v>16</v>
      </c>
      <c r="G889" s="222"/>
      <c r="H889" s="225">
        <v>1</v>
      </c>
      <c r="I889" s="226"/>
      <c r="J889" s="222"/>
      <c r="K889" s="222"/>
      <c r="L889" s="227"/>
      <c r="M889" s="228"/>
      <c r="N889" s="229"/>
      <c r="O889" s="229"/>
      <c r="P889" s="229"/>
      <c r="Q889" s="229"/>
      <c r="R889" s="229"/>
      <c r="S889" s="229"/>
      <c r="T889" s="230"/>
      <c r="AT889" s="231" t="s">
        <v>283</v>
      </c>
      <c r="AU889" s="231" t="s">
        <v>16</v>
      </c>
      <c r="AV889" s="14" t="s">
        <v>84</v>
      </c>
      <c r="AW889" s="14" t="s">
        <v>32</v>
      </c>
      <c r="AX889" s="14" t="s">
        <v>76</v>
      </c>
      <c r="AY889" s="231" t="s">
        <v>272</v>
      </c>
    </row>
    <row r="890" spans="1:65" s="15" customFormat="1" ht="11.25">
      <c r="B890" s="246"/>
      <c r="C890" s="247"/>
      <c r="D890" s="212" t="s">
        <v>283</v>
      </c>
      <c r="E890" s="248" t="s">
        <v>1</v>
      </c>
      <c r="F890" s="249" t="s">
        <v>5942</v>
      </c>
      <c r="G890" s="247"/>
      <c r="H890" s="250">
        <v>1</v>
      </c>
      <c r="I890" s="251"/>
      <c r="J890" s="247"/>
      <c r="K890" s="247"/>
      <c r="L890" s="252"/>
      <c r="M890" s="253"/>
      <c r="N890" s="254"/>
      <c r="O890" s="254"/>
      <c r="P890" s="254"/>
      <c r="Q890" s="254"/>
      <c r="R890" s="254"/>
      <c r="S890" s="254"/>
      <c r="T890" s="255"/>
      <c r="AT890" s="256" t="s">
        <v>283</v>
      </c>
      <c r="AU890" s="256" t="s">
        <v>16</v>
      </c>
      <c r="AV890" s="15" t="s">
        <v>279</v>
      </c>
      <c r="AW890" s="15" t="s">
        <v>32</v>
      </c>
      <c r="AX890" s="15" t="s">
        <v>16</v>
      </c>
      <c r="AY890" s="256" t="s">
        <v>272</v>
      </c>
    </row>
    <row r="891" spans="1:65" s="2" customFormat="1" ht="37.9" customHeight="1">
      <c r="A891" s="34"/>
      <c r="B891" s="35"/>
      <c r="C891" s="192" t="s">
        <v>1573</v>
      </c>
      <c r="D891" s="192" t="s">
        <v>274</v>
      </c>
      <c r="E891" s="193" t="s">
        <v>7005</v>
      </c>
      <c r="F891" s="194" t="s">
        <v>6727</v>
      </c>
      <c r="G891" s="195" t="s">
        <v>952</v>
      </c>
      <c r="H891" s="196">
        <v>1</v>
      </c>
      <c r="I891" s="197"/>
      <c r="J891" s="198">
        <f>ROUND(I891*H891,2)</f>
        <v>0</v>
      </c>
      <c r="K891" s="194" t="s">
        <v>1</v>
      </c>
      <c r="L891" s="39"/>
      <c r="M891" s="199" t="s">
        <v>1</v>
      </c>
      <c r="N891" s="200" t="s">
        <v>41</v>
      </c>
      <c r="O891" s="71"/>
      <c r="P891" s="201">
        <f>O891*H891</f>
        <v>0</v>
      </c>
      <c r="Q891" s="201">
        <v>0</v>
      </c>
      <c r="R891" s="201">
        <f>Q891*H891</f>
        <v>0</v>
      </c>
      <c r="S891" s="201">
        <v>0</v>
      </c>
      <c r="T891" s="202">
        <f>S891*H891</f>
        <v>0</v>
      </c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R891" s="203" t="s">
        <v>279</v>
      </c>
      <c r="AT891" s="203" t="s">
        <v>274</v>
      </c>
      <c r="AU891" s="203" t="s">
        <v>16</v>
      </c>
      <c r="AY891" s="17" t="s">
        <v>272</v>
      </c>
      <c r="BE891" s="204">
        <f>IF(N891="základní",J891,0)</f>
        <v>0</v>
      </c>
      <c r="BF891" s="204">
        <f>IF(N891="snížená",J891,0)</f>
        <v>0</v>
      </c>
      <c r="BG891" s="204">
        <f>IF(N891="zákl. přenesená",J891,0)</f>
        <v>0</v>
      </c>
      <c r="BH891" s="204">
        <f>IF(N891="sníž. přenesená",J891,0)</f>
        <v>0</v>
      </c>
      <c r="BI891" s="204">
        <f>IF(N891="nulová",J891,0)</f>
        <v>0</v>
      </c>
      <c r="BJ891" s="17" t="s">
        <v>16</v>
      </c>
      <c r="BK891" s="204">
        <f>ROUND(I891*H891,2)</f>
        <v>0</v>
      </c>
      <c r="BL891" s="17" t="s">
        <v>279</v>
      </c>
      <c r="BM891" s="203" t="s">
        <v>2795</v>
      </c>
    </row>
    <row r="892" spans="1:65" s="13" customFormat="1" ht="11.25">
      <c r="B892" s="210"/>
      <c r="C892" s="211"/>
      <c r="D892" s="212" t="s">
        <v>283</v>
      </c>
      <c r="E892" s="213" t="s">
        <v>1</v>
      </c>
      <c r="F892" s="214" t="s">
        <v>6768</v>
      </c>
      <c r="G892" s="211"/>
      <c r="H892" s="213" t="s">
        <v>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283</v>
      </c>
      <c r="AU892" s="220" t="s">
        <v>16</v>
      </c>
      <c r="AV892" s="13" t="s">
        <v>16</v>
      </c>
      <c r="AW892" s="13" t="s">
        <v>32</v>
      </c>
      <c r="AX892" s="13" t="s">
        <v>76</v>
      </c>
      <c r="AY892" s="220" t="s">
        <v>272</v>
      </c>
    </row>
    <row r="893" spans="1:65" s="14" customFormat="1" ht="11.25">
      <c r="B893" s="221"/>
      <c r="C893" s="222"/>
      <c r="D893" s="212" t="s">
        <v>283</v>
      </c>
      <c r="E893" s="223" t="s">
        <v>1</v>
      </c>
      <c r="F893" s="224" t="s">
        <v>16</v>
      </c>
      <c r="G893" s="222"/>
      <c r="H893" s="225">
        <v>1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16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15" customFormat="1" ht="11.25">
      <c r="B894" s="246"/>
      <c r="C894" s="247"/>
      <c r="D894" s="212" t="s">
        <v>283</v>
      </c>
      <c r="E894" s="248" t="s">
        <v>1</v>
      </c>
      <c r="F894" s="249" t="s">
        <v>5942</v>
      </c>
      <c r="G894" s="247"/>
      <c r="H894" s="250">
        <v>1</v>
      </c>
      <c r="I894" s="251"/>
      <c r="J894" s="247"/>
      <c r="K894" s="247"/>
      <c r="L894" s="252"/>
      <c r="M894" s="253"/>
      <c r="N894" s="254"/>
      <c r="O894" s="254"/>
      <c r="P894" s="254"/>
      <c r="Q894" s="254"/>
      <c r="R894" s="254"/>
      <c r="S894" s="254"/>
      <c r="T894" s="255"/>
      <c r="AT894" s="256" t="s">
        <v>283</v>
      </c>
      <c r="AU894" s="256" t="s">
        <v>16</v>
      </c>
      <c r="AV894" s="15" t="s">
        <v>279</v>
      </c>
      <c r="AW894" s="15" t="s">
        <v>32</v>
      </c>
      <c r="AX894" s="15" t="s">
        <v>16</v>
      </c>
      <c r="AY894" s="256" t="s">
        <v>272</v>
      </c>
    </row>
    <row r="895" spans="1:65" s="2" customFormat="1" ht="24.2" customHeight="1">
      <c r="A895" s="34"/>
      <c r="B895" s="35"/>
      <c r="C895" s="192" t="s">
        <v>1580</v>
      </c>
      <c r="D895" s="192" t="s">
        <v>274</v>
      </c>
      <c r="E895" s="193" t="s">
        <v>7006</v>
      </c>
      <c r="F895" s="194" t="s">
        <v>6732</v>
      </c>
      <c r="G895" s="195" t="s">
        <v>952</v>
      </c>
      <c r="H895" s="196">
        <v>2</v>
      </c>
      <c r="I895" s="197"/>
      <c r="J895" s="198">
        <f>ROUND(I895*H895,2)</f>
        <v>0</v>
      </c>
      <c r="K895" s="194" t="s">
        <v>1</v>
      </c>
      <c r="L895" s="39"/>
      <c r="M895" s="199" t="s">
        <v>1</v>
      </c>
      <c r="N895" s="200" t="s">
        <v>41</v>
      </c>
      <c r="O895" s="71"/>
      <c r="P895" s="201">
        <f>O895*H895</f>
        <v>0</v>
      </c>
      <c r="Q895" s="201">
        <v>0</v>
      </c>
      <c r="R895" s="201">
        <f>Q895*H895</f>
        <v>0</v>
      </c>
      <c r="S895" s="201">
        <v>0</v>
      </c>
      <c r="T895" s="202">
        <f>S895*H895</f>
        <v>0</v>
      </c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R895" s="203" t="s">
        <v>279</v>
      </c>
      <c r="AT895" s="203" t="s">
        <v>274</v>
      </c>
      <c r="AU895" s="203" t="s">
        <v>16</v>
      </c>
      <c r="AY895" s="17" t="s">
        <v>272</v>
      </c>
      <c r="BE895" s="204">
        <f>IF(N895="základní",J895,0)</f>
        <v>0</v>
      </c>
      <c r="BF895" s="204">
        <f>IF(N895="snížená",J895,0)</f>
        <v>0</v>
      </c>
      <c r="BG895" s="204">
        <f>IF(N895="zákl. přenesená",J895,0)</f>
        <v>0</v>
      </c>
      <c r="BH895" s="204">
        <f>IF(N895="sníž. přenesená",J895,0)</f>
        <v>0</v>
      </c>
      <c r="BI895" s="204">
        <f>IF(N895="nulová",J895,0)</f>
        <v>0</v>
      </c>
      <c r="BJ895" s="17" t="s">
        <v>16</v>
      </c>
      <c r="BK895" s="204">
        <f>ROUND(I895*H895,2)</f>
        <v>0</v>
      </c>
      <c r="BL895" s="17" t="s">
        <v>279</v>
      </c>
      <c r="BM895" s="203" t="s">
        <v>2807</v>
      </c>
    </row>
    <row r="896" spans="1:65" s="13" customFormat="1" ht="11.25">
      <c r="B896" s="210"/>
      <c r="C896" s="211"/>
      <c r="D896" s="212" t="s">
        <v>283</v>
      </c>
      <c r="E896" s="213" t="s">
        <v>1</v>
      </c>
      <c r="F896" s="214" t="s">
        <v>6733</v>
      </c>
      <c r="G896" s="211"/>
      <c r="H896" s="213" t="s">
        <v>1</v>
      </c>
      <c r="I896" s="215"/>
      <c r="J896" s="211"/>
      <c r="K896" s="211"/>
      <c r="L896" s="216"/>
      <c r="M896" s="217"/>
      <c r="N896" s="218"/>
      <c r="O896" s="218"/>
      <c r="P896" s="218"/>
      <c r="Q896" s="218"/>
      <c r="R896" s="218"/>
      <c r="S896" s="218"/>
      <c r="T896" s="219"/>
      <c r="AT896" s="220" t="s">
        <v>283</v>
      </c>
      <c r="AU896" s="220" t="s">
        <v>16</v>
      </c>
      <c r="AV896" s="13" t="s">
        <v>16</v>
      </c>
      <c r="AW896" s="13" t="s">
        <v>32</v>
      </c>
      <c r="AX896" s="13" t="s">
        <v>76</v>
      </c>
      <c r="AY896" s="220" t="s">
        <v>272</v>
      </c>
    </row>
    <row r="897" spans="1:65" s="13" customFormat="1" ht="11.25">
      <c r="B897" s="210"/>
      <c r="C897" s="211"/>
      <c r="D897" s="212" t="s">
        <v>283</v>
      </c>
      <c r="E897" s="213" t="s">
        <v>1</v>
      </c>
      <c r="F897" s="214" t="s">
        <v>6734</v>
      </c>
      <c r="G897" s="211"/>
      <c r="H897" s="213" t="s">
        <v>1</v>
      </c>
      <c r="I897" s="215"/>
      <c r="J897" s="211"/>
      <c r="K897" s="211"/>
      <c r="L897" s="216"/>
      <c r="M897" s="217"/>
      <c r="N897" s="218"/>
      <c r="O897" s="218"/>
      <c r="P897" s="218"/>
      <c r="Q897" s="218"/>
      <c r="R897" s="218"/>
      <c r="S897" s="218"/>
      <c r="T897" s="219"/>
      <c r="AT897" s="220" t="s">
        <v>283</v>
      </c>
      <c r="AU897" s="220" t="s">
        <v>16</v>
      </c>
      <c r="AV897" s="13" t="s">
        <v>16</v>
      </c>
      <c r="AW897" s="13" t="s">
        <v>32</v>
      </c>
      <c r="AX897" s="13" t="s">
        <v>76</v>
      </c>
      <c r="AY897" s="220" t="s">
        <v>272</v>
      </c>
    </row>
    <row r="898" spans="1:65" s="13" customFormat="1" ht="11.25">
      <c r="B898" s="210"/>
      <c r="C898" s="211"/>
      <c r="D898" s="212" t="s">
        <v>283</v>
      </c>
      <c r="E898" s="213" t="s">
        <v>1</v>
      </c>
      <c r="F898" s="214" t="s">
        <v>6735</v>
      </c>
      <c r="G898" s="211"/>
      <c r="H898" s="213" t="s">
        <v>1</v>
      </c>
      <c r="I898" s="215"/>
      <c r="J898" s="211"/>
      <c r="K898" s="211"/>
      <c r="L898" s="216"/>
      <c r="M898" s="217"/>
      <c r="N898" s="218"/>
      <c r="O898" s="218"/>
      <c r="P898" s="218"/>
      <c r="Q898" s="218"/>
      <c r="R898" s="218"/>
      <c r="S898" s="218"/>
      <c r="T898" s="219"/>
      <c r="AT898" s="220" t="s">
        <v>283</v>
      </c>
      <c r="AU898" s="220" t="s">
        <v>16</v>
      </c>
      <c r="AV898" s="13" t="s">
        <v>16</v>
      </c>
      <c r="AW898" s="13" t="s">
        <v>32</v>
      </c>
      <c r="AX898" s="13" t="s">
        <v>76</v>
      </c>
      <c r="AY898" s="220" t="s">
        <v>272</v>
      </c>
    </row>
    <row r="899" spans="1:65" s="13" customFormat="1" ht="11.25">
      <c r="B899" s="210"/>
      <c r="C899" s="211"/>
      <c r="D899" s="212" t="s">
        <v>283</v>
      </c>
      <c r="E899" s="213" t="s">
        <v>1</v>
      </c>
      <c r="F899" s="214" t="s">
        <v>6909</v>
      </c>
      <c r="G899" s="211"/>
      <c r="H899" s="213" t="s">
        <v>1</v>
      </c>
      <c r="I899" s="215"/>
      <c r="J899" s="211"/>
      <c r="K899" s="211"/>
      <c r="L899" s="216"/>
      <c r="M899" s="217"/>
      <c r="N899" s="218"/>
      <c r="O899" s="218"/>
      <c r="P899" s="218"/>
      <c r="Q899" s="218"/>
      <c r="R899" s="218"/>
      <c r="S899" s="218"/>
      <c r="T899" s="219"/>
      <c r="AT899" s="220" t="s">
        <v>283</v>
      </c>
      <c r="AU899" s="220" t="s">
        <v>16</v>
      </c>
      <c r="AV899" s="13" t="s">
        <v>16</v>
      </c>
      <c r="AW899" s="13" t="s">
        <v>32</v>
      </c>
      <c r="AX899" s="13" t="s">
        <v>76</v>
      </c>
      <c r="AY899" s="220" t="s">
        <v>272</v>
      </c>
    </row>
    <row r="900" spans="1:65" s="14" customFormat="1" ht="11.25">
      <c r="B900" s="221"/>
      <c r="C900" s="222"/>
      <c r="D900" s="212" t="s">
        <v>283</v>
      </c>
      <c r="E900" s="223" t="s">
        <v>1</v>
      </c>
      <c r="F900" s="224" t="s">
        <v>84</v>
      </c>
      <c r="G900" s="222"/>
      <c r="H900" s="225">
        <v>2</v>
      </c>
      <c r="I900" s="226"/>
      <c r="J900" s="222"/>
      <c r="K900" s="222"/>
      <c r="L900" s="227"/>
      <c r="M900" s="228"/>
      <c r="N900" s="229"/>
      <c r="O900" s="229"/>
      <c r="P900" s="229"/>
      <c r="Q900" s="229"/>
      <c r="R900" s="229"/>
      <c r="S900" s="229"/>
      <c r="T900" s="230"/>
      <c r="AT900" s="231" t="s">
        <v>283</v>
      </c>
      <c r="AU900" s="231" t="s">
        <v>16</v>
      </c>
      <c r="AV900" s="14" t="s">
        <v>84</v>
      </c>
      <c r="AW900" s="14" t="s">
        <v>32</v>
      </c>
      <c r="AX900" s="14" t="s">
        <v>76</v>
      </c>
      <c r="AY900" s="231" t="s">
        <v>272</v>
      </c>
    </row>
    <row r="901" spans="1:65" s="15" customFormat="1" ht="11.25">
      <c r="B901" s="246"/>
      <c r="C901" s="247"/>
      <c r="D901" s="212" t="s">
        <v>283</v>
      </c>
      <c r="E901" s="248" t="s">
        <v>1</v>
      </c>
      <c r="F901" s="249" t="s">
        <v>5942</v>
      </c>
      <c r="G901" s="247"/>
      <c r="H901" s="250">
        <v>2</v>
      </c>
      <c r="I901" s="251"/>
      <c r="J901" s="247"/>
      <c r="K901" s="247"/>
      <c r="L901" s="252"/>
      <c r="M901" s="253"/>
      <c r="N901" s="254"/>
      <c r="O901" s="254"/>
      <c r="P901" s="254"/>
      <c r="Q901" s="254"/>
      <c r="R901" s="254"/>
      <c r="S901" s="254"/>
      <c r="T901" s="255"/>
      <c r="AT901" s="256" t="s">
        <v>283</v>
      </c>
      <c r="AU901" s="256" t="s">
        <v>16</v>
      </c>
      <c r="AV901" s="15" t="s">
        <v>279</v>
      </c>
      <c r="AW901" s="15" t="s">
        <v>32</v>
      </c>
      <c r="AX901" s="15" t="s">
        <v>16</v>
      </c>
      <c r="AY901" s="256" t="s">
        <v>272</v>
      </c>
    </row>
    <row r="902" spans="1:65" s="2" customFormat="1" ht="24.2" customHeight="1">
      <c r="A902" s="34"/>
      <c r="B902" s="35"/>
      <c r="C902" s="192" t="s">
        <v>1586</v>
      </c>
      <c r="D902" s="192" t="s">
        <v>274</v>
      </c>
      <c r="E902" s="193" t="s">
        <v>7007</v>
      </c>
      <c r="F902" s="194" t="s">
        <v>6738</v>
      </c>
      <c r="G902" s="195" t="s">
        <v>952</v>
      </c>
      <c r="H902" s="196">
        <v>2</v>
      </c>
      <c r="I902" s="197"/>
      <c r="J902" s="198">
        <f>ROUND(I902*H902,2)</f>
        <v>0</v>
      </c>
      <c r="K902" s="194" t="s">
        <v>1</v>
      </c>
      <c r="L902" s="39"/>
      <c r="M902" s="199" t="s">
        <v>1</v>
      </c>
      <c r="N902" s="200" t="s">
        <v>41</v>
      </c>
      <c r="O902" s="71"/>
      <c r="P902" s="201">
        <f>O902*H902</f>
        <v>0</v>
      </c>
      <c r="Q902" s="201">
        <v>0</v>
      </c>
      <c r="R902" s="201">
        <f>Q902*H902</f>
        <v>0</v>
      </c>
      <c r="S902" s="201">
        <v>0</v>
      </c>
      <c r="T902" s="202">
        <f>S902*H902</f>
        <v>0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203" t="s">
        <v>279</v>
      </c>
      <c r="AT902" s="203" t="s">
        <v>274</v>
      </c>
      <c r="AU902" s="203" t="s">
        <v>16</v>
      </c>
      <c r="AY902" s="17" t="s">
        <v>272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17" t="s">
        <v>16</v>
      </c>
      <c r="BK902" s="204">
        <f>ROUND(I902*H902,2)</f>
        <v>0</v>
      </c>
      <c r="BL902" s="17" t="s">
        <v>279</v>
      </c>
      <c r="BM902" s="203" t="s">
        <v>2821</v>
      </c>
    </row>
    <row r="903" spans="1:65" s="13" customFormat="1" ht="11.25">
      <c r="B903" s="210"/>
      <c r="C903" s="211"/>
      <c r="D903" s="212" t="s">
        <v>283</v>
      </c>
      <c r="E903" s="213" t="s">
        <v>1</v>
      </c>
      <c r="F903" s="214" t="s">
        <v>6733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283</v>
      </c>
      <c r="AU903" s="220" t="s">
        <v>16</v>
      </c>
      <c r="AV903" s="13" t="s">
        <v>16</v>
      </c>
      <c r="AW903" s="13" t="s">
        <v>32</v>
      </c>
      <c r="AX903" s="13" t="s">
        <v>76</v>
      </c>
      <c r="AY903" s="220" t="s">
        <v>272</v>
      </c>
    </row>
    <row r="904" spans="1:65" s="13" customFormat="1" ht="11.25">
      <c r="B904" s="210"/>
      <c r="C904" s="211"/>
      <c r="D904" s="212" t="s">
        <v>283</v>
      </c>
      <c r="E904" s="213" t="s">
        <v>1</v>
      </c>
      <c r="F904" s="214" t="s">
        <v>6909</v>
      </c>
      <c r="G904" s="211"/>
      <c r="H904" s="213" t="s">
        <v>1</v>
      </c>
      <c r="I904" s="215"/>
      <c r="J904" s="211"/>
      <c r="K904" s="211"/>
      <c r="L904" s="216"/>
      <c r="M904" s="217"/>
      <c r="N904" s="218"/>
      <c r="O904" s="218"/>
      <c r="P904" s="218"/>
      <c r="Q904" s="218"/>
      <c r="R904" s="218"/>
      <c r="S904" s="218"/>
      <c r="T904" s="219"/>
      <c r="AT904" s="220" t="s">
        <v>283</v>
      </c>
      <c r="AU904" s="220" t="s">
        <v>16</v>
      </c>
      <c r="AV904" s="13" t="s">
        <v>16</v>
      </c>
      <c r="AW904" s="13" t="s">
        <v>32</v>
      </c>
      <c r="AX904" s="13" t="s">
        <v>76</v>
      </c>
      <c r="AY904" s="220" t="s">
        <v>272</v>
      </c>
    </row>
    <row r="905" spans="1:65" s="14" customFormat="1" ht="11.25">
      <c r="B905" s="221"/>
      <c r="C905" s="222"/>
      <c r="D905" s="212" t="s">
        <v>283</v>
      </c>
      <c r="E905" s="223" t="s">
        <v>1</v>
      </c>
      <c r="F905" s="224" t="s">
        <v>84</v>
      </c>
      <c r="G905" s="222"/>
      <c r="H905" s="225">
        <v>2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283</v>
      </c>
      <c r="AU905" s="231" t="s">
        <v>16</v>
      </c>
      <c r="AV905" s="14" t="s">
        <v>84</v>
      </c>
      <c r="AW905" s="14" t="s">
        <v>32</v>
      </c>
      <c r="AX905" s="14" t="s">
        <v>76</v>
      </c>
      <c r="AY905" s="231" t="s">
        <v>272</v>
      </c>
    </row>
    <row r="906" spans="1:65" s="15" customFormat="1" ht="11.25">
      <c r="B906" s="246"/>
      <c r="C906" s="247"/>
      <c r="D906" s="212" t="s">
        <v>283</v>
      </c>
      <c r="E906" s="248" t="s">
        <v>1</v>
      </c>
      <c r="F906" s="249" t="s">
        <v>5942</v>
      </c>
      <c r="G906" s="247"/>
      <c r="H906" s="250">
        <v>2</v>
      </c>
      <c r="I906" s="251"/>
      <c r="J906" s="247"/>
      <c r="K906" s="247"/>
      <c r="L906" s="252"/>
      <c r="M906" s="253"/>
      <c r="N906" s="254"/>
      <c r="O906" s="254"/>
      <c r="P906" s="254"/>
      <c r="Q906" s="254"/>
      <c r="R906" s="254"/>
      <c r="S906" s="254"/>
      <c r="T906" s="255"/>
      <c r="AT906" s="256" t="s">
        <v>283</v>
      </c>
      <c r="AU906" s="256" t="s">
        <v>16</v>
      </c>
      <c r="AV906" s="15" t="s">
        <v>279</v>
      </c>
      <c r="AW906" s="15" t="s">
        <v>32</v>
      </c>
      <c r="AX906" s="15" t="s">
        <v>16</v>
      </c>
      <c r="AY906" s="256" t="s">
        <v>272</v>
      </c>
    </row>
    <row r="907" spans="1:65" s="2" customFormat="1" ht="24.2" customHeight="1">
      <c r="A907" s="34"/>
      <c r="B907" s="35"/>
      <c r="C907" s="192" t="s">
        <v>1593</v>
      </c>
      <c r="D907" s="192" t="s">
        <v>274</v>
      </c>
      <c r="E907" s="193" t="s">
        <v>7008</v>
      </c>
      <c r="F907" s="194" t="s">
        <v>6732</v>
      </c>
      <c r="G907" s="195" t="s">
        <v>952</v>
      </c>
      <c r="H907" s="196">
        <v>2</v>
      </c>
      <c r="I907" s="197"/>
      <c r="J907" s="198">
        <f>ROUND(I907*H907,2)</f>
        <v>0</v>
      </c>
      <c r="K907" s="194" t="s">
        <v>1</v>
      </c>
      <c r="L907" s="39"/>
      <c r="M907" s="199" t="s">
        <v>1</v>
      </c>
      <c r="N907" s="200" t="s">
        <v>41</v>
      </c>
      <c r="O907" s="71"/>
      <c r="P907" s="201">
        <f>O907*H907</f>
        <v>0</v>
      </c>
      <c r="Q907" s="201">
        <v>0</v>
      </c>
      <c r="R907" s="201">
        <f>Q907*H907</f>
        <v>0</v>
      </c>
      <c r="S907" s="201">
        <v>0</v>
      </c>
      <c r="T907" s="202">
        <f>S907*H907</f>
        <v>0</v>
      </c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R907" s="203" t="s">
        <v>279</v>
      </c>
      <c r="AT907" s="203" t="s">
        <v>274</v>
      </c>
      <c r="AU907" s="203" t="s">
        <v>16</v>
      </c>
      <c r="AY907" s="17" t="s">
        <v>272</v>
      </c>
      <c r="BE907" s="204">
        <f>IF(N907="základní",J907,0)</f>
        <v>0</v>
      </c>
      <c r="BF907" s="204">
        <f>IF(N907="snížená",J907,0)</f>
        <v>0</v>
      </c>
      <c r="BG907" s="204">
        <f>IF(N907="zákl. přenesená",J907,0)</f>
        <v>0</v>
      </c>
      <c r="BH907" s="204">
        <f>IF(N907="sníž. přenesená",J907,0)</f>
        <v>0</v>
      </c>
      <c r="BI907" s="204">
        <f>IF(N907="nulová",J907,0)</f>
        <v>0</v>
      </c>
      <c r="BJ907" s="17" t="s">
        <v>16</v>
      </c>
      <c r="BK907" s="204">
        <f>ROUND(I907*H907,2)</f>
        <v>0</v>
      </c>
      <c r="BL907" s="17" t="s">
        <v>279</v>
      </c>
      <c r="BM907" s="203" t="s">
        <v>2833</v>
      </c>
    </row>
    <row r="908" spans="1:65" s="13" customFormat="1" ht="11.25">
      <c r="B908" s="210"/>
      <c r="C908" s="211"/>
      <c r="D908" s="212" t="s">
        <v>283</v>
      </c>
      <c r="E908" s="213" t="s">
        <v>1</v>
      </c>
      <c r="F908" s="214" t="s">
        <v>6733</v>
      </c>
      <c r="G908" s="211"/>
      <c r="H908" s="213" t="s">
        <v>1</v>
      </c>
      <c r="I908" s="215"/>
      <c r="J908" s="211"/>
      <c r="K908" s="211"/>
      <c r="L908" s="216"/>
      <c r="M908" s="217"/>
      <c r="N908" s="218"/>
      <c r="O908" s="218"/>
      <c r="P908" s="218"/>
      <c r="Q908" s="218"/>
      <c r="R908" s="218"/>
      <c r="S908" s="218"/>
      <c r="T908" s="219"/>
      <c r="AT908" s="220" t="s">
        <v>283</v>
      </c>
      <c r="AU908" s="220" t="s">
        <v>16</v>
      </c>
      <c r="AV908" s="13" t="s">
        <v>16</v>
      </c>
      <c r="AW908" s="13" t="s">
        <v>32</v>
      </c>
      <c r="AX908" s="13" t="s">
        <v>76</v>
      </c>
      <c r="AY908" s="220" t="s">
        <v>272</v>
      </c>
    </row>
    <row r="909" spans="1:65" s="13" customFormat="1" ht="11.25">
      <c r="B909" s="210"/>
      <c r="C909" s="211"/>
      <c r="D909" s="212" t="s">
        <v>283</v>
      </c>
      <c r="E909" s="213" t="s">
        <v>1</v>
      </c>
      <c r="F909" s="214" t="s">
        <v>6734</v>
      </c>
      <c r="G909" s="211"/>
      <c r="H909" s="213" t="s">
        <v>1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283</v>
      </c>
      <c r="AU909" s="220" t="s">
        <v>16</v>
      </c>
      <c r="AV909" s="13" t="s">
        <v>16</v>
      </c>
      <c r="AW909" s="13" t="s">
        <v>32</v>
      </c>
      <c r="AX909" s="13" t="s">
        <v>76</v>
      </c>
      <c r="AY909" s="220" t="s">
        <v>272</v>
      </c>
    </row>
    <row r="910" spans="1:65" s="13" customFormat="1" ht="11.25">
      <c r="B910" s="210"/>
      <c r="C910" s="211"/>
      <c r="D910" s="212" t="s">
        <v>283</v>
      </c>
      <c r="E910" s="213" t="s">
        <v>1</v>
      </c>
      <c r="F910" s="214" t="s">
        <v>6735</v>
      </c>
      <c r="G910" s="211"/>
      <c r="H910" s="213" t="s">
        <v>1</v>
      </c>
      <c r="I910" s="215"/>
      <c r="J910" s="211"/>
      <c r="K910" s="211"/>
      <c r="L910" s="216"/>
      <c r="M910" s="217"/>
      <c r="N910" s="218"/>
      <c r="O910" s="218"/>
      <c r="P910" s="218"/>
      <c r="Q910" s="218"/>
      <c r="R910" s="218"/>
      <c r="S910" s="218"/>
      <c r="T910" s="219"/>
      <c r="AT910" s="220" t="s">
        <v>283</v>
      </c>
      <c r="AU910" s="220" t="s">
        <v>16</v>
      </c>
      <c r="AV910" s="13" t="s">
        <v>16</v>
      </c>
      <c r="AW910" s="13" t="s">
        <v>32</v>
      </c>
      <c r="AX910" s="13" t="s">
        <v>76</v>
      </c>
      <c r="AY910" s="220" t="s">
        <v>272</v>
      </c>
    </row>
    <row r="911" spans="1:65" s="13" customFormat="1" ht="11.25">
      <c r="B911" s="210"/>
      <c r="C911" s="211"/>
      <c r="D911" s="212" t="s">
        <v>283</v>
      </c>
      <c r="E911" s="213" t="s">
        <v>1</v>
      </c>
      <c r="F911" s="214" t="s">
        <v>6909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283</v>
      </c>
      <c r="AU911" s="220" t="s">
        <v>16</v>
      </c>
      <c r="AV911" s="13" t="s">
        <v>16</v>
      </c>
      <c r="AW911" s="13" t="s">
        <v>32</v>
      </c>
      <c r="AX911" s="13" t="s">
        <v>76</v>
      </c>
      <c r="AY911" s="220" t="s">
        <v>272</v>
      </c>
    </row>
    <row r="912" spans="1:65" s="14" customFormat="1" ht="11.25">
      <c r="B912" s="221"/>
      <c r="C912" s="222"/>
      <c r="D912" s="212" t="s">
        <v>283</v>
      </c>
      <c r="E912" s="223" t="s">
        <v>1</v>
      </c>
      <c r="F912" s="224" t="s">
        <v>84</v>
      </c>
      <c r="G912" s="222"/>
      <c r="H912" s="225">
        <v>2</v>
      </c>
      <c r="I912" s="226"/>
      <c r="J912" s="222"/>
      <c r="K912" s="222"/>
      <c r="L912" s="227"/>
      <c r="M912" s="228"/>
      <c r="N912" s="229"/>
      <c r="O912" s="229"/>
      <c r="P912" s="229"/>
      <c r="Q912" s="229"/>
      <c r="R912" s="229"/>
      <c r="S912" s="229"/>
      <c r="T912" s="230"/>
      <c r="AT912" s="231" t="s">
        <v>283</v>
      </c>
      <c r="AU912" s="231" t="s">
        <v>16</v>
      </c>
      <c r="AV912" s="14" t="s">
        <v>84</v>
      </c>
      <c r="AW912" s="14" t="s">
        <v>32</v>
      </c>
      <c r="AX912" s="14" t="s">
        <v>76</v>
      </c>
      <c r="AY912" s="231" t="s">
        <v>272</v>
      </c>
    </row>
    <row r="913" spans="1:65" s="15" customFormat="1" ht="11.25">
      <c r="B913" s="246"/>
      <c r="C913" s="247"/>
      <c r="D913" s="212" t="s">
        <v>283</v>
      </c>
      <c r="E913" s="248" t="s">
        <v>1</v>
      </c>
      <c r="F913" s="249" t="s">
        <v>5942</v>
      </c>
      <c r="G913" s="247"/>
      <c r="H913" s="250">
        <v>2</v>
      </c>
      <c r="I913" s="251"/>
      <c r="J913" s="247"/>
      <c r="K913" s="247"/>
      <c r="L913" s="252"/>
      <c r="M913" s="253"/>
      <c r="N913" s="254"/>
      <c r="O913" s="254"/>
      <c r="P913" s="254"/>
      <c r="Q913" s="254"/>
      <c r="R913" s="254"/>
      <c r="S913" s="254"/>
      <c r="T913" s="255"/>
      <c r="AT913" s="256" t="s">
        <v>283</v>
      </c>
      <c r="AU913" s="256" t="s">
        <v>16</v>
      </c>
      <c r="AV913" s="15" t="s">
        <v>279</v>
      </c>
      <c r="AW913" s="15" t="s">
        <v>32</v>
      </c>
      <c r="AX913" s="15" t="s">
        <v>16</v>
      </c>
      <c r="AY913" s="256" t="s">
        <v>272</v>
      </c>
    </row>
    <row r="914" spans="1:65" s="2" customFormat="1" ht="24.2" customHeight="1">
      <c r="A914" s="34"/>
      <c r="B914" s="35"/>
      <c r="C914" s="192" t="s">
        <v>1598</v>
      </c>
      <c r="D914" s="192" t="s">
        <v>274</v>
      </c>
      <c r="E914" s="193" t="s">
        <v>7009</v>
      </c>
      <c r="F914" s="194" t="s">
        <v>6738</v>
      </c>
      <c r="G914" s="195" t="s">
        <v>952</v>
      </c>
      <c r="H914" s="196">
        <v>2</v>
      </c>
      <c r="I914" s="197"/>
      <c r="J914" s="198">
        <f>ROUND(I914*H914,2)</f>
        <v>0</v>
      </c>
      <c r="K914" s="194" t="s">
        <v>1</v>
      </c>
      <c r="L914" s="39"/>
      <c r="M914" s="199" t="s">
        <v>1</v>
      </c>
      <c r="N914" s="200" t="s">
        <v>41</v>
      </c>
      <c r="O914" s="71"/>
      <c r="P914" s="201">
        <f>O914*H914</f>
        <v>0</v>
      </c>
      <c r="Q914" s="201">
        <v>0</v>
      </c>
      <c r="R914" s="201">
        <f>Q914*H914</f>
        <v>0</v>
      </c>
      <c r="S914" s="201">
        <v>0</v>
      </c>
      <c r="T914" s="202">
        <f>S914*H914</f>
        <v>0</v>
      </c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R914" s="203" t="s">
        <v>279</v>
      </c>
      <c r="AT914" s="203" t="s">
        <v>274</v>
      </c>
      <c r="AU914" s="203" t="s">
        <v>16</v>
      </c>
      <c r="AY914" s="17" t="s">
        <v>272</v>
      </c>
      <c r="BE914" s="204">
        <f>IF(N914="základní",J914,0)</f>
        <v>0</v>
      </c>
      <c r="BF914" s="204">
        <f>IF(N914="snížená",J914,0)</f>
        <v>0</v>
      </c>
      <c r="BG914" s="204">
        <f>IF(N914="zákl. přenesená",J914,0)</f>
        <v>0</v>
      </c>
      <c r="BH914" s="204">
        <f>IF(N914="sníž. přenesená",J914,0)</f>
        <v>0</v>
      </c>
      <c r="BI914" s="204">
        <f>IF(N914="nulová",J914,0)</f>
        <v>0</v>
      </c>
      <c r="BJ914" s="17" t="s">
        <v>16</v>
      </c>
      <c r="BK914" s="204">
        <f>ROUND(I914*H914,2)</f>
        <v>0</v>
      </c>
      <c r="BL914" s="17" t="s">
        <v>279</v>
      </c>
      <c r="BM914" s="203" t="s">
        <v>2845</v>
      </c>
    </row>
    <row r="915" spans="1:65" s="13" customFormat="1" ht="11.25">
      <c r="B915" s="210"/>
      <c r="C915" s="211"/>
      <c r="D915" s="212" t="s">
        <v>283</v>
      </c>
      <c r="E915" s="213" t="s">
        <v>1</v>
      </c>
      <c r="F915" s="214" t="s">
        <v>6733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283</v>
      </c>
      <c r="AU915" s="220" t="s">
        <v>16</v>
      </c>
      <c r="AV915" s="13" t="s">
        <v>16</v>
      </c>
      <c r="AW915" s="13" t="s">
        <v>32</v>
      </c>
      <c r="AX915" s="13" t="s">
        <v>76</v>
      </c>
      <c r="AY915" s="220" t="s">
        <v>272</v>
      </c>
    </row>
    <row r="916" spans="1:65" s="13" customFormat="1" ht="11.25">
      <c r="B916" s="210"/>
      <c r="C916" s="211"/>
      <c r="D916" s="212" t="s">
        <v>283</v>
      </c>
      <c r="E916" s="213" t="s">
        <v>1</v>
      </c>
      <c r="F916" s="214" t="s">
        <v>6909</v>
      </c>
      <c r="G916" s="211"/>
      <c r="H916" s="213" t="s">
        <v>1</v>
      </c>
      <c r="I916" s="215"/>
      <c r="J916" s="211"/>
      <c r="K916" s="211"/>
      <c r="L916" s="216"/>
      <c r="M916" s="217"/>
      <c r="N916" s="218"/>
      <c r="O916" s="218"/>
      <c r="P916" s="218"/>
      <c r="Q916" s="218"/>
      <c r="R916" s="218"/>
      <c r="S916" s="218"/>
      <c r="T916" s="219"/>
      <c r="AT916" s="220" t="s">
        <v>283</v>
      </c>
      <c r="AU916" s="220" t="s">
        <v>16</v>
      </c>
      <c r="AV916" s="13" t="s">
        <v>16</v>
      </c>
      <c r="AW916" s="13" t="s">
        <v>32</v>
      </c>
      <c r="AX916" s="13" t="s">
        <v>76</v>
      </c>
      <c r="AY916" s="220" t="s">
        <v>272</v>
      </c>
    </row>
    <row r="917" spans="1:65" s="14" customFormat="1" ht="11.25">
      <c r="B917" s="221"/>
      <c r="C917" s="222"/>
      <c r="D917" s="212" t="s">
        <v>283</v>
      </c>
      <c r="E917" s="223" t="s">
        <v>1</v>
      </c>
      <c r="F917" s="224" t="s">
        <v>84</v>
      </c>
      <c r="G917" s="222"/>
      <c r="H917" s="225">
        <v>2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AT917" s="231" t="s">
        <v>283</v>
      </c>
      <c r="AU917" s="231" t="s">
        <v>16</v>
      </c>
      <c r="AV917" s="14" t="s">
        <v>84</v>
      </c>
      <c r="AW917" s="14" t="s">
        <v>32</v>
      </c>
      <c r="AX917" s="14" t="s">
        <v>76</v>
      </c>
      <c r="AY917" s="231" t="s">
        <v>272</v>
      </c>
    </row>
    <row r="918" spans="1:65" s="15" customFormat="1" ht="11.25">
      <c r="B918" s="246"/>
      <c r="C918" s="247"/>
      <c r="D918" s="212" t="s">
        <v>283</v>
      </c>
      <c r="E918" s="248" t="s">
        <v>1</v>
      </c>
      <c r="F918" s="249" t="s">
        <v>5942</v>
      </c>
      <c r="G918" s="247"/>
      <c r="H918" s="250">
        <v>2</v>
      </c>
      <c r="I918" s="251"/>
      <c r="J918" s="247"/>
      <c r="K918" s="247"/>
      <c r="L918" s="252"/>
      <c r="M918" s="253"/>
      <c r="N918" s="254"/>
      <c r="O918" s="254"/>
      <c r="P918" s="254"/>
      <c r="Q918" s="254"/>
      <c r="R918" s="254"/>
      <c r="S918" s="254"/>
      <c r="T918" s="255"/>
      <c r="AT918" s="256" t="s">
        <v>283</v>
      </c>
      <c r="AU918" s="256" t="s">
        <v>16</v>
      </c>
      <c r="AV918" s="15" t="s">
        <v>279</v>
      </c>
      <c r="AW918" s="15" t="s">
        <v>32</v>
      </c>
      <c r="AX918" s="15" t="s">
        <v>16</v>
      </c>
      <c r="AY918" s="256" t="s">
        <v>272</v>
      </c>
    </row>
    <row r="919" spans="1:65" s="2" customFormat="1" ht="24.2" customHeight="1">
      <c r="A919" s="34"/>
      <c r="B919" s="35"/>
      <c r="C919" s="192" t="s">
        <v>1604</v>
      </c>
      <c r="D919" s="192" t="s">
        <v>274</v>
      </c>
      <c r="E919" s="193" t="s">
        <v>7010</v>
      </c>
      <c r="F919" s="194" t="s">
        <v>6911</v>
      </c>
      <c r="G919" s="195" t="s">
        <v>952</v>
      </c>
      <c r="H919" s="196">
        <v>2</v>
      </c>
      <c r="I919" s="197"/>
      <c r="J919" s="198">
        <f>ROUND(I919*H919,2)</f>
        <v>0</v>
      </c>
      <c r="K919" s="194" t="s">
        <v>1</v>
      </c>
      <c r="L919" s="39"/>
      <c r="M919" s="199" t="s">
        <v>1</v>
      </c>
      <c r="N919" s="200" t="s">
        <v>41</v>
      </c>
      <c r="O919" s="71"/>
      <c r="P919" s="201">
        <f>O919*H919</f>
        <v>0</v>
      </c>
      <c r="Q919" s="201">
        <v>0</v>
      </c>
      <c r="R919" s="201">
        <f>Q919*H919</f>
        <v>0</v>
      </c>
      <c r="S919" s="201">
        <v>0</v>
      </c>
      <c r="T919" s="202">
        <f>S919*H919</f>
        <v>0</v>
      </c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R919" s="203" t="s">
        <v>279</v>
      </c>
      <c r="AT919" s="203" t="s">
        <v>274</v>
      </c>
      <c r="AU919" s="203" t="s">
        <v>16</v>
      </c>
      <c r="AY919" s="17" t="s">
        <v>272</v>
      </c>
      <c r="BE919" s="204">
        <f>IF(N919="základní",J919,0)</f>
        <v>0</v>
      </c>
      <c r="BF919" s="204">
        <f>IF(N919="snížená",J919,0)</f>
        <v>0</v>
      </c>
      <c r="BG919" s="204">
        <f>IF(N919="zákl. přenesená",J919,0)</f>
        <v>0</v>
      </c>
      <c r="BH919" s="204">
        <f>IF(N919="sníž. přenesená",J919,0)</f>
        <v>0</v>
      </c>
      <c r="BI919" s="204">
        <f>IF(N919="nulová",J919,0)</f>
        <v>0</v>
      </c>
      <c r="BJ919" s="17" t="s">
        <v>16</v>
      </c>
      <c r="BK919" s="204">
        <f>ROUND(I919*H919,2)</f>
        <v>0</v>
      </c>
      <c r="BL919" s="17" t="s">
        <v>279</v>
      </c>
      <c r="BM919" s="203" t="s">
        <v>2858</v>
      </c>
    </row>
    <row r="920" spans="1:65" s="13" customFormat="1" ht="11.25">
      <c r="B920" s="210"/>
      <c r="C920" s="211"/>
      <c r="D920" s="212" t="s">
        <v>283</v>
      </c>
      <c r="E920" s="213" t="s">
        <v>1</v>
      </c>
      <c r="F920" s="214" t="s">
        <v>6733</v>
      </c>
      <c r="G920" s="211"/>
      <c r="H920" s="213" t="s">
        <v>1</v>
      </c>
      <c r="I920" s="215"/>
      <c r="J920" s="211"/>
      <c r="K920" s="211"/>
      <c r="L920" s="216"/>
      <c r="M920" s="217"/>
      <c r="N920" s="218"/>
      <c r="O920" s="218"/>
      <c r="P920" s="218"/>
      <c r="Q920" s="218"/>
      <c r="R920" s="218"/>
      <c r="S920" s="218"/>
      <c r="T920" s="219"/>
      <c r="AT920" s="220" t="s">
        <v>283</v>
      </c>
      <c r="AU920" s="220" t="s">
        <v>16</v>
      </c>
      <c r="AV920" s="13" t="s">
        <v>16</v>
      </c>
      <c r="AW920" s="13" t="s">
        <v>32</v>
      </c>
      <c r="AX920" s="13" t="s">
        <v>76</v>
      </c>
      <c r="AY920" s="220" t="s">
        <v>272</v>
      </c>
    </row>
    <row r="921" spans="1:65" s="13" customFormat="1" ht="11.25">
      <c r="B921" s="210"/>
      <c r="C921" s="211"/>
      <c r="D921" s="212" t="s">
        <v>283</v>
      </c>
      <c r="E921" s="213" t="s">
        <v>1</v>
      </c>
      <c r="F921" s="214" t="s">
        <v>6734</v>
      </c>
      <c r="G921" s="211"/>
      <c r="H921" s="213" t="s">
        <v>1</v>
      </c>
      <c r="I921" s="215"/>
      <c r="J921" s="211"/>
      <c r="K921" s="211"/>
      <c r="L921" s="216"/>
      <c r="M921" s="217"/>
      <c r="N921" s="218"/>
      <c r="O921" s="218"/>
      <c r="P921" s="218"/>
      <c r="Q921" s="218"/>
      <c r="R921" s="218"/>
      <c r="S921" s="218"/>
      <c r="T921" s="219"/>
      <c r="AT921" s="220" t="s">
        <v>283</v>
      </c>
      <c r="AU921" s="220" t="s">
        <v>16</v>
      </c>
      <c r="AV921" s="13" t="s">
        <v>16</v>
      </c>
      <c r="AW921" s="13" t="s">
        <v>32</v>
      </c>
      <c r="AX921" s="13" t="s">
        <v>76</v>
      </c>
      <c r="AY921" s="220" t="s">
        <v>272</v>
      </c>
    </row>
    <row r="922" spans="1:65" s="13" customFormat="1" ht="11.25">
      <c r="B922" s="210"/>
      <c r="C922" s="211"/>
      <c r="D922" s="212" t="s">
        <v>283</v>
      </c>
      <c r="E922" s="213" t="s">
        <v>1</v>
      </c>
      <c r="F922" s="214" t="s">
        <v>6735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283</v>
      </c>
      <c r="AU922" s="220" t="s">
        <v>16</v>
      </c>
      <c r="AV922" s="13" t="s">
        <v>16</v>
      </c>
      <c r="AW922" s="13" t="s">
        <v>32</v>
      </c>
      <c r="AX922" s="13" t="s">
        <v>76</v>
      </c>
      <c r="AY922" s="220" t="s">
        <v>272</v>
      </c>
    </row>
    <row r="923" spans="1:65" s="13" customFormat="1" ht="11.25">
      <c r="B923" s="210"/>
      <c r="C923" s="211"/>
      <c r="D923" s="212" t="s">
        <v>283</v>
      </c>
      <c r="E923" s="213" t="s">
        <v>1</v>
      </c>
      <c r="F923" s="214" t="s">
        <v>6909</v>
      </c>
      <c r="G923" s="211"/>
      <c r="H923" s="213" t="s">
        <v>1</v>
      </c>
      <c r="I923" s="215"/>
      <c r="J923" s="211"/>
      <c r="K923" s="211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283</v>
      </c>
      <c r="AU923" s="220" t="s">
        <v>16</v>
      </c>
      <c r="AV923" s="13" t="s">
        <v>16</v>
      </c>
      <c r="AW923" s="13" t="s">
        <v>32</v>
      </c>
      <c r="AX923" s="13" t="s">
        <v>76</v>
      </c>
      <c r="AY923" s="220" t="s">
        <v>272</v>
      </c>
    </row>
    <row r="924" spans="1:65" s="14" customFormat="1" ht="11.25">
      <c r="B924" s="221"/>
      <c r="C924" s="222"/>
      <c r="D924" s="212" t="s">
        <v>283</v>
      </c>
      <c r="E924" s="223" t="s">
        <v>1</v>
      </c>
      <c r="F924" s="224" t="s">
        <v>84</v>
      </c>
      <c r="G924" s="222"/>
      <c r="H924" s="225">
        <v>2</v>
      </c>
      <c r="I924" s="226"/>
      <c r="J924" s="222"/>
      <c r="K924" s="222"/>
      <c r="L924" s="227"/>
      <c r="M924" s="228"/>
      <c r="N924" s="229"/>
      <c r="O924" s="229"/>
      <c r="P924" s="229"/>
      <c r="Q924" s="229"/>
      <c r="R924" s="229"/>
      <c r="S924" s="229"/>
      <c r="T924" s="230"/>
      <c r="AT924" s="231" t="s">
        <v>283</v>
      </c>
      <c r="AU924" s="231" t="s">
        <v>16</v>
      </c>
      <c r="AV924" s="14" t="s">
        <v>84</v>
      </c>
      <c r="AW924" s="14" t="s">
        <v>32</v>
      </c>
      <c r="AX924" s="14" t="s">
        <v>76</v>
      </c>
      <c r="AY924" s="231" t="s">
        <v>272</v>
      </c>
    </row>
    <row r="925" spans="1:65" s="15" customFormat="1" ht="11.25">
      <c r="B925" s="246"/>
      <c r="C925" s="247"/>
      <c r="D925" s="212" t="s">
        <v>283</v>
      </c>
      <c r="E925" s="248" t="s">
        <v>1</v>
      </c>
      <c r="F925" s="249" t="s">
        <v>5942</v>
      </c>
      <c r="G925" s="247"/>
      <c r="H925" s="250">
        <v>2</v>
      </c>
      <c r="I925" s="251"/>
      <c r="J925" s="247"/>
      <c r="K925" s="247"/>
      <c r="L925" s="252"/>
      <c r="M925" s="253"/>
      <c r="N925" s="254"/>
      <c r="O925" s="254"/>
      <c r="P925" s="254"/>
      <c r="Q925" s="254"/>
      <c r="R925" s="254"/>
      <c r="S925" s="254"/>
      <c r="T925" s="255"/>
      <c r="AT925" s="256" t="s">
        <v>283</v>
      </c>
      <c r="AU925" s="256" t="s">
        <v>16</v>
      </c>
      <c r="AV925" s="15" t="s">
        <v>279</v>
      </c>
      <c r="AW925" s="15" t="s">
        <v>32</v>
      </c>
      <c r="AX925" s="15" t="s">
        <v>16</v>
      </c>
      <c r="AY925" s="256" t="s">
        <v>272</v>
      </c>
    </row>
    <row r="926" spans="1:65" s="2" customFormat="1" ht="24.2" customHeight="1">
      <c r="A926" s="34"/>
      <c r="B926" s="35"/>
      <c r="C926" s="192" t="s">
        <v>1611</v>
      </c>
      <c r="D926" s="192" t="s">
        <v>274</v>
      </c>
      <c r="E926" s="193" t="s">
        <v>7011</v>
      </c>
      <c r="F926" s="194" t="s">
        <v>6913</v>
      </c>
      <c r="G926" s="195" t="s">
        <v>952</v>
      </c>
      <c r="H926" s="196">
        <v>2</v>
      </c>
      <c r="I926" s="197"/>
      <c r="J926" s="198">
        <f>ROUND(I926*H926,2)</f>
        <v>0</v>
      </c>
      <c r="K926" s="194" t="s">
        <v>1</v>
      </c>
      <c r="L926" s="39"/>
      <c r="M926" s="199" t="s">
        <v>1</v>
      </c>
      <c r="N926" s="200" t="s">
        <v>41</v>
      </c>
      <c r="O926" s="71"/>
      <c r="P926" s="201">
        <f>O926*H926</f>
        <v>0</v>
      </c>
      <c r="Q926" s="201">
        <v>0</v>
      </c>
      <c r="R926" s="201">
        <f>Q926*H926</f>
        <v>0</v>
      </c>
      <c r="S926" s="201">
        <v>0</v>
      </c>
      <c r="T926" s="202">
        <f>S926*H926</f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203" t="s">
        <v>279</v>
      </c>
      <c r="AT926" s="203" t="s">
        <v>274</v>
      </c>
      <c r="AU926" s="203" t="s">
        <v>16</v>
      </c>
      <c r="AY926" s="17" t="s">
        <v>272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17" t="s">
        <v>16</v>
      </c>
      <c r="BK926" s="204">
        <f>ROUND(I926*H926,2)</f>
        <v>0</v>
      </c>
      <c r="BL926" s="17" t="s">
        <v>279</v>
      </c>
      <c r="BM926" s="203" t="s">
        <v>2872</v>
      </c>
    </row>
    <row r="927" spans="1:65" s="13" customFormat="1" ht="11.25">
      <c r="B927" s="210"/>
      <c r="C927" s="211"/>
      <c r="D927" s="212" t="s">
        <v>283</v>
      </c>
      <c r="E927" s="213" t="s">
        <v>1</v>
      </c>
      <c r="F927" s="214" t="s">
        <v>6733</v>
      </c>
      <c r="G927" s="211"/>
      <c r="H927" s="213" t="s">
        <v>1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283</v>
      </c>
      <c r="AU927" s="220" t="s">
        <v>16</v>
      </c>
      <c r="AV927" s="13" t="s">
        <v>16</v>
      </c>
      <c r="AW927" s="13" t="s">
        <v>32</v>
      </c>
      <c r="AX927" s="13" t="s">
        <v>76</v>
      </c>
      <c r="AY927" s="220" t="s">
        <v>272</v>
      </c>
    </row>
    <row r="928" spans="1:65" s="13" customFormat="1" ht="11.25">
      <c r="B928" s="210"/>
      <c r="C928" s="211"/>
      <c r="D928" s="212" t="s">
        <v>283</v>
      </c>
      <c r="E928" s="213" t="s">
        <v>1</v>
      </c>
      <c r="F928" s="214" t="s">
        <v>6909</v>
      </c>
      <c r="G928" s="211"/>
      <c r="H928" s="213" t="s">
        <v>1</v>
      </c>
      <c r="I928" s="215"/>
      <c r="J928" s="211"/>
      <c r="K928" s="211"/>
      <c r="L928" s="216"/>
      <c r="M928" s="217"/>
      <c r="N928" s="218"/>
      <c r="O928" s="218"/>
      <c r="P928" s="218"/>
      <c r="Q928" s="218"/>
      <c r="R928" s="218"/>
      <c r="S928" s="218"/>
      <c r="T928" s="219"/>
      <c r="AT928" s="220" t="s">
        <v>283</v>
      </c>
      <c r="AU928" s="220" t="s">
        <v>16</v>
      </c>
      <c r="AV928" s="13" t="s">
        <v>16</v>
      </c>
      <c r="AW928" s="13" t="s">
        <v>32</v>
      </c>
      <c r="AX928" s="13" t="s">
        <v>76</v>
      </c>
      <c r="AY928" s="220" t="s">
        <v>272</v>
      </c>
    </row>
    <row r="929" spans="1:65" s="14" customFormat="1" ht="11.25">
      <c r="B929" s="221"/>
      <c r="C929" s="222"/>
      <c r="D929" s="212" t="s">
        <v>283</v>
      </c>
      <c r="E929" s="223" t="s">
        <v>1</v>
      </c>
      <c r="F929" s="224" t="s">
        <v>84</v>
      </c>
      <c r="G929" s="222"/>
      <c r="H929" s="225">
        <v>2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283</v>
      </c>
      <c r="AU929" s="231" t="s">
        <v>16</v>
      </c>
      <c r="AV929" s="14" t="s">
        <v>84</v>
      </c>
      <c r="AW929" s="14" t="s">
        <v>32</v>
      </c>
      <c r="AX929" s="14" t="s">
        <v>76</v>
      </c>
      <c r="AY929" s="231" t="s">
        <v>272</v>
      </c>
    </row>
    <row r="930" spans="1:65" s="15" customFormat="1" ht="11.25">
      <c r="B930" s="246"/>
      <c r="C930" s="247"/>
      <c r="D930" s="212" t="s">
        <v>283</v>
      </c>
      <c r="E930" s="248" t="s">
        <v>1</v>
      </c>
      <c r="F930" s="249" t="s">
        <v>5942</v>
      </c>
      <c r="G930" s="247"/>
      <c r="H930" s="250">
        <v>2</v>
      </c>
      <c r="I930" s="251"/>
      <c r="J930" s="247"/>
      <c r="K930" s="247"/>
      <c r="L930" s="252"/>
      <c r="M930" s="253"/>
      <c r="N930" s="254"/>
      <c r="O930" s="254"/>
      <c r="P930" s="254"/>
      <c r="Q930" s="254"/>
      <c r="R930" s="254"/>
      <c r="S930" s="254"/>
      <c r="T930" s="255"/>
      <c r="AT930" s="256" t="s">
        <v>283</v>
      </c>
      <c r="AU930" s="256" t="s">
        <v>16</v>
      </c>
      <c r="AV930" s="15" t="s">
        <v>279</v>
      </c>
      <c r="AW930" s="15" t="s">
        <v>32</v>
      </c>
      <c r="AX930" s="15" t="s">
        <v>16</v>
      </c>
      <c r="AY930" s="256" t="s">
        <v>272</v>
      </c>
    </row>
    <row r="931" spans="1:65" s="2" customFormat="1" ht="24.2" customHeight="1">
      <c r="A931" s="34"/>
      <c r="B931" s="35"/>
      <c r="C931" s="192" t="s">
        <v>1617</v>
      </c>
      <c r="D931" s="192" t="s">
        <v>274</v>
      </c>
      <c r="E931" s="193" t="s">
        <v>7012</v>
      </c>
      <c r="F931" s="194" t="s">
        <v>6911</v>
      </c>
      <c r="G931" s="195" t="s">
        <v>952</v>
      </c>
      <c r="H931" s="196">
        <v>2</v>
      </c>
      <c r="I931" s="197"/>
      <c r="J931" s="198">
        <f>ROUND(I931*H931,2)</f>
        <v>0</v>
      </c>
      <c r="K931" s="194" t="s">
        <v>1</v>
      </c>
      <c r="L931" s="39"/>
      <c r="M931" s="199" t="s">
        <v>1</v>
      </c>
      <c r="N931" s="200" t="s">
        <v>41</v>
      </c>
      <c r="O931" s="71"/>
      <c r="P931" s="201">
        <f>O931*H931</f>
        <v>0</v>
      </c>
      <c r="Q931" s="201">
        <v>0</v>
      </c>
      <c r="R931" s="201">
        <f>Q931*H931</f>
        <v>0</v>
      </c>
      <c r="S931" s="201">
        <v>0</v>
      </c>
      <c r="T931" s="202">
        <f>S931*H931</f>
        <v>0</v>
      </c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R931" s="203" t="s">
        <v>279</v>
      </c>
      <c r="AT931" s="203" t="s">
        <v>274</v>
      </c>
      <c r="AU931" s="203" t="s">
        <v>16</v>
      </c>
      <c r="AY931" s="17" t="s">
        <v>272</v>
      </c>
      <c r="BE931" s="204">
        <f>IF(N931="základní",J931,0)</f>
        <v>0</v>
      </c>
      <c r="BF931" s="204">
        <f>IF(N931="snížená",J931,0)</f>
        <v>0</v>
      </c>
      <c r="BG931" s="204">
        <f>IF(N931="zákl. přenesená",J931,0)</f>
        <v>0</v>
      </c>
      <c r="BH931" s="204">
        <f>IF(N931="sníž. přenesená",J931,0)</f>
        <v>0</v>
      </c>
      <c r="BI931" s="204">
        <f>IF(N931="nulová",J931,0)</f>
        <v>0</v>
      </c>
      <c r="BJ931" s="17" t="s">
        <v>16</v>
      </c>
      <c r="BK931" s="204">
        <f>ROUND(I931*H931,2)</f>
        <v>0</v>
      </c>
      <c r="BL931" s="17" t="s">
        <v>279</v>
      </c>
      <c r="BM931" s="203" t="s">
        <v>2887</v>
      </c>
    </row>
    <row r="932" spans="1:65" s="13" customFormat="1" ht="11.25">
      <c r="B932" s="210"/>
      <c r="C932" s="211"/>
      <c r="D932" s="212" t="s">
        <v>283</v>
      </c>
      <c r="E932" s="213" t="s">
        <v>1</v>
      </c>
      <c r="F932" s="214" t="s">
        <v>6733</v>
      </c>
      <c r="G932" s="211"/>
      <c r="H932" s="213" t="s">
        <v>1</v>
      </c>
      <c r="I932" s="215"/>
      <c r="J932" s="211"/>
      <c r="K932" s="211"/>
      <c r="L932" s="216"/>
      <c r="M932" s="217"/>
      <c r="N932" s="218"/>
      <c r="O932" s="218"/>
      <c r="P932" s="218"/>
      <c r="Q932" s="218"/>
      <c r="R932" s="218"/>
      <c r="S932" s="218"/>
      <c r="T932" s="219"/>
      <c r="AT932" s="220" t="s">
        <v>283</v>
      </c>
      <c r="AU932" s="220" t="s">
        <v>16</v>
      </c>
      <c r="AV932" s="13" t="s">
        <v>16</v>
      </c>
      <c r="AW932" s="13" t="s">
        <v>32</v>
      </c>
      <c r="AX932" s="13" t="s">
        <v>76</v>
      </c>
      <c r="AY932" s="220" t="s">
        <v>272</v>
      </c>
    </row>
    <row r="933" spans="1:65" s="13" customFormat="1" ht="11.25">
      <c r="B933" s="210"/>
      <c r="C933" s="211"/>
      <c r="D933" s="212" t="s">
        <v>283</v>
      </c>
      <c r="E933" s="213" t="s">
        <v>1</v>
      </c>
      <c r="F933" s="214" t="s">
        <v>6734</v>
      </c>
      <c r="G933" s="211"/>
      <c r="H933" s="213" t="s">
        <v>1</v>
      </c>
      <c r="I933" s="215"/>
      <c r="J933" s="211"/>
      <c r="K933" s="211"/>
      <c r="L933" s="216"/>
      <c r="M933" s="217"/>
      <c r="N933" s="218"/>
      <c r="O933" s="218"/>
      <c r="P933" s="218"/>
      <c r="Q933" s="218"/>
      <c r="R933" s="218"/>
      <c r="S933" s="218"/>
      <c r="T933" s="219"/>
      <c r="AT933" s="220" t="s">
        <v>283</v>
      </c>
      <c r="AU933" s="220" t="s">
        <v>16</v>
      </c>
      <c r="AV933" s="13" t="s">
        <v>16</v>
      </c>
      <c r="AW933" s="13" t="s">
        <v>32</v>
      </c>
      <c r="AX933" s="13" t="s">
        <v>76</v>
      </c>
      <c r="AY933" s="220" t="s">
        <v>272</v>
      </c>
    </row>
    <row r="934" spans="1:65" s="13" customFormat="1" ht="11.25">
      <c r="B934" s="210"/>
      <c r="C934" s="211"/>
      <c r="D934" s="212" t="s">
        <v>283</v>
      </c>
      <c r="E934" s="213" t="s">
        <v>1</v>
      </c>
      <c r="F934" s="214" t="s">
        <v>6735</v>
      </c>
      <c r="G934" s="211"/>
      <c r="H934" s="213" t="s">
        <v>1</v>
      </c>
      <c r="I934" s="215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AT934" s="220" t="s">
        <v>283</v>
      </c>
      <c r="AU934" s="220" t="s">
        <v>16</v>
      </c>
      <c r="AV934" s="13" t="s">
        <v>16</v>
      </c>
      <c r="AW934" s="13" t="s">
        <v>32</v>
      </c>
      <c r="AX934" s="13" t="s">
        <v>76</v>
      </c>
      <c r="AY934" s="220" t="s">
        <v>272</v>
      </c>
    </row>
    <row r="935" spans="1:65" s="13" customFormat="1" ht="11.25">
      <c r="B935" s="210"/>
      <c r="C935" s="211"/>
      <c r="D935" s="212" t="s">
        <v>283</v>
      </c>
      <c r="E935" s="213" t="s">
        <v>1</v>
      </c>
      <c r="F935" s="214" t="s">
        <v>6909</v>
      </c>
      <c r="G935" s="211"/>
      <c r="H935" s="213" t="s">
        <v>1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283</v>
      </c>
      <c r="AU935" s="220" t="s">
        <v>16</v>
      </c>
      <c r="AV935" s="13" t="s">
        <v>16</v>
      </c>
      <c r="AW935" s="13" t="s">
        <v>32</v>
      </c>
      <c r="AX935" s="13" t="s">
        <v>76</v>
      </c>
      <c r="AY935" s="220" t="s">
        <v>272</v>
      </c>
    </row>
    <row r="936" spans="1:65" s="14" customFormat="1" ht="11.25">
      <c r="B936" s="221"/>
      <c r="C936" s="222"/>
      <c r="D936" s="212" t="s">
        <v>283</v>
      </c>
      <c r="E936" s="223" t="s">
        <v>1</v>
      </c>
      <c r="F936" s="224" t="s">
        <v>84</v>
      </c>
      <c r="G936" s="222"/>
      <c r="H936" s="225">
        <v>2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283</v>
      </c>
      <c r="AU936" s="231" t="s">
        <v>16</v>
      </c>
      <c r="AV936" s="14" t="s">
        <v>84</v>
      </c>
      <c r="AW936" s="14" t="s">
        <v>32</v>
      </c>
      <c r="AX936" s="14" t="s">
        <v>76</v>
      </c>
      <c r="AY936" s="231" t="s">
        <v>272</v>
      </c>
    </row>
    <row r="937" spans="1:65" s="15" customFormat="1" ht="11.25">
      <c r="B937" s="246"/>
      <c r="C937" s="247"/>
      <c r="D937" s="212" t="s">
        <v>283</v>
      </c>
      <c r="E937" s="248" t="s">
        <v>1</v>
      </c>
      <c r="F937" s="249" t="s">
        <v>5942</v>
      </c>
      <c r="G937" s="247"/>
      <c r="H937" s="250">
        <v>2</v>
      </c>
      <c r="I937" s="251"/>
      <c r="J937" s="247"/>
      <c r="K937" s="247"/>
      <c r="L937" s="252"/>
      <c r="M937" s="253"/>
      <c r="N937" s="254"/>
      <c r="O937" s="254"/>
      <c r="P937" s="254"/>
      <c r="Q937" s="254"/>
      <c r="R937" s="254"/>
      <c r="S937" s="254"/>
      <c r="T937" s="255"/>
      <c r="AT937" s="256" t="s">
        <v>283</v>
      </c>
      <c r="AU937" s="256" t="s">
        <v>16</v>
      </c>
      <c r="AV937" s="15" t="s">
        <v>279</v>
      </c>
      <c r="AW937" s="15" t="s">
        <v>32</v>
      </c>
      <c r="AX937" s="15" t="s">
        <v>16</v>
      </c>
      <c r="AY937" s="256" t="s">
        <v>272</v>
      </c>
    </row>
    <row r="938" spans="1:65" s="2" customFormat="1" ht="24.2" customHeight="1">
      <c r="A938" s="34"/>
      <c r="B938" s="35"/>
      <c r="C938" s="192" t="s">
        <v>1631</v>
      </c>
      <c r="D938" s="192" t="s">
        <v>274</v>
      </c>
      <c r="E938" s="193" t="s">
        <v>7013</v>
      </c>
      <c r="F938" s="194" t="s">
        <v>6913</v>
      </c>
      <c r="G938" s="195" t="s">
        <v>952</v>
      </c>
      <c r="H938" s="196">
        <v>2</v>
      </c>
      <c r="I938" s="197"/>
      <c r="J938" s="198">
        <f>ROUND(I938*H938,2)</f>
        <v>0</v>
      </c>
      <c r="K938" s="194" t="s">
        <v>1</v>
      </c>
      <c r="L938" s="39"/>
      <c r="M938" s="199" t="s">
        <v>1</v>
      </c>
      <c r="N938" s="200" t="s">
        <v>41</v>
      </c>
      <c r="O938" s="71"/>
      <c r="P938" s="201">
        <f>O938*H938</f>
        <v>0</v>
      </c>
      <c r="Q938" s="201">
        <v>0</v>
      </c>
      <c r="R938" s="201">
        <f>Q938*H938</f>
        <v>0</v>
      </c>
      <c r="S938" s="201">
        <v>0</v>
      </c>
      <c r="T938" s="202">
        <f>S938*H938</f>
        <v>0</v>
      </c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R938" s="203" t="s">
        <v>279</v>
      </c>
      <c r="AT938" s="203" t="s">
        <v>274</v>
      </c>
      <c r="AU938" s="203" t="s">
        <v>16</v>
      </c>
      <c r="AY938" s="17" t="s">
        <v>272</v>
      </c>
      <c r="BE938" s="204">
        <f>IF(N938="základní",J938,0)</f>
        <v>0</v>
      </c>
      <c r="BF938" s="204">
        <f>IF(N938="snížená",J938,0)</f>
        <v>0</v>
      </c>
      <c r="BG938" s="204">
        <f>IF(N938="zákl. přenesená",J938,0)</f>
        <v>0</v>
      </c>
      <c r="BH938" s="204">
        <f>IF(N938="sníž. přenesená",J938,0)</f>
        <v>0</v>
      </c>
      <c r="BI938" s="204">
        <f>IF(N938="nulová",J938,0)</f>
        <v>0</v>
      </c>
      <c r="BJ938" s="17" t="s">
        <v>16</v>
      </c>
      <c r="BK938" s="204">
        <f>ROUND(I938*H938,2)</f>
        <v>0</v>
      </c>
      <c r="BL938" s="17" t="s">
        <v>279</v>
      </c>
      <c r="BM938" s="203" t="s">
        <v>2899</v>
      </c>
    </row>
    <row r="939" spans="1:65" s="13" customFormat="1" ht="11.25">
      <c r="B939" s="210"/>
      <c r="C939" s="211"/>
      <c r="D939" s="212" t="s">
        <v>283</v>
      </c>
      <c r="E939" s="213" t="s">
        <v>1</v>
      </c>
      <c r="F939" s="214" t="s">
        <v>6733</v>
      </c>
      <c r="G939" s="211"/>
      <c r="H939" s="213" t="s">
        <v>1</v>
      </c>
      <c r="I939" s="215"/>
      <c r="J939" s="211"/>
      <c r="K939" s="211"/>
      <c r="L939" s="216"/>
      <c r="M939" s="217"/>
      <c r="N939" s="218"/>
      <c r="O939" s="218"/>
      <c r="P939" s="218"/>
      <c r="Q939" s="218"/>
      <c r="R939" s="218"/>
      <c r="S939" s="218"/>
      <c r="T939" s="219"/>
      <c r="AT939" s="220" t="s">
        <v>283</v>
      </c>
      <c r="AU939" s="220" t="s">
        <v>16</v>
      </c>
      <c r="AV939" s="13" t="s">
        <v>16</v>
      </c>
      <c r="AW939" s="13" t="s">
        <v>32</v>
      </c>
      <c r="AX939" s="13" t="s">
        <v>76</v>
      </c>
      <c r="AY939" s="220" t="s">
        <v>272</v>
      </c>
    </row>
    <row r="940" spans="1:65" s="13" customFormat="1" ht="11.25">
      <c r="B940" s="210"/>
      <c r="C940" s="211"/>
      <c r="D940" s="212" t="s">
        <v>283</v>
      </c>
      <c r="E940" s="213" t="s">
        <v>1</v>
      </c>
      <c r="F940" s="214" t="s">
        <v>6909</v>
      </c>
      <c r="G940" s="211"/>
      <c r="H940" s="213" t="s">
        <v>1</v>
      </c>
      <c r="I940" s="215"/>
      <c r="J940" s="211"/>
      <c r="K940" s="211"/>
      <c r="L940" s="216"/>
      <c r="M940" s="217"/>
      <c r="N940" s="218"/>
      <c r="O940" s="218"/>
      <c r="P940" s="218"/>
      <c r="Q940" s="218"/>
      <c r="R940" s="218"/>
      <c r="S940" s="218"/>
      <c r="T940" s="219"/>
      <c r="AT940" s="220" t="s">
        <v>283</v>
      </c>
      <c r="AU940" s="220" t="s">
        <v>16</v>
      </c>
      <c r="AV940" s="13" t="s">
        <v>16</v>
      </c>
      <c r="AW940" s="13" t="s">
        <v>32</v>
      </c>
      <c r="AX940" s="13" t="s">
        <v>76</v>
      </c>
      <c r="AY940" s="220" t="s">
        <v>272</v>
      </c>
    </row>
    <row r="941" spans="1:65" s="14" customFormat="1" ht="11.25">
      <c r="B941" s="221"/>
      <c r="C941" s="222"/>
      <c r="D941" s="212" t="s">
        <v>283</v>
      </c>
      <c r="E941" s="223" t="s">
        <v>1</v>
      </c>
      <c r="F941" s="224" t="s">
        <v>84</v>
      </c>
      <c r="G941" s="222"/>
      <c r="H941" s="225">
        <v>2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283</v>
      </c>
      <c r="AU941" s="231" t="s">
        <v>16</v>
      </c>
      <c r="AV941" s="14" t="s">
        <v>84</v>
      </c>
      <c r="AW941" s="14" t="s">
        <v>32</v>
      </c>
      <c r="AX941" s="14" t="s">
        <v>76</v>
      </c>
      <c r="AY941" s="231" t="s">
        <v>272</v>
      </c>
    </row>
    <row r="942" spans="1:65" s="15" customFormat="1" ht="11.25">
      <c r="B942" s="246"/>
      <c r="C942" s="247"/>
      <c r="D942" s="212" t="s">
        <v>283</v>
      </c>
      <c r="E942" s="248" t="s">
        <v>1</v>
      </c>
      <c r="F942" s="249" t="s">
        <v>5942</v>
      </c>
      <c r="G942" s="247"/>
      <c r="H942" s="250">
        <v>2</v>
      </c>
      <c r="I942" s="251"/>
      <c r="J942" s="247"/>
      <c r="K942" s="247"/>
      <c r="L942" s="252"/>
      <c r="M942" s="253"/>
      <c r="N942" s="254"/>
      <c r="O942" s="254"/>
      <c r="P942" s="254"/>
      <c r="Q942" s="254"/>
      <c r="R942" s="254"/>
      <c r="S942" s="254"/>
      <c r="T942" s="255"/>
      <c r="AT942" s="256" t="s">
        <v>283</v>
      </c>
      <c r="AU942" s="256" t="s">
        <v>16</v>
      </c>
      <c r="AV942" s="15" t="s">
        <v>279</v>
      </c>
      <c r="AW942" s="15" t="s">
        <v>32</v>
      </c>
      <c r="AX942" s="15" t="s">
        <v>16</v>
      </c>
      <c r="AY942" s="256" t="s">
        <v>272</v>
      </c>
    </row>
    <row r="943" spans="1:65" s="2" customFormat="1" ht="24.2" customHeight="1">
      <c r="A943" s="34"/>
      <c r="B943" s="35"/>
      <c r="C943" s="192" t="s">
        <v>1643</v>
      </c>
      <c r="D943" s="192" t="s">
        <v>274</v>
      </c>
      <c r="E943" s="193" t="s">
        <v>7014</v>
      </c>
      <c r="F943" s="194" t="s">
        <v>6732</v>
      </c>
      <c r="G943" s="195" t="s">
        <v>952</v>
      </c>
      <c r="H943" s="196">
        <v>2</v>
      </c>
      <c r="I943" s="197"/>
      <c r="J943" s="198">
        <f>ROUND(I943*H943,2)</f>
        <v>0</v>
      </c>
      <c r="K943" s="194" t="s">
        <v>1</v>
      </c>
      <c r="L943" s="39"/>
      <c r="M943" s="199" t="s">
        <v>1</v>
      </c>
      <c r="N943" s="200" t="s">
        <v>41</v>
      </c>
      <c r="O943" s="71"/>
      <c r="P943" s="201">
        <f>O943*H943</f>
        <v>0</v>
      </c>
      <c r="Q943" s="201">
        <v>0</v>
      </c>
      <c r="R943" s="201">
        <f>Q943*H943</f>
        <v>0</v>
      </c>
      <c r="S943" s="201">
        <v>0</v>
      </c>
      <c r="T943" s="202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203" t="s">
        <v>279</v>
      </c>
      <c r="AT943" s="203" t="s">
        <v>274</v>
      </c>
      <c r="AU943" s="203" t="s">
        <v>16</v>
      </c>
      <c r="AY943" s="17" t="s">
        <v>272</v>
      </c>
      <c r="BE943" s="204">
        <f>IF(N943="základní",J943,0)</f>
        <v>0</v>
      </c>
      <c r="BF943" s="204">
        <f>IF(N943="snížená",J943,0)</f>
        <v>0</v>
      </c>
      <c r="BG943" s="204">
        <f>IF(N943="zákl. přenesená",J943,0)</f>
        <v>0</v>
      </c>
      <c r="BH943" s="204">
        <f>IF(N943="sníž. přenesená",J943,0)</f>
        <v>0</v>
      </c>
      <c r="BI943" s="204">
        <f>IF(N943="nulová",J943,0)</f>
        <v>0</v>
      </c>
      <c r="BJ943" s="17" t="s">
        <v>16</v>
      </c>
      <c r="BK943" s="204">
        <f>ROUND(I943*H943,2)</f>
        <v>0</v>
      </c>
      <c r="BL943" s="17" t="s">
        <v>279</v>
      </c>
      <c r="BM943" s="203" t="s">
        <v>2911</v>
      </c>
    </row>
    <row r="944" spans="1:65" s="13" customFormat="1" ht="11.25">
      <c r="B944" s="210"/>
      <c r="C944" s="211"/>
      <c r="D944" s="212" t="s">
        <v>283</v>
      </c>
      <c r="E944" s="213" t="s">
        <v>1</v>
      </c>
      <c r="F944" s="214" t="s">
        <v>6733</v>
      </c>
      <c r="G944" s="211"/>
      <c r="H944" s="213" t="s">
        <v>1</v>
      </c>
      <c r="I944" s="215"/>
      <c r="J944" s="211"/>
      <c r="K944" s="211"/>
      <c r="L944" s="216"/>
      <c r="M944" s="217"/>
      <c r="N944" s="218"/>
      <c r="O944" s="218"/>
      <c r="P944" s="218"/>
      <c r="Q944" s="218"/>
      <c r="R944" s="218"/>
      <c r="S944" s="218"/>
      <c r="T944" s="219"/>
      <c r="AT944" s="220" t="s">
        <v>283</v>
      </c>
      <c r="AU944" s="220" t="s">
        <v>16</v>
      </c>
      <c r="AV944" s="13" t="s">
        <v>16</v>
      </c>
      <c r="AW944" s="13" t="s">
        <v>32</v>
      </c>
      <c r="AX944" s="13" t="s">
        <v>76</v>
      </c>
      <c r="AY944" s="220" t="s">
        <v>272</v>
      </c>
    </row>
    <row r="945" spans="1:65" s="13" customFormat="1" ht="11.25">
      <c r="B945" s="210"/>
      <c r="C945" s="211"/>
      <c r="D945" s="212" t="s">
        <v>283</v>
      </c>
      <c r="E945" s="213" t="s">
        <v>1</v>
      </c>
      <c r="F945" s="214" t="s">
        <v>6734</v>
      </c>
      <c r="G945" s="211"/>
      <c r="H945" s="213" t="s">
        <v>1</v>
      </c>
      <c r="I945" s="215"/>
      <c r="J945" s="211"/>
      <c r="K945" s="211"/>
      <c r="L945" s="216"/>
      <c r="M945" s="217"/>
      <c r="N945" s="218"/>
      <c r="O945" s="218"/>
      <c r="P945" s="218"/>
      <c r="Q945" s="218"/>
      <c r="R945" s="218"/>
      <c r="S945" s="218"/>
      <c r="T945" s="219"/>
      <c r="AT945" s="220" t="s">
        <v>283</v>
      </c>
      <c r="AU945" s="220" t="s">
        <v>16</v>
      </c>
      <c r="AV945" s="13" t="s">
        <v>16</v>
      </c>
      <c r="AW945" s="13" t="s">
        <v>32</v>
      </c>
      <c r="AX945" s="13" t="s">
        <v>76</v>
      </c>
      <c r="AY945" s="220" t="s">
        <v>272</v>
      </c>
    </row>
    <row r="946" spans="1:65" s="13" customFormat="1" ht="11.25">
      <c r="B946" s="210"/>
      <c r="C946" s="211"/>
      <c r="D946" s="212" t="s">
        <v>283</v>
      </c>
      <c r="E946" s="213" t="s">
        <v>1</v>
      </c>
      <c r="F946" s="214" t="s">
        <v>6735</v>
      </c>
      <c r="G946" s="211"/>
      <c r="H946" s="213" t="s">
        <v>1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283</v>
      </c>
      <c r="AU946" s="220" t="s">
        <v>16</v>
      </c>
      <c r="AV946" s="13" t="s">
        <v>16</v>
      </c>
      <c r="AW946" s="13" t="s">
        <v>32</v>
      </c>
      <c r="AX946" s="13" t="s">
        <v>76</v>
      </c>
      <c r="AY946" s="220" t="s">
        <v>272</v>
      </c>
    </row>
    <row r="947" spans="1:65" s="13" customFormat="1" ht="11.25">
      <c r="B947" s="210"/>
      <c r="C947" s="211"/>
      <c r="D947" s="212" t="s">
        <v>283</v>
      </c>
      <c r="E947" s="213" t="s">
        <v>1</v>
      </c>
      <c r="F947" s="214" t="s">
        <v>6909</v>
      </c>
      <c r="G947" s="211"/>
      <c r="H947" s="213" t="s">
        <v>1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283</v>
      </c>
      <c r="AU947" s="220" t="s">
        <v>16</v>
      </c>
      <c r="AV947" s="13" t="s">
        <v>16</v>
      </c>
      <c r="AW947" s="13" t="s">
        <v>32</v>
      </c>
      <c r="AX947" s="13" t="s">
        <v>76</v>
      </c>
      <c r="AY947" s="220" t="s">
        <v>272</v>
      </c>
    </row>
    <row r="948" spans="1:65" s="14" customFormat="1" ht="11.25">
      <c r="B948" s="221"/>
      <c r="C948" s="222"/>
      <c r="D948" s="212" t="s">
        <v>283</v>
      </c>
      <c r="E948" s="223" t="s">
        <v>1</v>
      </c>
      <c r="F948" s="224" t="s">
        <v>84</v>
      </c>
      <c r="G948" s="222"/>
      <c r="H948" s="225">
        <v>2</v>
      </c>
      <c r="I948" s="226"/>
      <c r="J948" s="222"/>
      <c r="K948" s="222"/>
      <c r="L948" s="227"/>
      <c r="M948" s="228"/>
      <c r="N948" s="229"/>
      <c r="O948" s="229"/>
      <c r="P948" s="229"/>
      <c r="Q948" s="229"/>
      <c r="R948" s="229"/>
      <c r="S948" s="229"/>
      <c r="T948" s="230"/>
      <c r="AT948" s="231" t="s">
        <v>283</v>
      </c>
      <c r="AU948" s="231" t="s">
        <v>16</v>
      </c>
      <c r="AV948" s="14" t="s">
        <v>84</v>
      </c>
      <c r="AW948" s="14" t="s">
        <v>32</v>
      </c>
      <c r="AX948" s="14" t="s">
        <v>76</v>
      </c>
      <c r="AY948" s="231" t="s">
        <v>272</v>
      </c>
    </row>
    <row r="949" spans="1:65" s="15" customFormat="1" ht="11.25">
      <c r="B949" s="246"/>
      <c r="C949" s="247"/>
      <c r="D949" s="212" t="s">
        <v>283</v>
      </c>
      <c r="E949" s="248" t="s">
        <v>1</v>
      </c>
      <c r="F949" s="249" t="s">
        <v>5942</v>
      </c>
      <c r="G949" s="247"/>
      <c r="H949" s="250">
        <v>2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AT949" s="256" t="s">
        <v>283</v>
      </c>
      <c r="AU949" s="256" t="s">
        <v>16</v>
      </c>
      <c r="AV949" s="15" t="s">
        <v>279</v>
      </c>
      <c r="AW949" s="15" t="s">
        <v>32</v>
      </c>
      <c r="AX949" s="15" t="s">
        <v>16</v>
      </c>
      <c r="AY949" s="256" t="s">
        <v>272</v>
      </c>
    </row>
    <row r="950" spans="1:65" s="2" customFormat="1" ht="24.2" customHeight="1">
      <c r="A950" s="34"/>
      <c r="B950" s="35"/>
      <c r="C950" s="192" t="s">
        <v>1652</v>
      </c>
      <c r="D950" s="192" t="s">
        <v>274</v>
      </c>
      <c r="E950" s="193" t="s">
        <v>7015</v>
      </c>
      <c r="F950" s="194" t="s">
        <v>6738</v>
      </c>
      <c r="G950" s="195" t="s">
        <v>952</v>
      </c>
      <c r="H950" s="196">
        <v>2</v>
      </c>
      <c r="I950" s="197"/>
      <c r="J950" s="198">
        <f>ROUND(I950*H950,2)</f>
        <v>0</v>
      </c>
      <c r="K950" s="194" t="s">
        <v>1</v>
      </c>
      <c r="L950" s="39"/>
      <c r="M950" s="199" t="s">
        <v>1</v>
      </c>
      <c r="N950" s="200" t="s">
        <v>41</v>
      </c>
      <c r="O950" s="71"/>
      <c r="P950" s="201">
        <f>O950*H950</f>
        <v>0</v>
      </c>
      <c r="Q950" s="201">
        <v>0</v>
      </c>
      <c r="R950" s="201">
        <f>Q950*H950</f>
        <v>0</v>
      </c>
      <c r="S950" s="201">
        <v>0</v>
      </c>
      <c r="T950" s="202">
        <f>S950*H950</f>
        <v>0</v>
      </c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R950" s="203" t="s">
        <v>279</v>
      </c>
      <c r="AT950" s="203" t="s">
        <v>274</v>
      </c>
      <c r="AU950" s="203" t="s">
        <v>16</v>
      </c>
      <c r="AY950" s="17" t="s">
        <v>272</v>
      </c>
      <c r="BE950" s="204">
        <f>IF(N950="základní",J950,0)</f>
        <v>0</v>
      </c>
      <c r="BF950" s="204">
        <f>IF(N950="snížená",J950,0)</f>
        <v>0</v>
      </c>
      <c r="BG950" s="204">
        <f>IF(N950="zákl. přenesená",J950,0)</f>
        <v>0</v>
      </c>
      <c r="BH950" s="204">
        <f>IF(N950="sníž. přenesená",J950,0)</f>
        <v>0</v>
      </c>
      <c r="BI950" s="204">
        <f>IF(N950="nulová",J950,0)</f>
        <v>0</v>
      </c>
      <c r="BJ950" s="17" t="s">
        <v>16</v>
      </c>
      <c r="BK950" s="204">
        <f>ROUND(I950*H950,2)</f>
        <v>0</v>
      </c>
      <c r="BL950" s="17" t="s">
        <v>279</v>
      </c>
      <c r="BM950" s="203" t="s">
        <v>2923</v>
      </c>
    </row>
    <row r="951" spans="1:65" s="13" customFormat="1" ht="11.25">
      <c r="B951" s="210"/>
      <c r="C951" s="211"/>
      <c r="D951" s="212" t="s">
        <v>283</v>
      </c>
      <c r="E951" s="213" t="s">
        <v>1</v>
      </c>
      <c r="F951" s="214" t="s">
        <v>6733</v>
      </c>
      <c r="G951" s="211"/>
      <c r="H951" s="213" t="s">
        <v>1</v>
      </c>
      <c r="I951" s="215"/>
      <c r="J951" s="211"/>
      <c r="K951" s="211"/>
      <c r="L951" s="216"/>
      <c r="M951" s="217"/>
      <c r="N951" s="218"/>
      <c r="O951" s="218"/>
      <c r="P951" s="218"/>
      <c r="Q951" s="218"/>
      <c r="R951" s="218"/>
      <c r="S951" s="218"/>
      <c r="T951" s="219"/>
      <c r="AT951" s="220" t="s">
        <v>283</v>
      </c>
      <c r="AU951" s="220" t="s">
        <v>16</v>
      </c>
      <c r="AV951" s="13" t="s">
        <v>16</v>
      </c>
      <c r="AW951" s="13" t="s">
        <v>32</v>
      </c>
      <c r="AX951" s="13" t="s">
        <v>76</v>
      </c>
      <c r="AY951" s="220" t="s">
        <v>272</v>
      </c>
    </row>
    <row r="952" spans="1:65" s="13" customFormat="1" ht="11.25">
      <c r="B952" s="210"/>
      <c r="C952" s="211"/>
      <c r="D952" s="212" t="s">
        <v>283</v>
      </c>
      <c r="E952" s="213" t="s">
        <v>1</v>
      </c>
      <c r="F952" s="214" t="s">
        <v>6909</v>
      </c>
      <c r="G952" s="211"/>
      <c r="H952" s="213" t="s">
        <v>1</v>
      </c>
      <c r="I952" s="215"/>
      <c r="J952" s="211"/>
      <c r="K952" s="211"/>
      <c r="L952" s="216"/>
      <c r="M952" s="217"/>
      <c r="N952" s="218"/>
      <c r="O952" s="218"/>
      <c r="P952" s="218"/>
      <c r="Q952" s="218"/>
      <c r="R952" s="218"/>
      <c r="S952" s="218"/>
      <c r="T952" s="219"/>
      <c r="AT952" s="220" t="s">
        <v>283</v>
      </c>
      <c r="AU952" s="220" t="s">
        <v>16</v>
      </c>
      <c r="AV952" s="13" t="s">
        <v>16</v>
      </c>
      <c r="AW952" s="13" t="s">
        <v>32</v>
      </c>
      <c r="AX952" s="13" t="s">
        <v>76</v>
      </c>
      <c r="AY952" s="220" t="s">
        <v>272</v>
      </c>
    </row>
    <row r="953" spans="1:65" s="14" customFormat="1" ht="11.25">
      <c r="B953" s="221"/>
      <c r="C953" s="222"/>
      <c r="D953" s="212" t="s">
        <v>283</v>
      </c>
      <c r="E953" s="223" t="s">
        <v>1</v>
      </c>
      <c r="F953" s="224" t="s">
        <v>84</v>
      </c>
      <c r="G953" s="222"/>
      <c r="H953" s="225">
        <v>2</v>
      </c>
      <c r="I953" s="226"/>
      <c r="J953" s="222"/>
      <c r="K953" s="222"/>
      <c r="L953" s="227"/>
      <c r="M953" s="228"/>
      <c r="N953" s="229"/>
      <c r="O953" s="229"/>
      <c r="P953" s="229"/>
      <c r="Q953" s="229"/>
      <c r="R953" s="229"/>
      <c r="S953" s="229"/>
      <c r="T953" s="230"/>
      <c r="AT953" s="231" t="s">
        <v>283</v>
      </c>
      <c r="AU953" s="231" t="s">
        <v>16</v>
      </c>
      <c r="AV953" s="14" t="s">
        <v>84</v>
      </c>
      <c r="AW953" s="14" t="s">
        <v>32</v>
      </c>
      <c r="AX953" s="14" t="s">
        <v>76</v>
      </c>
      <c r="AY953" s="231" t="s">
        <v>272</v>
      </c>
    </row>
    <row r="954" spans="1:65" s="15" customFormat="1" ht="11.25">
      <c r="B954" s="246"/>
      <c r="C954" s="247"/>
      <c r="D954" s="212" t="s">
        <v>283</v>
      </c>
      <c r="E954" s="248" t="s">
        <v>1</v>
      </c>
      <c r="F954" s="249" t="s">
        <v>5942</v>
      </c>
      <c r="G954" s="247"/>
      <c r="H954" s="250">
        <v>2</v>
      </c>
      <c r="I954" s="251"/>
      <c r="J954" s="247"/>
      <c r="K954" s="247"/>
      <c r="L954" s="252"/>
      <c r="M954" s="253"/>
      <c r="N954" s="254"/>
      <c r="O954" s="254"/>
      <c r="P954" s="254"/>
      <c r="Q954" s="254"/>
      <c r="R954" s="254"/>
      <c r="S954" s="254"/>
      <c r="T954" s="255"/>
      <c r="AT954" s="256" t="s">
        <v>283</v>
      </c>
      <c r="AU954" s="256" t="s">
        <v>16</v>
      </c>
      <c r="AV954" s="15" t="s">
        <v>279</v>
      </c>
      <c r="AW954" s="15" t="s">
        <v>32</v>
      </c>
      <c r="AX954" s="15" t="s">
        <v>16</v>
      </c>
      <c r="AY954" s="256" t="s">
        <v>272</v>
      </c>
    </row>
    <row r="955" spans="1:65" s="2" customFormat="1" ht="24.2" customHeight="1">
      <c r="A955" s="34"/>
      <c r="B955" s="35"/>
      <c r="C955" s="192" t="s">
        <v>1663</v>
      </c>
      <c r="D955" s="192" t="s">
        <v>274</v>
      </c>
      <c r="E955" s="193" t="s">
        <v>7016</v>
      </c>
      <c r="F955" s="194" t="s">
        <v>6911</v>
      </c>
      <c r="G955" s="195" t="s">
        <v>952</v>
      </c>
      <c r="H955" s="196">
        <v>2</v>
      </c>
      <c r="I955" s="197"/>
      <c r="J955" s="198">
        <f>ROUND(I955*H955,2)</f>
        <v>0</v>
      </c>
      <c r="K955" s="194" t="s">
        <v>1</v>
      </c>
      <c r="L955" s="39"/>
      <c r="M955" s="199" t="s">
        <v>1</v>
      </c>
      <c r="N955" s="200" t="s">
        <v>41</v>
      </c>
      <c r="O955" s="71"/>
      <c r="P955" s="201">
        <f>O955*H955</f>
        <v>0</v>
      </c>
      <c r="Q955" s="201">
        <v>0</v>
      </c>
      <c r="R955" s="201">
        <f>Q955*H955</f>
        <v>0</v>
      </c>
      <c r="S955" s="201">
        <v>0</v>
      </c>
      <c r="T955" s="202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203" t="s">
        <v>279</v>
      </c>
      <c r="AT955" s="203" t="s">
        <v>274</v>
      </c>
      <c r="AU955" s="203" t="s">
        <v>16</v>
      </c>
      <c r="AY955" s="17" t="s">
        <v>272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17" t="s">
        <v>16</v>
      </c>
      <c r="BK955" s="204">
        <f>ROUND(I955*H955,2)</f>
        <v>0</v>
      </c>
      <c r="BL955" s="17" t="s">
        <v>279</v>
      </c>
      <c r="BM955" s="203" t="s">
        <v>2935</v>
      </c>
    </row>
    <row r="956" spans="1:65" s="13" customFormat="1" ht="11.25">
      <c r="B956" s="210"/>
      <c r="C956" s="211"/>
      <c r="D956" s="212" t="s">
        <v>283</v>
      </c>
      <c r="E956" s="213" t="s">
        <v>1</v>
      </c>
      <c r="F956" s="214" t="s">
        <v>6733</v>
      </c>
      <c r="G956" s="211"/>
      <c r="H956" s="213" t="s">
        <v>1</v>
      </c>
      <c r="I956" s="215"/>
      <c r="J956" s="211"/>
      <c r="K956" s="211"/>
      <c r="L956" s="216"/>
      <c r="M956" s="217"/>
      <c r="N956" s="218"/>
      <c r="O956" s="218"/>
      <c r="P956" s="218"/>
      <c r="Q956" s="218"/>
      <c r="R956" s="218"/>
      <c r="S956" s="218"/>
      <c r="T956" s="219"/>
      <c r="AT956" s="220" t="s">
        <v>283</v>
      </c>
      <c r="AU956" s="220" t="s">
        <v>16</v>
      </c>
      <c r="AV956" s="13" t="s">
        <v>16</v>
      </c>
      <c r="AW956" s="13" t="s">
        <v>32</v>
      </c>
      <c r="AX956" s="13" t="s">
        <v>76</v>
      </c>
      <c r="AY956" s="220" t="s">
        <v>272</v>
      </c>
    </row>
    <row r="957" spans="1:65" s="13" customFormat="1" ht="11.25">
      <c r="B957" s="210"/>
      <c r="C957" s="211"/>
      <c r="D957" s="212" t="s">
        <v>283</v>
      </c>
      <c r="E957" s="213" t="s">
        <v>1</v>
      </c>
      <c r="F957" s="214" t="s">
        <v>6734</v>
      </c>
      <c r="G957" s="211"/>
      <c r="H957" s="213" t="s">
        <v>1</v>
      </c>
      <c r="I957" s="215"/>
      <c r="J957" s="211"/>
      <c r="K957" s="211"/>
      <c r="L957" s="216"/>
      <c r="M957" s="217"/>
      <c r="N957" s="218"/>
      <c r="O957" s="218"/>
      <c r="P957" s="218"/>
      <c r="Q957" s="218"/>
      <c r="R957" s="218"/>
      <c r="S957" s="218"/>
      <c r="T957" s="219"/>
      <c r="AT957" s="220" t="s">
        <v>283</v>
      </c>
      <c r="AU957" s="220" t="s">
        <v>16</v>
      </c>
      <c r="AV957" s="13" t="s">
        <v>16</v>
      </c>
      <c r="AW957" s="13" t="s">
        <v>32</v>
      </c>
      <c r="AX957" s="13" t="s">
        <v>76</v>
      </c>
      <c r="AY957" s="220" t="s">
        <v>272</v>
      </c>
    </row>
    <row r="958" spans="1:65" s="13" customFormat="1" ht="11.25">
      <c r="B958" s="210"/>
      <c r="C958" s="211"/>
      <c r="D958" s="212" t="s">
        <v>283</v>
      </c>
      <c r="E958" s="213" t="s">
        <v>1</v>
      </c>
      <c r="F958" s="214" t="s">
        <v>6735</v>
      </c>
      <c r="G958" s="211"/>
      <c r="H958" s="213" t="s">
        <v>1</v>
      </c>
      <c r="I958" s="215"/>
      <c r="J958" s="211"/>
      <c r="K958" s="211"/>
      <c r="L958" s="216"/>
      <c r="M958" s="217"/>
      <c r="N958" s="218"/>
      <c r="O958" s="218"/>
      <c r="P958" s="218"/>
      <c r="Q958" s="218"/>
      <c r="R958" s="218"/>
      <c r="S958" s="218"/>
      <c r="T958" s="219"/>
      <c r="AT958" s="220" t="s">
        <v>283</v>
      </c>
      <c r="AU958" s="220" t="s">
        <v>16</v>
      </c>
      <c r="AV958" s="13" t="s">
        <v>16</v>
      </c>
      <c r="AW958" s="13" t="s">
        <v>32</v>
      </c>
      <c r="AX958" s="13" t="s">
        <v>76</v>
      </c>
      <c r="AY958" s="220" t="s">
        <v>272</v>
      </c>
    </row>
    <row r="959" spans="1:65" s="13" customFormat="1" ht="11.25">
      <c r="B959" s="210"/>
      <c r="C959" s="211"/>
      <c r="D959" s="212" t="s">
        <v>283</v>
      </c>
      <c r="E959" s="213" t="s">
        <v>1</v>
      </c>
      <c r="F959" s="214" t="s">
        <v>6909</v>
      </c>
      <c r="G959" s="211"/>
      <c r="H959" s="213" t="s">
        <v>1</v>
      </c>
      <c r="I959" s="215"/>
      <c r="J959" s="211"/>
      <c r="K959" s="211"/>
      <c r="L959" s="216"/>
      <c r="M959" s="217"/>
      <c r="N959" s="218"/>
      <c r="O959" s="218"/>
      <c r="P959" s="218"/>
      <c r="Q959" s="218"/>
      <c r="R959" s="218"/>
      <c r="S959" s="218"/>
      <c r="T959" s="219"/>
      <c r="AT959" s="220" t="s">
        <v>283</v>
      </c>
      <c r="AU959" s="220" t="s">
        <v>16</v>
      </c>
      <c r="AV959" s="13" t="s">
        <v>16</v>
      </c>
      <c r="AW959" s="13" t="s">
        <v>32</v>
      </c>
      <c r="AX959" s="13" t="s">
        <v>76</v>
      </c>
      <c r="AY959" s="220" t="s">
        <v>272</v>
      </c>
    </row>
    <row r="960" spans="1:65" s="14" customFormat="1" ht="11.25">
      <c r="B960" s="221"/>
      <c r="C960" s="222"/>
      <c r="D960" s="212" t="s">
        <v>283</v>
      </c>
      <c r="E960" s="223" t="s">
        <v>1</v>
      </c>
      <c r="F960" s="224" t="s">
        <v>84</v>
      </c>
      <c r="G960" s="222"/>
      <c r="H960" s="225">
        <v>2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AT960" s="231" t="s">
        <v>283</v>
      </c>
      <c r="AU960" s="231" t="s">
        <v>16</v>
      </c>
      <c r="AV960" s="14" t="s">
        <v>84</v>
      </c>
      <c r="AW960" s="14" t="s">
        <v>32</v>
      </c>
      <c r="AX960" s="14" t="s">
        <v>76</v>
      </c>
      <c r="AY960" s="231" t="s">
        <v>272</v>
      </c>
    </row>
    <row r="961" spans="1:65" s="15" customFormat="1" ht="11.25">
      <c r="B961" s="246"/>
      <c r="C961" s="247"/>
      <c r="D961" s="212" t="s">
        <v>283</v>
      </c>
      <c r="E961" s="248" t="s">
        <v>1</v>
      </c>
      <c r="F961" s="249" t="s">
        <v>5942</v>
      </c>
      <c r="G961" s="247"/>
      <c r="H961" s="250">
        <v>2</v>
      </c>
      <c r="I961" s="251"/>
      <c r="J961" s="247"/>
      <c r="K961" s="247"/>
      <c r="L961" s="252"/>
      <c r="M961" s="253"/>
      <c r="N961" s="254"/>
      <c r="O961" s="254"/>
      <c r="P961" s="254"/>
      <c r="Q961" s="254"/>
      <c r="R961" s="254"/>
      <c r="S961" s="254"/>
      <c r="T961" s="255"/>
      <c r="AT961" s="256" t="s">
        <v>283</v>
      </c>
      <c r="AU961" s="256" t="s">
        <v>16</v>
      </c>
      <c r="AV961" s="15" t="s">
        <v>279</v>
      </c>
      <c r="AW961" s="15" t="s">
        <v>32</v>
      </c>
      <c r="AX961" s="15" t="s">
        <v>16</v>
      </c>
      <c r="AY961" s="256" t="s">
        <v>272</v>
      </c>
    </row>
    <row r="962" spans="1:65" s="2" customFormat="1" ht="24.2" customHeight="1">
      <c r="A962" s="34"/>
      <c r="B962" s="35"/>
      <c r="C962" s="192" t="s">
        <v>1671</v>
      </c>
      <c r="D962" s="192" t="s">
        <v>274</v>
      </c>
      <c r="E962" s="193" t="s">
        <v>7017</v>
      </c>
      <c r="F962" s="194" t="s">
        <v>6913</v>
      </c>
      <c r="G962" s="195" t="s">
        <v>952</v>
      </c>
      <c r="H962" s="196">
        <v>2</v>
      </c>
      <c r="I962" s="197"/>
      <c r="J962" s="198">
        <f>ROUND(I962*H962,2)</f>
        <v>0</v>
      </c>
      <c r="K962" s="194" t="s">
        <v>1</v>
      </c>
      <c r="L962" s="39"/>
      <c r="M962" s="199" t="s">
        <v>1</v>
      </c>
      <c r="N962" s="200" t="s">
        <v>41</v>
      </c>
      <c r="O962" s="71"/>
      <c r="P962" s="201">
        <f>O962*H962</f>
        <v>0</v>
      </c>
      <c r="Q962" s="201">
        <v>0</v>
      </c>
      <c r="R962" s="201">
        <f>Q962*H962</f>
        <v>0</v>
      </c>
      <c r="S962" s="201">
        <v>0</v>
      </c>
      <c r="T962" s="202">
        <f>S962*H962</f>
        <v>0</v>
      </c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R962" s="203" t="s">
        <v>279</v>
      </c>
      <c r="AT962" s="203" t="s">
        <v>274</v>
      </c>
      <c r="AU962" s="203" t="s">
        <v>16</v>
      </c>
      <c r="AY962" s="17" t="s">
        <v>272</v>
      </c>
      <c r="BE962" s="204">
        <f>IF(N962="základní",J962,0)</f>
        <v>0</v>
      </c>
      <c r="BF962" s="204">
        <f>IF(N962="snížená",J962,0)</f>
        <v>0</v>
      </c>
      <c r="BG962" s="204">
        <f>IF(N962="zákl. přenesená",J962,0)</f>
        <v>0</v>
      </c>
      <c r="BH962" s="204">
        <f>IF(N962="sníž. přenesená",J962,0)</f>
        <v>0</v>
      </c>
      <c r="BI962" s="204">
        <f>IF(N962="nulová",J962,0)</f>
        <v>0</v>
      </c>
      <c r="BJ962" s="17" t="s">
        <v>16</v>
      </c>
      <c r="BK962" s="204">
        <f>ROUND(I962*H962,2)</f>
        <v>0</v>
      </c>
      <c r="BL962" s="17" t="s">
        <v>279</v>
      </c>
      <c r="BM962" s="203" t="s">
        <v>2949</v>
      </c>
    </row>
    <row r="963" spans="1:65" s="13" customFormat="1" ht="11.25">
      <c r="B963" s="210"/>
      <c r="C963" s="211"/>
      <c r="D963" s="212" t="s">
        <v>283</v>
      </c>
      <c r="E963" s="213" t="s">
        <v>1</v>
      </c>
      <c r="F963" s="214" t="s">
        <v>6733</v>
      </c>
      <c r="G963" s="211"/>
      <c r="H963" s="213" t="s">
        <v>1</v>
      </c>
      <c r="I963" s="215"/>
      <c r="J963" s="211"/>
      <c r="K963" s="211"/>
      <c r="L963" s="216"/>
      <c r="M963" s="217"/>
      <c r="N963" s="218"/>
      <c r="O963" s="218"/>
      <c r="P963" s="218"/>
      <c r="Q963" s="218"/>
      <c r="R963" s="218"/>
      <c r="S963" s="218"/>
      <c r="T963" s="219"/>
      <c r="AT963" s="220" t="s">
        <v>283</v>
      </c>
      <c r="AU963" s="220" t="s">
        <v>16</v>
      </c>
      <c r="AV963" s="13" t="s">
        <v>16</v>
      </c>
      <c r="AW963" s="13" t="s">
        <v>32</v>
      </c>
      <c r="AX963" s="13" t="s">
        <v>76</v>
      </c>
      <c r="AY963" s="220" t="s">
        <v>272</v>
      </c>
    </row>
    <row r="964" spans="1:65" s="13" customFormat="1" ht="11.25">
      <c r="B964" s="210"/>
      <c r="C964" s="211"/>
      <c r="D964" s="212" t="s">
        <v>283</v>
      </c>
      <c r="E964" s="213" t="s">
        <v>1</v>
      </c>
      <c r="F964" s="214" t="s">
        <v>6909</v>
      </c>
      <c r="G964" s="211"/>
      <c r="H964" s="213" t="s">
        <v>1</v>
      </c>
      <c r="I964" s="215"/>
      <c r="J964" s="211"/>
      <c r="K964" s="211"/>
      <c r="L964" s="216"/>
      <c r="M964" s="217"/>
      <c r="N964" s="218"/>
      <c r="O964" s="218"/>
      <c r="P964" s="218"/>
      <c r="Q964" s="218"/>
      <c r="R964" s="218"/>
      <c r="S964" s="218"/>
      <c r="T964" s="219"/>
      <c r="AT964" s="220" t="s">
        <v>283</v>
      </c>
      <c r="AU964" s="220" t="s">
        <v>16</v>
      </c>
      <c r="AV964" s="13" t="s">
        <v>16</v>
      </c>
      <c r="AW964" s="13" t="s">
        <v>32</v>
      </c>
      <c r="AX964" s="13" t="s">
        <v>76</v>
      </c>
      <c r="AY964" s="220" t="s">
        <v>272</v>
      </c>
    </row>
    <row r="965" spans="1:65" s="14" customFormat="1" ht="11.25">
      <c r="B965" s="221"/>
      <c r="C965" s="222"/>
      <c r="D965" s="212" t="s">
        <v>283</v>
      </c>
      <c r="E965" s="223" t="s">
        <v>1</v>
      </c>
      <c r="F965" s="224" t="s">
        <v>84</v>
      </c>
      <c r="G965" s="222"/>
      <c r="H965" s="225">
        <v>2</v>
      </c>
      <c r="I965" s="226"/>
      <c r="J965" s="222"/>
      <c r="K965" s="222"/>
      <c r="L965" s="227"/>
      <c r="M965" s="228"/>
      <c r="N965" s="229"/>
      <c r="O965" s="229"/>
      <c r="P965" s="229"/>
      <c r="Q965" s="229"/>
      <c r="R965" s="229"/>
      <c r="S965" s="229"/>
      <c r="T965" s="230"/>
      <c r="AT965" s="231" t="s">
        <v>283</v>
      </c>
      <c r="AU965" s="231" t="s">
        <v>16</v>
      </c>
      <c r="AV965" s="14" t="s">
        <v>84</v>
      </c>
      <c r="AW965" s="14" t="s">
        <v>32</v>
      </c>
      <c r="AX965" s="14" t="s">
        <v>76</v>
      </c>
      <c r="AY965" s="231" t="s">
        <v>272</v>
      </c>
    </row>
    <row r="966" spans="1:65" s="15" customFormat="1" ht="11.25">
      <c r="B966" s="246"/>
      <c r="C966" s="247"/>
      <c r="D966" s="212" t="s">
        <v>283</v>
      </c>
      <c r="E966" s="248" t="s">
        <v>1</v>
      </c>
      <c r="F966" s="249" t="s">
        <v>5942</v>
      </c>
      <c r="G966" s="247"/>
      <c r="H966" s="250">
        <v>2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AT966" s="256" t="s">
        <v>283</v>
      </c>
      <c r="AU966" s="256" t="s">
        <v>16</v>
      </c>
      <c r="AV966" s="15" t="s">
        <v>279</v>
      </c>
      <c r="AW966" s="15" t="s">
        <v>32</v>
      </c>
      <c r="AX966" s="15" t="s">
        <v>16</v>
      </c>
      <c r="AY966" s="256" t="s">
        <v>272</v>
      </c>
    </row>
    <row r="967" spans="1:65" s="2" customFormat="1" ht="24.2" customHeight="1">
      <c r="A967" s="34"/>
      <c r="B967" s="35"/>
      <c r="C967" s="192" t="s">
        <v>1676</v>
      </c>
      <c r="D967" s="192" t="s">
        <v>274</v>
      </c>
      <c r="E967" s="193" t="s">
        <v>7018</v>
      </c>
      <c r="F967" s="194" t="s">
        <v>6740</v>
      </c>
      <c r="G967" s="195" t="s">
        <v>952</v>
      </c>
      <c r="H967" s="196">
        <v>2</v>
      </c>
      <c r="I967" s="197"/>
      <c r="J967" s="198">
        <f>ROUND(I967*H967,2)</f>
        <v>0</v>
      </c>
      <c r="K967" s="194" t="s">
        <v>1</v>
      </c>
      <c r="L967" s="39"/>
      <c r="M967" s="199" t="s">
        <v>1</v>
      </c>
      <c r="N967" s="200" t="s">
        <v>41</v>
      </c>
      <c r="O967" s="71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203" t="s">
        <v>279</v>
      </c>
      <c r="AT967" s="203" t="s">
        <v>274</v>
      </c>
      <c r="AU967" s="203" t="s">
        <v>16</v>
      </c>
      <c r="AY967" s="17" t="s">
        <v>272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7" t="s">
        <v>16</v>
      </c>
      <c r="BK967" s="204">
        <f>ROUND(I967*H967,2)</f>
        <v>0</v>
      </c>
      <c r="BL967" s="17" t="s">
        <v>279</v>
      </c>
      <c r="BM967" s="203" t="s">
        <v>2960</v>
      </c>
    </row>
    <row r="968" spans="1:65" s="13" customFormat="1" ht="11.25">
      <c r="B968" s="210"/>
      <c r="C968" s="211"/>
      <c r="D968" s="212" t="s">
        <v>283</v>
      </c>
      <c r="E968" s="213" t="s">
        <v>1</v>
      </c>
      <c r="F968" s="214" t="s">
        <v>6733</v>
      </c>
      <c r="G968" s="211"/>
      <c r="H968" s="213" t="s">
        <v>1</v>
      </c>
      <c r="I968" s="215"/>
      <c r="J968" s="211"/>
      <c r="K968" s="211"/>
      <c r="L968" s="216"/>
      <c r="M968" s="217"/>
      <c r="N968" s="218"/>
      <c r="O968" s="218"/>
      <c r="P968" s="218"/>
      <c r="Q968" s="218"/>
      <c r="R968" s="218"/>
      <c r="S968" s="218"/>
      <c r="T968" s="219"/>
      <c r="AT968" s="220" t="s">
        <v>283</v>
      </c>
      <c r="AU968" s="220" t="s">
        <v>16</v>
      </c>
      <c r="AV968" s="13" t="s">
        <v>16</v>
      </c>
      <c r="AW968" s="13" t="s">
        <v>32</v>
      </c>
      <c r="AX968" s="13" t="s">
        <v>76</v>
      </c>
      <c r="AY968" s="220" t="s">
        <v>272</v>
      </c>
    </row>
    <row r="969" spans="1:65" s="13" customFormat="1" ht="11.25">
      <c r="B969" s="210"/>
      <c r="C969" s="211"/>
      <c r="D969" s="212" t="s">
        <v>283</v>
      </c>
      <c r="E969" s="213" t="s">
        <v>1</v>
      </c>
      <c r="F969" s="214" t="s">
        <v>6734</v>
      </c>
      <c r="G969" s="211"/>
      <c r="H969" s="213" t="s">
        <v>1</v>
      </c>
      <c r="I969" s="215"/>
      <c r="J969" s="211"/>
      <c r="K969" s="211"/>
      <c r="L969" s="216"/>
      <c r="M969" s="217"/>
      <c r="N969" s="218"/>
      <c r="O969" s="218"/>
      <c r="P969" s="218"/>
      <c r="Q969" s="218"/>
      <c r="R969" s="218"/>
      <c r="S969" s="218"/>
      <c r="T969" s="219"/>
      <c r="AT969" s="220" t="s">
        <v>283</v>
      </c>
      <c r="AU969" s="220" t="s">
        <v>16</v>
      </c>
      <c r="AV969" s="13" t="s">
        <v>16</v>
      </c>
      <c r="AW969" s="13" t="s">
        <v>32</v>
      </c>
      <c r="AX969" s="13" t="s">
        <v>76</v>
      </c>
      <c r="AY969" s="220" t="s">
        <v>272</v>
      </c>
    </row>
    <row r="970" spans="1:65" s="13" customFormat="1" ht="11.25">
      <c r="B970" s="210"/>
      <c r="C970" s="211"/>
      <c r="D970" s="212" t="s">
        <v>283</v>
      </c>
      <c r="E970" s="213" t="s">
        <v>1</v>
      </c>
      <c r="F970" s="214" t="s">
        <v>6735</v>
      </c>
      <c r="G970" s="211"/>
      <c r="H970" s="213" t="s">
        <v>1</v>
      </c>
      <c r="I970" s="215"/>
      <c r="J970" s="211"/>
      <c r="K970" s="211"/>
      <c r="L970" s="216"/>
      <c r="M970" s="217"/>
      <c r="N970" s="218"/>
      <c r="O970" s="218"/>
      <c r="P970" s="218"/>
      <c r="Q970" s="218"/>
      <c r="R970" s="218"/>
      <c r="S970" s="218"/>
      <c r="T970" s="219"/>
      <c r="AT970" s="220" t="s">
        <v>283</v>
      </c>
      <c r="AU970" s="220" t="s">
        <v>16</v>
      </c>
      <c r="AV970" s="13" t="s">
        <v>16</v>
      </c>
      <c r="AW970" s="13" t="s">
        <v>32</v>
      </c>
      <c r="AX970" s="13" t="s">
        <v>76</v>
      </c>
      <c r="AY970" s="220" t="s">
        <v>272</v>
      </c>
    </row>
    <row r="971" spans="1:65" s="13" customFormat="1" ht="11.25">
      <c r="B971" s="210"/>
      <c r="C971" s="211"/>
      <c r="D971" s="212" t="s">
        <v>283</v>
      </c>
      <c r="E971" s="213" t="s">
        <v>1</v>
      </c>
      <c r="F971" s="214" t="s">
        <v>6909</v>
      </c>
      <c r="G971" s="211"/>
      <c r="H971" s="213" t="s">
        <v>1</v>
      </c>
      <c r="I971" s="215"/>
      <c r="J971" s="211"/>
      <c r="K971" s="211"/>
      <c r="L971" s="216"/>
      <c r="M971" s="217"/>
      <c r="N971" s="218"/>
      <c r="O971" s="218"/>
      <c r="P971" s="218"/>
      <c r="Q971" s="218"/>
      <c r="R971" s="218"/>
      <c r="S971" s="218"/>
      <c r="T971" s="219"/>
      <c r="AT971" s="220" t="s">
        <v>283</v>
      </c>
      <c r="AU971" s="220" t="s">
        <v>16</v>
      </c>
      <c r="AV971" s="13" t="s">
        <v>16</v>
      </c>
      <c r="AW971" s="13" t="s">
        <v>32</v>
      </c>
      <c r="AX971" s="13" t="s">
        <v>76</v>
      </c>
      <c r="AY971" s="220" t="s">
        <v>272</v>
      </c>
    </row>
    <row r="972" spans="1:65" s="14" customFormat="1" ht="11.25">
      <c r="B972" s="221"/>
      <c r="C972" s="222"/>
      <c r="D972" s="212" t="s">
        <v>283</v>
      </c>
      <c r="E972" s="223" t="s">
        <v>1</v>
      </c>
      <c r="F972" s="224" t="s">
        <v>84</v>
      </c>
      <c r="G972" s="222"/>
      <c r="H972" s="225">
        <v>2</v>
      </c>
      <c r="I972" s="226"/>
      <c r="J972" s="222"/>
      <c r="K972" s="222"/>
      <c r="L972" s="227"/>
      <c r="M972" s="228"/>
      <c r="N972" s="229"/>
      <c r="O972" s="229"/>
      <c r="P972" s="229"/>
      <c r="Q972" s="229"/>
      <c r="R972" s="229"/>
      <c r="S972" s="229"/>
      <c r="T972" s="230"/>
      <c r="AT972" s="231" t="s">
        <v>283</v>
      </c>
      <c r="AU972" s="231" t="s">
        <v>16</v>
      </c>
      <c r="AV972" s="14" t="s">
        <v>84</v>
      </c>
      <c r="AW972" s="14" t="s">
        <v>32</v>
      </c>
      <c r="AX972" s="14" t="s">
        <v>76</v>
      </c>
      <c r="AY972" s="231" t="s">
        <v>272</v>
      </c>
    </row>
    <row r="973" spans="1:65" s="15" customFormat="1" ht="11.25">
      <c r="B973" s="246"/>
      <c r="C973" s="247"/>
      <c r="D973" s="212" t="s">
        <v>283</v>
      </c>
      <c r="E973" s="248" t="s">
        <v>1</v>
      </c>
      <c r="F973" s="249" t="s">
        <v>5942</v>
      </c>
      <c r="G973" s="247"/>
      <c r="H973" s="250">
        <v>2</v>
      </c>
      <c r="I973" s="251"/>
      <c r="J973" s="247"/>
      <c r="K973" s="247"/>
      <c r="L973" s="252"/>
      <c r="M973" s="253"/>
      <c r="N973" s="254"/>
      <c r="O973" s="254"/>
      <c r="P973" s="254"/>
      <c r="Q973" s="254"/>
      <c r="R973" s="254"/>
      <c r="S973" s="254"/>
      <c r="T973" s="255"/>
      <c r="AT973" s="256" t="s">
        <v>283</v>
      </c>
      <c r="AU973" s="256" t="s">
        <v>16</v>
      </c>
      <c r="AV973" s="15" t="s">
        <v>279</v>
      </c>
      <c r="AW973" s="15" t="s">
        <v>32</v>
      </c>
      <c r="AX973" s="15" t="s">
        <v>16</v>
      </c>
      <c r="AY973" s="256" t="s">
        <v>272</v>
      </c>
    </row>
    <row r="974" spans="1:65" s="2" customFormat="1" ht="24.2" customHeight="1">
      <c r="A974" s="34"/>
      <c r="B974" s="35"/>
      <c r="C974" s="192" t="s">
        <v>1786</v>
      </c>
      <c r="D974" s="192" t="s">
        <v>274</v>
      </c>
      <c r="E974" s="193" t="s">
        <v>7019</v>
      </c>
      <c r="F974" s="194" t="s">
        <v>6742</v>
      </c>
      <c r="G974" s="195" t="s">
        <v>952</v>
      </c>
      <c r="H974" s="196">
        <v>2</v>
      </c>
      <c r="I974" s="197"/>
      <c r="J974" s="198">
        <f>ROUND(I974*H974,2)</f>
        <v>0</v>
      </c>
      <c r="K974" s="194" t="s">
        <v>1</v>
      </c>
      <c r="L974" s="39"/>
      <c r="M974" s="199" t="s">
        <v>1</v>
      </c>
      <c r="N974" s="200" t="s">
        <v>41</v>
      </c>
      <c r="O974" s="71"/>
      <c r="P974" s="201">
        <f>O974*H974</f>
        <v>0</v>
      </c>
      <c r="Q974" s="201">
        <v>0</v>
      </c>
      <c r="R974" s="201">
        <f>Q974*H974</f>
        <v>0</v>
      </c>
      <c r="S974" s="201">
        <v>0</v>
      </c>
      <c r="T974" s="202">
        <f>S974*H974</f>
        <v>0</v>
      </c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R974" s="203" t="s">
        <v>279</v>
      </c>
      <c r="AT974" s="203" t="s">
        <v>274</v>
      </c>
      <c r="AU974" s="203" t="s">
        <v>16</v>
      </c>
      <c r="AY974" s="17" t="s">
        <v>272</v>
      </c>
      <c r="BE974" s="204">
        <f>IF(N974="základní",J974,0)</f>
        <v>0</v>
      </c>
      <c r="BF974" s="204">
        <f>IF(N974="snížená",J974,0)</f>
        <v>0</v>
      </c>
      <c r="BG974" s="204">
        <f>IF(N974="zákl. přenesená",J974,0)</f>
        <v>0</v>
      </c>
      <c r="BH974" s="204">
        <f>IF(N974="sníž. přenesená",J974,0)</f>
        <v>0</v>
      </c>
      <c r="BI974" s="204">
        <f>IF(N974="nulová",J974,0)</f>
        <v>0</v>
      </c>
      <c r="BJ974" s="17" t="s">
        <v>16</v>
      </c>
      <c r="BK974" s="204">
        <f>ROUND(I974*H974,2)</f>
        <v>0</v>
      </c>
      <c r="BL974" s="17" t="s">
        <v>279</v>
      </c>
      <c r="BM974" s="203" t="s">
        <v>2974</v>
      </c>
    </row>
    <row r="975" spans="1:65" s="13" customFormat="1" ht="11.25">
      <c r="B975" s="210"/>
      <c r="C975" s="211"/>
      <c r="D975" s="212" t="s">
        <v>283</v>
      </c>
      <c r="E975" s="213" t="s">
        <v>1</v>
      </c>
      <c r="F975" s="214" t="s">
        <v>6733</v>
      </c>
      <c r="G975" s="211"/>
      <c r="H975" s="213" t="s">
        <v>1</v>
      </c>
      <c r="I975" s="215"/>
      <c r="J975" s="211"/>
      <c r="K975" s="211"/>
      <c r="L975" s="216"/>
      <c r="M975" s="217"/>
      <c r="N975" s="218"/>
      <c r="O975" s="218"/>
      <c r="P975" s="218"/>
      <c r="Q975" s="218"/>
      <c r="R975" s="218"/>
      <c r="S975" s="218"/>
      <c r="T975" s="219"/>
      <c r="AT975" s="220" t="s">
        <v>283</v>
      </c>
      <c r="AU975" s="220" t="s">
        <v>16</v>
      </c>
      <c r="AV975" s="13" t="s">
        <v>16</v>
      </c>
      <c r="AW975" s="13" t="s">
        <v>32</v>
      </c>
      <c r="AX975" s="13" t="s">
        <v>76</v>
      </c>
      <c r="AY975" s="220" t="s">
        <v>272</v>
      </c>
    </row>
    <row r="976" spans="1:65" s="13" customFormat="1" ht="11.25">
      <c r="B976" s="210"/>
      <c r="C976" s="211"/>
      <c r="D976" s="212" t="s">
        <v>283</v>
      </c>
      <c r="E976" s="213" t="s">
        <v>1</v>
      </c>
      <c r="F976" s="214" t="s">
        <v>6909</v>
      </c>
      <c r="G976" s="211"/>
      <c r="H976" s="213" t="s">
        <v>1</v>
      </c>
      <c r="I976" s="215"/>
      <c r="J976" s="211"/>
      <c r="K976" s="211"/>
      <c r="L976" s="216"/>
      <c r="M976" s="217"/>
      <c r="N976" s="218"/>
      <c r="O976" s="218"/>
      <c r="P976" s="218"/>
      <c r="Q976" s="218"/>
      <c r="R976" s="218"/>
      <c r="S976" s="218"/>
      <c r="T976" s="219"/>
      <c r="AT976" s="220" t="s">
        <v>283</v>
      </c>
      <c r="AU976" s="220" t="s">
        <v>16</v>
      </c>
      <c r="AV976" s="13" t="s">
        <v>16</v>
      </c>
      <c r="AW976" s="13" t="s">
        <v>32</v>
      </c>
      <c r="AX976" s="13" t="s">
        <v>76</v>
      </c>
      <c r="AY976" s="220" t="s">
        <v>272</v>
      </c>
    </row>
    <row r="977" spans="1:65" s="14" customFormat="1" ht="11.25">
      <c r="B977" s="221"/>
      <c r="C977" s="222"/>
      <c r="D977" s="212" t="s">
        <v>283</v>
      </c>
      <c r="E977" s="223" t="s">
        <v>1</v>
      </c>
      <c r="F977" s="224" t="s">
        <v>84</v>
      </c>
      <c r="G977" s="222"/>
      <c r="H977" s="225">
        <v>2</v>
      </c>
      <c r="I977" s="226"/>
      <c r="J977" s="222"/>
      <c r="K977" s="222"/>
      <c r="L977" s="227"/>
      <c r="M977" s="228"/>
      <c r="N977" s="229"/>
      <c r="O977" s="229"/>
      <c r="P977" s="229"/>
      <c r="Q977" s="229"/>
      <c r="R977" s="229"/>
      <c r="S977" s="229"/>
      <c r="T977" s="230"/>
      <c r="AT977" s="231" t="s">
        <v>283</v>
      </c>
      <c r="AU977" s="231" t="s">
        <v>16</v>
      </c>
      <c r="AV977" s="14" t="s">
        <v>84</v>
      </c>
      <c r="AW977" s="14" t="s">
        <v>32</v>
      </c>
      <c r="AX977" s="14" t="s">
        <v>76</v>
      </c>
      <c r="AY977" s="231" t="s">
        <v>272</v>
      </c>
    </row>
    <row r="978" spans="1:65" s="15" customFormat="1" ht="11.25">
      <c r="B978" s="246"/>
      <c r="C978" s="247"/>
      <c r="D978" s="212" t="s">
        <v>283</v>
      </c>
      <c r="E978" s="248" t="s">
        <v>1</v>
      </c>
      <c r="F978" s="249" t="s">
        <v>5942</v>
      </c>
      <c r="G978" s="247"/>
      <c r="H978" s="250">
        <v>2</v>
      </c>
      <c r="I978" s="251"/>
      <c r="J978" s="247"/>
      <c r="K978" s="247"/>
      <c r="L978" s="252"/>
      <c r="M978" s="253"/>
      <c r="N978" s="254"/>
      <c r="O978" s="254"/>
      <c r="P978" s="254"/>
      <c r="Q978" s="254"/>
      <c r="R978" s="254"/>
      <c r="S978" s="254"/>
      <c r="T978" s="255"/>
      <c r="AT978" s="256" t="s">
        <v>283</v>
      </c>
      <c r="AU978" s="256" t="s">
        <v>16</v>
      </c>
      <c r="AV978" s="15" t="s">
        <v>279</v>
      </c>
      <c r="AW978" s="15" t="s">
        <v>32</v>
      </c>
      <c r="AX978" s="15" t="s">
        <v>16</v>
      </c>
      <c r="AY978" s="256" t="s">
        <v>272</v>
      </c>
    </row>
    <row r="979" spans="1:65" s="2" customFormat="1" ht="44.25" customHeight="1">
      <c r="A979" s="34"/>
      <c r="B979" s="35"/>
      <c r="C979" s="192" t="s">
        <v>1793</v>
      </c>
      <c r="D979" s="192" t="s">
        <v>274</v>
      </c>
      <c r="E979" s="193" t="s">
        <v>7020</v>
      </c>
      <c r="F979" s="194" t="s">
        <v>7021</v>
      </c>
      <c r="G979" s="195" t="s">
        <v>952</v>
      </c>
      <c r="H979" s="196">
        <v>5</v>
      </c>
      <c r="I979" s="197"/>
      <c r="J979" s="198">
        <f>ROUND(I979*H979,2)</f>
        <v>0</v>
      </c>
      <c r="K979" s="194" t="s">
        <v>1</v>
      </c>
      <c r="L979" s="39"/>
      <c r="M979" s="199" t="s">
        <v>1</v>
      </c>
      <c r="N979" s="200" t="s">
        <v>41</v>
      </c>
      <c r="O979" s="71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203" t="s">
        <v>279</v>
      </c>
      <c r="AT979" s="203" t="s">
        <v>274</v>
      </c>
      <c r="AU979" s="203" t="s">
        <v>16</v>
      </c>
      <c r="AY979" s="17" t="s">
        <v>272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17" t="s">
        <v>16</v>
      </c>
      <c r="BK979" s="204">
        <f>ROUND(I979*H979,2)</f>
        <v>0</v>
      </c>
      <c r="BL979" s="17" t="s">
        <v>279</v>
      </c>
      <c r="BM979" s="203" t="s">
        <v>2988</v>
      </c>
    </row>
    <row r="980" spans="1:65" s="13" customFormat="1" ht="22.5">
      <c r="B980" s="210"/>
      <c r="C980" s="211"/>
      <c r="D980" s="212" t="s">
        <v>283</v>
      </c>
      <c r="E980" s="213" t="s">
        <v>1</v>
      </c>
      <c r="F980" s="214" t="s">
        <v>7022</v>
      </c>
      <c r="G980" s="211"/>
      <c r="H980" s="213" t="s">
        <v>1</v>
      </c>
      <c r="I980" s="215"/>
      <c r="J980" s="211"/>
      <c r="K980" s="211"/>
      <c r="L980" s="216"/>
      <c r="M980" s="217"/>
      <c r="N980" s="218"/>
      <c r="O980" s="218"/>
      <c r="P980" s="218"/>
      <c r="Q980" s="218"/>
      <c r="R980" s="218"/>
      <c r="S980" s="218"/>
      <c r="T980" s="219"/>
      <c r="AT980" s="220" t="s">
        <v>283</v>
      </c>
      <c r="AU980" s="220" t="s">
        <v>16</v>
      </c>
      <c r="AV980" s="13" t="s">
        <v>16</v>
      </c>
      <c r="AW980" s="13" t="s">
        <v>32</v>
      </c>
      <c r="AX980" s="13" t="s">
        <v>76</v>
      </c>
      <c r="AY980" s="220" t="s">
        <v>272</v>
      </c>
    </row>
    <row r="981" spans="1:65" s="13" customFormat="1" ht="11.25">
      <c r="B981" s="210"/>
      <c r="C981" s="211"/>
      <c r="D981" s="212" t="s">
        <v>283</v>
      </c>
      <c r="E981" s="213" t="s">
        <v>1</v>
      </c>
      <c r="F981" s="214" t="s">
        <v>6909</v>
      </c>
      <c r="G981" s="211"/>
      <c r="H981" s="213" t="s">
        <v>1</v>
      </c>
      <c r="I981" s="215"/>
      <c r="J981" s="211"/>
      <c r="K981" s="211"/>
      <c r="L981" s="216"/>
      <c r="M981" s="217"/>
      <c r="N981" s="218"/>
      <c r="O981" s="218"/>
      <c r="P981" s="218"/>
      <c r="Q981" s="218"/>
      <c r="R981" s="218"/>
      <c r="S981" s="218"/>
      <c r="T981" s="219"/>
      <c r="AT981" s="220" t="s">
        <v>283</v>
      </c>
      <c r="AU981" s="220" t="s">
        <v>16</v>
      </c>
      <c r="AV981" s="13" t="s">
        <v>16</v>
      </c>
      <c r="AW981" s="13" t="s">
        <v>32</v>
      </c>
      <c r="AX981" s="13" t="s">
        <v>76</v>
      </c>
      <c r="AY981" s="220" t="s">
        <v>272</v>
      </c>
    </row>
    <row r="982" spans="1:65" s="14" customFormat="1" ht="11.25">
      <c r="B982" s="221"/>
      <c r="C982" s="222"/>
      <c r="D982" s="212" t="s">
        <v>283</v>
      </c>
      <c r="E982" s="223" t="s">
        <v>1</v>
      </c>
      <c r="F982" s="224" t="s">
        <v>4523</v>
      </c>
      <c r="G982" s="222"/>
      <c r="H982" s="225">
        <v>5</v>
      </c>
      <c r="I982" s="226"/>
      <c r="J982" s="222"/>
      <c r="K982" s="222"/>
      <c r="L982" s="227"/>
      <c r="M982" s="228"/>
      <c r="N982" s="229"/>
      <c r="O982" s="229"/>
      <c r="P982" s="229"/>
      <c r="Q982" s="229"/>
      <c r="R982" s="229"/>
      <c r="S982" s="229"/>
      <c r="T982" s="230"/>
      <c r="AT982" s="231" t="s">
        <v>283</v>
      </c>
      <c r="AU982" s="231" t="s">
        <v>16</v>
      </c>
      <c r="AV982" s="14" t="s">
        <v>84</v>
      </c>
      <c r="AW982" s="14" t="s">
        <v>32</v>
      </c>
      <c r="AX982" s="14" t="s">
        <v>76</v>
      </c>
      <c r="AY982" s="231" t="s">
        <v>272</v>
      </c>
    </row>
    <row r="983" spans="1:65" s="15" customFormat="1" ht="11.25">
      <c r="B983" s="246"/>
      <c r="C983" s="247"/>
      <c r="D983" s="212" t="s">
        <v>283</v>
      </c>
      <c r="E983" s="248" t="s">
        <v>1</v>
      </c>
      <c r="F983" s="249" t="s">
        <v>5942</v>
      </c>
      <c r="G983" s="247"/>
      <c r="H983" s="250">
        <v>5</v>
      </c>
      <c r="I983" s="251"/>
      <c r="J983" s="247"/>
      <c r="K983" s="247"/>
      <c r="L983" s="252"/>
      <c r="M983" s="253"/>
      <c r="N983" s="254"/>
      <c r="O983" s="254"/>
      <c r="P983" s="254"/>
      <c r="Q983" s="254"/>
      <c r="R983" s="254"/>
      <c r="S983" s="254"/>
      <c r="T983" s="255"/>
      <c r="AT983" s="256" t="s">
        <v>283</v>
      </c>
      <c r="AU983" s="256" t="s">
        <v>16</v>
      </c>
      <c r="AV983" s="15" t="s">
        <v>279</v>
      </c>
      <c r="AW983" s="15" t="s">
        <v>32</v>
      </c>
      <c r="AX983" s="15" t="s">
        <v>16</v>
      </c>
      <c r="AY983" s="256" t="s">
        <v>272</v>
      </c>
    </row>
    <row r="984" spans="1:65" s="2" customFormat="1" ht="37.9" customHeight="1">
      <c r="A984" s="34"/>
      <c r="B984" s="35"/>
      <c r="C984" s="192" t="s">
        <v>1801</v>
      </c>
      <c r="D984" s="192" t="s">
        <v>274</v>
      </c>
      <c r="E984" s="193" t="s">
        <v>7023</v>
      </c>
      <c r="F984" s="194" t="s">
        <v>7024</v>
      </c>
      <c r="G984" s="195" t="s">
        <v>952</v>
      </c>
      <c r="H984" s="196">
        <v>1</v>
      </c>
      <c r="I984" s="197"/>
      <c r="J984" s="198">
        <f>ROUND(I984*H984,2)</f>
        <v>0</v>
      </c>
      <c r="K984" s="194" t="s">
        <v>1</v>
      </c>
      <c r="L984" s="39"/>
      <c r="M984" s="199" t="s">
        <v>1</v>
      </c>
      <c r="N984" s="200" t="s">
        <v>41</v>
      </c>
      <c r="O984" s="71"/>
      <c r="P984" s="201">
        <f>O984*H984</f>
        <v>0</v>
      </c>
      <c r="Q984" s="201">
        <v>0</v>
      </c>
      <c r="R984" s="201">
        <f>Q984*H984</f>
        <v>0</v>
      </c>
      <c r="S984" s="201">
        <v>0</v>
      </c>
      <c r="T984" s="202">
        <f>S984*H984</f>
        <v>0</v>
      </c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R984" s="203" t="s">
        <v>279</v>
      </c>
      <c r="AT984" s="203" t="s">
        <v>274</v>
      </c>
      <c r="AU984" s="203" t="s">
        <v>16</v>
      </c>
      <c r="AY984" s="17" t="s">
        <v>272</v>
      </c>
      <c r="BE984" s="204">
        <f>IF(N984="základní",J984,0)</f>
        <v>0</v>
      </c>
      <c r="BF984" s="204">
        <f>IF(N984="snížená",J984,0)</f>
        <v>0</v>
      </c>
      <c r="BG984" s="204">
        <f>IF(N984="zákl. přenesená",J984,0)</f>
        <v>0</v>
      </c>
      <c r="BH984" s="204">
        <f>IF(N984="sníž. přenesená",J984,0)</f>
        <v>0</v>
      </c>
      <c r="BI984" s="204">
        <f>IF(N984="nulová",J984,0)</f>
        <v>0</v>
      </c>
      <c r="BJ984" s="17" t="s">
        <v>16</v>
      </c>
      <c r="BK984" s="204">
        <f>ROUND(I984*H984,2)</f>
        <v>0</v>
      </c>
      <c r="BL984" s="17" t="s">
        <v>279</v>
      </c>
      <c r="BM984" s="203" t="s">
        <v>3005</v>
      </c>
    </row>
    <row r="985" spans="1:65" s="13" customFormat="1" ht="11.25">
      <c r="B985" s="210"/>
      <c r="C985" s="211"/>
      <c r="D985" s="212" t="s">
        <v>283</v>
      </c>
      <c r="E985" s="213" t="s">
        <v>1</v>
      </c>
      <c r="F985" s="214" t="s">
        <v>6909</v>
      </c>
      <c r="G985" s="211"/>
      <c r="H985" s="213" t="s">
        <v>1</v>
      </c>
      <c r="I985" s="215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AT985" s="220" t="s">
        <v>283</v>
      </c>
      <c r="AU985" s="220" t="s">
        <v>16</v>
      </c>
      <c r="AV985" s="13" t="s">
        <v>16</v>
      </c>
      <c r="AW985" s="13" t="s">
        <v>32</v>
      </c>
      <c r="AX985" s="13" t="s">
        <v>76</v>
      </c>
      <c r="AY985" s="220" t="s">
        <v>272</v>
      </c>
    </row>
    <row r="986" spans="1:65" s="14" customFormat="1" ht="11.25">
      <c r="B986" s="221"/>
      <c r="C986" s="222"/>
      <c r="D986" s="212" t="s">
        <v>283</v>
      </c>
      <c r="E986" s="223" t="s">
        <v>1</v>
      </c>
      <c r="F986" s="224" t="s">
        <v>16</v>
      </c>
      <c r="G986" s="222"/>
      <c r="H986" s="225">
        <v>1</v>
      </c>
      <c r="I986" s="226"/>
      <c r="J986" s="222"/>
      <c r="K986" s="222"/>
      <c r="L986" s="227"/>
      <c r="M986" s="228"/>
      <c r="N986" s="229"/>
      <c r="O986" s="229"/>
      <c r="P986" s="229"/>
      <c r="Q986" s="229"/>
      <c r="R986" s="229"/>
      <c r="S986" s="229"/>
      <c r="T986" s="230"/>
      <c r="AT986" s="231" t="s">
        <v>283</v>
      </c>
      <c r="AU986" s="231" t="s">
        <v>16</v>
      </c>
      <c r="AV986" s="14" t="s">
        <v>84</v>
      </c>
      <c r="AW986" s="14" t="s">
        <v>32</v>
      </c>
      <c r="AX986" s="14" t="s">
        <v>76</v>
      </c>
      <c r="AY986" s="231" t="s">
        <v>272</v>
      </c>
    </row>
    <row r="987" spans="1:65" s="15" customFormat="1" ht="11.25">
      <c r="B987" s="246"/>
      <c r="C987" s="247"/>
      <c r="D987" s="212" t="s">
        <v>283</v>
      </c>
      <c r="E987" s="248" t="s">
        <v>1</v>
      </c>
      <c r="F987" s="249" t="s">
        <v>5942</v>
      </c>
      <c r="G987" s="247"/>
      <c r="H987" s="250">
        <v>1</v>
      </c>
      <c r="I987" s="251"/>
      <c r="J987" s="247"/>
      <c r="K987" s="247"/>
      <c r="L987" s="252"/>
      <c r="M987" s="253"/>
      <c r="N987" s="254"/>
      <c r="O987" s="254"/>
      <c r="P987" s="254"/>
      <c r="Q987" s="254"/>
      <c r="R987" s="254"/>
      <c r="S987" s="254"/>
      <c r="T987" s="255"/>
      <c r="AT987" s="256" t="s">
        <v>283</v>
      </c>
      <c r="AU987" s="256" t="s">
        <v>16</v>
      </c>
      <c r="AV987" s="15" t="s">
        <v>279</v>
      </c>
      <c r="AW987" s="15" t="s">
        <v>32</v>
      </c>
      <c r="AX987" s="15" t="s">
        <v>16</v>
      </c>
      <c r="AY987" s="256" t="s">
        <v>272</v>
      </c>
    </row>
    <row r="988" spans="1:65" s="2" customFormat="1" ht="37.9" customHeight="1">
      <c r="A988" s="34"/>
      <c r="B988" s="35"/>
      <c r="C988" s="192" t="s">
        <v>1810</v>
      </c>
      <c r="D988" s="192" t="s">
        <v>274</v>
      </c>
      <c r="E988" s="193" t="s">
        <v>7025</v>
      </c>
      <c r="F988" s="194" t="s">
        <v>6938</v>
      </c>
      <c r="G988" s="195" t="s">
        <v>952</v>
      </c>
      <c r="H988" s="196">
        <v>6</v>
      </c>
      <c r="I988" s="197"/>
      <c r="J988" s="198">
        <f>ROUND(I988*H988,2)</f>
        <v>0</v>
      </c>
      <c r="K988" s="194" t="s">
        <v>1</v>
      </c>
      <c r="L988" s="39"/>
      <c r="M988" s="199" t="s">
        <v>1</v>
      </c>
      <c r="N988" s="200" t="s">
        <v>41</v>
      </c>
      <c r="O988" s="71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203" t="s">
        <v>279</v>
      </c>
      <c r="AT988" s="203" t="s">
        <v>274</v>
      </c>
      <c r="AU988" s="203" t="s">
        <v>16</v>
      </c>
      <c r="AY988" s="17" t="s">
        <v>272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7" t="s">
        <v>16</v>
      </c>
      <c r="BK988" s="204">
        <f>ROUND(I988*H988,2)</f>
        <v>0</v>
      </c>
      <c r="BL988" s="17" t="s">
        <v>279</v>
      </c>
      <c r="BM988" s="203" t="s">
        <v>3016</v>
      </c>
    </row>
    <row r="989" spans="1:65" s="13" customFormat="1" ht="11.25">
      <c r="B989" s="210"/>
      <c r="C989" s="211"/>
      <c r="D989" s="212" t="s">
        <v>283</v>
      </c>
      <c r="E989" s="213" t="s">
        <v>1</v>
      </c>
      <c r="F989" s="214" t="s">
        <v>6909</v>
      </c>
      <c r="G989" s="211"/>
      <c r="H989" s="213" t="s">
        <v>1</v>
      </c>
      <c r="I989" s="215"/>
      <c r="J989" s="211"/>
      <c r="K989" s="211"/>
      <c r="L989" s="216"/>
      <c r="M989" s="217"/>
      <c r="N989" s="218"/>
      <c r="O989" s="218"/>
      <c r="P989" s="218"/>
      <c r="Q989" s="218"/>
      <c r="R989" s="218"/>
      <c r="S989" s="218"/>
      <c r="T989" s="219"/>
      <c r="AT989" s="220" t="s">
        <v>283</v>
      </c>
      <c r="AU989" s="220" t="s">
        <v>16</v>
      </c>
      <c r="AV989" s="13" t="s">
        <v>16</v>
      </c>
      <c r="AW989" s="13" t="s">
        <v>32</v>
      </c>
      <c r="AX989" s="13" t="s">
        <v>76</v>
      </c>
      <c r="AY989" s="220" t="s">
        <v>272</v>
      </c>
    </row>
    <row r="990" spans="1:65" s="14" customFormat="1" ht="11.25">
      <c r="B990" s="221"/>
      <c r="C990" s="222"/>
      <c r="D990" s="212" t="s">
        <v>283</v>
      </c>
      <c r="E990" s="223" t="s">
        <v>1</v>
      </c>
      <c r="F990" s="224" t="s">
        <v>305</v>
      </c>
      <c r="G990" s="222"/>
      <c r="H990" s="225">
        <v>6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283</v>
      </c>
      <c r="AU990" s="231" t="s">
        <v>16</v>
      </c>
      <c r="AV990" s="14" t="s">
        <v>84</v>
      </c>
      <c r="AW990" s="14" t="s">
        <v>32</v>
      </c>
      <c r="AX990" s="14" t="s">
        <v>76</v>
      </c>
      <c r="AY990" s="231" t="s">
        <v>272</v>
      </c>
    </row>
    <row r="991" spans="1:65" s="15" customFormat="1" ht="11.25">
      <c r="B991" s="246"/>
      <c r="C991" s="247"/>
      <c r="D991" s="212" t="s">
        <v>283</v>
      </c>
      <c r="E991" s="248" t="s">
        <v>1</v>
      </c>
      <c r="F991" s="249" t="s">
        <v>5942</v>
      </c>
      <c r="G991" s="247"/>
      <c r="H991" s="250">
        <v>6</v>
      </c>
      <c r="I991" s="251"/>
      <c r="J991" s="247"/>
      <c r="K991" s="247"/>
      <c r="L991" s="252"/>
      <c r="M991" s="253"/>
      <c r="N991" s="254"/>
      <c r="O991" s="254"/>
      <c r="P991" s="254"/>
      <c r="Q991" s="254"/>
      <c r="R991" s="254"/>
      <c r="S991" s="254"/>
      <c r="T991" s="255"/>
      <c r="AT991" s="256" t="s">
        <v>283</v>
      </c>
      <c r="AU991" s="256" t="s">
        <v>16</v>
      </c>
      <c r="AV991" s="15" t="s">
        <v>279</v>
      </c>
      <c r="AW991" s="15" t="s">
        <v>32</v>
      </c>
      <c r="AX991" s="15" t="s">
        <v>16</v>
      </c>
      <c r="AY991" s="256" t="s">
        <v>272</v>
      </c>
    </row>
    <row r="992" spans="1:65" s="2" customFormat="1" ht="37.9" customHeight="1">
      <c r="A992" s="34"/>
      <c r="B992" s="35"/>
      <c r="C992" s="192" t="s">
        <v>1815</v>
      </c>
      <c r="D992" s="192" t="s">
        <v>274</v>
      </c>
      <c r="E992" s="193" t="s">
        <v>7026</v>
      </c>
      <c r="F992" s="194" t="s">
        <v>6940</v>
      </c>
      <c r="G992" s="195" t="s">
        <v>952</v>
      </c>
      <c r="H992" s="196">
        <v>2</v>
      </c>
      <c r="I992" s="197"/>
      <c r="J992" s="198">
        <f>ROUND(I992*H992,2)</f>
        <v>0</v>
      </c>
      <c r="K992" s="194" t="s">
        <v>1</v>
      </c>
      <c r="L992" s="39"/>
      <c r="M992" s="199" t="s">
        <v>1</v>
      </c>
      <c r="N992" s="200" t="s">
        <v>41</v>
      </c>
      <c r="O992" s="71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203" t="s">
        <v>279</v>
      </c>
      <c r="AT992" s="203" t="s">
        <v>274</v>
      </c>
      <c r="AU992" s="203" t="s">
        <v>16</v>
      </c>
      <c r="AY992" s="17" t="s">
        <v>272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17" t="s">
        <v>16</v>
      </c>
      <c r="BK992" s="204">
        <f>ROUND(I992*H992,2)</f>
        <v>0</v>
      </c>
      <c r="BL992" s="17" t="s">
        <v>279</v>
      </c>
      <c r="BM992" s="203" t="s">
        <v>3033</v>
      </c>
    </row>
    <row r="993" spans="1:65" s="13" customFormat="1" ht="11.25">
      <c r="B993" s="210"/>
      <c r="C993" s="211"/>
      <c r="D993" s="212" t="s">
        <v>283</v>
      </c>
      <c r="E993" s="213" t="s">
        <v>1</v>
      </c>
      <c r="F993" s="214" t="s">
        <v>6909</v>
      </c>
      <c r="G993" s="211"/>
      <c r="H993" s="213" t="s">
        <v>1</v>
      </c>
      <c r="I993" s="215"/>
      <c r="J993" s="211"/>
      <c r="K993" s="211"/>
      <c r="L993" s="216"/>
      <c r="M993" s="217"/>
      <c r="N993" s="218"/>
      <c r="O993" s="218"/>
      <c r="P993" s="218"/>
      <c r="Q993" s="218"/>
      <c r="R993" s="218"/>
      <c r="S993" s="218"/>
      <c r="T993" s="219"/>
      <c r="AT993" s="220" t="s">
        <v>283</v>
      </c>
      <c r="AU993" s="220" t="s">
        <v>16</v>
      </c>
      <c r="AV993" s="13" t="s">
        <v>16</v>
      </c>
      <c r="AW993" s="13" t="s">
        <v>32</v>
      </c>
      <c r="AX993" s="13" t="s">
        <v>76</v>
      </c>
      <c r="AY993" s="220" t="s">
        <v>272</v>
      </c>
    </row>
    <row r="994" spans="1:65" s="14" customFormat="1" ht="11.25">
      <c r="B994" s="221"/>
      <c r="C994" s="222"/>
      <c r="D994" s="212" t="s">
        <v>283</v>
      </c>
      <c r="E994" s="223" t="s">
        <v>1</v>
      </c>
      <c r="F994" s="224" t="s">
        <v>84</v>
      </c>
      <c r="G994" s="222"/>
      <c r="H994" s="225">
        <v>2</v>
      </c>
      <c r="I994" s="226"/>
      <c r="J994" s="222"/>
      <c r="K994" s="222"/>
      <c r="L994" s="227"/>
      <c r="M994" s="228"/>
      <c r="N994" s="229"/>
      <c r="O994" s="229"/>
      <c r="P994" s="229"/>
      <c r="Q994" s="229"/>
      <c r="R994" s="229"/>
      <c r="S994" s="229"/>
      <c r="T994" s="230"/>
      <c r="AT994" s="231" t="s">
        <v>283</v>
      </c>
      <c r="AU994" s="231" t="s">
        <v>16</v>
      </c>
      <c r="AV994" s="14" t="s">
        <v>84</v>
      </c>
      <c r="AW994" s="14" t="s">
        <v>32</v>
      </c>
      <c r="AX994" s="14" t="s">
        <v>76</v>
      </c>
      <c r="AY994" s="231" t="s">
        <v>272</v>
      </c>
    </row>
    <row r="995" spans="1:65" s="15" customFormat="1" ht="11.25">
      <c r="B995" s="246"/>
      <c r="C995" s="247"/>
      <c r="D995" s="212" t="s">
        <v>283</v>
      </c>
      <c r="E995" s="248" t="s">
        <v>1</v>
      </c>
      <c r="F995" s="249" t="s">
        <v>5942</v>
      </c>
      <c r="G995" s="247"/>
      <c r="H995" s="250">
        <v>2</v>
      </c>
      <c r="I995" s="251"/>
      <c r="J995" s="247"/>
      <c r="K995" s="247"/>
      <c r="L995" s="252"/>
      <c r="M995" s="253"/>
      <c r="N995" s="254"/>
      <c r="O995" s="254"/>
      <c r="P995" s="254"/>
      <c r="Q995" s="254"/>
      <c r="R995" s="254"/>
      <c r="S995" s="254"/>
      <c r="T995" s="255"/>
      <c r="AT995" s="256" t="s">
        <v>283</v>
      </c>
      <c r="AU995" s="256" t="s">
        <v>16</v>
      </c>
      <c r="AV995" s="15" t="s">
        <v>279</v>
      </c>
      <c r="AW995" s="15" t="s">
        <v>32</v>
      </c>
      <c r="AX995" s="15" t="s">
        <v>16</v>
      </c>
      <c r="AY995" s="256" t="s">
        <v>272</v>
      </c>
    </row>
    <row r="996" spans="1:65" s="2" customFormat="1" ht="44.25" customHeight="1">
      <c r="A996" s="34"/>
      <c r="B996" s="35"/>
      <c r="C996" s="192" t="s">
        <v>1886</v>
      </c>
      <c r="D996" s="192" t="s">
        <v>274</v>
      </c>
      <c r="E996" s="193" t="s">
        <v>7027</v>
      </c>
      <c r="F996" s="194" t="s">
        <v>7028</v>
      </c>
      <c r="G996" s="195" t="s">
        <v>952</v>
      </c>
      <c r="H996" s="196">
        <v>2</v>
      </c>
      <c r="I996" s="197"/>
      <c r="J996" s="198">
        <f>ROUND(I996*H996,2)</f>
        <v>0</v>
      </c>
      <c r="K996" s="194" t="s">
        <v>1</v>
      </c>
      <c r="L996" s="39"/>
      <c r="M996" s="199" t="s">
        <v>1</v>
      </c>
      <c r="N996" s="200" t="s">
        <v>41</v>
      </c>
      <c r="O996" s="71"/>
      <c r="P996" s="201">
        <f>O996*H996</f>
        <v>0</v>
      </c>
      <c r="Q996" s="201">
        <v>0</v>
      </c>
      <c r="R996" s="201">
        <f>Q996*H996</f>
        <v>0</v>
      </c>
      <c r="S996" s="201">
        <v>0</v>
      </c>
      <c r="T996" s="202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203" t="s">
        <v>279</v>
      </c>
      <c r="AT996" s="203" t="s">
        <v>274</v>
      </c>
      <c r="AU996" s="203" t="s">
        <v>16</v>
      </c>
      <c r="AY996" s="17" t="s">
        <v>272</v>
      </c>
      <c r="BE996" s="204">
        <f>IF(N996="základní",J996,0)</f>
        <v>0</v>
      </c>
      <c r="BF996" s="204">
        <f>IF(N996="snížená",J996,0)</f>
        <v>0</v>
      </c>
      <c r="BG996" s="204">
        <f>IF(N996="zákl. přenesená",J996,0)</f>
        <v>0</v>
      </c>
      <c r="BH996" s="204">
        <f>IF(N996="sníž. přenesená",J996,0)</f>
        <v>0</v>
      </c>
      <c r="BI996" s="204">
        <f>IF(N996="nulová",J996,0)</f>
        <v>0</v>
      </c>
      <c r="BJ996" s="17" t="s">
        <v>16</v>
      </c>
      <c r="BK996" s="204">
        <f>ROUND(I996*H996,2)</f>
        <v>0</v>
      </c>
      <c r="BL996" s="17" t="s">
        <v>279</v>
      </c>
      <c r="BM996" s="203" t="s">
        <v>3045</v>
      </c>
    </row>
    <row r="997" spans="1:65" s="13" customFormat="1" ht="11.25">
      <c r="B997" s="210"/>
      <c r="C997" s="211"/>
      <c r="D997" s="212" t="s">
        <v>283</v>
      </c>
      <c r="E997" s="213" t="s">
        <v>1</v>
      </c>
      <c r="F997" s="214" t="s">
        <v>6754</v>
      </c>
      <c r="G997" s="211"/>
      <c r="H997" s="213" t="s">
        <v>1</v>
      </c>
      <c r="I997" s="215"/>
      <c r="J997" s="211"/>
      <c r="K997" s="211"/>
      <c r="L997" s="216"/>
      <c r="M997" s="217"/>
      <c r="N997" s="218"/>
      <c r="O997" s="218"/>
      <c r="P997" s="218"/>
      <c r="Q997" s="218"/>
      <c r="R997" s="218"/>
      <c r="S997" s="218"/>
      <c r="T997" s="219"/>
      <c r="AT997" s="220" t="s">
        <v>283</v>
      </c>
      <c r="AU997" s="220" t="s">
        <v>16</v>
      </c>
      <c r="AV997" s="13" t="s">
        <v>16</v>
      </c>
      <c r="AW997" s="13" t="s">
        <v>32</v>
      </c>
      <c r="AX997" s="13" t="s">
        <v>76</v>
      </c>
      <c r="AY997" s="220" t="s">
        <v>272</v>
      </c>
    </row>
    <row r="998" spans="1:65" s="13" customFormat="1" ht="11.25">
      <c r="B998" s="210"/>
      <c r="C998" s="211"/>
      <c r="D998" s="212" t="s">
        <v>283</v>
      </c>
      <c r="E998" s="213" t="s">
        <v>1</v>
      </c>
      <c r="F998" s="214" t="s">
        <v>6909</v>
      </c>
      <c r="G998" s="211"/>
      <c r="H998" s="213" t="s">
        <v>1</v>
      </c>
      <c r="I998" s="215"/>
      <c r="J998" s="211"/>
      <c r="K998" s="211"/>
      <c r="L998" s="216"/>
      <c r="M998" s="217"/>
      <c r="N998" s="218"/>
      <c r="O998" s="218"/>
      <c r="P998" s="218"/>
      <c r="Q998" s="218"/>
      <c r="R998" s="218"/>
      <c r="S998" s="218"/>
      <c r="T998" s="219"/>
      <c r="AT998" s="220" t="s">
        <v>283</v>
      </c>
      <c r="AU998" s="220" t="s">
        <v>16</v>
      </c>
      <c r="AV998" s="13" t="s">
        <v>16</v>
      </c>
      <c r="AW998" s="13" t="s">
        <v>32</v>
      </c>
      <c r="AX998" s="13" t="s">
        <v>76</v>
      </c>
      <c r="AY998" s="220" t="s">
        <v>272</v>
      </c>
    </row>
    <row r="999" spans="1:65" s="14" customFormat="1" ht="11.25">
      <c r="B999" s="221"/>
      <c r="C999" s="222"/>
      <c r="D999" s="212" t="s">
        <v>283</v>
      </c>
      <c r="E999" s="223" t="s">
        <v>1</v>
      </c>
      <c r="F999" s="224" t="s">
        <v>84</v>
      </c>
      <c r="G999" s="222"/>
      <c r="H999" s="225">
        <v>2</v>
      </c>
      <c r="I999" s="226"/>
      <c r="J999" s="222"/>
      <c r="K999" s="222"/>
      <c r="L999" s="227"/>
      <c r="M999" s="228"/>
      <c r="N999" s="229"/>
      <c r="O999" s="229"/>
      <c r="P999" s="229"/>
      <c r="Q999" s="229"/>
      <c r="R999" s="229"/>
      <c r="S999" s="229"/>
      <c r="T999" s="230"/>
      <c r="AT999" s="231" t="s">
        <v>283</v>
      </c>
      <c r="AU999" s="231" t="s">
        <v>16</v>
      </c>
      <c r="AV999" s="14" t="s">
        <v>84</v>
      </c>
      <c r="AW999" s="14" t="s">
        <v>32</v>
      </c>
      <c r="AX999" s="14" t="s">
        <v>76</v>
      </c>
      <c r="AY999" s="231" t="s">
        <v>272</v>
      </c>
    </row>
    <row r="1000" spans="1:65" s="15" customFormat="1" ht="11.25">
      <c r="B1000" s="246"/>
      <c r="C1000" s="247"/>
      <c r="D1000" s="212" t="s">
        <v>283</v>
      </c>
      <c r="E1000" s="248" t="s">
        <v>1</v>
      </c>
      <c r="F1000" s="249" t="s">
        <v>5942</v>
      </c>
      <c r="G1000" s="247"/>
      <c r="H1000" s="250">
        <v>2</v>
      </c>
      <c r="I1000" s="251"/>
      <c r="J1000" s="247"/>
      <c r="K1000" s="247"/>
      <c r="L1000" s="252"/>
      <c r="M1000" s="253"/>
      <c r="N1000" s="254"/>
      <c r="O1000" s="254"/>
      <c r="P1000" s="254"/>
      <c r="Q1000" s="254"/>
      <c r="R1000" s="254"/>
      <c r="S1000" s="254"/>
      <c r="T1000" s="255"/>
      <c r="AT1000" s="256" t="s">
        <v>283</v>
      </c>
      <c r="AU1000" s="256" t="s">
        <v>16</v>
      </c>
      <c r="AV1000" s="15" t="s">
        <v>279</v>
      </c>
      <c r="AW1000" s="15" t="s">
        <v>32</v>
      </c>
      <c r="AX1000" s="15" t="s">
        <v>16</v>
      </c>
      <c r="AY1000" s="256" t="s">
        <v>272</v>
      </c>
    </row>
    <row r="1001" spans="1:65" s="2" customFormat="1" ht="44.25" customHeight="1">
      <c r="A1001" s="34"/>
      <c r="B1001" s="35"/>
      <c r="C1001" s="192" t="s">
        <v>1892</v>
      </c>
      <c r="D1001" s="192" t="s">
        <v>274</v>
      </c>
      <c r="E1001" s="193" t="s">
        <v>7029</v>
      </c>
      <c r="F1001" s="194" t="s">
        <v>7030</v>
      </c>
      <c r="G1001" s="195" t="s">
        <v>952</v>
      </c>
      <c r="H1001" s="196">
        <v>1</v>
      </c>
      <c r="I1001" s="197"/>
      <c r="J1001" s="198">
        <f>ROUND(I1001*H1001,2)</f>
        <v>0</v>
      </c>
      <c r="K1001" s="194" t="s">
        <v>1</v>
      </c>
      <c r="L1001" s="39"/>
      <c r="M1001" s="199" t="s">
        <v>1</v>
      </c>
      <c r="N1001" s="200" t="s">
        <v>41</v>
      </c>
      <c r="O1001" s="71"/>
      <c r="P1001" s="201">
        <f>O1001*H1001</f>
        <v>0</v>
      </c>
      <c r="Q1001" s="201">
        <v>0</v>
      </c>
      <c r="R1001" s="201">
        <f>Q1001*H1001</f>
        <v>0</v>
      </c>
      <c r="S1001" s="201">
        <v>0</v>
      </c>
      <c r="T1001" s="202">
        <f>S1001*H1001</f>
        <v>0</v>
      </c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R1001" s="203" t="s">
        <v>279</v>
      </c>
      <c r="AT1001" s="203" t="s">
        <v>274</v>
      </c>
      <c r="AU1001" s="203" t="s">
        <v>16</v>
      </c>
      <c r="AY1001" s="17" t="s">
        <v>272</v>
      </c>
      <c r="BE1001" s="204">
        <f>IF(N1001="základní",J1001,0)</f>
        <v>0</v>
      </c>
      <c r="BF1001" s="204">
        <f>IF(N1001="snížená",J1001,0)</f>
        <v>0</v>
      </c>
      <c r="BG1001" s="204">
        <f>IF(N1001="zákl. přenesená",J1001,0)</f>
        <v>0</v>
      </c>
      <c r="BH1001" s="204">
        <f>IF(N1001="sníž. přenesená",J1001,0)</f>
        <v>0</v>
      </c>
      <c r="BI1001" s="204">
        <f>IF(N1001="nulová",J1001,0)</f>
        <v>0</v>
      </c>
      <c r="BJ1001" s="17" t="s">
        <v>16</v>
      </c>
      <c r="BK1001" s="204">
        <f>ROUND(I1001*H1001,2)</f>
        <v>0</v>
      </c>
      <c r="BL1001" s="17" t="s">
        <v>279</v>
      </c>
      <c r="BM1001" s="203" t="s">
        <v>3055</v>
      </c>
    </row>
    <row r="1002" spans="1:65" s="13" customFormat="1" ht="11.25">
      <c r="B1002" s="210"/>
      <c r="C1002" s="211"/>
      <c r="D1002" s="212" t="s">
        <v>283</v>
      </c>
      <c r="E1002" s="213" t="s">
        <v>1</v>
      </c>
      <c r="F1002" s="214" t="s">
        <v>6754</v>
      </c>
      <c r="G1002" s="211"/>
      <c r="H1002" s="213" t="s">
        <v>1</v>
      </c>
      <c r="I1002" s="215"/>
      <c r="J1002" s="211"/>
      <c r="K1002" s="211"/>
      <c r="L1002" s="216"/>
      <c r="M1002" s="217"/>
      <c r="N1002" s="218"/>
      <c r="O1002" s="218"/>
      <c r="P1002" s="218"/>
      <c r="Q1002" s="218"/>
      <c r="R1002" s="218"/>
      <c r="S1002" s="218"/>
      <c r="T1002" s="219"/>
      <c r="AT1002" s="220" t="s">
        <v>283</v>
      </c>
      <c r="AU1002" s="220" t="s">
        <v>16</v>
      </c>
      <c r="AV1002" s="13" t="s">
        <v>16</v>
      </c>
      <c r="AW1002" s="13" t="s">
        <v>32</v>
      </c>
      <c r="AX1002" s="13" t="s">
        <v>76</v>
      </c>
      <c r="AY1002" s="220" t="s">
        <v>272</v>
      </c>
    </row>
    <row r="1003" spans="1:65" s="13" customFormat="1" ht="11.25">
      <c r="B1003" s="210"/>
      <c r="C1003" s="211"/>
      <c r="D1003" s="212" t="s">
        <v>283</v>
      </c>
      <c r="E1003" s="213" t="s">
        <v>1</v>
      </c>
      <c r="F1003" s="214" t="s">
        <v>6909</v>
      </c>
      <c r="G1003" s="211"/>
      <c r="H1003" s="213" t="s">
        <v>1</v>
      </c>
      <c r="I1003" s="215"/>
      <c r="J1003" s="211"/>
      <c r="K1003" s="211"/>
      <c r="L1003" s="216"/>
      <c r="M1003" s="217"/>
      <c r="N1003" s="218"/>
      <c r="O1003" s="218"/>
      <c r="P1003" s="218"/>
      <c r="Q1003" s="218"/>
      <c r="R1003" s="218"/>
      <c r="S1003" s="218"/>
      <c r="T1003" s="219"/>
      <c r="AT1003" s="220" t="s">
        <v>283</v>
      </c>
      <c r="AU1003" s="220" t="s">
        <v>16</v>
      </c>
      <c r="AV1003" s="13" t="s">
        <v>16</v>
      </c>
      <c r="AW1003" s="13" t="s">
        <v>32</v>
      </c>
      <c r="AX1003" s="13" t="s">
        <v>76</v>
      </c>
      <c r="AY1003" s="220" t="s">
        <v>272</v>
      </c>
    </row>
    <row r="1004" spans="1:65" s="14" customFormat="1" ht="11.25">
      <c r="B1004" s="221"/>
      <c r="C1004" s="222"/>
      <c r="D1004" s="212" t="s">
        <v>283</v>
      </c>
      <c r="E1004" s="223" t="s">
        <v>1</v>
      </c>
      <c r="F1004" s="224" t="s">
        <v>16</v>
      </c>
      <c r="G1004" s="222"/>
      <c r="H1004" s="225">
        <v>1</v>
      </c>
      <c r="I1004" s="226"/>
      <c r="J1004" s="222"/>
      <c r="K1004" s="222"/>
      <c r="L1004" s="227"/>
      <c r="M1004" s="228"/>
      <c r="N1004" s="229"/>
      <c r="O1004" s="229"/>
      <c r="P1004" s="229"/>
      <c r="Q1004" s="229"/>
      <c r="R1004" s="229"/>
      <c r="S1004" s="229"/>
      <c r="T1004" s="230"/>
      <c r="AT1004" s="231" t="s">
        <v>283</v>
      </c>
      <c r="AU1004" s="231" t="s">
        <v>16</v>
      </c>
      <c r="AV1004" s="14" t="s">
        <v>84</v>
      </c>
      <c r="AW1004" s="14" t="s">
        <v>32</v>
      </c>
      <c r="AX1004" s="14" t="s">
        <v>76</v>
      </c>
      <c r="AY1004" s="231" t="s">
        <v>272</v>
      </c>
    </row>
    <row r="1005" spans="1:65" s="15" customFormat="1" ht="11.25">
      <c r="B1005" s="246"/>
      <c r="C1005" s="247"/>
      <c r="D1005" s="212" t="s">
        <v>283</v>
      </c>
      <c r="E1005" s="248" t="s">
        <v>1</v>
      </c>
      <c r="F1005" s="249" t="s">
        <v>5942</v>
      </c>
      <c r="G1005" s="247"/>
      <c r="H1005" s="250">
        <v>1</v>
      </c>
      <c r="I1005" s="251"/>
      <c r="J1005" s="247"/>
      <c r="K1005" s="247"/>
      <c r="L1005" s="252"/>
      <c r="M1005" s="253"/>
      <c r="N1005" s="254"/>
      <c r="O1005" s="254"/>
      <c r="P1005" s="254"/>
      <c r="Q1005" s="254"/>
      <c r="R1005" s="254"/>
      <c r="S1005" s="254"/>
      <c r="T1005" s="255"/>
      <c r="AT1005" s="256" t="s">
        <v>283</v>
      </c>
      <c r="AU1005" s="256" t="s">
        <v>16</v>
      </c>
      <c r="AV1005" s="15" t="s">
        <v>279</v>
      </c>
      <c r="AW1005" s="15" t="s">
        <v>32</v>
      </c>
      <c r="AX1005" s="15" t="s">
        <v>16</v>
      </c>
      <c r="AY1005" s="256" t="s">
        <v>272</v>
      </c>
    </row>
    <row r="1006" spans="1:65" s="2" customFormat="1" ht="37.9" customHeight="1">
      <c r="A1006" s="34"/>
      <c r="B1006" s="35"/>
      <c r="C1006" s="192" t="s">
        <v>7031</v>
      </c>
      <c r="D1006" s="192" t="s">
        <v>274</v>
      </c>
      <c r="E1006" s="193" t="s">
        <v>7032</v>
      </c>
      <c r="F1006" s="194" t="s">
        <v>6948</v>
      </c>
      <c r="G1006" s="195" t="s">
        <v>952</v>
      </c>
      <c r="H1006" s="196">
        <v>1</v>
      </c>
      <c r="I1006" s="197"/>
      <c r="J1006" s="198">
        <f>ROUND(I1006*H1006,2)</f>
        <v>0</v>
      </c>
      <c r="K1006" s="194" t="s">
        <v>1</v>
      </c>
      <c r="L1006" s="39"/>
      <c r="M1006" s="199" t="s">
        <v>1</v>
      </c>
      <c r="N1006" s="200" t="s">
        <v>41</v>
      </c>
      <c r="O1006" s="71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3" t="s">
        <v>279</v>
      </c>
      <c r="AT1006" s="203" t="s">
        <v>274</v>
      </c>
      <c r="AU1006" s="203" t="s">
        <v>16</v>
      </c>
      <c r="AY1006" s="17" t="s">
        <v>272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7" t="s">
        <v>16</v>
      </c>
      <c r="BK1006" s="204">
        <f>ROUND(I1006*H1006,2)</f>
        <v>0</v>
      </c>
      <c r="BL1006" s="17" t="s">
        <v>279</v>
      </c>
      <c r="BM1006" s="203" t="s">
        <v>3067</v>
      </c>
    </row>
    <row r="1007" spans="1:65" s="13" customFormat="1" ht="11.25">
      <c r="B1007" s="210"/>
      <c r="C1007" s="211"/>
      <c r="D1007" s="212" t="s">
        <v>283</v>
      </c>
      <c r="E1007" s="213" t="s">
        <v>1</v>
      </c>
      <c r="F1007" s="214" t="s">
        <v>6909</v>
      </c>
      <c r="G1007" s="211"/>
      <c r="H1007" s="213" t="s">
        <v>1</v>
      </c>
      <c r="I1007" s="215"/>
      <c r="J1007" s="211"/>
      <c r="K1007" s="211"/>
      <c r="L1007" s="216"/>
      <c r="M1007" s="217"/>
      <c r="N1007" s="218"/>
      <c r="O1007" s="218"/>
      <c r="P1007" s="218"/>
      <c r="Q1007" s="218"/>
      <c r="R1007" s="218"/>
      <c r="S1007" s="218"/>
      <c r="T1007" s="219"/>
      <c r="AT1007" s="220" t="s">
        <v>283</v>
      </c>
      <c r="AU1007" s="220" t="s">
        <v>16</v>
      </c>
      <c r="AV1007" s="13" t="s">
        <v>16</v>
      </c>
      <c r="AW1007" s="13" t="s">
        <v>32</v>
      </c>
      <c r="AX1007" s="13" t="s">
        <v>76</v>
      </c>
      <c r="AY1007" s="220" t="s">
        <v>272</v>
      </c>
    </row>
    <row r="1008" spans="1:65" s="14" customFormat="1" ht="11.25">
      <c r="B1008" s="221"/>
      <c r="C1008" s="222"/>
      <c r="D1008" s="212" t="s">
        <v>283</v>
      </c>
      <c r="E1008" s="223" t="s">
        <v>1</v>
      </c>
      <c r="F1008" s="224" t="s">
        <v>16</v>
      </c>
      <c r="G1008" s="222"/>
      <c r="H1008" s="225">
        <v>1</v>
      </c>
      <c r="I1008" s="226"/>
      <c r="J1008" s="222"/>
      <c r="K1008" s="222"/>
      <c r="L1008" s="227"/>
      <c r="M1008" s="228"/>
      <c r="N1008" s="229"/>
      <c r="O1008" s="229"/>
      <c r="P1008" s="229"/>
      <c r="Q1008" s="229"/>
      <c r="R1008" s="229"/>
      <c r="S1008" s="229"/>
      <c r="T1008" s="230"/>
      <c r="AT1008" s="231" t="s">
        <v>283</v>
      </c>
      <c r="AU1008" s="231" t="s">
        <v>16</v>
      </c>
      <c r="AV1008" s="14" t="s">
        <v>84</v>
      </c>
      <c r="AW1008" s="14" t="s">
        <v>32</v>
      </c>
      <c r="AX1008" s="14" t="s">
        <v>76</v>
      </c>
      <c r="AY1008" s="231" t="s">
        <v>272</v>
      </c>
    </row>
    <row r="1009" spans="1:65" s="15" customFormat="1" ht="11.25">
      <c r="B1009" s="246"/>
      <c r="C1009" s="247"/>
      <c r="D1009" s="212" t="s">
        <v>283</v>
      </c>
      <c r="E1009" s="248" t="s">
        <v>1</v>
      </c>
      <c r="F1009" s="249" t="s">
        <v>5942</v>
      </c>
      <c r="G1009" s="247"/>
      <c r="H1009" s="250">
        <v>1</v>
      </c>
      <c r="I1009" s="251"/>
      <c r="J1009" s="247"/>
      <c r="K1009" s="247"/>
      <c r="L1009" s="252"/>
      <c r="M1009" s="253"/>
      <c r="N1009" s="254"/>
      <c r="O1009" s="254"/>
      <c r="P1009" s="254"/>
      <c r="Q1009" s="254"/>
      <c r="R1009" s="254"/>
      <c r="S1009" s="254"/>
      <c r="T1009" s="255"/>
      <c r="AT1009" s="256" t="s">
        <v>283</v>
      </c>
      <c r="AU1009" s="256" t="s">
        <v>16</v>
      </c>
      <c r="AV1009" s="15" t="s">
        <v>279</v>
      </c>
      <c r="AW1009" s="15" t="s">
        <v>32</v>
      </c>
      <c r="AX1009" s="15" t="s">
        <v>16</v>
      </c>
      <c r="AY1009" s="256" t="s">
        <v>272</v>
      </c>
    </row>
    <row r="1010" spans="1:65" s="2" customFormat="1" ht="37.9" customHeight="1">
      <c r="A1010" s="34"/>
      <c r="B1010" s="35"/>
      <c r="C1010" s="192" t="s">
        <v>1897</v>
      </c>
      <c r="D1010" s="192" t="s">
        <v>274</v>
      </c>
      <c r="E1010" s="193" t="s">
        <v>7033</v>
      </c>
      <c r="F1010" s="194" t="s">
        <v>6951</v>
      </c>
      <c r="G1010" s="195" t="s">
        <v>952</v>
      </c>
      <c r="H1010" s="196">
        <v>6</v>
      </c>
      <c r="I1010" s="197"/>
      <c r="J1010" s="198">
        <f>ROUND(I1010*H1010,2)</f>
        <v>0</v>
      </c>
      <c r="K1010" s="194" t="s">
        <v>1</v>
      </c>
      <c r="L1010" s="39"/>
      <c r="M1010" s="199" t="s">
        <v>1</v>
      </c>
      <c r="N1010" s="200" t="s">
        <v>41</v>
      </c>
      <c r="O1010" s="71"/>
      <c r="P1010" s="201">
        <f>O1010*H1010</f>
        <v>0</v>
      </c>
      <c r="Q1010" s="201">
        <v>0</v>
      </c>
      <c r="R1010" s="201">
        <f>Q1010*H1010</f>
        <v>0</v>
      </c>
      <c r="S1010" s="201">
        <v>0</v>
      </c>
      <c r="T1010" s="202">
        <f>S1010*H1010</f>
        <v>0</v>
      </c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R1010" s="203" t="s">
        <v>279</v>
      </c>
      <c r="AT1010" s="203" t="s">
        <v>274</v>
      </c>
      <c r="AU1010" s="203" t="s">
        <v>16</v>
      </c>
      <c r="AY1010" s="17" t="s">
        <v>272</v>
      </c>
      <c r="BE1010" s="204">
        <f>IF(N1010="základní",J1010,0)</f>
        <v>0</v>
      </c>
      <c r="BF1010" s="204">
        <f>IF(N1010="snížená",J1010,0)</f>
        <v>0</v>
      </c>
      <c r="BG1010" s="204">
        <f>IF(N1010="zákl. přenesená",J1010,0)</f>
        <v>0</v>
      </c>
      <c r="BH1010" s="204">
        <f>IF(N1010="sníž. přenesená",J1010,0)</f>
        <v>0</v>
      </c>
      <c r="BI1010" s="204">
        <f>IF(N1010="nulová",J1010,0)</f>
        <v>0</v>
      </c>
      <c r="BJ1010" s="17" t="s">
        <v>16</v>
      </c>
      <c r="BK1010" s="204">
        <f>ROUND(I1010*H1010,2)</f>
        <v>0</v>
      </c>
      <c r="BL1010" s="17" t="s">
        <v>279</v>
      </c>
      <c r="BM1010" s="203" t="s">
        <v>3077</v>
      </c>
    </row>
    <row r="1011" spans="1:65" s="13" customFormat="1" ht="11.25">
      <c r="B1011" s="210"/>
      <c r="C1011" s="211"/>
      <c r="D1011" s="212" t="s">
        <v>283</v>
      </c>
      <c r="E1011" s="213" t="s">
        <v>1</v>
      </c>
      <c r="F1011" s="214" t="s">
        <v>6909</v>
      </c>
      <c r="G1011" s="211"/>
      <c r="H1011" s="213" t="s">
        <v>1</v>
      </c>
      <c r="I1011" s="215"/>
      <c r="J1011" s="211"/>
      <c r="K1011" s="211"/>
      <c r="L1011" s="216"/>
      <c r="M1011" s="217"/>
      <c r="N1011" s="218"/>
      <c r="O1011" s="218"/>
      <c r="P1011" s="218"/>
      <c r="Q1011" s="218"/>
      <c r="R1011" s="218"/>
      <c r="S1011" s="218"/>
      <c r="T1011" s="219"/>
      <c r="AT1011" s="220" t="s">
        <v>283</v>
      </c>
      <c r="AU1011" s="220" t="s">
        <v>16</v>
      </c>
      <c r="AV1011" s="13" t="s">
        <v>16</v>
      </c>
      <c r="AW1011" s="13" t="s">
        <v>32</v>
      </c>
      <c r="AX1011" s="13" t="s">
        <v>76</v>
      </c>
      <c r="AY1011" s="220" t="s">
        <v>272</v>
      </c>
    </row>
    <row r="1012" spans="1:65" s="14" customFormat="1" ht="11.25">
      <c r="B1012" s="221"/>
      <c r="C1012" s="222"/>
      <c r="D1012" s="212" t="s">
        <v>283</v>
      </c>
      <c r="E1012" s="223" t="s">
        <v>1</v>
      </c>
      <c r="F1012" s="224" t="s">
        <v>305</v>
      </c>
      <c r="G1012" s="222"/>
      <c r="H1012" s="225">
        <v>6</v>
      </c>
      <c r="I1012" s="226"/>
      <c r="J1012" s="222"/>
      <c r="K1012" s="222"/>
      <c r="L1012" s="227"/>
      <c r="M1012" s="228"/>
      <c r="N1012" s="229"/>
      <c r="O1012" s="229"/>
      <c r="P1012" s="229"/>
      <c r="Q1012" s="229"/>
      <c r="R1012" s="229"/>
      <c r="S1012" s="229"/>
      <c r="T1012" s="230"/>
      <c r="AT1012" s="231" t="s">
        <v>283</v>
      </c>
      <c r="AU1012" s="231" t="s">
        <v>16</v>
      </c>
      <c r="AV1012" s="14" t="s">
        <v>84</v>
      </c>
      <c r="AW1012" s="14" t="s">
        <v>32</v>
      </c>
      <c r="AX1012" s="14" t="s">
        <v>76</v>
      </c>
      <c r="AY1012" s="231" t="s">
        <v>272</v>
      </c>
    </row>
    <row r="1013" spans="1:65" s="15" customFormat="1" ht="11.25">
      <c r="B1013" s="246"/>
      <c r="C1013" s="247"/>
      <c r="D1013" s="212" t="s">
        <v>283</v>
      </c>
      <c r="E1013" s="248" t="s">
        <v>1</v>
      </c>
      <c r="F1013" s="249" t="s">
        <v>5942</v>
      </c>
      <c r="G1013" s="247"/>
      <c r="H1013" s="250">
        <v>6</v>
      </c>
      <c r="I1013" s="251"/>
      <c r="J1013" s="247"/>
      <c r="K1013" s="247"/>
      <c r="L1013" s="252"/>
      <c r="M1013" s="253"/>
      <c r="N1013" s="254"/>
      <c r="O1013" s="254"/>
      <c r="P1013" s="254"/>
      <c r="Q1013" s="254"/>
      <c r="R1013" s="254"/>
      <c r="S1013" s="254"/>
      <c r="T1013" s="255"/>
      <c r="AT1013" s="256" t="s">
        <v>283</v>
      </c>
      <c r="AU1013" s="256" t="s">
        <v>16</v>
      </c>
      <c r="AV1013" s="15" t="s">
        <v>279</v>
      </c>
      <c r="AW1013" s="15" t="s">
        <v>32</v>
      </c>
      <c r="AX1013" s="15" t="s">
        <v>16</v>
      </c>
      <c r="AY1013" s="256" t="s">
        <v>272</v>
      </c>
    </row>
    <row r="1014" spans="1:65" s="2" customFormat="1" ht="37.9" customHeight="1">
      <c r="A1014" s="34"/>
      <c r="B1014" s="35"/>
      <c r="C1014" s="192" t="s">
        <v>1903</v>
      </c>
      <c r="D1014" s="192" t="s">
        <v>274</v>
      </c>
      <c r="E1014" s="193" t="s">
        <v>7034</v>
      </c>
      <c r="F1014" s="194" t="s">
        <v>6953</v>
      </c>
      <c r="G1014" s="195" t="s">
        <v>952</v>
      </c>
      <c r="H1014" s="196">
        <v>3</v>
      </c>
      <c r="I1014" s="197"/>
      <c r="J1014" s="198">
        <f>ROUND(I1014*H1014,2)</f>
        <v>0</v>
      </c>
      <c r="K1014" s="194" t="s">
        <v>1</v>
      </c>
      <c r="L1014" s="39"/>
      <c r="M1014" s="199" t="s">
        <v>1</v>
      </c>
      <c r="N1014" s="200" t="s">
        <v>41</v>
      </c>
      <c r="O1014" s="71"/>
      <c r="P1014" s="201">
        <f>O1014*H1014</f>
        <v>0</v>
      </c>
      <c r="Q1014" s="201">
        <v>0</v>
      </c>
      <c r="R1014" s="201">
        <f>Q1014*H1014</f>
        <v>0</v>
      </c>
      <c r="S1014" s="201">
        <v>0</v>
      </c>
      <c r="T1014" s="202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203" t="s">
        <v>279</v>
      </c>
      <c r="AT1014" s="203" t="s">
        <v>274</v>
      </c>
      <c r="AU1014" s="203" t="s">
        <v>16</v>
      </c>
      <c r="AY1014" s="17" t="s">
        <v>272</v>
      </c>
      <c r="BE1014" s="204">
        <f>IF(N1014="základní",J1014,0)</f>
        <v>0</v>
      </c>
      <c r="BF1014" s="204">
        <f>IF(N1014="snížená",J1014,0)</f>
        <v>0</v>
      </c>
      <c r="BG1014" s="204">
        <f>IF(N1014="zákl. přenesená",J1014,0)</f>
        <v>0</v>
      </c>
      <c r="BH1014" s="204">
        <f>IF(N1014="sníž. přenesená",J1014,0)</f>
        <v>0</v>
      </c>
      <c r="BI1014" s="204">
        <f>IF(N1014="nulová",J1014,0)</f>
        <v>0</v>
      </c>
      <c r="BJ1014" s="17" t="s">
        <v>16</v>
      </c>
      <c r="BK1014" s="204">
        <f>ROUND(I1014*H1014,2)</f>
        <v>0</v>
      </c>
      <c r="BL1014" s="17" t="s">
        <v>279</v>
      </c>
      <c r="BM1014" s="203" t="s">
        <v>3085</v>
      </c>
    </row>
    <row r="1015" spans="1:65" s="13" customFormat="1" ht="11.25">
      <c r="B1015" s="210"/>
      <c r="C1015" s="211"/>
      <c r="D1015" s="212" t="s">
        <v>283</v>
      </c>
      <c r="E1015" s="213" t="s">
        <v>1</v>
      </c>
      <c r="F1015" s="214" t="s">
        <v>6909</v>
      </c>
      <c r="G1015" s="211"/>
      <c r="H1015" s="213" t="s">
        <v>1</v>
      </c>
      <c r="I1015" s="215"/>
      <c r="J1015" s="211"/>
      <c r="K1015" s="211"/>
      <c r="L1015" s="216"/>
      <c r="M1015" s="217"/>
      <c r="N1015" s="218"/>
      <c r="O1015" s="218"/>
      <c r="P1015" s="218"/>
      <c r="Q1015" s="218"/>
      <c r="R1015" s="218"/>
      <c r="S1015" s="218"/>
      <c r="T1015" s="219"/>
      <c r="AT1015" s="220" t="s">
        <v>283</v>
      </c>
      <c r="AU1015" s="220" t="s">
        <v>16</v>
      </c>
      <c r="AV1015" s="13" t="s">
        <v>16</v>
      </c>
      <c r="AW1015" s="13" t="s">
        <v>32</v>
      </c>
      <c r="AX1015" s="13" t="s">
        <v>76</v>
      </c>
      <c r="AY1015" s="220" t="s">
        <v>272</v>
      </c>
    </row>
    <row r="1016" spans="1:65" s="14" customFormat="1" ht="11.25">
      <c r="B1016" s="221"/>
      <c r="C1016" s="222"/>
      <c r="D1016" s="212" t="s">
        <v>283</v>
      </c>
      <c r="E1016" s="223" t="s">
        <v>1</v>
      </c>
      <c r="F1016" s="224" t="s">
        <v>291</v>
      </c>
      <c r="G1016" s="222"/>
      <c r="H1016" s="225">
        <v>3</v>
      </c>
      <c r="I1016" s="226"/>
      <c r="J1016" s="222"/>
      <c r="K1016" s="222"/>
      <c r="L1016" s="227"/>
      <c r="M1016" s="228"/>
      <c r="N1016" s="229"/>
      <c r="O1016" s="229"/>
      <c r="P1016" s="229"/>
      <c r="Q1016" s="229"/>
      <c r="R1016" s="229"/>
      <c r="S1016" s="229"/>
      <c r="T1016" s="230"/>
      <c r="AT1016" s="231" t="s">
        <v>283</v>
      </c>
      <c r="AU1016" s="231" t="s">
        <v>16</v>
      </c>
      <c r="AV1016" s="14" t="s">
        <v>84</v>
      </c>
      <c r="AW1016" s="14" t="s">
        <v>32</v>
      </c>
      <c r="AX1016" s="14" t="s">
        <v>76</v>
      </c>
      <c r="AY1016" s="231" t="s">
        <v>272</v>
      </c>
    </row>
    <row r="1017" spans="1:65" s="15" customFormat="1" ht="11.25">
      <c r="B1017" s="246"/>
      <c r="C1017" s="247"/>
      <c r="D1017" s="212" t="s">
        <v>283</v>
      </c>
      <c r="E1017" s="248" t="s">
        <v>1</v>
      </c>
      <c r="F1017" s="249" t="s">
        <v>5942</v>
      </c>
      <c r="G1017" s="247"/>
      <c r="H1017" s="250">
        <v>3</v>
      </c>
      <c r="I1017" s="251"/>
      <c r="J1017" s="247"/>
      <c r="K1017" s="247"/>
      <c r="L1017" s="252"/>
      <c r="M1017" s="253"/>
      <c r="N1017" s="254"/>
      <c r="O1017" s="254"/>
      <c r="P1017" s="254"/>
      <c r="Q1017" s="254"/>
      <c r="R1017" s="254"/>
      <c r="S1017" s="254"/>
      <c r="T1017" s="255"/>
      <c r="AT1017" s="256" t="s">
        <v>283</v>
      </c>
      <c r="AU1017" s="256" t="s">
        <v>16</v>
      </c>
      <c r="AV1017" s="15" t="s">
        <v>279</v>
      </c>
      <c r="AW1017" s="15" t="s">
        <v>32</v>
      </c>
      <c r="AX1017" s="15" t="s">
        <v>16</v>
      </c>
      <c r="AY1017" s="256" t="s">
        <v>272</v>
      </c>
    </row>
    <row r="1018" spans="1:65" s="2" customFormat="1" ht="49.15" customHeight="1">
      <c r="A1018" s="34"/>
      <c r="B1018" s="35"/>
      <c r="C1018" s="192" t="s">
        <v>1908</v>
      </c>
      <c r="D1018" s="192" t="s">
        <v>274</v>
      </c>
      <c r="E1018" s="193" t="s">
        <v>7035</v>
      </c>
      <c r="F1018" s="194" t="s">
        <v>7036</v>
      </c>
      <c r="G1018" s="195" t="s">
        <v>952</v>
      </c>
      <c r="H1018" s="196">
        <v>1</v>
      </c>
      <c r="I1018" s="197"/>
      <c r="J1018" s="198">
        <f>ROUND(I1018*H1018,2)</f>
        <v>0</v>
      </c>
      <c r="K1018" s="194" t="s">
        <v>1</v>
      </c>
      <c r="L1018" s="39"/>
      <c r="M1018" s="199" t="s">
        <v>1</v>
      </c>
      <c r="N1018" s="200" t="s">
        <v>41</v>
      </c>
      <c r="O1018" s="71"/>
      <c r="P1018" s="201">
        <f>O1018*H1018</f>
        <v>0</v>
      </c>
      <c r="Q1018" s="201">
        <v>0</v>
      </c>
      <c r="R1018" s="201">
        <f>Q1018*H1018</f>
        <v>0</v>
      </c>
      <c r="S1018" s="201">
        <v>0</v>
      </c>
      <c r="T1018" s="202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203" t="s">
        <v>279</v>
      </c>
      <c r="AT1018" s="203" t="s">
        <v>274</v>
      </c>
      <c r="AU1018" s="203" t="s">
        <v>16</v>
      </c>
      <c r="AY1018" s="17" t="s">
        <v>272</v>
      </c>
      <c r="BE1018" s="204">
        <f>IF(N1018="základní",J1018,0)</f>
        <v>0</v>
      </c>
      <c r="BF1018" s="204">
        <f>IF(N1018="snížená",J1018,0)</f>
        <v>0</v>
      </c>
      <c r="BG1018" s="204">
        <f>IF(N1018="zákl. přenesená",J1018,0)</f>
        <v>0</v>
      </c>
      <c r="BH1018" s="204">
        <f>IF(N1018="sníž. přenesená",J1018,0)</f>
        <v>0</v>
      </c>
      <c r="BI1018" s="204">
        <f>IF(N1018="nulová",J1018,0)</f>
        <v>0</v>
      </c>
      <c r="BJ1018" s="17" t="s">
        <v>16</v>
      </c>
      <c r="BK1018" s="204">
        <f>ROUND(I1018*H1018,2)</f>
        <v>0</v>
      </c>
      <c r="BL1018" s="17" t="s">
        <v>279</v>
      </c>
      <c r="BM1018" s="203" t="s">
        <v>3101</v>
      </c>
    </row>
    <row r="1019" spans="1:65" s="13" customFormat="1" ht="22.5">
      <c r="B1019" s="210"/>
      <c r="C1019" s="211"/>
      <c r="D1019" s="212" t="s">
        <v>283</v>
      </c>
      <c r="E1019" s="213" t="s">
        <v>1</v>
      </c>
      <c r="F1019" s="214" t="s">
        <v>6759</v>
      </c>
      <c r="G1019" s="211"/>
      <c r="H1019" s="213" t="s">
        <v>1</v>
      </c>
      <c r="I1019" s="215"/>
      <c r="J1019" s="211"/>
      <c r="K1019" s="211"/>
      <c r="L1019" s="216"/>
      <c r="M1019" s="217"/>
      <c r="N1019" s="218"/>
      <c r="O1019" s="218"/>
      <c r="P1019" s="218"/>
      <c r="Q1019" s="218"/>
      <c r="R1019" s="218"/>
      <c r="S1019" s="218"/>
      <c r="T1019" s="219"/>
      <c r="AT1019" s="220" t="s">
        <v>283</v>
      </c>
      <c r="AU1019" s="220" t="s">
        <v>16</v>
      </c>
      <c r="AV1019" s="13" t="s">
        <v>16</v>
      </c>
      <c r="AW1019" s="13" t="s">
        <v>32</v>
      </c>
      <c r="AX1019" s="13" t="s">
        <v>76</v>
      </c>
      <c r="AY1019" s="220" t="s">
        <v>272</v>
      </c>
    </row>
    <row r="1020" spans="1:65" s="13" customFormat="1" ht="33.75">
      <c r="B1020" s="210"/>
      <c r="C1020" s="211"/>
      <c r="D1020" s="212" t="s">
        <v>283</v>
      </c>
      <c r="E1020" s="213" t="s">
        <v>1</v>
      </c>
      <c r="F1020" s="214" t="s">
        <v>6760</v>
      </c>
      <c r="G1020" s="211"/>
      <c r="H1020" s="213" t="s">
        <v>1</v>
      </c>
      <c r="I1020" s="215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AT1020" s="220" t="s">
        <v>283</v>
      </c>
      <c r="AU1020" s="220" t="s">
        <v>16</v>
      </c>
      <c r="AV1020" s="13" t="s">
        <v>16</v>
      </c>
      <c r="AW1020" s="13" t="s">
        <v>32</v>
      </c>
      <c r="AX1020" s="13" t="s">
        <v>76</v>
      </c>
      <c r="AY1020" s="220" t="s">
        <v>272</v>
      </c>
    </row>
    <row r="1021" spans="1:65" s="13" customFormat="1" ht="11.25">
      <c r="B1021" s="210"/>
      <c r="C1021" s="211"/>
      <c r="D1021" s="212" t="s">
        <v>283</v>
      </c>
      <c r="E1021" s="213" t="s">
        <v>1</v>
      </c>
      <c r="F1021" s="214" t="s">
        <v>6761</v>
      </c>
      <c r="G1021" s="211"/>
      <c r="H1021" s="213" t="s">
        <v>1</v>
      </c>
      <c r="I1021" s="215"/>
      <c r="J1021" s="211"/>
      <c r="K1021" s="211"/>
      <c r="L1021" s="216"/>
      <c r="M1021" s="217"/>
      <c r="N1021" s="218"/>
      <c r="O1021" s="218"/>
      <c r="P1021" s="218"/>
      <c r="Q1021" s="218"/>
      <c r="R1021" s="218"/>
      <c r="S1021" s="218"/>
      <c r="T1021" s="219"/>
      <c r="AT1021" s="220" t="s">
        <v>283</v>
      </c>
      <c r="AU1021" s="220" t="s">
        <v>16</v>
      </c>
      <c r="AV1021" s="13" t="s">
        <v>16</v>
      </c>
      <c r="AW1021" s="13" t="s">
        <v>32</v>
      </c>
      <c r="AX1021" s="13" t="s">
        <v>76</v>
      </c>
      <c r="AY1021" s="220" t="s">
        <v>272</v>
      </c>
    </row>
    <row r="1022" spans="1:65" s="13" customFormat="1" ht="22.5">
      <c r="B1022" s="210"/>
      <c r="C1022" s="211"/>
      <c r="D1022" s="212" t="s">
        <v>283</v>
      </c>
      <c r="E1022" s="213" t="s">
        <v>1</v>
      </c>
      <c r="F1022" s="214" t="s">
        <v>6762</v>
      </c>
      <c r="G1022" s="211"/>
      <c r="H1022" s="213" t="s">
        <v>1</v>
      </c>
      <c r="I1022" s="215"/>
      <c r="J1022" s="211"/>
      <c r="K1022" s="211"/>
      <c r="L1022" s="216"/>
      <c r="M1022" s="217"/>
      <c r="N1022" s="218"/>
      <c r="O1022" s="218"/>
      <c r="P1022" s="218"/>
      <c r="Q1022" s="218"/>
      <c r="R1022" s="218"/>
      <c r="S1022" s="218"/>
      <c r="T1022" s="219"/>
      <c r="AT1022" s="220" t="s">
        <v>283</v>
      </c>
      <c r="AU1022" s="220" t="s">
        <v>16</v>
      </c>
      <c r="AV1022" s="13" t="s">
        <v>16</v>
      </c>
      <c r="AW1022" s="13" t="s">
        <v>32</v>
      </c>
      <c r="AX1022" s="13" t="s">
        <v>76</v>
      </c>
      <c r="AY1022" s="220" t="s">
        <v>272</v>
      </c>
    </row>
    <row r="1023" spans="1:65" s="13" customFormat="1" ht="11.25">
      <c r="B1023" s="210"/>
      <c r="C1023" s="211"/>
      <c r="D1023" s="212" t="s">
        <v>283</v>
      </c>
      <c r="E1023" s="213" t="s">
        <v>1</v>
      </c>
      <c r="F1023" s="214" t="s">
        <v>6763</v>
      </c>
      <c r="G1023" s="211"/>
      <c r="H1023" s="213" t="s">
        <v>1</v>
      </c>
      <c r="I1023" s="215"/>
      <c r="J1023" s="211"/>
      <c r="K1023" s="211"/>
      <c r="L1023" s="216"/>
      <c r="M1023" s="217"/>
      <c r="N1023" s="218"/>
      <c r="O1023" s="218"/>
      <c r="P1023" s="218"/>
      <c r="Q1023" s="218"/>
      <c r="R1023" s="218"/>
      <c r="S1023" s="218"/>
      <c r="T1023" s="219"/>
      <c r="AT1023" s="220" t="s">
        <v>283</v>
      </c>
      <c r="AU1023" s="220" t="s">
        <v>16</v>
      </c>
      <c r="AV1023" s="13" t="s">
        <v>16</v>
      </c>
      <c r="AW1023" s="13" t="s">
        <v>32</v>
      </c>
      <c r="AX1023" s="13" t="s">
        <v>76</v>
      </c>
      <c r="AY1023" s="220" t="s">
        <v>272</v>
      </c>
    </row>
    <row r="1024" spans="1:65" s="13" customFormat="1" ht="33.75">
      <c r="B1024" s="210"/>
      <c r="C1024" s="211"/>
      <c r="D1024" s="212" t="s">
        <v>283</v>
      </c>
      <c r="E1024" s="213" t="s">
        <v>1</v>
      </c>
      <c r="F1024" s="214" t="s">
        <v>6764</v>
      </c>
      <c r="G1024" s="211"/>
      <c r="H1024" s="213" t="s">
        <v>1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283</v>
      </c>
      <c r="AU1024" s="220" t="s">
        <v>16</v>
      </c>
      <c r="AV1024" s="13" t="s">
        <v>16</v>
      </c>
      <c r="AW1024" s="13" t="s">
        <v>32</v>
      </c>
      <c r="AX1024" s="13" t="s">
        <v>76</v>
      </c>
      <c r="AY1024" s="220" t="s">
        <v>272</v>
      </c>
    </row>
    <row r="1025" spans="1:65" s="13" customFormat="1" ht="22.5">
      <c r="B1025" s="210"/>
      <c r="C1025" s="211"/>
      <c r="D1025" s="212" t="s">
        <v>283</v>
      </c>
      <c r="E1025" s="213" t="s">
        <v>1</v>
      </c>
      <c r="F1025" s="214" t="s">
        <v>6765</v>
      </c>
      <c r="G1025" s="211"/>
      <c r="H1025" s="213" t="s">
        <v>1</v>
      </c>
      <c r="I1025" s="215"/>
      <c r="J1025" s="211"/>
      <c r="K1025" s="211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283</v>
      </c>
      <c r="AU1025" s="220" t="s">
        <v>16</v>
      </c>
      <c r="AV1025" s="13" t="s">
        <v>16</v>
      </c>
      <c r="AW1025" s="13" t="s">
        <v>32</v>
      </c>
      <c r="AX1025" s="13" t="s">
        <v>76</v>
      </c>
      <c r="AY1025" s="220" t="s">
        <v>272</v>
      </c>
    </row>
    <row r="1026" spans="1:65" s="13" customFormat="1" ht="11.25">
      <c r="B1026" s="210"/>
      <c r="C1026" s="211"/>
      <c r="D1026" s="212" t="s">
        <v>283</v>
      </c>
      <c r="E1026" s="213" t="s">
        <v>1</v>
      </c>
      <c r="F1026" s="214" t="s">
        <v>6766</v>
      </c>
      <c r="G1026" s="211"/>
      <c r="H1026" s="213" t="s">
        <v>1</v>
      </c>
      <c r="I1026" s="215"/>
      <c r="J1026" s="211"/>
      <c r="K1026" s="211"/>
      <c r="L1026" s="216"/>
      <c r="M1026" s="217"/>
      <c r="N1026" s="218"/>
      <c r="O1026" s="218"/>
      <c r="P1026" s="218"/>
      <c r="Q1026" s="218"/>
      <c r="R1026" s="218"/>
      <c r="S1026" s="218"/>
      <c r="T1026" s="219"/>
      <c r="AT1026" s="220" t="s">
        <v>283</v>
      </c>
      <c r="AU1026" s="220" t="s">
        <v>16</v>
      </c>
      <c r="AV1026" s="13" t="s">
        <v>16</v>
      </c>
      <c r="AW1026" s="13" t="s">
        <v>32</v>
      </c>
      <c r="AX1026" s="13" t="s">
        <v>76</v>
      </c>
      <c r="AY1026" s="220" t="s">
        <v>272</v>
      </c>
    </row>
    <row r="1027" spans="1:65" s="13" customFormat="1" ht="11.25">
      <c r="B1027" s="210"/>
      <c r="C1027" s="211"/>
      <c r="D1027" s="212" t="s">
        <v>283</v>
      </c>
      <c r="E1027" s="213" t="s">
        <v>1</v>
      </c>
      <c r="F1027" s="214" t="s">
        <v>6767</v>
      </c>
      <c r="G1027" s="211"/>
      <c r="H1027" s="213" t="s">
        <v>1</v>
      </c>
      <c r="I1027" s="215"/>
      <c r="J1027" s="211"/>
      <c r="K1027" s="211"/>
      <c r="L1027" s="216"/>
      <c r="M1027" s="217"/>
      <c r="N1027" s="218"/>
      <c r="O1027" s="218"/>
      <c r="P1027" s="218"/>
      <c r="Q1027" s="218"/>
      <c r="R1027" s="218"/>
      <c r="S1027" s="218"/>
      <c r="T1027" s="219"/>
      <c r="AT1027" s="220" t="s">
        <v>283</v>
      </c>
      <c r="AU1027" s="220" t="s">
        <v>16</v>
      </c>
      <c r="AV1027" s="13" t="s">
        <v>16</v>
      </c>
      <c r="AW1027" s="13" t="s">
        <v>32</v>
      </c>
      <c r="AX1027" s="13" t="s">
        <v>76</v>
      </c>
      <c r="AY1027" s="220" t="s">
        <v>272</v>
      </c>
    </row>
    <row r="1028" spans="1:65" s="13" customFormat="1" ht="11.25">
      <c r="B1028" s="210"/>
      <c r="C1028" s="211"/>
      <c r="D1028" s="212" t="s">
        <v>283</v>
      </c>
      <c r="E1028" s="213" t="s">
        <v>1</v>
      </c>
      <c r="F1028" s="214" t="s">
        <v>6768</v>
      </c>
      <c r="G1028" s="211"/>
      <c r="H1028" s="213" t="s">
        <v>1</v>
      </c>
      <c r="I1028" s="215"/>
      <c r="J1028" s="211"/>
      <c r="K1028" s="211"/>
      <c r="L1028" s="216"/>
      <c r="M1028" s="217"/>
      <c r="N1028" s="218"/>
      <c r="O1028" s="218"/>
      <c r="P1028" s="218"/>
      <c r="Q1028" s="218"/>
      <c r="R1028" s="218"/>
      <c r="S1028" s="218"/>
      <c r="T1028" s="219"/>
      <c r="AT1028" s="220" t="s">
        <v>283</v>
      </c>
      <c r="AU1028" s="220" t="s">
        <v>16</v>
      </c>
      <c r="AV1028" s="13" t="s">
        <v>16</v>
      </c>
      <c r="AW1028" s="13" t="s">
        <v>32</v>
      </c>
      <c r="AX1028" s="13" t="s">
        <v>76</v>
      </c>
      <c r="AY1028" s="220" t="s">
        <v>272</v>
      </c>
    </row>
    <row r="1029" spans="1:65" s="14" customFormat="1" ht="11.25">
      <c r="B1029" s="221"/>
      <c r="C1029" s="222"/>
      <c r="D1029" s="212" t="s">
        <v>283</v>
      </c>
      <c r="E1029" s="223" t="s">
        <v>1</v>
      </c>
      <c r="F1029" s="224" t="s">
        <v>16</v>
      </c>
      <c r="G1029" s="222"/>
      <c r="H1029" s="225">
        <v>1</v>
      </c>
      <c r="I1029" s="226"/>
      <c r="J1029" s="222"/>
      <c r="K1029" s="222"/>
      <c r="L1029" s="227"/>
      <c r="M1029" s="228"/>
      <c r="N1029" s="229"/>
      <c r="O1029" s="229"/>
      <c r="P1029" s="229"/>
      <c r="Q1029" s="229"/>
      <c r="R1029" s="229"/>
      <c r="S1029" s="229"/>
      <c r="T1029" s="230"/>
      <c r="AT1029" s="231" t="s">
        <v>283</v>
      </c>
      <c r="AU1029" s="231" t="s">
        <v>16</v>
      </c>
      <c r="AV1029" s="14" t="s">
        <v>84</v>
      </c>
      <c r="AW1029" s="14" t="s">
        <v>32</v>
      </c>
      <c r="AX1029" s="14" t="s">
        <v>76</v>
      </c>
      <c r="AY1029" s="231" t="s">
        <v>272</v>
      </c>
    </row>
    <row r="1030" spans="1:65" s="15" customFormat="1" ht="11.25">
      <c r="B1030" s="246"/>
      <c r="C1030" s="247"/>
      <c r="D1030" s="212" t="s">
        <v>283</v>
      </c>
      <c r="E1030" s="248" t="s">
        <v>1</v>
      </c>
      <c r="F1030" s="249" t="s">
        <v>5942</v>
      </c>
      <c r="G1030" s="247"/>
      <c r="H1030" s="250">
        <v>1</v>
      </c>
      <c r="I1030" s="251"/>
      <c r="J1030" s="247"/>
      <c r="K1030" s="247"/>
      <c r="L1030" s="252"/>
      <c r="M1030" s="253"/>
      <c r="N1030" s="254"/>
      <c r="O1030" s="254"/>
      <c r="P1030" s="254"/>
      <c r="Q1030" s="254"/>
      <c r="R1030" s="254"/>
      <c r="S1030" s="254"/>
      <c r="T1030" s="255"/>
      <c r="AT1030" s="256" t="s">
        <v>283</v>
      </c>
      <c r="AU1030" s="256" t="s">
        <v>16</v>
      </c>
      <c r="AV1030" s="15" t="s">
        <v>279</v>
      </c>
      <c r="AW1030" s="15" t="s">
        <v>32</v>
      </c>
      <c r="AX1030" s="15" t="s">
        <v>16</v>
      </c>
      <c r="AY1030" s="256" t="s">
        <v>272</v>
      </c>
    </row>
    <row r="1031" spans="1:65" s="2" customFormat="1" ht="49.15" customHeight="1">
      <c r="A1031" s="34"/>
      <c r="B1031" s="35"/>
      <c r="C1031" s="192" t="s">
        <v>1922</v>
      </c>
      <c r="D1031" s="192" t="s">
        <v>274</v>
      </c>
      <c r="E1031" s="193" t="s">
        <v>7037</v>
      </c>
      <c r="F1031" s="194" t="s">
        <v>7036</v>
      </c>
      <c r="G1031" s="195" t="s">
        <v>952</v>
      </c>
      <c r="H1031" s="196">
        <v>1</v>
      </c>
      <c r="I1031" s="197"/>
      <c r="J1031" s="198">
        <f>ROUND(I1031*H1031,2)</f>
        <v>0</v>
      </c>
      <c r="K1031" s="194" t="s">
        <v>1</v>
      </c>
      <c r="L1031" s="39"/>
      <c r="M1031" s="199" t="s">
        <v>1</v>
      </c>
      <c r="N1031" s="200" t="s">
        <v>41</v>
      </c>
      <c r="O1031" s="71"/>
      <c r="P1031" s="201">
        <f>O1031*H1031</f>
        <v>0</v>
      </c>
      <c r="Q1031" s="201">
        <v>0</v>
      </c>
      <c r="R1031" s="201">
        <f>Q1031*H1031</f>
        <v>0</v>
      </c>
      <c r="S1031" s="201">
        <v>0</v>
      </c>
      <c r="T1031" s="202">
        <f>S1031*H1031</f>
        <v>0</v>
      </c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R1031" s="203" t="s">
        <v>279</v>
      </c>
      <c r="AT1031" s="203" t="s">
        <v>274</v>
      </c>
      <c r="AU1031" s="203" t="s">
        <v>16</v>
      </c>
      <c r="AY1031" s="17" t="s">
        <v>272</v>
      </c>
      <c r="BE1031" s="204">
        <f>IF(N1031="základní",J1031,0)</f>
        <v>0</v>
      </c>
      <c r="BF1031" s="204">
        <f>IF(N1031="snížená",J1031,0)</f>
        <v>0</v>
      </c>
      <c r="BG1031" s="204">
        <f>IF(N1031="zákl. přenesená",J1031,0)</f>
        <v>0</v>
      </c>
      <c r="BH1031" s="204">
        <f>IF(N1031="sníž. přenesená",J1031,0)</f>
        <v>0</v>
      </c>
      <c r="BI1031" s="204">
        <f>IF(N1031="nulová",J1031,0)</f>
        <v>0</v>
      </c>
      <c r="BJ1031" s="17" t="s">
        <v>16</v>
      </c>
      <c r="BK1031" s="204">
        <f>ROUND(I1031*H1031,2)</f>
        <v>0</v>
      </c>
      <c r="BL1031" s="17" t="s">
        <v>279</v>
      </c>
      <c r="BM1031" s="203" t="s">
        <v>3112</v>
      </c>
    </row>
    <row r="1032" spans="1:65" s="13" customFormat="1" ht="22.5">
      <c r="B1032" s="210"/>
      <c r="C1032" s="211"/>
      <c r="D1032" s="212" t="s">
        <v>283</v>
      </c>
      <c r="E1032" s="213" t="s">
        <v>1</v>
      </c>
      <c r="F1032" s="214" t="s">
        <v>6759</v>
      </c>
      <c r="G1032" s="211"/>
      <c r="H1032" s="213" t="s">
        <v>1</v>
      </c>
      <c r="I1032" s="215"/>
      <c r="J1032" s="211"/>
      <c r="K1032" s="211"/>
      <c r="L1032" s="216"/>
      <c r="M1032" s="217"/>
      <c r="N1032" s="218"/>
      <c r="O1032" s="218"/>
      <c r="P1032" s="218"/>
      <c r="Q1032" s="218"/>
      <c r="R1032" s="218"/>
      <c r="S1032" s="218"/>
      <c r="T1032" s="219"/>
      <c r="AT1032" s="220" t="s">
        <v>283</v>
      </c>
      <c r="AU1032" s="220" t="s">
        <v>16</v>
      </c>
      <c r="AV1032" s="13" t="s">
        <v>16</v>
      </c>
      <c r="AW1032" s="13" t="s">
        <v>32</v>
      </c>
      <c r="AX1032" s="13" t="s">
        <v>76</v>
      </c>
      <c r="AY1032" s="220" t="s">
        <v>272</v>
      </c>
    </row>
    <row r="1033" spans="1:65" s="13" customFormat="1" ht="33.75">
      <c r="B1033" s="210"/>
      <c r="C1033" s="211"/>
      <c r="D1033" s="212" t="s">
        <v>283</v>
      </c>
      <c r="E1033" s="213" t="s">
        <v>1</v>
      </c>
      <c r="F1033" s="214" t="s">
        <v>6760</v>
      </c>
      <c r="G1033" s="211"/>
      <c r="H1033" s="213" t="s">
        <v>1</v>
      </c>
      <c r="I1033" s="215"/>
      <c r="J1033" s="211"/>
      <c r="K1033" s="211"/>
      <c r="L1033" s="216"/>
      <c r="M1033" s="217"/>
      <c r="N1033" s="218"/>
      <c r="O1033" s="218"/>
      <c r="P1033" s="218"/>
      <c r="Q1033" s="218"/>
      <c r="R1033" s="218"/>
      <c r="S1033" s="218"/>
      <c r="T1033" s="219"/>
      <c r="AT1033" s="220" t="s">
        <v>283</v>
      </c>
      <c r="AU1033" s="220" t="s">
        <v>16</v>
      </c>
      <c r="AV1033" s="13" t="s">
        <v>16</v>
      </c>
      <c r="AW1033" s="13" t="s">
        <v>32</v>
      </c>
      <c r="AX1033" s="13" t="s">
        <v>76</v>
      </c>
      <c r="AY1033" s="220" t="s">
        <v>272</v>
      </c>
    </row>
    <row r="1034" spans="1:65" s="13" customFormat="1" ht="11.25">
      <c r="B1034" s="210"/>
      <c r="C1034" s="211"/>
      <c r="D1034" s="212" t="s">
        <v>283</v>
      </c>
      <c r="E1034" s="213" t="s">
        <v>1</v>
      </c>
      <c r="F1034" s="214" t="s">
        <v>6761</v>
      </c>
      <c r="G1034" s="211"/>
      <c r="H1034" s="213" t="s">
        <v>1</v>
      </c>
      <c r="I1034" s="215"/>
      <c r="J1034" s="211"/>
      <c r="K1034" s="211"/>
      <c r="L1034" s="216"/>
      <c r="M1034" s="217"/>
      <c r="N1034" s="218"/>
      <c r="O1034" s="218"/>
      <c r="P1034" s="218"/>
      <c r="Q1034" s="218"/>
      <c r="R1034" s="218"/>
      <c r="S1034" s="218"/>
      <c r="T1034" s="219"/>
      <c r="AT1034" s="220" t="s">
        <v>283</v>
      </c>
      <c r="AU1034" s="220" t="s">
        <v>16</v>
      </c>
      <c r="AV1034" s="13" t="s">
        <v>16</v>
      </c>
      <c r="AW1034" s="13" t="s">
        <v>32</v>
      </c>
      <c r="AX1034" s="13" t="s">
        <v>76</v>
      </c>
      <c r="AY1034" s="220" t="s">
        <v>272</v>
      </c>
    </row>
    <row r="1035" spans="1:65" s="13" customFormat="1" ht="22.5">
      <c r="B1035" s="210"/>
      <c r="C1035" s="211"/>
      <c r="D1035" s="212" t="s">
        <v>283</v>
      </c>
      <c r="E1035" s="213" t="s">
        <v>1</v>
      </c>
      <c r="F1035" s="214" t="s">
        <v>6762</v>
      </c>
      <c r="G1035" s="211"/>
      <c r="H1035" s="213" t="s">
        <v>1</v>
      </c>
      <c r="I1035" s="215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AT1035" s="220" t="s">
        <v>283</v>
      </c>
      <c r="AU1035" s="220" t="s">
        <v>16</v>
      </c>
      <c r="AV1035" s="13" t="s">
        <v>16</v>
      </c>
      <c r="AW1035" s="13" t="s">
        <v>32</v>
      </c>
      <c r="AX1035" s="13" t="s">
        <v>76</v>
      </c>
      <c r="AY1035" s="220" t="s">
        <v>272</v>
      </c>
    </row>
    <row r="1036" spans="1:65" s="13" customFormat="1" ht="11.25">
      <c r="B1036" s="210"/>
      <c r="C1036" s="211"/>
      <c r="D1036" s="212" t="s">
        <v>283</v>
      </c>
      <c r="E1036" s="213" t="s">
        <v>1</v>
      </c>
      <c r="F1036" s="214" t="s">
        <v>6763</v>
      </c>
      <c r="G1036" s="211"/>
      <c r="H1036" s="213" t="s">
        <v>1</v>
      </c>
      <c r="I1036" s="215"/>
      <c r="J1036" s="211"/>
      <c r="K1036" s="211"/>
      <c r="L1036" s="216"/>
      <c r="M1036" s="217"/>
      <c r="N1036" s="218"/>
      <c r="O1036" s="218"/>
      <c r="P1036" s="218"/>
      <c r="Q1036" s="218"/>
      <c r="R1036" s="218"/>
      <c r="S1036" s="218"/>
      <c r="T1036" s="219"/>
      <c r="AT1036" s="220" t="s">
        <v>283</v>
      </c>
      <c r="AU1036" s="220" t="s">
        <v>16</v>
      </c>
      <c r="AV1036" s="13" t="s">
        <v>16</v>
      </c>
      <c r="AW1036" s="13" t="s">
        <v>32</v>
      </c>
      <c r="AX1036" s="13" t="s">
        <v>76</v>
      </c>
      <c r="AY1036" s="220" t="s">
        <v>272</v>
      </c>
    </row>
    <row r="1037" spans="1:65" s="13" customFormat="1" ht="33.75">
      <c r="B1037" s="210"/>
      <c r="C1037" s="211"/>
      <c r="D1037" s="212" t="s">
        <v>283</v>
      </c>
      <c r="E1037" s="213" t="s">
        <v>1</v>
      </c>
      <c r="F1037" s="214" t="s">
        <v>6764</v>
      </c>
      <c r="G1037" s="211"/>
      <c r="H1037" s="213" t="s">
        <v>1</v>
      </c>
      <c r="I1037" s="215"/>
      <c r="J1037" s="211"/>
      <c r="K1037" s="211"/>
      <c r="L1037" s="216"/>
      <c r="M1037" s="217"/>
      <c r="N1037" s="218"/>
      <c r="O1037" s="218"/>
      <c r="P1037" s="218"/>
      <c r="Q1037" s="218"/>
      <c r="R1037" s="218"/>
      <c r="S1037" s="218"/>
      <c r="T1037" s="219"/>
      <c r="AT1037" s="220" t="s">
        <v>283</v>
      </c>
      <c r="AU1037" s="220" t="s">
        <v>16</v>
      </c>
      <c r="AV1037" s="13" t="s">
        <v>16</v>
      </c>
      <c r="AW1037" s="13" t="s">
        <v>32</v>
      </c>
      <c r="AX1037" s="13" t="s">
        <v>76</v>
      </c>
      <c r="AY1037" s="220" t="s">
        <v>272</v>
      </c>
    </row>
    <row r="1038" spans="1:65" s="13" customFormat="1" ht="22.5">
      <c r="B1038" s="210"/>
      <c r="C1038" s="211"/>
      <c r="D1038" s="212" t="s">
        <v>283</v>
      </c>
      <c r="E1038" s="213" t="s">
        <v>1</v>
      </c>
      <c r="F1038" s="214" t="s">
        <v>6765</v>
      </c>
      <c r="G1038" s="211"/>
      <c r="H1038" s="213" t="s">
        <v>1</v>
      </c>
      <c r="I1038" s="215"/>
      <c r="J1038" s="211"/>
      <c r="K1038" s="211"/>
      <c r="L1038" s="216"/>
      <c r="M1038" s="217"/>
      <c r="N1038" s="218"/>
      <c r="O1038" s="218"/>
      <c r="P1038" s="218"/>
      <c r="Q1038" s="218"/>
      <c r="R1038" s="218"/>
      <c r="S1038" s="218"/>
      <c r="T1038" s="219"/>
      <c r="AT1038" s="220" t="s">
        <v>283</v>
      </c>
      <c r="AU1038" s="220" t="s">
        <v>16</v>
      </c>
      <c r="AV1038" s="13" t="s">
        <v>16</v>
      </c>
      <c r="AW1038" s="13" t="s">
        <v>32</v>
      </c>
      <c r="AX1038" s="13" t="s">
        <v>76</v>
      </c>
      <c r="AY1038" s="220" t="s">
        <v>272</v>
      </c>
    </row>
    <row r="1039" spans="1:65" s="13" customFormat="1" ht="11.25">
      <c r="B1039" s="210"/>
      <c r="C1039" s="211"/>
      <c r="D1039" s="212" t="s">
        <v>283</v>
      </c>
      <c r="E1039" s="213" t="s">
        <v>1</v>
      </c>
      <c r="F1039" s="214" t="s">
        <v>6766</v>
      </c>
      <c r="G1039" s="211"/>
      <c r="H1039" s="213" t="s">
        <v>1</v>
      </c>
      <c r="I1039" s="215"/>
      <c r="J1039" s="211"/>
      <c r="K1039" s="211"/>
      <c r="L1039" s="216"/>
      <c r="M1039" s="217"/>
      <c r="N1039" s="218"/>
      <c r="O1039" s="218"/>
      <c r="P1039" s="218"/>
      <c r="Q1039" s="218"/>
      <c r="R1039" s="218"/>
      <c r="S1039" s="218"/>
      <c r="T1039" s="219"/>
      <c r="AT1039" s="220" t="s">
        <v>283</v>
      </c>
      <c r="AU1039" s="220" t="s">
        <v>16</v>
      </c>
      <c r="AV1039" s="13" t="s">
        <v>16</v>
      </c>
      <c r="AW1039" s="13" t="s">
        <v>32</v>
      </c>
      <c r="AX1039" s="13" t="s">
        <v>76</v>
      </c>
      <c r="AY1039" s="220" t="s">
        <v>272</v>
      </c>
    </row>
    <row r="1040" spans="1:65" s="13" customFormat="1" ht="11.25">
      <c r="B1040" s="210"/>
      <c r="C1040" s="211"/>
      <c r="D1040" s="212" t="s">
        <v>283</v>
      </c>
      <c r="E1040" s="213" t="s">
        <v>1</v>
      </c>
      <c r="F1040" s="214" t="s">
        <v>6767</v>
      </c>
      <c r="G1040" s="211"/>
      <c r="H1040" s="213" t="s">
        <v>1</v>
      </c>
      <c r="I1040" s="215"/>
      <c r="J1040" s="211"/>
      <c r="K1040" s="211"/>
      <c r="L1040" s="216"/>
      <c r="M1040" s="217"/>
      <c r="N1040" s="218"/>
      <c r="O1040" s="218"/>
      <c r="P1040" s="218"/>
      <c r="Q1040" s="218"/>
      <c r="R1040" s="218"/>
      <c r="S1040" s="218"/>
      <c r="T1040" s="219"/>
      <c r="AT1040" s="220" t="s">
        <v>283</v>
      </c>
      <c r="AU1040" s="220" t="s">
        <v>16</v>
      </c>
      <c r="AV1040" s="13" t="s">
        <v>16</v>
      </c>
      <c r="AW1040" s="13" t="s">
        <v>32</v>
      </c>
      <c r="AX1040" s="13" t="s">
        <v>76</v>
      </c>
      <c r="AY1040" s="220" t="s">
        <v>272</v>
      </c>
    </row>
    <row r="1041" spans="1:65" s="13" customFormat="1" ht="11.25">
      <c r="B1041" s="210"/>
      <c r="C1041" s="211"/>
      <c r="D1041" s="212" t="s">
        <v>283</v>
      </c>
      <c r="E1041" s="213" t="s">
        <v>1</v>
      </c>
      <c r="F1041" s="214" t="s">
        <v>6768</v>
      </c>
      <c r="G1041" s="211"/>
      <c r="H1041" s="213" t="s">
        <v>1</v>
      </c>
      <c r="I1041" s="215"/>
      <c r="J1041" s="211"/>
      <c r="K1041" s="211"/>
      <c r="L1041" s="216"/>
      <c r="M1041" s="217"/>
      <c r="N1041" s="218"/>
      <c r="O1041" s="218"/>
      <c r="P1041" s="218"/>
      <c r="Q1041" s="218"/>
      <c r="R1041" s="218"/>
      <c r="S1041" s="218"/>
      <c r="T1041" s="219"/>
      <c r="AT1041" s="220" t="s">
        <v>283</v>
      </c>
      <c r="AU1041" s="220" t="s">
        <v>16</v>
      </c>
      <c r="AV1041" s="13" t="s">
        <v>16</v>
      </c>
      <c r="AW1041" s="13" t="s">
        <v>32</v>
      </c>
      <c r="AX1041" s="13" t="s">
        <v>76</v>
      </c>
      <c r="AY1041" s="220" t="s">
        <v>272</v>
      </c>
    </row>
    <row r="1042" spans="1:65" s="14" customFormat="1" ht="11.25">
      <c r="B1042" s="221"/>
      <c r="C1042" s="222"/>
      <c r="D1042" s="212" t="s">
        <v>283</v>
      </c>
      <c r="E1042" s="223" t="s">
        <v>1</v>
      </c>
      <c r="F1042" s="224" t="s">
        <v>16</v>
      </c>
      <c r="G1042" s="222"/>
      <c r="H1042" s="225">
        <v>1</v>
      </c>
      <c r="I1042" s="226"/>
      <c r="J1042" s="222"/>
      <c r="K1042" s="222"/>
      <c r="L1042" s="227"/>
      <c r="M1042" s="228"/>
      <c r="N1042" s="229"/>
      <c r="O1042" s="229"/>
      <c r="P1042" s="229"/>
      <c r="Q1042" s="229"/>
      <c r="R1042" s="229"/>
      <c r="S1042" s="229"/>
      <c r="T1042" s="230"/>
      <c r="AT1042" s="231" t="s">
        <v>283</v>
      </c>
      <c r="AU1042" s="231" t="s">
        <v>16</v>
      </c>
      <c r="AV1042" s="14" t="s">
        <v>84</v>
      </c>
      <c r="AW1042" s="14" t="s">
        <v>32</v>
      </c>
      <c r="AX1042" s="14" t="s">
        <v>76</v>
      </c>
      <c r="AY1042" s="231" t="s">
        <v>272</v>
      </c>
    </row>
    <row r="1043" spans="1:65" s="15" customFormat="1" ht="11.25">
      <c r="B1043" s="246"/>
      <c r="C1043" s="247"/>
      <c r="D1043" s="212" t="s">
        <v>283</v>
      </c>
      <c r="E1043" s="248" t="s">
        <v>1</v>
      </c>
      <c r="F1043" s="249" t="s">
        <v>5942</v>
      </c>
      <c r="G1043" s="247"/>
      <c r="H1043" s="250">
        <v>1</v>
      </c>
      <c r="I1043" s="251"/>
      <c r="J1043" s="247"/>
      <c r="K1043" s="247"/>
      <c r="L1043" s="252"/>
      <c r="M1043" s="253"/>
      <c r="N1043" s="254"/>
      <c r="O1043" s="254"/>
      <c r="P1043" s="254"/>
      <c r="Q1043" s="254"/>
      <c r="R1043" s="254"/>
      <c r="S1043" s="254"/>
      <c r="T1043" s="255"/>
      <c r="AT1043" s="256" t="s">
        <v>283</v>
      </c>
      <c r="AU1043" s="256" t="s">
        <v>16</v>
      </c>
      <c r="AV1043" s="15" t="s">
        <v>279</v>
      </c>
      <c r="AW1043" s="15" t="s">
        <v>32</v>
      </c>
      <c r="AX1043" s="15" t="s">
        <v>16</v>
      </c>
      <c r="AY1043" s="256" t="s">
        <v>272</v>
      </c>
    </row>
    <row r="1044" spans="1:65" s="2" customFormat="1" ht="24.2" customHeight="1">
      <c r="A1044" s="34"/>
      <c r="B1044" s="35"/>
      <c r="C1044" s="192" t="s">
        <v>1937</v>
      </c>
      <c r="D1044" s="192" t="s">
        <v>274</v>
      </c>
      <c r="E1044" s="193" t="s">
        <v>7038</v>
      </c>
      <c r="F1044" s="194" t="s">
        <v>7039</v>
      </c>
      <c r="G1044" s="195" t="s">
        <v>952</v>
      </c>
      <c r="H1044" s="196">
        <v>1</v>
      </c>
      <c r="I1044" s="197"/>
      <c r="J1044" s="198">
        <f>ROUND(I1044*H1044,2)</f>
        <v>0</v>
      </c>
      <c r="K1044" s="194" t="s">
        <v>1</v>
      </c>
      <c r="L1044" s="39"/>
      <c r="M1044" s="199" t="s">
        <v>1</v>
      </c>
      <c r="N1044" s="200" t="s">
        <v>41</v>
      </c>
      <c r="O1044" s="71"/>
      <c r="P1044" s="201">
        <f>O1044*H1044</f>
        <v>0</v>
      </c>
      <c r="Q1044" s="201">
        <v>0</v>
      </c>
      <c r="R1044" s="201">
        <f>Q1044*H1044</f>
        <v>0</v>
      </c>
      <c r="S1044" s="201">
        <v>0</v>
      </c>
      <c r="T1044" s="202">
        <f>S1044*H1044</f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203" t="s">
        <v>279</v>
      </c>
      <c r="AT1044" s="203" t="s">
        <v>274</v>
      </c>
      <c r="AU1044" s="203" t="s">
        <v>16</v>
      </c>
      <c r="AY1044" s="17" t="s">
        <v>272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7" t="s">
        <v>16</v>
      </c>
      <c r="BK1044" s="204">
        <f>ROUND(I1044*H1044,2)</f>
        <v>0</v>
      </c>
      <c r="BL1044" s="17" t="s">
        <v>279</v>
      </c>
      <c r="BM1044" s="203" t="s">
        <v>3136</v>
      </c>
    </row>
    <row r="1045" spans="1:65" s="13" customFormat="1" ht="11.25">
      <c r="B1045" s="210"/>
      <c r="C1045" s="211"/>
      <c r="D1045" s="212" t="s">
        <v>283</v>
      </c>
      <c r="E1045" s="213" t="s">
        <v>1</v>
      </c>
      <c r="F1045" s="214" t="s">
        <v>6768</v>
      </c>
      <c r="G1045" s="211"/>
      <c r="H1045" s="213" t="s">
        <v>1</v>
      </c>
      <c r="I1045" s="215"/>
      <c r="J1045" s="211"/>
      <c r="K1045" s="211"/>
      <c r="L1045" s="216"/>
      <c r="M1045" s="217"/>
      <c r="N1045" s="218"/>
      <c r="O1045" s="218"/>
      <c r="P1045" s="218"/>
      <c r="Q1045" s="218"/>
      <c r="R1045" s="218"/>
      <c r="S1045" s="218"/>
      <c r="T1045" s="219"/>
      <c r="AT1045" s="220" t="s">
        <v>283</v>
      </c>
      <c r="AU1045" s="220" t="s">
        <v>16</v>
      </c>
      <c r="AV1045" s="13" t="s">
        <v>16</v>
      </c>
      <c r="AW1045" s="13" t="s">
        <v>32</v>
      </c>
      <c r="AX1045" s="13" t="s">
        <v>76</v>
      </c>
      <c r="AY1045" s="220" t="s">
        <v>272</v>
      </c>
    </row>
    <row r="1046" spans="1:65" s="14" customFormat="1" ht="11.25">
      <c r="B1046" s="221"/>
      <c r="C1046" s="222"/>
      <c r="D1046" s="212" t="s">
        <v>283</v>
      </c>
      <c r="E1046" s="223" t="s">
        <v>1</v>
      </c>
      <c r="F1046" s="224" t="s">
        <v>16</v>
      </c>
      <c r="G1046" s="222"/>
      <c r="H1046" s="225">
        <v>1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AT1046" s="231" t="s">
        <v>283</v>
      </c>
      <c r="AU1046" s="231" t="s">
        <v>16</v>
      </c>
      <c r="AV1046" s="14" t="s">
        <v>84</v>
      </c>
      <c r="AW1046" s="14" t="s">
        <v>32</v>
      </c>
      <c r="AX1046" s="14" t="s">
        <v>76</v>
      </c>
      <c r="AY1046" s="231" t="s">
        <v>272</v>
      </c>
    </row>
    <row r="1047" spans="1:65" s="15" customFormat="1" ht="11.25">
      <c r="B1047" s="246"/>
      <c r="C1047" s="247"/>
      <c r="D1047" s="212" t="s">
        <v>283</v>
      </c>
      <c r="E1047" s="248" t="s">
        <v>1</v>
      </c>
      <c r="F1047" s="249" t="s">
        <v>5942</v>
      </c>
      <c r="G1047" s="247"/>
      <c r="H1047" s="250">
        <v>1</v>
      </c>
      <c r="I1047" s="251"/>
      <c r="J1047" s="247"/>
      <c r="K1047" s="247"/>
      <c r="L1047" s="252"/>
      <c r="M1047" s="253"/>
      <c r="N1047" s="254"/>
      <c r="O1047" s="254"/>
      <c r="P1047" s="254"/>
      <c r="Q1047" s="254"/>
      <c r="R1047" s="254"/>
      <c r="S1047" s="254"/>
      <c r="T1047" s="255"/>
      <c r="AT1047" s="256" t="s">
        <v>283</v>
      </c>
      <c r="AU1047" s="256" t="s">
        <v>16</v>
      </c>
      <c r="AV1047" s="15" t="s">
        <v>279</v>
      </c>
      <c r="AW1047" s="15" t="s">
        <v>32</v>
      </c>
      <c r="AX1047" s="15" t="s">
        <v>16</v>
      </c>
      <c r="AY1047" s="256" t="s">
        <v>272</v>
      </c>
    </row>
    <row r="1048" spans="1:65" s="2" customFormat="1" ht="24.2" customHeight="1">
      <c r="A1048" s="34"/>
      <c r="B1048" s="35"/>
      <c r="C1048" s="192" t="s">
        <v>1942</v>
      </c>
      <c r="D1048" s="192" t="s">
        <v>274</v>
      </c>
      <c r="E1048" s="193" t="s">
        <v>7040</v>
      </c>
      <c r="F1048" s="194" t="s">
        <v>7041</v>
      </c>
      <c r="G1048" s="195" t="s">
        <v>952</v>
      </c>
      <c r="H1048" s="196">
        <v>1</v>
      </c>
      <c r="I1048" s="197"/>
      <c r="J1048" s="198">
        <f>ROUND(I1048*H1048,2)</f>
        <v>0</v>
      </c>
      <c r="K1048" s="194" t="s">
        <v>1</v>
      </c>
      <c r="L1048" s="39"/>
      <c r="M1048" s="199" t="s">
        <v>1</v>
      </c>
      <c r="N1048" s="200" t="s">
        <v>41</v>
      </c>
      <c r="O1048" s="71"/>
      <c r="P1048" s="201">
        <f>O1048*H1048</f>
        <v>0</v>
      </c>
      <c r="Q1048" s="201">
        <v>0</v>
      </c>
      <c r="R1048" s="201">
        <f>Q1048*H1048</f>
        <v>0</v>
      </c>
      <c r="S1048" s="201">
        <v>0</v>
      </c>
      <c r="T1048" s="202">
        <f>S1048*H1048</f>
        <v>0</v>
      </c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R1048" s="203" t="s">
        <v>279</v>
      </c>
      <c r="AT1048" s="203" t="s">
        <v>274</v>
      </c>
      <c r="AU1048" s="203" t="s">
        <v>16</v>
      </c>
      <c r="AY1048" s="17" t="s">
        <v>272</v>
      </c>
      <c r="BE1048" s="204">
        <f>IF(N1048="základní",J1048,0)</f>
        <v>0</v>
      </c>
      <c r="BF1048" s="204">
        <f>IF(N1048="snížená",J1048,0)</f>
        <v>0</v>
      </c>
      <c r="BG1048" s="204">
        <f>IF(N1048="zákl. přenesená",J1048,0)</f>
        <v>0</v>
      </c>
      <c r="BH1048" s="204">
        <f>IF(N1048="sníž. přenesená",J1048,0)</f>
        <v>0</v>
      </c>
      <c r="BI1048" s="204">
        <f>IF(N1048="nulová",J1048,0)</f>
        <v>0</v>
      </c>
      <c r="BJ1048" s="17" t="s">
        <v>16</v>
      </c>
      <c r="BK1048" s="204">
        <f>ROUND(I1048*H1048,2)</f>
        <v>0</v>
      </c>
      <c r="BL1048" s="17" t="s">
        <v>279</v>
      </c>
      <c r="BM1048" s="203" t="s">
        <v>3156</v>
      </c>
    </row>
    <row r="1049" spans="1:65" s="13" customFormat="1" ht="11.25">
      <c r="B1049" s="210"/>
      <c r="C1049" s="211"/>
      <c r="D1049" s="212" t="s">
        <v>283</v>
      </c>
      <c r="E1049" s="213" t="s">
        <v>1</v>
      </c>
      <c r="F1049" s="214" t="s">
        <v>6768</v>
      </c>
      <c r="G1049" s="211"/>
      <c r="H1049" s="213" t="s">
        <v>1</v>
      </c>
      <c r="I1049" s="215"/>
      <c r="J1049" s="211"/>
      <c r="K1049" s="211"/>
      <c r="L1049" s="216"/>
      <c r="M1049" s="217"/>
      <c r="N1049" s="218"/>
      <c r="O1049" s="218"/>
      <c r="P1049" s="218"/>
      <c r="Q1049" s="218"/>
      <c r="R1049" s="218"/>
      <c r="S1049" s="218"/>
      <c r="T1049" s="219"/>
      <c r="AT1049" s="220" t="s">
        <v>283</v>
      </c>
      <c r="AU1049" s="220" t="s">
        <v>16</v>
      </c>
      <c r="AV1049" s="13" t="s">
        <v>16</v>
      </c>
      <c r="AW1049" s="13" t="s">
        <v>32</v>
      </c>
      <c r="AX1049" s="13" t="s">
        <v>76</v>
      </c>
      <c r="AY1049" s="220" t="s">
        <v>272</v>
      </c>
    </row>
    <row r="1050" spans="1:65" s="14" customFormat="1" ht="11.25">
      <c r="B1050" s="221"/>
      <c r="C1050" s="222"/>
      <c r="D1050" s="212" t="s">
        <v>283</v>
      </c>
      <c r="E1050" s="223" t="s">
        <v>1</v>
      </c>
      <c r="F1050" s="224" t="s">
        <v>16</v>
      </c>
      <c r="G1050" s="222"/>
      <c r="H1050" s="225">
        <v>1</v>
      </c>
      <c r="I1050" s="226"/>
      <c r="J1050" s="222"/>
      <c r="K1050" s="222"/>
      <c r="L1050" s="227"/>
      <c r="M1050" s="228"/>
      <c r="N1050" s="229"/>
      <c r="O1050" s="229"/>
      <c r="P1050" s="229"/>
      <c r="Q1050" s="229"/>
      <c r="R1050" s="229"/>
      <c r="S1050" s="229"/>
      <c r="T1050" s="230"/>
      <c r="AT1050" s="231" t="s">
        <v>283</v>
      </c>
      <c r="AU1050" s="231" t="s">
        <v>16</v>
      </c>
      <c r="AV1050" s="14" t="s">
        <v>84</v>
      </c>
      <c r="AW1050" s="14" t="s">
        <v>32</v>
      </c>
      <c r="AX1050" s="14" t="s">
        <v>76</v>
      </c>
      <c r="AY1050" s="231" t="s">
        <v>272</v>
      </c>
    </row>
    <row r="1051" spans="1:65" s="15" customFormat="1" ht="11.25">
      <c r="B1051" s="246"/>
      <c r="C1051" s="247"/>
      <c r="D1051" s="212" t="s">
        <v>283</v>
      </c>
      <c r="E1051" s="248" t="s">
        <v>1</v>
      </c>
      <c r="F1051" s="249" t="s">
        <v>5942</v>
      </c>
      <c r="G1051" s="247"/>
      <c r="H1051" s="250">
        <v>1</v>
      </c>
      <c r="I1051" s="251"/>
      <c r="J1051" s="247"/>
      <c r="K1051" s="247"/>
      <c r="L1051" s="252"/>
      <c r="M1051" s="253"/>
      <c r="N1051" s="254"/>
      <c r="O1051" s="254"/>
      <c r="P1051" s="254"/>
      <c r="Q1051" s="254"/>
      <c r="R1051" s="254"/>
      <c r="S1051" s="254"/>
      <c r="T1051" s="255"/>
      <c r="AT1051" s="256" t="s">
        <v>283</v>
      </c>
      <c r="AU1051" s="256" t="s">
        <v>16</v>
      </c>
      <c r="AV1051" s="15" t="s">
        <v>279</v>
      </c>
      <c r="AW1051" s="15" t="s">
        <v>32</v>
      </c>
      <c r="AX1051" s="15" t="s">
        <v>16</v>
      </c>
      <c r="AY1051" s="256" t="s">
        <v>272</v>
      </c>
    </row>
    <row r="1052" spans="1:65" s="2" customFormat="1" ht="55.5" customHeight="1">
      <c r="A1052" s="34"/>
      <c r="B1052" s="35"/>
      <c r="C1052" s="192" t="s">
        <v>1954</v>
      </c>
      <c r="D1052" s="192" t="s">
        <v>274</v>
      </c>
      <c r="E1052" s="193" t="s">
        <v>7042</v>
      </c>
      <c r="F1052" s="194" t="s">
        <v>6973</v>
      </c>
      <c r="G1052" s="195" t="s">
        <v>185</v>
      </c>
      <c r="H1052" s="196">
        <v>3</v>
      </c>
      <c r="I1052" s="197"/>
      <c r="J1052" s="198">
        <f>ROUND(I1052*H1052,2)</f>
        <v>0</v>
      </c>
      <c r="K1052" s="194" t="s">
        <v>1</v>
      </c>
      <c r="L1052" s="39"/>
      <c r="M1052" s="199" t="s">
        <v>1</v>
      </c>
      <c r="N1052" s="200" t="s">
        <v>41</v>
      </c>
      <c r="O1052" s="71"/>
      <c r="P1052" s="201">
        <f>O1052*H1052</f>
        <v>0</v>
      </c>
      <c r="Q1052" s="201">
        <v>0</v>
      </c>
      <c r="R1052" s="201">
        <f>Q1052*H1052</f>
        <v>0</v>
      </c>
      <c r="S1052" s="201">
        <v>0</v>
      </c>
      <c r="T1052" s="202">
        <f>S1052*H1052</f>
        <v>0</v>
      </c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R1052" s="203" t="s">
        <v>279</v>
      </c>
      <c r="AT1052" s="203" t="s">
        <v>274</v>
      </c>
      <c r="AU1052" s="203" t="s">
        <v>16</v>
      </c>
      <c r="AY1052" s="17" t="s">
        <v>272</v>
      </c>
      <c r="BE1052" s="204">
        <f>IF(N1052="základní",J1052,0)</f>
        <v>0</v>
      </c>
      <c r="BF1052" s="204">
        <f>IF(N1052="snížená",J1052,0)</f>
        <v>0</v>
      </c>
      <c r="BG1052" s="204">
        <f>IF(N1052="zákl. přenesená",J1052,0)</f>
        <v>0</v>
      </c>
      <c r="BH1052" s="204">
        <f>IF(N1052="sníž. přenesená",J1052,0)</f>
        <v>0</v>
      </c>
      <c r="BI1052" s="204">
        <f>IF(N1052="nulová",J1052,0)</f>
        <v>0</v>
      </c>
      <c r="BJ1052" s="17" t="s">
        <v>16</v>
      </c>
      <c r="BK1052" s="204">
        <f>ROUND(I1052*H1052,2)</f>
        <v>0</v>
      </c>
      <c r="BL1052" s="17" t="s">
        <v>279</v>
      </c>
      <c r="BM1052" s="203" t="s">
        <v>3168</v>
      </c>
    </row>
    <row r="1053" spans="1:65" s="13" customFormat="1" ht="11.25">
      <c r="B1053" s="210"/>
      <c r="C1053" s="211"/>
      <c r="D1053" s="212" t="s">
        <v>283</v>
      </c>
      <c r="E1053" s="213" t="s">
        <v>1</v>
      </c>
      <c r="F1053" s="214" t="s">
        <v>6909</v>
      </c>
      <c r="G1053" s="211"/>
      <c r="H1053" s="213" t="s">
        <v>1</v>
      </c>
      <c r="I1053" s="215"/>
      <c r="J1053" s="211"/>
      <c r="K1053" s="211"/>
      <c r="L1053" s="216"/>
      <c r="M1053" s="217"/>
      <c r="N1053" s="218"/>
      <c r="O1053" s="218"/>
      <c r="P1053" s="218"/>
      <c r="Q1053" s="218"/>
      <c r="R1053" s="218"/>
      <c r="S1053" s="218"/>
      <c r="T1053" s="219"/>
      <c r="AT1053" s="220" t="s">
        <v>283</v>
      </c>
      <c r="AU1053" s="220" t="s">
        <v>16</v>
      </c>
      <c r="AV1053" s="13" t="s">
        <v>16</v>
      </c>
      <c r="AW1053" s="13" t="s">
        <v>32</v>
      </c>
      <c r="AX1053" s="13" t="s">
        <v>76</v>
      </c>
      <c r="AY1053" s="220" t="s">
        <v>272</v>
      </c>
    </row>
    <row r="1054" spans="1:65" s="14" customFormat="1" ht="11.25">
      <c r="B1054" s="221"/>
      <c r="C1054" s="222"/>
      <c r="D1054" s="212" t="s">
        <v>283</v>
      </c>
      <c r="E1054" s="223" t="s">
        <v>1</v>
      </c>
      <c r="F1054" s="224" t="s">
        <v>291</v>
      </c>
      <c r="G1054" s="222"/>
      <c r="H1054" s="225">
        <v>3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283</v>
      </c>
      <c r="AU1054" s="231" t="s">
        <v>16</v>
      </c>
      <c r="AV1054" s="14" t="s">
        <v>84</v>
      </c>
      <c r="AW1054" s="14" t="s">
        <v>32</v>
      </c>
      <c r="AX1054" s="14" t="s">
        <v>76</v>
      </c>
      <c r="AY1054" s="231" t="s">
        <v>272</v>
      </c>
    </row>
    <row r="1055" spans="1:65" s="15" customFormat="1" ht="11.25">
      <c r="B1055" s="246"/>
      <c r="C1055" s="247"/>
      <c r="D1055" s="212" t="s">
        <v>283</v>
      </c>
      <c r="E1055" s="248" t="s">
        <v>1</v>
      </c>
      <c r="F1055" s="249" t="s">
        <v>5942</v>
      </c>
      <c r="G1055" s="247"/>
      <c r="H1055" s="250">
        <v>3</v>
      </c>
      <c r="I1055" s="251"/>
      <c r="J1055" s="247"/>
      <c r="K1055" s="247"/>
      <c r="L1055" s="252"/>
      <c r="M1055" s="253"/>
      <c r="N1055" s="254"/>
      <c r="O1055" s="254"/>
      <c r="P1055" s="254"/>
      <c r="Q1055" s="254"/>
      <c r="R1055" s="254"/>
      <c r="S1055" s="254"/>
      <c r="T1055" s="255"/>
      <c r="AT1055" s="256" t="s">
        <v>283</v>
      </c>
      <c r="AU1055" s="256" t="s">
        <v>16</v>
      </c>
      <c r="AV1055" s="15" t="s">
        <v>279</v>
      </c>
      <c r="AW1055" s="15" t="s">
        <v>32</v>
      </c>
      <c r="AX1055" s="15" t="s">
        <v>16</v>
      </c>
      <c r="AY1055" s="256" t="s">
        <v>272</v>
      </c>
    </row>
    <row r="1056" spans="1:65" s="2" customFormat="1" ht="55.5" customHeight="1">
      <c r="A1056" s="34"/>
      <c r="B1056" s="35"/>
      <c r="C1056" s="192" t="s">
        <v>1959</v>
      </c>
      <c r="D1056" s="192" t="s">
        <v>274</v>
      </c>
      <c r="E1056" s="193" t="s">
        <v>7043</v>
      </c>
      <c r="F1056" s="194" t="s">
        <v>6777</v>
      </c>
      <c r="G1056" s="195" t="s">
        <v>185</v>
      </c>
      <c r="H1056" s="196">
        <v>12</v>
      </c>
      <c r="I1056" s="197"/>
      <c r="J1056" s="198">
        <f>ROUND(I1056*H1056,2)</f>
        <v>0</v>
      </c>
      <c r="K1056" s="194" t="s">
        <v>1</v>
      </c>
      <c r="L1056" s="39"/>
      <c r="M1056" s="199" t="s">
        <v>1</v>
      </c>
      <c r="N1056" s="200" t="s">
        <v>41</v>
      </c>
      <c r="O1056" s="71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203" t="s">
        <v>279</v>
      </c>
      <c r="AT1056" s="203" t="s">
        <v>274</v>
      </c>
      <c r="AU1056" s="203" t="s">
        <v>16</v>
      </c>
      <c r="AY1056" s="17" t="s">
        <v>272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7" t="s">
        <v>16</v>
      </c>
      <c r="BK1056" s="204">
        <f>ROUND(I1056*H1056,2)</f>
        <v>0</v>
      </c>
      <c r="BL1056" s="17" t="s">
        <v>279</v>
      </c>
      <c r="BM1056" s="203" t="s">
        <v>3180</v>
      </c>
    </row>
    <row r="1057" spans="1:65" s="13" customFormat="1" ht="11.25">
      <c r="B1057" s="210"/>
      <c r="C1057" s="211"/>
      <c r="D1057" s="212" t="s">
        <v>283</v>
      </c>
      <c r="E1057" s="213" t="s">
        <v>1</v>
      </c>
      <c r="F1057" s="214" t="s">
        <v>6909</v>
      </c>
      <c r="G1057" s="211"/>
      <c r="H1057" s="213" t="s">
        <v>1</v>
      </c>
      <c r="I1057" s="215"/>
      <c r="J1057" s="211"/>
      <c r="K1057" s="211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283</v>
      </c>
      <c r="AU1057" s="220" t="s">
        <v>16</v>
      </c>
      <c r="AV1057" s="13" t="s">
        <v>16</v>
      </c>
      <c r="AW1057" s="13" t="s">
        <v>32</v>
      </c>
      <c r="AX1057" s="13" t="s">
        <v>76</v>
      </c>
      <c r="AY1057" s="220" t="s">
        <v>272</v>
      </c>
    </row>
    <row r="1058" spans="1:65" s="14" customFormat="1" ht="11.25">
      <c r="B1058" s="221"/>
      <c r="C1058" s="222"/>
      <c r="D1058" s="212" t="s">
        <v>283</v>
      </c>
      <c r="E1058" s="223" t="s">
        <v>1</v>
      </c>
      <c r="F1058" s="224" t="s">
        <v>344</v>
      </c>
      <c r="G1058" s="222"/>
      <c r="H1058" s="225">
        <v>12</v>
      </c>
      <c r="I1058" s="226"/>
      <c r="J1058" s="222"/>
      <c r="K1058" s="222"/>
      <c r="L1058" s="227"/>
      <c r="M1058" s="228"/>
      <c r="N1058" s="229"/>
      <c r="O1058" s="229"/>
      <c r="P1058" s="229"/>
      <c r="Q1058" s="229"/>
      <c r="R1058" s="229"/>
      <c r="S1058" s="229"/>
      <c r="T1058" s="230"/>
      <c r="AT1058" s="231" t="s">
        <v>283</v>
      </c>
      <c r="AU1058" s="231" t="s">
        <v>16</v>
      </c>
      <c r="AV1058" s="14" t="s">
        <v>84</v>
      </c>
      <c r="AW1058" s="14" t="s">
        <v>32</v>
      </c>
      <c r="AX1058" s="14" t="s">
        <v>76</v>
      </c>
      <c r="AY1058" s="231" t="s">
        <v>272</v>
      </c>
    </row>
    <row r="1059" spans="1:65" s="15" customFormat="1" ht="11.25">
      <c r="B1059" s="246"/>
      <c r="C1059" s="247"/>
      <c r="D1059" s="212" t="s">
        <v>283</v>
      </c>
      <c r="E1059" s="248" t="s">
        <v>1</v>
      </c>
      <c r="F1059" s="249" t="s">
        <v>5942</v>
      </c>
      <c r="G1059" s="247"/>
      <c r="H1059" s="250">
        <v>12</v>
      </c>
      <c r="I1059" s="251"/>
      <c r="J1059" s="247"/>
      <c r="K1059" s="247"/>
      <c r="L1059" s="252"/>
      <c r="M1059" s="253"/>
      <c r="N1059" s="254"/>
      <c r="O1059" s="254"/>
      <c r="P1059" s="254"/>
      <c r="Q1059" s="254"/>
      <c r="R1059" s="254"/>
      <c r="S1059" s="254"/>
      <c r="T1059" s="255"/>
      <c r="AT1059" s="256" t="s">
        <v>283</v>
      </c>
      <c r="AU1059" s="256" t="s">
        <v>16</v>
      </c>
      <c r="AV1059" s="15" t="s">
        <v>279</v>
      </c>
      <c r="AW1059" s="15" t="s">
        <v>32</v>
      </c>
      <c r="AX1059" s="15" t="s">
        <v>16</v>
      </c>
      <c r="AY1059" s="256" t="s">
        <v>272</v>
      </c>
    </row>
    <row r="1060" spans="1:65" s="2" customFormat="1" ht="55.5" customHeight="1">
      <c r="A1060" s="34"/>
      <c r="B1060" s="35"/>
      <c r="C1060" s="192" t="s">
        <v>1967</v>
      </c>
      <c r="D1060" s="192" t="s">
        <v>274</v>
      </c>
      <c r="E1060" s="193" t="s">
        <v>7044</v>
      </c>
      <c r="F1060" s="194" t="s">
        <v>6978</v>
      </c>
      <c r="G1060" s="195" t="s">
        <v>185</v>
      </c>
      <c r="H1060" s="196">
        <v>18</v>
      </c>
      <c r="I1060" s="197"/>
      <c r="J1060" s="198">
        <f>ROUND(I1060*H1060,2)</f>
        <v>0</v>
      </c>
      <c r="K1060" s="194" t="s">
        <v>1</v>
      </c>
      <c r="L1060" s="39"/>
      <c r="M1060" s="199" t="s">
        <v>1</v>
      </c>
      <c r="N1060" s="200" t="s">
        <v>41</v>
      </c>
      <c r="O1060" s="71"/>
      <c r="P1060" s="201">
        <f>O1060*H1060</f>
        <v>0</v>
      </c>
      <c r="Q1060" s="201">
        <v>0</v>
      </c>
      <c r="R1060" s="201">
        <f>Q1060*H1060</f>
        <v>0</v>
      </c>
      <c r="S1060" s="201">
        <v>0</v>
      </c>
      <c r="T1060" s="202">
        <f>S1060*H1060</f>
        <v>0</v>
      </c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R1060" s="203" t="s">
        <v>279</v>
      </c>
      <c r="AT1060" s="203" t="s">
        <v>274</v>
      </c>
      <c r="AU1060" s="203" t="s">
        <v>16</v>
      </c>
      <c r="AY1060" s="17" t="s">
        <v>272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17" t="s">
        <v>16</v>
      </c>
      <c r="BK1060" s="204">
        <f>ROUND(I1060*H1060,2)</f>
        <v>0</v>
      </c>
      <c r="BL1060" s="17" t="s">
        <v>279</v>
      </c>
      <c r="BM1060" s="203" t="s">
        <v>3195</v>
      </c>
    </row>
    <row r="1061" spans="1:65" s="13" customFormat="1" ht="11.25">
      <c r="B1061" s="210"/>
      <c r="C1061" s="211"/>
      <c r="D1061" s="212" t="s">
        <v>283</v>
      </c>
      <c r="E1061" s="213" t="s">
        <v>1</v>
      </c>
      <c r="F1061" s="214" t="s">
        <v>6909</v>
      </c>
      <c r="G1061" s="211"/>
      <c r="H1061" s="213" t="s">
        <v>1</v>
      </c>
      <c r="I1061" s="215"/>
      <c r="J1061" s="211"/>
      <c r="K1061" s="211"/>
      <c r="L1061" s="216"/>
      <c r="M1061" s="217"/>
      <c r="N1061" s="218"/>
      <c r="O1061" s="218"/>
      <c r="P1061" s="218"/>
      <c r="Q1061" s="218"/>
      <c r="R1061" s="218"/>
      <c r="S1061" s="218"/>
      <c r="T1061" s="219"/>
      <c r="AT1061" s="220" t="s">
        <v>283</v>
      </c>
      <c r="AU1061" s="220" t="s">
        <v>16</v>
      </c>
      <c r="AV1061" s="13" t="s">
        <v>16</v>
      </c>
      <c r="AW1061" s="13" t="s">
        <v>32</v>
      </c>
      <c r="AX1061" s="13" t="s">
        <v>76</v>
      </c>
      <c r="AY1061" s="220" t="s">
        <v>272</v>
      </c>
    </row>
    <row r="1062" spans="1:65" s="14" customFormat="1" ht="11.25">
      <c r="B1062" s="221"/>
      <c r="C1062" s="222"/>
      <c r="D1062" s="212" t="s">
        <v>283</v>
      </c>
      <c r="E1062" s="223" t="s">
        <v>1</v>
      </c>
      <c r="F1062" s="224" t="s">
        <v>368</v>
      </c>
      <c r="G1062" s="222"/>
      <c r="H1062" s="225">
        <v>18</v>
      </c>
      <c r="I1062" s="226"/>
      <c r="J1062" s="222"/>
      <c r="K1062" s="222"/>
      <c r="L1062" s="227"/>
      <c r="M1062" s="228"/>
      <c r="N1062" s="229"/>
      <c r="O1062" s="229"/>
      <c r="P1062" s="229"/>
      <c r="Q1062" s="229"/>
      <c r="R1062" s="229"/>
      <c r="S1062" s="229"/>
      <c r="T1062" s="230"/>
      <c r="AT1062" s="231" t="s">
        <v>283</v>
      </c>
      <c r="AU1062" s="231" t="s">
        <v>16</v>
      </c>
      <c r="AV1062" s="14" t="s">
        <v>84</v>
      </c>
      <c r="AW1062" s="14" t="s">
        <v>32</v>
      </c>
      <c r="AX1062" s="14" t="s">
        <v>76</v>
      </c>
      <c r="AY1062" s="231" t="s">
        <v>272</v>
      </c>
    </row>
    <row r="1063" spans="1:65" s="15" customFormat="1" ht="11.25">
      <c r="B1063" s="246"/>
      <c r="C1063" s="247"/>
      <c r="D1063" s="212" t="s">
        <v>283</v>
      </c>
      <c r="E1063" s="248" t="s">
        <v>1</v>
      </c>
      <c r="F1063" s="249" t="s">
        <v>5942</v>
      </c>
      <c r="G1063" s="247"/>
      <c r="H1063" s="250">
        <v>18</v>
      </c>
      <c r="I1063" s="251"/>
      <c r="J1063" s="247"/>
      <c r="K1063" s="247"/>
      <c r="L1063" s="252"/>
      <c r="M1063" s="253"/>
      <c r="N1063" s="254"/>
      <c r="O1063" s="254"/>
      <c r="P1063" s="254"/>
      <c r="Q1063" s="254"/>
      <c r="R1063" s="254"/>
      <c r="S1063" s="254"/>
      <c r="T1063" s="255"/>
      <c r="AT1063" s="256" t="s">
        <v>283</v>
      </c>
      <c r="AU1063" s="256" t="s">
        <v>16</v>
      </c>
      <c r="AV1063" s="15" t="s">
        <v>279</v>
      </c>
      <c r="AW1063" s="15" t="s">
        <v>32</v>
      </c>
      <c r="AX1063" s="15" t="s">
        <v>16</v>
      </c>
      <c r="AY1063" s="256" t="s">
        <v>272</v>
      </c>
    </row>
    <row r="1064" spans="1:65" s="2" customFormat="1" ht="55.5" customHeight="1">
      <c r="A1064" s="34"/>
      <c r="B1064" s="35"/>
      <c r="C1064" s="192" t="s">
        <v>1972</v>
      </c>
      <c r="D1064" s="192" t="s">
        <v>274</v>
      </c>
      <c r="E1064" s="193" t="s">
        <v>7045</v>
      </c>
      <c r="F1064" s="194" t="s">
        <v>7046</v>
      </c>
      <c r="G1064" s="195" t="s">
        <v>185</v>
      </c>
      <c r="H1064" s="196">
        <v>1.5</v>
      </c>
      <c r="I1064" s="197"/>
      <c r="J1064" s="198">
        <f>ROUND(I1064*H1064,2)</f>
        <v>0</v>
      </c>
      <c r="K1064" s="194" t="s">
        <v>1</v>
      </c>
      <c r="L1064" s="39"/>
      <c r="M1064" s="199" t="s">
        <v>1</v>
      </c>
      <c r="N1064" s="200" t="s">
        <v>41</v>
      </c>
      <c r="O1064" s="71"/>
      <c r="P1064" s="201">
        <f>O1064*H1064</f>
        <v>0</v>
      </c>
      <c r="Q1064" s="201">
        <v>0</v>
      </c>
      <c r="R1064" s="201">
        <f>Q1064*H1064</f>
        <v>0</v>
      </c>
      <c r="S1064" s="201">
        <v>0</v>
      </c>
      <c r="T1064" s="202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203" t="s">
        <v>279</v>
      </c>
      <c r="AT1064" s="203" t="s">
        <v>274</v>
      </c>
      <c r="AU1064" s="203" t="s">
        <v>16</v>
      </c>
      <c r="AY1064" s="17" t="s">
        <v>272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17" t="s">
        <v>16</v>
      </c>
      <c r="BK1064" s="204">
        <f>ROUND(I1064*H1064,2)</f>
        <v>0</v>
      </c>
      <c r="BL1064" s="17" t="s">
        <v>279</v>
      </c>
      <c r="BM1064" s="203" t="s">
        <v>3215</v>
      </c>
    </row>
    <row r="1065" spans="1:65" s="13" customFormat="1" ht="11.25">
      <c r="B1065" s="210"/>
      <c r="C1065" s="211"/>
      <c r="D1065" s="212" t="s">
        <v>283</v>
      </c>
      <c r="E1065" s="213" t="s">
        <v>1</v>
      </c>
      <c r="F1065" s="214" t="s">
        <v>6909</v>
      </c>
      <c r="G1065" s="211"/>
      <c r="H1065" s="213" t="s">
        <v>1</v>
      </c>
      <c r="I1065" s="215"/>
      <c r="J1065" s="211"/>
      <c r="K1065" s="211"/>
      <c r="L1065" s="216"/>
      <c r="M1065" s="217"/>
      <c r="N1065" s="218"/>
      <c r="O1065" s="218"/>
      <c r="P1065" s="218"/>
      <c r="Q1065" s="218"/>
      <c r="R1065" s="218"/>
      <c r="S1065" s="218"/>
      <c r="T1065" s="219"/>
      <c r="AT1065" s="220" t="s">
        <v>283</v>
      </c>
      <c r="AU1065" s="220" t="s">
        <v>16</v>
      </c>
      <c r="AV1065" s="13" t="s">
        <v>16</v>
      </c>
      <c r="AW1065" s="13" t="s">
        <v>32</v>
      </c>
      <c r="AX1065" s="13" t="s">
        <v>76</v>
      </c>
      <c r="AY1065" s="220" t="s">
        <v>272</v>
      </c>
    </row>
    <row r="1066" spans="1:65" s="14" customFormat="1" ht="11.25">
      <c r="B1066" s="221"/>
      <c r="C1066" s="222"/>
      <c r="D1066" s="212" t="s">
        <v>283</v>
      </c>
      <c r="E1066" s="223" t="s">
        <v>1</v>
      </c>
      <c r="F1066" s="224" t="s">
        <v>7047</v>
      </c>
      <c r="G1066" s="222"/>
      <c r="H1066" s="225">
        <v>1.5</v>
      </c>
      <c r="I1066" s="226"/>
      <c r="J1066" s="222"/>
      <c r="K1066" s="222"/>
      <c r="L1066" s="227"/>
      <c r="M1066" s="228"/>
      <c r="N1066" s="229"/>
      <c r="O1066" s="229"/>
      <c r="P1066" s="229"/>
      <c r="Q1066" s="229"/>
      <c r="R1066" s="229"/>
      <c r="S1066" s="229"/>
      <c r="T1066" s="230"/>
      <c r="AT1066" s="231" t="s">
        <v>283</v>
      </c>
      <c r="AU1066" s="231" t="s">
        <v>16</v>
      </c>
      <c r="AV1066" s="14" t="s">
        <v>84</v>
      </c>
      <c r="AW1066" s="14" t="s">
        <v>32</v>
      </c>
      <c r="AX1066" s="14" t="s">
        <v>76</v>
      </c>
      <c r="AY1066" s="231" t="s">
        <v>272</v>
      </c>
    </row>
    <row r="1067" spans="1:65" s="15" customFormat="1" ht="11.25">
      <c r="B1067" s="246"/>
      <c r="C1067" s="247"/>
      <c r="D1067" s="212" t="s">
        <v>283</v>
      </c>
      <c r="E1067" s="248" t="s">
        <v>1</v>
      </c>
      <c r="F1067" s="249" t="s">
        <v>5942</v>
      </c>
      <c r="G1067" s="247"/>
      <c r="H1067" s="250">
        <v>1.5</v>
      </c>
      <c r="I1067" s="251"/>
      <c r="J1067" s="247"/>
      <c r="K1067" s="247"/>
      <c r="L1067" s="252"/>
      <c r="M1067" s="253"/>
      <c r="N1067" s="254"/>
      <c r="O1067" s="254"/>
      <c r="P1067" s="254"/>
      <c r="Q1067" s="254"/>
      <c r="R1067" s="254"/>
      <c r="S1067" s="254"/>
      <c r="T1067" s="255"/>
      <c r="AT1067" s="256" t="s">
        <v>283</v>
      </c>
      <c r="AU1067" s="256" t="s">
        <v>16</v>
      </c>
      <c r="AV1067" s="15" t="s">
        <v>279</v>
      </c>
      <c r="AW1067" s="15" t="s">
        <v>32</v>
      </c>
      <c r="AX1067" s="15" t="s">
        <v>16</v>
      </c>
      <c r="AY1067" s="256" t="s">
        <v>272</v>
      </c>
    </row>
    <row r="1068" spans="1:65" s="2" customFormat="1" ht="44.25" customHeight="1">
      <c r="A1068" s="34"/>
      <c r="B1068" s="35"/>
      <c r="C1068" s="192" t="s">
        <v>1981</v>
      </c>
      <c r="D1068" s="192" t="s">
        <v>274</v>
      </c>
      <c r="E1068" s="193" t="s">
        <v>7048</v>
      </c>
      <c r="F1068" s="194" t="s">
        <v>7049</v>
      </c>
      <c r="G1068" s="195" t="s">
        <v>952</v>
      </c>
      <c r="H1068" s="196">
        <v>4</v>
      </c>
      <c r="I1068" s="197"/>
      <c r="J1068" s="198">
        <f>ROUND(I1068*H1068,2)</f>
        <v>0</v>
      </c>
      <c r="K1068" s="194" t="s">
        <v>1</v>
      </c>
      <c r="L1068" s="39"/>
      <c r="M1068" s="199" t="s">
        <v>1</v>
      </c>
      <c r="N1068" s="200" t="s">
        <v>41</v>
      </c>
      <c r="O1068" s="71"/>
      <c r="P1068" s="201">
        <f>O1068*H1068</f>
        <v>0</v>
      </c>
      <c r="Q1068" s="201">
        <v>0</v>
      </c>
      <c r="R1068" s="201">
        <f>Q1068*H1068</f>
        <v>0</v>
      </c>
      <c r="S1068" s="201">
        <v>0</v>
      </c>
      <c r="T1068" s="202">
        <f>S1068*H1068</f>
        <v>0</v>
      </c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R1068" s="203" t="s">
        <v>279</v>
      </c>
      <c r="AT1068" s="203" t="s">
        <v>274</v>
      </c>
      <c r="AU1068" s="203" t="s">
        <v>16</v>
      </c>
      <c r="AY1068" s="17" t="s">
        <v>272</v>
      </c>
      <c r="BE1068" s="204">
        <f>IF(N1068="základní",J1068,0)</f>
        <v>0</v>
      </c>
      <c r="BF1068" s="204">
        <f>IF(N1068="snížená",J1068,0)</f>
        <v>0</v>
      </c>
      <c r="BG1068" s="204">
        <f>IF(N1068="zákl. přenesená",J1068,0)</f>
        <v>0</v>
      </c>
      <c r="BH1068" s="204">
        <f>IF(N1068="sníž. přenesená",J1068,0)</f>
        <v>0</v>
      </c>
      <c r="BI1068" s="204">
        <f>IF(N1068="nulová",J1068,0)</f>
        <v>0</v>
      </c>
      <c r="BJ1068" s="17" t="s">
        <v>16</v>
      </c>
      <c r="BK1068" s="204">
        <f>ROUND(I1068*H1068,2)</f>
        <v>0</v>
      </c>
      <c r="BL1068" s="17" t="s">
        <v>279</v>
      </c>
      <c r="BM1068" s="203" t="s">
        <v>3227</v>
      </c>
    </row>
    <row r="1069" spans="1:65" s="13" customFormat="1" ht="11.25">
      <c r="B1069" s="210"/>
      <c r="C1069" s="211"/>
      <c r="D1069" s="212" t="s">
        <v>283</v>
      </c>
      <c r="E1069" s="213" t="s">
        <v>1</v>
      </c>
      <c r="F1069" s="214" t="s">
        <v>6909</v>
      </c>
      <c r="G1069" s="211"/>
      <c r="H1069" s="213" t="s">
        <v>1</v>
      </c>
      <c r="I1069" s="215"/>
      <c r="J1069" s="211"/>
      <c r="K1069" s="211"/>
      <c r="L1069" s="216"/>
      <c r="M1069" s="217"/>
      <c r="N1069" s="218"/>
      <c r="O1069" s="218"/>
      <c r="P1069" s="218"/>
      <c r="Q1069" s="218"/>
      <c r="R1069" s="218"/>
      <c r="S1069" s="218"/>
      <c r="T1069" s="219"/>
      <c r="AT1069" s="220" t="s">
        <v>283</v>
      </c>
      <c r="AU1069" s="220" t="s">
        <v>16</v>
      </c>
      <c r="AV1069" s="13" t="s">
        <v>16</v>
      </c>
      <c r="AW1069" s="13" t="s">
        <v>32</v>
      </c>
      <c r="AX1069" s="13" t="s">
        <v>76</v>
      </c>
      <c r="AY1069" s="220" t="s">
        <v>272</v>
      </c>
    </row>
    <row r="1070" spans="1:65" s="14" customFormat="1" ht="11.25">
      <c r="B1070" s="221"/>
      <c r="C1070" s="222"/>
      <c r="D1070" s="212" t="s">
        <v>283</v>
      </c>
      <c r="E1070" s="223" t="s">
        <v>1</v>
      </c>
      <c r="F1070" s="224" t="s">
        <v>279</v>
      </c>
      <c r="G1070" s="222"/>
      <c r="H1070" s="225">
        <v>4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16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15" customFormat="1" ht="11.25">
      <c r="B1071" s="246"/>
      <c r="C1071" s="247"/>
      <c r="D1071" s="212" t="s">
        <v>283</v>
      </c>
      <c r="E1071" s="248" t="s">
        <v>1</v>
      </c>
      <c r="F1071" s="249" t="s">
        <v>5942</v>
      </c>
      <c r="G1071" s="247"/>
      <c r="H1071" s="250">
        <v>4</v>
      </c>
      <c r="I1071" s="251"/>
      <c r="J1071" s="247"/>
      <c r="K1071" s="247"/>
      <c r="L1071" s="252"/>
      <c r="M1071" s="253"/>
      <c r="N1071" s="254"/>
      <c r="O1071" s="254"/>
      <c r="P1071" s="254"/>
      <c r="Q1071" s="254"/>
      <c r="R1071" s="254"/>
      <c r="S1071" s="254"/>
      <c r="T1071" s="255"/>
      <c r="AT1071" s="256" t="s">
        <v>283</v>
      </c>
      <c r="AU1071" s="256" t="s">
        <v>16</v>
      </c>
      <c r="AV1071" s="15" t="s">
        <v>279</v>
      </c>
      <c r="AW1071" s="15" t="s">
        <v>32</v>
      </c>
      <c r="AX1071" s="15" t="s">
        <v>16</v>
      </c>
      <c r="AY1071" s="256" t="s">
        <v>272</v>
      </c>
    </row>
    <row r="1072" spans="1:65" s="2" customFormat="1" ht="37.9" customHeight="1">
      <c r="A1072" s="34"/>
      <c r="B1072" s="35"/>
      <c r="C1072" s="192" t="s">
        <v>1986</v>
      </c>
      <c r="D1072" s="192" t="s">
        <v>274</v>
      </c>
      <c r="E1072" s="193" t="s">
        <v>7050</v>
      </c>
      <c r="F1072" s="194" t="s">
        <v>6783</v>
      </c>
      <c r="G1072" s="195" t="s">
        <v>185</v>
      </c>
      <c r="H1072" s="196">
        <v>89</v>
      </c>
      <c r="I1072" s="197"/>
      <c r="J1072" s="198">
        <f>ROUND(I1072*H1072,2)</f>
        <v>0</v>
      </c>
      <c r="K1072" s="194" t="s">
        <v>1</v>
      </c>
      <c r="L1072" s="39"/>
      <c r="M1072" s="199" t="s">
        <v>1</v>
      </c>
      <c r="N1072" s="200" t="s">
        <v>41</v>
      </c>
      <c r="O1072" s="71"/>
      <c r="P1072" s="201">
        <f>O1072*H1072</f>
        <v>0</v>
      </c>
      <c r="Q1072" s="201">
        <v>0</v>
      </c>
      <c r="R1072" s="201">
        <f>Q1072*H1072</f>
        <v>0</v>
      </c>
      <c r="S1072" s="201">
        <v>0</v>
      </c>
      <c r="T1072" s="202">
        <f>S1072*H1072</f>
        <v>0</v>
      </c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R1072" s="203" t="s">
        <v>279</v>
      </c>
      <c r="AT1072" s="203" t="s">
        <v>274</v>
      </c>
      <c r="AU1072" s="203" t="s">
        <v>16</v>
      </c>
      <c r="AY1072" s="17" t="s">
        <v>272</v>
      </c>
      <c r="BE1072" s="204">
        <f>IF(N1072="základní",J1072,0)</f>
        <v>0</v>
      </c>
      <c r="BF1072" s="204">
        <f>IF(N1072="snížená",J1072,0)</f>
        <v>0</v>
      </c>
      <c r="BG1072" s="204">
        <f>IF(N1072="zákl. přenesená",J1072,0)</f>
        <v>0</v>
      </c>
      <c r="BH1072" s="204">
        <f>IF(N1072="sníž. přenesená",J1072,0)</f>
        <v>0</v>
      </c>
      <c r="BI1072" s="204">
        <f>IF(N1072="nulová",J1072,0)</f>
        <v>0</v>
      </c>
      <c r="BJ1072" s="17" t="s">
        <v>16</v>
      </c>
      <c r="BK1072" s="204">
        <f>ROUND(I1072*H1072,2)</f>
        <v>0</v>
      </c>
      <c r="BL1072" s="17" t="s">
        <v>279</v>
      </c>
      <c r="BM1072" s="203" t="s">
        <v>3237</v>
      </c>
    </row>
    <row r="1073" spans="1:65" s="13" customFormat="1" ht="11.25">
      <c r="B1073" s="210"/>
      <c r="C1073" s="211"/>
      <c r="D1073" s="212" t="s">
        <v>283</v>
      </c>
      <c r="E1073" s="213" t="s">
        <v>1</v>
      </c>
      <c r="F1073" s="214" t="s">
        <v>6909</v>
      </c>
      <c r="G1073" s="211"/>
      <c r="H1073" s="213" t="s">
        <v>1</v>
      </c>
      <c r="I1073" s="215"/>
      <c r="J1073" s="211"/>
      <c r="K1073" s="211"/>
      <c r="L1073" s="216"/>
      <c r="M1073" s="217"/>
      <c r="N1073" s="218"/>
      <c r="O1073" s="218"/>
      <c r="P1073" s="218"/>
      <c r="Q1073" s="218"/>
      <c r="R1073" s="218"/>
      <c r="S1073" s="218"/>
      <c r="T1073" s="219"/>
      <c r="AT1073" s="220" t="s">
        <v>283</v>
      </c>
      <c r="AU1073" s="220" t="s">
        <v>16</v>
      </c>
      <c r="AV1073" s="13" t="s">
        <v>16</v>
      </c>
      <c r="AW1073" s="13" t="s">
        <v>32</v>
      </c>
      <c r="AX1073" s="13" t="s">
        <v>76</v>
      </c>
      <c r="AY1073" s="220" t="s">
        <v>272</v>
      </c>
    </row>
    <row r="1074" spans="1:65" s="14" customFormat="1" ht="11.25">
      <c r="B1074" s="221"/>
      <c r="C1074" s="222"/>
      <c r="D1074" s="212" t="s">
        <v>283</v>
      </c>
      <c r="E1074" s="223" t="s">
        <v>1</v>
      </c>
      <c r="F1074" s="224" t="s">
        <v>6408</v>
      </c>
      <c r="G1074" s="222"/>
      <c r="H1074" s="225">
        <v>89</v>
      </c>
      <c r="I1074" s="226"/>
      <c r="J1074" s="222"/>
      <c r="K1074" s="222"/>
      <c r="L1074" s="227"/>
      <c r="M1074" s="228"/>
      <c r="N1074" s="229"/>
      <c r="O1074" s="229"/>
      <c r="P1074" s="229"/>
      <c r="Q1074" s="229"/>
      <c r="R1074" s="229"/>
      <c r="S1074" s="229"/>
      <c r="T1074" s="230"/>
      <c r="AT1074" s="231" t="s">
        <v>283</v>
      </c>
      <c r="AU1074" s="231" t="s">
        <v>16</v>
      </c>
      <c r="AV1074" s="14" t="s">
        <v>84</v>
      </c>
      <c r="AW1074" s="14" t="s">
        <v>32</v>
      </c>
      <c r="AX1074" s="14" t="s">
        <v>76</v>
      </c>
      <c r="AY1074" s="231" t="s">
        <v>272</v>
      </c>
    </row>
    <row r="1075" spans="1:65" s="15" customFormat="1" ht="11.25">
      <c r="B1075" s="246"/>
      <c r="C1075" s="247"/>
      <c r="D1075" s="212" t="s">
        <v>283</v>
      </c>
      <c r="E1075" s="248" t="s">
        <v>1</v>
      </c>
      <c r="F1075" s="249" t="s">
        <v>5942</v>
      </c>
      <c r="G1075" s="247"/>
      <c r="H1075" s="250">
        <v>89</v>
      </c>
      <c r="I1075" s="251"/>
      <c r="J1075" s="247"/>
      <c r="K1075" s="247"/>
      <c r="L1075" s="252"/>
      <c r="M1075" s="253"/>
      <c r="N1075" s="254"/>
      <c r="O1075" s="254"/>
      <c r="P1075" s="254"/>
      <c r="Q1075" s="254"/>
      <c r="R1075" s="254"/>
      <c r="S1075" s="254"/>
      <c r="T1075" s="255"/>
      <c r="AT1075" s="256" t="s">
        <v>283</v>
      </c>
      <c r="AU1075" s="256" t="s">
        <v>16</v>
      </c>
      <c r="AV1075" s="15" t="s">
        <v>279</v>
      </c>
      <c r="AW1075" s="15" t="s">
        <v>32</v>
      </c>
      <c r="AX1075" s="15" t="s">
        <v>16</v>
      </c>
      <c r="AY1075" s="256" t="s">
        <v>272</v>
      </c>
    </row>
    <row r="1076" spans="1:65" s="2" customFormat="1" ht="37.9" customHeight="1">
      <c r="A1076" s="34"/>
      <c r="B1076" s="35"/>
      <c r="C1076" s="192" t="s">
        <v>1999</v>
      </c>
      <c r="D1076" s="192" t="s">
        <v>274</v>
      </c>
      <c r="E1076" s="193" t="s">
        <v>7051</v>
      </c>
      <c r="F1076" s="194" t="s">
        <v>6981</v>
      </c>
      <c r="G1076" s="195" t="s">
        <v>185</v>
      </c>
      <c r="H1076" s="196">
        <v>59.5</v>
      </c>
      <c r="I1076" s="197"/>
      <c r="J1076" s="198">
        <f>ROUND(I1076*H1076,2)</f>
        <v>0</v>
      </c>
      <c r="K1076" s="194" t="s">
        <v>1</v>
      </c>
      <c r="L1076" s="39"/>
      <c r="M1076" s="199" t="s">
        <v>1</v>
      </c>
      <c r="N1076" s="200" t="s">
        <v>41</v>
      </c>
      <c r="O1076" s="71"/>
      <c r="P1076" s="201">
        <f>O1076*H1076</f>
        <v>0</v>
      </c>
      <c r="Q1076" s="201">
        <v>0</v>
      </c>
      <c r="R1076" s="201">
        <f>Q1076*H1076</f>
        <v>0</v>
      </c>
      <c r="S1076" s="201">
        <v>0</v>
      </c>
      <c r="T1076" s="202">
        <f>S1076*H1076</f>
        <v>0</v>
      </c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R1076" s="203" t="s">
        <v>279</v>
      </c>
      <c r="AT1076" s="203" t="s">
        <v>274</v>
      </c>
      <c r="AU1076" s="203" t="s">
        <v>16</v>
      </c>
      <c r="AY1076" s="17" t="s">
        <v>272</v>
      </c>
      <c r="BE1076" s="204">
        <f>IF(N1076="základní",J1076,0)</f>
        <v>0</v>
      </c>
      <c r="BF1076" s="204">
        <f>IF(N1076="snížená",J1076,0)</f>
        <v>0</v>
      </c>
      <c r="BG1076" s="204">
        <f>IF(N1076="zákl. přenesená",J1076,0)</f>
        <v>0</v>
      </c>
      <c r="BH1076" s="204">
        <f>IF(N1076="sníž. přenesená",J1076,0)</f>
        <v>0</v>
      </c>
      <c r="BI1076" s="204">
        <f>IF(N1076="nulová",J1076,0)</f>
        <v>0</v>
      </c>
      <c r="BJ1076" s="17" t="s">
        <v>16</v>
      </c>
      <c r="BK1076" s="204">
        <f>ROUND(I1076*H1076,2)</f>
        <v>0</v>
      </c>
      <c r="BL1076" s="17" t="s">
        <v>279</v>
      </c>
      <c r="BM1076" s="203" t="s">
        <v>3256</v>
      </c>
    </row>
    <row r="1077" spans="1:65" s="13" customFormat="1" ht="11.25">
      <c r="B1077" s="210"/>
      <c r="C1077" s="211"/>
      <c r="D1077" s="212" t="s">
        <v>283</v>
      </c>
      <c r="E1077" s="213" t="s">
        <v>1</v>
      </c>
      <c r="F1077" s="214" t="s">
        <v>6909</v>
      </c>
      <c r="G1077" s="211"/>
      <c r="H1077" s="213" t="s">
        <v>1</v>
      </c>
      <c r="I1077" s="215"/>
      <c r="J1077" s="211"/>
      <c r="K1077" s="211"/>
      <c r="L1077" s="216"/>
      <c r="M1077" s="217"/>
      <c r="N1077" s="218"/>
      <c r="O1077" s="218"/>
      <c r="P1077" s="218"/>
      <c r="Q1077" s="218"/>
      <c r="R1077" s="218"/>
      <c r="S1077" s="218"/>
      <c r="T1077" s="219"/>
      <c r="AT1077" s="220" t="s">
        <v>283</v>
      </c>
      <c r="AU1077" s="220" t="s">
        <v>16</v>
      </c>
      <c r="AV1077" s="13" t="s">
        <v>16</v>
      </c>
      <c r="AW1077" s="13" t="s">
        <v>32</v>
      </c>
      <c r="AX1077" s="13" t="s">
        <v>76</v>
      </c>
      <c r="AY1077" s="220" t="s">
        <v>272</v>
      </c>
    </row>
    <row r="1078" spans="1:65" s="14" customFormat="1" ht="11.25">
      <c r="B1078" s="221"/>
      <c r="C1078" s="222"/>
      <c r="D1078" s="212" t="s">
        <v>283</v>
      </c>
      <c r="E1078" s="223" t="s">
        <v>1</v>
      </c>
      <c r="F1078" s="224" t="s">
        <v>7052</v>
      </c>
      <c r="G1078" s="222"/>
      <c r="H1078" s="225">
        <v>59.5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AT1078" s="231" t="s">
        <v>283</v>
      </c>
      <c r="AU1078" s="231" t="s">
        <v>16</v>
      </c>
      <c r="AV1078" s="14" t="s">
        <v>84</v>
      </c>
      <c r="AW1078" s="14" t="s">
        <v>32</v>
      </c>
      <c r="AX1078" s="14" t="s">
        <v>76</v>
      </c>
      <c r="AY1078" s="231" t="s">
        <v>272</v>
      </c>
    </row>
    <row r="1079" spans="1:65" s="15" customFormat="1" ht="11.25">
      <c r="B1079" s="246"/>
      <c r="C1079" s="247"/>
      <c r="D1079" s="212" t="s">
        <v>283</v>
      </c>
      <c r="E1079" s="248" t="s">
        <v>1</v>
      </c>
      <c r="F1079" s="249" t="s">
        <v>5942</v>
      </c>
      <c r="G1079" s="247"/>
      <c r="H1079" s="250">
        <v>59.5</v>
      </c>
      <c r="I1079" s="251"/>
      <c r="J1079" s="247"/>
      <c r="K1079" s="247"/>
      <c r="L1079" s="252"/>
      <c r="M1079" s="253"/>
      <c r="N1079" s="254"/>
      <c r="O1079" s="254"/>
      <c r="P1079" s="254"/>
      <c r="Q1079" s="254"/>
      <c r="R1079" s="254"/>
      <c r="S1079" s="254"/>
      <c r="T1079" s="255"/>
      <c r="AT1079" s="256" t="s">
        <v>283</v>
      </c>
      <c r="AU1079" s="256" t="s">
        <v>16</v>
      </c>
      <c r="AV1079" s="15" t="s">
        <v>279</v>
      </c>
      <c r="AW1079" s="15" t="s">
        <v>32</v>
      </c>
      <c r="AX1079" s="15" t="s">
        <v>16</v>
      </c>
      <c r="AY1079" s="256" t="s">
        <v>272</v>
      </c>
    </row>
    <row r="1080" spans="1:65" s="2" customFormat="1" ht="37.9" customHeight="1">
      <c r="A1080" s="34"/>
      <c r="B1080" s="35"/>
      <c r="C1080" s="192" t="s">
        <v>2006</v>
      </c>
      <c r="D1080" s="192" t="s">
        <v>274</v>
      </c>
      <c r="E1080" s="193" t="s">
        <v>7053</v>
      </c>
      <c r="F1080" s="194" t="s">
        <v>6786</v>
      </c>
      <c r="G1080" s="195" t="s">
        <v>185</v>
      </c>
      <c r="H1080" s="196">
        <v>85.5</v>
      </c>
      <c r="I1080" s="197"/>
      <c r="J1080" s="198">
        <f>ROUND(I1080*H1080,2)</f>
        <v>0</v>
      </c>
      <c r="K1080" s="194" t="s">
        <v>1</v>
      </c>
      <c r="L1080" s="39"/>
      <c r="M1080" s="199" t="s">
        <v>1</v>
      </c>
      <c r="N1080" s="200" t="s">
        <v>41</v>
      </c>
      <c r="O1080" s="71"/>
      <c r="P1080" s="201">
        <f>O1080*H1080</f>
        <v>0</v>
      </c>
      <c r="Q1080" s="201">
        <v>0</v>
      </c>
      <c r="R1080" s="201">
        <f>Q1080*H1080</f>
        <v>0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279</v>
      </c>
      <c r="AT1080" s="203" t="s">
        <v>274</v>
      </c>
      <c r="AU1080" s="203" t="s">
        <v>16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279</v>
      </c>
      <c r="BM1080" s="203" t="s">
        <v>3267</v>
      </c>
    </row>
    <row r="1081" spans="1:65" s="13" customFormat="1" ht="11.25">
      <c r="B1081" s="210"/>
      <c r="C1081" s="211"/>
      <c r="D1081" s="212" t="s">
        <v>283</v>
      </c>
      <c r="E1081" s="213" t="s">
        <v>1</v>
      </c>
      <c r="F1081" s="214" t="s">
        <v>6909</v>
      </c>
      <c r="G1081" s="211"/>
      <c r="H1081" s="213" t="s">
        <v>1</v>
      </c>
      <c r="I1081" s="215"/>
      <c r="J1081" s="211"/>
      <c r="K1081" s="211"/>
      <c r="L1081" s="216"/>
      <c r="M1081" s="217"/>
      <c r="N1081" s="218"/>
      <c r="O1081" s="218"/>
      <c r="P1081" s="218"/>
      <c r="Q1081" s="218"/>
      <c r="R1081" s="218"/>
      <c r="S1081" s="218"/>
      <c r="T1081" s="219"/>
      <c r="AT1081" s="220" t="s">
        <v>283</v>
      </c>
      <c r="AU1081" s="220" t="s">
        <v>16</v>
      </c>
      <c r="AV1081" s="13" t="s">
        <v>16</v>
      </c>
      <c r="AW1081" s="13" t="s">
        <v>32</v>
      </c>
      <c r="AX1081" s="13" t="s">
        <v>76</v>
      </c>
      <c r="AY1081" s="220" t="s">
        <v>272</v>
      </c>
    </row>
    <row r="1082" spans="1:65" s="14" customFormat="1" ht="11.25">
      <c r="B1082" s="221"/>
      <c r="C1082" s="222"/>
      <c r="D1082" s="212" t="s">
        <v>283</v>
      </c>
      <c r="E1082" s="223" t="s">
        <v>1</v>
      </c>
      <c r="F1082" s="224" t="s">
        <v>7054</v>
      </c>
      <c r="G1082" s="222"/>
      <c r="H1082" s="225">
        <v>85.5</v>
      </c>
      <c r="I1082" s="226"/>
      <c r="J1082" s="222"/>
      <c r="K1082" s="222"/>
      <c r="L1082" s="227"/>
      <c r="M1082" s="228"/>
      <c r="N1082" s="229"/>
      <c r="O1082" s="229"/>
      <c r="P1082" s="229"/>
      <c r="Q1082" s="229"/>
      <c r="R1082" s="229"/>
      <c r="S1082" s="229"/>
      <c r="T1082" s="230"/>
      <c r="AT1082" s="231" t="s">
        <v>283</v>
      </c>
      <c r="AU1082" s="231" t="s">
        <v>16</v>
      </c>
      <c r="AV1082" s="14" t="s">
        <v>84</v>
      </c>
      <c r="AW1082" s="14" t="s">
        <v>32</v>
      </c>
      <c r="AX1082" s="14" t="s">
        <v>76</v>
      </c>
      <c r="AY1082" s="231" t="s">
        <v>272</v>
      </c>
    </row>
    <row r="1083" spans="1:65" s="15" customFormat="1" ht="11.25">
      <c r="B1083" s="246"/>
      <c r="C1083" s="247"/>
      <c r="D1083" s="212" t="s">
        <v>283</v>
      </c>
      <c r="E1083" s="248" t="s">
        <v>1</v>
      </c>
      <c r="F1083" s="249" t="s">
        <v>5942</v>
      </c>
      <c r="G1083" s="247"/>
      <c r="H1083" s="250">
        <v>85.5</v>
      </c>
      <c r="I1083" s="251"/>
      <c r="J1083" s="247"/>
      <c r="K1083" s="247"/>
      <c r="L1083" s="252"/>
      <c r="M1083" s="253"/>
      <c r="N1083" s="254"/>
      <c r="O1083" s="254"/>
      <c r="P1083" s="254"/>
      <c r="Q1083" s="254"/>
      <c r="R1083" s="254"/>
      <c r="S1083" s="254"/>
      <c r="T1083" s="255"/>
      <c r="AT1083" s="256" t="s">
        <v>283</v>
      </c>
      <c r="AU1083" s="256" t="s">
        <v>16</v>
      </c>
      <c r="AV1083" s="15" t="s">
        <v>279</v>
      </c>
      <c r="AW1083" s="15" t="s">
        <v>32</v>
      </c>
      <c r="AX1083" s="15" t="s">
        <v>16</v>
      </c>
      <c r="AY1083" s="256" t="s">
        <v>272</v>
      </c>
    </row>
    <row r="1084" spans="1:65" s="2" customFormat="1" ht="37.9" customHeight="1">
      <c r="A1084" s="34"/>
      <c r="B1084" s="35"/>
      <c r="C1084" s="192" t="s">
        <v>2011</v>
      </c>
      <c r="D1084" s="192" t="s">
        <v>274</v>
      </c>
      <c r="E1084" s="193" t="s">
        <v>7055</v>
      </c>
      <c r="F1084" s="194" t="s">
        <v>6790</v>
      </c>
      <c r="G1084" s="195" t="s">
        <v>156</v>
      </c>
      <c r="H1084" s="196">
        <v>165</v>
      </c>
      <c r="I1084" s="197"/>
      <c r="J1084" s="198">
        <f>ROUND(I1084*H1084,2)</f>
        <v>0</v>
      </c>
      <c r="K1084" s="194" t="s">
        <v>1</v>
      </c>
      <c r="L1084" s="39"/>
      <c r="M1084" s="199" t="s">
        <v>1</v>
      </c>
      <c r="N1084" s="200" t="s">
        <v>41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279</v>
      </c>
      <c r="AT1084" s="203" t="s">
        <v>274</v>
      </c>
      <c r="AU1084" s="203" t="s">
        <v>16</v>
      </c>
      <c r="AY1084" s="17" t="s">
        <v>272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16</v>
      </c>
      <c r="BK1084" s="204">
        <f>ROUND(I1084*H1084,2)</f>
        <v>0</v>
      </c>
      <c r="BL1084" s="17" t="s">
        <v>279</v>
      </c>
      <c r="BM1084" s="203" t="s">
        <v>3280</v>
      </c>
    </row>
    <row r="1085" spans="1:65" s="13" customFormat="1" ht="22.5">
      <c r="B1085" s="210"/>
      <c r="C1085" s="211"/>
      <c r="D1085" s="212" t="s">
        <v>283</v>
      </c>
      <c r="E1085" s="213" t="s">
        <v>1</v>
      </c>
      <c r="F1085" s="214" t="s">
        <v>6989</v>
      </c>
      <c r="G1085" s="211"/>
      <c r="H1085" s="213" t="s">
        <v>1</v>
      </c>
      <c r="I1085" s="215"/>
      <c r="J1085" s="211"/>
      <c r="K1085" s="211"/>
      <c r="L1085" s="216"/>
      <c r="M1085" s="217"/>
      <c r="N1085" s="218"/>
      <c r="O1085" s="218"/>
      <c r="P1085" s="218"/>
      <c r="Q1085" s="218"/>
      <c r="R1085" s="218"/>
      <c r="S1085" s="218"/>
      <c r="T1085" s="219"/>
      <c r="AT1085" s="220" t="s">
        <v>283</v>
      </c>
      <c r="AU1085" s="220" t="s">
        <v>16</v>
      </c>
      <c r="AV1085" s="13" t="s">
        <v>16</v>
      </c>
      <c r="AW1085" s="13" t="s">
        <v>32</v>
      </c>
      <c r="AX1085" s="13" t="s">
        <v>76</v>
      </c>
      <c r="AY1085" s="220" t="s">
        <v>272</v>
      </c>
    </row>
    <row r="1086" spans="1:65" s="14" customFormat="1" ht="11.25">
      <c r="B1086" s="221"/>
      <c r="C1086" s="222"/>
      <c r="D1086" s="212" t="s">
        <v>283</v>
      </c>
      <c r="E1086" s="223" t="s">
        <v>1</v>
      </c>
      <c r="F1086" s="224" t="s">
        <v>1986</v>
      </c>
      <c r="G1086" s="222"/>
      <c r="H1086" s="225">
        <v>165</v>
      </c>
      <c r="I1086" s="226"/>
      <c r="J1086" s="222"/>
      <c r="K1086" s="222"/>
      <c r="L1086" s="227"/>
      <c r="M1086" s="228"/>
      <c r="N1086" s="229"/>
      <c r="O1086" s="229"/>
      <c r="P1086" s="229"/>
      <c r="Q1086" s="229"/>
      <c r="R1086" s="229"/>
      <c r="S1086" s="229"/>
      <c r="T1086" s="230"/>
      <c r="AT1086" s="231" t="s">
        <v>283</v>
      </c>
      <c r="AU1086" s="231" t="s">
        <v>16</v>
      </c>
      <c r="AV1086" s="14" t="s">
        <v>84</v>
      </c>
      <c r="AW1086" s="14" t="s">
        <v>32</v>
      </c>
      <c r="AX1086" s="14" t="s">
        <v>76</v>
      </c>
      <c r="AY1086" s="231" t="s">
        <v>272</v>
      </c>
    </row>
    <row r="1087" spans="1:65" s="15" customFormat="1" ht="11.25">
      <c r="B1087" s="246"/>
      <c r="C1087" s="247"/>
      <c r="D1087" s="212" t="s">
        <v>283</v>
      </c>
      <c r="E1087" s="248" t="s">
        <v>1</v>
      </c>
      <c r="F1087" s="249" t="s">
        <v>5942</v>
      </c>
      <c r="G1087" s="247"/>
      <c r="H1087" s="250">
        <v>165</v>
      </c>
      <c r="I1087" s="251"/>
      <c r="J1087" s="247"/>
      <c r="K1087" s="247"/>
      <c r="L1087" s="252"/>
      <c r="M1087" s="253"/>
      <c r="N1087" s="254"/>
      <c r="O1087" s="254"/>
      <c r="P1087" s="254"/>
      <c r="Q1087" s="254"/>
      <c r="R1087" s="254"/>
      <c r="S1087" s="254"/>
      <c r="T1087" s="255"/>
      <c r="AT1087" s="256" t="s">
        <v>283</v>
      </c>
      <c r="AU1087" s="256" t="s">
        <v>16</v>
      </c>
      <c r="AV1087" s="15" t="s">
        <v>279</v>
      </c>
      <c r="AW1087" s="15" t="s">
        <v>32</v>
      </c>
      <c r="AX1087" s="15" t="s">
        <v>16</v>
      </c>
      <c r="AY1087" s="256" t="s">
        <v>272</v>
      </c>
    </row>
    <row r="1088" spans="1:65" s="2" customFormat="1" ht="37.9" customHeight="1">
      <c r="A1088" s="34"/>
      <c r="B1088" s="35"/>
      <c r="C1088" s="192" t="s">
        <v>2020</v>
      </c>
      <c r="D1088" s="192" t="s">
        <v>274</v>
      </c>
      <c r="E1088" s="193" t="s">
        <v>7056</v>
      </c>
      <c r="F1088" s="194" t="s">
        <v>6793</v>
      </c>
      <c r="G1088" s="195" t="s">
        <v>156</v>
      </c>
      <c r="H1088" s="196">
        <v>66</v>
      </c>
      <c r="I1088" s="197"/>
      <c r="J1088" s="198">
        <f>ROUND(I1088*H1088,2)</f>
        <v>0</v>
      </c>
      <c r="K1088" s="194" t="s">
        <v>1</v>
      </c>
      <c r="L1088" s="39"/>
      <c r="M1088" s="199" t="s">
        <v>1</v>
      </c>
      <c r="N1088" s="200" t="s">
        <v>41</v>
      </c>
      <c r="O1088" s="71"/>
      <c r="P1088" s="201">
        <f>O1088*H1088</f>
        <v>0</v>
      </c>
      <c r="Q1088" s="201">
        <v>0</v>
      </c>
      <c r="R1088" s="201">
        <f>Q1088*H1088</f>
        <v>0</v>
      </c>
      <c r="S1088" s="201">
        <v>0</v>
      </c>
      <c r="T1088" s="202">
        <f>S1088*H1088</f>
        <v>0</v>
      </c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R1088" s="203" t="s">
        <v>279</v>
      </c>
      <c r="AT1088" s="203" t="s">
        <v>274</v>
      </c>
      <c r="AU1088" s="203" t="s">
        <v>16</v>
      </c>
      <c r="AY1088" s="17" t="s">
        <v>272</v>
      </c>
      <c r="BE1088" s="204">
        <f>IF(N1088="základní",J1088,0)</f>
        <v>0</v>
      </c>
      <c r="BF1088" s="204">
        <f>IF(N1088="snížená",J1088,0)</f>
        <v>0</v>
      </c>
      <c r="BG1088" s="204">
        <f>IF(N1088="zákl. přenesená",J1088,0)</f>
        <v>0</v>
      </c>
      <c r="BH1088" s="204">
        <f>IF(N1088="sníž. přenesená",J1088,0)</f>
        <v>0</v>
      </c>
      <c r="BI1088" s="204">
        <f>IF(N1088="nulová",J1088,0)</f>
        <v>0</v>
      </c>
      <c r="BJ1088" s="17" t="s">
        <v>16</v>
      </c>
      <c r="BK1088" s="204">
        <f>ROUND(I1088*H1088,2)</f>
        <v>0</v>
      </c>
      <c r="BL1088" s="17" t="s">
        <v>279</v>
      </c>
      <c r="BM1088" s="203" t="s">
        <v>3297</v>
      </c>
    </row>
    <row r="1089" spans="1:65" s="13" customFormat="1" ht="22.5">
      <c r="B1089" s="210"/>
      <c r="C1089" s="211"/>
      <c r="D1089" s="212" t="s">
        <v>283</v>
      </c>
      <c r="E1089" s="213" t="s">
        <v>1</v>
      </c>
      <c r="F1089" s="214" t="s">
        <v>6989</v>
      </c>
      <c r="G1089" s="211"/>
      <c r="H1089" s="213" t="s">
        <v>1</v>
      </c>
      <c r="I1089" s="215"/>
      <c r="J1089" s="211"/>
      <c r="K1089" s="211"/>
      <c r="L1089" s="216"/>
      <c r="M1089" s="217"/>
      <c r="N1089" s="218"/>
      <c r="O1089" s="218"/>
      <c r="P1089" s="218"/>
      <c r="Q1089" s="218"/>
      <c r="R1089" s="218"/>
      <c r="S1089" s="218"/>
      <c r="T1089" s="219"/>
      <c r="AT1089" s="220" t="s">
        <v>283</v>
      </c>
      <c r="AU1089" s="220" t="s">
        <v>16</v>
      </c>
      <c r="AV1089" s="13" t="s">
        <v>16</v>
      </c>
      <c r="AW1089" s="13" t="s">
        <v>32</v>
      </c>
      <c r="AX1089" s="13" t="s">
        <v>76</v>
      </c>
      <c r="AY1089" s="220" t="s">
        <v>272</v>
      </c>
    </row>
    <row r="1090" spans="1:65" s="14" customFormat="1" ht="11.25">
      <c r="B1090" s="221"/>
      <c r="C1090" s="222"/>
      <c r="D1090" s="212" t="s">
        <v>283</v>
      </c>
      <c r="E1090" s="223" t="s">
        <v>1</v>
      </c>
      <c r="F1090" s="224" t="s">
        <v>781</v>
      </c>
      <c r="G1090" s="222"/>
      <c r="H1090" s="225">
        <v>66</v>
      </c>
      <c r="I1090" s="226"/>
      <c r="J1090" s="222"/>
      <c r="K1090" s="222"/>
      <c r="L1090" s="227"/>
      <c r="M1090" s="228"/>
      <c r="N1090" s="229"/>
      <c r="O1090" s="229"/>
      <c r="P1090" s="229"/>
      <c r="Q1090" s="229"/>
      <c r="R1090" s="229"/>
      <c r="S1090" s="229"/>
      <c r="T1090" s="230"/>
      <c r="AT1090" s="231" t="s">
        <v>283</v>
      </c>
      <c r="AU1090" s="231" t="s">
        <v>16</v>
      </c>
      <c r="AV1090" s="14" t="s">
        <v>84</v>
      </c>
      <c r="AW1090" s="14" t="s">
        <v>32</v>
      </c>
      <c r="AX1090" s="14" t="s">
        <v>76</v>
      </c>
      <c r="AY1090" s="231" t="s">
        <v>272</v>
      </c>
    </row>
    <row r="1091" spans="1:65" s="15" customFormat="1" ht="11.25">
      <c r="B1091" s="246"/>
      <c r="C1091" s="247"/>
      <c r="D1091" s="212" t="s">
        <v>283</v>
      </c>
      <c r="E1091" s="248" t="s">
        <v>1</v>
      </c>
      <c r="F1091" s="249" t="s">
        <v>5942</v>
      </c>
      <c r="G1091" s="247"/>
      <c r="H1091" s="250">
        <v>66</v>
      </c>
      <c r="I1091" s="251"/>
      <c r="J1091" s="247"/>
      <c r="K1091" s="247"/>
      <c r="L1091" s="252"/>
      <c r="M1091" s="253"/>
      <c r="N1091" s="254"/>
      <c r="O1091" s="254"/>
      <c r="P1091" s="254"/>
      <c r="Q1091" s="254"/>
      <c r="R1091" s="254"/>
      <c r="S1091" s="254"/>
      <c r="T1091" s="255"/>
      <c r="AT1091" s="256" t="s">
        <v>283</v>
      </c>
      <c r="AU1091" s="256" t="s">
        <v>16</v>
      </c>
      <c r="AV1091" s="15" t="s">
        <v>279</v>
      </c>
      <c r="AW1091" s="15" t="s">
        <v>32</v>
      </c>
      <c r="AX1091" s="15" t="s">
        <v>16</v>
      </c>
      <c r="AY1091" s="256" t="s">
        <v>272</v>
      </c>
    </row>
    <row r="1092" spans="1:65" s="2" customFormat="1" ht="24.2" customHeight="1">
      <c r="A1092" s="34"/>
      <c r="B1092" s="35"/>
      <c r="C1092" s="192" t="s">
        <v>2029</v>
      </c>
      <c r="D1092" s="192" t="s">
        <v>274</v>
      </c>
      <c r="E1092" s="193" t="s">
        <v>7057</v>
      </c>
      <c r="F1092" s="194" t="s">
        <v>6795</v>
      </c>
      <c r="G1092" s="195" t="s">
        <v>156</v>
      </c>
      <c r="H1092" s="196">
        <v>2</v>
      </c>
      <c r="I1092" s="197"/>
      <c r="J1092" s="198">
        <f>ROUND(I1092*H1092,2)</f>
        <v>0</v>
      </c>
      <c r="K1092" s="194" t="s">
        <v>1</v>
      </c>
      <c r="L1092" s="39"/>
      <c r="M1092" s="199" t="s">
        <v>1</v>
      </c>
      <c r="N1092" s="200" t="s">
        <v>41</v>
      </c>
      <c r="O1092" s="71"/>
      <c r="P1092" s="201">
        <f>O1092*H1092</f>
        <v>0</v>
      </c>
      <c r="Q1092" s="201">
        <v>0</v>
      </c>
      <c r="R1092" s="201">
        <f>Q1092*H1092</f>
        <v>0</v>
      </c>
      <c r="S1092" s="201">
        <v>0</v>
      </c>
      <c r="T1092" s="202">
        <f>S1092*H1092</f>
        <v>0</v>
      </c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R1092" s="203" t="s">
        <v>279</v>
      </c>
      <c r="AT1092" s="203" t="s">
        <v>274</v>
      </c>
      <c r="AU1092" s="203" t="s">
        <v>16</v>
      </c>
      <c r="AY1092" s="17" t="s">
        <v>272</v>
      </c>
      <c r="BE1092" s="204">
        <f>IF(N1092="základní",J1092,0)</f>
        <v>0</v>
      </c>
      <c r="BF1092" s="204">
        <f>IF(N1092="snížená",J1092,0)</f>
        <v>0</v>
      </c>
      <c r="BG1092" s="204">
        <f>IF(N1092="zákl. přenesená",J1092,0)</f>
        <v>0</v>
      </c>
      <c r="BH1092" s="204">
        <f>IF(N1092="sníž. přenesená",J1092,0)</f>
        <v>0</v>
      </c>
      <c r="BI1092" s="204">
        <f>IF(N1092="nulová",J1092,0)</f>
        <v>0</v>
      </c>
      <c r="BJ1092" s="17" t="s">
        <v>16</v>
      </c>
      <c r="BK1092" s="204">
        <f>ROUND(I1092*H1092,2)</f>
        <v>0</v>
      </c>
      <c r="BL1092" s="17" t="s">
        <v>279</v>
      </c>
      <c r="BM1092" s="203" t="s">
        <v>3311</v>
      </c>
    </row>
    <row r="1093" spans="1:65" s="13" customFormat="1" ht="11.25">
      <c r="B1093" s="210"/>
      <c r="C1093" s="211"/>
      <c r="D1093" s="212" t="s">
        <v>283</v>
      </c>
      <c r="E1093" s="213" t="s">
        <v>1</v>
      </c>
      <c r="F1093" s="214" t="s">
        <v>6768</v>
      </c>
      <c r="G1093" s="211"/>
      <c r="H1093" s="213" t="s">
        <v>1</v>
      </c>
      <c r="I1093" s="215"/>
      <c r="J1093" s="211"/>
      <c r="K1093" s="211"/>
      <c r="L1093" s="216"/>
      <c r="M1093" s="217"/>
      <c r="N1093" s="218"/>
      <c r="O1093" s="218"/>
      <c r="P1093" s="218"/>
      <c r="Q1093" s="218"/>
      <c r="R1093" s="218"/>
      <c r="S1093" s="218"/>
      <c r="T1093" s="219"/>
      <c r="AT1093" s="220" t="s">
        <v>283</v>
      </c>
      <c r="AU1093" s="220" t="s">
        <v>16</v>
      </c>
      <c r="AV1093" s="13" t="s">
        <v>16</v>
      </c>
      <c r="AW1093" s="13" t="s">
        <v>32</v>
      </c>
      <c r="AX1093" s="13" t="s">
        <v>76</v>
      </c>
      <c r="AY1093" s="220" t="s">
        <v>272</v>
      </c>
    </row>
    <row r="1094" spans="1:65" s="14" customFormat="1" ht="11.25">
      <c r="B1094" s="221"/>
      <c r="C1094" s="222"/>
      <c r="D1094" s="212" t="s">
        <v>283</v>
      </c>
      <c r="E1094" s="223" t="s">
        <v>1</v>
      </c>
      <c r="F1094" s="224" t="s">
        <v>84</v>
      </c>
      <c r="G1094" s="222"/>
      <c r="H1094" s="225">
        <v>2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AT1094" s="231" t="s">
        <v>283</v>
      </c>
      <c r="AU1094" s="231" t="s">
        <v>16</v>
      </c>
      <c r="AV1094" s="14" t="s">
        <v>84</v>
      </c>
      <c r="AW1094" s="14" t="s">
        <v>32</v>
      </c>
      <c r="AX1094" s="14" t="s">
        <v>76</v>
      </c>
      <c r="AY1094" s="231" t="s">
        <v>272</v>
      </c>
    </row>
    <row r="1095" spans="1:65" s="15" customFormat="1" ht="11.25">
      <c r="B1095" s="246"/>
      <c r="C1095" s="247"/>
      <c r="D1095" s="212" t="s">
        <v>283</v>
      </c>
      <c r="E1095" s="248" t="s">
        <v>1</v>
      </c>
      <c r="F1095" s="249" t="s">
        <v>5942</v>
      </c>
      <c r="G1095" s="247"/>
      <c r="H1095" s="250">
        <v>2</v>
      </c>
      <c r="I1095" s="251"/>
      <c r="J1095" s="247"/>
      <c r="K1095" s="247"/>
      <c r="L1095" s="252"/>
      <c r="M1095" s="253"/>
      <c r="N1095" s="254"/>
      <c r="O1095" s="254"/>
      <c r="P1095" s="254"/>
      <c r="Q1095" s="254"/>
      <c r="R1095" s="254"/>
      <c r="S1095" s="254"/>
      <c r="T1095" s="255"/>
      <c r="AT1095" s="256" t="s">
        <v>283</v>
      </c>
      <c r="AU1095" s="256" t="s">
        <v>16</v>
      </c>
      <c r="AV1095" s="15" t="s">
        <v>279</v>
      </c>
      <c r="AW1095" s="15" t="s">
        <v>32</v>
      </c>
      <c r="AX1095" s="15" t="s">
        <v>16</v>
      </c>
      <c r="AY1095" s="256" t="s">
        <v>272</v>
      </c>
    </row>
    <row r="1096" spans="1:65" s="2" customFormat="1" ht="33" customHeight="1">
      <c r="A1096" s="34"/>
      <c r="B1096" s="35"/>
      <c r="C1096" s="192" t="s">
        <v>2034</v>
      </c>
      <c r="D1096" s="192" t="s">
        <v>274</v>
      </c>
      <c r="E1096" s="193" t="s">
        <v>7058</v>
      </c>
      <c r="F1096" s="194" t="s">
        <v>6797</v>
      </c>
      <c r="G1096" s="195" t="s">
        <v>156</v>
      </c>
      <c r="H1096" s="196">
        <v>173</v>
      </c>
      <c r="I1096" s="197"/>
      <c r="J1096" s="198">
        <f>ROUND(I1096*H1096,2)</f>
        <v>0</v>
      </c>
      <c r="K1096" s="194" t="s">
        <v>1</v>
      </c>
      <c r="L1096" s="39"/>
      <c r="M1096" s="199" t="s">
        <v>1</v>
      </c>
      <c r="N1096" s="200" t="s">
        <v>41</v>
      </c>
      <c r="O1096" s="71"/>
      <c r="P1096" s="201">
        <f>O1096*H1096</f>
        <v>0</v>
      </c>
      <c r="Q1096" s="201">
        <v>0</v>
      </c>
      <c r="R1096" s="201">
        <f>Q1096*H1096</f>
        <v>0</v>
      </c>
      <c r="S1096" s="201">
        <v>0</v>
      </c>
      <c r="T1096" s="202">
        <f>S1096*H1096</f>
        <v>0</v>
      </c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R1096" s="203" t="s">
        <v>279</v>
      </c>
      <c r="AT1096" s="203" t="s">
        <v>274</v>
      </c>
      <c r="AU1096" s="203" t="s">
        <v>16</v>
      </c>
      <c r="AY1096" s="17" t="s">
        <v>272</v>
      </c>
      <c r="BE1096" s="204">
        <f>IF(N1096="základní",J1096,0)</f>
        <v>0</v>
      </c>
      <c r="BF1096" s="204">
        <f>IF(N1096="snížená",J1096,0)</f>
        <v>0</v>
      </c>
      <c r="BG1096" s="204">
        <f>IF(N1096="zákl. přenesená",J1096,0)</f>
        <v>0</v>
      </c>
      <c r="BH1096" s="204">
        <f>IF(N1096="sníž. přenesená",J1096,0)</f>
        <v>0</v>
      </c>
      <c r="BI1096" s="204">
        <f>IF(N1096="nulová",J1096,0)</f>
        <v>0</v>
      </c>
      <c r="BJ1096" s="17" t="s">
        <v>16</v>
      </c>
      <c r="BK1096" s="204">
        <f>ROUND(I1096*H1096,2)</f>
        <v>0</v>
      </c>
      <c r="BL1096" s="17" t="s">
        <v>279</v>
      </c>
      <c r="BM1096" s="203" t="s">
        <v>3324</v>
      </c>
    </row>
    <row r="1097" spans="1:65" s="13" customFormat="1" ht="11.25">
      <c r="B1097" s="210"/>
      <c r="C1097" s="211"/>
      <c r="D1097" s="212" t="s">
        <v>283</v>
      </c>
      <c r="E1097" s="213" t="s">
        <v>1</v>
      </c>
      <c r="F1097" s="214" t="s">
        <v>6723</v>
      </c>
      <c r="G1097" s="211"/>
      <c r="H1097" s="213" t="s">
        <v>1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283</v>
      </c>
      <c r="AU1097" s="220" t="s">
        <v>16</v>
      </c>
      <c r="AV1097" s="13" t="s">
        <v>16</v>
      </c>
      <c r="AW1097" s="13" t="s">
        <v>32</v>
      </c>
      <c r="AX1097" s="13" t="s">
        <v>76</v>
      </c>
      <c r="AY1097" s="220" t="s">
        <v>272</v>
      </c>
    </row>
    <row r="1098" spans="1:65" s="14" customFormat="1" ht="11.25">
      <c r="B1098" s="221"/>
      <c r="C1098" s="222"/>
      <c r="D1098" s="212" t="s">
        <v>283</v>
      </c>
      <c r="E1098" s="223" t="s">
        <v>1</v>
      </c>
      <c r="F1098" s="224" t="s">
        <v>2051</v>
      </c>
      <c r="G1098" s="222"/>
      <c r="H1098" s="225">
        <v>173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16</v>
      </c>
      <c r="AV1098" s="14" t="s">
        <v>84</v>
      </c>
      <c r="AW1098" s="14" t="s">
        <v>32</v>
      </c>
      <c r="AX1098" s="14" t="s">
        <v>76</v>
      </c>
      <c r="AY1098" s="231" t="s">
        <v>272</v>
      </c>
    </row>
    <row r="1099" spans="1:65" s="15" customFormat="1" ht="11.25">
      <c r="B1099" s="246"/>
      <c r="C1099" s="247"/>
      <c r="D1099" s="212" t="s">
        <v>283</v>
      </c>
      <c r="E1099" s="248" t="s">
        <v>1</v>
      </c>
      <c r="F1099" s="249" t="s">
        <v>5942</v>
      </c>
      <c r="G1099" s="247"/>
      <c r="H1099" s="250">
        <v>173</v>
      </c>
      <c r="I1099" s="251"/>
      <c r="J1099" s="247"/>
      <c r="K1099" s="247"/>
      <c r="L1099" s="252"/>
      <c r="M1099" s="253"/>
      <c r="N1099" s="254"/>
      <c r="O1099" s="254"/>
      <c r="P1099" s="254"/>
      <c r="Q1099" s="254"/>
      <c r="R1099" s="254"/>
      <c r="S1099" s="254"/>
      <c r="T1099" s="255"/>
      <c r="AT1099" s="256" t="s">
        <v>283</v>
      </c>
      <c r="AU1099" s="256" t="s">
        <v>16</v>
      </c>
      <c r="AV1099" s="15" t="s">
        <v>279</v>
      </c>
      <c r="AW1099" s="15" t="s">
        <v>32</v>
      </c>
      <c r="AX1099" s="15" t="s">
        <v>16</v>
      </c>
      <c r="AY1099" s="256" t="s">
        <v>272</v>
      </c>
    </row>
    <row r="1100" spans="1:65" s="2" customFormat="1" ht="33" customHeight="1">
      <c r="A1100" s="34"/>
      <c r="B1100" s="35"/>
      <c r="C1100" s="192" t="s">
        <v>2044</v>
      </c>
      <c r="D1100" s="192" t="s">
        <v>274</v>
      </c>
      <c r="E1100" s="193" t="s">
        <v>7059</v>
      </c>
      <c r="F1100" s="194" t="s">
        <v>6799</v>
      </c>
      <c r="G1100" s="195" t="s">
        <v>156</v>
      </c>
      <c r="H1100" s="196">
        <v>140</v>
      </c>
      <c r="I1100" s="197"/>
      <c r="J1100" s="198">
        <f>ROUND(I1100*H1100,2)</f>
        <v>0</v>
      </c>
      <c r="K1100" s="194" t="s">
        <v>1</v>
      </c>
      <c r="L1100" s="39"/>
      <c r="M1100" s="199" t="s">
        <v>1</v>
      </c>
      <c r="N1100" s="200" t="s">
        <v>41</v>
      </c>
      <c r="O1100" s="71"/>
      <c r="P1100" s="201">
        <f>O1100*H1100</f>
        <v>0</v>
      </c>
      <c r="Q1100" s="201">
        <v>0</v>
      </c>
      <c r="R1100" s="201">
        <f>Q1100*H1100</f>
        <v>0</v>
      </c>
      <c r="S1100" s="201">
        <v>0</v>
      </c>
      <c r="T1100" s="202">
        <f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203" t="s">
        <v>279</v>
      </c>
      <c r="AT1100" s="203" t="s">
        <v>274</v>
      </c>
      <c r="AU1100" s="203" t="s">
        <v>16</v>
      </c>
      <c r="AY1100" s="17" t="s">
        <v>272</v>
      </c>
      <c r="BE1100" s="204">
        <f>IF(N1100="základní",J1100,0)</f>
        <v>0</v>
      </c>
      <c r="BF1100" s="204">
        <f>IF(N1100="snížená",J1100,0)</f>
        <v>0</v>
      </c>
      <c r="BG1100" s="204">
        <f>IF(N1100="zákl. přenesená",J1100,0)</f>
        <v>0</v>
      </c>
      <c r="BH1100" s="204">
        <f>IF(N1100="sníž. přenesená",J1100,0)</f>
        <v>0</v>
      </c>
      <c r="BI1100" s="204">
        <f>IF(N1100="nulová",J1100,0)</f>
        <v>0</v>
      </c>
      <c r="BJ1100" s="17" t="s">
        <v>16</v>
      </c>
      <c r="BK1100" s="204">
        <f>ROUND(I1100*H1100,2)</f>
        <v>0</v>
      </c>
      <c r="BL1100" s="17" t="s">
        <v>279</v>
      </c>
      <c r="BM1100" s="203" t="s">
        <v>3339</v>
      </c>
    </row>
    <row r="1101" spans="1:65" s="13" customFormat="1" ht="11.25">
      <c r="B1101" s="210"/>
      <c r="C1101" s="211"/>
      <c r="D1101" s="212" t="s">
        <v>283</v>
      </c>
      <c r="E1101" s="213" t="s">
        <v>1</v>
      </c>
      <c r="F1101" s="214" t="s">
        <v>6934</v>
      </c>
      <c r="G1101" s="211"/>
      <c r="H1101" s="213" t="s">
        <v>1</v>
      </c>
      <c r="I1101" s="215"/>
      <c r="J1101" s="211"/>
      <c r="K1101" s="211"/>
      <c r="L1101" s="216"/>
      <c r="M1101" s="217"/>
      <c r="N1101" s="218"/>
      <c r="O1101" s="218"/>
      <c r="P1101" s="218"/>
      <c r="Q1101" s="218"/>
      <c r="R1101" s="218"/>
      <c r="S1101" s="218"/>
      <c r="T1101" s="219"/>
      <c r="AT1101" s="220" t="s">
        <v>283</v>
      </c>
      <c r="AU1101" s="220" t="s">
        <v>16</v>
      </c>
      <c r="AV1101" s="13" t="s">
        <v>16</v>
      </c>
      <c r="AW1101" s="13" t="s">
        <v>32</v>
      </c>
      <c r="AX1101" s="13" t="s">
        <v>76</v>
      </c>
      <c r="AY1101" s="220" t="s">
        <v>272</v>
      </c>
    </row>
    <row r="1102" spans="1:65" s="14" customFormat="1" ht="11.25">
      <c r="B1102" s="221"/>
      <c r="C1102" s="222"/>
      <c r="D1102" s="212" t="s">
        <v>283</v>
      </c>
      <c r="E1102" s="223" t="s">
        <v>1</v>
      </c>
      <c r="F1102" s="224" t="s">
        <v>1631</v>
      </c>
      <c r="G1102" s="222"/>
      <c r="H1102" s="225">
        <v>140</v>
      </c>
      <c r="I1102" s="226"/>
      <c r="J1102" s="222"/>
      <c r="K1102" s="222"/>
      <c r="L1102" s="227"/>
      <c r="M1102" s="228"/>
      <c r="N1102" s="229"/>
      <c r="O1102" s="229"/>
      <c r="P1102" s="229"/>
      <c r="Q1102" s="229"/>
      <c r="R1102" s="229"/>
      <c r="S1102" s="229"/>
      <c r="T1102" s="230"/>
      <c r="AT1102" s="231" t="s">
        <v>283</v>
      </c>
      <c r="AU1102" s="231" t="s">
        <v>16</v>
      </c>
      <c r="AV1102" s="14" t="s">
        <v>84</v>
      </c>
      <c r="AW1102" s="14" t="s">
        <v>32</v>
      </c>
      <c r="AX1102" s="14" t="s">
        <v>76</v>
      </c>
      <c r="AY1102" s="231" t="s">
        <v>272</v>
      </c>
    </row>
    <row r="1103" spans="1:65" s="15" customFormat="1" ht="11.25">
      <c r="B1103" s="246"/>
      <c r="C1103" s="247"/>
      <c r="D1103" s="212" t="s">
        <v>283</v>
      </c>
      <c r="E1103" s="248" t="s">
        <v>1</v>
      </c>
      <c r="F1103" s="249" t="s">
        <v>5942</v>
      </c>
      <c r="G1103" s="247"/>
      <c r="H1103" s="250">
        <v>140</v>
      </c>
      <c r="I1103" s="251"/>
      <c r="J1103" s="247"/>
      <c r="K1103" s="247"/>
      <c r="L1103" s="252"/>
      <c r="M1103" s="253"/>
      <c r="N1103" s="254"/>
      <c r="O1103" s="254"/>
      <c r="P1103" s="254"/>
      <c r="Q1103" s="254"/>
      <c r="R1103" s="254"/>
      <c r="S1103" s="254"/>
      <c r="T1103" s="255"/>
      <c r="AT1103" s="256" t="s">
        <v>283</v>
      </c>
      <c r="AU1103" s="256" t="s">
        <v>16</v>
      </c>
      <c r="AV1103" s="15" t="s">
        <v>279</v>
      </c>
      <c r="AW1103" s="15" t="s">
        <v>32</v>
      </c>
      <c r="AX1103" s="15" t="s">
        <v>16</v>
      </c>
      <c r="AY1103" s="256" t="s">
        <v>272</v>
      </c>
    </row>
    <row r="1104" spans="1:65" s="2" customFormat="1" ht="24.2" customHeight="1">
      <c r="A1104" s="34"/>
      <c r="B1104" s="35"/>
      <c r="C1104" s="192" t="s">
        <v>2051</v>
      </c>
      <c r="D1104" s="192" t="s">
        <v>274</v>
      </c>
      <c r="E1104" s="193" t="s">
        <v>7060</v>
      </c>
      <c r="F1104" s="194" t="s">
        <v>6801</v>
      </c>
      <c r="G1104" s="195" t="s">
        <v>156</v>
      </c>
      <c r="H1104" s="196">
        <v>6</v>
      </c>
      <c r="I1104" s="197"/>
      <c r="J1104" s="198">
        <f>ROUND(I1104*H1104,2)</f>
        <v>0</v>
      </c>
      <c r="K1104" s="194" t="s">
        <v>1</v>
      </c>
      <c r="L1104" s="39"/>
      <c r="M1104" s="199" t="s">
        <v>1</v>
      </c>
      <c r="N1104" s="200" t="s">
        <v>41</v>
      </c>
      <c r="O1104" s="71"/>
      <c r="P1104" s="201">
        <f>O1104*H1104</f>
        <v>0</v>
      </c>
      <c r="Q1104" s="201">
        <v>0</v>
      </c>
      <c r="R1104" s="201">
        <f>Q1104*H1104</f>
        <v>0</v>
      </c>
      <c r="S1104" s="201">
        <v>0</v>
      </c>
      <c r="T1104" s="202">
        <f>S1104*H1104</f>
        <v>0</v>
      </c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R1104" s="203" t="s">
        <v>279</v>
      </c>
      <c r="AT1104" s="203" t="s">
        <v>274</v>
      </c>
      <c r="AU1104" s="203" t="s">
        <v>16</v>
      </c>
      <c r="AY1104" s="17" t="s">
        <v>272</v>
      </c>
      <c r="BE1104" s="204">
        <f>IF(N1104="základní",J1104,0)</f>
        <v>0</v>
      </c>
      <c r="BF1104" s="204">
        <f>IF(N1104="snížená",J1104,0)</f>
        <v>0</v>
      </c>
      <c r="BG1104" s="204">
        <f>IF(N1104="zákl. přenesená",J1104,0)</f>
        <v>0</v>
      </c>
      <c r="BH1104" s="204">
        <f>IF(N1104="sníž. přenesená",J1104,0)</f>
        <v>0</v>
      </c>
      <c r="BI1104" s="204">
        <f>IF(N1104="nulová",J1104,0)</f>
        <v>0</v>
      </c>
      <c r="BJ1104" s="17" t="s">
        <v>16</v>
      </c>
      <c r="BK1104" s="204">
        <f>ROUND(I1104*H1104,2)</f>
        <v>0</v>
      </c>
      <c r="BL1104" s="17" t="s">
        <v>279</v>
      </c>
      <c r="BM1104" s="203" t="s">
        <v>3349</v>
      </c>
    </row>
    <row r="1105" spans="1:65" s="13" customFormat="1" ht="11.25">
      <c r="B1105" s="210"/>
      <c r="C1105" s="211"/>
      <c r="D1105" s="212" t="s">
        <v>283</v>
      </c>
      <c r="E1105" s="213" t="s">
        <v>1</v>
      </c>
      <c r="F1105" s="214" t="s">
        <v>6723</v>
      </c>
      <c r="G1105" s="211"/>
      <c r="H1105" s="213" t="s">
        <v>1</v>
      </c>
      <c r="I1105" s="215"/>
      <c r="J1105" s="211"/>
      <c r="K1105" s="211"/>
      <c r="L1105" s="216"/>
      <c r="M1105" s="217"/>
      <c r="N1105" s="218"/>
      <c r="O1105" s="218"/>
      <c r="P1105" s="218"/>
      <c r="Q1105" s="218"/>
      <c r="R1105" s="218"/>
      <c r="S1105" s="218"/>
      <c r="T1105" s="219"/>
      <c r="AT1105" s="220" t="s">
        <v>283</v>
      </c>
      <c r="AU1105" s="220" t="s">
        <v>16</v>
      </c>
      <c r="AV1105" s="13" t="s">
        <v>16</v>
      </c>
      <c r="AW1105" s="13" t="s">
        <v>32</v>
      </c>
      <c r="AX1105" s="13" t="s">
        <v>76</v>
      </c>
      <c r="AY1105" s="220" t="s">
        <v>272</v>
      </c>
    </row>
    <row r="1106" spans="1:65" s="14" customFormat="1" ht="11.25">
      <c r="B1106" s="221"/>
      <c r="C1106" s="222"/>
      <c r="D1106" s="212" t="s">
        <v>283</v>
      </c>
      <c r="E1106" s="223" t="s">
        <v>1</v>
      </c>
      <c r="F1106" s="224" t="s">
        <v>305</v>
      </c>
      <c r="G1106" s="222"/>
      <c r="H1106" s="225">
        <v>6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16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15" customFormat="1" ht="11.25">
      <c r="B1107" s="246"/>
      <c r="C1107" s="247"/>
      <c r="D1107" s="212" t="s">
        <v>283</v>
      </c>
      <c r="E1107" s="248" t="s">
        <v>1</v>
      </c>
      <c r="F1107" s="249" t="s">
        <v>5942</v>
      </c>
      <c r="G1107" s="247"/>
      <c r="H1107" s="250">
        <v>6</v>
      </c>
      <c r="I1107" s="251"/>
      <c r="J1107" s="247"/>
      <c r="K1107" s="247"/>
      <c r="L1107" s="252"/>
      <c r="M1107" s="253"/>
      <c r="N1107" s="254"/>
      <c r="O1107" s="254"/>
      <c r="P1107" s="254"/>
      <c r="Q1107" s="254"/>
      <c r="R1107" s="254"/>
      <c r="S1107" s="254"/>
      <c r="T1107" s="255"/>
      <c r="AT1107" s="256" t="s">
        <v>283</v>
      </c>
      <c r="AU1107" s="256" t="s">
        <v>16</v>
      </c>
      <c r="AV1107" s="15" t="s">
        <v>279</v>
      </c>
      <c r="AW1107" s="15" t="s">
        <v>32</v>
      </c>
      <c r="AX1107" s="15" t="s">
        <v>16</v>
      </c>
      <c r="AY1107" s="256" t="s">
        <v>272</v>
      </c>
    </row>
    <row r="1108" spans="1:65" s="2" customFormat="1" ht="49.15" customHeight="1">
      <c r="A1108" s="34"/>
      <c r="B1108" s="35"/>
      <c r="C1108" s="192" t="s">
        <v>2066</v>
      </c>
      <c r="D1108" s="192" t="s">
        <v>274</v>
      </c>
      <c r="E1108" s="193" t="s">
        <v>7061</v>
      </c>
      <c r="F1108" s="194" t="s">
        <v>7062</v>
      </c>
      <c r="G1108" s="195" t="s">
        <v>2594</v>
      </c>
      <c r="H1108" s="196">
        <v>35</v>
      </c>
      <c r="I1108" s="197"/>
      <c r="J1108" s="198">
        <f>ROUND(I1108*H1108,2)</f>
        <v>0</v>
      </c>
      <c r="K1108" s="194" t="s">
        <v>1</v>
      </c>
      <c r="L1108" s="39"/>
      <c r="M1108" s="199" t="s">
        <v>1</v>
      </c>
      <c r="N1108" s="200" t="s">
        <v>41</v>
      </c>
      <c r="O1108" s="71"/>
      <c r="P1108" s="201">
        <f>O1108*H1108</f>
        <v>0</v>
      </c>
      <c r="Q1108" s="201">
        <v>0</v>
      </c>
      <c r="R1108" s="201">
        <f>Q1108*H1108</f>
        <v>0</v>
      </c>
      <c r="S1108" s="201">
        <v>0</v>
      </c>
      <c r="T1108" s="202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203" t="s">
        <v>279</v>
      </c>
      <c r="AT1108" s="203" t="s">
        <v>274</v>
      </c>
      <c r="AU1108" s="203" t="s">
        <v>16</v>
      </c>
      <c r="AY1108" s="17" t="s">
        <v>272</v>
      </c>
      <c r="BE1108" s="204">
        <f>IF(N1108="základní",J1108,0)</f>
        <v>0</v>
      </c>
      <c r="BF1108" s="204">
        <f>IF(N1108="snížená",J1108,0)</f>
        <v>0</v>
      </c>
      <c r="BG1108" s="204">
        <f>IF(N1108="zákl. přenesená",J1108,0)</f>
        <v>0</v>
      </c>
      <c r="BH1108" s="204">
        <f>IF(N1108="sníž. přenesená",J1108,0)</f>
        <v>0</v>
      </c>
      <c r="BI1108" s="204">
        <f>IF(N1108="nulová",J1108,0)</f>
        <v>0</v>
      </c>
      <c r="BJ1108" s="17" t="s">
        <v>16</v>
      </c>
      <c r="BK1108" s="204">
        <f>ROUND(I1108*H1108,2)</f>
        <v>0</v>
      </c>
      <c r="BL1108" s="17" t="s">
        <v>279</v>
      </c>
      <c r="BM1108" s="203" t="s">
        <v>3358</v>
      </c>
    </row>
    <row r="1109" spans="1:65" s="2" customFormat="1" ht="21.75" customHeight="1">
      <c r="A1109" s="34"/>
      <c r="B1109" s="35"/>
      <c r="C1109" s="192" t="s">
        <v>2071</v>
      </c>
      <c r="D1109" s="192" t="s">
        <v>274</v>
      </c>
      <c r="E1109" s="193" t="s">
        <v>7063</v>
      </c>
      <c r="F1109" s="194" t="s">
        <v>6809</v>
      </c>
      <c r="G1109" s="195" t="s">
        <v>380</v>
      </c>
      <c r="H1109" s="196">
        <v>4.8</v>
      </c>
      <c r="I1109" s="197"/>
      <c r="J1109" s="198">
        <f>ROUND(I1109*H1109,2)</f>
        <v>0</v>
      </c>
      <c r="K1109" s="194" t="s">
        <v>1</v>
      </c>
      <c r="L1109" s="39"/>
      <c r="M1109" s="199" t="s">
        <v>1</v>
      </c>
      <c r="N1109" s="200" t="s">
        <v>41</v>
      </c>
      <c r="O1109" s="71"/>
      <c r="P1109" s="201">
        <f>O1109*H1109</f>
        <v>0</v>
      </c>
      <c r="Q1109" s="201">
        <v>0</v>
      </c>
      <c r="R1109" s="201">
        <f>Q1109*H1109</f>
        <v>0</v>
      </c>
      <c r="S1109" s="201">
        <v>0</v>
      </c>
      <c r="T1109" s="202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203" t="s">
        <v>279</v>
      </c>
      <c r="AT1109" s="203" t="s">
        <v>274</v>
      </c>
      <c r="AU1109" s="203" t="s">
        <v>16</v>
      </c>
      <c r="AY1109" s="17" t="s">
        <v>272</v>
      </c>
      <c r="BE1109" s="204">
        <f>IF(N1109="základní",J1109,0)</f>
        <v>0</v>
      </c>
      <c r="BF1109" s="204">
        <f>IF(N1109="snížená",J1109,0)</f>
        <v>0</v>
      </c>
      <c r="BG1109" s="204">
        <f>IF(N1109="zákl. přenesená",J1109,0)</f>
        <v>0</v>
      </c>
      <c r="BH1109" s="204">
        <f>IF(N1109="sníž. přenesená",J1109,0)</f>
        <v>0</v>
      </c>
      <c r="BI1109" s="204">
        <f>IF(N1109="nulová",J1109,0)</f>
        <v>0</v>
      </c>
      <c r="BJ1109" s="17" t="s">
        <v>16</v>
      </c>
      <c r="BK1109" s="204">
        <f>ROUND(I1109*H1109,2)</f>
        <v>0</v>
      </c>
      <c r="BL1109" s="17" t="s">
        <v>279</v>
      </c>
      <c r="BM1109" s="203" t="s">
        <v>3372</v>
      </c>
    </row>
    <row r="1110" spans="1:65" s="12" customFormat="1" ht="25.9" customHeight="1">
      <c r="B1110" s="176"/>
      <c r="C1110" s="177"/>
      <c r="D1110" s="178" t="s">
        <v>75</v>
      </c>
      <c r="E1110" s="179" t="s">
        <v>7064</v>
      </c>
      <c r="F1110" s="179" t="s">
        <v>7065</v>
      </c>
      <c r="G1110" s="177"/>
      <c r="H1110" s="177"/>
      <c r="I1110" s="180"/>
      <c r="J1110" s="181">
        <f>BK1110</f>
        <v>0</v>
      </c>
      <c r="K1110" s="177"/>
      <c r="L1110" s="182"/>
      <c r="M1110" s="183"/>
      <c r="N1110" s="184"/>
      <c r="O1110" s="184"/>
      <c r="P1110" s="185">
        <f>SUM(P1111:P1178)</f>
        <v>0</v>
      </c>
      <c r="Q1110" s="184"/>
      <c r="R1110" s="185">
        <f>SUM(R1111:R1178)</f>
        <v>0</v>
      </c>
      <c r="S1110" s="184"/>
      <c r="T1110" s="186">
        <f>SUM(T1111:T1178)</f>
        <v>0</v>
      </c>
      <c r="AR1110" s="187" t="s">
        <v>16</v>
      </c>
      <c r="AT1110" s="188" t="s">
        <v>75</v>
      </c>
      <c r="AU1110" s="188" t="s">
        <v>76</v>
      </c>
      <c r="AY1110" s="187" t="s">
        <v>272</v>
      </c>
      <c r="BK1110" s="189">
        <f>SUM(BK1111:BK1178)</f>
        <v>0</v>
      </c>
    </row>
    <row r="1111" spans="1:65" s="2" customFormat="1" ht="37.9" customHeight="1">
      <c r="A1111" s="34"/>
      <c r="B1111" s="35"/>
      <c r="C1111" s="192" t="s">
        <v>2079</v>
      </c>
      <c r="D1111" s="192" t="s">
        <v>274</v>
      </c>
      <c r="E1111" s="193" t="s">
        <v>7066</v>
      </c>
      <c r="F1111" s="194" t="s">
        <v>6813</v>
      </c>
      <c r="G1111" s="195" t="s">
        <v>952</v>
      </c>
      <c r="H1111" s="196">
        <v>1</v>
      </c>
      <c r="I1111" s="197"/>
      <c r="J1111" s="198">
        <f>ROUND(I1111*H1111,2)</f>
        <v>0</v>
      </c>
      <c r="K1111" s="194" t="s">
        <v>1</v>
      </c>
      <c r="L1111" s="39"/>
      <c r="M1111" s="199" t="s">
        <v>1</v>
      </c>
      <c r="N1111" s="200" t="s">
        <v>41</v>
      </c>
      <c r="O1111" s="71"/>
      <c r="P1111" s="201">
        <f>O1111*H1111</f>
        <v>0</v>
      </c>
      <c r="Q1111" s="201">
        <v>0</v>
      </c>
      <c r="R1111" s="201">
        <f>Q1111*H1111</f>
        <v>0</v>
      </c>
      <c r="S1111" s="201">
        <v>0</v>
      </c>
      <c r="T1111" s="202">
        <f>S1111*H1111</f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203" t="s">
        <v>279</v>
      </c>
      <c r="AT1111" s="203" t="s">
        <v>274</v>
      </c>
      <c r="AU1111" s="203" t="s">
        <v>16</v>
      </c>
      <c r="AY1111" s="17" t="s">
        <v>272</v>
      </c>
      <c r="BE1111" s="204">
        <f>IF(N1111="základní",J1111,0)</f>
        <v>0</v>
      </c>
      <c r="BF1111" s="204">
        <f>IF(N1111="snížená",J1111,0)</f>
        <v>0</v>
      </c>
      <c r="BG1111" s="204">
        <f>IF(N1111="zákl. přenesená",J1111,0)</f>
        <v>0</v>
      </c>
      <c r="BH1111" s="204">
        <f>IF(N1111="sníž. přenesená",J1111,0)</f>
        <v>0</v>
      </c>
      <c r="BI1111" s="204">
        <f>IF(N1111="nulová",J1111,0)</f>
        <v>0</v>
      </c>
      <c r="BJ1111" s="17" t="s">
        <v>16</v>
      </c>
      <c r="BK1111" s="204">
        <f>ROUND(I1111*H1111,2)</f>
        <v>0</v>
      </c>
      <c r="BL1111" s="17" t="s">
        <v>279</v>
      </c>
      <c r="BM1111" s="203" t="s">
        <v>3385</v>
      </c>
    </row>
    <row r="1112" spans="1:65" s="13" customFormat="1" ht="22.5">
      <c r="B1112" s="210"/>
      <c r="C1112" s="211"/>
      <c r="D1112" s="212" t="s">
        <v>283</v>
      </c>
      <c r="E1112" s="213" t="s">
        <v>1</v>
      </c>
      <c r="F1112" s="214" t="s">
        <v>6707</v>
      </c>
      <c r="G1112" s="211"/>
      <c r="H1112" s="213" t="s">
        <v>1</v>
      </c>
      <c r="I1112" s="215"/>
      <c r="J1112" s="211"/>
      <c r="K1112" s="211"/>
      <c r="L1112" s="216"/>
      <c r="M1112" s="217"/>
      <c r="N1112" s="218"/>
      <c r="O1112" s="218"/>
      <c r="P1112" s="218"/>
      <c r="Q1112" s="218"/>
      <c r="R1112" s="218"/>
      <c r="S1112" s="218"/>
      <c r="T1112" s="219"/>
      <c r="AT1112" s="220" t="s">
        <v>283</v>
      </c>
      <c r="AU1112" s="220" t="s">
        <v>16</v>
      </c>
      <c r="AV1112" s="13" t="s">
        <v>16</v>
      </c>
      <c r="AW1112" s="13" t="s">
        <v>32</v>
      </c>
      <c r="AX1112" s="13" t="s">
        <v>76</v>
      </c>
      <c r="AY1112" s="220" t="s">
        <v>272</v>
      </c>
    </row>
    <row r="1113" spans="1:65" s="13" customFormat="1" ht="11.25">
      <c r="B1113" s="210"/>
      <c r="C1113" s="211"/>
      <c r="D1113" s="212" t="s">
        <v>283</v>
      </c>
      <c r="E1113" s="213" t="s">
        <v>1</v>
      </c>
      <c r="F1113" s="214" t="s">
        <v>6814</v>
      </c>
      <c r="G1113" s="211"/>
      <c r="H1113" s="213" t="s">
        <v>1</v>
      </c>
      <c r="I1113" s="215"/>
      <c r="J1113" s="211"/>
      <c r="K1113" s="211"/>
      <c r="L1113" s="216"/>
      <c r="M1113" s="217"/>
      <c r="N1113" s="218"/>
      <c r="O1113" s="218"/>
      <c r="P1113" s="218"/>
      <c r="Q1113" s="218"/>
      <c r="R1113" s="218"/>
      <c r="S1113" s="218"/>
      <c r="T1113" s="219"/>
      <c r="AT1113" s="220" t="s">
        <v>283</v>
      </c>
      <c r="AU1113" s="220" t="s">
        <v>16</v>
      </c>
      <c r="AV1113" s="13" t="s">
        <v>16</v>
      </c>
      <c r="AW1113" s="13" t="s">
        <v>32</v>
      </c>
      <c r="AX1113" s="13" t="s">
        <v>76</v>
      </c>
      <c r="AY1113" s="220" t="s">
        <v>272</v>
      </c>
    </row>
    <row r="1114" spans="1:65" s="13" customFormat="1" ht="11.25">
      <c r="B1114" s="210"/>
      <c r="C1114" s="211"/>
      <c r="D1114" s="212" t="s">
        <v>283</v>
      </c>
      <c r="E1114" s="213" t="s">
        <v>1</v>
      </c>
      <c r="F1114" s="214" t="s">
        <v>6815</v>
      </c>
      <c r="G1114" s="211"/>
      <c r="H1114" s="213" t="s">
        <v>1</v>
      </c>
      <c r="I1114" s="215"/>
      <c r="J1114" s="211"/>
      <c r="K1114" s="211"/>
      <c r="L1114" s="216"/>
      <c r="M1114" s="217"/>
      <c r="N1114" s="218"/>
      <c r="O1114" s="218"/>
      <c r="P1114" s="218"/>
      <c r="Q1114" s="218"/>
      <c r="R1114" s="218"/>
      <c r="S1114" s="218"/>
      <c r="T1114" s="219"/>
      <c r="AT1114" s="220" t="s">
        <v>283</v>
      </c>
      <c r="AU1114" s="220" t="s">
        <v>16</v>
      </c>
      <c r="AV1114" s="13" t="s">
        <v>16</v>
      </c>
      <c r="AW1114" s="13" t="s">
        <v>32</v>
      </c>
      <c r="AX1114" s="13" t="s">
        <v>76</v>
      </c>
      <c r="AY1114" s="220" t="s">
        <v>272</v>
      </c>
    </row>
    <row r="1115" spans="1:65" s="13" customFormat="1" ht="11.25">
      <c r="B1115" s="210"/>
      <c r="C1115" s="211"/>
      <c r="D1115" s="212" t="s">
        <v>283</v>
      </c>
      <c r="E1115" s="213" t="s">
        <v>1</v>
      </c>
      <c r="F1115" s="214" t="s">
        <v>6816</v>
      </c>
      <c r="G1115" s="211"/>
      <c r="H1115" s="213" t="s">
        <v>1</v>
      </c>
      <c r="I1115" s="215"/>
      <c r="J1115" s="211"/>
      <c r="K1115" s="211"/>
      <c r="L1115" s="216"/>
      <c r="M1115" s="217"/>
      <c r="N1115" s="218"/>
      <c r="O1115" s="218"/>
      <c r="P1115" s="218"/>
      <c r="Q1115" s="218"/>
      <c r="R1115" s="218"/>
      <c r="S1115" s="218"/>
      <c r="T1115" s="219"/>
      <c r="AT1115" s="220" t="s">
        <v>283</v>
      </c>
      <c r="AU1115" s="220" t="s">
        <v>16</v>
      </c>
      <c r="AV1115" s="13" t="s">
        <v>16</v>
      </c>
      <c r="AW1115" s="13" t="s">
        <v>32</v>
      </c>
      <c r="AX1115" s="13" t="s">
        <v>76</v>
      </c>
      <c r="AY1115" s="220" t="s">
        <v>272</v>
      </c>
    </row>
    <row r="1116" spans="1:65" s="13" customFormat="1" ht="22.5">
      <c r="B1116" s="210"/>
      <c r="C1116" s="211"/>
      <c r="D1116" s="212" t="s">
        <v>283</v>
      </c>
      <c r="E1116" s="213" t="s">
        <v>1</v>
      </c>
      <c r="F1116" s="214" t="s">
        <v>6817</v>
      </c>
      <c r="G1116" s="211"/>
      <c r="H1116" s="213" t="s">
        <v>1</v>
      </c>
      <c r="I1116" s="215"/>
      <c r="J1116" s="211"/>
      <c r="K1116" s="211"/>
      <c r="L1116" s="216"/>
      <c r="M1116" s="217"/>
      <c r="N1116" s="218"/>
      <c r="O1116" s="218"/>
      <c r="P1116" s="218"/>
      <c r="Q1116" s="218"/>
      <c r="R1116" s="218"/>
      <c r="S1116" s="218"/>
      <c r="T1116" s="219"/>
      <c r="AT1116" s="220" t="s">
        <v>283</v>
      </c>
      <c r="AU1116" s="220" t="s">
        <v>16</v>
      </c>
      <c r="AV1116" s="13" t="s">
        <v>16</v>
      </c>
      <c r="AW1116" s="13" t="s">
        <v>32</v>
      </c>
      <c r="AX1116" s="13" t="s">
        <v>76</v>
      </c>
      <c r="AY1116" s="220" t="s">
        <v>272</v>
      </c>
    </row>
    <row r="1117" spans="1:65" s="13" customFormat="1" ht="11.25">
      <c r="B1117" s="210"/>
      <c r="C1117" s="211"/>
      <c r="D1117" s="212" t="s">
        <v>283</v>
      </c>
      <c r="E1117" s="213" t="s">
        <v>1</v>
      </c>
      <c r="F1117" s="214" t="s">
        <v>6818</v>
      </c>
      <c r="G1117" s="211"/>
      <c r="H1117" s="213" t="s">
        <v>1</v>
      </c>
      <c r="I1117" s="215"/>
      <c r="J1117" s="211"/>
      <c r="K1117" s="211"/>
      <c r="L1117" s="216"/>
      <c r="M1117" s="217"/>
      <c r="N1117" s="218"/>
      <c r="O1117" s="218"/>
      <c r="P1117" s="218"/>
      <c r="Q1117" s="218"/>
      <c r="R1117" s="218"/>
      <c r="S1117" s="218"/>
      <c r="T1117" s="219"/>
      <c r="AT1117" s="220" t="s">
        <v>283</v>
      </c>
      <c r="AU1117" s="220" t="s">
        <v>16</v>
      </c>
      <c r="AV1117" s="13" t="s">
        <v>16</v>
      </c>
      <c r="AW1117" s="13" t="s">
        <v>32</v>
      </c>
      <c r="AX1117" s="13" t="s">
        <v>76</v>
      </c>
      <c r="AY1117" s="220" t="s">
        <v>272</v>
      </c>
    </row>
    <row r="1118" spans="1:65" s="13" customFormat="1" ht="22.5">
      <c r="B1118" s="210"/>
      <c r="C1118" s="211"/>
      <c r="D1118" s="212" t="s">
        <v>283</v>
      </c>
      <c r="E1118" s="213" t="s">
        <v>1</v>
      </c>
      <c r="F1118" s="214" t="s">
        <v>6819</v>
      </c>
      <c r="G1118" s="211"/>
      <c r="H1118" s="213" t="s">
        <v>1</v>
      </c>
      <c r="I1118" s="215"/>
      <c r="J1118" s="211"/>
      <c r="K1118" s="211"/>
      <c r="L1118" s="216"/>
      <c r="M1118" s="217"/>
      <c r="N1118" s="218"/>
      <c r="O1118" s="218"/>
      <c r="P1118" s="218"/>
      <c r="Q1118" s="218"/>
      <c r="R1118" s="218"/>
      <c r="S1118" s="218"/>
      <c r="T1118" s="219"/>
      <c r="AT1118" s="220" t="s">
        <v>283</v>
      </c>
      <c r="AU1118" s="220" t="s">
        <v>16</v>
      </c>
      <c r="AV1118" s="13" t="s">
        <v>16</v>
      </c>
      <c r="AW1118" s="13" t="s">
        <v>32</v>
      </c>
      <c r="AX1118" s="13" t="s">
        <v>76</v>
      </c>
      <c r="AY1118" s="220" t="s">
        <v>272</v>
      </c>
    </row>
    <row r="1119" spans="1:65" s="13" customFormat="1" ht="11.25">
      <c r="B1119" s="210"/>
      <c r="C1119" s="211"/>
      <c r="D1119" s="212" t="s">
        <v>283</v>
      </c>
      <c r="E1119" s="213" t="s">
        <v>1</v>
      </c>
      <c r="F1119" s="214" t="s">
        <v>6768</v>
      </c>
      <c r="G1119" s="211"/>
      <c r="H1119" s="213" t="s">
        <v>1</v>
      </c>
      <c r="I1119" s="215"/>
      <c r="J1119" s="211"/>
      <c r="K1119" s="211"/>
      <c r="L1119" s="216"/>
      <c r="M1119" s="217"/>
      <c r="N1119" s="218"/>
      <c r="O1119" s="218"/>
      <c r="P1119" s="218"/>
      <c r="Q1119" s="218"/>
      <c r="R1119" s="218"/>
      <c r="S1119" s="218"/>
      <c r="T1119" s="219"/>
      <c r="AT1119" s="220" t="s">
        <v>283</v>
      </c>
      <c r="AU1119" s="220" t="s">
        <v>16</v>
      </c>
      <c r="AV1119" s="13" t="s">
        <v>16</v>
      </c>
      <c r="AW1119" s="13" t="s">
        <v>32</v>
      </c>
      <c r="AX1119" s="13" t="s">
        <v>76</v>
      </c>
      <c r="AY1119" s="220" t="s">
        <v>272</v>
      </c>
    </row>
    <row r="1120" spans="1:65" s="14" customFormat="1" ht="11.25">
      <c r="B1120" s="221"/>
      <c r="C1120" s="222"/>
      <c r="D1120" s="212" t="s">
        <v>283</v>
      </c>
      <c r="E1120" s="223" t="s">
        <v>1</v>
      </c>
      <c r="F1120" s="224" t="s">
        <v>16</v>
      </c>
      <c r="G1120" s="222"/>
      <c r="H1120" s="225">
        <v>1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16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15" customFormat="1" ht="11.25">
      <c r="B1121" s="246"/>
      <c r="C1121" s="247"/>
      <c r="D1121" s="212" t="s">
        <v>283</v>
      </c>
      <c r="E1121" s="248" t="s">
        <v>1</v>
      </c>
      <c r="F1121" s="249" t="s">
        <v>5942</v>
      </c>
      <c r="G1121" s="247"/>
      <c r="H1121" s="250">
        <v>1</v>
      </c>
      <c r="I1121" s="251"/>
      <c r="J1121" s="247"/>
      <c r="K1121" s="247"/>
      <c r="L1121" s="252"/>
      <c r="M1121" s="253"/>
      <c r="N1121" s="254"/>
      <c r="O1121" s="254"/>
      <c r="P1121" s="254"/>
      <c r="Q1121" s="254"/>
      <c r="R1121" s="254"/>
      <c r="S1121" s="254"/>
      <c r="T1121" s="255"/>
      <c r="AT1121" s="256" t="s">
        <v>283</v>
      </c>
      <c r="AU1121" s="256" t="s">
        <v>16</v>
      </c>
      <c r="AV1121" s="15" t="s">
        <v>279</v>
      </c>
      <c r="AW1121" s="15" t="s">
        <v>32</v>
      </c>
      <c r="AX1121" s="15" t="s">
        <v>16</v>
      </c>
      <c r="AY1121" s="256" t="s">
        <v>272</v>
      </c>
    </row>
    <row r="1122" spans="1:65" s="2" customFormat="1" ht="21.75" customHeight="1">
      <c r="A1122" s="34"/>
      <c r="B1122" s="35"/>
      <c r="C1122" s="192" t="s">
        <v>2084</v>
      </c>
      <c r="D1122" s="192" t="s">
        <v>274</v>
      </c>
      <c r="E1122" s="193" t="s">
        <v>7067</v>
      </c>
      <c r="F1122" s="194" t="s">
        <v>6821</v>
      </c>
      <c r="G1122" s="195" t="s">
        <v>952</v>
      </c>
      <c r="H1122" s="196">
        <v>2</v>
      </c>
      <c r="I1122" s="197"/>
      <c r="J1122" s="198">
        <f>ROUND(I1122*H1122,2)</f>
        <v>0</v>
      </c>
      <c r="K1122" s="194" t="s">
        <v>1</v>
      </c>
      <c r="L1122" s="39"/>
      <c r="M1122" s="199" t="s">
        <v>1</v>
      </c>
      <c r="N1122" s="200" t="s">
        <v>41</v>
      </c>
      <c r="O1122" s="71"/>
      <c r="P1122" s="201">
        <f>O1122*H1122</f>
        <v>0</v>
      </c>
      <c r="Q1122" s="201">
        <v>0</v>
      </c>
      <c r="R1122" s="201">
        <f>Q1122*H1122</f>
        <v>0</v>
      </c>
      <c r="S1122" s="201">
        <v>0</v>
      </c>
      <c r="T1122" s="202">
        <f>S1122*H1122</f>
        <v>0</v>
      </c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R1122" s="203" t="s">
        <v>279</v>
      </c>
      <c r="AT1122" s="203" t="s">
        <v>274</v>
      </c>
      <c r="AU1122" s="203" t="s">
        <v>16</v>
      </c>
      <c r="AY1122" s="17" t="s">
        <v>272</v>
      </c>
      <c r="BE1122" s="204">
        <f>IF(N1122="základní",J1122,0)</f>
        <v>0</v>
      </c>
      <c r="BF1122" s="204">
        <f>IF(N1122="snížená",J1122,0)</f>
        <v>0</v>
      </c>
      <c r="BG1122" s="204">
        <f>IF(N1122="zákl. přenesená",J1122,0)</f>
        <v>0</v>
      </c>
      <c r="BH1122" s="204">
        <f>IF(N1122="sníž. přenesená",J1122,0)</f>
        <v>0</v>
      </c>
      <c r="BI1122" s="204">
        <f>IF(N1122="nulová",J1122,0)</f>
        <v>0</v>
      </c>
      <c r="BJ1122" s="17" t="s">
        <v>16</v>
      </c>
      <c r="BK1122" s="204">
        <f>ROUND(I1122*H1122,2)</f>
        <v>0</v>
      </c>
      <c r="BL1122" s="17" t="s">
        <v>279</v>
      </c>
      <c r="BM1122" s="203" t="s">
        <v>3396</v>
      </c>
    </row>
    <row r="1123" spans="1:65" s="13" customFormat="1" ht="11.25">
      <c r="B1123" s="210"/>
      <c r="C1123" s="211"/>
      <c r="D1123" s="212" t="s">
        <v>283</v>
      </c>
      <c r="E1123" s="213" t="s">
        <v>1</v>
      </c>
      <c r="F1123" s="214" t="s">
        <v>6768</v>
      </c>
      <c r="G1123" s="211"/>
      <c r="H1123" s="213" t="s">
        <v>1</v>
      </c>
      <c r="I1123" s="215"/>
      <c r="J1123" s="211"/>
      <c r="K1123" s="211"/>
      <c r="L1123" s="216"/>
      <c r="M1123" s="217"/>
      <c r="N1123" s="218"/>
      <c r="O1123" s="218"/>
      <c r="P1123" s="218"/>
      <c r="Q1123" s="218"/>
      <c r="R1123" s="218"/>
      <c r="S1123" s="218"/>
      <c r="T1123" s="219"/>
      <c r="AT1123" s="220" t="s">
        <v>283</v>
      </c>
      <c r="AU1123" s="220" t="s">
        <v>16</v>
      </c>
      <c r="AV1123" s="13" t="s">
        <v>16</v>
      </c>
      <c r="AW1123" s="13" t="s">
        <v>32</v>
      </c>
      <c r="AX1123" s="13" t="s">
        <v>76</v>
      </c>
      <c r="AY1123" s="220" t="s">
        <v>272</v>
      </c>
    </row>
    <row r="1124" spans="1:65" s="14" customFormat="1" ht="11.25">
      <c r="B1124" s="221"/>
      <c r="C1124" s="222"/>
      <c r="D1124" s="212" t="s">
        <v>283</v>
      </c>
      <c r="E1124" s="223" t="s">
        <v>1</v>
      </c>
      <c r="F1124" s="224" t="s">
        <v>84</v>
      </c>
      <c r="G1124" s="222"/>
      <c r="H1124" s="225">
        <v>2</v>
      </c>
      <c r="I1124" s="226"/>
      <c r="J1124" s="222"/>
      <c r="K1124" s="222"/>
      <c r="L1124" s="227"/>
      <c r="M1124" s="228"/>
      <c r="N1124" s="229"/>
      <c r="O1124" s="229"/>
      <c r="P1124" s="229"/>
      <c r="Q1124" s="229"/>
      <c r="R1124" s="229"/>
      <c r="S1124" s="229"/>
      <c r="T1124" s="230"/>
      <c r="AT1124" s="231" t="s">
        <v>283</v>
      </c>
      <c r="AU1124" s="231" t="s">
        <v>16</v>
      </c>
      <c r="AV1124" s="14" t="s">
        <v>84</v>
      </c>
      <c r="AW1124" s="14" t="s">
        <v>32</v>
      </c>
      <c r="AX1124" s="14" t="s">
        <v>76</v>
      </c>
      <c r="AY1124" s="231" t="s">
        <v>272</v>
      </c>
    </row>
    <row r="1125" spans="1:65" s="15" customFormat="1" ht="11.25">
      <c r="B1125" s="246"/>
      <c r="C1125" s="247"/>
      <c r="D1125" s="212" t="s">
        <v>283</v>
      </c>
      <c r="E1125" s="248" t="s">
        <v>1</v>
      </c>
      <c r="F1125" s="249" t="s">
        <v>5942</v>
      </c>
      <c r="G1125" s="247"/>
      <c r="H1125" s="250">
        <v>2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AT1125" s="256" t="s">
        <v>283</v>
      </c>
      <c r="AU1125" s="256" t="s">
        <v>16</v>
      </c>
      <c r="AV1125" s="15" t="s">
        <v>279</v>
      </c>
      <c r="AW1125" s="15" t="s">
        <v>32</v>
      </c>
      <c r="AX1125" s="15" t="s">
        <v>16</v>
      </c>
      <c r="AY1125" s="256" t="s">
        <v>272</v>
      </c>
    </row>
    <row r="1126" spans="1:65" s="2" customFormat="1" ht="21.75" customHeight="1">
      <c r="A1126" s="34"/>
      <c r="B1126" s="35"/>
      <c r="C1126" s="192" t="s">
        <v>2089</v>
      </c>
      <c r="D1126" s="192" t="s">
        <v>274</v>
      </c>
      <c r="E1126" s="193" t="s">
        <v>7068</v>
      </c>
      <c r="F1126" s="194" t="s">
        <v>6823</v>
      </c>
      <c r="G1126" s="195" t="s">
        <v>952</v>
      </c>
      <c r="H1126" s="196">
        <v>1</v>
      </c>
      <c r="I1126" s="197"/>
      <c r="J1126" s="198">
        <f>ROUND(I1126*H1126,2)</f>
        <v>0</v>
      </c>
      <c r="K1126" s="194" t="s">
        <v>1</v>
      </c>
      <c r="L1126" s="39"/>
      <c r="M1126" s="199" t="s">
        <v>1</v>
      </c>
      <c r="N1126" s="200" t="s">
        <v>41</v>
      </c>
      <c r="O1126" s="71"/>
      <c r="P1126" s="201">
        <f>O1126*H1126</f>
        <v>0</v>
      </c>
      <c r="Q1126" s="201">
        <v>0</v>
      </c>
      <c r="R1126" s="201">
        <f>Q1126*H1126</f>
        <v>0</v>
      </c>
      <c r="S1126" s="201">
        <v>0</v>
      </c>
      <c r="T1126" s="202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203" t="s">
        <v>279</v>
      </c>
      <c r="AT1126" s="203" t="s">
        <v>274</v>
      </c>
      <c r="AU1126" s="203" t="s">
        <v>16</v>
      </c>
      <c r="AY1126" s="17" t="s">
        <v>272</v>
      </c>
      <c r="BE1126" s="204">
        <f>IF(N1126="základní",J1126,0)</f>
        <v>0</v>
      </c>
      <c r="BF1126" s="204">
        <f>IF(N1126="snížená",J1126,0)</f>
        <v>0</v>
      </c>
      <c r="BG1126" s="204">
        <f>IF(N1126="zákl. přenesená",J1126,0)</f>
        <v>0</v>
      </c>
      <c r="BH1126" s="204">
        <f>IF(N1126="sníž. přenesená",J1126,0)</f>
        <v>0</v>
      </c>
      <c r="BI1126" s="204">
        <f>IF(N1126="nulová",J1126,0)</f>
        <v>0</v>
      </c>
      <c r="BJ1126" s="17" t="s">
        <v>16</v>
      </c>
      <c r="BK1126" s="204">
        <f>ROUND(I1126*H1126,2)</f>
        <v>0</v>
      </c>
      <c r="BL1126" s="17" t="s">
        <v>279</v>
      </c>
      <c r="BM1126" s="203" t="s">
        <v>3405</v>
      </c>
    </row>
    <row r="1127" spans="1:65" s="13" customFormat="1" ht="11.25">
      <c r="B1127" s="210"/>
      <c r="C1127" s="211"/>
      <c r="D1127" s="212" t="s">
        <v>283</v>
      </c>
      <c r="E1127" s="213" t="s">
        <v>1</v>
      </c>
      <c r="F1127" s="214" t="s">
        <v>6768</v>
      </c>
      <c r="G1127" s="211"/>
      <c r="H1127" s="213" t="s">
        <v>1</v>
      </c>
      <c r="I1127" s="215"/>
      <c r="J1127" s="211"/>
      <c r="K1127" s="211"/>
      <c r="L1127" s="216"/>
      <c r="M1127" s="217"/>
      <c r="N1127" s="218"/>
      <c r="O1127" s="218"/>
      <c r="P1127" s="218"/>
      <c r="Q1127" s="218"/>
      <c r="R1127" s="218"/>
      <c r="S1127" s="218"/>
      <c r="T1127" s="219"/>
      <c r="AT1127" s="220" t="s">
        <v>283</v>
      </c>
      <c r="AU1127" s="220" t="s">
        <v>16</v>
      </c>
      <c r="AV1127" s="13" t="s">
        <v>16</v>
      </c>
      <c r="AW1127" s="13" t="s">
        <v>32</v>
      </c>
      <c r="AX1127" s="13" t="s">
        <v>76</v>
      </c>
      <c r="AY1127" s="220" t="s">
        <v>272</v>
      </c>
    </row>
    <row r="1128" spans="1:65" s="14" customFormat="1" ht="11.25">
      <c r="B1128" s="221"/>
      <c r="C1128" s="222"/>
      <c r="D1128" s="212" t="s">
        <v>283</v>
      </c>
      <c r="E1128" s="223" t="s">
        <v>1</v>
      </c>
      <c r="F1128" s="224" t="s">
        <v>16</v>
      </c>
      <c r="G1128" s="222"/>
      <c r="H1128" s="225">
        <v>1</v>
      </c>
      <c r="I1128" s="226"/>
      <c r="J1128" s="222"/>
      <c r="K1128" s="222"/>
      <c r="L1128" s="227"/>
      <c r="M1128" s="228"/>
      <c r="N1128" s="229"/>
      <c r="O1128" s="229"/>
      <c r="P1128" s="229"/>
      <c r="Q1128" s="229"/>
      <c r="R1128" s="229"/>
      <c r="S1128" s="229"/>
      <c r="T1128" s="230"/>
      <c r="AT1128" s="231" t="s">
        <v>283</v>
      </c>
      <c r="AU1128" s="231" t="s">
        <v>16</v>
      </c>
      <c r="AV1128" s="14" t="s">
        <v>84</v>
      </c>
      <c r="AW1128" s="14" t="s">
        <v>32</v>
      </c>
      <c r="AX1128" s="14" t="s">
        <v>76</v>
      </c>
      <c r="AY1128" s="231" t="s">
        <v>272</v>
      </c>
    </row>
    <row r="1129" spans="1:65" s="15" customFormat="1" ht="11.25">
      <c r="B1129" s="246"/>
      <c r="C1129" s="247"/>
      <c r="D1129" s="212" t="s">
        <v>283</v>
      </c>
      <c r="E1129" s="248" t="s">
        <v>1</v>
      </c>
      <c r="F1129" s="249" t="s">
        <v>5942</v>
      </c>
      <c r="G1129" s="247"/>
      <c r="H1129" s="250">
        <v>1</v>
      </c>
      <c r="I1129" s="251"/>
      <c r="J1129" s="247"/>
      <c r="K1129" s="247"/>
      <c r="L1129" s="252"/>
      <c r="M1129" s="253"/>
      <c r="N1129" s="254"/>
      <c r="O1129" s="254"/>
      <c r="P1129" s="254"/>
      <c r="Q1129" s="254"/>
      <c r="R1129" s="254"/>
      <c r="S1129" s="254"/>
      <c r="T1129" s="255"/>
      <c r="AT1129" s="256" t="s">
        <v>283</v>
      </c>
      <c r="AU1129" s="256" t="s">
        <v>16</v>
      </c>
      <c r="AV1129" s="15" t="s">
        <v>279</v>
      </c>
      <c r="AW1129" s="15" t="s">
        <v>32</v>
      </c>
      <c r="AX1129" s="15" t="s">
        <v>16</v>
      </c>
      <c r="AY1129" s="256" t="s">
        <v>272</v>
      </c>
    </row>
    <row r="1130" spans="1:65" s="2" customFormat="1" ht="16.5" customHeight="1">
      <c r="A1130" s="34"/>
      <c r="B1130" s="35"/>
      <c r="C1130" s="192" t="s">
        <v>2094</v>
      </c>
      <c r="D1130" s="192" t="s">
        <v>274</v>
      </c>
      <c r="E1130" s="193" t="s">
        <v>7069</v>
      </c>
      <c r="F1130" s="194" t="s">
        <v>6825</v>
      </c>
      <c r="G1130" s="195" t="s">
        <v>952</v>
      </c>
      <c r="H1130" s="196">
        <v>1</v>
      </c>
      <c r="I1130" s="197"/>
      <c r="J1130" s="198">
        <f>ROUND(I1130*H1130,2)</f>
        <v>0</v>
      </c>
      <c r="K1130" s="194" t="s">
        <v>1</v>
      </c>
      <c r="L1130" s="39"/>
      <c r="M1130" s="199" t="s">
        <v>1</v>
      </c>
      <c r="N1130" s="200" t="s">
        <v>41</v>
      </c>
      <c r="O1130" s="71"/>
      <c r="P1130" s="201">
        <f>O1130*H1130</f>
        <v>0</v>
      </c>
      <c r="Q1130" s="201">
        <v>0</v>
      </c>
      <c r="R1130" s="201">
        <f>Q1130*H1130</f>
        <v>0</v>
      </c>
      <c r="S1130" s="201">
        <v>0</v>
      </c>
      <c r="T1130" s="202">
        <f>S1130*H1130</f>
        <v>0</v>
      </c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R1130" s="203" t="s">
        <v>279</v>
      </c>
      <c r="AT1130" s="203" t="s">
        <v>274</v>
      </c>
      <c r="AU1130" s="203" t="s">
        <v>16</v>
      </c>
      <c r="AY1130" s="17" t="s">
        <v>272</v>
      </c>
      <c r="BE1130" s="204">
        <f>IF(N1130="základní",J1130,0)</f>
        <v>0</v>
      </c>
      <c r="BF1130" s="204">
        <f>IF(N1130="snížená",J1130,0)</f>
        <v>0</v>
      </c>
      <c r="BG1130" s="204">
        <f>IF(N1130="zákl. přenesená",J1130,0)</f>
        <v>0</v>
      </c>
      <c r="BH1130" s="204">
        <f>IF(N1130="sníž. přenesená",J1130,0)</f>
        <v>0</v>
      </c>
      <c r="BI1130" s="204">
        <f>IF(N1130="nulová",J1130,0)</f>
        <v>0</v>
      </c>
      <c r="BJ1130" s="17" t="s">
        <v>16</v>
      </c>
      <c r="BK1130" s="204">
        <f>ROUND(I1130*H1130,2)</f>
        <v>0</v>
      </c>
      <c r="BL1130" s="17" t="s">
        <v>279</v>
      </c>
      <c r="BM1130" s="203" t="s">
        <v>3414</v>
      </c>
    </row>
    <row r="1131" spans="1:65" s="13" customFormat="1" ht="11.25">
      <c r="B1131" s="210"/>
      <c r="C1131" s="211"/>
      <c r="D1131" s="212" t="s">
        <v>283</v>
      </c>
      <c r="E1131" s="213" t="s">
        <v>1</v>
      </c>
      <c r="F1131" s="214" t="s">
        <v>6768</v>
      </c>
      <c r="G1131" s="211"/>
      <c r="H1131" s="213" t="s">
        <v>1</v>
      </c>
      <c r="I1131" s="215"/>
      <c r="J1131" s="211"/>
      <c r="K1131" s="211"/>
      <c r="L1131" s="216"/>
      <c r="M1131" s="217"/>
      <c r="N1131" s="218"/>
      <c r="O1131" s="218"/>
      <c r="P1131" s="218"/>
      <c r="Q1131" s="218"/>
      <c r="R1131" s="218"/>
      <c r="S1131" s="218"/>
      <c r="T1131" s="219"/>
      <c r="AT1131" s="220" t="s">
        <v>283</v>
      </c>
      <c r="AU1131" s="220" t="s">
        <v>16</v>
      </c>
      <c r="AV1131" s="13" t="s">
        <v>16</v>
      </c>
      <c r="AW1131" s="13" t="s">
        <v>32</v>
      </c>
      <c r="AX1131" s="13" t="s">
        <v>76</v>
      </c>
      <c r="AY1131" s="220" t="s">
        <v>272</v>
      </c>
    </row>
    <row r="1132" spans="1:65" s="14" customFormat="1" ht="11.25">
      <c r="B1132" s="221"/>
      <c r="C1132" s="222"/>
      <c r="D1132" s="212" t="s">
        <v>283</v>
      </c>
      <c r="E1132" s="223" t="s">
        <v>1</v>
      </c>
      <c r="F1132" s="224" t="s">
        <v>16</v>
      </c>
      <c r="G1132" s="222"/>
      <c r="H1132" s="225">
        <v>1</v>
      </c>
      <c r="I1132" s="226"/>
      <c r="J1132" s="222"/>
      <c r="K1132" s="222"/>
      <c r="L1132" s="227"/>
      <c r="M1132" s="228"/>
      <c r="N1132" s="229"/>
      <c r="O1132" s="229"/>
      <c r="P1132" s="229"/>
      <c r="Q1132" s="229"/>
      <c r="R1132" s="229"/>
      <c r="S1132" s="229"/>
      <c r="T1132" s="230"/>
      <c r="AT1132" s="231" t="s">
        <v>283</v>
      </c>
      <c r="AU1132" s="231" t="s">
        <v>16</v>
      </c>
      <c r="AV1132" s="14" t="s">
        <v>84</v>
      </c>
      <c r="AW1132" s="14" t="s">
        <v>32</v>
      </c>
      <c r="AX1132" s="14" t="s">
        <v>76</v>
      </c>
      <c r="AY1132" s="231" t="s">
        <v>272</v>
      </c>
    </row>
    <row r="1133" spans="1:65" s="15" customFormat="1" ht="11.25">
      <c r="B1133" s="246"/>
      <c r="C1133" s="247"/>
      <c r="D1133" s="212" t="s">
        <v>283</v>
      </c>
      <c r="E1133" s="248" t="s">
        <v>1</v>
      </c>
      <c r="F1133" s="249" t="s">
        <v>5942</v>
      </c>
      <c r="G1133" s="247"/>
      <c r="H1133" s="250">
        <v>1</v>
      </c>
      <c r="I1133" s="251"/>
      <c r="J1133" s="247"/>
      <c r="K1133" s="247"/>
      <c r="L1133" s="252"/>
      <c r="M1133" s="253"/>
      <c r="N1133" s="254"/>
      <c r="O1133" s="254"/>
      <c r="P1133" s="254"/>
      <c r="Q1133" s="254"/>
      <c r="R1133" s="254"/>
      <c r="S1133" s="254"/>
      <c r="T1133" s="255"/>
      <c r="AT1133" s="256" t="s">
        <v>283</v>
      </c>
      <c r="AU1133" s="256" t="s">
        <v>16</v>
      </c>
      <c r="AV1133" s="15" t="s">
        <v>279</v>
      </c>
      <c r="AW1133" s="15" t="s">
        <v>32</v>
      </c>
      <c r="AX1133" s="15" t="s">
        <v>16</v>
      </c>
      <c r="AY1133" s="256" t="s">
        <v>272</v>
      </c>
    </row>
    <row r="1134" spans="1:65" s="2" customFormat="1" ht="33" customHeight="1">
      <c r="A1134" s="34"/>
      <c r="B1134" s="35"/>
      <c r="C1134" s="192" t="s">
        <v>2101</v>
      </c>
      <c r="D1134" s="192" t="s">
        <v>274</v>
      </c>
      <c r="E1134" s="193" t="s">
        <v>7070</v>
      </c>
      <c r="F1134" s="194" t="s">
        <v>6827</v>
      </c>
      <c r="G1134" s="195" t="s">
        <v>952</v>
      </c>
      <c r="H1134" s="196">
        <v>4</v>
      </c>
      <c r="I1134" s="197"/>
      <c r="J1134" s="198">
        <f>ROUND(I1134*H1134,2)</f>
        <v>0</v>
      </c>
      <c r="K1134" s="194" t="s">
        <v>1</v>
      </c>
      <c r="L1134" s="39"/>
      <c r="M1134" s="199" t="s">
        <v>1</v>
      </c>
      <c r="N1134" s="200" t="s">
        <v>41</v>
      </c>
      <c r="O1134" s="71"/>
      <c r="P1134" s="201">
        <f>O1134*H1134</f>
        <v>0</v>
      </c>
      <c r="Q1134" s="201">
        <v>0</v>
      </c>
      <c r="R1134" s="201">
        <f>Q1134*H1134</f>
        <v>0</v>
      </c>
      <c r="S1134" s="201">
        <v>0</v>
      </c>
      <c r="T1134" s="202">
        <f>S1134*H1134</f>
        <v>0</v>
      </c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R1134" s="203" t="s">
        <v>279</v>
      </c>
      <c r="AT1134" s="203" t="s">
        <v>274</v>
      </c>
      <c r="AU1134" s="203" t="s">
        <v>16</v>
      </c>
      <c r="AY1134" s="17" t="s">
        <v>272</v>
      </c>
      <c r="BE1134" s="204">
        <f>IF(N1134="základní",J1134,0)</f>
        <v>0</v>
      </c>
      <c r="BF1134" s="204">
        <f>IF(N1134="snížená",J1134,0)</f>
        <v>0</v>
      </c>
      <c r="BG1134" s="204">
        <f>IF(N1134="zákl. přenesená",J1134,0)</f>
        <v>0</v>
      </c>
      <c r="BH1134" s="204">
        <f>IF(N1134="sníž. přenesená",J1134,0)</f>
        <v>0</v>
      </c>
      <c r="BI1134" s="204">
        <f>IF(N1134="nulová",J1134,0)</f>
        <v>0</v>
      </c>
      <c r="BJ1134" s="17" t="s">
        <v>16</v>
      </c>
      <c r="BK1134" s="204">
        <f>ROUND(I1134*H1134,2)</f>
        <v>0</v>
      </c>
      <c r="BL1134" s="17" t="s">
        <v>279</v>
      </c>
      <c r="BM1134" s="203" t="s">
        <v>3426</v>
      </c>
    </row>
    <row r="1135" spans="1:65" s="13" customFormat="1" ht="11.25">
      <c r="B1135" s="210"/>
      <c r="C1135" s="211"/>
      <c r="D1135" s="212" t="s">
        <v>283</v>
      </c>
      <c r="E1135" s="213" t="s">
        <v>1</v>
      </c>
      <c r="F1135" s="214" t="s">
        <v>6768</v>
      </c>
      <c r="G1135" s="211"/>
      <c r="H1135" s="213" t="s">
        <v>1</v>
      </c>
      <c r="I1135" s="215"/>
      <c r="J1135" s="211"/>
      <c r="K1135" s="211"/>
      <c r="L1135" s="216"/>
      <c r="M1135" s="217"/>
      <c r="N1135" s="218"/>
      <c r="O1135" s="218"/>
      <c r="P1135" s="218"/>
      <c r="Q1135" s="218"/>
      <c r="R1135" s="218"/>
      <c r="S1135" s="218"/>
      <c r="T1135" s="219"/>
      <c r="AT1135" s="220" t="s">
        <v>283</v>
      </c>
      <c r="AU1135" s="220" t="s">
        <v>16</v>
      </c>
      <c r="AV1135" s="13" t="s">
        <v>16</v>
      </c>
      <c r="AW1135" s="13" t="s">
        <v>32</v>
      </c>
      <c r="AX1135" s="13" t="s">
        <v>76</v>
      </c>
      <c r="AY1135" s="220" t="s">
        <v>272</v>
      </c>
    </row>
    <row r="1136" spans="1:65" s="14" customFormat="1" ht="11.25">
      <c r="B1136" s="221"/>
      <c r="C1136" s="222"/>
      <c r="D1136" s="212" t="s">
        <v>283</v>
      </c>
      <c r="E1136" s="223" t="s">
        <v>1</v>
      </c>
      <c r="F1136" s="224" t="s">
        <v>279</v>
      </c>
      <c r="G1136" s="222"/>
      <c r="H1136" s="225">
        <v>4</v>
      </c>
      <c r="I1136" s="226"/>
      <c r="J1136" s="222"/>
      <c r="K1136" s="222"/>
      <c r="L1136" s="227"/>
      <c r="M1136" s="228"/>
      <c r="N1136" s="229"/>
      <c r="O1136" s="229"/>
      <c r="P1136" s="229"/>
      <c r="Q1136" s="229"/>
      <c r="R1136" s="229"/>
      <c r="S1136" s="229"/>
      <c r="T1136" s="230"/>
      <c r="AT1136" s="231" t="s">
        <v>283</v>
      </c>
      <c r="AU1136" s="231" t="s">
        <v>16</v>
      </c>
      <c r="AV1136" s="14" t="s">
        <v>84</v>
      </c>
      <c r="AW1136" s="14" t="s">
        <v>32</v>
      </c>
      <c r="AX1136" s="14" t="s">
        <v>76</v>
      </c>
      <c r="AY1136" s="231" t="s">
        <v>272</v>
      </c>
    </row>
    <row r="1137" spans="1:65" s="15" customFormat="1" ht="11.25">
      <c r="B1137" s="246"/>
      <c r="C1137" s="247"/>
      <c r="D1137" s="212" t="s">
        <v>283</v>
      </c>
      <c r="E1137" s="248" t="s">
        <v>1</v>
      </c>
      <c r="F1137" s="249" t="s">
        <v>5942</v>
      </c>
      <c r="G1137" s="247"/>
      <c r="H1137" s="250">
        <v>4</v>
      </c>
      <c r="I1137" s="251"/>
      <c r="J1137" s="247"/>
      <c r="K1137" s="247"/>
      <c r="L1137" s="252"/>
      <c r="M1137" s="253"/>
      <c r="N1137" s="254"/>
      <c r="O1137" s="254"/>
      <c r="P1137" s="254"/>
      <c r="Q1137" s="254"/>
      <c r="R1137" s="254"/>
      <c r="S1137" s="254"/>
      <c r="T1137" s="255"/>
      <c r="AT1137" s="256" t="s">
        <v>283</v>
      </c>
      <c r="AU1137" s="256" t="s">
        <v>16</v>
      </c>
      <c r="AV1137" s="15" t="s">
        <v>279</v>
      </c>
      <c r="AW1137" s="15" t="s">
        <v>32</v>
      </c>
      <c r="AX1137" s="15" t="s">
        <v>16</v>
      </c>
      <c r="AY1137" s="256" t="s">
        <v>272</v>
      </c>
    </row>
    <row r="1138" spans="1:65" s="2" customFormat="1" ht="24.2" customHeight="1">
      <c r="A1138" s="34"/>
      <c r="B1138" s="35"/>
      <c r="C1138" s="192" t="s">
        <v>2122</v>
      </c>
      <c r="D1138" s="192" t="s">
        <v>274</v>
      </c>
      <c r="E1138" s="193" t="s">
        <v>7071</v>
      </c>
      <c r="F1138" s="194" t="s">
        <v>6829</v>
      </c>
      <c r="G1138" s="195" t="s">
        <v>952</v>
      </c>
      <c r="H1138" s="196">
        <v>1</v>
      </c>
      <c r="I1138" s="197"/>
      <c r="J1138" s="198">
        <f>ROUND(I1138*H1138,2)</f>
        <v>0</v>
      </c>
      <c r="K1138" s="194" t="s">
        <v>1</v>
      </c>
      <c r="L1138" s="39"/>
      <c r="M1138" s="199" t="s">
        <v>1</v>
      </c>
      <c r="N1138" s="200" t="s">
        <v>41</v>
      </c>
      <c r="O1138" s="71"/>
      <c r="P1138" s="201">
        <f>O1138*H1138</f>
        <v>0</v>
      </c>
      <c r="Q1138" s="201">
        <v>0</v>
      </c>
      <c r="R1138" s="201">
        <f>Q1138*H1138</f>
        <v>0</v>
      </c>
      <c r="S1138" s="201">
        <v>0</v>
      </c>
      <c r="T1138" s="202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03" t="s">
        <v>279</v>
      </c>
      <c r="AT1138" s="203" t="s">
        <v>274</v>
      </c>
      <c r="AU1138" s="203" t="s">
        <v>16</v>
      </c>
      <c r="AY1138" s="17" t="s">
        <v>272</v>
      </c>
      <c r="BE1138" s="204">
        <f>IF(N1138="základní",J1138,0)</f>
        <v>0</v>
      </c>
      <c r="BF1138" s="204">
        <f>IF(N1138="snížená",J1138,0)</f>
        <v>0</v>
      </c>
      <c r="BG1138" s="204">
        <f>IF(N1138="zákl. přenesená",J1138,0)</f>
        <v>0</v>
      </c>
      <c r="BH1138" s="204">
        <f>IF(N1138="sníž. přenesená",J1138,0)</f>
        <v>0</v>
      </c>
      <c r="BI1138" s="204">
        <f>IF(N1138="nulová",J1138,0)</f>
        <v>0</v>
      </c>
      <c r="BJ1138" s="17" t="s">
        <v>16</v>
      </c>
      <c r="BK1138" s="204">
        <f>ROUND(I1138*H1138,2)</f>
        <v>0</v>
      </c>
      <c r="BL1138" s="17" t="s">
        <v>279</v>
      </c>
      <c r="BM1138" s="203" t="s">
        <v>3438</v>
      </c>
    </row>
    <row r="1139" spans="1:65" s="13" customFormat="1" ht="22.5">
      <c r="B1139" s="210"/>
      <c r="C1139" s="211"/>
      <c r="D1139" s="212" t="s">
        <v>283</v>
      </c>
      <c r="E1139" s="213" t="s">
        <v>1</v>
      </c>
      <c r="F1139" s="214" t="s">
        <v>6830</v>
      </c>
      <c r="G1139" s="211"/>
      <c r="H1139" s="213" t="s">
        <v>1</v>
      </c>
      <c r="I1139" s="215"/>
      <c r="J1139" s="211"/>
      <c r="K1139" s="211"/>
      <c r="L1139" s="216"/>
      <c r="M1139" s="217"/>
      <c r="N1139" s="218"/>
      <c r="O1139" s="218"/>
      <c r="P1139" s="218"/>
      <c r="Q1139" s="218"/>
      <c r="R1139" s="218"/>
      <c r="S1139" s="218"/>
      <c r="T1139" s="219"/>
      <c r="AT1139" s="220" t="s">
        <v>283</v>
      </c>
      <c r="AU1139" s="220" t="s">
        <v>16</v>
      </c>
      <c r="AV1139" s="13" t="s">
        <v>16</v>
      </c>
      <c r="AW1139" s="13" t="s">
        <v>32</v>
      </c>
      <c r="AX1139" s="13" t="s">
        <v>76</v>
      </c>
      <c r="AY1139" s="220" t="s">
        <v>272</v>
      </c>
    </row>
    <row r="1140" spans="1:65" s="13" customFormat="1" ht="11.25">
      <c r="B1140" s="210"/>
      <c r="C1140" s="211"/>
      <c r="D1140" s="212" t="s">
        <v>283</v>
      </c>
      <c r="E1140" s="213" t="s">
        <v>1</v>
      </c>
      <c r="F1140" s="214" t="s">
        <v>6768</v>
      </c>
      <c r="G1140" s="211"/>
      <c r="H1140" s="213" t="s">
        <v>1</v>
      </c>
      <c r="I1140" s="215"/>
      <c r="J1140" s="211"/>
      <c r="K1140" s="211"/>
      <c r="L1140" s="216"/>
      <c r="M1140" s="217"/>
      <c r="N1140" s="218"/>
      <c r="O1140" s="218"/>
      <c r="P1140" s="218"/>
      <c r="Q1140" s="218"/>
      <c r="R1140" s="218"/>
      <c r="S1140" s="218"/>
      <c r="T1140" s="219"/>
      <c r="AT1140" s="220" t="s">
        <v>283</v>
      </c>
      <c r="AU1140" s="220" t="s">
        <v>16</v>
      </c>
      <c r="AV1140" s="13" t="s">
        <v>16</v>
      </c>
      <c r="AW1140" s="13" t="s">
        <v>32</v>
      </c>
      <c r="AX1140" s="13" t="s">
        <v>76</v>
      </c>
      <c r="AY1140" s="220" t="s">
        <v>272</v>
      </c>
    </row>
    <row r="1141" spans="1:65" s="14" customFormat="1" ht="11.25">
      <c r="B1141" s="221"/>
      <c r="C1141" s="222"/>
      <c r="D1141" s="212" t="s">
        <v>283</v>
      </c>
      <c r="E1141" s="223" t="s">
        <v>1</v>
      </c>
      <c r="F1141" s="224" t="s">
        <v>16</v>
      </c>
      <c r="G1141" s="222"/>
      <c r="H1141" s="225">
        <v>1</v>
      </c>
      <c r="I1141" s="226"/>
      <c r="J1141" s="222"/>
      <c r="K1141" s="222"/>
      <c r="L1141" s="227"/>
      <c r="M1141" s="228"/>
      <c r="N1141" s="229"/>
      <c r="O1141" s="229"/>
      <c r="P1141" s="229"/>
      <c r="Q1141" s="229"/>
      <c r="R1141" s="229"/>
      <c r="S1141" s="229"/>
      <c r="T1141" s="230"/>
      <c r="AT1141" s="231" t="s">
        <v>283</v>
      </c>
      <c r="AU1141" s="231" t="s">
        <v>16</v>
      </c>
      <c r="AV1141" s="14" t="s">
        <v>84</v>
      </c>
      <c r="AW1141" s="14" t="s">
        <v>32</v>
      </c>
      <c r="AX1141" s="14" t="s">
        <v>76</v>
      </c>
      <c r="AY1141" s="231" t="s">
        <v>272</v>
      </c>
    </row>
    <row r="1142" spans="1:65" s="15" customFormat="1" ht="11.25">
      <c r="B1142" s="246"/>
      <c r="C1142" s="247"/>
      <c r="D1142" s="212" t="s">
        <v>283</v>
      </c>
      <c r="E1142" s="248" t="s">
        <v>1</v>
      </c>
      <c r="F1142" s="249" t="s">
        <v>5942</v>
      </c>
      <c r="G1142" s="247"/>
      <c r="H1142" s="250">
        <v>1</v>
      </c>
      <c r="I1142" s="251"/>
      <c r="J1142" s="247"/>
      <c r="K1142" s="247"/>
      <c r="L1142" s="252"/>
      <c r="M1142" s="253"/>
      <c r="N1142" s="254"/>
      <c r="O1142" s="254"/>
      <c r="P1142" s="254"/>
      <c r="Q1142" s="254"/>
      <c r="R1142" s="254"/>
      <c r="S1142" s="254"/>
      <c r="T1142" s="255"/>
      <c r="AT1142" s="256" t="s">
        <v>283</v>
      </c>
      <c r="AU1142" s="256" t="s">
        <v>16</v>
      </c>
      <c r="AV1142" s="15" t="s">
        <v>279</v>
      </c>
      <c r="AW1142" s="15" t="s">
        <v>32</v>
      </c>
      <c r="AX1142" s="15" t="s">
        <v>16</v>
      </c>
      <c r="AY1142" s="256" t="s">
        <v>272</v>
      </c>
    </row>
    <row r="1143" spans="1:65" s="2" customFormat="1" ht="24.2" customHeight="1">
      <c r="A1143" s="34"/>
      <c r="B1143" s="35"/>
      <c r="C1143" s="192" t="s">
        <v>2126</v>
      </c>
      <c r="D1143" s="192" t="s">
        <v>274</v>
      </c>
      <c r="E1143" s="193" t="s">
        <v>7072</v>
      </c>
      <c r="F1143" s="194" t="s">
        <v>6832</v>
      </c>
      <c r="G1143" s="195" t="s">
        <v>952</v>
      </c>
      <c r="H1143" s="196">
        <v>1</v>
      </c>
      <c r="I1143" s="197"/>
      <c r="J1143" s="198">
        <f>ROUND(I1143*H1143,2)</f>
        <v>0</v>
      </c>
      <c r="K1143" s="194" t="s">
        <v>1</v>
      </c>
      <c r="L1143" s="39"/>
      <c r="M1143" s="199" t="s">
        <v>1</v>
      </c>
      <c r="N1143" s="200" t="s">
        <v>41</v>
      </c>
      <c r="O1143" s="71"/>
      <c r="P1143" s="201">
        <f>O1143*H1143</f>
        <v>0</v>
      </c>
      <c r="Q1143" s="201">
        <v>0</v>
      </c>
      <c r="R1143" s="201">
        <f>Q1143*H1143</f>
        <v>0</v>
      </c>
      <c r="S1143" s="201">
        <v>0</v>
      </c>
      <c r="T1143" s="202">
        <f>S1143*H1143</f>
        <v>0</v>
      </c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R1143" s="203" t="s">
        <v>279</v>
      </c>
      <c r="AT1143" s="203" t="s">
        <v>274</v>
      </c>
      <c r="AU1143" s="203" t="s">
        <v>16</v>
      </c>
      <c r="AY1143" s="17" t="s">
        <v>272</v>
      </c>
      <c r="BE1143" s="204">
        <f>IF(N1143="základní",J1143,0)</f>
        <v>0</v>
      </c>
      <c r="BF1143" s="204">
        <f>IF(N1143="snížená",J1143,0)</f>
        <v>0</v>
      </c>
      <c r="BG1143" s="204">
        <f>IF(N1143="zákl. přenesená",J1143,0)</f>
        <v>0</v>
      </c>
      <c r="BH1143" s="204">
        <f>IF(N1143="sníž. přenesená",J1143,0)</f>
        <v>0</v>
      </c>
      <c r="BI1143" s="204">
        <f>IF(N1143="nulová",J1143,0)</f>
        <v>0</v>
      </c>
      <c r="BJ1143" s="17" t="s">
        <v>16</v>
      </c>
      <c r="BK1143" s="204">
        <f>ROUND(I1143*H1143,2)</f>
        <v>0</v>
      </c>
      <c r="BL1143" s="17" t="s">
        <v>279</v>
      </c>
      <c r="BM1143" s="203" t="s">
        <v>7073</v>
      </c>
    </row>
    <row r="1144" spans="1:65" s="13" customFormat="1" ht="11.25">
      <c r="B1144" s="210"/>
      <c r="C1144" s="211"/>
      <c r="D1144" s="212" t="s">
        <v>283</v>
      </c>
      <c r="E1144" s="213" t="s">
        <v>1</v>
      </c>
      <c r="F1144" s="214" t="s">
        <v>6768</v>
      </c>
      <c r="G1144" s="211"/>
      <c r="H1144" s="213" t="s">
        <v>1</v>
      </c>
      <c r="I1144" s="215"/>
      <c r="J1144" s="211"/>
      <c r="K1144" s="211"/>
      <c r="L1144" s="216"/>
      <c r="M1144" s="217"/>
      <c r="N1144" s="218"/>
      <c r="O1144" s="218"/>
      <c r="P1144" s="218"/>
      <c r="Q1144" s="218"/>
      <c r="R1144" s="218"/>
      <c r="S1144" s="218"/>
      <c r="T1144" s="219"/>
      <c r="AT1144" s="220" t="s">
        <v>283</v>
      </c>
      <c r="AU1144" s="220" t="s">
        <v>16</v>
      </c>
      <c r="AV1144" s="13" t="s">
        <v>16</v>
      </c>
      <c r="AW1144" s="13" t="s">
        <v>32</v>
      </c>
      <c r="AX1144" s="13" t="s">
        <v>76</v>
      </c>
      <c r="AY1144" s="220" t="s">
        <v>272</v>
      </c>
    </row>
    <row r="1145" spans="1:65" s="14" customFormat="1" ht="11.25">
      <c r="B1145" s="221"/>
      <c r="C1145" s="222"/>
      <c r="D1145" s="212" t="s">
        <v>283</v>
      </c>
      <c r="E1145" s="223" t="s">
        <v>1</v>
      </c>
      <c r="F1145" s="224" t="s">
        <v>16</v>
      </c>
      <c r="G1145" s="222"/>
      <c r="H1145" s="225">
        <v>1</v>
      </c>
      <c r="I1145" s="226"/>
      <c r="J1145" s="222"/>
      <c r="K1145" s="222"/>
      <c r="L1145" s="227"/>
      <c r="M1145" s="228"/>
      <c r="N1145" s="229"/>
      <c r="O1145" s="229"/>
      <c r="P1145" s="229"/>
      <c r="Q1145" s="229"/>
      <c r="R1145" s="229"/>
      <c r="S1145" s="229"/>
      <c r="T1145" s="230"/>
      <c r="AT1145" s="231" t="s">
        <v>283</v>
      </c>
      <c r="AU1145" s="231" t="s">
        <v>16</v>
      </c>
      <c r="AV1145" s="14" t="s">
        <v>84</v>
      </c>
      <c r="AW1145" s="14" t="s">
        <v>32</v>
      </c>
      <c r="AX1145" s="14" t="s">
        <v>76</v>
      </c>
      <c r="AY1145" s="231" t="s">
        <v>272</v>
      </c>
    </row>
    <row r="1146" spans="1:65" s="15" customFormat="1" ht="11.25">
      <c r="B1146" s="246"/>
      <c r="C1146" s="247"/>
      <c r="D1146" s="212" t="s">
        <v>283</v>
      </c>
      <c r="E1146" s="248" t="s">
        <v>1</v>
      </c>
      <c r="F1146" s="249" t="s">
        <v>5942</v>
      </c>
      <c r="G1146" s="247"/>
      <c r="H1146" s="250">
        <v>1</v>
      </c>
      <c r="I1146" s="251"/>
      <c r="J1146" s="247"/>
      <c r="K1146" s="247"/>
      <c r="L1146" s="252"/>
      <c r="M1146" s="253"/>
      <c r="N1146" s="254"/>
      <c r="O1146" s="254"/>
      <c r="P1146" s="254"/>
      <c r="Q1146" s="254"/>
      <c r="R1146" s="254"/>
      <c r="S1146" s="254"/>
      <c r="T1146" s="255"/>
      <c r="AT1146" s="256" t="s">
        <v>283</v>
      </c>
      <c r="AU1146" s="256" t="s">
        <v>16</v>
      </c>
      <c r="AV1146" s="15" t="s">
        <v>279</v>
      </c>
      <c r="AW1146" s="15" t="s">
        <v>32</v>
      </c>
      <c r="AX1146" s="15" t="s">
        <v>16</v>
      </c>
      <c r="AY1146" s="256" t="s">
        <v>272</v>
      </c>
    </row>
    <row r="1147" spans="1:65" s="2" customFormat="1" ht="24.2" customHeight="1">
      <c r="A1147" s="34"/>
      <c r="B1147" s="35"/>
      <c r="C1147" s="192" t="s">
        <v>2130</v>
      </c>
      <c r="D1147" s="192" t="s">
        <v>274</v>
      </c>
      <c r="E1147" s="193" t="s">
        <v>7074</v>
      </c>
      <c r="F1147" s="194" t="s">
        <v>6834</v>
      </c>
      <c r="G1147" s="195" t="s">
        <v>185</v>
      </c>
      <c r="H1147" s="196">
        <v>10</v>
      </c>
      <c r="I1147" s="197"/>
      <c r="J1147" s="198">
        <f>ROUND(I1147*H1147,2)</f>
        <v>0</v>
      </c>
      <c r="K1147" s="194" t="s">
        <v>1</v>
      </c>
      <c r="L1147" s="39"/>
      <c r="M1147" s="199" t="s">
        <v>1</v>
      </c>
      <c r="N1147" s="200" t="s">
        <v>41</v>
      </c>
      <c r="O1147" s="71"/>
      <c r="P1147" s="201">
        <f>O1147*H1147</f>
        <v>0</v>
      </c>
      <c r="Q1147" s="201">
        <v>0</v>
      </c>
      <c r="R1147" s="201">
        <f>Q1147*H1147</f>
        <v>0</v>
      </c>
      <c r="S1147" s="201">
        <v>0</v>
      </c>
      <c r="T1147" s="202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03" t="s">
        <v>279</v>
      </c>
      <c r="AT1147" s="203" t="s">
        <v>274</v>
      </c>
      <c r="AU1147" s="203" t="s">
        <v>16</v>
      </c>
      <c r="AY1147" s="17" t="s">
        <v>272</v>
      </c>
      <c r="BE1147" s="204">
        <f>IF(N1147="základní",J1147,0)</f>
        <v>0</v>
      </c>
      <c r="BF1147" s="204">
        <f>IF(N1147="snížená",J1147,0)</f>
        <v>0</v>
      </c>
      <c r="BG1147" s="204">
        <f>IF(N1147="zákl. přenesená",J1147,0)</f>
        <v>0</v>
      </c>
      <c r="BH1147" s="204">
        <f>IF(N1147="sníž. přenesená",J1147,0)</f>
        <v>0</v>
      </c>
      <c r="BI1147" s="204">
        <f>IF(N1147="nulová",J1147,0)</f>
        <v>0</v>
      </c>
      <c r="BJ1147" s="17" t="s">
        <v>16</v>
      </c>
      <c r="BK1147" s="204">
        <f>ROUND(I1147*H1147,2)</f>
        <v>0</v>
      </c>
      <c r="BL1147" s="17" t="s">
        <v>279</v>
      </c>
      <c r="BM1147" s="203" t="s">
        <v>3451</v>
      </c>
    </row>
    <row r="1148" spans="1:65" s="13" customFormat="1" ht="11.25">
      <c r="B1148" s="210"/>
      <c r="C1148" s="211"/>
      <c r="D1148" s="212" t="s">
        <v>283</v>
      </c>
      <c r="E1148" s="213" t="s">
        <v>1</v>
      </c>
      <c r="F1148" s="214" t="s">
        <v>6768</v>
      </c>
      <c r="G1148" s="211"/>
      <c r="H1148" s="213" t="s">
        <v>1</v>
      </c>
      <c r="I1148" s="215"/>
      <c r="J1148" s="211"/>
      <c r="K1148" s="211"/>
      <c r="L1148" s="216"/>
      <c r="M1148" s="217"/>
      <c r="N1148" s="218"/>
      <c r="O1148" s="218"/>
      <c r="P1148" s="218"/>
      <c r="Q1148" s="218"/>
      <c r="R1148" s="218"/>
      <c r="S1148" s="218"/>
      <c r="T1148" s="219"/>
      <c r="AT1148" s="220" t="s">
        <v>283</v>
      </c>
      <c r="AU1148" s="220" t="s">
        <v>16</v>
      </c>
      <c r="AV1148" s="13" t="s">
        <v>16</v>
      </c>
      <c r="AW1148" s="13" t="s">
        <v>32</v>
      </c>
      <c r="AX1148" s="13" t="s">
        <v>76</v>
      </c>
      <c r="AY1148" s="220" t="s">
        <v>272</v>
      </c>
    </row>
    <row r="1149" spans="1:65" s="14" customFormat="1" ht="11.25">
      <c r="B1149" s="221"/>
      <c r="C1149" s="222"/>
      <c r="D1149" s="212" t="s">
        <v>283</v>
      </c>
      <c r="E1149" s="223" t="s">
        <v>1</v>
      </c>
      <c r="F1149" s="224" t="s">
        <v>320</v>
      </c>
      <c r="G1149" s="222"/>
      <c r="H1149" s="225">
        <v>10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AT1149" s="231" t="s">
        <v>283</v>
      </c>
      <c r="AU1149" s="231" t="s">
        <v>16</v>
      </c>
      <c r="AV1149" s="14" t="s">
        <v>84</v>
      </c>
      <c r="AW1149" s="14" t="s">
        <v>32</v>
      </c>
      <c r="AX1149" s="14" t="s">
        <v>76</v>
      </c>
      <c r="AY1149" s="231" t="s">
        <v>272</v>
      </c>
    </row>
    <row r="1150" spans="1:65" s="15" customFormat="1" ht="11.25">
      <c r="B1150" s="246"/>
      <c r="C1150" s="247"/>
      <c r="D1150" s="212" t="s">
        <v>283</v>
      </c>
      <c r="E1150" s="248" t="s">
        <v>1</v>
      </c>
      <c r="F1150" s="249" t="s">
        <v>5942</v>
      </c>
      <c r="G1150" s="247"/>
      <c r="H1150" s="250">
        <v>10</v>
      </c>
      <c r="I1150" s="251"/>
      <c r="J1150" s="247"/>
      <c r="K1150" s="247"/>
      <c r="L1150" s="252"/>
      <c r="M1150" s="253"/>
      <c r="N1150" s="254"/>
      <c r="O1150" s="254"/>
      <c r="P1150" s="254"/>
      <c r="Q1150" s="254"/>
      <c r="R1150" s="254"/>
      <c r="S1150" s="254"/>
      <c r="T1150" s="255"/>
      <c r="AT1150" s="256" t="s">
        <v>283</v>
      </c>
      <c r="AU1150" s="256" t="s">
        <v>16</v>
      </c>
      <c r="AV1150" s="15" t="s">
        <v>279</v>
      </c>
      <c r="AW1150" s="15" t="s">
        <v>32</v>
      </c>
      <c r="AX1150" s="15" t="s">
        <v>16</v>
      </c>
      <c r="AY1150" s="256" t="s">
        <v>272</v>
      </c>
    </row>
    <row r="1151" spans="1:65" s="2" customFormat="1" ht="24.2" customHeight="1">
      <c r="A1151" s="34"/>
      <c r="B1151" s="35"/>
      <c r="C1151" s="192" t="s">
        <v>2134</v>
      </c>
      <c r="D1151" s="192" t="s">
        <v>274</v>
      </c>
      <c r="E1151" s="193" t="s">
        <v>7075</v>
      </c>
      <c r="F1151" s="194" t="s">
        <v>6837</v>
      </c>
      <c r="G1151" s="195" t="s">
        <v>156</v>
      </c>
      <c r="H1151" s="196">
        <v>1</v>
      </c>
      <c r="I1151" s="197"/>
      <c r="J1151" s="198">
        <f>ROUND(I1151*H1151,2)</f>
        <v>0</v>
      </c>
      <c r="K1151" s="194" t="s">
        <v>1</v>
      </c>
      <c r="L1151" s="39"/>
      <c r="M1151" s="199" t="s">
        <v>1</v>
      </c>
      <c r="N1151" s="200" t="s">
        <v>41</v>
      </c>
      <c r="O1151" s="71"/>
      <c r="P1151" s="201">
        <f>O1151*H1151</f>
        <v>0</v>
      </c>
      <c r="Q1151" s="201">
        <v>0</v>
      </c>
      <c r="R1151" s="201">
        <f>Q1151*H1151</f>
        <v>0</v>
      </c>
      <c r="S1151" s="201">
        <v>0</v>
      </c>
      <c r="T1151" s="202">
        <f>S1151*H1151</f>
        <v>0</v>
      </c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R1151" s="203" t="s">
        <v>279</v>
      </c>
      <c r="AT1151" s="203" t="s">
        <v>274</v>
      </c>
      <c r="AU1151" s="203" t="s">
        <v>16</v>
      </c>
      <c r="AY1151" s="17" t="s">
        <v>272</v>
      </c>
      <c r="BE1151" s="204">
        <f>IF(N1151="základní",J1151,0)</f>
        <v>0</v>
      </c>
      <c r="BF1151" s="204">
        <f>IF(N1151="snížená",J1151,0)</f>
        <v>0</v>
      </c>
      <c r="BG1151" s="204">
        <f>IF(N1151="zákl. přenesená",J1151,0)</f>
        <v>0</v>
      </c>
      <c r="BH1151" s="204">
        <f>IF(N1151="sníž. přenesená",J1151,0)</f>
        <v>0</v>
      </c>
      <c r="BI1151" s="204">
        <f>IF(N1151="nulová",J1151,0)</f>
        <v>0</v>
      </c>
      <c r="BJ1151" s="17" t="s">
        <v>16</v>
      </c>
      <c r="BK1151" s="204">
        <f>ROUND(I1151*H1151,2)</f>
        <v>0</v>
      </c>
      <c r="BL1151" s="17" t="s">
        <v>279</v>
      </c>
      <c r="BM1151" s="203" t="s">
        <v>3455</v>
      </c>
    </row>
    <row r="1152" spans="1:65" s="13" customFormat="1" ht="11.25">
      <c r="B1152" s="210"/>
      <c r="C1152" s="211"/>
      <c r="D1152" s="212" t="s">
        <v>283</v>
      </c>
      <c r="E1152" s="213" t="s">
        <v>1</v>
      </c>
      <c r="F1152" s="214" t="s">
        <v>6768</v>
      </c>
      <c r="G1152" s="211"/>
      <c r="H1152" s="213" t="s">
        <v>1</v>
      </c>
      <c r="I1152" s="215"/>
      <c r="J1152" s="211"/>
      <c r="K1152" s="211"/>
      <c r="L1152" s="216"/>
      <c r="M1152" s="217"/>
      <c r="N1152" s="218"/>
      <c r="O1152" s="218"/>
      <c r="P1152" s="218"/>
      <c r="Q1152" s="218"/>
      <c r="R1152" s="218"/>
      <c r="S1152" s="218"/>
      <c r="T1152" s="219"/>
      <c r="AT1152" s="220" t="s">
        <v>283</v>
      </c>
      <c r="AU1152" s="220" t="s">
        <v>16</v>
      </c>
      <c r="AV1152" s="13" t="s">
        <v>16</v>
      </c>
      <c r="AW1152" s="13" t="s">
        <v>32</v>
      </c>
      <c r="AX1152" s="13" t="s">
        <v>76</v>
      </c>
      <c r="AY1152" s="220" t="s">
        <v>272</v>
      </c>
    </row>
    <row r="1153" spans="1:65" s="14" customFormat="1" ht="11.25">
      <c r="B1153" s="221"/>
      <c r="C1153" s="222"/>
      <c r="D1153" s="212" t="s">
        <v>283</v>
      </c>
      <c r="E1153" s="223" t="s">
        <v>1</v>
      </c>
      <c r="F1153" s="224" t="s">
        <v>16</v>
      </c>
      <c r="G1153" s="222"/>
      <c r="H1153" s="225">
        <v>1</v>
      </c>
      <c r="I1153" s="226"/>
      <c r="J1153" s="222"/>
      <c r="K1153" s="222"/>
      <c r="L1153" s="227"/>
      <c r="M1153" s="228"/>
      <c r="N1153" s="229"/>
      <c r="O1153" s="229"/>
      <c r="P1153" s="229"/>
      <c r="Q1153" s="229"/>
      <c r="R1153" s="229"/>
      <c r="S1153" s="229"/>
      <c r="T1153" s="230"/>
      <c r="AT1153" s="231" t="s">
        <v>283</v>
      </c>
      <c r="AU1153" s="231" t="s">
        <v>16</v>
      </c>
      <c r="AV1153" s="14" t="s">
        <v>84</v>
      </c>
      <c r="AW1153" s="14" t="s">
        <v>32</v>
      </c>
      <c r="AX1153" s="14" t="s">
        <v>76</v>
      </c>
      <c r="AY1153" s="231" t="s">
        <v>272</v>
      </c>
    </row>
    <row r="1154" spans="1:65" s="15" customFormat="1" ht="11.25">
      <c r="B1154" s="246"/>
      <c r="C1154" s="247"/>
      <c r="D1154" s="212" t="s">
        <v>283</v>
      </c>
      <c r="E1154" s="248" t="s">
        <v>1</v>
      </c>
      <c r="F1154" s="249" t="s">
        <v>5942</v>
      </c>
      <c r="G1154" s="247"/>
      <c r="H1154" s="250">
        <v>1</v>
      </c>
      <c r="I1154" s="251"/>
      <c r="J1154" s="247"/>
      <c r="K1154" s="247"/>
      <c r="L1154" s="252"/>
      <c r="M1154" s="253"/>
      <c r="N1154" s="254"/>
      <c r="O1154" s="254"/>
      <c r="P1154" s="254"/>
      <c r="Q1154" s="254"/>
      <c r="R1154" s="254"/>
      <c r="S1154" s="254"/>
      <c r="T1154" s="255"/>
      <c r="AT1154" s="256" t="s">
        <v>283</v>
      </c>
      <c r="AU1154" s="256" t="s">
        <v>16</v>
      </c>
      <c r="AV1154" s="15" t="s">
        <v>279</v>
      </c>
      <c r="AW1154" s="15" t="s">
        <v>32</v>
      </c>
      <c r="AX1154" s="15" t="s">
        <v>16</v>
      </c>
      <c r="AY1154" s="256" t="s">
        <v>272</v>
      </c>
    </row>
    <row r="1155" spans="1:65" s="2" customFormat="1" ht="21.75" customHeight="1">
      <c r="A1155" s="34"/>
      <c r="B1155" s="35"/>
      <c r="C1155" s="192" t="s">
        <v>2136</v>
      </c>
      <c r="D1155" s="192" t="s">
        <v>274</v>
      </c>
      <c r="E1155" s="193" t="s">
        <v>7076</v>
      </c>
      <c r="F1155" s="194" t="s">
        <v>6839</v>
      </c>
      <c r="G1155" s="195" t="s">
        <v>185</v>
      </c>
      <c r="H1155" s="196">
        <v>23.5</v>
      </c>
      <c r="I1155" s="197"/>
      <c r="J1155" s="198">
        <f>ROUND(I1155*H1155,2)</f>
        <v>0</v>
      </c>
      <c r="K1155" s="194" t="s">
        <v>1</v>
      </c>
      <c r="L1155" s="39"/>
      <c r="M1155" s="199" t="s">
        <v>1</v>
      </c>
      <c r="N1155" s="200" t="s">
        <v>41</v>
      </c>
      <c r="O1155" s="71"/>
      <c r="P1155" s="201">
        <f>O1155*H1155</f>
        <v>0</v>
      </c>
      <c r="Q1155" s="201">
        <v>0</v>
      </c>
      <c r="R1155" s="201">
        <f>Q1155*H1155</f>
        <v>0</v>
      </c>
      <c r="S1155" s="201">
        <v>0</v>
      </c>
      <c r="T1155" s="202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3" t="s">
        <v>279</v>
      </c>
      <c r="AT1155" s="203" t="s">
        <v>274</v>
      </c>
      <c r="AU1155" s="203" t="s">
        <v>16</v>
      </c>
      <c r="AY1155" s="17" t="s">
        <v>272</v>
      </c>
      <c r="BE1155" s="204">
        <f>IF(N1155="základní",J1155,0)</f>
        <v>0</v>
      </c>
      <c r="BF1155" s="204">
        <f>IF(N1155="snížená",J1155,0)</f>
        <v>0</v>
      </c>
      <c r="BG1155" s="204">
        <f>IF(N1155="zákl. přenesená",J1155,0)</f>
        <v>0</v>
      </c>
      <c r="BH1155" s="204">
        <f>IF(N1155="sníž. přenesená",J1155,0)</f>
        <v>0</v>
      </c>
      <c r="BI1155" s="204">
        <f>IF(N1155="nulová",J1155,0)</f>
        <v>0</v>
      </c>
      <c r="BJ1155" s="17" t="s">
        <v>16</v>
      </c>
      <c r="BK1155" s="204">
        <f>ROUND(I1155*H1155,2)</f>
        <v>0</v>
      </c>
      <c r="BL1155" s="17" t="s">
        <v>279</v>
      </c>
      <c r="BM1155" s="203" t="s">
        <v>3465</v>
      </c>
    </row>
    <row r="1156" spans="1:65" s="13" customFormat="1" ht="11.25">
      <c r="B1156" s="210"/>
      <c r="C1156" s="211"/>
      <c r="D1156" s="212" t="s">
        <v>283</v>
      </c>
      <c r="E1156" s="213" t="s">
        <v>1</v>
      </c>
      <c r="F1156" s="214" t="s">
        <v>6768</v>
      </c>
      <c r="G1156" s="211"/>
      <c r="H1156" s="213" t="s">
        <v>1</v>
      </c>
      <c r="I1156" s="215"/>
      <c r="J1156" s="211"/>
      <c r="K1156" s="211"/>
      <c r="L1156" s="216"/>
      <c r="M1156" s="217"/>
      <c r="N1156" s="218"/>
      <c r="O1156" s="218"/>
      <c r="P1156" s="218"/>
      <c r="Q1156" s="218"/>
      <c r="R1156" s="218"/>
      <c r="S1156" s="218"/>
      <c r="T1156" s="219"/>
      <c r="AT1156" s="220" t="s">
        <v>283</v>
      </c>
      <c r="AU1156" s="220" t="s">
        <v>16</v>
      </c>
      <c r="AV1156" s="13" t="s">
        <v>16</v>
      </c>
      <c r="AW1156" s="13" t="s">
        <v>32</v>
      </c>
      <c r="AX1156" s="13" t="s">
        <v>76</v>
      </c>
      <c r="AY1156" s="220" t="s">
        <v>272</v>
      </c>
    </row>
    <row r="1157" spans="1:65" s="14" customFormat="1" ht="11.25">
      <c r="B1157" s="221"/>
      <c r="C1157" s="222"/>
      <c r="D1157" s="212" t="s">
        <v>283</v>
      </c>
      <c r="E1157" s="223" t="s">
        <v>1</v>
      </c>
      <c r="F1157" s="224" t="s">
        <v>7077</v>
      </c>
      <c r="G1157" s="222"/>
      <c r="H1157" s="225">
        <v>23.5</v>
      </c>
      <c r="I1157" s="226"/>
      <c r="J1157" s="222"/>
      <c r="K1157" s="222"/>
      <c r="L1157" s="227"/>
      <c r="M1157" s="228"/>
      <c r="N1157" s="229"/>
      <c r="O1157" s="229"/>
      <c r="P1157" s="229"/>
      <c r="Q1157" s="229"/>
      <c r="R1157" s="229"/>
      <c r="S1157" s="229"/>
      <c r="T1157" s="230"/>
      <c r="AT1157" s="231" t="s">
        <v>283</v>
      </c>
      <c r="AU1157" s="231" t="s">
        <v>16</v>
      </c>
      <c r="AV1157" s="14" t="s">
        <v>84</v>
      </c>
      <c r="AW1157" s="14" t="s">
        <v>32</v>
      </c>
      <c r="AX1157" s="14" t="s">
        <v>76</v>
      </c>
      <c r="AY1157" s="231" t="s">
        <v>272</v>
      </c>
    </row>
    <row r="1158" spans="1:65" s="15" customFormat="1" ht="11.25">
      <c r="B1158" s="246"/>
      <c r="C1158" s="247"/>
      <c r="D1158" s="212" t="s">
        <v>283</v>
      </c>
      <c r="E1158" s="248" t="s">
        <v>1</v>
      </c>
      <c r="F1158" s="249" t="s">
        <v>5942</v>
      </c>
      <c r="G1158" s="247"/>
      <c r="H1158" s="250">
        <v>23.5</v>
      </c>
      <c r="I1158" s="251"/>
      <c r="J1158" s="247"/>
      <c r="K1158" s="247"/>
      <c r="L1158" s="252"/>
      <c r="M1158" s="253"/>
      <c r="N1158" s="254"/>
      <c r="O1158" s="254"/>
      <c r="P1158" s="254"/>
      <c r="Q1158" s="254"/>
      <c r="R1158" s="254"/>
      <c r="S1158" s="254"/>
      <c r="T1158" s="255"/>
      <c r="AT1158" s="256" t="s">
        <v>283</v>
      </c>
      <c r="AU1158" s="256" t="s">
        <v>16</v>
      </c>
      <c r="AV1158" s="15" t="s">
        <v>279</v>
      </c>
      <c r="AW1158" s="15" t="s">
        <v>32</v>
      </c>
      <c r="AX1158" s="15" t="s">
        <v>16</v>
      </c>
      <c r="AY1158" s="256" t="s">
        <v>272</v>
      </c>
    </row>
    <row r="1159" spans="1:65" s="2" customFormat="1" ht="21.75" customHeight="1">
      <c r="A1159" s="34"/>
      <c r="B1159" s="35"/>
      <c r="C1159" s="192" t="s">
        <v>2146</v>
      </c>
      <c r="D1159" s="192" t="s">
        <v>274</v>
      </c>
      <c r="E1159" s="193" t="s">
        <v>7078</v>
      </c>
      <c r="F1159" s="194" t="s">
        <v>6841</v>
      </c>
      <c r="G1159" s="195" t="s">
        <v>185</v>
      </c>
      <c r="H1159" s="196">
        <v>23.5</v>
      </c>
      <c r="I1159" s="197"/>
      <c r="J1159" s="198">
        <f>ROUND(I1159*H1159,2)</f>
        <v>0</v>
      </c>
      <c r="K1159" s="194" t="s">
        <v>1</v>
      </c>
      <c r="L1159" s="39"/>
      <c r="M1159" s="199" t="s">
        <v>1</v>
      </c>
      <c r="N1159" s="200" t="s">
        <v>41</v>
      </c>
      <c r="O1159" s="71"/>
      <c r="P1159" s="201">
        <f>O1159*H1159</f>
        <v>0</v>
      </c>
      <c r="Q1159" s="201">
        <v>0</v>
      </c>
      <c r="R1159" s="201">
        <f>Q1159*H1159</f>
        <v>0</v>
      </c>
      <c r="S1159" s="201">
        <v>0</v>
      </c>
      <c r="T1159" s="202">
        <f>S1159*H1159</f>
        <v>0</v>
      </c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R1159" s="203" t="s">
        <v>279</v>
      </c>
      <c r="AT1159" s="203" t="s">
        <v>274</v>
      </c>
      <c r="AU1159" s="203" t="s">
        <v>16</v>
      </c>
      <c r="AY1159" s="17" t="s">
        <v>272</v>
      </c>
      <c r="BE1159" s="204">
        <f>IF(N1159="základní",J1159,0)</f>
        <v>0</v>
      </c>
      <c r="BF1159" s="204">
        <f>IF(N1159="snížená",J1159,0)</f>
        <v>0</v>
      </c>
      <c r="BG1159" s="204">
        <f>IF(N1159="zákl. přenesená",J1159,0)</f>
        <v>0</v>
      </c>
      <c r="BH1159" s="204">
        <f>IF(N1159="sníž. přenesená",J1159,0)</f>
        <v>0</v>
      </c>
      <c r="BI1159" s="204">
        <f>IF(N1159="nulová",J1159,0)</f>
        <v>0</v>
      </c>
      <c r="BJ1159" s="17" t="s">
        <v>16</v>
      </c>
      <c r="BK1159" s="204">
        <f>ROUND(I1159*H1159,2)</f>
        <v>0</v>
      </c>
      <c r="BL1159" s="17" t="s">
        <v>279</v>
      </c>
      <c r="BM1159" s="203" t="s">
        <v>3583</v>
      </c>
    </row>
    <row r="1160" spans="1:65" s="13" customFormat="1" ht="11.25">
      <c r="B1160" s="210"/>
      <c r="C1160" s="211"/>
      <c r="D1160" s="212" t="s">
        <v>283</v>
      </c>
      <c r="E1160" s="213" t="s">
        <v>1</v>
      </c>
      <c r="F1160" s="214" t="s">
        <v>6768</v>
      </c>
      <c r="G1160" s="211"/>
      <c r="H1160" s="213" t="s">
        <v>1</v>
      </c>
      <c r="I1160" s="215"/>
      <c r="J1160" s="211"/>
      <c r="K1160" s="211"/>
      <c r="L1160" s="216"/>
      <c r="M1160" s="217"/>
      <c r="N1160" s="218"/>
      <c r="O1160" s="218"/>
      <c r="P1160" s="218"/>
      <c r="Q1160" s="218"/>
      <c r="R1160" s="218"/>
      <c r="S1160" s="218"/>
      <c r="T1160" s="219"/>
      <c r="AT1160" s="220" t="s">
        <v>283</v>
      </c>
      <c r="AU1160" s="220" t="s">
        <v>16</v>
      </c>
      <c r="AV1160" s="13" t="s">
        <v>16</v>
      </c>
      <c r="AW1160" s="13" t="s">
        <v>32</v>
      </c>
      <c r="AX1160" s="13" t="s">
        <v>76</v>
      </c>
      <c r="AY1160" s="220" t="s">
        <v>272</v>
      </c>
    </row>
    <row r="1161" spans="1:65" s="14" customFormat="1" ht="11.25">
      <c r="B1161" s="221"/>
      <c r="C1161" s="222"/>
      <c r="D1161" s="212" t="s">
        <v>283</v>
      </c>
      <c r="E1161" s="223" t="s">
        <v>1</v>
      </c>
      <c r="F1161" s="224" t="s">
        <v>7077</v>
      </c>
      <c r="G1161" s="222"/>
      <c r="H1161" s="225">
        <v>23.5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AT1161" s="231" t="s">
        <v>283</v>
      </c>
      <c r="AU1161" s="231" t="s">
        <v>16</v>
      </c>
      <c r="AV1161" s="14" t="s">
        <v>84</v>
      </c>
      <c r="AW1161" s="14" t="s">
        <v>32</v>
      </c>
      <c r="AX1161" s="14" t="s">
        <v>76</v>
      </c>
      <c r="AY1161" s="231" t="s">
        <v>272</v>
      </c>
    </row>
    <row r="1162" spans="1:65" s="15" customFormat="1" ht="11.25">
      <c r="B1162" s="246"/>
      <c r="C1162" s="247"/>
      <c r="D1162" s="212" t="s">
        <v>283</v>
      </c>
      <c r="E1162" s="248" t="s">
        <v>1</v>
      </c>
      <c r="F1162" s="249" t="s">
        <v>5942</v>
      </c>
      <c r="G1162" s="247"/>
      <c r="H1162" s="250">
        <v>23.5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AT1162" s="256" t="s">
        <v>283</v>
      </c>
      <c r="AU1162" s="256" t="s">
        <v>16</v>
      </c>
      <c r="AV1162" s="15" t="s">
        <v>279</v>
      </c>
      <c r="AW1162" s="15" t="s">
        <v>32</v>
      </c>
      <c r="AX1162" s="15" t="s">
        <v>16</v>
      </c>
      <c r="AY1162" s="256" t="s">
        <v>272</v>
      </c>
    </row>
    <row r="1163" spans="1:65" s="2" customFormat="1" ht="16.5" customHeight="1">
      <c r="A1163" s="34"/>
      <c r="B1163" s="35"/>
      <c r="C1163" s="192" t="s">
        <v>2159</v>
      </c>
      <c r="D1163" s="192" t="s">
        <v>274</v>
      </c>
      <c r="E1163" s="193" t="s">
        <v>7079</v>
      </c>
      <c r="F1163" s="194" t="s">
        <v>6843</v>
      </c>
      <c r="G1163" s="195" t="s">
        <v>185</v>
      </c>
      <c r="H1163" s="196">
        <v>23.5</v>
      </c>
      <c r="I1163" s="197"/>
      <c r="J1163" s="198">
        <f>ROUND(I1163*H1163,2)</f>
        <v>0</v>
      </c>
      <c r="K1163" s="194" t="s">
        <v>1</v>
      </c>
      <c r="L1163" s="39"/>
      <c r="M1163" s="199" t="s">
        <v>1</v>
      </c>
      <c r="N1163" s="200" t="s">
        <v>41</v>
      </c>
      <c r="O1163" s="71"/>
      <c r="P1163" s="201">
        <f>O1163*H1163</f>
        <v>0</v>
      </c>
      <c r="Q1163" s="201">
        <v>0</v>
      </c>
      <c r="R1163" s="201">
        <f>Q1163*H1163</f>
        <v>0</v>
      </c>
      <c r="S1163" s="201">
        <v>0</v>
      </c>
      <c r="T1163" s="202">
        <f>S1163*H1163</f>
        <v>0</v>
      </c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R1163" s="203" t="s">
        <v>279</v>
      </c>
      <c r="AT1163" s="203" t="s">
        <v>274</v>
      </c>
      <c r="AU1163" s="203" t="s">
        <v>16</v>
      </c>
      <c r="AY1163" s="17" t="s">
        <v>272</v>
      </c>
      <c r="BE1163" s="204">
        <f>IF(N1163="základní",J1163,0)</f>
        <v>0</v>
      </c>
      <c r="BF1163" s="204">
        <f>IF(N1163="snížená",J1163,0)</f>
        <v>0</v>
      </c>
      <c r="BG1163" s="204">
        <f>IF(N1163="zákl. přenesená",J1163,0)</f>
        <v>0</v>
      </c>
      <c r="BH1163" s="204">
        <f>IF(N1163="sníž. přenesená",J1163,0)</f>
        <v>0</v>
      </c>
      <c r="BI1163" s="204">
        <f>IF(N1163="nulová",J1163,0)</f>
        <v>0</v>
      </c>
      <c r="BJ1163" s="17" t="s">
        <v>16</v>
      </c>
      <c r="BK1163" s="204">
        <f>ROUND(I1163*H1163,2)</f>
        <v>0</v>
      </c>
      <c r="BL1163" s="17" t="s">
        <v>279</v>
      </c>
      <c r="BM1163" s="203" t="s">
        <v>3603</v>
      </c>
    </row>
    <row r="1164" spans="1:65" s="13" customFormat="1" ht="33.75">
      <c r="B1164" s="210"/>
      <c r="C1164" s="211"/>
      <c r="D1164" s="212" t="s">
        <v>283</v>
      </c>
      <c r="E1164" s="213" t="s">
        <v>1</v>
      </c>
      <c r="F1164" s="214" t="s">
        <v>6844</v>
      </c>
      <c r="G1164" s="211"/>
      <c r="H1164" s="213" t="s">
        <v>1</v>
      </c>
      <c r="I1164" s="215"/>
      <c r="J1164" s="211"/>
      <c r="K1164" s="211"/>
      <c r="L1164" s="216"/>
      <c r="M1164" s="217"/>
      <c r="N1164" s="218"/>
      <c r="O1164" s="218"/>
      <c r="P1164" s="218"/>
      <c r="Q1164" s="218"/>
      <c r="R1164" s="218"/>
      <c r="S1164" s="218"/>
      <c r="T1164" s="219"/>
      <c r="AT1164" s="220" t="s">
        <v>283</v>
      </c>
      <c r="AU1164" s="220" t="s">
        <v>16</v>
      </c>
      <c r="AV1164" s="13" t="s">
        <v>16</v>
      </c>
      <c r="AW1164" s="13" t="s">
        <v>32</v>
      </c>
      <c r="AX1164" s="13" t="s">
        <v>76</v>
      </c>
      <c r="AY1164" s="220" t="s">
        <v>272</v>
      </c>
    </row>
    <row r="1165" spans="1:65" s="13" customFormat="1" ht="22.5">
      <c r="B1165" s="210"/>
      <c r="C1165" s="211"/>
      <c r="D1165" s="212" t="s">
        <v>283</v>
      </c>
      <c r="E1165" s="213" t="s">
        <v>1</v>
      </c>
      <c r="F1165" s="214" t="s">
        <v>6845</v>
      </c>
      <c r="G1165" s="211"/>
      <c r="H1165" s="213" t="s">
        <v>1</v>
      </c>
      <c r="I1165" s="215"/>
      <c r="J1165" s="211"/>
      <c r="K1165" s="211"/>
      <c r="L1165" s="216"/>
      <c r="M1165" s="217"/>
      <c r="N1165" s="218"/>
      <c r="O1165" s="218"/>
      <c r="P1165" s="218"/>
      <c r="Q1165" s="218"/>
      <c r="R1165" s="218"/>
      <c r="S1165" s="218"/>
      <c r="T1165" s="219"/>
      <c r="AT1165" s="220" t="s">
        <v>283</v>
      </c>
      <c r="AU1165" s="220" t="s">
        <v>16</v>
      </c>
      <c r="AV1165" s="13" t="s">
        <v>16</v>
      </c>
      <c r="AW1165" s="13" t="s">
        <v>32</v>
      </c>
      <c r="AX1165" s="13" t="s">
        <v>76</v>
      </c>
      <c r="AY1165" s="220" t="s">
        <v>272</v>
      </c>
    </row>
    <row r="1166" spans="1:65" s="13" customFormat="1" ht="11.25">
      <c r="B1166" s="210"/>
      <c r="C1166" s="211"/>
      <c r="D1166" s="212" t="s">
        <v>283</v>
      </c>
      <c r="E1166" s="213" t="s">
        <v>1</v>
      </c>
      <c r="F1166" s="214" t="s">
        <v>6768</v>
      </c>
      <c r="G1166" s="211"/>
      <c r="H1166" s="213" t="s">
        <v>1</v>
      </c>
      <c r="I1166" s="215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283</v>
      </c>
      <c r="AU1166" s="220" t="s">
        <v>16</v>
      </c>
      <c r="AV1166" s="13" t="s">
        <v>16</v>
      </c>
      <c r="AW1166" s="13" t="s">
        <v>32</v>
      </c>
      <c r="AX1166" s="13" t="s">
        <v>76</v>
      </c>
      <c r="AY1166" s="220" t="s">
        <v>272</v>
      </c>
    </row>
    <row r="1167" spans="1:65" s="14" customFormat="1" ht="11.25">
      <c r="B1167" s="221"/>
      <c r="C1167" s="222"/>
      <c r="D1167" s="212" t="s">
        <v>283</v>
      </c>
      <c r="E1167" s="223" t="s">
        <v>1</v>
      </c>
      <c r="F1167" s="224" t="s">
        <v>7077</v>
      </c>
      <c r="G1167" s="222"/>
      <c r="H1167" s="225">
        <v>23.5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283</v>
      </c>
      <c r="AU1167" s="231" t="s">
        <v>16</v>
      </c>
      <c r="AV1167" s="14" t="s">
        <v>84</v>
      </c>
      <c r="AW1167" s="14" t="s">
        <v>32</v>
      </c>
      <c r="AX1167" s="14" t="s">
        <v>76</v>
      </c>
      <c r="AY1167" s="231" t="s">
        <v>272</v>
      </c>
    </row>
    <row r="1168" spans="1:65" s="15" customFormat="1" ht="11.25">
      <c r="B1168" s="246"/>
      <c r="C1168" s="247"/>
      <c r="D1168" s="212" t="s">
        <v>283</v>
      </c>
      <c r="E1168" s="248" t="s">
        <v>1</v>
      </c>
      <c r="F1168" s="249" t="s">
        <v>5942</v>
      </c>
      <c r="G1168" s="247"/>
      <c r="H1168" s="250">
        <v>23.5</v>
      </c>
      <c r="I1168" s="251"/>
      <c r="J1168" s="247"/>
      <c r="K1168" s="247"/>
      <c r="L1168" s="252"/>
      <c r="M1168" s="253"/>
      <c r="N1168" s="254"/>
      <c r="O1168" s="254"/>
      <c r="P1168" s="254"/>
      <c r="Q1168" s="254"/>
      <c r="R1168" s="254"/>
      <c r="S1168" s="254"/>
      <c r="T1168" s="255"/>
      <c r="AT1168" s="256" t="s">
        <v>283</v>
      </c>
      <c r="AU1168" s="256" t="s">
        <v>16</v>
      </c>
      <c r="AV1168" s="15" t="s">
        <v>279</v>
      </c>
      <c r="AW1168" s="15" t="s">
        <v>32</v>
      </c>
      <c r="AX1168" s="15" t="s">
        <v>16</v>
      </c>
      <c r="AY1168" s="256" t="s">
        <v>272</v>
      </c>
    </row>
    <row r="1169" spans="1:65" s="2" customFormat="1" ht="16.5" customHeight="1">
      <c r="A1169" s="34"/>
      <c r="B1169" s="35"/>
      <c r="C1169" s="192" t="s">
        <v>2162</v>
      </c>
      <c r="D1169" s="192" t="s">
        <v>274</v>
      </c>
      <c r="E1169" s="193" t="s">
        <v>7080</v>
      </c>
      <c r="F1169" s="194" t="s">
        <v>6847</v>
      </c>
      <c r="G1169" s="195" t="s">
        <v>3165</v>
      </c>
      <c r="H1169" s="196">
        <v>1</v>
      </c>
      <c r="I1169" s="197"/>
      <c r="J1169" s="198">
        <f>ROUND(I1169*H1169,2)</f>
        <v>0</v>
      </c>
      <c r="K1169" s="194" t="s">
        <v>1</v>
      </c>
      <c r="L1169" s="39"/>
      <c r="M1169" s="199" t="s">
        <v>1</v>
      </c>
      <c r="N1169" s="200" t="s">
        <v>41</v>
      </c>
      <c r="O1169" s="71"/>
      <c r="P1169" s="201">
        <f>O1169*H1169</f>
        <v>0</v>
      </c>
      <c r="Q1169" s="201">
        <v>0</v>
      </c>
      <c r="R1169" s="201">
        <f>Q1169*H1169</f>
        <v>0</v>
      </c>
      <c r="S1169" s="201">
        <v>0</v>
      </c>
      <c r="T1169" s="202">
        <f>S1169*H1169</f>
        <v>0</v>
      </c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R1169" s="203" t="s">
        <v>279</v>
      </c>
      <c r="AT1169" s="203" t="s">
        <v>274</v>
      </c>
      <c r="AU1169" s="203" t="s">
        <v>16</v>
      </c>
      <c r="AY1169" s="17" t="s">
        <v>272</v>
      </c>
      <c r="BE1169" s="204">
        <f>IF(N1169="základní",J1169,0)</f>
        <v>0</v>
      </c>
      <c r="BF1169" s="204">
        <f>IF(N1169="snížená",J1169,0)</f>
        <v>0</v>
      </c>
      <c r="BG1169" s="204">
        <f>IF(N1169="zákl. přenesená",J1169,0)</f>
        <v>0</v>
      </c>
      <c r="BH1169" s="204">
        <f>IF(N1169="sníž. přenesená",J1169,0)</f>
        <v>0</v>
      </c>
      <c r="BI1169" s="204">
        <f>IF(N1169="nulová",J1169,0)</f>
        <v>0</v>
      </c>
      <c r="BJ1169" s="17" t="s">
        <v>16</v>
      </c>
      <c r="BK1169" s="204">
        <f>ROUND(I1169*H1169,2)</f>
        <v>0</v>
      </c>
      <c r="BL1169" s="17" t="s">
        <v>279</v>
      </c>
      <c r="BM1169" s="203" t="s">
        <v>3616</v>
      </c>
    </row>
    <row r="1170" spans="1:65" s="13" customFormat="1" ht="11.25">
      <c r="B1170" s="210"/>
      <c r="C1170" s="211"/>
      <c r="D1170" s="212" t="s">
        <v>283</v>
      </c>
      <c r="E1170" s="213" t="s">
        <v>1</v>
      </c>
      <c r="F1170" s="214" t="s">
        <v>6768</v>
      </c>
      <c r="G1170" s="211"/>
      <c r="H1170" s="213" t="s">
        <v>1</v>
      </c>
      <c r="I1170" s="215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AT1170" s="220" t="s">
        <v>283</v>
      </c>
      <c r="AU1170" s="220" t="s">
        <v>16</v>
      </c>
      <c r="AV1170" s="13" t="s">
        <v>16</v>
      </c>
      <c r="AW1170" s="13" t="s">
        <v>32</v>
      </c>
      <c r="AX1170" s="13" t="s">
        <v>76</v>
      </c>
      <c r="AY1170" s="220" t="s">
        <v>272</v>
      </c>
    </row>
    <row r="1171" spans="1:65" s="14" customFormat="1" ht="11.25">
      <c r="B1171" s="221"/>
      <c r="C1171" s="222"/>
      <c r="D1171" s="212" t="s">
        <v>283</v>
      </c>
      <c r="E1171" s="223" t="s">
        <v>1</v>
      </c>
      <c r="F1171" s="224" t="s">
        <v>16</v>
      </c>
      <c r="G1171" s="222"/>
      <c r="H1171" s="225">
        <v>1</v>
      </c>
      <c r="I1171" s="226"/>
      <c r="J1171" s="222"/>
      <c r="K1171" s="222"/>
      <c r="L1171" s="227"/>
      <c r="M1171" s="228"/>
      <c r="N1171" s="229"/>
      <c r="O1171" s="229"/>
      <c r="P1171" s="229"/>
      <c r="Q1171" s="229"/>
      <c r="R1171" s="229"/>
      <c r="S1171" s="229"/>
      <c r="T1171" s="230"/>
      <c r="AT1171" s="231" t="s">
        <v>283</v>
      </c>
      <c r="AU1171" s="231" t="s">
        <v>16</v>
      </c>
      <c r="AV1171" s="14" t="s">
        <v>84</v>
      </c>
      <c r="AW1171" s="14" t="s">
        <v>32</v>
      </c>
      <c r="AX1171" s="14" t="s">
        <v>76</v>
      </c>
      <c r="AY1171" s="231" t="s">
        <v>272</v>
      </c>
    </row>
    <row r="1172" spans="1:65" s="15" customFormat="1" ht="11.25">
      <c r="B1172" s="246"/>
      <c r="C1172" s="247"/>
      <c r="D1172" s="212" t="s">
        <v>283</v>
      </c>
      <c r="E1172" s="248" t="s">
        <v>1</v>
      </c>
      <c r="F1172" s="249" t="s">
        <v>5942</v>
      </c>
      <c r="G1172" s="247"/>
      <c r="H1172" s="250">
        <v>1</v>
      </c>
      <c r="I1172" s="251"/>
      <c r="J1172" s="247"/>
      <c r="K1172" s="247"/>
      <c r="L1172" s="252"/>
      <c r="M1172" s="253"/>
      <c r="N1172" s="254"/>
      <c r="O1172" s="254"/>
      <c r="P1172" s="254"/>
      <c r="Q1172" s="254"/>
      <c r="R1172" s="254"/>
      <c r="S1172" s="254"/>
      <c r="T1172" s="255"/>
      <c r="AT1172" s="256" t="s">
        <v>283</v>
      </c>
      <c r="AU1172" s="256" t="s">
        <v>16</v>
      </c>
      <c r="AV1172" s="15" t="s">
        <v>279</v>
      </c>
      <c r="AW1172" s="15" t="s">
        <v>32</v>
      </c>
      <c r="AX1172" s="15" t="s">
        <v>16</v>
      </c>
      <c r="AY1172" s="256" t="s">
        <v>272</v>
      </c>
    </row>
    <row r="1173" spans="1:65" s="2" customFormat="1" ht="37.9" customHeight="1">
      <c r="A1173" s="34"/>
      <c r="B1173" s="35"/>
      <c r="C1173" s="192" t="s">
        <v>2165</v>
      </c>
      <c r="D1173" s="192" t="s">
        <v>274</v>
      </c>
      <c r="E1173" s="193" t="s">
        <v>7081</v>
      </c>
      <c r="F1173" s="194" t="s">
        <v>6849</v>
      </c>
      <c r="G1173" s="195" t="s">
        <v>952</v>
      </c>
      <c r="H1173" s="196">
        <v>1</v>
      </c>
      <c r="I1173" s="197"/>
      <c r="J1173" s="198">
        <f>ROUND(I1173*H1173,2)</f>
        <v>0</v>
      </c>
      <c r="K1173" s="194" t="s">
        <v>1</v>
      </c>
      <c r="L1173" s="39"/>
      <c r="M1173" s="199" t="s">
        <v>1</v>
      </c>
      <c r="N1173" s="200" t="s">
        <v>41</v>
      </c>
      <c r="O1173" s="71"/>
      <c r="P1173" s="201">
        <f>O1173*H1173</f>
        <v>0</v>
      </c>
      <c r="Q1173" s="201">
        <v>0</v>
      </c>
      <c r="R1173" s="201">
        <f>Q1173*H1173</f>
        <v>0</v>
      </c>
      <c r="S1173" s="201">
        <v>0</v>
      </c>
      <c r="T1173" s="202">
        <f>S1173*H1173</f>
        <v>0</v>
      </c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R1173" s="203" t="s">
        <v>279</v>
      </c>
      <c r="AT1173" s="203" t="s">
        <v>274</v>
      </c>
      <c r="AU1173" s="203" t="s">
        <v>16</v>
      </c>
      <c r="AY1173" s="17" t="s">
        <v>272</v>
      </c>
      <c r="BE1173" s="204">
        <f>IF(N1173="základní",J1173,0)</f>
        <v>0</v>
      </c>
      <c r="BF1173" s="204">
        <f>IF(N1173="snížená",J1173,0)</f>
        <v>0</v>
      </c>
      <c r="BG1173" s="204">
        <f>IF(N1173="zákl. přenesená",J1173,0)</f>
        <v>0</v>
      </c>
      <c r="BH1173" s="204">
        <f>IF(N1173="sníž. přenesená",J1173,0)</f>
        <v>0</v>
      </c>
      <c r="BI1173" s="204">
        <f>IF(N1173="nulová",J1173,0)</f>
        <v>0</v>
      </c>
      <c r="BJ1173" s="17" t="s">
        <v>16</v>
      </c>
      <c r="BK1173" s="204">
        <f>ROUND(I1173*H1173,2)</f>
        <v>0</v>
      </c>
      <c r="BL1173" s="17" t="s">
        <v>279</v>
      </c>
      <c r="BM1173" s="203" t="s">
        <v>3628</v>
      </c>
    </row>
    <row r="1174" spans="1:65" s="13" customFormat="1" ht="11.25">
      <c r="B1174" s="210"/>
      <c r="C1174" s="211"/>
      <c r="D1174" s="212" t="s">
        <v>283</v>
      </c>
      <c r="E1174" s="213" t="s">
        <v>1</v>
      </c>
      <c r="F1174" s="214" t="s">
        <v>6768</v>
      </c>
      <c r="G1174" s="211"/>
      <c r="H1174" s="213" t="s">
        <v>1</v>
      </c>
      <c r="I1174" s="215"/>
      <c r="J1174" s="211"/>
      <c r="K1174" s="211"/>
      <c r="L1174" s="216"/>
      <c r="M1174" s="217"/>
      <c r="N1174" s="218"/>
      <c r="O1174" s="218"/>
      <c r="P1174" s="218"/>
      <c r="Q1174" s="218"/>
      <c r="R1174" s="218"/>
      <c r="S1174" s="218"/>
      <c r="T1174" s="219"/>
      <c r="AT1174" s="220" t="s">
        <v>283</v>
      </c>
      <c r="AU1174" s="220" t="s">
        <v>16</v>
      </c>
      <c r="AV1174" s="13" t="s">
        <v>16</v>
      </c>
      <c r="AW1174" s="13" t="s">
        <v>32</v>
      </c>
      <c r="AX1174" s="13" t="s">
        <v>76</v>
      </c>
      <c r="AY1174" s="220" t="s">
        <v>272</v>
      </c>
    </row>
    <row r="1175" spans="1:65" s="14" customFormat="1" ht="11.25">
      <c r="B1175" s="221"/>
      <c r="C1175" s="222"/>
      <c r="D1175" s="212" t="s">
        <v>283</v>
      </c>
      <c r="E1175" s="223" t="s">
        <v>1</v>
      </c>
      <c r="F1175" s="224" t="s">
        <v>16</v>
      </c>
      <c r="G1175" s="222"/>
      <c r="H1175" s="225">
        <v>1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16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1:65" s="15" customFormat="1" ht="11.25">
      <c r="B1176" s="246"/>
      <c r="C1176" s="247"/>
      <c r="D1176" s="212" t="s">
        <v>283</v>
      </c>
      <c r="E1176" s="248" t="s">
        <v>1</v>
      </c>
      <c r="F1176" s="249" t="s">
        <v>5942</v>
      </c>
      <c r="G1176" s="247"/>
      <c r="H1176" s="250">
        <v>1</v>
      </c>
      <c r="I1176" s="251"/>
      <c r="J1176" s="247"/>
      <c r="K1176" s="247"/>
      <c r="L1176" s="252"/>
      <c r="M1176" s="253"/>
      <c r="N1176" s="254"/>
      <c r="O1176" s="254"/>
      <c r="P1176" s="254"/>
      <c r="Q1176" s="254"/>
      <c r="R1176" s="254"/>
      <c r="S1176" s="254"/>
      <c r="T1176" s="255"/>
      <c r="AT1176" s="256" t="s">
        <v>283</v>
      </c>
      <c r="AU1176" s="256" t="s">
        <v>16</v>
      </c>
      <c r="AV1176" s="15" t="s">
        <v>279</v>
      </c>
      <c r="AW1176" s="15" t="s">
        <v>32</v>
      </c>
      <c r="AX1176" s="15" t="s">
        <v>16</v>
      </c>
      <c r="AY1176" s="256" t="s">
        <v>272</v>
      </c>
    </row>
    <row r="1177" spans="1:65" s="2" customFormat="1" ht="55.5" customHeight="1">
      <c r="A1177" s="34"/>
      <c r="B1177" s="35"/>
      <c r="C1177" s="192" t="s">
        <v>2170</v>
      </c>
      <c r="D1177" s="192" t="s">
        <v>274</v>
      </c>
      <c r="E1177" s="193" t="s">
        <v>7082</v>
      </c>
      <c r="F1177" s="194" t="s">
        <v>7083</v>
      </c>
      <c r="G1177" s="195" t="s">
        <v>2594</v>
      </c>
      <c r="H1177" s="196">
        <v>4</v>
      </c>
      <c r="I1177" s="197"/>
      <c r="J1177" s="198">
        <f>ROUND(I1177*H1177,2)</f>
        <v>0</v>
      </c>
      <c r="K1177" s="194" t="s">
        <v>1</v>
      </c>
      <c r="L1177" s="39"/>
      <c r="M1177" s="199" t="s">
        <v>1</v>
      </c>
      <c r="N1177" s="200" t="s">
        <v>41</v>
      </c>
      <c r="O1177" s="71"/>
      <c r="P1177" s="201">
        <f>O1177*H1177</f>
        <v>0</v>
      </c>
      <c r="Q1177" s="201">
        <v>0</v>
      </c>
      <c r="R1177" s="201">
        <f>Q1177*H1177</f>
        <v>0</v>
      </c>
      <c r="S1177" s="201">
        <v>0</v>
      </c>
      <c r="T1177" s="202">
        <f>S1177*H1177</f>
        <v>0</v>
      </c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R1177" s="203" t="s">
        <v>279</v>
      </c>
      <c r="AT1177" s="203" t="s">
        <v>274</v>
      </c>
      <c r="AU1177" s="203" t="s">
        <v>16</v>
      </c>
      <c r="AY1177" s="17" t="s">
        <v>272</v>
      </c>
      <c r="BE1177" s="204">
        <f>IF(N1177="základní",J1177,0)</f>
        <v>0</v>
      </c>
      <c r="BF1177" s="204">
        <f>IF(N1177="snížená",J1177,0)</f>
        <v>0</v>
      </c>
      <c r="BG1177" s="204">
        <f>IF(N1177="zákl. přenesená",J1177,0)</f>
        <v>0</v>
      </c>
      <c r="BH1177" s="204">
        <f>IF(N1177="sníž. přenesená",J1177,0)</f>
        <v>0</v>
      </c>
      <c r="BI1177" s="204">
        <f>IF(N1177="nulová",J1177,0)</f>
        <v>0</v>
      </c>
      <c r="BJ1177" s="17" t="s">
        <v>16</v>
      </c>
      <c r="BK1177" s="204">
        <f>ROUND(I1177*H1177,2)</f>
        <v>0</v>
      </c>
      <c r="BL1177" s="17" t="s">
        <v>279</v>
      </c>
      <c r="BM1177" s="203" t="s">
        <v>3655</v>
      </c>
    </row>
    <row r="1178" spans="1:65" s="2" customFormat="1" ht="21.75" customHeight="1">
      <c r="A1178" s="34"/>
      <c r="B1178" s="35"/>
      <c r="C1178" s="192" t="s">
        <v>2177</v>
      </c>
      <c r="D1178" s="192" t="s">
        <v>274</v>
      </c>
      <c r="E1178" s="193" t="s">
        <v>7084</v>
      </c>
      <c r="F1178" s="194" t="s">
        <v>6809</v>
      </c>
      <c r="G1178" s="195" t="s">
        <v>380</v>
      </c>
      <c r="H1178" s="196">
        <v>0.19</v>
      </c>
      <c r="I1178" s="197"/>
      <c r="J1178" s="198">
        <f>ROUND(I1178*H1178,2)</f>
        <v>0</v>
      </c>
      <c r="K1178" s="194" t="s">
        <v>1</v>
      </c>
      <c r="L1178" s="39"/>
      <c r="M1178" s="199" t="s">
        <v>1</v>
      </c>
      <c r="N1178" s="200" t="s">
        <v>41</v>
      </c>
      <c r="O1178" s="71"/>
      <c r="P1178" s="201">
        <f>O1178*H1178</f>
        <v>0</v>
      </c>
      <c r="Q1178" s="201">
        <v>0</v>
      </c>
      <c r="R1178" s="201">
        <f>Q1178*H1178</f>
        <v>0</v>
      </c>
      <c r="S1178" s="201">
        <v>0</v>
      </c>
      <c r="T1178" s="202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203" t="s">
        <v>279</v>
      </c>
      <c r="AT1178" s="203" t="s">
        <v>274</v>
      </c>
      <c r="AU1178" s="203" t="s">
        <v>16</v>
      </c>
      <c r="AY1178" s="17" t="s">
        <v>272</v>
      </c>
      <c r="BE1178" s="204">
        <f>IF(N1178="základní",J1178,0)</f>
        <v>0</v>
      </c>
      <c r="BF1178" s="204">
        <f>IF(N1178="snížená",J1178,0)</f>
        <v>0</v>
      </c>
      <c r="BG1178" s="204">
        <f>IF(N1178="zákl. přenesená",J1178,0)</f>
        <v>0</v>
      </c>
      <c r="BH1178" s="204">
        <f>IF(N1178="sníž. přenesená",J1178,0)</f>
        <v>0</v>
      </c>
      <c r="BI1178" s="204">
        <f>IF(N1178="nulová",J1178,0)</f>
        <v>0</v>
      </c>
      <c r="BJ1178" s="17" t="s">
        <v>16</v>
      </c>
      <c r="BK1178" s="204">
        <f>ROUND(I1178*H1178,2)</f>
        <v>0</v>
      </c>
      <c r="BL1178" s="17" t="s">
        <v>279</v>
      </c>
      <c r="BM1178" s="203" t="s">
        <v>3667</v>
      </c>
    </row>
    <row r="1179" spans="1:65" s="12" customFormat="1" ht="25.9" customHeight="1">
      <c r="B1179" s="176"/>
      <c r="C1179" s="177"/>
      <c r="D1179" s="178" t="s">
        <v>75</v>
      </c>
      <c r="E1179" s="179" t="s">
        <v>7085</v>
      </c>
      <c r="F1179" s="179" t="s">
        <v>7086</v>
      </c>
      <c r="G1179" s="177"/>
      <c r="H1179" s="177"/>
      <c r="I1179" s="180"/>
      <c r="J1179" s="181">
        <f>BK1179</f>
        <v>0</v>
      </c>
      <c r="K1179" s="177"/>
      <c r="L1179" s="182"/>
      <c r="M1179" s="183"/>
      <c r="N1179" s="184"/>
      <c r="O1179" s="184"/>
      <c r="P1179" s="185">
        <f>SUM(P1180:P1247)</f>
        <v>0</v>
      </c>
      <c r="Q1179" s="184"/>
      <c r="R1179" s="185">
        <f>SUM(R1180:R1247)</f>
        <v>0</v>
      </c>
      <c r="S1179" s="184"/>
      <c r="T1179" s="186">
        <f>SUM(T1180:T1247)</f>
        <v>0</v>
      </c>
      <c r="AR1179" s="187" t="s">
        <v>16</v>
      </c>
      <c r="AT1179" s="188" t="s">
        <v>75</v>
      </c>
      <c r="AU1179" s="188" t="s">
        <v>76</v>
      </c>
      <c r="AY1179" s="187" t="s">
        <v>272</v>
      </c>
      <c r="BK1179" s="189">
        <f>SUM(BK1180:BK1247)</f>
        <v>0</v>
      </c>
    </row>
    <row r="1180" spans="1:65" s="2" customFormat="1" ht="37.9" customHeight="1">
      <c r="A1180" s="34"/>
      <c r="B1180" s="35"/>
      <c r="C1180" s="192" t="s">
        <v>2184</v>
      </c>
      <c r="D1180" s="192" t="s">
        <v>274</v>
      </c>
      <c r="E1180" s="193" t="s">
        <v>7087</v>
      </c>
      <c r="F1180" s="194" t="s">
        <v>7088</v>
      </c>
      <c r="G1180" s="195" t="s">
        <v>952</v>
      </c>
      <c r="H1180" s="196">
        <v>1</v>
      </c>
      <c r="I1180" s="197"/>
      <c r="J1180" s="198">
        <f>ROUND(I1180*H1180,2)</f>
        <v>0</v>
      </c>
      <c r="K1180" s="194" t="s">
        <v>1</v>
      </c>
      <c r="L1180" s="39"/>
      <c r="M1180" s="199" t="s">
        <v>1</v>
      </c>
      <c r="N1180" s="200" t="s">
        <v>41</v>
      </c>
      <c r="O1180" s="71"/>
      <c r="P1180" s="201">
        <f>O1180*H1180</f>
        <v>0</v>
      </c>
      <c r="Q1180" s="201">
        <v>0</v>
      </c>
      <c r="R1180" s="201">
        <f>Q1180*H1180</f>
        <v>0</v>
      </c>
      <c r="S1180" s="201">
        <v>0</v>
      </c>
      <c r="T1180" s="202">
        <f>S1180*H1180</f>
        <v>0</v>
      </c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R1180" s="203" t="s">
        <v>279</v>
      </c>
      <c r="AT1180" s="203" t="s">
        <v>274</v>
      </c>
      <c r="AU1180" s="203" t="s">
        <v>16</v>
      </c>
      <c r="AY1180" s="17" t="s">
        <v>272</v>
      </c>
      <c r="BE1180" s="204">
        <f>IF(N1180="základní",J1180,0)</f>
        <v>0</v>
      </c>
      <c r="BF1180" s="204">
        <f>IF(N1180="snížená",J1180,0)</f>
        <v>0</v>
      </c>
      <c r="BG1180" s="204">
        <f>IF(N1180="zákl. přenesená",J1180,0)</f>
        <v>0</v>
      </c>
      <c r="BH1180" s="204">
        <f>IF(N1180="sníž. přenesená",J1180,0)</f>
        <v>0</v>
      </c>
      <c r="BI1180" s="204">
        <f>IF(N1180="nulová",J1180,0)</f>
        <v>0</v>
      </c>
      <c r="BJ1180" s="17" t="s">
        <v>16</v>
      </c>
      <c r="BK1180" s="204">
        <f>ROUND(I1180*H1180,2)</f>
        <v>0</v>
      </c>
      <c r="BL1180" s="17" t="s">
        <v>279</v>
      </c>
      <c r="BM1180" s="203" t="s">
        <v>3677</v>
      </c>
    </row>
    <row r="1181" spans="1:65" s="13" customFormat="1" ht="22.5">
      <c r="B1181" s="210"/>
      <c r="C1181" s="211"/>
      <c r="D1181" s="212" t="s">
        <v>283</v>
      </c>
      <c r="E1181" s="213" t="s">
        <v>1</v>
      </c>
      <c r="F1181" s="214" t="s">
        <v>6707</v>
      </c>
      <c r="G1181" s="211"/>
      <c r="H1181" s="213" t="s">
        <v>1</v>
      </c>
      <c r="I1181" s="215"/>
      <c r="J1181" s="211"/>
      <c r="K1181" s="211"/>
      <c r="L1181" s="216"/>
      <c r="M1181" s="217"/>
      <c r="N1181" s="218"/>
      <c r="O1181" s="218"/>
      <c r="P1181" s="218"/>
      <c r="Q1181" s="218"/>
      <c r="R1181" s="218"/>
      <c r="S1181" s="218"/>
      <c r="T1181" s="219"/>
      <c r="AT1181" s="220" t="s">
        <v>283</v>
      </c>
      <c r="AU1181" s="220" t="s">
        <v>16</v>
      </c>
      <c r="AV1181" s="13" t="s">
        <v>16</v>
      </c>
      <c r="AW1181" s="13" t="s">
        <v>32</v>
      </c>
      <c r="AX1181" s="13" t="s">
        <v>76</v>
      </c>
      <c r="AY1181" s="220" t="s">
        <v>272</v>
      </c>
    </row>
    <row r="1182" spans="1:65" s="13" customFormat="1" ht="11.25">
      <c r="B1182" s="210"/>
      <c r="C1182" s="211"/>
      <c r="D1182" s="212" t="s">
        <v>283</v>
      </c>
      <c r="E1182" s="213" t="s">
        <v>1</v>
      </c>
      <c r="F1182" s="214" t="s">
        <v>6857</v>
      </c>
      <c r="G1182" s="211"/>
      <c r="H1182" s="213" t="s">
        <v>1</v>
      </c>
      <c r="I1182" s="215"/>
      <c r="J1182" s="211"/>
      <c r="K1182" s="211"/>
      <c r="L1182" s="216"/>
      <c r="M1182" s="217"/>
      <c r="N1182" s="218"/>
      <c r="O1182" s="218"/>
      <c r="P1182" s="218"/>
      <c r="Q1182" s="218"/>
      <c r="R1182" s="218"/>
      <c r="S1182" s="218"/>
      <c r="T1182" s="219"/>
      <c r="AT1182" s="220" t="s">
        <v>283</v>
      </c>
      <c r="AU1182" s="220" t="s">
        <v>16</v>
      </c>
      <c r="AV1182" s="13" t="s">
        <v>16</v>
      </c>
      <c r="AW1182" s="13" t="s">
        <v>32</v>
      </c>
      <c r="AX1182" s="13" t="s">
        <v>76</v>
      </c>
      <c r="AY1182" s="220" t="s">
        <v>272</v>
      </c>
    </row>
    <row r="1183" spans="1:65" s="13" customFormat="1" ht="11.25">
      <c r="B1183" s="210"/>
      <c r="C1183" s="211"/>
      <c r="D1183" s="212" t="s">
        <v>283</v>
      </c>
      <c r="E1183" s="213" t="s">
        <v>1</v>
      </c>
      <c r="F1183" s="214" t="s">
        <v>6815</v>
      </c>
      <c r="G1183" s="211"/>
      <c r="H1183" s="213" t="s">
        <v>1</v>
      </c>
      <c r="I1183" s="215"/>
      <c r="J1183" s="211"/>
      <c r="K1183" s="211"/>
      <c r="L1183" s="216"/>
      <c r="M1183" s="217"/>
      <c r="N1183" s="218"/>
      <c r="O1183" s="218"/>
      <c r="P1183" s="218"/>
      <c r="Q1183" s="218"/>
      <c r="R1183" s="218"/>
      <c r="S1183" s="218"/>
      <c r="T1183" s="219"/>
      <c r="AT1183" s="220" t="s">
        <v>283</v>
      </c>
      <c r="AU1183" s="220" t="s">
        <v>16</v>
      </c>
      <c r="AV1183" s="13" t="s">
        <v>16</v>
      </c>
      <c r="AW1183" s="13" t="s">
        <v>32</v>
      </c>
      <c r="AX1183" s="13" t="s">
        <v>76</v>
      </c>
      <c r="AY1183" s="220" t="s">
        <v>272</v>
      </c>
    </row>
    <row r="1184" spans="1:65" s="13" customFormat="1" ht="11.25">
      <c r="B1184" s="210"/>
      <c r="C1184" s="211"/>
      <c r="D1184" s="212" t="s">
        <v>283</v>
      </c>
      <c r="E1184" s="213" t="s">
        <v>1</v>
      </c>
      <c r="F1184" s="214" t="s">
        <v>6816</v>
      </c>
      <c r="G1184" s="211"/>
      <c r="H1184" s="213" t="s">
        <v>1</v>
      </c>
      <c r="I1184" s="215"/>
      <c r="J1184" s="211"/>
      <c r="K1184" s="211"/>
      <c r="L1184" s="216"/>
      <c r="M1184" s="217"/>
      <c r="N1184" s="218"/>
      <c r="O1184" s="218"/>
      <c r="P1184" s="218"/>
      <c r="Q1184" s="218"/>
      <c r="R1184" s="218"/>
      <c r="S1184" s="218"/>
      <c r="T1184" s="219"/>
      <c r="AT1184" s="220" t="s">
        <v>283</v>
      </c>
      <c r="AU1184" s="220" t="s">
        <v>16</v>
      </c>
      <c r="AV1184" s="13" t="s">
        <v>16</v>
      </c>
      <c r="AW1184" s="13" t="s">
        <v>32</v>
      </c>
      <c r="AX1184" s="13" t="s">
        <v>76</v>
      </c>
      <c r="AY1184" s="220" t="s">
        <v>272</v>
      </c>
    </row>
    <row r="1185" spans="1:65" s="13" customFormat="1" ht="22.5">
      <c r="B1185" s="210"/>
      <c r="C1185" s="211"/>
      <c r="D1185" s="212" t="s">
        <v>283</v>
      </c>
      <c r="E1185" s="213" t="s">
        <v>1</v>
      </c>
      <c r="F1185" s="214" t="s">
        <v>6817</v>
      </c>
      <c r="G1185" s="211"/>
      <c r="H1185" s="213" t="s">
        <v>1</v>
      </c>
      <c r="I1185" s="215"/>
      <c r="J1185" s="211"/>
      <c r="K1185" s="211"/>
      <c r="L1185" s="216"/>
      <c r="M1185" s="217"/>
      <c r="N1185" s="218"/>
      <c r="O1185" s="218"/>
      <c r="P1185" s="218"/>
      <c r="Q1185" s="218"/>
      <c r="R1185" s="218"/>
      <c r="S1185" s="218"/>
      <c r="T1185" s="219"/>
      <c r="AT1185" s="220" t="s">
        <v>283</v>
      </c>
      <c r="AU1185" s="220" t="s">
        <v>16</v>
      </c>
      <c r="AV1185" s="13" t="s">
        <v>16</v>
      </c>
      <c r="AW1185" s="13" t="s">
        <v>32</v>
      </c>
      <c r="AX1185" s="13" t="s">
        <v>76</v>
      </c>
      <c r="AY1185" s="220" t="s">
        <v>272</v>
      </c>
    </row>
    <row r="1186" spans="1:65" s="13" customFormat="1" ht="11.25">
      <c r="B1186" s="210"/>
      <c r="C1186" s="211"/>
      <c r="D1186" s="212" t="s">
        <v>283</v>
      </c>
      <c r="E1186" s="213" t="s">
        <v>1</v>
      </c>
      <c r="F1186" s="214" t="s">
        <v>6818</v>
      </c>
      <c r="G1186" s="211"/>
      <c r="H1186" s="213" t="s">
        <v>1</v>
      </c>
      <c r="I1186" s="215"/>
      <c r="J1186" s="211"/>
      <c r="K1186" s="211"/>
      <c r="L1186" s="216"/>
      <c r="M1186" s="217"/>
      <c r="N1186" s="218"/>
      <c r="O1186" s="218"/>
      <c r="P1186" s="218"/>
      <c r="Q1186" s="218"/>
      <c r="R1186" s="218"/>
      <c r="S1186" s="218"/>
      <c r="T1186" s="219"/>
      <c r="AT1186" s="220" t="s">
        <v>283</v>
      </c>
      <c r="AU1186" s="220" t="s">
        <v>16</v>
      </c>
      <c r="AV1186" s="13" t="s">
        <v>16</v>
      </c>
      <c r="AW1186" s="13" t="s">
        <v>32</v>
      </c>
      <c r="AX1186" s="13" t="s">
        <v>76</v>
      </c>
      <c r="AY1186" s="220" t="s">
        <v>272</v>
      </c>
    </row>
    <row r="1187" spans="1:65" s="13" customFormat="1" ht="22.5">
      <c r="B1187" s="210"/>
      <c r="C1187" s="211"/>
      <c r="D1187" s="212" t="s">
        <v>283</v>
      </c>
      <c r="E1187" s="213" t="s">
        <v>1</v>
      </c>
      <c r="F1187" s="214" t="s">
        <v>6819</v>
      </c>
      <c r="G1187" s="211"/>
      <c r="H1187" s="213" t="s">
        <v>1</v>
      </c>
      <c r="I1187" s="215"/>
      <c r="J1187" s="211"/>
      <c r="K1187" s="211"/>
      <c r="L1187" s="216"/>
      <c r="M1187" s="217"/>
      <c r="N1187" s="218"/>
      <c r="O1187" s="218"/>
      <c r="P1187" s="218"/>
      <c r="Q1187" s="218"/>
      <c r="R1187" s="218"/>
      <c r="S1187" s="218"/>
      <c r="T1187" s="219"/>
      <c r="AT1187" s="220" t="s">
        <v>283</v>
      </c>
      <c r="AU1187" s="220" t="s">
        <v>16</v>
      </c>
      <c r="AV1187" s="13" t="s">
        <v>16</v>
      </c>
      <c r="AW1187" s="13" t="s">
        <v>32</v>
      </c>
      <c r="AX1187" s="13" t="s">
        <v>76</v>
      </c>
      <c r="AY1187" s="220" t="s">
        <v>272</v>
      </c>
    </row>
    <row r="1188" spans="1:65" s="13" customFormat="1" ht="11.25">
      <c r="B1188" s="210"/>
      <c r="C1188" s="211"/>
      <c r="D1188" s="212" t="s">
        <v>283</v>
      </c>
      <c r="E1188" s="213" t="s">
        <v>1</v>
      </c>
      <c r="F1188" s="214" t="s">
        <v>6768</v>
      </c>
      <c r="G1188" s="211"/>
      <c r="H1188" s="213" t="s">
        <v>1</v>
      </c>
      <c r="I1188" s="215"/>
      <c r="J1188" s="211"/>
      <c r="K1188" s="211"/>
      <c r="L1188" s="216"/>
      <c r="M1188" s="217"/>
      <c r="N1188" s="218"/>
      <c r="O1188" s="218"/>
      <c r="P1188" s="218"/>
      <c r="Q1188" s="218"/>
      <c r="R1188" s="218"/>
      <c r="S1188" s="218"/>
      <c r="T1188" s="219"/>
      <c r="AT1188" s="220" t="s">
        <v>283</v>
      </c>
      <c r="AU1188" s="220" t="s">
        <v>16</v>
      </c>
      <c r="AV1188" s="13" t="s">
        <v>16</v>
      </c>
      <c r="AW1188" s="13" t="s">
        <v>32</v>
      </c>
      <c r="AX1188" s="13" t="s">
        <v>76</v>
      </c>
      <c r="AY1188" s="220" t="s">
        <v>272</v>
      </c>
    </row>
    <row r="1189" spans="1:65" s="14" customFormat="1" ht="11.25">
      <c r="B1189" s="221"/>
      <c r="C1189" s="222"/>
      <c r="D1189" s="212" t="s">
        <v>283</v>
      </c>
      <c r="E1189" s="223" t="s">
        <v>1</v>
      </c>
      <c r="F1189" s="224" t="s">
        <v>16</v>
      </c>
      <c r="G1189" s="222"/>
      <c r="H1189" s="225">
        <v>1</v>
      </c>
      <c r="I1189" s="226"/>
      <c r="J1189" s="222"/>
      <c r="K1189" s="222"/>
      <c r="L1189" s="227"/>
      <c r="M1189" s="228"/>
      <c r="N1189" s="229"/>
      <c r="O1189" s="229"/>
      <c r="P1189" s="229"/>
      <c r="Q1189" s="229"/>
      <c r="R1189" s="229"/>
      <c r="S1189" s="229"/>
      <c r="T1189" s="230"/>
      <c r="AT1189" s="231" t="s">
        <v>283</v>
      </c>
      <c r="AU1189" s="231" t="s">
        <v>16</v>
      </c>
      <c r="AV1189" s="14" t="s">
        <v>84</v>
      </c>
      <c r="AW1189" s="14" t="s">
        <v>32</v>
      </c>
      <c r="AX1189" s="14" t="s">
        <v>76</v>
      </c>
      <c r="AY1189" s="231" t="s">
        <v>272</v>
      </c>
    </row>
    <row r="1190" spans="1:65" s="15" customFormat="1" ht="11.25">
      <c r="B1190" s="246"/>
      <c r="C1190" s="247"/>
      <c r="D1190" s="212" t="s">
        <v>283</v>
      </c>
      <c r="E1190" s="248" t="s">
        <v>1</v>
      </c>
      <c r="F1190" s="249" t="s">
        <v>5942</v>
      </c>
      <c r="G1190" s="247"/>
      <c r="H1190" s="250">
        <v>1</v>
      </c>
      <c r="I1190" s="251"/>
      <c r="J1190" s="247"/>
      <c r="K1190" s="247"/>
      <c r="L1190" s="252"/>
      <c r="M1190" s="253"/>
      <c r="N1190" s="254"/>
      <c r="O1190" s="254"/>
      <c r="P1190" s="254"/>
      <c r="Q1190" s="254"/>
      <c r="R1190" s="254"/>
      <c r="S1190" s="254"/>
      <c r="T1190" s="255"/>
      <c r="AT1190" s="256" t="s">
        <v>283</v>
      </c>
      <c r="AU1190" s="256" t="s">
        <v>16</v>
      </c>
      <c r="AV1190" s="15" t="s">
        <v>279</v>
      </c>
      <c r="AW1190" s="15" t="s">
        <v>32</v>
      </c>
      <c r="AX1190" s="15" t="s">
        <v>16</v>
      </c>
      <c r="AY1190" s="256" t="s">
        <v>272</v>
      </c>
    </row>
    <row r="1191" spans="1:65" s="2" customFormat="1" ht="21.75" customHeight="1">
      <c r="A1191" s="34"/>
      <c r="B1191" s="35"/>
      <c r="C1191" s="192" t="s">
        <v>2193</v>
      </c>
      <c r="D1191" s="192" t="s">
        <v>274</v>
      </c>
      <c r="E1191" s="193" t="s">
        <v>7089</v>
      </c>
      <c r="F1191" s="194" t="s">
        <v>6821</v>
      </c>
      <c r="G1191" s="195" t="s">
        <v>952</v>
      </c>
      <c r="H1191" s="196">
        <v>2</v>
      </c>
      <c r="I1191" s="197"/>
      <c r="J1191" s="198">
        <f>ROUND(I1191*H1191,2)</f>
        <v>0</v>
      </c>
      <c r="K1191" s="194" t="s">
        <v>1</v>
      </c>
      <c r="L1191" s="39"/>
      <c r="M1191" s="199" t="s">
        <v>1</v>
      </c>
      <c r="N1191" s="200" t="s">
        <v>41</v>
      </c>
      <c r="O1191" s="71"/>
      <c r="P1191" s="201">
        <f>O1191*H1191</f>
        <v>0</v>
      </c>
      <c r="Q1191" s="201">
        <v>0</v>
      </c>
      <c r="R1191" s="201">
        <f>Q1191*H1191</f>
        <v>0</v>
      </c>
      <c r="S1191" s="201">
        <v>0</v>
      </c>
      <c r="T1191" s="202">
        <f>S1191*H1191</f>
        <v>0</v>
      </c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R1191" s="203" t="s">
        <v>279</v>
      </c>
      <c r="AT1191" s="203" t="s">
        <v>274</v>
      </c>
      <c r="AU1191" s="203" t="s">
        <v>16</v>
      </c>
      <c r="AY1191" s="17" t="s">
        <v>272</v>
      </c>
      <c r="BE1191" s="204">
        <f>IF(N1191="základní",J1191,0)</f>
        <v>0</v>
      </c>
      <c r="BF1191" s="204">
        <f>IF(N1191="snížená",J1191,0)</f>
        <v>0</v>
      </c>
      <c r="BG1191" s="204">
        <f>IF(N1191="zákl. přenesená",J1191,0)</f>
        <v>0</v>
      </c>
      <c r="BH1191" s="204">
        <f>IF(N1191="sníž. přenesená",J1191,0)</f>
        <v>0</v>
      </c>
      <c r="BI1191" s="204">
        <f>IF(N1191="nulová",J1191,0)</f>
        <v>0</v>
      </c>
      <c r="BJ1191" s="17" t="s">
        <v>16</v>
      </c>
      <c r="BK1191" s="204">
        <f>ROUND(I1191*H1191,2)</f>
        <v>0</v>
      </c>
      <c r="BL1191" s="17" t="s">
        <v>279</v>
      </c>
      <c r="BM1191" s="203" t="s">
        <v>7090</v>
      </c>
    </row>
    <row r="1192" spans="1:65" s="13" customFormat="1" ht="11.25">
      <c r="B1192" s="210"/>
      <c r="C1192" s="211"/>
      <c r="D1192" s="212" t="s">
        <v>283</v>
      </c>
      <c r="E1192" s="213" t="s">
        <v>1</v>
      </c>
      <c r="F1192" s="214" t="s">
        <v>6768</v>
      </c>
      <c r="G1192" s="211"/>
      <c r="H1192" s="213" t="s">
        <v>1</v>
      </c>
      <c r="I1192" s="215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283</v>
      </c>
      <c r="AU1192" s="220" t="s">
        <v>16</v>
      </c>
      <c r="AV1192" s="13" t="s">
        <v>16</v>
      </c>
      <c r="AW1192" s="13" t="s">
        <v>32</v>
      </c>
      <c r="AX1192" s="13" t="s">
        <v>76</v>
      </c>
      <c r="AY1192" s="220" t="s">
        <v>272</v>
      </c>
    </row>
    <row r="1193" spans="1:65" s="14" customFormat="1" ht="11.25">
      <c r="B1193" s="221"/>
      <c r="C1193" s="222"/>
      <c r="D1193" s="212" t="s">
        <v>283</v>
      </c>
      <c r="E1193" s="223" t="s">
        <v>1</v>
      </c>
      <c r="F1193" s="224" t="s">
        <v>84</v>
      </c>
      <c r="G1193" s="222"/>
      <c r="H1193" s="225">
        <v>2</v>
      </c>
      <c r="I1193" s="226"/>
      <c r="J1193" s="222"/>
      <c r="K1193" s="222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283</v>
      </c>
      <c r="AU1193" s="231" t="s">
        <v>16</v>
      </c>
      <c r="AV1193" s="14" t="s">
        <v>84</v>
      </c>
      <c r="AW1193" s="14" t="s">
        <v>32</v>
      </c>
      <c r="AX1193" s="14" t="s">
        <v>76</v>
      </c>
      <c r="AY1193" s="231" t="s">
        <v>272</v>
      </c>
    </row>
    <row r="1194" spans="1:65" s="15" customFormat="1" ht="11.25">
      <c r="B1194" s="246"/>
      <c r="C1194" s="247"/>
      <c r="D1194" s="212" t="s">
        <v>283</v>
      </c>
      <c r="E1194" s="248" t="s">
        <v>1</v>
      </c>
      <c r="F1194" s="249" t="s">
        <v>5942</v>
      </c>
      <c r="G1194" s="247"/>
      <c r="H1194" s="250">
        <v>2</v>
      </c>
      <c r="I1194" s="251"/>
      <c r="J1194" s="247"/>
      <c r="K1194" s="247"/>
      <c r="L1194" s="252"/>
      <c r="M1194" s="253"/>
      <c r="N1194" s="254"/>
      <c r="O1194" s="254"/>
      <c r="P1194" s="254"/>
      <c r="Q1194" s="254"/>
      <c r="R1194" s="254"/>
      <c r="S1194" s="254"/>
      <c r="T1194" s="255"/>
      <c r="AT1194" s="256" t="s">
        <v>283</v>
      </c>
      <c r="AU1194" s="256" t="s">
        <v>16</v>
      </c>
      <c r="AV1194" s="15" t="s">
        <v>279</v>
      </c>
      <c r="AW1194" s="15" t="s">
        <v>32</v>
      </c>
      <c r="AX1194" s="15" t="s">
        <v>16</v>
      </c>
      <c r="AY1194" s="256" t="s">
        <v>272</v>
      </c>
    </row>
    <row r="1195" spans="1:65" s="2" customFormat="1" ht="21.75" customHeight="1">
      <c r="A1195" s="34"/>
      <c r="B1195" s="35"/>
      <c r="C1195" s="192" t="s">
        <v>2201</v>
      </c>
      <c r="D1195" s="192" t="s">
        <v>274</v>
      </c>
      <c r="E1195" s="193" t="s">
        <v>7091</v>
      </c>
      <c r="F1195" s="194" t="s">
        <v>6823</v>
      </c>
      <c r="G1195" s="195" t="s">
        <v>952</v>
      </c>
      <c r="H1195" s="196">
        <v>1</v>
      </c>
      <c r="I1195" s="197"/>
      <c r="J1195" s="198">
        <f>ROUND(I1195*H1195,2)</f>
        <v>0</v>
      </c>
      <c r="K1195" s="194" t="s">
        <v>1</v>
      </c>
      <c r="L1195" s="39"/>
      <c r="M1195" s="199" t="s">
        <v>1</v>
      </c>
      <c r="N1195" s="200" t="s">
        <v>41</v>
      </c>
      <c r="O1195" s="71"/>
      <c r="P1195" s="201">
        <f>O1195*H1195</f>
        <v>0</v>
      </c>
      <c r="Q1195" s="201">
        <v>0</v>
      </c>
      <c r="R1195" s="201">
        <f>Q1195*H1195</f>
        <v>0</v>
      </c>
      <c r="S1195" s="201">
        <v>0</v>
      </c>
      <c r="T1195" s="202">
        <f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203" t="s">
        <v>279</v>
      </c>
      <c r="AT1195" s="203" t="s">
        <v>274</v>
      </c>
      <c r="AU1195" s="203" t="s">
        <v>16</v>
      </c>
      <c r="AY1195" s="17" t="s">
        <v>272</v>
      </c>
      <c r="BE1195" s="204">
        <f>IF(N1195="základní",J1195,0)</f>
        <v>0</v>
      </c>
      <c r="BF1195" s="204">
        <f>IF(N1195="snížená",J1195,0)</f>
        <v>0</v>
      </c>
      <c r="BG1195" s="204">
        <f>IF(N1195="zákl. přenesená",J1195,0)</f>
        <v>0</v>
      </c>
      <c r="BH1195" s="204">
        <f>IF(N1195="sníž. přenesená",J1195,0)</f>
        <v>0</v>
      </c>
      <c r="BI1195" s="204">
        <f>IF(N1195="nulová",J1195,0)</f>
        <v>0</v>
      </c>
      <c r="BJ1195" s="17" t="s">
        <v>16</v>
      </c>
      <c r="BK1195" s="204">
        <f>ROUND(I1195*H1195,2)</f>
        <v>0</v>
      </c>
      <c r="BL1195" s="17" t="s">
        <v>279</v>
      </c>
      <c r="BM1195" s="203" t="s">
        <v>3697</v>
      </c>
    </row>
    <row r="1196" spans="1:65" s="13" customFormat="1" ht="11.25">
      <c r="B1196" s="210"/>
      <c r="C1196" s="211"/>
      <c r="D1196" s="212" t="s">
        <v>283</v>
      </c>
      <c r="E1196" s="213" t="s">
        <v>1</v>
      </c>
      <c r="F1196" s="214" t="s">
        <v>6768</v>
      </c>
      <c r="G1196" s="211"/>
      <c r="H1196" s="213" t="s">
        <v>1</v>
      </c>
      <c r="I1196" s="215"/>
      <c r="J1196" s="211"/>
      <c r="K1196" s="211"/>
      <c r="L1196" s="216"/>
      <c r="M1196" s="217"/>
      <c r="N1196" s="218"/>
      <c r="O1196" s="218"/>
      <c r="P1196" s="218"/>
      <c r="Q1196" s="218"/>
      <c r="R1196" s="218"/>
      <c r="S1196" s="218"/>
      <c r="T1196" s="219"/>
      <c r="AT1196" s="220" t="s">
        <v>283</v>
      </c>
      <c r="AU1196" s="220" t="s">
        <v>16</v>
      </c>
      <c r="AV1196" s="13" t="s">
        <v>16</v>
      </c>
      <c r="AW1196" s="13" t="s">
        <v>32</v>
      </c>
      <c r="AX1196" s="13" t="s">
        <v>76</v>
      </c>
      <c r="AY1196" s="220" t="s">
        <v>272</v>
      </c>
    </row>
    <row r="1197" spans="1:65" s="14" customFormat="1" ht="11.25">
      <c r="B1197" s="221"/>
      <c r="C1197" s="222"/>
      <c r="D1197" s="212" t="s">
        <v>283</v>
      </c>
      <c r="E1197" s="223" t="s">
        <v>1</v>
      </c>
      <c r="F1197" s="224" t="s">
        <v>16</v>
      </c>
      <c r="G1197" s="222"/>
      <c r="H1197" s="225">
        <v>1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283</v>
      </c>
      <c r="AU1197" s="231" t="s">
        <v>16</v>
      </c>
      <c r="AV1197" s="14" t="s">
        <v>84</v>
      </c>
      <c r="AW1197" s="14" t="s">
        <v>32</v>
      </c>
      <c r="AX1197" s="14" t="s">
        <v>76</v>
      </c>
      <c r="AY1197" s="231" t="s">
        <v>272</v>
      </c>
    </row>
    <row r="1198" spans="1:65" s="15" customFormat="1" ht="11.25">
      <c r="B1198" s="246"/>
      <c r="C1198" s="247"/>
      <c r="D1198" s="212" t="s">
        <v>283</v>
      </c>
      <c r="E1198" s="248" t="s">
        <v>1</v>
      </c>
      <c r="F1198" s="249" t="s">
        <v>5942</v>
      </c>
      <c r="G1198" s="247"/>
      <c r="H1198" s="250">
        <v>1</v>
      </c>
      <c r="I1198" s="251"/>
      <c r="J1198" s="247"/>
      <c r="K1198" s="247"/>
      <c r="L1198" s="252"/>
      <c r="M1198" s="253"/>
      <c r="N1198" s="254"/>
      <c r="O1198" s="254"/>
      <c r="P1198" s="254"/>
      <c r="Q1198" s="254"/>
      <c r="R1198" s="254"/>
      <c r="S1198" s="254"/>
      <c r="T1198" s="255"/>
      <c r="AT1198" s="256" t="s">
        <v>283</v>
      </c>
      <c r="AU1198" s="256" t="s">
        <v>16</v>
      </c>
      <c r="AV1198" s="15" t="s">
        <v>279</v>
      </c>
      <c r="AW1198" s="15" t="s">
        <v>32</v>
      </c>
      <c r="AX1198" s="15" t="s">
        <v>16</v>
      </c>
      <c r="AY1198" s="256" t="s">
        <v>272</v>
      </c>
    </row>
    <row r="1199" spans="1:65" s="2" customFormat="1" ht="16.5" customHeight="1">
      <c r="A1199" s="34"/>
      <c r="B1199" s="35"/>
      <c r="C1199" s="192" t="s">
        <v>2205</v>
      </c>
      <c r="D1199" s="192" t="s">
        <v>274</v>
      </c>
      <c r="E1199" s="193" t="s">
        <v>7092</v>
      </c>
      <c r="F1199" s="194" t="s">
        <v>6825</v>
      </c>
      <c r="G1199" s="195" t="s">
        <v>952</v>
      </c>
      <c r="H1199" s="196">
        <v>1</v>
      </c>
      <c r="I1199" s="197"/>
      <c r="J1199" s="198">
        <f>ROUND(I1199*H1199,2)</f>
        <v>0</v>
      </c>
      <c r="K1199" s="194" t="s">
        <v>1</v>
      </c>
      <c r="L1199" s="39"/>
      <c r="M1199" s="199" t="s">
        <v>1</v>
      </c>
      <c r="N1199" s="200" t="s">
        <v>41</v>
      </c>
      <c r="O1199" s="71"/>
      <c r="P1199" s="201">
        <f>O1199*H1199</f>
        <v>0</v>
      </c>
      <c r="Q1199" s="201">
        <v>0</v>
      </c>
      <c r="R1199" s="201">
        <f>Q1199*H1199</f>
        <v>0</v>
      </c>
      <c r="S1199" s="201">
        <v>0</v>
      </c>
      <c r="T1199" s="202">
        <f>S1199*H1199</f>
        <v>0</v>
      </c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R1199" s="203" t="s">
        <v>279</v>
      </c>
      <c r="AT1199" s="203" t="s">
        <v>274</v>
      </c>
      <c r="AU1199" s="203" t="s">
        <v>16</v>
      </c>
      <c r="AY1199" s="17" t="s">
        <v>272</v>
      </c>
      <c r="BE1199" s="204">
        <f>IF(N1199="základní",J1199,0)</f>
        <v>0</v>
      </c>
      <c r="BF1199" s="204">
        <f>IF(N1199="snížená",J1199,0)</f>
        <v>0</v>
      </c>
      <c r="BG1199" s="204">
        <f>IF(N1199="zákl. přenesená",J1199,0)</f>
        <v>0</v>
      </c>
      <c r="BH1199" s="204">
        <f>IF(N1199="sníž. přenesená",J1199,0)</f>
        <v>0</v>
      </c>
      <c r="BI1199" s="204">
        <f>IF(N1199="nulová",J1199,0)</f>
        <v>0</v>
      </c>
      <c r="BJ1199" s="17" t="s">
        <v>16</v>
      </c>
      <c r="BK1199" s="204">
        <f>ROUND(I1199*H1199,2)</f>
        <v>0</v>
      </c>
      <c r="BL1199" s="17" t="s">
        <v>279</v>
      </c>
      <c r="BM1199" s="203" t="s">
        <v>3709</v>
      </c>
    </row>
    <row r="1200" spans="1:65" s="13" customFormat="1" ht="11.25">
      <c r="B1200" s="210"/>
      <c r="C1200" s="211"/>
      <c r="D1200" s="212" t="s">
        <v>283</v>
      </c>
      <c r="E1200" s="213" t="s">
        <v>1</v>
      </c>
      <c r="F1200" s="214" t="s">
        <v>6768</v>
      </c>
      <c r="G1200" s="211"/>
      <c r="H1200" s="213" t="s">
        <v>1</v>
      </c>
      <c r="I1200" s="215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283</v>
      </c>
      <c r="AU1200" s="220" t="s">
        <v>16</v>
      </c>
      <c r="AV1200" s="13" t="s">
        <v>16</v>
      </c>
      <c r="AW1200" s="13" t="s">
        <v>32</v>
      </c>
      <c r="AX1200" s="13" t="s">
        <v>76</v>
      </c>
      <c r="AY1200" s="220" t="s">
        <v>272</v>
      </c>
    </row>
    <row r="1201" spans="1:65" s="14" customFormat="1" ht="11.25">
      <c r="B1201" s="221"/>
      <c r="C1201" s="222"/>
      <c r="D1201" s="212" t="s">
        <v>283</v>
      </c>
      <c r="E1201" s="223" t="s">
        <v>1</v>
      </c>
      <c r="F1201" s="224" t="s">
        <v>16</v>
      </c>
      <c r="G1201" s="222"/>
      <c r="H1201" s="225">
        <v>1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AT1201" s="231" t="s">
        <v>283</v>
      </c>
      <c r="AU1201" s="231" t="s">
        <v>16</v>
      </c>
      <c r="AV1201" s="14" t="s">
        <v>84</v>
      </c>
      <c r="AW1201" s="14" t="s">
        <v>32</v>
      </c>
      <c r="AX1201" s="14" t="s">
        <v>76</v>
      </c>
      <c r="AY1201" s="231" t="s">
        <v>272</v>
      </c>
    </row>
    <row r="1202" spans="1:65" s="15" customFormat="1" ht="11.25">
      <c r="B1202" s="246"/>
      <c r="C1202" s="247"/>
      <c r="D1202" s="212" t="s">
        <v>283</v>
      </c>
      <c r="E1202" s="248" t="s">
        <v>1</v>
      </c>
      <c r="F1202" s="249" t="s">
        <v>5942</v>
      </c>
      <c r="G1202" s="247"/>
      <c r="H1202" s="250">
        <v>1</v>
      </c>
      <c r="I1202" s="251"/>
      <c r="J1202" s="247"/>
      <c r="K1202" s="247"/>
      <c r="L1202" s="252"/>
      <c r="M1202" s="253"/>
      <c r="N1202" s="254"/>
      <c r="O1202" s="254"/>
      <c r="P1202" s="254"/>
      <c r="Q1202" s="254"/>
      <c r="R1202" s="254"/>
      <c r="S1202" s="254"/>
      <c r="T1202" s="255"/>
      <c r="AT1202" s="256" t="s">
        <v>283</v>
      </c>
      <c r="AU1202" s="256" t="s">
        <v>16</v>
      </c>
      <c r="AV1202" s="15" t="s">
        <v>279</v>
      </c>
      <c r="AW1202" s="15" t="s">
        <v>32</v>
      </c>
      <c r="AX1202" s="15" t="s">
        <v>16</v>
      </c>
      <c r="AY1202" s="256" t="s">
        <v>272</v>
      </c>
    </row>
    <row r="1203" spans="1:65" s="2" customFormat="1" ht="33" customHeight="1">
      <c r="A1203" s="34"/>
      <c r="B1203" s="35"/>
      <c r="C1203" s="192" t="s">
        <v>2214</v>
      </c>
      <c r="D1203" s="192" t="s">
        <v>274</v>
      </c>
      <c r="E1203" s="193" t="s">
        <v>7093</v>
      </c>
      <c r="F1203" s="194" t="s">
        <v>6827</v>
      </c>
      <c r="G1203" s="195" t="s">
        <v>952</v>
      </c>
      <c r="H1203" s="196">
        <v>4</v>
      </c>
      <c r="I1203" s="197"/>
      <c r="J1203" s="198">
        <f>ROUND(I1203*H1203,2)</f>
        <v>0</v>
      </c>
      <c r="K1203" s="194" t="s">
        <v>1</v>
      </c>
      <c r="L1203" s="39"/>
      <c r="M1203" s="199" t="s">
        <v>1</v>
      </c>
      <c r="N1203" s="200" t="s">
        <v>41</v>
      </c>
      <c r="O1203" s="71"/>
      <c r="P1203" s="201">
        <f>O1203*H1203</f>
        <v>0</v>
      </c>
      <c r="Q1203" s="201">
        <v>0</v>
      </c>
      <c r="R1203" s="201">
        <f>Q1203*H1203</f>
        <v>0</v>
      </c>
      <c r="S1203" s="201">
        <v>0</v>
      </c>
      <c r="T1203" s="202">
        <f>S1203*H1203</f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203" t="s">
        <v>279</v>
      </c>
      <c r="AT1203" s="203" t="s">
        <v>274</v>
      </c>
      <c r="AU1203" s="203" t="s">
        <v>16</v>
      </c>
      <c r="AY1203" s="17" t="s">
        <v>272</v>
      </c>
      <c r="BE1203" s="204">
        <f>IF(N1203="základní",J1203,0)</f>
        <v>0</v>
      </c>
      <c r="BF1203" s="204">
        <f>IF(N1203="snížená",J1203,0)</f>
        <v>0</v>
      </c>
      <c r="BG1203" s="204">
        <f>IF(N1203="zákl. přenesená",J1203,0)</f>
        <v>0</v>
      </c>
      <c r="BH1203" s="204">
        <f>IF(N1203="sníž. přenesená",J1203,0)</f>
        <v>0</v>
      </c>
      <c r="BI1203" s="204">
        <f>IF(N1203="nulová",J1203,0)</f>
        <v>0</v>
      </c>
      <c r="BJ1203" s="17" t="s">
        <v>16</v>
      </c>
      <c r="BK1203" s="204">
        <f>ROUND(I1203*H1203,2)</f>
        <v>0</v>
      </c>
      <c r="BL1203" s="17" t="s">
        <v>279</v>
      </c>
      <c r="BM1203" s="203" t="s">
        <v>3719</v>
      </c>
    </row>
    <row r="1204" spans="1:65" s="13" customFormat="1" ht="11.25">
      <c r="B1204" s="210"/>
      <c r="C1204" s="211"/>
      <c r="D1204" s="212" t="s">
        <v>283</v>
      </c>
      <c r="E1204" s="213" t="s">
        <v>1</v>
      </c>
      <c r="F1204" s="214" t="s">
        <v>6768</v>
      </c>
      <c r="G1204" s="211"/>
      <c r="H1204" s="213" t="s">
        <v>1</v>
      </c>
      <c r="I1204" s="215"/>
      <c r="J1204" s="211"/>
      <c r="K1204" s="211"/>
      <c r="L1204" s="216"/>
      <c r="M1204" s="217"/>
      <c r="N1204" s="218"/>
      <c r="O1204" s="218"/>
      <c r="P1204" s="218"/>
      <c r="Q1204" s="218"/>
      <c r="R1204" s="218"/>
      <c r="S1204" s="218"/>
      <c r="T1204" s="219"/>
      <c r="AT1204" s="220" t="s">
        <v>283</v>
      </c>
      <c r="AU1204" s="220" t="s">
        <v>16</v>
      </c>
      <c r="AV1204" s="13" t="s">
        <v>16</v>
      </c>
      <c r="AW1204" s="13" t="s">
        <v>32</v>
      </c>
      <c r="AX1204" s="13" t="s">
        <v>76</v>
      </c>
      <c r="AY1204" s="220" t="s">
        <v>272</v>
      </c>
    </row>
    <row r="1205" spans="1:65" s="14" customFormat="1" ht="11.25">
      <c r="B1205" s="221"/>
      <c r="C1205" s="222"/>
      <c r="D1205" s="212" t="s">
        <v>283</v>
      </c>
      <c r="E1205" s="223" t="s">
        <v>1</v>
      </c>
      <c r="F1205" s="224" t="s">
        <v>279</v>
      </c>
      <c r="G1205" s="222"/>
      <c r="H1205" s="225">
        <v>4</v>
      </c>
      <c r="I1205" s="226"/>
      <c r="J1205" s="222"/>
      <c r="K1205" s="222"/>
      <c r="L1205" s="227"/>
      <c r="M1205" s="228"/>
      <c r="N1205" s="229"/>
      <c r="O1205" s="229"/>
      <c r="P1205" s="229"/>
      <c r="Q1205" s="229"/>
      <c r="R1205" s="229"/>
      <c r="S1205" s="229"/>
      <c r="T1205" s="230"/>
      <c r="AT1205" s="231" t="s">
        <v>283</v>
      </c>
      <c r="AU1205" s="231" t="s">
        <v>16</v>
      </c>
      <c r="AV1205" s="14" t="s">
        <v>84</v>
      </c>
      <c r="AW1205" s="14" t="s">
        <v>32</v>
      </c>
      <c r="AX1205" s="14" t="s">
        <v>76</v>
      </c>
      <c r="AY1205" s="231" t="s">
        <v>272</v>
      </c>
    </row>
    <row r="1206" spans="1:65" s="15" customFormat="1" ht="11.25">
      <c r="B1206" s="246"/>
      <c r="C1206" s="247"/>
      <c r="D1206" s="212" t="s">
        <v>283</v>
      </c>
      <c r="E1206" s="248" t="s">
        <v>1</v>
      </c>
      <c r="F1206" s="249" t="s">
        <v>5942</v>
      </c>
      <c r="G1206" s="247"/>
      <c r="H1206" s="250">
        <v>4</v>
      </c>
      <c r="I1206" s="251"/>
      <c r="J1206" s="247"/>
      <c r="K1206" s="247"/>
      <c r="L1206" s="252"/>
      <c r="M1206" s="253"/>
      <c r="N1206" s="254"/>
      <c r="O1206" s="254"/>
      <c r="P1206" s="254"/>
      <c r="Q1206" s="254"/>
      <c r="R1206" s="254"/>
      <c r="S1206" s="254"/>
      <c r="T1206" s="255"/>
      <c r="AT1206" s="256" t="s">
        <v>283</v>
      </c>
      <c r="AU1206" s="256" t="s">
        <v>16</v>
      </c>
      <c r="AV1206" s="15" t="s">
        <v>279</v>
      </c>
      <c r="AW1206" s="15" t="s">
        <v>32</v>
      </c>
      <c r="AX1206" s="15" t="s">
        <v>16</v>
      </c>
      <c r="AY1206" s="256" t="s">
        <v>272</v>
      </c>
    </row>
    <row r="1207" spans="1:65" s="2" customFormat="1" ht="24.2" customHeight="1">
      <c r="A1207" s="34"/>
      <c r="B1207" s="35"/>
      <c r="C1207" s="192" t="s">
        <v>2229</v>
      </c>
      <c r="D1207" s="192" t="s">
        <v>274</v>
      </c>
      <c r="E1207" s="193" t="s">
        <v>7094</v>
      </c>
      <c r="F1207" s="194" t="s">
        <v>6829</v>
      </c>
      <c r="G1207" s="195" t="s">
        <v>952</v>
      </c>
      <c r="H1207" s="196">
        <v>1</v>
      </c>
      <c r="I1207" s="197"/>
      <c r="J1207" s="198">
        <f>ROUND(I1207*H1207,2)</f>
        <v>0</v>
      </c>
      <c r="K1207" s="194" t="s">
        <v>1</v>
      </c>
      <c r="L1207" s="39"/>
      <c r="M1207" s="199" t="s">
        <v>1</v>
      </c>
      <c r="N1207" s="200" t="s">
        <v>41</v>
      </c>
      <c r="O1207" s="71"/>
      <c r="P1207" s="201">
        <f>O1207*H1207</f>
        <v>0</v>
      </c>
      <c r="Q1207" s="201">
        <v>0</v>
      </c>
      <c r="R1207" s="201">
        <f>Q1207*H1207</f>
        <v>0</v>
      </c>
      <c r="S1207" s="201">
        <v>0</v>
      </c>
      <c r="T1207" s="202">
        <f>S1207*H1207</f>
        <v>0</v>
      </c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R1207" s="203" t="s">
        <v>279</v>
      </c>
      <c r="AT1207" s="203" t="s">
        <v>274</v>
      </c>
      <c r="AU1207" s="203" t="s">
        <v>16</v>
      </c>
      <c r="AY1207" s="17" t="s">
        <v>272</v>
      </c>
      <c r="BE1207" s="204">
        <f>IF(N1207="základní",J1207,0)</f>
        <v>0</v>
      </c>
      <c r="BF1207" s="204">
        <f>IF(N1207="snížená",J1207,0)</f>
        <v>0</v>
      </c>
      <c r="BG1207" s="204">
        <f>IF(N1207="zákl. přenesená",J1207,0)</f>
        <v>0</v>
      </c>
      <c r="BH1207" s="204">
        <f>IF(N1207="sníž. přenesená",J1207,0)</f>
        <v>0</v>
      </c>
      <c r="BI1207" s="204">
        <f>IF(N1207="nulová",J1207,0)</f>
        <v>0</v>
      </c>
      <c r="BJ1207" s="17" t="s">
        <v>16</v>
      </c>
      <c r="BK1207" s="204">
        <f>ROUND(I1207*H1207,2)</f>
        <v>0</v>
      </c>
      <c r="BL1207" s="17" t="s">
        <v>279</v>
      </c>
      <c r="BM1207" s="203" t="s">
        <v>3731</v>
      </c>
    </row>
    <row r="1208" spans="1:65" s="13" customFormat="1" ht="22.5">
      <c r="B1208" s="210"/>
      <c r="C1208" s="211"/>
      <c r="D1208" s="212" t="s">
        <v>283</v>
      </c>
      <c r="E1208" s="213" t="s">
        <v>1</v>
      </c>
      <c r="F1208" s="214" t="s">
        <v>6830</v>
      </c>
      <c r="G1208" s="211"/>
      <c r="H1208" s="213" t="s">
        <v>1</v>
      </c>
      <c r="I1208" s="215"/>
      <c r="J1208" s="211"/>
      <c r="K1208" s="211"/>
      <c r="L1208" s="216"/>
      <c r="M1208" s="217"/>
      <c r="N1208" s="218"/>
      <c r="O1208" s="218"/>
      <c r="P1208" s="218"/>
      <c r="Q1208" s="218"/>
      <c r="R1208" s="218"/>
      <c r="S1208" s="218"/>
      <c r="T1208" s="219"/>
      <c r="AT1208" s="220" t="s">
        <v>283</v>
      </c>
      <c r="AU1208" s="220" t="s">
        <v>16</v>
      </c>
      <c r="AV1208" s="13" t="s">
        <v>16</v>
      </c>
      <c r="AW1208" s="13" t="s">
        <v>32</v>
      </c>
      <c r="AX1208" s="13" t="s">
        <v>76</v>
      </c>
      <c r="AY1208" s="220" t="s">
        <v>272</v>
      </c>
    </row>
    <row r="1209" spans="1:65" s="13" customFormat="1" ht="11.25">
      <c r="B1209" s="210"/>
      <c r="C1209" s="211"/>
      <c r="D1209" s="212" t="s">
        <v>283</v>
      </c>
      <c r="E1209" s="213" t="s">
        <v>1</v>
      </c>
      <c r="F1209" s="214" t="s">
        <v>6768</v>
      </c>
      <c r="G1209" s="211"/>
      <c r="H1209" s="213" t="s">
        <v>1</v>
      </c>
      <c r="I1209" s="215"/>
      <c r="J1209" s="211"/>
      <c r="K1209" s="211"/>
      <c r="L1209" s="216"/>
      <c r="M1209" s="217"/>
      <c r="N1209" s="218"/>
      <c r="O1209" s="218"/>
      <c r="P1209" s="218"/>
      <c r="Q1209" s="218"/>
      <c r="R1209" s="218"/>
      <c r="S1209" s="218"/>
      <c r="T1209" s="219"/>
      <c r="AT1209" s="220" t="s">
        <v>283</v>
      </c>
      <c r="AU1209" s="220" t="s">
        <v>16</v>
      </c>
      <c r="AV1209" s="13" t="s">
        <v>16</v>
      </c>
      <c r="AW1209" s="13" t="s">
        <v>32</v>
      </c>
      <c r="AX1209" s="13" t="s">
        <v>76</v>
      </c>
      <c r="AY1209" s="220" t="s">
        <v>272</v>
      </c>
    </row>
    <row r="1210" spans="1:65" s="14" customFormat="1" ht="11.25">
      <c r="B1210" s="221"/>
      <c r="C1210" s="222"/>
      <c r="D1210" s="212" t="s">
        <v>283</v>
      </c>
      <c r="E1210" s="223" t="s">
        <v>1</v>
      </c>
      <c r="F1210" s="224" t="s">
        <v>16</v>
      </c>
      <c r="G1210" s="222"/>
      <c r="H1210" s="225">
        <v>1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16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15" customFormat="1" ht="11.25">
      <c r="B1211" s="246"/>
      <c r="C1211" s="247"/>
      <c r="D1211" s="212" t="s">
        <v>283</v>
      </c>
      <c r="E1211" s="248" t="s">
        <v>1</v>
      </c>
      <c r="F1211" s="249" t="s">
        <v>5942</v>
      </c>
      <c r="G1211" s="247"/>
      <c r="H1211" s="250">
        <v>1</v>
      </c>
      <c r="I1211" s="251"/>
      <c r="J1211" s="247"/>
      <c r="K1211" s="247"/>
      <c r="L1211" s="252"/>
      <c r="M1211" s="253"/>
      <c r="N1211" s="254"/>
      <c r="O1211" s="254"/>
      <c r="P1211" s="254"/>
      <c r="Q1211" s="254"/>
      <c r="R1211" s="254"/>
      <c r="S1211" s="254"/>
      <c r="T1211" s="255"/>
      <c r="AT1211" s="256" t="s">
        <v>283</v>
      </c>
      <c r="AU1211" s="256" t="s">
        <v>16</v>
      </c>
      <c r="AV1211" s="15" t="s">
        <v>279</v>
      </c>
      <c r="AW1211" s="15" t="s">
        <v>32</v>
      </c>
      <c r="AX1211" s="15" t="s">
        <v>16</v>
      </c>
      <c r="AY1211" s="256" t="s">
        <v>272</v>
      </c>
    </row>
    <row r="1212" spans="1:65" s="2" customFormat="1" ht="24.2" customHeight="1">
      <c r="A1212" s="34"/>
      <c r="B1212" s="35"/>
      <c r="C1212" s="192" t="s">
        <v>6946</v>
      </c>
      <c r="D1212" s="192" t="s">
        <v>274</v>
      </c>
      <c r="E1212" s="193" t="s">
        <v>7095</v>
      </c>
      <c r="F1212" s="194" t="s">
        <v>6832</v>
      </c>
      <c r="G1212" s="195" t="s">
        <v>952</v>
      </c>
      <c r="H1212" s="196">
        <v>1</v>
      </c>
      <c r="I1212" s="197"/>
      <c r="J1212" s="198">
        <f>ROUND(I1212*H1212,2)</f>
        <v>0</v>
      </c>
      <c r="K1212" s="194" t="s">
        <v>1</v>
      </c>
      <c r="L1212" s="39"/>
      <c r="M1212" s="199" t="s">
        <v>1</v>
      </c>
      <c r="N1212" s="200" t="s">
        <v>41</v>
      </c>
      <c r="O1212" s="71"/>
      <c r="P1212" s="201">
        <f>O1212*H1212</f>
        <v>0</v>
      </c>
      <c r="Q1212" s="201">
        <v>0</v>
      </c>
      <c r="R1212" s="201">
        <f>Q1212*H1212</f>
        <v>0</v>
      </c>
      <c r="S1212" s="201">
        <v>0</v>
      </c>
      <c r="T1212" s="202">
        <f>S1212*H1212</f>
        <v>0</v>
      </c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R1212" s="203" t="s">
        <v>279</v>
      </c>
      <c r="AT1212" s="203" t="s">
        <v>274</v>
      </c>
      <c r="AU1212" s="203" t="s">
        <v>16</v>
      </c>
      <c r="AY1212" s="17" t="s">
        <v>272</v>
      </c>
      <c r="BE1212" s="204">
        <f>IF(N1212="základní",J1212,0)</f>
        <v>0</v>
      </c>
      <c r="BF1212" s="204">
        <f>IF(N1212="snížená",J1212,0)</f>
        <v>0</v>
      </c>
      <c r="BG1212" s="204">
        <f>IF(N1212="zákl. přenesená",J1212,0)</f>
        <v>0</v>
      </c>
      <c r="BH1212" s="204">
        <f>IF(N1212="sníž. přenesená",J1212,0)</f>
        <v>0</v>
      </c>
      <c r="BI1212" s="204">
        <f>IF(N1212="nulová",J1212,0)</f>
        <v>0</v>
      </c>
      <c r="BJ1212" s="17" t="s">
        <v>16</v>
      </c>
      <c r="BK1212" s="204">
        <f>ROUND(I1212*H1212,2)</f>
        <v>0</v>
      </c>
      <c r="BL1212" s="17" t="s">
        <v>279</v>
      </c>
      <c r="BM1212" s="203" t="s">
        <v>3743</v>
      </c>
    </row>
    <row r="1213" spans="1:65" s="13" customFormat="1" ht="11.25">
      <c r="B1213" s="210"/>
      <c r="C1213" s="211"/>
      <c r="D1213" s="212" t="s">
        <v>283</v>
      </c>
      <c r="E1213" s="213" t="s">
        <v>1</v>
      </c>
      <c r="F1213" s="214" t="s">
        <v>6768</v>
      </c>
      <c r="G1213" s="211"/>
      <c r="H1213" s="213" t="s">
        <v>1</v>
      </c>
      <c r="I1213" s="215"/>
      <c r="J1213" s="211"/>
      <c r="K1213" s="211"/>
      <c r="L1213" s="216"/>
      <c r="M1213" s="217"/>
      <c r="N1213" s="218"/>
      <c r="O1213" s="218"/>
      <c r="P1213" s="218"/>
      <c r="Q1213" s="218"/>
      <c r="R1213" s="218"/>
      <c r="S1213" s="218"/>
      <c r="T1213" s="219"/>
      <c r="AT1213" s="220" t="s">
        <v>283</v>
      </c>
      <c r="AU1213" s="220" t="s">
        <v>16</v>
      </c>
      <c r="AV1213" s="13" t="s">
        <v>16</v>
      </c>
      <c r="AW1213" s="13" t="s">
        <v>32</v>
      </c>
      <c r="AX1213" s="13" t="s">
        <v>76</v>
      </c>
      <c r="AY1213" s="220" t="s">
        <v>272</v>
      </c>
    </row>
    <row r="1214" spans="1:65" s="14" customFormat="1" ht="11.25">
      <c r="B1214" s="221"/>
      <c r="C1214" s="222"/>
      <c r="D1214" s="212" t="s">
        <v>283</v>
      </c>
      <c r="E1214" s="223" t="s">
        <v>1</v>
      </c>
      <c r="F1214" s="224" t="s">
        <v>16</v>
      </c>
      <c r="G1214" s="222"/>
      <c r="H1214" s="225">
        <v>1</v>
      </c>
      <c r="I1214" s="226"/>
      <c r="J1214" s="222"/>
      <c r="K1214" s="222"/>
      <c r="L1214" s="227"/>
      <c r="M1214" s="228"/>
      <c r="N1214" s="229"/>
      <c r="O1214" s="229"/>
      <c r="P1214" s="229"/>
      <c r="Q1214" s="229"/>
      <c r="R1214" s="229"/>
      <c r="S1214" s="229"/>
      <c r="T1214" s="230"/>
      <c r="AT1214" s="231" t="s">
        <v>283</v>
      </c>
      <c r="AU1214" s="231" t="s">
        <v>16</v>
      </c>
      <c r="AV1214" s="14" t="s">
        <v>84</v>
      </c>
      <c r="AW1214" s="14" t="s">
        <v>32</v>
      </c>
      <c r="AX1214" s="14" t="s">
        <v>76</v>
      </c>
      <c r="AY1214" s="231" t="s">
        <v>272</v>
      </c>
    </row>
    <row r="1215" spans="1:65" s="15" customFormat="1" ht="11.25">
      <c r="B1215" s="246"/>
      <c r="C1215" s="247"/>
      <c r="D1215" s="212" t="s">
        <v>283</v>
      </c>
      <c r="E1215" s="248" t="s">
        <v>1</v>
      </c>
      <c r="F1215" s="249" t="s">
        <v>5942</v>
      </c>
      <c r="G1215" s="247"/>
      <c r="H1215" s="250">
        <v>1</v>
      </c>
      <c r="I1215" s="251"/>
      <c r="J1215" s="247"/>
      <c r="K1215" s="247"/>
      <c r="L1215" s="252"/>
      <c r="M1215" s="253"/>
      <c r="N1215" s="254"/>
      <c r="O1215" s="254"/>
      <c r="P1215" s="254"/>
      <c r="Q1215" s="254"/>
      <c r="R1215" s="254"/>
      <c r="S1215" s="254"/>
      <c r="T1215" s="255"/>
      <c r="AT1215" s="256" t="s">
        <v>283</v>
      </c>
      <c r="AU1215" s="256" t="s">
        <v>16</v>
      </c>
      <c r="AV1215" s="15" t="s">
        <v>279</v>
      </c>
      <c r="AW1215" s="15" t="s">
        <v>32</v>
      </c>
      <c r="AX1215" s="15" t="s">
        <v>16</v>
      </c>
      <c r="AY1215" s="256" t="s">
        <v>272</v>
      </c>
    </row>
    <row r="1216" spans="1:65" s="2" customFormat="1" ht="24.2" customHeight="1">
      <c r="A1216" s="34"/>
      <c r="B1216" s="35"/>
      <c r="C1216" s="192" t="s">
        <v>7096</v>
      </c>
      <c r="D1216" s="192" t="s">
        <v>274</v>
      </c>
      <c r="E1216" s="193" t="s">
        <v>7097</v>
      </c>
      <c r="F1216" s="194" t="s">
        <v>6834</v>
      </c>
      <c r="G1216" s="195" t="s">
        <v>185</v>
      </c>
      <c r="H1216" s="196">
        <v>11.5</v>
      </c>
      <c r="I1216" s="197"/>
      <c r="J1216" s="198">
        <f>ROUND(I1216*H1216,2)</f>
        <v>0</v>
      </c>
      <c r="K1216" s="194" t="s">
        <v>1</v>
      </c>
      <c r="L1216" s="39"/>
      <c r="M1216" s="199" t="s">
        <v>1</v>
      </c>
      <c r="N1216" s="200" t="s">
        <v>41</v>
      </c>
      <c r="O1216" s="71"/>
      <c r="P1216" s="201">
        <f>O1216*H1216</f>
        <v>0</v>
      </c>
      <c r="Q1216" s="201">
        <v>0</v>
      </c>
      <c r="R1216" s="201">
        <f>Q1216*H1216</f>
        <v>0</v>
      </c>
      <c r="S1216" s="201">
        <v>0</v>
      </c>
      <c r="T1216" s="202">
        <f>S1216*H1216</f>
        <v>0</v>
      </c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R1216" s="203" t="s">
        <v>279</v>
      </c>
      <c r="AT1216" s="203" t="s">
        <v>274</v>
      </c>
      <c r="AU1216" s="203" t="s">
        <v>16</v>
      </c>
      <c r="AY1216" s="17" t="s">
        <v>272</v>
      </c>
      <c r="BE1216" s="204">
        <f>IF(N1216="základní",J1216,0)</f>
        <v>0</v>
      </c>
      <c r="BF1216" s="204">
        <f>IF(N1216="snížená",J1216,0)</f>
        <v>0</v>
      </c>
      <c r="BG1216" s="204">
        <f>IF(N1216="zákl. přenesená",J1216,0)</f>
        <v>0</v>
      </c>
      <c r="BH1216" s="204">
        <f>IF(N1216="sníž. přenesená",J1216,0)</f>
        <v>0</v>
      </c>
      <c r="BI1216" s="204">
        <f>IF(N1216="nulová",J1216,0)</f>
        <v>0</v>
      </c>
      <c r="BJ1216" s="17" t="s">
        <v>16</v>
      </c>
      <c r="BK1216" s="204">
        <f>ROUND(I1216*H1216,2)</f>
        <v>0</v>
      </c>
      <c r="BL1216" s="17" t="s">
        <v>279</v>
      </c>
      <c r="BM1216" s="203" t="s">
        <v>3754</v>
      </c>
    </row>
    <row r="1217" spans="1:65" s="13" customFormat="1" ht="11.25">
      <c r="B1217" s="210"/>
      <c r="C1217" s="211"/>
      <c r="D1217" s="212" t="s">
        <v>283</v>
      </c>
      <c r="E1217" s="213" t="s">
        <v>1</v>
      </c>
      <c r="F1217" s="214" t="s">
        <v>6768</v>
      </c>
      <c r="G1217" s="211"/>
      <c r="H1217" s="213" t="s">
        <v>1</v>
      </c>
      <c r="I1217" s="215"/>
      <c r="J1217" s="211"/>
      <c r="K1217" s="211"/>
      <c r="L1217" s="216"/>
      <c r="M1217" s="217"/>
      <c r="N1217" s="218"/>
      <c r="O1217" s="218"/>
      <c r="P1217" s="218"/>
      <c r="Q1217" s="218"/>
      <c r="R1217" s="218"/>
      <c r="S1217" s="218"/>
      <c r="T1217" s="219"/>
      <c r="AT1217" s="220" t="s">
        <v>283</v>
      </c>
      <c r="AU1217" s="220" t="s">
        <v>16</v>
      </c>
      <c r="AV1217" s="13" t="s">
        <v>16</v>
      </c>
      <c r="AW1217" s="13" t="s">
        <v>32</v>
      </c>
      <c r="AX1217" s="13" t="s">
        <v>76</v>
      </c>
      <c r="AY1217" s="220" t="s">
        <v>272</v>
      </c>
    </row>
    <row r="1218" spans="1:65" s="14" customFormat="1" ht="11.25">
      <c r="B1218" s="221"/>
      <c r="C1218" s="222"/>
      <c r="D1218" s="212" t="s">
        <v>283</v>
      </c>
      <c r="E1218" s="223" t="s">
        <v>1</v>
      </c>
      <c r="F1218" s="224" t="s">
        <v>7098</v>
      </c>
      <c r="G1218" s="222"/>
      <c r="H1218" s="225">
        <v>11.5</v>
      </c>
      <c r="I1218" s="226"/>
      <c r="J1218" s="222"/>
      <c r="K1218" s="222"/>
      <c r="L1218" s="227"/>
      <c r="M1218" s="228"/>
      <c r="N1218" s="229"/>
      <c r="O1218" s="229"/>
      <c r="P1218" s="229"/>
      <c r="Q1218" s="229"/>
      <c r="R1218" s="229"/>
      <c r="S1218" s="229"/>
      <c r="T1218" s="230"/>
      <c r="AT1218" s="231" t="s">
        <v>283</v>
      </c>
      <c r="AU1218" s="231" t="s">
        <v>16</v>
      </c>
      <c r="AV1218" s="14" t="s">
        <v>84</v>
      </c>
      <c r="AW1218" s="14" t="s">
        <v>32</v>
      </c>
      <c r="AX1218" s="14" t="s">
        <v>76</v>
      </c>
      <c r="AY1218" s="231" t="s">
        <v>272</v>
      </c>
    </row>
    <row r="1219" spans="1:65" s="15" customFormat="1" ht="11.25">
      <c r="B1219" s="246"/>
      <c r="C1219" s="247"/>
      <c r="D1219" s="212" t="s">
        <v>283</v>
      </c>
      <c r="E1219" s="248" t="s">
        <v>1</v>
      </c>
      <c r="F1219" s="249" t="s">
        <v>5942</v>
      </c>
      <c r="G1219" s="247"/>
      <c r="H1219" s="250">
        <v>11.5</v>
      </c>
      <c r="I1219" s="251"/>
      <c r="J1219" s="247"/>
      <c r="K1219" s="247"/>
      <c r="L1219" s="252"/>
      <c r="M1219" s="253"/>
      <c r="N1219" s="254"/>
      <c r="O1219" s="254"/>
      <c r="P1219" s="254"/>
      <c r="Q1219" s="254"/>
      <c r="R1219" s="254"/>
      <c r="S1219" s="254"/>
      <c r="T1219" s="255"/>
      <c r="AT1219" s="256" t="s">
        <v>283</v>
      </c>
      <c r="AU1219" s="256" t="s">
        <v>16</v>
      </c>
      <c r="AV1219" s="15" t="s">
        <v>279</v>
      </c>
      <c r="AW1219" s="15" t="s">
        <v>32</v>
      </c>
      <c r="AX1219" s="15" t="s">
        <v>16</v>
      </c>
      <c r="AY1219" s="256" t="s">
        <v>272</v>
      </c>
    </row>
    <row r="1220" spans="1:65" s="2" customFormat="1" ht="24.2" customHeight="1">
      <c r="A1220" s="34"/>
      <c r="B1220" s="35"/>
      <c r="C1220" s="192" t="s">
        <v>6949</v>
      </c>
      <c r="D1220" s="192" t="s">
        <v>274</v>
      </c>
      <c r="E1220" s="193" t="s">
        <v>7099</v>
      </c>
      <c r="F1220" s="194" t="s">
        <v>6837</v>
      </c>
      <c r="G1220" s="195" t="s">
        <v>156</v>
      </c>
      <c r="H1220" s="196">
        <v>1</v>
      </c>
      <c r="I1220" s="197"/>
      <c r="J1220" s="198">
        <f>ROUND(I1220*H1220,2)</f>
        <v>0</v>
      </c>
      <c r="K1220" s="194" t="s">
        <v>1</v>
      </c>
      <c r="L1220" s="39"/>
      <c r="M1220" s="199" t="s">
        <v>1</v>
      </c>
      <c r="N1220" s="200" t="s">
        <v>41</v>
      </c>
      <c r="O1220" s="71"/>
      <c r="P1220" s="201">
        <f>O1220*H1220</f>
        <v>0</v>
      </c>
      <c r="Q1220" s="201">
        <v>0</v>
      </c>
      <c r="R1220" s="201">
        <f>Q1220*H1220</f>
        <v>0</v>
      </c>
      <c r="S1220" s="201">
        <v>0</v>
      </c>
      <c r="T1220" s="202">
        <f>S1220*H1220</f>
        <v>0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203" t="s">
        <v>279</v>
      </c>
      <c r="AT1220" s="203" t="s">
        <v>274</v>
      </c>
      <c r="AU1220" s="203" t="s">
        <v>16</v>
      </c>
      <c r="AY1220" s="17" t="s">
        <v>272</v>
      </c>
      <c r="BE1220" s="204">
        <f>IF(N1220="základní",J1220,0)</f>
        <v>0</v>
      </c>
      <c r="BF1220" s="204">
        <f>IF(N1220="snížená",J1220,0)</f>
        <v>0</v>
      </c>
      <c r="BG1220" s="204">
        <f>IF(N1220="zákl. přenesená",J1220,0)</f>
        <v>0</v>
      </c>
      <c r="BH1220" s="204">
        <f>IF(N1220="sníž. přenesená",J1220,0)</f>
        <v>0</v>
      </c>
      <c r="BI1220" s="204">
        <f>IF(N1220="nulová",J1220,0)</f>
        <v>0</v>
      </c>
      <c r="BJ1220" s="17" t="s">
        <v>16</v>
      </c>
      <c r="BK1220" s="204">
        <f>ROUND(I1220*H1220,2)</f>
        <v>0</v>
      </c>
      <c r="BL1220" s="17" t="s">
        <v>279</v>
      </c>
      <c r="BM1220" s="203" t="s">
        <v>3787</v>
      </c>
    </row>
    <row r="1221" spans="1:65" s="13" customFormat="1" ht="11.25">
      <c r="B1221" s="210"/>
      <c r="C1221" s="211"/>
      <c r="D1221" s="212" t="s">
        <v>283</v>
      </c>
      <c r="E1221" s="213" t="s">
        <v>1</v>
      </c>
      <c r="F1221" s="214" t="s">
        <v>6768</v>
      </c>
      <c r="G1221" s="211"/>
      <c r="H1221" s="213" t="s">
        <v>1</v>
      </c>
      <c r="I1221" s="215"/>
      <c r="J1221" s="211"/>
      <c r="K1221" s="211"/>
      <c r="L1221" s="216"/>
      <c r="M1221" s="217"/>
      <c r="N1221" s="218"/>
      <c r="O1221" s="218"/>
      <c r="P1221" s="218"/>
      <c r="Q1221" s="218"/>
      <c r="R1221" s="218"/>
      <c r="S1221" s="218"/>
      <c r="T1221" s="219"/>
      <c r="AT1221" s="220" t="s">
        <v>283</v>
      </c>
      <c r="AU1221" s="220" t="s">
        <v>16</v>
      </c>
      <c r="AV1221" s="13" t="s">
        <v>16</v>
      </c>
      <c r="AW1221" s="13" t="s">
        <v>32</v>
      </c>
      <c r="AX1221" s="13" t="s">
        <v>76</v>
      </c>
      <c r="AY1221" s="220" t="s">
        <v>272</v>
      </c>
    </row>
    <row r="1222" spans="1:65" s="14" customFormat="1" ht="11.25">
      <c r="B1222" s="221"/>
      <c r="C1222" s="222"/>
      <c r="D1222" s="212" t="s">
        <v>283</v>
      </c>
      <c r="E1222" s="223" t="s">
        <v>1</v>
      </c>
      <c r="F1222" s="224" t="s">
        <v>16</v>
      </c>
      <c r="G1222" s="222"/>
      <c r="H1222" s="225">
        <v>1</v>
      </c>
      <c r="I1222" s="226"/>
      <c r="J1222" s="222"/>
      <c r="K1222" s="222"/>
      <c r="L1222" s="227"/>
      <c r="M1222" s="228"/>
      <c r="N1222" s="229"/>
      <c r="O1222" s="229"/>
      <c r="P1222" s="229"/>
      <c r="Q1222" s="229"/>
      <c r="R1222" s="229"/>
      <c r="S1222" s="229"/>
      <c r="T1222" s="230"/>
      <c r="AT1222" s="231" t="s">
        <v>283</v>
      </c>
      <c r="AU1222" s="231" t="s">
        <v>16</v>
      </c>
      <c r="AV1222" s="14" t="s">
        <v>84</v>
      </c>
      <c r="AW1222" s="14" t="s">
        <v>32</v>
      </c>
      <c r="AX1222" s="14" t="s">
        <v>76</v>
      </c>
      <c r="AY1222" s="231" t="s">
        <v>272</v>
      </c>
    </row>
    <row r="1223" spans="1:65" s="15" customFormat="1" ht="11.25">
      <c r="B1223" s="246"/>
      <c r="C1223" s="247"/>
      <c r="D1223" s="212" t="s">
        <v>283</v>
      </c>
      <c r="E1223" s="248" t="s">
        <v>1</v>
      </c>
      <c r="F1223" s="249" t="s">
        <v>5942</v>
      </c>
      <c r="G1223" s="247"/>
      <c r="H1223" s="250">
        <v>1</v>
      </c>
      <c r="I1223" s="251"/>
      <c r="J1223" s="247"/>
      <c r="K1223" s="247"/>
      <c r="L1223" s="252"/>
      <c r="M1223" s="253"/>
      <c r="N1223" s="254"/>
      <c r="O1223" s="254"/>
      <c r="P1223" s="254"/>
      <c r="Q1223" s="254"/>
      <c r="R1223" s="254"/>
      <c r="S1223" s="254"/>
      <c r="T1223" s="255"/>
      <c r="AT1223" s="256" t="s">
        <v>283</v>
      </c>
      <c r="AU1223" s="256" t="s">
        <v>16</v>
      </c>
      <c r="AV1223" s="15" t="s">
        <v>279</v>
      </c>
      <c r="AW1223" s="15" t="s">
        <v>32</v>
      </c>
      <c r="AX1223" s="15" t="s">
        <v>16</v>
      </c>
      <c r="AY1223" s="256" t="s">
        <v>272</v>
      </c>
    </row>
    <row r="1224" spans="1:65" s="2" customFormat="1" ht="21.75" customHeight="1">
      <c r="A1224" s="34"/>
      <c r="B1224" s="35"/>
      <c r="C1224" s="192" t="s">
        <v>2239</v>
      </c>
      <c r="D1224" s="192" t="s">
        <v>274</v>
      </c>
      <c r="E1224" s="193" t="s">
        <v>7100</v>
      </c>
      <c r="F1224" s="194" t="s">
        <v>6839</v>
      </c>
      <c r="G1224" s="195" t="s">
        <v>185</v>
      </c>
      <c r="H1224" s="196">
        <v>25</v>
      </c>
      <c r="I1224" s="197"/>
      <c r="J1224" s="198">
        <f>ROUND(I1224*H1224,2)</f>
        <v>0</v>
      </c>
      <c r="K1224" s="194" t="s">
        <v>1</v>
      </c>
      <c r="L1224" s="39"/>
      <c r="M1224" s="199" t="s">
        <v>1</v>
      </c>
      <c r="N1224" s="200" t="s">
        <v>41</v>
      </c>
      <c r="O1224" s="71"/>
      <c r="P1224" s="201">
        <f>O1224*H1224</f>
        <v>0</v>
      </c>
      <c r="Q1224" s="201">
        <v>0</v>
      </c>
      <c r="R1224" s="201">
        <f>Q1224*H1224</f>
        <v>0</v>
      </c>
      <c r="S1224" s="201">
        <v>0</v>
      </c>
      <c r="T1224" s="202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3" t="s">
        <v>279</v>
      </c>
      <c r="AT1224" s="203" t="s">
        <v>274</v>
      </c>
      <c r="AU1224" s="203" t="s">
        <v>16</v>
      </c>
      <c r="AY1224" s="17" t="s">
        <v>272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7" t="s">
        <v>16</v>
      </c>
      <c r="BK1224" s="204">
        <f>ROUND(I1224*H1224,2)</f>
        <v>0</v>
      </c>
      <c r="BL1224" s="17" t="s">
        <v>279</v>
      </c>
      <c r="BM1224" s="203" t="s">
        <v>3798</v>
      </c>
    </row>
    <row r="1225" spans="1:65" s="13" customFormat="1" ht="11.25">
      <c r="B1225" s="210"/>
      <c r="C1225" s="211"/>
      <c r="D1225" s="212" t="s">
        <v>283</v>
      </c>
      <c r="E1225" s="213" t="s">
        <v>1</v>
      </c>
      <c r="F1225" s="214" t="s">
        <v>6768</v>
      </c>
      <c r="G1225" s="211"/>
      <c r="H1225" s="213" t="s">
        <v>1</v>
      </c>
      <c r="I1225" s="215"/>
      <c r="J1225" s="211"/>
      <c r="K1225" s="211"/>
      <c r="L1225" s="216"/>
      <c r="M1225" s="217"/>
      <c r="N1225" s="218"/>
      <c r="O1225" s="218"/>
      <c r="P1225" s="218"/>
      <c r="Q1225" s="218"/>
      <c r="R1225" s="218"/>
      <c r="S1225" s="218"/>
      <c r="T1225" s="219"/>
      <c r="AT1225" s="220" t="s">
        <v>283</v>
      </c>
      <c r="AU1225" s="220" t="s">
        <v>16</v>
      </c>
      <c r="AV1225" s="13" t="s">
        <v>16</v>
      </c>
      <c r="AW1225" s="13" t="s">
        <v>32</v>
      </c>
      <c r="AX1225" s="13" t="s">
        <v>76</v>
      </c>
      <c r="AY1225" s="220" t="s">
        <v>272</v>
      </c>
    </row>
    <row r="1226" spans="1:65" s="14" customFormat="1" ht="11.25">
      <c r="B1226" s="221"/>
      <c r="C1226" s="222"/>
      <c r="D1226" s="212" t="s">
        <v>283</v>
      </c>
      <c r="E1226" s="223" t="s">
        <v>1</v>
      </c>
      <c r="F1226" s="224" t="s">
        <v>417</v>
      </c>
      <c r="G1226" s="222"/>
      <c r="H1226" s="225">
        <v>25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16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5" customFormat="1" ht="11.25">
      <c r="B1227" s="246"/>
      <c r="C1227" s="247"/>
      <c r="D1227" s="212" t="s">
        <v>283</v>
      </c>
      <c r="E1227" s="248" t="s">
        <v>1</v>
      </c>
      <c r="F1227" s="249" t="s">
        <v>5942</v>
      </c>
      <c r="G1227" s="247"/>
      <c r="H1227" s="250">
        <v>25</v>
      </c>
      <c r="I1227" s="251"/>
      <c r="J1227" s="247"/>
      <c r="K1227" s="247"/>
      <c r="L1227" s="252"/>
      <c r="M1227" s="253"/>
      <c r="N1227" s="254"/>
      <c r="O1227" s="254"/>
      <c r="P1227" s="254"/>
      <c r="Q1227" s="254"/>
      <c r="R1227" s="254"/>
      <c r="S1227" s="254"/>
      <c r="T1227" s="255"/>
      <c r="AT1227" s="256" t="s">
        <v>283</v>
      </c>
      <c r="AU1227" s="256" t="s">
        <v>16</v>
      </c>
      <c r="AV1227" s="15" t="s">
        <v>279</v>
      </c>
      <c r="AW1227" s="15" t="s">
        <v>32</v>
      </c>
      <c r="AX1227" s="15" t="s">
        <v>16</v>
      </c>
      <c r="AY1227" s="256" t="s">
        <v>272</v>
      </c>
    </row>
    <row r="1228" spans="1:65" s="2" customFormat="1" ht="21.75" customHeight="1">
      <c r="A1228" s="34"/>
      <c r="B1228" s="35"/>
      <c r="C1228" s="192" t="s">
        <v>6111</v>
      </c>
      <c r="D1228" s="192" t="s">
        <v>274</v>
      </c>
      <c r="E1228" s="193" t="s">
        <v>7101</v>
      </c>
      <c r="F1228" s="194" t="s">
        <v>6841</v>
      </c>
      <c r="G1228" s="195" t="s">
        <v>185</v>
      </c>
      <c r="H1228" s="196">
        <v>25</v>
      </c>
      <c r="I1228" s="197"/>
      <c r="J1228" s="198">
        <f>ROUND(I1228*H1228,2)</f>
        <v>0</v>
      </c>
      <c r="K1228" s="194" t="s">
        <v>1</v>
      </c>
      <c r="L1228" s="39"/>
      <c r="M1228" s="199" t="s">
        <v>1</v>
      </c>
      <c r="N1228" s="200" t="s">
        <v>41</v>
      </c>
      <c r="O1228" s="71"/>
      <c r="P1228" s="201">
        <f>O1228*H1228</f>
        <v>0</v>
      </c>
      <c r="Q1228" s="201">
        <v>0</v>
      </c>
      <c r="R1228" s="201">
        <f>Q1228*H1228</f>
        <v>0</v>
      </c>
      <c r="S1228" s="201">
        <v>0</v>
      </c>
      <c r="T1228" s="202">
        <f>S1228*H1228</f>
        <v>0</v>
      </c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R1228" s="203" t="s">
        <v>279</v>
      </c>
      <c r="AT1228" s="203" t="s">
        <v>274</v>
      </c>
      <c r="AU1228" s="203" t="s">
        <v>16</v>
      </c>
      <c r="AY1228" s="17" t="s">
        <v>272</v>
      </c>
      <c r="BE1228" s="204">
        <f>IF(N1228="základní",J1228,0)</f>
        <v>0</v>
      </c>
      <c r="BF1228" s="204">
        <f>IF(N1228="snížená",J1228,0)</f>
        <v>0</v>
      </c>
      <c r="BG1228" s="204">
        <f>IF(N1228="zákl. přenesená",J1228,0)</f>
        <v>0</v>
      </c>
      <c r="BH1228" s="204">
        <f>IF(N1228="sníž. přenesená",J1228,0)</f>
        <v>0</v>
      </c>
      <c r="BI1228" s="204">
        <f>IF(N1228="nulová",J1228,0)</f>
        <v>0</v>
      </c>
      <c r="BJ1228" s="17" t="s">
        <v>16</v>
      </c>
      <c r="BK1228" s="204">
        <f>ROUND(I1228*H1228,2)</f>
        <v>0</v>
      </c>
      <c r="BL1228" s="17" t="s">
        <v>279</v>
      </c>
      <c r="BM1228" s="203" t="s">
        <v>3804</v>
      </c>
    </row>
    <row r="1229" spans="1:65" s="13" customFormat="1" ht="11.25">
      <c r="B1229" s="210"/>
      <c r="C1229" s="211"/>
      <c r="D1229" s="212" t="s">
        <v>283</v>
      </c>
      <c r="E1229" s="213" t="s">
        <v>1</v>
      </c>
      <c r="F1229" s="214" t="s">
        <v>6768</v>
      </c>
      <c r="G1229" s="211"/>
      <c r="H1229" s="213" t="s">
        <v>1</v>
      </c>
      <c r="I1229" s="215"/>
      <c r="J1229" s="211"/>
      <c r="K1229" s="211"/>
      <c r="L1229" s="216"/>
      <c r="M1229" s="217"/>
      <c r="N1229" s="218"/>
      <c r="O1229" s="218"/>
      <c r="P1229" s="218"/>
      <c r="Q1229" s="218"/>
      <c r="R1229" s="218"/>
      <c r="S1229" s="218"/>
      <c r="T1229" s="219"/>
      <c r="AT1229" s="220" t="s">
        <v>283</v>
      </c>
      <c r="AU1229" s="220" t="s">
        <v>16</v>
      </c>
      <c r="AV1229" s="13" t="s">
        <v>16</v>
      </c>
      <c r="AW1229" s="13" t="s">
        <v>32</v>
      </c>
      <c r="AX1229" s="13" t="s">
        <v>76</v>
      </c>
      <c r="AY1229" s="220" t="s">
        <v>272</v>
      </c>
    </row>
    <row r="1230" spans="1:65" s="14" customFormat="1" ht="11.25">
      <c r="B1230" s="221"/>
      <c r="C1230" s="222"/>
      <c r="D1230" s="212" t="s">
        <v>283</v>
      </c>
      <c r="E1230" s="223" t="s">
        <v>1</v>
      </c>
      <c r="F1230" s="224" t="s">
        <v>417</v>
      </c>
      <c r="G1230" s="222"/>
      <c r="H1230" s="225">
        <v>25</v>
      </c>
      <c r="I1230" s="226"/>
      <c r="J1230" s="222"/>
      <c r="K1230" s="222"/>
      <c r="L1230" s="227"/>
      <c r="M1230" s="228"/>
      <c r="N1230" s="229"/>
      <c r="O1230" s="229"/>
      <c r="P1230" s="229"/>
      <c r="Q1230" s="229"/>
      <c r="R1230" s="229"/>
      <c r="S1230" s="229"/>
      <c r="T1230" s="230"/>
      <c r="AT1230" s="231" t="s">
        <v>283</v>
      </c>
      <c r="AU1230" s="231" t="s">
        <v>16</v>
      </c>
      <c r="AV1230" s="14" t="s">
        <v>84</v>
      </c>
      <c r="AW1230" s="14" t="s">
        <v>32</v>
      </c>
      <c r="AX1230" s="14" t="s">
        <v>76</v>
      </c>
      <c r="AY1230" s="231" t="s">
        <v>272</v>
      </c>
    </row>
    <row r="1231" spans="1:65" s="15" customFormat="1" ht="11.25">
      <c r="B1231" s="246"/>
      <c r="C1231" s="247"/>
      <c r="D1231" s="212" t="s">
        <v>283</v>
      </c>
      <c r="E1231" s="248" t="s">
        <v>1</v>
      </c>
      <c r="F1231" s="249" t="s">
        <v>5942</v>
      </c>
      <c r="G1231" s="247"/>
      <c r="H1231" s="250">
        <v>25</v>
      </c>
      <c r="I1231" s="251"/>
      <c r="J1231" s="247"/>
      <c r="K1231" s="247"/>
      <c r="L1231" s="252"/>
      <c r="M1231" s="253"/>
      <c r="N1231" s="254"/>
      <c r="O1231" s="254"/>
      <c r="P1231" s="254"/>
      <c r="Q1231" s="254"/>
      <c r="R1231" s="254"/>
      <c r="S1231" s="254"/>
      <c r="T1231" s="255"/>
      <c r="AT1231" s="256" t="s">
        <v>283</v>
      </c>
      <c r="AU1231" s="256" t="s">
        <v>16</v>
      </c>
      <c r="AV1231" s="15" t="s">
        <v>279</v>
      </c>
      <c r="AW1231" s="15" t="s">
        <v>32</v>
      </c>
      <c r="AX1231" s="15" t="s">
        <v>16</v>
      </c>
      <c r="AY1231" s="256" t="s">
        <v>272</v>
      </c>
    </row>
    <row r="1232" spans="1:65" s="2" customFormat="1" ht="16.5" customHeight="1">
      <c r="A1232" s="34"/>
      <c r="B1232" s="35"/>
      <c r="C1232" s="192" t="s">
        <v>7102</v>
      </c>
      <c r="D1232" s="192" t="s">
        <v>274</v>
      </c>
      <c r="E1232" s="193" t="s">
        <v>7103</v>
      </c>
      <c r="F1232" s="194" t="s">
        <v>6843</v>
      </c>
      <c r="G1232" s="195" t="s">
        <v>185</v>
      </c>
      <c r="H1232" s="196">
        <v>25</v>
      </c>
      <c r="I1232" s="197"/>
      <c r="J1232" s="198">
        <f>ROUND(I1232*H1232,2)</f>
        <v>0</v>
      </c>
      <c r="K1232" s="194" t="s">
        <v>1</v>
      </c>
      <c r="L1232" s="39"/>
      <c r="M1232" s="199" t="s">
        <v>1</v>
      </c>
      <c r="N1232" s="200" t="s">
        <v>41</v>
      </c>
      <c r="O1232" s="71"/>
      <c r="P1232" s="201">
        <f>O1232*H1232</f>
        <v>0</v>
      </c>
      <c r="Q1232" s="201">
        <v>0</v>
      </c>
      <c r="R1232" s="201">
        <f>Q1232*H1232</f>
        <v>0</v>
      </c>
      <c r="S1232" s="201">
        <v>0</v>
      </c>
      <c r="T1232" s="202">
        <f>S1232*H1232</f>
        <v>0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203" t="s">
        <v>279</v>
      </c>
      <c r="AT1232" s="203" t="s">
        <v>274</v>
      </c>
      <c r="AU1232" s="203" t="s">
        <v>16</v>
      </c>
      <c r="AY1232" s="17" t="s">
        <v>272</v>
      </c>
      <c r="BE1232" s="204">
        <f>IF(N1232="základní",J1232,0)</f>
        <v>0</v>
      </c>
      <c r="BF1232" s="204">
        <f>IF(N1232="snížená",J1232,0)</f>
        <v>0</v>
      </c>
      <c r="BG1232" s="204">
        <f>IF(N1232="zákl. přenesená",J1232,0)</f>
        <v>0</v>
      </c>
      <c r="BH1232" s="204">
        <f>IF(N1232="sníž. přenesená",J1232,0)</f>
        <v>0</v>
      </c>
      <c r="BI1232" s="204">
        <f>IF(N1232="nulová",J1232,0)</f>
        <v>0</v>
      </c>
      <c r="BJ1232" s="17" t="s">
        <v>16</v>
      </c>
      <c r="BK1232" s="204">
        <f>ROUND(I1232*H1232,2)</f>
        <v>0</v>
      </c>
      <c r="BL1232" s="17" t="s">
        <v>279</v>
      </c>
      <c r="BM1232" s="203" t="s">
        <v>3814</v>
      </c>
    </row>
    <row r="1233" spans="1:65" s="13" customFormat="1" ht="33.75">
      <c r="B1233" s="210"/>
      <c r="C1233" s="211"/>
      <c r="D1233" s="212" t="s">
        <v>283</v>
      </c>
      <c r="E1233" s="213" t="s">
        <v>1</v>
      </c>
      <c r="F1233" s="214" t="s">
        <v>6844</v>
      </c>
      <c r="G1233" s="211"/>
      <c r="H1233" s="213" t="s">
        <v>1</v>
      </c>
      <c r="I1233" s="215"/>
      <c r="J1233" s="211"/>
      <c r="K1233" s="211"/>
      <c r="L1233" s="216"/>
      <c r="M1233" s="217"/>
      <c r="N1233" s="218"/>
      <c r="O1233" s="218"/>
      <c r="P1233" s="218"/>
      <c r="Q1233" s="218"/>
      <c r="R1233" s="218"/>
      <c r="S1233" s="218"/>
      <c r="T1233" s="219"/>
      <c r="AT1233" s="220" t="s">
        <v>283</v>
      </c>
      <c r="AU1233" s="220" t="s">
        <v>16</v>
      </c>
      <c r="AV1233" s="13" t="s">
        <v>16</v>
      </c>
      <c r="AW1233" s="13" t="s">
        <v>32</v>
      </c>
      <c r="AX1233" s="13" t="s">
        <v>76</v>
      </c>
      <c r="AY1233" s="220" t="s">
        <v>272</v>
      </c>
    </row>
    <row r="1234" spans="1:65" s="13" customFormat="1" ht="22.5">
      <c r="B1234" s="210"/>
      <c r="C1234" s="211"/>
      <c r="D1234" s="212" t="s">
        <v>283</v>
      </c>
      <c r="E1234" s="213" t="s">
        <v>1</v>
      </c>
      <c r="F1234" s="214" t="s">
        <v>6845</v>
      </c>
      <c r="G1234" s="211"/>
      <c r="H1234" s="213" t="s">
        <v>1</v>
      </c>
      <c r="I1234" s="215"/>
      <c r="J1234" s="211"/>
      <c r="K1234" s="211"/>
      <c r="L1234" s="216"/>
      <c r="M1234" s="217"/>
      <c r="N1234" s="218"/>
      <c r="O1234" s="218"/>
      <c r="P1234" s="218"/>
      <c r="Q1234" s="218"/>
      <c r="R1234" s="218"/>
      <c r="S1234" s="218"/>
      <c r="T1234" s="219"/>
      <c r="AT1234" s="220" t="s">
        <v>283</v>
      </c>
      <c r="AU1234" s="220" t="s">
        <v>16</v>
      </c>
      <c r="AV1234" s="13" t="s">
        <v>16</v>
      </c>
      <c r="AW1234" s="13" t="s">
        <v>32</v>
      </c>
      <c r="AX1234" s="13" t="s">
        <v>76</v>
      </c>
      <c r="AY1234" s="220" t="s">
        <v>272</v>
      </c>
    </row>
    <row r="1235" spans="1:65" s="13" customFormat="1" ht="11.25">
      <c r="B1235" s="210"/>
      <c r="C1235" s="211"/>
      <c r="D1235" s="212" t="s">
        <v>283</v>
      </c>
      <c r="E1235" s="213" t="s">
        <v>1</v>
      </c>
      <c r="F1235" s="214" t="s">
        <v>6768</v>
      </c>
      <c r="G1235" s="211"/>
      <c r="H1235" s="213" t="s">
        <v>1</v>
      </c>
      <c r="I1235" s="215"/>
      <c r="J1235" s="211"/>
      <c r="K1235" s="211"/>
      <c r="L1235" s="216"/>
      <c r="M1235" s="217"/>
      <c r="N1235" s="218"/>
      <c r="O1235" s="218"/>
      <c r="P1235" s="218"/>
      <c r="Q1235" s="218"/>
      <c r="R1235" s="218"/>
      <c r="S1235" s="218"/>
      <c r="T1235" s="219"/>
      <c r="AT1235" s="220" t="s">
        <v>283</v>
      </c>
      <c r="AU1235" s="220" t="s">
        <v>16</v>
      </c>
      <c r="AV1235" s="13" t="s">
        <v>16</v>
      </c>
      <c r="AW1235" s="13" t="s">
        <v>32</v>
      </c>
      <c r="AX1235" s="13" t="s">
        <v>76</v>
      </c>
      <c r="AY1235" s="220" t="s">
        <v>272</v>
      </c>
    </row>
    <row r="1236" spans="1:65" s="14" customFormat="1" ht="11.25">
      <c r="B1236" s="221"/>
      <c r="C1236" s="222"/>
      <c r="D1236" s="212" t="s">
        <v>283</v>
      </c>
      <c r="E1236" s="223" t="s">
        <v>1</v>
      </c>
      <c r="F1236" s="224" t="s">
        <v>417</v>
      </c>
      <c r="G1236" s="222"/>
      <c r="H1236" s="225">
        <v>25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AT1236" s="231" t="s">
        <v>283</v>
      </c>
      <c r="AU1236" s="231" t="s">
        <v>16</v>
      </c>
      <c r="AV1236" s="14" t="s">
        <v>84</v>
      </c>
      <c r="AW1236" s="14" t="s">
        <v>32</v>
      </c>
      <c r="AX1236" s="14" t="s">
        <v>76</v>
      </c>
      <c r="AY1236" s="231" t="s">
        <v>272</v>
      </c>
    </row>
    <row r="1237" spans="1:65" s="15" customFormat="1" ht="11.25">
      <c r="B1237" s="246"/>
      <c r="C1237" s="247"/>
      <c r="D1237" s="212" t="s">
        <v>283</v>
      </c>
      <c r="E1237" s="248" t="s">
        <v>1</v>
      </c>
      <c r="F1237" s="249" t="s">
        <v>5942</v>
      </c>
      <c r="G1237" s="247"/>
      <c r="H1237" s="250">
        <v>25</v>
      </c>
      <c r="I1237" s="251"/>
      <c r="J1237" s="247"/>
      <c r="K1237" s="247"/>
      <c r="L1237" s="252"/>
      <c r="M1237" s="253"/>
      <c r="N1237" s="254"/>
      <c r="O1237" s="254"/>
      <c r="P1237" s="254"/>
      <c r="Q1237" s="254"/>
      <c r="R1237" s="254"/>
      <c r="S1237" s="254"/>
      <c r="T1237" s="255"/>
      <c r="AT1237" s="256" t="s">
        <v>283</v>
      </c>
      <c r="AU1237" s="256" t="s">
        <v>16</v>
      </c>
      <c r="AV1237" s="15" t="s">
        <v>279</v>
      </c>
      <c r="AW1237" s="15" t="s">
        <v>32</v>
      </c>
      <c r="AX1237" s="15" t="s">
        <v>16</v>
      </c>
      <c r="AY1237" s="256" t="s">
        <v>272</v>
      </c>
    </row>
    <row r="1238" spans="1:65" s="2" customFormat="1" ht="16.5" customHeight="1">
      <c r="A1238" s="34"/>
      <c r="B1238" s="35"/>
      <c r="C1238" s="192" t="s">
        <v>2245</v>
      </c>
      <c r="D1238" s="192" t="s">
        <v>274</v>
      </c>
      <c r="E1238" s="193" t="s">
        <v>7104</v>
      </c>
      <c r="F1238" s="194" t="s">
        <v>6847</v>
      </c>
      <c r="G1238" s="195" t="s">
        <v>3165</v>
      </c>
      <c r="H1238" s="196">
        <v>1</v>
      </c>
      <c r="I1238" s="197"/>
      <c r="J1238" s="198">
        <f>ROUND(I1238*H1238,2)</f>
        <v>0</v>
      </c>
      <c r="K1238" s="194" t="s">
        <v>1</v>
      </c>
      <c r="L1238" s="39"/>
      <c r="M1238" s="199" t="s">
        <v>1</v>
      </c>
      <c r="N1238" s="200" t="s">
        <v>41</v>
      </c>
      <c r="O1238" s="71"/>
      <c r="P1238" s="201">
        <f>O1238*H1238</f>
        <v>0</v>
      </c>
      <c r="Q1238" s="201">
        <v>0</v>
      </c>
      <c r="R1238" s="201">
        <f>Q1238*H1238</f>
        <v>0</v>
      </c>
      <c r="S1238" s="201">
        <v>0</v>
      </c>
      <c r="T1238" s="202">
        <f>S1238*H1238</f>
        <v>0</v>
      </c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R1238" s="203" t="s">
        <v>279</v>
      </c>
      <c r="AT1238" s="203" t="s">
        <v>274</v>
      </c>
      <c r="AU1238" s="203" t="s">
        <v>16</v>
      </c>
      <c r="AY1238" s="17" t="s">
        <v>272</v>
      </c>
      <c r="BE1238" s="204">
        <f>IF(N1238="základní",J1238,0)</f>
        <v>0</v>
      </c>
      <c r="BF1238" s="204">
        <f>IF(N1238="snížená",J1238,0)</f>
        <v>0</v>
      </c>
      <c r="BG1238" s="204">
        <f>IF(N1238="zákl. přenesená",J1238,0)</f>
        <v>0</v>
      </c>
      <c r="BH1238" s="204">
        <f>IF(N1238="sníž. přenesená",J1238,0)</f>
        <v>0</v>
      </c>
      <c r="BI1238" s="204">
        <f>IF(N1238="nulová",J1238,0)</f>
        <v>0</v>
      </c>
      <c r="BJ1238" s="17" t="s">
        <v>16</v>
      </c>
      <c r="BK1238" s="204">
        <f>ROUND(I1238*H1238,2)</f>
        <v>0</v>
      </c>
      <c r="BL1238" s="17" t="s">
        <v>279</v>
      </c>
      <c r="BM1238" s="203" t="s">
        <v>3833</v>
      </c>
    </row>
    <row r="1239" spans="1:65" s="13" customFormat="1" ht="11.25">
      <c r="B1239" s="210"/>
      <c r="C1239" s="211"/>
      <c r="D1239" s="212" t="s">
        <v>283</v>
      </c>
      <c r="E1239" s="213" t="s">
        <v>1</v>
      </c>
      <c r="F1239" s="214" t="s">
        <v>6768</v>
      </c>
      <c r="G1239" s="211"/>
      <c r="H1239" s="213" t="s">
        <v>1</v>
      </c>
      <c r="I1239" s="215"/>
      <c r="J1239" s="211"/>
      <c r="K1239" s="211"/>
      <c r="L1239" s="216"/>
      <c r="M1239" s="217"/>
      <c r="N1239" s="218"/>
      <c r="O1239" s="218"/>
      <c r="P1239" s="218"/>
      <c r="Q1239" s="218"/>
      <c r="R1239" s="218"/>
      <c r="S1239" s="218"/>
      <c r="T1239" s="219"/>
      <c r="AT1239" s="220" t="s">
        <v>283</v>
      </c>
      <c r="AU1239" s="220" t="s">
        <v>16</v>
      </c>
      <c r="AV1239" s="13" t="s">
        <v>16</v>
      </c>
      <c r="AW1239" s="13" t="s">
        <v>32</v>
      </c>
      <c r="AX1239" s="13" t="s">
        <v>76</v>
      </c>
      <c r="AY1239" s="220" t="s">
        <v>272</v>
      </c>
    </row>
    <row r="1240" spans="1:65" s="14" customFormat="1" ht="11.25">
      <c r="B1240" s="221"/>
      <c r="C1240" s="222"/>
      <c r="D1240" s="212" t="s">
        <v>283</v>
      </c>
      <c r="E1240" s="223" t="s">
        <v>1</v>
      </c>
      <c r="F1240" s="224" t="s">
        <v>16</v>
      </c>
      <c r="G1240" s="222"/>
      <c r="H1240" s="225">
        <v>1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16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1:65" s="15" customFormat="1" ht="11.25">
      <c r="B1241" s="246"/>
      <c r="C1241" s="247"/>
      <c r="D1241" s="212" t="s">
        <v>283</v>
      </c>
      <c r="E1241" s="248" t="s">
        <v>1</v>
      </c>
      <c r="F1241" s="249" t="s">
        <v>5942</v>
      </c>
      <c r="G1241" s="247"/>
      <c r="H1241" s="250">
        <v>1</v>
      </c>
      <c r="I1241" s="251"/>
      <c r="J1241" s="247"/>
      <c r="K1241" s="247"/>
      <c r="L1241" s="252"/>
      <c r="M1241" s="253"/>
      <c r="N1241" s="254"/>
      <c r="O1241" s="254"/>
      <c r="P1241" s="254"/>
      <c r="Q1241" s="254"/>
      <c r="R1241" s="254"/>
      <c r="S1241" s="254"/>
      <c r="T1241" s="255"/>
      <c r="AT1241" s="256" t="s">
        <v>283</v>
      </c>
      <c r="AU1241" s="256" t="s">
        <v>16</v>
      </c>
      <c r="AV1241" s="15" t="s">
        <v>279</v>
      </c>
      <c r="AW1241" s="15" t="s">
        <v>32</v>
      </c>
      <c r="AX1241" s="15" t="s">
        <v>16</v>
      </c>
      <c r="AY1241" s="256" t="s">
        <v>272</v>
      </c>
    </row>
    <row r="1242" spans="1:65" s="2" customFormat="1" ht="37.9" customHeight="1">
      <c r="A1242" s="34"/>
      <c r="B1242" s="35"/>
      <c r="C1242" s="192" t="s">
        <v>7105</v>
      </c>
      <c r="D1242" s="192" t="s">
        <v>274</v>
      </c>
      <c r="E1242" s="193" t="s">
        <v>7106</v>
      </c>
      <c r="F1242" s="194" t="s">
        <v>6849</v>
      </c>
      <c r="G1242" s="195" t="s">
        <v>952</v>
      </c>
      <c r="H1242" s="196">
        <v>1</v>
      </c>
      <c r="I1242" s="197"/>
      <c r="J1242" s="198">
        <f>ROUND(I1242*H1242,2)</f>
        <v>0</v>
      </c>
      <c r="K1242" s="194" t="s">
        <v>1</v>
      </c>
      <c r="L1242" s="39"/>
      <c r="M1242" s="199" t="s">
        <v>1</v>
      </c>
      <c r="N1242" s="200" t="s">
        <v>41</v>
      </c>
      <c r="O1242" s="71"/>
      <c r="P1242" s="201">
        <f>O1242*H1242</f>
        <v>0</v>
      </c>
      <c r="Q1242" s="201">
        <v>0</v>
      </c>
      <c r="R1242" s="201">
        <f>Q1242*H1242</f>
        <v>0</v>
      </c>
      <c r="S1242" s="201">
        <v>0</v>
      </c>
      <c r="T1242" s="202">
        <f>S1242*H1242</f>
        <v>0</v>
      </c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R1242" s="203" t="s">
        <v>279</v>
      </c>
      <c r="AT1242" s="203" t="s">
        <v>274</v>
      </c>
      <c r="AU1242" s="203" t="s">
        <v>16</v>
      </c>
      <c r="AY1242" s="17" t="s">
        <v>272</v>
      </c>
      <c r="BE1242" s="204">
        <f>IF(N1242="základní",J1242,0)</f>
        <v>0</v>
      </c>
      <c r="BF1242" s="204">
        <f>IF(N1242="snížená",J1242,0)</f>
        <v>0</v>
      </c>
      <c r="BG1242" s="204">
        <f>IF(N1242="zákl. přenesená",J1242,0)</f>
        <v>0</v>
      </c>
      <c r="BH1242" s="204">
        <f>IF(N1242="sníž. přenesená",J1242,0)</f>
        <v>0</v>
      </c>
      <c r="BI1242" s="204">
        <f>IF(N1242="nulová",J1242,0)</f>
        <v>0</v>
      </c>
      <c r="BJ1242" s="17" t="s">
        <v>16</v>
      </c>
      <c r="BK1242" s="204">
        <f>ROUND(I1242*H1242,2)</f>
        <v>0</v>
      </c>
      <c r="BL1242" s="17" t="s">
        <v>279</v>
      </c>
      <c r="BM1242" s="203" t="s">
        <v>3853</v>
      </c>
    </row>
    <row r="1243" spans="1:65" s="13" customFormat="1" ht="11.25">
      <c r="B1243" s="210"/>
      <c r="C1243" s="211"/>
      <c r="D1243" s="212" t="s">
        <v>283</v>
      </c>
      <c r="E1243" s="213" t="s">
        <v>1</v>
      </c>
      <c r="F1243" s="214" t="s">
        <v>6768</v>
      </c>
      <c r="G1243" s="211"/>
      <c r="H1243" s="213" t="s">
        <v>1</v>
      </c>
      <c r="I1243" s="215"/>
      <c r="J1243" s="211"/>
      <c r="K1243" s="211"/>
      <c r="L1243" s="216"/>
      <c r="M1243" s="217"/>
      <c r="N1243" s="218"/>
      <c r="O1243" s="218"/>
      <c r="P1243" s="218"/>
      <c r="Q1243" s="218"/>
      <c r="R1243" s="218"/>
      <c r="S1243" s="218"/>
      <c r="T1243" s="219"/>
      <c r="AT1243" s="220" t="s">
        <v>283</v>
      </c>
      <c r="AU1243" s="220" t="s">
        <v>16</v>
      </c>
      <c r="AV1243" s="13" t="s">
        <v>16</v>
      </c>
      <c r="AW1243" s="13" t="s">
        <v>32</v>
      </c>
      <c r="AX1243" s="13" t="s">
        <v>76</v>
      </c>
      <c r="AY1243" s="220" t="s">
        <v>272</v>
      </c>
    </row>
    <row r="1244" spans="1:65" s="14" customFormat="1" ht="11.25">
      <c r="B1244" s="221"/>
      <c r="C1244" s="222"/>
      <c r="D1244" s="212" t="s">
        <v>283</v>
      </c>
      <c r="E1244" s="223" t="s">
        <v>1</v>
      </c>
      <c r="F1244" s="224" t="s">
        <v>16</v>
      </c>
      <c r="G1244" s="222"/>
      <c r="H1244" s="225">
        <v>1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16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1:65" s="15" customFormat="1" ht="11.25">
      <c r="B1245" s="246"/>
      <c r="C1245" s="247"/>
      <c r="D1245" s="212" t="s">
        <v>283</v>
      </c>
      <c r="E1245" s="248" t="s">
        <v>1</v>
      </c>
      <c r="F1245" s="249" t="s">
        <v>5942</v>
      </c>
      <c r="G1245" s="247"/>
      <c r="H1245" s="250">
        <v>1</v>
      </c>
      <c r="I1245" s="251"/>
      <c r="J1245" s="247"/>
      <c r="K1245" s="247"/>
      <c r="L1245" s="252"/>
      <c r="M1245" s="253"/>
      <c r="N1245" s="254"/>
      <c r="O1245" s="254"/>
      <c r="P1245" s="254"/>
      <c r="Q1245" s="254"/>
      <c r="R1245" s="254"/>
      <c r="S1245" s="254"/>
      <c r="T1245" s="255"/>
      <c r="AT1245" s="256" t="s">
        <v>283</v>
      </c>
      <c r="AU1245" s="256" t="s">
        <v>16</v>
      </c>
      <c r="AV1245" s="15" t="s">
        <v>279</v>
      </c>
      <c r="AW1245" s="15" t="s">
        <v>32</v>
      </c>
      <c r="AX1245" s="15" t="s">
        <v>16</v>
      </c>
      <c r="AY1245" s="256" t="s">
        <v>272</v>
      </c>
    </row>
    <row r="1246" spans="1:65" s="2" customFormat="1" ht="55.5" customHeight="1">
      <c r="A1246" s="34"/>
      <c r="B1246" s="35"/>
      <c r="C1246" s="192" t="s">
        <v>2250</v>
      </c>
      <c r="D1246" s="192" t="s">
        <v>274</v>
      </c>
      <c r="E1246" s="193" t="s">
        <v>7107</v>
      </c>
      <c r="F1246" s="194" t="s">
        <v>7108</v>
      </c>
      <c r="G1246" s="195" t="s">
        <v>2594</v>
      </c>
      <c r="H1246" s="196">
        <v>4</v>
      </c>
      <c r="I1246" s="197"/>
      <c r="J1246" s="198">
        <f>ROUND(I1246*H1246,2)</f>
        <v>0</v>
      </c>
      <c r="K1246" s="194" t="s">
        <v>1</v>
      </c>
      <c r="L1246" s="39"/>
      <c r="M1246" s="199" t="s">
        <v>1</v>
      </c>
      <c r="N1246" s="200" t="s">
        <v>41</v>
      </c>
      <c r="O1246" s="71"/>
      <c r="P1246" s="201">
        <f>O1246*H1246</f>
        <v>0</v>
      </c>
      <c r="Q1246" s="201">
        <v>0</v>
      </c>
      <c r="R1246" s="201">
        <f>Q1246*H1246</f>
        <v>0</v>
      </c>
      <c r="S1246" s="201">
        <v>0</v>
      </c>
      <c r="T1246" s="202">
        <f>S1246*H1246</f>
        <v>0</v>
      </c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R1246" s="203" t="s">
        <v>279</v>
      </c>
      <c r="AT1246" s="203" t="s">
        <v>274</v>
      </c>
      <c r="AU1246" s="203" t="s">
        <v>16</v>
      </c>
      <c r="AY1246" s="17" t="s">
        <v>272</v>
      </c>
      <c r="BE1246" s="204">
        <f>IF(N1246="základní",J1246,0)</f>
        <v>0</v>
      </c>
      <c r="BF1246" s="204">
        <f>IF(N1246="snížená",J1246,0)</f>
        <v>0</v>
      </c>
      <c r="BG1246" s="204">
        <f>IF(N1246="zákl. přenesená",J1246,0)</f>
        <v>0</v>
      </c>
      <c r="BH1246" s="204">
        <f>IF(N1246="sníž. přenesená",J1246,0)</f>
        <v>0</v>
      </c>
      <c r="BI1246" s="204">
        <f>IF(N1246="nulová",J1246,0)</f>
        <v>0</v>
      </c>
      <c r="BJ1246" s="17" t="s">
        <v>16</v>
      </c>
      <c r="BK1246" s="204">
        <f>ROUND(I1246*H1246,2)</f>
        <v>0</v>
      </c>
      <c r="BL1246" s="17" t="s">
        <v>279</v>
      </c>
      <c r="BM1246" s="203" t="s">
        <v>3898</v>
      </c>
    </row>
    <row r="1247" spans="1:65" s="2" customFormat="1" ht="21.75" customHeight="1">
      <c r="A1247" s="34"/>
      <c r="B1247" s="35"/>
      <c r="C1247" s="192" t="s">
        <v>2262</v>
      </c>
      <c r="D1247" s="192" t="s">
        <v>274</v>
      </c>
      <c r="E1247" s="193" t="s">
        <v>7109</v>
      </c>
      <c r="F1247" s="194" t="s">
        <v>6809</v>
      </c>
      <c r="G1247" s="195" t="s">
        <v>380</v>
      </c>
      <c r="H1247" s="196">
        <v>0.16</v>
      </c>
      <c r="I1247" s="197"/>
      <c r="J1247" s="198">
        <f>ROUND(I1247*H1247,2)</f>
        <v>0</v>
      </c>
      <c r="K1247" s="194" t="s">
        <v>1</v>
      </c>
      <c r="L1247" s="39"/>
      <c r="M1247" s="199" t="s">
        <v>1</v>
      </c>
      <c r="N1247" s="200" t="s">
        <v>41</v>
      </c>
      <c r="O1247" s="71"/>
      <c r="P1247" s="201">
        <f>O1247*H1247</f>
        <v>0</v>
      </c>
      <c r="Q1247" s="201">
        <v>0</v>
      </c>
      <c r="R1247" s="201">
        <f>Q1247*H1247</f>
        <v>0</v>
      </c>
      <c r="S1247" s="201">
        <v>0</v>
      </c>
      <c r="T1247" s="202">
        <f>S1247*H1247</f>
        <v>0</v>
      </c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R1247" s="203" t="s">
        <v>279</v>
      </c>
      <c r="AT1247" s="203" t="s">
        <v>274</v>
      </c>
      <c r="AU1247" s="203" t="s">
        <v>16</v>
      </c>
      <c r="AY1247" s="17" t="s">
        <v>272</v>
      </c>
      <c r="BE1247" s="204">
        <f>IF(N1247="základní",J1247,0)</f>
        <v>0</v>
      </c>
      <c r="BF1247" s="204">
        <f>IF(N1247="snížená",J1247,0)</f>
        <v>0</v>
      </c>
      <c r="BG1247" s="204">
        <f>IF(N1247="zákl. přenesená",J1247,0)</f>
        <v>0</v>
      </c>
      <c r="BH1247" s="204">
        <f>IF(N1247="sníž. přenesená",J1247,0)</f>
        <v>0</v>
      </c>
      <c r="BI1247" s="204">
        <f>IF(N1247="nulová",J1247,0)</f>
        <v>0</v>
      </c>
      <c r="BJ1247" s="17" t="s">
        <v>16</v>
      </c>
      <c r="BK1247" s="204">
        <f>ROUND(I1247*H1247,2)</f>
        <v>0</v>
      </c>
      <c r="BL1247" s="17" t="s">
        <v>279</v>
      </c>
      <c r="BM1247" s="203" t="s">
        <v>3912</v>
      </c>
    </row>
    <row r="1248" spans="1:65" s="12" customFormat="1" ht="25.9" customHeight="1">
      <c r="B1248" s="176"/>
      <c r="C1248" s="177"/>
      <c r="D1248" s="178" t="s">
        <v>75</v>
      </c>
      <c r="E1248" s="179" t="s">
        <v>7110</v>
      </c>
      <c r="F1248" s="179" t="s">
        <v>7111</v>
      </c>
      <c r="G1248" s="177"/>
      <c r="H1248" s="177"/>
      <c r="I1248" s="180"/>
      <c r="J1248" s="181">
        <f>BK1248</f>
        <v>0</v>
      </c>
      <c r="K1248" s="177"/>
      <c r="L1248" s="182"/>
      <c r="M1248" s="183"/>
      <c r="N1248" s="184"/>
      <c r="O1248" s="184"/>
      <c r="P1248" s="185">
        <f>SUM(P1249:P1267)</f>
        <v>0</v>
      </c>
      <c r="Q1248" s="184"/>
      <c r="R1248" s="185">
        <f>SUM(R1249:R1267)</f>
        <v>0</v>
      </c>
      <c r="S1248" s="184"/>
      <c r="T1248" s="186">
        <f>SUM(T1249:T1267)</f>
        <v>0</v>
      </c>
      <c r="AR1248" s="187" t="s">
        <v>16</v>
      </c>
      <c r="AT1248" s="188" t="s">
        <v>75</v>
      </c>
      <c r="AU1248" s="188" t="s">
        <v>76</v>
      </c>
      <c r="AY1248" s="187" t="s">
        <v>272</v>
      </c>
      <c r="BK1248" s="189">
        <f>SUM(BK1249:BK1267)</f>
        <v>0</v>
      </c>
    </row>
    <row r="1249" spans="1:65" s="2" customFormat="1" ht="49.15" customHeight="1">
      <c r="A1249" s="34"/>
      <c r="B1249" s="35"/>
      <c r="C1249" s="192" t="s">
        <v>6957</v>
      </c>
      <c r="D1249" s="192" t="s">
        <v>274</v>
      </c>
      <c r="E1249" s="193" t="s">
        <v>7112</v>
      </c>
      <c r="F1249" s="194" t="s">
        <v>7113</v>
      </c>
      <c r="G1249" s="195" t="s">
        <v>952</v>
      </c>
      <c r="H1249" s="196">
        <v>1</v>
      </c>
      <c r="I1249" s="197"/>
      <c r="J1249" s="198">
        <f>ROUND(I1249*H1249,2)</f>
        <v>0</v>
      </c>
      <c r="K1249" s="194" t="s">
        <v>1</v>
      </c>
      <c r="L1249" s="39"/>
      <c r="M1249" s="199" t="s">
        <v>1</v>
      </c>
      <c r="N1249" s="200" t="s">
        <v>41</v>
      </c>
      <c r="O1249" s="71"/>
      <c r="P1249" s="201">
        <f>O1249*H1249</f>
        <v>0</v>
      </c>
      <c r="Q1249" s="201">
        <v>0</v>
      </c>
      <c r="R1249" s="201">
        <f>Q1249*H1249</f>
        <v>0</v>
      </c>
      <c r="S1249" s="201">
        <v>0</v>
      </c>
      <c r="T1249" s="202">
        <f>S1249*H1249</f>
        <v>0</v>
      </c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R1249" s="203" t="s">
        <v>279</v>
      </c>
      <c r="AT1249" s="203" t="s">
        <v>274</v>
      </c>
      <c r="AU1249" s="203" t="s">
        <v>16</v>
      </c>
      <c r="AY1249" s="17" t="s">
        <v>272</v>
      </c>
      <c r="BE1249" s="204">
        <f>IF(N1249="základní",J1249,0)</f>
        <v>0</v>
      </c>
      <c r="BF1249" s="204">
        <f>IF(N1249="snížená",J1249,0)</f>
        <v>0</v>
      </c>
      <c r="BG1249" s="204">
        <f>IF(N1249="zákl. přenesená",J1249,0)</f>
        <v>0</v>
      </c>
      <c r="BH1249" s="204">
        <f>IF(N1249="sníž. přenesená",J1249,0)</f>
        <v>0</v>
      </c>
      <c r="BI1249" s="204">
        <f>IF(N1249="nulová",J1249,0)</f>
        <v>0</v>
      </c>
      <c r="BJ1249" s="17" t="s">
        <v>16</v>
      </c>
      <c r="BK1249" s="204">
        <f>ROUND(I1249*H1249,2)</f>
        <v>0</v>
      </c>
      <c r="BL1249" s="17" t="s">
        <v>279</v>
      </c>
      <c r="BM1249" s="203" t="s">
        <v>3940</v>
      </c>
    </row>
    <row r="1250" spans="1:65" s="13" customFormat="1" ht="22.5">
      <c r="B1250" s="210"/>
      <c r="C1250" s="211"/>
      <c r="D1250" s="212" t="s">
        <v>283</v>
      </c>
      <c r="E1250" s="213" t="s">
        <v>1</v>
      </c>
      <c r="F1250" s="214" t="s">
        <v>6707</v>
      </c>
      <c r="G1250" s="211"/>
      <c r="H1250" s="213" t="s">
        <v>1</v>
      </c>
      <c r="I1250" s="215"/>
      <c r="J1250" s="211"/>
      <c r="K1250" s="211"/>
      <c r="L1250" s="216"/>
      <c r="M1250" s="217"/>
      <c r="N1250" s="218"/>
      <c r="O1250" s="218"/>
      <c r="P1250" s="218"/>
      <c r="Q1250" s="218"/>
      <c r="R1250" s="218"/>
      <c r="S1250" s="218"/>
      <c r="T1250" s="219"/>
      <c r="AT1250" s="220" t="s">
        <v>283</v>
      </c>
      <c r="AU1250" s="220" t="s">
        <v>16</v>
      </c>
      <c r="AV1250" s="13" t="s">
        <v>16</v>
      </c>
      <c r="AW1250" s="13" t="s">
        <v>32</v>
      </c>
      <c r="AX1250" s="13" t="s">
        <v>76</v>
      </c>
      <c r="AY1250" s="220" t="s">
        <v>272</v>
      </c>
    </row>
    <row r="1251" spans="1:65" s="13" customFormat="1" ht="22.5">
      <c r="B1251" s="210"/>
      <c r="C1251" s="211"/>
      <c r="D1251" s="212" t="s">
        <v>283</v>
      </c>
      <c r="E1251" s="213" t="s">
        <v>1</v>
      </c>
      <c r="F1251" s="214" t="s">
        <v>6880</v>
      </c>
      <c r="G1251" s="211"/>
      <c r="H1251" s="213" t="s">
        <v>1</v>
      </c>
      <c r="I1251" s="215"/>
      <c r="J1251" s="211"/>
      <c r="K1251" s="211"/>
      <c r="L1251" s="216"/>
      <c r="M1251" s="217"/>
      <c r="N1251" s="218"/>
      <c r="O1251" s="218"/>
      <c r="P1251" s="218"/>
      <c r="Q1251" s="218"/>
      <c r="R1251" s="218"/>
      <c r="S1251" s="218"/>
      <c r="T1251" s="219"/>
      <c r="AT1251" s="220" t="s">
        <v>283</v>
      </c>
      <c r="AU1251" s="220" t="s">
        <v>16</v>
      </c>
      <c r="AV1251" s="13" t="s">
        <v>16</v>
      </c>
      <c r="AW1251" s="13" t="s">
        <v>32</v>
      </c>
      <c r="AX1251" s="13" t="s">
        <v>76</v>
      </c>
      <c r="AY1251" s="220" t="s">
        <v>272</v>
      </c>
    </row>
    <row r="1252" spans="1:65" s="13" customFormat="1" ht="11.25">
      <c r="B1252" s="210"/>
      <c r="C1252" s="211"/>
      <c r="D1252" s="212" t="s">
        <v>283</v>
      </c>
      <c r="E1252" s="213" t="s">
        <v>1</v>
      </c>
      <c r="F1252" s="214" t="s">
        <v>6881</v>
      </c>
      <c r="G1252" s="211"/>
      <c r="H1252" s="213" t="s">
        <v>1</v>
      </c>
      <c r="I1252" s="215"/>
      <c r="J1252" s="211"/>
      <c r="K1252" s="211"/>
      <c r="L1252" s="216"/>
      <c r="M1252" s="217"/>
      <c r="N1252" s="218"/>
      <c r="O1252" s="218"/>
      <c r="P1252" s="218"/>
      <c r="Q1252" s="218"/>
      <c r="R1252" s="218"/>
      <c r="S1252" s="218"/>
      <c r="T1252" s="219"/>
      <c r="AT1252" s="220" t="s">
        <v>283</v>
      </c>
      <c r="AU1252" s="220" t="s">
        <v>16</v>
      </c>
      <c r="AV1252" s="13" t="s">
        <v>16</v>
      </c>
      <c r="AW1252" s="13" t="s">
        <v>32</v>
      </c>
      <c r="AX1252" s="13" t="s">
        <v>76</v>
      </c>
      <c r="AY1252" s="220" t="s">
        <v>272</v>
      </c>
    </row>
    <row r="1253" spans="1:65" s="13" customFormat="1" ht="33.75">
      <c r="B1253" s="210"/>
      <c r="C1253" s="211"/>
      <c r="D1253" s="212" t="s">
        <v>283</v>
      </c>
      <c r="E1253" s="213" t="s">
        <v>1</v>
      </c>
      <c r="F1253" s="214" t="s">
        <v>6882</v>
      </c>
      <c r="G1253" s="211"/>
      <c r="H1253" s="213" t="s">
        <v>1</v>
      </c>
      <c r="I1253" s="215"/>
      <c r="J1253" s="211"/>
      <c r="K1253" s="211"/>
      <c r="L1253" s="216"/>
      <c r="M1253" s="217"/>
      <c r="N1253" s="218"/>
      <c r="O1253" s="218"/>
      <c r="P1253" s="218"/>
      <c r="Q1253" s="218"/>
      <c r="R1253" s="218"/>
      <c r="S1253" s="218"/>
      <c r="T1253" s="219"/>
      <c r="AT1253" s="220" t="s">
        <v>283</v>
      </c>
      <c r="AU1253" s="220" t="s">
        <v>16</v>
      </c>
      <c r="AV1253" s="13" t="s">
        <v>16</v>
      </c>
      <c r="AW1253" s="13" t="s">
        <v>32</v>
      </c>
      <c r="AX1253" s="13" t="s">
        <v>76</v>
      </c>
      <c r="AY1253" s="220" t="s">
        <v>272</v>
      </c>
    </row>
    <row r="1254" spans="1:65" s="13" customFormat="1" ht="22.5">
      <c r="B1254" s="210"/>
      <c r="C1254" s="211"/>
      <c r="D1254" s="212" t="s">
        <v>283</v>
      </c>
      <c r="E1254" s="213" t="s">
        <v>1</v>
      </c>
      <c r="F1254" s="214" t="s">
        <v>6883</v>
      </c>
      <c r="G1254" s="211"/>
      <c r="H1254" s="213" t="s">
        <v>1</v>
      </c>
      <c r="I1254" s="215"/>
      <c r="J1254" s="211"/>
      <c r="K1254" s="211"/>
      <c r="L1254" s="216"/>
      <c r="M1254" s="217"/>
      <c r="N1254" s="218"/>
      <c r="O1254" s="218"/>
      <c r="P1254" s="218"/>
      <c r="Q1254" s="218"/>
      <c r="R1254" s="218"/>
      <c r="S1254" s="218"/>
      <c r="T1254" s="219"/>
      <c r="AT1254" s="220" t="s">
        <v>283</v>
      </c>
      <c r="AU1254" s="220" t="s">
        <v>16</v>
      </c>
      <c r="AV1254" s="13" t="s">
        <v>16</v>
      </c>
      <c r="AW1254" s="13" t="s">
        <v>32</v>
      </c>
      <c r="AX1254" s="13" t="s">
        <v>76</v>
      </c>
      <c r="AY1254" s="220" t="s">
        <v>272</v>
      </c>
    </row>
    <row r="1255" spans="1:65" s="13" customFormat="1" ht="33.75">
      <c r="B1255" s="210"/>
      <c r="C1255" s="211"/>
      <c r="D1255" s="212" t="s">
        <v>283</v>
      </c>
      <c r="E1255" s="213" t="s">
        <v>1</v>
      </c>
      <c r="F1255" s="214" t="s">
        <v>6884</v>
      </c>
      <c r="G1255" s="211"/>
      <c r="H1255" s="213" t="s">
        <v>1</v>
      </c>
      <c r="I1255" s="215"/>
      <c r="J1255" s="211"/>
      <c r="K1255" s="211"/>
      <c r="L1255" s="216"/>
      <c r="M1255" s="217"/>
      <c r="N1255" s="218"/>
      <c r="O1255" s="218"/>
      <c r="P1255" s="218"/>
      <c r="Q1255" s="218"/>
      <c r="R1255" s="218"/>
      <c r="S1255" s="218"/>
      <c r="T1255" s="219"/>
      <c r="AT1255" s="220" t="s">
        <v>283</v>
      </c>
      <c r="AU1255" s="220" t="s">
        <v>16</v>
      </c>
      <c r="AV1255" s="13" t="s">
        <v>16</v>
      </c>
      <c r="AW1255" s="13" t="s">
        <v>32</v>
      </c>
      <c r="AX1255" s="13" t="s">
        <v>76</v>
      </c>
      <c r="AY1255" s="220" t="s">
        <v>272</v>
      </c>
    </row>
    <row r="1256" spans="1:65" s="13" customFormat="1" ht="33.75">
      <c r="B1256" s="210"/>
      <c r="C1256" s="211"/>
      <c r="D1256" s="212" t="s">
        <v>283</v>
      </c>
      <c r="E1256" s="213" t="s">
        <v>1</v>
      </c>
      <c r="F1256" s="214" t="s">
        <v>6885</v>
      </c>
      <c r="G1256" s="211"/>
      <c r="H1256" s="213" t="s">
        <v>1</v>
      </c>
      <c r="I1256" s="215"/>
      <c r="J1256" s="211"/>
      <c r="K1256" s="211"/>
      <c r="L1256" s="216"/>
      <c r="M1256" s="217"/>
      <c r="N1256" s="218"/>
      <c r="O1256" s="218"/>
      <c r="P1256" s="218"/>
      <c r="Q1256" s="218"/>
      <c r="R1256" s="218"/>
      <c r="S1256" s="218"/>
      <c r="T1256" s="219"/>
      <c r="AT1256" s="220" t="s">
        <v>283</v>
      </c>
      <c r="AU1256" s="220" t="s">
        <v>16</v>
      </c>
      <c r="AV1256" s="13" t="s">
        <v>16</v>
      </c>
      <c r="AW1256" s="13" t="s">
        <v>32</v>
      </c>
      <c r="AX1256" s="13" t="s">
        <v>76</v>
      </c>
      <c r="AY1256" s="220" t="s">
        <v>272</v>
      </c>
    </row>
    <row r="1257" spans="1:65" s="13" customFormat="1" ht="22.5">
      <c r="B1257" s="210"/>
      <c r="C1257" s="211"/>
      <c r="D1257" s="212" t="s">
        <v>283</v>
      </c>
      <c r="E1257" s="213" t="s">
        <v>1</v>
      </c>
      <c r="F1257" s="214" t="s">
        <v>6886</v>
      </c>
      <c r="G1257" s="211"/>
      <c r="H1257" s="213" t="s">
        <v>1</v>
      </c>
      <c r="I1257" s="215"/>
      <c r="J1257" s="211"/>
      <c r="K1257" s="211"/>
      <c r="L1257" s="216"/>
      <c r="M1257" s="217"/>
      <c r="N1257" s="218"/>
      <c r="O1257" s="218"/>
      <c r="P1257" s="218"/>
      <c r="Q1257" s="218"/>
      <c r="R1257" s="218"/>
      <c r="S1257" s="218"/>
      <c r="T1257" s="219"/>
      <c r="AT1257" s="220" t="s">
        <v>283</v>
      </c>
      <c r="AU1257" s="220" t="s">
        <v>16</v>
      </c>
      <c r="AV1257" s="13" t="s">
        <v>16</v>
      </c>
      <c r="AW1257" s="13" t="s">
        <v>32</v>
      </c>
      <c r="AX1257" s="13" t="s">
        <v>76</v>
      </c>
      <c r="AY1257" s="220" t="s">
        <v>272</v>
      </c>
    </row>
    <row r="1258" spans="1:65" s="13" customFormat="1" ht="11.25">
      <c r="B1258" s="210"/>
      <c r="C1258" s="211"/>
      <c r="D1258" s="212" t="s">
        <v>283</v>
      </c>
      <c r="E1258" s="213" t="s">
        <v>1</v>
      </c>
      <c r="F1258" s="214" t="s">
        <v>6887</v>
      </c>
      <c r="G1258" s="211"/>
      <c r="H1258" s="213" t="s">
        <v>1</v>
      </c>
      <c r="I1258" s="215"/>
      <c r="J1258" s="211"/>
      <c r="K1258" s="211"/>
      <c r="L1258" s="216"/>
      <c r="M1258" s="217"/>
      <c r="N1258" s="218"/>
      <c r="O1258" s="218"/>
      <c r="P1258" s="218"/>
      <c r="Q1258" s="218"/>
      <c r="R1258" s="218"/>
      <c r="S1258" s="218"/>
      <c r="T1258" s="219"/>
      <c r="AT1258" s="220" t="s">
        <v>283</v>
      </c>
      <c r="AU1258" s="220" t="s">
        <v>16</v>
      </c>
      <c r="AV1258" s="13" t="s">
        <v>16</v>
      </c>
      <c r="AW1258" s="13" t="s">
        <v>32</v>
      </c>
      <c r="AX1258" s="13" t="s">
        <v>76</v>
      </c>
      <c r="AY1258" s="220" t="s">
        <v>272</v>
      </c>
    </row>
    <row r="1259" spans="1:65" s="13" customFormat="1" ht="22.5">
      <c r="B1259" s="210"/>
      <c r="C1259" s="211"/>
      <c r="D1259" s="212" t="s">
        <v>283</v>
      </c>
      <c r="E1259" s="213" t="s">
        <v>1</v>
      </c>
      <c r="F1259" s="214" t="s">
        <v>6888</v>
      </c>
      <c r="G1259" s="211"/>
      <c r="H1259" s="213" t="s">
        <v>1</v>
      </c>
      <c r="I1259" s="215"/>
      <c r="J1259" s="211"/>
      <c r="K1259" s="211"/>
      <c r="L1259" s="216"/>
      <c r="M1259" s="217"/>
      <c r="N1259" s="218"/>
      <c r="O1259" s="218"/>
      <c r="P1259" s="218"/>
      <c r="Q1259" s="218"/>
      <c r="R1259" s="218"/>
      <c r="S1259" s="218"/>
      <c r="T1259" s="219"/>
      <c r="AT1259" s="220" t="s">
        <v>283</v>
      </c>
      <c r="AU1259" s="220" t="s">
        <v>16</v>
      </c>
      <c r="AV1259" s="13" t="s">
        <v>16</v>
      </c>
      <c r="AW1259" s="13" t="s">
        <v>32</v>
      </c>
      <c r="AX1259" s="13" t="s">
        <v>76</v>
      </c>
      <c r="AY1259" s="220" t="s">
        <v>272</v>
      </c>
    </row>
    <row r="1260" spans="1:65" s="13" customFormat="1" ht="22.5">
      <c r="B1260" s="210"/>
      <c r="C1260" s="211"/>
      <c r="D1260" s="212" t="s">
        <v>283</v>
      </c>
      <c r="E1260" s="213" t="s">
        <v>1</v>
      </c>
      <c r="F1260" s="214" t="s">
        <v>6889</v>
      </c>
      <c r="G1260" s="211"/>
      <c r="H1260" s="213" t="s">
        <v>1</v>
      </c>
      <c r="I1260" s="215"/>
      <c r="J1260" s="211"/>
      <c r="K1260" s="211"/>
      <c r="L1260" s="216"/>
      <c r="M1260" s="217"/>
      <c r="N1260" s="218"/>
      <c r="O1260" s="218"/>
      <c r="P1260" s="218"/>
      <c r="Q1260" s="218"/>
      <c r="R1260" s="218"/>
      <c r="S1260" s="218"/>
      <c r="T1260" s="219"/>
      <c r="AT1260" s="220" t="s">
        <v>283</v>
      </c>
      <c r="AU1260" s="220" t="s">
        <v>16</v>
      </c>
      <c r="AV1260" s="13" t="s">
        <v>16</v>
      </c>
      <c r="AW1260" s="13" t="s">
        <v>32</v>
      </c>
      <c r="AX1260" s="13" t="s">
        <v>76</v>
      </c>
      <c r="AY1260" s="220" t="s">
        <v>272</v>
      </c>
    </row>
    <row r="1261" spans="1:65" s="13" customFormat="1" ht="11.25">
      <c r="B1261" s="210"/>
      <c r="C1261" s="211"/>
      <c r="D1261" s="212" t="s">
        <v>283</v>
      </c>
      <c r="E1261" s="213" t="s">
        <v>1</v>
      </c>
      <c r="F1261" s="214" t="s">
        <v>6890</v>
      </c>
      <c r="G1261" s="211"/>
      <c r="H1261" s="213" t="s">
        <v>1</v>
      </c>
      <c r="I1261" s="215"/>
      <c r="J1261" s="211"/>
      <c r="K1261" s="211"/>
      <c r="L1261" s="216"/>
      <c r="M1261" s="217"/>
      <c r="N1261" s="218"/>
      <c r="O1261" s="218"/>
      <c r="P1261" s="218"/>
      <c r="Q1261" s="218"/>
      <c r="R1261" s="218"/>
      <c r="S1261" s="218"/>
      <c r="T1261" s="219"/>
      <c r="AT1261" s="220" t="s">
        <v>283</v>
      </c>
      <c r="AU1261" s="220" t="s">
        <v>16</v>
      </c>
      <c r="AV1261" s="13" t="s">
        <v>16</v>
      </c>
      <c r="AW1261" s="13" t="s">
        <v>32</v>
      </c>
      <c r="AX1261" s="13" t="s">
        <v>76</v>
      </c>
      <c r="AY1261" s="220" t="s">
        <v>272</v>
      </c>
    </row>
    <row r="1262" spans="1:65" s="13" customFormat="1" ht="33.75">
      <c r="B1262" s="210"/>
      <c r="C1262" s="211"/>
      <c r="D1262" s="212" t="s">
        <v>283</v>
      </c>
      <c r="E1262" s="213" t="s">
        <v>1</v>
      </c>
      <c r="F1262" s="214" t="s">
        <v>6891</v>
      </c>
      <c r="G1262" s="211"/>
      <c r="H1262" s="213" t="s">
        <v>1</v>
      </c>
      <c r="I1262" s="215"/>
      <c r="J1262" s="211"/>
      <c r="K1262" s="211"/>
      <c r="L1262" s="216"/>
      <c r="M1262" s="217"/>
      <c r="N1262" s="218"/>
      <c r="O1262" s="218"/>
      <c r="P1262" s="218"/>
      <c r="Q1262" s="218"/>
      <c r="R1262" s="218"/>
      <c r="S1262" s="218"/>
      <c r="T1262" s="219"/>
      <c r="AT1262" s="220" t="s">
        <v>283</v>
      </c>
      <c r="AU1262" s="220" t="s">
        <v>16</v>
      </c>
      <c r="AV1262" s="13" t="s">
        <v>16</v>
      </c>
      <c r="AW1262" s="13" t="s">
        <v>32</v>
      </c>
      <c r="AX1262" s="13" t="s">
        <v>76</v>
      </c>
      <c r="AY1262" s="220" t="s">
        <v>272</v>
      </c>
    </row>
    <row r="1263" spans="1:65" s="13" customFormat="1" ht="11.25">
      <c r="B1263" s="210"/>
      <c r="C1263" s="211"/>
      <c r="D1263" s="212" t="s">
        <v>283</v>
      </c>
      <c r="E1263" s="213" t="s">
        <v>1</v>
      </c>
      <c r="F1263" s="214" t="s">
        <v>6768</v>
      </c>
      <c r="G1263" s="211"/>
      <c r="H1263" s="213" t="s">
        <v>1</v>
      </c>
      <c r="I1263" s="215"/>
      <c r="J1263" s="211"/>
      <c r="K1263" s="211"/>
      <c r="L1263" s="216"/>
      <c r="M1263" s="217"/>
      <c r="N1263" s="218"/>
      <c r="O1263" s="218"/>
      <c r="P1263" s="218"/>
      <c r="Q1263" s="218"/>
      <c r="R1263" s="218"/>
      <c r="S1263" s="218"/>
      <c r="T1263" s="219"/>
      <c r="AT1263" s="220" t="s">
        <v>283</v>
      </c>
      <c r="AU1263" s="220" t="s">
        <v>16</v>
      </c>
      <c r="AV1263" s="13" t="s">
        <v>16</v>
      </c>
      <c r="AW1263" s="13" t="s">
        <v>32</v>
      </c>
      <c r="AX1263" s="13" t="s">
        <v>76</v>
      </c>
      <c r="AY1263" s="220" t="s">
        <v>272</v>
      </c>
    </row>
    <row r="1264" spans="1:65" s="14" customFormat="1" ht="11.25">
      <c r="B1264" s="221"/>
      <c r="C1264" s="222"/>
      <c r="D1264" s="212" t="s">
        <v>283</v>
      </c>
      <c r="E1264" s="223" t="s">
        <v>1</v>
      </c>
      <c r="F1264" s="224" t="s">
        <v>16</v>
      </c>
      <c r="G1264" s="222"/>
      <c r="H1264" s="225">
        <v>1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16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1:65" s="15" customFormat="1" ht="11.25">
      <c r="B1265" s="246"/>
      <c r="C1265" s="247"/>
      <c r="D1265" s="212" t="s">
        <v>283</v>
      </c>
      <c r="E1265" s="248" t="s">
        <v>1</v>
      </c>
      <c r="F1265" s="249" t="s">
        <v>5942</v>
      </c>
      <c r="G1265" s="247"/>
      <c r="H1265" s="250">
        <v>1</v>
      </c>
      <c r="I1265" s="251"/>
      <c r="J1265" s="247"/>
      <c r="K1265" s="247"/>
      <c r="L1265" s="252"/>
      <c r="M1265" s="253"/>
      <c r="N1265" s="254"/>
      <c r="O1265" s="254"/>
      <c r="P1265" s="254"/>
      <c r="Q1265" s="254"/>
      <c r="R1265" s="254"/>
      <c r="S1265" s="254"/>
      <c r="T1265" s="255"/>
      <c r="AT1265" s="256" t="s">
        <v>283</v>
      </c>
      <c r="AU1265" s="256" t="s">
        <v>16</v>
      </c>
      <c r="AV1265" s="15" t="s">
        <v>279</v>
      </c>
      <c r="AW1265" s="15" t="s">
        <v>32</v>
      </c>
      <c r="AX1265" s="15" t="s">
        <v>16</v>
      </c>
      <c r="AY1265" s="256" t="s">
        <v>272</v>
      </c>
    </row>
    <row r="1266" spans="1:65" s="2" customFormat="1" ht="55.5" customHeight="1">
      <c r="A1266" s="34"/>
      <c r="B1266" s="35"/>
      <c r="C1266" s="192" t="s">
        <v>2267</v>
      </c>
      <c r="D1266" s="192" t="s">
        <v>274</v>
      </c>
      <c r="E1266" s="193" t="s">
        <v>7114</v>
      </c>
      <c r="F1266" s="194" t="s">
        <v>7115</v>
      </c>
      <c r="G1266" s="195" t="s">
        <v>2594</v>
      </c>
      <c r="H1266" s="196">
        <v>1</v>
      </c>
      <c r="I1266" s="197"/>
      <c r="J1266" s="198">
        <f>ROUND(I1266*H1266,2)</f>
        <v>0</v>
      </c>
      <c r="K1266" s="194" t="s">
        <v>1</v>
      </c>
      <c r="L1266" s="39"/>
      <c r="M1266" s="199" t="s">
        <v>1</v>
      </c>
      <c r="N1266" s="200" t="s">
        <v>41</v>
      </c>
      <c r="O1266" s="71"/>
      <c r="P1266" s="201">
        <f>O1266*H1266</f>
        <v>0</v>
      </c>
      <c r="Q1266" s="201">
        <v>0</v>
      </c>
      <c r="R1266" s="201">
        <f>Q1266*H1266</f>
        <v>0</v>
      </c>
      <c r="S1266" s="201">
        <v>0</v>
      </c>
      <c r="T1266" s="202">
        <f>S1266*H1266</f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203" t="s">
        <v>279</v>
      </c>
      <c r="AT1266" s="203" t="s">
        <v>274</v>
      </c>
      <c r="AU1266" s="203" t="s">
        <v>16</v>
      </c>
      <c r="AY1266" s="17" t="s">
        <v>272</v>
      </c>
      <c r="BE1266" s="204">
        <f>IF(N1266="základní",J1266,0)</f>
        <v>0</v>
      </c>
      <c r="BF1266" s="204">
        <f>IF(N1266="snížená",J1266,0)</f>
        <v>0</v>
      </c>
      <c r="BG1266" s="204">
        <f>IF(N1266="zákl. přenesená",J1266,0)</f>
        <v>0</v>
      </c>
      <c r="BH1266" s="204">
        <f>IF(N1266="sníž. přenesená",J1266,0)</f>
        <v>0</v>
      </c>
      <c r="BI1266" s="204">
        <f>IF(N1266="nulová",J1266,0)</f>
        <v>0</v>
      </c>
      <c r="BJ1266" s="17" t="s">
        <v>16</v>
      </c>
      <c r="BK1266" s="204">
        <f>ROUND(I1266*H1266,2)</f>
        <v>0</v>
      </c>
      <c r="BL1266" s="17" t="s">
        <v>279</v>
      </c>
      <c r="BM1266" s="203" t="s">
        <v>3959</v>
      </c>
    </row>
    <row r="1267" spans="1:65" s="2" customFormat="1" ht="21.75" customHeight="1">
      <c r="A1267" s="34"/>
      <c r="B1267" s="35"/>
      <c r="C1267" s="192" t="s">
        <v>2277</v>
      </c>
      <c r="D1267" s="192" t="s">
        <v>274</v>
      </c>
      <c r="E1267" s="193" t="s">
        <v>7116</v>
      </c>
      <c r="F1267" s="194" t="s">
        <v>6809</v>
      </c>
      <c r="G1267" s="195" t="s">
        <v>380</v>
      </c>
      <c r="H1267" s="196">
        <v>0.1</v>
      </c>
      <c r="I1267" s="197"/>
      <c r="J1267" s="198">
        <f>ROUND(I1267*H1267,2)</f>
        <v>0</v>
      </c>
      <c r="K1267" s="194" t="s">
        <v>1</v>
      </c>
      <c r="L1267" s="39"/>
      <c r="M1267" s="199" t="s">
        <v>1</v>
      </c>
      <c r="N1267" s="200" t="s">
        <v>41</v>
      </c>
      <c r="O1267" s="71"/>
      <c r="P1267" s="201">
        <f>O1267*H1267</f>
        <v>0</v>
      </c>
      <c r="Q1267" s="201">
        <v>0</v>
      </c>
      <c r="R1267" s="201">
        <f>Q1267*H1267</f>
        <v>0</v>
      </c>
      <c r="S1267" s="201">
        <v>0</v>
      </c>
      <c r="T1267" s="202">
        <f>S1267*H1267</f>
        <v>0</v>
      </c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R1267" s="203" t="s">
        <v>279</v>
      </c>
      <c r="AT1267" s="203" t="s">
        <v>274</v>
      </c>
      <c r="AU1267" s="203" t="s">
        <v>16</v>
      </c>
      <c r="AY1267" s="17" t="s">
        <v>272</v>
      </c>
      <c r="BE1267" s="204">
        <f>IF(N1267="základní",J1267,0)</f>
        <v>0</v>
      </c>
      <c r="BF1267" s="204">
        <f>IF(N1267="snížená",J1267,0)</f>
        <v>0</v>
      </c>
      <c r="BG1267" s="204">
        <f>IF(N1267="zákl. přenesená",J1267,0)</f>
        <v>0</v>
      </c>
      <c r="BH1267" s="204">
        <f>IF(N1267="sníž. přenesená",J1267,0)</f>
        <v>0</v>
      </c>
      <c r="BI1267" s="204">
        <f>IF(N1267="nulová",J1267,0)</f>
        <v>0</v>
      </c>
      <c r="BJ1267" s="17" t="s">
        <v>16</v>
      </c>
      <c r="BK1267" s="204">
        <f>ROUND(I1267*H1267,2)</f>
        <v>0</v>
      </c>
      <c r="BL1267" s="17" t="s">
        <v>279</v>
      </c>
      <c r="BM1267" s="203" t="s">
        <v>3974</v>
      </c>
    </row>
    <row r="1268" spans="1:65" s="12" customFormat="1" ht="25.9" customHeight="1">
      <c r="B1268" s="176"/>
      <c r="C1268" s="177"/>
      <c r="D1268" s="178" t="s">
        <v>75</v>
      </c>
      <c r="E1268" s="179" t="s">
        <v>7117</v>
      </c>
      <c r="F1268" s="179" t="s">
        <v>7118</v>
      </c>
      <c r="G1268" s="177"/>
      <c r="H1268" s="177"/>
      <c r="I1268" s="180"/>
      <c r="J1268" s="181">
        <f>BK1268</f>
        <v>0</v>
      </c>
      <c r="K1268" s="177"/>
      <c r="L1268" s="182"/>
      <c r="M1268" s="183"/>
      <c r="N1268" s="184"/>
      <c r="O1268" s="184"/>
      <c r="P1268" s="185">
        <f>SUM(P1269:P1516)</f>
        <v>0</v>
      </c>
      <c r="Q1268" s="184"/>
      <c r="R1268" s="185">
        <f>SUM(R1269:R1516)</f>
        <v>0</v>
      </c>
      <c r="S1268" s="184"/>
      <c r="T1268" s="186">
        <f>SUM(T1269:T1516)</f>
        <v>0</v>
      </c>
      <c r="AR1268" s="187" t="s">
        <v>16</v>
      </c>
      <c r="AT1268" s="188" t="s">
        <v>75</v>
      </c>
      <c r="AU1268" s="188" t="s">
        <v>76</v>
      </c>
      <c r="AY1268" s="187" t="s">
        <v>272</v>
      </c>
      <c r="BK1268" s="189">
        <f>SUM(BK1269:BK1516)</f>
        <v>0</v>
      </c>
    </row>
    <row r="1269" spans="1:65" s="2" customFormat="1" ht="55.5" customHeight="1">
      <c r="A1269" s="34"/>
      <c r="B1269" s="35"/>
      <c r="C1269" s="192" t="s">
        <v>2307</v>
      </c>
      <c r="D1269" s="192" t="s">
        <v>274</v>
      </c>
      <c r="E1269" s="193" t="s">
        <v>7119</v>
      </c>
      <c r="F1269" s="194" t="s">
        <v>7120</v>
      </c>
      <c r="G1269" s="195" t="s">
        <v>952</v>
      </c>
      <c r="H1269" s="196">
        <v>1</v>
      </c>
      <c r="I1269" s="197"/>
      <c r="J1269" s="198">
        <f>ROUND(I1269*H1269,2)</f>
        <v>0</v>
      </c>
      <c r="K1269" s="194" t="s">
        <v>1</v>
      </c>
      <c r="L1269" s="39"/>
      <c r="M1269" s="199" t="s">
        <v>1</v>
      </c>
      <c r="N1269" s="200" t="s">
        <v>41</v>
      </c>
      <c r="O1269" s="71"/>
      <c r="P1269" s="201">
        <f>O1269*H1269</f>
        <v>0</v>
      </c>
      <c r="Q1269" s="201">
        <v>0</v>
      </c>
      <c r="R1269" s="201">
        <f>Q1269*H1269</f>
        <v>0</v>
      </c>
      <c r="S1269" s="201">
        <v>0</v>
      </c>
      <c r="T1269" s="202">
        <f>S1269*H1269</f>
        <v>0</v>
      </c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R1269" s="203" t="s">
        <v>279</v>
      </c>
      <c r="AT1269" s="203" t="s">
        <v>274</v>
      </c>
      <c r="AU1269" s="203" t="s">
        <v>16</v>
      </c>
      <c r="AY1269" s="17" t="s">
        <v>272</v>
      </c>
      <c r="BE1269" s="204">
        <f>IF(N1269="základní",J1269,0)</f>
        <v>0</v>
      </c>
      <c r="BF1269" s="204">
        <f>IF(N1269="snížená",J1269,0)</f>
        <v>0</v>
      </c>
      <c r="BG1269" s="204">
        <f>IF(N1269="zákl. přenesená",J1269,0)</f>
        <v>0</v>
      </c>
      <c r="BH1269" s="204">
        <f>IF(N1269="sníž. přenesená",J1269,0)</f>
        <v>0</v>
      </c>
      <c r="BI1269" s="204">
        <f>IF(N1269="nulová",J1269,0)</f>
        <v>0</v>
      </c>
      <c r="BJ1269" s="17" t="s">
        <v>16</v>
      </c>
      <c r="BK1269" s="204">
        <f>ROUND(I1269*H1269,2)</f>
        <v>0</v>
      </c>
      <c r="BL1269" s="17" t="s">
        <v>279</v>
      </c>
      <c r="BM1269" s="203" t="s">
        <v>3983</v>
      </c>
    </row>
    <row r="1270" spans="1:65" s="13" customFormat="1" ht="22.5">
      <c r="B1270" s="210"/>
      <c r="C1270" s="211"/>
      <c r="D1270" s="212" t="s">
        <v>283</v>
      </c>
      <c r="E1270" s="213" t="s">
        <v>1</v>
      </c>
      <c r="F1270" s="214" t="s">
        <v>6707</v>
      </c>
      <c r="G1270" s="211"/>
      <c r="H1270" s="213" t="s">
        <v>1</v>
      </c>
      <c r="I1270" s="215"/>
      <c r="J1270" s="211"/>
      <c r="K1270" s="211"/>
      <c r="L1270" s="216"/>
      <c r="M1270" s="217"/>
      <c r="N1270" s="218"/>
      <c r="O1270" s="218"/>
      <c r="P1270" s="218"/>
      <c r="Q1270" s="218"/>
      <c r="R1270" s="218"/>
      <c r="S1270" s="218"/>
      <c r="T1270" s="219"/>
      <c r="AT1270" s="220" t="s">
        <v>283</v>
      </c>
      <c r="AU1270" s="220" t="s">
        <v>16</v>
      </c>
      <c r="AV1270" s="13" t="s">
        <v>16</v>
      </c>
      <c r="AW1270" s="13" t="s">
        <v>32</v>
      </c>
      <c r="AX1270" s="13" t="s">
        <v>76</v>
      </c>
      <c r="AY1270" s="220" t="s">
        <v>272</v>
      </c>
    </row>
    <row r="1271" spans="1:65" s="13" customFormat="1" ht="22.5">
      <c r="B1271" s="210"/>
      <c r="C1271" s="211"/>
      <c r="D1271" s="212" t="s">
        <v>283</v>
      </c>
      <c r="E1271" s="213" t="s">
        <v>1</v>
      </c>
      <c r="F1271" s="214" t="s">
        <v>6708</v>
      </c>
      <c r="G1271" s="211"/>
      <c r="H1271" s="213" t="s">
        <v>1</v>
      </c>
      <c r="I1271" s="215"/>
      <c r="J1271" s="211"/>
      <c r="K1271" s="211"/>
      <c r="L1271" s="216"/>
      <c r="M1271" s="217"/>
      <c r="N1271" s="218"/>
      <c r="O1271" s="218"/>
      <c r="P1271" s="218"/>
      <c r="Q1271" s="218"/>
      <c r="R1271" s="218"/>
      <c r="S1271" s="218"/>
      <c r="T1271" s="219"/>
      <c r="AT1271" s="220" t="s">
        <v>283</v>
      </c>
      <c r="AU1271" s="220" t="s">
        <v>16</v>
      </c>
      <c r="AV1271" s="13" t="s">
        <v>16</v>
      </c>
      <c r="AW1271" s="13" t="s">
        <v>32</v>
      </c>
      <c r="AX1271" s="13" t="s">
        <v>76</v>
      </c>
      <c r="AY1271" s="220" t="s">
        <v>272</v>
      </c>
    </row>
    <row r="1272" spans="1:65" s="13" customFormat="1" ht="22.5">
      <c r="B1272" s="210"/>
      <c r="C1272" s="211"/>
      <c r="D1272" s="212" t="s">
        <v>283</v>
      </c>
      <c r="E1272" s="213" t="s">
        <v>1</v>
      </c>
      <c r="F1272" s="214" t="s">
        <v>6709</v>
      </c>
      <c r="G1272" s="211"/>
      <c r="H1272" s="213" t="s">
        <v>1</v>
      </c>
      <c r="I1272" s="215"/>
      <c r="J1272" s="211"/>
      <c r="K1272" s="211"/>
      <c r="L1272" s="216"/>
      <c r="M1272" s="217"/>
      <c r="N1272" s="218"/>
      <c r="O1272" s="218"/>
      <c r="P1272" s="218"/>
      <c r="Q1272" s="218"/>
      <c r="R1272" s="218"/>
      <c r="S1272" s="218"/>
      <c r="T1272" s="219"/>
      <c r="AT1272" s="220" t="s">
        <v>283</v>
      </c>
      <c r="AU1272" s="220" t="s">
        <v>16</v>
      </c>
      <c r="AV1272" s="13" t="s">
        <v>16</v>
      </c>
      <c r="AW1272" s="13" t="s">
        <v>32</v>
      </c>
      <c r="AX1272" s="13" t="s">
        <v>76</v>
      </c>
      <c r="AY1272" s="220" t="s">
        <v>272</v>
      </c>
    </row>
    <row r="1273" spans="1:65" s="13" customFormat="1" ht="22.5">
      <c r="B1273" s="210"/>
      <c r="C1273" s="211"/>
      <c r="D1273" s="212" t="s">
        <v>283</v>
      </c>
      <c r="E1273" s="213" t="s">
        <v>1</v>
      </c>
      <c r="F1273" s="214" t="s">
        <v>7121</v>
      </c>
      <c r="G1273" s="211"/>
      <c r="H1273" s="213" t="s">
        <v>1</v>
      </c>
      <c r="I1273" s="215"/>
      <c r="J1273" s="211"/>
      <c r="K1273" s="211"/>
      <c r="L1273" s="216"/>
      <c r="M1273" s="217"/>
      <c r="N1273" s="218"/>
      <c r="O1273" s="218"/>
      <c r="P1273" s="218"/>
      <c r="Q1273" s="218"/>
      <c r="R1273" s="218"/>
      <c r="S1273" s="218"/>
      <c r="T1273" s="219"/>
      <c r="AT1273" s="220" t="s">
        <v>283</v>
      </c>
      <c r="AU1273" s="220" t="s">
        <v>16</v>
      </c>
      <c r="AV1273" s="13" t="s">
        <v>16</v>
      </c>
      <c r="AW1273" s="13" t="s">
        <v>32</v>
      </c>
      <c r="AX1273" s="13" t="s">
        <v>76</v>
      </c>
      <c r="AY1273" s="220" t="s">
        <v>272</v>
      </c>
    </row>
    <row r="1274" spans="1:65" s="13" customFormat="1" ht="22.5">
      <c r="B1274" s="210"/>
      <c r="C1274" s="211"/>
      <c r="D1274" s="212" t="s">
        <v>283</v>
      </c>
      <c r="E1274" s="213" t="s">
        <v>1</v>
      </c>
      <c r="F1274" s="214" t="s">
        <v>6711</v>
      </c>
      <c r="G1274" s="211"/>
      <c r="H1274" s="213" t="s">
        <v>1</v>
      </c>
      <c r="I1274" s="215"/>
      <c r="J1274" s="211"/>
      <c r="K1274" s="211"/>
      <c r="L1274" s="216"/>
      <c r="M1274" s="217"/>
      <c r="N1274" s="218"/>
      <c r="O1274" s="218"/>
      <c r="P1274" s="218"/>
      <c r="Q1274" s="218"/>
      <c r="R1274" s="218"/>
      <c r="S1274" s="218"/>
      <c r="T1274" s="219"/>
      <c r="AT1274" s="220" t="s">
        <v>283</v>
      </c>
      <c r="AU1274" s="220" t="s">
        <v>16</v>
      </c>
      <c r="AV1274" s="13" t="s">
        <v>16</v>
      </c>
      <c r="AW1274" s="13" t="s">
        <v>32</v>
      </c>
      <c r="AX1274" s="13" t="s">
        <v>76</v>
      </c>
      <c r="AY1274" s="220" t="s">
        <v>272</v>
      </c>
    </row>
    <row r="1275" spans="1:65" s="13" customFormat="1" ht="33.75">
      <c r="B1275" s="210"/>
      <c r="C1275" s="211"/>
      <c r="D1275" s="212" t="s">
        <v>283</v>
      </c>
      <c r="E1275" s="213" t="s">
        <v>1</v>
      </c>
      <c r="F1275" s="214" t="s">
        <v>6712</v>
      </c>
      <c r="G1275" s="211"/>
      <c r="H1275" s="213" t="s">
        <v>1</v>
      </c>
      <c r="I1275" s="215"/>
      <c r="J1275" s="211"/>
      <c r="K1275" s="211"/>
      <c r="L1275" s="216"/>
      <c r="M1275" s="217"/>
      <c r="N1275" s="218"/>
      <c r="O1275" s="218"/>
      <c r="P1275" s="218"/>
      <c r="Q1275" s="218"/>
      <c r="R1275" s="218"/>
      <c r="S1275" s="218"/>
      <c r="T1275" s="219"/>
      <c r="AT1275" s="220" t="s">
        <v>283</v>
      </c>
      <c r="AU1275" s="220" t="s">
        <v>16</v>
      </c>
      <c r="AV1275" s="13" t="s">
        <v>16</v>
      </c>
      <c r="AW1275" s="13" t="s">
        <v>32</v>
      </c>
      <c r="AX1275" s="13" t="s">
        <v>76</v>
      </c>
      <c r="AY1275" s="220" t="s">
        <v>272</v>
      </c>
    </row>
    <row r="1276" spans="1:65" s="13" customFormat="1" ht="22.5">
      <c r="B1276" s="210"/>
      <c r="C1276" s="211"/>
      <c r="D1276" s="212" t="s">
        <v>283</v>
      </c>
      <c r="E1276" s="213" t="s">
        <v>1</v>
      </c>
      <c r="F1276" s="214" t="s">
        <v>6713</v>
      </c>
      <c r="G1276" s="211"/>
      <c r="H1276" s="213" t="s">
        <v>1</v>
      </c>
      <c r="I1276" s="215"/>
      <c r="J1276" s="211"/>
      <c r="K1276" s="211"/>
      <c r="L1276" s="216"/>
      <c r="M1276" s="217"/>
      <c r="N1276" s="218"/>
      <c r="O1276" s="218"/>
      <c r="P1276" s="218"/>
      <c r="Q1276" s="218"/>
      <c r="R1276" s="218"/>
      <c r="S1276" s="218"/>
      <c r="T1276" s="219"/>
      <c r="AT1276" s="220" t="s">
        <v>283</v>
      </c>
      <c r="AU1276" s="220" t="s">
        <v>16</v>
      </c>
      <c r="AV1276" s="13" t="s">
        <v>16</v>
      </c>
      <c r="AW1276" s="13" t="s">
        <v>32</v>
      </c>
      <c r="AX1276" s="13" t="s">
        <v>76</v>
      </c>
      <c r="AY1276" s="220" t="s">
        <v>272</v>
      </c>
    </row>
    <row r="1277" spans="1:65" s="13" customFormat="1" ht="33.75">
      <c r="B1277" s="210"/>
      <c r="C1277" s="211"/>
      <c r="D1277" s="212" t="s">
        <v>283</v>
      </c>
      <c r="E1277" s="213" t="s">
        <v>1</v>
      </c>
      <c r="F1277" s="214" t="s">
        <v>6714</v>
      </c>
      <c r="G1277" s="211"/>
      <c r="H1277" s="213" t="s">
        <v>1</v>
      </c>
      <c r="I1277" s="215"/>
      <c r="J1277" s="211"/>
      <c r="K1277" s="211"/>
      <c r="L1277" s="216"/>
      <c r="M1277" s="217"/>
      <c r="N1277" s="218"/>
      <c r="O1277" s="218"/>
      <c r="P1277" s="218"/>
      <c r="Q1277" s="218"/>
      <c r="R1277" s="218"/>
      <c r="S1277" s="218"/>
      <c r="T1277" s="219"/>
      <c r="AT1277" s="220" t="s">
        <v>283</v>
      </c>
      <c r="AU1277" s="220" t="s">
        <v>16</v>
      </c>
      <c r="AV1277" s="13" t="s">
        <v>16</v>
      </c>
      <c r="AW1277" s="13" t="s">
        <v>32</v>
      </c>
      <c r="AX1277" s="13" t="s">
        <v>76</v>
      </c>
      <c r="AY1277" s="220" t="s">
        <v>272</v>
      </c>
    </row>
    <row r="1278" spans="1:65" s="13" customFormat="1" ht="22.5">
      <c r="B1278" s="210"/>
      <c r="C1278" s="211"/>
      <c r="D1278" s="212" t="s">
        <v>283</v>
      </c>
      <c r="E1278" s="213" t="s">
        <v>1</v>
      </c>
      <c r="F1278" s="214" t="s">
        <v>6715</v>
      </c>
      <c r="G1278" s="211"/>
      <c r="H1278" s="213" t="s">
        <v>1</v>
      </c>
      <c r="I1278" s="215"/>
      <c r="J1278" s="211"/>
      <c r="K1278" s="211"/>
      <c r="L1278" s="216"/>
      <c r="M1278" s="217"/>
      <c r="N1278" s="218"/>
      <c r="O1278" s="218"/>
      <c r="P1278" s="218"/>
      <c r="Q1278" s="218"/>
      <c r="R1278" s="218"/>
      <c r="S1278" s="218"/>
      <c r="T1278" s="219"/>
      <c r="AT1278" s="220" t="s">
        <v>283</v>
      </c>
      <c r="AU1278" s="220" t="s">
        <v>16</v>
      </c>
      <c r="AV1278" s="13" t="s">
        <v>16</v>
      </c>
      <c r="AW1278" s="13" t="s">
        <v>32</v>
      </c>
      <c r="AX1278" s="13" t="s">
        <v>76</v>
      </c>
      <c r="AY1278" s="220" t="s">
        <v>272</v>
      </c>
    </row>
    <row r="1279" spans="1:65" s="13" customFormat="1" ht="33.75">
      <c r="B1279" s="210"/>
      <c r="C1279" s="211"/>
      <c r="D1279" s="212" t="s">
        <v>283</v>
      </c>
      <c r="E1279" s="213" t="s">
        <v>1</v>
      </c>
      <c r="F1279" s="214" t="s">
        <v>6716</v>
      </c>
      <c r="G1279" s="211"/>
      <c r="H1279" s="213" t="s">
        <v>1</v>
      </c>
      <c r="I1279" s="215"/>
      <c r="J1279" s="211"/>
      <c r="K1279" s="211"/>
      <c r="L1279" s="216"/>
      <c r="M1279" s="217"/>
      <c r="N1279" s="218"/>
      <c r="O1279" s="218"/>
      <c r="P1279" s="218"/>
      <c r="Q1279" s="218"/>
      <c r="R1279" s="218"/>
      <c r="S1279" s="218"/>
      <c r="T1279" s="219"/>
      <c r="AT1279" s="220" t="s">
        <v>283</v>
      </c>
      <c r="AU1279" s="220" t="s">
        <v>16</v>
      </c>
      <c r="AV1279" s="13" t="s">
        <v>16</v>
      </c>
      <c r="AW1279" s="13" t="s">
        <v>32</v>
      </c>
      <c r="AX1279" s="13" t="s">
        <v>76</v>
      </c>
      <c r="AY1279" s="220" t="s">
        <v>272</v>
      </c>
    </row>
    <row r="1280" spans="1:65" s="13" customFormat="1" ht="11.25">
      <c r="B1280" s="210"/>
      <c r="C1280" s="211"/>
      <c r="D1280" s="212" t="s">
        <v>283</v>
      </c>
      <c r="E1280" s="213" t="s">
        <v>1</v>
      </c>
      <c r="F1280" s="214" t="s">
        <v>6717</v>
      </c>
      <c r="G1280" s="211"/>
      <c r="H1280" s="213" t="s">
        <v>1</v>
      </c>
      <c r="I1280" s="215"/>
      <c r="J1280" s="211"/>
      <c r="K1280" s="211"/>
      <c r="L1280" s="216"/>
      <c r="M1280" s="217"/>
      <c r="N1280" s="218"/>
      <c r="O1280" s="218"/>
      <c r="P1280" s="218"/>
      <c r="Q1280" s="218"/>
      <c r="R1280" s="218"/>
      <c r="S1280" s="218"/>
      <c r="T1280" s="219"/>
      <c r="AT1280" s="220" t="s">
        <v>283</v>
      </c>
      <c r="AU1280" s="220" t="s">
        <v>16</v>
      </c>
      <c r="AV1280" s="13" t="s">
        <v>16</v>
      </c>
      <c r="AW1280" s="13" t="s">
        <v>32</v>
      </c>
      <c r="AX1280" s="13" t="s">
        <v>76</v>
      </c>
      <c r="AY1280" s="220" t="s">
        <v>272</v>
      </c>
    </row>
    <row r="1281" spans="1:65" s="13" customFormat="1" ht="33.75">
      <c r="B1281" s="210"/>
      <c r="C1281" s="211"/>
      <c r="D1281" s="212" t="s">
        <v>283</v>
      </c>
      <c r="E1281" s="213" t="s">
        <v>1</v>
      </c>
      <c r="F1281" s="214" t="s">
        <v>6718</v>
      </c>
      <c r="G1281" s="211"/>
      <c r="H1281" s="213" t="s">
        <v>1</v>
      </c>
      <c r="I1281" s="215"/>
      <c r="J1281" s="211"/>
      <c r="K1281" s="211"/>
      <c r="L1281" s="216"/>
      <c r="M1281" s="217"/>
      <c r="N1281" s="218"/>
      <c r="O1281" s="218"/>
      <c r="P1281" s="218"/>
      <c r="Q1281" s="218"/>
      <c r="R1281" s="218"/>
      <c r="S1281" s="218"/>
      <c r="T1281" s="219"/>
      <c r="AT1281" s="220" t="s">
        <v>283</v>
      </c>
      <c r="AU1281" s="220" t="s">
        <v>16</v>
      </c>
      <c r="AV1281" s="13" t="s">
        <v>16</v>
      </c>
      <c r="AW1281" s="13" t="s">
        <v>32</v>
      </c>
      <c r="AX1281" s="13" t="s">
        <v>76</v>
      </c>
      <c r="AY1281" s="220" t="s">
        <v>272</v>
      </c>
    </row>
    <row r="1282" spans="1:65" s="13" customFormat="1" ht="22.5">
      <c r="B1282" s="210"/>
      <c r="C1282" s="211"/>
      <c r="D1282" s="212" t="s">
        <v>283</v>
      </c>
      <c r="E1282" s="213" t="s">
        <v>1</v>
      </c>
      <c r="F1282" s="214" t="s">
        <v>6719</v>
      </c>
      <c r="G1282" s="211"/>
      <c r="H1282" s="213" t="s">
        <v>1</v>
      </c>
      <c r="I1282" s="215"/>
      <c r="J1282" s="211"/>
      <c r="K1282" s="211"/>
      <c r="L1282" s="216"/>
      <c r="M1282" s="217"/>
      <c r="N1282" s="218"/>
      <c r="O1282" s="218"/>
      <c r="P1282" s="218"/>
      <c r="Q1282" s="218"/>
      <c r="R1282" s="218"/>
      <c r="S1282" s="218"/>
      <c r="T1282" s="219"/>
      <c r="AT1282" s="220" t="s">
        <v>283</v>
      </c>
      <c r="AU1282" s="220" t="s">
        <v>16</v>
      </c>
      <c r="AV1282" s="13" t="s">
        <v>16</v>
      </c>
      <c r="AW1282" s="13" t="s">
        <v>32</v>
      </c>
      <c r="AX1282" s="13" t="s">
        <v>76</v>
      </c>
      <c r="AY1282" s="220" t="s">
        <v>272</v>
      </c>
    </row>
    <row r="1283" spans="1:65" s="13" customFormat="1" ht="22.5">
      <c r="B1283" s="210"/>
      <c r="C1283" s="211"/>
      <c r="D1283" s="212" t="s">
        <v>283</v>
      </c>
      <c r="E1283" s="213" t="s">
        <v>1</v>
      </c>
      <c r="F1283" s="214" t="s">
        <v>6720</v>
      </c>
      <c r="G1283" s="211"/>
      <c r="H1283" s="213" t="s">
        <v>1</v>
      </c>
      <c r="I1283" s="215"/>
      <c r="J1283" s="211"/>
      <c r="K1283" s="211"/>
      <c r="L1283" s="216"/>
      <c r="M1283" s="217"/>
      <c r="N1283" s="218"/>
      <c r="O1283" s="218"/>
      <c r="P1283" s="218"/>
      <c r="Q1283" s="218"/>
      <c r="R1283" s="218"/>
      <c r="S1283" s="218"/>
      <c r="T1283" s="219"/>
      <c r="AT1283" s="220" t="s">
        <v>283</v>
      </c>
      <c r="AU1283" s="220" t="s">
        <v>16</v>
      </c>
      <c r="AV1283" s="13" t="s">
        <v>16</v>
      </c>
      <c r="AW1283" s="13" t="s">
        <v>32</v>
      </c>
      <c r="AX1283" s="13" t="s">
        <v>76</v>
      </c>
      <c r="AY1283" s="220" t="s">
        <v>272</v>
      </c>
    </row>
    <row r="1284" spans="1:65" s="13" customFormat="1" ht="22.5">
      <c r="B1284" s="210"/>
      <c r="C1284" s="211"/>
      <c r="D1284" s="212" t="s">
        <v>283</v>
      </c>
      <c r="E1284" s="213" t="s">
        <v>1</v>
      </c>
      <c r="F1284" s="214" t="s">
        <v>6721</v>
      </c>
      <c r="G1284" s="211"/>
      <c r="H1284" s="213" t="s">
        <v>1</v>
      </c>
      <c r="I1284" s="215"/>
      <c r="J1284" s="211"/>
      <c r="K1284" s="211"/>
      <c r="L1284" s="216"/>
      <c r="M1284" s="217"/>
      <c r="N1284" s="218"/>
      <c r="O1284" s="218"/>
      <c r="P1284" s="218"/>
      <c r="Q1284" s="218"/>
      <c r="R1284" s="218"/>
      <c r="S1284" s="218"/>
      <c r="T1284" s="219"/>
      <c r="AT1284" s="220" t="s">
        <v>283</v>
      </c>
      <c r="AU1284" s="220" t="s">
        <v>16</v>
      </c>
      <c r="AV1284" s="13" t="s">
        <v>16</v>
      </c>
      <c r="AW1284" s="13" t="s">
        <v>32</v>
      </c>
      <c r="AX1284" s="13" t="s">
        <v>76</v>
      </c>
      <c r="AY1284" s="220" t="s">
        <v>272</v>
      </c>
    </row>
    <row r="1285" spans="1:65" s="13" customFormat="1" ht="11.25">
      <c r="B1285" s="210"/>
      <c r="C1285" s="211"/>
      <c r="D1285" s="212" t="s">
        <v>283</v>
      </c>
      <c r="E1285" s="213" t="s">
        <v>1</v>
      </c>
      <c r="F1285" s="214" t="s">
        <v>6722</v>
      </c>
      <c r="G1285" s="211"/>
      <c r="H1285" s="213" t="s">
        <v>1</v>
      </c>
      <c r="I1285" s="215"/>
      <c r="J1285" s="211"/>
      <c r="K1285" s="211"/>
      <c r="L1285" s="216"/>
      <c r="M1285" s="217"/>
      <c r="N1285" s="218"/>
      <c r="O1285" s="218"/>
      <c r="P1285" s="218"/>
      <c r="Q1285" s="218"/>
      <c r="R1285" s="218"/>
      <c r="S1285" s="218"/>
      <c r="T1285" s="219"/>
      <c r="AT1285" s="220" t="s">
        <v>283</v>
      </c>
      <c r="AU1285" s="220" t="s">
        <v>16</v>
      </c>
      <c r="AV1285" s="13" t="s">
        <v>16</v>
      </c>
      <c r="AW1285" s="13" t="s">
        <v>32</v>
      </c>
      <c r="AX1285" s="13" t="s">
        <v>76</v>
      </c>
      <c r="AY1285" s="220" t="s">
        <v>272</v>
      </c>
    </row>
    <row r="1286" spans="1:65" s="13" customFormat="1" ht="11.25">
      <c r="B1286" s="210"/>
      <c r="C1286" s="211"/>
      <c r="D1286" s="212" t="s">
        <v>283</v>
      </c>
      <c r="E1286" s="213" t="s">
        <v>1</v>
      </c>
      <c r="F1286" s="214" t="s">
        <v>6723</v>
      </c>
      <c r="G1286" s="211"/>
      <c r="H1286" s="213" t="s">
        <v>1</v>
      </c>
      <c r="I1286" s="215"/>
      <c r="J1286" s="211"/>
      <c r="K1286" s="211"/>
      <c r="L1286" s="216"/>
      <c r="M1286" s="217"/>
      <c r="N1286" s="218"/>
      <c r="O1286" s="218"/>
      <c r="P1286" s="218"/>
      <c r="Q1286" s="218"/>
      <c r="R1286" s="218"/>
      <c r="S1286" s="218"/>
      <c r="T1286" s="219"/>
      <c r="AT1286" s="220" t="s">
        <v>283</v>
      </c>
      <c r="AU1286" s="220" t="s">
        <v>16</v>
      </c>
      <c r="AV1286" s="13" t="s">
        <v>16</v>
      </c>
      <c r="AW1286" s="13" t="s">
        <v>32</v>
      </c>
      <c r="AX1286" s="13" t="s">
        <v>76</v>
      </c>
      <c r="AY1286" s="220" t="s">
        <v>272</v>
      </c>
    </row>
    <row r="1287" spans="1:65" s="14" customFormat="1" ht="11.25">
      <c r="B1287" s="221"/>
      <c r="C1287" s="222"/>
      <c r="D1287" s="212" t="s">
        <v>283</v>
      </c>
      <c r="E1287" s="223" t="s">
        <v>1</v>
      </c>
      <c r="F1287" s="224" t="s">
        <v>16</v>
      </c>
      <c r="G1287" s="222"/>
      <c r="H1287" s="225">
        <v>1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16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1:65" s="15" customFormat="1" ht="11.25">
      <c r="B1288" s="246"/>
      <c r="C1288" s="247"/>
      <c r="D1288" s="212" t="s">
        <v>283</v>
      </c>
      <c r="E1288" s="248" t="s">
        <v>1</v>
      </c>
      <c r="F1288" s="249" t="s">
        <v>5942</v>
      </c>
      <c r="G1288" s="247"/>
      <c r="H1288" s="250">
        <v>1</v>
      </c>
      <c r="I1288" s="251"/>
      <c r="J1288" s="247"/>
      <c r="K1288" s="247"/>
      <c r="L1288" s="252"/>
      <c r="M1288" s="253"/>
      <c r="N1288" s="254"/>
      <c r="O1288" s="254"/>
      <c r="P1288" s="254"/>
      <c r="Q1288" s="254"/>
      <c r="R1288" s="254"/>
      <c r="S1288" s="254"/>
      <c r="T1288" s="255"/>
      <c r="AT1288" s="256" t="s">
        <v>283</v>
      </c>
      <c r="AU1288" s="256" t="s">
        <v>16</v>
      </c>
      <c r="AV1288" s="15" t="s">
        <v>279</v>
      </c>
      <c r="AW1288" s="15" t="s">
        <v>32</v>
      </c>
      <c r="AX1288" s="15" t="s">
        <v>16</v>
      </c>
      <c r="AY1288" s="256" t="s">
        <v>272</v>
      </c>
    </row>
    <row r="1289" spans="1:65" s="2" customFormat="1" ht="37.9" customHeight="1">
      <c r="A1289" s="34"/>
      <c r="B1289" s="35"/>
      <c r="C1289" s="192" t="s">
        <v>2347</v>
      </c>
      <c r="D1289" s="192" t="s">
        <v>274</v>
      </c>
      <c r="E1289" s="193" t="s">
        <v>7122</v>
      </c>
      <c r="F1289" s="194" t="s">
        <v>7123</v>
      </c>
      <c r="G1289" s="195" t="s">
        <v>952</v>
      </c>
      <c r="H1289" s="196">
        <v>1</v>
      </c>
      <c r="I1289" s="197"/>
      <c r="J1289" s="198">
        <f>ROUND(I1289*H1289,2)</f>
        <v>0</v>
      </c>
      <c r="K1289" s="194" t="s">
        <v>1</v>
      </c>
      <c r="L1289" s="39"/>
      <c r="M1289" s="199" t="s">
        <v>1</v>
      </c>
      <c r="N1289" s="200" t="s">
        <v>41</v>
      </c>
      <c r="O1289" s="71"/>
      <c r="P1289" s="201">
        <f>O1289*H1289</f>
        <v>0</v>
      </c>
      <c r="Q1289" s="201">
        <v>0</v>
      </c>
      <c r="R1289" s="201">
        <f>Q1289*H1289</f>
        <v>0</v>
      </c>
      <c r="S1289" s="201">
        <v>0</v>
      </c>
      <c r="T1289" s="202">
        <f>S1289*H1289</f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203" t="s">
        <v>279</v>
      </c>
      <c r="AT1289" s="203" t="s">
        <v>274</v>
      </c>
      <c r="AU1289" s="203" t="s">
        <v>16</v>
      </c>
      <c r="AY1289" s="17" t="s">
        <v>272</v>
      </c>
      <c r="BE1289" s="204">
        <f>IF(N1289="základní",J1289,0)</f>
        <v>0</v>
      </c>
      <c r="BF1289" s="204">
        <f>IF(N1289="snížená",J1289,0)</f>
        <v>0</v>
      </c>
      <c r="BG1289" s="204">
        <f>IF(N1289="zákl. přenesená",J1289,0)</f>
        <v>0</v>
      </c>
      <c r="BH1289" s="204">
        <f>IF(N1289="sníž. přenesená",J1289,0)</f>
        <v>0</v>
      </c>
      <c r="BI1289" s="204">
        <f>IF(N1289="nulová",J1289,0)</f>
        <v>0</v>
      </c>
      <c r="BJ1289" s="17" t="s">
        <v>16</v>
      </c>
      <c r="BK1289" s="204">
        <f>ROUND(I1289*H1289,2)</f>
        <v>0</v>
      </c>
      <c r="BL1289" s="17" t="s">
        <v>279</v>
      </c>
      <c r="BM1289" s="203" t="s">
        <v>3996</v>
      </c>
    </row>
    <row r="1290" spans="1:65" s="13" customFormat="1" ht="11.25">
      <c r="B1290" s="210"/>
      <c r="C1290" s="211"/>
      <c r="D1290" s="212" t="s">
        <v>283</v>
      </c>
      <c r="E1290" s="213" t="s">
        <v>1</v>
      </c>
      <c r="F1290" s="214" t="s">
        <v>6723</v>
      </c>
      <c r="G1290" s="211"/>
      <c r="H1290" s="213" t="s">
        <v>1</v>
      </c>
      <c r="I1290" s="215"/>
      <c r="J1290" s="211"/>
      <c r="K1290" s="211"/>
      <c r="L1290" s="216"/>
      <c r="M1290" s="217"/>
      <c r="N1290" s="218"/>
      <c r="O1290" s="218"/>
      <c r="P1290" s="218"/>
      <c r="Q1290" s="218"/>
      <c r="R1290" s="218"/>
      <c r="S1290" s="218"/>
      <c r="T1290" s="219"/>
      <c r="AT1290" s="220" t="s">
        <v>283</v>
      </c>
      <c r="AU1290" s="220" t="s">
        <v>16</v>
      </c>
      <c r="AV1290" s="13" t="s">
        <v>16</v>
      </c>
      <c r="AW1290" s="13" t="s">
        <v>32</v>
      </c>
      <c r="AX1290" s="13" t="s">
        <v>76</v>
      </c>
      <c r="AY1290" s="220" t="s">
        <v>272</v>
      </c>
    </row>
    <row r="1291" spans="1:65" s="14" customFormat="1" ht="11.25">
      <c r="B1291" s="221"/>
      <c r="C1291" s="222"/>
      <c r="D1291" s="212" t="s">
        <v>283</v>
      </c>
      <c r="E1291" s="223" t="s">
        <v>1</v>
      </c>
      <c r="F1291" s="224" t="s">
        <v>16</v>
      </c>
      <c r="G1291" s="222"/>
      <c r="H1291" s="225">
        <v>1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16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1:65" s="15" customFormat="1" ht="11.25">
      <c r="B1292" s="246"/>
      <c r="C1292" s="247"/>
      <c r="D1292" s="212" t="s">
        <v>283</v>
      </c>
      <c r="E1292" s="248" t="s">
        <v>1</v>
      </c>
      <c r="F1292" s="249" t="s">
        <v>5942</v>
      </c>
      <c r="G1292" s="247"/>
      <c r="H1292" s="250">
        <v>1</v>
      </c>
      <c r="I1292" s="251"/>
      <c r="J1292" s="247"/>
      <c r="K1292" s="247"/>
      <c r="L1292" s="252"/>
      <c r="M1292" s="253"/>
      <c r="N1292" s="254"/>
      <c r="O1292" s="254"/>
      <c r="P1292" s="254"/>
      <c r="Q1292" s="254"/>
      <c r="R1292" s="254"/>
      <c r="S1292" s="254"/>
      <c r="T1292" s="255"/>
      <c r="AT1292" s="256" t="s">
        <v>283</v>
      </c>
      <c r="AU1292" s="256" t="s">
        <v>16</v>
      </c>
      <c r="AV1292" s="15" t="s">
        <v>279</v>
      </c>
      <c r="AW1292" s="15" t="s">
        <v>32</v>
      </c>
      <c r="AX1292" s="15" t="s">
        <v>16</v>
      </c>
      <c r="AY1292" s="256" t="s">
        <v>272</v>
      </c>
    </row>
    <row r="1293" spans="1:65" s="2" customFormat="1" ht="37.9" customHeight="1">
      <c r="A1293" s="34"/>
      <c r="B1293" s="35"/>
      <c r="C1293" s="192" t="s">
        <v>2365</v>
      </c>
      <c r="D1293" s="192" t="s">
        <v>274</v>
      </c>
      <c r="E1293" s="193" t="s">
        <v>7124</v>
      </c>
      <c r="F1293" s="194" t="s">
        <v>6727</v>
      </c>
      <c r="G1293" s="195" t="s">
        <v>952</v>
      </c>
      <c r="H1293" s="196">
        <v>1</v>
      </c>
      <c r="I1293" s="197"/>
      <c r="J1293" s="198">
        <f>ROUND(I1293*H1293,2)</f>
        <v>0</v>
      </c>
      <c r="K1293" s="194" t="s">
        <v>1</v>
      </c>
      <c r="L1293" s="39"/>
      <c r="M1293" s="199" t="s">
        <v>1</v>
      </c>
      <c r="N1293" s="200" t="s">
        <v>41</v>
      </c>
      <c r="O1293" s="71"/>
      <c r="P1293" s="201">
        <f>O1293*H1293</f>
        <v>0</v>
      </c>
      <c r="Q1293" s="201">
        <v>0</v>
      </c>
      <c r="R1293" s="201">
        <f>Q1293*H1293</f>
        <v>0</v>
      </c>
      <c r="S1293" s="201">
        <v>0</v>
      </c>
      <c r="T1293" s="202">
        <f>S1293*H1293</f>
        <v>0</v>
      </c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R1293" s="203" t="s">
        <v>279</v>
      </c>
      <c r="AT1293" s="203" t="s">
        <v>274</v>
      </c>
      <c r="AU1293" s="203" t="s">
        <v>16</v>
      </c>
      <c r="AY1293" s="17" t="s">
        <v>272</v>
      </c>
      <c r="BE1293" s="204">
        <f>IF(N1293="základní",J1293,0)</f>
        <v>0</v>
      </c>
      <c r="BF1293" s="204">
        <f>IF(N1293="snížená",J1293,0)</f>
        <v>0</v>
      </c>
      <c r="BG1293" s="204">
        <f>IF(N1293="zákl. přenesená",J1293,0)</f>
        <v>0</v>
      </c>
      <c r="BH1293" s="204">
        <f>IF(N1293="sníž. přenesená",J1293,0)</f>
        <v>0</v>
      </c>
      <c r="BI1293" s="204">
        <f>IF(N1293="nulová",J1293,0)</f>
        <v>0</v>
      </c>
      <c r="BJ1293" s="17" t="s">
        <v>16</v>
      </c>
      <c r="BK1293" s="204">
        <f>ROUND(I1293*H1293,2)</f>
        <v>0</v>
      </c>
      <c r="BL1293" s="17" t="s">
        <v>279</v>
      </c>
      <c r="BM1293" s="203" t="s">
        <v>4007</v>
      </c>
    </row>
    <row r="1294" spans="1:65" s="13" customFormat="1" ht="11.25">
      <c r="B1294" s="210"/>
      <c r="C1294" s="211"/>
      <c r="D1294" s="212" t="s">
        <v>283</v>
      </c>
      <c r="E1294" s="213" t="s">
        <v>1</v>
      </c>
      <c r="F1294" s="214" t="s">
        <v>6723</v>
      </c>
      <c r="G1294" s="211"/>
      <c r="H1294" s="213" t="s">
        <v>1</v>
      </c>
      <c r="I1294" s="215"/>
      <c r="J1294" s="211"/>
      <c r="K1294" s="211"/>
      <c r="L1294" s="216"/>
      <c r="M1294" s="217"/>
      <c r="N1294" s="218"/>
      <c r="O1294" s="218"/>
      <c r="P1294" s="218"/>
      <c r="Q1294" s="218"/>
      <c r="R1294" s="218"/>
      <c r="S1294" s="218"/>
      <c r="T1294" s="219"/>
      <c r="AT1294" s="220" t="s">
        <v>283</v>
      </c>
      <c r="AU1294" s="220" t="s">
        <v>16</v>
      </c>
      <c r="AV1294" s="13" t="s">
        <v>16</v>
      </c>
      <c r="AW1294" s="13" t="s">
        <v>32</v>
      </c>
      <c r="AX1294" s="13" t="s">
        <v>76</v>
      </c>
      <c r="AY1294" s="220" t="s">
        <v>272</v>
      </c>
    </row>
    <row r="1295" spans="1:65" s="14" customFormat="1" ht="11.25">
      <c r="B1295" s="221"/>
      <c r="C1295" s="222"/>
      <c r="D1295" s="212" t="s">
        <v>283</v>
      </c>
      <c r="E1295" s="223" t="s">
        <v>1</v>
      </c>
      <c r="F1295" s="224" t="s">
        <v>16</v>
      </c>
      <c r="G1295" s="222"/>
      <c r="H1295" s="225">
        <v>1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16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1:65" s="15" customFormat="1" ht="11.25">
      <c r="B1296" s="246"/>
      <c r="C1296" s="247"/>
      <c r="D1296" s="212" t="s">
        <v>283</v>
      </c>
      <c r="E1296" s="248" t="s">
        <v>1</v>
      </c>
      <c r="F1296" s="249" t="s">
        <v>5942</v>
      </c>
      <c r="G1296" s="247"/>
      <c r="H1296" s="250">
        <v>1</v>
      </c>
      <c r="I1296" s="251"/>
      <c r="J1296" s="247"/>
      <c r="K1296" s="247"/>
      <c r="L1296" s="252"/>
      <c r="M1296" s="253"/>
      <c r="N1296" s="254"/>
      <c r="O1296" s="254"/>
      <c r="P1296" s="254"/>
      <c r="Q1296" s="254"/>
      <c r="R1296" s="254"/>
      <c r="S1296" s="254"/>
      <c r="T1296" s="255"/>
      <c r="AT1296" s="256" t="s">
        <v>283</v>
      </c>
      <c r="AU1296" s="256" t="s">
        <v>16</v>
      </c>
      <c r="AV1296" s="15" t="s">
        <v>279</v>
      </c>
      <c r="AW1296" s="15" t="s">
        <v>32</v>
      </c>
      <c r="AX1296" s="15" t="s">
        <v>16</v>
      </c>
      <c r="AY1296" s="256" t="s">
        <v>272</v>
      </c>
    </row>
    <row r="1297" spans="1:65" s="2" customFormat="1" ht="37.9" customHeight="1">
      <c r="A1297" s="34"/>
      <c r="B1297" s="35"/>
      <c r="C1297" s="192" t="s">
        <v>2415</v>
      </c>
      <c r="D1297" s="192" t="s">
        <v>274</v>
      </c>
      <c r="E1297" s="193" t="s">
        <v>7125</v>
      </c>
      <c r="F1297" s="194" t="s">
        <v>7126</v>
      </c>
      <c r="G1297" s="195" t="s">
        <v>952</v>
      </c>
      <c r="H1297" s="196">
        <v>1</v>
      </c>
      <c r="I1297" s="197"/>
      <c r="J1297" s="198">
        <f>ROUND(I1297*H1297,2)</f>
        <v>0</v>
      </c>
      <c r="K1297" s="194" t="s">
        <v>1</v>
      </c>
      <c r="L1297" s="39"/>
      <c r="M1297" s="199" t="s">
        <v>1</v>
      </c>
      <c r="N1297" s="200" t="s">
        <v>41</v>
      </c>
      <c r="O1297" s="71"/>
      <c r="P1297" s="201">
        <f>O1297*H1297</f>
        <v>0</v>
      </c>
      <c r="Q1297" s="201">
        <v>0</v>
      </c>
      <c r="R1297" s="201">
        <f>Q1297*H1297</f>
        <v>0</v>
      </c>
      <c r="S1297" s="201">
        <v>0</v>
      </c>
      <c r="T1297" s="202">
        <f>S1297*H1297</f>
        <v>0</v>
      </c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R1297" s="203" t="s">
        <v>279</v>
      </c>
      <c r="AT1297" s="203" t="s">
        <v>274</v>
      </c>
      <c r="AU1297" s="203" t="s">
        <v>16</v>
      </c>
      <c r="AY1297" s="17" t="s">
        <v>272</v>
      </c>
      <c r="BE1297" s="204">
        <f>IF(N1297="základní",J1297,0)</f>
        <v>0</v>
      </c>
      <c r="BF1297" s="204">
        <f>IF(N1297="snížená",J1297,0)</f>
        <v>0</v>
      </c>
      <c r="BG1297" s="204">
        <f>IF(N1297="zákl. přenesená",J1297,0)</f>
        <v>0</v>
      </c>
      <c r="BH1297" s="204">
        <f>IF(N1297="sníž. přenesená",J1297,0)</f>
        <v>0</v>
      </c>
      <c r="BI1297" s="204">
        <f>IF(N1297="nulová",J1297,0)</f>
        <v>0</v>
      </c>
      <c r="BJ1297" s="17" t="s">
        <v>16</v>
      </c>
      <c r="BK1297" s="204">
        <f>ROUND(I1297*H1297,2)</f>
        <v>0</v>
      </c>
      <c r="BL1297" s="17" t="s">
        <v>279</v>
      </c>
      <c r="BM1297" s="203" t="s">
        <v>4017</v>
      </c>
    </row>
    <row r="1298" spans="1:65" s="13" customFormat="1" ht="11.25">
      <c r="B1298" s="210"/>
      <c r="C1298" s="211"/>
      <c r="D1298" s="212" t="s">
        <v>283</v>
      </c>
      <c r="E1298" s="213" t="s">
        <v>1</v>
      </c>
      <c r="F1298" s="214" t="s">
        <v>6723</v>
      </c>
      <c r="G1298" s="211"/>
      <c r="H1298" s="213" t="s">
        <v>1</v>
      </c>
      <c r="I1298" s="215"/>
      <c r="J1298" s="211"/>
      <c r="K1298" s="211"/>
      <c r="L1298" s="216"/>
      <c r="M1298" s="217"/>
      <c r="N1298" s="218"/>
      <c r="O1298" s="218"/>
      <c r="P1298" s="218"/>
      <c r="Q1298" s="218"/>
      <c r="R1298" s="218"/>
      <c r="S1298" s="218"/>
      <c r="T1298" s="219"/>
      <c r="AT1298" s="220" t="s">
        <v>283</v>
      </c>
      <c r="AU1298" s="220" t="s">
        <v>16</v>
      </c>
      <c r="AV1298" s="13" t="s">
        <v>16</v>
      </c>
      <c r="AW1298" s="13" t="s">
        <v>32</v>
      </c>
      <c r="AX1298" s="13" t="s">
        <v>76</v>
      </c>
      <c r="AY1298" s="220" t="s">
        <v>272</v>
      </c>
    </row>
    <row r="1299" spans="1:65" s="14" customFormat="1" ht="11.25">
      <c r="B1299" s="221"/>
      <c r="C1299" s="222"/>
      <c r="D1299" s="212" t="s">
        <v>283</v>
      </c>
      <c r="E1299" s="223" t="s">
        <v>1</v>
      </c>
      <c r="F1299" s="224" t="s">
        <v>16</v>
      </c>
      <c r="G1299" s="222"/>
      <c r="H1299" s="225">
        <v>1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16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5" customFormat="1" ht="11.25">
      <c r="B1300" s="246"/>
      <c r="C1300" s="247"/>
      <c r="D1300" s="212" t="s">
        <v>283</v>
      </c>
      <c r="E1300" s="248" t="s">
        <v>1</v>
      </c>
      <c r="F1300" s="249" t="s">
        <v>5942</v>
      </c>
      <c r="G1300" s="247"/>
      <c r="H1300" s="250">
        <v>1</v>
      </c>
      <c r="I1300" s="251"/>
      <c r="J1300" s="247"/>
      <c r="K1300" s="247"/>
      <c r="L1300" s="252"/>
      <c r="M1300" s="253"/>
      <c r="N1300" s="254"/>
      <c r="O1300" s="254"/>
      <c r="P1300" s="254"/>
      <c r="Q1300" s="254"/>
      <c r="R1300" s="254"/>
      <c r="S1300" s="254"/>
      <c r="T1300" s="255"/>
      <c r="AT1300" s="256" t="s">
        <v>283</v>
      </c>
      <c r="AU1300" s="256" t="s">
        <v>16</v>
      </c>
      <c r="AV1300" s="15" t="s">
        <v>279</v>
      </c>
      <c r="AW1300" s="15" t="s">
        <v>32</v>
      </c>
      <c r="AX1300" s="15" t="s">
        <v>16</v>
      </c>
      <c r="AY1300" s="256" t="s">
        <v>272</v>
      </c>
    </row>
    <row r="1301" spans="1:65" s="2" customFormat="1" ht="24.2" customHeight="1">
      <c r="A1301" s="34"/>
      <c r="B1301" s="35"/>
      <c r="C1301" s="192" t="s">
        <v>2420</v>
      </c>
      <c r="D1301" s="192" t="s">
        <v>274</v>
      </c>
      <c r="E1301" s="193" t="s">
        <v>7127</v>
      </c>
      <c r="F1301" s="194" t="s">
        <v>7128</v>
      </c>
      <c r="G1301" s="195" t="s">
        <v>952</v>
      </c>
      <c r="H1301" s="196">
        <v>2</v>
      </c>
      <c r="I1301" s="197"/>
      <c r="J1301" s="198">
        <f>ROUND(I1301*H1301,2)</f>
        <v>0</v>
      </c>
      <c r="K1301" s="194" t="s">
        <v>1</v>
      </c>
      <c r="L1301" s="39"/>
      <c r="M1301" s="199" t="s">
        <v>1</v>
      </c>
      <c r="N1301" s="200" t="s">
        <v>41</v>
      </c>
      <c r="O1301" s="71"/>
      <c r="P1301" s="201">
        <f>O1301*H1301</f>
        <v>0</v>
      </c>
      <c r="Q1301" s="201">
        <v>0</v>
      </c>
      <c r="R1301" s="201">
        <f>Q1301*H1301</f>
        <v>0</v>
      </c>
      <c r="S1301" s="201">
        <v>0</v>
      </c>
      <c r="T1301" s="202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203" t="s">
        <v>279</v>
      </c>
      <c r="AT1301" s="203" t="s">
        <v>274</v>
      </c>
      <c r="AU1301" s="203" t="s">
        <v>16</v>
      </c>
      <c r="AY1301" s="17" t="s">
        <v>272</v>
      </c>
      <c r="BE1301" s="204">
        <f>IF(N1301="základní",J1301,0)</f>
        <v>0</v>
      </c>
      <c r="BF1301" s="204">
        <f>IF(N1301="snížená",J1301,0)</f>
        <v>0</v>
      </c>
      <c r="BG1301" s="204">
        <f>IF(N1301="zákl. přenesená",J1301,0)</f>
        <v>0</v>
      </c>
      <c r="BH1301" s="204">
        <f>IF(N1301="sníž. přenesená",J1301,0)</f>
        <v>0</v>
      </c>
      <c r="BI1301" s="204">
        <f>IF(N1301="nulová",J1301,0)</f>
        <v>0</v>
      </c>
      <c r="BJ1301" s="17" t="s">
        <v>16</v>
      </c>
      <c r="BK1301" s="204">
        <f>ROUND(I1301*H1301,2)</f>
        <v>0</v>
      </c>
      <c r="BL1301" s="17" t="s">
        <v>279</v>
      </c>
      <c r="BM1301" s="203" t="s">
        <v>4028</v>
      </c>
    </row>
    <row r="1302" spans="1:65" s="13" customFormat="1" ht="11.25">
      <c r="B1302" s="210"/>
      <c r="C1302" s="211"/>
      <c r="D1302" s="212" t="s">
        <v>283</v>
      </c>
      <c r="E1302" s="213" t="s">
        <v>1</v>
      </c>
      <c r="F1302" s="214" t="s">
        <v>6733</v>
      </c>
      <c r="G1302" s="211"/>
      <c r="H1302" s="213" t="s">
        <v>1</v>
      </c>
      <c r="I1302" s="215"/>
      <c r="J1302" s="211"/>
      <c r="K1302" s="211"/>
      <c r="L1302" s="216"/>
      <c r="M1302" s="217"/>
      <c r="N1302" s="218"/>
      <c r="O1302" s="218"/>
      <c r="P1302" s="218"/>
      <c r="Q1302" s="218"/>
      <c r="R1302" s="218"/>
      <c r="S1302" s="218"/>
      <c r="T1302" s="219"/>
      <c r="AT1302" s="220" t="s">
        <v>283</v>
      </c>
      <c r="AU1302" s="220" t="s">
        <v>16</v>
      </c>
      <c r="AV1302" s="13" t="s">
        <v>16</v>
      </c>
      <c r="AW1302" s="13" t="s">
        <v>32</v>
      </c>
      <c r="AX1302" s="13" t="s">
        <v>76</v>
      </c>
      <c r="AY1302" s="220" t="s">
        <v>272</v>
      </c>
    </row>
    <row r="1303" spans="1:65" s="13" customFormat="1" ht="11.25">
      <c r="B1303" s="210"/>
      <c r="C1303" s="211"/>
      <c r="D1303" s="212" t="s">
        <v>283</v>
      </c>
      <c r="E1303" s="213" t="s">
        <v>1</v>
      </c>
      <c r="F1303" s="214" t="s">
        <v>6734</v>
      </c>
      <c r="G1303" s="211"/>
      <c r="H1303" s="213" t="s">
        <v>1</v>
      </c>
      <c r="I1303" s="215"/>
      <c r="J1303" s="211"/>
      <c r="K1303" s="211"/>
      <c r="L1303" s="216"/>
      <c r="M1303" s="217"/>
      <c r="N1303" s="218"/>
      <c r="O1303" s="218"/>
      <c r="P1303" s="218"/>
      <c r="Q1303" s="218"/>
      <c r="R1303" s="218"/>
      <c r="S1303" s="218"/>
      <c r="T1303" s="219"/>
      <c r="AT1303" s="220" t="s">
        <v>283</v>
      </c>
      <c r="AU1303" s="220" t="s">
        <v>16</v>
      </c>
      <c r="AV1303" s="13" t="s">
        <v>16</v>
      </c>
      <c r="AW1303" s="13" t="s">
        <v>32</v>
      </c>
      <c r="AX1303" s="13" t="s">
        <v>76</v>
      </c>
      <c r="AY1303" s="220" t="s">
        <v>272</v>
      </c>
    </row>
    <row r="1304" spans="1:65" s="13" customFormat="1" ht="11.25">
      <c r="B1304" s="210"/>
      <c r="C1304" s="211"/>
      <c r="D1304" s="212" t="s">
        <v>283</v>
      </c>
      <c r="E1304" s="213" t="s">
        <v>1</v>
      </c>
      <c r="F1304" s="214" t="s">
        <v>6735</v>
      </c>
      <c r="G1304" s="211"/>
      <c r="H1304" s="213" t="s">
        <v>1</v>
      </c>
      <c r="I1304" s="215"/>
      <c r="J1304" s="211"/>
      <c r="K1304" s="211"/>
      <c r="L1304" s="216"/>
      <c r="M1304" s="217"/>
      <c r="N1304" s="218"/>
      <c r="O1304" s="218"/>
      <c r="P1304" s="218"/>
      <c r="Q1304" s="218"/>
      <c r="R1304" s="218"/>
      <c r="S1304" s="218"/>
      <c r="T1304" s="219"/>
      <c r="AT1304" s="220" t="s">
        <v>283</v>
      </c>
      <c r="AU1304" s="220" t="s">
        <v>16</v>
      </c>
      <c r="AV1304" s="13" t="s">
        <v>16</v>
      </c>
      <c r="AW1304" s="13" t="s">
        <v>32</v>
      </c>
      <c r="AX1304" s="13" t="s">
        <v>76</v>
      </c>
      <c r="AY1304" s="220" t="s">
        <v>272</v>
      </c>
    </row>
    <row r="1305" spans="1:65" s="13" customFormat="1" ht="11.25">
      <c r="B1305" s="210"/>
      <c r="C1305" s="211"/>
      <c r="D1305" s="212" t="s">
        <v>283</v>
      </c>
      <c r="E1305" s="213" t="s">
        <v>1</v>
      </c>
      <c r="F1305" s="214" t="s">
        <v>6909</v>
      </c>
      <c r="G1305" s="211"/>
      <c r="H1305" s="213" t="s">
        <v>1</v>
      </c>
      <c r="I1305" s="215"/>
      <c r="J1305" s="211"/>
      <c r="K1305" s="211"/>
      <c r="L1305" s="216"/>
      <c r="M1305" s="217"/>
      <c r="N1305" s="218"/>
      <c r="O1305" s="218"/>
      <c r="P1305" s="218"/>
      <c r="Q1305" s="218"/>
      <c r="R1305" s="218"/>
      <c r="S1305" s="218"/>
      <c r="T1305" s="219"/>
      <c r="AT1305" s="220" t="s">
        <v>283</v>
      </c>
      <c r="AU1305" s="220" t="s">
        <v>16</v>
      </c>
      <c r="AV1305" s="13" t="s">
        <v>16</v>
      </c>
      <c r="AW1305" s="13" t="s">
        <v>32</v>
      </c>
      <c r="AX1305" s="13" t="s">
        <v>76</v>
      </c>
      <c r="AY1305" s="220" t="s">
        <v>272</v>
      </c>
    </row>
    <row r="1306" spans="1:65" s="14" customFormat="1" ht="11.25">
      <c r="B1306" s="221"/>
      <c r="C1306" s="222"/>
      <c r="D1306" s="212" t="s">
        <v>283</v>
      </c>
      <c r="E1306" s="223" t="s">
        <v>1</v>
      </c>
      <c r="F1306" s="224" t="s">
        <v>84</v>
      </c>
      <c r="G1306" s="222"/>
      <c r="H1306" s="225">
        <v>2</v>
      </c>
      <c r="I1306" s="226"/>
      <c r="J1306" s="222"/>
      <c r="K1306" s="222"/>
      <c r="L1306" s="227"/>
      <c r="M1306" s="228"/>
      <c r="N1306" s="229"/>
      <c r="O1306" s="229"/>
      <c r="P1306" s="229"/>
      <c r="Q1306" s="229"/>
      <c r="R1306" s="229"/>
      <c r="S1306" s="229"/>
      <c r="T1306" s="230"/>
      <c r="AT1306" s="231" t="s">
        <v>283</v>
      </c>
      <c r="AU1306" s="231" t="s">
        <v>16</v>
      </c>
      <c r="AV1306" s="14" t="s">
        <v>84</v>
      </c>
      <c r="AW1306" s="14" t="s">
        <v>32</v>
      </c>
      <c r="AX1306" s="14" t="s">
        <v>76</v>
      </c>
      <c r="AY1306" s="231" t="s">
        <v>272</v>
      </c>
    </row>
    <row r="1307" spans="1:65" s="15" customFormat="1" ht="11.25">
      <c r="B1307" s="246"/>
      <c r="C1307" s="247"/>
      <c r="D1307" s="212" t="s">
        <v>283</v>
      </c>
      <c r="E1307" s="248" t="s">
        <v>1</v>
      </c>
      <c r="F1307" s="249" t="s">
        <v>5942</v>
      </c>
      <c r="G1307" s="247"/>
      <c r="H1307" s="250">
        <v>2</v>
      </c>
      <c r="I1307" s="251"/>
      <c r="J1307" s="247"/>
      <c r="K1307" s="247"/>
      <c r="L1307" s="252"/>
      <c r="M1307" s="253"/>
      <c r="N1307" s="254"/>
      <c r="O1307" s="254"/>
      <c r="P1307" s="254"/>
      <c r="Q1307" s="254"/>
      <c r="R1307" s="254"/>
      <c r="S1307" s="254"/>
      <c r="T1307" s="255"/>
      <c r="AT1307" s="256" t="s">
        <v>283</v>
      </c>
      <c r="AU1307" s="256" t="s">
        <v>16</v>
      </c>
      <c r="AV1307" s="15" t="s">
        <v>279</v>
      </c>
      <c r="AW1307" s="15" t="s">
        <v>32</v>
      </c>
      <c r="AX1307" s="15" t="s">
        <v>16</v>
      </c>
      <c r="AY1307" s="256" t="s">
        <v>272</v>
      </c>
    </row>
    <row r="1308" spans="1:65" s="2" customFormat="1" ht="24.2" customHeight="1">
      <c r="A1308" s="34"/>
      <c r="B1308" s="35"/>
      <c r="C1308" s="192" t="s">
        <v>2425</v>
      </c>
      <c r="D1308" s="192" t="s">
        <v>274</v>
      </c>
      <c r="E1308" s="193" t="s">
        <v>7129</v>
      </c>
      <c r="F1308" s="194" t="s">
        <v>7130</v>
      </c>
      <c r="G1308" s="195" t="s">
        <v>952</v>
      </c>
      <c r="H1308" s="196">
        <v>2</v>
      </c>
      <c r="I1308" s="197"/>
      <c r="J1308" s="198">
        <f>ROUND(I1308*H1308,2)</f>
        <v>0</v>
      </c>
      <c r="K1308" s="194" t="s">
        <v>1</v>
      </c>
      <c r="L1308" s="39"/>
      <c r="M1308" s="199" t="s">
        <v>1</v>
      </c>
      <c r="N1308" s="200" t="s">
        <v>41</v>
      </c>
      <c r="O1308" s="71"/>
      <c r="P1308" s="201">
        <f>O1308*H1308</f>
        <v>0</v>
      </c>
      <c r="Q1308" s="201">
        <v>0</v>
      </c>
      <c r="R1308" s="201">
        <f>Q1308*H1308</f>
        <v>0</v>
      </c>
      <c r="S1308" s="201">
        <v>0</v>
      </c>
      <c r="T1308" s="202">
        <f>S1308*H1308</f>
        <v>0</v>
      </c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R1308" s="203" t="s">
        <v>279</v>
      </c>
      <c r="AT1308" s="203" t="s">
        <v>274</v>
      </c>
      <c r="AU1308" s="203" t="s">
        <v>16</v>
      </c>
      <c r="AY1308" s="17" t="s">
        <v>272</v>
      </c>
      <c r="BE1308" s="204">
        <f>IF(N1308="základní",J1308,0)</f>
        <v>0</v>
      </c>
      <c r="BF1308" s="204">
        <f>IF(N1308="snížená",J1308,0)</f>
        <v>0</v>
      </c>
      <c r="BG1308" s="204">
        <f>IF(N1308="zákl. přenesená",J1308,0)</f>
        <v>0</v>
      </c>
      <c r="BH1308" s="204">
        <f>IF(N1308="sníž. přenesená",J1308,0)</f>
        <v>0</v>
      </c>
      <c r="BI1308" s="204">
        <f>IF(N1308="nulová",J1308,0)</f>
        <v>0</v>
      </c>
      <c r="BJ1308" s="17" t="s">
        <v>16</v>
      </c>
      <c r="BK1308" s="204">
        <f>ROUND(I1308*H1308,2)</f>
        <v>0</v>
      </c>
      <c r="BL1308" s="17" t="s">
        <v>279</v>
      </c>
      <c r="BM1308" s="203" t="s">
        <v>4038</v>
      </c>
    </row>
    <row r="1309" spans="1:65" s="13" customFormat="1" ht="11.25">
      <c r="B1309" s="210"/>
      <c r="C1309" s="211"/>
      <c r="D1309" s="212" t="s">
        <v>283</v>
      </c>
      <c r="E1309" s="213" t="s">
        <v>1</v>
      </c>
      <c r="F1309" s="214" t="s">
        <v>6733</v>
      </c>
      <c r="G1309" s="211"/>
      <c r="H1309" s="213" t="s">
        <v>1</v>
      </c>
      <c r="I1309" s="215"/>
      <c r="J1309" s="211"/>
      <c r="K1309" s="211"/>
      <c r="L1309" s="216"/>
      <c r="M1309" s="217"/>
      <c r="N1309" s="218"/>
      <c r="O1309" s="218"/>
      <c r="P1309" s="218"/>
      <c r="Q1309" s="218"/>
      <c r="R1309" s="218"/>
      <c r="S1309" s="218"/>
      <c r="T1309" s="219"/>
      <c r="AT1309" s="220" t="s">
        <v>283</v>
      </c>
      <c r="AU1309" s="220" t="s">
        <v>16</v>
      </c>
      <c r="AV1309" s="13" t="s">
        <v>16</v>
      </c>
      <c r="AW1309" s="13" t="s">
        <v>32</v>
      </c>
      <c r="AX1309" s="13" t="s">
        <v>76</v>
      </c>
      <c r="AY1309" s="220" t="s">
        <v>272</v>
      </c>
    </row>
    <row r="1310" spans="1:65" s="13" customFormat="1" ht="11.25">
      <c r="B1310" s="210"/>
      <c r="C1310" s="211"/>
      <c r="D1310" s="212" t="s">
        <v>283</v>
      </c>
      <c r="E1310" s="213" t="s">
        <v>1</v>
      </c>
      <c r="F1310" s="214" t="s">
        <v>6909</v>
      </c>
      <c r="G1310" s="211"/>
      <c r="H1310" s="213" t="s">
        <v>1</v>
      </c>
      <c r="I1310" s="215"/>
      <c r="J1310" s="211"/>
      <c r="K1310" s="211"/>
      <c r="L1310" s="216"/>
      <c r="M1310" s="217"/>
      <c r="N1310" s="218"/>
      <c r="O1310" s="218"/>
      <c r="P1310" s="218"/>
      <c r="Q1310" s="218"/>
      <c r="R1310" s="218"/>
      <c r="S1310" s="218"/>
      <c r="T1310" s="219"/>
      <c r="AT1310" s="220" t="s">
        <v>283</v>
      </c>
      <c r="AU1310" s="220" t="s">
        <v>16</v>
      </c>
      <c r="AV1310" s="13" t="s">
        <v>16</v>
      </c>
      <c r="AW1310" s="13" t="s">
        <v>32</v>
      </c>
      <c r="AX1310" s="13" t="s">
        <v>76</v>
      </c>
      <c r="AY1310" s="220" t="s">
        <v>272</v>
      </c>
    </row>
    <row r="1311" spans="1:65" s="14" customFormat="1" ht="11.25">
      <c r="B1311" s="221"/>
      <c r="C1311" s="222"/>
      <c r="D1311" s="212" t="s">
        <v>283</v>
      </c>
      <c r="E1311" s="223" t="s">
        <v>1</v>
      </c>
      <c r="F1311" s="224" t="s">
        <v>84</v>
      </c>
      <c r="G1311" s="222"/>
      <c r="H1311" s="225">
        <v>2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16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15" customFormat="1" ht="11.25">
      <c r="B1312" s="246"/>
      <c r="C1312" s="247"/>
      <c r="D1312" s="212" t="s">
        <v>283</v>
      </c>
      <c r="E1312" s="248" t="s">
        <v>1</v>
      </c>
      <c r="F1312" s="249" t="s">
        <v>5942</v>
      </c>
      <c r="G1312" s="247"/>
      <c r="H1312" s="250">
        <v>2</v>
      </c>
      <c r="I1312" s="251"/>
      <c r="J1312" s="247"/>
      <c r="K1312" s="247"/>
      <c r="L1312" s="252"/>
      <c r="M1312" s="253"/>
      <c r="N1312" s="254"/>
      <c r="O1312" s="254"/>
      <c r="P1312" s="254"/>
      <c r="Q1312" s="254"/>
      <c r="R1312" s="254"/>
      <c r="S1312" s="254"/>
      <c r="T1312" s="255"/>
      <c r="AT1312" s="256" t="s">
        <v>283</v>
      </c>
      <c r="AU1312" s="256" t="s">
        <v>16</v>
      </c>
      <c r="AV1312" s="15" t="s">
        <v>279</v>
      </c>
      <c r="AW1312" s="15" t="s">
        <v>32</v>
      </c>
      <c r="AX1312" s="15" t="s">
        <v>16</v>
      </c>
      <c r="AY1312" s="256" t="s">
        <v>272</v>
      </c>
    </row>
    <row r="1313" spans="1:65" s="2" customFormat="1" ht="24.2" customHeight="1">
      <c r="A1313" s="34"/>
      <c r="B1313" s="35"/>
      <c r="C1313" s="192" t="s">
        <v>2431</v>
      </c>
      <c r="D1313" s="192" t="s">
        <v>274</v>
      </c>
      <c r="E1313" s="193" t="s">
        <v>7131</v>
      </c>
      <c r="F1313" s="194" t="s">
        <v>6740</v>
      </c>
      <c r="G1313" s="195" t="s">
        <v>952</v>
      </c>
      <c r="H1313" s="196">
        <v>2</v>
      </c>
      <c r="I1313" s="197"/>
      <c r="J1313" s="198">
        <f>ROUND(I1313*H1313,2)</f>
        <v>0</v>
      </c>
      <c r="K1313" s="194" t="s">
        <v>1</v>
      </c>
      <c r="L1313" s="39"/>
      <c r="M1313" s="199" t="s">
        <v>1</v>
      </c>
      <c r="N1313" s="200" t="s">
        <v>41</v>
      </c>
      <c r="O1313" s="71"/>
      <c r="P1313" s="201">
        <f>O1313*H1313</f>
        <v>0</v>
      </c>
      <c r="Q1313" s="201">
        <v>0</v>
      </c>
      <c r="R1313" s="201">
        <f>Q1313*H1313</f>
        <v>0</v>
      </c>
      <c r="S1313" s="201">
        <v>0</v>
      </c>
      <c r="T1313" s="202">
        <f>S1313*H1313</f>
        <v>0</v>
      </c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R1313" s="203" t="s">
        <v>279</v>
      </c>
      <c r="AT1313" s="203" t="s">
        <v>274</v>
      </c>
      <c r="AU1313" s="203" t="s">
        <v>16</v>
      </c>
      <c r="AY1313" s="17" t="s">
        <v>272</v>
      </c>
      <c r="BE1313" s="204">
        <f>IF(N1313="základní",J1313,0)</f>
        <v>0</v>
      </c>
      <c r="BF1313" s="204">
        <f>IF(N1313="snížená",J1313,0)</f>
        <v>0</v>
      </c>
      <c r="BG1313" s="204">
        <f>IF(N1313="zákl. přenesená",J1313,0)</f>
        <v>0</v>
      </c>
      <c r="BH1313" s="204">
        <f>IF(N1313="sníž. přenesená",J1313,0)</f>
        <v>0</v>
      </c>
      <c r="BI1313" s="204">
        <f>IF(N1313="nulová",J1313,0)</f>
        <v>0</v>
      </c>
      <c r="BJ1313" s="17" t="s">
        <v>16</v>
      </c>
      <c r="BK1313" s="204">
        <f>ROUND(I1313*H1313,2)</f>
        <v>0</v>
      </c>
      <c r="BL1313" s="17" t="s">
        <v>279</v>
      </c>
      <c r="BM1313" s="203" t="s">
        <v>4049</v>
      </c>
    </row>
    <row r="1314" spans="1:65" s="13" customFormat="1" ht="11.25">
      <c r="B1314" s="210"/>
      <c r="C1314" s="211"/>
      <c r="D1314" s="212" t="s">
        <v>283</v>
      </c>
      <c r="E1314" s="213" t="s">
        <v>1</v>
      </c>
      <c r="F1314" s="214" t="s">
        <v>6733</v>
      </c>
      <c r="G1314" s="211"/>
      <c r="H1314" s="213" t="s">
        <v>1</v>
      </c>
      <c r="I1314" s="215"/>
      <c r="J1314" s="211"/>
      <c r="K1314" s="211"/>
      <c r="L1314" s="216"/>
      <c r="M1314" s="217"/>
      <c r="N1314" s="218"/>
      <c r="O1314" s="218"/>
      <c r="P1314" s="218"/>
      <c r="Q1314" s="218"/>
      <c r="R1314" s="218"/>
      <c r="S1314" s="218"/>
      <c r="T1314" s="219"/>
      <c r="AT1314" s="220" t="s">
        <v>283</v>
      </c>
      <c r="AU1314" s="220" t="s">
        <v>16</v>
      </c>
      <c r="AV1314" s="13" t="s">
        <v>16</v>
      </c>
      <c r="AW1314" s="13" t="s">
        <v>32</v>
      </c>
      <c r="AX1314" s="13" t="s">
        <v>76</v>
      </c>
      <c r="AY1314" s="220" t="s">
        <v>272</v>
      </c>
    </row>
    <row r="1315" spans="1:65" s="13" customFormat="1" ht="11.25">
      <c r="B1315" s="210"/>
      <c r="C1315" s="211"/>
      <c r="D1315" s="212" t="s">
        <v>283</v>
      </c>
      <c r="E1315" s="213" t="s">
        <v>1</v>
      </c>
      <c r="F1315" s="214" t="s">
        <v>6734</v>
      </c>
      <c r="G1315" s="211"/>
      <c r="H1315" s="213" t="s">
        <v>1</v>
      </c>
      <c r="I1315" s="215"/>
      <c r="J1315" s="211"/>
      <c r="K1315" s="211"/>
      <c r="L1315" s="216"/>
      <c r="M1315" s="217"/>
      <c r="N1315" s="218"/>
      <c r="O1315" s="218"/>
      <c r="P1315" s="218"/>
      <c r="Q1315" s="218"/>
      <c r="R1315" s="218"/>
      <c r="S1315" s="218"/>
      <c r="T1315" s="219"/>
      <c r="AT1315" s="220" t="s">
        <v>283</v>
      </c>
      <c r="AU1315" s="220" t="s">
        <v>16</v>
      </c>
      <c r="AV1315" s="13" t="s">
        <v>16</v>
      </c>
      <c r="AW1315" s="13" t="s">
        <v>32</v>
      </c>
      <c r="AX1315" s="13" t="s">
        <v>76</v>
      </c>
      <c r="AY1315" s="220" t="s">
        <v>272</v>
      </c>
    </row>
    <row r="1316" spans="1:65" s="13" customFormat="1" ht="11.25">
      <c r="B1316" s="210"/>
      <c r="C1316" s="211"/>
      <c r="D1316" s="212" t="s">
        <v>283</v>
      </c>
      <c r="E1316" s="213" t="s">
        <v>1</v>
      </c>
      <c r="F1316" s="214" t="s">
        <v>6735</v>
      </c>
      <c r="G1316" s="211"/>
      <c r="H1316" s="213" t="s">
        <v>1</v>
      </c>
      <c r="I1316" s="215"/>
      <c r="J1316" s="211"/>
      <c r="K1316" s="211"/>
      <c r="L1316" s="216"/>
      <c r="M1316" s="217"/>
      <c r="N1316" s="218"/>
      <c r="O1316" s="218"/>
      <c r="P1316" s="218"/>
      <c r="Q1316" s="218"/>
      <c r="R1316" s="218"/>
      <c r="S1316" s="218"/>
      <c r="T1316" s="219"/>
      <c r="AT1316" s="220" t="s">
        <v>283</v>
      </c>
      <c r="AU1316" s="220" t="s">
        <v>16</v>
      </c>
      <c r="AV1316" s="13" t="s">
        <v>16</v>
      </c>
      <c r="AW1316" s="13" t="s">
        <v>32</v>
      </c>
      <c r="AX1316" s="13" t="s">
        <v>76</v>
      </c>
      <c r="AY1316" s="220" t="s">
        <v>272</v>
      </c>
    </row>
    <row r="1317" spans="1:65" s="13" customFormat="1" ht="11.25">
      <c r="B1317" s="210"/>
      <c r="C1317" s="211"/>
      <c r="D1317" s="212" t="s">
        <v>283</v>
      </c>
      <c r="E1317" s="213" t="s">
        <v>1</v>
      </c>
      <c r="F1317" s="214" t="s">
        <v>6909</v>
      </c>
      <c r="G1317" s="211"/>
      <c r="H1317" s="213" t="s">
        <v>1</v>
      </c>
      <c r="I1317" s="215"/>
      <c r="J1317" s="211"/>
      <c r="K1317" s="211"/>
      <c r="L1317" s="216"/>
      <c r="M1317" s="217"/>
      <c r="N1317" s="218"/>
      <c r="O1317" s="218"/>
      <c r="P1317" s="218"/>
      <c r="Q1317" s="218"/>
      <c r="R1317" s="218"/>
      <c r="S1317" s="218"/>
      <c r="T1317" s="219"/>
      <c r="AT1317" s="220" t="s">
        <v>283</v>
      </c>
      <c r="AU1317" s="220" t="s">
        <v>16</v>
      </c>
      <c r="AV1317" s="13" t="s">
        <v>16</v>
      </c>
      <c r="AW1317" s="13" t="s">
        <v>32</v>
      </c>
      <c r="AX1317" s="13" t="s">
        <v>76</v>
      </c>
      <c r="AY1317" s="220" t="s">
        <v>272</v>
      </c>
    </row>
    <row r="1318" spans="1:65" s="14" customFormat="1" ht="11.25">
      <c r="B1318" s="221"/>
      <c r="C1318" s="222"/>
      <c r="D1318" s="212" t="s">
        <v>283</v>
      </c>
      <c r="E1318" s="223" t="s">
        <v>1</v>
      </c>
      <c r="F1318" s="224" t="s">
        <v>84</v>
      </c>
      <c r="G1318" s="222"/>
      <c r="H1318" s="225">
        <v>2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AT1318" s="231" t="s">
        <v>283</v>
      </c>
      <c r="AU1318" s="231" t="s">
        <v>16</v>
      </c>
      <c r="AV1318" s="14" t="s">
        <v>84</v>
      </c>
      <c r="AW1318" s="14" t="s">
        <v>32</v>
      </c>
      <c r="AX1318" s="14" t="s">
        <v>76</v>
      </c>
      <c r="AY1318" s="231" t="s">
        <v>272</v>
      </c>
    </row>
    <row r="1319" spans="1:65" s="15" customFormat="1" ht="11.25">
      <c r="B1319" s="246"/>
      <c r="C1319" s="247"/>
      <c r="D1319" s="212" t="s">
        <v>283</v>
      </c>
      <c r="E1319" s="248" t="s">
        <v>1</v>
      </c>
      <c r="F1319" s="249" t="s">
        <v>5942</v>
      </c>
      <c r="G1319" s="247"/>
      <c r="H1319" s="250">
        <v>2</v>
      </c>
      <c r="I1319" s="251"/>
      <c r="J1319" s="247"/>
      <c r="K1319" s="247"/>
      <c r="L1319" s="252"/>
      <c r="M1319" s="253"/>
      <c r="N1319" s="254"/>
      <c r="O1319" s="254"/>
      <c r="P1319" s="254"/>
      <c r="Q1319" s="254"/>
      <c r="R1319" s="254"/>
      <c r="S1319" s="254"/>
      <c r="T1319" s="255"/>
      <c r="AT1319" s="256" t="s">
        <v>283</v>
      </c>
      <c r="AU1319" s="256" t="s">
        <v>16</v>
      </c>
      <c r="AV1319" s="15" t="s">
        <v>279</v>
      </c>
      <c r="AW1319" s="15" t="s">
        <v>32</v>
      </c>
      <c r="AX1319" s="15" t="s">
        <v>16</v>
      </c>
      <c r="AY1319" s="256" t="s">
        <v>272</v>
      </c>
    </row>
    <row r="1320" spans="1:65" s="2" customFormat="1" ht="24.2" customHeight="1">
      <c r="A1320" s="34"/>
      <c r="B1320" s="35"/>
      <c r="C1320" s="192" t="s">
        <v>2435</v>
      </c>
      <c r="D1320" s="192" t="s">
        <v>274</v>
      </c>
      <c r="E1320" s="193" t="s">
        <v>7132</v>
      </c>
      <c r="F1320" s="194" t="s">
        <v>6742</v>
      </c>
      <c r="G1320" s="195" t="s">
        <v>952</v>
      </c>
      <c r="H1320" s="196">
        <v>2</v>
      </c>
      <c r="I1320" s="197"/>
      <c r="J1320" s="198">
        <f>ROUND(I1320*H1320,2)</f>
        <v>0</v>
      </c>
      <c r="K1320" s="194" t="s">
        <v>1</v>
      </c>
      <c r="L1320" s="39"/>
      <c r="M1320" s="199" t="s">
        <v>1</v>
      </c>
      <c r="N1320" s="200" t="s">
        <v>41</v>
      </c>
      <c r="O1320" s="71"/>
      <c r="P1320" s="201">
        <f>O1320*H1320</f>
        <v>0</v>
      </c>
      <c r="Q1320" s="201">
        <v>0</v>
      </c>
      <c r="R1320" s="201">
        <f>Q1320*H1320</f>
        <v>0</v>
      </c>
      <c r="S1320" s="201">
        <v>0</v>
      </c>
      <c r="T1320" s="202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203" t="s">
        <v>279</v>
      </c>
      <c r="AT1320" s="203" t="s">
        <v>274</v>
      </c>
      <c r="AU1320" s="203" t="s">
        <v>16</v>
      </c>
      <c r="AY1320" s="17" t="s">
        <v>272</v>
      </c>
      <c r="BE1320" s="204">
        <f>IF(N1320="základní",J1320,0)</f>
        <v>0</v>
      </c>
      <c r="BF1320" s="204">
        <f>IF(N1320="snížená",J1320,0)</f>
        <v>0</v>
      </c>
      <c r="BG1320" s="204">
        <f>IF(N1320="zákl. přenesená",J1320,0)</f>
        <v>0</v>
      </c>
      <c r="BH1320" s="204">
        <f>IF(N1320="sníž. přenesená",J1320,0)</f>
        <v>0</v>
      </c>
      <c r="BI1320" s="204">
        <f>IF(N1320="nulová",J1320,0)</f>
        <v>0</v>
      </c>
      <c r="BJ1320" s="17" t="s">
        <v>16</v>
      </c>
      <c r="BK1320" s="204">
        <f>ROUND(I1320*H1320,2)</f>
        <v>0</v>
      </c>
      <c r="BL1320" s="17" t="s">
        <v>279</v>
      </c>
      <c r="BM1320" s="203" t="s">
        <v>4063</v>
      </c>
    </row>
    <row r="1321" spans="1:65" s="13" customFormat="1" ht="11.25">
      <c r="B1321" s="210"/>
      <c r="C1321" s="211"/>
      <c r="D1321" s="212" t="s">
        <v>283</v>
      </c>
      <c r="E1321" s="213" t="s">
        <v>1</v>
      </c>
      <c r="F1321" s="214" t="s">
        <v>6733</v>
      </c>
      <c r="G1321" s="211"/>
      <c r="H1321" s="213" t="s">
        <v>1</v>
      </c>
      <c r="I1321" s="215"/>
      <c r="J1321" s="211"/>
      <c r="K1321" s="211"/>
      <c r="L1321" s="216"/>
      <c r="M1321" s="217"/>
      <c r="N1321" s="218"/>
      <c r="O1321" s="218"/>
      <c r="P1321" s="218"/>
      <c r="Q1321" s="218"/>
      <c r="R1321" s="218"/>
      <c r="S1321" s="218"/>
      <c r="T1321" s="219"/>
      <c r="AT1321" s="220" t="s">
        <v>283</v>
      </c>
      <c r="AU1321" s="220" t="s">
        <v>16</v>
      </c>
      <c r="AV1321" s="13" t="s">
        <v>16</v>
      </c>
      <c r="AW1321" s="13" t="s">
        <v>32</v>
      </c>
      <c r="AX1321" s="13" t="s">
        <v>76</v>
      </c>
      <c r="AY1321" s="220" t="s">
        <v>272</v>
      </c>
    </row>
    <row r="1322" spans="1:65" s="13" customFormat="1" ht="11.25">
      <c r="B1322" s="210"/>
      <c r="C1322" s="211"/>
      <c r="D1322" s="212" t="s">
        <v>283</v>
      </c>
      <c r="E1322" s="213" t="s">
        <v>1</v>
      </c>
      <c r="F1322" s="214" t="s">
        <v>6909</v>
      </c>
      <c r="G1322" s="211"/>
      <c r="H1322" s="213" t="s">
        <v>1</v>
      </c>
      <c r="I1322" s="215"/>
      <c r="J1322" s="211"/>
      <c r="K1322" s="211"/>
      <c r="L1322" s="216"/>
      <c r="M1322" s="217"/>
      <c r="N1322" s="218"/>
      <c r="O1322" s="218"/>
      <c r="P1322" s="218"/>
      <c r="Q1322" s="218"/>
      <c r="R1322" s="218"/>
      <c r="S1322" s="218"/>
      <c r="T1322" s="219"/>
      <c r="AT1322" s="220" t="s">
        <v>283</v>
      </c>
      <c r="AU1322" s="220" t="s">
        <v>16</v>
      </c>
      <c r="AV1322" s="13" t="s">
        <v>16</v>
      </c>
      <c r="AW1322" s="13" t="s">
        <v>32</v>
      </c>
      <c r="AX1322" s="13" t="s">
        <v>76</v>
      </c>
      <c r="AY1322" s="220" t="s">
        <v>272</v>
      </c>
    </row>
    <row r="1323" spans="1:65" s="14" customFormat="1" ht="11.25">
      <c r="B1323" s="221"/>
      <c r="C1323" s="222"/>
      <c r="D1323" s="212" t="s">
        <v>283</v>
      </c>
      <c r="E1323" s="223" t="s">
        <v>1</v>
      </c>
      <c r="F1323" s="224" t="s">
        <v>84</v>
      </c>
      <c r="G1323" s="222"/>
      <c r="H1323" s="225">
        <v>2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16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1:65" s="15" customFormat="1" ht="11.25">
      <c r="B1324" s="246"/>
      <c r="C1324" s="247"/>
      <c r="D1324" s="212" t="s">
        <v>283</v>
      </c>
      <c r="E1324" s="248" t="s">
        <v>1</v>
      </c>
      <c r="F1324" s="249" t="s">
        <v>5942</v>
      </c>
      <c r="G1324" s="247"/>
      <c r="H1324" s="250">
        <v>2</v>
      </c>
      <c r="I1324" s="251"/>
      <c r="J1324" s="247"/>
      <c r="K1324" s="247"/>
      <c r="L1324" s="252"/>
      <c r="M1324" s="253"/>
      <c r="N1324" s="254"/>
      <c r="O1324" s="254"/>
      <c r="P1324" s="254"/>
      <c r="Q1324" s="254"/>
      <c r="R1324" s="254"/>
      <c r="S1324" s="254"/>
      <c r="T1324" s="255"/>
      <c r="AT1324" s="256" t="s">
        <v>283</v>
      </c>
      <c r="AU1324" s="256" t="s">
        <v>16</v>
      </c>
      <c r="AV1324" s="15" t="s">
        <v>279</v>
      </c>
      <c r="AW1324" s="15" t="s">
        <v>32</v>
      </c>
      <c r="AX1324" s="15" t="s">
        <v>16</v>
      </c>
      <c r="AY1324" s="256" t="s">
        <v>272</v>
      </c>
    </row>
    <row r="1325" spans="1:65" s="2" customFormat="1" ht="24.2" customHeight="1">
      <c r="A1325" s="34"/>
      <c r="B1325" s="35"/>
      <c r="C1325" s="192" t="s">
        <v>2440</v>
      </c>
      <c r="D1325" s="192" t="s">
        <v>274</v>
      </c>
      <c r="E1325" s="193" t="s">
        <v>7133</v>
      </c>
      <c r="F1325" s="194" t="s">
        <v>6740</v>
      </c>
      <c r="G1325" s="195" t="s">
        <v>952</v>
      </c>
      <c r="H1325" s="196">
        <v>2</v>
      </c>
      <c r="I1325" s="197"/>
      <c r="J1325" s="198">
        <f>ROUND(I1325*H1325,2)</f>
        <v>0</v>
      </c>
      <c r="K1325" s="194" t="s">
        <v>1</v>
      </c>
      <c r="L1325" s="39"/>
      <c r="M1325" s="199" t="s">
        <v>1</v>
      </c>
      <c r="N1325" s="200" t="s">
        <v>41</v>
      </c>
      <c r="O1325" s="71"/>
      <c r="P1325" s="201">
        <f>O1325*H1325</f>
        <v>0</v>
      </c>
      <c r="Q1325" s="201">
        <v>0</v>
      </c>
      <c r="R1325" s="201">
        <f>Q1325*H1325</f>
        <v>0</v>
      </c>
      <c r="S1325" s="201">
        <v>0</v>
      </c>
      <c r="T1325" s="202">
        <f>S1325*H1325</f>
        <v>0</v>
      </c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R1325" s="203" t="s">
        <v>279</v>
      </c>
      <c r="AT1325" s="203" t="s">
        <v>274</v>
      </c>
      <c r="AU1325" s="203" t="s">
        <v>16</v>
      </c>
      <c r="AY1325" s="17" t="s">
        <v>272</v>
      </c>
      <c r="BE1325" s="204">
        <f>IF(N1325="základní",J1325,0)</f>
        <v>0</v>
      </c>
      <c r="BF1325" s="204">
        <f>IF(N1325="snížená",J1325,0)</f>
        <v>0</v>
      </c>
      <c r="BG1325" s="204">
        <f>IF(N1325="zákl. přenesená",J1325,0)</f>
        <v>0</v>
      </c>
      <c r="BH1325" s="204">
        <f>IF(N1325="sníž. přenesená",J1325,0)</f>
        <v>0</v>
      </c>
      <c r="BI1325" s="204">
        <f>IF(N1325="nulová",J1325,0)</f>
        <v>0</v>
      </c>
      <c r="BJ1325" s="17" t="s">
        <v>16</v>
      </c>
      <c r="BK1325" s="204">
        <f>ROUND(I1325*H1325,2)</f>
        <v>0</v>
      </c>
      <c r="BL1325" s="17" t="s">
        <v>279</v>
      </c>
      <c r="BM1325" s="203" t="s">
        <v>4074</v>
      </c>
    </row>
    <row r="1326" spans="1:65" s="13" customFormat="1" ht="11.25">
      <c r="B1326" s="210"/>
      <c r="C1326" s="211"/>
      <c r="D1326" s="212" t="s">
        <v>283</v>
      </c>
      <c r="E1326" s="213" t="s">
        <v>1</v>
      </c>
      <c r="F1326" s="214" t="s">
        <v>6733</v>
      </c>
      <c r="G1326" s="211"/>
      <c r="H1326" s="213" t="s">
        <v>1</v>
      </c>
      <c r="I1326" s="215"/>
      <c r="J1326" s="211"/>
      <c r="K1326" s="211"/>
      <c r="L1326" s="216"/>
      <c r="M1326" s="217"/>
      <c r="N1326" s="218"/>
      <c r="O1326" s="218"/>
      <c r="P1326" s="218"/>
      <c r="Q1326" s="218"/>
      <c r="R1326" s="218"/>
      <c r="S1326" s="218"/>
      <c r="T1326" s="219"/>
      <c r="AT1326" s="220" t="s">
        <v>283</v>
      </c>
      <c r="AU1326" s="220" t="s">
        <v>16</v>
      </c>
      <c r="AV1326" s="13" t="s">
        <v>16</v>
      </c>
      <c r="AW1326" s="13" t="s">
        <v>32</v>
      </c>
      <c r="AX1326" s="13" t="s">
        <v>76</v>
      </c>
      <c r="AY1326" s="220" t="s">
        <v>272</v>
      </c>
    </row>
    <row r="1327" spans="1:65" s="13" customFormat="1" ht="11.25">
      <c r="B1327" s="210"/>
      <c r="C1327" s="211"/>
      <c r="D1327" s="212" t="s">
        <v>283</v>
      </c>
      <c r="E1327" s="213" t="s">
        <v>1</v>
      </c>
      <c r="F1327" s="214" t="s">
        <v>6734</v>
      </c>
      <c r="G1327" s="211"/>
      <c r="H1327" s="213" t="s">
        <v>1</v>
      </c>
      <c r="I1327" s="215"/>
      <c r="J1327" s="211"/>
      <c r="K1327" s="211"/>
      <c r="L1327" s="216"/>
      <c r="M1327" s="217"/>
      <c r="N1327" s="218"/>
      <c r="O1327" s="218"/>
      <c r="P1327" s="218"/>
      <c r="Q1327" s="218"/>
      <c r="R1327" s="218"/>
      <c r="S1327" s="218"/>
      <c r="T1327" s="219"/>
      <c r="AT1327" s="220" t="s">
        <v>283</v>
      </c>
      <c r="AU1327" s="220" t="s">
        <v>16</v>
      </c>
      <c r="AV1327" s="13" t="s">
        <v>16</v>
      </c>
      <c r="AW1327" s="13" t="s">
        <v>32</v>
      </c>
      <c r="AX1327" s="13" t="s">
        <v>76</v>
      </c>
      <c r="AY1327" s="220" t="s">
        <v>272</v>
      </c>
    </row>
    <row r="1328" spans="1:65" s="13" customFormat="1" ht="11.25">
      <c r="B1328" s="210"/>
      <c r="C1328" s="211"/>
      <c r="D1328" s="212" t="s">
        <v>283</v>
      </c>
      <c r="E1328" s="213" t="s">
        <v>1</v>
      </c>
      <c r="F1328" s="214" t="s">
        <v>6735</v>
      </c>
      <c r="G1328" s="211"/>
      <c r="H1328" s="213" t="s">
        <v>1</v>
      </c>
      <c r="I1328" s="215"/>
      <c r="J1328" s="211"/>
      <c r="K1328" s="211"/>
      <c r="L1328" s="216"/>
      <c r="M1328" s="217"/>
      <c r="N1328" s="218"/>
      <c r="O1328" s="218"/>
      <c r="P1328" s="218"/>
      <c r="Q1328" s="218"/>
      <c r="R1328" s="218"/>
      <c r="S1328" s="218"/>
      <c r="T1328" s="219"/>
      <c r="AT1328" s="220" t="s">
        <v>283</v>
      </c>
      <c r="AU1328" s="220" t="s">
        <v>16</v>
      </c>
      <c r="AV1328" s="13" t="s">
        <v>16</v>
      </c>
      <c r="AW1328" s="13" t="s">
        <v>32</v>
      </c>
      <c r="AX1328" s="13" t="s">
        <v>76</v>
      </c>
      <c r="AY1328" s="220" t="s">
        <v>272</v>
      </c>
    </row>
    <row r="1329" spans="1:65" s="13" customFormat="1" ht="11.25">
      <c r="B1329" s="210"/>
      <c r="C1329" s="211"/>
      <c r="D1329" s="212" t="s">
        <v>283</v>
      </c>
      <c r="E1329" s="213" t="s">
        <v>1</v>
      </c>
      <c r="F1329" s="214" t="s">
        <v>6909</v>
      </c>
      <c r="G1329" s="211"/>
      <c r="H1329" s="213" t="s">
        <v>1</v>
      </c>
      <c r="I1329" s="215"/>
      <c r="J1329" s="211"/>
      <c r="K1329" s="211"/>
      <c r="L1329" s="216"/>
      <c r="M1329" s="217"/>
      <c r="N1329" s="218"/>
      <c r="O1329" s="218"/>
      <c r="P1329" s="218"/>
      <c r="Q1329" s="218"/>
      <c r="R1329" s="218"/>
      <c r="S1329" s="218"/>
      <c r="T1329" s="219"/>
      <c r="AT1329" s="220" t="s">
        <v>283</v>
      </c>
      <c r="AU1329" s="220" t="s">
        <v>16</v>
      </c>
      <c r="AV1329" s="13" t="s">
        <v>16</v>
      </c>
      <c r="AW1329" s="13" t="s">
        <v>32</v>
      </c>
      <c r="AX1329" s="13" t="s">
        <v>76</v>
      </c>
      <c r="AY1329" s="220" t="s">
        <v>272</v>
      </c>
    </row>
    <row r="1330" spans="1:65" s="14" customFormat="1" ht="11.25">
      <c r="B1330" s="221"/>
      <c r="C1330" s="222"/>
      <c r="D1330" s="212" t="s">
        <v>283</v>
      </c>
      <c r="E1330" s="223" t="s">
        <v>1</v>
      </c>
      <c r="F1330" s="224" t="s">
        <v>84</v>
      </c>
      <c r="G1330" s="222"/>
      <c r="H1330" s="225">
        <v>2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AT1330" s="231" t="s">
        <v>283</v>
      </c>
      <c r="AU1330" s="231" t="s">
        <v>16</v>
      </c>
      <c r="AV1330" s="14" t="s">
        <v>84</v>
      </c>
      <c r="AW1330" s="14" t="s">
        <v>32</v>
      </c>
      <c r="AX1330" s="14" t="s">
        <v>76</v>
      </c>
      <c r="AY1330" s="231" t="s">
        <v>272</v>
      </c>
    </row>
    <row r="1331" spans="1:65" s="15" customFormat="1" ht="11.25">
      <c r="B1331" s="246"/>
      <c r="C1331" s="247"/>
      <c r="D1331" s="212" t="s">
        <v>283</v>
      </c>
      <c r="E1331" s="248" t="s">
        <v>1</v>
      </c>
      <c r="F1331" s="249" t="s">
        <v>5942</v>
      </c>
      <c r="G1331" s="247"/>
      <c r="H1331" s="250">
        <v>2</v>
      </c>
      <c r="I1331" s="251"/>
      <c r="J1331" s="247"/>
      <c r="K1331" s="247"/>
      <c r="L1331" s="252"/>
      <c r="M1331" s="253"/>
      <c r="N1331" s="254"/>
      <c r="O1331" s="254"/>
      <c r="P1331" s="254"/>
      <c r="Q1331" s="254"/>
      <c r="R1331" s="254"/>
      <c r="S1331" s="254"/>
      <c r="T1331" s="255"/>
      <c r="AT1331" s="256" t="s">
        <v>283</v>
      </c>
      <c r="AU1331" s="256" t="s">
        <v>16</v>
      </c>
      <c r="AV1331" s="15" t="s">
        <v>279</v>
      </c>
      <c r="AW1331" s="15" t="s">
        <v>32</v>
      </c>
      <c r="AX1331" s="15" t="s">
        <v>16</v>
      </c>
      <c r="AY1331" s="256" t="s">
        <v>272</v>
      </c>
    </row>
    <row r="1332" spans="1:65" s="2" customFormat="1" ht="24.2" customHeight="1">
      <c r="A1332" s="34"/>
      <c r="B1332" s="35"/>
      <c r="C1332" s="192" t="s">
        <v>2449</v>
      </c>
      <c r="D1332" s="192" t="s">
        <v>274</v>
      </c>
      <c r="E1332" s="193" t="s">
        <v>7134</v>
      </c>
      <c r="F1332" s="194" t="s">
        <v>6742</v>
      </c>
      <c r="G1332" s="195" t="s">
        <v>952</v>
      </c>
      <c r="H1332" s="196">
        <v>2</v>
      </c>
      <c r="I1332" s="197"/>
      <c r="J1332" s="198">
        <f>ROUND(I1332*H1332,2)</f>
        <v>0</v>
      </c>
      <c r="K1332" s="194" t="s">
        <v>1</v>
      </c>
      <c r="L1332" s="39"/>
      <c r="M1332" s="199" t="s">
        <v>1</v>
      </c>
      <c r="N1332" s="200" t="s">
        <v>41</v>
      </c>
      <c r="O1332" s="71"/>
      <c r="P1332" s="201">
        <f>O1332*H1332</f>
        <v>0</v>
      </c>
      <c r="Q1332" s="201">
        <v>0</v>
      </c>
      <c r="R1332" s="201">
        <f>Q1332*H1332</f>
        <v>0</v>
      </c>
      <c r="S1332" s="201">
        <v>0</v>
      </c>
      <c r="T1332" s="202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203" t="s">
        <v>279</v>
      </c>
      <c r="AT1332" s="203" t="s">
        <v>274</v>
      </c>
      <c r="AU1332" s="203" t="s">
        <v>16</v>
      </c>
      <c r="AY1332" s="17" t="s">
        <v>272</v>
      </c>
      <c r="BE1332" s="204">
        <f>IF(N1332="základní",J1332,0)</f>
        <v>0</v>
      </c>
      <c r="BF1332" s="204">
        <f>IF(N1332="snížená",J1332,0)</f>
        <v>0</v>
      </c>
      <c r="BG1332" s="204">
        <f>IF(N1332="zákl. přenesená",J1332,0)</f>
        <v>0</v>
      </c>
      <c r="BH1332" s="204">
        <f>IF(N1332="sníž. přenesená",J1332,0)</f>
        <v>0</v>
      </c>
      <c r="BI1332" s="204">
        <f>IF(N1332="nulová",J1332,0)</f>
        <v>0</v>
      </c>
      <c r="BJ1332" s="17" t="s">
        <v>16</v>
      </c>
      <c r="BK1332" s="204">
        <f>ROUND(I1332*H1332,2)</f>
        <v>0</v>
      </c>
      <c r="BL1332" s="17" t="s">
        <v>279</v>
      </c>
      <c r="BM1332" s="203" t="s">
        <v>4085</v>
      </c>
    </row>
    <row r="1333" spans="1:65" s="13" customFormat="1" ht="11.25">
      <c r="B1333" s="210"/>
      <c r="C1333" s="211"/>
      <c r="D1333" s="212" t="s">
        <v>283</v>
      </c>
      <c r="E1333" s="213" t="s">
        <v>1</v>
      </c>
      <c r="F1333" s="214" t="s">
        <v>6733</v>
      </c>
      <c r="G1333" s="211"/>
      <c r="H1333" s="213" t="s">
        <v>1</v>
      </c>
      <c r="I1333" s="215"/>
      <c r="J1333" s="211"/>
      <c r="K1333" s="211"/>
      <c r="L1333" s="216"/>
      <c r="M1333" s="217"/>
      <c r="N1333" s="218"/>
      <c r="O1333" s="218"/>
      <c r="P1333" s="218"/>
      <c r="Q1333" s="218"/>
      <c r="R1333" s="218"/>
      <c r="S1333" s="218"/>
      <c r="T1333" s="219"/>
      <c r="AT1333" s="220" t="s">
        <v>283</v>
      </c>
      <c r="AU1333" s="220" t="s">
        <v>16</v>
      </c>
      <c r="AV1333" s="13" t="s">
        <v>16</v>
      </c>
      <c r="AW1333" s="13" t="s">
        <v>32</v>
      </c>
      <c r="AX1333" s="13" t="s">
        <v>76</v>
      </c>
      <c r="AY1333" s="220" t="s">
        <v>272</v>
      </c>
    </row>
    <row r="1334" spans="1:65" s="13" customFormat="1" ht="11.25">
      <c r="B1334" s="210"/>
      <c r="C1334" s="211"/>
      <c r="D1334" s="212" t="s">
        <v>283</v>
      </c>
      <c r="E1334" s="213" t="s">
        <v>1</v>
      </c>
      <c r="F1334" s="214" t="s">
        <v>6909</v>
      </c>
      <c r="G1334" s="211"/>
      <c r="H1334" s="213" t="s">
        <v>1</v>
      </c>
      <c r="I1334" s="215"/>
      <c r="J1334" s="211"/>
      <c r="K1334" s="211"/>
      <c r="L1334" s="216"/>
      <c r="M1334" s="217"/>
      <c r="N1334" s="218"/>
      <c r="O1334" s="218"/>
      <c r="P1334" s="218"/>
      <c r="Q1334" s="218"/>
      <c r="R1334" s="218"/>
      <c r="S1334" s="218"/>
      <c r="T1334" s="219"/>
      <c r="AT1334" s="220" t="s">
        <v>283</v>
      </c>
      <c r="AU1334" s="220" t="s">
        <v>16</v>
      </c>
      <c r="AV1334" s="13" t="s">
        <v>16</v>
      </c>
      <c r="AW1334" s="13" t="s">
        <v>32</v>
      </c>
      <c r="AX1334" s="13" t="s">
        <v>76</v>
      </c>
      <c r="AY1334" s="220" t="s">
        <v>272</v>
      </c>
    </row>
    <row r="1335" spans="1:65" s="14" customFormat="1" ht="11.25">
      <c r="B1335" s="221"/>
      <c r="C1335" s="222"/>
      <c r="D1335" s="212" t="s">
        <v>283</v>
      </c>
      <c r="E1335" s="223" t="s">
        <v>1</v>
      </c>
      <c r="F1335" s="224" t="s">
        <v>84</v>
      </c>
      <c r="G1335" s="222"/>
      <c r="H1335" s="225">
        <v>2</v>
      </c>
      <c r="I1335" s="226"/>
      <c r="J1335" s="222"/>
      <c r="K1335" s="222"/>
      <c r="L1335" s="227"/>
      <c r="M1335" s="228"/>
      <c r="N1335" s="229"/>
      <c r="O1335" s="229"/>
      <c r="P1335" s="229"/>
      <c r="Q1335" s="229"/>
      <c r="R1335" s="229"/>
      <c r="S1335" s="229"/>
      <c r="T1335" s="230"/>
      <c r="AT1335" s="231" t="s">
        <v>283</v>
      </c>
      <c r="AU1335" s="231" t="s">
        <v>16</v>
      </c>
      <c r="AV1335" s="14" t="s">
        <v>84</v>
      </c>
      <c r="AW1335" s="14" t="s">
        <v>32</v>
      </c>
      <c r="AX1335" s="14" t="s">
        <v>76</v>
      </c>
      <c r="AY1335" s="231" t="s">
        <v>272</v>
      </c>
    </row>
    <row r="1336" spans="1:65" s="15" customFormat="1" ht="11.25">
      <c r="B1336" s="246"/>
      <c r="C1336" s="247"/>
      <c r="D1336" s="212" t="s">
        <v>283</v>
      </c>
      <c r="E1336" s="248" t="s">
        <v>1</v>
      </c>
      <c r="F1336" s="249" t="s">
        <v>5942</v>
      </c>
      <c r="G1336" s="247"/>
      <c r="H1336" s="250">
        <v>2</v>
      </c>
      <c r="I1336" s="251"/>
      <c r="J1336" s="247"/>
      <c r="K1336" s="247"/>
      <c r="L1336" s="252"/>
      <c r="M1336" s="253"/>
      <c r="N1336" s="254"/>
      <c r="O1336" s="254"/>
      <c r="P1336" s="254"/>
      <c r="Q1336" s="254"/>
      <c r="R1336" s="254"/>
      <c r="S1336" s="254"/>
      <c r="T1336" s="255"/>
      <c r="AT1336" s="256" t="s">
        <v>283</v>
      </c>
      <c r="AU1336" s="256" t="s">
        <v>16</v>
      </c>
      <c r="AV1336" s="15" t="s">
        <v>279</v>
      </c>
      <c r="AW1336" s="15" t="s">
        <v>32</v>
      </c>
      <c r="AX1336" s="15" t="s">
        <v>16</v>
      </c>
      <c r="AY1336" s="256" t="s">
        <v>272</v>
      </c>
    </row>
    <row r="1337" spans="1:65" s="2" customFormat="1" ht="24.2" customHeight="1">
      <c r="A1337" s="34"/>
      <c r="B1337" s="35"/>
      <c r="C1337" s="192" t="s">
        <v>2470</v>
      </c>
      <c r="D1337" s="192" t="s">
        <v>274</v>
      </c>
      <c r="E1337" s="193" t="s">
        <v>7135</v>
      </c>
      <c r="F1337" s="194" t="s">
        <v>6911</v>
      </c>
      <c r="G1337" s="195" t="s">
        <v>952</v>
      </c>
      <c r="H1337" s="196">
        <v>2</v>
      </c>
      <c r="I1337" s="197"/>
      <c r="J1337" s="198">
        <f>ROUND(I1337*H1337,2)</f>
        <v>0</v>
      </c>
      <c r="K1337" s="194" t="s">
        <v>1</v>
      </c>
      <c r="L1337" s="39"/>
      <c r="M1337" s="199" t="s">
        <v>1</v>
      </c>
      <c r="N1337" s="200" t="s">
        <v>41</v>
      </c>
      <c r="O1337" s="71"/>
      <c r="P1337" s="201">
        <f>O1337*H1337</f>
        <v>0</v>
      </c>
      <c r="Q1337" s="201">
        <v>0</v>
      </c>
      <c r="R1337" s="201">
        <f>Q1337*H1337</f>
        <v>0</v>
      </c>
      <c r="S1337" s="201">
        <v>0</v>
      </c>
      <c r="T1337" s="202">
        <f>S1337*H1337</f>
        <v>0</v>
      </c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R1337" s="203" t="s">
        <v>279</v>
      </c>
      <c r="AT1337" s="203" t="s">
        <v>274</v>
      </c>
      <c r="AU1337" s="203" t="s">
        <v>16</v>
      </c>
      <c r="AY1337" s="17" t="s">
        <v>272</v>
      </c>
      <c r="BE1337" s="204">
        <f>IF(N1337="základní",J1337,0)</f>
        <v>0</v>
      </c>
      <c r="BF1337" s="204">
        <f>IF(N1337="snížená",J1337,0)</f>
        <v>0</v>
      </c>
      <c r="BG1337" s="204">
        <f>IF(N1337="zákl. přenesená",J1337,0)</f>
        <v>0</v>
      </c>
      <c r="BH1337" s="204">
        <f>IF(N1337="sníž. přenesená",J1337,0)</f>
        <v>0</v>
      </c>
      <c r="BI1337" s="204">
        <f>IF(N1337="nulová",J1337,0)</f>
        <v>0</v>
      </c>
      <c r="BJ1337" s="17" t="s">
        <v>16</v>
      </c>
      <c r="BK1337" s="204">
        <f>ROUND(I1337*H1337,2)</f>
        <v>0</v>
      </c>
      <c r="BL1337" s="17" t="s">
        <v>279</v>
      </c>
      <c r="BM1337" s="203" t="s">
        <v>4096</v>
      </c>
    </row>
    <row r="1338" spans="1:65" s="13" customFormat="1" ht="11.25">
      <c r="B1338" s="210"/>
      <c r="C1338" s="211"/>
      <c r="D1338" s="212" t="s">
        <v>283</v>
      </c>
      <c r="E1338" s="213" t="s">
        <v>1</v>
      </c>
      <c r="F1338" s="214" t="s">
        <v>6733</v>
      </c>
      <c r="G1338" s="211"/>
      <c r="H1338" s="213" t="s">
        <v>1</v>
      </c>
      <c r="I1338" s="215"/>
      <c r="J1338" s="211"/>
      <c r="K1338" s="211"/>
      <c r="L1338" s="216"/>
      <c r="M1338" s="217"/>
      <c r="N1338" s="218"/>
      <c r="O1338" s="218"/>
      <c r="P1338" s="218"/>
      <c r="Q1338" s="218"/>
      <c r="R1338" s="218"/>
      <c r="S1338" s="218"/>
      <c r="T1338" s="219"/>
      <c r="AT1338" s="220" t="s">
        <v>283</v>
      </c>
      <c r="AU1338" s="220" t="s">
        <v>16</v>
      </c>
      <c r="AV1338" s="13" t="s">
        <v>16</v>
      </c>
      <c r="AW1338" s="13" t="s">
        <v>32</v>
      </c>
      <c r="AX1338" s="13" t="s">
        <v>76</v>
      </c>
      <c r="AY1338" s="220" t="s">
        <v>272</v>
      </c>
    </row>
    <row r="1339" spans="1:65" s="13" customFormat="1" ht="11.25">
      <c r="B1339" s="210"/>
      <c r="C1339" s="211"/>
      <c r="D1339" s="212" t="s">
        <v>283</v>
      </c>
      <c r="E1339" s="213" t="s">
        <v>1</v>
      </c>
      <c r="F1339" s="214" t="s">
        <v>6734</v>
      </c>
      <c r="G1339" s="211"/>
      <c r="H1339" s="213" t="s">
        <v>1</v>
      </c>
      <c r="I1339" s="215"/>
      <c r="J1339" s="211"/>
      <c r="K1339" s="211"/>
      <c r="L1339" s="216"/>
      <c r="M1339" s="217"/>
      <c r="N1339" s="218"/>
      <c r="O1339" s="218"/>
      <c r="P1339" s="218"/>
      <c r="Q1339" s="218"/>
      <c r="R1339" s="218"/>
      <c r="S1339" s="218"/>
      <c r="T1339" s="219"/>
      <c r="AT1339" s="220" t="s">
        <v>283</v>
      </c>
      <c r="AU1339" s="220" t="s">
        <v>16</v>
      </c>
      <c r="AV1339" s="13" t="s">
        <v>16</v>
      </c>
      <c r="AW1339" s="13" t="s">
        <v>32</v>
      </c>
      <c r="AX1339" s="13" t="s">
        <v>76</v>
      </c>
      <c r="AY1339" s="220" t="s">
        <v>272</v>
      </c>
    </row>
    <row r="1340" spans="1:65" s="13" customFormat="1" ht="11.25">
      <c r="B1340" s="210"/>
      <c r="C1340" s="211"/>
      <c r="D1340" s="212" t="s">
        <v>283</v>
      </c>
      <c r="E1340" s="213" t="s">
        <v>1</v>
      </c>
      <c r="F1340" s="214" t="s">
        <v>6735</v>
      </c>
      <c r="G1340" s="211"/>
      <c r="H1340" s="213" t="s">
        <v>1</v>
      </c>
      <c r="I1340" s="215"/>
      <c r="J1340" s="211"/>
      <c r="K1340" s="211"/>
      <c r="L1340" s="216"/>
      <c r="M1340" s="217"/>
      <c r="N1340" s="218"/>
      <c r="O1340" s="218"/>
      <c r="P1340" s="218"/>
      <c r="Q1340" s="218"/>
      <c r="R1340" s="218"/>
      <c r="S1340" s="218"/>
      <c r="T1340" s="219"/>
      <c r="AT1340" s="220" t="s">
        <v>283</v>
      </c>
      <c r="AU1340" s="220" t="s">
        <v>16</v>
      </c>
      <c r="AV1340" s="13" t="s">
        <v>16</v>
      </c>
      <c r="AW1340" s="13" t="s">
        <v>32</v>
      </c>
      <c r="AX1340" s="13" t="s">
        <v>76</v>
      </c>
      <c r="AY1340" s="220" t="s">
        <v>272</v>
      </c>
    </row>
    <row r="1341" spans="1:65" s="13" customFormat="1" ht="11.25">
      <c r="B1341" s="210"/>
      <c r="C1341" s="211"/>
      <c r="D1341" s="212" t="s">
        <v>283</v>
      </c>
      <c r="E1341" s="213" t="s">
        <v>1</v>
      </c>
      <c r="F1341" s="214" t="s">
        <v>6909</v>
      </c>
      <c r="G1341" s="211"/>
      <c r="H1341" s="213" t="s">
        <v>1</v>
      </c>
      <c r="I1341" s="215"/>
      <c r="J1341" s="211"/>
      <c r="K1341" s="211"/>
      <c r="L1341" s="216"/>
      <c r="M1341" s="217"/>
      <c r="N1341" s="218"/>
      <c r="O1341" s="218"/>
      <c r="P1341" s="218"/>
      <c r="Q1341" s="218"/>
      <c r="R1341" s="218"/>
      <c r="S1341" s="218"/>
      <c r="T1341" s="219"/>
      <c r="AT1341" s="220" t="s">
        <v>283</v>
      </c>
      <c r="AU1341" s="220" t="s">
        <v>16</v>
      </c>
      <c r="AV1341" s="13" t="s">
        <v>16</v>
      </c>
      <c r="AW1341" s="13" t="s">
        <v>32</v>
      </c>
      <c r="AX1341" s="13" t="s">
        <v>76</v>
      </c>
      <c r="AY1341" s="220" t="s">
        <v>272</v>
      </c>
    </row>
    <row r="1342" spans="1:65" s="14" customFormat="1" ht="11.25">
      <c r="B1342" s="221"/>
      <c r="C1342" s="222"/>
      <c r="D1342" s="212" t="s">
        <v>283</v>
      </c>
      <c r="E1342" s="223" t="s">
        <v>1</v>
      </c>
      <c r="F1342" s="224" t="s">
        <v>84</v>
      </c>
      <c r="G1342" s="222"/>
      <c r="H1342" s="225">
        <v>2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283</v>
      </c>
      <c r="AU1342" s="231" t="s">
        <v>16</v>
      </c>
      <c r="AV1342" s="14" t="s">
        <v>84</v>
      </c>
      <c r="AW1342" s="14" t="s">
        <v>32</v>
      </c>
      <c r="AX1342" s="14" t="s">
        <v>76</v>
      </c>
      <c r="AY1342" s="231" t="s">
        <v>272</v>
      </c>
    </row>
    <row r="1343" spans="1:65" s="15" customFormat="1" ht="11.25">
      <c r="B1343" s="246"/>
      <c r="C1343" s="247"/>
      <c r="D1343" s="212" t="s">
        <v>283</v>
      </c>
      <c r="E1343" s="248" t="s">
        <v>1</v>
      </c>
      <c r="F1343" s="249" t="s">
        <v>5942</v>
      </c>
      <c r="G1343" s="247"/>
      <c r="H1343" s="250">
        <v>2</v>
      </c>
      <c r="I1343" s="251"/>
      <c r="J1343" s="247"/>
      <c r="K1343" s="247"/>
      <c r="L1343" s="252"/>
      <c r="M1343" s="253"/>
      <c r="N1343" s="254"/>
      <c r="O1343" s="254"/>
      <c r="P1343" s="254"/>
      <c r="Q1343" s="254"/>
      <c r="R1343" s="254"/>
      <c r="S1343" s="254"/>
      <c r="T1343" s="255"/>
      <c r="AT1343" s="256" t="s">
        <v>283</v>
      </c>
      <c r="AU1343" s="256" t="s">
        <v>16</v>
      </c>
      <c r="AV1343" s="15" t="s">
        <v>279</v>
      </c>
      <c r="AW1343" s="15" t="s">
        <v>32</v>
      </c>
      <c r="AX1343" s="15" t="s">
        <v>16</v>
      </c>
      <c r="AY1343" s="256" t="s">
        <v>272</v>
      </c>
    </row>
    <row r="1344" spans="1:65" s="2" customFormat="1" ht="24.2" customHeight="1">
      <c r="A1344" s="34"/>
      <c r="B1344" s="35"/>
      <c r="C1344" s="192" t="s">
        <v>2474</v>
      </c>
      <c r="D1344" s="192" t="s">
        <v>274</v>
      </c>
      <c r="E1344" s="193" t="s">
        <v>7136</v>
      </c>
      <c r="F1344" s="194" t="s">
        <v>6913</v>
      </c>
      <c r="G1344" s="195" t="s">
        <v>952</v>
      </c>
      <c r="H1344" s="196">
        <v>2</v>
      </c>
      <c r="I1344" s="197"/>
      <c r="J1344" s="198">
        <f>ROUND(I1344*H1344,2)</f>
        <v>0</v>
      </c>
      <c r="K1344" s="194" t="s">
        <v>1</v>
      </c>
      <c r="L1344" s="39"/>
      <c r="M1344" s="199" t="s">
        <v>1</v>
      </c>
      <c r="N1344" s="200" t="s">
        <v>41</v>
      </c>
      <c r="O1344" s="71"/>
      <c r="P1344" s="201">
        <f>O1344*H1344</f>
        <v>0</v>
      </c>
      <c r="Q1344" s="201">
        <v>0</v>
      </c>
      <c r="R1344" s="201">
        <f>Q1344*H1344</f>
        <v>0</v>
      </c>
      <c r="S1344" s="201">
        <v>0</v>
      </c>
      <c r="T1344" s="202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203" t="s">
        <v>279</v>
      </c>
      <c r="AT1344" s="203" t="s">
        <v>274</v>
      </c>
      <c r="AU1344" s="203" t="s">
        <v>16</v>
      </c>
      <c r="AY1344" s="17" t="s">
        <v>272</v>
      </c>
      <c r="BE1344" s="204">
        <f>IF(N1344="základní",J1344,0)</f>
        <v>0</v>
      </c>
      <c r="BF1344" s="204">
        <f>IF(N1344="snížená",J1344,0)</f>
        <v>0</v>
      </c>
      <c r="BG1344" s="204">
        <f>IF(N1344="zákl. přenesená",J1344,0)</f>
        <v>0</v>
      </c>
      <c r="BH1344" s="204">
        <f>IF(N1344="sníž. přenesená",J1344,0)</f>
        <v>0</v>
      </c>
      <c r="BI1344" s="204">
        <f>IF(N1344="nulová",J1344,0)</f>
        <v>0</v>
      </c>
      <c r="BJ1344" s="17" t="s">
        <v>16</v>
      </c>
      <c r="BK1344" s="204">
        <f>ROUND(I1344*H1344,2)</f>
        <v>0</v>
      </c>
      <c r="BL1344" s="17" t="s">
        <v>279</v>
      </c>
      <c r="BM1344" s="203" t="s">
        <v>4115</v>
      </c>
    </row>
    <row r="1345" spans="1:65" s="13" customFormat="1" ht="11.25">
      <c r="B1345" s="210"/>
      <c r="C1345" s="211"/>
      <c r="D1345" s="212" t="s">
        <v>283</v>
      </c>
      <c r="E1345" s="213" t="s">
        <v>1</v>
      </c>
      <c r="F1345" s="214" t="s">
        <v>6733</v>
      </c>
      <c r="G1345" s="211"/>
      <c r="H1345" s="213" t="s">
        <v>1</v>
      </c>
      <c r="I1345" s="215"/>
      <c r="J1345" s="211"/>
      <c r="K1345" s="211"/>
      <c r="L1345" s="216"/>
      <c r="M1345" s="217"/>
      <c r="N1345" s="218"/>
      <c r="O1345" s="218"/>
      <c r="P1345" s="218"/>
      <c r="Q1345" s="218"/>
      <c r="R1345" s="218"/>
      <c r="S1345" s="218"/>
      <c r="T1345" s="219"/>
      <c r="AT1345" s="220" t="s">
        <v>283</v>
      </c>
      <c r="AU1345" s="220" t="s">
        <v>16</v>
      </c>
      <c r="AV1345" s="13" t="s">
        <v>16</v>
      </c>
      <c r="AW1345" s="13" t="s">
        <v>32</v>
      </c>
      <c r="AX1345" s="13" t="s">
        <v>76</v>
      </c>
      <c r="AY1345" s="220" t="s">
        <v>272</v>
      </c>
    </row>
    <row r="1346" spans="1:65" s="13" customFormat="1" ht="11.25">
      <c r="B1346" s="210"/>
      <c r="C1346" s="211"/>
      <c r="D1346" s="212" t="s">
        <v>283</v>
      </c>
      <c r="E1346" s="213" t="s">
        <v>1</v>
      </c>
      <c r="F1346" s="214" t="s">
        <v>6909</v>
      </c>
      <c r="G1346" s="211"/>
      <c r="H1346" s="213" t="s">
        <v>1</v>
      </c>
      <c r="I1346" s="215"/>
      <c r="J1346" s="211"/>
      <c r="K1346" s="211"/>
      <c r="L1346" s="216"/>
      <c r="M1346" s="217"/>
      <c r="N1346" s="218"/>
      <c r="O1346" s="218"/>
      <c r="P1346" s="218"/>
      <c r="Q1346" s="218"/>
      <c r="R1346" s="218"/>
      <c r="S1346" s="218"/>
      <c r="T1346" s="219"/>
      <c r="AT1346" s="220" t="s">
        <v>283</v>
      </c>
      <c r="AU1346" s="220" t="s">
        <v>16</v>
      </c>
      <c r="AV1346" s="13" t="s">
        <v>16</v>
      </c>
      <c r="AW1346" s="13" t="s">
        <v>32</v>
      </c>
      <c r="AX1346" s="13" t="s">
        <v>76</v>
      </c>
      <c r="AY1346" s="220" t="s">
        <v>272</v>
      </c>
    </row>
    <row r="1347" spans="1:65" s="14" customFormat="1" ht="11.25">
      <c r="B1347" s="221"/>
      <c r="C1347" s="222"/>
      <c r="D1347" s="212" t="s">
        <v>283</v>
      </c>
      <c r="E1347" s="223" t="s">
        <v>1</v>
      </c>
      <c r="F1347" s="224" t="s">
        <v>84</v>
      </c>
      <c r="G1347" s="222"/>
      <c r="H1347" s="225">
        <v>2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16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5" customFormat="1" ht="11.25">
      <c r="B1348" s="246"/>
      <c r="C1348" s="247"/>
      <c r="D1348" s="212" t="s">
        <v>283</v>
      </c>
      <c r="E1348" s="248" t="s">
        <v>1</v>
      </c>
      <c r="F1348" s="249" t="s">
        <v>5942</v>
      </c>
      <c r="G1348" s="247"/>
      <c r="H1348" s="250">
        <v>2</v>
      </c>
      <c r="I1348" s="251"/>
      <c r="J1348" s="247"/>
      <c r="K1348" s="247"/>
      <c r="L1348" s="252"/>
      <c r="M1348" s="253"/>
      <c r="N1348" s="254"/>
      <c r="O1348" s="254"/>
      <c r="P1348" s="254"/>
      <c r="Q1348" s="254"/>
      <c r="R1348" s="254"/>
      <c r="S1348" s="254"/>
      <c r="T1348" s="255"/>
      <c r="AT1348" s="256" t="s">
        <v>283</v>
      </c>
      <c r="AU1348" s="256" t="s">
        <v>16</v>
      </c>
      <c r="AV1348" s="15" t="s">
        <v>279</v>
      </c>
      <c r="AW1348" s="15" t="s">
        <v>32</v>
      </c>
      <c r="AX1348" s="15" t="s">
        <v>16</v>
      </c>
      <c r="AY1348" s="256" t="s">
        <v>272</v>
      </c>
    </row>
    <row r="1349" spans="1:65" s="2" customFormat="1" ht="24.2" customHeight="1">
      <c r="A1349" s="34"/>
      <c r="B1349" s="35"/>
      <c r="C1349" s="192" t="s">
        <v>2498</v>
      </c>
      <c r="D1349" s="192" t="s">
        <v>274</v>
      </c>
      <c r="E1349" s="193" t="s">
        <v>7137</v>
      </c>
      <c r="F1349" s="194" t="s">
        <v>6732</v>
      </c>
      <c r="G1349" s="195" t="s">
        <v>952</v>
      </c>
      <c r="H1349" s="196">
        <v>2</v>
      </c>
      <c r="I1349" s="197"/>
      <c r="J1349" s="198">
        <f>ROUND(I1349*H1349,2)</f>
        <v>0</v>
      </c>
      <c r="K1349" s="194" t="s">
        <v>1</v>
      </c>
      <c r="L1349" s="39"/>
      <c r="M1349" s="199" t="s">
        <v>1</v>
      </c>
      <c r="N1349" s="200" t="s">
        <v>41</v>
      </c>
      <c r="O1349" s="71"/>
      <c r="P1349" s="201">
        <f>O1349*H1349</f>
        <v>0</v>
      </c>
      <c r="Q1349" s="201">
        <v>0</v>
      </c>
      <c r="R1349" s="201">
        <f>Q1349*H1349</f>
        <v>0</v>
      </c>
      <c r="S1349" s="201">
        <v>0</v>
      </c>
      <c r="T1349" s="202">
        <f>S1349*H1349</f>
        <v>0</v>
      </c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R1349" s="203" t="s">
        <v>279</v>
      </c>
      <c r="AT1349" s="203" t="s">
        <v>274</v>
      </c>
      <c r="AU1349" s="203" t="s">
        <v>16</v>
      </c>
      <c r="AY1349" s="17" t="s">
        <v>272</v>
      </c>
      <c r="BE1349" s="204">
        <f>IF(N1349="základní",J1349,0)</f>
        <v>0</v>
      </c>
      <c r="BF1349" s="204">
        <f>IF(N1349="snížená",J1349,0)</f>
        <v>0</v>
      </c>
      <c r="BG1349" s="204">
        <f>IF(N1349="zákl. přenesená",J1349,0)</f>
        <v>0</v>
      </c>
      <c r="BH1349" s="204">
        <f>IF(N1349="sníž. přenesená",J1349,0)</f>
        <v>0</v>
      </c>
      <c r="BI1349" s="204">
        <f>IF(N1349="nulová",J1349,0)</f>
        <v>0</v>
      </c>
      <c r="BJ1349" s="17" t="s">
        <v>16</v>
      </c>
      <c r="BK1349" s="204">
        <f>ROUND(I1349*H1349,2)</f>
        <v>0</v>
      </c>
      <c r="BL1349" s="17" t="s">
        <v>279</v>
      </c>
      <c r="BM1349" s="203" t="s">
        <v>4126</v>
      </c>
    </row>
    <row r="1350" spans="1:65" s="13" customFormat="1" ht="11.25">
      <c r="B1350" s="210"/>
      <c r="C1350" s="211"/>
      <c r="D1350" s="212" t="s">
        <v>283</v>
      </c>
      <c r="E1350" s="213" t="s">
        <v>1</v>
      </c>
      <c r="F1350" s="214" t="s">
        <v>6733</v>
      </c>
      <c r="G1350" s="211"/>
      <c r="H1350" s="213" t="s">
        <v>1</v>
      </c>
      <c r="I1350" s="215"/>
      <c r="J1350" s="211"/>
      <c r="K1350" s="211"/>
      <c r="L1350" s="216"/>
      <c r="M1350" s="217"/>
      <c r="N1350" s="218"/>
      <c r="O1350" s="218"/>
      <c r="P1350" s="218"/>
      <c r="Q1350" s="218"/>
      <c r="R1350" s="218"/>
      <c r="S1350" s="218"/>
      <c r="T1350" s="219"/>
      <c r="AT1350" s="220" t="s">
        <v>283</v>
      </c>
      <c r="AU1350" s="220" t="s">
        <v>16</v>
      </c>
      <c r="AV1350" s="13" t="s">
        <v>16</v>
      </c>
      <c r="AW1350" s="13" t="s">
        <v>32</v>
      </c>
      <c r="AX1350" s="13" t="s">
        <v>76</v>
      </c>
      <c r="AY1350" s="220" t="s">
        <v>272</v>
      </c>
    </row>
    <row r="1351" spans="1:65" s="13" customFormat="1" ht="11.25">
      <c r="B1351" s="210"/>
      <c r="C1351" s="211"/>
      <c r="D1351" s="212" t="s">
        <v>283</v>
      </c>
      <c r="E1351" s="213" t="s">
        <v>1</v>
      </c>
      <c r="F1351" s="214" t="s">
        <v>6734</v>
      </c>
      <c r="G1351" s="211"/>
      <c r="H1351" s="213" t="s">
        <v>1</v>
      </c>
      <c r="I1351" s="215"/>
      <c r="J1351" s="211"/>
      <c r="K1351" s="211"/>
      <c r="L1351" s="216"/>
      <c r="M1351" s="217"/>
      <c r="N1351" s="218"/>
      <c r="O1351" s="218"/>
      <c r="P1351" s="218"/>
      <c r="Q1351" s="218"/>
      <c r="R1351" s="218"/>
      <c r="S1351" s="218"/>
      <c r="T1351" s="219"/>
      <c r="AT1351" s="220" t="s">
        <v>283</v>
      </c>
      <c r="AU1351" s="220" t="s">
        <v>16</v>
      </c>
      <c r="AV1351" s="13" t="s">
        <v>16</v>
      </c>
      <c r="AW1351" s="13" t="s">
        <v>32</v>
      </c>
      <c r="AX1351" s="13" t="s">
        <v>76</v>
      </c>
      <c r="AY1351" s="220" t="s">
        <v>272</v>
      </c>
    </row>
    <row r="1352" spans="1:65" s="13" customFormat="1" ht="11.25">
      <c r="B1352" s="210"/>
      <c r="C1352" s="211"/>
      <c r="D1352" s="212" t="s">
        <v>283</v>
      </c>
      <c r="E1352" s="213" t="s">
        <v>1</v>
      </c>
      <c r="F1352" s="214" t="s">
        <v>6735</v>
      </c>
      <c r="G1352" s="211"/>
      <c r="H1352" s="213" t="s">
        <v>1</v>
      </c>
      <c r="I1352" s="215"/>
      <c r="J1352" s="211"/>
      <c r="K1352" s="211"/>
      <c r="L1352" s="216"/>
      <c r="M1352" s="217"/>
      <c r="N1352" s="218"/>
      <c r="O1352" s="218"/>
      <c r="P1352" s="218"/>
      <c r="Q1352" s="218"/>
      <c r="R1352" s="218"/>
      <c r="S1352" s="218"/>
      <c r="T1352" s="219"/>
      <c r="AT1352" s="220" t="s">
        <v>283</v>
      </c>
      <c r="AU1352" s="220" t="s">
        <v>16</v>
      </c>
      <c r="AV1352" s="13" t="s">
        <v>16</v>
      </c>
      <c r="AW1352" s="13" t="s">
        <v>32</v>
      </c>
      <c r="AX1352" s="13" t="s">
        <v>76</v>
      </c>
      <c r="AY1352" s="220" t="s">
        <v>272</v>
      </c>
    </row>
    <row r="1353" spans="1:65" s="13" customFormat="1" ht="11.25">
      <c r="B1353" s="210"/>
      <c r="C1353" s="211"/>
      <c r="D1353" s="212" t="s">
        <v>283</v>
      </c>
      <c r="E1353" s="213" t="s">
        <v>1</v>
      </c>
      <c r="F1353" s="214" t="s">
        <v>6909</v>
      </c>
      <c r="G1353" s="211"/>
      <c r="H1353" s="213" t="s">
        <v>1</v>
      </c>
      <c r="I1353" s="215"/>
      <c r="J1353" s="211"/>
      <c r="K1353" s="211"/>
      <c r="L1353" s="216"/>
      <c r="M1353" s="217"/>
      <c r="N1353" s="218"/>
      <c r="O1353" s="218"/>
      <c r="P1353" s="218"/>
      <c r="Q1353" s="218"/>
      <c r="R1353" s="218"/>
      <c r="S1353" s="218"/>
      <c r="T1353" s="219"/>
      <c r="AT1353" s="220" t="s">
        <v>283</v>
      </c>
      <c r="AU1353" s="220" t="s">
        <v>16</v>
      </c>
      <c r="AV1353" s="13" t="s">
        <v>16</v>
      </c>
      <c r="AW1353" s="13" t="s">
        <v>32</v>
      </c>
      <c r="AX1353" s="13" t="s">
        <v>76</v>
      </c>
      <c r="AY1353" s="220" t="s">
        <v>272</v>
      </c>
    </row>
    <row r="1354" spans="1:65" s="14" customFormat="1" ht="11.25">
      <c r="B1354" s="221"/>
      <c r="C1354" s="222"/>
      <c r="D1354" s="212" t="s">
        <v>283</v>
      </c>
      <c r="E1354" s="223" t="s">
        <v>1</v>
      </c>
      <c r="F1354" s="224" t="s">
        <v>84</v>
      </c>
      <c r="G1354" s="222"/>
      <c r="H1354" s="225">
        <v>2</v>
      </c>
      <c r="I1354" s="226"/>
      <c r="J1354" s="222"/>
      <c r="K1354" s="222"/>
      <c r="L1354" s="227"/>
      <c r="M1354" s="228"/>
      <c r="N1354" s="229"/>
      <c r="O1354" s="229"/>
      <c r="P1354" s="229"/>
      <c r="Q1354" s="229"/>
      <c r="R1354" s="229"/>
      <c r="S1354" s="229"/>
      <c r="T1354" s="230"/>
      <c r="AT1354" s="231" t="s">
        <v>283</v>
      </c>
      <c r="AU1354" s="231" t="s">
        <v>16</v>
      </c>
      <c r="AV1354" s="14" t="s">
        <v>84</v>
      </c>
      <c r="AW1354" s="14" t="s">
        <v>32</v>
      </c>
      <c r="AX1354" s="14" t="s">
        <v>76</v>
      </c>
      <c r="AY1354" s="231" t="s">
        <v>272</v>
      </c>
    </row>
    <row r="1355" spans="1:65" s="15" customFormat="1" ht="11.25">
      <c r="B1355" s="246"/>
      <c r="C1355" s="247"/>
      <c r="D1355" s="212" t="s">
        <v>283</v>
      </c>
      <c r="E1355" s="248" t="s">
        <v>1</v>
      </c>
      <c r="F1355" s="249" t="s">
        <v>5942</v>
      </c>
      <c r="G1355" s="247"/>
      <c r="H1355" s="250">
        <v>2</v>
      </c>
      <c r="I1355" s="251"/>
      <c r="J1355" s="247"/>
      <c r="K1355" s="247"/>
      <c r="L1355" s="252"/>
      <c r="M1355" s="253"/>
      <c r="N1355" s="254"/>
      <c r="O1355" s="254"/>
      <c r="P1355" s="254"/>
      <c r="Q1355" s="254"/>
      <c r="R1355" s="254"/>
      <c r="S1355" s="254"/>
      <c r="T1355" s="255"/>
      <c r="AT1355" s="256" t="s">
        <v>283</v>
      </c>
      <c r="AU1355" s="256" t="s">
        <v>16</v>
      </c>
      <c r="AV1355" s="15" t="s">
        <v>279</v>
      </c>
      <c r="AW1355" s="15" t="s">
        <v>32</v>
      </c>
      <c r="AX1355" s="15" t="s">
        <v>16</v>
      </c>
      <c r="AY1355" s="256" t="s">
        <v>272</v>
      </c>
    </row>
    <row r="1356" spans="1:65" s="2" customFormat="1" ht="24.2" customHeight="1">
      <c r="A1356" s="34"/>
      <c r="B1356" s="35"/>
      <c r="C1356" s="192" t="s">
        <v>2504</v>
      </c>
      <c r="D1356" s="192" t="s">
        <v>274</v>
      </c>
      <c r="E1356" s="193" t="s">
        <v>7138</v>
      </c>
      <c r="F1356" s="194" t="s">
        <v>6738</v>
      </c>
      <c r="G1356" s="195" t="s">
        <v>952</v>
      </c>
      <c r="H1356" s="196">
        <v>2</v>
      </c>
      <c r="I1356" s="197"/>
      <c r="J1356" s="198">
        <f>ROUND(I1356*H1356,2)</f>
        <v>0</v>
      </c>
      <c r="K1356" s="194" t="s">
        <v>1</v>
      </c>
      <c r="L1356" s="39"/>
      <c r="M1356" s="199" t="s">
        <v>1</v>
      </c>
      <c r="N1356" s="200" t="s">
        <v>41</v>
      </c>
      <c r="O1356" s="71"/>
      <c r="P1356" s="201">
        <f>O1356*H1356</f>
        <v>0</v>
      </c>
      <c r="Q1356" s="201">
        <v>0</v>
      </c>
      <c r="R1356" s="201">
        <f>Q1356*H1356</f>
        <v>0</v>
      </c>
      <c r="S1356" s="201">
        <v>0</v>
      </c>
      <c r="T1356" s="202">
        <f>S1356*H1356</f>
        <v>0</v>
      </c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R1356" s="203" t="s">
        <v>279</v>
      </c>
      <c r="AT1356" s="203" t="s">
        <v>274</v>
      </c>
      <c r="AU1356" s="203" t="s">
        <v>16</v>
      </c>
      <c r="AY1356" s="17" t="s">
        <v>272</v>
      </c>
      <c r="BE1356" s="204">
        <f>IF(N1356="základní",J1356,0)</f>
        <v>0</v>
      </c>
      <c r="BF1356" s="204">
        <f>IF(N1356="snížená",J1356,0)</f>
        <v>0</v>
      </c>
      <c r="BG1356" s="204">
        <f>IF(N1356="zákl. přenesená",J1356,0)</f>
        <v>0</v>
      </c>
      <c r="BH1356" s="204">
        <f>IF(N1356="sníž. přenesená",J1356,0)</f>
        <v>0</v>
      </c>
      <c r="BI1356" s="204">
        <f>IF(N1356="nulová",J1356,0)</f>
        <v>0</v>
      </c>
      <c r="BJ1356" s="17" t="s">
        <v>16</v>
      </c>
      <c r="BK1356" s="204">
        <f>ROUND(I1356*H1356,2)</f>
        <v>0</v>
      </c>
      <c r="BL1356" s="17" t="s">
        <v>279</v>
      </c>
      <c r="BM1356" s="203" t="s">
        <v>4136</v>
      </c>
    </row>
    <row r="1357" spans="1:65" s="13" customFormat="1" ht="11.25">
      <c r="B1357" s="210"/>
      <c r="C1357" s="211"/>
      <c r="D1357" s="212" t="s">
        <v>283</v>
      </c>
      <c r="E1357" s="213" t="s">
        <v>1</v>
      </c>
      <c r="F1357" s="214" t="s">
        <v>6733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16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3" customFormat="1" ht="11.25">
      <c r="B1358" s="210"/>
      <c r="C1358" s="211"/>
      <c r="D1358" s="212" t="s">
        <v>283</v>
      </c>
      <c r="E1358" s="213" t="s">
        <v>1</v>
      </c>
      <c r="F1358" s="214" t="s">
        <v>6909</v>
      </c>
      <c r="G1358" s="211"/>
      <c r="H1358" s="213" t="s">
        <v>1</v>
      </c>
      <c r="I1358" s="215"/>
      <c r="J1358" s="211"/>
      <c r="K1358" s="211"/>
      <c r="L1358" s="216"/>
      <c r="M1358" s="217"/>
      <c r="N1358" s="218"/>
      <c r="O1358" s="218"/>
      <c r="P1358" s="218"/>
      <c r="Q1358" s="218"/>
      <c r="R1358" s="218"/>
      <c r="S1358" s="218"/>
      <c r="T1358" s="219"/>
      <c r="AT1358" s="220" t="s">
        <v>283</v>
      </c>
      <c r="AU1358" s="220" t="s">
        <v>16</v>
      </c>
      <c r="AV1358" s="13" t="s">
        <v>16</v>
      </c>
      <c r="AW1358" s="13" t="s">
        <v>32</v>
      </c>
      <c r="AX1358" s="13" t="s">
        <v>76</v>
      </c>
      <c r="AY1358" s="220" t="s">
        <v>272</v>
      </c>
    </row>
    <row r="1359" spans="1:65" s="14" customFormat="1" ht="11.25">
      <c r="B1359" s="221"/>
      <c r="C1359" s="222"/>
      <c r="D1359" s="212" t="s">
        <v>283</v>
      </c>
      <c r="E1359" s="223" t="s">
        <v>1</v>
      </c>
      <c r="F1359" s="224" t="s">
        <v>84</v>
      </c>
      <c r="G1359" s="222"/>
      <c r="H1359" s="225">
        <v>2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16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5" customFormat="1" ht="11.25">
      <c r="B1360" s="246"/>
      <c r="C1360" s="247"/>
      <c r="D1360" s="212" t="s">
        <v>283</v>
      </c>
      <c r="E1360" s="248" t="s">
        <v>1</v>
      </c>
      <c r="F1360" s="249" t="s">
        <v>5942</v>
      </c>
      <c r="G1360" s="247"/>
      <c r="H1360" s="250">
        <v>2</v>
      </c>
      <c r="I1360" s="251"/>
      <c r="J1360" s="247"/>
      <c r="K1360" s="247"/>
      <c r="L1360" s="252"/>
      <c r="M1360" s="253"/>
      <c r="N1360" s="254"/>
      <c r="O1360" s="254"/>
      <c r="P1360" s="254"/>
      <c r="Q1360" s="254"/>
      <c r="R1360" s="254"/>
      <c r="S1360" s="254"/>
      <c r="T1360" s="255"/>
      <c r="AT1360" s="256" t="s">
        <v>283</v>
      </c>
      <c r="AU1360" s="256" t="s">
        <v>16</v>
      </c>
      <c r="AV1360" s="15" t="s">
        <v>279</v>
      </c>
      <c r="AW1360" s="15" t="s">
        <v>32</v>
      </c>
      <c r="AX1360" s="15" t="s">
        <v>16</v>
      </c>
      <c r="AY1360" s="256" t="s">
        <v>272</v>
      </c>
    </row>
    <row r="1361" spans="1:65" s="2" customFormat="1" ht="24.2" customHeight="1">
      <c r="A1361" s="34"/>
      <c r="B1361" s="35"/>
      <c r="C1361" s="192" t="s">
        <v>2508</v>
      </c>
      <c r="D1361" s="192" t="s">
        <v>274</v>
      </c>
      <c r="E1361" s="193" t="s">
        <v>7139</v>
      </c>
      <c r="F1361" s="194" t="s">
        <v>6732</v>
      </c>
      <c r="G1361" s="195" t="s">
        <v>952</v>
      </c>
      <c r="H1361" s="196">
        <v>2</v>
      </c>
      <c r="I1361" s="197"/>
      <c r="J1361" s="198">
        <f>ROUND(I1361*H1361,2)</f>
        <v>0</v>
      </c>
      <c r="K1361" s="194" t="s">
        <v>1</v>
      </c>
      <c r="L1361" s="39"/>
      <c r="M1361" s="199" t="s">
        <v>1</v>
      </c>
      <c r="N1361" s="200" t="s">
        <v>41</v>
      </c>
      <c r="O1361" s="71"/>
      <c r="P1361" s="201">
        <f>O1361*H1361</f>
        <v>0</v>
      </c>
      <c r="Q1361" s="201">
        <v>0</v>
      </c>
      <c r="R1361" s="201">
        <f>Q1361*H1361</f>
        <v>0</v>
      </c>
      <c r="S1361" s="201">
        <v>0</v>
      </c>
      <c r="T1361" s="202">
        <f>S1361*H1361</f>
        <v>0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203" t="s">
        <v>279</v>
      </c>
      <c r="AT1361" s="203" t="s">
        <v>274</v>
      </c>
      <c r="AU1361" s="203" t="s">
        <v>16</v>
      </c>
      <c r="AY1361" s="17" t="s">
        <v>272</v>
      </c>
      <c r="BE1361" s="204">
        <f>IF(N1361="základní",J1361,0)</f>
        <v>0</v>
      </c>
      <c r="BF1361" s="204">
        <f>IF(N1361="snížená",J1361,0)</f>
        <v>0</v>
      </c>
      <c r="BG1361" s="204">
        <f>IF(N1361="zákl. přenesená",J1361,0)</f>
        <v>0</v>
      </c>
      <c r="BH1361" s="204">
        <f>IF(N1361="sníž. přenesená",J1361,0)</f>
        <v>0</v>
      </c>
      <c r="BI1361" s="204">
        <f>IF(N1361="nulová",J1361,0)</f>
        <v>0</v>
      </c>
      <c r="BJ1361" s="17" t="s">
        <v>16</v>
      </c>
      <c r="BK1361" s="204">
        <f>ROUND(I1361*H1361,2)</f>
        <v>0</v>
      </c>
      <c r="BL1361" s="17" t="s">
        <v>279</v>
      </c>
      <c r="BM1361" s="203" t="s">
        <v>4144</v>
      </c>
    </row>
    <row r="1362" spans="1:65" s="13" customFormat="1" ht="11.25">
      <c r="B1362" s="210"/>
      <c r="C1362" s="211"/>
      <c r="D1362" s="212" t="s">
        <v>283</v>
      </c>
      <c r="E1362" s="213" t="s">
        <v>1</v>
      </c>
      <c r="F1362" s="214" t="s">
        <v>6733</v>
      </c>
      <c r="G1362" s="211"/>
      <c r="H1362" s="213" t="s">
        <v>1</v>
      </c>
      <c r="I1362" s="215"/>
      <c r="J1362" s="211"/>
      <c r="K1362" s="211"/>
      <c r="L1362" s="216"/>
      <c r="M1362" s="217"/>
      <c r="N1362" s="218"/>
      <c r="O1362" s="218"/>
      <c r="P1362" s="218"/>
      <c r="Q1362" s="218"/>
      <c r="R1362" s="218"/>
      <c r="S1362" s="218"/>
      <c r="T1362" s="219"/>
      <c r="AT1362" s="220" t="s">
        <v>283</v>
      </c>
      <c r="AU1362" s="220" t="s">
        <v>16</v>
      </c>
      <c r="AV1362" s="13" t="s">
        <v>16</v>
      </c>
      <c r="AW1362" s="13" t="s">
        <v>32</v>
      </c>
      <c r="AX1362" s="13" t="s">
        <v>76</v>
      </c>
      <c r="AY1362" s="220" t="s">
        <v>272</v>
      </c>
    </row>
    <row r="1363" spans="1:65" s="13" customFormat="1" ht="11.25">
      <c r="B1363" s="210"/>
      <c r="C1363" s="211"/>
      <c r="D1363" s="212" t="s">
        <v>283</v>
      </c>
      <c r="E1363" s="213" t="s">
        <v>1</v>
      </c>
      <c r="F1363" s="214" t="s">
        <v>6734</v>
      </c>
      <c r="G1363" s="211"/>
      <c r="H1363" s="213" t="s">
        <v>1</v>
      </c>
      <c r="I1363" s="215"/>
      <c r="J1363" s="211"/>
      <c r="K1363" s="211"/>
      <c r="L1363" s="216"/>
      <c r="M1363" s="217"/>
      <c r="N1363" s="218"/>
      <c r="O1363" s="218"/>
      <c r="P1363" s="218"/>
      <c r="Q1363" s="218"/>
      <c r="R1363" s="218"/>
      <c r="S1363" s="218"/>
      <c r="T1363" s="219"/>
      <c r="AT1363" s="220" t="s">
        <v>283</v>
      </c>
      <c r="AU1363" s="220" t="s">
        <v>16</v>
      </c>
      <c r="AV1363" s="13" t="s">
        <v>16</v>
      </c>
      <c r="AW1363" s="13" t="s">
        <v>32</v>
      </c>
      <c r="AX1363" s="13" t="s">
        <v>76</v>
      </c>
      <c r="AY1363" s="220" t="s">
        <v>272</v>
      </c>
    </row>
    <row r="1364" spans="1:65" s="13" customFormat="1" ht="11.25">
      <c r="B1364" s="210"/>
      <c r="C1364" s="211"/>
      <c r="D1364" s="212" t="s">
        <v>283</v>
      </c>
      <c r="E1364" s="213" t="s">
        <v>1</v>
      </c>
      <c r="F1364" s="214" t="s">
        <v>6735</v>
      </c>
      <c r="G1364" s="211"/>
      <c r="H1364" s="213" t="s">
        <v>1</v>
      </c>
      <c r="I1364" s="215"/>
      <c r="J1364" s="211"/>
      <c r="K1364" s="211"/>
      <c r="L1364" s="216"/>
      <c r="M1364" s="217"/>
      <c r="N1364" s="218"/>
      <c r="O1364" s="218"/>
      <c r="P1364" s="218"/>
      <c r="Q1364" s="218"/>
      <c r="R1364" s="218"/>
      <c r="S1364" s="218"/>
      <c r="T1364" s="219"/>
      <c r="AT1364" s="220" t="s">
        <v>283</v>
      </c>
      <c r="AU1364" s="220" t="s">
        <v>16</v>
      </c>
      <c r="AV1364" s="13" t="s">
        <v>16</v>
      </c>
      <c r="AW1364" s="13" t="s">
        <v>32</v>
      </c>
      <c r="AX1364" s="13" t="s">
        <v>76</v>
      </c>
      <c r="AY1364" s="220" t="s">
        <v>272</v>
      </c>
    </row>
    <row r="1365" spans="1:65" s="13" customFormat="1" ht="11.25">
      <c r="B1365" s="210"/>
      <c r="C1365" s="211"/>
      <c r="D1365" s="212" t="s">
        <v>283</v>
      </c>
      <c r="E1365" s="213" t="s">
        <v>1</v>
      </c>
      <c r="F1365" s="214" t="s">
        <v>6909</v>
      </c>
      <c r="G1365" s="211"/>
      <c r="H1365" s="213" t="s">
        <v>1</v>
      </c>
      <c r="I1365" s="215"/>
      <c r="J1365" s="211"/>
      <c r="K1365" s="211"/>
      <c r="L1365" s="216"/>
      <c r="M1365" s="217"/>
      <c r="N1365" s="218"/>
      <c r="O1365" s="218"/>
      <c r="P1365" s="218"/>
      <c r="Q1365" s="218"/>
      <c r="R1365" s="218"/>
      <c r="S1365" s="218"/>
      <c r="T1365" s="219"/>
      <c r="AT1365" s="220" t="s">
        <v>283</v>
      </c>
      <c r="AU1365" s="220" t="s">
        <v>16</v>
      </c>
      <c r="AV1365" s="13" t="s">
        <v>16</v>
      </c>
      <c r="AW1365" s="13" t="s">
        <v>32</v>
      </c>
      <c r="AX1365" s="13" t="s">
        <v>76</v>
      </c>
      <c r="AY1365" s="220" t="s">
        <v>272</v>
      </c>
    </row>
    <row r="1366" spans="1:65" s="14" customFormat="1" ht="11.25">
      <c r="B1366" s="221"/>
      <c r="C1366" s="222"/>
      <c r="D1366" s="212" t="s">
        <v>283</v>
      </c>
      <c r="E1366" s="223" t="s">
        <v>1</v>
      </c>
      <c r="F1366" s="224" t="s">
        <v>84</v>
      </c>
      <c r="G1366" s="222"/>
      <c r="H1366" s="225">
        <v>2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AT1366" s="231" t="s">
        <v>283</v>
      </c>
      <c r="AU1366" s="231" t="s">
        <v>16</v>
      </c>
      <c r="AV1366" s="14" t="s">
        <v>84</v>
      </c>
      <c r="AW1366" s="14" t="s">
        <v>32</v>
      </c>
      <c r="AX1366" s="14" t="s">
        <v>76</v>
      </c>
      <c r="AY1366" s="231" t="s">
        <v>272</v>
      </c>
    </row>
    <row r="1367" spans="1:65" s="15" customFormat="1" ht="11.25">
      <c r="B1367" s="246"/>
      <c r="C1367" s="247"/>
      <c r="D1367" s="212" t="s">
        <v>283</v>
      </c>
      <c r="E1367" s="248" t="s">
        <v>1</v>
      </c>
      <c r="F1367" s="249" t="s">
        <v>5942</v>
      </c>
      <c r="G1367" s="247"/>
      <c r="H1367" s="250">
        <v>2</v>
      </c>
      <c r="I1367" s="251"/>
      <c r="J1367" s="247"/>
      <c r="K1367" s="247"/>
      <c r="L1367" s="252"/>
      <c r="M1367" s="253"/>
      <c r="N1367" s="254"/>
      <c r="O1367" s="254"/>
      <c r="P1367" s="254"/>
      <c r="Q1367" s="254"/>
      <c r="R1367" s="254"/>
      <c r="S1367" s="254"/>
      <c r="T1367" s="255"/>
      <c r="AT1367" s="256" t="s">
        <v>283</v>
      </c>
      <c r="AU1367" s="256" t="s">
        <v>16</v>
      </c>
      <c r="AV1367" s="15" t="s">
        <v>279</v>
      </c>
      <c r="AW1367" s="15" t="s">
        <v>32</v>
      </c>
      <c r="AX1367" s="15" t="s">
        <v>16</v>
      </c>
      <c r="AY1367" s="256" t="s">
        <v>272</v>
      </c>
    </row>
    <row r="1368" spans="1:65" s="2" customFormat="1" ht="24.2" customHeight="1">
      <c r="A1368" s="34"/>
      <c r="B1368" s="35"/>
      <c r="C1368" s="192" t="s">
        <v>2514</v>
      </c>
      <c r="D1368" s="192" t="s">
        <v>274</v>
      </c>
      <c r="E1368" s="193" t="s">
        <v>7140</v>
      </c>
      <c r="F1368" s="194" t="s">
        <v>6738</v>
      </c>
      <c r="G1368" s="195" t="s">
        <v>952</v>
      </c>
      <c r="H1368" s="196">
        <v>2</v>
      </c>
      <c r="I1368" s="197"/>
      <c r="J1368" s="198">
        <f>ROUND(I1368*H1368,2)</f>
        <v>0</v>
      </c>
      <c r="K1368" s="194" t="s">
        <v>1</v>
      </c>
      <c r="L1368" s="39"/>
      <c r="M1368" s="199" t="s">
        <v>1</v>
      </c>
      <c r="N1368" s="200" t="s">
        <v>41</v>
      </c>
      <c r="O1368" s="71"/>
      <c r="P1368" s="201">
        <f>O1368*H1368</f>
        <v>0</v>
      </c>
      <c r="Q1368" s="201">
        <v>0</v>
      </c>
      <c r="R1368" s="201">
        <f>Q1368*H1368</f>
        <v>0</v>
      </c>
      <c r="S1368" s="201">
        <v>0</v>
      </c>
      <c r="T1368" s="202">
        <f>S1368*H1368</f>
        <v>0</v>
      </c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R1368" s="203" t="s">
        <v>279</v>
      </c>
      <c r="AT1368" s="203" t="s">
        <v>274</v>
      </c>
      <c r="AU1368" s="203" t="s">
        <v>16</v>
      </c>
      <c r="AY1368" s="17" t="s">
        <v>272</v>
      </c>
      <c r="BE1368" s="204">
        <f>IF(N1368="základní",J1368,0)</f>
        <v>0</v>
      </c>
      <c r="BF1368" s="204">
        <f>IF(N1368="snížená",J1368,0)</f>
        <v>0</v>
      </c>
      <c r="BG1368" s="204">
        <f>IF(N1368="zákl. přenesená",J1368,0)</f>
        <v>0</v>
      </c>
      <c r="BH1368" s="204">
        <f>IF(N1368="sníž. přenesená",J1368,0)</f>
        <v>0</v>
      </c>
      <c r="BI1368" s="204">
        <f>IF(N1368="nulová",J1368,0)</f>
        <v>0</v>
      </c>
      <c r="BJ1368" s="17" t="s">
        <v>16</v>
      </c>
      <c r="BK1368" s="204">
        <f>ROUND(I1368*H1368,2)</f>
        <v>0</v>
      </c>
      <c r="BL1368" s="17" t="s">
        <v>279</v>
      </c>
      <c r="BM1368" s="203" t="s">
        <v>4157</v>
      </c>
    </row>
    <row r="1369" spans="1:65" s="13" customFormat="1" ht="11.25">
      <c r="B1369" s="210"/>
      <c r="C1369" s="211"/>
      <c r="D1369" s="212" t="s">
        <v>283</v>
      </c>
      <c r="E1369" s="213" t="s">
        <v>1</v>
      </c>
      <c r="F1369" s="214" t="s">
        <v>6733</v>
      </c>
      <c r="G1369" s="211"/>
      <c r="H1369" s="213" t="s">
        <v>1</v>
      </c>
      <c r="I1369" s="215"/>
      <c r="J1369" s="211"/>
      <c r="K1369" s="211"/>
      <c r="L1369" s="216"/>
      <c r="M1369" s="217"/>
      <c r="N1369" s="218"/>
      <c r="O1369" s="218"/>
      <c r="P1369" s="218"/>
      <c r="Q1369" s="218"/>
      <c r="R1369" s="218"/>
      <c r="S1369" s="218"/>
      <c r="T1369" s="219"/>
      <c r="AT1369" s="220" t="s">
        <v>283</v>
      </c>
      <c r="AU1369" s="220" t="s">
        <v>16</v>
      </c>
      <c r="AV1369" s="13" t="s">
        <v>16</v>
      </c>
      <c r="AW1369" s="13" t="s">
        <v>32</v>
      </c>
      <c r="AX1369" s="13" t="s">
        <v>76</v>
      </c>
      <c r="AY1369" s="220" t="s">
        <v>272</v>
      </c>
    </row>
    <row r="1370" spans="1:65" s="13" customFormat="1" ht="11.25">
      <c r="B1370" s="210"/>
      <c r="C1370" s="211"/>
      <c r="D1370" s="212" t="s">
        <v>283</v>
      </c>
      <c r="E1370" s="213" t="s">
        <v>1</v>
      </c>
      <c r="F1370" s="214" t="s">
        <v>6909</v>
      </c>
      <c r="G1370" s="211"/>
      <c r="H1370" s="213" t="s">
        <v>1</v>
      </c>
      <c r="I1370" s="215"/>
      <c r="J1370" s="211"/>
      <c r="K1370" s="211"/>
      <c r="L1370" s="216"/>
      <c r="M1370" s="217"/>
      <c r="N1370" s="218"/>
      <c r="O1370" s="218"/>
      <c r="P1370" s="218"/>
      <c r="Q1370" s="218"/>
      <c r="R1370" s="218"/>
      <c r="S1370" s="218"/>
      <c r="T1370" s="219"/>
      <c r="AT1370" s="220" t="s">
        <v>283</v>
      </c>
      <c r="AU1370" s="220" t="s">
        <v>16</v>
      </c>
      <c r="AV1370" s="13" t="s">
        <v>16</v>
      </c>
      <c r="AW1370" s="13" t="s">
        <v>32</v>
      </c>
      <c r="AX1370" s="13" t="s">
        <v>76</v>
      </c>
      <c r="AY1370" s="220" t="s">
        <v>272</v>
      </c>
    </row>
    <row r="1371" spans="1:65" s="14" customFormat="1" ht="11.25">
      <c r="B1371" s="221"/>
      <c r="C1371" s="222"/>
      <c r="D1371" s="212" t="s">
        <v>283</v>
      </c>
      <c r="E1371" s="223" t="s">
        <v>1</v>
      </c>
      <c r="F1371" s="224" t="s">
        <v>84</v>
      </c>
      <c r="G1371" s="222"/>
      <c r="H1371" s="225">
        <v>2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16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1:65" s="15" customFormat="1" ht="11.25">
      <c r="B1372" s="246"/>
      <c r="C1372" s="247"/>
      <c r="D1372" s="212" t="s">
        <v>283</v>
      </c>
      <c r="E1372" s="248" t="s">
        <v>1</v>
      </c>
      <c r="F1372" s="249" t="s">
        <v>5942</v>
      </c>
      <c r="G1372" s="247"/>
      <c r="H1372" s="250">
        <v>2</v>
      </c>
      <c r="I1372" s="251"/>
      <c r="J1372" s="247"/>
      <c r="K1372" s="247"/>
      <c r="L1372" s="252"/>
      <c r="M1372" s="253"/>
      <c r="N1372" s="254"/>
      <c r="O1372" s="254"/>
      <c r="P1372" s="254"/>
      <c r="Q1372" s="254"/>
      <c r="R1372" s="254"/>
      <c r="S1372" s="254"/>
      <c r="T1372" s="255"/>
      <c r="AT1372" s="256" t="s">
        <v>283</v>
      </c>
      <c r="AU1372" s="256" t="s">
        <v>16</v>
      </c>
      <c r="AV1372" s="15" t="s">
        <v>279</v>
      </c>
      <c r="AW1372" s="15" t="s">
        <v>32</v>
      </c>
      <c r="AX1372" s="15" t="s">
        <v>16</v>
      </c>
      <c r="AY1372" s="256" t="s">
        <v>272</v>
      </c>
    </row>
    <row r="1373" spans="1:65" s="2" customFormat="1" ht="24.2" customHeight="1">
      <c r="A1373" s="34"/>
      <c r="B1373" s="35"/>
      <c r="C1373" s="192" t="s">
        <v>2520</v>
      </c>
      <c r="D1373" s="192" t="s">
        <v>274</v>
      </c>
      <c r="E1373" s="193" t="s">
        <v>7141</v>
      </c>
      <c r="F1373" s="194" t="s">
        <v>6740</v>
      </c>
      <c r="G1373" s="195" t="s">
        <v>952</v>
      </c>
      <c r="H1373" s="196">
        <v>2</v>
      </c>
      <c r="I1373" s="197"/>
      <c r="J1373" s="198">
        <f>ROUND(I1373*H1373,2)</f>
        <v>0</v>
      </c>
      <c r="K1373" s="194" t="s">
        <v>1</v>
      </c>
      <c r="L1373" s="39"/>
      <c r="M1373" s="199" t="s">
        <v>1</v>
      </c>
      <c r="N1373" s="200" t="s">
        <v>41</v>
      </c>
      <c r="O1373" s="71"/>
      <c r="P1373" s="201">
        <f>O1373*H1373</f>
        <v>0</v>
      </c>
      <c r="Q1373" s="201">
        <v>0</v>
      </c>
      <c r="R1373" s="201">
        <f>Q1373*H1373</f>
        <v>0</v>
      </c>
      <c r="S1373" s="201">
        <v>0</v>
      </c>
      <c r="T1373" s="202">
        <f>S1373*H1373</f>
        <v>0</v>
      </c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R1373" s="203" t="s">
        <v>279</v>
      </c>
      <c r="AT1373" s="203" t="s">
        <v>274</v>
      </c>
      <c r="AU1373" s="203" t="s">
        <v>16</v>
      </c>
      <c r="AY1373" s="17" t="s">
        <v>272</v>
      </c>
      <c r="BE1373" s="204">
        <f>IF(N1373="základní",J1373,0)</f>
        <v>0</v>
      </c>
      <c r="BF1373" s="204">
        <f>IF(N1373="snížená",J1373,0)</f>
        <v>0</v>
      </c>
      <c r="BG1373" s="204">
        <f>IF(N1373="zákl. přenesená",J1373,0)</f>
        <v>0</v>
      </c>
      <c r="BH1373" s="204">
        <f>IF(N1373="sníž. přenesená",J1373,0)</f>
        <v>0</v>
      </c>
      <c r="BI1373" s="204">
        <f>IF(N1373="nulová",J1373,0)</f>
        <v>0</v>
      </c>
      <c r="BJ1373" s="17" t="s">
        <v>16</v>
      </c>
      <c r="BK1373" s="204">
        <f>ROUND(I1373*H1373,2)</f>
        <v>0</v>
      </c>
      <c r="BL1373" s="17" t="s">
        <v>279</v>
      </c>
      <c r="BM1373" s="203" t="s">
        <v>4166</v>
      </c>
    </row>
    <row r="1374" spans="1:65" s="13" customFormat="1" ht="11.25">
      <c r="B1374" s="210"/>
      <c r="C1374" s="211"/>
      <c r="D1374" s="212" t="s">
        <v>283</v>
      </c>
      <c r="E1374" s="213" t="s">
        <v>1</v>
      </c>
      <c r="F1374" s="214" t="s">
        <v>6733</v>
      </c>
      <c r="G1374" s="211"/>
      <c r="H1374" s="213" t="s">
        <v>1</v>
      </c>
      <c r="I1374" s="215"/>
      <c r="J1374" s="211"/>
      <c r="K1374" s="211"/>
      <c r="L1374" s="216"/>
      <c r="M1374" s="217"/>
      <c r="N1374" s="218"/>
      <c r="O1374" s="218"/>
      <c r="P1374" s="218"/>
      <c r="Q1374" s="218"/>
      <c r="R1374" s="218"/>
      <c r="S1374" s="218"/>
      <c r="T1374" s="219"/>
      <c r="AT1374" s="220" t="s">
        <v>283</v>
      </c>
      <c r="AU1374" s="220" t="s">
        <v>16</v>
      </c>
      <c r="AV1374" s="13" t="s">
        <v>16</v>
      </c>
      <c r="AW1374" s="13" t="s">
        <v>32</v>
      </c>
      <c r="AX1374" s="13" t="s">
        <v>76</v>
      </c>
      <c r="AY1374" s="220" t="s">
        <v>272</v>
      </c>
    </row>
    <row r="1375" spans="1:65" s="13" customFormat="1" ht="11.25">
      <c r="B1375" s="210"/>
      <c r="C1375" s="211"/>
      <c r="D1375" s="212" t="s">
        <v>283</v>
      </c>
      <c r="E1375" s="213" t="s">
        <v>1</v>
      </c>
      <c r="F1375" s="214" t="s">
        <v>6734</v>
      </c>
      <c r="G1375" s="211"/>
      <c r="H1375" s="213" t="s">
        <v>1</v>
      </c>
      <c r="I1375" s="215"/>
      <c r="J1375" s="211"/>
      <c r="K1375" s="211"/>
      <c r="L1375" s="216"/>
      <c r="M1375" s="217"/>
      <c r="N1375" s="218"/>
      <c r="O1375" s="218"/>
      <c r="P1375" s="218"/>
      <c r="Q1375" s="218"/>
      <c r="R1375" s="218"/>
      <c r="S1375" s="218"/>
      <c r="T1375" s="219"/>
      <c r="AT1375" s="220" t="s">
        <v>283</v>
      </c>
      <c r="AU1375" s="220" t="s">
        <v>16</v>
      </c>
      <c r="AV1375" s="13" t="s">
        <v>16</v>
      </c>
      <c r="AW1375" s="13" t="s">
        <v>32</v>
      </c>
      <c r="AX1375" s="13" t="s">
        <v>76</v>
      </c>
      <c r="AY1375" s="220" t="s">
        <v>272</v>
      </c>
    </row>
    <row r="1376" spans="1:65" s="13" customFormat="1" ht="11.25">
      <c r="B1376" s="210"/>
      <c r="C1376" s="211"/>
      <c r="D1376" s="212" t="s">
        <v>283</v>
      </c>
      <c r="E1376" s="213" t="s">
        <v>1</v>
      </c>
      <c r="F1376" s="214" t="s">
        <v>6735</v>
      </c>
      <c r="G1376" s="211"/>
      <c r="H1376" s="213" t="s">
        <v>1</v>
      </c>
      <c r="I1376" s="215"/>
      <c r="J1376" s="211"/>
      <c r="K1376" s="211"/>
      <c r="L1376" s="216"/>
      <c r="M1376" s="217"/>
      <c r="N1376" s="218"/>
      <c r="O1376" s="218"/>
      <c r="P1376" s="218"/>
      <c r="Q1376" s="218"/>
      <c r="R1376" s="218"/>
      <c r="S1376" s="218"/>
      <c r="T1376" s="219"/>
      <c r="AT1376" s="220" t="s">
        <v>283</v>
      </c>
      <c r="AU1376" s="220" t="s">
        <v>16</v>
      </c>
      <c r="AV1376" s="13" t="s">
        <v>16</v>
      </c>
      <c r="AW1376" s="13" t="s">
        <v>32</v>
      </c>
      <c r="AX1376" s="13" t="s">
        <v>76</v>
      </c>
      <c r="AY1376" s="220" t="s">
        <v>272</v>
      </c>
    </row>
    <row r="1377" spans="1:65" s="13" customFormat="1" ht="11.25">
      <c r="B1377" s="210"/>
      <c r="C1377" s="211"/>
      <c r="D1377" s="212" t="s">
        <v>283</v>
      </c>
      <c r="E1377" s="213" t="s">
        <v>1</v>
      </c>
      <c r="F1377" s="214" t="s">
        <v>6909</v>
      </c>
      <c r="G1377" s="211"/>
      <c r="H1377" s="213" t="s">
        <v>1</v>
      </c>
      <c r="I1377" s="215"/>
      <c r="J1377" s="211"/>
      <c r="K1377" s="211"/>
      <c r="L1377" s="216"/>
      <c r="M1377" s="217"/>
      <c r="N1377" s="218"/>
      <c r="O1377" s="218"/>
      <c r="P1377" s="218"/>
      <c r="Q1377" s="218"/>
      <c r="R1377" s="218"/>
      <c r="S1377" s="218"/>
      <c r="T1377" s="219"/>
      <c r="AT1377" s="220" t="s">
        <v>283</v>
      </c>
      <c r="AU1377" s="220" t="s">
        <v>16</v>
      </c>
      <c r="AV1377" s="13" t="s">
        <v>16</v>
      </c>
      <c r="AW1377" s="13" t="s">
        <v>32</v>
      </c>
      <c r="AX1377" s="13" t="s">
        <v>76</v>
      </c>
      <c r="AY1377" s="220" t="s">
        <v>272</v>
      </c>
    </row>
    <row r="1378" spans="1:65" s="14" customFormat="1" ht="11.25">
      <c r="B1378" s="221"/>
      <c r="C1378" s="222"/>
      <c r="D1378" s="212" t="s">
        <v>283</v>
      </c>
      <c r="E1378" s="223" t="s">
        <v>1</v>
      </c>
      <c r="F1378" s="224" t="s">
        <v>84</v>
      </c>
      <c r="G1378" s="222"/>
      <c r="H1378" s="225">
        <v>2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16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1:65" s="15" customFormat="1" ht="11.25">
      <c r="B1379" s="246"/>
      <c r="C1379" s="247"/>
      <c r="D1379" s="212" t="s">
        <v>283</v>
      </c>
      <c r="E1379" s="248" t="s">
        <v>1</v>
      </c>
      <c r="F1379" s="249" t="s">
        <v>5942</v>
      </c>
      <c r="G1379" s="247"/>
      <c r="H1379" s="250">
        <v>2</v>
      </c>
      <c r="I1379" s="251"/>
      <c r="J1379" s="247"/>
      <c r="K1379" s="247"/>
      <c r="L1379" s="252"/>
      <c r="M1379" s="253"/>
      <c r="N1379" s="254"/>
      <c r="O1379" s="254"/>
      <c r="P1379" s="254"/>
      <c r="Q1379" s="254"/>
      <c r="R1379" s="254"/>
      <c r="S1379" s="254"/>
      <c r="T1379" s="255"/>
      <c r="AT1379" s="256" t="s">
        <v>283</v>
      </c>
      <c r="AU1379" s="256" t="s">
        <v>16</v>
      </c>
      <c r="AV1379" s="15" t="s">
        <v>279</v>
      </c>
      <c r="AW1379" s="15" t="s">
        <v>32</v>
      </c>
      <c r="AX1379" s="15" t="s">
        <v>16</v>
      </c>
      <c r="AY1379" s="256" t="s">
        <v>272</v>
      </c>
    </row>
    <row r="1380" spans="1:65" s="2" customFormat="1" ht="24.2" customHeight="1">
      <c r="A1380" s="34"/>
      <c r="B1380" s="35"/>
      <c r="C1380" s="192" t="s">
        <v>6975</v>
      </c>
      <c r="D1380" s="192" t="s">
        <v>274</v>
      </c>
      <c r="E1380" s="193" t="s">
        <v>7142</v>
      </c>
      <c r="F1380" s="194" t="s">
        <v>6742</v>
      </c>
      <c r="G1380" s="195" t="s">
        <v>952</v>
      </c>
      <c r="H1380" s="196">
        <v>2</v>
      </c>
      <c r="I1380" s="197"/>
      <c r="J1380" s="198">
        <f>ROUND(I1380*H1380,2)</f>
        <v>0</v>
      </c>
      <c r="K1380" s="194" t="s">
        <v>1</v>
      </c>
      <c r="L1380" s="39"/>
      <c r="M1380" s="199" t="s">
        <v>1</v>
      </c>
      <c r="N1380" s="200" t="s">
        <v>41</v>
      </c>
      <c r="O1380" s="71"/>
      <c r="P1380" s="201">
        <f>O1380*H1380</f>
        <v>0</v>
      </c>
      <c r="Q1380" s="201">
        <v>0</v>
      </c>
      <c r="R1380" s="201">
        <f>Q1380*H1380</f>
        <v>0</v>
      </c>
      <c r="S1380" s="201">
        <v>0</v>
      </c>
      <c r="T1380" s="202">
        <f>S1380*H1380</f>
        <v>0</v>
      </c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R1380" s="203" t="s">
        <v>279</v>
      </c>
      <c r="AT1380" s="203" t="s">
        <v>274</v>
      </c>
      <c r="AU1380" s="203" t="s">
        <v>16</v>
      </c>
      <c r="AY1380" s="17" t="s">
        <v>272</v>
      </c>
      <c r="BE1380" s="204">
        <f>IF(N1380="základní",J1380,0)</f>
        <v>0</v>
      </c>
      <c r="BF1380" s="204">
        <f>IF(N1380="snížená",J1380,0)</f>
        <v>0</v>
      </c>
      <c r="BG1380" s="204">
        <f>IF(N1380="zákl. přenesená",J1380,0)</f>
        <v>0</v>
      </c>
      <c r="BH1380" s="204">
        <f>IF(N1380="sníž. přenesená",J1380,0)</f>
        <v>0</v>
      </c>
      <c r="BI1380" s="204">
        <f>IF(N1380="nulová",J1380,0)</f>
        <v>0</v>
      </c>
      <c r="BJ1380" s="17" t="s">
        <v>16</v>
      </c>
      <c r="BK1380" s="204">
        <f>ROUND(I1380*H1380,2)</f>
        <v>0</v>
      </c>
      <c r="BL1380" s="17" t="s">
        <v>279</v>
      </c>
      <c r="BM1380" s="203" t="s">
        <v>4174</v>
      </c>
    </row>
    <row r="1381" spans="1:65" s="13" customFormat="1" ht="11.25">
      <c r="B1381" s="210"/>
      <c r="C1381" s="211"/>
      <c r="D1381" s="212" t="s">
        <v>283</v>
      </c>
      <c r="E1381" s="213" t="s">
        <v>1</v>
      </c>
      <c r="F1381" s="214" t="s">
        <v>6733</v>
      </c>
      <c r="G1381" s="211"/>
      <c r="H1381" s="213" t="s">
        <v>1</v>
      </c>
      <c r="I1381" s="215"/>
      <c r="J1381" s="211"/>
      <c r="K1381" s="211"/>
      <c r="L1381" s="216"/>
      <c r="M1381" s="217"/>
      <c r="N1381" s="218"/>
      <c r="O1381" s="218"/>
      <c r="P1381" s="218"/>
      <c r="Q1381" s="218"/>
      <c r="R1381" s="218"/>
      <c r="S1381" s="218"/>
      <c r="T1381" s="219"/>
      <c r="AT1381" s="220" t="s">
        <v>283</v>
      </c>
      <c r="AU1381" s="220" t="s">
        <v>16</v>
      </c>
      <c r="AV1381" s="13" t="s">
        <v>16</v>
      </c>
      <c r="AW1381" s="13" t="s">
        <v>32</v>
      </c>
      <c r="AX1381" s="13" t="s">
        <v>76</v>
      </c>
      <c r="AY1381" s="220" t="s">
        <v>272</v>
      </c>
    </row>
    <row r="1382" spans="1:65" s="13" customFormat="1" ht="11.25">
      <c r="B1382" s="210"/>
      <c r="C1382" s="211"/>
      <c r="D1382" s="212" t="s">
        <v>283</v>
      </c>
      <c r="E1382" s="213" t="s">
        <v>1</v>
      </c>
      <c r="F1382" s="214" t="s">
        <v>6909</v>
      </c>
      <c r="G1382" s="211"/>
      <c r="H1382" s="213" t="s">
        <v>1</v>
      </c>
      <c r="I1382" s="215"/>
      <c r="J1382" s="211"/>
      <c r="K1382" s="211"/>
      <c r="L1382" s="216"/>
      <c r="M1382" s="217"/>
      <c r="N1382" s="218"/>
      <c r="O1382" s="218"/>
      <c r="P1382" s="218"/>
      <c r="Q1382" s="218"/>
      <c r="R1382" s="218"/>
      <c r="S1382" s="218"/>
      <c r="T1382" s="219"/>
      <c r="AT1382" s="220" t="s">
        <v>283</v>
      </c>
      <c r="AU1382" s="220" t="s">
        <v>16</v>
      </c>
      <c r="AV1382" s="13" t="s">
        <v>16</v>
      </c>
      <c r="AW1382" s="13" t="s">
        <v>32</v>
      </c>
      <c r="AX1382" s="13" t="s">
        <v>76</v>
      </c>
      <c r="AY1382" s="220" t="s">
        <v>272</v>
      </c>
    </row>
    <row r="1383" spans="1:65" s="14" customFormat="1" ht="11.25">
      <c r="B1383" s="221"/>
      <c r="C1383" s="222"/>
      <c r="D1383" s="212" t="s">
        <v>283</v>
      </c>
      <c r="E1383" s="223" t="s">
        <v>1</v>
      </c>
      <c r="F1383" s="224" t="s">
        <v>84</v>
      </c>
      <c r="G1383" s="222"/>
      <c r="H1383" s="225">
        <v>2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AT1383" s="231" t="s">
        <v>283</v>
      </c>
      <c r="AU1383" s="231" t="s">
        <v>16</v>
      </c>
      <c r="AV1383" s="14" t="s">
        <v>84</v>
      </c>
      <c r="AW1383" s="14" t="s">
        <v>32</v>
      </c>
      <c r="AX1383" s="14" t="s">
        <v>76</v>
      </c>
      <c r="AY1383" s="231" t="s">
        <v>272</v>
      </c>
    </row>
    <row r="1384" spans="1:65" s="15" customFormat="1" ht="11.25">
      <c r="B1384" s="246"/>
      <c r="C1384" s="247"/>
      <c r="D1384" s="212" t="s">
        <v>283</v>
      </c>
      <c r="E1384" s="248" t="s">
        <v>1</v>
      </c>
      <c r="F1384" s="249" t="s">
        <v>5942</v>
      </c>
      <c r="G1384" s="247"/>
      <c r="H1384" s="250">
        <v>2</v>
      </c>
      <c r="I1384" s="251"/>
      <c r="J1384" s="247"/>
      <c r="K1384" s="247"/>
      <c r="L1384" s="252"/>
      <c r="M1384" s="253"/>
      <c r="N1384" s="254"/>
      <c r="O1384" s="254"/>
      <c r="P1384" s="254"/>
      <c r="Q1384" s="254"/>
      <c r="R1384" s="254"/>
      <c r="S1384" s="254"/>
      <c r="T1384" s="255"/>
      <c r="AT1384" s="256" t="s">
        <v>283</v>
      </c>
      <c r="AU1384" s="256" t="s">
        <v>16</v>
      </c>
      <c r="AV1384" s="15" t="s">
        <v>279</v>
      </c>
      <c r="AW1384" s="15" t="s">
        <v>32</v>
      </c>
      <c r="AX1384" s="15" t="s">
        <v>16</v>
      </c>
      <c r="AY1384" s="256" t="s">
        <v>272</v>
      </c>
    </row>
    <row r="1385" spans="1:65" s="2" customFormat="1" ht="24.2" customHeight="1">
      <c r="A1385" s="34"/>
      <c r="B1385" s="35"/>
      <c r="C1385" s="192" t="s">
        <v>2529</v>
      </c>
      <c r="D1385" s="192" t="s">
        <v>274</v>
      </c>
      <c r="E1385" s="193" t="s">
        <v>7143</v>
      </c>
      <c r="F1385" s="194" t="s">
        <v>6740</v>
      </c>
      <c r="G1385" s="195" t="s">
        <v>952</v>
      </c>
      <c r="H1385" s="196">
        <v>2</v>
      </c>
      <c r="I1385" s="197"/>
      <c r="J1385" s="198">
        <f>ROUND(I1385*H1385,2)</f>
        <v>0</v>
      </c>
      <c r="K1385" s="194" t="s">
        <v>1</v>
      </c>
      <c r="L1385" s="39"/>
      <c r="M1385" s="199" t="s">
        <v>1</v>
      </c>
      <c r="N1385" s="200" t="s">
        <v>41</v>
      </c>
      <c r="O1385" s="71"/>
      <c r="P1385" s="201">
        <f>O1385*H1385</f>
        <v>0</v>
      </c>
      <c r="Q1385" s="201">
        <v>0</v>
      </c>
      <c r="R1385" s="201">
        <f>Q1385*H1385</f>
        <v>0</v>
      </c>
      <c r="S1385" s="201">
        <v>0</v>
      </c>
      <c r="T1385" s="202">
        <f>S1385*H1385</f>
        <v>0</v>
      </c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R1385" s="203" t="s">
        <v>279</v>
      </c>
      <c r="AT1385" s="203" t="s">
        <v>274</v>
      </c>
      <c r="AU1385" s="203" t="s">
        <v>16</v>
      </c>
      <c r="AY1385" s="17" t="s">
        <v>272</v>
      </c>
      <c r="BE1385" s="204">
        <f>IF(N1385="základní",J1385,0)</f>
        <v>0</v>
      </c>
      <c r="BF1385" s="204">
        <f>IF(N1385="snížená",J1385,0)</f>
        <v>0</v>
      </c>
      <c r="BG1385" s="204">
        <f>IF(N1385="zákl. přenesená",J1385,0)</f>
        <v>0</v>
      </c>
      <c r="BH1385" s="204">
        <f>IF(N1385="sníž. přenesená",J1385,0)</f>
        <v>0</v>
      </c>
      <c r="BI1385" s="204">
        <f>IF(N1385="nulová",J1385,0)</f>
        <v>0</v>
      </c>
      <c r="BJ1385" s="17" t="s">
        <v>16</v>
      </c>
      <c r="BK1385" s="204">
        <f>ROUND(I1385*H1385,2)</f>
        <v>0</v>
      </c>
      <c r="BL1385" s="17" t="s">
        <v>279</v>
      </c>
      <c r="BM1385" s="203" t="s">
        <v>4188</v>
      </c>
    </row>
    <row r="1386" spans="1:65" s="13" customFormat="1" ht="11.25">
      <c r="B1386" s="210"/>
      <c r="C1386" s="211"/>
      <c r="D1386" s="212" t="s">
        <v>283</v>
      </c>
      <c r="E1386" s="213" t="s">
        <v>1</v>
      </c>
      <c r="F1386" s="214" t="s">
        <v>6733</v>
      </c>
      <c r="G1386" s="211"/>
      <c r="H1386" s="213" t="s">
        <v>1</v>
      </c>
      <c r="I1386" s="215"/>
      <c r="J1386" s="211"/>
      <c r="K1386" s="211"/>
      <c r="L1386" s="216"/>
      <c r="M1386" s="217"/>
      <c r="N1386" s="218"/>
      <c r="O1386" s="218"/>
      <c r="P1386" s="218"/>
      <c r="Q1386" s="218"/>
      <c r="R1386" s="218"/>
      <c r="S1386" s="218"/>
      <c r="T1386" s="219"/>
      <c r="AT1386" s="220" t="s">
        <v>283</v>
      </c>
      <c r="AU1386" s="220" t="s">
        <v>16</v>
      </c>
      <c r="AV1386" s="13" t="s">
        <v>16</v>
      </c>
      <c r="AW1386" s="13" t="s">
        <v>32</v>
      </c>
      <c r="AX1386" s="13" t="s">
        <v>76</v>
      </c>
      <c r="AY1386" s="220" t="s">
        <v>272</v>
      </c>
    </row>
    <row r="1387" spans="1:65" s="13" customFormat="1" ht="11.25">
      <c r="B1387" s="210"/>
      <c r="C1387" s="211"/>
      <c r="D1387" s="212" t="s">
        <v>283</v>
      </c>
      <c r="E1387" s="213" t="s">
        <v>1</v>
      </c>
      <c r="F1387" s="214" t="s">
        <v>6734</v>
      </c>
      <c r="G1387" s="211"/>
      <c r="H1387" s="213" t="s">
        <v>1</v>
      </c>
      <c r="I1387" s="215"/>
      <c r="J1387" s="211"/>
      <c r="K1387" s="211"/>
      <c r="L1387" s="216"/>
      <c r="M1387" s="217"/>
      <c r="N1387" s="218"/>
      <c r="O1387" s="218"/>
      <c r="P1387" s="218"/>
      <c r="Q1387" s="218"/>
      <c r="R1387" s="218"/>
      <c r="S1387" s="218"/>
      <c r="T1387" s="219"/>
      <c r="AT1387" s="220" t="s">
        <v>283</v>
      </c>
      <c r="AU1387" s="220" t="s">
        <v>16</v>
      </c>
      <c r="AV1387" s="13" t="s">
        <v>16</v>
      </c>
      <c r="AW1387" s="13" t="s">
        <v>32</v>
      </c>
      <c r="AX1387" s="13" t="s">
        <v>76</v>
      </c>
      <c r="AY1387" s="220" t="s">
        <v>272</v>
      </c>
    </row>
    <row r="1388" spans="1:65" s="13" customFormat="1" ht="11.25">
      <c r="B1388" s="210"/>
      <c r="C1388" s="211"/>
      <c r="D1388" s="212" t="s">
        <v>283</v>
      </c>
      <c r="E1388" s="213" t="s">
        <v>1</v>
      </c>
      <c r="F1388" s="214" t="s">
        <v>6735</v>
      </c>
      <c r="G1388" s="211"/>
      <c r="H1388" s="213" t="s">
        <v>1</v>
      </c>
      <c r="I1388" s="215"/>
      <c r="J1388" s="211"/>
      <c r="K1388" s="211"/>
      <c r="L1388" s="216"/>
      <c r="M1388" s="217"/>
      <c r="N1388" s="218"/>
      <c r="O1388" s="218"/>
      <c r="P1388" s="218"/>
      <c r="Q1388" s="218"/>
      <c r="R1388" s="218"/>
      <c r="S1388" s="218"/>
      <c r="T1388" s="219"/>
      <c r="AT1388" s="220" t="s">
        <v>283</v>
      </c>
      <c r="AU1388" s="220" t="s">
        <v>16</v>
      </c>
      <c r="AV1388" s="13" t="s">
        <v>16</v>
      </c>
      <c r="AW1388" s="13" t="s">
        <v>32</v>
      </c>
      <c r="AX1388" s="13" t="s">
        <v>76</v>
      </c>
      <c r="AY1388" s="220" t="s">
        <v>272</v>
      </c>
    </row>
    <row r="1389" spans="1:65" s="13" customFormat="1" ht="11.25">
      <c r="B1389" s="210"/>
      <c r="C1389" s="211"/>
      <c r="D1389" s="212" t="s">
        <v>283</v>
      </c>
      <c r="E1389" s="213" t="s">
        <v>1</v>
      </c>
      <c r="F1389" s="214" t="s">
        <v>6909</v>
      </c>
      <c r="G1389" s="211"/>
      <c r="H1389" s="213" t="s">
        <v>1</v>
      </c>
      <c r="I1389" s="215"/>
      <c r="J1389" s="211"/>
      <c r="K1389" s="211"/>
      <c r="L1389" s="216"/>
      <c r="M1389" s="217"/>
      <c r="N1389" s="218"/>
      <c r="O1389" s="218"/>
      <c r="P1389" s="218"/>
      <c r="Q1389" s="218"/>
      <c r="R1389" s="218"/>
      <c r="S1389" s="218"/>
      <c r="T1389" s="219"/>
      <c r="AT1389" s="220" t="s">
        <v>283</v>
      </c>
      <c r="AU1389" s="220" t="s">
        <v>16</v>
      </c>
      <c r="AV1389" s="13" t="s">
        <v>16</v>
      </c>
      <c r="AW1389" s="13" t="s">
        <v>32</v>
      </c>
      <c r="AX1389" s="13" t="s">
        <v>76</v>
      </c>
      <c r="AY1389" s="220" t="s">
        <v>272</v>
      </c>
    </row>
    <row r="1390" spans="1:65" s="14" customFormat="1" ht="11.25">
      <c r="B1390" s="221"/>
      <c r="C1390" s="222"/>
      <c r="D1390" s="212" t="s">
        <v>283</v>
      </c>
      <c r="E1390" s="223" t="s">
        <v>1</v>
      </c>
      <c r="F1390" s="224" t="s">
        <v>84</v>
      </c>
      <c r="G1390" s="222"/>
      <c r="H1390" s="225">
        <v>2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16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1:65" s="15" customFormat="1" ht="11.25">
      <c r="B1391" s="246"/>
      <c r="C1391" s="247"/>
      <c r="D1391" s="212" t="s">
        <v>283</v>
      </c>
      <c r="E1391" s="248" t="s">
        <v>1</v>
      </c>
      <c r="F1391" s="249" t="s">
        <v>5942</v>
      </c>
      <c r="G1391" s="247"/>
      <c r="H1391" s="250">
        <v>2</v>
      </c>
      <c r="I1391" s="251"/>
      <c r="J1391" s="247"/>
      <c r="K1391" s="247"/>
      <c r="L1391" s="252"/>
      <c r="M1391" s="253"/>
      <c r="N1391" s="254"/>
      <c r="O1391" s="254"/>
      <c r="P1391" s="254"/>
      <c r="Q1391" s="254"/>
      <c r="R1391" s="254"/>
      <c r="S1391" s="254"/>
      <c r="T1391" s="255"/>
      <c r="AT1391" s="256" t="s">
        <v>283</v>
      </c>
      <c r="AU1391" s="256" t="s">
        <v>16</v>
      </c>
      <c r="AV1391" s="15" t="s">
        <v>279</v>
      </c>
      <c r="AW1391" s="15" t="s">
        <v>32</v>
      </c>
      <c r="AX1391" s="15" t="s">
        <v>16</v>
      </c>
      <c r="AY1391" s="256" t="s">
        <v>272</v>
      </c>
    </row>
    <row r="1392" spans="1:65" s="2" customFormat="1" ht="24.2" customHeight="1">
      <c r="A1392" s="34"/>
      <c r="B1392" s="35"/>
      <c r="C1392" s="192" t="s">
        <v>2541</v>
      </c>
      <c r="D1392" s="192" t="s">
        <v>274</v>
      </c>
      <c r="E1392" s="193" t="s">
        <v>7144</v>
      </c>
      <c r="F1392" s="194" t="s">
        <v>6742</v>
      </c>
      <c r="G1392" s="195" t="s">
        <v>952</v>
      </c>
      <c r="H1392" s="196">
        <v>2</v>
      </c>
      <c r="I1392" s="197"/>
      <c r="J1392" s="198">
        <f>ROUND(I1392*H1392,2)</f>
        <v>0</v>
      </c>
      <c r="K1392" s="194" t="s">
        <v>1</v>
      </c>
      <c r="L1392" s="39"/>
      <c r="M1392" s="199" t="s">
        <v>1</v>
      </c>
      <c r="N1392" s="200" t="s">
        <v>41</v>
      </c>
      <c r="O1392" s="71"/>
      <c r="P1392" s="201">
        <f>O1392*H1392</f>
        <v>0</v>
      </c>
      <c r="Q1392" s="201">
        <v>0</v>
      </c>
      <c r="R1392" s="201">
        <f>Q1392*H1392</f>
        <v>0</v>
      </c>
      <c r="S1392" s="201">
        <v>0</v>
      </c>
      <c r="T1392" s="202">
        <f>S1392*H1392</f>
        <v>0</v>
      </c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R1392" s="203" t="s">
        <v>279</v>
      </c>
      <c r="AT1392" s="203" t="s">
        <v>274</v>
      </c>
      <c r="AU1392" s="203" t="s">
        <v>16</v>
      </c>
      <c r="AY1392" s="17" t="s">
        <v>272</v>
      </c>
      <c r="BE1392" s="204">
        <f>IF(N1392="základní",J1392,0)</f>
        <v>0</v>
      </c>
      <c r="BF1392" s="204">
        <f>IF(N1392="snížená",J1392,0)</f>
        <v>0</v>
      </c>
      <c r="BG1392" s="204">
        <f>IF(N1392="zákl. přenesená",J1392,0)</f>
        <v>0</v>
      </c>
      <c r="BH1392" s="204">
        <f>IF(N1392="sníž. přenesená",J1392,0)</f>
        <v>0</v>
      </c>
      <c r="BI1392" s="204">
        <f>IF(N1392="nulová",J1392,0)</f>
        <v>0</v>
      </c>
      <c r="BJ1392" s="17" t="s">
        <v>16</v>
      </c>
      <c r="BK1392" s="204">
        <f>ROUND(I1392*H1392,2)</f>
        <v>0</v>
      </c>
      <c r="BL1392" s="17" t="s">
        <v>279</v>
      </c>
      <c r="BM1392" s="203" t="s">
        <v>4198</v>
      </c>
    </row>
    <row r="1393" spans="1:65" s="13" customFormat="1" ht="11.25">
      <c r="B1393" s="210"/>
      <c r="C1393" s="211"/>
      <c r="D1393" s="212" t="s">
        <v>283</v>
      </c>
      <c r="E1393" s="213" t="s">
        <v>1</v>
      </c>
      <c r="F1393" s="214" t="s">
        <v>6733</v>
      </c>
      <c r="G1393" s="211"/>
      <c r="H1393" s="213" t="s">
        <v>1</v>
      </c>
      <c r="I1393" s="215"/>
      <c r="J1393" s="211"/>
      <c r="K1393" s="211"/>
      <c r="L1393" s="216"/>
      <c r="M1393" s="217"/>
      <c r="N1393" s="218"/>
      <c r="O1393" s="218"/>
      <c r="P1393" s="218"/>
      <c r="Q1393" s="218"/>
      <c r="R1393" s="218"/>
      <c r="S1393" s="218"/>
      <c r="T1393" s="219"/>
      <c r="AT1393" s="220" t="s">
        <v>283</v>
      </c>
      <c r="AU1393" s="220" t="s">
        <v>16</v>
      </c>
      <c r="AV1393" s="13" t="s">
        <v>16</v>
      </c>
      <c r="AW1393" s="13" t="s">
        <v>32</v>
      </c>
      <c r="AX1393" s="13" t="s">
        <v>76</v>
      </c>
      <c r="AY1393" s="220" t="s">
        <v>272</v>
      </c>
    </row>
    <row r="1394" spans="1:65" s="13" customFormat="1" ht="11.25">
      <c r="B1394" s="210"/>
      <c r="C1394" s="211"/>
      <c r="D1394" s="212" t="s">
        <v>283</v>
      </c>
      <c r="E1394" s="213" t="s">
        <v>1</v>
      </c>
      <c r="F1394" s="214" t="s">
        <v>6909</v>
      </c>
      <c r="G1394" s="211"/>
      <c r="H1394" s="213" t="s">
        <v>1</v>
      </c>
      <c r="I1394" s="215"/>
      <c r="J1394" s="211"/>
      <c r="K1394" s="211"/>
      <c r="L1394" s="216"/>
      <c r="M1394" s="217"/>
      <c r="N1394" s="218"/>
      <c r="O1394" s="218"/>
      <c r="P1394" s="218"/>
      <c r="Q1394" s="218"/>
      <c r="R1394" s="218"/>
      <c r="S1394" s="218"/>
      <c r="T1394" s="219"/>
      <c r="AT1394" s="220" t="s">
        <v>283</v>
      </c>
      <c r="AU1394" s="220" t="s">
        <v>16</v>
      </c>
      <c r="AV1394" s="13" t="s">
        <v>16</v>
      </c>
      <c r="AW1394" s="13" t="s">
        <v>32</v>
      </c>
      <c r="AX1394" s="13" t="s">
        <v>76</v>
      </c>
      <c r="AY1394" s="220" t="s">
        <v>272</v>
      </c>
    </row>
    <row r="1395" spans="1:65" s="14" customFormat="1" ht="11.25">
      <c r="B1395" s="221"/>
      <c r="C1395" s="222"/>
      <c r="D1395" s="212" t="s">
        <v>283</v>
      </c>
      <c r="E1395" s="223" t="s">
        <v>1</v>
      </c>
      <c r="F1395" s="224" t="s">
        <v>84</v>
      </c>
      <c r="G1395" s="222"/>
      <c r="H1395" s="225">
        <v>2</v>
      </c>
      <c r="I1395" s="226"/>
      <c r="J1395" s="222"/>
      <c r="K1395" s="222"/>
      <c r="L1395" s="227"/>
      <c r="M1395" s="228"/>
      <c r="N1395" s="229"/>
      <c r="O1395" s="229"/>
      <c r="P1395" s="229"/>
      <c r="Q1395" s="229"/>
      <c r="R1395" s="229"/>
      <c r="S1395" s="229"/>
      <c r="T1395" s="230"/>
      <c r="AT1395" s="231" t="s">
        <v>283</v>
      </c>
      <c r="AU1395" s="231" t="s">
        <v>16</v>
      </c>
      <c r="AV1395" s="14" t="s">
        <v>84</v>
      </c>
      <c r="AW1395" s="14" t="s">
        <v>32</v>
      </c>
      <c r="AX1395" s="14" t="s">
        <v>76</v>
      </c>
      <c r="AY1395" s="231" t="s">
        <v>272</v>
      </c>
    </row>
    <row r="1396" spans="1:65" s="15" customFormat="1" ht="11.25">
      <c r="B1396" s="246"/>
      <c r="C1396" s="247"/>
      <c r="D1396" s="212" t="s">
        <v>283</v>
      </c>
      <c r="E1396" s="248" t="s">
        <v>1</v>
      </c>
      <c r="F1396" s="249" t="s">
        <v>5942</v>
      </c>
      <c r="G1396" s="247"/>
      <c r="H1396" s="250">
        <v>2</v>
      </c>
      <c r="I1396" s="251"/>
      <c r="J1396" s="247"/>
      <c r="K1396" s="247"/>
      <c r="L1396" s="252"/>
      <c r="M1396" s="253"/>
      <c r="N1396" s="254"/>
      <c r="O1396" s="254"/>
      <c r="P1396" s="254"/>
      <c r="Q1396" s="254"/>
      <c r="R1396" s="254"/>
      <c r="S1396" s="254"/>
      <c r="T1396" s="255"/>
      <c r="AT1396" s="256" t="s">
        <v>283</v>
      </c>
      <c r="AU1396" s="256" t="s">
        <v>16</v>
      </c>
      <c r="AV1396" s="15" t="s">
        <v>279</v>
      </c>
      <c r="AW1396" s="15" t="s">
        <v>32</v>
      </c>
      <c r="AX1396" s="15" t="s">
        <v>16</v>
      </c>
      <c r="AY1396" s="256" t="s">
        <v>272</v>
      </c>
    </row>
    <row r="1397" spans="1:65" s="2" customFormat="1" ht="44.25" customHeight="1">
      <c r="A1397" s="34"/>
      <c r="B1397" s="35"/>
      <c r="C1397" s="192" t="s">
        <v>2548</v>
      </c>
      <c r="D1397" s="192" t="s">
        <v>274</v>
      </c>
      <c r="E1397" s="193" t="s">
        <v>7145</v>
      </c>
      <c r="F1397" s="194" t="s">
        <v>7146</v>
      </c>
      <c r="G1397" s="195" t="s">
        <v>952</v>
      </c>
      <c r="H1397" s="196">
        <v>4</v>
      </c>
      <c r="I1397" s="197"/>
      <c r="J1397" s="198">
        <f>ROUND(I1397*H1397,2)</f>
        <v>0</v>
      </c>
      <c r="K1397" s="194" t="s">
        <v>1</v>
      </c>
      <c r="L1397" s="39"/>
      <c r="M1397" s="199" t="s">
        <v>1</v>
      </c>
      <c r="N1397" s="200" t="s">
        <v>41</v>
      </c>
      <c r="O1397" s="71"/>
      <c r="P1397" s="201">
        <f>O1397*H1397</f>
        <v>0</v>
      </c>
      <c r="Q1397" s="201">
        <v>0</v>
      </c>
      <c r="R1397" s="201">
        <f>Q1397*H1397</f>
        <v>0</v>
      </c>
      <c r="S1397" s="201">
        <v>0</v>
      </c>
      <c r="T1397" s="202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203" t="s">
        <v>279</v>
      </c>
      <c r="AT1397" s="203" t="s">
        <v>274</v>
      </c>
      <c r="AU1397" s="203" t="s">
        <v>16</v>
      </c>
      <c r="AY1397" s="17" t="s">
        <v>272</v>
      </c>
      <c r="BE1397" s="204">
        <f>IF(N1397="základní",J1397,0)</f>
        <v>0</v>
      </c>
      <c r="BF1397" s="204">
        <f>IF(N1397="snížená",J1397,0)</f>
        <v>0</v>
      </c>
      <c r="BG1397" s="204">
        <f>IF(N1397="zákl. přenesená",J1397,0)</f>
        <v>0</v>
      </c>
      <c r="BH1397" s="204">
        <f>IF(N1397="sníž. přenesená",J1397,0)</f>
        <v>0</v>
      </c>
      <c r="BI1397" s="204">
        <f>IF(N1397="nulová",J1397,0)</f>
        <v>0</v>
      </c>
      <c r="BJ1397" s="17" t="s">
        <v>16</v>
      </c>
      <c r="BK1397" s="204">
        <f>ROUND(I1397*H1397,2)</f>
        <v>0</v>
      </c>
      <c r="BL1397" s="17" t="s">
        <v>279</v>
      </c>
      <c r="BM1397" s="203" t="s">
        <v>4208</v>
      </c>
    </row>
    <row r="1398" spans="1:65" s="13" customFormat="1" ht="22.5">
      <c r="B1398" s="210"/>
      <c r="C1398" s="211"/>
      <c r="D1398" s="212" t="s">
        <v>283</v>
      </c>
      <c r="E1398" s="213" t="s">
        <v>1</v>
      </c>
      <c r="F1398" s="214" t="s">
        <v>7022</v>
      </c>
      <c r="G1398" s="211"/>
      <c r="H1398" s="213" t="s">
        <v>1</v>
      </c>
      <c r="I1398" s="215"/>
      <c r="J1398" s="211"/>
      <c r="K1398" s="211"/>
      <c r="L1398" s="216"/>
      <c r="M1398" s="217"/>
      <c r="N1398" s="218"/>
      <c r="O1398" s="218"/>
      <c r="P1398" s="218"/>
      <c r="Q1398" s="218"/>
      <c r="R1398" s="218"/>
      <c r="S1398" s="218"/>
      <c r="T1398" s="219"/>
      <c r="AT1398" s="220" t="s">
        <v>283</v>
      </c>
      <c r="AU1398" s="220" t="s">
        <v>16</v>
      </c>
      <c r="AV1398" s="13" t="s">
        <v>16</v>
      </c>
      <c r="AW1398" s="13" t="s">
        <v>32</v>
      </c>
      <c r="AX1398" s="13" t="s">
        <v>76</v>
      </c>
      <c r="AY1398" s="220" t="s">
        <v>272</v>
      </c>
    </row>
    <row r="1399" spans="1:65" s="13" customFormat="1" ht="11.25">
      <c r="B1399" s="210"/>
      <c r="C1399" s="211"/>
      <c r="D1399" s="212" t="s">
        <v>283</v>
      </c>
      <c r="E1399" s="213" t="s">
        <v>1</v>
      </c>
      <c r="F1399" s="214" t="s">
        <v>6909</v>
      </c>
      <c r="G1399" s="211"/>
      <c r="H1399" s="213" t="s">
        <v>1</v>
      </c>
      <c r="I1399" s="215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AT1399" s="220" t="s">
        <v>283</v>
      </c>
      <c r="AU1399" s="220" t="s">
        <v>16</v>
      </c>
      <c r="AV1399" s="13" t="s">
        <v>16</v>
      </c>
      <c r="AW1399" s="13" t="s">
        <v>32</v>
      </c>
      <c r="AX1399" s="13" t="s">
        <v>76</v>
      </c>
      <c r="AY1399" s="220" t="s">
        <v>272</v>
      </c>
    </row>
    <row r="1400" spans="1:65" s="14" customFormat="1" ht="11.25">
      <c r="B1400" s="221"/>
      <c r="C1400" s="222"/>
      <c r="D1400" s="212" t="s">
        <v>283</v>
      </c>
      <c r="E1400" s="223" t="s">
        <v>1</v>
      </c>
      <c r="F1400" s="224" t="s">
        <v>279</v>
      </c>
      <c r="G1400" s="222"/>
      <c r="H1400" s="225">
        <v>4</v>
      </c>
      <c r="I1400" s="226"/>
      <c r="J1400" s="222"/>
      <c r="K1400" s="222"/>
      <c r="L1400" s="227"/>
      <c r="M1400" s="228"/>
      <c r="N1400" s="229"/>
      <c r="O1400" s="229"/>
      <c r="P1400" s="229"/>
      <c r="Q1400" s="229"/>
      <c r="R1400" s="229"/>
      <c r="S1400" s="229"/>
      <c r="T1400" s="230"/>
      <c r="AT1400" s="231" t="s">
        <v>283</v>
      </c>
      <c r="AU1400" s="231" t="s">
        <v>16</v>
      </c>
      <c r="AV1400" s="14" t="s">
        <v>84</v>
      </c>
      <c r="AW1400" s="14" t="s">
        <v>32</v>
      </c>
      <c r="AX1400" s="14" t="s">
        <v>76</v>
      </c>
      <c r="AY1400" s="231" t="s">
        <v>272</v>
      </c>
    </row>
    <row r="1401" spans="1:65" s="15" customFormat="1" ht="11.25">
      <c r="B1401" s="246"/>
      <c r="C1401" s="247"/>
      <c r="D1401" s="212" t="s">
        <v>283</v>
      </c>
      <c r="E1401" s="248" t="s">
        <v>1</v>
      </c>
      <c r="F1401" s="249" t="s">
        <v>5942</v>
      </c>
      <c r="G1401" s="247"/>
      <c r="H1401" s="250">
        <v>4</v>
      </c>
      <c r="I1401" s="251"/>
      <c r="J1401" s="247"/>
      <c r="K1401" s="247"/>
      <c r="L1401" s="252"/>
      <c r="M1401" s="253"/>
      <c r="N1401" s="254"/>
      <c r="O1401" s="254"/>
      <c r="P1401" s="254"/>
      <c r="Q1401" s="254"/>
      <c r="R1401" s="254"/>
      <c r="S1401" s="254"/>
      <c r="T1401" s="255"/>
      <c r="AT1401" s="256" t="s">
        <v>283</v>
      </c>
      <c r="AU1401" s="256" t="s">
        <v>16</v>
      </c>
      <c r="AV1401" s="15" t="s">
        <v>279</v>
      </c>
      <c r="AW1401" s="15" t="s">
        <v>32</v>
      </c>
      <c r="AX1401" s="15" t="s">
        <v>16</v>
      </c>
      <c r="AY1401" s="256" t="s">
        <v>272</v>
      </c>
    </row>
    <row r="1402" spans="1:65" s="2" customFormat="1" ht="44.25" customHeight="1">
      <c r="A1402" s="34"/>
      <c r="B1402" s="35"/>
      <c r="C1402" s="192" t="s">
        <v>2553</v>
      </c>
      <c r="D1402" s="192" t="s">
        <v>274</v>
      </c>
      <c r="E1402" s="193" t="s">
        <v>7147</v>
      </c>
      <c r="F1402" s="194" t="s">
        <v>7148</v>
      </c>
      <c r="G1402" s="195" t="s">
        <v>952</v>
      </c>
      <c r="H1402" s="196">
        <v>2</v>
      </c>
      <c r="I1402" s="197"/>
      <c r="J1402" s="198">
        <f>ROUND(I1402*H1402,2)</f>
        <v>0</v>
      </c>
      <c r="K1402" s="194" t="s">
        <v>1</v>
      </c>
      <c r="L1402" s="39"/>
      <c r="M1402" s="199" t="s">
        <v>1</v>
      </c>
      <c r="N1402" s="200" t="s">
        <v>41</v>
      </c>
      <c r="O1402" s="71"/>
      <c r="P1402" s="201">
        <f>O1402*H1402</f>
        <v>0</v>
      </c>
      <c r="Q1402" s="201">
        <v>0</v>
      </c>
      <c r="R1402" s="201">
        <f>Q1402*H1402</f>
        <v>0</v>
      </c>
      <c r="S1402" s="201">
        <v>0</v>
      </c>
      <c r="T1402" s="202">
        <f>S1402*H1402</f>
        <v>0</v>
      </c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R1402" s="203" t="s">
        <v>279</v>
      </c>
      <c r="AT1402" s="203" t="s">
        <v>274</v>
      </c>
      <c r="AU1402" s="203" t="s">
        <v>16</v>
      </c>
      <c r="AY1402" s="17" t="s">
        <v>272</v>
      </c>
      <c r="BE1402" s="204">
        <f>IF(N1402="základní",J1402,0)</f>
        <v>0</v>
      </c>
      <c r="BF1402" s="204">
        <f>IF(N1402="snížená",J1402,0)</f>
        <v>0</v>
      </c>
      <c r="BG1402" s="204">
        <f>IF(N1402="zákl. přenesená",J1402,0)</f>
        <v>0</v>
      </c>
      <c r="BH1402" s="204">
        <f>IF(N1402="sníž. přenesená",J1402,0)</f>
        <v>0</v>
      </c>
      <c r="BI1402" s="204">
        <f>IF(N1402="nulová",J1402,0)</f>
        <v>0</v>
      </c>
      <c r="BJ1402" s="17" t="s">
        <v>16</v>
      </c>
      <c r="BK1402" s="204">
        <f>ROUND(I1402*H1402,2)</f>
        <v>0</v>
      </c>
      <c r="BL1402" s="17" t="s">
        <v>279</v>
      </c>
      <c r="BM1402" s="203" t="s">
        <v>4219</v>
      </c>
    </row>
    <row r="1403" spans="1:65" s="13" customFormat="1" ht="22.5">
      <c r="B1403" s="210"/>
      <c r="C1403" s="211"/>
      <c r="D1403" s="212" t="s">
        <v>283</v>
      </c>
      <c r="E1403" s="213" t="s">
        <v>1</v>
      </c>
      <c r="F1403" s="214" t="s">
        <v>7022</v>
      </c>
      <c r="G1403" s="211"/>
      <c r="H1403" s="213" t="s">
        <v>1</v>
      </c>
      <c r="I1403" s="215"/>
      <c r="J1403" s="211"/>
      <c r="K1403" s="211"/>
      <c r="L1403" s="216"/>
      <c r="M1403" s="217"/>
      <c r="N1403" s="218"/>
      <c r="O1403" s="218"/>
      <c r="P1403" s="218"/>
      <c r="Q1403" s="218"/>
      <c r="R1403" s="218"/>
      <c r="S1403" s="218"/>
      <c r="T1403" s="219"/>
      <c r="AT1403" s="220" t="s">
        <v>283</v>
      </c>
      <c r="AU1403" s="220" t="s">
        <v>16</v>
      </c>
      <c r="AV1403" s="13" t="s">
        <v>16</v>
      </c>
      <c r="AW1403" s="13" t="s">
        <v>32</v>
      </c>
      <c r="AX1403" s="13" t="s">
        <v>76</v>
      </c>
      <c r="AY1403" s="220" t="s">
        <v>272</v>
      </c>
    </row>
    <row r="1404" spans="1:65" s="13" customFormat="1" ht="11.25">
      <c r="B1404" s="210"/>
      <c r="C1404" s="211"/>
      <c r="D1404" s="212" t="s">
        <v>283</v>
      </c>
      <c r="E1404" s="213" t="s">
        <v>1</v>
      </c>
      <c r="F1404" s="214" t="s">
        <v>6909</v>
      </c>
      <c r="G1404" s="211"/>
      <c r="H1404" s="213" t="s">
        <v>1</v>
      </c>
      <c r="I1404" s="215"/>
      <c r="J1404" s="211"/>
      <c r="K1404" s="211"/>
      <c r="L1404" s="216"/>
      <c r="M1404" s="217"/>
      <c r="N1404" s="218"/>
      <c r="O1404" s="218"/>
      <c r="P1404" s="218"/>
      <c r="Q1404" s="218"/>
      <c r="R1404" s="218"/>
      <c r="S1404" s="218"/>
      <c r="T1404" s="219"/>
      <c r="AT1404" s="220" t="s">
        <v>283</v>
      </c>
      <c r="AU1404" s="220" t="s">
        <v>16</v>
      </c>
      <c r="AV1404" s="13" t="s">
        <v>16</v>
      </c>
      <c r="AW1404" s="13" t="s">
        <v>32</v>
      </c>
      <c r="AX1404" s="13" t="s">
        <v>76</v>
      </c>
      <c r="AY1404" s="220" t="s">
        <v>272</v>
      </c>
    </row>
    <row r="1405" spans="1:65" s="14" customFormat="1" ht="11.25">
      <c r="B1405" s="221"/>
      <c r="C1405" s="222"/>
      <c r="D1405" s="212" t="s">
        <v>283</v>
      </c>
      <c r="E1405" s="223" t="s">
        <v>1</v>
      </c>
      <c r="F1405" s="224" t="s">
        <v>84</v>
      </c>
      <c r="G1405" s="222"/>
      <c r="H1405" s="225">
        <v>2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16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1:65" s="15" customFormat="1" ht="11.25">
      <c r="B1406" s="246"/>
      <c r="C1406" s="247"/>
      <c r="D1406" s="212" t="s">
        <v>283</v>
      </c>
      <c r="E1406" s="248" t="s">
        <v>1</v>
      </c>
      <c r="F1406" s="249" t="s">
        <v>5942</v>
      </c>
      <c r="G1406" s="247"/>
      <c r="H1406" s="250">
        <v>2</v>
      </c>
      <c r="I1406" s="251"/>
      <c r="J1406" s="247"/>
      <c r="K1406" s="247"/>
      <c r="L1406" s="252"/>
      <c r="M1406" s="253"/>
      <c r="N1406" s="254"/>
      <c r="O1406" s="254"/>
      <c r="P1406" s="254"/>
      <c r="Q1406" s="254"/>
      <c r="R1406" s="254"/>
      <c r="S1406" s="254"/>
      <c r="T1406" s="255"/>
      <c r="AT1406" s="256" t="s">
        <v>283</v>
      </c>
      <c r="AU1406" s="256" t="s">
        <v>16</v>
      </c>
      <c r="AV1406" s="15" t="s">
        <v>279</v>
      </c>
      <c r="AW1406" s="15" t="s">
        <v>32</v>
      </c>
      <c r="AX1406" s="15" t="s">
        <v>16</v>
      </c>
      <c r="AY1406" s="256" t="s">
        <v>272</v>
      </c>
    </row>
    <row r="1407" spans="1:65" s="2" customFormat="1" ht="37.9" customHeight="1">
      <c r="A1407" s="34"/>
      <c r="B1407" s="35"/>
      <c r="C1407" s="192" t="s">
        <v>2561</v>
      </c>
      <c r="D1407" s="192" t="s">
        <v>274</v>
      </c>
      <c r="E1407" s="193" t="s">
        <v>7149</v>
      </c>
      <c r="F1407" s="194" t="s">
        <v>6938</v>
      </c>
      <c r="G1407" s="195" t="s">
        <v>952</v>
      </c>
      <c r="H1407" s="196">
        <v>8</v>
      </c>
      <c r="I1407" s="197"/>
      <c r="J1407" s="198">
        <f>ROUND(I1407*H1407,2)</f>
        <v>0</v>
      </c>
      <c r="K1407" s="194" t="s">
        <v>1</v>
      </c>
      <c r="L1407" s="39"/>
      <c r="M1407" s="199" t="s">
        <v>1</v>
      </c>
      <c r="N1407" s="200" t="s">
        <v>41</v>
      </c>
      <c r="O1407" s="71"/>
      <c r="P1407" s="201">
        <f>O1407*H1407</f>
        <v>0</v>
      </c>
      <c r="Q1407" s="201">
        <v>0</v>
      </c>
      <c r="R1407" s="201">
        <f>Q1407*H1407</f>
        <v>0</v>
      </c>
      <c r="S1407" s="201">
        <v>0</v>
      </c>
      <c r="T1407" s="202">
        <f>S1407*H1407</f>
        <v>0</v>
      </c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R1407" s="203" t="s">
        <v>279</v>
      </c>
      <c r="AT1407" s="203" t="s">
        <v>274</v>
      </c>
      <c r="AU1407" s="203" t="s">
        <v>16</v>
      </c>
      <c r="AY1407" s="17" t="s">
        <v>272</v>
      </c>
      <c r="BE1407" s="204">
        <f>IF(N1407="základní",J1407,0)</f>
        <v>0</v>
      </c>
      <c r="BF1407" s="204">
        <f>IF(N1407="snížená",J1407,0)</f>
        <v>0</v>
      </c>
      <c r="BG1407" s="204">
        <f>IF(N1407="zákl. přenesená",J1407,0)</f>
        <v>0</v>
      </c>
      <c r="BH1407" s="204">
        <f>IF(N1407="sníž. přenesená",J1407,0)</f>
        <v>0</v>
      </c>
      <c r="BI1407" s="204">
        <f>IF(N1407="nulová",J1407,0)</f>
        <v>0</v>
      </c>
      <c r="BJ1407" s="17" t="s">
        <v>16</v>
      </c>
      <c r="BK1407" s="204">
        <f>ROUND(I1407*H1407,2)</f>
        <v>0</v>
      </c>
      <c r="BL1407" s="17" t="s">
        <v>279</v>
      </c>
      <c r="BM1407" s="203" t="s">
        <v>4237</v>
      </c>
    </row>
    <row r="1408" spans="1:65" s="13" customFormat="1" ht="11.25">
      <c r="B1408" s="210"/>
      <c r="C1408" s="211"/>
      <c r="D1408" s="212" t="s">
        <v>283</v>
      </c>
      <c r="E1408" s="213" t="s">
        <v>1</v>
      </c>
      <c r="F1408" s="214" t="s">
        <v>6909</v>
      </c>
      <c r="G1408" s="211"/>
      <c r="H1408" s="213" t="s">
        <v>1</v>
      </c>
      <c r="I1408" s="215"/>
      <c r="J1408" s="211"/>
      <c r="K1408" s="211"/>
      <c r="L1408" s="216"/>
      <c r="M1408" s="217"/>
      <c r="N1408" s="218"/>
      <c r="O1408" s="218"/>
      <c r="P1408" s="218"/>
      <c r="Q1408" s="218"/>
      <c r="R1408" s="218"/>
      <c r="S1408" s="218"/>
      <c r="T1408" s="219"/>
      <c r="AT1408" s="220" t="s">
        <v>283</v>
      </c>
      <c r="AU1408" s="220" t="s">
        <v>16</v>
      </c>
      <c r="AV1408" s="13" t="s">
        <v>16</v>
      </c>
      <c r="AW1408" s="13" t="s">
        <v>32</v>
      </c>
      <c r="AX1408" s="13" t="s">
        <v>76</v>
      </c>
      <c r="AY1408" s="220" t="s">
        <v>272</v>
      </c>
    </row>
    <row r="1409" spans="1:65" s="14" customFormat="1" ht="11.25">
      <c r="B1409" s="221"/>
      <c r="C1409" s="222"/>
      <c r="D1409" s="212" t="s">
        <v>283</v>
      </c>
      <c r="E1409" s="223" t="s">
        <v>1</v>
      </c>
      <c r="F1409" s="224" t="s">
        <v>313</v>
      </c>
      <c r="G1409" s="222"/>
      <c r="H1409" s="225">
        <v>8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AT1409" s="231" t="s">
        <v>283</v>
      </c>
      <c r="AU1409" s="231" t="s">
        <v>16</v>
      </c>
      <c r="AV1409" s="14" t="s">
        <v>84</v>
      </c>
      <c r="AW1409" s="14" t="s">
        <v>32</v>
      </c>
      <c r="AX1409" s="14" t="s">
        <v>76</v>
      </c>
      <c r="AY1409" s="231" t="s">
        <v>272</v>
      </c>
    </row>
    <row r="1410" spans="1:65" s="15" customFormat="1" ht="11.25">
      <c r="B1410" s="246"/>
      <c r="C1410" s="247"/>
      <c r="D1410" s="212" t="s">
        <v>283</v>
      </c>
      <c r="E1410" s="248" t="s">
        <v>1</v>
      </c>
      <c r="F1410" s="249" t="s">
        <v>5942</v>
      </c>
      <c r="G1410" s="247"/>
      <c r="H1410" s="250">
        <v>8</v>
      </c>
      <c r="I1410" s="251"/>
      <c r="J1410" s="247"/>
      <c r="K1410" s="247"/>
      <c r="L1410" s="252"/>
      <c r="M1410" s="253"/>
      <c r="N1410" s="254"/>
      <c r="O1410" s="254"/>
      <c r="P1410" s="254"/>
      <c r="Q1410" s="254"/>
      <c r="R1410" s="254"/>
      <c r="S1410" s="254"/>
      <c r="T1410" s="255"/>
      <c r="AT1410" s="256" t="s">
        <v>283</v>
      </c>
      <c r="AU1410" s="256" t="s">
        <v>16</v>
      </c>
      <c r="AV1410" s="15" t="s">
        <v>279</v>
      </c>
      <c r="AW1410" s="15" t="s">
        <v>32</v>
      </c>
      <c r="AX1410" s="15" t="s">
        <v>16</v>
      </c>
      <c r="AY1410" s="256" t="s">
        <v>272</v>
      </c>
    </row>
    <row r="1411" spans="1:65" s="2" customFormat="1" ht="37.9" customHeight="1">
      <c r="A1411" s="34"/>
      <c r="B1411" s="35"/>
      <c r="C1411" s="192" t="s">
        <v>2567</v>
      </c>
      <c r="D1411" s="192" t="s">
        <v>274</v>
      </c>
      <c r="E1411" s="193" t="s">
        <v>7150</v>
      </c>
      <c r="F1411" s="194" t="s">
        <v>6940</v>
      </c>
      <c r="G1411" s="195" t="s">
        <v>952</v>
      </c>
      <c r="H1411" s="196">
        <v>2</v>
      </c>
      <c r="I1411" s="197"/>
      <c r="J1411" s="198">
        <f>ROUND(I1411*H1411,2)</f>
        <v>0</v>
      </c>
      <c r="K1411" s="194" t="s">
        <v>1</v>
      </c>
      <c r="L1411" s="39"/>
      <c r="M1411" s="199" t="s">
        <v>1</v>
      </c>
      <c r="N1411" s="200" t="s">
        <v>41</v>
      </c>
      <c r="O1411" s="71"/>
      <c r="P1411" s="201">
        <f>O1411*H1411</f>
        <v>0</v>
      </c>
      <c r="Q1411" s="201">
        <v>0</v>
      </c>
      <c r="R1411" s="201">
        <f>Q1411*H1411</f>
        <v>0</v>
      </c>
      <c r="S1411" s="201">
        <v>0</v>
      </c>
      <c r="T1411" s="202">
        <f>S1411*H1411</f>
        <v>0</v>
      </c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R1411" s="203" t="s">
        <v>279</v>
      </c>
      <c r="AT1411" s="203" t="s">
        <v>274</v>
      </c>
      <c r="AU1411" s="203" t="s">
        <v>16</v>
      </c>
      <c r="AY1411" s="17" t="s">
        <v>272</v>
      </c>
      <c r="BE1411" s="204">
        <f>IF(N1411="základní",J1411,0)</f>
        <v>0</v>
      </c>
      <c r="BF1411" s="204">
        <f>IF(N1411="snížená",J1411,0)</f>
        <v>0</v>
      </c>
      <c r="BG1411" s="204">
        <f>IF(N1411="zákl. přenesená",J1411,0)</f>
        <v>0</v>
      </c>
      <c r="BH1411" s="204">
        <f>IF(N1411="sníž. přenesená",J1411,0)</f>
        <v>0</v>
      </c>
      <c r="BI1411" s="204">
        <f>IF(N1411="nulová",J1411,0)</f>
        <v>0</v>
      </c>
      <c r="BJ1411" s="17" t="s">
        <v>16</v>
      </c>
      <c r="BK1411" s="204">
        <f>ROUND(I1411*H1411,2)</f>
        <v>0</v>
      </c>
      <c r="BL1411" s="17" t="s">
        <v>279</v>
      </c>
      <c r="BM1411" s="203" t="s">
        <v>4246</v>
      </c>
    </row>
    <row r="1412" spans="1:65" s="13" customFormat="1" ht="11.25">
      <c r="B1412" s="210"/>
      <c r="C1412" s="211"/>
      <c r="D1412" s="212" t="s">
        <v>283</v>
      </c>
      <c r="E1412" s="213" t="s">
        <v>1</v>
      </c>
      <c r="F1412" s="214" t="s">
        <v>6909</v>
      </c>
      <c r="G1412" s="211"/>
      <c r="H1412" s="213" t="s">
        <v>1</v>
      </c>
      <c r="I1412" s="215"/>
      <c r="J1412" s="211"/>
      <c r="K1412" s="211"/>
      <c r="L1412" s="216"/>
      <c r="M1412" s="217"/>
      <c r="N1412" s="218"/>
      <c r="O1412" s="218"/>
      <c r="P1412" s="218"/>
      <c r="Q1412" s="218"/>
      <c r="R1412" s="218"/>
      <c r="S1412" s="218"/>
      <c r="T1412" s="219"/>
      <c r="AT1412" s="220" t="s">
        <v>283</v>
      </c>
      <c r="AU1412" s="220" t="s">
        <v>16</v>
      </c>
      <c r="AV1412" s="13" t="s">
        <v>16</v>
      </c>
      <c r="AW1412" s="13" t="s">
        <v>32</v>
      </c>
      <c r="AX1412" s="13" t="s">
        <v>76</v>
      </c>
      <c r="AY1412" s="220" t="s">
        <v>272</v>
      </c>
    </row>
    <row r="1413" spans="1:65" s="14" customFormat="1" ht="11.25">
      <c r="B1413" s="221"/>
      <c r="C1413" s="222"/>
      <c r="D1413" s="212" t="s">
        <v>283</v>
      </c>
      <c r="E1413" s="223" t="s">
        <v>1</v>
      </c>
      <c r="F1413" s="224" t="s">
        <v>84</v>
      </c>
      <c r="G1413" s="222"/>
      <c r="H1413" s="225">
        <v>2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16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1:65" s="15" customFormat="1" ht="11.25">
      <c r="B1414" s="246"/>
      <c r="C1414" s="247"/>
      <c r="D1414" s="212" t="s">
        <v>283</v>
      </c>
      <c r="E1414" s="248" t="s">
        <v>1</v>
      </c>
      <c r="F1414" s="249" t="s">
        <v>5942</v>
      </c>
      <c r="G1414" s="247"/>
      <c r="H1414" s="250">
        <v>2</v>
      </c>
      <c r="I1414" s="251"/>
      <c r="J1414" s="247"/>
      <c r="K1414" s="247"/>
      <c r="L1414" s="252"/>
      <c r="M1414" s="253"/>
      <c r="N1414" s="254"/>
      <c r="O1414" s="254"/>
      <c r="P1414" s="254"/>
      <c r="Q1414" s="254"/>
      <c r="R1414" s="254"/>
      <c r="S1414" s="254"/>
      <c r="T1414" s="255"/>
      <c r="AT1414" s="256" t="s">
        <v>283</v>
      </c>
      <c r="AU1414" s="256" t="s">
        <v>16</v>
      </c>
      <c r="AV1414" s="15" t="s">
        <v>279</v>
      </c>
      <c r="AW1414" s="15" t="s">
        <v>32</v>
      </c>
      <c r="AX1414" s="15" t="s">
        <v>16</v>
      </c>
      <c r="AY1414" s="256" t="s">
        <v>272</v>
      </c>
    </row>
    <row r="1415" spans="1:65" s="2" customFormat="1" ht="44.25" customHeight="1">
      <c r="A1415" s="34"/>
      <c r="B1415" s="35"/>
      <c r="C1415" s="192" t="s">
        <v>2572</v>
      </c>
      <c r="D1415" s="192" t="s">
        <v>274</v>
      </c>
      <c r="E1415" s="193" t="s">
        <v>7151</v>
      </c>
      <c r="F1415" s="194" t="s">
        <v>7152</v>
      </c>
      <c r="G1415" s="195" t="s">
        <v>952</v>
      </c>
      <c r="H1415" s="196">
        <v>4</v>
      </c>
      <c r="I1415" s="197"/>
      <c r="J1415" s="198">
        <f>ROUND(I1415*H1415,2)</f>
        <v>0</v>
      </c>
      <c r="K1415" s="194" t="s">
        <v>1</v>
      </c>
      <c r="L1415" s="39"/>
      <c r="M1415" s="199" t="s">
        <v>1</v>
      </c>
      <c r="N1415" s="200" t="s">
        <v>41</v>
      </c>
      <c r="O1415" s="71"/>
      <c r="P1415" s="201">
        <f>O1415*H1415</f>
        <v>0</v>
      </c>
      <c r="Q1415" s="201">
        <v>0</v>
      </c>
      <c r="R1415" s="201">
        <f>Q1415*H1415</f>
        <v>0</v>
      </c>
      <c r="S1415" s="201">
        <v>0</v>
      </c>
      <c r="T1415" s="202">
        <f>S1415*H1415</f>
        <v>0</v>
      </c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R1415" s="203" t="s">
        <v>279</v>
      </c>
      <c r="AT1415" s="203" t="s">
        <v>274</v>
      </c>
      <c r="AU1415" s="203" t="s">
        <v>16</v>
      </c>
      <c r="AY1415" s="17" t="s">
        <v>272</v>
      </c>
      <c r="BE1415" s="204">
        <f>IF(N1415="základní",J1415,0)</f>
        <v>0</v>
      </c>
      <c r="BF1415" s="204">
        <f>IF(N1415="snížená",J1415,0)</f>
        <v>0</v>
      </c>
      <c r="BG1415" s="204">
        <f>IF(N1415="zákl. přenesená",J1415,0)</f>
        <v>0</v>
      </c>
      <c r="BH1415" s="204">
        <f>IF(N1415="sníž. přenesená",J1415,0)</f>
        <v>0</v>
      </c>
      <c r="BI1415" s="204">
        <f>IF(N1415="nulová",J1415,0)</f>
        <v>0</v>
      </c>
      <c r="BJ1415" s="17" t="s">
        <v>16</v>
      </c>
      <c r="BK1415" s="204">
        <f>ROUND(I1415*H1415,2)</f>
        <v>0</v>
      </c>
      <c r="BL1415" s="17" t="s">
        <v>279</v>
      </c>
      <c r="BM1415" s="203" t="s">
        <v>4254</v>
      </c>
    </row>
    <row r="1416" spans="1:65" s="13" customFormat="1" ht="11.25">
      <c r="B1416" s="210"/>
      <c r="C1416" s="211"/>
      <c r="D1416" s="212" t="s">
        <v>283</v>
      </c>
      <c r="E1416" s="213" t="s">
        <v>1</v>
      </c>
      <c r="F1416" s="214" t="s">
        <v>6754</v>
      </c>
      <c r="G1416" s="211"/>
      <c r="H1416" s="213" t="s">
        <v>1</v>
      </c>
      <c r="I1416" s="215"/>
      <c r="J1416" s="211"/>
      <c r="K1416" s="211"/>
      <c r="L1416" s="216"/>
      <c r="M1416" s="217"/>
      <c r="N1416" s="218"/>
      <c r="O1416" s="218"/>
      <c r="P1416" s="218"/>
      <c r="Q1416" s="218"/>
      <c r="R1416" s="218"/>
      <c r="S1416" s="218"/>
      <c r="T1416" s="219"/>
      <c r="AT1416" s="220" t="s">
        <v>283</v>
      </c>
      <c r="AU1416" s="220" t="s">
        <v>16</v>
      </c>
      <c r="AV1416" s="13" t="s">
        <v>16</v>
      </c>
      <c r="AW1416" s="13" t="s">
        <v>32</v>
      </c>
      <c r="AX1416" s="13" t="s">
        <v>76</v>
      </c>
      <c r="AY1416" s="220" t="s">
        <v>272</v>
      </c>
    </row>
    <row r="1417" spans="1:65" s="13" customFormat="1" ht="11.25">
      <c r="B1417" s="210"/>
      <c r="C1417" s="211"/>
      <c r="D1417" s="212" t="s">
        <v>283</v>
      </c>
      <c r="E1417" s="213" t="s">
        <v>1</v>
      </c>
      <c r="F1417" s="214" t="s">
        <v>6909</v>
      </c>
      <c r="G1417" s="211"/>
      <c r="H1417" s="213" t="s">
        <v>1</v>
      </c>
      <c r="I1417" s="215"/>
      <c r="J1417" s="211"/>
      <c r="K1417" s="211"/>
      <c r="L1417" s="216"/>
      <c r="M1417" s="217"/>
      <c r="N1417" s="218"/>
      <c r="O1417" s="218"/>
      <c r="P1417" s="218"/>
      <c r="Q1417" s="218"/>
      <c r="R1417" s="218"/>
      <c r="S1417" s="218"/>
      <c r="T1417" s="219"/>
      <c r="AT1417" s="220" t="s">
        <v>283</v>
      </c>
      <c r="AU1417" s="220" t="s">
        <v>16</v>
      </c>
      <c r="AV1417" s="13" t="s">
        <v>16</v>
      </c>
      <c r="AW1417" s="13" t="s">
        <v>32</v>
      </c>
      <c r="AX1417" s="13" t="s">
        <v>76</v>
      </c>
      <c r="AY1417" s="220" t="s">
        <v>272</v>
      </c>
    </row>
    <row r="1418" spans="1:65" s="14" customFormat="1" ht="11.25">
      <c r="B1418" s="221"/>
      <c r="C1418" s="222"/>
      <c r="D1418" s="212" t="s">
        <v>283</v>
      </c>
      <c r="E1418" s="223" t="s">
        <v>1</v>
      </c>
      <c r="F1418" s="224" t="s">
        <v>279</v>
      </c>
      <c r="G1418" s="222"/>
      <c r="H1418" s="225">
        <v>4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16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1:65" s="15" customFormat="1" ht="11.25">
      <c r="B1419" s="246"/>
      <c r="C1419" s="247"/>
      <c r="D1419" s="212" t="s">
        <v>283</v>
      </c>
      <c r="E1419" s="248" t="s">
        <v>1</v>
      </c>
      <c r="F1419" s="249" t="s">
        <v>5942</v>
      </c>
      <c r="G1419" s="247"/>
      <c r="H1419" s="250">
        <v>4</v>
      </c>
      <c r="I1419" s="251"/>
      <c r="J1419" s="247"/>
      <c r="K1419" s="247"/>
      <c r="L1419" s="252"/>
      <c r="M1419" s="253"/>
      <c r="N1419" s="254"/>
      <c r="O1419" s="254"/>
      <c r="P1419" s="254"/>
      <c r="Q1419" s="254"/>
      <c r="R1419" s="254"/>
      <c r="S1419" s="254"/>
      <c r="T1419" s="255"/>
      <c r="AT1419" s="256" t="s">
        <v>283</v>
      </c>
      <c r="AU1419" s="256" t="s">
        <v>16</v>
      </c>
      <c r="AV1419" s="15" t="s">
        <v>279</v>
      </c>
      <c r="AW1419" s="15" t="s">
        <v>32</v>
      </c>
      <c r="AX1419" s="15" t="s">
        <v>16</v>
      </c>
      <c r="AY1419" s="256" t="s">
        <v>272</v>
      </c>
    </row>
    <row r="1420" spans="1:65" s="2" customFormat="1" ht="44.25" customHeight="1">
      <c r="A1420" s="34"/>
      <c r="B1420" s="35"/>
      <c r="C1420" s="192" t="s">
        <v>2580</v>
      </c>
      <c r="D1420" s="192" t="s">
        <v>274</v>
      </c>
      <c r="E1420" s="193" t="s">
        <v>7153</v>
      </c>
      <c r="F1420" s="194" t="s">
        <v>7154</v>
      </c>
      <c r="G1420" s="195" t="s">
        <v>952</v>
      </c>
      <c r="H1420" s="196">
        <v>2</v>
      </c>
      <c r="I1420" s="197"/>
      <c r="J1420" s="198">
        <f>ROUND(I1420*H1420,2)</f>
        <v>0</v>
      </c>
      <c r="K1420" s="194" t="s">
        <v>1</v>
      </c>
      <c r="L1420" s="39"/>
      <c r="M1420" s="199" t="s">
        <v>1</v>
      </c>
      <c r="N1420" s="200" t="s">
        <v>41</v>
      </c>
      <c r="O1420" s="71"/>
      <c r="P1420" s="201">
        <f>O1420*H1420</f>
        <v>0</v>
      </c>
      <c r="Q1420" s="201">
        <v>0</v>
      </c>
      <c r="R1420" s="201">
        <f>Q1420*H1420</f>
        <v>0</v>
      </c>
      <c r="S1420" s="201">
        <v>0</v>
      </c>
      <c r="T1420" s="202">
        <f>S1420*H1420</f>
        <v>0</v>
      </c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R1420" s="203" t="s">
        <v>279</v>
      </c>
      <c r="AT1420" s="203" t="s">
        <v>274</v>
      </c>
      <c r="AU1420" s="203" t="s">
        <v>16</v>
      </c>
      <c r="AY1420" s="17" t="s">
        <v>272</v>
      </c>
      <c r="BE1420" s="204">
        <f>IF(N1420="základní",J1420,0)</f>
        <v>0</v>
      </c>
      <c r="BF1420" s="204">
        <f>IF(N1420="snížená",J1420,0)</f>
        <v>0</v>
      </c>
      <c r="BG1420" s="204">
        <f>IF(N1420="zákl. přenesená",J1420,0)</f>
        <v>0</v>
      </c>
      <c r="BH1420" s="204">
        <f>IF(N1420="sníž. přenesená",J1420,0)</f>
        <v>0</v>
      </c>
      <c r="BI1420" s="204">
        <f>IF(N1420="nulová",J1420,0)</f>
        <v>0</v>
      </c>
      <c r="BJ1420" s="17" t="s">
        <v>16</v>
      </c>
      <c r="BK1420" s="204">
        <f>ROUND(I1420*H1420,2)</f>
        <v>0</v>
      </c>
      <c r="BL1420" s="17" t="s">
        <v>279</v>
      </c>
      <c r="BM1420" s="203" t="s">
        <v>4263</v>
      </c>
    </row>
    <row r="1421" spans="1:65" s="13" customFormat="1" ht="11.25">
      <c r="B1421" s="210"/>
      <c r="C1421" s="211"/>
      <c r="D1421" s="212" t="s">
        <v>283</v>
      </c>
      <c r="E1421" s="213" t="s">
        <v>1</v>
      </c>
      <c r="F1421" s="214" t="s">
        <v>6754</v>
      </c>
      <c r="G1421" s="211"/>
      <c r="H1421" s="213" t="s">
        <v>1</v>
      </c>
      <c r="I1421" s="215"/>
      <c r="J1421" s="211"/>
      <c r="K1421" s="211"/>
      <c r="L1421" s="216"/>
      <c r="M1421" s="217"/>
      <c r="N1421" s="218"/>
      <c r="O1421" s="218"/>
      <c r="P1421" s="218"/>
      <c r="Q1421" s="218"/>
      <c r="R1421" s="218"/>
      <c r="S1421" s="218"/>
      <c r="T1421" s="219"/>
      <c r="AT1421" s="220" t="s">
        <v>283</v>
      </c>
      <c r="AU1421" s="220" t="s">
        <v>16</v>
      </c>
      <c r="AV1421" s="13" t="s">
        <v>16</v>
      </c>
      <c r="AW1421" s="13" t="s">
        <v>32</v>
      </c>
      <c r="AX1421" s="13" t="s">
        <v>76</v>
      </c>
      <c r="AY1421" s="220" t="s">
        <v>272</v>
      </c>
    </row>
    <row r="1422" spans="1:65" s="13" customFormat="1" ht="11.25">
      <c r="B1422" s="210"/>
      <c r="C1422" s="211"/>
      <c r="D1422" s="212" t="s">
        <v>283</v>
      </c>
      <c r="E1422" s="213" t="s">
        <v>1</v>
      </c>
      <c r="F1422" s="214" t="s">
        <v>6909</v>
      </c>
      <c r="G1422" s="211"/>
      <c r="H1422" s="213" t="s">
        <v>1</v>
      </c>
      <c r="I1422" s="215"/>
      <c r="J1422" s="211"/>
      <c r="K1422" s="211"/>
      <c r="L1422" s="216"/>
      <c r="M1422" s="217"/>
      <c r="N1422" s="218"/>
      <c r="O1422" s="218"/>
      <c r="P1422" s="218"/>
      <c r="Q1422" s="218"/>
      <c r="R1422" s="218"/>
      <c r="S1422" s="218"/>
      <c r="T1422" s="219"/>
      <c r="AT1422" s="220" t="s">
        <v>283</v>
      </c>
      <c r="AU1422" s="220" t="s">
        <v>16</v>
      </c>
      <c r="AV1422" s="13" t="s">
        <v>16</v>
      </c>
      <c r="AW1422" s="13" t="s">
        <v>32</v>
      </c>
      <c r="AX1422" s="13" t="s">
        <v>76</v>
      </c>
      <c r="AY1422" s="220" t="s">
        <v>272</v>
      </c>
    </row>
    <row r="1423" spans="1:65" s="14" customFormat="1" ht="11.25">
      <c r="B1423" s="221"/>
      <c r="C1423" s="222"/>
      <c r="D1423" s="212" t="s">
        <v>283</v>
      </c>
      <c r="E1423" s="223" t="s">
        <v>1</v>
      </c>
      <c r="F1423" s="224" t="s">
        <v>84</v>
      </c>
      <c r="G1423" s="222"/>
      <c r="H1423" s="225">
        <v>2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283</v>
      </c>
      <c r="AU1423" s="231" t="s">
        <v>16</v>
      </c>
      <c r="AV1423" s="14" t="s">
        <v>84</v>
      </c>
      <c r="AW1423" s="14" t="s">
        <v>32</v>
      </c>
      <c r="AX1423" s="14" t="s">
        <v>76</v>
      </c>
      <c r="AY1423" s="231" t="s">
        <v>272</v>
      </c>
    </row>
    <row r="1424" spans="1:65" s="15" customFormat="1" ht="11.25">
      <c r="B1424" s="246"/>
      <c r="C1424" s="247"/>
      <c r="D1424" s="212" t="s">
        <v>283</v>
      </c>
      <c r="E1424" s="248" t="s">
        <v>1</v>
      </c>
      <c r="F1424" s="249" t="s">
        <v>5942</v>
      </c>
      <c r="G1424" s="247"/>
      <c r="H1424" s="250">
        <v>2</v>
      </c>
      <c r="I1424" s="251"/>
      <c r="J1424" s="247"/>
      <c r="K1424" s="247"/>
      <c r="L1424" s="252"/>
      <c r="M1424" s="253"/>
      <c r="N1424" s="254"/>
      <c r="O1424" s="254"/>
      <c r="P1424" s="254"/>
      <c r="Q1424" s="254"/>
      <c r="R1424" s="254"/>
      <c r="S1424" s="254"/>
      <c r="T1424" s="255"/>
      <c r="AT1424" s="256" t="s">
        <v>283</v>
      </c>
      <c r="AU1424" s="256" t="s">
        <v>16</v>
      </c>
      <c r="AV1424" s="15" t="s">
        <v>279</v>
      </c>
      <c r="AW1424" s="15" t="s">
        <v>32</v>
      </c>
      <c r="AX1424" s="15" t="s">
        <v>16</v>
      </c>
      <c r="AY1424" s="256" t="s">
        <v>272</v>
      </c>
    </row>
    <row r="1425" spans="1:65" s="2" customFormat="1" ht="37.9" customHeight="1">
      <c r="A1425" s="34"/>
      <c r="B1425" s="35"/>
      <c r="C1425" s="192" t="s">
        <v>2586</v>
      </c>
      <c r="D1425" s="192" t="s">
        <v>274</v>
      </c>
      <c r="E1425" s="193" t="s">
        <v>7155</v>
      </c>
      <c r="F1425" s="194" t="s">
        <v>6951</v>
      </c>
      <c r="G1425" s="195" t="s">
        <v>952</v>
      </c>
      <c r="H1425" s="196">
        <v>8</v>
      </c>
      <c r="I1425" s="197"/>
      <c r="J1425" s="198">
        <f>ROUND(I1425*H1425,2)</f>
        <v>0</v>
      </c>
      <c r="K1425" s="194" t="s">
        <v>1</v>
      </c>
      <c r="L1425" s="39"/>
      <c r="M1425" s="199" t="s">
        <v>1</v>
      </c>
      <c r="N1425" s="200" t="s">
        <v>41</v>
      </c>
      <c r="O1425" s="71"/>
      <c r="P1425" s="201">
        <f>O1425*H1425</f>
        <v>0</v>
      </c>
      <c r="Q1425" s="201">
        <v>0</v>
      </c>
      <c r="R1425" s="201">
        <f>Q1425*H1425</f>
        <v>0</v>
      </c>
      <c r="S1425" s="201">
        <v>0</v>
      </c>
      <c r="T1425" s="202">
        <f>S1425*H1425</f>
        <v>0</v>
      </c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R1425" s="203" t="s">
        <v>279</v>
      </c>
      <c r="AT1425" s="203" t="s">
        <v>274</v>
      </c>
      <c r="AU1425" s="203" t="s">
        <v>16</v>
      </c>
      <c r="AY1425" s="17" t="s">
        <v>272</v>
      </c>
      <c r="BE1425" s="204">
        <f>IF(N1425="základní",J1425,0)</f>
        <v>0</v>
      </c>
      <c r="BF1425" s="204">
        <f>IF(N1425="snížená",J1425,0)</f>
        <v>0</v>
      </c>
      <c r="BG1425" s="204">
        <f>IF(N1425="zákl. přenesená",J1425,0)</f>
        <v>0</v>
      </c>
      <c r="BH1425" s="204">
        <f>IF(N1425="sníž. přenesená",J1425,0)</f>
        <v>0</v>
      </c>
      <c r="BI1425" s="204">
        <f>IF(N1425="nulová",J1425,0)</f>
        <v>0</v>
      </c>
      <c r="BJ1425" s="17" t="s">
        <v>16</v>
      </c>
      <c r="BK1425" s="204">
        <f>ROUND(I1425*H1425,2)</f>
        <v>0</v>
      </c>
      <c r="BL1425" s="17" t="s">
        <v>279</v>
      </c>
      <c r="BM1425" s="203" t="s">
        <v>4286</v>
      </c>
    </row>
    <row r="1426" spans="1:65" s="13" customFormat="1" ht="11.25">
      <c r="B1426" s="210"/>
      <c r="C1426" s="211"/>
      <c r="D1426" s="212" t="s">
        <v>283</v>
      </c>
      <c r="E1426" s="213" t="s">
        <v>1</v>
      </c>
      <c r="F1426" s="214" t="s">
        <v>6909</v>
      </c>
      <c r="G1426" s="211"/>
      <c r="H1426" s="213" t="s">
        <v>1</v>
      </c>
      <c r="I1426" s="215"/>
      <c r="J1426" s="211"/>
      <c r="K1426" s="211"/>
      <c r="L1426" s="216"/>
      <c r="M1426" s="217"/>
      <c r="N1426" s="218"/>
      <c r="O1426" s="218"/>
      <c r="P1426" s="218"/>
      <c r="Q1426" s="218"/>
      <c r="R1426" s="218"/>
      <c r="S1426" s="218"/>
      <c r="T1426" s="219"/>
      <c r="AT1426" s="220" t="s">
        <v>283</v>
      </c>
      <c r="AU1426" s="220" t="s">
        <v>16</v>
      </c>
      <c r="AV1426" s="13" t="s">
        <v>16</v>
      </c>
      <c r="AW1426" s="13" t="s">
        <v>32</v>
      </c>
      <c r="AX1426" s="13" t="s">
        <v>76</v>
      </c>
      <c r="AY1426" s="220" t="s">
        <v>272</v>
      </c>
    </row>
    <row r="1427" spans="1:65" s="14" customFormat="1" ht="11.25">
      <c r="B1427" s="221"/>
      <c r="C1427" s="222"/>
      <c r="D1427" s="212" t="s">
        <v>283</v>
      </c>
      <c r="E1427" s="223" t="s">
        <v>1</v>
      </c>
      <c r="F1427" s="224" t="s">
        <v>313</v>
      </c>
      <c r="G1427" s="222"/>
      <c r="H1427" s="225">
        <v>8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16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1:65" s="15" customFormat="1" ht="11.25">
      <c r="B1428" s="246"/>
      <c r="C1428" s="247"/>
      <c r="D1428" s="212" t="s">
        <v>283</v>
      </c>
      <c r="E1428" s="248" t="s">
        <v>1</v>
      </c>
      <c r="F1428" s="249" t="s">
        <v>5942</v>
      </c>
      <c r="G1428" s="247"/>
      <c r="H1428" s="250">
        <v>8</v>
      </c>
      <c r="I1428" s="251"/>
      <c r="J1428" s="247"/>
      <c r="K1428" s="247"/>
      <c r="L1428" s="252"/>
      <c r="M1428" s="253"/>
      <c r="N1428" s="254"/>
      <c r="O1428" s="254"/>
      <c r="P1428" s="254"/>
      <c r="Q1428" s="254"/>
      <c r="R1428" s="254"/>
      <c r="S1428" s="254"/>
      <c r="T1428" s="255"/>
      <c r="AT1428" s="256" t="s">
        <v>283</v>
      </c>
      <c r="AU1428" s="256" t="s">
        <v>16</v>
      </c>
      <c r="AV1428" s="15" t="s">
        <v>279</v>
      </c>
      <c r="AW1428" s="15" t="s">
        <v>32</v>
      </c>
      <c r="AX1428" s="15" t="s">
        <v>16</v>
      </c>
      <c r="AY1428" s="256" t="s">
        <v>272</v>
      </c>
    </row>
    <row r="1429" spans="1:65" s="2" customFormat="1" ht="37.9" customHeight="1">
      <c r="A1429" s="34"/>
      <c r="B1429" s="35"/>
      <c r="C1429" s="192" t="s">
        <v>2591</v>
      </c>
      <c r="D1429" s="192" t="s">
        <v>274</v>
      </c>
      <c r="E1429" s="193" t="s">
        <v>7156</v>
      </c>
      <c r="F1429" s="194" t="s">
        <v>6953</v>
      </c>
      <c r="G1429" s="195" t="s">
        <v>952</v>
      </c>
      <c r="H1429" s="196">
        <v>2</v>
      </c>
      <c r="I1429" s="197"/>
      <c r="J1429" s="198">
        <f>ROUND(I1429*H1429,2)</f>
        <v>0</v>
      </c>
      <c r="K1429" s="194" t="s">
        <v>1</v>
      </c>
      <c r="L1429" s="39"/>
      <c r="M1429" s="199" t="s">
        <v>1</v>
      </c>
      <c r="N1429" s="200" t="s">
        <v>41</v>
      </c>
      <c r="O1429" s="71"/>
      <c r="P1429" s="201">
        <f>O1429*H1429</f>
        <v>0</v>
      </c>
      <c r="Q1429" s="201">
        <v>0</v>
      </c>
      <c r="R1429" s="201">
        <f>Q1429*H1429</f>
        <v>0</v>
      </c>
      <c r="S1429" s="201">
        <v>0</v>
      </c>
      <c r="T1429" s="202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203" t="s">
        <v>279</v>
      </c>
      <c r="AT1429" s="203" t="s">
        <v>274</v>
      </c>
      <c r="AU1429" s="203" t="s">
        <v>16</v>
      </c>
      <c r="AY1429" s="17" t="s">
        <v>272</v>
      </c>
      <c r="BE1429" s="204">
        <f>IF(N1429="základní",J1429,0)</f>
        <v>0</v>
      </c>
      <c r="BF1429" s="204">
        <f>IF(N1429="snížená",J1429,0)</f>
        <v>0</v>
      </c>
      <c r="BG1429" s="204">
        <f>IF(N1429="zákl. přenesená",J1429,0)</f>
        <v>0</v>
      </c>
      <c r="BH1429" s="204">
        <f>IF(N1429="sníž. přenesená",J1429,0)</f>
        <v>0</v>
      </c>
      <c r="BI1429" s="204">
        <f>IF(N1429="nulová",J1429,0)</f>
        <v>0</v>
      </c>
      <c r="BJ1429" s="17" t="s">
        <v>16</v>
      </c>
      <c r="BK1429" s="204">
        <f>ROUND(I1429*H1429,2)</f>
        <v>0</v>
      </c>
      <c r="BL1429" s="17" t="s">
        <v>279</v>
      </c>
      <c r="BM1429" s="203" t="s">
        <v>4295</v>
      </c>
    </row>
    <row r="1430" spans="1:65" s="13" customFormat="1" ht="11.25">
      <c r="B1430" s="210"/>
      <c r="C1430" s="211"/>
      <c r="D1430" s="212" t="s">
        <v>283</v>
      </c>
      <c r="E1430" s="213" t="s">
        <v>1</v>
      </c>
      <c r="F1430" s="214" t="s">
        <v>6909</v>
      </c>
      <c r="G1430" s="211"/>
      <c r="H1430" s="213" t="s">
        <v>1</v>
      </c>
      <c r="I1430" s="215"/>
      <c r="J1430" s="211"/>
      <c r="K1430" s="211"/>
      <c r="L1430" s="216"/>
      <c r="M1430" s="217"/>
      <c r="N1430" s="218"/>
      <c r="O1430" s="218"/>
      <c r="P1430" s="218"/>
      <c r="Q1430" s="218"/>
      <c r="R1430" s="218"/>
      <c r="S1430" s="218"/>
      <c r="T1430" s="219"/>
      <c r="AT1430" s="220" t="s">
        <v>283</v>
      </c>
      <c r="AU1430" s="220" t="s">
        <v>16</v>
      </c>
      <c r="AV1430" s="13" t="s">
        <v>16</v>
      </c>
      <c r="AW1430" s="13" t="s">
        <v>32</v>
      </c>
      <c r="AX1430" s="13" t="s">
        <v>76</v>
      </c>
      <c r="AY1430" s="220" t="s">
        <v>272</v>
      </c>
    </row>
    <row r="1431" spans="1:65" s="14" customFormat="1" ht="11.25">
      <c r="B1431" s="221"/>
      <c r="C1431" s="222"/>
      <c r="D1431" s="212" t="s">
        <v>283</v>
      </c>
      <c r="E1431" s="223" t="s">
        <v>1</v>
      </c>
      <c r="F1431" s="224" t="s">
        <v>84</v>
      </c>
      <c r="G1431" s="222"/>
      <c r="H1431" s="225">
        <v>2</v>
      </c>
      <c r="I1431" s="226"/>
      <c r="J1431" s="222"/>
      <c r="K1431" s="222"/>
      <c r="L1431" s="227"/>
      <c r="M1431" s="228"/>
      <c r="N1431" s="229"/>
      <c r="O1431" s="229"/>
      <c r="P1431" s="229"/>
      <c r="Q1431" s="229"/>
      <c r="R1431" s="229"/>
      <c r="S1431" s="229"/>
      <c r="T1431" s="230"/>
      <c r="AT1431" s="231" t="s">
        <v>283</v>
      </c>
      <c r="AU1431" s="231" t="s">
        <v>16</v>
      </c>
      <c r="AV1431" s="14" t="s">
        <v>84</v>
      </c>
      <c r="AW1431" s="14" t="s">
        <v>32</v>
      </c>
      <c r="AX1431" s="14" t="s">
        <v>76</v>
      </c>
      <c r="AY1431" s="231" t="s">
        <v>272</v>
      </c>
    </row>
    <row r="1432" spans="1:65" s="15" customFormat="1" ht="11.25">
      <c r="B1432" s="246"/>
      <c r="C1432" s="247"/>
      <c r="D1432" s="212" t="s">
        <v>283</v>
      </c>
      <c r="E1432" s="248" t="s">
        <v>1</v>
      </c>
      <c r="F1432" s="249" t="s">
        <v>5942</v>
      </c>
      <c r="G1432" s="247"/>
      <c r="H1432" s="250">
        <v>2</v>
      </c>
      <c r="I1432" s="251"/>
      <c r="J1432" s="247"/>
      <c r="K1432" s="247"/>
      <c r="L1432" s="252"/>
      <c r="M1432" s="253"/>
      <c r="N1432" s="254"/>
      <c r="O1432" s="254"/>
      <c r="P1432" s="254"/>
      <c r="Q1432" s="254"/>
      <c r="R1432" s="254"/>
      <c r="S1432" s="254"/>
      <c r="T1432" s="255"/>
      <c r="AT1432" s="256" t="s">
        <v>283</v>
      </c>
      <c r="AU1432" s="256" t="s">
        <v>16</v>
      </c>
      <c r="AV1432" s="15" t="s">
        <v>279</v>
      </c>
      <c r="AW1432" s="15" t="s">
        <v>32</v>
      </c>
      <c r="AX1432" s="15" t="s">
        <v>16</v>
      </c>
      <c r="AY1432" s="256" t="s">
        <v>272</v>
      </c>
    </row>
    <row r="1433" spans="1:65" s="2" customFormat="1" ht="49.15" customHeight="1">
      <c r="A1433" s="34"/>
      <c r="B1433" s="35"/>
      <c r="C1433" s="192" t="s">
        <v>2599</v>
      </c>
      <c r="D1433" s="192" t="s">
        <v>274</v>
      </c>
      <c r="E1433" s="193" t="s">
        <v>7157</v>
      </c>
      <c r="F1433" s="194" t="s">
        <v>7036</v>
      </c>
      <c r="G1433" s="195" t="s">
        <v>952</v>
      </c>
      <c r="H1433" s="196">
        <v>1</v>
      </c>
      <c r="I1433" s="197"/>
      <c r="J1433" s="198">
        <f>ROUND(I1433*H1433,2)</f>
        <v>0</v>
      </c>
      <c r="K1433" s="194" t="s">
        <v>1</v>
      </c>
      <c r="L1433" s="39"/>
      <c r="M1433" s="199" t="s">
        <v>1</v>
      </c>
      <c r="N1433" s="200" t="s">
        <v>41</v>
      </c>
      <c r="O1433" s="71"/>
      <c r="P1433" s="201">
        <f>O1433*H1433</f>
        <v>0</v>
      </c>
      <c r="Q1433" s="201">
        <v>0</v>
      </c>
      <c r="R1433" s="201">
        <f>Q1433*H1433</f>
        <v>0</v>
      </c>
      <c r="S1433" s="201">
        <v>0</v>
      </c>
      <c r="T1433" s="202">
        <f>S1433*H1433</f>
        <v>0</v>
      </c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R1433" s="203" t="s">
        <v>279</v>
      </c>
      <c r="AT1433" s="203" t="s">
        <v>274</v>
      </c>
      <c r="AU1433" s="203" t="s">
        <v>16</v>
      </c>
      <c r="AY1433" s="17" t="s">
        <v>272</v>
      </c>
      <c r="BE1433" s="204">
        <f>IF(N1433="základní",J1433,0)</f>
        <v>0</v>
      </c>
      <c r="BF1433" s="204">
        <f>IF(N1433="snížená",J1433,0)</f>
        <v>0</v>
      </c>
      <c r="BG1433" s="204">
        <f>IF(N1433="zákl. přenesená",J1433,0)</f>
        <v>0</v>
      </c>
      <c r="BH1433" s="204">
        <f>IF(N1433="sníž. přenesená",J1433,0)</f>
        <v>0</v>
      </c>
      <c r="BI1433" s="204">
        <f>IF(N1433="nulová",J1433,0)</f>
        <v>0</v>
      </c>
      <c r="BJ1433" s="17" t="s">
        <v>16</v>
      </c>
      <c r="BK1433" s="204">
        <f>ROUND(I1433*H1433,2)</f>
        <v>0</v>
      </c>
      <c r="BL1433" s="17" t="s">
        <v>279</v>
      </c>
      <c r="BM1433" s="203" t="s">
        <v>4306</v>
      </c>
    </row>
    <row r="1434" spans="1:65" s="13" customFormat="1" ht="22.5">
      <c r="B1434" s="210"/>
      <c r="C1434" s="211"/>
      <c r="D1434" s="212" t="s">
        <v>283</v>
      </c>
      <c r="E1434" s="213" t="s">
        <v>1</v>
      </c>
      <c r="F1434" s="214" t="s">
        <v>6759</v>
      </c>
      <c r="G1434" s="211"/>
      <c r="H1434" s="213" t="s">
        <v>1</v>
      </c>
      <c r="I1434" s="215"/>
      <c r="J1434" s="211"/>
      <c r="K1434" s="211"/>
      <c r="L1434" s="216"/>
      <c r="M1434" s="217"/>
      <c r="N1434" s="218"/>
      <c r="O1434" s="218"/>
      <c r="P1434" s="218"/>
      <c r="Q1434" s="218"/>
      <c r="R1434" s="218"/>
      <c r="S1434" s="218"/>
      <c r="T1434" s="219"/>
      <c r="AT1434" s="220" t="s">
        <v>283</v>
      </c>
      <c r="AU1434" s="220" t="s">
        <v>16</v>
      </c>
      <c r="AV1434" s="13" t="s">
        <v>16</v>
      </c>
      <c r="AW1434" s="13" t="s">
        <v>32</v>
      </c>
      <c r="AX1434" s="13" t="s">
        <v>76</v>
      </c>
      <c r="AY1434" s="220" t="s">
        <v>272</v>
      </c>
    </row>
    <row r="1435" spans="1:65" s="13" customFormat="1" ht="33.75">
      <c r="B1435" s="210"/>
      <c r="C1435" s="211"/>
      <c r="D1435" s="212" t="s">
        <v>283</v>
      </c>
      <c r="E1435" s="213" t="s">
        <v>1</v>
      </c>
      <c r="F1435" s="214" t="s">
        <v>6760</v>
      </c>
      <c r="G1435" s="211"/>
      <c r="H1435" s="213" t="s">
        <v>1</v>
      </c>
      <c r="I1435" s="215"/>
      <c r="J1435" s="211"/>
      <c r="K1435" s="211"/>
      <c r="L1435" s="216"/>
      <c r="M1435" s="217"/>
      <c r="N1435" s="218"/>
      <c r="O1435" s="218"/>
      <c r="P1435" s="218"/>
      <c r="Q1435" s="218"/>
      <c r="R1435" s="218"/>
      <c r="S1435" s="218"/>
      <c r="T1435" s="219"/>
      <c r="AT1435" s="220" t="s">
        <v>283</v>
      </c>
      <c r="AU1435" s="220" t="s">
        <v>16</v>
      </c>
      <c r="AV1435" s="13" t="s">
        <v>16</v>
      </c>
      <c r="AW1435" s="13" t="s">
        <v>32</v>
      </c>
      <c r="AX1435" s="13" t="s">
        <v>76</v>
      </c>
      <c r="AY1435" s="220" t="s">
        <v>272</v>
      </c>
    </row>
    <row r="1436" spans="1:65" s="13" customFormat="1" ht="11.25">
      <c r="B1436" s="210"/>
      <c r="C1436" s="211"/>
      <c r="D1436" s="212" t="s">
        <v>283</v>
      </c>
      <c r="E1436" s="213" t="s">
        <v>1</v>
      </c>
      <c r="F1436" s="214" t="s">
        <v>6761</v>
      </c>
      <c r="G1436" s="211"/>
      <c r="H1436" s="213" t="s">
        <v>1</v>
      </c>
      <c r="I1436" s="215"/>
      <c r="J1436" s="211"/>
      <c r="K1436" s="211"/>
      <c r="L1436" s="216"/>
      <c r="M1436" s="217"/>
      <c r="N1436" s="218"/>
      <c r="O1436" s="218"/>
      <c r="P1436" s="218"/>
      <c r="Q1436" s="218"/>
      <c r="R1436" s="218"/>
      <c r="S1436" s="218"/>
      <c r="T1436" s="219"/>
      <c r="AT1436" s="220" t="s">
        <v>283</v>
      </c>
      <c r="AU1436" s="220" t="s">
        <v>16</v>
      </c>
      <c r="AV1436" s="13" t="s">
        <v>16</v>
      </c>
      <c r="AW1436" s="13" t="s">
        <v>32</v>
      </c>
      <c r="AX1436" s="13" t="s">
        <v>76</v>
      </c>
      <c r="AY1436" s="220" t="s">
        <v>272</v>
      </c>
    </row>
    <row r="1437" spans="1:65" s="13" customFormat="1" ht="22.5">
      <c r="B1437" s="210"/>
      <c r="C1437" s="211"/>
      <c r="D1437" s="212" t="s">
        <v>283</v>
      </c>
      <c r="E1437" s="213" t="s">
        <v>1</v>
      </c>
      <c r="F1437" s="214" t="s">
        <v>6762</v>
      </c>
      <c r="G1437" s="211"/>
      <c r="H1437" s="213" t="s">
        <v>1</v>
      </c>
      <c r="I1437" s="215"/>
      <c r="J1437" s="211"/>
      <c r="K1437" s="211"/>
      <c r="L1437" s="216"/>
      <c r="M1437" s="217"/>
      <c r="N1437" s="218"/>
      <c r="O1437" s="218"/>
      <c r="P1437" s="218"/>
      <c r="Q1437" s="218"/>
      <c r="R1437" s="218"/>
      <c r="S1437" s="218"/>
      <c r="T1437" s="219"/>
      <c r="AT1437" s="220" t="s">
        <v>283</v>
      </c>
      <c r="AU1437" s="220" t="s">
        <v>16</v>
      </c>
      <c r="AV1437" s="13" t="s">
        <v>16</v>
      </c>
      <c r="AW1437" s="13" t="s">
        <v>32</v>
      </c>
      <c r="AX1437" s="13" t="s">
        <v>76</v>
      </c>
      <c r="AY1437" s="220" t="s">
        <v>272</v>
      </c>
    </row>
    <row r="1438" spans="1:65" s="13" customFormat="1" ht="11.25">
      <c r="B1438" s="210"/>
      <c r="C1438" s="211"/>
      <c r="D1438" s="212" t="s">
        <v>283</v>
      </c>
      <c r="E1438" s="213" t="s">
        <v>1</v>
      </c>
      <c r="F1438" s="214" t="s">
        <v>6763</v>
      </c>
      <c r="G1438" s="211"/>
      <c r="H1438" s="213" t="s">
        <v>1</v>
      </c>
      <c r="I1438" s="215"/>
      <c r="J1438" s="211"/>
      <c r="K1438" s="211"/>
      <c r="L1438" s="216"/>
      <c r="M1438" s="217"/>
      <c r="N1438" s="218"/>
      <c r="O1438" s="218"/>
      <c r="P1438" s="218"/>
      <c r="Q1438" s="218"/>
      <c r="R1438" s="218"/>
      <c r="S1438" s="218"/>
      <c r="T1438" s="219"/>
      <c r="AT1438" s="220" t="s">
        <v>283</v>
      </c>
      <c r="AU1438" s="220" t="s">
        <v>16</v>
      </c>
      <c r="AV1438" s="13" t="s">
        <v>16</v>
      </c>
      <c r="AW1438" s="13" t="s">
        <v>32</v>
      </c>
      <c r="AX1438" s="13" t="s">
        <v>76</v>
      </c>
      <c r="AY1438" s="220" t="s">
        <v>272</v>
      </c>
    </row>
    <row r="1439" spans="1:65" s="13" customFormat="1" ht="33.75">
      <c r="B1439" s="210"/>
      <c r="C1439" s="211"/>
      <c r="D1439" s="212" t="s">
        <v>283</v>
      </c>
      <c r="E1439" s="213" t="s">
        <v>1</v>
      </c>
      <c r="F1439" s="214" t="s">
        <v>6764</v>
      </c>
      <c r="G1439" s="211"/>
      <c r="H1439" s="213" t="s">
        <v>1</v>
      </c>
      <c r="I1439" s="215"/>
      <c r="J1439" s="211"/>
      <c r="K1439" s="211"/>
      <c r="L1439" s="216"/>
      <c r="M1439" s="217"/>
      <c r="N1439" s="218"/>
      <c r="O1439" s="218"/>
      <c r="P1439" s="218"/>
      <c r="Q1439" s="218"/>
      <c r="R1439" s="218"/>
      <c r="S1439" s="218"/>
      <c r="T1439" s="219"/>
      <c r="AT1439" s="220" t="s">
        <v>283</v>
      </c>
      <c r="AU1439" s="220" t="s">
        <v>16</v>
      </c>
      <c r="AV1439" s="13" t="s">
        <v>16</v>
      </c>
      <c r="AW1439" s="13" t="s">
        <v>32</v>
      </c>
      <c r="AX1439" s="13" t="s">
        <v>76</v>
      </c>
      <c r="AY1439" s="220" t="s">
        <v>272</v>
      </c>
    </row>
    <row r="1440" spans="1:65" s="13" customFormat="1" ht="22.5">
      <c r="B1440" s="210"/>
      <c r="C1440" s="211"/>
      <c r="D1440" s="212" t="s">
        <v>283</v>
      </c>
      <c r="E1440" s="213" t="s">
        <v>1</v>
      </c>
      <c r="F1440" s="214" t="s">
        <v>6765</v>
      </c>
      <c r="G1440" s="211"/>
      <c r="H1440" s="213" t="s">
        <v>1</v>
      </c>
      <c r="I1440" s="215"/>
      <c r="J1440" s="211"/>
      <c r="K1440" s="211"/>
      <c r="L1440" s="216"/>
      <c r="M1440" s="217"/>
      <c r="N1440" s="218"/>
      <c r="O1440" s="218"/>
      <c r="P1440" s="218"/>
      <c r="Q1440" s="218"/>
      <c r="R1440" s="218"/>
      <c r="S1440" s="218"/>
      <c r="T1440" s="219"/>
      <c r="AT1440" s="220" t="s">
        <v>283</v>
      </c>
      <c r="AU1440" s="220" t="s">
        <v>16</v>
      </c>
      <c r="AV1440" s="13" t="s">
        <v>16</v>
      </c>
      <c r="AW1440" s="13" t="s">
        <v>32</v>
      </c>
      <c r="AX1440" s="13" t="s">
        <v>76</v>
      </c>
      <c r="AY1440" s="220" t="s">
        <v>272</v>
      </c>
    </row>
    <row r="1441" spans="1:65" s="13" customFormat="1" ht="11.25">
      <c r="B1441" s="210"/>
      <c r="C1441" s="211"/>
      <c r="D1441" s="212" t="s">
        <v>283</v>
      </c>
      <c r="E1441" s="213" t="s">
        <v>1</v>
      </c>
      <c r="F1441" s="214" t="s">
        <v>6766</v>
      </c>
      <c r="G1441" s="211"/>
      <c r="H1441" s="213" t="s">
        <v>1</v>
      </c>
      <c r="I1441" s="215"/>
      <c r="J1441" s="211"/>
      <c r="K1441" s="211"/>
      <c r="L1441" s="216"/>
      <c r="M1441" s="217"/>
      <c r="N1441" s="218"/>
      <c r="O1441" s="218"/>
      <c r="P1441" s="218"/>
      <c r="Q1441" s="218"/>
      <c r="R1441" s="218"/>
      <c r="S1441" s="218"/>
      <c r="T1441" s="219"/>
      <c r="AT1441" s="220" t="s">
        <v>283</v>
      </c>
      <c r="AU1441" s="220" t="s">
        <v>16</v>
      </c>
      <c r="AV1441" s="13" t="s">
        <v>16</v>
      </c>
      <c r="AW1441" s="13" t="s">
        <v>32</v>
      </c>
      <c r="AX1441" s="13" t="s">
        <v>76</v>
      </c>
      <c r="AY1441" s="220" t="s">
        <v>272</v>
      </c>
    </row>
    <row r="1442" spans="1:65" s="13" customFormat="1" ht="11.25">
      <c r="B1442" s="210"/>
      <c r="C1442" s="211"/>
      <c r="D1442" s="212" t="s">
        <v>283</v>
      </c>
      <c r="E1442" s="213" t="s">
        <v>1</v>
      </c>
      <c r="F1442" s="214" t="s">
        <v>6767</v>
      </c>
      <c r="G1442" s="211"/>
      <c r="H1442" s="213" t="s">
        <v>1</v>
      </c>
      <c r="I1442" s="215"/>
      <c r="J1442" s="211"/>
      <c r="K1442" s="211"/>
      <c r="L1442" s="216"/>
      <c r="M1442" s="217"/>
      <c r="N1442" s="218"/>
      <c r="O1442" s="218"/>
      <c r="P1442" s="218"/>
      <c r="Q1442" s="218"/>
      <c r="R1442" s="218"/>
      <c r="S1442" s="218"/>
      <c r="T1442" s="219"/>
      <c r="AT1442" s="220" t="s">
        <v>283</v>
      </c>
      <c r="AU1442" s="220" t="s">
        <v>16</v>
      </c>
      <c r="AV1442" s="13" t="s">
        <v>16</v>
      </c>
      <c r="AW1442" s="13" t="s">
        <v>32</v>
      </c>
      <c r="AX1442" s="13" t="s">
        <v>76</v>
      </c>
      <c r="AY1442" s="220" t="s">
        <v>272</v>
      </c>
    </row>
    <row r="1443" spans="1:65" s="13" customFormat="1" ht="11.25">
      <c r="B1443" s="210"/>
      <c r="C1443" s="211"/>
      <c r="D1443" s="212" t="s">
        <v>283</v>
      </c>
      <c r="E1443" s="213" t="s">
        <v>1</v>
      </c>
      <c r="F1443" s="214" t="s">
        <v>6768</v>
      </c>
      <c r="G1443" s="211"/>
      <c r="H1443" s="213" t="s">
        <v>1</v>
      </c>
      <c r="I1443" s="215"/>
      <c r="J1443" s="211"/>
      <c r="K1443" s="211"/>
      <c r="L1443" s="216"/>
      <c r="M1443" s="217"/>
      <c r="N1443" s="218"/>
      <c r="O1443" s="218"/>
      <c r="P1443" s="218"/>
      <c r="Q1443" s="218"/>
      <c r="R1443" s="218"/>
      <c r="S1443" s="218"/>
      <c r="T1443" s="219"/>
      <c r="AT1443" s="220" t="s">
        <v>283</v>
      </c>
      <c r="AU1443" s="220" t="s">
        <v>16</v>
      </c>
      <c r="AV1443" s="13" t="s">
        <v>16</v>
      </c>
      <c r="AW1443" s="13" t="s">
        <v>32</v>
      </c>
      <c r="AX1443" s="13" t="s">
        <v>76</v>
      </c>
      <c r="AY1443" s="220" t="s">
        <v>272</v>
      </c>
    </row>
    <row r="1444" spans="1:65" s="14" customFormat="1" ht="11.25">
      <c r="B1444" s="221"/>
      <c r="C1444" s="222"/>
      <c r="D1444" s="212" t="s">
        <v>283</v>
      </c>
      <c r="E1444" s="223" t="s">
        <v>1</v>
      </c>
      <c r="F1444" s="224" t="s">
        <v>16</v>
      </c>
      <c r="G1444" s="222"/>
      <c r="H1444" s="225">
        <v>1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16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1:65" s="15" customFormat="1" ht="11.25">
      <c r="B1445" s="246"/>
      <c r="C1445" s="247"/>
      <c r="D1445" s="212" t="s">
        <v>283</v>
      </c>
      <c r="E1445" s="248" t="s">
        <v>1</v>
      </c>
      <c r="F1445" s="249" t="s">
        <v>5942</v>
      </c>
      <c r="G1445" s="247"/>
      <c r="H1445" s="250">
        <v>1</v>
      </c>
      <c r="I1445" s="251"/>
      <c r="J1445" s="247"/>
      <c r="K1445" s="247"/>
      <c r="L1445" s="252"/>
      <c r="M1445" s="253"/>
      <c r="N1445" s="254"/>
      <c r="O1445" s="254"/>
      <c r="P1445" s="254"/>
      <c r="Q1445" s="254"/>
      <c r="R1445" s="254"/>
      <c r="S1445" s="254"/>
      <c r="T1445" s="255"/>
      <c r="AT1445" s="256" t="s">
        <v>283</v>
      </c>
      <c r="AU1445" s="256" t="s">
        <v>16</v>
      </c>
      <c r="AV1445" s="15" t="s">
        <v>279</v>
      </c>
      <c r="AW1445" s="15" t="s">
        <v>32</v>
      </c>
      <c r="AX1445" s="15" t="s">
        <v>16</v>
      </c>
      <c r="AY1445" s="256" t="s">
        <v>272</v>
      </c>
    </row>
    <row r="1446" spans="1:65" s="2" customFormat="1" ht="49.15" customHeight="1">
      <c r="A1446" s="34"/>
      <c r="B1446" s="35"/>
      <c r="C1446" s="192" t="s">
        <v>2610</v>
      </c>
      <c r="D1446" s="192" t="s">
        <v>274</v>
      </c>
      <c r="E1446" s="193" t="s">
        <v>7158</v>
      </c>
      <c r="F1446" s="194" t="s">
        <v>7036</v>
      </c>
      <c r="G1446" s="195" t="s">
        <v>952</v>
      </c>
      <c r="H1446" s="196">
        <v>1</v>
      </c>
      <c r="I1446" s="197"/>
      <c r="J1446" s="198">
        <f>ROUND(I1446*H1446,2)</f>
        <v>0</v>
      </c>
      <c r="K1446" s="194" t="s">
        <v>1</v>
      </c>
      <c r="L1446" s="39"/>
      <c r="M1446" s="199" t="s">
        <v>1</v>
      </c>
      <c r="N1446" s="200" t="s">
        <v>41</v>
      </c>
      <c r="O1446" s="71"/>
      <c r="P1446" s="201">
        <f>O1446*H1446</f>
        <v>0</v>
      </c>
      <c r="Q1446" s="201">
        <v>0</v>
      </c>
      <c r="R1446" s="201">
        <f>Q1446*H1446</f>
        <v>0</v>
      </c>
      <c r="S1446" s="201">
        <v>0</v>
      </c>
      <c r="T1446" s="202">
        <f>S1446*H1446</f>
        <v>0</v>
      </c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R1446" s="203" t="s">
        <v>279</v>
      </c>
      <c r="AT1446" s="203" t="s">
        <v>274</v>
      </c>
      <c r="AU1446" s="203" t="s">
        <v>16</v>
      </c>
      <c r="AY1446" s="17" t="s">
        <v>272</v>
      </c>
      <c r="BE1446" s="204">
        <f>IF(N1446="základní",J1446,0)</f>
        <v>0</v>
      </c>
      <c r="BF1446" s="204">
        <f>IF(N1446="snížená",J1446,0)</f>
        <v>0</v>
      </c>
      <c r="BG1446" s="204">
        <f>IF(N1446="zákl. přenesená",J1446,0)</f>
        <v>0</v>
      </c>
      <c r="BH1446" s="204">
        <f>IF(N1446="sníž. přenesená",J1446,0)</f>
        <v>0</v>
      </c>
      <c r="BI1446" s="204">
        <f>IF(N1446="nulová",J1446,0)</f>
        <v>0</v>
      </c>
      <c r="BJ1446" s="17" t="s">
        <v>16</v>
      </c>
      <c r="BK1446" s="204">
        <f>ROUND(I1446*H1446,2)</f>
        <v>0</v>
      </c>
      <c r="BL1446" s="17" t="s">
        <v>279</v>
      </c>
      <c r="BM1446" s="203" t="s">
        <v>4316</v>
      </c>
    </row>
    <row r="1447" spans="1:65" s="13" customFormat="1" ht="22.5">
      <c r="B1447" s="210"/>
      <c r="C1447" s="211"/>
      <c r="D1447" s="212" t="s">
        <v>283</v>
      </c>
      <c r="E1447" s="213" t="s">
        <v>1</v>
      </c>
      <c r="F1447" s="214" t="s">
        <v>6759</v>
      </c>
      <c r="G1447" s="211"/>
      <c r="H1447" s="213" t="s">
        <v>1</v>
      </c>
      <c r="I1447" s="215"/>
      <c r="J1447" s="211"/>
      <c r="K1447" s="211"/>
      <c r="L1447" s="216"/>
      <c r="M1447" s="217"/>
      <c r="N1447" s="218"/>
      <c r="O1447" s="218"/>
      <c r="P1447" s="218"/>
      <c r="Q1447" s="218"/>
      <c r="R1447" s="218"/>
      <c r="S1447" s="218"/>
      <c r="T1447" s="219"/>
      <c r="AT1447" s="220" t="s">
        <v>283</v>
      </c>
      <c r="AU1447" s="220" t="s">
        <v>16</v>
      </c>
      <c r="AV1447" s="13" t="s">
        <v>16</v>
      </c>
      <c r="AW1447" s="13" t="s">
        <v>32</v>
      </c>
      <c r="AX1447" s="13" t="s">
        <v>76</v>
      </c>
      <c r="AY1447" s="220" t="s">
        <v>272</v>
      </c>
    </row>
    <row r="1448" spans="1:65" s="13" customFormat="1" ht="33.75">
      <c r="B1448" s="210"/>
      <c r="C1448" s="211"/>
      <c r="D1448" s="212" t="s">
        <v>283</v>
      </c>
      <c r="E1448" s="213" t="s">
        <v>1</v>
      </c>
      <c r="F1448" s="214" t="s">
        <v>6760</v>
      </c>
      <c r="G1448" s="211"/>
      <c r="H1448" s="213" t="s">
        <v>1</v>
      </c>
      <c r="I1448" s="215"/>
      <c r="J1448" s="211"/>
      <c r="K1448" s="211"/>
      <c r="L1448" s="216"/>
      <c r="M1448" s="217"/>
      <c r="N1448" s="218"/>
      <c r="O1448" s="218"/>
      <c r="P1448" s="218"/>
      <c r="Q1448" s="218"/>
      <c r="R1448" s="218"/>
      <c r="S1448" s="218"/>
      <c r="T1448" s="219"/>
      <c r="AT1448" s="220" t="s">
        <v>283</v>
      </c>
      <c r="AU1448" s="220" t="s">
        <v>16</v>
      </c>
      <c r="AV1448" s="13" t="s">
        <v>16</v>
      </c>
      <c r="AW1448" s="13" t="s">
        <v>32</v>
      </c>
      <c r="AX1448" s="13" t="s">
        <v>76</v>
      </c>
      <c r="AY1448" s="220" t="s">
        <v>272</v>
      </c>
    </row>
    <row r="1449" spans="1:65" s="13" customFormat="1" ht="11.25">
      <c r="B1449" s="210"/>
      <c r="C1449" s="211"/>
      <c r="D1449" s="212" t="s">
        <v>283</v>
      </c>
      <c r="E1449" s="213" t="s">
        <v>1</v>
      </c>
      <c r="F1449" s="214" t="s">
        <v>6761</v>
      </c>
      <c r="G1449" s="211"/>
      <c r="H1449" s="213" t="s">
        <v>1</v>
      </c>
      <c r="I1449" s="215"/>
      <c r="J1449" s="211"/>
      <c r="K1449" s="211"/>
      <c r="L1449" s="216"/>
      <c r="M1449" s="217"/>
      <c r="N1449" s="218"/>
      <c r="O1449" s="218"/>
      <c r="P1449" s="218"/>
      <c r="Q1449" s="218"/>
      <c r="R1449" s="218"/>
      <c r="S1449" s="218"/>
      <c r="T1449" s="219"/>
      <c r="AT1449" s="220" t="s">
        <v>283</v>
      </c>
      <c r="AU1449" s="220" t="s">
        <v>16</v>
      </c>
      <c r="AV1449" s="13" t="s">
        <v>16</v>
      </c>
      <c r="AW1449" s="13" t="s">
        <v>32</v>
      </c>
      <c r="AX1449" s="13" t="s">
        <v>76</v>
      </c>
      <c r="AY1449" s="220" t="s">
        <v>272</v>
      </c>
    </row>
    <row r="1450" spans="1:65" s="13" customFormat="1" ht="22.5">
      <c r="B1450" s="210"/>
      <c r="C1450" s="211"/>
      <c r="D1450" s="212" t="s">
        <v>283</v>
      </c>
      <c r="E1450" s="213" t="s">
        <v>1</v>
      </c>
      <c r="F1450" s="214" t="s">
        <v>6762</v>
      </c>
      <c r="G1450" s="211"/>
      <c r="H1450" s="213" t="s">
        <v>1</v>
      </c>
      <c r="I1450" s="215"/>
      <c r="J1450" s="211"/>
      <c r="K1450" s="211"/>
      <c r="L1450" s="216"/>
      <c r="M1450" s="217"/>
      <c r="N1450" s="218"/>
      <c r="O1450" s="218"/>
      <c r="P1450" s="218"/>
      <c r="Q1450" s="218"/>
      <c r="R1450" s="218"/>
      <c r="S1450" s="218"/>
      <c r="T1450" s="219"/>
      <c r="AT1450" s="220" t="s">
        <v>283</v>
      </c>
      <c r="AU1450" s="220" t="s">
        <v>16</v>
      </c>
      <c r="AV1450" s="13" t="s">
        <v>16</v>
      </c>
      <c r="AW1450" s="13" t="s">
        <v>32</v>
      </c>
      <c r="AX1450" s="13" t="s">
        <v>76</v>
      </c>
      <c r="AY1450" s="220" t="s">
        <v>272</v>
      </c>
    </row>
    <row r="1451" spans="1:65" s="13" customFormat="1" ht="11.25">
      <c r="B1451" s="210"/>
      <c r="C1451" s="211"/>
      <c r="D1451" s="212" t="s">
        <v>283</v>
      </c>
      <c r="E1451" s="213" t="s">
        <v>1</v>
      </c>
      <c r="F1451" s="214" t="s">
        <v>6763</v>
      </c>
      <c r="G1451" s="211"/>
      <c r="H1451" s="213" t="s">
        <v>1</v>
      </c>
      <c r="I1451" s="215"/>
      <c r="J1451" s="211"/>
      <c r="K1451" s="211"/>
      <c r="L1451" s="216"/>
      <c r="M1451" s="217"/>
      <c r="N1451" s="218"/>
      <c r="O1451" s="218"/>
      <c r="P1451" s="218"/>
      <c r="Q1451" s="218"/>
      <c r="R1451" s="218"/>
      <c r="S1451" s="218"/>
      <c r="T1451" s="219"/>
      <c r="AT1451" s="220" t="s">
        <v>283</v>
      </c>
      <c r="AU1451" s="220" t="s">
        <v>16</v>
      </c>
      <c r="AV1451" s="13" t="s">
        <v>16</v>
      </c>
      <c r="AW1451" s="13" t="s">
        <v>32</v>
      </c>
      <c r="AX1451" s="13" t="s">
        <v>76</v>
      </c>
      <c r="AY1451" s="220" t="s">
        <v>272</v>
      </c>
    </row>
    <row r="1452" spans="1:65" s="13" customFormat="1" ht="33.75">
      <c r="B1452" s="210"/>
      <c r="C1452" s="211"/>
      <c r="D1452" s="212" t="s">
        <v>283</v>
      </c>
      <c r="E1452" s="213" t="s">
        <v>1</v>
      </c>
      <c r="F1452" s="214" t="s">
        <v>6764</v>
      </c>
      <c r="G1452" s="211"/>
      <c r="H1452" s="213" t="s">
        <v>1</v>
      </c>
      <c r="I1452" s="215"/>
      <c r="J1452" s="211"/>
      <c r="K1452" s="211"/>
      <c r="L1452" s="216"/>
      <c r="M1452" s="217"/>
      <c r="N1452" s="218"/>
      <c r="O1452" s="218"/>
      <c r="P1452" s="218"/>
      <c r="Q1452" s="218"/>
      <c r="R1452" s="218"/>
      <c r="S1452" s="218"/>
      <c r="T1452" s="219"/>
      <c r="AT1452" s="220" t="s">
        <v>283</v>
      </c>
      <c r="AU1452" s="220" t="s">
        <v>16</v>
      </c>
      <c r="AV1452" s="13" t="s">
        <v>16</v>
      </c>
      <c r="AW1452" s="13" t="s">
        <v>32</v>
      </c>
      <c r="AX1452" s="13" t="s">
        <v>76</v>
      </c>
      <c r="AY1452" s="220" t="s">
        <v>272</v>
      </c>
    </row>
    <row r="1453" spans="1:65" s="13" customFormat="1" ht="22.5">
      <c r="B1453" s="210"/>
      <c r="C1453" s="211"/>
      <c r="D1453" s="212" t="s">
        <v>283</v>
      </c>
      <c r="E1453" s="213" t="s">
        <v>1</v>
      </c>
      <c r="F1453" s="214" t="s">
        <v>6765</v>
      </c>
      <c r="G1453" s="211"/>
      <c r="H1453" s="213" t="s">
        <v>1</v>
      </c>
      <c r="I1453" s="215"/>
      <c r="J1453" s="211"/>
      <c r="K1453" s="211"/>
      <c r="L1453" s="216"/>
      <c r="M1453" s="217"/>
      <c r="N1453" s="218"/>
      <c r="O1453" s="218"/>
      <c r="P1453" s="218"/>
      <c r="Q1453" s="218"/>
      <c r="R1453" s="218"/>
      <c r="S1453" s="218"/>
      <c r="T1453" s="219"/>
      <c r="AT1453" s="220" t="s">
        <v>283</v>
      </c>
      <c r="AU1453" s="220" t="s">
        <v>16</v>
      </c>
      <c r="AV1453" s="13" t="s">
        <v>16</v>
      </c>
      <c r="AW1453" s="13" t="s">
        <v>32</v>
      </c>
      <c r="AX1453" s="13" t="s">
        <v>76</v>
      </c>
      <c r="AY1453" s="220" t="s">
        <v>272</v>
      </c>
    </row>
    <row r="1454" spans="1:65" s="13" customFormat="1" ht="11.25">
      <c r="B1454" s="210"/>
      <c r="C1454" s="211"/>
      <c r="D1454" s="212" t="s">
        <v>283</v>
      </c>
      <c r="E1454" s="213" t="s">
        <v>1</v>
      </c>
      <c r="F1454" s="214" t="s">
        <v>6766</v>
      </c>
      <c r="G1454" s="211"/>
      <c r="H1454" s="213" t="s">
        <v>1</v>
      </c>
      <c r="I1454" s="215"/>
      <c r="J1454" s="211"/>
      <c r="K1454" s="211"/>
      <c r="L1454" s="216"/>
      <c r="M1454" s="217"/>
      <c r="N1454" s="218"/>
      <c r="O1454" s="218"/>
      <c r="P1454" s="218"/>
      <c r="Q1454" s="218"/>
      <c r="R1454" s="218"/>
      <c r="S1454" s="218"/>
      <c r="T1454" s="219"/>
      <c r="AT1454" s="220" t="s">
        <v>283</v>
      </c>
      <c r="AU1454" s="220" t="s">
        <v>16</v>
      </c>
      <c r="AV1454" s="13" t="s">
        <v>16</v>
      </c>
      <c r="AW1454" s="13" t="s">
        <v>32</v>
      </c>
      <c r="AX1454" s="13" t="s">
        <v>76</v>
      </c>
      <c r="AY1454" s="220" t="s">
        <v>272</v>
      </c>
    </row>
    <row r="1455" spans="1:65" s="13" customFormat="1" ht="11.25">
      <c r="B1455" s="210"/>
      <c r="C1455" s="211"/>
      <c r="D1455" s="212" t="s">
        <v>283</v>
      </c>
      <c r="E1455" s="213" t="s">
        <v>1</v>
      </c>
      <c r="F1455" s="214" t="s">
        <v>6767</v>
      </c>
      <c r="G1455" s="211"/>
      <c r="H1455" s="213" t="s">
        <v>1</v>
      </c>
      <c r="I1455" s="215"/>
      <c r="J1455" s="211"/>
      <c r="K1455" s="211"/>
      <c r="L1455" s="216"/>
      <c r="M1455" s="217"/>
      <c r="N1455" s="218"/>
      <c r="O1455" s="218"/>
      <c r="P1455" s="218"/>
      <c r="Q1455" s="218"/>
      <c r="R1455" s="218"/>
      <c r="S1455" s="218"/>
      <c r="T1455" s="219"/>
      <c r="AT1455" s="220" t="s">
        <v>283</v>
      </c>
      <c r="AU1455" s="220" t="s">
        <v>16</v>
      </c>
      <c r="AV1455" s="13" t="s">
        <v>16</v>
      </c>
      <c r="AW1455" s="13" t="s">
        <v>32</v>
      </c>
      <c r="AX1455" s="13" t="s">
        <v>76</v>
      </c>
      <c r="AY1455" s="220" t="s">
        <v>272</v>
      </c>
    </row>
    <row r="1456" spans="1:65" s="13" customFormat="1" ht="11.25">
      <c r="B1456" s="210"/>
      <c r="C1456" s="211"/>
      <c r="D1456" s="212" t="s">
        <v>283</v>
      </c>
      <c r="E1456" s="213" t="s">
        <v>1</v>
      </c>
      <c r="F1456" s="214" t="s">
        <v>6768</v>
      </c>
      <c r="G1456" s="211"/>
      <c r="H1456" s="213" t="s">
        <v>1</v>
      </c>
      <c r="I1456" s="215"/>
      <c r="J1456" s="211"/>
      <c r="K1456" s="211"/>
      <c r="L1456" s="216"/>
      <c r="M1456" s="217"/>
      <c r="N1456" s="218"/>
      <c r="O1456" s="218"/>
      <c r="P1456" s="218"/>
      <c r="Q1456" s="218"/>
      <c r="R1456" s="218"/>
      <c r="S1456" s="218"/>
      <c r="T1456" s="219"/>
      <c r="AT1456" s="220" t="s">
        <v>283</v>
      </c>
      <c r="AU1456" s="220" t="s">
        <v>16</v>
      </c>
      <c r="AV1456" s="13" t="s">
        <v>16</v>
      </c>
      <c r="AW1456" s="13" t="s">
        <v>32</v>
      </c>
      <c r="AX1456" s="13" t="s">
        <v>76</v>
      </c>
      <c r="AY1456" s="220" t="s">
        <v>272</v>
      </c>
    </row>
    <row r="1457" spans="1:65" s="14" customFormat="1" ht="11.25">
      <c r="B1457" s="221"/>
      <c r="C1457" s="222"/>
      <c r="D1457" s="212" t="s">
        <v>283</v>
      </c>
      <c r="E1457" s="223" t="s">
        <v>1</v>
      </c>
      <c r="F1457" s="224" t="s">
        <v>16</v>
      </c>
      <c r="G1457" s="222"/>
      <c r="H1457" s="225">
        <v>1</v>
      </c>
      <c r="I1457" s="226"/>
      <c r="J1457" s="222"/>
      <c r="K1457" s="222"/>
      <c r="L1457" s="227"/>
      <c r="M1457" s="228"/>
      <c r="N1457" s="229"/>
      <c r="O1457" s="229"/>
      <c r="P1457" s="229"/>
      <c r="Q1457" s="229"/>
      <c r="R1457" s="229"/>
      <c r="S1457" s="229"/>
      <c r="T1457" s="230"/>
      <c r="AT1457" s="231" t="s">
        <v>283</v>
      </c>
      <c r="AU1457" s="231" t="s">
        <v>16</v>
      </c>
      <c r="AV1457" s="14" t="s">
        <v>84</v>
      </c>
      <c r="AW1457" s="14" t="s">
        <v>32</v>
      </c>
      <c r="AX1457" s="14" t="s">
        <v>76</v>
      </c>
      <c r="AY1457" s="231" t="s">
        <v>272</v>
      </c>
    </row>
    <row r="1458" spans="1:65" s="15" customFormat="1" ht="11.25">
      <c r="B1458" s="246"/>
      <c r="C1458" s="247"/>
      <c r="D1458" s="212" t="s">
        <v>283</v>
      </c>
      <c r="E1458" s="248" t="s">
        <v>1</v>
      </c>
      <c r="F1458" s="249" t="s">
        <v>5942</v>
      </c>
      <c r="G1458" s="247"/>
      <c r="H1458" s="250">
        <v>1</v>
      </c>
      <c r="I1458" s="251"/>
      <c r="J1458" s="247"/>
      <c r="K1458" s="247"/>
      <c r="L1458" s="252"/>
      <c r="M1458" s="253"/>
      <c r="N1458" s="254"/>
      <c r="O1458" s="254"/>
      <c r="P1458" s="254"/>
      <c r="Q1458" s="254"/>
      <c r="R1458" s="254"/>
      <c r="S1458" s="254"/>
      <c r="T1458" s="255"/>
      <c r="AT1458" s="256" t="s">
        <v>283</v>
      </c>
      <c r="AU1458" s="256" t="s">
        <v>16</v>
      </c>
      <c r="AV1458" s="15" t="s">
        <v>279</v>
      </c>
      <c r="AW1458" s="15" t="s">
        <v>32</v>
      </c>
      <c r="AX1458" s="15" t="s">
        <v>16</v>
      </c>
      <c r="AY1458" s="256" t="s">
        <v>272</v>
      </c>
    </row>
    <row r="1459" spans="1:65" s="2" customFormat="1" ht="55.5" customHeight="1">
      <c r="A1459" s="34"/>
      <c r="B1459" s="35"/>
      <c r="C1459" s="192" t="s">
        <v>2629</v>
      </c>
      <c r="D1459" s="192" t="s">
        <v>274</v>
      </c>
      <c r="E1459" s="193" t="s">
        <v>7159</v>
      </c>
      <c r="F1459" s="194" t="s">
        <v>6777</v>
      </c>
      <c r="G1459" s="195" t="s">
        <v>185</v>
      </c>
      <c r="H1459" s="196">
        <v>24</v>
      </c>
      <c r="I1459" s="197"/>
      <c r="J1459" s="198">
        <f>ROUND(I1459*H1459,2)</f>
        <v>0</v>
      </c>
      <c r="K1459" s="194" t="s">
        <v>1</v>
      </c>
      <c r="L1459" s="39"/>
      <c r="M1459" s="199" t="s">
        <v>1</v>
      </c>
      <c r="N1459" s="200" t="s">
        <v>41</v>
      </c>
      <c r="O1459" s="71"/>
      <c r="P1459" s="201">
        <f>O1459*H1459</f>
        <v>0</v>
      </c>
      <c r="Q1459" s="201">
        <v>0</v>
      </c>
      <c r="R1459" s="201">
        <f>Q1459*H1459</f>
        <v>0</v>
      </c>
      <c r="S1459" s="201">
        <v>0</v>
      </c>
      <c r="T1459" s="202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203" t="s">
        <v>279</v>
      </c>
      <c r="AT1459" s="203" t="s">
        <v>274</v>
      </c>
      <c r="AU1459" s="203" t="s">
        <v>16</v>
      </c>
      <c r="AY1459" s="17" t="s">
        <v>272</v>
      </c>
      <c r="BE1459" s="204">
        <f>IF(N1459="základní",J1459,0)</f>
        <v>0</v>
      </c>
      <c r="BF1459" s="204">
        <f>IF(N1459="snížená",J1459,0)</f>
        <v>0</v>
      </c>
      <c r="BG1459" s="204">
        <f>IF(N1459="zákl. přenesená",J1459,0)</f>
        <v>0</v>
      </c>
      <c r="BH1459" s="204">
        <f>IF(N1459="sníž. přenesená",J1459,0)</f>
        <v>0</v>
      </c>
      <c r="BI1459" s="204">
        <f>IF(N1459="nulová",J1459,0)</f>
        <v>0</v>
      </c>
      <c r="BJ1459" s="17" t="s">
        <v>16</v>
      </c>
      <c r="BK1459" s="204">
        <f>ROUND(I1459*H1459,2)</f>
        <v>0</v>
      </c>
      <c r="BL1459" s="17" t="s">
        <v>279</v>
      </c>
      <c r="BM1459" s="203" t="s">
        <v>4325</v>
      </c>
    </row>
    <row r="1460" spans="1:65" s="13" customFormat="1" ht="11.25">
      <c r="B1460" s="210"/>
      <c r="C1460" s="211"/>
      <c r="D1460" s="212" t="s">
        <v>283</v>
      </c>
      <c r="E1460" s="213" t="s">
        <v>1</v>
      </c>
      <c r="F1460" s="214" t="s">
        <v>6909</v>
      </c>
      <c r="G1460" s="211"/>
      <c r="H1460" s="213" t="s">
        <v>1</v>
      </c>
      <c r="I1460" s="215"/>
      <c r="J1460" s="211"/>
      <c r="K1460" s="211"/>
      <c r="L1460" s="216"/>
      <c r="M1460" s="217"/>
      <c r="N1460" s="218"/>
      <c r="O1460" s="218"/>
      <c r="P1460" s="218"/>
      <c r="Q1460" s="218"/>
      <c r="R1460" s="218"/>
      <c r="S1460" s="218"/>
      <c r="T1460" s="219"/>
      <c r="AT1460" s="220" t="s">
        <v>283</v>
      </c>
      <c r="AU1460" s="220" t="s">
        <v>16</v>
      </c>
      <c r="AV1460" s="13" t="s">
        <v>16</v>
      </c>
      <c r="AW1460" s="13" t="s">
        <v>32</v>
      </c>
      <c r="AX1460" s="13" t="s">
        <v>76</v>
      </c>
      <c r="AY1460" s="220" t="s">
        <v>272</v>
      </c>
    </row>
    <row r="1461" spans="1:65" s="14" customFormat="1" ht="11.25">
      <c r="B1461" s="221"/>
      <c r="C1461" s="222"/>
      <c r="D1461" s="212" t="s">
        <v>283</v>
      </c>
      <c r="E1461" s="223" t="s">
        <v>1</v>
      </c>
      <c r="F1461" s="224" t="s">
        <v>413</v>
      </c>
      <c r="G1461" s="222"/>
      <c r="H1461" s="225">
        <v>24</v>
      </c>
      <c r="I1461" s="226"/>
      <c r="J1461" s="222"/>
      <c r="K1461" s="222"/>
      <c r="L1461" s="227"/>
      <c r="M1461" s="228"/>
      <c r="N1461" s="229"/>
      <c r="O1461" s="229"/>
      <c r="P1461" s="229"/>
      <c r="Q1461" s="229"/>
      <c r="R1461" s="229"/>
      <c r="S1461" s="229"/>
      <c r="T1461" s="230"/>
      <c r="AT1461" s="231" t="s">
        <v>283</v>
      </c>
      <c r="AU1461" s="231" t="s">
        <v>16</v>
      </c>
      <c r="AV1461" s="14" t="s">
        <v>84</v>
      </c>
      <c r="AW1461" s="14" t="s">
        <v>32</v>
      </c>
      <c r="AX1461" s="14" t="s">
        <v>76</v>
      </c>
      <c r="AY1461" s="231" t="s">
        <v>272</v>
      </c>
    </row>
    <row r="1462" spans="1:65" s="15" customFormat="1" ht="11.25">
      <c r="B1462" s="246"/>
      <c r="C1462" s="247"/>
      <c r="D1462" s="212" t="s">
        <v>283</v>
      </c>
      <c r="E1462" s="248" t="s">
        <v>1</v>
      </c>
      <c r="F1462" s="249" t="s">
        <v>5942</v>
      </c>
      <c r="G1462" s="247"/>
      <c r="H1462" s="250">
        <v>24</v>
      </c>
      <c r="I1462" s="251"/>
      <c r="J1462" s="247"/>
      <c r="K1462" s="247"/>
      <c r="L1462" s="252"/>
      <c r="M1462" s="253"/>
      <c r="N1462" s="254"/>
      <c r="O1462" s="254"/>
      <c r="P1462" s="254"/>
      <c r="Q1462" s="254"/>
      <c r="R1462" s="254"/>
      <c r="S1462" s="254"/>
      <c r="T1462" s="255"/>
      <c r="AT1462" s="256" t="s">
        <v>283</v>
      </c>
      <c r="AU1462" s="256" t="s">
        <v>16</v>
      </c>
      <c r="AV1462" s="15" t="s">
        <v>279</v>
      </c>
      <c r="AW1462" s="15" t="s">
        <v>32</v>
      </c>
      <c r="AX1462" s="15" t="s">
        <v>16</v>
      </c>
      <c r="AY1462" s="256" t="s">
        <v>272</v>
      </c>
    </row>
    <row r="1463" spans="1:65" s="2" customFormat="1" ht="55.5" customHeight="1">
      <c r="A1463" s="34"/>
      <c r="B1463" s="35"/>
      <c r="C1463" s="192" t="s">
        <v>2636</v>
      </c>
      <c r="D1463" s="192" t="s">
        <v>274</v>
      </c>
      <c r="E1463" s="193" t="s">
        <v>7160</v>
      </c>
      <c r="F1463" s="194" t="s">
        <v>6978</v>
      </c>
      <c r="G1463" s="195" t="s">
        <v>185</v>
      </c>
      <c r="H1463" s="196">
        <v>18</v>
      </c>
      <c r="I1463" s="197"/>
      <c r="J1463" s="198">
        <f>ROUND(I1463*H1463,2)</f>
        <v>0</v>
      </c>
      <c r="K1463" s="194" t="s">
        <v>1</v>
      </c>
      <c r="L1463" s="39"/>
      <c r="M1463" s="199" t="s">
        <v>1</v>
      </c>
      <c r="N1463" s="200" t="s">
        <v>41</v>
      </c>
      <c r="O1463" s="71"/>
      <c r="P1463" s="201">
        <f>O1463*H1463</f>
        <v>0</v>
      </c>
      <c r="Q1463" s="201">
        <v>0</v>
      </c>
      <c r="R1463" s="201">
        <f>Q1463*H1463</f>
        <v>0</v>
      </c>
      <c r="S1463" s="201">
        <v>0</v>
      </c>
      <c r="T1463" s="202">
        <f>S1463*H1463</f>
        <v>0</v>
      </c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R1463" s="203" t="s">
        <v>279</v>
      </c>
      <c r="AT1463" s="203" t="s">
        <v>274</v>
      </c>
      <c r="AU1463" s="203" t="s">
        <v>16</v>
      </c>
      <c r="AY1463" s="17" t="s">
        <v>272</v>
      </c>
      <c r="BE1463" s="204">
        <f>IF(N1463="základní",J1463,0)</f>
        <v>0</v>
      </c>
      <c r="BF1463" s="204">
        <f>IF(N1463="snížená",J1463,0)</f>
        <v>0</v>
      </c>
      <c r="BG1463" s="204">
        <f>IF(N1463="zákl. přenesená",J1463,0)</f>
        <v>0</v>
      </c>
      <c r="BH1463" s="204">
        <f>IF(N1463="sníž. přenesená",J1463,0)</f>
        <v>0</v>
      </c>
      <c r="BI1463" s="204">
        <f>IF(N1463="nulová",J1463,0)</f>
        <v>0</v>
      </c>
      <c r="BJ1463" s="17" t="s">
        <v>16</v>
      </c>
      <c r="BK1463" s="204">
        <f>ROUND(I1463*H1463,2)</f>
        <v>0</v>
      </c>
      <c r="BL1463" s="17" t="s">
        <v>279</v>
      </c>
      <c r="BM1463" s="203" t="s">
        <v>4333</v>
      </c>
    </row>
    <row r="1464" spans="1:65" s="13" customFormat="1" ht="11.25">
      <c r="B1464" s="210"/>
      <c r="C1464" s="211"/>
      <c r="D1464" s="212" t="s">
        <v>283</v>
      </c>
      <c r="E1464" s="213" t="s">
        <v>1</v>
      </c>
      <c r="F1464" s="214" t="s">
        <v>6909</v>
      </c>
      <c r="G1464" s="211"/>
      <c r="H1464" s="213" t="s">
        <v>1</v>
      </c>
      <c r="I1464" s="215"/>
      <c r="J1464" s="211"/>
      <c r="K1464" s="211"/>
      <c r="L1464" s="216"/>
      <c r="M1464" s="217"/>
      <c r="N1464" s="218"/>
      <c r="O1464" s="218"/>
      <c r="P1464" s="218"/>
      <c r="Q1464" s="218"/>
      <c r="R1464" s="218"/>
      <c r="S1464" s="218"/>
      <c r="T1464" s="219"/>
      <c r="AT1464" s="220" t="s">
        <v>283</v>
      </c>
      <c r="AU1464" s="220" t="s">
        <v>16</v>
      </c>
      <c r="AV1464" s="13" t="s">
        <v>16</v>
      </c>
      <c r="AW1464" s="13" t="s">
        <v>32</v>
      </c>
      <c r="AX1464" s="13" t="s">
        <v>76</v>
      </c>
      <c r="AY1464" s="220" t="s">
        <v>272</v>
      </c>
    </row>
    <row r="1465" spans="1:65" s="14" customFormat="1" ht="11.25">
      <c r="B1465" s="221"/>
      <c r="C1465" s="222"/>
      <c r="D1465" s="212" t="s">
        <v>283</v>
      </c>
      <c r="E1465" s="223" t="s">
        <v>1</v>
      </c>
      <c r="F1465" s="224" t="s">
        <v>368</v>
      </c>
      <c r="G1465" s="222"/>
      <c r="H1465" s="225">
        <v>18</v>
      </c>
      <c r="I1465" s="226"/>
      <c r="J1465" s="222"/>
      <c r="K1465" s="222"/>
      <c r="L1465" s="227"/>
      <c r="M1465" s="228"/>
      <c r="N1465" s="229"/>
      <c r="O1465" s="229"/>
      <c r="P1465" s="229"/>
      <c r="Q1465" s="229"/>
      <c r="R1465" s="229"/>
      <c r="S1465" s="229"/>
      <c r="T1465" s="230"/>
      <c r="AT1465" s="231" t="s">
        <v>283</v>
      </c>
      <c r="AU1465" s="231" t="s">
        <v>16</v>
      </c>
      <c r="AV1465" s="14" t="s">
        <v>84</v>
      </c>
      <c r="AW1465" s="14" t="s">
        <v>32</v>
      </c>
      <c r="AX1465" s="14" t="s">
        <v>76</v>
      </c>
      <c r="AY1465" s="231" t="s">
        <v>272</v>
      </c>
    </row>
    <row r="1466" spans="1:65" s="15" customFormat="1" ht="11.25">
      <c r="B1466" s="246"/>
      <c r="C1466" s="247"/>
      <c r="D1466" s="212" t="s">
        <v>283</v>
      </c>
      <c r="E1466" s="248" t="s">
        <v>1</v>
      </c>
      <c r="F1466" s="249" t="s">
        <v>5942</v>
      </c>
      <c r="G1466" s="247"/>
      <c r="H1466" s="250">
        <v>18</v>
      </c>
      <c r="I1466" s="251"/>
      <c r="J1466" s="247"/>
      <c r="K1466" s="247"/>
      <c r="L1466" s="252"/>
      <c r="M1466" s="253"/>
      <c r="N1466" s="254"/>
      <c r="O1466" s="254"/>
      <c r="P1466" s="254"/>
      <c r="Q1466" s="254"/>
      <c r="R1466" s="254"/>
      <c r="S1466" s="254"/>
      <c r="T1466" s="255"/>
      <c r="AT1466" s="256" t="s">
        <v>283</v>
      </c>
      <c r="AU1466" s="256" t="s">
        <v>16</v>
      </c>
      <c r="AV1466" s="15" t="s">
        <v>279</v>
      </c>
      <c r="AW1466" s="15" t="s">
        <v>32</v>
      </c>
      <c r="AX1466" s="15" t="s">
        <v>16</v>
      </c>
      <c r="AY1466" s="256" t="s">
        <v>272</v>
      </c>
    </row>
    <row r="1467" spans="1:65" s="2" customFormat="1" ht="55.5" customHeight="1">
      <c r="A1467" s="34"/>
      <c r="B1467" s="35"/>
      <c r="C1467" s="192" t="s">
        <v>2643</v>
      </c>
      <c r="D1467" s="192" t="s">
        <v>274</v>
      </c>
      <c r="E1467" s="193" t="s">
        <v>7161</v>
      </c>
      <c r="F1467" s="194" t="s">
        <v>7046</v>
      </c>
      <c r="G1467" s="195" t="s">
        <v>185</v>
      </c>
      <c r="H1467" s="196">
        <v>6</v>
      </c>
      <c r="I1467" s="197"/>
      <c r="J1467" s="198">
        <f>ROUND(I1467*H1467,2)</f>
        <v>0</v>
      </c>
      <c r="K1467" s="194" t="s">
        <v>1</v>
      </c>
      <c r="L1467" s="39"/>
      <c r="M1467" s="199" t="s">
        <v>1</v>
      </c>
      <c r="N1467" s="200" t="s">
        <v>41</v>
      </c>
      <c r="O1467" s="71"/>
      <c r="P1467" s="201">
        <f>O1467*H1467</f>
        <v>0</v>
      </c>
      <c r="Q1467" s="201">
        <v>0</v>
      </c>
      <c r="R1467" s="201">
        <f>Q1467*H1467</f>
        <v>0</v>
      </c>
      <c r="S1467" s="201">
        <v>0</v>
      </c>
      <c r="T1467" s="202">
        <f>S1467*H1467</f>
        <v>0</v>
      </c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R1467" s="203" t="s">
        <v>279</v>
      </c>
      <c r="AT1467" s="203" t="s">
        <v>274</v>
      </c>
      <c r="AU1467" s="203" t="s">
        <v>16</v>
      </c>
      <c r="AY1467" s="17" t="s">
        <v>272</v>
      </c>
      <c r="BE1467" s="204">
        <f>IF(N1467="základní",J1467,0)</f>
        <v>0</v>
      </c>
      <c r="BF1467" s="204">
        <f>IF(N1467="snížená",J1467,0)</f>
        <v>0</v>
      </c>
      <c r="BG1467" s="204">
        <f>IF(N1467="zákl. přenesená",J1467,0)</f>
        <v>0</v>
      </c>
      <c r="BH1467" s="204">
        <f>IF(N1467="sníž. přenesená",J1467,0)</f>
        <v>0</v>
      </c>
      <c r="BI1467" s="204">
        <f>IF(N1467="nulová",J1467,0)</f>
        <v>0</v>
      </c>
      <c r="BJ1467" s="17" t="s">
        <v>16</v>
      </c>
      <c r="BK1467" s="204">
        <f>ROUND(I1467*H1467,2)</f>
        <v>0</v>
      </c>
      <c r="BL1467" s="17" t="s">
        <v>279</v>
      </c>
      <c r="BM1467" s="203" t="s">
        <v>4341</v>
      </c>
    </row>
    <row r="1468" spans="1:65" s="13" customFormat="1" ht="11.25">
      <c r="B1468" s="210"/>
      <c r="C1468" s="211"/>
      <c r="D1468" s="212" t="s">
        <v>283</v>
      </c>
      <c r="E1468" s="213" t="s">
        <v>1</v>
      </c>
      <c r="F1468" s="214" t="s">
        <v>6909</v>
      </c>
      <c r="G1468" s="211"/>
      <c r="H1468" s="213" t="s">
        <v>1</v>
      </c>
      <c r="I1468" s="215"/>
      <c r="J1468" s="211"/>
      <c r="K1468" s="211"/>
      <c r="L1468" s="216"/>
      <c r="M1468" s="217"/>
      <c r="N1468" s="218"/>
      <c r="O1468" s="218"/>
      <c r="P1468" s="218"/>
      <c r="Q1468" s="218"/>
      <c r="R1468" s="218"/>
      <c r="S1468" s="218"/>
      <c r="T1468" s="219"/>
      <c r="AT1468" s="220" t="s">
        <v>283</v>
      </c>
      <c r="AU1468" s="220" t="s">
        <v>16</v>
      </c>
      <c r="AV1468" s="13" t="s">
        <v>16</v>
      </c>
      <c r="AW1468" s="13" t="s">
        <v>32</v>
      </c>
      <c r="AX1468" s="13" t="s">
        <v>76</v>
      </c>
      <c r="AY1468" s="220" t="s">
        <v>272</v>
      </c>
    </row>
    <row r="1469" spans="1:65" s="14" customFormat="1" ht="11.25">
      <c r="B1469" s="221"/>
      <c r="C1469" s="222"/>
      <c r="D1469" s="212" t="s">
        <v>283</v>
      </c>
      <c r="E1469" s="223" t="s">
        <v>1</v>
      </c>
      <c r="F1469" s="224" t="s">
        <v>305</v>
      </c>
      <c r="G1469" s="222"/>
      <c r="H1469" s="225">
        <v>6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AT1469" s="231" t="s">
        <v>283</v>
      </c>
      <c r="AU1469" s="231" t="s">
        <v>16</v>
      </c>
      <c r="AV1469" s="14" t="s">
        <v>84</v>
      </c>
      <c r="AW1469" s="14" t="s">
        <v>32</v>
      </c>
      <c r="AX1469" s="14" t="s">
        <v>76</v>
      </c>
      <c r="AY1469" s="231" t="s">
        <v>272</v>
      </c>
    </row>
    <row r="1470" spans="1:65" s="15" customFormat="1" ht="11.25">
      <c r="B1470" s="246"/>
      <c r="C1470" s="247"/>
      <c r="D1470" s="212" t="s">
        <v>283</v>
      </c>
      <c r="E1470" s="248" t="s">
        <v>1</v>
      </c>
      <c r="F1470" s="249" t="s">
        <v>5942</v>
      </c>
      <c r="G1470" s="247"/>
      <c r="H1470" s="250">
        <v>6</v>
      </c>
      <c r="I1470" s="251"/>
      <c r="J1470" s="247"/>
      <c r="K1470" s="247"/>
      <c r="L1470" s="252"/>
      <c r="M1470" s="253"/>
      <c r="N1470" s="254"/>
      <c r="O1470" s="254"/>
      <c r="P1470" s="254"/>
      <c r="Q1470" s="254"/>
      <c r="R1470" s="254"/>
      <c r="S1470" s="254"/>
      <c r="T1470" s="255"/>
      <c r="AT1470" s="256" t="s">
        <v>283</v>
      </c>
      <c r="AU1470" s="256" t="s">
        <v>16</v>
      </c>
      <c r="AV1470" s="15" t="s">
        <v>279</v>
      </c>
      <c r="AW1470" s="15" t="s">
        <v>32</v>
      </c>
      <c r="AX1470" s="15" t="s">
        <v>16</v>
      </c>
      <c r="AY1470" s="256" t="s">
        <v>272</v>
      </c>
    </row>
    <row r="1471" spans="1:65" s="2" customFormat="1" ht="37.9" customHeight="1">
      <c r="A1471" s="34"/>
      <c r="B1471" s="35"/>
      <c r="C1471" s="192" t="s">
        <v>2648</v>
      </c>
      <c r="D1471" s="192" t="s">
        <v>274</v>
      </c>
      <c r="E1471" s="193" t="s">
        <v>7162</v>
      </c>
      <c r="F1471" s="194" t="s">
        <v>6783</v>
      </c>
      <c r="G1471" s="195" t="s">
        <v>185</v>
      </c>
      <c r="H1471" s="196">
        <v>19.5</v>
      </c>
      <c r="I1471" s="197"/>
      <c r="J1471" s="198">
        <f>ROUND(I1471*H1471,2)</f>
        <v>0</v>
      </c>
      <c r="K1471" s="194" t="s">
        <v>1</v>
      </c>
      <c r="L1471" s="39"/>
      <c r="M1471" s="199" t="s">
        <v>1</v>
      </c>
      <c r="N1471" s="200" t="s">
        <v>41</v>
      </c>
      <c r="O1471" s="71"/>
      <c r="P1471" s="201">
        <f>O1471*H1471</f>
        <v>0</v>
      </c>
      <c r="Q1471" s="201">
        <v>0</v>
      </c>
      <c r="R1471" s="201">
        <f>Q1471*H1471</f>
        <v>0</v>
      </c>
      <c r="S1471" s="201">
        <v>0</v>
      </c>
      <c r="T1471" s="202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203" t="s">
        <v>279</v>
      </c>
      <c r="AT1471" s="203" t="s">
        <v>274</v>
      </c>
      <c r="AU1471" s="203" t="s">
        <v>16</v>
      </c>
      <c r="AY1471" s="17" t="s">
        <v>272</v>
      </c>
      <c r="BE1471" s="204">
        <f>IF(N1471="základní",J1471,0)</f>
        <v>0</v>
      </c>
      <c r="BF1471" s="204">
        <f>IF(N1471="snížená",J1471,0)</f>
        <v>0</v>
      </c>
      <c r="BG1471" s="204">
        <f>IF(N1471="zákl. přenesená",J1471,0)</f>
        <v>0</v>
      </c>
      <c r="BH1471" s="204">
        <f>IF(N1471="sníž. přenesená",J1471,0)</f>
        <v>0</v>
      </c>
      <c r="BI1471" s="204">
        <f>IF(N1471="nulová",J1471,0)</f>
        <v>0</v>
      </c>
      <c r="BJ1471" s="17" t="s">
        <v>16</v>
      </c>
      <c r="BK1471" s="204">
        <f>ROUND(I1471*H1471,2)</f>
        <v>0</v>
      </c>
      <c r="BL1471" s="17" t="s">
        <v>279</v>
      </c>
      <c r="BM1471" s="203" t="s">
        <v>4372</v>
      </c>
    </row>
    <row r="1472" spans="1:65" s="13" customFormat="1" ht="11.25">
      <c r="B1472" s="210"/>
      <c r="C1472" s="211"/>
      <c r="D1472" s="212" t="s">
        <v>283</v>
      </c>
      <c r="E1472" s="213" t="s">
        <v>1</v>
      </c>
      <c r="F1472" s="214" t="s">
        <v>6909</v>
      </c>
      <c r="G1472" s="211"/>
      <c r="H1472" s="213" t="s">
        <v>1</v>
      </c>
      <c r="I1472" s="215"/>
      <c r="J1472" s="211"/>
      <c r="K1472" s="211"/>
      <c r="L1472" s="216"/>
      <c r="M1472" s="217"/>
      <c r="N1472" s="218"/>
      <c r="O1472" s="218"/>
      <c r="P1472" s="218"/>
      <c r="Q1472" s="218"/>
      <c r="R1472" s="218"/>
      <c r="S1472" s="218"/>
      <c r="T1472" s="219"/>
      <c r="AT1472" s="220" t="s">
        <v>283</v>
      </c>
      <c r="AU1472" s="220" t="s">
        <v>16</v>
      </c>
      <c r="AV1472" s="13" t="s">
        <v>16</v>
      </c>
      <c r="AW1472" s="13" t="s">
        <v>32</v>
      </c>
      <c r="AX1472" s="13" t="s">
        <v>76</v>
      </c>
      <c r="AY1472" s="220" t="s">
        <v>272</v>
      </c>
    </row>
    <row r="1473" spans="1:65" s="14" customFormat="1" ht="11.25">
      <c r="B1473" s="221"/>
      <c r="C1473" s="222"/>
      <c r="D1473" s="212" t="s">
        <v>283</v>
      </c>
      <c r="E1473" s="223" t="s">
        <v>1</v>
      </c>
      <c r="F1473" s="224" t="s">
        <v>7163</v>
      </c>
      <c r="G1473" s="222"/>
      <c r="H1473" s="225">
        <v>19.5</v>
      </c>
      <c r="I1473" s="226"/>
      <c r="J1473" s="222"/>
      <c r="K1473" s="222"/>
      <c r="L1473" s="227"/>
      <c r="M1473" s="228"/>
      <c r="N1473" s="229"/>
      <c r="O1473" s="229"/>
      <c r="P1473" s="229"/>
      <c r="Q1473" s="229"/>
      <c r="R1473" s="229"/>
      <c r="S1473" s="229"/>
      <c r="T1473" s="230"/>
      <c r="AT1473" s="231" t="s">
        <v>283</v>
      </c>
      <c r="AU1473" s="231" t="s">
        <v>16</v>
      </c>
      <c r="AV1473" s="14" t="s">
        <v>84</v>
      </c>
      <c r="AW1473" s="14" t="s">
        <v>32</v>
      </c>
      <c r="AX1473" s="14" t="s">
        <v>76</v>
      </c>
      <c r="AY1473" s="231" t="s">
        <v>272</v>
      </c>
    </row>
    <row r="1474" spans="1:65" s="15" customFormat="1" ht="11.25">
      <c r="B1474" s="246"/>
      <c r="C1474" s="247"/>
      <c r="D1474" s="212" t="s">
        <v>283</v>
      </c>
      <c r="E1474" s="248" t="s">
        <v>1</v>
      </c>
      <c r="F1474" s="249" t="s">
        <v>5942</v>
      </c>
      <c r="G1474" s="247"/>
      <c r="H1474" s="250">
        <v>19.5</v>
      </c>
      <c r="I1474" s="251"/>
      <c r="J1474" s="247"/>
      <c r="K1474" s="247"/>
      <c r="L1474" s="252"/>
      <c r="M1474" s="253"/>
      <c r="N1474" s="254"/>
      <c r="O1474" s="254"/>
      <c r="P1474" s="254"/>
      <c r="Q1474" s="254"/>
      <c r="R1474" s="254"/>
      <c r="S1474" s="254"/>
      <c r="T1474" s="255"/>
      <c r="AT1474" s="256" t="s">
        <v>283</v>
      </c>
      <c r="AU1474" s="256" t="s">
        <v>16</v>
      </c>
      <c r="AV1474" s="15" t="s">
        <v>279</v>
      </c>
      <c r="AW1474" s="15" t="s">
        <v>32</v>
      </c>
      <c r="AX1474" s="15" t="s">
        <v>16</v>
      </c>
      <c r="AY1474" s="256" t="s">
        <v>272</v>
      </c>
    </row>
    <row r="1475" spans="1:65" s="2" customFormat="1" ht="37.9" customHeight="1">
      <c r="A1475" s="34"/>
      <c r="B1475" s="35"/>
      <c r="C1475" s="192" t="s">
        <v>2653</v>
      </c>
      <c r="D1475" s="192" t="s">
        <v>274</v>
      </c>
      <c r="E1475" s="193" t="s">
        <v>7164</v>
      </c>
      <c r="F1475" s="194" t="s">
        <v>6981</v>
      </c>
      <c r="G1475" s="195" t="s">
        <v>185</v>
      </c>
      <c r="H1475" s="196">
        <v>48</v>
      </c>
      <c r="I1475" s="197"/>
      <c r="J1475" s="198">
        <f>ROUND(I1475*H1475,2)</f>
        <v>0</v>
      </c>
      <c r="K1475" s="194" t="s">
        <v>1</v>
      </c>
      <c r="L1475" s="39"/>
      <c r="M1475" s="199" t="s">
        <v>1</v>
      </c>
      <c r="N1475" s="200" t="s">
        <v>41</v>
      </c>
      <c r="O1475" s="71"/>
      <c r="P1475" s="201">
        <f>O1475*H1475</f>
        <v>0</v>
      </c>
      <c r="Q1475" s="201">
        <v>0</v>
      </c>
      <c r="R1475" s="201">
        <f>Q1475*H1475</f>
        <v>0</v>
      </c>
      <c r="S1475" s="201">
        <v>0</v>
      </c>
      <c r="T1475" s="202">
        <f>S1475*H1475</f>
        <v>0</v>
      </c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R1475" s="203" t="s">
        <v>279</v>
      </c>
      <c r="AT1475" s="203" t="s">
        <v>274</v>
      </c>
      <c r="AU1475" s="203" t="s">
        <v>16</v>
      </c>
      <c r="AY1475" s="17" t="s">
        <v>272</v>
      </c>
      <c r="BE1475" s="204">
        <f>IF(N1475="základní",J1475,0)</f>
        <v>0</v>
      </c>
      <c r="BF1475" s="204">
        <f>IF(N1475="snížená",J1475,0)</f>
        <v>0</v>
      </c>
      <c r="BG1475" s="204">
        <f>IF(N1475="zákl. přenesená",J1475,0)</f>
        <v>0</v>
      </c>
      <c r="BH1475" s="204">
        <f>IF(N1475="sníž. přenesená",J1475,0)</f>
        <v>0</v>
      </c>
      <c r="BI1475" s="204">
        <f>IF(N1475="nulová",J1475,0)</f>
        <v>0</v>
      </c>
      <c r="BJ1475" s="17" t="s">
        <v>16</v>
      </c>
      <c r="BK1475" s="204">
        <f>ROUND(I1475*H1475,2)</f>
        <v>0</v>
      </c>
      <c r="BL1475" s="17" t="s">
        <v>279</v>
      </c>
      <c r="BM1475" s="203" t="s">
        <v>3279</v>
      </c>
    </row>
    <row r="1476" spans="1:65" s="13" customFormat="1" ht="11.25">
      <c r="B1476" s="210"/>
      <c r="C1476" s="211"/>
      <c r="D1476" s="212" t="s">
        <v>283</v>
      </c>
      <c r="E1476" s="213" t="s">
        <v>1</v>
      </c>
      <c r="F1476" s="214" t="s">
        <v>6909</v>
      </c>
      <c r="G1476" s="211"/>
      <c r="H1476" s="213" t="s">
        <v>1</v>
      </c>
      <c r="I1476" s="215"/>
      <c r="J1476" s="211"/>
      <c r="K1476" s="211"/>
      <c r="L1476" s="216"/>
      <c r="M1476" s="217"/>
      <c r="N1476" s="218"/>
      <c r="O1476" s="218"/>
      <c r="P1476" s="218"/>
      <c r="Q1476" s="218"/>
      <c r="R1476" s="218"/>
      <c r="S1476" s="218"/>
      <c r="T1476" s="219"/>
      <c r="AT1476" s="220" t="s">
        <v>283</v>
      </c>
      <c r="AU1476" s="220" t="s">
        <v>16</v>
      </c>
      <c r="AV1476" s="13" t="s">
        <v>16</v>
      </c>
      <c r="AW1476" s="13" t="s">
        <v>32</v>
      </c>
      <c r="AX1476" s="13" t="s">
        <v>76</v>
      </c>
      <c r="AY1476" s="220" t="s">
        <v>272</v>
      </c>
    </row>
    <row r="1477" spans="1:65" s="14" customFormat="1" ht="11.25">
      <c r="B1477" s="221"/>
      <c r="C1477" s="222"/>
      <c r="D1477" s="212" t="s">
        <v>283</v>
      </c>
      <c r="E1477" s="223" t="s">
        <v>1</v>
      </c>
      <c r="F1477" s="224" t="s">
        <v>617</v>
      </c>
      <c r="G1477" s="222"/>
      <c r="H1477" s="225">
        <v>48</v>
      </c>
      <c r="I1477" s="226"/>
      <c r="J1477" s="222"/>
      <c r="K1477" s="222"/>
      <c r="L1477" s="227"/>
      <c r="M1477" s="228"/>
      <c r="N1477" s="229"/>
      <c r="O1477" s="229"/>
      <c r="P1477" s="229"/>
      <c r="Q1477" s="229"/>
      <c r="R1477" s="229"/>
      <c r="S1477" s="229"/>
      <c r="T1477" s="230"/>
      <c r="AT1477" s="231" t="s">
        <v>283</v>
      </c>
      <c r="AU1477" s="231" t="s">
        <v>16</v>
      </c>
      <c r="AV1477" s="14" t="s">
        <v>84</v>
      </c>
      <c r="AW1477" s="14" t="s">
        <v>32</v>
      </c>
      <c r="AX1477" s="14" t="s">
        <v>76</v>
      </c>
      <c r="AY1477" s="231" t="s">
        <v>272</v>
      </c>
    </row>
    <row r="1478" spans="1:65" s="15" customFormat="1" ht="11.25">
      <c r="B1478" s="246"/>
      <c r="C1478" s="247"/>
      <c r="D1478" s="212" t="s">
        <v>283</v>
      </c>
      <c r="E1478" s="248" t="s">
        <v>1</v>
      </c>
      <c r="F1478" s="249" t="s">
        <v>5942</v>
      </c>
      <c r="G1478" s="247"/>
      <c r="H1478" s="250">
        <v>48</v>
      </c>
      <c r="I1478" s="251"/>
      <c r="J1478" s="247"/>
      <c r="K1478" s="247"/>
      <c r="L1478" s="252"/>
      <c r="M1478" s="253"/>
      <c r="N1478" s="254"/>
      <c r="O1478" s="254"/>
      <c r="P1478" s="254"/>
      <c r="Q1478" s="254"/>
      <c r="R1478" s="254"/>
      <c r="S1478" s="254"/>
      <c r="T1478" s="255"/>
      <c r="AT1478" s="256" t="s">
        <v>283</v>
      </c>
      <c r="AU1478" s="256" t="s">
        <v>16</v>
      </c>
      <c r="AV1478" s="15" t="s">
        <v>279</v>
      </c>
      <c r="AW1478" s="15" t="s">
        <v>32</v>
      </c>
      <c r="AX1478" s="15" t="s">
        <v>16</v>
      </c>
      <c r="AY1478" s="256" t="s">
        <v>272</v>
      </c>
    </row>
    <row r="1479" spans="1:65" s="2" customFormat="1" ht="37.9" customHeight="1">
      <c r="A1479" s="34"/>
      <c r="B1479" s="35"/>
      <c r="C1479" s="192" t="s">
        <v>2660</v>
      </c>
      <c r="D1479" s="192" t="s">
        <v>274</v>
      </c>
      <c r="E1479" s="193" t="s">
        <v>7165</v>
      </c>
      <c r="F1479" s="194" t="s">
        <v>6786</v>
      </c>
      <c r="G1479" s="195" t="s">
        <v>185</v>
      </c>
      <c r="H1479" s="196">
        <v>54.5</v>
      </c>
      <c r="I1479" s="197"/>
      <c r="J1479" s="198">
        <f>ROUND(I1479*H1479,2)</f>
        <v>0</v>
      </c>
      <c r="K1479" s="194" t="s">
        <v>1</v>
      </c>
      <c r="L1479" s="39"/>
      <c r="M1479" s="199" t="s">
        <v>1</v>
      </c>
      <c r="N1479" s="200" t="s">
        <v>41</v>
      </c>
      <c r="O1479" s="71"/>
      <c r="P1479" s="201">
        <f>O1479*H1479</f>
        <v>0</v>
      </c>
      <c r="Q1479" s="201">
        <v>0</v>
      </c>
      <c r="R1479" s="201">
        <f>Q1479*H1479</f>
        <v>0</v>
      </c>
      <c r="S1479" s="201">
        <v>0</v>
      </c>
      <c r="T1479" s="202">
        <f>S1479*H1479</f>
        <v>0</v>
      </c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R1479" s="203" t="s">
        <v>279</v>
      </c>
      <c r="AT1479" s="203" t="s">
        <v>274</v>
      </c>
      <c r="AU1479" s="203" t="s">
        <v>16</v>
      </c>
      <c r="AY1479" s="17" t="s">
        <v>272</v>
      </c>
      <c r="BE1479" s="204">
        <f>IF(N1479="základní",J1479,0)</f>
        <v>0</v>
      </c>
      <c r="BF1479" s="204">
        <f>IF(N1479="snížená",J1479,0)</f>
        <v>0</v>
      </c>
      <c r="BG1479" s="204">
        <f>IF(N1479="zákl. přenesená",J1479,0)</f>
        <v>0</v>
      </c>
      <c r="BH1479" s="204">
        <f>IF(N1479="sníž. přenesená",J1479,0)</f>
        <v>0</v>
      </c>
      <c r="BI1479" s="204">
        <f>IF(N1479="nulová",J1479,0)</f>
        <v>0</v>
      </c>
      <c r="BJ1479" s="17" t="s">
        <v>16</v>
      </c>
      <c r="BK1479" s="204">
        <f>ROUND(I1479*H1479,2)</f>
        <v>0</v>
      </c>
      <c r="BL1479" s="17" t="s">
        <v>279</v>
      </c>
      <c r="BM1479" s="203" t="s">
        <v>4401</v>
      </c>
    </row>
    <row r="1480" spans="1:65" s="13" customFormat="1" ht="11.25">
      <c r="B1480" s="210"/>
      <c r="C1480" s="211"/>
      <c r="D1480" s="212" t="s">
        <v>283</v>
      </c>
      <c r="E1480" s="213" t="s">
        <v>1</v>
      </c>
      <c r="F1480" s="214" t="s">
        <v>6909</v>
      </c>
      <c r="G1480" s="211"/>
      <c r="H1480" s="213" t="s">
        <v>1</v>
      </c>
      <c r="I1480" s="215"/>
      <c r="J1480" s="211"/>
      <c r="K1480" s="211"/>
      <c r="L1480" s="216"/>
      <c r="M1480" s="217"/>
      <c r="N1480" s="218"/>
      <c r="O1480" s="218"/>
      <c r="P1480" s="218"/>
      <c r="Q1480" s="218"/>
      <c r="R1480" s="218"/>
      <c r="S1480" s="218"/>
      <c r="T1480" s="219"/>
      <c r="AT1480" s="220" t="s">
        <v>283</v>
      </c>
      <c r="AU1480" s="220" t="s">
        <v>16</v>
      </c>
      <c r="AV1480" s="13" t="s">
        <v>16</v>
      </c>
      <c r="AW1480" s="13" t="s">
        <v>32</v>
      </c>
      <c r="AX1480" s="13" t="s">
        <v>76</v>
      </c>
      <c r="AY1480" s="220" t="s">
        <v>272</v>
      </c>
    </row>
    <row r="1481" spans="1:65" s="14" customFormat="1" ht="11.25">
      <c r="B1481" s="221"/>
      <c r="C1481" s="222"/>
      <c r="D1481" s="212" t="s">
        <v>283</v>
      </c>
      <c r="E1481" s="223" t="s">
        <v>1</v>
      </c>
      <c r="F1481" s="224" t="s">
        <v>7166</v>
      </c>
      <c r="G1481" s="222"/>
      <c r="H1481" s="225">
        <v>54.5</v>
      </c>
      <c r="I1481" s="226"/>
      <c r="J1481" s="222"/>
      <c r="K1481" s="222"/>
      <c r="L1481" s="227"/>
      <c r="M1481" s="228"/>
      <c r="N1481" s="229"/>
      <c r="O1481" s="229"/>
      <c r="P1481" s="229"/>
      <c r="Q1481" s="229"/>
      <c r="R1481" s="229"/>
      <c r="S1481" s="229"/>
      <c r="T1481" s="230"/>
      <c r="AT1481" s="231" t="s">
        <v>283</v>
      </c>
      <c r="AU1481" s="231" t="s">
        <v>16</v>
      </c>
      <c r="AV1481" s="14" t="s">
        <v>84</v>
      </c>
      <c r="AW1481" s="14" t="s">
        <v>32</v>
      </c>
      <c r="AX1481" s="14" t="s">
        <v>76</v>
      </c>
      <c r="AY1481" s="231" t="s">
        <v>272</v>
      </c>
    </row>
    <row r="1482" spans="1:65" s="15" customFormat="1" ht="11.25">
      <c r="B1482" s="246"/>
      <c r="C1482" s="247"/>
      <c r="D1482" s="212" t="s">
        <v>283</v>
      </c>
      <c r="E1482" s="248" t="s">
        <v>1</v>
      </c>
      <c r="F1482" s="249" t="s">
        <v>5942</v>
      </c>
      <c r="G1482" s="247"/>
      <c r="H1482" s="250">
        <v>54.5</v>
      </c>
      <c r="I1482" s="251"/>
      <c r="J1482" s="247"/>
      <c r="K1482" s="247"/>
      <c r="L1482" s="252"/>
      <c r="M1482" s="253"/>
      <c r="N1482" s="254"/>
      <c r="O1482" s="254"/>
      <c r="P1482" s="254"/>
      <c r="Q1482" s="254"/>
      <c r="R1482" s="254"/>
      <c r="S1482" s="254"/>
      <c r="T1482" s="255"/>
      <c r="AT1482" s="256" t="s">
        <v>283</v>
      </c>
      <c r="AU1482" s="256" t="s">
        <v>16</v>
      </c>
      <c r="AV1482" s="15" t="s">
        <v>279</v>
      </c>
      <c r="AW1482" s="15" t="s">
        <v>32</v>
      </c>
      <c r="AX1482" s="15" t="s">
        <v>16</v>
      </c>
      <c r="AY1482" s="256" t="s">
        <v>272</v>
      </c>
    </row>
    <row r="1483" spans="1:65" s="2" customFormat="1" ht="37.9" customHeight="1">
      <c r="A1483" s="34"/>
      <c r="B1483" s="35"/>
      <c r="C1483" s="192" t="s">
        <v>2667</v>
      </c>
      <c r="D1483" s="192" t="s">
        <v>274</v>
      </c>
      <c r="E1483" s="193" t="s">
        <v>7167</v>
      </c>
      <c r="F1483" s="194" t="s">
        <v>6984</v>
      </c>
      <c r="G1483" s="195" t="s">
        <v>185</v>
      </c>
      <c r="H1483" s="196">
        <v>5</v>
      </c>
      <c r="I1483" s="197"/>
      <c r="J1483" s="198">
        <f>ROUND(I1483*H1483,2)</f>
        <v>0</v>
      </c>
      <c r="K1483" s="194" t="s">
        <v>1</v>
      </c>
      <c r="L1483" s="39"/>
      <c r="M1483" s="199" t="s">
        <v>1</v>
      </c>
      <c r="N1483" s="200" t="s">
        <v>41</v>
      </c>
      <c r="O1483" s="71"/>
      <c r="P1483" s="201">
        <f>O1483*H1483</f>
        <v>0</v>
      </c>
      <c r="Q1483" s="201">
        <v>0</v>
      </c>
      <c r="R1483" s="201">
        <f>Q1483*H1483</f>
        <v>0</v>
      </c>
      <c r="S1483" s="201">
        <v>0</v>
      </c>
      <c r="T1483" s="202">
        <f>S1483*H1483</f>
        <v>0</v>
      </c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R1483" s="203" t="s">
        <v>279</v>
      </c>
      <c r="AT1483" s="203" t="s">
        <v>274</v>
      </c>
      <c r="AU1483" s="203" t="s">
        <v>16</v>
      </c>
      <c r="AY1483" s="17" t="s">
        <v>272</v>
      </c>
      <c r="BE1483" s="204">
        <f>IF(N1483="základní",J1483,0)</f>
        <v>0</v>
      </c>
      <c r="BF1483" s="204">
        <f>IF(N1483="snížená",J1483,0)</f>
        <v>0</v>
      </c>
      <c r="BG1483" s="204">
        <f>IF(N1483="zákl. přenesená",J1483,0)</f>
        <v>0</v>
      </c>
      <c r="BH1483" s="204">
        <f>IF(N1483="sníž. přenesená",J1483,0)</f>
        <v>0</v>
      </c>
      <c r="BI1483" s="204">
        <f>IF(N1483="nulová",J1483,0)</f>
        <v>0</v>
      </c>
      <c r="BJ1483" s="17" t="s">
        <v>16</v>
      </c>
      <c r="BK1483" s="204">
        <f>ROUND(I1483*H1483,2)</f>
        <v>0</v>
      </c>
      <c r="BL1483" s="17" t="s">
        <v>279</v>
      </c>
      <c r="BM1483" s="203" t="s">
        <v>4411</v>
      </c>
    </row>
    <row r="1484" spans="1:65" s="13" customFormat="1" ht="11.25">
      <c r="B1484" s="210"/>
      <c r="C1484" s="211"/>
      <c r="D1484" s="212" t="s">
        <v>283</v>
      </c>
      <c r="E1484" s="213" t="s">
        <v>1</v>
      </c>
      <c r="F1484" s="214" t="s">
        <v>6909</v>
      </c>
      <c r="G1484" s="211"/>
      <c r="H1484" s="213" t="s">
        <v>1</v>
      </c>
      <c r="I1484" s="215"/>
      <c r="J1484" s="211"/>
      <c r="K1484" s="211"/>
      <c r="L1484" s="216"/>
      <c r="M1484" s="217"/>
      <c r="N1484" s="218"/>
      <c r="O1484" s="218"/>
      <c r="P1484" s="218"/>
      <c r="Q1484" s="218"/>
      <c r="R1484" s="218"/>
      <c r="S1484" s="218"/>
      <c r="T1484" s="219"/>
      <c r="AT1484" s="220" t="s">
        <v>283</v>
      </c>
      <c r="AU1484" s="220" t="s">
        <v>16</v>
      </c>
      <c r="AV1484" s="13" t="s">
        <v>16</v>
      </c>
      <c r="AW1484" s="13" t="s">
        <v>32</v>
      </c>
      <c r="AX1484" s="13" t="s">
        <v>76</v>
      </c>
      <c r="AY1484" s="220" t="s">
        <v>272</v>
      </c>
    </row>
    <row r="1485" spans="1:65" s="14" customFormat="1" ht="11.25">
      <c r="B1485" s="221"/>
      <c r="C1485" s="222"/>
      <c r="D1485" s="212" t="s">
        <v>283</v>
      </c>
      <c r="E1485" s="223" t="s">
        <v>1</v>
      </c>
      <c r="F1485" s="224" t="s">
        <v>4523</v>
      </c>
      <c r="G1485" s="222"/>
      <c r="H1485" s="225">
        <v>5</v>
      </c>
      <c r="I1485" s="226"/>
      <c r="J1485" s="222"/>
      <c r="K1485" s="222"/>
      <c r="L1485" s="227"/>
      <c r="M1485" s="228"/>
      <c r="N1485" s="229"/>
      <c r="O1485" s="229"/>
      <c r="P1485" s="229"/>
      <c r="Q1485" s="229"/>
      <c r="R1485" s="229"/>
      <c r="S1485" s="229"/>
      <c r="T1485" s="230"/>
      <c r="AT1485" s="231" t="s">
        <v>283</v>
      </c>
      <c r="AU1485" s="231" t="s">
        <v>16</v>
      </c>
      <c r="AV1485" s="14" t="s">
        <v>84</v>
      </c>
      <c r="AW1485" s="14" t="s">
        <v>32</v>
      </c>
      <c r="AX1485" s="14" t="s">
        <v>76</v>
      </c>
      <c r="AY1485" s="231" t="s">
        <v>272</v>
      </c>
    </row>
    <row r="1486" spans="1:65" s="15" customFormat="1" ht="11.25">
      <c r="B1486" s="246"/>
      <c r="C1486" s="247"/>
      <c r="D1486" s="212" t="s">
        <v>283</v>
      </c>
      <c r="E1486" s="248" t="s">
        <v>1</v>
      </c>
      <c r="F1486" s="249" t="s">
        <v>5942</v>
      </c>
      <c r="G1486" s="247"/>
      <c r="H1486" s="250">
        <v>5</v>
      </c>
      <c r="I1486" s="251"/>
      <c r="J1486" s="247"/>
      <c r="K1486" s="247"/>
      <c r="L1486" s="252"/>
      <c r="M1486" s="253"/>
      <c r="N1486" s="254"/>
      <c r="O1486" s="254"/>
      <c r="P1486" s="254"/>
      <c r="Q1486" s="254"/>
      <c r="R1486" s="254"/>
      <c r="S1486" s="254"/>
      <c r="T1486" s="255"/>
      <c r="AT1486" s="256" t="s">
        <v>283</v>
      </c>
      <c r="AU1486" s="256" t="s">
        <v>16</v>
      </c>
      <c r="AV1486" s="15" t="s">
        <v>279</v>
      </c>
      <c r="AW1486" s="15" t="s">
        <v>32</v>
      </c>
      <c r="AX1486" s="15" t="s">
        <v>16</v>
      </c>
      <c r="AY1486" s="256" t="s">
        <v>272</v>
      </c>
    </row>
    <row r="1487" spans="1:65" s="2" customFormat="1" ht="37.9" customHeight="1">
      <c r="A1487" s="34"/>
      <c r="B1487" s="35"/>
      <c r="C1487" s="192" t="s">
        <v>2674</v>
      </c>
      <c r="D1487" s="192" t="s">
        <v>274</v>
      </c>
      <c r="E1487" s="193" t="s">
        <v>7168</v>
      </c>
      <c r="F1487" s="194" t="s">
        <v>6788</v>
      </c>
      <c r="G1487" s="195" t="s">
        <v>185</v>
      </c>
      <c r="H1487" s="196">
        <v>35.5</v>
      </c>
      <c r="I1487" s="197"/>
      <c r="J1487" s="198">
        <f>ROUND(I1487*H1487,2)</f>
        <v>0</v>
      </c>
      <c r="K1487" s="194" t="s">
        <v>1</v>
      </c>
      <c r="L1487" s="39"/>
      <c r="M1487" s="199" t="s">
        <v>1</v>
      </c>
      <c r="N1487" s="200" t="s">
        <v>41</v>
      </c>
      <c r="O1487" s="71"/>
      <c r="P1487" s="201">
        <f>O1487*H1487</f>
        <v>0</v>
      </c>
      <c r="Q1487" s="201">
        <v>0</v>
      </c>
      <c r="R1487" s="201">
        <f>Q1487*H1487</f>
        <v>0</v>
      </c>
      <c r="S1487" s="201">
        <v>0</v>
      </c>
      <c r="T1487" s="202">
        <f>S1487*H1487</f>
        <v>0</v>
      </c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R1487" s="203" t="s">
        <v>279</v>
      </c>
      <c r="AT1487" s="203" t="s">
        <v>274</v>
      </c>
      <c r="AU1487" s="203" t="s">
        <v>16</v>
      </c>
      <c r="AY1487" s="17" t="s">
        <v>272</v>
      </c>
      <c r="BE1487" s="204">
        <f>IF(N1487="základní",J1487,0)</f>
        <v>0</v>
      </c>
      <c r="BF1487" s="204">
        <f>IF(N1487="snížená",J1487,0)</f>
        <v>0</v>
      </c>
      <c r="BG1487" s="204">
        <f>IF(N1487="zákl. přenesená",J1487,0)</f>
        <v>0</v>
      </c>
      <c r="BH1487" s="204">
        <f>IF(N1487="sníž. přenesená",J1487,0)</f>
        <v>0</v>
      </c>
      <c r="BI1487" s="204">
        <f>IF(N1487="nulová",J1487,0)</f>
        <v>0</v>
      </c>
      <c r="BJ1487" s="17" t="s">
        <v>16</v>
      </c>
      <c r="BK1487" s="204">
        <f>ROUND(I1487*H1487,2)</f>
        <v>0</v>
      </c>
      <c r="BL1487" s="17" t="s">
        <v>279</v>
      </c>
      <c r="BM1487" s="203" t="s">
        <v>4419</v>
      </c>
    </row>
    <row r="1488" spans="1:65" s="13" customFormat="1" ht="11.25">
      <c r="B1488" s="210"/>
      <c r="C1488" s="211"/>
      <c r="D1488" s="212" t="s">
        <v>283</v>
      </c>
      <c r="E1488" s="213" t="s">
        <v>1</v>
      </c>
      <c r="F1488" s="214" t="s">
        <v>6909</v>
      </c>
      <c r="G1488" s="211"/>
      <c r="H1488" s="213" t="s">
        <v>1</v>
      </c>
      <c r="I1488" s="215"/>
      <c r="J1488" s="211"/>
      <c r="K1488" s="211"/>
      <c r="L1488" s="216"/>
      <c r="M1488" s="217"/>
      <c r="N1488" s="218"/>
      <c r="O1488" s="218"/>
      <c r="P1488" s="218"/>
      <c r="Q1488" s="218"/>
      <c r="R1488" s="218"/>
      <c r="S1488" s="218"/>
      <c r="T1488" s="219"/>
      <c r="AT1488" s="220" t="s">
        <v>283</v>
      </c>
      <c r="AU1488" s="220" t="s">
        <v>16</v>
      </c>
      <c r="AV1488" s="13" t="s">
        <v>16</v>
      </c>
      <c r="AW1488" s="13" t="s">
        <v>32</v>
      </c>
      <c r="AX1488" s="13" t="s">
        <v>76</v>
      </c>
      <c r="AY1488" s="220" t="s">
        <v>272</v>
      </c>
    </row>
    <row r="1489" spans="1:65" s="14" customFormat="1" ht="11.25">
      <c r="B1489" s="221"/>
      <c r="C1489" s="222"/>
      <c r="D1489" s="212" t="s">
        <v>283</v>
      </c>
      <c r="E1489" s="223" t="s">
        <v>1</v>
      </c>
      <c r="F1489" s="224" t="s">
        <v>7169</v>
      </c>
      <c r="G1489" s="222"/>
      <c r="H1489" s="225">
        <v>35.5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AT1489" s="231" t="s">
        <v>283</v>
      </c>
      <c r="AU1489" s="231" t="s">
        <v>16</v>
      </c>
      <c r="AV1489" s="14" t="s">
        <v>84</v>
      </c>
      <c r="AW1489" s="14" t="s">
        <v>32</v>
      </c>
      <c r="AX1489" s="14" t="s">
        <v>76</v>
      </c>
      <c r="AY1489" s="231" t="s">
        <v>272</v>
      </c>
    </row>
    <row r="1490" spans="1:65" s="15" customFormat="1" ht="11.25">
      <c r="B1490" s="246"/>
      <c r="C1490" s="247"/>
      <c r="D1490" s="212" t="s">
        <v>283</v>
      </c>
      <c r="E1490" s="248" t="s">
        <v>1</v>
      </c>
      <c r="F1490" s="249" t="s">
        <v>5942</v>
      </c>
      <c r="G1490" s="247"/>
      <c r="H1490" s="250">
        <v>35.5</v>
      </c>
      <c r="I1490" s="251"/>
      <c r="J1490" s="247"/>
      <c r="K1490" s="247"/>
      <c r="L1490" s="252"/>
      <c r="M1490" s="253"/>
      <c r="N1490" s="254"/>
      <c r="O1490" s="254"/>
      <c r="P1490" s="254"/>
      <c r="Q1490" s="254"/>
      <c r="R1490" s="254"/>
      <c r="S1490" s="254"/>
      <c r="T1490" s="255"/>
      <c r="AT1490" s="256" t="s">
        <v>283</v>
      </c>
      <c r="AU1490" s="256" t="s">
        <v>16</v>
      </c>
      <c r="AV1490" s="15" t="s">
        <v>279</v>
      </c>
      <c r="AW1490" s="15" t="s">
        <v>32</v>
      </c>
      <c r="AX1490" s="15" t="s">
        <v>16</v>
      </c>
      <c r="AY1490" s="256" t="s">
        <v>272</v>
      </c>
    </row>
    <row r="1491" spans="1:65" s="2" customFormat="1" ht="37.9" customHeight="1">
      <c r="A1491" s="34"/>
      <c r="B1491" s="35"/>
      <c r="C1491" s="192" t="s">
        <v>2680</v>
      </c>
      <c r="D1491" s="192" t="s">
        <v>274</v>
      </c>
      <c r="E1491" s="193" t="s">
        <v>7170</v>
      </c>
      <c r="F1491" s="194" t="s">
        <v>6790</v>
      </c>
      <c r="G1491" s="195" t="s">
        <v>156</v>
      </c>
      <c r="H1491" s="196">
        <v>262</v>
      </c>
      <c r="I1491" s="197"/>
      <c r="J1491" s="198">
        <f>ROUND(I1491*H1491,2)</f>
        <v>0</v>
      </c>
      <c r="K1491" s="194" t="s">
        <v>1</v>
      </c>
      <c r="L1491" s="39"/>
      <c r="M1491" s="199" t="s">
        <v>1</v>
      </c>
      <c r="N1491" s="200" t="s">
        <v>41</v>
      </c>
      <c r="O1491" s="71"/>
      <c r="P1491" s="201">
        <f>O1491*H1491</f>
        <v>0</v>
      </c>
      <c r="Q1491" s="201">
        <v>0</v>
      </c>
      <c r="R1491" s="201">
        <f>Q1491*H1491</f>
        <v>0</v>
      </c>
      <c r="S1491" s="201">
        <v>0</v>
      </c>
      <c r="T1491" s="202">
        <f>S1491*H1491</f>
        <v>0</v>
      </c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R1491" s="203" t="s">
        <v>279</v>
      </c>
      <c r="AT1491" s="203" t="s">
        <v>274</v>
      </c>
      <c r="AU1491" s="203" t="s">
        <v>16</v>
      </c>
      <c r="AY1491" s="17" t="s">
        <v>272</v>
      </c>
      <c r="BE1491" s="204">
        <f>IF(N1491="základní",J1491,0)</f>
        <v>0</v>
      </c>
      <c r="BF1491" s="204">
        <f>IF(N1491="snížená",J1491,0)</f>
        <v>0</v>
      </c>
      <c r="BG1491" s="204">
        <f>IF(N1491="zákl. přenesená",J1491,0)</f>
        <v>0</v>
      </c>
      <c r="BH1491" s="204">
        <f>IF(N1491="sníž. přenesená",J1491,0)</f>
        <v>0</v>
      </c>
      <c r="BI1491" s="204">
        <f>IF(N1491="nulová",J1491,0)</f>
        <v>0</v>
      </c>
      <c r="BJ1491" s="17" t="s">
        <v>16</v>
      </c>
      <c r="BK1491" s="204">
        <f>ROUND(I1491*H1491,2)</f>
        <v>0</v>
      </c>
      <c r="BL1491" s="17" t="s">
        <v>279</v>
      </c>
      <c r="BM1491" s="203" t="s">
        <v>4427</v>
      </c>
    </row>
    <row r="1492" spans="1:65" s="13" customFormat="1" ht="22.5">
      <c r="B1492" s="210"/>
      <c r="C1492" s="211"/>
      <c r="D1492" s="212" t="s">
        <v>283</v>
      </c>
      <c r="E1492" s="213" t="s">
        <v>1</v>
      </c>
      <c r="F1492" s="214" t="s">
        <v>6989</v>
      </c>
      <c r="G1492" s="211"/>
      <c r="H1492" s="213" t="s">
        <v>1</v>
      </c>
      <c r="I1492" s="215"/>
      <c r="J1492" s="211"/>
      <c r="K1492" s="211"/>
      <c r="L1492" s="216"/>
      <c r="M1492" s="217"/>
      <c r="N1492" s="218"/>
      <c r="O1492" s="218"/>
      <c r="P1492" s="218"/>
      <c r="Q1492" s="218"/>
      <c r="R1492" s="218"/>
      <c r="S1492" s="218"/>
      <c r="T1492" s="219"/>
      <c r="AT1492" s="220" t="s">
        <v>283</v>
      </c>
      <c r="AU1492" s="220" t="s">
        <v>16</v>
      </c>
      <c r="AV1492" s="13" t="s">
        <v>16</v>
      </c>
      <c r="AW1492" s="13" t="s">
        <v>32</v>
      </c>
      <c r="AX1492" s="13" t="s">
        <v>76</v>
      </c>
      <c r="AY1492" s="220" t="s">
        <v>272</v>
      </c>
    </row>
    <row r="1493" spans="1:65" s="14" customFormat="1" ht="11.25">
      <c r="B1493" s="221"/>
      <c r="C1493" s="222"/>
      <c r="D1493" s="212" t="s">
        <v>283</v>
      </c>
      <c r="E1493" s="223" t="s">
        <v>1</v>
      </c>
      <c r="F1493" s="224" t="s">
        <v>2782</v>
      </c>
      <c r="G1493" s="222"/>
      <c r="H1493" s="225">
        <v>262</v>
      </c>
      <c r="I1493" s="226"/>
      <c r="J1493" s="222"/>
      <c r="K1493" s="222"/>
      <c r="L1493" s="227"/>
      <c r="M1493" s="228"/>
      <c r="N1493" s="229"/>
      <c r="O1493" s="229"/>
      <c r="P1493" s="229"/>
      <c r="Q1493" s="229"/>
      <c r="R1493" s="229"/>
      <c r="S1493" s="229"/>
      <c r="T1493" s="230"/>
      <c r="AT1493" s="231" t="s">
        <v>283</v>
      </c>
      <c r="AU1493" s="231" t="s">
        <v>16</v>
      </c>
      <c r="AV1493" s="14" t="s">
        <v>84</v>
      </c>
      <c r="AW1493" s="14" t="s">
        <v>32</v>
      </c>
      <c r="AX1493" s="14" t="s">
        <v>76</v>
      </c>
      <c r="AY1493" s="231" t="s">
        <v>272</v>
      </c>
    </row>
    <row r="1494" spans="1:65" s="15" customFormat="1" ht="11.25">
      <c r="B1494" s="246"/>
      <c r="C1494" s="247"/>
      <c r="D1494" s="212" t="s">
        <v>283</v>
      </c>
      <c r="E1494" s="248" t="s">
        <v>1</v>
      </c>
      <c r="F1494" s="249" t="s">
        <v>5942</v>
      </c>
      <c r="G1494" s="247"/>
      <c r="H1494" s="250">
        <v>262</v>
      </c>
      <c r="I1494" s="251"/>
      <c r="J1494" s="247"/>
      <c r="K1494" s="247"/>
      <c r="L1494" s="252"/>
      <c r="M1494" s="253"/>
      <c r="N1494" s="254"/>
      <c r="O1494" s="254"/>
      <c r="P1494" s="254"/>
      <c r="Q1494" s="254"/>
      <c r="R1494" s="254"/>
      <c r="S1494" s="254"/>
      <c r="T1494" s="255"/>
      <c r="AT1494" s="256" t="s">
        <v>283</v>
      </c>
      <c r="AU1494" s="256" t="s">
        <v>16</v>
      </c>
      <c r="AV1494" s="15" t="s">
        <v>279</v>
      </c>
      <c r="AW1494" s="15" t="s">
        <v>32</v>
      </c>
      <c r="AX1494" s="15" t="s">
        <v>16</v>
      </c>
      <c r="AY1494" s="256" t="s">
        <v>272</v>
      </c>
    </row>
    <row r="1495" spans="1:65" s="2" customFormat="1" ht="37.9" customHeight="1">
      <c r="A1495" s="34"/>
      <c r="B1495" s="35"/>
      <c r="C1495" s="192" t="s">
        <v>2687</v>
      </c>
      <c r="D1495" s="192" t="s">
        <v>274</v>
      </c>
      <c r="E1495" s="193" t="s">
        <v>7171</v>
      </c>
      <c r="F1495" s="194" t="s">
        <v>6793</v>
      </c>
      <c r="G1495" s="195" t="s">
        <v>156</v>
      </c>
      <c r="H1495" s="196">
        <v>105</v>
      </c>
      <c r="I1495" s="197"/>
      <c r="J1495" s="198">
        <f>ROUND(I1495*H1495,2)</f>
        <v>0</v>
      </c>
      <c r="K1495" s="194" t="s">
        <v>1</v>
      </c>
      <c r="L1495" s="39"/>
      <c r="M1495" s="199" t="s">
        <v>1</v>
      </c>
      <c r="N1495" s="200" t="s">
        <v>41</v>
      </c>
      <c r="O1495" s="71"/>
      <c r="P1495" s="201">
        <f>O1495*H1495</f>
        <v>0</v>
      </c>
      <c r="Q1495" s="201">
        <v>0</v>
      </c>
      <c r="R1495" s="201">
        <f>Q1495*H1495</f>
        <v>0</v>
      </c>
      <c r="S1495" s="201">
        <v>0</v>
      </c>
      <c r="T1495" s="202">
        <f>S1495*H1495</f>
        <v>0</v>
      </c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R1495" s="203" t="s">
        <v>279</v>
      </c>
      <c r="AT1495" s="203" t="s">
        <v>274</v>
      </c>
      <c r="AU1495" s="203" t="s">
        <v>16</v>
      </c>
      <c r="AY1495" s="17" t="s">
        <v>272</v>
      </c>
      <c r="BE1495" s="204">
        <f>IF(N1495="základní",J1495,0)</f>
        <v>0</v>
      </c>
      <c r="BF1495" s="204">
        <f>IF(N1495="snížená",J1495,0)</f>
        <v>0</v>
      </c>
      <c r="BG1495" s="204">
        <f>IF(N1495="zákl. přenesená",J1495,0)</f>
        <v>0</v>
      </c>
      <c r="BH1495" s="204">
        <f>IF(N1495="sníž. přenesená",J1495,0)</f>
        <v>0</v>
      </c>
      <c r="BI1495" s="204">
        <f>IF(N1495="nulová",J1495,0)</f>
        <v>0</v>
      </c>
      <c r="BJ1495" s="17" t="s">
        <v>16</v>
      </c>
      <c r="BK1495" s="204">
        <f>ROUND(I1495*H1495,2)</f>
        <v>0</v>
      </c>
      <c r="BL1495" s="17" t="s">
        <v>279</v>
      </c>
      <c r="BM1495" s="203" t="s">
        <v>4435</v>
      </c>
    </row>
    <row r="1496" spans="1:65" s="13" customFormat="1" ht="22.5">
      <c r="B1496" s="210"/>
      <c r="C1496" s="211"/>
      <c r="D1496" s="212" t="s">
        <v>283</v>
      </c>
      <c r="E1496" s="213" t="s">
        <v>1</v>
      </c>
      <c r="F1496" s="214" t="s">
        <v>6989</v>
      </c>
      <c r="G1496" s="211"/>
      <c r="H1496" s="213" t="s">
        <v>1</v>
      </c>
      <c r="I1496" s="215"/>
      <c r="J1496" s="211"/>
      <c r="K1496" s="211"/>
      <c r="L1496" s="216"/>
      <c r="M1496" s="217"/>
      <c r="N1496" s="218"/>
      <c r="O1496" s="218"/>
      <c r="P1496" s="218"/>
      <c r="Q1496" s="218"/>
      <c r="R1496" s="218"/>
      <c r="S1496" s="218"/>
      <c r="T1496" s="219"/>
      <c r="AT1496" s="220" t="s">
        <v>283</v>
      </c>
      <c r="AU1496" s="220" t="s">
        <v>16</v>
      </c>
      <c r="AV1496" s="13" t="s">
        <v>16</v>
      </c>
      <c r="AW1496" s="13" t="s">
        <v>32</v>
      </c>
      <c r="AX1496" s="13" t="s">
        <v>76</v>
      </c>
      <c r="AY1496" s="220" t="s">
        <v>272</v>
      </c>
    </row>
    <row r="1497" spans="1:65" s="14" customFormat="1" ht="11.25">
      <c r="B1497" s="221"/>
      <c r="C1497" s="222"/>
      <c r="D1497" s="212" t="s">
        <v>283</v>
      </c>
      <c r="E1497" s="223" t="s">
        <v>1</v>
      </c>
      <c r="F1497" s="224" t="s">
        <v>1208</v>
      </c>
      <c r="G1497" s="222"/>
      <c r="H1497" s="225">
        <v>105</v>
      </c>
      <c r="I1497" s="226"/>
      <c r="J1497" s="222"/>
      <c r="K1497" s="222"/>
      <c r="L1497" s="227"/>
      <c r="M1497" s="228"/>
      <c r="N1497" s="229"/>
      <c r="O1497" s="229"/>
      <c r="P1497" s="229"/>
      <c r="Q1497" s="229"/>
      <c r="R1497" s="229"/>
      <c r="S1497" s="229"/>
      <c r="T1497" s="230"/>
      <c r="AT1497" s="231" t="s">
        <v>283</v>
      </c>
      <c r="AU1497" s="231" t="s">
        <v>16</v>
      </c>
      <c r="AV1497" s="14" t="s">
        <v>84</v>
      </c>
      <c r="AW1497" s="14" t="s">
        <v>32</v>
      </c>
      <c r="AX1497" s="14" t="s">
        <v>76</v>
      </c>
      <c r="AY1497" s="231" t="s">
        <v>272</v>
      </c>
    </row>
    <row r="1498" spans="1:65" s="15" customFormat="1" ht="11.25">
      <c r="B1498" s="246"/>
      <c r="C1498" s="247"/>
      <c r="D1498" s="212" t="s">
        <v>283</v>
      </c>
      <c r="E1498" s="248" t="s">
        <v>1</v>
      </c>
      <c r="F1498" s="249" t="s">
        <v>5942</v>
      </c>
      <c r="G1498" s="247"/>
      <c r="H1498" s="250">
        <v>105</v>
      </c>
      <c r="I1498" s="251"/>
      <c r="J1498" s="247"/>
      <c r="K1498" s="247"/>
      <c r="L1498" s="252"/>
      <c r="M1498" s="253"/>
      <c r="N1498" s="254"/>
      <c r="O1498" s="254"/>
      <c r="P1498" s="254"/>
      <c r="Q1498" s="254"/>
      <c r="R1498" s="254"/>
      <c r="S1498" s="254"/>
      <c r="T1498" s="255"/>
      <c r="AT1498" s="256" t="s">
        <v>283</v>
      </c>
      <c r="AU1498" s="256" t="s">
        <v>16</v>
      </c>
      <c r="AV1498" s="15" t="s">
        <v>279</v>
      </c>
      <c r="AW1498" s="15" t="s">
        <v>32</v>
      </c>
      <c r="AX1498" s="15" t="s">
        <v>16</v>
      </c>
      <c r="AY1498" s="256" t="s">
        <v>272</v>
      </c>
    </row>
    <row r="1499" spans="1:65" s="2" customFormat="1" ht="24.2" customHeight="1">
      <c r="A1499" s="34"/>
      <c r="B1499" s="35"/>
      <c r="C1499" s="192" t="s">
        <v>2695</v>
      </c>
      <c r="D1499" s="192" t="s">
        <v>274</v>
      </c>
      <c r="E1499" s="193" t="s">
        <v>7172</v>
      </c>
      <c r="F1499" s="194" t="s">
        <v>6795</v>
      </c>
      <c r="G1499" s="195" t="s">
        <v>156</v>
      </c>
      <c r="H1499" s="196">
        <v>55</v>
      </c>
      <c r="I1499" s="197"/>
      <c r="J1499" s="198">
        <f>ROUND(I1499*H1499,2)</f>
        <v>0</v>
      </c>
      <c r="K1499" s="194" t="s">
        <v>1</v>
      </c>
      <c r="L1499" s="39"/>
      <c r="M1499" s="199" t="s">
        <v>1</v>
      </c>
      <c r="N1499" s="200" t="s">
        <v>41</v>
      </c>
      <c r="O1499" s="71"/>
      <c r="P1499" s="201">
        <f>O1499*H1499</f>
        <v>0</v>
      </c>
      <c r="Q1499" s="201">
        <v>0</v>
      </c>
      <c r="R1499" s="201">
        <f>Q1499*H1499</f>
        <v>0</v>
      </c>
      <c r="S1499" s="201">
        <v>0</v>
      </c>
      <c r="T1499" s="202">
        <f>S1499*H1499</f>
        <v>0</v>
      </c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R1499" s="203" t="s">
        <v>279</v>
      </c>
      <c r="AT1499" s="203" t="s">
        <v>274</v>
      </c>
      <c r="AU1499" s="203" t="s">
        <v>16</v>
      </c>
      <c r="AY1499" s="17" t="s">
        <v>272</v>
      </c>
      <c r="BE1499" s="204">
        <f>IF(N1499="základní",J1499,0)</f>
        <v>0</v>
      </c>
      <c r="BF1499" s="204">
        <f>IF(N1499="snížená",J1499,0)</f>
        <v>0</v>
      </c>
      <c r="BG1499" s="204">
        <f>IF(N1499="zákl. přenesená",J1499,0)</f>
        <v>0</v>
      </c>
      <c r="BH1499" s="204">
        <f>IF(N1499="sníž. přenesená",J1499,0)</f>
        <v>0</v>
      </c>
      <c r="BI1499" s="204">
        <f>IF(N1499="nulová",J1499,0)</f>
        <v>0</v>
      </c>
      <c r="BJ1499" s="17" t="s">
        <v>16</v>
      </c>
      <c r="BK1499" s="204">
        <f>ROUND(I1499*H1499,2)</f>
        <v>0</v>
      </c>
      <c r="BL1499" s="17" t="s">
        <v>279</v>
      </c>
      <c r="BM1499" s="203" t="s">
        <v>4443</v>
      </c>
    </row>
    <row r="1500" spans="1:65" s="13" customFormat="1" ht="11.25">
      <c r="B1500" s="210"/>
      <c r="C1500" s="211"/>
      <c r="D1500" s="212" t="s">
        <v>283</v>
      </c>
      <c r="E1500" s="213" t="s">
        <v>1</v>
      </c>
      <c r="F1500" s="214" t="s">
        <v>6723</v>
      </c>
      <c r="G1500" s="211"/>
      <c r="H1500" s="213" t="s">
        <v>1</v>
      </c>
      <c r="I1500" s="215"/>
      <c r="J1500" s="211"/>
      <c r="K1500" s="211"/>
      <c r="L1500" s="216"/>
      <c r="M1500" s="217"/>
      <c r="N1500" s="218"/>
      <c r="O1500" s="218"/>
      <c r="P1500" s="218"/>
      <c r="Q1500" s="218"/>
      <c r="R1500" s="218"/>
      <c r="S1500" s="218"/>
      <c r="T1500" s="219"/>
      <c r="AT1500" s="220" t="s">
        <v>283</v>
      </c>
      <c r="AU1500" s="220" t="s">
        <v>16</v>
      </c>
      <c r="AV1500" s="13" t="s">
        <v>16</v>
      </c>
      <c r="AW1500" s="13" t="s">
        <v>32</v>
      </c>
      <c r="AX1500" s="13" t="s">
        <v>76</v>
      </c>
      <c r="AY1500" s="220" t="s">
        <v>272</v>
      </c>
    </row>
    <row r="1501" spans="1:65" s="14" customFormat="1" ht="11.25">
      <c r="B1501" s="221"/>
      <c r="C1501" s="222"/>
      <c r="D1501" s="212" t="s">
        <v>283</v>
      </c>
      <c r="E1501" s="223" t="s">
        <v>1</v>
      </c>
      <c r="F1501" s="224" t="s">
        <v>684</v>
      </c>
      <c r="G1501" s="222"/>
      <c r="H1501" s="225">
        <v>55</v>
      </c>
      <c r="I1501" s="226"/>
      <c r="J1501" s="222"/>
      <c r="K1501" s="222"/>
      <c r="L1501" s="227"/>
      <c r="M1501" s="228"/>
      <c r="N1501" s="229"/>
      <c r="O1501" s="229"/>
      <c r="P1501" s="229"/>
      <c r="Q1501" s="229"/>
      <c r="R1501" s="229"/>
      <c r="S1501" s="229"/>
      <c r="T1501" s="230"/>
      <c r="AT1501" s="231" t="s">
        <v>283</v>
      </c>
      <c r="AU1501" s="231" t="s">
        <v>16</v>
      </c>
      <c r="AV1501" s="14" t="s">
        <v>84</v>
      </c>
      <c r="AW1501" s="14" t="s">
        <v>32</v>
      </c>
      <c r="AX1501" s="14" t="s">
        <v>76</v>
      </c>
      <c r="AY1501" s="231" t="s">
        <v>272</v>
      </c>
    </row>
    <row r="1502" spans="1:65" s="15" customFormat="1" ht="11.25">
      <c r="B1502" s="246"/>
      <c r="C1502" s="247"/>
      <c r="D1502" s="212" t="s">
        <v>283</v>
      </c>
      <c r="E1502" s="248" t="s">
        <v>1</v>
      </c>
      <c r="F1502" s="249" t="s">
        <v>5942</v>
      </c>
      <c r="G1502" s="247"/>
      <c r="H1502" s="250">
        <v>55</v>
      </c>
      <c r="I1502" s="251"/>
      <c r="J1502" s="247"/>
      <c r="K1502" s="247"/>
      <c r="L1502" s="252"/>
      <c r="M1502" s="253"/>
      <c r="N1502" s="254"/>
      <c r="O1502" s="254"/>
      <c r="P1502" s="254"/>
      <c r="Q1502" s="254"/>
      <c r="R1502" s="254"/>
      <c r="S1502" s="254"/>
      <c r="T1502" s="255"/>
      <c r="AT1502" s="256" t="s">
        <v>283</v>
      </c>
      <c r="AU1502" s="256" t="s">
        <v>16</v>
      </c>
      <c r="AV1502" s="15" t="s">
        <v>279</v>
      </c>
      <c r="AW1502" s="15" t="s">
        <v>32</v>
      </c>
      <c r="AX1502" s="15" t="s">
        <v>16</v>
      </c>
      <c r="AY1502" s="256" t="s">
        <v>272</v>
      </c>
    </row>
    <row r="1503" spans="1:65" s="2" customFormat="1" ht="33" customHeight="1">
      <c r="A1503" s="34"/>
      <c r="B1503" s="35"/>
      <c r="C1503" s="192" t="s">
        <v>2701</v>
      </c>
      <c r="D1503" s="192" t="s">
        <v>274</v>
      </c>
      <c r="E1503" s="193" t="s">
        <v>7173</v>
      </c>
      <c r="F1503" s="194" t="s">
        <v>6797</v>
      </c>
      <c r="G1503" s="195" t="s">
        <v>156</v>
      </c>
      <c r="H1503" s="196">
        <v>99.5</v>
      </c>
      <c r="I1503" s="197"/>
      <c r="J1503" s="198">
        <f>ROUND(I1503*H1503,2)</f>
        <v>0</v>
      </c>
      <c r="K1503" s="194" t="s">
        <v>1</v>
      </c>
      <c r="L1503" s="39"/>
      <c r="M1503" s="199" t="s">
        <v>1</v>
      </c>
      <c r="N1503" s="200" t="s">
        <v>41</v>
      </c>
      <c r="O1503" s="71"/>
      <c r="P1503" s="201">
        <f>O1503*H1503</f>
        <v>0</v>
      </c>
      <c r="Q1503" s="201">
        <v>0</v>
      </c>
      <c r="R1503" s="201">
        <f>Q1503*H1503</f>
        <v>0</v>
      </c>
      <c r="S1503" s="201">
        <v>0</v>
      </c>
      <c r="T1503" s="202">
        <f>S1503*H1503</f>
        <v>0</v>
      </c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R1503" s="203" t="s">
        <v>279</v>
      </c>
      <c r="AT1503" s="203" t="s">
        <v>274</v>
      </c>
      <c r="AU1503" s="203" t="s">
        <v>16</v>
      </c>
      <c r="AY1503" s="17" t="s">
        <v>272</v>
      </c>
      <c r="BE1503" s="204">
        <f>IF(N1503="základní",J1503,0)</f>
        <v>0</v>
      </c>
      <c r="BF1503" s="204">
        <f>IF(N1503="snížená",J1503,0)</f>
        <v>0</v>
      </c>
      <c r="BG1503" s="204">
        <f>IF(N1503="zákl. přenesená",J1503,0)</f>
        <v>0</v>
      </c>
      <c r="BH1503" s="204">
        <f>IF(N1503="sníž. přenesená",J1503,0)</f>
        <v>0</v>
      </c>
      <c r="BI1503" s="204">
        <f>IF(N1503="nulová",J1503,0)</f>
        <v>0</v>
      </c>
      <c r="BJ1503" s="17" t="s">
        <v>16</v>
      </c>
      <c r="BK1503" s="204">
        <f>ROUND(I1503*H1503,2)</f>
        <v>0</v>
      </c>
      <c r="BL1503" s="17" t="s">
        <v>279</v>
      </c>
      <c r="BM1503" s="203" t="s">
        <v>4452</v>
      </c>
    </row>
    <row r="1504" spans="1:65" s="13" customFormat="1" ht="11.25">
      <c r="B1504" s="210"/>
      <c r="C1504" s="211"/>
      <c r="D1504" s="212" t="s">
        <v>283</v>
      </c>
      <c r="E1504" s="213" t="s">
        <v>1</v>
      </c>
      <c r="F1504" s="214" t="s">
        <v>6723</v>
      </c>
      <c r="G1504" s="211"/>
      <c r="H1504" s="213" t="s">
        <v>1</v>
      </c>
      <c r="I1504" s="215"/>
      <c r="J1504" s="211"/>
      <c r="K1504" s="211"/>
      <c r="L1504" s="216"/>
      <c r="M1504" s="217"/>
      <c r="N1504" s="218"/>
      <c r="O1504" s="218"/>
      <c r="P1504" s="218"/>
      <c r="Q1504" s="218"/>
      <c r="R1504" s="218"/>
      <c r="S1504" s="218"/>
      <c r="T1504" s="219"/>
      <c r="AT1504" s="220" t="s">
        <v>283</v>
      </c>
      <c r="AU1504" s="220" t="s">
        <v>16</v>
      </c>
      <c r="AV1504" s="13" t="s">
        <v>16</v>
      </c>
      <c r="AW1504" s="13" t="s">
        <v>32</v>
      </c>
      <c r="AX1504" s="13" t="s">
        <v>76</v>
      </c>
      <c r="AY1504" s="220" t="s">
        <v>272</v>
      </c>
    </row>
    <row r="1505" spans="1:65" s="14" customFormat="1" ht="11.25">
      <c r="B1505" s="221"/>
      <c r="C1505" s="222"/>
      <c r="D1505" s="212" t="s">
        <v>283</v>
      </c>
      <c r="E1505" s="223" t="s">
        <v>1</v>
      </c>
      <c r="F1505" s="224" t="s">
        <v>7174</v>
      </c>
      <c r="G1505" s="222"/>
      <c r="H1505" s="225">
        <v>99.5</v>
      </c>
      <c r="I1505" s="226"/>
      <c r="J1505" s="222"/>
      <c r="K1505" s="222"/>
      <c r="L1505" s="227"/>
      <c r="M1505" s="228"/>
      <c r="N1505" s="229"/>
      <c r="O1505" s="229"/>
      <c r="P1505" s="229"/>
      <c r="Q1505" s="229"/>
      <c r="R1505" s="229"/>
      <c r="S1505" s="229"/>
      <c r="T1505" s="230"/>
      <c r="AT1505" s="231" t="s">
        <v>283</v>
      </c>
      <c r="AU1505" s="231" t="s">
        <v>16</v>
      </c>
      <c r="AV1505" s="14" t="s">
        <v>84</v>
      </c>
      <c r="AW1505" s="14" t="s">
        <v>32</v>
      </c>
      <c r="AX1505" s="14" t="s">
        <v>76</v>
      </c>
      <c r="AY1505" s="231" t="s">
        <v>272</v>
      </c>
    </row>
    <row r="1506" spans="1:65" s="15" customFormat="1" ht="11.25">
      <c r="B1506" s="246"/>
      <c r="C1506" s="247"/>
      <c r="D1506" s="212" t="s">
        <v>283</v>
      </c>
      <c r="E1506" s="248" t="s">
        <v>1</v>
      </c>
      <c r="F1506" s="249" t="s">
        <v>5942</v>
      </c>
      <c r="G1506" s="247"/>
      <c r="H1506" s="250">
        <v>99.5</v>
      </c>
      <c r="I1506" s="251"/>
      <c r="J1506" s="247"/>
      <c r="K1506" s="247"/>
      <c r="L1506" s="252"/>
      <c r="M1506" s="253"/>
      <c r="N1506" s="254"/>
      <c r="O1506" s="254"/>
      <c r="P1506" s="254"/>
      <c r="Q1506" s="254"/>
      <c r="R1506" s="254"/>
      <c r="S1506" s="254"/>
      <c r="T1506" s="255"/>
      <c r="AT1506" s="256" t="s">
        <v>283</v>
      </c>
      <c r="AU1506" s="256" t="s">
        <v>16</v>
      </c>
      <c r="AV1506" s="15" t="s">
        <v>279</v>
      </c>
      <c r="AW1506" s="15" t="s">
        <v>32</v>
      </c>
      <c r="AX1506" s="15" t="s">
        <v>16</v>
      </c>
      <c r="AY1506" s="256" t="s">
        <v>272</v>
      </c>
    </row>
    <row r="1507" spans="1:65" s="2" customFormat="1" ht="33" customHeight="1">
      <c r="A1507" s="34"/>
      <c r="B1507" s="35"/>
      <c r="C1507" s="192" t="s">
        <v>2710</v>
      </c>
      <c r="D1507" s="192" t="s">
        <v>274</v>
      </c>
      <c r="E1507" s="193" t="s">
        <v>7175</v>
      </c>
      <c r="F1507" s="194" t="s">
        <v>6799</v>
      </c>
      <c r="G1507" s="195" t="s">
        <v>156</v>
      </c>
      <c r="H1507" s="196">
        <v>148</v>
      </c>
      <c r="I1507" s="197"/>
      <c r="J1507" s="198">
        <f>ROUND(I1507*H1507,2)</f>
        <v>0</v>
      </c>
      <c r="K1507" s="194" t="s">
        <v>1</v>
      </c>
      <c r="L1507" s="39"/>
      <c r="M1507" s="199" t="s">
        <v>1</v>
      </c>
      <c r="N1507" s="200" t="s">
        <v>41</v>
      </c>
      <c r="O1507" s="71"/>
      <c r="P1507" s="201">
        <f>O1507*H1507</f>
        <v>0</v>
      </c>
      <c r="Q1507" s="201">
        <v>0</v>
      </c>
      <c r="R1507" s="201">
        <f>Q1507*H1507</f>
        <v>0</v>
      </c>
      <c r="S1507" s="201">
        <v>0</v>
      </c>
      <c r="T1507" s="202">
        <f>S1507*H1507</f>
        <v>0</v>
      </c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R1507" s="203" t="s">
        <v>279</v>
      </c>
      <c r="AT1507" s="203" t="s">
        <v>274</v>
      </c>
      <c r="AU1507" s="203" t="s">
        <v>16</v>
      </c>
      <c r="AY1507" s="17" t="s">
        <v>272</v>
      </c>
      <c r="BE1507" s="204">
        <f>IF(N1507="základní",J1507,0)</f>
        <v>0</v>
      </c>
      <c r="BF1507" s="204">
        <f>IF(N1507="snížená",J1507,0)</f>
        <v>0</v>
      </c>
      <c r="BG1507" s="204">
        <f>IF(N1507="zákl. přenesená",J1507,0)</f>
        <v>0</v>
      </c>
      <c r="BH1507" s="204">
        <f>IF(N1507="sníž. přenesená",J1507,0)</f>
        <v>0</v>
      </c>
      <c r="BI1507" s="204">
        <f>IF(N1507="nulová",J1507,0)</f>
        <v>0</v>
      </c>
      <c r="BJ1507" s="17" t="s">
        <v>16</v>
      </c>
      <c r="BK1507" s="204">
        <f>ROUND(I1507*H1507,2)</f>
        <v>0</v>
      </c>
      <c r="BL1507" s="17" t="s">
        <v>279</v>
      </c>
      <c r="BM1507" s="203" t="s">
        <v>4460</v>
      </c>
    </row>
    <row r="1508" spans="1:65" s="13" customFormat="1" ht="11.25">
      <c r="B1508" s="210"/>
      <c r="C1508" s="211"/>
      <c r="D1508" s="212" t="s">
        <v>283</v>
      </c>
      <c r="E1508" s="213" t="s">
        <v>1</v>
      </c>
      <c r="F1508" s="214" t="s">
        <v>6934</v>
      </c>
      <c r="G1508" s="211"/>
      <c r="H1508" s="213" t="s">
        <v>1</v>
      </c>
      <c r="I1508" s="215"/>
      <c r="J1508" s="211"/>
      <c r="K1508" s="211"/>
      <c r="L1508" s="216"/>
      <c r="M1508" s="217"/>
      <c r="N1508" s="218"/>
      <c r="O1508" s="218"/>
      <c r="P1508" s="218"/>
      <c r="Q1508" s="218"/>
      <c r="R1508" s="218"/>
      <c r="S1508" s="218"/>
      <c r="T1508" s="219"/>
      <c r="AT1508" s="220" t="s">
        <v>283</v>
      </c>
      <c r="AU1508" s="220" t="s">
        <v>16</v>
      </c>
      <c r="AV1508" s="13" t="s">
        <v>16</v>
      </c>
      <c r="AW1508" s="13" t="s">
        <v>32</v>
      </c>
      <c r="AX1508" s="13" t="s">
        <v>76</v>
      </c>
      <c r="AY1508" s="220" t="s">
        <v>272</v>
      </c>
    </row>
    <row r="1509" spans="1:65" s="14" customFormat="1" ht="11.25">
      <c r="B1509" s="221"/>
      <c r="C1509" s="222"/>
      <c r="D1509" s="212" t="s">
        <v>283</v>
      </c>
      <c r="E1509" s="223" t="s">
        <v>1</v>
      </c>
      <c r="F1509" s="224" t="s">
        <v>1801</v>
      </c>
      <c r="G1509" s="222"/>
      <c r="H1509" s="225">
        <v>148</v>
      </c>
      <c r="I1509" s="226"/>
      <c r="J1509" s="222"/>
      <c r="K1509" s="222"/>
      <c r="L1509" s="227"/>
      <c r="M1509" s="228"/>
      <c r="N1509" s="229"/>
      <c r="O1509" s="229"/>
      <c r="P1509" s="229"/>
      <c r="Q1509" s="229"/>
      <c r="R1509" s="229"/>
      <c r="S1509" s="229"/>
      <c r="T1509" s="230"/>
      <c r="AT1509" s="231" t="s">
        <v>283</v>
      </c>
      <c r="AU1509" s="231" t="s">
        <v>16</v>
      </c>
      <c r="AV1509" s="14" t="s">
        <v>84</v>
      </c>
      <c r="AW1509" s="14" t="s">
        <v>32</v>
      </c>
      <c r="AX1509" s="14" t="s">
        <v>76</v>
      </c>
      <c r="AY1509" s="231" t="s">
        <v>272</v>
      </c>
    </row>
    <row r="1510" spans="1:65" s="15" customFormat="1" ht="11.25">
      <c r="B1510" s="246"/>
      <c r="C1510" s="247"/>
      <c r="D1510" s="212" t="s">
        <v>283</v>
      </c>
      <c r="E1510" s="248" t="s">
        <v>1</v>
      </c>
      <c r="F1510" s="249" t="s">
        <v>5942</v>
      </c>
      <c r="G1510" s="247"/>
      <c r="H1510" s="250">
        <v>148</v>
      </c>
      <c r="I1510" s="251"/>
      <c r="J1510" s="247"/>
      <c r="K1510" s="247"/>
      <c r="L1510" s="252"/>
      <c r="M1510" s="253"/>
      <c r="N1510" s="254"/>
      <c r="O1510" s="254"/>
      <c r="P1510" s="254"/>
      <c r="Q1510" s="254"/>
      <c r="R1510" s="254"/>
      <c r="S1510" s="254"/>
      <c r="T1510" s="255"/>
      <c r="AT1510" s="256" t="s">
        <v>283</v>
      </c>
      <c r="AU1510" s="256" t="s">
        <v>16</v>
      </c>
      <c r="AV1510" s="15" t="s">
        <v>279</v>
      </c>
      <c r="AW1510" s="15" t="s">
        <v>32</v>
      </c>
      <c r="AX1510" s="15" t="s">
        <v>16</v>
      </c>
      <c r="AY1510" s="256" t="s">
        <v>272</v>
      </c>
    </row>
    <row r="1511" spans="1:65" s="2" customFormat="1" ht="24.2" customHeight="1">
      <c r="A1511" s="34"/>
      <c r="B1511" s="35"/>
      <c r="C1511" s="192" t="s">
        <v>2719</v>
      </c>
      <c r="D1511" s="192" t="s">
        <v>274</v>
      </c>
      <c r="E1511" s="193" t="s">
        <v>7176</v>
      </c>
      <c r="F1511" s="194" t="s">
        <v>6801</v>
      </c>
      <c r="G1511" s="195" t="s">
        <v>156</v>
      </c>
      <c r="H1511" s="196">
        <v>16</v>
      </c>
      <c r="I1511" s="197"/>
      <c r="J1511" s="198">
        <f>ROUND(I1511*H1511,2)</f>
        <v>0</v>
      </c>
      <c r="K1511" s="194" t="s">
        <v>1</v>
      </c>
      <c r="L1511" s="39"/>
      <c r="M1511" s="199" t="s">
        <v>1</v>
      </c>
      <c r="N1511" s="200" t="s">
        <v>41</v>
      </c>
      <c r="O1511" s="71"/>
      <c r="P1511" s="201">
        <f>O1511*H1511</f>
        <v>0</v>
      </c>
      <c r="Q1511" s="201">
        <v>0</v>
      </c>
      <c r="R1511" s="201">
        <f>Q1511*H1511</f>
        <v>0</v>
      </c>
      <c r="S1511" s="201">
        <v>0</v>
      </c>
      <c r="T1511" s="202">
        <f>S1511*H1511</f>
        <v>0</v>
      </c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  <c r="AR1511" s="203" t="s">
        <v>279</v>
      </c>
      <c r="AT1511" s="203" t="s">
        <v>274</v>
      </c>
      <c r="AU1511" s="203" t="s">
        <v>16</v>
      </c>
      <c r="AY1511" s="17" t="s">
        <v>272</v>
      </c>
      <c r="BE1511" s="204">
        <f>IF(N1511="základní",J1511,0)</f>
        <v>0</v>
      </c>
      <c r="BF1511" s="204">
        <f>IF(N1511="snížená",J1511,0)</f>
        <v>0</v>
      </c>
      <c r="BG1511" s="204">
        <f>IF(N1511="zákl. přenesená",J1511,0)</f>
        <v>0</v>
      </c>
      <c r="BH1511" s="204">
        <f>IF(N1511="sníž. přenesená",J1511,0)</f>
        <v>0</v>
      </c>
      <c r="BI1511" s="204">
        <f>IF(N1511="nulová",J1511,0)</f>
        <v>0</v>
      </c>
      <c r="BJ1511" s="17" t="s">
        <v>16</v>
      </c>
      <c r="BK1511" s="204">
        <f>ROUND(I1511*H1511,2)</f>
        <v>0</v>
      </c>
      <c r="BL1511" s="17" t="s">
        <v>279</v>
      </c>
      <c r="BM1511" s="203" t="s">
        <v>4468</v>
      </c>
    </row>
    <row r="1512" spans="1:65" s="13" customFormat="1" ht="11.25">
      <c r="B1512" s="210"/>
      <c r="C1512" s="211"/>
      <c r="D1512" s="212" t="s">
        <v>283</v>
      </c>
      <c r="E1512" s="213" t="s">
        <v>1</v>
      </c>
      <c r="F1512" s="214" t="s">
        <v>6723</v>
      </c>
      <c r="G1512" s="211"/>
      <c r="H1512" s="213" t="s">
        <v>1</v>
      </c>
      <c r="I1512" s="215"/>
      <c r="J1512" s="211"/>
      <c r="K1512" s="211"/>
      <c r="L1512" s="216"/>
      <c r="M1512" s="217"/>
      <c r="N1512" s="218"/>
      <c r="O1512" s="218"/>
      <c r="P1512" s="218"/>
      <c r="Q1512" s="218"/>
      <c r="R1512" s="218"/>
      <c r="S1512" s="218"/>
      <c r="T1512" s="219"/>
      <c r="AT1512" s="220" t="s">
        <v>283</v>
      </c>
      <c r="AU1512" s="220" t="s">
        <v>16</v>
      </c>
      <c r="AV1512" s="13" t="s">
        <v>16</v>
      </c>
      <c r="AW1512" s="13" t="s">
        <v>32</v>
      </c>
      <c r="AX1512" s="13" t="s">
        <v>76</v>
      </c>
      <c r="AY1512" s="220" t="s">
        <v>272</v>
      </c>
    </row>
    <row r="1513" spans="1:65" s="14" customFormat="1" ht="11.25">
      <c r="B1513" s="221"/>
      <c r="C1513" s="222"/>
      <c r="D1513" s="212" t="s">
        <v>283</v>
      </c>
      <c r="E1513" s="223" t="s">
        <v>1</v>
      </c>
      <c r="F1513" s="224" t="s">
        <v>358</v>
      </c>
      <c r="G1513" s="222"/>
      <c r="H1513" s="225">
        <v>16</v>
      </c>
      <c r="I1513" s="226"/>
      <c r="J1513" s="222"/>
      <c r="K1513" s="222"/>
      <c r="L1513" s="227"/>
      <c r="M1513" s="228"/>
      <c r="N1513" s="229"/>
      <c r="O1513" s="229"/>
      <c r="P1513" s="229"/>
      <c r="Q1513" s="229"/>
      <c r="R1513" s="229"/>
      <c r="S1513" s="229"/>
      <c r="T1513" s="230"/>
      <c r="AT1513" s="231" t="s">
        <v>283</v>
      </c>
      <c r="AU1513" s="231" t="s">
        <v>16</v>
      </c>
      <c r="AV1513" s="14" t="s">
        <v>84</v>
      </c>
      <c r="AW1513" s="14" t="s">
        <v>32</v>
      </c>
      <c r="AX1513" s="14" t="s">
        <v>76</v>
      </c>
      <c r="AY1513" s="231" t="s">
        <v>272</v>
      </c>
    </row>
    <row r="1514" spans="1:65" s="15" customFormat="1" ht="11.25">
      <c r="B1514" s="246"/>
      <c r="C1514" s="247"/>
      <c r="D1514" s="212" t="s">
        <v>283</v>
      </c>
      <c r="E1514" s="248" t="s">
        <v>1</v>
      </c>
      <c r="F1514" s="249" t="s">
        <v>5942</v>
      </c>
      <c r="G1514" s="247"/>
      <c r="H1514" s="250">
        <v>16</v>
      </c>
      <c r="I1514" s="251"/>
      <c r="J1514" s="247"/>
      <c r="K1514" s="247"/>
      <c r="L1514" s="252"/>
      <c r="M1514" s="253"/>
      <c r="N1514" s="254"/>
      <c r="O1514" s="254"/>
      <c r="P1514" s="254"/>
      <c r="Q1514" s="254"/>
      <c r="R1514" s="254"/>
      <c r="S1514" s="254"/>
      <c r="T1514" s="255"/>
      <c r="AT1514" s="256" t="s">
        <v>283</v>
      </c>
      <c r="AU1514" s="256" t="s">
        <v>16</v>
      </c>
      <c r="AV1514" s="15" t="s">
        <v>279</v>
      </c>
      <c r="AW1514" s="15" t="s">
        <v>32</v>
      </c>
      <c r="AX1514" s="15" t="s">
        <v>16</v>
      </c>
      <c r="AY1514" s="256" t="s">
        <v>272</v>
      </c>
    </row>
    <row r="1515" spans="1:65" s="2" customFormat="1" ht="49.15" customHeight="1">
      <c r="A1515" s="34"/>
      <c r="B1515" s="35"/>
      <c r="C1515" s="192" t="s">
        <v>2730</v>
      </c>
      <c r="D1515" s="192" t="s">
        <v>274</v>
      </c>
      <c r="E1515" s="193" t="s">
        <v>7177</v>
      </c>
      <c r="F1515" s="194" t="s">
        <v>7178</v>
      </c>
      <c r="G1515" s="195" t="s">
        <v>2594</v>
      </c>
      <c r="H1515" s="196">
        <v>45</v>
      </c>
      <c r="I1515" s="197"/>
      <c r="J1515" s="198">
        <f>ROUND(I1515*H1515,2)</f>
        <v>0</v>
      </c>
      <c r="K1515" s="194" t="s">
        <v>1</v>
      </c>
      <c r="L1515" s="39"/>
      <c r="M1515" s="199" t="s">
        <v>1</v>
      </c>
      <c r="N1515" s="200" t="s">
        <v>41</v>
      </c>
      <c r="O1515" s="71"/>
      <c r="P1515" s="201">
        <f>O1515*H1515</f>
        <v>0</v>
      </c>
      <c r="Q1515" s="201">
        <v>0</v>
      </c>
      <c r="R1515" s="201">
        <f>Q1515*H1515</f>
        <v>0</v>
      </c>
      <c r="S1515" s="201">
        <v>0</v>
      </c>
      <c r="T1515" s="202">
        <f>S1515*H1515</f>
        <v>0</v>
      </c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R1515" s="203" t="s">
        <v>279</v>
      </c>
      <c r="AT1515" s="203" t="s">
        <v>274</v>
      </c>
      <c r="AU1515" s="203" t="s">
        <v>16</v>
      </c>
      <c r="AY1515" s="17" t="s">
        <v>272</v>
      </c>
      <c r="BE1515" s="204">
        <f>IF(N1515="základní",J1515,0)</f>
        <v>0</v>
      </c>
      <c r="BF1515" s="204">
        <f>IF(N1515="snížená",J1515,0)</f>
        <v>0</v>
      </c>
      <c r="BG1515" s="204">
        <f>IF(N1515="zákl. přenesená",J1515,0)</f>
        <v>0</v>
      </c>
      <c r="BH1515" s="204">
        <f>IF(N1515="sníž. přenesená",J1515,0)</f>
        <v>0</v>
      </c>
      <c r="BI1515" s="204">
        <f>IF(N1515="nulová",J1515,0)</f>
        <v>0</v>
      </c>
      <c r="BJ1515" s="17" t="s">
        <v>16</v>
      </c>
      <c r="BK1515" s="204">
        <f>ROUND(I1515*H1515,2)</f>
        <v>0</v>
      </c>
      <c r="BL1515" s="17" t="s">
        <v>279</v>
      </c>
      <c r="BM1515" s="203" t="s">
        <v>4487</v>
      </c>
    </row>
    <row r="1516" spans="1:65" s="2" customFormat="1" ht="21.75" customHeight="1">
      <c r="A1516" s="34"/>
      <c r="B1516" s="35"/>
      <c r="C1516" s="192" t="s">
        <v>2738</v>
      </c>
      <c r="D1516" s="192" t="s">
        <v>274</v>
      </c>
      <c r="E1516" s="193" t="s">
        <v>7179</v>
      </c>
      <c r="F1516" s="194" t="s">
        <v>6809</v>
      </c>
      <c r="G1516" s="195" t="s">
        <v>380</v>
      </c>
      <c r="H1516" s="196">
        <v>5.6</v>
      </c>
      <c r="I1516" s="197"/>
      <c r="J1516" s="198">
        <f>ROUND(I1516*H1516,2)</f>
        <v>0</v>
      </c>
      <c r="K1516" s="194" t="s">
        <v>1</v>
      </c>
      <c r="L1516" s="39"/>
      <c r="M1516" s="199" t="s">
        <v>1</v>
      </c>
      <c r="N1516" s="200" t="s">
        <v>41</v>
      </c>
      <c r="O1516" s="71"/>
      <c r="P1516" s="201">
        <f>O1516*H1516</f>
        <v>0</v>
      </c>
      <c r="Q1516" s="201">
        <v>0</v>
      </c>
      <c r="R1516" s="201">
        <f>Q1516*H1516</f>
        <v>0</v>
      </c>
      <c r="S1516" s="201">
        <v>0</v>
      </c>
      <c r="T1516" s="202">
        <f>S1516*H1516</f>
        <v>0</v>
      </c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R1516" s="203" t="s">
        <v>279</v>
      </c>
      <c r="AT1516" s="203" t="s">
        <v>274</v>
      </c>
      <c r="AU1516" s="203" t="s">
        <v>16</v>
      </c>
      <c r="AY1516" s="17" t="s">
        <v>272</v>
      </c>
      <c r="BE1516" s="204">
        <f>IF(N1516="základní",J1516,0)</f>
        <v>0</v>
      </c>
      <c r="BF1516" s="204">
        <f>IF(N1516="snížená",J1516,0)</f>
        <v>0</v>
      </c>
      <c r="BG1516" s="204">
        <f>IF(N1516="zákl. přenesená",J1516,0)</f>
        <v>0</v>
      </c>
      <c r="BH1516" s="204">
        <f>IF(N1516="sníž. přenesená",J1516,0)</f>
        <v>0</v>
      </c>
      <c r="BI1516" s="204">
        <f>IF(N1516="nulová",J1516,0)</f>
        <v>0</v>
      </c>
      <c r="BJ1516" s="17" t="s">
        <v>16</v>
      </c>
      <c r="BK1516" s="204">
        <f>ROUND(I1516*H1516,2)</f>
        <v>0</v>
      </c>
      <c r="BL1516" s="17" t="s">
        <v>279</v>
      </c>
      <c r="BM1516" s="203" t="s">
        <v>4500</v>
      </c>
    </row>
    <row r="1517" spans="1:65" s="12" customFormat="1" ht="25.9" customHeight="1">
      <c r="B1517" s="176"/>
      <c r="C1517" s="177"/>
      <c r="D1517" s="178" t="s">
        <v>75</v>
      </c>
      <c r="E1517" s="179" t="s">
        <v>7180</v>
      </c>
      <c r="F1517" s="179" t="s">
        <v>7181</v>
      </c>
      <c r="G1517" s="177"/>
      <c r="H1517" s="177"/>
      <c r="I1517" s="180"/>
      <c r="J1517" s="181">
        <f>BK1517</f>
        <v>0</v>
      </c>
      <c r="K1517" s="177"/>
      <c r="L1517" s="182"/>
      <c r="M1517" s="183"/>
      <c r="N1517" s="184"/>
      <c r="O1517" s="184"/>
      <c r="P1517" s="185">
        <f>SUM(P1518:P1585)</f>
        <v>0</v>
      </c>
      <c r="Q1517" s="184"/>
      <c r="R1517" s="185">
        <f>SUM(R1518:R1585)</f>
        <v>0</v>
      </c>
      <c r="S1517" s="184"/>
      <c r="T1517" s="186">
        <f>SUM(T1518:T1585)</f>
        <v>0</v>
      </c>
      <c r="AR1517" s="187" t="s">
        <v>16</v>
      </c>
      <c r="AT1517" s="188" t="s">
        <v>75</v>
      </c>
      <c r="AU1517" s="188" t="s">
        <v>76</v>
      </c>
      <c r="AY1517" s="187" t="s">
        <v>272</v>
      </c>
      <c r="BK1517" s="189">
        <f>SUM(BK1518:BK1585)</f>
        <v>0</v>
      </c>
    </row>
    <row r="1518" spans="1:65" s="2" customFormat="1" ht="37.9" customHeight="1">
      <c r="A1518" s="34"/>
      <c r="B1518" s="35"/>
      <c r="C1518" s="192" t="s">
        <v>2745</v>
      </c>
      <c r="D1518" s="192" t="s">
        <v>274</v>
      </c>
      <c r="E1518" s="193" t="s">
        <v>7182</v>
      </c>
      <c r="F1518" s="194" t="s">
        <v>7183</v>
      </c>
      <c r="G1518" s="195" t="s">
        <v>952</v>
      </c>
      <c r="H1518" s="196">
        <v>1</v>
      </c>
      <c r="I1518" s="197"/>
      <c r="J1518" s="198">
        <f>ROUND(I1518*H1518,2)</f>
        <v>0</v>
      </c>
      <c r="K1518" s="194" t="s">
        <v>1</v>
      </c>
      <c r="L1518" s="39"/>
      <c r="M1518" s="199" t="s">
        <v>1</v>
      </c>
      <c r="N1518" s="200" t="s">
        <v>41</v>
      </c>
      <c r="O1518" s="71"/>
      <c r="P1518" s="201">
        <f>O1518*H1518</f>
        <v>0</v>
      </c>
      <c r="Q1518" s="201">
        <v>0</v>
      </c>
      <c r="R1518" s="201">
        <f>Q1518*H1518</f>
        <v>0</v>
      </c>
      <c r="S1518" s="201">
        <v>0</v>
      </c>
      <c r="T1518" s="202">
        <f>S1518*H1518</f>
        <v>0</v>
      </c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R1518" s="203" t="s">
        <v>279</v>
      </c>
      <c r="AT1518" s="203" t="s">
        <v>274</v>
      </c>
      <c r="AU1518" s="203" t="s">
        <v>16</v>
      </c>
      <c r="AY1518" s="17" t="s">
        <v>272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7" t="s">
        <v>16</v>
      </c>
      <c r="BK1518" s="204">
        <f>ROUND(I1518*H1518,2)</f>
        <v>0</v>
      </c>
      <c r="BL1518" s="17" t="s">
        <v>279</v>
      </c>
      <c r="BM1518" s="203" t="s">
        <v>4512</v>
      </c>
    </row>
    <row r="1519" spans="1:65" s="13" customFormat="1" ht="22.5">
      <c r="B1519" s="210"/>
      <c r="C1519" s="211"/>
      <c r="D1519" s="212" t="s">
        <v>283</v>
      </c>
      <c r="E1519" s="213" t="s">
        <v>1</v>
      </c>
      <c r="F1519" s="214" t="s">
        <v>6707</v>
      </c>
      <c r="G1519" s="211"/>
      <c r="H1519" s="213" t="s">
        <v>1</v>
      </c>
      <c r="I1519" s="215"/>
      <c r="J1519" s="211"/>
      <c r="K1519" s="211"/>
      <c r="L1519" s="216"/>
      <c r="M1519" s="217"/>
      <c r="N1519" s="218"/>
      <c r="O1519" s="218"/>
      <c r="P1519" s="218"/>
      <c r="Q1519" s="218"/>
      <c r="R1519" s="218"/>
      <c r="S1519" s="218"/>
      <c r="T1519" s="219"/>
      <c r="AT1519" s="220" t="s">
        <v>283</v>
      </c>
      <c r="AU1519" s="220" t="s">
        <v>16</v>
      </c>
      <c r="AV1519" s="13" t="s">
        <v>16</v>
      </c>
      <c r="AW1519" s="13" t="s">
        <v>32</v>
      </c>
      <c r="AX1519" s="13" t="s">
        <v>76</v>
      </c>
      <c r="AY1519" s="220" t="s">
        <v>272</v>
      </c>
    </row>
    <row r="1520" spans="1:65" s="13" customFormat="1" ht="11.25">
      <c r="B1520" s="210"/>
      <c r="C1520" s="211"/>
      <c r="D1520" s="212" t="s">
        <v>283</v>
      </c>
      <c r="E1520" s="213" t="s">
        <v>1</v>
      </c>
      <c r="F1520" s="214" t="s">
        <v>7184</v>
      </c>
      <c r="G1520" s="211"/>
      <c r="H1520" s="213" t="s">
        <v>1</v>
      </c>
      <c r="I1520" s="215"/>
      <c r="J1520" s="211"/>
      <c r="K1520" s="211"/>
      <c r="L1520" s="216"/>
      <c r="M1520" s="217"/>
      <c r="N1520" s="218"/>
      <c r="O1520" s="218"/>
      <c r="P1520" s="218"/>
      <c r="Q1520" s="218"/>
      <c r="R1520" s="218"/>
      <c r="S1520" s="218"/>
      <c r="T1520" s="219"/>
      <c r="AT1520" s="220" t="s">
        <v>283</v>
      </c>
      <c r="AU1520" s="220" t="s">
        <v>16</v>
      </c>
      <c r="AV1520" s="13" t="s">
        <v>16</v>
      </c>
      <c r="AW1520" s="13" t="s">
        <v>32</v>
      </c>
      <c r="AX1520" s="13" t="s">
        <v>76</v>
      </c>
      <c r="AY1520" s="220" t="s">
        <v>272</v>
      </c>
    </row>
    <row r="1521" spans="1:65" s="13" customFormat="1" ht="11.25">
      <c r="B1521" s="210"/>
      <c r="C1521" s="211"/>
      <c r="D1521" s="212" t="s">
        <v>283</v>
      </c>
      <c r="E1521" s="213" t="s">
        <v>1</v>
      </c>
      <c r="F1521" s="214" t="s">
        <v>7185</v>
      </c>
      <c r="G1521" s="211"/>
      <c r="H1521" s="213" t="s">
        <v>1</v>
      </c>
      <c r="I1521" s="215"/>
      <c r="J1521" s="211"/>
      <c r="K1521" s="211"/>
      <c r="L1521" s="216"/>
      <c r="M1521" s="217"/>
      <c r="N1521" s="218"/>
      <c r="O1521" s="218"/>
      <c r="P1521" s="218"/>
      <c r="Q1521" s="218"/>
      <c r="R1521" s="218"/>
      <c r="S1521" s="218"/>
      <c r="T1521" s="219"/>
      <c r="AT1521" s="220" t="s">
        <v>283</v>
      </c>
      <c r="AU1521" s="220" t="s">
        <v>16</v>
      </c>
      <c r="AV1521" s="13" t="s">
        <v>16</v>
      </c>
      <c r="AW1521" s="13" t="s">
        <v>32</v>
      </c>
      <c r="AX1521" s="13" t="s">
        <v>76</v>
      </c>
      <c r="AY1521" s="220" t="s">
        <v>272</v>
      </c>
    </row>
    <row r="1522" spans="1:65" s="13" customFormat="1" ht="11.25">
      <c r="B1522" s="210"/>
      <c r="C1522" s="211"/>
      <c r="D1522" s="212" t="s">
        <v>283</v>
      </c>
      <c r="E1522" s="213" t="s">
        <v>1</v>
      </c>
      <c r="F1522" s="214" t="s">
        <v>6816</v>
      </c>
      <c r="G1522" s="211"/>
      <c r="H1522" s="213" t="s">
        <v>1</v>
      </c>
      <c r="I1522" s="215"/>
      <c r="J1522" s="211"/>
      <c r="K1522" s="211"/>
      <c r="L1522" s="216"/>
      <c r="M1522" s="217"/>
      <c r="N1522" s="218"/>
      <c r="O1522" s="218"/>
      <c r="P1522" s="218"/>
      <c r="Q1522" s="218"/>
      <c r="R1522" s="218"/>
      <c r="S1522" s="218"/>
      <c r="T1522" s="219"/>
      <c r="AT1522" s="220" t="s">
        <v>283</v>
      </c>
      <c r="AU1522" s="220" t="s">
        <v>16</v>
      </c>
      <c r="AV1522" s="13" t="s">
        <v>16</v>
      </c>
      <c r="AW1522" s="13" t="s">
        <v>32</v>
      </c>
      <c r="AX1522" s="13" t="s">
        <v>76</v>
      </c>
      <c r="AY1522" s="220" t="s">
        <v>272</v>
      </c>
    </row>
    <row r="1523" spans="1:65" s="13" customFormat="1" ht="22.5">
      <c r="B1523" s="210"/>
      <c r="C1523" s="211"/>
      <c r="D1523" s="212" t="s">
        <v>283</v>
      </c>
      <c r="E1523" s="213" t="s">
        <v>1</v>
      </c>
      <c r="F1523" s="214" t="s">
        <v>6817</v>
      </c>
      <c r="G1523" s="211"/>
      <c r="H1523" s="213" t="s">
        <v>1</v>
      </c>
      <c r="I1523" s="215"/>
      <c r="J1523" s="211"/>
      <c r="K1523" s="211"/>
      <c r="L1523" s="216"/>
      <c r="M1523" s="217"/>
      <c r="N1523" s="218"/>
      <c r="O1523" s="218"/>
      <c r="P1523" s="218"/>
      <c r="Q1523" s="218"/>
      <c r="R1523" s="218"/>
      <c r="S1523" s="218"/>
      <c r="T1523" s="219"/>
      <c r="AT1523" s="220" t="s">
        <v>283</v>
      </c>
      <c r="AU1523" s="220" t="s">
        <v>16</v>
      </c>
      <c r="AV1523" s="13" t="s">
        <v>16</v>
      </c>
      <c r="AW1523" s="13" t="s">
        <v>32</v>
      </c>
      <c r="AX1523" s="13" t="s">
        <v>76</v>
      </c>
      <c r="AY1523" s="220" t="s">
        <v>272</v>
      </c>
    </row>
    <row r="1524" spans="1:65" s="13" customFormat="1" ht="11.25">
      <c r="B1524" s="210"/>
      <c r="C1524" s="211"/>
      <c r="D1524" s="212" t="s">
        <v>283</v>
      </c>
      <c r="E1524" s="213" t="s">
        <v>1</v>
      </c>
      <c r="F1524" s="214" t="s">
        <v>6818</v>
      </c>
      <c r="G1524" s="211"/>
      <c r="H1524" s="213" t="s">
        <v>1</v>
      </c>
      <c r="I1524" s="215"/>
      <c r="J1524" s="211"/>
      <c r="K1524" s="211"/>
      <c r="L1524" s="216"/>
      <c r="M1524" s="217"/>
      <c r="N1524" s="218"/>
      <c r="O1524" s="218"/>
      <c r="P1524" s="218"/>
      <c r="Q1524" s="218"/>
      <c r="R1524" s="218"/>
      <c r="S1524" s="218"/>
      <c r="T1524" s="219"/>
      <c r="AT1524" s="220" t="s">
        <v>283</v>
      </c>
      <c r="AU1524" s="220" t="s">
        <v>16</v>
      </c>
      <c r="AV1524" s="13" t="s">
        <v>16</v>
      </c>
      <c r="AW1524" s="13" t="s">
        <v>32</v>
      </c>
      <c r="AX1524" s="13" t="s">
        <v>76</v>
      </c>
      <c r="AY1524" s="220" t="s">
        <v>272</v>
      </c>
    </row>
    <row r="1525" spans="1:65" s="13" customFormat="1" ht="22.5">
      <c r="B1525" s="210"/>
      <c r="C1525" s="211"/>
      <c r="D1525" s="212" t="s">
        <v>283</v>
      </c>
      <c r="E1525" s="213" t="s">
        <v>1</v>
      </c>
      <c r="F1525" s="214" t="s">
        <v>6819</v>
      </c>
      <c r="G1525" s="211"/>
      <c r="H1525" s="213" t="s">
        <v>1</v>
      </c>
      <c r="I1525" s="215"/>
      <c r="J1525" s="211"/>
      <c r="K1525" s="211"/>
      <c r="L1525" s="216"/>
      <c r="M1525" s="217"/>
      <c r="N1525" s="218"/>
      <c r="O1525" s="218"/>
      <c r="P1525" s="218"/>
      <c r="Q1525" s="218"/>
      <c r="R1525" s="218"/>
      <c r="S1525" s="218"/>
      <c r="T1525" s="219"/>
      <c r="AT1525" s="220" t="s">
        <v>283</v>
      </c>
      <c r="AU1525" s="220" t="s">
        <v>16</v>
      </c>
      <c r="AV1525" s="13" t="s">
        <v>16</v>
      </c>
      <c r="AW1525" s="13" t="s">
        <v>32</v>
      </c>
      <c r="AX1525" s="13" t="s">
        <v>76</v>
      </c>
      <c r="AY1525" s="220" t="s">
        <v>272</v>
      </c>
    </row>
    <row r="1526" spans="1:65" s="13" customFormat="1" ht="11.25">
      <c r="B1526" s="210"/>
      <c r="C1526" s="211"/>
      <c r="D1526" s="212" t="s">
        <v>283</v>
      </c>
      <c r="E1526" s="213" t="s">
        <v>1</v>
      </c>
      <c r="F1526" s="214" t="s">
        <v>6768</v>
      </c>
      <c r="G1526" s="211"/>
      <c r="H1526" s="213" t="s">
        <v>1</v>
      </c>
      <c r="I1526" s="215"/>
      <c r="J1526" s="211"/>
      <c r="K1526" s="211"/>
      <c r="L1526" s="216"/>
      <c r="M1526" s="217"/>
      <c r="N1526" s="218"/>
      <c r="O1526" s="218"/>
      <c r="P1526" s="218"/>
      <c r="Q1526" s="218"/>
      <c r="R1526" s="218"/>
      <c r="S1526" s="218"/>
      <c r="T1526" s="219"/>
      <c r="AT1526" s="220" t="s">
        <v>283</v>
      </c>
      <c r="AU1526" s="220" t="s">
        <v>16</v>
      </c>
      <c r="AV1526" s="13" t="s">
        <v>16</v>
      </c>
      <c r="AW1526" s="13" t="s">
        <v>32</v>
      </c>
      <c r="AX1526" s="13" t="s">
        <v>76</v>
      </c>
      <c r="AY1526" s="220" t="s">
        <v>272</v>
      </c>
    </row>
    <row r="1527" spans="1:65" s="14" customFormat="1" ht="11.25">
      <c r="B1527" s="221"/>
      <c r="C1527" s="222"/>
      <c r="D1527" s="212" t="s">
        <v>283</v>
      </c>
      <c r="E1527" s="223" t="s">
        <v>1</v>
      </c>
      <c r="F1527" s="224" t="s">
        <v>16</v>
      </c>
      <c r="G1527" s="222"/>
      <c r="H1527" s="225">
        <v>1</v>
      </c>
      <c r="I1527" s="226"/>
      <c r="J1527" s="222"/>
      <c r="K1527" s="222"/>
      <c r="L1527" s="227"/>
      <c r="M1527" s="228"/>
      <c r="N1527" s="229"/>
      <c r="O1527" s="229"/>
      <c r="P1527" s="229"/>
      <c r="Q1527" s="229"/>
      <c r="R1527" s="229"/>
      <c r="S1527" s="229"/>
      <c r="T1527" s="230"/>
      <c r="AT1527" s="231" t="s">
        <v>283</v>
      </c>
      <c r="AU1527" s="231" t="s">
        <v>16</v>
      </c>
      <c r="AV1527" s="14" t="s">
        <v>84</v>
      </c>
      <c r="AW1527" s="14" t="s">
        <v>32</v>
      </c>
      <c r="AX1527" s="14" t="s">
        <v>76</v>
      </c>
      <c r="AY1527" s="231" t="s">
        <v>272</v>
      </c>
    </row>
    <row r="1528" spans="1:65" s="15" customFormat="1" ht="11.25">
      <c r="B1528" s="246"/>
      <c r="C1528" s="247"/>
      <c r="D1528" s="212" t="s">
        <v>283</v>
      </c>
      <c r="E1528" s="248" t="s">
        <v>1</v>
      </c>
      <c r="F1528" s="249" t="s">
        <v>5942</v>
      </c>
      <c r="G1528" s="247"/>
      <c r="H1528" s="250">
        <v>1</v>
      </c>
      <c r="I1528" s="251"/>
      <c r="J1528" s="247"/>
      <c r="K1528" s="247"/>
      <c r="L1528" s="252"/>
      <c r="M1528" s="253"/>
      <c r="N1528" s="254"/>
      <c r="O1528" s="254"/>
      <c r="P1528" s="254"/>
      <c r="Q1528" s="254"/>
      <c r="R1528" s="254"/>
      <c r="S1528" s="254"/>
      <c r="T1528" s="255"/>
      <c r="AT1528" s="256" t="s">
        <v>283</v>
      </c>
      <c r="AU1528" s="256" t="s">
        <v>16</v>
      </c>
      <c r="AV1528" s="15" t="s">
        <v>279</v>
      </c>
      <c r="AW1528" s="15" t="s">
        <v>32</v>
      </c>
      <c r="AX1528" s="15" t="s">
        <v>16</v>
      </c>
      <c r="AY1528" s="256" t="s">
        <v>272</v>
      </c>
    </row>
    <row r="1529" spans="1:65" s="2" customFormat="1" ht="21.75" customHeight="1">
      <c r="A1529" s="34"/>
      <c r="B1529" s="35"/>
      <c r="C1529" s="192" t="s">
        <v>2753</v>
      </c>
      <c r="D1529" s="192" t="s">
        <v>274</v>
      </c>
      <c r="E1529" s="193" t="s">
        <v>7186</v>
      </c>
      <c r="F1529" s="194" t="s">
        <v>6821</v>
      </c>
      <c r="G1529" s="195" t="s">
        <v>952</v>
      </c>
      <c r="H1529" s="196">
        <v>2</v>
      </c>
      <c r="I1529" s="197"/>
      <c r="J1529" s="198">
        <f>ROUND(I1529*H1529,2)</f>
        <v>0</v>
      </c>
      <c r="K1529" s="194" t="s">
        <v>1</v>
      </c>
      <c r="L1529" s="39"/>
      <c r="M1529" s="199" t="s">
        <v>1</v>
      </c>
      <c r="N1529" s="200" t="s">
        <v>41</v>
      </c>
      <c r="O1529" s="71"/>
      <c r="P1529" s="201">
        <f>O1529*H1529</f>
        <v>0</v>
      </c>
      <c r="Q1529" s="201">
        <v>0</v>
      </c>
      <c r="R1529" s="201">
        <f>Q1529*H1529</f>
        <v>0</v>
      </c>
      <c r="S1529" s="201">
        <v>0</v>
      </c>
      <c r="T1529" s="202">
        <f>S1529*H1529</f>
        <v>0</v>
      </c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R1529" s="203" t="s">
        <v>279</v>
      </c>
      <c r="AT1529" s="203" t="s">
        <v>274</v>
      </c>
      <c r="AU1529" s="203" t="s">
        <v>16</v>
      </c>
      <c r="AY1529" s="17" t="s">
        <v>272</v>
      </c>
      <c r="BE1529" s="204">
        <f>IF(N1529="základní",J1529,0)</f>
        <v>0</v>
      </c>
      <c r="BF1529" s="204">
        <f>IF(N1529="snížená",J1529,0)</f>
        <v>0</v>
      </c>
      <c r="BG1529" s="204">
        <f>IF(N1529="zákl. přenesená",J1529,0)</f>
        <v>0</v>
      </c>
      <c r="BH1529" s="204">
        <f>IF(N1529="sníž. přenesená",J1529,0)</f>
        <v>0</v>
      </c>
      <c r="BI1529" s="204">
        <f>IF(N1529="nulová",J1529,0)</f>
        <v>0</v>
      </c>
      <c r="BJ1529" s="17" t="s">
        <v>16</v>
      </c>
      <c r="BK1529" s="204">
        <f>ROUND(I1529*H1529,2)</f>
        <v>0</v>
      </c>
      <c r="BL1529" s="17" t="s">
        <v>279</v>
      </c>
      <c r="BM1529" s="203" t="s">
        <v>4524</v>
      </c>
    </row>
    <row r="1530" spans="1:65" s="13" customFormat="1" ht="11.25">
      <c r="B1530" s="210"/>
      <c r="C1530" s="211"/>
      <c r="D1530" s="212" t="s">
        <v>283</v>
      </c>
      <c r="E1530" s="213" t="s">
        <v>1</v>
      </c>
      <c r="F1530" s="214" t="s">
        <v>6768</v>
      </c>
      <c r="G1530" s="211"/>
      <c r="H1530" s="213" t="s">
        <v>1</v>
      </c>
      <c r="I1530" s="215"/>
      <c r="J1530" s="211"/>
      <c r="K1530" s="211"/>
      <c r="L1530" s="216"/>
      <c r="M1530" s="217"/>
      <c r="N1530" s="218"/>
      <c r="O1530" s="218"/>
      <c r="P1530" s="218"/>
      <c r="Q1530" s="218"/>
      <c r="R1530" s="218"/>
      <c r="S1530" s="218"/>
      <c r="T1530" s="219"/>
      <c r="AT1530" s="220" t="s">
        <v>283</v>
      </c>
      <c r="AU1530" s="220" t="s">
        <v>16</v>
      </c>
      <c r="AV1530" s="13" t="s">
        <v>16</v>
      </c>
      <c r="AW1530" s="13" t="s">
        <v>32</v>
      </c>
      <c r="AX1530" s="13" t="s">
        <v>76</v>
      </c>
      <c r="AY1530" s="220" t="s">
        <v>272</v>
      </c>
    </row>
    <row r="1531" spans="1:65" s="14" customFormat="1" ht="11.25">
      <c r="B1531" s="221"/>
      <c r="C1531" s="222"/>
      <c r="D1531" s="212" t="s">
        <v>283</v>
      </c>
      <c r="E1531" s="223" t="s">
        <v>1</v>
      </c>
      <c r="F1531" s="224" t="s">
        <v>84</v>
      </c>
      <c r="G1531" s="222"/>
      <c r="H1531" s="225">
        <v>2</v>
      </c>
      <c r="I1531" s="226"/>
      <c r="J1531" s="222"/>
      <c r="K1531" s="222"/>
      <c r="L1531" s="227"/>
      <c r="M1531" s="228"/>
      <c r="N1531" s="229"/>
      <c r="O1531" s="229"/>
      <c r="P1531" s="229"/>
      <c r="Q1531" s="229"/>
      <c r="R1531" s="229"/>
      <c r="S1531" s="229"/>
      <c r="T1531" s="230"/>
      <c r="AT1531" s="231" t="s">
        <v>283</v>
      </c>
      <c r="AU1531" s="231" t="s">
        <v>16</v>
      </c>
      <c r="AV1531" s="14" t="s">
        <v>84</v>
      </c>
      <c r="AW1531" s="14" t="s">
        <v>32</v>
      </c>
      <c r="AX1531" s="14" t="s">
        <v>76</v>
      </c>
      <c r="AY1531" s="231" t="s">
        <v>272</v>
      </c>
    </row>
    <row r="1532" spans="1:65" s="15" customFormat="1" ht="11.25">
      <c r="B1532" s="246"/>
      <c r="C1532" s="247"/>
      <c r="D1532" s="212" t="s">
        <v>283</v>
      </c>
      <c r="E1532" s="248" t="s">
        <v>1</v>
      </c>
      <c r="F1532" s="249" t="s">
        <v>5942</v>
      </c>
      <c r="G1532" s="247"/>
      <c r="H1532" s="250">
        <v>2</v>
      </c>
      <c r="I1532" s="251"/>
      <c r="J1532" s="247"/>
      <c r="K1532" s="247"/>
      <c r="L1532" s="252"/>
      <c r="M1532" s="253"/>
      <c r="N1532" s="254"/>
      <c r="O1532" s="254"/>
      <c r="P1532" s="254"/>
      <c r="Q1532" s="254"/>
      <c r="R1532" s="254"/>
      <c r="S1532" s="254"/>
      <c r="T1532" s="255"/>
      <c r="AT1532" s="256" t="s">
        <v>283</v>
      </c>
      <c r="AU1532" s="256" t="s">
        <v>16</v>
      </c>
      <c r="AV1532" s="15" t="s">
        <v>279</v>
      </c>
      <c r="AW1532" s="15" t="s">
        <v>32</v>
      </c>
      <c r="AX1532" s="15" t="s">
        <v>16</v>
      </c>
      <c r="AY1532" s="256" t="s">
        <v>272</v>
      </c>
    </row>
    <row r="1533" spans="1:65" s="2" customFormat="1" ht="21.75" customHeight="1">
      <c r="A1533" s="34"/>
      <c r="B1533" s="35"/>
      <c r="C1533" s="192" t="s">
        <v>2760</v>
      </c>
      <c r="D1533" s="192" t="s">
        <v>274</v>
      </c>
      <c r="E1533" s="193" t="s">
        <v>7187</v>
      </c>
      <c r="F1533" s="194" t="s">
        <v>6823</v>
      </c>
      <c r="G1533" s="195" t="s">
        <v>952</v>
      </c>
      <c r="H1533" s="196">
        <v>1</v>
      </c>
      <c r="I1533" s="197"/>
      <c r="J1533" s="198">
        <f>ROUND(I1533*H1533,2)</f>
        <v>0</v>
      </c>
      <c r="K1533" s="194" t="s">
        <v>1</v>
      </c>
      <c r="L1533" s="39"/>
      <c r="M1533" s="199" t="s">
        <v>1</v>
      </c>
      <c r="N1533" s="200" t="s">
        <v>41</v>
      </c>
      <c r="O1533" s="71"/>
      <c r="P1533" s="201">
        <f>O1533*H1533</f>
        <v>0</v>
      </c>
      <c r="Q1533" s="201">
        <v>0</v>
      </c>
      <c r="R1533" s="201">
        <f>Q1533*H1533</f>
        <v>0</v>
      </c>
      <c r="S1533" s="201">
        <v>0</v>
      </c>
      <c r="T1533" s="202">
        <f>S1533*H1533</f>
        <v>0</v>
      </c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R1533" s="203" t="s">
        <v>279</v>
      </c>
      <c r="AT1533" s="203" t="s">
        <v>274</v>
      </c>
      <c r="AU1533" s="203" t="s">
        <v>16</v>
      </c>
      <c r="AY1533" s="17" t="s">
        <v>272</v>
      </c>
      <c r="BE1533" s="204">
        <f>IF(N1533="základní",J1533,0)</f>
        <v>0</v>
      </c>
      <c r="BF1533" s="204">
        <f>IF(N1533="snížená",J1533,0)</f>
        <v>0</v>
      </c>
      <c r="BG1533" s="204">
        <f>IF(N1533="zákl. přenesená",J1533,0)</f>
        <v>0</v>
      </c>
      <c r="BH1533" s="204">
        <f>IF(N1533="sníž. přenesená",J1533,0)</f>
        <v>0</v>
      </c>
      <c r="BI1533" s="204">
        <f>IF(N1533="nulová",J1533,0)</f>
        <v>0</v>
      </c>
      <c r="BJ1533" s="17" t="s">
        <v>16</v>
      </c>
      <c r="BK1533" s="204">
        <f>ROUND(I1533*H1533,2)</f>
        <v>0</v>
      </c>
      <c r="BL1533" s="17" t="s">
        <v>279</v>
      </c>
      <c r="BM1533" s="203" t="s">
        <v>4533</v>
      </c>
    </row>
    <row r="1534" spans="1:65" s="13" customFormat="1" ht="11.25">
      <c r="B1534" s="210"/>
      <c r="C1534" s="211"/>
      <c r="D1534" s="212" t="s">
        <v>283</v>
      </c>
      <c r="E1534" s="213" t="s">
        <v>1</v>
      </c>
      <c r="F1534" s="214" t="s">
        <v>6768</v>
      </c>
      <c r="G1534" s="211"/>
      <c r="H1534" s="213" t="s">
        <v>1</v>
      </c>
      <c r="I1534" s="215"/>
      <c r="J1534" s="211"/>
      <c r="K1534" s="211"/>
      <c r="L1534" s="216"/>
      <c r="M1534" s="217"/>
      <c r="N1534" s="218"/>
      <c r="O1534" s="218"/>
      <c r="P1534" s="218"/>
      <c r="Q1534" s="218"/>
      <c r="R1534" s="218"/>
      <c r="S1534" s="218"/>
      <c r="T1534" s="219"/>
      <c r="AT1534" s="220" t="s">
        <v>283</v>
      </c>
      <c r="AU1534" s="220" t="s">
        <v>16</v>
      </c>
      <c r="AV1534" s="13" t="s">
        <v>16</v>
      </c>
      <c r="AW1534" s="13" t="s">
        <v>32</v>
      </c>
      <c r="AX1534" s="13" t="s">
        <v>76</v>
      </c>
      <c r="AY1534" s="220" t="s">
        <v>272</v>
      </c>
    </row>
    <row r="1535" spans="1:65" s="14" customFormat="1" ht="11.25">
      <c r="B1535" s="221"/>
      <c r="C1535" s="222"/>
      <c r="D1535" s="212" t="s">
        <v>283</v>
      </c>
      <c r="E1535" s="223" t="s">
        <v>1</v>
      </c>
      <c r="F1535" s="224" t="s">
        <v>16</v>
      </c>
      <c r="G1535" s="222"/>
      <c r="H1535" s="225">
        <v>1</v>
      </c>
      <c r="I1535" s="226"/>
      <c r="J1535" s="222"/>
      <c r="K1535" s="222"/>
      <c r="L1535" s="227"/>
      <c r="M1535" s="228"/>
      <c r="N1535" s="229"/>
      <c r="O1535" s="229"/>
      <c r="P1535" s="229"/>
      <c r="Q1535" s="229"/>
      <c r="R1535" s="229"/>
      <c r="S1535" s="229"/>
      <c r="T1535" s="230"/>
      <c r="AT1535" s="231" t="s">
        <v>283</v>
      </c>
      <c r="AU1535" s="231" t="s">
        <v>16</v>
      </c>
      <c r="AV1535" s="14" t="s">
        <v>84</v>
      </c>
      <c r="AW1535" s="14" t="s">
        <v>32</v>
      </c>
      <c r="AX1535" s="14" t="s">
        <v>76</v>
      </c>
      <c r="AY1535" s="231" t="s">
        <v>272</v>
      </c>
    </row>
    <row r="1536" spans="1:65" s="15" customFormat="1" ht="11.25">
      <c r="B1536" s="246"/>
      <c r="C1536" s="247"/>
      <c r="D1536" s="212" t="s">
        <v>283</v>
      </c>
      <c r="E1536" s="248" t="s">
        <v>1</v>
      </c>
      <c r="F1536" s="249" t="s">
        <v>5942</v>
      </c>
      <c r="G1536" s="247"/>
      <c r="H1536" s="250">
        <v>1</v>
      </c>
      <c r="I1536" s="251"/>
      <c r="J1536" s="247"/>
      <c r="K1536" s="247"/>
      <c r="L1536" s="252"/>
      <c r="M1536" s="253"/>
      <c r="N1536" s="254"/>
      <c r="O1536" s="254"/>
      <c r="P1536" s="254"/>
      <c r="Q1536" s="254"/>
      <c r="R1536" s="254"/>
      <c r="S1536" s="254"/>
      <c r="T1536" s="255"/>
      <c r="AT1536" s="256" t="s">
        <v>283</v>
      </c>
      <c r="AU1536" s="256" t="s">
        <v>16</v>
      </c>
      <c r="AV1536" s="15" t="s">
        <v>279</v>
      </c>
      <c r="AW1536" s="15" t="s">
        <v>32</v>
      </c>
      <c r="AX1536" s="15" t="s">
        <v>16</v>
      </c>
      <c r="AY1536" s="256" t="s">
        <v>272</v>
      </c>
    </row>
    <row r="1537" spans="1:65" s="2" customFormat="1" ht="16.5" customHeight="1">
      <c r="A1537" s="34"/>
      <c r="B1537" s="35"/>
      <c r="C1537" s="192" t="s">
        <v>2768</v>
      </c>
      <c r="D1537" s="192" t="s">
        <v>274</v>
      </c>
      <c r="E1537" s="193" t="s">
        <v>7188</v>
      </c>
      <c r="F1537" s="194" t="s">
        <v>6825</v>
      </c>
      <c r="G1537" s="195" t="s">
        <v>952</v>
      </c>
      <c r="H1537" s="196">
        <v>1</v>
      </c>
      <c r="I1537" s="197"/>
      <c r="J1537" s="198">
        <f>ROUND(I1537*H1537,2)</f>
        <v>0</v>
      </c>
      <c r="K1537" s="194" t="s">
        <v>1</v>
      </c>
      <c r="L1537" s="39"/>
      <c r="M1537" s="199" t="s">
        <v>1</v>
      </c>
      <c r="N1537" s="200" t="s">
        <v>41</v>
      </c>
      <c r="O1537" s="71"/>
      <c r="P1537" s="201">
        <f>O1537*H1537</f>
        <v>0</v>
      </c>
      <c r="Q1537" s="201">
        <v>0</v>
      </c>
      <c r="R1537" s="201">
        <f>Q1537*H1537</f>
        <v>0</v>
      </c>
      <c r="S1537" s="201">
        <v>0</v>
      </c>
      <c r="T1537" s="202">
        <f>S1537*H1537</f>
        <v>0</v>
      </c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R1537" s="203" t="s">
        <v>279</v>
      </c>
      <c r="AT1537" s="203" t="s">
        <v>274</v>
      </c>
      <c r="AU1537" s="203" t="s">
        <v>16</v>
      </c>
      <c r="AY1537" s="17" t="s">
        <v>272</v>
      </c>
      <c r="BE1537" s="204">
        <f>IF(N1537="základní",J1537,0)</f>
        <v>0</v>
      </c>
      <c r="BF1537" s="204">
        <f>IF(N1537="snížená",J1537,0)</f>
        <v>0</v>
      </c>
      <c r="BG1537" s="204">
        <f>IF(N1537="zákl. přenesená",J1537,0)</f>
        <v>0</v>
      </c>
      <c r="BH1537" s="204">
        <f>IF(N1537="sníž. přenesená",J1537,0)</f>
        <v>0</v>
      </c>
      <c r="BI1537" s="204">
        <f>IF(N1537="nulová",J1537,0)</f>
        <v>0</v>
      </c>
      <c r="BJ1537" s="17" t="s">
        <v>16</v>
      </c>
      <c r="BK1537" s="204">
        <f>ROUND(I1537*H1537,2)</f>
        <v>0</v>
      </c>
      <c r="BL1537" s="17" t="s">
        <v>279</v>
      </c>
      <c r="BM1537" s="203" t="s">
        <v>4545</v>
      </c>
    </row>
    <row r="1538" spans="1:65" s="13" customFormat="1" ht="11.25">
      <c r="B1538" s="210"/>
      <c r="C1538" s="211"/>
      <c r="D1538" s="212" t="s">
        <v>283</v>
      </c>
      <c r="E1538" s="213" t="s">
        <v>1</v>
      </c>
      <c r="F1538" s="214" t="s">
        <v>6768</v>
      </c>
      <c r="G1538" s="211"/>
      <c r="H1538" s="213" t="s">
        <v>1</v>
      </c>
      <c r="I1538" s="215"/>
      <c r="J1538" s="211"/>
      <c r="K1538" s="211"/>
      <c r="L1538" s="216"/>
      <c r="M1538" s="217"/>
      <c r="N1538" s="218"/>
      <c r="O1538" s="218"/>
      <c r="P1538" s="218"/>
      <c r="Q1538" s="218"/>
      <c r="R1538" s="218"/>
      <c r="S1538" s="218"/>
      <c r="T1538" s="219"/>
      <c r="AT1538" s="220" t="s">
        <v>283</v>
      </c>
      <c r="AU1538" s="220" t="s">
        <v>16</v>
      </c>
      <c r="AV1538" s="13" t="s">
        <v>16</v>
      </c>
      <c r="AW1538" s="13" t="s">
        <v>32</v>
      </c>
      <c r="AX1538" s="13" t="s">
        <v>76</v>
      </c>
      <c r="AY1538" s="220" t="s">
        <v>272</v>
      </c>
    </row>
    <row r="1539" spans="1:65" s="14" customFormat="1" ht="11.25">
      <c r="B1539" s="221"/>
      <c r="C1539" s="222"/>
      <c r="D1539" s="212" t="s">
        <v>283</v>
      </c>
      <c r="E1539" s="223" t="s">
        <v>1</v>
      </c>
      <c r="F1539" s="224" t="s">
        <v>16</v>
      </c>
      <c r="G1539" s="222"/>
      <c r="H1539" s="225">
        <v>1</v>
      </c>
      <c r="I1539" s="226"/>
      <c r="J1539" s="222"/>
      <c r="K1539" s="222"/>
      <c r="L1539" s="227"/>
      <c r="M1539" s="228"/>
      <c r="N1539" s="229"/>
      <c r="O1539" s="229"/>
      <c r="P1539" s="229"/>
      <c r="Q1539" s="229"/>
      <c r="R1539" s="229"/>
      <c r="S1539" s="229"/>
      <c r="T1539" s="230"/>
      <c r="AT1539" s="231" t="s">
        <v>283</v>
      </c>
      <c r="AU1539" s="231" t="s">
        <v>16</v>
      </c>
      <c r="AV1539" s="14" t="s">
        <v>84</v>
      </c>
      <c r="AW1539" s="14" t="s">
        <v>32</v>
      </c>
      <c r="AX1539" s="14" t="s">
        <v>76</v>
      </c>
      <c r="AY1539" s="231" t="s">
        <v>272</v>
      </c>
    </row>
    <row r="1540" spans="1:65" s="15" customFormat="1" ht="11.25">
      <c r="B1540" s="246"/>
      <c r="C1540" s="247"/>
      <c r="D1540" s="212" t="s">
        <v>283</v>
      </c>
      <c r="E1540" s="248" t="s">
        <v>1</v>
      </c>
      <c r="F1540" s="249" t="s">
        <v>5942</v>
      </c>
      <c r="G1540" s="247"/>
      <c r="H1540" s="250">
        <v>1</v>
      </c>
      <c r="I1540" s="251"/>
      <c r="J1540" s="247"/>
      <c r="K1540" s="247"/>
      <c r="L1540" s="252"/>
      <c r="M1540" s="253"/>
      <c r="N1540" s="254"/>
      <c r="O1540" s="254"/>
      <c r="P1540" s="254"/>
      <c r="Q1540" s="254"/>
      <c r="R1540" s="254"/>
      <c r="S1540" s="254"/>
      <c r="T1540" s="255"/>
      <c r="AT1540" s="256" t="s">
        <v>283</v>
      </c>
      <c r="AU1540" s="256" t="s">
        <v>16</v>
      </c>
      <c r="AV1540" s="15" t="s">
        <v>279</v>
      </c>
      <c r="AW1540" s="15" t="s">
        <v>32</v>
      </c>
      <c r="AX1540" s="15" t="s">
        <v>16</v>
      </c>
      <c r="AY1540" s="256" t="s">
        <v>272</v>
      </c>
    </row>
    <row r="1541" spans="1:65" s="2" customFormat="1" ht="33" customHeight="1">
      <c r="A1541" s="34"/>
      <c r="B1541" s="35"/>
      <c r="C1541" s="192" t="s">
        <v>2774</v>
      </c>
      <c r="D1541" s="192" t="s">
        <v>274</v>
      </c>
      <c r="E1541" s="193" t="s">
        <v>7189</v>
      </c>
      <c r="F1541" s="194" t="s">
        <v>6827</v>
      </c>
      <c r="G1541" s="195" t="s">
        <v>952</v>
      </c>
      <c r="H1541" s="196">
        <v>4</v>
      </c>
      <c r="I1541" s="197"/>
      <c r="J1541" s="198">
        <f>ROUND(I1541*H1541,2)</f>
        <v>0</v>
      </c>
      <c r="K1541" s="194" t="s">
        <v>1</v>
      </c>
      <c r="L1541" s="39"/>
      <c r="M1541" s="199" t="s">
        <v>1</v>
      </c>
      <c r="N1541" s="200" t="s">
        <v>41</v>
      </c>
      <c r="O1541" s="71"/>
      <c r="P1541" s="201">
        <f>O1541*H1541</f>
        <v>0</v>
      </c>
      <c r="Q1541" s="201">
        <v>0</v>
      </c>
      <c r="R1541" s="201">
        <f>Q1541*H1541</f>
        <v>0</v>
      </c>
      <c r="S1541" s="201">
        <v>0</v>
      </c>
      <c r="T1541" s="202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203" t="s">
        <v>279</v>
      </c>
      <c r="AT1541" s="203" t="s">
        <v>274</v>
      </c>
      <c r="AU1541" s="203" t="s">
        <v>16</v>
      </c>
      <c r="AY1541" s="17" t="s">
        <v>272</v>
      </c>
      <c r="BE1541" s="204">
        <f>IF(N1541="základní",J1541,0)</f>
        <v>0</v>
      </c>
      <c r="BF1541" s="204">
        <f>IF(N1541="snížená",J1541,0)</f>
        <v>0</v>
      </c>
      <c r="BG1541" s="204">
        <f>IF(N1541="zákl. přenesená",J1541,0)</f>
        <v>0</v>
      </c>
      <c r="BH1541" s="204">
        <f>IF(N1541="sníž. přenesená",J1541,0)</f>
        <v>0</v>
      </c>
      <c r="BI1541" s="204">
        <f>IF(N1541="nulová",J1541,0)</f>
        <v>0</v>
      </c>
      <c r="BJ1541" s="17" t="s">
        <v>16</v>
      </c>
      <c r="BK1541" s="204">
        <f>ROUND(I1541*H1541,2)</f>
        <v>0</v>
      </c>
      <c r="BL1541" s="17" t="s">
        <v>279</v>
      </c>
      <c r="BM1541" s="203" t="s">
        <v>4554</v>
      </c>
    </row>
    <row r="1542" spans="1:65" s="13" customFormat="1" ht="11.25">
      <c r="B1542" s="210"/>
      <c r="C1542" s="211"/>
      <c r="D1542" s="212" t="s">
        <v>283</v>
      </c>
      <c r="E1542" s="213" t="s">
        <v>1</v>
      </c>
      <c r="F1542" s="214" t="s">
        <v>6768</v>
      </c>
      <c r="G1542" s="211"/>
      <c r="H1542" s="213" t="s">
        <v>1</v>
      </c>
      <c r="I1542" s="215"/>
      <c r="J1542" s="211"/>
      <c r="K1542" s="211"/>
      <c r="L1542" s="216"/>
      <c r="M1542" s="217"/>
      <c r="N1542" s="218"/>
      <c r="O1542" s="218"/>
      <c r="P1542" s="218"/>
      <c r="Q1542" s="218"/>
      <c r="R1542" s="218"/>
      <c r="S1542" s="218"/>
      <c r="T1542" s="219"/>
      <c r="AT1542" s="220" t="s">
        <v>283</v>
      </c>
      <c r="AU1542" s="220" t="s">
        <v>16</v>
      </c>
      <c r="AV1542" s="13" t="s">
        <v>16</v>
      </c>
      <c r="AW1542" s="13" t="s">
        <v>32</v>
      </c>
      <c r="AX1542" s="13" t="s">
        <v>76</v>
      </c>
      <c r="AY1542" s="220" t="s">
        <v>272</v>
      </c>
    </row>
    <row r="1543" spans="1:65" s="14" customFormat="1" ht="11.25">
      <c r="B1543" s="221"/>
      <c r="C1543" s="222"/>
      <c r="D1543" s="212" t="s">
        <v>283</v>
      </c>
      <c r="E1543" s="223" t="s">
        <v>1</v>
      </c>
      <c r="F1543" s="224" t="s">
        <v>279</v>
      </c>
      <c r="G1543" s="222"/>
      <c r="H1543" s="225">
        <v>4</v>
      </c>
      <c r="I1543" s="226"/>
      <c r="J1543" s="222"/>
      <c r="K1543" s="222"/>
      <c r="L1543" s="227"/>
      <c r="M1543" s="228"/>
      <c r="N1543" s="229"/>
      <c r="O1543" s="229"/>
      <c r="P1543" s="229"/>
      <c r="Q1543" s="229"/>
      <c r="R1543" s="229"/>
      <c r="S1543" s="229"/>
      <c r="T1543" s="230"/>
      <c r="AT1543" s="231" t="s">
        <v>283</v>
      </c>
      <c r="AU1543" s="231" t="s">
        <v>16</v>
      </c>
      <c r="AV1543" s="14" t="s">
        <v>84</v>
      </c>
      <c r="AW1543" s="14" t="s">
        <v>32</v>
      </c>
      <c r="AX1543" s="14" t="s">
        <v>76</v>
      </c>
      <c r="AY1543" s="231" t="s">
        <v>272</v>
      </c>
    </row>
    <row r="1544" spans="1:65" s="15" customFormat="1" ht="11.25">
      <c r="B1544" s="246"/>
      <c r="C1544" s="247"/>
      <c r="D1544" s="212" t="s">
        <v>283</v>
      </c>
      <c r="E1544" s="248" t="s">
        <v>1</v>
      </c>
      <c r="F1544" s="249" t="s">
        <v>5942</v>
      </c>
      <c r="G1544" s="247"/>
      <c r="H1544" s="250">
        <v>4</v>
      </c>
      <c r="I1544" s="251"/>
      <c r="J1544" s="247"/>
      <c r="K1544" s="247"/>
      <c r="L1544" s="252"/>
      <c r="M1544" s="253"/>
      <c r="N1544" s="254"/>
      <c r="O1544" s="254"/>
      <c r="P1544" s="254"/>
      <c r="Q1544" s="254"/>
      <c r="R1544" s="254"/>
      <c r="S1544" s="254"/>
      <c r="T1544" s="255"/>
      <c r="AT1544" s="256" t="s">
        <v>283</v>
      </c>
      <c r="AU1544" s="256" t="s">
        <v>16</v>
      </c>
      <c r="AV1544" s="15" t="s">
        <v>279</v>
      </c>
      <c r="AW1544" s="15" t="s">
        <v>32</v>
      </c>
      <c r="AX1544" s="15" t="s">
        <v>16</v>
      </c>
      <c r="AY1544" s="256" t="s">
        <v>272</v>
      </c>
    </row>
    <row r="1545" spans="1:65" s="2" customFormat="1" ht="24.2" customHeight="1">
      <c r="A1545" s="34"/>
      <c r="B1545" s="35"/>
      <c r="C1545" s="192" t="s">
        <v>2782</v>
      </c>
      <c r="D1545" s="192" t="s">
        <v>274</v>
      </c>
      <c r="E1545" s="193" t="s">
        <v>7190</v>
      </c>
      <c r="F1545" s="194" t="s">
        <v>7191</v>
      </c>
      <c r="G1545" s="195" t="s">
        <v>952</v>
      </c>
      <c r="H1545" s="196">
        <v>1</v>
      </c>
      <c r="I1545" s="197"/>
      <c r="J1545" s="198">
        <f>ROUND(I1545*H1545,2)</f>
        <v>0</v>
      </c>
      <c r="K1545" s="194" t="s">
        <v>1</v>
      </c>
      <c r="L1545" s="39"/>
      <c r="M1545" s="199" t="s">
        <v>1</v>
      </c>
      <c r="N1545" s="200" t="s">
        <v>41</v>
      </c>
      <c r="O1545" s="71"/>
      <c r="P1545" s="201">
        <f>O1545*H1545</f>
        <v>0</v>
      </c>
      <c r="Q1545" s="201">
        <v>0</v>
      </c>
      <c r="R1545" s="201">
        <f>Q1545*H1545</f>
        <v>0</v>
      </c>
      <c r="S1545" s="201">
        <v>0</v>
      </c>
      <c r="T1545" s="202">
        <f>S1545*H1545</f>
        <v>0</v>
      </c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R1545" s="203" t="s">
        <v>279</v>
      </c>
      <c r="AT1545" s="203" t="s">
        <v>274</v>
      </c>
      <c r="AU1545" s="203" t="s">
        <v>16</v>
      </c>
      <c r="AY1545" s="17" t="s">
        <v>272</v>
      </c>
      <c r="BE1545" s="204">
        <f>IF(N1545="základní",J1545,0)</f>
        <v>0</v>
      </c>
      <c r="BF1545" s="204">
        <f>IF(N1545="snížená",J1545,0)</f>
        <v>0</v>
      </c>
      <c r="BG1545" s="204">
        <f>IF(N1545="zákl. přenesená",J1545,0)</f>
        <v>0</v>
      </c>
      <c r="BH1545" s="204">
        <f>IF(N1545="sníž. přenesená",J1545,0)</f>
        <v>0</v>
      </c>
      <c r="BI1545" s="204">
        <f>IF(N1545="nulová",J1545,0)</f>
        <v>0</v>
      </c>
      <c r="BJ1545" s="17" t="s">
        <v>16</v>
      </c>
      <c r="BK1545" s="204">
        <f>ROUND(I1545*H1545,2)</f>
        <v>0</v>
      </c>
      <c r="BL1545" s="17" t="s">
        <v>279</v>
      </c>
      <c r="BM1545" s="203" t="s">
        <v>4564</v>
      </c>
    </row>
    <row r="1546" spans="1:65" s="13" customFormat="1" ht="22.5">
      <c r="B1546" s="210"/>
      <c r="C1546" s="211"/>
      <c r="D1546" s="212" t="s">
        <v>283</v>
      </c>
      <c r="E1546" s="213" t="s">
        <v>1</v>
      </c>
      <c r="F1546" s="214" t="s">
        <v>7192</v>
      </c>
      <c r="G1546" s="211"/>
      <c r="H1546" s="213" t="s">
        <v>1</v>
      </c>
      <c r="I1546" s="215"/>
      <c r="J1546" s="211"/>
      <c r="K1546" s="211"/>
      <c r="L1546" s="216"/>
      <c r="M1546" s="217"/>
      <c r="N1546" s="218"/>
      <c r="O1546" s="218"/>
      <c r="P1546" s="218"/>
      <c r="Q1546" s="218"/>
      <c r="R1546" s="218"/>
      <c r="S1546" s="218"/>
      <c r="T1546" s="219"/>
      <c r="AT1546" s="220" t="s">
        <v>283</v>
      </c>
      <c r="AU1546" s="220" t="s">
        <v>16</v>
      </c>
      <c r="AV1546" s="13" t="s">
        <v>16</v>
      </c>
      <c r="AW1546" s="13" t="s">
        <v>32</v>
      </c>
      <c r="AX1546" s="13" t="s">
        <v>76</v>
      </c>
      <c r="AY1546" s="220" t="s">
        <v>272</v>
      </c>
    </row>
    <row r="1547" spans="1:65" s="13" customFormat="1" ht="11.25">
      <c r="B1547" s="210"/>
      <c r="C1547" s="211"/>
      <c r="D1547" s="212" t="s">
        <v>283</v>
      </c>
      <c r="E1547" s="213" t="s">
        <v>1</v>
      </c>
      <c r="F1547" s="214" t="s">
        <v>6768</v>
      </c>
      <c r="G1547" s="211"/>
      <c r="H1547" s="213" t="s">
        <v>1</v>
      </c>
      <c r="I1547" s="215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AT1547" s="220" t="s">
        <v>283</v>
      </c>
      <c r="AU1547" s="220" t="s">
        <v>16</v>
      </c>
      <c r="AV1547" s="13" t="s">
        <v>16</v>
      </c>
      <c r="AW1547" s="13" t="s">
        <v>32</v>
      </c>
      <c r="AX1547" s="13" t="s">
        <v>76</v>
      </c>
      <c r="AY1547" s="220" t="s">
        <v>272</v>
      </c>
    </row>
    <row r="1548" spans="1:65" s="14" customFormat="1" ht="11.25">
      <c r="B1548" s="221"/>
      <c r="C1548" s="222"/>
      <c r="D1548" s="212" t="s">
        <v>283</v>
      </c>
      <c r="E1548" s="223" t="s">
        <v>1</v>
      </c>
      <c r="F1548" s="224" t="s">
        <v>16</v>
      </c>
      <c r="G1548" s="222"/>
      <c r="H1548" s="225">
        <v>1</v>
      </c>
      <c r="I1548" s="226"/>
      <c r="J1548" s="222"/>
      <c r="K1548" s="222"/>
      <c r="L1548" s="227"/>
      <c r="M1548" s="228"/>
      <c r="N1548" s="229"/>
      <c r="O1548" s="229"/>
      <c r="P1548" s="229"/>
      <c r="Q1548" s="229"/>
      <c r="R1548" s="229"/>
      <c r="S1548" s="229"/>
      <c r="T1548" s="230"/>
      <c r="AT1548" s="231" t="s">
        <v>283</v>
      </c>
      <c r="AU1548" s="231" t="s">
        <v>16</v>
      </c>
      <c r="AV1548" s="14" t="s">
        <v>84</v>
      </c>
      <c r="AW1548" s="14" t="s">
        <v>32</v>
      </c>
      <c r="AX1548" s="14" t="s">
        <v>76</v>
      </c>
      <c r="AY1548" s="231" t="s">
        <v>272</v>
      </c>
    </row>
    <row r="1549" spans="1:65" s="15" customFormat="1" ht="11.25">
      <c r="B1549" s="246"/>
      <c r="C1549" s="247"/>
      <c r="D1549" s="212" t="s">
        <v>283</v>
      </c>
      <c r="E1549" s="248" t="s">
        <v>1</v>
      </c>
      <c r="F1549" s="249" t="s">
        <v>5942</v>
      </c>
      <c r="G1549" s="247"/>
      <c r="H1549" s="250">
        <v>1</v>
      </c>
      <c r="I1549" s="251"/>
      <c r="J1549" s="247"/>
      <c r="K1549" s="247"/>
      <c r="L1549" s="252"/>
      <c r="M1549" s="253"/>
      <c r="N1549" s="254"/>
      <c r="O1549" s="254"/>
      <c r="P1549" s="254"/>
      <c r="Q1549" s="254"/>
      <c r="R1549" s="254"/>
      <c r="S1549" s="254"/>
      <c r="T1549" s="255"/>
      <c r="AT1549" s="256" t="s">
        <v>283</v>
      </c>
      <c r="AU1549" s="256" t="s">
        <v>16</v>
      </c>
      <c r="AV1549" s="15" t="s">
        <v>279</v>
      </c>
      <c r="AW1549" s="15" t="s">
        <v>32</v>
      </c>
      <c r="AX1549" s="15" t="s">
        <v>16</v>
      </c>
      <c r="AY1549" s="256" t="s">
        <v>272</v>
      </c>
    </row>
    <row r="1550" spans="1:65" s="2" customFormat="1" ht="24.2" customHeight="1">
      <c r="A1550" s="34"/>
      <c r="B1550" s="35"/>
      <c r="C1550" s="192" t="s">
        <v>2787</v>
      </c>
      <c r="D1550" s="192" t="s">
        <v>274</v>
      </c>
      <c r="E1550" s="193" t="s">
        <v>7193</v>
      </c>
      <c r="F1550" s="194" t="s">
        <v>6832</v>
      </c>
      <c r="G1550" s="195" t="s">
        <v>952</v>
      </c>
      <c r="H1550" s="196">
        <v>1</v>
      </c>
      <c r="I1550" s="197"/>
      <c r="J1550" s="198">
        <f>ROUND(I1550*H1550,2)</f>
        <v>0</v>
      </c>
      <c r="K1550" s="194" t="s">
        <v>1</v>
      </c>
      <c r="L1550" s="39"/>
      <c r="M1550" s="199" t="s">
        <v>1</v>
      </c>
      <c r="N1550" s="200" t="s">
        <v>41</v>
      </c>
      <c r="O1550" s="71"/>
      <c r="P1550" s="201">
        <f>O1550*H1550</f>
        <v>0</v>
      </c>
      <c r="Q1550" s="201">
        <v>0</v>
      </c>
      <c r="R1550" s="201">
        <f>Q1550*H1550</f>
        <v>0</v>
      </c>
      <c r="S1550" s="201">
        <v>0</v>
      </c>
      <c r="T1550" s="202">
        <f>S1550*H1550</f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203" t="s">
        <v>279</v>
      </c>
      <c r="AT1550" s="203" t="s">
        <v>274</v>
      </c>
      <c r="AU1550" s="203" t="s">
        <v>16</v>
      </c>
      <c r="AY1550" s="17" t="s">
        <v>272</v>
      </c>
      <c r="BE1550" s="204">
        <f>IF(N1550="základní",J1550,0)</f>
        <v>0</v>
      </c>
      <c r="BF1550" s="204">
        <f>IF(N1550="snížená",J1550,0)</f>
        <v>0</v>
      </c>
      <c r="BG1550" s="204">
        <f>IF(N1550="zákl. přenesená",J1550,0)</f>
        <v>0</v>
      </c>
      <c r="BH1550" s="204">
        <f>IF(N1550="sníž. přenesená",J1550,0)</f>
        <v>0</v>
      </c>
      <c r="BI1550" s="204">
        <f>IF(N1550="nulová",J1550,0)</f>
        <v>0</v>
      </c>
      <c r="BJ1550" s="17" t="s">
        <v>16</v>
      </c>
      <c r="BK1550" s="204">
        <f>ROUND(I1550*H1550,2)</f>
        <v>0</v>
      </c>
      <c r="BL1550" s="17" t="s">
        <v>279</v>
      </c>
      <c r="BM1550" s="203" t="s">
        <v>4574</v>
      </c>
    </row>
    <row r="1551" spans="1:65" s="13" customFormat="1" ht="11.25">
      <c r="B1551" s="210"/>
      <c r="C1551" s="211"/>
      <c r="D1551" s="212" t="s">
        <v>283</v>
      </c>
      <c r="E1551" s="213" t="s">
        <v>1</v>
      </c>
      <c r="F1551" s="214" t="s">
        <v>6768</v>
      </c>
      <c r="G1551" s="211"/>
      <c r="H1551" s="213" t="s">
        <v>1</v>
      </c>
      <c r="I1551" s="215"/>
      <c r="J1551" s="211"/>
      <c r="K1551" s="211"/>
      <c r="L1551" s="216"/>
      <c r="M1551" s="217"/>
      <c r="N1551" s="218"/>
      <c r="O1551" s="218"/>
      <c r="P1551" s="218"/>
      <c r="Q1551" s="218"/>
      <c r="R1551" s="218"/>
      <c r="S1551" s="218"/>
      <c r="T1551" s="219"/>
      <c r="AT1551" s="220" t="s">
        <v>283</v>
      </c>
      <c r="AU1551" s="220" t="s">
        <v>16</v>
      </c>
      <c r="AV1551" s="13" t="s">
        <v>16</v>
      </c>
      <c r="AW1551" s="13" t="s">
        <v>32</v>
      </c>
      <c r="AX1551" s="13" t="s">
        <v>76</v>
      </c>
      <c r="AY1551" s="220" t="s">
        <v>272</v>
      </c>
    </row>
    <row r="1552" spans="1:65" s="14" customFormat="1" ht="11.25">
      <c r="B1552" s="221"/>
      <c r="C1552" s="222"/>
      <c r="D1552" s="212" t="s">
        <v>283</v>
      </c>
      <c r="E1552" s="223" t="s">
        <v>1</v>
      </c>
      <c r="F1552" s="224" t="s">
        <v>16</v>
      </c>
      <c r="G1552" s="222"/>
      <c r="H1552" s="225">
        <v>1</v>
      </c>
      <c r="I1552" s="226"/>
      <c r="J1552" s="222"/>
      <c r="K1552" s="222"/>
      <c r="L1552" s="227"/>
      <c r="M1552" s="228"/>
      <c r="N1552" s="229"/>
      <c r="O1552" s="229"/>
      <c r="P1552" s="229"/>
      <c r="Q1552" s="229"/>
      <c r="R1552" s="229"/>
      <c r="S1552" s="229"/>
      <c r="T1552" s="230"/>
      <c r="AT1552" s="231" t="s">
        <v>283</v>
      </c>
      <c r="AU1552" s="231" t="s">
        <v>16</v>
      </c>
      <c r="AV1552" s="14" t="s">
        <v>84</v>
      </c>
      <c r="AW1552" s="14" t="s">
        <v>32</v>
      </c>
      <c r="AX1552" s="14" t="s">
        <v>76</v>
      </c>
      <c r="AY1552" s="231" t="s">
        <v>272</v>
      </c>
    </row>
    <row r="1553" spans="1:65" s="15" customFormat="1" ht="11.25">
      <c r="B1553" s="246"/>
      <c r="C1553" s="247"/>
      <c r="D1553" s="212" t="s">
        <v>283</v>
      </c>
      <c r="E1553" s="248" t="s">
        <v>1</v>
      </c>
      <c r="F1553" s="249" t="s">
        <v>5942</v>
      </c>
      <c r="G1553" s="247"/>
      <c r="H1553" s="250">
        <v>1</v>
      </c>
      <c r="I1553" s="251"/>
      <c r="J1553" s="247"/>
      <c r="K1553" s="247"/>
      <c r="L1553" s="252"/>
      <c r="M1553" s="253"/>
      <c r="N1553" s="254"/>
      <c r="O1553" s="254"/>
      <c r="P1553" s="254"/>
      <c r="Q1553" s="254"/>
      <c r="R1553" s="254"/>
      <c r="S1553" s="254"/>
      <c r="T1553" s="255"/>
      <c r="AT1553" s="256" t="s">
        <v>283</v>
      </c>
      <c r="AU1553" s="256" t="s">
        <v>16</v>
      </c>
      <c r="AV1553" s="15" t="s">
        <v>279</v>
      </c>
      <c r="AW1553" s="15" t="s">
        <v>32</v>
      </c>
      <c r="AX1553" s="15" t="s">
        <v>16</v>
      </c>
      <c r="AY1553" s="256" t="s">
        <v>272</v>
      </c>
    </row>
    <row r="1554" spans="1:65" s="2" customFormat="1" ht="24.2" customHeight="1">
      <c r="A1554" s="34"/>
      <c r="B1554" s="35"/>
      <c r="C1554" s="192" t="s">
        <v>2795</v>
      </c>
      <c r="D1554" s="192" t="s">
        <v>274</v>
      </c>
      <c r="E1554" s="193" t="s">
        <v>7194</v>
      </c>
      <c r="F1554" s="194" t="s">
        <v>6834</v>
      </c>
      <c r="G1554" s="195" t="s">
        <v>185</v>
      </c>
      <c r="H1554" s="196">
        <v>8.5</v>
      </c>
      <c r="I1554" s="197"/>
      <c r="J1554" s="198">
        <f>ROUND(I1554*H1554,2)</f>
        <v>0</v>
      </c>
      <c r="K1554" s="194" t="s">
        <v>1</v>
      </c>
      <c r="L1554" s="39"/>
      <c r="M1554" s="199" t="s">
        <v>1</v>
      </c>
      <c r="N1554" s="200" t="s">
        <v>41</v>
      </c>
      <c r="O1554" s="71"/>
      <c r="P1554" s="201">
        <f>O1554*H1554</f>
        <v>0</v>
      </c>
      <c r="Q1554" s="201">
        <v>0</v>
      </c>
      <c r="R1554" s="201">
        <f>Q1554*H1554</f>
        <v>0</v>
      </c>
      <c r="S1554" s="201">
        <v>0</v>
      </c>
      <c r="T1554" s="202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203" t="s">
        <v>279</v>
      </c>
      <c r="AT1554" s="203" t="s">
        <v>274</v>
      </c>
      <c r="AU1554" s="203" t="s">
        <v>16</v>
      </c>
      <c r="AY1554" s="17" t="s">
        <v>272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16</v>
      </c>
      <c r="BK1554" s="204">
        <f>ROUND(I1554*H1554,2)</f>
        <v>0</v>
      </c>
      <c r="BL1554" s="17" t="s">
        <v>279</v>
      </c>
      <c r="BM1554" s="203" t="s">
        <v>4584</v>
      </c>
    </row>
    <row r="1555" spans="1:65" s="13" customFormat="1" ht="11.25">
      <c r="B1555" s="210"/>
      <c r="C1555" s="211"/>
      <c r="D1555" s="212" t="s">
        <v>283</v>
      </c>
      <c r="E1555" s="213" t="s">
        <v>1</v>
      </c>
      <c r="F1555" s="214" t="s">
        <v>6768</v>
      </c>
      <c r="G1555" s="211"/>
      <c r="H1555" s="213" t="s">
        <v>1</v>
      </c>
      <c r="I1555" s="215"/>
      <c r="J1555" s="211"/>
      <c r="K1555" s="211"/>
      <c r="L1555" s="216"/>
      <c r="M1555" s="217"/>
      <c r="N1555" s="218"/>
      <c r="O1555" s="218"/>
      <c r="P1555" s="218"/>
      <c r="Q1555" s="218"/>
      <c r="R1555" s="218"/>
      <c r="S1555" s="218"/>
      <c r="T1555" s="219"/>
      <c r="AT1555" s="220" t="s">
        <v>283</v>
      </c>
      <c r="AU1555" s="220" t="s">
        <v>16</v>
      </c>
      <c r="AV1555" s="13" t="s">
        <v>16</v>
      </c>
      <c r="AW1555" s="13" t="s">
        <v>32</v>
      </c>
      <c r="AX1555" s="13" t="s">
        <v>76</v>
      </c>
      <c r="AY1555" s="220" t="s">
        <v>272</v>
      </c>
    </row>
    <row r="1556" spans="1:65" s="14" customFormat="1" ht="11.25">
      <c r="B1556" s="221"/>
      <c r="C1556" s="222"/>
      <c r="D1556" s="212" t="s">
        <v>283</v>
      </c>
      <c r="E1556" s="223" t="s">
        <v>1</v>
      </c>
      <c r="F1556" s="224" t="s">
        <v>2190</v>
      </c>
      <c r="G1556" s="222"/>
      <c r="H1556" s="225">
        <v>8.5</v>
      </c>
      <c r="I1556" s="226"/>
      <c r="J1556" s="222"/>
      <c r="K1556" s="222"/>
      <c r="L1556" s="227"/>
      <c r="M1556" s="228"/>
      <c r="N1556" s="229"/>
      <c r="O1556" s="229"/>
      <c r="P1556" s="229"/>
      <c r="Q1556" s="229"/>
      <c r="R1556" s="229"/>
      <c r="S1556" s="229"/>
      <c r="T1556" s="230"/>
      <c r="AT1556" s="231" t="s">
        <v>283</v>
      </c>
      <c r="AU1556" s="231" t="s">
        <v>16</v>
      </c>
      <c r="AV1556" s="14" t="s">
        <v>84</v>
      </c>
      <c r="AW1556" s="14" t="s">
        <v>32</v>
      </c>
      <c r="AX1556" s="14" t="s">
        <v>76</v>
      </c>
      <c r="AY1556" s="231" t="s">
        <v>272</v>
      </c>
    </row>
    <row r="1557" spans="1:65" s="15" customFormat="1" ht="11.25">
      <c r="B1557" s="246"/>
      <c r="C1557" s="247"/>
      <c r="D1557" s="212" t="s">
        <v>283</v>
      </c>
      <c r="E1557" s="248" t="s">
        <v>1</v>
      </c>
      <c r="F1557" s="249" t="s">
        <v>5942</v>
      </c>
      <c r="G1557" s="247"/>
      <c r="H1557" s="250">
        <v>8.5</v>
      </c>
      <c r="I1557" s="251"/>
      <c r="J1557" s="247"/>
      <c r="K1557" s="247"/>
      <c r="L1557" s="252"/>
      <c r="M1557" s="253"/>
      <c r="N1557" s="254"/>
      <c r="O1557" s="254"/>
      <c r="P1557" s="254"/>
      <c r="Q1557" s="254"/>
      <c r="R1557" s="254"/>
      <c r="S1557" s="254"/>
      <c r="T1557" s="255"/>
      <c r="AT1557" s="256" t="s">
        <v>283</v>
      </c>
      <c r="AU1557" s="256" t="s">
        <v>16</v>
      </c>
      <c r="AV1557" s="15" t="s">
        <v>279</v>
      </c>
      <c r="AW1557" s="15" t="s">
        <v>32</v>
      </c>
      <c r="AX1557" s="15" t="s">
        <v>16</v>
      </c>
      <c r="AY1557" s="256" t="s">
        <v>272</v>
      </c>
    </row>
    <row r="1558" spans="1:65" s="2" customFormat="1" ht="24.2" customHeight="1">
      <c r="A1558" s="34"/>
      <c r="B1558" s="35"/>
      <c r="C1558" s="192" t="s">
        <v>2801</v>
      </c>
      <c r="D1558" s="192" t="s">
        <v>274</v>
      </c>
      <c r="E1558" s="193" t="s">
        <v>7195</v>
      </c>
      <c r="F1558" s="194" t="s">
        <v>6837</v>
      </c>
      <c r="G1558" s="195" t="s">
        <v>156</v>
      </c>
      <c r="H1558" s="196">
        <v>1</v>
      </c>
      <c r="I1558" s="197"/>
      <c r="J1558" s="198">
        <f>ROUND(I1558*H1558,2)</f>
        <v>0</v>
      </c>
      <c r="K1558" s="194" t="s">
        <v>1</v>
      </c>
      <c r="L1558" s="39"/>
      <c r="M1558" s="199" t="s">
        <v>1</v>
      </c>
      <c r="N1558" s="200" t="s">
        <v>41</v>
      </c>
      <c r="O1558" s="71"/>
      <c r="P1558" s="201">
        <f>O1558*H1558</f>
        <v>0</v>
      </c>
      <c r="Q1558" s="201">
        <v>0</v>
      </c>
      <c r="R1558" s="201">
        <f>Q1558*H1558</f>
        <v>0</v>
      </c>
      <c r="S1558" s="201">
        <v>0</v>
      </c>
      <c r="T1558" s="202">
        <f>S1558*H1558</f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203" t="s">
        <v>279</v>
      </c>
      <c r="AT1558" s="203" t="s">
        <v>274</v>
      </c>
      <c r="AU1558" s="203" t="s">
        <v>16</v>
      </c>
      <c r="AY1558" s="17" t="s">
        <v>272</v>
      </c>
      <c r="BE1558" s="204">
        <f>IF(N1558="základní",J1558,0)</f>
        <v>0</v>
      </c>
      <c r="BF1558" s="204">
        <f>IF(N1558="snížená",J1558,0)</f>
        <v>0</v>
      </c>
      <c r="BG1558" s="204">
        <f>IF(N1558="zákl. přenesená",J1558,0)</f>
        <v>0</v>
      </c>
      <c r="BH1558" s="204">
        <f>IF(N1558="sníž. přenesená",J1558,0)</f>
        <v>0</v>
      </c>
      <c r="BI1558" s="204">
        <f>IF(N1558="nulová",J1558,0)</f>
        <v>0</v>
      </c>
      <c r="BJ1558" s="17" t="s">
        <v>16</v>
      </c>
      <c r="BK1558" s="204">
        <f>ROUND(I1558*H1558,2)</f>
        <v>0</v>
      </c>
      <c r="BL1558" s="17" t="s">
        <v>279</v>
      </c>
      <c r="BM1558" s="203" t="s">
        <v>4592</v>
      </c>
    </row>
    <row r="1559" spans="1:65" s="13" customFormat="1" ht="11.25">
      <c r="B1559" s="210"/>
      <c r="C1559" s="211"/>
      <c r="D1559" s="212" t="s">
        <v>283</v>
      </c>
      <c r="E1559" s="213" t="s">
        <v>1</v>
      </c>
      <c r="F1559" s="214" t="s">
        <v>6768</v>
      </c>
      <c r="G1559" s="211"/>
      <c r="H1559" s="213" t="s">
        <v>1</v>
      </c>
      <c r="I1559" s="215"/>
      <c r="J1559" s="211"/>
      <c r="K1559" s="211"/>
      <c r="L1559" s="216"/>
      <c r="M1559" s="217"/>
      <c r="N1559" s="218"/>
      <c r="O1559" s="218"/>
      <c r="P1559" s="218"/>
      <c r="Q1559" s="218"/>
      <c r="R1559" s="218"/>
      <c r="S1559" s="218"/>
      <c r="T1559" s="219"/>
      <c r="AT1559" s="220" t="s">
        <v>283</v>
      </c>
      <c r="AU1559" s="220" t="s">
        <v>16</v>
      </c>
      <c r="AV1559" s="13" t="s">
        <v>16</v>
      </c>
      <c r="AW1559" s="13" t="s">
        <v>32</v>
      </c>
      <c r="AX1559" s="13" t="s">
        <v>76</v>
      </c>
      <c r="AY1559" s="220" t="s">
        <v>272</v>
      </c>
    </row>
    <row r="1560" spans="1:65" s="14" customFormat="1" ht="11.25">
      <c r="B1560" s="221"/>
      <c r="C1560" s="222"/>
      <c r="D1560" s="212" t="s">
        <v>283</v>
      </c>
      <c r="E1560" s="223" t="s">
        <v>1</v>
      </c>
      <c r="F1560" s="224" t="s">
        <v>16</v>
      </c>
      <c r="G1560" s="222"/>
      <c r="H1560" s="225">
        <v>1</v>
      </c>
      <c r="I1560" s="226"/>
      <c r="J1560" s="222"/>
      <c r="K1560" s="222"/>
      <c r="L1560" s="227"/>
      <c r="M1560" s="228"/>
      <c r="N1560" s="229"/>
      <c r="O1560" s="229"/>
      <c r="P1560" s="229"/>
      <c r="Q1560" s="229"/>
      <c r="R1560" s="229"/>
      <c r="S1560" s="229"/>
      <c r="T1560" s="230"/>
      <c r="AT1560" s="231" t="s">
        <v>283</v>
      </c>
      <c r="AU1560" s="231" t="s">
        <v>16</v>
      </c>
      <c r="AV1560" s="14" t="s">
        <v>84</v>
      </c>
      <c r="AW1560" s="14" t="s">
        <v>32</v>
      </c>
      <c r="AX1560" s="14" t="s">
        <v>76</v>
      </c>
      <c r="AY1560" s="231" t="s">
        <v>272</v>
      </c>
    </row>
    <row r="1561" spans="1:65" s="15" customFormat="1" ht="11.25">
      <c r="B1561" s="246"/>
      <c r="C1561" s="247"/>
      <c r="D1561" s="212" t="s">
        <v>283</v>
      </c>
      <c r="E1561" s="248" t="s">
        <v>1</v>
      </c>
      <c r="F1561" s="249" t="s">
        <v>5942</v>
      </c>
      <c r="G1561" s="247"/>
      <c r="H1561" s="250">
        <v>1</v>
      </c>
      <c r="I1561" s="251"/>
      <c r="J1561" s="247"/>
      <c r="K1561" s="247"/>
      <c r="L1561" s="252"/>
      <c r="M1561" s="253"/>
      <c r="N1561" s="254"/>
      <c r="O1561" s="254"/>
      <c r="P1561" s="254"/>
      <c r="Q1561" s="254"/>
      <c r="R1561" s="254"/>
      <c r="S1561" s="254"/>
      <c r="T1561" s="255"/>
      <c r="AT1561" s="256" t="s">
        <v>283</v>
      </c>
      <c r="AU1561" s="256" t="s">
        <v>16</v>
      </c>
      <c r="AV1561" s="15" t="s">
        <v>279</v>
      </c>
      <c r="AW1561" s="15" t="s">
        <v>32</v>
      </c>
      <c r="AX1561" s="15" t="s">
        <v>16</v>
      </c>
      <c r="AY1561" s="256" t="s">
        <v>272</v>
      </c>
    </row>
    <row r="1562" spans="1:65" s="2" customFormat="1" ht="21.75" customHeight="1">
      <c r="A1562" s="34"/>
      <c r="B1562" s="35"/>
      <c r="C1562" s="192" t="s">
        <v>2807</v>
      </c>
      <c r="D1562" s="192" t="s">
        <v>274</v>
      </c>
      <c r="E1562" s="193" t="s">
        <v>7196</v>
      </c>
      <c r="F1562" s="194" t="s">
        <v>6839</v>
      </c>
      <c r="G1562" s="195" t="s">
        <v>185</v>
      </c>
      <c r="H1562" s="196">
        <v>25</v>
      </c>
      <c r="I1562" s="197"/>
      <c r="J1562" s="198">
        <f>ROUND(I1562*H1562,2)</f>
        <v>0</v>
      </c>
      <c r="K1562" s="194" t="s">
        <v>1</v>
      </c>
      <c r="L1562" s="39"/>
      <c r="M1562" s="199" t="s">
        <v>1</v>
      </c>
      <c r="N1562" s="200" t="s">
        <v>41</v>
      </c>
      <c r="O1562" s="71"/>
      <c r="P1562" s="201">
        <f>O1562*H1562</f>
        <v>0</v>
      </c>
      <c r="Q1562" s="201">
        <v>0</v>
      </c>
      <c r="R1562" s="201">
        <f>Q1562*H1562</f>
        <v>0</v>
      </c>
      <c r="S1562" s="201">
        <v>0</v>
      </c>
      <c r="T1562" s="202">
        <f>S1562*H1562</f>
        <v>0</v>
      </c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R1562" s="203" t="s">
        <v>279</v>
      </c>
      <c r="AT1562" s="203" t="s">
        <v>274</v>
      </c>
      <c r="AU1562" s="203" t="s">
        <v>16</v>
      </c>
      <c r="AY1562" s="17" t="s">
        <v>272</v>
      </c>
      <c r="BE1562" s="204">
        <f>IF(N1562="základní",J1562,0)</f>
        <v>0</v>
      </c>
      <c r="BF1562" s="204">
        <f>IF(N1562="snížená",J1562,0)</f>
        <v>0</v>
      </c>
      <c r="BG1562" s="204">
        <f>IF(N1562="zákl. přenesená",J1562,0)</f>
        <v>0</v>
      </c>
      <c r="BH1562" s="204">
        <f>IF(N1562="sníž. přenesená",J1562,0)</f>
        <v>0</v>
      </c>
      <c r="BI1562" s="204">
        <f>IF(N1562="nulová",J1562,0)</f>
        <v>0</v>
      </c>
      <c r="BJ1562" s="17" t="s">
        <v>16</v>
      </c>
      <c r="BK1562" s="204">
        <f>ROUND(I1562*H1562,2)</f>
        <v>0</v>
      </c>
      <c r="BL1562" s="17" t="s">
        <v>279</v>
      </c>
      <c r="BM1562" s="203" t="s">
        <v>4600</v>
      </c>
    </row>
    <row r="1563" spans="1:65" s="13" customFormat="1" ht="11.25">
      <c r="B1563" s="210"/>
      <c r="C1563" s="211"/>
      <c r="D1563" s="212" t="s">
        <v>283</v>
      </c>
      <c r="E1563" s="213" t="s">
        <v>1</v>
      </c>
      <c r="F1563" s="214" t="s">
        <v>6768</v>
      </c>
      <c r="G1563" s="211"/>
      <c r="H1563" s="213" t="s">
        <v>1</v>
      </c>
      <c r="I1563" s="215"/>
      <c r="J1563" s="211"/>
      <c r="K1563" s="211"/>
      <c r="L1563" s="216"/>
      <c r="M1563" s="217"/>
      <c r="N1563" s="218"/>
      <c r="O1563" s="218"/>
      <c r="P1563" s="218"/>
      <c r="Q1563" s="218"/>
      <c r="R1563" s="218"/>
      <c r="S1563" s="218"/>
      <c r="T1563" s="219"/>
      <c r="AT1563" s="220" t="s">
        <v>283</v>
      </c>
      <c r="AU1563" s="220" t="s">
        <v>16</v>
      </c>
      <c r="AV1563" s="13" t="s">
        <v>16</v>
      </c>
      <c r="AW1563" s="13" t="s">
        <v>32</v>
      </c>
      <c r="AX1563" s="13" t="s">
        <v>76</v>
      </c>
      <c r="AY1563" s="220" t="s">
        <v>272</v>
      </c>
    </row>
    <row r="1564" spans="1:65" s="14" customFormat="1" ht="11.25">
      <c r="B1564" s="221"/>
      <c r="C1564" s="222"/>
      <c r="D1564" s="212" t="s">
        <v>283</v>
      </c>
      <c r="E1564" s="223" t="s">
        <v>1</v>
      </c>
      <c r="F1564" s="224" t="s">
        <v>417</v>
      </c>
      <c r="G1564" s="222"/>
      <c r="H1564" s="225">
        <v>25</v>
      </c>
      <c r="I1564" s="226"/>
      <c r="J1564" s="222"/>
      <c r="K1564" s="222"/>
      <c r="L1564" s="227"/>
      <c r="M1564" s="228"/>
      <c r="N1564" s="229"/>
      <c r="O1564" s="229"/>
      <c r="P1564" s="229"/>
      <c r="Q1564" s="229"/>
      <c r="R1564" s="229"/>
      <c r="S1564" s="229"/>
      <c r="T1564" s="230"/>
      <c r="AT1564" s="231" t="s">
        <v>283</v>
      </c>
      <c r="AU1564" s="231" t="s">
        <v>16</v>
      </c>
      <c r="AV1564" s="14" t="s">
        <v>84</v>
      </c>
      <c r="AW1564" s="14" t="s">
        <v>32</v>
      </c>
      <c r="AX1564" s="14" t="s">
        <v>76</v>
      </c>
      <c r="AY1564" s="231" t="s">
        <v>272</v>
      </c>
    </row>
    <row r="1565" spans="1:65" s="15" customFormat="1" ht="11.25">
      <c r="B1565" s="246"/>
      <c r="C1565" s="247"/>
      <c r="D1565" s="212" t="s">
        <v>283</v>
      </c>
      <c r="E1565" s="248" t="s">
        <v>1</v>
      </c>
      <c r="F1565" s="249" t="s">
        <v>5942</v>
      </c>
      <c r="G1565" s="247"/>
      <c r="H1565" s="250">
        <v>25</v>
      </c>
      <c r="I1565" s="251"/>
      <c r="J1565" s="247"/>
      <c r="K1565" s="247"/>
      <c r="L1565" s="252"/>
      <c r="M1565" s="253"/>
      <c r="N1565" s="254"/>
      <c r="O1565" s="254"/>
      <c r="P1565" s="254"/>
      <c r="Q1565" s="254"/>
      <c r="R1565" s="254"/>
      <c r="S1565" s="254"/>
      <c r="T1565" s="255"/>
      <c r="AT1565" s="256" t="s">
        <v>283</v>
      </c>
      <c r="AU1565" s="256" t="s">
        <v>16</v>
      </c>
      <c r="AV1565" s="15" t="s">
        <v>279</v>
      </c>
      <c r="AW1565" s="15" t="s">
        <v>32</v>
      </c>
      <c r="AX1565" s="15" t="s">
        <v>16</v>
      </c>
      <c r="AY1565" s="256" t="s">
        <v>272</v>
      </c>
    </row>
    <row r="1566" spans="1:65" s="2" customFormat="1" ht="21.75" customHeight="1">
      <c r="A1566" s="34"/>
      <c r="B1566" s="35"/>
      <c r="C1566" s="192" t="s">
        <v>2814</v>
      </c>
      <c r="D1566" s="192" t="s">
        <v>274</v>
      </c>
      <c r="E1566" s="193" t="s">
        <v>7197</v>
      </c>
      <c r="F1566" s="194" t="s">
        <v>6841</v>
      </c>
      <c r="G1566" s="195" t="s">
        <v>185</v>
      </c>
      <c r="H1566" s="196">
        <v>25</v>
      </c>
      <c r="I1566" s="197"/>
      <c r="J1566" s="198">
        <f>ROUND(I1566*H1566,2)</f>
        <v>0</v>
      </c>
      <c r="K1566" s="194" t="s">
        <v>1</v>
      </c>
      <c r="L1566" s="39"/>
      <c r="M1566" s="199" t="s">
        <v>1</v>
      </c>
      <c r="N1566" s="200" t="s">
        <v>41</v>
      </c>
      <c r="O1566" s="71"/>
      <c r="P1566" s="201">
        <f>O1566*H1566</f>
        <v>0</v>
      </c>
      <c r="Q1566" s="201">
        <v>0</v>
      </c>
      <c r="R1566" s="201">
        <f>Q1566*H1566</f>
        <v>0</v>
      </c>
      <c r="S1566" s="201">
        <v>0</v>
      </c>
      <c r="T1566" s="202">
        <f>S1566*H1566</f>
        <v>0</v>
      </c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R1566" s="203" t="s">
        <v>279</v>
      </c>
      <c r="AT1566" s="203" t="s">
        <v>274</v>
      </c>
      <c r="AU1566" s="203" t="s">
        <v>16</v>
      </c>
      <c r="AY1566" s="17" t="s">
        <v>272</v>
      </c>
      <c r="BE1566" s="204">
        <f>IF(N1566="základní",J1566,0)</f>
        <v>0</v>
      </c>
      <c r="BF1566" s="204">
        <f>IF(N1566="snížená",J1566,0)</f>
        <v>0</v>
      </c>
      <c r="BG1566" s="204">
        <f>IF(N1566="zákl. přenesená",J1566,0)</f>
        <v>0</v>
      </c>
      <c r="BH1566" s="204">
        <f>IF(N1566="sníž. přenesená",J1566,0)</f>
        <v>0</v>
      </c>
      <c r="BI1566" s="204">
        <f>IF(N1566="nulová",J1566,0)</f>
        <v>0</v>
      </c>
      <c r="BJ1566" s="17" t="s">
        <v>16</v>
      </c>
      <c r="BK1566" s="204">
        <f>ROUND(I1566*H1566,2)</f>
        <v>0</v>
      </c>
      <c r="BL1566" s="17" t="s">
        <v>279</v>
      </c>
      <c r="BM1566" s="203" t="s">
        <v>4618</v>
      </c>
    </row>
    <row r="1567" spans="1:65" s="13" customFormat="1" ht="11.25">
      <c r="B1567" s="210"/>
      <c r="C1567" s="211"/>
      <c r="D1567" s="212" t="s">
        <v>283</v>
      </c>
      <c r="E1567" s="213" t="s">
        <v>1</v>
      </c>
      <c r="F1567" s="214" t="s">
        <v>6768</v>
      </c>
      <c r="G1567" s="211"/>
      <c r="H1567" s="213" t="s">
        <v>1</v>
      </c>
      <c r="I1567" s="215"/>
      <c r="J1567" s="211"/>
      <c r="K1567" s="211"/>
      <c r="L1567" s="216"/>
      <c r="M1567" s="217"/>
      <c r="N1567" s="218"/>
      <c r="O1567" s="218"/>
      <c r="P1567" s="218"/>
      <c r="Q1567" s="218"/>
      <c r="R1567" s="218"/>
      <c r="S1567" s="218"/>
      <c r="T1567" s="219"/>
      <c r="AT1567" s="220" t="s">
        <v>283</v>
      </c>
      <c r="AU1567" s="220" t="s">
        <v>16</v>
      </c>
      <c r="AV1567" s="13" t="s">
        <v>16</v>
      </c>
      <c r="AW1567" s="13" t="s">
        <v>32</v>
      </c>
      <c r="AX1567" s="13" t="s">
        <v>76</v>
      </c>
      <c r="AY1567" s="220" t="s">
        <v>272</v>
      </c>
    </row>
    <row r="1568" spans="1:65" s="14" customFormat="1" ht="11.25">
      <c r="B1568" s="221"/>
      <c r="C1568" s="222"/>
      <c r="D1568" s="212" t="s">
        <v>283</v>
      </c>
      <c r="E1568" s="223" t="s">
        <v>1</v>
      </c>
      <c r="F1568" s="224" t="s">
        <v>417</v>
      </c>
      <c r="G1568" s="222"/>
      <c r="H1568" s="225">
        <v>25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16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15" customFormat="1" ht="11.25">
      <c r="B1569" s="246"/>
      <c r="C1569" s="247"/>
      <c r="D1569" s="212" t="s">
        <v>283</v>
      </c>
      <c r="E1569" s="248" t="s">
        <v>1</v>
      </c>
      <c r="F1569" s="249" t="s">
        <v>5942</v>
      </c>
      <c r="G1569" s="247"/>
      <c r="H1569" s="250">
        <v>25</v>
      </c>
      <c r="I1569" s="251"/>
      <c r="J1569" s="247"/>
      <c r="K1569" s="247"/>
      <c r="L1569" s="252"/>
      <c r="M1569" s="253"/>
      <c r="N1569" s="254"/>
      <c r="O1569" s="254"/>
      <c r="P1569" s="254"/>
      <c r="Q1569" s="254"/>
      <c r="R1569" s="254"/>
      <c r="S1569" s="254"/>
      <c r="T1569" s="255"/>
      <c r="AT1569" s="256" t="s">
        <v>283</v>
      </c>
      <c r="AU1569" s="256" t="s">
        <v>16</v>
      </c>
      <c r="AV1569" s="15" t="s">
        <v>279</v>
      </c>
      <c r="AW1569" s="15" t="s">
        <v>32</v>
      </c>
      <c r="AX1569" s="15" t="s">
        <v>16</v>
      </c>
      <c r="AY1569" s="256" t="s">
        <v>272</v>
      </c>
    </row>
    <row r="1570" spans="1:65" s="2" customFormat="1" ht="16.5" customHeight="1">
      <c r="A1570" s="34"/>
      <c r="B1570" s="35"/>
      <c r="C1570" s="192" t="s">
        <v>2821</v>
      </c>
      <c r="D1570" s="192" t="s">
        <v>274</v>
      </c>
      <c r="E1570" s="193" t="s">
        <v>7198</v>
      </c>
      <c r="F1570" s="194" t="s">
        <v>6843</v>
      </c>
      <c r="G1570" s="195" t="s">
        <v>185</v>
      </c>
      <c r="H1570" s="196">
        <v>25</v>
      </c>
      <c r="I1570" s="197"/>
      <c r="J1570" s="198">
        <f>ROUND(I1570*H1570,2)</f>
        <v>0</v>
      </c>
      <c r="K1570" s="194" t="s">
        <v>1</v>
      </c>
      <c r="L1570" s="39"/>
      <c r="M1570" s="199" t="s">
        <v>1</v>
      </c>
      <c r="N1570" s="200" t="s">
        <v>41</v>
      </c>
      <c r="O1570" s="71"/>
      <c r="P1570" s="201">
        <f>O1570*H1570</f>
        <v>0</v>
      </c>
      <c r="Q1570" s="201">
        <v>0</v>
      </c>
      <c r="R1570" s="201">
        <f>Q1570*H1570</f>
        <v>0</v>
      </c>
      <c r="S1570" s="201">
        <v>0</v>
      </c>
      <c r="T1570" s="202">
        <f>S1570*H1570</f>
        <v>0</v>
      </c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  <c r="AR1570" s="203" t="s">
        <v>279</v>
      </c>
      <c r="AT1570" s="203" t="s">
        <v>274</v>
      </c>
      <c r="AU1570" s="203" t="s">
        <v>16</v>
      </c>
      <c r="AY1570" s="17" t="s">
        <v>272</v>
      </c>
      <c r="BE1570" s="204">
        <f>IF(N1570="základní",J1570,0)</f>
        <v>0</v>
      </c>
      <c r="BF1570" s="204">
        <f>IF(N1570="snížená",J1570,0)</f>
        <v>0</v>
      </c>
      <c r="BG1570" s="204">
        <f>IF(N1570="zákl. přenesená",J1570,0)</f>
        <v>0</v>
      </c>
      <c r="BH1570" s="204">
        <f>IF(N1570="sníž. přenesená",J1570,0)</f>
        <v>0</v>
      </c>
      <c r="BI1570" s="204">
        <f>IF(N1570="nulová",J1570,0)</f>
        <v>0</v>
      </c>
      <c r="BJ1570" s="17" t="s">
        <v>16</v>
      </c>
      <c r="BK1570" s="204">
        <f>ROUND(I1570*H1570,2)</f>
        <v>0</v>
      </c>
      <c r="BL1570" s="17" t="s">
        <v>279</v>
      </c>
      <c r="BM1570" s="203" t="s">
        <v>4637</v>
      </c>
    </row>
    <row r="1571" spans="1:65" s="13" customFormat="1" ht="33.75">
      <c r="B1571" s="210"/>
      <c r="C1571" s="211"/>
      <c r="D1571" s="212" t="s">
        <v>283</v>
      </c>
      <c r="E1571" s="213" t="s">
        <v>1</v>
      </c>
      <c r="F1571" s="214" t="s">
        <v>6844</v>
      </c>
      <c r="G1571" s="211"/>
      <c r="H1571" s="213" t="s">
        <v>1</v>
      </c>
      <c r="I1571" s="215"/>
      <c r="J1571" s="211"/>
      <c r="K1571" s="211"/>
      <c r="L1571" s="216"/>
      <c r="M1571" s="217"/>
      <c r="N1571" s="218"/>
      <c r="O1571" s="218"/>
      <c r="P1571" s="218"/>
      <c r="Q1571" s="218"/>
      <c r="R1571" s="218"/>
      <c r="S1571" s="218"/>
      <c r="T1571" s="219"/>
      <c r="AT1571" s="220" t="s">
        <v>283</v>
      </c>
      <c r="AU1571" s="220" t="s">
        <v>16</v>
      </c>
      <c r="AV1571" s="13" t="s">
        <v>16</v>
      </c>
      <c r="AW1571" s="13" t="s">
        <v>32</v>
      </c>
      <c r="AX1571" s="13" t="s">
        <v>76</v>
      </c>
      <c r="AY1571" s="220" t="s">
        <v>272</v>
      </c>
    </row>
    <row r="1572" spans="1:65" s="13" customFormat="1" ht="22.5">
      <c r="B1572" s="210"/>
      <c r="C1572" s="211"/>
      <c r="D1572" s="212" t="s">
        <v>283</v>
      </c>
      <c r="E1572" s="213" t="s">
        <v>1</v>
      </c>
      <c r="F1572" s="214" t="s">
        <v>6845</v>
      </c>
      <c r="G1572" s="211"/>
      <c r="H1572" s="213" t="s">
        <v>1</v>
      </c>
      <c r="I1572" s="215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AT1572" s="220" t="s">
        <v>283</v>
      </c>
      <c r="AU1572" s="220" t="s">
        <v>16</v>
      </c>
      <c r="AV1572" s="13" t="s">
        <v>16</v>
      </c>
      <c r="AW1572" s="13" t="s">
        <v>32</v>
      </c>
      <c r="AX1572" s="13" t="s">
        <v>76</v>
      </c>
      <c r="AY1572" s="220" t="s">
        <v>272</v>
      </c>
    </row>
    <row r="1573" spans="1:65" s="13" customFormat="1" ht="11.25">
      <c r="B1573" s="210"/>
      <c r="C1573" s="211"/>
      <c r="D1573" s="212" t="s">
        <v>283</v>
      </c>
      <c r="E1573" s="213" t="s">
        <v>1</v>
      </c>
      <c r="F1573" s="214" t="s">
        <v>6768</v>
      </c>
      <c r="G1573" s="211"/>
      <c r="H1573" s="213" t="s">
        <v>1</v>
      </c>
      <c r="I1573" s="215"/>
      <c r="J1573" s="211"/>
      <c r="K1573" s="211"/>
      <c r="L1573" s="216"/>
      <c r="M1573" s="217"/>
      <c r="N1573" s="218"/>
      <c r="O1573" s="218"/>
      <c r="P1573" s="218"/>
      <c r="Q1573" s="218"/>
      <c r="R1573" s="218"/>
      <c r="S1573" s="218"/>
      <c r="T1573" s="219"/>
      <c r="AT1573" s="220" t="s">
        <v>283</v>
      </c>
      <c r="AU1573" s="220" t="s">
        <v>16</v>
      </c>
      <c r="AV1573" s="13" t="s">
        <v>16</v>
      </c>
      <c r="AW1573" s="13" t="s">
        <v>32</v>
      </c>
      <c r="AX1573" s="13" t="s">
        <v>76</v>
      </c>
      <c r="AY1573" s="220" t="s">
        <v>272</v>
      </c>
    </row>
    <row r="1574" spans="1:65" s="14" customFormat="1" ht="11.25">
      <c r="B1574" s="221"/>
      <c r="C1574" s="222"/>
      <c r="D1574" s="212" t="s">
        <v>283</v>
      </c>
      <c r="E1574" s="223" t="s">
        <v>1</v>
      </c>
      <c r="F1574" s="224" t="s">
        <v>417</v>
      </c>
      <c r="G1574" s="222"/>
      <c r="H1574" s="225">
        <v>25</v>
      </c>
      <c r="I1574" s="226"/>
      <c r="J1574" s="222"/>
      <c r="K1574" s="222"/>
      <c r="L1574" s="227"/>
      <c r="M1574" s="228"/>
      <c r="N1574" s="229"/>
      <c r="O1574" s="229"/>
      <c r="P1574" s="229"/>
      <c r="Q1574" s="229"/>
      <c r="R1574" s="229"/>
      <c r="S1574" s="229"/>
      <c r="T1574" s="230"/>
      <c r="AT1574" s="231" t="s">
        <v>283</v>
      </c>
      <c r="AU1574" s="231" t="s">
        <v>16</v>
      </c>
      <c r="AV1574" s="14" t="s">
        <v>84</v>
      </c>
      <c r="AW1574" s="14" t="s">
        <v>32</v>
      </c>
      <c r="AX1574" s="14" t="s">
        <v>76</v>
      </c>
      <c r="AY1574" s="231" t="s">
        <v>272</v>
      </c>
    </row>
    <row r="1575" spans="1:65" s="15" customFormat="1" ht="11.25">
      <c r="B1575" s="246"/>
      <c r="C1575" s="247"/>
      <c r="D1575" s="212" t="s">
        <v>283</v>
      </c>
      <c r="E1575" s="248" t="s">
        <v>1</v>
      </c>
      <c r="F1575" s="249" t="s">
        <v>5942</v>
      </c>
      <c r="G1575" s="247"/>
      <c r="H1575" s="250">
        <v>25</v>
      </c>
      <c r="I1575" s="251"/>
      <c r="J1575" s="247"/>
      <c r="K1575" s="247"/>
      <c r="L1575" s="252"/>
      <c r="M1575" s="253"/>
      <c r="N1575" s="254"/>
      <c r="O1575" s="254"/>
      <c r="P1575" s="254"/>
      <c r="Q1575" s="254"/>
      <c r="R1575" s="254"/>
      <c r="S1575" s="254"/>
      <c r="T1575" s="255"/>
      <c r="AT1575" s="256" t="s">
        <v>283</v>
      </c>
      <c r="AU1575" s="256" t="s">
        <v>16</v>
      </c>
      <c r="AV1575" s="15" t="s">
        <v>279</v>
      </c>
      <c r="AW1575" s="15" t="s">
        <v>32</v>
      </c>
      <c r="AX1575" s="15" t="s">
        <v>16</v>
      </c>
      <c r="AY1575" s="256" t="s">
        <v>272</v>
      </c>
    </row>
    <row r="1576" spans="1:65" s="2" customFormat="1" ht="16.5" customHeight="1">
      <c r="A1576" s="34"/>
      <c r="B1576" s="35"/>
      <c r="C1576" s="192" t="s">
        <v>2827</v>
      </c>
      <c r="D1576" s="192" t="s">
        <v>274</v>
      </c>
      <c r="E1576" s="193" t="s">
        <v>7199</v>
      </c>
      <c r="F1576" s="194" t="s">
        <v>7200</v>
      </c>
      <c r="G1576" s="195" t="s">
        <v>3165</v>
      </c>
      <c r="H1576" s="196">
        <v>1</v>
      </c>
      <c r="I1576" s="197"/>
      <c r="J1576" s="198">
        <f>ROUND(I1576*H1576,2)</f>
        <v>0</v>
      </c>
      <c r="K1576" s="194" t="s">
        <v>1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0</v>
      </c>
      <c r="R1576" s="201">
        <f>Q1576*H1576</f>
        <v>0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279</v>
      </c>
      <c r="AT1576" s="203" t="s">
        <v>274</v>
      </c>
      <c r="AU1576" s="203" t="s">
        <v>16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279</v>
      </c>
      <c r="BM1576" s="203" t="s">
        <v>4650</v>
      </c>
    </row>
    <row r="1577" spans="1:65" s="13" customFormat="1" ht="11.25">
      <c r="B1577" s="210"/>
      <c r="C1577" s="211"/>
      <c r="D1577" s="212" t="s">
        <v>283</v>
      </c>
      <c r="E1577" s="213" t="s">
        <v>1</v>
      </c>
      <c r="F1577" s="214" t="s">
        <v>6768</v>
      </c>
      <c r="G1577" s="211"/>
      <c r="H1577" s="213" t="s">
        <v>1</v>
      </c>
      <c r="I1577" s="215"/>
      <c r="J1577" s="211"/>
      <c r="K1577" s="211"/>
      <c r="L1577" s="216"/>
      <c r="M1577" s="217"/>
      <c r="N1577" s="218"/>
      <c r="O1577" s="218"/>
      <c r="P1577" s="218"/>
      <c r="Q1577" s="218"/>
      <c r="R1577" s="218"/>
      <c r="S1577" s="218"/>
      <c r="T1577" s="219"/>
      <c r="AT1577" s="220" t="s">
        <v>283</v>
      </c>
      <c r="AU1577" s="220" t="s">
        <v>16</v>
      </c>
      <c r="AV1577" s="13" t="s">
        <v>16</v>
      </c>
      <c r="AW1577" s="13" t="s">
        <v>32</v>
      </c>
      <c r="AX1577" s="13" t="s">
        <v>76</v>
      </c>
      <c r="AY1577" s="220" t="s">
        <v>272</v>
      </c>
    </row>
    <row r="1578" spans="1:65" s="14" customFormat="1" ht="11.25">
      <c r="B1578" s="221"/>
      <c r="C1578" s="222"/>
      <c r="D1578" s="212" t="s">
        <v>283</v>
      </c>
      <c r="E1578" s="223" t="s">
        <v>1</v>
      </c>
      <c r="F1578" s="224" t="s">
        <v>16</v>
      </c>
      <c r="G1578" s="222"/>
      <c r="H1578" s="225">
        <v>1</v>
      </c>
      <c r="I1578" s="226"/>
      <c r="J1578" s="222"/>
      <c r="K1578" s="222"/>
      <c r="L1578" s="227"/>
      <c r="M1578" s="228"/>
      <c r="N1578" s="229"/>
      <c r="O1578" s="229"/>
      <c r="P1578" s="229"/>
      <c r="Q1578" s="229"/>
      <c r="R1578" s="229"/>
      <c r="S1578" s="229"/>
      <c r="T1578" s="230"/>
      <c r="AT1578" s="231" t="s">
        <v>283</v>
      </c>
      <c r="AU1578" s="231" t="s">
        <v>16</v>
      </c>
      <c r="AV1578" s="14" t="s">
        <v>84</v>
      </c>
      <c r="AW1578" s="14" t="s">
        <v>32</v>
      </c>
      <c r="AX1578" s="14" t="s">
        <v>76</v>
      </c>
      <c r="AY1578" s="231" t="s">
        <v>272</v>
      </c>
    </row>
    <row r="1579" spans="1:65" s="15" customFormat="1" ht="11.25">
      <c r="B1579" s="246"/>
      <c r="C1579" s="247"/>
      <c r="D1579" s="212" t="s">
        <v>283</v>
      </c>
      <c r="E1579" s="248" t="s">
        <v>1</v>
      </c>
      <c r="F1579" s="249" t="s">
        <v>5942</v>
      </c>
      <c r="G1579" s="247"/>
      <c r="H1579" s="250">
        <v>1</v>
      </c>
      <c r="I1579" s="251"/>
      <c r="J1579" s="247"/>
      <c r="K1579" s="247"/>
      <c r="L1579" s="252"/>
      <c r="M1579" s="253"/>
      <c r="N1579" s="254"/>
      <c r="O1579" s="254"/>
      <c r="P1579" s="254"/>
      <c r="Q1579" s="254"/>
      <c r="R1579" s="254"/>
      <c r="S1579" s="254"/>
      <c r="T1579" s="255"/>
      <c r="AT1579" s="256" t="s">
        <v>283</v>
      </c>
      <c r="AU1579" s="256" t="s">
        <v>16</v>
      </c>
      <c r="AV1579" s="15" t="s">
        <v>279</v>
      </c>
      <c r="AW1579" s="15" t="s">
        <v>32</v>
      </c>
      <c r="AX1579" s="15" t="s">
        <v>16</v>
      </c>
      <c r="AY1579" s="256" t="s">
        <v>272</v>
      </c>
    </row>
    <row r="1580" spans="1:65" s="2" customFormat="1" ht="37.9" customHeight="1">
      <c r="A1580" s="34"/>
      <c r="B1580" s="35"/>
      <c r="C1580" s="192" t="s">
        <v>2833</v>
      </c>
      <c r="D1580" s="192" t="s">
        <v>274</v>
      </c>
      <c r="E1580" s="193" t="s">
        <v>7201</v>
      </c>
      <c r="F1580" s="194" t="s">
        <v>6849</v>
      </c>
      <c r="G1580" s="195" t="s">
        <v>952</v>
      </c>
      <c r="H1580" s="196">
        <v>1</v>
      </c>
      <c r="I1580" s="197"/>
      <c r="J1580" s="198">
        <f>ROUND(I1580*H1580,2)</f>
        <v>0</v>
      </c>
      <c r="K1580" s="194" t="s">
        <v>1</v>
      </c>
      <c r="L1580" s="39"/>
      <c r="M1580" s="199" t="s">
        <v>1</v>
      </c>
      <c r="N1580" s="200" t="s">
        <v>41</v>
      </c>
      <c r="O1580" s="71"/>
      <c r="P1580" s="201">
        <f>O1580*H1580</f>
        <v>0</v>
      </c>
      <c r="Q1580" s="201">
        <v>0</v>
      </c>
      <c r="R1580" s="201">
        <f>Q1580*H1580</f>
        <v>0</v>
      </c>
      <c r="S1580" s="201">
        <v>0</v>
      </c>
      <c r="T1580" s="202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3" t="s">
        <v>279</v>
      </c>
      <c r="AT1580" s="203" t="s">
        <v>274</v>
      </c>
      <c r="AU1580" s="203" t="s">
        <v>16</v>
      </c>
      <c r="AY1580" s="17" t="s">
        <v>272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7" t="s">
        <v>16</v>
      </c>
      <c r="BK1580" s="204">
        <f>ROUND(I1580*H1580,2)</f>
        <v>0</v>
      </c>
      <c r="BL1580" s="17" t="s">
        <v>279</v>
      </c>
      <c r="BM1580" s="203" t="s">
        <v>4659</v>
      </c>
    </row>
    <row r="1581" spans="1:65" s="13" customFormat="1" ht="11.25">
      <c r="B1581" s="210"/>
      <c r="C1581" s="211"/>
      <c r="D1581" s="212" t="s">
        <v>283</v>
      </c>
      <c r="E1581" s="213" t="s">
        <v>1</v>
      </c>
      <c r="F1581" s="214" t="s">
        <v>6768</v>
      </c>
      <c r="G1581" s="211"/>
      <c r="H1581" s="213" t="s">
        <v>1</v>
      </c>
      <c r="I1581" s="215"/>
      <c r="J1581" s="211"/>
      <c r="K1581" s="211"/>
      <c r="L1581" s="216"/>
      <c r="M1581" s="217"/>
      <c r="N1581" s="218"/>
      <c r="O1581" s="218"/>
      <c r="P1581" s="218"/>
      <c r="Q1581" s="218"/>
      <c r="R1581" s="218"/>
      <c r="S1581" s="218"/>
      <c r="T1581" s="219"/>
      <c r="AT1581" s="220" t="s">
        <v>283</v>
      </c>
      <c r="AU1581" s="220" t="s">
        <v>16</v>
      </c>
      <c r="AV1581" s="13" t="s">
        <v>16</v>
      </c>
      <c r="AW1581" s="13" t="s">
        <v>32</v>
      </c>
      <c r="AX1581" s="13" t="s">
        <v>76</v>
      </c>
      <c r="AY1581" s="220" t="s">
        <v>272</v>
      </c>
    </row>
    <row r="1582" spans="1:65" s="14" customFormat="1" ht="11.25">
      <c r="B1582" s="221"/>
      <c r="C1582" s="222"/>
      <c r="D1582" s="212" t="s">
        <v>283</v>
      </c>
      <c r="E1582" s="223" t="s">
        <v>1</v>
      </c>
      <c r="F1582" s="224" t="s">
        <v>16</v>
      </c>
      <c r="G1582" s="222"/>
      <c r="H1582" s="225">
        <v>1</v>
      </c>
      <c r="I1582" s="226"/>
      <c r="J1582" s="222"/>
      <c r="K1582" s="222"/>
      <c r="L1582" s="227"/>
      <c r="M1582" s="228"/>
      <c r="N1582" s="229"/>
      <c r="O1582" s="229"/>
      <c r="P1582" s="229"/>
      <c r="Q1582" s="229"/>
      <c r="R1582" s="229"/>
      <c r="S1582" s="229"/>
      <c r="T1582" s="230"/>
      <c r="AT1582" s="231" t="s">
        <v>283</v>
      </c>
      <c r="AU1582" s="231" t="s">
        <v>16</v>
      </c>
      <c r="AV1582" s="14" t="s">
        <v>84</v>
      </c>
      <c r="AW1582" s="14" t="s">
        <v>32</v>
      </c>
      <c r="AX1582" s="14" t="s">
        <v>76</v>
      </c>
      <c r="AY1582" s="231" t="s">
        <v>272</v>
      </c>
    </row>
    <row r="1583" spans="1:65" s="15" customFormat="1" ht="11.25">
      <c r="B1583" s="246"/>
      <c r="C1583" s="247"/>
      <c r="D1583" s="212" t="s">
        <v>283</v>
      </c>
      <c r="E1583" s="248" t="s">
        <v>1</v>
      </c>
      <c r="F1583" s="249" t="s">
        <v>5942</v>
      </c>
      <c r="G1583" s="247"/>
      <c r="H1583" s="250">
        <v>1</v>
      </c>
      <c r="I1583" s="251"/>
      <c r="J1583" s="247"/>
      <c r="K1583" s="247"/>
      <c r="L1583" s="252"/>
      <c r="M1583" s="253"/>
      <c r="N1583" s="254"/>
      <c r="O1583" s="254"/>
      <c r="P1583" s="254"/>
      <c r="Q1583" s="254"/>
      <c r="R1583" s="254"/>
      <c r="S1583" s="254"/>
      <c r="T1583" s="255"/>
      <c r="AT1583" s="256" t="s">
        <v>283</v>
      </c>
      <c r="AU1583" s="256" t="s">
        <v>16</v>
      </c>
      <c r="AV1583" s="15" t="s">
        <v>279</v>
      </c>
      <c r="AW1583" s="15" t="s">
        <v>32</v>
      </c>
      <c r="AX1583" s="15" t="s">
        <v>16</v>
      </c>
      <c r="AY1583" s="256" t="s">
        <v>272</v>
      </c>
    </row>
    <row r="1584" spans="1:65" s="2" customFormat="1" ht="55.5" customHeight="1">
      <c r="A1584" s="34"/>
      <c r="B1584" s="35"/>
      <c r="C1584" s="192" t="s">
        <v>2839</v>
      </c>
      <c r="D1584" s="192" t="s">
        <v>274</v>
      </c>
      <c r="E1584" s="193" t="s">
        <v>7202</v>
      </c>
      <c r="F1584" s="194" t="s">
        <v>7203</v>
      </c>
      <c r="G1584" s="195" t="s">
        <v>2594</v>
      </c>
      <c r="H1584" s="196">
        <v>4</v>
      </c>
      <c r="I1584" s="197"/>
      <c r="J1584" s="198">
        <f>ROUND(I1584*H1584,2)</f>
        <v>0</v>
      </c>
      <c r="K1584" s="194" t="s">
        <v>1</v>
      </c>
      <c r="L1584" s="39"/>
      <c r="M1584" s="199" t="s">
        <v>1</v>
      </c>
      <c r="N1584" s="200" t="s">
        <v>41</v>
      </c>
      <c r="O1584" s="71"/>
      <c r="P1584" s="201">
        <f>O1584*H1584</f>
        <v>0</v>
      </c>
      <c r="Q1584" s="201">
        <v>0</v>
      </c>
      <c r="R1584" s="201">
        <f>Q1584*H1584</f>
        <v>0</v>
      </c>
      <c r="S1584" s="201">
        <v>0</v>
      </c>
      <c r="T1584" s="202">
        <f>S1584*H1584</f>
        <v>0</v>
      </c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R1584" s="203" t="s">
        <v>279</v>
      </c>
      <c r="AT1584" s="203" t="s">
        <v>274</v>
      </c>
      <c r="AU1584" s="203" t="s">
        <v>16</v>
      </c>
      <c r="AY1584" s="17" t="s">
        <v>272</v>
      </c>
      <c r="BE1584" s="204">
        <f>IF(N1584="základní",J1584,0)</f>
        <v>0</v>
      </c>
      <c r="BF1584" s="204">
        <f>IF(N1584="snížená",J1584,0)</f>
        <v>0</v>
      </c>
      <c r="BG1584" s="204">
        <f>IF(N1584="zákl. přenesená",J1584,0)</f>
        <v>0</v>
      </c>
      <c r="BH1584" s="204">
        <f>IF(N1584="sníž. přenesená",J1584,0)</f>
        <v>0</v>
      </c>
      <c r="BI1584" s="204">
        <f>IF(N1584="nulová",J1584,0)</f>
        <v>0</v>
      </c>
      <c r="BJ1584" s="17" t="s">
        <v>16</v>
      </c>
      <c r="BK1584" s="204">
        <f>ROUND(I1584*H1584,2)</f>
        <v>0</v>
      </c>
      <c r="BL1584" s="17" t="s">
        <v>279</v>
      </c>
      <c r="BM1584" s="203" t="s">
        <v>4671</v>
      </c>
    </row>
    <row r="1585" spans="1:65" s="2" customFormat="1" ht="21.75" customHeight="1">
      <c r="A1585" s="34"/>
      <c r="B1585" s="35"/>
      <c r="C1585" s="192" t="s">
        <v>2845</v>
      </c>
      <c r="D1585" s="192" t="s">
        <v>274</v>
      </c>
      <c r="E1585" s="193" t="s">
        <v>7204</v>
      </c>
      <c r="F1585" s="194" t="s">
        <v>6809</v>
      </c>
      <c r="G1585" s="195" t="s">
        <v>380</v>
      </c>
      <c r="H1585" s="196">
        <v>0.21</v>
      </c>
      <c r="I1585" s="197"/>
      <c r="J1585" s="198">
        <f>ROUND(I1585*H1585,2)</f>
        <v>0</v>
      </c>
      <c r="K1585" s="194" t="s">
        <v>1</v>
      </c>
      <c r="L1585" s="39"/>
      <c r="M1585" s="199" t="s">
        <v>1</v>
      </c>
      <c r="N1585" s="200" t="s">
        <v>41</v>
      </c>
      <c r="O1585" s="71"/>
      <c r="P1585" s="201">
        <f>O1585*H1585</f>
        <v>0</v>
      </c>
      <c r="Q1585" s="201">
        <v>0</v>
      </c>
      <c r="R1585" s="201">
        <f>Q1585*H1585</f>
        <v>0</v>
      </c>
      <c r="S1585" s="201">
        <v>0</v>
      </c>
      <c r="T1585" s="202">
        <f>S1585*H1585</f>
        <v>0</v>
      </c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R1585" s="203" t="s">
        <v>279</v>
      </c>
      <c r="AT1585" s="203" t="s">
        <v>274</v>
      </c>
      <c r="AU1585" s="203" t="s">
        <v>16</v>
      </c>
      <c r="AY1585" s="17" t="s">
        <v>272</v>
      </c>
      <c r="BE1585" s="204">
        <f>IF(N1585="základní",J1585,0)</f>
        <v>0</v>
      </c>
      <c r="BF1585" s="204">
        <f>IF(N1585="snížená",J1585,0)</f>
        <v>0</v>
      </c>
      <c r="BG1585" s="204">
        <f>IF(N1585="zákl. přenesená",J1585,0)</f>
        <v>0</v>
      </c>
      <c r="BH1585" s="204">
        <f>IF(N1585="sníž. přenesená",J1585,0)</f>
        <v>0</v>
      </c>
      <c r="BI1585" s="204">
        <f>IF(N1585="nulová",J1585,0)</f>
        <v>0</v>
      </c>
      <c r="BJ1585" s="17" t="s">
        <v>16</v>
      </c>
      <c r="BK1585" s="204">
        <f>ROUND(I1585*H1585,2)</f>
        <v>0</v>
      </c>
      <c r="BL1585" s="17" t="s">
        <v>279</v>
      </c>
      <c r="BM1585" s="203" t="s">
        <v>4680</v>
      </c>
    </row>
    <row r="1586" spans="1:65" s="12" customFormat="1" ht="25.9" customHeight="1">
      <c r="B1586" s="176"/>
      <c r="C1586" s="177"/>
      <c r="D1586" s="178" t="s">
        <v>75</v>
      </c>
      <c r="E1586" s="179" t="s">
        <v>7205</v>
      </c>
      <c r="F1586" s="179" t="s">
        <v>7206</v>
      </c>
      <c r="G1586" s="177"/>
      <c r="H1586" s="177"/>
      <c r="I1586" s="180"/>
      <c r="J1586" s="181">
        <f>BK1586</f>
        <v>0</v>
      </c>
      <c r="K1586" s="177"/>
      <c r="L1586" s="182"/>
      <c r="M1586" s="183"/>
      <c r="N1586" s="184"/>
      <c r="O1586" s="184"/>
      <c r="P1586" s="185">
        <f>SUM(P1587:P1654)</f>
        <v>0</v>
      </c>
      <c r="Q1586" s="184"/>
      <c r="R1586" s="185">
        <f>SUM(R1587:R1654)</f>
        <v>0</v>
      </c>
      <c r="S1586" s="184"/>
      <c r="T1586" s="186">
        <f>SUM(T1587:T1654)</f>
        <v>0</v>
      </c>
      <c r="AR1586" s="187" t="s">
        <v>16</v>
      </c>
      <c r="AT1586" s="188" t="s">
        <v>75</v>
      </c>
      <c r="AU1586" s="188" t="s">
        <v>76</v>
      </c>
      <c r="AY1586" s="187" t="s">
        <v>272</v>
      </c>
      <c r="BK1586" s="189">
        <f>SUM(BK1587:BK1654)</f>
        <v>0</v>
      </c>
    </row>
    <row r="1587" spans="1:65" s="2" customFormat="1" ht="37.9" customHeight="1">
      <c r="A1587" s="34"/>
      <c r="B1587" s="35"/>
      <c r="C1587" s="192" t="s">
        <v>2851</v>
      </c>
      <c r="D1587" s="192" t="s">
        <v>274</v>
      </c>
      <c r="E1587" s="193" t="s">
        <v>7207</v>
      </c>
      <c r="F1587" s="194" t="s">
        <v>7208</v>
      </c>
      <c r="G1587" s="195" t="s">
        <v>952</v>
      </c>
      <c r="H1587" s="196">
        <v>1</v>
      </c>
      <c r="I1587" s="197"/>
      <c r="J1587" s="198">
        <f>ROUND(I1587*H1587,2)</f>
        <v>0</v>
      </c>
      <c r="K1587" s="194" t="s">
        <v>1</v>
      </c>
      <c r="L1587" s="39"/>
      <c r="M1587" s="199" t="s">
        <v>1</v>
      </c>
      <c r="N1587" s="200" t="s">
        <v>41</v>
      </c>
      <c r="O1587" s="71"/>
      <c r="P1587" s="201">
        <f>O1587*H1587</f>
        <v>0</v>
      </c>
      <c r="Q1587" s="201">
        <v>0</v>
      </c>
      <c r="R1587" s="201">
        <f>Q1587*H1587</f>
        <v>0</v>
      </c>
      <c r="S1587" s="201">
        <v>0</v>
      </c>
      <c r="T1587" s="202">
        <f>S1587*H1587</f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203" t="s">
        <v>279</v>
      </c>
      <c r="AT1587" s="203" t="s">
        <v>274</v>
      </c>
      <c r="AU1587" s="203" t="s">
        <v>16</v>
      </c>
      <c r="AY1587" s="17" t="s">
        <v>272</v>
      </c>
      <c r="BE1587" s="204">
        <f>IF(N1587="základní",J1587,0)</f>
        <v>0</v>
      </c>
      <c r="BF1587" s="204">
        <f>IF(N1587="snížená",J1587,0)</f>
        <v>0</v>
      </c>
      <c r="BG1587" s="204">
        <f>IF(N1587="zákl. přenesená",J1587,0)</f>
        <v>0</v>
      </c>
      <c r="BH1587" s="204">
        <f>IF(N1587="sníž. přenesená",J1587,0)</f>
        <v>0</v>
      </c>
      <c r="BI1587" s="204">
        <f>IF(N1587="nulová",J1587,0)</f>
        <v>0</v>
      </c>
      <c r="BJ1587" s="17" t="s">
        <v>16</v>
      </c>
      <c r="BK1587" s="204">
        <f>ROUND(I1587*H1587,2)</f>
        <v>0</v>
      </c>
      <c r="BL1587" s="17" t="s">
        <v>279</v>
      </c>
      <c r="BM1587" s="203" t="s">
        <v>4688</v>
      </c>
    </row>
    <row r="1588" spans="1:65" s="13" customFormat="1" ht="22.5">
      <c r="B1588" s="210"/>
      <c r="C1588" s="211"/>
      <c r="D1588" s="212" t="s">
        <v>283</v>
      </c>
      <c r="E1588" s="213" t="s">
        <v>1</v>
      </c>
      <c r="F1588" s="214" t="s">
        <v>6707</v>
      </c>
      <c r="G1588" s="211"/>
      <c r="H1588" s="213" t="s">
        <v>1</v>
      </c>
      <c r="I1588" s="215"/>
      <c r="J1588" s="211"/>
      <c r="K1588" s="211"/>
      <c r="L1588" s="216"/>
      <c r="M1588" s="217"/>
      <c r="N1588" s="218"/>
      <c r="O1588" s="218"/>
      <c r="P1588" s="218"/>
      <c r="Q1588" s="218"/>
      <c r="R1588" s="218"/>
      <c r="S1588" s="218"/>
      <c r="T1588" s="219"/>
      <c r="AT1588" s="220" t="s">
        <v>283</v>
      </c>
      <c r="AU1588" s="220" t="s">
        <v>16</v>
      </c>
      <c r="AV1588" s="13" t="s">
        <v>16</v>
      </c>
      <c r="AW1588" s="13" t="s">
        <v>32</v>
      </c>
      <c r="AX1588" s="13" t="s">
        <v>76</v>
      </c>
      <c r="AY1588" s="220" t="s">
        <v>272</v>
      </c>
    </row>
    <row r="1589" spans="1:65" s="13" customFormat="1" ht="11.25">
      <c r="B1589" s="210"/>
      <c r="C1589" s="211"/>
      <c r="D1589" s="212" t="s">
        <v>283</v>
      </c>
      <c r="E1589" s="213" t="s">
        <v>1</v>
      </c>
      <c r="F1589" s="214" t="s">
        <v>6814</v>
      </c>
      <c r="G1589" s="211"/>
      <c r="H1589" s="213" t="s">
        <v>1</v>
      </c>
      <c r="I1589" s="215"/>
      <c r="J1589" s="211"/>
      <c r="K1589" s="211"/>
      <c r="L1589" s="216"/>
      <c r="M1589" s="217"/>
      <c r="N1589" s="218"/>
      <c r="O1589" s="218"/>
      <c r="P1589" s="218"/>
      <c r="Q1589" s="218"/>
      <c r="R1589" s="218"/>
      <c r="S1589" s="218"/>
      <c r="T1589" s="219"/>
      <c r="AT1589" s="220" t="s">
        <v>283</v>
      </c>
      <c r="AU1589" s="220" t="s">
        <v>16</v>
      </c>
      <c r="AV1589" s="13" t="s">
        <v>16</v>
      </c>
      <c r="AW1589" s="13" t="s">
        <v>32</v>
      </c>
      <c r="AX1589" s="13" t="s">
        <v>76</v>
      </c>
      <c r="AY1589" s="220" t="s">
        <v>272</v>
      </c>
    </row>
    <row r="1590" spans="1:65" s="13" customFormat="1" ht="11.25">
      <c r="B1590" s="210"/>
      <c r="C1590" s="211"/>
      <c r="D1590" s="212" t="s">
        <v>283</v>
      </c>
      <c r="E1590" s="213" t="s">
        <v>1</v>
      </c>
      <c r="F1590" s="214" t="s">
        <v>6815</v>
      </c>
      <c r="G1590" s="211"/>
      <c r="H1590" s="213" t="s">
        <v>1</v>
      </c>
      <c r="I1590" s="215"/>
      <c r="J1590" s="211"/>
      <c r="K1590" s="211"/>
      <c r="L1590" s="216"/>
      <c r="M1590" s="217"/>
      <c r="N1590" s="218"/>
      <c r="O1590" s="218"/>
      <c r="P1590" s="218"/>
      <c r="Q1590" s="218"/>
      <c r="R1590" s="218"/>
      <c r="S1590" s="218"/>
      <c r="T1590" s="219"/>
      <c r="AT1590" s="220" t="s">
        <v>283</v>
      </c>
      <c r="AU1590" s="220" t="s">
        <v>16</v>
      </c>
      <c r="AV1590" s="13" t="s">
        <v>16</v>
      </c>
      <c r="AW1590" s="13" t="s">
        <v>32</v>
      </c>
      <c r="AX1590" s="13" t="s">
        <v>76</v>
      </c>
      <c r="AY1590" s="220" t="s">
        <v>272</v>
      </c>
    </row>
    <row r="1591" spans="1:65" s="13" customFormat="1" ht="11.25">
      <c r="B1591" s="210"/>
      <c r="C1591" s="211"/>
      <c r="D1591" s="212" t="s">
        <v>283</v>
      </c>
      <c r="E1591" s="213" t="s">
        <v>1</v>
      </c>
      <c r="F1591" s="214" t="s">
        <v>6816</v>
      </c>
      <c r="G1591" s="211"/>
      <c r="H1591" s="213" t="s">
        <v>1</v>
      </c>
      <c r="I1591" s="215"/>
      <c r="J1591" s="211"/>
      <c r="K1591" s="211"/>
      <c r="L1591" s="216"/>
      <c r="M1591" s="217"/>
      <c r="N1591" s="218"/>
      <c r="O1591" s="218"/>
      <c r="P1591" s="218"/>
      <c r="Q1591" s="218"/>
      <c r="R1591" s="218"/>
      <c r="S1591" s="218"/>
      <c r="T1591" s="219"/>
      <c r="AT1591" s="220" t="s">
        <v>283</v>
      </c>
      <c r="AU1591" s="220" t="s">
        <v>16</v>
      </c>
      <c r="AV1591" s="13" t="s">
        <v>16</v>
      </c>
      <c r="AW1591" s="13" t="s">
        <v>32</v>
      </c>
      <c r="AX1591" s="13" t="s">
        <v>76</v>
      </c>
      <c r="AY1591" s="220" t="s">
        <v>272</v>
      </c>
    </row>
    <row r="1592" spans="1:65" s="13" customFormat="1" ht="22.5">
      <c r="B1592" s="210"/>
      <c r="C1592" s="211"/>
      <c r="D1592" s="212" t="s">
        <v>283</v>
      </c>
      <c r="E1592" s="213" t="s">
        <v>1</v>
      </c>
      <c r="F1592" s="214" t="s">
        <v>6817</v>
      </c>
      <c r="G1592" s="211"/>
      <c r="H1592" s="213" t="s">
        <v>1</v>
      </c>
      <c r="I1592" s="215"/>
      <c r="J1592" s="211"/>
      <c r="K1592" s="211"/>
      <c r="L1592" s="216"/>
      <c r="M1592" s="217"/>
      <c r="N1592" s="218"/>
      <c r="O1592" s="218"/>
      <c r="P1592" s="218"/>
      <c r="Q1592" s="218"/>
      <c r="R1592" s="218"/>
      <c r="S1592" s="218"/>
      <c r="T1592" s="219"/>
      <c r="AT1592" s="220" t="s">
        <v>283</v>
      </c>
      <c r="AU1592" s="220" t="s">
        <v>16</v>
      </c>
      <c r="AV1592" s="13" t="s">
        <v>16</v>
      </c>
      <c r="AW1592" s="13" t="s">
        <v>32</v>
      </c>
      <c r="AX1592" s="13" t="s">
        <v>76</v>
      </c>
      <c r="AY1592" s="220" t="s">
        <v>272</v>
      </c>
    </row>
    <row r="1593" spans="1:65" s="13" customFormat="1" ht="11.25">
      <c r="B1593" s="210"/>
      <c r="C1593" s="211"/>
      <c r="D1593" s="212" t="s">
        <v>283</v>
      </c>
      <c r="E1593" s="213" t="s">
        <v>1</v>
      </c>
      <c r="F1593" s="214" t="s">
        <v>6818</v>
      </c>
      <c r="G1593" s="211"/>
      <c r="H1593" s="213" t="s">
        <v>1</v>
      </c>
      <c r="I1593" s="215"/>
      <c r="J1593" s="211"/>
      <c r="K1593" s="211"/>
      <c r="L1593" s="216"/>
      <c r="M1593" s="217"/>
      <c r="N1593" s="218"/>
      <c r="O1593" s="218"/>
      <c r="P1593" s="218"/>
      <c r="Q1593" s="218"/>
      <c r="R1593" s="218"/>
      <c r="S1593" s="218"/>
      <c r="T1593" s="219"/>
      <c r="AT1593" s="220" t="s">
        <v>283</v>
      </c>
      <c r="AU1593" s="220" t="s">
        <v>16</v>
      </c>
      <c r="AV1593" s="13" t="s">
        <v>16</v>
      </c>
      <c r="AW1593" s="13" t="s">
        <v>32</v>
      </c>
      <c r="AX1593" s="13" t="s">
        <v>76</v>
      </c>
      <c r="AY1593" s="220" t="s">
        <v>272</v>
      </c>
    </row>
    <row r="1594" spans="1:65" s="13" customFormat="1" ht="22.5">
      <c r="B1594" s="210"/>
      <c r="C1594" s="211"/>
      <c r="D1594" s="212" t="s">
        <v>283</v>
      </c>
      <c r="E1594" s="213" t="s">
        <v>1</v>
      </c>
      <c r="F1594" s="214" t="s">
        <v>6819</v>
      </c>
      <c r="G1594" s="211"/>
      <c r="H1594" s="213" t="s">
        <v>1</v>
      </c>
      <c r="I1594" s="215"/>
      <c r="J1594" s="211"/>
      <c r="K1594" s="211"/>
      <c r="L1594" s="216"/>
      <c r="M1594" s="217"/>
      <c r="N1594" s="218"/>
      <c r="O1594" s="218"/>
      <c r="P1594" s="218"/>
      <c r="Q1594" s="218"/>
      <c r="R1594" s="218"/>
      <c r="S1594" s="218"/>
      <c r="T1594" s="219"/>
      <c r="AT1594" s="220" t="s">
        <v>283</v>
      </c>
      <c r="AU1594" s="220" t="s">
        <v>16</v>
      </c>
      <c r="AV1594" s="13" t="s">
        <v>16</v>
      </c>
      <c r="AW1594" s="13" t="s">
        <v>32</v>
      </c>
      <c r="AX1594" s="13" t="s">
        <v>76</v>
      </c>
      <c r="AY1594" s="220" t="s">
        <v>272</v>
      </c>
    </row>
    <row r="1595" spans="1:65" s="13" customFormat="1" ht="11.25">
      <c r="B1595" s="210"/>
      <c r="C1595" s="211"/>
      <c r="D1595" s="212" t="s">
        <v>283</v>
      </c>
      <c r="E1595" s="213" t="s">
        <v>1</v>
      </c>
      <c r="F1595" s="214" t="s">
        <v>6768</v>
      </c>
      <c r="G1595" s="211"/>
      <c r="H1595" s="213" t="s">
        <v>1</v>
      </c>
      <c r="I1595" s="215"/>
      <c r="J1595" s="211"/>
      <c r="K1595" s="211"/>
      <c r="L1595" s="216"/>
      <c r="M1595" s="217"/>
      <c r="N1595" s="218"/>
      <c r="O1595" s="218"/>
      <c r="P1595" s="218"/>
      <c r="Q1595" s="218"/>
      <c r="R1595" s="218"/>
      <c r="S1595" s="218"/>
      <c r="T1595" s="219"/>
      <c r="AT1595" s="220" t="s">
        <v>283</v>
      </c>
      <c r="AU1595" s="220" t="s">
        <v>16</v>
      </c>
      <c r="AV1595" s="13" t="s">
        <v>16</v>
      </c>
      <c r="AW1595" s="13" t="s">
        <v>32</v>
      </c>
      <c r="AX1595" s="13" t="s">
        <v>76</v>
      </c>
      <c r="AY1595" s="220" t="s">
        <v>272</v>
      </c>
    </row>
    <row r="1596" spans="1:65" s="14" customFormat="1" ht="11.25">
      <c r="B1596" s="221"/>
      <c r="C1596" s="222"/>
      <c r="D1596" s="212" t="s">
        <v>283</v>
      </c>
      <c r="E1596" s="223" t="s">
        <v>1</v>
      </c>
      <c r="F1596" s="224" t="s">
        <v>16</v>
      </c>
      <c r="G1596" s="222"/>
      <c r="H1596" s="225">
        <v>1</v>
      </c>
      <c r="I1596" s="226"/>
      <c r="J1596" s="222"/>
      <c r="K1596" s="222"/>
      <c r="L1596" s="227"/>
      <c r="M1596" s="228"/>
      <c r="N1596" s="229"/>
      <c r="O1596" s="229"/>
      <c r="P1596" s="229"/>
      <c r="Q1596" s="229"/>
      <c r="R1596" s="229"/>
      <c r="S1596" s="229"/>
      <c r="T1596" s="230"/>
      <c r="AT1596" s="231" t="s">
        <v>283</v>
      </c>
      <c r="AU1596" s="231" t="s">
        <v>16</v>
      </c>
      <c r="AV1596" s="14" t="s">
        <v>84</v>
      </c>
      <c r="AW1596" s="14" t="s">
        <v>32</v>
      </c>
      <c r="AX1596" s="14" t="s">
        <v>76</v>
      </c>
      <c r="AY1596" s="231" t="s">
        <v>272</v>
      </c>
    </row>
    <row r="1597" spans="1:65" s="15" customFormat="1" ht="11.25">
      <c r="B1597" s="246"/>
      <c r="C1597" s="247"/>
      <c r="D1597" s="212" t="s">
        <v>283</v>
      </c>
      <c r="E1597" s="248" t="s">
        <v>1</v>
      </c>
      <c r="F1597" s="249" t="s">
        <v>5942</v>
      </c>
      <c r="G1597" s="247"/>
      <c r="H1597" s="250">
        <v>1</v>
      </c>
      <c r="I1597" s="251"/>
      <c r="J1597" s="247"/>
      <c r="K1597" s="247"/>
      <c r="L1597" s="252"/>
      <c r="M1597" s="253"/>
      <c r="N1597" s="254"/>
      <c r="O1597" s="254"/>
      <c r="P1597" s="254"/>
      <c r="Q1597" s="254"/>
      <c r="R1597" s="254"/>
      <c r="S1597" s="254"/>
      <c r="T1597" s="255"/>
      <c r="AT1597" s="256" t="s">
        <v>283</v>
      </c>
      <c r="AU1597" s="256" t="s">
        <v>16</v>
      </c>
      <c r="AV1597" s="15" t="s">
        <v>279</v>
      </c>
      <c r="AW1597" s="15" t="s">
        <v>32</v>
      </c>
      <c r="AX1597" s="15" t="s">
        <v>16</v>
      </c>
      <c r="AY1597" s="256" t="s">
        <v>272</v>
      </c>
    </row>
    <row r="1598" spans="1:65" s="2" customFormat="1" ht="21.75" customHeight="1">
      <c r="A1598" s="34"/>
      <c r="B1598" s="35"/>
      <c r="C1598" s="192" t="s">
        <v>2858</v>
      </c>
      <c r="D1598" s="192" t="s">
        <v>274</v>
      </c>
      <c r="E1598" s="193" t="s">
        <v>7209</v>
      </c>
      <c r="F1598" s="194" t="s">
        <v>6821</v>
      </c>
      <c r="G1598" s="195" t="s">
        <v>952</v>
      </c>
      <c r="H1598" s="196">
        <v>2</v>
      </c>
      <c r="I1598" s="197"/>
      <c r="J1598" s="198">
        <f>ROUND(I1598*H1598,2)</f>
        <v>0</v>
      </c>
      <c r="K1598" s="194" t="s">
        <v>1</v>
      </c>
      <c r="L1598" s="39"/>
      <c r="M1598" s="199" t="s">
        <v>1</v>
      </c>
      <c r="N1598" s="200" t="s">
        <v>41</v>
      </c>
      <c r="O1598" s="71"/>
      <c r="P1598" s="201">
        <f>O1598*H1598</f>
        <v>0</v>
      </c>
      <c r="Q1598" s="201">
        <v>0</v>
      </c>
      <c r="R1598" s="201">
        <f>Q1598*H1598</f>
        <v>0</v>
      </c>
      <c r="S1598" s="201">
        <v>0</v>
      </c>
      <c r="T1598" s="202">
        <f>S1598*H1598</f>
        <v>0</v>
      </c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R1598" s="203" t="s">
        <v>279</v>
      </c>
      <c r="AT1598" s="203" t="s">
        <v>274</v>
      </c>
      <c r="AU1598" s="203" t="s">
        <v>16</v>
      </c>
      <c r="AY1598" s="17" t="s">
        <v>272</v>
      </c>
      <c r="BE1598" s="204">
        <f>IF(N1598="základní",J1598,0)</f>
        <v>0</v>
      </c>
      <c r="BF1598" s="204">
        <f>IF(N1598="snížená",J1598,0)</f>
        <v>0</v>
      </c>
      <c r="BG1598" s="204">
        <f>IF(N1598="zákl. přenesená",J1598,0)</f>
        <v>0</v>
      </c>
      <c r="BH1598" s="204">
        <f>IF(N1598="sníž. přenesená",J1598,0)</f>
        <v>0</v>
      </c>
      <c r="BI1598" s="204">
        <f>IF(N1598="nulová",J1598,0)</f>
        <v>0</v>
      </c>
      <c r="BJ1598" s="17" t="s">
        <v>16</v>
      </c>
      <c r="BK1598" s="204">
        <f>ROUND(I1598*H1598,2)</f>
        <v>0</v>
      </c>
      <c r="BL1598" s="17" t="s">
        <v>279</v>
      </c>
      <c r="BM1598" s="203" t="s">
        <v>4696</v>
      </c>
    </row>
    <row r="1599" spans="1:65" s="13" customFormat="1" ht="11.25">
      <c r="B1599" s="210"/>
      <c r="C1599" s="211"/>
      <c r="D1599" s="212" t="s">
        <v>283</v>
      </c>
      <c r="E1599" s="213" t="s">
        <v>1</v>
      </c>
      <c r="F1599" s="214" t="s">
        <v>6768</v>
      </c>
      <c r="G1599" s="211"/>
      <c r="H1599" s="213" t="s">
        <v>1</v>
      </c>
      <c r="I1599" s="215"/>
      <c r="J1599" s="211"/>
      <c r="K1599" s="211"/>
      <c r="L1599" s="216"/>
      <c r="M1599" s="217"/>
      <c r="N1599" s="218"/>
      <c r="O1599" s="218"/>
      <c r="P1599" s="218"/>
      <c r="Q1599" s="218"/>
      <c r="R1599" s="218"/>
      <c r="S1599" s="218"/>
      <c r="T1599" s="219"/>
      <c r="AT1599" s="220" t="s">
        <v>283</v>
      </c>
      <c r="AU1599" s="220" t="s">
        <v>16</v>
      </c>
      <c r="AV1599" s="13" t="s">
        <v>16</v>
      </c>
      <c r="AW1599" s="13" t="s">
        <v>32</v>
      </c>
      <c r="AX1599" s="13" t="s">
        <v>76</v>
      </c>
      <c r="AY1599" s="220" t="s">
        <v>272</v>
      </c>
    </row>
    <row r="1600" spans="1:65" s="14" customFormat="1" ht="11.25">
      <c r="B1600" s="221"/>
      <c r="C1600" s="222"/>
      <c r="D1600" s="212" t="s">
        <v>283</v>
      </c>
      <c r="E1600" s="223" t="s">
        <v>1</v>
      </c>
      <c r="F1600" s="224" t="s">
        <v>84</v>
      </c>
      <c r="G1600" s="222"/>
      <c r="H1600" s="225">
        <v>2</v>
      </c>
      <c r="I1600" s="226"/>
      <c r="J1600" s="222"/>
      <c r="K1600" s="222"/>
      <c r="L1600" s="227"/>
      <c r="M1600" s="228"/>
      <c r="N1600" s="229"/>
      <c r="O1600" s="229"/>
      <c r="P1600" s="229"/>
      <c r="Q1600" s="229"/>
      <c r="R1600" s="229"/>
      <c r="S1600" s="229"/>
      <c r="T1600" s="230"/>
      <c r="AT1600" s="231" t="s">
        <v>283</v>
      </c>
      <c r="AU1600" s="231" t="s">
        <v>16</v>
      </c>
      <c r="AV1600" s="14" t="s">
        <v>84</v>
      </c>
      <c r="AW1600" s="14" t="s">
        <v>32</v>
      </c>
      <c r="AX1600" s="14" t="s">
        <v>76</v>
      </c>
      <c r="AY1600" s="231" t="s">
        <v>272</v>
      </c>
    </row>
    <row r="1601" spans="1:65" s="15" customFormat="1" ht="11.25">
      <c r="B1601" s="246"/>
      <c r="C1601" s="247"/>
      <c r="D1601" s="212" t="s">
        <v>283</v>
      </c>
      <c r="E1601" s="248" t="s">
        <v>1</v>
      </c>
      <c r="F1601" s="249" t="s">
        <v>5942</v>
      </c>
      <c r="G1601" s="247"/>
      <c r="H1601" s="250">
        <v>2</v>
      </c>
      <c r="I1601" s="251"/>
      <c r="J1601" s="247"/>
      <c r="K1601" s="247"/>
      <c r="L1601" s="252"/>
      <c r="M1601" s="253"/>
      <c r="N1601" s="254"/>
      <c r="O1601" s="254"/>
      <c r="P1601" s="254"/>
      <c r="Q1601" s="254"/>
      <c r="R1601" s="254"/>
      <c r="S1601" s="254"/>
      <c r="T1601" s="255"/>
      <c r="AT1601" s="256" t="s">
        <v>283</v>
      </c>
      <c r="AU1601" s="256" t="s">
        <v>16</v>
      </c>
      <c r="AV1601" s="15" t="s">
        <v>279</v>
      </c>
      <c r="AW1601" s="15" t="s">
        <v>32</v>
      </c>
      <c r="AX1601" s="15" t="s">
        <v>16</v>
      </c>
      <c r="AY1601" s="256" t="s">
        <v>272</v>
      </c>
    </row>
    <row r="1602" spans="1:65" s="2" customFormat="1" ht="21.75" customHeight="1">
      <c r="A1602" s="34"/>
      <c r="B1602" s="35"/>
      <c r="C1602" s="192" t="s">
        <v>2865</v>
      </c>
      <c r="D1602" s="192" t="s">
        <v>274</v>
      </c>
      <c r="E1602" s="193" t="s">
        <v>7210</v>
      </c>
      <c r="F1602" s="194" t="s">
        <v>6823</v>
      </c>
      <c r="G1602" s="195" t="s">
        <v>952</v>
      </c>
      <c r="H1602" s="196">
        <v>1</v>
      </c>
      <c r="I1602" s="197"/>
      <c r="J1602" s="198">
        <f>ROUND(I1602*H1602,2)</f>
        <v>0</v>
      </c>
      <c r="K1602" s="194" t="s">
        <v>1</v>
      </c>
      <c r="L1602" s="39"/>
      <c r="M1602" s="199" t="s">
        <v>1</v>
      </c>
      <c r="N1602" s="200" t="s">
        <v>41</v>
      </c>
      <c r="O1602" s="71"/>
      <c r="P1602" s="201">
        <f>O1602*H1602</f>
        <v>0</v>
      </c>
      <c r="Q1602" s="201">
        <v>0</v>
      </c>
      <c r="R1602" s="201">
        <f>Q1602*H1602</f>
        <v>0</v>
      </c>
      <c r="S1602" s="201">
        <v>0</v>
      </c>
      <c r="T1602" s="202">
        <f>S1602*H1602</f>
        <v>0</v>
      </c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R1602" s="203" t="s">
        <v>279</v>
      </c>
      <c r="AT1602" s="203" t="s">
        <v>274</v>
      </c>
      <c r="AU1602" s="203" t="s">
        <v>16</v>
      </c>
      <c r="AY1602" s="17" t="s">
        <v>272</v>
      </c>
      <c r="BE1602" s="204">
        <f>IF(N1602="základní",J1602,0)</f>
        <v>0</v>
      </c>
      <c r="BF1602" s="204">
        <f>IF(N1602="snížená",J1602,0)</f>
        <v>0</v>
      </c>
      <c r="BG1602" s="204">
        <f>IF(N1602="zákl. přenesená",J1602,0)</f>
        <v>0</v>
      </c>
      <c r="BH1602" s="204">
        <f>IF(N1602="sníž. přenesená",J1602,0)</f>
        <v>0</v>
      </c>
      <c r="BI1602" s="204">
        <f>IF(N1602="nulová",J1602,0)</f>
        <v>0</v>
      </c>
      <c r="BJ1602" s="17" t="s">
        <v>16</v>
      </c>
      <c r="BK1602" s="204">
        <f>ROUND(I1602*H1602,2)</f>
        <v>0</v>
      </c>
      <c r="BL1602" s="17" t="s">
        <v>279</v>
      </c>
      <c r="BM1602" s="203" t="s">
        <v>4714</v>
      </c>
    </row>
    <row r="1603" spans="1:65" s="13" customFormat="1" ht="11.25">
      <c r="B1603" s="210"/>
      <c r="C1603" s="211"/>
      <c r="D1603" s="212" t="s">
        <v>283</v>
      </c>
      <c r="E1603" s="213" t="s">
        <v>1</v>
      </c>
      <c r="F1603" s="214" t="s">
        <v>6768</v>
      </c>
      <c r="G1603" s="211"/>
      <c r="H1603" s="213" t="s">
        <v>1</v>
      </c>
      <c r="I1603" s="215"/>
      <c r="J1603" s="211"/>
      <c r="K1603" s="211"/>
      <c r="L1603" s="216"/>
      <c r="M1603" s="217"/>
      <c r="N1603" s="218"/>
      <c r="O1603" s="218"/>
      <c r="P1603" s="218"/>
      <c r="Q1603" s="218"/>
      <c r="R1603" s="218"/>
      <c r="S1603" s="218"/>
      <c r="T1603" s="219"/>
      <c r="AT1603" s="220" t="s">
        <v>283</v>
      </c>
      <c r="AU1603" s="220" t="s">
        <v>16</v>
      </c>
      <c r="AV1603" s="13" t="s">
        <v>16</v>
      </c>
      <c r="AW1603" s="13" t="s">
        <v>32</v>
      </c>
      <c r="AX1603" s="13" t="s">
        <v>76</v>
      </c>
      <c r="AY1603" s="220" t="s">
        <v>272</v>
      </c>
    </row>
    <row r="1604" spans="1:65" s="14" customFormat="1" ht="11.25">
      <c r="B1604" s="221"/>
      <c r="C1604" s="222"/>
      <c r="D1604" s="212" t="s">
        <v>283</v>
      </c>
      <c r="E1604" s="223" t="s">
        <v>1</v>
      </c>
      <c r="F1604" s="224" t="s">
        <v>16</v>
      </c>
      <c r="G1604" s="222"/>
      <c r="H1604" s="225">
        <v>1</v>
      </c>
      <c r="I1604" s="226"/>
      <c r="J1604" s="222"/>
      <c r="K1604" s="222"/>
      <c r="L1604" s="227"/>
      <c r="M1604" s="228"/>
      <c r="N1604" s="229"/>
      <c r="O1604" s="229"/>
      <c r="P1604" s="229"/>
      <c r="Q1604" s="229"/>
      <c r="R1604" s="229"/>
      <c r="S1604" s="229"/>
      <c r="T1604" s="230"/>
      <c r="AT1604" s="231" t="s">
        <v>283</v>
      </c>
      <c r="AU1604" s="231" t="s">
        <v>16</v>
      </c>
      <c r="AV1604" s="14" t="s">
        <v>84</v>
      </c>
      <c r="AW1604" s="14" t="s">
        <v>32</v>
      </c>
      <c r="AX1604" s="14" t="s">
        <v>76</v>
      </c>
      <c r="AY1604" s="231" t="s">
        <v>272</v>
      </c>
    </row>
    <row r="1605" spans="1:65" s="15" customFormat="1" ht="11.25">
      <c r="B1605" s="246"/>
      <c r="C1605" s="247"/>
      <c r="D1605" s="212" t="s">
        <v>283</v>
      </c>
      <c r="E1605" s="248" t="s">
        <v>1</v>
      </c>
      <c r="F1605" s="249" t="s">
        <v>5942</v>
      </c>
      <c r="G1605" s="247"/>
      <c r="H1605" s="250">
        <v>1</v>
      </c>
      <c r="I1605" s="251"/>
      <c r="J1605" s="247"/>
      <c r="K1605" s="247"/>
      <c r="L1605" s="252"/>
      <c r="M1605" s="253"/>
      <c r="N1605" s="254"/>
      <c r="O1605" s="254"/>
      <c r="P1605" s="254"/>
      <c r="Q1605" s="254"/>
      <c r="R1605" s="254"/>
      <c r="S1605" s="254"/>
      <c r="T1605" s="255"/>
      <c r="AT1605" s="256" t="s">
        <v>283</v>
      </c>
      <c r="AU1605" s="256" t="s">
        <v>16</v>
      </c>
      <c r="AV1605" s="15" t="s">
        <v>279</v>
      </c>
      <c r="AW1605" s="15" t="s">
        <v>32</v>
      </c>
      <c r="AX1605" s="15" t="s">
        <v>16</v>
      </c>
      <c r="AY1605" s="256" t="s">
        <v>272</v>
      </c>
    </row>
    <row r="1606" spans="1:65" s="2" customFormat="1" ht="16.5" customHeight="1">
      <c r="A1606" s="34"/>
      <c r="B1606" s="35"/>
      <c r="C1606" s="192" t="s">
        <v>2872</v>
      </c>
      <c r="D1606" s="192" t="s">
        <v>274</v>
      </c>
      <c r="E1606" s="193" t="s">
        <v>7211</v>
      </c>
      <c r="F1606" s="194" t="s">
        <v>6825</v>
      </c>
      <c r="G1606" s="195" t="s">
        <v>952</v>
      </c>
      <c r="H1606" s="196">
        <v>1</v>
      </c>
      <c r="I1606" s="197"/>
      <c r="J1606" s="198">
        <f>ROUND(I1606*H1606,2)</f>
        <v>0</v>
      </c>
      <c r="K1606" s="194" t="s">
        <v>1</v>
      </c>
      <c r="L1606" s="39"/>
      <c r="M1606" s="199" t="s">
        <v>1</v>
      </c>
      <c r="N1606" s="200" t="s">
        <v>41</v>
      </c>
      <c r="O1606" s="71"/>
      <c r="P1606" s="201">
        <f>O1606*H1606</f>
        <v>0</v>
      </c>
      <c r="Q1606" s="201">
        <v>0</v>
      </c>
      <c r="R1606" s="201">
        <f>Q1606*H1606</f>
        <v>0</v>
      </c>
      <c r="S1606" s="201">
        <v>0</v>
      </c>
      <c r="T1606" s="202">
        <f>S1606*H1606</f>
        <v>0</v>
      </c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R1606" s="203" t="s">
        <v>279</v>
      </c>
      <c r="AT1606" s="203" t="s">
        <v>274</v>
      </c>
      <c r="AU1606" s="203" t="s">
        <v>16</v>
      </c>
      <c r="AY1606" s="17" t="s">
        <v>272</v>
      </c>
      <c r="BE1606" s="204">
        <f>IF(N1606="základní",J1606,0)</f>
        <v>0</v>
      </c>
      <c r="BF1606" s="204">
        <f>IF(N1606="snížená",J1606,0)</f>
        <v>0</v>
      </c>
      <c r="BG1606" s="204">
        <f>IF(N1606="zákl. přenesená",J1606,0)</f>
        <v>0</v>
      </c>
      <c r="BH1606" s="204">
        <f>IF(N1606="sníž. přenesená",J1606,0)</f>
        <v>0</v>
      </c>
      <c r="BI1606" s="204">
        <f>IF(N1606="nulová",J1606,0)</f>
        <v>0</v>
      </c>
      <c r="BJ1606" s="17" t="s">
        <v>16</v>
      </c>
      <c r="BK1606" s="204">
        <f>ROUND(I1606*H1606,2)</f>
        <v>0</v>
      </c>
      <c r="BL1606" s="17" t="s">
        <v>279</v>
      </c>
      <c r="BM1606" s="203" t="s">
        <v>4726</v>
      </c>
    </row>
    <row r="1607" spans="1:65" s="13" customFormat="1" ht="11.25">
      <c r="B1607" s="210"/>
      <c r="C1607" s="211"/>
      <c r="D1607" s="212" t="s">
        <v>283</v>
      </c>
      <c r="E1607" s="213" t="s">
        <v>1</v>
      </c>
      <c r="F1607" s="214" t="s">
        <v>6768</v>
      </c>
      <c r="G1607" s="211"/>
      <c r="H1607" s="213" t="s">
        <v>1</v>
      </c>
      <c r="I1607" s="215"/>
      <c r="J1607" s="211"/>
      <c r="K1607" s="211"/>
      <c r="L1607" s="216"/>
      <c r="M1607" s="217"/>
      <c r="N1607" s="218"/>
      <c r="O1607" s="218"/>
      <c r="P1607" s="218"/>
      <c r="Q1607" s="218"/>
      <c r="R1607" s="218"/>
      <c r="S1607" s="218"/>
      <c r="T1607" s="219"/>
      <c r="AT1607" s="220" t="s">
        <v>283</v>
      </c>
      <c r="AU1607" s="220" t="s">
        <v>16</v>
      </c>
      <c r="AV1607" s="13" t="s">
        <v>16</v>
      </c>
      <c r="AW1607" s="13" t="s">
        <v>32</v>
      </c>
      <c r="AX1607" s="13" t="s">
        <v>76</v>
      </c>
      <c r="AY1607" s="220" t="s">
        <v>272</v>
      </c>
    </row>
    <row r="1608" spans="1:65" s="14" customFormat="1" ht="11.25">
      <c r="B1608" s="221"/>
      <c r="C1608" s="222"/>
      <c r="D1608" s="212" t="s">
        <v>283</v>
      </c>
      <c r="E1608" s="223" t="s">
        <v>1</v>
      </c>
      <c r="F1608" s="224" t="s">
        <v>16</v>
      </c>
      <c r="G1608" s="222"/>
      <c r="H1608" s="225">
        <v>1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16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15" customFormat="1" ht="11.25">
      <c r="B1609" s="246"/>
      <c r="C1609" s="247"/>
      <c r="D1609" s="212" t="s">
        <v>283</v>
      </c>
      <c r="E1609" s="248" t="s">
        <v>1</v>
      </c>
      <c r="F1609" s="249" t="s">
        <v>5942</v>
      </c>
      <c r="G1609" s="247"/>
      <c r="H1609" s="250">
        <v>1</v>
      </c>
      <c r="I1609" s="251"/>
      <c r="J1609" s="247"/>
      <c r="K1609" s="247"/>
      <c r="L1609" s="252"/>
      <c r="M1609" s="253"/>
      <c r="N1609" s="254"/>
      <c r="O1609" s="254"/>
      <c r="P1609" s="254"/>
      <c r="Q1609" s="254"/>
      <c r="R1609" s="254"/>
      <c r="S1609" s="254"/>
      <c r="T1609" s="255"/>
      <c r="AT1609" s="256" t="s">
        <v>283</v>
      </c>
      <c r="AU1609" s="256" t="s">
        <v>16</v>
      </c>
      <c r="AV1609" s="15" t="s">
        <v>279</v>
      </c>
      <c r="AW1609" s="15" t="s">
        <v>32</v>
      </c>
      <c r="AX1609" s="15" t="s">
        <v>16</v>
      </c>
      <c r="AY1609" s="256" t="s">
        <v>272</v>
      </c>
    </row>
    <row r="1610" spans="1:65" s="2" customFormat="1" ht="33" customHeight="1">
      <c r="A1610" s="34"/>
      <c r="B1610" s="35"/>
      <c r="C1610" s="192" t="s">
        <v>2878</v>
      </c>
      <c r="D1610" s="192" t="s">
        <v>274</v>
      </c>
      <c r="E1610" s="193" t="s">
        <v>7212</v>
      </c>
      <c r="F1610" s="194" t="s">
        <v>6827</v>
      </c>
      <c r="G1610" s="195" t="s">
        <v>952</v>
      </c>
      <c r="H1610" s="196">
        <v>4</v>
      </c>
      <c r="I1610" s="197"/>
      <c r="J1610" s="198">
        <f>ROUND(I1610*H1610,2)</f>
        <v>0</v>
      </c>
      <c r="K1610" s="194" t="s">
        <v>1</v>
      </c>
      <c r="L1610" s="39"/>
      <c r="M1610" s="199" t="s">
        <v>1</v>
      </c>
      <c r="N1610" s="200" t="s">
        <v>41</v>
      </c>
      <c r="O1610" s="71"/>
      <c r="P1610" s="201">
        <f>O1610*H1610</f>
        <v>0</v>
      </c>
      <c r="Q1610" s="201">
        <v>0</v>
      </c>
      <c r="R1610" s="201">
        <f>Q1610*H1610</f>
        <v>0</v>
      </c>
      <c r="S1610" s="201">
        <v>0</v>
      </c>
      <c r="T1610" s="202">
        <f>S1610*H1610</f>
        <v>0</v>
      </c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R1610" s="203" t="s">
        <v>279</v>
      </c>
      <c r="AT1610" s="203" t="s">
        <v>274</v>
      </c>
      <c r="AU1610" s="203" t="s">
        <v>16</v>
      </c>
      <c r="AY1610" s="17" t="s">
        <v>272</v>
      </c>
      <c r="BE1610" s="204">
        <f>IF(N1610="základní",J1610,0)</f>
        <v>0</v>
      </c>
      <c r="BF1610" s="204">
        <f>IF(N1610="snížená",J1610,0)</f>
        <v>0</v>
      </c>
      <c r="BG1610" s="204">
        <f>IF(N1610="zákl. přenesená",J1610,0)</f>
        <v>0</v>
      </c>
      <c r="BH1610" s="204">
        <f>IF(N1610="sníž. přenesená",J1610,0)</f>
        <v>0</v>
      </c>
      <c r="BI1610" s="204">
        <f>IF(N1610="nulová",J1610,0)</f>
        <v>0</v>
      </c>
      <c r="BJ1610" s="17" t="s">
        <v>16</v>
      </c>
      <c r="BK1610" s="204">
        <f>ROUND(I1610*H1610,2)</f>
        <v>0</v>
      </c>
      <c r="BL1610" s="17" t="s">
        <v>279</v>
      </c>
      <c r="BM1610" s="203" t="s">
        <v>4734</v>
      </c>
    </row>
    <row r="1611" spans="1:65" s="13" customFormat="1" ht="11.25">
      <c r="B1611" s="210"/>
      <c r="C1611" s="211"/>
      <c r="D1611" s="212" t="s">
        <v>283</v>
      </c>
      <c r="E1611" s="213" t="s">
        <v>1</v>
      </c>
      <c r="F1611" s="214" t="s">
        <v>6768</v>
      </c>
      <c r="G1611" s="211"/>
      <c r="H1611" s="213" t="s">
        <v>1</v>
      </c>
      <c r="I1611" s="215"/>
      <c r="J1611" s="211"/>
      <c r="K1611" s="211"/>
      <c r="L1611" s="216"/>
      <c r="M1611" s="217"/>
      <c r="N1611" s="218"/>
      <c r="O1611" s="218"/>
      <c r="P1611" s="218"/>
      <c r="Q1611" s="218"/>
      <c r="R1611" s="218"/>
      <c r="S1611" s="218"/>
      <c r="T1611" s="219"/>
      <c r="AT1611" s="220" t="s">
        <v>283</v>
      </c>
      <c r="AU1611" s="220" t="s">
        <v>16</v>
      </c>
      <c r="AV1611" s="13" t="s">
        <v>16</v>
      </c>
      <c r="AW1611" s="13" t="s">
        <v>32</v>
      </c>
      <c r="AX1611" s="13" t="s">
        <v>76</v>
      </c>
      <c r="AY1611" s="220" t="s">
        <v>272</v>
      </c>
    </row>
    <row r="1612" spans="1:65" s="14" customFormat="1" ht="11.25">
      <c r="B1612" s="221"/>
      <c r="C1612" s="222"/>
      <c r="D1612" s="212" t="s">
        <v>283</v>
      </c>
      <c r="E1612" s="223" t="s">
        <v>1</v>
      </c>
      <c r="F1612" s="224" t="s">
        <v>279</v>
      </c>
      <c r="G1612" s="222"/>
      <c r="H1612" s="225">
        <v>4</v>
      </c>
      <c r="I1612" s="226"/>
      <c r="J1612" s="222"/>
      <c r="K1612" s="222"/>
      <c r="L1612" s="227"/>
      <c r="M1612" s="228"/>
      <c r="N1612" s="229"/>
      <c r="O1612" s="229"/>
      <c r="P1612" s="229"/>
      <c r="Q1612" s="229"/>
      <c r="R1612" s="229"/>
      <c r="S1612" s="229"/>
      <c r="T1612" s="230"/>
      <c r="AT1612" s="231" t="s">
        <v>283</v>
      </c>
      <c r="AU1612" s="231" t="s">
        <v>16</v>
      </c>
      <c r="AV1612" s="14" t="s">
        <v>84</v>
      </c>
      <c r="AW1612" s="14" t="s">
        <v>32</v>
      </c>
      <c r="AX1612" s="14" t="s">
        <v>76</v>
      </c>
      <c r="AY1612" s="231" t="s">
        <v>272</v>
      </c>
    </row>
    <row r="1613" spans="1:65" s="15" customFormat="1" ht="11.25">
      <c r="B1613" s="246"/>
      <c r="C1613" s="247"/>
      <c r="D1613" s="212" t="s">
        <v>283</v>
      </c>
      <c r="E1613" s="248" t="s">
        <v>1</v>
      </c>
      <c r="F1613" s="249" t="s">
        <v>5942</v>
      </c>
      <c r="G1613" s="247"/>
      <c r="H1613" s="250">
        <v>4</v>
      </c>
      <c r="I1613" s="251"/>
      <c r="J1613" s="247"/>
      <c r="K1613" s="247"/>
      <c r="L1613" s="252"/>
      <c r="M1613" s="253"/>
      <c r="N1613" s="254"/>
      <c r="O1613" s="254"/>
      <c r="P1613" s="254"/>
      <c r="Q1613" s="254"/>
      <c r="R1613" s="254"/>
      <c r="S1613" s="254"/>
      <c r="T1613" s="255"/>
      <c r="AT1613" s="256" t="s">
        <v>283</v>
      </c>
      <c r="AU1613" s="256" t="s">
        <v>16</v>
      </c>
      <c r="AV1613" s="15" t="s">
        <v>279</v>
      </c>
      <c r="AW1613" s="15" t="s">
        <v>32</v>
      </c>
      <c r="AX1613" s="15" t="s">
        <v>16</v>
      </c>
      <c r="AY1613" s="256" t="s">
        <v>272</v>
      </c>
    </row>
    <row r="1614" spans="1:65" s="2" customFormat="1" ht="24.2" customHeight="1">
      <c r="A1614" s="34"/>
      <c r="B1614" s="35"/>
      <c r="C1614" s="192" t="s">
        <v>2887</v>
      </c>
      <c r="D1614" s="192" t="s">
        <v>274</v>
      </c>
      <c r="E1614" s="193" t="s">
        <v>7213</v>
      </c>
      <c r="F1614" s="194" t="s">
        <v>6829</v>
      </c>
      <c r="G1614" s="195" t="s">
        <v>952</v>
      </c>
      <c r="H1614" s="196">
        <v>1</v>
      </c>
      <c r="I1614" s="197"/>
      <c r="J1614" s="198">
        <f>ROUND(I1614*H1614,2)</f>
        <v>0</v>
      </c>
      <c r="K1614" s="194" t="s">
        <v>1</v>
      </c>
      <c r="L1614" s="39"/>
      <c r="M1614" s="199" t="s">
        <v>1</v>
      </c>
      <c r="N1614" s="200" t="s">
        <v>41</v>
      </c>
      <c r="O1614" s="71"/>
      <c r="P1614" s="201">
        <f>O1614*H1614</f>
        <v>0</v>
      </c>
      <c r="Q1614" s="201">
        <v>0</v>
      </c>
      <c r="R1614" s="201">
        <f>Q1614*H1614</f>
        <v>0</v>
      </c>
      <c r="S1614" s="201">
        <v>0</v>
      </c>
      <c r="T1614" s="202">
        <f>S1614*H1614</f>
        <v>0</v>
      </c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R1614" s="203" t="s">
        <v>279</v>
      </c>
      <c r="AT1614" s="203" t="s">
        <v>274</v>
      </c>
      <c r="AU1614" s="203" t="s">
        <v>16</v>
      </c>
      <c r="AY1614" s="17" t="s">
        <v>272</v>
      </c>
      <c r="BE1614" s="204">
        <f>IF(N1614="základní",J1614,0)</f>
        <v>0</v>
      </c>
      <c r="BF1614" s="204">
        <f>IF(N1614="snížená",J1614,0)</f>
        <v>0</v>
      </c>
      <c r="BG1614" s="204">
        <f>IF(N1614="zákl. přenesená",J1614,0)</f>
        <v>0</v>
      </c>
      <c r="BH1614" s="204">
        <f>IF(N1614="sníž. přenesená",J1614,0)</f>
        <v>0</v>
      </c>
      <c r="BI1614" s="204">
        <f>IF(N1614="nulová",J1614,0)</f>
        <v>0</v>
      </c>
      <c r="BJ1614" s="17" t="s">
        <v>16</v>
      </c>
      <c r="BK1614" s="204">
        <f>ROUND(I1614*H1614,2)</f>
        <v>0</v>
      </c>
      <c r="BL1614" s="17" t="s">
        <v>279</v>
      </c>
      <c r="BM1614" s="203" t="s">
        <v>4742</v>
      </c>
    </row>
    <row r="1615" spans="1:65" s="13" customFormat="1" ht="22.5">
      <c r="B1615" s="210"/>
      <c r="C1615" s="211"/>
      <c r="D1615" s="212" t="s">
        <v>283</v>
      </c>
      <c r="E1615" s="213" t="s">
        <v>1</v>
      </c>
      <c r="F1615" s="214" t="s">
        <v>6830</v>
      </c>
      <c r="G1615" s="211"/>
      <c r="H1615" s="213" t="s">
        <v>1</v>
      </c>
      <c r="I1615" s="215"/>
      <c r="J1615" s="211"/>
      <c r="K1615" s="211"/>
      <c r="L1615" s="216"/>
      <c r="M1615" s="217"/>
      <c r="N1615" s="218"/>
      <c r="O1615" s="218"/>
      <c r="P1615" s="218"/>
      <c r="Q1615" s="218"/>
      <c r="R1615" s="218"/>
      <c r="S1615" s="218"/>
      <c r="T1615" s="219"/>
      <c r="AT1615" s="220" t="s">
        <v>283</v>
      </c>
      <c r="AU1615" s="220" t="s">
        <v>16</v>
      </c>
      <c r="AV1615" s="13" t="s">
        <v>16</v>
      </c>
      <c r="AW1615" s="13" t="s">
        <v>32</v>
      </c>
      <c r="AX1615" s="13" t="s">
        <v>76</v>
      </c>
      <c r="AY1615" s="220" t="s">
        <v>272</v>
      </c>
    </row>
    <row r="1616" spans="1:65" s="13" customFormat="1" ht="11.25">
      <c r="B1616" s="210"/>
      <c r="C1616" s="211"/>
      <c r="D1616" s="212" t="s">
        <v>283</v>
      </c>
      <c r="E1616" s="213" t="s">
        <v>1</v>
      </c>
      <c r="F1616" s="214" t="s">
        <v>6768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16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4" customFormat="1" ht="11.25">
      <c r="B1617" s="221"/>
      <c r="C1617" s="222"/>
      <c r="D1617" s="212" t="s">
        <v>283</v>
      </c>
      <c r="E1617" s="223" t="s">
        <v>1</v>
      </c>
      <c r="F1617" s="224" t="s">
        <v>16</v>
      </c>
      <c r="G1617" s="222"/>
      <c r="H1617" s="225">
        <v>1</v>
      </c>
      <c r="I1617" s="226"/>
      <c r="J1617" s="222"/>
      <c r="K1617" s="222"/>
      <c r="L1617" s="227"/>
      <c r="M1617" s="228"/>
      <c r="N1617" s="229"/>
      <c r="O1617" s="229"/>
      <c r="P1617" s="229"/>
      <c r="Q1617" s="229"/>
      <c r="R1617" s="229"/>
      <c r="S1617" s="229"/>
      <c r="T1617" s="230"/>
      <c r="AT1617" s="231" t="s">
        <v>283</v>
      </c>
      <c r="AU1617" s="231" t="s">
        <v>16</v>
      </c>
      <c r="AV1617" s="14" t="s">
        <v>84</v>
      </c>
      <c r="AW1617" s="14" t="s">
        <v>32</v>
      </c>
      <c r="AX1617" s="14" t="s">
        <v>76</v>
      </c>
      <c r="AY1617" s="231" t="s">
        <v>272</v>
      </c>
    </row>
    <row r="1618" spans="1:65" s="15" customFormat="1" ht="11.25">
      <c r="B1618" s="246"/>
      <c r="C1618" s="247"/>
      <c r="D1618" s="212" t="s">
        <v>283</v>
      </c>
      <c r="E1618" s="248" t="s">
        <v>1</v>
      </c>
      <c r="F1618" s="249" t="s">
        <v>5942</v>
      </c>
      <c r="G1618" s="247"/>
      <c r="H1618" s="250">
        <v>1</v>
      </c>
      <c r="I1618" s="251"/>
      <c r="J1618" s="247"/>
      <c r="K1618" s="247"/>
      <c r="L1618" s="252"/>
      <c r="M1618" s="253"/>
      <c r="N1618" s="254"/>
      <c r="O1618" s="254"/>
      <c r="P1618" s="254"/>
      <c r="Q1618" s="254"/>
      <c r="R1618" s="254"/>
      <c r="S1618" s="254"/>
      <c r="T1618" s="255"/>
      <c r="AT1618" s="256" t="s">
        <v>283</v>
      </c>
      <c r="AU1618" s="256" t="s">
        <v>16</v>
      </c>
      <c r="AV1618" s="15" t="s">
        <v>279</v>
      </c>
      <c r="AW1618" s="15" t="s">
        <v>32</v>
      </c>
      <c r="AX1618" s="15" t="s">
        <v>16</v>
      </c>
      <c r="AY1618" s="256" t="s">
        <v>272</v>
      </c>
    </row>
    <row r="1619" spans="1:65" s="2" customFormat="1" ht="24.2" customHeight="1">
      <c r="A1619" s="34"/>
      <c r="B1619" s="35"/>
      <c r="C1619" s="192" t="s">
        <v>2893</v>
      </c>
      <c r="D1619" s="192" t="s">
        <v>274</v>
      </c>
      <c r="E1619" s="193" t="s">
        <v>7214</v>
      </c>
      <c r="F1619" s="194" t="s">
        <v>6832</v>
      </c>
      <c r="G1619" s="195" t="s">
        <v>952</v>
      </c>
      <c r="H1619" s="196">
        <v>1</v>
      </c>
      <c r="I1619" s="197"/>
      <c r="J1619" s="198">
        <f>ROUND(I1619*H1619,2)</f>
        <v>0</v>
      </c>
      <c r="K1619" s="194" t="s">
        <v>1</v>
      </c>
      <c r="L1619" s="39"/>
      <c r="M1619" s="199" t="s">
        <v>1</v>
      </c>
      <c r="N1619" s="200" t="s">
        <v>41</v>
      </c>
      <c r="O1619" s="71"/>
      <c r="P1619" s="201">
        <f>O1619*H1619</f>
        <v>0</v>
      </c>
      <c r="Q1619" s="201">
        <v>0</v>
      </c>
      <c r="R1619" s="201">
        <f>Q1619*H1619</f>
        <v>0</v>
      </c>
      <c r="S1619" s="201">
        <v>0</v>
      </c>
      <c r="T1619" s="202">
        <f>S1619*H1619</f>
        <v>0</v>
      </c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R1619" s="203" t="s">
        <v>279</v>
      </c>
      <c r="AT1619" s="203" t="s">
        <v>274</v>
      </c>
      <c r="AU1619" s="203" t="s">
        <v>16</v>
      </c>
      <c r="AY1619" s="17" t="s">
        <v>272</v>
      </c>
      <c r="BE1619" s="204">
        <f>IF(N1619="základní",J1619,0)</f>
        <v>0</v>
      </c>
      <c r="BF1619" s="204">
        <f>IF(N1619="snížená",J1619,0)</f>
        <v>0</v>
      </c>
      <c r="BG1619" s="204">
        <f>IF(N1619="zákl. přenesená",J1619,0)</f>
        <v>0</v>
      </c>
      <c r="BH1619" s="204">
        <f>IF(N1619="sníž. přenesená",J1619,0)</f>
        <v>0</v>
      </c>
      <c r="BI1619" s="204">
        <f>IF(N1619="nulová",J1619,0)</f>
        <v>0</v>
      </c>
      <c r="BJ1619" s="17" t="s">
        <v>16</v>
      </c>
      <c r="BK1619" s="204">
        <f>ROUND(I1619*H1619,2)</f>
        <v>0</v>
      </c>
      <c r="BL1619" s="17" t="s">
        <v>279</v>
      </c>
      <c r="BM1619" s="203" t="s">
        <v>4750</v>
      </c>
    </row>
    <row r="1620" spans="1:65" s="13" customFormat="1" ht="11.25">
      <c r="B1620" s="210"/>
      <c r="C1620" s="211"/>
      <c r="D1620" s="212" t="s">
        <v>283</v>
      </c>
      <c r="E1620" s="213" t="s">
        <v>1</v>
      </c>
      <c r="F1620" s="214" t="s">
        <v>6768</v>
      </c>
      <c r="G1620" s="211"/>
      <c r="H1620" s="213" t="s">
        <v>1</v>
      </c>
      <c r="I1620" s="215"/>
      <c r="J1620" s="211"/>
      <c r="K1620" s="211"/>
      <c r="L1620" s="216"/>
      <c r="M1620" s="217"/>
      <c r="N1620" s="218"/>
      <c r="O1620" s="218"/>
      <c r="P1620" s="218"/>
      <c r="Q1620" s="218"/>
      <c r="R1620" s="218"/>
      <c r="S1620" s="218"/>
      <c r="T1620" s="219"/>
      <c r="AT1620" s="220" t="s">
        <v>283</v>
      </c>
      <c r="AU1620" s="220" t="s">
        <v>16</v>
      </c>
      <c r="AV1620" s="13" t="s">
        <v>16</v>
      </c>
      <c r="AW1620" s="13" t="s">
        <v>32</v>
      </c>
      <c r="AX1620" s="13" t="s">
        <v>76</v>
      </c>
      <c r="AY1620" s="220" t="s">
        <v>272</v>
      </c>
    </row>
    <row r="1621" spans="1:65" s="14" customFormat="1" ht="11.25">
      <c r="B1621" s="221"/>
      <c r="C1621" s="222"/>
      <c r="D1621" s="212" t="s">
        <v>283</v>
      </c>
      <c r="E1621" s="223" t="s">
        <v>1</v>
      </c>
      <c r="F1621" s="224" t="s">
        <v>16</v>
      </c>
      <c r="G1621" s="222"/>
      <c r="H1621" s="225">
        <v>1</v>
      </c>
      <c r="I1621" s="226"/>
      <c r="J1621" s="222"/>
      <c r="K1621" s="222"/>
      <c r="L1621" s="227"/>
      <c r="M1621" s="228"/>
      <c r="N1621" s="229"/>
      <c r="O1621" s="229"/>
      <c r="P1621" s="229"/>
      <c r="Q1621" s="229"/>
      <c r="R1621" s="229"/>
      <c r="S1621" s="229"/>
      <c r="T1621" s="230"/>
      <c r="AT1621" s="231" t="s">
        <v>283</v>
      </c>
      <c r="AU1621" s="231" t="s">
        <v>16</v>
      </c>
      <c r="AV1621" s="14" t="s">
        <v>84</v>
      </c>
      <c r="AW1621" s="14" t="s">
        <v>32</v>
      </c>
      <c r="AX1621" s="14" t="s">
        <v>76</v>
      </c>
      <c r="AY1621" s="231" t="s">
        <v>272</v>
      </c>
    </row>
    <row r="1622" spans="1:65" s="15" customFormat="1" ht="11.25">
      <c r="B1622" s="246"/>
      <c r="C1622" s="247"/>
      <c r="D1622" s="212" t="s">
        <v>283</v>
      </c>
      <c r="E1622" s="248" t="s">
        <v>1</v>
      </c>
      <c r="F1622" s="249" t="s">
        <v>5942</v>
      </c>
      <c r="G1622" s="247"/>
      <c r="H1622" s="250">
        <v>1</v>
      </c>
      <c r="I1622" s="251"/>
      <c r="J1622" s="247"/>
      <c r="K1622" s="247"/>
      <c r="L1622" s="252"/>
      <c r="M1622" s="253"/>
      <c r="N1622" s="254"/>
      <c r="O1622" s="254"/>
      <c r="P1622" s="254"/>
      <c r="Q1622" s="254"/>
      <c r="R1622" s="254"/>
      <c r="S1622" s="254"/>
      <c r="T1622" s="255"/>
      <c r="AT1622" s="256" t="s">
        <v>283</v>
      </c>
      <c r="AU1622" s="256" t="s">
        <v>16</v>
      </c>
      <c r="AV1622" s="15" t="s">
        <v>279</v>
      </c>
      <c r="AW1622" s="15" t="s">
        <v>32</v>
      </c>
      <c r="AX1622" s="15" t="s">
        <v>16</v>
      </c>
      <c r="AY1622" s="256" t="s">
        <v>272</v>
      </c>
    </row>
    <row r="1623" spans="1:65" s="2" customFormat="1" ht="24.2" customHeight="1">
      <c r="A1623" s="34"/>
      <c r="B1623" s="35"/>
      <c r="C1623" s="192" t="s">
        <v>2899</v>
      </c>
      <c r="D1623" s="192" t="s">
        <v>274</v>
      </c>
      <c r="E1623" s="193" t="s">
        <v>7215</v>
      </c>
      <c r="F1623" s="194" t="s">
        <v>6834</v>
      </c>
      <c r="G1623" s="195" t="s">
        <v>185</v>
      </c>
      <c r="H1623" s="196">
        <v>7</v>
      </c>
      <c r="I1623" s="197"/>
      <c r="J1623" s="198">
        <f>ROUND(I1623*H1623,2)</f>
        <v>0</v>
      </c>
      <c r="K1623" s="194" t="s">
        <v>1</v>
      </c>
      <c r="L1623" s="39"/>
      <c r="M1623" s="199" t="s">
        <v>1</v>
      </c>
      <c r="N1623" s="200" t="s">
        <v>41</v>
      </c>
      <c r="O1623" s="71"/>
      <c r="P1623" s="201">
        <f>O1623*H1623</f>
        <v>0</v>
      </c>
      <c r="Q1623" s="201">
        <v>0</v>
      </c>
      <c r="R1623" s="201">
        <f>Q1623*H1623</f>
        <v>0</v>
      </c>
      <c r="S1623" s="201">
        <v>0</v>
      </c>
      <c r="T1623" s="202">
        <f>S1623*H1623</f>
        <v>0</v>
      </c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R1623" s="203" t="s">
        <v>279</v>
      </c>
      <c r="AT1623" s="203" t="s">
        <v>274</v>
      </c>
      <c r="AU1623" s="203" t="s">
        <v>16</v>
      </c>
      <c r="AY1623" s="17" t="s">
        <v>272</v>
      </c>
      <c r="BE1623" s="204">
        <f>IF(N1623="základní",J1623,0)</f>
        <v>0</v>
      </c>
      <c r="BF1623" s="204">
        <f>IF(N1623="snížená",J1623,0)</f>
        <v>0</v>
      </c>
      <c r="BG1623" s="204">
        <f>IF(N1623="zákl. přenesená",J1623,0)</f>
        <v>0</v>
      </c>
      <c r="BH1623" s="204">
        <f>IF(N1623="sníž. přenesená",J1623,0)</f>
        <v>0</v>
      </c>
      <c r="BI1623" s="204">
        <f>IF(N1623="nulová",J1623,0)</f>
        <v>0</v>
      </c>
      <c r="BJ1623" s="17" t="s">
        <v>16</v>
      </c>
      <c r="BK1623" s="204">
        <f>ROUND(I1623*H1623,2)</f>
        <v>0</v>
      </c>
      <c r="BL1623" s="17" t="s">
        <v>279</v>
      </c>
      <c r="BM1623" s="203" t="s">
        <v>4758</v>
      </c>
    </row>
    <row r="1624" spans="1:65" s="13" customFormat="1" ht="11.25">
      <c r="B1624" s="210"/>
      <c r="C1624" s="211"/>
      <c r="D1624" s="212" t="s">
        <v>283</v>
      </c>
      <c r="E1624" s="213" t="s">
        <v>1</v>
      </c>
      <c r="F1624" s="214" t="s">
        <v>6768</v>
      </c>
      <c r="G1624" s="211"/>
      <c r="H1624" s="213" t="s">
        <v>1</v>
      </c>
      <c r="I1624" s="215"/>
      <c r="J1624" s="211"/>
      <c r="K1624" s="211"/>
      <c r="L1624" s="216"/>
      <c r="M1624" s="217"/>
      <c r="N1624" s="218"/>
      <c r="O1624" s="218"/>
      <c r="P1624" s="218"/>
      <c r="Q1624" s="218"/>
      <c r="R1624" s="218"/>
      <c r="S1624" s="218"/>
      <c r="T1624" s="219"/>
      <c r="AT1624" s="220" t="s">
        <v>283</v>
      </c>
      <c r="AU1624" s="220" t="s">
        <v>16</v>
      </c>
      <c r="AV1624" s="13" t="s">
        <v>16</v>
      </c>
      <c r="AW1624" s="13" t="s">
        <v>32</v>
      </c>
      <c r="AX1624" s="13" t="s">
        <v>76</v>
      </c>
      <c r="AY1624" s="220" t="s">
        <v>272</v>
      </c>
    </row>
    <row r="1625" spans="1:65" s="14" customFormat="1" ht="11.25">
      <c r="B1625" s="221"/>
      <c r="C1625" s="222"/>
      <c r="D1625" s="212" t="s">
        <v>283</v>
      </c>
      <c r="E1625" s="223" t="s">
        <v>1</v>
      </c>
      <c r="F1625" s="224" t="s">
        <v>4532</v>
      </c>
      <c r="G1625" s="222"/>
      <c r="H1625" s="225">
        <v>7</v>
      </c>
      <c r="I1625" s="226"/>
      <c r="J1625" s="222"/>
      <c r="K1625" s="222"/>
      <c r="L1625" s="227"/>
      <c r="M1625" s="228"/>
      <c r="N1625" s="229"/>
      <c r="O1625" s="229"/>
      <c r="P1625" s="229"/>
      <c r="Q1625" s="229"/>
      <c r="R1625" s="229"/>
      <c r="S1625" s="229"/>
      <c r="T1625" s="230"/>
      <c r="AT1625" s="231" t="s">
        <v>283</v>
      </c>
      <c r="AU1625" s="231" t="s">
        <v>16</v>
      </c>
      <c r="AV1625" s="14" t="s">
        <v>84</v>
      </c>
      <c r="AW1625" s="14" t="s">
        <v>32</v>
      </c>
      <c r="AX1625" s="14" t="s">
        <v>76</v>
      </c>
      <c r="AY1625" s="231" t="s">
        <v>272</v>
      </c>
    </row>
    <row r="1626" spans="1:65" s="15" customFormat="1" ht="11.25">
      <c r="B1626" s="246"/>
      <c r="C1626" s="247"/>
      <c r="D1626" s="212" t="s">
        <v>283</v>
      </c>
      <c r="E1626" s="248" t="s">
        <v>1</v>
      </c>
      <c r="F1626" s="249" t="s">
        <v>5942</v>
      </c>
      <c r="G1626" s="247"/>
      <c r="H1626" s="250">
        <v>7</v>
      </c>
      <c r="I1626" s="251"/>
      <c r="J1626" s="247"/>
      <c r="K1626" s="247"/>
      <c r="L1626" s="252"/>
      <c r="M1626" s="253"/>
      <c r="N1626" s="254"/>
      <c r="O1626" s="254"/>
      <c r="P1626" s="254"/>
      <c r="Q1626" s="254"/>
      <c r="R1626" s="254"/>
      <c r="S1626" s="254"/>
      <c r="T1626" s="255"/>
      <c r="AT1626" s="256" t="s">
        <v>283</v>
      </c>
      <c r="AU1626" s="256" t="s">
        <v>16</v>
      </c>
      <c r="AV1626" s="15" t="s">
        <v>279</v>
      </c>
      <c r="AW1626" s="15" t="s">
        <v>32</v>
      </c>
      <c r="AX1626" s="15" t="s">
        <v>16</v>
      </c>
      <c r="AY1626" s="256" t="s">
        <v>272</v>
      </c>
    </row>
    <row r="1627" spans="1:65" s="2" customFormat="1" ht="24.2" customHeight="1">
      <c r="A1627" s="34"/>
      <c r="B1627" s="35"/>
      <c r="C1627" s="192" t="s">
        <v>2905</v>
      </c>
      <c r="D1627" s="192" t="s">
        <v>274</v>
      </c>
      <c r="E1627" s="193" t="s">
        <v>7216</v>
      </c>
      <c r="F1627" s="194" t="s">
        <v>6837</v>
      </c>
      <c r="G1627" s="195" t="s">
        <v>156</v>
      </c>
      <c r="H1627" s="196">
        <v>1</v>
      </c>
      <c r="I1627" s="197"/>
      <c r="J1627" s="198">
        <f>ROUND(I1627*H1627,2)</f>
        <v>0</v>
      </c>
      <c r="K1627" s="194" t="s">
        <v>1</v>
      </c>
      <c r="L1627" s="39"/>
      <c r="M1627" s="199" t="s">
        <v>1</v>
      </c>
      <c r="N1627" s="200" t="s">
        <v>41</v>
      </c>
      <c r="O1627" s="71"/>
      <c r="P1627" s="201">
        <f>O1627*H1627</f>
        <v>0</v>
      </c>
      <c r="Q1627" s="201">
        <v>0</v>
      </c>
      <c r="R1627" s="201">
        <f>Q1627*H1627</f>
        <v>0</v>
      </c>
      <c r="S1627" s="201">
        <v>0</v>
      </c>
      <c r="T1627" s="202">
        <f>S1627*H1627</f>
        <v>0</v>
      </c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  <c r="AR1627" s="203" t="s">
        <v>279</v>
      </c>
      <c r="AT1627" s="203" t="s">
        <v>274</v>
      </c>
      <c r="AU1627" s="203" t="s">
        <v>16</v>
      </c>
      <c r="AY1627" s="17" t="s">
        <v>272</v>
      </c>
      <c r="BE1627" s="204">
        <f>IF(N1627="základní",J1627,0)</f>
        <v>0</v>
      </c>
      <c r="BF1627" s="204">
        <f>IF(N1627="snížená",J1627,0)</f>
        <v>0</v>
      </c>
      <c r="BG1627" s="204">
        <f>IF(N1627="zákl. přenesená",J1627,0)</f>
        <v>0</v>
      </c>
      <c r="BH1627" s="204">
        <f>IF(N1627="sníž. přenesená",J1627,0)</f>
        <v>0</v>
      </c>
      <c r="BI1627" s="204">
        <f>IF(N1627="nulová",J1627,0)</f>
        <v>0</v>
      </c>
      <c r="BJ1627" s="17" t="s">
        <v>16</v>
      </c>
      <c r="BK1627" s="204">
        <f>ROUND(I1627*H1627,2)</f>
        <v>0</v>
      </c>
      <c r="BL1627" s="17" t="s">
        <v>279</v>
      </c>
      <c r="BM1627" s="203" t="s">
        <v>4766</v>
      </c>
    </row>
    <row r="1628" spans="1:65" s="13" customFormat="1" ht="11.25">
      <c r="B1628" s="210"/>
      <c r="C1628" s="211"/>
      <c r="D1628" s="212" t="s">
        <v>283</v>
      </c>
      <c r="E1628" s="213" t="s">
        <v>1</v>
      </c>
      <c r="F1628" s="214" t="s">
        <v>6768</v>
      </c>
      <c r="G1628" s="211"/>
      <c r="H1628" s="213" t="s">
        <v>1</v>
      </c>
      <c r="I1628" s="215"/>
      <c r="J1628" s="211"/>
      <c r="K1628" s="211"/>
      <c r="L1628" s="216"/>
      <c r="M1628" s="217"/>
      <c r="N1628" s="218"/>
      <c r="O1628" s="218"/>
      <c r="P1628" s="218"/>
      <c r="Q1628" s="218"/>
      <c r="R1628" s="218"/>
      <c r="S1628" s="218"/>
      <c r="T1628" s="219"/>
      <c r="AT1628" s="220" t="s">
        <v>283</v>
      </c>
      <c r="AU1628" s="220" t="s">
        <v>16</v>
      </c>
      <c r="AV1628" s="13" t="s">
        <v>16</v>
      </c>
      <c r="AW1628" s="13" t="s">
        <v>32</v>
      </c>
      <c r="AX1628" s="13" t="s">
        <v>76</v>
      </c>
      <c r="AY1628" s="220" t="s">
        <v>272</v>
      </c>
    </row>
    <row r="1629" spans="1:65" s="14" customFormat="1" ht="11.25">
      <c r="B1629" s="221"/>
      <c r="C1629" s="222"/>
      <c r="D1629" s="212" t="s">
        <v>283</v>
      </c>
      <c r="E1629" s="223" t="s">
        <v>1</v>
      </c>
      <c r="F1629" s="224" t="s">
        <v>16</v>
      </c>
      <c r="G1629" s="222"/>
      <c r="H1629" s="225">
        <v>1</v>
      </c>
      <c r="I1629" s="226"/>
      <c r="J1629" s="222"/>
      <c r="K1629" s="222"/>
      <c r="L1629" s="227"/>
      <c r="M1629" s="228"/>
      <c r="N1629" s="229"/>
      <c r="O1629" s="229"/>
      <c r="P1629" s="229"/>
      <c r="Q1629" s="229"/>
      <c r="R1629" s="229"/>
      <c r="S1629" s="229"/>
      <c r="T1629" s="230"/>
      <c r="AT1629" s="231" t="s">
        <v>283</v>
      </c>
      <c r="AU1629" s="231" t="s">
        <v>16</v>
      </c>
      <c r="AV1629" s="14" t="s">
        <v>84</v>
      </c>
      <c r="AW1629" s="14" t="s">
        <v>32</v>
      </c>
      <c r="AX1629" s="14" t="s">
        <v>76</v>
      </c>
      <c r="AY1629" s="231" t="s">
        <v>272</v>
      </c>
    </row>
    <row r="1630" spans="1:65" s="15" customFormat="1" ht="11.25">
      <c r="B1630" s="246"/>
      <c r="C1630" s="247"/>
      <c r="D1630" s="212" t="s">
        <v>283</v>
      </c>
      <c r="E1630" s="248" t="s">
        <v>1</v>
      </c>
      <c r="F1630" s="249" t="s">
        <v>5942</v>
      </c>
      <c r="G1630" s="247"/>
      <c r="H1630" s="250">
        <v>1</v>
      </c>
      <c r="I1630" s="251"/>
      <c r="J1630" s="247"/>
      <c r="K1630" s="247"/>
      <c r="L1630" s="252"/>
      <c r="M1630" s="253"/>
      <c r="N1630" s="254"/>
      <c r="O1630" s="254"/>
      <c r="P1630" s="254"/>
      <c r="Q1630" s="254"/>
      <c r="R1630" s="254"/>
      <c r="S1630" s="254"/>
      <c r="T1630" s="255"/>
      <c r="AT1630" s="256" t="s">
        <v>283</v>
      </c>
      <c r="AU1630" s="256" t="s">
        <v>16</v>
      </c>
      <c r="AV1630" s="15" t="s">
        <v>279</v>
      </c>
      <c r="AW1630" s="15" t="s">
        <v>32</v>
      </c>
      <c r="AX1630" s="15" t="s">
        <v>16</v>
      </c>
      <c r="AY1630" s="256" t="s">
        <v>272</v>
      </c>
    </row>
    <row r="1631" spans="1:65" s="2" customFormat="1" ht="21.75" customHeight="1">
      <c r="A1631" s="34"/>
      <c r="B1631" s="35"/>
      <c r="C1631" s="192" t="s">
        <v>2911</v>
      </c>
      <c r="D1631" s="192" t="s">
        <v>274</v>
      </c>
      <c r="E1631" s="193" t="s">
        <v>7217</v>
      </c>
      <c r="F1631" s="194" t="s">
        <v>6839</v>
      </c>
      <c r="G1631" s="195" t="s">
        <v>185</v>
      </c>
      <c r="H1631" s="196">
        <v>24</v>
      </c>
      <c r="I1631" s="197"/>
      <c r="J1631" s="198">
        <f>ROUND(I1631*H1631,2)</f>
        <v>0</v>
      </c>
      <c r="K1631" s="194" t="s">
        <v>1</v>
      </c>
      <c r="L1631" s="39"/>
      <c r="M1631" s="199" t="s">
        <v>1</v>
      </c>
      <c r="N1631" s="200" t="s">
        <v>41</v>
      </c>
      <c r="O1631" s="71"/>
      <c r="P1631" s="201">
        <f>O1631*H1631</f>
        <v>0</v>
      </c>
      <c r="Q1631" s="201">
        <v>0</v>
      </c>
      <c r="R1631" s="201">
        <f>Q1631*H1631</f>
        <v>0</v>
      </c>
      <c r="S1631" s="201">
        <v>0</v>
      </c>
      <c r="T1631" s="202">
        <f>S1631*H1631</f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203" t="s">
        <v>279</v>
      </c>
      <c r="AT1631" s="203" t="s">
        <v>274</v>
      </c>
      <c r="AU1631" s="203" t="s">
        <v>16</v>
      </c>
      <c r="AY1631" s="17" t="s">
        <v>272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7" t="s">
        <v>16</v>
      </c>
      <c r="BK1631" s="204">
        <f>ROUND(I1631*H1631,2)</f>
        <v>0</v>
      </c>
      <c r="BL1631" s="17" t="s">
        <v>279</v>
      </c>
      <c r="BM1631" s="203" t="s">
        <v>4803</v>
      </c>
    </row>
    <row r="1632" spans="1:65" s="13" customFormat="1" ht="11.25">
      <c r="B1632" s="210"/>
      <c r="C1632" s="211"/>
      <c r="D1632" s="212" t="s">
        <v>283</v>
      </c>
      <c r="E1632" s="213" t="s">
        <v>1</v>
      </c>
      <c r="F1632" s="214" t="s">
        <v>6768</v>
      </c>
      <c r="G1632" s="211"/>
      <c r="H1632" s="213" t="s">
        <v>1</v>
      </c>
      <c r="I1632" s="215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AT1632" s="220" t="s">
        <v>283</v>
      </c>
      <c r="AU1632" s="220" t="s">
        <v>16</v>
      </c>
      <c r="AV1632" s="13" t="s">
        <v>16</v>
      </c>
      <c r="AW1632" s="13" t="s">
        <v>32</v>
      </c>
      <c r="AX1632" s="13" t="s">
        <v>76</v>
      </c>
      <c r="AY1632" s="220" t="s">
        <v>272</v>
      </c>
    </row>
    <row r="1633" spans="1:65" s="14" customFormat="1" ht="11.25">
      <c r="B1633" s="221"/>
      <c r="C1633" s="222"/>
      <c r="D1633" s="212" t="s">
        <v>283</v>
      </c>
      <c r="E1633" s="223" t="s">
        <v>1</v>
      </c>
      <c r="F1633" s="224" t="s">
        <v>413</v>
      </c>
      <c r="G1633" s="222"/>
      <c r="H1633" s="225">
        <v>24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16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5" customFormat="1" ht="11.25">
      <c r="B1634" s="246"/>
      <c r="C1634" s="247"/>
      <c r="D1634" s="212" t="s">
        <v>283</v>
      </c>
      <c r="E1634" s="248" t="s">
        <v>1</v>
      </c>
      <c r="F1634" s="249" t="s">
        <v>5942</v>
      </c>
      <c r="G1634" s="247"/>
      <c r="H1634" s="250">
        <v>24</v>
      </c>
      <c r="I1634" s="251"/>
      <c r="J1634" s="247"/>
      <c r="K1634" s="247"/>
      <c r="L1634" s="252"/>
      <c r="M1634" s="253"/>
      <c r="N1634" s="254"/>
      <c r="O1634" s="254"/>
      <c r="P1634" s="254"/>
      <c r="Q1634" s="254"/>
      <c r="R1634" s="254"/>
      <c r="S1634" s="254"/>
      <c r="T1634" s="255"/>
      <c r="AT1634" s="256" t="s">
        <v>283</v>
      </c>
      <c r="AU1634" s="256" t="s">
        <v>16</v>
      </c>
      <c r="AV1634" s="15" t="s">
        <v>279</v>
      </c>
      <c r="AW1634" s="15" t="s">
        <v>32</v>
      </c>
      <c r="AX1634" s="15" t="s">
        <v>16</v>
      </c>
      <c r="AY1634" s="256" t="s">
        <v>272</v>
      </c>
    </row>
    <row r="1635" spans="1:65" s="2" customFormat="1" ht="21.75" customHeight="1">
      <c r="A1635" s="34"/>
      <c r="B1635" s="35"/>
      <c r="C1635" s="192" t="s">
        <v>2917</v>
      </c>
      <c r="D1635" s="192" t="s">
        <v>274</v>
      </c>
      <c r="E1635" s="193" t="s">
        <v>7218</v>
      </c>
      <c r="F1635" s="194" t="s">
        <v>6841</v>
      </c>
      <c r="G1635" s="195" t="s">
        <v>185</v>
      </c>
      <c r="H1635" s="196">
        <v>24</v>
      </c>
      <c r="I1635" s="197"/>
      <c r="J1635" s="198">
        <f>ROUND(I1635*H1635,2)</f>
        <v>0</v>
      </c>
      <c r="K1635" s="194" t="s">
        <v>1</v>
      </c>
      <c r="L1635" s="39"/>
      <c r="M1635" s="199" t="s">
        <v>1</v>
      </c>
      <c r="N1635" s="200" t="s">
        <v>41</v>
      </c>
      <c r="O1635" s="71"/>
      <c r="P1635" s="201">
        <f>O1635*H1635</f>
        <v>0</v>
      </c>
      <c r="Q1635" s="201">
        <v>0</v>
      </c>
      <c r="R1635" s="201">
        <f>Q1635*H1635</f>
        <v>0</v>
      </c>
      <c r="S1635" s="201">
        <v>0</v>
      </c>
      <c r="T1635" s="202">
        <f>S1635*H1635</f>
        <v>0</v>
      </c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R1635" s="203" t="s">
        <v>279</v>
      </c>
      <c r="AT1635" s="203" t="s">
        <v>274</v>
      </c>
      <c r="AU1635" s="203" t="s">
        <v>16</v>
      </c>
      <c r="AY1635" s="17" t="s">
        <v>272</v>
      </c>
      <c r="BE1635" s="204">
        <f>IF(N1635="základní",J1635,0)</f>
        <v>0</v>
      </c>
      <c r="BF1635" s="204">
        <f>IF(N1635="snížená",J1635,0)</f>
        <v>0</v>
      </c>
      <c r="BG1635" s="204">
        <f>IF(N1635="zákl. přenesená",J1635,0)</f>
        <v>0</v>
      </c>
      <c r="BH1635" s="204">
        <f>IF(N1635="sníž. přenesená",J1635,0)</f>
        <v>0</v>
      </c>
      <c r="BI1635" s="204">
        <f>IF(N1635="nulová",J1635,0)</f>
        <v>0</v>
      </c>
      <c r="BJ1635" s="17" t="s">
        <v>16</v>
      </c>
      <c r="BK1635" s="204">
        <f>ROUND(I1635*H1635,2)</f>
        <v>0</v>
      </c>
      <c r="BL1635" s="17" t="s">
        <v>279</v>
      </c>
      <c r="BM1635" s="203" t="s">
        <v>4811</v>
      </c>
    </row>
    <row r="1636" spans="1:65" s="13" customFormat="1" ht="11.25">
      <c r="B1636" s="210"/>
      <c r="C1636" s="211"/>
      <c r="D1636" s="212" t="s">
        <v>283</v>
      </c>
      <c r="E1636" s="213" t="s">
        <v>1</v>
      </c>
      <c r="F1636" s="214" t="s">
        <v>6768</v>
      </c>
      <c r="G1636" s="211"/>
      <c r="H1636" s="213" t="s">
        <v>1</v>
      </c>
      <c r="I1636" s="215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AT1636" s="220" t="s">
        <v>283</v>
      </c>
      <c r="AU1636" s="220" t="s">
        <v>16</v>
      </c>
      <c r="AV1636" s="13" t="s">
        <v>16</v>
      </c>
      <c r="AW1636" s="13" t="s">
        <v>32</v>
      </c>
      <c r="AX1636" s="13" t="s">
        <v>76</v>
      </c>
      <c r="AY1636" s="220" t="s">
        <v>272</v>
      </c>
    </row>
    <row r="1637" spans="1:65" s="14" customFormat="1" ht="11.25">
      <c r="B1637" s="221"/>
      <c r="C1637" s="222"/>
      <c r="D1637" s="212" t="s">
        <v>283</v>
      </c>
      <c r="E1637" s="223" t="s">
        <v>1</v>
      </c>
      <c r="F1637" s="224" t="s">
        <v>413</v>
      </c>
      <c r="G1637" s="222"/>
      <c r="H1637" s="225">
        <v>24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AT1637" s="231" t="s">
        <v>283</v>
      </c>
      <c r="AU1637" s="231" t="s">
        <v>16</v>
      </c>
      <c r="AV1637" s="14" t="s">
        <v>84</v>
      </c>
      <c r="AW1637" s="14" t="s">
        <v>32</v>
      </c>
      <c r="AX1637" s="14" t="s">
        <v>76</v>
      </c>
      <c r="AY1637" s="231" t="s">
        <v>272</v>
      </c>
    </row>
    <row r="1638" spans="1:65" s="15" customFormat="1" ht="11.25">
      <c r="B1638" s="246"/>
      <c r="C1638" s="247"/>
      <c r="D1638" s="212" t="s">
        <v>283</v>
      </c>
      <c r="E1638" s="248" t="s">
        <v>1</v>
      </c>
      <c r="F1638" s="249" t="s">
        <v>5942</v>
      </c>
      <c r="G1638" s="247"/>
      <c r="H1638" s="250">
        <v>24</v>
      </c>
      <c r="I1638" s="251"/>
      <c r="J1638" s="247"/>
      <c r="K1638" s="247"/>
      <c r="L1638" s="252"/>
      <c r="M1638" s="253"/>
      <c r="N1638" s="254"/>
      <c r="O1638" s="254"/>
      <c r="P1638" s="254"/>
      <c r="Q1638" s="254"/>
      <c r="R1638" s="254"/>
      <c r="S1638" s="254"/>
      <c r="T1638" s="255"/>
      <c r="AT1638" s="256" t="s">
        <v>283</v>
      </c>
      <c r="AU1638" s="256" t="s">
        <v>16</v>
      </c>
      <c r="AV1638" s="15" t="s">
        <v>279</v>
      </c>
      <c r="AW1638" s="15" t="s">
        <v>32</v>
      </c>
      <c r="AX1638" s="15" t="s">
        <v>16</v>
      </c>
      <c r="AY1638" s="256" t="s">
        <v>272</v>
      </c>
    </row>
    <row r="1639" spans="1:65" s="2" customFormat="1" ht="16.5" customHeight="1">
      <c r="A1639" s="34"/>
      <c r="B1639" s="35"/>
      <c r="C1639" s="192" t="s">
        <v>2923</v>
      </c>
      <c r="D1639" s="192" t="s">
        <v>274</v>
      </c>
      <c r="E1639" s="193" t="s">
        <v>7219</v>
      </c>
      <c r="F1639" s="194" t="s">
        <v>6843</v>
      </c>
      <c r="G1639" s="195" t="s">
        <v>185</v>
      </c>
      <c r="H1639" s="196">
        <v>24</v>
      </c>
      <c r="I1639" s="197"/>
      <c r="J1639" s="198">
        <f>ROUND(I1639*H1639,2)</f>
        <v>0</v>
      </c>
      <c r="K1639" s="194" t="s">
        <v>1</v>
      </c>
      <c r="L1639" s="39"/>
      <c r="M1639" s="199" t="s">
        <v>1</v>
      </c>
      <c r="N1639" s="200" t="s">
        <v>41</v>
      </c>
      <c r="O1639" s="71"/>
      <c r="P1639" s="201">
        <f>O1639*H1639</f>
        <v>0</v>
      </c>
      <c r="Q1639" s="201">
        <v>0</v>
      </c>
      <c r="R1639" s="201">
        <f>Q1639*H1639</f>
        <v>0</v>
      </c>
      <c r="S1639" s="201">
        <v>0</v>
      </c>
      <c r="T1639" s="202">
        <f>S1639*H1639</f>
        <v>0</v>
      </c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R1639" s="203" t="s">
        <v>279</v>
      </c>
      <c r="AT1639" s="203" t="s">
        <v>274</v>
      </c>
      <c r="AU1639" s="203" t="s">
        <v>16</v>
      </c>
      <c r="AY1639" s="17" t="s">
        <v>272</v>
      </c>
      <c r="BE1639" s="204">
        <f>IF(N1639="základní",J1639,0)</f>
        <v>0</v>
      </c>
      <c r="BF1639" s="204">
        <f>IF(N1639="snížená",J1639,0)</f>
        <v>0</v>
      </c>
      <c r="BG1639" s="204">
        <f>IF(N1639="zákl. přenesená",J1639,0)</f>
        <v>0</v>
      </c>
      <c r="BH1639" s="204">
        <f>IF(N1639="sníž. přenesená",J1639,0)</f>
        <v>0</v>
      </c>
      <c r="BI1639" s="204">
        <f>IF(N1639="nulová",J1639,0)</f>
        <v>0</v>
      </c>
      <c r="BJ1639" s="17" t="s">
        <v>16</v>
      </c>
      <c r="BK1639" s="204">
        <f>ROUND(I1639*H1639,2)</f>
        <v>0</v>
      </c>
      <c r="BL1639" s="17" t="s">
        <v>279</v>
      </c>
      <c r="BM1639" s="203" t="s">
        <v>4827</v>
      </c>
    </row>
    <row r="1640" spans="1:65" s="13" customFormat="1" ht="33.75">
      <c r="B1640" s="210"/>
      <c r="C1640" s="211"/>
      <c r="D1640" s="212" t="s">
        <v>283</v>
      </c>
      <c r="E1640" s="213" t="s">
        <v>1</v>
      </c>
      <c r="F1640" s="214" t="s">
        <v>6844</v>
      </c>
      <c r="G1640" s="211"/>
      <c r="H1640" s="213" t="s">
        <v>1</v>
      </c>
      <c r="I1640" s="215"/>
      <c r="J1640" s="211"/>
      <c r="K1640" s="211"/>
      <c r="L1640" s="216"/>
      <c r="M1640" s="217"/>
      <c r="N1640" s="218"/>
      <c r="O1640" s="218"/>
      <c r="P1640" s="218"/>
      <c r="Q1640" s="218"/>
      <c r="R1640" s="218"/>
      <c r="S1640" s="218"/>
      <c r="T1640" s="219"/>
      <c r="AT1640" s="220" t="s">
        <v>283</v>
      </c>
      <c r="AU1640" s="220" t="s">
        <v>16</v>
      </c>
      <c r="AV1640" s="13" t="s">
        <v>16</v>
      </c>
      <c r="AW1640" s="13" t="s">
        <v>32</v>
      </c>
      <c r="AX1640" s="13" t="s">
        <v>76</v>
      </c>
      <c r="AY1640" s="220" t="s">
        <v>272</v>
      </c>
    </row>
    <row r="1641" spans="1:65" s="13" customFormat="1" ht="22.5">
      <c r="B1641" s="210"/>
      <c r="C1641" s="211"/>
      <c r="D1641" s="212" t="s">
        <v>283</v>
      </c>
      <c r="E1641" s="213" t="s">
        <v>1</v>
      </c>
      <c r="F1641" s="214" t="s">
        <v>6845</v>
      </c>
      <c r="G1641" s="211"/>
      <c r="H1641" s="213" t="s">
        <v>1</v>
      </c>
      <c r="I1641" s="215"/>
      <c r="J1641" s="211"/>
      <c r="K1641" s="211"/>
      <c r="L1641" s="216"/>
      <c r="M1641" s="217"/>
      <c r="N1641" s="218"/>
      <c r="O1641" s="218"/>
      <c r="P1641" s="218"/>
      <c r="Q1641" s="218"/>
      <c r="R1641" s="218"/>
      <c r="S1641" s="218"/>
      <c r="T1641" s="219"/>
      <c r="AT1641" s="220" t="s">
        <v>283</v>
      </c>
      <c r="AU1641" s="220" t="s">
        <v>16</v>
      </c>
      <c r="AV1641" s="13" t="s">
        <v>16</v>
      </c>
      <c r="AW1641" s="13" t="s">
        <v>32</v>
      </c>
      <c r="AX1641" s="13" t="s">
        <v>76</v>
      </c>
      <c r="AY1641" s="220" t="s">
        <v>272</v>
      </c>
    </row>
    <row r="1642" spans="1:65" s="13" customFormat="1" ht="11.25">
      <c r="B1642" s="210"/>
      <c r="C1642" s="211"/>
      <c r="D1642" s="212" t="s">
        <v>283</v>
      </c>
      <c r="E1642" s="213" t="s">
        <v>1</v>
      </c>
      <c r="F1642" s="214" t="s">
        <v>6768</v>
      </c>
      <c r="G1642" s="211"/>
      <c r="H1642" s="213" t="s">
        <v>1</v>
      </c>
      <c r="I1642" s="215"/>
      <c r="J1642" s="211"/>
      <c r="K1642" s="211"/>
      <c r="L1642" s="216"/>
      <c r="M1642" s="217"/>
      <c r="N1642" s="218"/>
      <c r="O1642" s="218"/>
      <c r="P1642" s="218"/>
      <c r="Q1642" s="218"/>
      <c r="R1642" s="218"/>
      <c r="S1642" s="218"/>
      <c r="T1642" s="219"/>
      <c r="AT1642" s="220" t="s">
        <v>283</v>
      </c>
      <c r="AU1642" s="220" t="s">
        <v>16</v>
      </c>
      <c r="AV1642" s="13" t="s">
        <v>16</v>
      </c>
      <c r="AW1642" s="13" t="s">
        <v>32</v>
      </c>
      <c r="AX1642" s="13" t="s">
        <v>76</v>
      </c>
      <c r="AY1642" s="220" t="s">
        <v>272</v>
      </c>
    </row>
    <row r="1643" spans="1:65" s="14" customFormat="1" ht="11.25">
      <c r="B1643" s="221"/>
      <c r="C1643" s="222"/>
      <c r="D1643" s="212" t="s">
        <v>283</v>
      </c>
      <c r="E1643" s="223" t="s">
        <v>1</v>
      </c>
      <c r="F1643" s="224" t="s">
        <v>413</v>
      </c>
      <c r="G1643" s="222"/>
      <c r="H1643" s="225">
        <v>24</v>
      </c>
      <c r="I1643" s="226"/>
      <c r="J1643" s="222"/>
      <c r="K1643" s="222"/>
      <c r="L1643" s="227"/>
      <c r="M1643" s="228"/>
      <c r="N1643" s="229"/>
      <c r="O1643" s="229"/>
      <c r="P1643" s="229"/>
      <c r="Q1643" s="229"/>
      <c r="R1643" s="229"/>
      <c r="S1643" s="229"/>
      <c r="T1643" s="230"/>
      <c r="AT1643" s="231" t="s">
        <v>283</v>
      </c>
      <c r="AU1643" s="231" t="s">
        <v>16</v>
      </c>
      <c r="AV1643" s="14" t="s">
        <v>84</v>
      </c>
      <c r="AW1643" s="14" t="s">
        <v>32</v>
      </c>
      <c r="AX1643" s="14" t="s">
        <v>76</v>
      </c>
      <c r="AY1643" s="231" t="s">
        <v>272</v>
      </c>
    </row>
    <row r="1644" spans="1:65" s="15" customFormat="1" ht="11.25">
      <c r="B1644" s="246"/>
      <c r="C1644" s="247"/>
      <c r="D1644" s="212" t="s">
        <v>283</v>
      </c>
      <c r="E1644" s="248" t="s">
        <v>1</v>
      </c>
      <c r="F1644" s="249" t="s">
        <v>5942</v>
      </c>
      <c r="G1644" s="247"/>
      <c r="H1644" s="250">
        <v>24</v>
      </c>
      <c r="I1644" s="251"/>
      <c r="J1644" s="247"/>
      <c r="K1644" s="247"/>
      <c r="L1644" s="252"/>
      <c r="M1644" s="253"/>
      <c r="N1644" s="254"/>
      <c r="O1644" s="254"/>
      <c r="P1644" s="254"/>
      <c r="Q1644" s="254"/>
      <c r="R1644" s="254"/>
      <c r="S1644" s="254"/>
      <c r="T1644" s="255"/>
      <c r="AT1644" s="256" t="s">
        <v>283</v>
      </c>
      <c r="AU1644" s="256" t="s">
        <v>16</v>
      </c>
      <c r="AV1644" s="15" t="s">
        <v>279</v>
      </c>
      <c r="AW1644" s="15" t="s">
        <v>32</v>
      </c>
      <c r="AX1644" s="15" t="s">
        <v>16</v>
      </c>
      <c r="AY1644" s="256" t="s">
        <v>272</v>
      </c>
    </row>
    <row r="1645" spans="1:65" s="2" customFormat="1" ht="16.5" customHeight="1">
      <c r="A1645" s="34"/>
      <c r="B1645" s="35"/>
      <c r="C1645" s="192" t="s">
        <v>2929</v>
      </c>
      <c r="D1645" s="192" t="s">
        <v>274</v>
      </c>
      <c r="E1645" s="193" t="s">
        <v>7220</v>
      </c>
      <c r="F1645" s="194" t="s">
        <v>6847</v>
      </c>
      <c r="G1645" s="195" t="s">
        <v>3165</v>
      </c>
      <c r="H1645" s="196">
        <v>1</v>
      </c>
      <c r="I1645" s="197"/>
      <c r="J1645" s="198">
        <f>ROUND(I1645*H1645,2)</f>
        <v>0</v>
      </c>
      <c r="K1645" s="194" t="s">
        <v>1</v>
      </c>
      <c r="L1645" s="39"/>
      <c r="M1645" s="199" t="s">
        <v>1</v>
      </c>
      <c r="N1645" s="200" t="s">
        <v>41</v>
      </c>
      <c r="O1645" s="71"/>
      <c r="P1645" s="201">
        <f>O1645*H1645</f>
        <v>0</v>
      </c>
      <c r="Q1645" s="201">
        <v>0</v>
      </c>
      <c r="R1645" s="201">
        <f>Q1645*H1645</f>
        <v>0</v>
      </c>
      <c r="S1645" s="201">
        <v>0</v>
      </c>
      <c r="T1645" s="202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203" t="s">
        <v>279</v>
      </c>
      <c r="AT1645" s="203" t="s">
        <v>274</v>
      </c>
      <c r="AU1645" s="203" t="s">
        <v>16</v>
      </c>
      <c r="AY1645" s="17" t="s">
        <v>272</v>
      </c>
      <c r="BE1645" s="204">
        <f>IF(N1645="základní",J1645,0)</f>
        <v>0</v>
      </c>
      <c r="BF1645" s="204">
        <f>IF(N1645="snížená",J1645,0)</f>
        <v>0</v>
      </c>
      <c r="BG1645" s="204">
        <f>IF(N1645="zákl. přenesená",J1645,0)</f>
        <v>0</v>
      </c>
      <c r="BH1645" s="204">
        <f>IF(N1645="sníž. přenesená",J1645,0)</f>
        <v>0</v>
      </c>
      <c r="BI1645" s="204">
        <f>IF(N1645="nulová",J1645,0)</f>
        <v>0</v>
      </c>
      <c r="BJ1645" s="17" t="s">
        <v>16</v>
      </c>
      <c r="BK1645" s="204">
        <f>ROUND(I1645*H1645,2)</f>
        <v>0</v>
      </c>
      <c r="BL1645" s="17" t="s">
        <v>279</v>
      </c>
      <c r="BM1645" s="203" t="s">
        <v>4840</v>
      </c>
    </row>
    <row r="1646" spans="1:65" s="13" customFormat="1" ht="11.25">
      <c r="B1646" s="210"/>
      <c r="C1646" s="211"/>
      <c r="D1646" s="212" t="s">
        <v>283</v>
      </c>
      <c r="E1646" s="213" t="s">
        <v>1</v>
      </c>
      <c r="F1646" s="214" t="s">
        <v>6768</v>
      </c>
      <c r="G1646" s="211"/>
      <c r="H1646" s="213" t="s">
        <v>1</v>
      </c>
      <c r="I1646" s="215"/>
      <c r="J1646" s="211"/>
      <c r="K1646" s="211"/>
      <c r="L1646" s="216"/>
      <c r="M1646" s="217"/>
      <c r="N1646" s="218"/>
      <c r="O1646" s="218"/>
      <c r="P1646" s="218"/>
      <c r="Q1646" s="218"/>
      <c r="R1646" s="218"/>
      <c r="S1646" s="218"/>
      <c r="T1646" s="219"/>
      <c r="AT1646" s="220" t="s">
        <v>283</v>
      </c>
      <c r="AU1646" s="220" t="s">
        <v>16</v>
      </c>
      <c r="AV1646" s="13" t="s">
        <v>16</v>
      </c>
      <c r="AW1646" s="13" t="s">
        <v>32</v>
      </c>
      <c r="AX1646" s="13" t="s">
        <v>76</v>
      </c>
      <c r="AY1646" s="220" t="s">
        <v>272</v>
      </c>
    </row>
    <row r="1647" spans="1:65" s="14" customFormat="1" ht="11.25">
      <c r="B1647" s="221"/>
      <c r="C1647" s="222"/>
      <c r="D1647" s="212" t="s">
        <v>283</v>
      </c>
      <c r="E1647" s="223" t="s">
        <v>1</v>
      </c>
      <c r="F1647" s="224" t="s">
        <v>16</v>
      </c>
      <c r="G1647" s="222"/>
      <c r="H1647" s="225">
        <v>1</v>
      </c>
      <c r="I1647" s="226"/>
      <c r="J1647" s="222"/>
      <c r="K1647" s="222"/>
      <c r="L1647" s="227"/>
      <c r="M1647" s="228"/>
      <c r="N1647" s="229"/>
      <c r="O1647" s="229"/>
      <c r="P1647" s="229"/>
      <c r="Q1647" s="229"/>
      <c r="R1647" s="229"/>
      <c r="S1647" s="229"/>
      <c r="T1647" s="230"/>
      <c r="AT1647" s="231" t="s">
        <v>283</v>
      </c>
      <c r="AU1647" s="231" t="s">
        <v>16</v>
      </c>
      <c r="AV1647" s="14" t="s">
        <v>84</v>
      </c>
      <c r="AW1647" s="14" t="s">
        <v>32</v>
      </c>
      <c r="AX1647" s="14" t="s">
        <v>76</v>
      </c>
      <c r="AY1647" s="231" t="s">
        <v>272</v>
      </c>
    </row>
    <row r="1648" spans="1:65" s="15" customFormat="1" ht="11.25">
      <c r="B1648" s="246"/>
      <c r="C1648" s="247"/>
      <c r="D1648" s="212" t="s">
        <v>283</v>
      </c>
      <c r="E1648" s="248" t="s">
        <v>1</v>
      </c>
      <c r="F1648" s="249" t="s">
        <v>5942</v>
      </c>
      <c r="G1648" s="247"/>
      <c r="H1648" s="250">
        <v>1</v>
      </c>
      <c r="I1648" s="251"/>
      <c r="J1648" s="247"/>
      <c r="K1648" s="247"/>
      <c r="L1648" s="252"/>
      <c r="M1648" s="253"/>
      <c r="N1648" s="254"/>
      <c r="O1648" s="254"/>
      <c r="P1648" s="254"/>
      <c r="Q1648" s="254"/>
      <c r="R1648" s="254"/>
      <c r="S1648" s="254"/>
      <c r="T1648" s="255"/>
      <c r="AT1648" s="256" t="s">
        <v>283</v>
      </c>
      <c r="AU1648" s="256" t="s">
        <v>16</v>
      </c>
      <c r="AV1648" s="15" t="s">
        <v>279</v>
      </c>
      <c r="AW1648" s="15" t="s">
        <v>32</v>
      </c>
      <c r="AX1648" s="15" t="s">
        <v>16</v>
      </c>
      <c r="AY1648" s="256" t="s">
        <v>272</v>
      </c>
    </row>
    <row r="1649" spans="1:65" s="2" customFormat="1" ht="37.9" customHeight="1">
      <c r="A1649" s="34"/>
      <c r="B1649" s="35"/>
      <c r="C1649" s="192" t="s">
        <v>2935</v>
      </c>
      <c r="D1649" s="192" t="s">
        <v>274</v>
      </c>
      <c r="E1649" s="193" t="s">
        <v>7221</v>
      </c>
      <c r="F1649" s="194" t="s">
        <v>6849</v>
      </c>
      <c r="G1649" s="195" t="s">
        <v>952</v>
      </c>
      <c r="H1649" s="196">
        <v>1</v>
      </c>
      <c r="I1649" s="197"/>
      <c r="J1649" s="198">
        <f>ROUND(I1649*H1649,2)</f>
        <v>0</v>
      </c>
      <c r="K1649" s="194" t="s">
        <v>1</v>
      </c>
      <c r="L1649" s="39"/>
      <c r="M1649" s="199" t="s">
        <v>1</v>
      </c>
      <c r="N1649" s="200" t="s">
        <v>41</v>
      </c>
      <c r="O1649" s="71"/>
      <c r="P1649" s="201">
        <f>O1649*H1649</f>
        <v>0</v>
      </c>
      <c r="Q1649" s="201">
        <v>0</v>
      </c>
      <c r="R1649" s="201">
        <f>Q1649*H1649</f>
        <v>0</v>
      </c>
      <c r="S1649" s="201">
        <v>0</v>
      </c>
      <c r="T1649" s="202">
        <f>S1649*H1649</f>
        <v>0</v>
      </c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R1649" s="203" t="s">
        <v>279</v>
      </c>
      <c r="AT1649" s="203" t="s">
        <v>274</v>
      </c>
      <c r="AU1649" s="203" t="s">
        <v>16</v>
      </c>
      <c r="AY1649" s="17" t="s">
        <v>272</v>
      </c>
      <c r="BE1649" s="204">
        <f>IF(N1649="základní",J1649,0)</f>
        <v>0</v>
      </c>
      <c r="BF1649" s="204">
        <f>IF(N1649="snížená",J1649,0)</f>
        <v>0</v>
      </c>
      <c r="BG1649" s="204">
        <f>IF(N1649="zákl. přenesená",J1649,0)</f>
        <v>0</v>
      </c>
      <c r="BH1649" s="204">
        <f>IF(N1649="sníž. přenesená",J1649,0)</f>
        <v>0</v>
      </c>
      <c r="BI1649" s="204">
        <f>IF(N1649="nulová",J1649,0)</f>
        <v>0</v>
      </c>
      <c r="BJ1649" s="17" t="s">
        <v>16</v>
      </c>
      <c r="BK1649" s="204">
        <f>ROUND(I1649*H1649,2)</f>
        <v>0</v>
      </c>
      <c r="BL1649" s="17" t="s">
        <v>279</v>
      </c>
      <c r="BM1649" s="203" t="s">
        <v>4856</v>
      </c>
    </row>
    <row r="1650" spans="1:65" s="13" customFormat="1" ht="11.25">
      <c r="B1650" s="210"/>
      <c r="C1650" s="211"/>
      <c r="D1650" s="212" t="s">
        <v>283</v>
      </c>
      <c r="E1650" s="213" t="s">
        <v>1</v>
      </c>
      <c r="F1650" s="214" t="s">
        <v>6768</v>
      </c>
      <c r="G1650" s="211"/>
      <c r="H1650" s="213" t="s">
        <v>1</v>
      </c>
      <c r="I1650" s="215"/>
      <c r="J1650" s="211"/>
      <c r="K1650" s="211"/>
      <c r="L1650" s="216"/>
      <c r="M1650" s="217"/>
      <c r="N1650" s="218"/>
      <c r="O1650" s="218"/>
      <c r="P1650" s="218"/>
      <c r="Q1650" s="218"/>
      <c r="R1650" s="218"/>
      <c r="S1650" s="218"/>
      <c r="T1650" s="219"/>
      <c r="AT1650" s="220" t="s">
        <v>283</v>
      </c>
      <c r="AU1650" s="220" t="s">
        <v>16</v>
      </c>
      <c r="AV1650" s="13" t="s">
        <v>16</v>
      </c>
      <c r="AW1650" s="13" t="s">
        <v>32</v>
      </c>
      <c r="AX1650" s="13" t="s">
        <v>76</v>
      </c>
      <c r="AY1650" s="220" t="s">
        <v>272</v>
      </c>
    </row>
    <row r="1651" spans="1:65" s="14" customFormat="1" ht="11.25">
      <c r="B1651" s="221"/>
      <c r="C1651" s="222"/>
      <c r="D1651" s="212" t="s">
        <v>283</v>
      </c>
      <c r="E1651" s="223" t="s">
        <v>1</v>
      </c>
      <c r="F1651" s="224" t="s">
        <v>16</v>
      </c>
      <c r="G1651" s="222"/>
      <c r="H1651" s="225">
        <v>1</v>
      </c>
      <c r="I1651" s="226"/>
      <c r="J1651" s="222"/>
      <c r="K1651" s="222"/>
      <c r="L1651" s="227"/>
      <c r="M1651" s="228"/>
      <c r="N1651" s="229"/>
      <c r="O1651" s="229"/>
      <c r="P1651" s="229"/>
      <c r="Q1651" s="229"/>
      <c r="R1651" s="229"/>
      <c r="S1651" s="229"/>
      <c r="T1651" s="230"/>
      <c r="AT1651" s="231" t="s">
        <v>283</v>
      </c>
      <c r="AU1651" s="231" t="s">
        <v>16</v>
      </c>
      <c r="AV1651" s="14" t="s">
        <v>84</v>
      </c>
      <c r="AW1651" s="14" t="s">
        <v>32</v>
      </c>
      <c r="AX1651" s="14" t="s">
        <v>76</v>
      </c>
      <c r="AY1651" s="231" t="s">
        <v>272</v>
      </c>
    </row>
    <row r="1652" spans="1:65" s="15" customFormat="1" ht="11.25">
      <c r="B1652" s="246"/>
      <c r="C1652" s="247"/>
      <c r="D1652" s="212" t="s">
        <v>283</v>
      </c>
      <c r="E1652" s="248" t="s">
        <v>1</v>
      </c>
      <c r="F1652" s="249" t="s">
        <v>5942</v>
      </c>
      <c r="G1652" s="247"/>
      <c r="H1652" s="250">
        <v>1</v>
      </c>
      <c r="I1652" s="251"/>
      <c r="J1652" s="247"/>
      <c r="K1652" s="247"/>
      <c r="L1652" s="252"/>
      <c r="M1652" s="253"/>
      <c r="N1652" s="254"/>
      <c r="O1652" s="254"/>
      <c r="P1652" s="254"/>
      <c r="Q1652" s="254"/>
      <c r="R1652" s="254"/>
      <c r="S1652" s="254"/>
      <c r="T1652" s="255"/>
      <c r="AT1652" s="256" t="s">
        <v>283</v>
      </c>
      <c r="AU1652" s="256" t="s">
        <v>16</v>
      </c>
      <c r="AV1652" s="15" t="s">
        <v>279</v>
      </c>
      <c r="AW1652" s="15" t="s">
        <v>32</v>
      </c>
      <c r="AX1652" s="15" t="s">
        <v>16</v>
      </c>
      <c r="AY1652" s="256" t="s">
        <v>272</v>
      </c>
    </row>
    <row r="1653" spans="1:65" s="2" customFormat="1" ht="55.5" customHeight="1">
      <c r="A1653" s="34"/>
      <c r="B1653" s="35"/>
      <c r="C1653" s="192" t="s">
        <v>2943</v>
      </c>
      <c r="D1653" s="192" t="s">
        <v>274</v>
      </c>
      <c r="E1653" s="193" t="s">
        <v>7222</v>
      </c>
      <c r="F1653" s="194" t="s">
        <v>7223</v>
      </c>
      <c r="G1653" s="195" t="s">
        <v>2594</v>
      </c>
      <c r="H1653" s="196">
        <v>4</v>
      </c>
      <c r="I1653" s="197"/>
      <c r="J1653" s="198">
        <f>ROUND(I1653*H1653,2)</f>
        <v>0</v>
      </c>
      <c r="K1653" s="194" t="s">
        <v>1</v>
      </c>
      <c r="L1653" s="39"/>
      <c r="M1653" s="199" t="s">
        <v>1</v>
      </c>
      <c r="N1653" s="200" t="s">
        <v>41</v>
      </c>
      <c r="O1653" s="71"/>
      <c r="P1653" s="201">
        <f>O1653*H1653</f>
        <v>0</v>
      </c>
      <c r="Q1653" s="201">
        <v>0</v>
      </c>
      <c r="R1653" s="201">
        <f>Q1653*H1653</f>
        <v>0</v>
      </c>
      <c r="S1653" s="201">
        <v>0</v>
      </c>
      <c r="T1653" s="202">
        <f>S1653*H1653</f>
        <v>0</v>
      </c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R1653" s="203" t="s">
        <v>279</v>
      </c>
      <c r="AT1653" s="203" t="s">
        <v>274</v>
      </c>
      <c r="AU1653" s="203" t="s">
        <v>16</v>
      </c>
      <c r="AY1653" s="17" t="s">
        <v>272</v>
      </c>
      <c r="BE1653" s="204">
        <f>IF(N1653="základní",J1653,0)</f>
        <v>0</v>
      </c>
      <c r="BF1653" s="204">
        <f>IF(N1653="snížená",J1653,0)</f>
        <v>0</v>
      </c>
      <c r="BG1653" s="204">
        <f>IF(N1653="zákl. přenesená",J1653,0)</f>
        <v>0</v>
      </c>
      <c r="BH1653" s="204">
        <f>IF(N1653="sníž. přenesená",J1653,0)</f>
        <v>0</v>
      </c>
      <c r="BI1653" s="204">
        <f>IF(N1653="nulová",J1653,0)</f>
        <v>0</v>
      </c>
      <c r="BJ1653" s="17" t="s">
        <v>16</v>
      </c>
      <c r="BK1653" s="204">
        <f>ROUND(I1653*H1653,2)</f>
        <v>0</v>
      </c>
      <c r="BL1653" s="17" t="s">
        <v>279</v>
      </c>
      <c r="BM1653" s="203" t="s">
        <v>4865</v>
      </c>
    </row>
    <row r="1654" spans="1:65" s="2" customFormat="1" ht="21.75" customHeight="1">
      <c r="A1654" s="34"/>
      <c r="B1654" s="35"/>
      <c r="C1654" s="192" t="s">
        <v>2949</v>
      </c>
      <c r="D1654" s="192" t="s">
        <v>274</v>
      </c>
      <c r="E1654" s="193" t="s">
        <v>7224</v>
      </c>
      <c r="F1654" s="194" t="s">
        <v>6809</v>
      </c>
      <c r="G1654" s="195" t="s">
        <v>380</v>
      </c>
      <c r="H1654" s="196">
        <v>0.19</v>
      </c>
      <c r="I1654" s="197"/>
      <c r="J1654" s="198">
        <f>ROUND(I1654*H1654,2)</f>
        <v>0</v>
      </c>
      <c r="K1654" s="194" t="s">
        <v>1</v>
      </c>
      <c r="L1654" s="39"/>
      <c r="M1654" s="199" t="s">
        <v>1</v>
      </c>
      <c r="N1654" s="200" t="s">
        <v>41</v>
      </c>
      <c r="O1654" s="71"/>
      <c r="P1654" s="201">
        <f>O1654*H1654</f>
        <v>0</v>
      </c>
      <c r="Q1654" s="201">
        <v>0</v>
      </c>
      <c r="R1654" s="201">
        <f>Q1654*H1654</f>
        <v>0</v>
      </c>
      <c r="S1654" s="201">
        <v>0</v>
      </c>
      <c r="T1654" s="202">
        <f>S1654*H1654</f>
        <v>0</v>
      </c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R1654" s="203" t="s">
        <v>279</v>
      </c>
      <c r="AT1654" s="203" t="s">
        <v>274</v>
      </c>
      <c r="AU1654" s="203" t="s">
        <v>16</v>
      </c>
      <c r="AY1654" s="17" t="s">
        <v>272</v>
      </c>
      <c r="BE1654" s="204">
        <f>IF(N1654="základní",J1654,0)</f>
        <v>0</v>
      </c>
      <c r="BF1654" s="204">
        <f>IF(N1654="snížená",J1654,0)</f>
        <v>0</v>
      </c>
      <c r="BG1654" s="204">
        <f>IF(N1654="zákl. přenesená",J1654,0)</f>
        <v>0</v>
      </c>
      <c r="BH1654" s="204">
        <f>IF(N1654="sníž. přenesená",J1654,0)</f>
        <v>0</v>
      </c>
      <c r="BI1654" s="204">
        <f>IF(N1654="nulová",J1654,0)</f>
        <v>0</v>
      </c>
      <c r="BJ1654" s="17" t="s">
        <v>16</v>
      </c>
      <c r="BK1654" s="204">
        <f>ROUND(I1654*H1654,2)</f>
        <v>0</v>
      </c>
      <c r="BL1654" s="17" t="s">
        <v>279</v>
      </c>
      <c r="BM1654" s="203" t="s">
        <v>4874</v>
      </c>
    </row>
    <row r="1655" spans="1:65" s="12" customFormat="1" ht="25.9" customHeight="1">
      <c r="B1655" s="176"/>
      <c r="C1655" s="177"/>
      <c r="D1655" s="178" t="s">
        <v>75</v>
      </c>
      <c r="E1655" s="179" t="s">
        <v>7225</v>
      </c>
      <c r="F1655" s="179" t="s">
        <v>7226</v>
      </c>
      <c r="G1655" s="177"/>
      <c r="H1655" s="177"/>
      <c r="I1655" s="180"/>
      <c r="J1655" s="181">
        <f>BK1655</f>
        <v>0</v>
      </c>
      <c r="K1655" s="177"/>
      <c r="L1655" s="182"/>
      <c r="M1655" s="183"/>
      <c r="N1655" s="184"/>
      <c r="O1655" s="184"/>
      <c r="P1655" s="185">
        <f>SUM(P1656:P1894)</f>
        <v>0</v>
      </c>
      <c r="Q1655" s="184"/>
      <c r="R1655" s="185">
        <f>SUM(R1656:R1894)</f>
        <v>0</v>
      </c>
      <c r="S1655" s="184"/>
      <c r="T1655" s="186">
        <f>SUM(T1656:T1894)</f>
        <v>0</v>
      </c>
      <c r="AR1655" s="187" t="s">
        <v>16</v>
      </c>
      <c r="AT1655" s="188" t="s">
        <v>75</v>
      </c>
      <c r="AU1655" s="188" t="s">
        <v>76</v>
      </c>
      <c r="AY1655" s="187" t="s">
        <v>272</v>
      </c>
      <c r="BK1655" s="189">
        <f>SUM(BK1656:BK1894)</f>
        <v>0</v>
      </c>
    </row>
    <row r="1656" spans="1:65" s="2" customFormat="1" ht="55.5" customHeight="1">
      <c r="A1656" s="34"/>
      <c r="B1656" s="35"/>
      <c r="C1656" s="192" t="s">
        <v>2955</v>
      </c>
      <c r="D1656" s="192" t="s">
        <v>274</v>
      </c>
      <c r="E1656" s="193" t="s">
        <v>7227</v>
      </c>
      <c r="F1656" s="194" t="s">
        <v>7228</v>
      </c>
      <c r="G1656" s="195" t="s">
        <v>952</v>
      </c>
      <c r="H1656" s="196">
        <v>1</v>
      </c>
      <c r="I1656" s="197"/>
      <c r="J1656" s="198">
        <f>ROUND(I1656*H1656,2)</f>
        <v>0</v>
      </c>
      <c r="K1656" s="194" t="s">
        <v>1</v>
      </c>
      <c r="L1656" s="39"/>
      <c r="M1656" s="199" t="s">
        <v>1</v>
      </c>
      <c r="N1656" s="200" t="s">
        <v>41</v>
      </c>
      <c r="O1656" s="71"/>
      <c r="P1656" s="201">
        <f>O1656*H1656</f>
        <v>0</v>
      </c>
      <c r="Q1656" s="201">
        <v>0</v>
      </c>
      <c r="R1656" s="201">
        <f>Q1656*H1656</f>
        <v>0</v>
      </c>
      <c r="S1656" s="201">
        <v>0</v>
      </c>
      <c r="T1656" s="202">
        <f>S1656*H1656</f>
        <v>0</v>
      </c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R1656" s="203" t="s">
        <v>279</v>
      </c>
      <c r="AT1656" s="203" t="s">
        <v>274</v>
      </c>
      <c r="AU1656" s="203" t="s">
        <v>16</v>
      </c>
      <c r="AY1656" s="17" t="s">
        <v>272</v>
      </c>
      <c r="BE1656" s="204">
        <f>IF(N1656="základní",J1656,0)</f>
        <v>0</v>
      </c>
      <c r="BF1656" s="204">
        <f>IF(N1656="snížená",J1656,0)</f>
        <v>0</v>
      </c>
      <c r="BG1656" s="204">
        <f>IF(N1656="zákl. přenesená",J1656,0)</f>
        <v>0</v>
      </c>
      <c r="BH1656" s="204">
        <f>IF(N1656="sníž. přenesená",J1656,0)</f>
        <v>0</v>
      </c>
      <c r="BI1656" s="204">
        <f>IF(N1656="nulová",J1656,0)</f>
        <v>0</v>
      </c>
      <c r="BJ1656" s="17" t="s">
        <v>16</v>
      </c>
      <c r="BK1656" s="204">
        <f>ROUND(I1656*H1656,2)</f>
        <v>0</v>
      </c>
      <c r="BL1656" s="17" t="s">
        <v>279</v>
      </c>
      <c r="BM1656" s="203" t="s">
        <v>4882</v>
      </c>
    </row>
    <row r="1657" spans="1:65" s="13" customFormat="1" ht="22.5">
      <c r="B1657" s="210"/>
      <c r="C1657" s="211"/>
      <c r="D1657" s="212" t="s">
        <v>283</v>
      </c>
      <c r="E1657" s="213" t="s">
        <v>1</v>
      </c>
      <c r="F1657" s="214" t="s">
        <v>6707</v>
      </c>
      <c r="G1657" s="211"/>
      <c r="H1657" s="213" t="s">
        <v>1</v>
      </c>
      <c r="I1657" s="215"/>
      <c r="J1657" s="211"/>
      <c r="K1657" s="211"/>
      <c r="L1657" s="216"/>
      <c r="M1657" s="217"/>
      <c r="N1657" s="218"/>
      <c r="O1657" s="218"/>
      <c r="P1657" s="218"/>
      <c r="Q1657" s="218"/>
      <c r="R1657" s="218"/>
      <c r="S1657" s="218"/>
      <c r="T1657" s="219"/>
      <c r="AT1657" s="220" t="s">
        <v>283</v>
      </c>
      <c r="AU1657" s="220" t="s">
        <v>16</v>
      </c>
      <c r="AV1657" s="13" t="s">
        <v>16</v>
      </c>
      <c r="AW1657" s="13" t="s">
        <v>32</v>
      </c>
      <c r="AX1657" s="13" t="s">
        <v>76</v>
      </c>
      <c r="AY1657" s="220" t="s">
        <v>272</v>
      </c>
    </row>
    <row r="1658" spans="1:65" s="13" customFormat="1" ht="22.5">
      <c r="B1658" s="210"/>
      <c r="C1658" s="211"/>
      <c r="D1658" s="212" t="s">
        <v>283</v>
      </c>
      <c r="E1658" s="213" t="s">
        <v>1</v>
      </c>
      <c r="F1658" s="214" t="s">
        <v>6708</v>
      </c>
      <c r="G1658" s="211"/>
      <c r="H1658" s="213" t="s">
        <v>1</v>
      </c>
      <c r="I1658" s="215"/>
      <c r="J1658" s="211"/>
      <c r="K1658" s="211"/>
      <c r="L1658" s="216"/>
      <c r="M1658" s="217"/>
      <c r="N1658" s="218"/>
      <c r="O1658" s="218"/>
      <c r="P1658" s="218"/>
      <c r="Q1658" s="218"/>
      <c r="R1658" s="218"/>
      <c r="S1658" s="218"/>
      <c r="T1658" s="219"/>
      <c r="AT1658" s="220" t="s">
        <v>283</v>
      </c>
      <c r="AU1658" s="220" t="s">
        <v>16</v>
      </c>
      <c r="AV1658" s="13" t="s">
        <v>16</v>
      </c>
      <c r="AW1658" s="13" t="s">
        <v>32</v>
      </c>
      <c r="AX1658" s="13" t="s">
        <v>76</v>
      </c>
      <c r="AY1658" s="220" t="s">
        <v>272</v>
      </c>
    </row>
    <row r="1659" spans="1:65" s="13" customFormat="1" ht="22.5">
      <c r="B1659" s="210"/>
      <c r="C1659" s="211"/>
      <c r="D1659" s="212" t="s">
        <v>283</v>
      </c>
      <c r="E1659" s="213" t="s">
        <v>1</v>
      </c>
      <c r="F1659" s="214" t="s">
        <v>6709</v>
      </c>
      <c r="G1659" s="211"/>
      <c r="H1659" s="213" t="s">
        <v>1</v>
      </c>
      <c r="I1659" s="215"/>
      <c r="J1659" s="211"/>
      <c r="K1659" s="211"/>
      <c r="L1659" s="216"/>
      <c r="M1659" s="217"/>
      <c r="N1659" s="218"/>
      <c r="O1659" s="218"/>
      <c r="P1659" s="218"/>
      <c r="Q1659" s="218"/>
      <c r="R1659" s="218"/>
      <c r="S1659" s="218"/>
      <c r="T1659" s="219"/>
      <c r="AT1659" s="220" t="s">
        <v>283</v>
      </c>
      <c r="AU1659" s="220" t="s">
        <v>16</v>
      </c>
      <c r="AV1659" s="13" t="s">
        <v>16</v>
      </c>
      <c r="AW1659" s="13" t="s">
        <v>32</v>
      </c>
      <c r="AX1659" s="13" t="s">
        <v>76</v>
      </c>
      <c r="AY1659" s="220" t="s">
        <v>272</v>
      </c>
    </row>
    <row r="1660" spans="1:65" s="13" customFormat="1" ht="33.75">
      <c r="B1660" s="210"/>
      <c r="C1660" s="211"/>
      <c r="D1660" s="212" t="s">
        <v>283</v>
      </c>
      <c r="E1660" s="213" t="s">
        <v>1</v>
      </c>
      <c r="F1660" s="214" t="s">
        <v>7229</v>
      </c>
      <c r="G1660" s="211"/>
      <c r="H1660" s="213" t="s">
        <v>1</v>
      </c>
      <c r="I1660" s="215"/>
      <c r="J1660" s="211"/>
      <c r="K1660" s="211"/>
      <c r="L1660" s="216"/>
      <c r="M1660" s="217"/>
      <c r="N1660" s="218"/>
      <c r="O1660" s="218"/>
      <c r="P1660" s="218"/>
      <c r="Q1660" s="218"/>
      <c r="R1660" s="218"/>
      <c r="S1660" s="218"/>
      <c r="T1660" s="219"/>
      <c r="AT1660" s="220" t="s">
        <v>283</v>
      </c>
      <c r="AU1660" s="220" t="s">
        <v>16</v>
      </c>
      <c r="AV1660" s="13" t="s">
        <v>16</v>
      </c>
      <c r="AW1660" s="13" t="s">
        <v>32</v>
      </c>
      <c r="AX1660" s="13" t="s">
        <v>76</v>
      </c>
      <c r="AY1660" s="220" t="s">
        <v>272</v>
      </c>
    </row>
    <row r="1661" spans="1:65" s="13" customFormat="1" ht="22.5">
      <c r="B1661" s="210"/>
      <c r="C1661" s="211"/>
      <c r="D1661" s="212" t="s">
        <v>283</v>
      </c>
      <c r="E1661" s="213" t="s">
        <v>1</v>
      </c>
      <c r="F1661" s="214" t="s">
        <v>7230</v>
      </c>
      <c r="G1661" s="211"/>
      <c r="H1661" s="213" t="s">
        <v>1</v>
      </c>
      <c r="I1661" s="215"/>
      <c r="J1661" s="211"/>
      <c r="K1661" s="211"/>
      <c r="L1661" s="216"/>
      <c r="M1661" s="217"/>
      <c r="N1661" s="218"/>
      <c r="O1661" s="218"/>
      <c r="P1661" s="218"/>
      <c r="Q1661" s="218"/>
      <c r="R1661" s="218"/>
      <c r="S1661" s="218"/>
      <c r="T1661" s="219"/>
      <c r="AT1661" s="220" t="s">
        <v>283</v>
      </c>
      <c r="AU1661" s="220" t="s">
        <v>16</v>
      </c>
      <c r="AV1661" s="13" t="s">
        <v>16</v>
      </c>
      <c r="AW1661" s="13" t="s">
        <v>32</v>
      </c>
      <c r="AX1661" s="13" t="s">
        <v>76</v>
      </c>
      <c r="AY1661" s="220" t="s">
        <v>272</v>
      </c>
    </row>
    <row r="1662" spans="1:65" s="13" customFormat="1" ht="33.75">
      <c r="B1662" s="210"/>
      <c r="C1662" s="211"/>
      <c r="D1662" s="212" t="s">
        <v>283</v>
      </c>
      <c r="E1662" s="213" t="s">
        <v>1</v>
      </c>
      <c r="F1662" s="214" t="s">
        <v>6712</v>
      </c>
      <c r="G1662" s="211"/>
      <c r="H1662" s="213" t="s">
        <v>1</v>
      </c>
      <c r="I1662" s="215"/>
      <c r="J1662" s="211"/>
      <c r="K1662" s="211"/>
      <c r="L1662" s="216"/>
      <c r="M1662" s="217"/>
      <c r="N1662" s="218"/>
      <c r="O1662" s="218"/>
      <c r="P1662" s="218"/>
      <c r="Q1662" s="218"/>
      <c r="R1662" s="218"/>
      <c r="S1662" s="218"/>
      <c r="T1662" s="219"/>
      <c r="AT1662" s="220" t="s">
        <v>283</v>
      </c>
      <c r="AU1662" s="220" t="s">
        <v>16</v>
      </c>
      <c r="AV1662" s="13" t="s">
        <v>16</v>
      </c>
      <c r="AW1662" s="13" t="s">
        <v>32</v>
      </c>
      <c r="AX1662" s="13" t="s">
        <v>76</v>
      </c>
      <c r="AY1662" s="220" t="s">
        <v>272</v>
      </c>
    </row>
    <row r="1663" spans="1:65" s="13" customFormat="1" ht="22.5">
      <c r="B1663" s="210"/>
      <c r="C1663" s="211"/>
      <c r="D1663" s="212" t="s">
        <v>283</v>
      </c>
      <c r="E1663" s="213" t="s">
        <v>1</v>
      </c>
      <c r="F1663" s="214" t="s">
        <v>6713</v>
      </c>
      <c r="G1663" s="211"/>
      <c r="H1663" s="213" t="s">
        <v>1</v>
      </c>
      <c r="I1663" s="215"/>
      <c r="J1663" s="211"/>
      <c r="K1663" s="211"/>
      <c r="L1663" s="216"/>
      <c r="M1663" s="217"/>
      <c r="N1663" s="218"/>
      <c r="O1663" s="218"/>
      <c r="P1663" s="218"/>
      <c r="Q1663" s="218"/>
      <c r="R1663" s="218"/>
      <c r="S1663" s="218"/>
      <c r="T1663" s="219"/>
      <c r="AT1663" s="220" t="s">
        <v>283</v>
      </c>
      <c r="AU1663" s="220" t="s">
        <v>16</v>
      </c>
      <c r="AV1663" s="13" t="s">
        <v>16</v>
      </c>
      <c r="AW1663" s="13" t="s">
        <v>32</v>
      </c>
      <c r="AX1663" s="13" t="s">
        <v>76</v>
      </c>
      <c r="AY1663" s="220" t="s">
        <v>272</v>
      </c>
    </row>
    <row r="1664" spans="1:65" s="13" customFormat="1" ht="33.75">
      <c r="B1664" s="210"/>
      <c r="C1664" s="211"/>
      <c r="D1664" s="212" t="s">
        <v>283</v>
      </c>
      <c r="E1664" s="213" t="s">
        <v>1</v>
      </c>
      <c r="F1664" s="214" t="s">
        <v>6714</v>
      </c>
      <c r="G1664" s="211"/>
      <c r="H1664" s="213" t="s">
        <v>1</v>
      </c>
      <c r="I1664" s="215"/>
      <c r="J1664" s="211"/>
      <c r="K1664" s="211"/>
      <c r="L1664" s="216"/>
      <c r="M1664" s="217"/>
      <c r="N1664" s="218"/>
      <c r="O1664" s="218"/>
      <c r="P1664" s="218"/>
      <c r="Q1664" s="218"/>
      <c r="R1664" s="218"/>
      <c r="S1664" s="218"/>
      <c r="T1664" s="219"/>
      <c r="AT1664" s="220" t="s">
        <v>283</v>
      </c>
      <c r="AU1664" s="220" t="s">
        <v>16</v>
      </c>
      <c r="AV1664" s="13" t="s">
        <v>16</v>
      </c>
      <c r="AW1664" s="13" t="s">
        <v>32</v>
      </c>
      <c r="AX1664" s="13" t="s">
        <v>76</v>
      </c>
      <c r="AY1664" s="220" t="s">
        <v>272</v>
      </c>
    </row>
    <row r="1665" spans="1:65" s="13" customFormat="1" ht="22.5">
      <c r="B1665" s="210"/>
      <c r="C1665" s="211"/>
      <c r="D1665" s="212" t="s">
        <v>283</v>
      </c>
      <c r="E1665" s="213" t="s">
        <v>1</v>
      </c>
      <c r="F1665" s="214" t="s">
        <v>6715</v>
      </c>
      <c r="G1665" s="211"/>
      <c r="H1665" s="213" t="s">
        <v>1</v>
      </c>
      <c r="I1665" s="215"/>
      <c r="J1665" s="211"/>
      <c r="K1665" s="211"/>
      <c r="L1665" s="216"/>
      <c r="M1665" s="217"/>
      <c r="N1665" s="218"/>
      <c r="O1665" s="218"/>
      <c r="P1665" s="218"/>
      <c r="Q1665" s="218"/>
      <c r="R1665" s="218"/>
      <c r="S1665" s="218"/>
      <c r="T1665" s="219"/>
      <c r="AT1665" s="220" t="s">
        <v>283</v>
      </c>
      <c r="AU1665" s="220" t="s">
        <v>16</v>
      </c>
      <c r="AV1665" s="13" t="s">
        <v>16</v>
      </c>
      <c r="AW1665" s="13" t="s">
        <v>32</v>
      </c>
      <c r="AX1665" s="13" t="s">
        <v>76</v>
      </c>
      <c r="AY1665" s="220" t="s">
        <v>272</v>
      </c>
    </row>
    <row r="1666" spans="1:65" s="13" customFormat="1" ht="33.75">
      <c r="B1666" s="210"/>
      <c r="C1666" s="211"/>
      <c r="D1666" s="212" t="s">
        <v>283</v>
      </c>
      <c r="E1666" s="213" t="s">
        <v>1</v>
      </c>
      <c r="F1666" s="214" t="s">
        <v>6716</v>
      </c>
      <c r="G1666" s="211"/>
      <c r="H1666" s="213" t="s">
        <v>1</v>
      </c>
      <c r="I1666" s="215"/>
      <c r="J1666" s="211"/>
      <c r="K1666" s="211"/>
      <c r="L1666" s="216"/>
      <c r="M1666" s="217"/>
      <c r="N1666" s="218"/>
      <c r="O1666" s="218"/>
      <c r="P1666" s="218"/>
      <c r="Q1666" s="218"/>
      <c r="R1666" s="218"/>
      <c r="S1666" s="218"/>
      <c r="T1666" s="219"/>
      <c r="AT1666" s="220" t="s">
        <v>283</v>
      </c>
      <c r="AU1666" s="220" t="s">
        <v>16</v>
      </c>
      <c r="AV1666" s="13" t="s">
        <v>16</v>
      </c>
      <c r="AW1666" s="13" t="s">
        <v>32</v>
      </c>
      <c r="AX1666" s="13" t="s">
        <v>76</v>
      </c>
      <c r="AY1666" s="220" t="s">
        <v>272</v>
      </c>
    </row>
    <row r="1667" spans="1:65" s="13" customFormat="1" ht="11.25">
      <c r="B1667" s="210"/>
      <c r="C1667" s="211"/>
      <c r="D1667" s="212" t="s">
        <v>283</v>
      </c>
      <c r="E1667" s="213" t="s">
        <v>1</v>
      </c>
      <c r="F1667" s="214" t="s">
        <v>6717</v>
      </c>
      <c r="G1667" s="211"/>
      <c r="H1667" s="213" t="s">
        <v>1</v>
      </c>
      <c r="I1667" s="215"/>
      <c r="J1667" s="211"/>
      <c r="K1667" s="211"/>
      <c r="L1667" s="216"/>
      <c r="M1667" s="217"/>
      <c r="N1667" s="218"/>
      <c r="O1667" s="218"/>
      <c r="P1667" s="218"/>
      <c r="Q1667" s="218"/>
      <c r="R1667" s="218"/>
      <c r="S1667" s="218"/>
      <c r="T1667" s="219"/>
      <c r="AT1667" s="220" t="s">
        <v>283</v>
      </c>
      <c r="AU1667" s="220" t="s">
        <v>16</v>
      </c>
      <c r="AV1667" s="13" t="s">
        <v>16</v>
      </c>
      <c r="AW1667" s="13" t="s">
        <v>32</v>
      </c>
      <c r="AX1667" s="13" t="s">
        <v>76</v>
      </c>
      <c r="AY1667" s="220" t="s">
        <v>272</v>
      </c>
    </row>
    <row r="1668" spans="1:65" s="13" customFormat="1" ht="33.75">
      <c r="B1668" s="210"/>
      <c r="C1668" s="211"/>
      <c r="D1668" s="212" t="s">
        <v>283</v>
      </c>
      <c r="E1668" s="213" t="s">
        <v>1</v>
      </c>
      <c r="F1668" s="214" t="s">
        <v>6718</v>
      </c>
      <c r="G1668" s="211"/>
      <c r="H1668" s="213" t="s">
        <v>1</v>
      </c>
      <c r="I1668" s="215"/>
      <c r="J1668" s="211"/>
      <c r="K1668" s="211"/>
      <c r="L1668" s="216"/>
      <c r="M1668" s="217"/>
      <c r="N1668" s="218"/>
      <c r="O1668" s="218"/>
      <c r="P1668" s="218"/>
      <c r="Q1668" s="218"/>
      <c r="R1668" s="218"/>
      <c r="S1668" s="218"/>
      <c r="T1668" s="219"/>
      <c r="AT1668" s="220" t="s">
        <v>283</v>
      </c>
      <c r="AU1668" s="220" t="s">
        <v>16</v>
      </c>
      <c r="AV1668" s="13" t="s">
        <v>16</v>
      </c>
      <c r="AW1668" s="13" t="s">
        <v>32</v>
      </c>
      <c r="AX1668" s="13" t="s">
        <v>76</v>
      </c>
      <c r="AY1668" s="220" t="s">
        <v>272</v>
      </c>
    </row>
    <row r="1669" spans="1:65" s="13" customFormat="1" ht="22.5">
      <c r="B1669" s="210"/>
      <c r="C1669" s="211"/>
      <c r="D1669" s="212" t="s">
        <v>283</v>
      </c>
      <c r="E1669" s="213" t="s">
        <v>1</v>
      </c>
      <c r="F1669" s="214" t="s">
        <v>6719</v>
      </c>
      <c r="G1669" s="211"/>
      <c r="H1669" s="213" t="s">
        <v>1</v>
      </c>
      <c r="I1669" s="215"/>
      <c r="J1669" s="211"/>
      <c r="K1669" s="211"/>
      <c r="L1669" s="216"/>
      <c r="M1669" s="217"/>
      <c r="N1669" s="218"/>
      <c r="O1669" s="218"/>
      <c r="P1669" s="218"/>
      <c r="Q1669" s="218"/>
      <c r="R1669" s="218"/>
      <c r="S1669" s="218"/>
      <c r="T1669" s="219"/>
      <c r="AT1669" s="220" t="s">
        <v>283</v>
      </c>
      <c r="AU1669" s="220" t="s">
        <v>16</v>
      </c>
      <c r="AV1669" s="13" t="s">
        <v>16</v>
      </c>
      <c r="AW1669" s="13" t="s">
        <v>32</v>
      </c>
      <c r="AX1669" s="13" t="s">
        <v>76</v>
      </c>
      <c r="AY1669" s="220" t="s">
        <v>272</v>
      </c>
    </row>
    <row r="1670" spans="1:65" s="13" customFormat="1" ht="22.5">
      <c r="B1670" s="210"/>
      <c r="C1670" s="211"/>
      <c r="D1670" s="212" t="s">
        <v>283</v>
      </c>
      <c r="E1670" s="213" t="s">
        <v>1</v>
      </c>
      <c r="F1670" s="214" t="s">
        <v>6720</v>
      </c>
      <c r="G1670" s="211"/>
      <c r="H1670" s="213" t="s">
        <v>1</v>
      </c>
      <c r="I1670" s="215"/>
      <c r="J1670" s="211"/>
      <c r="K1670" s="211"/>
      <c r="L1670" s="216"/>
      <c r="M1670" s="217"/>
      <c r="N1670" s="218"/>
      <c r="O1670" s="218"/>
      <c r="P1670" s="218"/>
      <c r="Q1670" s="218"/>
      <c r="R1670" s="218"/>
      <c r="S1670" s="218"/>
      <c r="T1670" s="219"/>
      <c r="AT1670" s="220" t="s">
        <v>283</v>
      </c>
      <c r="AU1670" s="220" t="s">
        <v>16</v>
      </c>
      <c r="AV1670" s="13" t="s">
        <v>16</v>
      </c>
      <c r="AW1670" s="13" t="s">
        <v>32</v>
      </c>
      <c r="AX1670" s="13" t="s">
        <v>76</v>
      </c>
      <c r="AY1670" s="220" t="s">
        <v>272</v>
      </c>
    </row>
    <row r="1671" spans="1:65" s="13" customFormat="1" ht="22.5">
      <c r="B1671" s="210"/>
      <c r="C1671" s="211"/>
      <c r="D1671" s="212" t="s">
        <v>283</v>
      </c>
      <c r="E1671" s="213" t="s">
        <v>1</v>
      </c>
      <c r="F1671" s="214" t="s">
        <v>6721</v>
      </c>
      <c r="G1671" s="211"/>
      <c r="H1671" s="213" t="s">
        <v>1</v>
      </c>
      <c r="I1671" s="215"/>
      <c r="J1671" s="211"/>
      <c r="K1671" s="211"/>
      <c r="L1671" s="216"/>
      <c r="M1671" s="217"/>
      <c r="N1671" s="218"/>
      <c r="O1671" s="218"/>
      <c r="P1671" s="218"/>
      <c r="Q1671" s="218"/>
      <c r="R1671" s="218"/>
      <c r="S1671" s="218"/>
      <c r="T1671" s="219"/>
      <c r="AT1671" s="220" t="s">
        <v>283</v>
      </c>
      <c r="AU1671" s="220" t="s">
        <v>16</v>
      </c>
      <c r="AV1671" s="13" t="s">
        <v>16</v>
      </c>
      <c r="AW1671" s="13" t="s">
        <v>32</v>
      </c>
      <c r="AX1671" s="13" t="s">
        <v>76</v>
      </c>
      <c r="AY1671" s="220" t="s">
        <v>272</v>
      </c>
    </row>
    <row r="1672" spans="1:65" s="13" customFormat="1" ht="11.25">
      <c r="B1672" s="210"/>
      <c r="C1672" s="211"/>
      <c r="D1672" s="212" t="s">
        <v>283</v>
      </c>
      <c r="E1672" s="213" t="s">
        <v>1</v>
      </c>
      <c r="F1672" s="214" t="s">
        <v>6722</v>
      </c>
      <c r="G1672" s="211"/>
      <c r="H1672" s="213" t="s">
        <v>1</v>
      </c>
      <c r="I1672" s="215"/>
      <c r="J1672" s="211"/>
      <c r="K1672" s="211"/>
      <c r="L1672" s="216"/>
      <c r="M1672" s="217"/>
      <c r="N1672" s="218"/>
      <c r="O1672" s="218"/>
      <c r="P1672" s="218"/>
      <c r="Q1672" s="218"/>
      <c r="R1672" s="218"/>
      <c r="S1672" s="218"/>
      <c r="T1672" s="219"/>
      <c r="AT1672" s="220" t="s">
        <v>283</v>
      </c>
      <c r="AU1672" s="220" t="s">
        <v>16</v>
      </c>
      <c r="AV1672" s="13" t="s">
        <v>16</v>
      </c>
      <c r="AW1672" s="13" t="s">
        <v>32</v>
      </c>
      <c r="AX1672" s="13" t="s">
        <v>76</v>
      </c>
      <c r="AY1672" s="220" t="s">
        <v>272</v>
      </c>
    </row>
    <row r="1673" spans="1:65" s="13" customFormat="1" ht="11.25">
      <c r="B1673" s="210"/>
      <c r="C1673" s="211"/>
      <c r="D1673" s="212" t="s">
        <v>283</v>
      </c>
      <c r="E1673" s="213" t="s">
        <v>1</v>
      </c>
      <c r="F1673" s="214" t="s">
        <v>6723</v>
      </c>
      <c r="G1673" s="211"/>
      <c r="H1673" s="213" t="s">
        <v>1</v>
      </c>
      <c r="I1673" s="215"/>
      <c r="J1673" s="211"/>
      <c r="K1673" s="211"/>
      <c r="L1673" s="216"/>
      <c r="M1673" s="217"/>
      <c r="N1673" s="218"/>
      <c r="O1673" s="218"/>
      <c r="P1673" s="218"/>
      <c r="Q1673" s="218"/>
      <c r="R1673" s="218"/>
      <c r="S1673" s="218"/>
      <c r="T1673" s="219"/>
      <c r="AT1673" s="220" t="s">
        <v>283</v>
      </c>
      <c r="AU1673" s="220" t="s">
        <v>16</v>
      </c>
      <c r="AV1673" s="13" t="s">
        <v>16</v>
      </c>
      <c r="AW1673" s="13" t="s">
        <v>32</v>
      </c>
      <c r="AX1673" s="13" t="s">
        <v>76</v>
      </c>
      <c r="AY1673" s="220" t="s">
        <v>272</v>
      </c>
    </row>
    <row r="1674" spans="1:65" s="14" customFormat="1" ht="11.25">
      <c r="B1674" s="221"/>
      <c r="C1674" s="222"/>
      <c r="D1674" s="212" t="s">
        <v>283</v>
      </c>
      <c r="E1674" s="223" t="s">
        <v>1</v>
      </c>
      <c r="F1674" s="224" t="s">
        <v>16</v>
      </c>
      <c r="G1674" s="222"/>
      <c r="H1674" s="225">
        <v>1</v>
      </c>
      <c r="I1674" s="226"/>
      <c r="J1674" s="222"/>
      <c r="K1674" s="222"/>
      <c r="L1674" s="227"/>
      <c r="M1674" s="228"/>
      <c r="N1674" s="229"/>
      <c r="O1674" s="229"/>
      <c r="P1674" s="229"/>
      <c r="Q1674" s="229"/>
      <c r="R1674" s="229"/>
      <c r="S1674" s="229"/>
      <c r="T1674" s="230"/>
      <c r="AT1674" s="231" t="s">
        <v>283</v>
      </c>
      <c r="AU1674" s="231" t="s">
        <v>16</v>
      </c>
      <c r="AV1674" s="14" t="s">
        <v>84</v>
      </c>
      <c r="AW1674" s="14" t="s">
        <v>32</v>
      </c>
      <c r="AX1674" s="14" t="s">
        <v>76</v>
      </c>
      <c r="AY1674" s="231" t="s">
        <v>272</v>
      </c>
    </row>
    <row r="1675" spans="1:65" s="15" customFormat="1" ht="11.25">
      <c r="B1675" s="246"/>
      <c r="C1675" s="247"/>
      <c r="D1675" s="212" t="s">
        <v>283</v>
      </c>
      <c r="E1675" s="248" t="s">
        <v>1</v>
      </c>
      <c r="F1675" s="249" t="s">
        <v>5942</v>
      </c>
      <c r="G1675" s="247"/>
      <c r="H1675" s="250">
        <v>1</v>
      </c>
      <c r="I1675" s="251"/>
      <c r="J1675" s="247"/>
      <c r="K1675" s="247"/>
      <c r="L1675" s="252"/>
      <c r="M1675" s="253"/>
      <c r="N1675" s="254"/>
      <c r="O1675" s="254"/>
      <c r="P1675" s="254"/>
      <c r="Q1675" s="254"/>
      <c r="R1675" s="254"/>
      <c r="S1675" s="254"/>
      <c r="T1675" s="255"/>
      <c r="AT1675" s="256" t="s">
        <v>283</v>
      </c>
      <c r="AU1675" s="256" t="s">
        <v>16</v>
      </c>
      <c r="AV1675" s="15" t="s">
        <v>279</v>
      </c>
      <c r="AW1675" s="15" t="s">
        <v>32</v>
      </c>
      <c r="AX1675" s="15" t="s">
        <v>16</v>
      </c>
      <c r="AY1675" s="256" t="s">
        <v>272</v>
      </c>
    </row>
    <row r="1676" spans="1:65" s="2" customFormat="1" ht="37.9" customHeight="1">
      <c r="A1676" s="34"/>
      <c r="B1676" s="35"/>
      <c r="C1676" s="192" t="s">
        <v>2960</v>
      </c>
      <c r="D1676" s="192" t="s">
        <v>274</v>
      </c>
      <c r="E1676" s="193" t="s">
        <v>7231</v>
      </c>
      <c r="F1676" s="194" t="s">
        <v>7232</v>
      </c>
      <c r="G1676" s="195" t="s">
        <v>952</v>
      </c>
      <c r="H1676" s="196">
        <v>1</v>
      </c>
      <c r="I1676" s="197"/>
      <c r="J1676" s="198">
        <f>ROUND(I1676*H1676,2)</f>
        <v>0</v>
      </c>
      <c r="K1676" s="194" t="s">
        <v>1</v>
      </c>
      <c r="L1676" s="39"/>
      <c r="M1676" s="199" t="s">
        <v>1</v>
      </c>
      <c r="N1676" s="200" t="s">
        <v>41</v>
      </c>
      <c r="O1676" s="71"/>
      <c r="P1676" s="201">
        <f>O1676*H1676</f>
        <v>0</v>
      </c>
      <c r="Q1676" s="201">
        <v>0</v>
      </c>
      <c r="R1676" s="201">
        <f>Q1676*H1676</f>
        <v>0</v>
      </c>
      <c r="S1676" s="201">
        <v>0</v>
      </c>
      <c r="T1676" s="202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203" t="s">
        <v>279</v>
      </c>
      <c r="AT1676" s="203" t="s">
        <v>274</v>
      </c>
      <c r="AU1676" s="203" t="s">
        <v>16</v>
      </c>
      <c r="AY1676" s="17" t="s">
        <v>272</v>
      </c>
      <c r="BE1676" s="204">
        <f>IF(N1676="základní",J1676,0)</f>
        <v>0</v>
      </c>
      <c r="BF1676" s="204">
        <f>IF(N1676="snížená",J1676,0)</f>
        <v>0</v>
      </c>
      <c r="BG1676" s="204">
        <f>IF(N1676="zákl. přenesená",J1676,0)</f>
        <v>0</v>
      </c>
      <c r="BH1676" s="204">
        <f>IF(N1676="sníž. přenesená",J1676,0)</f>
        <v>0</v>
      </c>
      <c r="BI1676" s="204">
        <f>IF(N1676="nulová",J1676,0)</f>
        <v>0</v>
      </c>
      <c r="BJ1676" s="17" t="s">
        <v>16</v>
      </c>
      <c r="BK1676" s="204">
        <f>ROUND(I1676*H1676,2)</f>
        <v>0</v>
      </c>
      <c r="BL1676" s="17" t="s">
        <v>279</v>
      </c>
      <c r="BM1676" s="203" t="s">
        <v>4890</v>
      </c>
    </row>
    <row r="1677" spans="1:65" s="13" customFormat="1" ht="11.25">
      <c r="B1677" s="210"/>
      <c r="C1677" s="211"/>
      <c r="D1677" s="212" t="s">
        <v>283</v>
      </c>
      <c r="E1677" s="213" t="s">
        <v>1</v>
      </c>
      <c r="F1677" s="214" t="s">
        <v>6723</v>
      </c>
      <c r="G1677" s="211"/>
      <c r="H1677" s="213" t="s">
        <v>1</v>
      </c>
      <c r="I1677" s="215"/>
      <c r="J1677" s="211"/>
      <c r="K1677" s="211"/>
      <c r="L1677" s="216"/>
      <c r="M1677" s="217"/>
      <c r="N1677" s="218"/>
      <c r="O1677" s="218"/>
      <c r="P1677" s="218"/>
      <c r="Q1677" s="218"/>
      <c r="R1677" s="218"/>
      <c r="S1677" s="218"/>
      <c r="T1677" s="219"/>
      <c r="AT1677" s="220" t="s">
        <v>283</v>
      </c>
      <c r="AU1677" s="220" t="s">
        <v>16</v>
      </c>
      <c r="AV1677" s="13" t="s">
        <v>16</v>
      </c>
      <c r="AW1677" s="13" t="s">
        <v>32</v>
      </c>
      <c r="AX1677" s="13" t="s">
        <v>76</v>
      </c>
      <c r="AY1677" s="220" t="s">
        <v>272</v>
      </c>
    </row>
    <row r="1678" spans="1:65" s="14" customFormat="1" ht="11.25">
      <c r="B1678" s="221"/>
      <c r="C1678" s="222"/>
      <c r="D1678" s="212" t="s">
        <v>283</v>
      </c>
      <c r="E1678" s="223" t="s">
        <v>1</v>
      </c>
      <c r="F1678" s="224" t="s">
        <v>16</v>
      </c>
      <c r="G1678" s="222"/>
      <c r="H1678" s="225">
        <v>1</v>
      </c>
      <c r="I1678" s="226"/>
      <c r="J1678" s="222"/>
      <c r="K1678" s="222"/>
      <c r="L1678" s="227"/>
      <c r="M1678" s="228"/>
      <c r="N1678" s="229"/>
      <c r="O1678" s="229"/>
      <c r="P1678" s="229"/>
      <c r="Q1678" s="229"/>
      <c r="R1678" s="229"/>
      <c r="S1678" s="229"/>
      <c r="T1678" s="230"/>
      <c r="AT1678" s="231" t="s">
        <v>283</v>
      </c>
      <c r="AU1678" s="231" t="s">
        <v>16</v>
      </c>
      <c r="AV1678" s="14" t="s">
        <v>84</v>
      </c>
      <c r="AW1678" s="14" t="s">
        <v>32</v>
      </c>
      <c r="AX1678" s="14" t="s">
        <v>76</v>
      </c>
      <c r="AY1678" s="231" t="s">
        <v>272</v>
      </c>
    </row>
    <row r="1679" spans="1:65" s="15" customFormat="1" ht="11.25">
      <c r="B1679" s="246"/>
      <c r="C1679" s="247"/>
      <c r="D1679" s="212" t="s">
        <v>283</v>
      </c>
      <c r="E1679" s="248" t="s">
        <v>1</v>
      </c>
      <c r="F1679" s="249" t="s">
        <v>5942</v>
      </c>
      <c r="G1679" s="247"/>
      <c r="H1679" s="250">
        <v>1</v>
      </c>
      <c r="I1679" s="251"/>
      <c r="J1679" s="247"/>
      <c r="K1679" s="247"/>
      <c r="L1679" s="252"/>
      <c r="M1679" s="253"/>
      <c r="N1679" s="254"/>
      <c r="O1679" s="254"/>
      <c r="P1679" s="254"/>
      <c r="Q1679" s="254"/>
      <c r="R1679" s="254"/>
      <c r="S1679" s="254"/>
      <c r="T1679" s="255"/>
      <c r="AT1679" s="256" t="s">
        <v>283</v>
      </c>
      <c r="AU1679" s="256" t="s">
        <v>16</v>
      </c>
      <c r="AV1679" s="15" t="s">
        <v>279</v>
      </c>
      <c r="AW1679" s="15" t="s">
        <v>32</v>
      </c>
      <c r="AX1679" s="15" t="s">
        <v>16</v>
      </c>
      <c r="AY1679" s="256" t="s">
        <v>272</v>
      </c>
    </row>
    <row r="1680" spans="1:65" s="2" customFormat="1" ht="37.9" customHeight="1">
      <c r="A1680" s="34"/>
      <c r="B1680" s="35"/>
      <c r="C1680" s="192" t="s">
        <v>2966</v>
      </c>
      <c r="D1680" s="192" t="s">
        <v>274</v>
      </c>
      <c r="E1680" s="193" t="s">
        <v>7233</v>
      </c>
      <c r="F1680" s="194" t="s">
        <v>7232</v>
      </c>
      <c r="G1680" s="195" t="s">
        <v>952</v>
      </c>
      <c r="H1680" s="196">
        <v>1</v>
      </c>
      <c r="I1680" s="197"/>
      <c r="J1680" s="198">
        <f>ROUND(I1680*H1680,2)</f>
        <v>0</v>
      </c>
      <c r="K1680" s="194" t="s">
        <v>1</v>
      </c>
      <c r="L1680" s="39"/>
      <c r="M1680" s="199" t="s">
        <v>1</v>
      </c>
      <c r="N1680" s="200" t="s">
        <v>41</v>
      </c>
      <c r="O1680" s="71"/>
      <c r="P1680" s="201">
        <f>O1680*H1680</f>
        <v>0</v>
      </c>
      <c r="Q1680" s="201">
        <v>0</v>
      </c>
      <c r="R1680" s="201">
        <f>Q1680*H1680</f>
        <v>0</v>
      </c>
      <c r="S1680" s="201">
        <v>0</v>
      </c>
      <c r="T1680" s="202">
        <f>S1680*H1680</f>
        <v>0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203" t="s">
        <v>279</v>
      </c>
      <c r="AT1680" s="203" t="s">
        <v>274</v>
      </c>
      <c r="AU1680" s="203" t="s">
        <v>16</v>
      </c>
      <c r="AY1680" s="17" t="s">
        <v>272</v>
      </c>
      <c r="BE1680" s="204">
        <f>IF(N1680="základní",J1680,0)</f>
        <v>0</v>
      </c>
      <c r="BF1680" s="204">
        <f>IF(N1680="snížená",J1680,0)</f>
        <v>0</v>
      </c>
      <c r="BG1680" s="204">
        <f>IF(N1680="zákl. přenesená",J1680,0)</f>
        <v>0</v>
      </c>
      <c r="BH1680" s="204">
        <f>IF(N1680="sníž. přenesená",J1680,0)</f>
        <v>0</v>
      </c>
      <c r="BI1680" s="204">
        <f>IF(N1680="nulová",J1680,0)</f>
        <v>0</v>
      </c>
      <c r="BJ1680" s="17" t="s">
        <v>16</v>
      </c>
      <c r="BK1680" s="204">
        <f>ROUND(I1680*H1680,2)</f>
        <v>0</v>
      </c>
      <c r="BL1680" s="17" t="s">
        <v>279</v>
      </c>
      <c r="BM1680" s="203" t="s">
        <v>4898</v>
      </c>
    </row>
    <row r="1681" spans="1:65" s="13" customFormat="1" ht="11.25">
      <c r="B1681" s="210"/>
      <c r="C1681" s="211"/>
      <c r="D1681" s="212" t="s">
        <v>283</v>
      </c>
      <c r="E1681" s="213" t="s">
        <v>1</v>
      </c>
      <c r="F1681" s="214" t="s">
        <v>6723</v>
      </c>
      <c r="G1681" s="211"/>
      <c r="H1681" s="213" t="s">
        <v>1</v>
      </c>
      <c r="I1681" s="215"/>
      <c r="J1681" s="211"/>
      <c r="K1681" s="211"/>
      <c r="L1681" s="216"/>
      <c r="M1681" s="217"/>
      <c r="N1681" s="218"/>
      <c r="O1681" s="218"/>
      <c r="P1681" s="218"/>
      <c r="Q1681" s="218"/>
      <c r="R1681" s="218"/>
      <c r="S1681" s="218"/>
      <c r="T1681" s="219"/>
      <c r="AT1681" s="220" t="s">
        <v>283</v>
      </c>
      <c r="AU1681" s="220" t="s">
        <v>16</v>
      </c>
      <c r="AV1681" s="13" t="s">
        <v>16</v>
      </c>
      <c r="AW1681" s="13" t="s">
        <v>32</v>
      </c>
      <c r="AX1681" s="13" t="s">
        <v>76</v>
      </c>
      <c r="AY1681" s="220" t="s">
        <v>272</v>
      </c>
    </row>
    <row r="1682" spans="1:65" s="14" customFormat="1" ht="11.25">
      <c r="B1682" s="221"/>
      <c r="C1682" s="222"/>
      <c r="D1682" s="212" t="s">
        <v>283</v>
      </c>
      <c r="E1682" s="223" t="s">
        <v>1</v>
      </c>
      <c r="F1682" s="224" t="s">
        <v>16</v>
      </c>
      <c r="G1682" s="222"/>
      <c r="H1682" s="225">
        <v>1</v>
      </c>
      <c r="I1682" s="226"/>
      <c r="J1682" s="222"/>
      <c r="K1682" s="222"/>
      <c r="L1682" s="227"/>
      <c r="M1682" s="228"/>
      <c r="N1682" s="229"/>
      <c r="O1682" s="229"/>
      <c r="P1682" s="229"/>
      <c r="Q1682" s="229"/>
      <c r="R1682" s="229"/>
      <c r="S1682" s="229"/>
      <c r="T1682" s="230"/>
      <c r="AT1682" s="231" t="s">
        <v>283</v>
      </c>
      <c r="AU1682" s="231" t="s">
        <v>16</v>
      </c>
      <c r="AV1682" s="14" t="s">
        <v>84</v>
      </c>
      <c r="AW1682" s="14" t="s">
        <v>32</v>
      </c>
      <c r="AX1682" s="14" t="s">
        <v>76</v>
      </c>
      <c r="AY1682" s="231" t="s">
        <v>272</v>
      </c>
    </row>
    <row r="1683" spans="1:65" s="15" customFormat="1" ht="11.25">
      <c r="B1683" s="246"/>
      <c r="C1683" s="247"/>
      <c r="D1683" s="212" t="s">
        <v>283</v>
      </c>
      <c r="E1683" s="248" t="s">
        <v>1</v>
      </c>
      <c r="F1683" s="249" t="s">
        <v>5942</v>
      </c>
      <c r="G1683" s="247"/>
      <c r="H1683" s="250">
        <v>1</v>
      </c>
      <c r="I1683" s="251"/>
      <c r="J1683" s="247"/>
      <c r="K1683" s="247"/>
      <c r="L1683" s="252"/>
      <c r="M1683" s="253"/>
      <c r="N1683" s="254"/>
      <c r="O1683" s="254"/>
      <c r="P1683" s="254"/>
      <c r="Q1683" s="254"/>
      <c r="R1683" s="254"/>
      <c r="S1683" s="254"/>
      <c r="T1683" s="255"/>
      <c r="AT1683" s="256" t="s">
        <v>283</v>
      </c>
      <c r="AU1683" s="256" t="s">
        <v>16</v>
      </c>
      <c r="AV1683" s="15" t="s">
        <v>279</v>
      </c>
      <c r="AW1683" s="15" t="s">
        <v>32</v>
      </c>
      <c r="AX1683" s="15" t="s">
        <v>16</v>
      </c>
      <c r="AY1683" s="256" t="s">
        <v>272</v>
      </c>
    </row>
    <row r="1684" spans="1:65" s="2" customFormat="1" ht="37.9" customHeight="1">
      <c r="A1684" s="34"/>
      <c r="B1684" s="35"/>
      <c r="C1684" s="192" t="s">
        <v>2974</v>
      </c>
      <c r="D1684" s="192" t="s">
        <v>274</v>
      </c>
      <c r="E1684" s="193" t="s">
        <v>7234</v>
      </c>
      <c r="F1684" s="194" t="s">
        <v>7126</v>
      </c>
      <c r="G1684" s="195" t="s">
        <v>952</v>
      </c>
      <c r="H1684" s="196">
        <v>1</v>
      </c>
      <c r="I1684" s="197"/>
      <c r="J1684" s="198">
        <f>ROUND(I1684*H1684,2)</f>
        <v>0</v>
      </c>
      <c r="K1684" s="194" t="s">
        <v>1</v>
      </c>
      <c r="L1684" s="39"/>
      <c r="M1684" s="199" t="s">
        <v>1</v>
      </c>
      <c r="N1684" s="200" t="s">
        <v>41</v>
      </c>
      <c r="O1684" s="71"/>
      <c r="P1684" s="201">
        <f>O1684*H1684</f>
        <v>0</v>
      </c>
      <c r="Q1684" s="201">
        <v>0</v>
      </c>
      <c r="R1684" s="201">
        <f>Q1684*H1684</f>
        <v>0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279</v>
      </c>
      <c r="AT1684" s="203" t="s">
        <v>274</v>
      </c>
      <c r="AU1684" s="203" t="s">
        <v>16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279</v>
      </c>
      <c r="BM1684" s="203" t="s">
        <v>4906</v>
      </c>
    </row>
    <row r="1685" spans="1:65" s="13" customFormat="1" ht="11.25">
      <c r="B1685" s="210"/>
      <c r="C1685" s="211"/>
      <c r="D1685" s="212" t="s">
        <v>283</v>
      </c>
      <c r="E1685" s="213" t="s">
        <v>1</v>
      </c>
      <c r="F1685" s="214" t="s">
        <v>6723</v>
      </c>
      <c r="G1685" s="211"/>
      <c r="H1685" s="213" t="s">
        <v>1</v>
      </c>
      <c r="I1685" s="215"/>
      <c r="J1685" s="211"/>
      <c r="K1685" s="211"/>
      <c r="L1685" s="216"/>
      <c r="M1685" s="217"/>
      <c r="N1685" s="218"/>
      <c r="O1685" s="218"/>
      <c r="P1685" s="218"/>
      <c r="Q1685" s="218"/>
      <c r="R1685" s="218"/>
      <c r="S1685" s="218"/>
      <c r="T1685" s="219"/>
      <c r="AT1685" s="220" t="s">
        <v>283</v>
      </c>
      <c r="AU1685" s="220" t="s">
        <v>16</v>
      </c>
      <c r="AV1685" s="13" t="s">
        <v>16</v>
      </c>
      <c r="AW1685" s="13" t="s">
        <v>32</v>
      </c>
      <c r="AX1685" s="13" t="s">
        <v>76</v>
      </c>
      <c r="AY1685" s="220" t="s">
        <v>272</v>
      </c>
    </row>
    <row r="1686" spans="1:65" s="14" customFormat="1" ht="11.25">
      <c r="B1686" s="221"/>
      <c r="C1686" s="222"/>
      <c r="D1686" s="212" t="s">
        <v>283</v>
      </c>
      <c r="E1686" s="223" t="s">
        <v>1</v>
      </c>
      <c r="F1686" s="224" t="s">
        <v>16</v>
      </c>
      <c r="G1686" s="222"/>
      <c r="H1686" s="225">
        <v>1</v>
      </c>
      <c r="I1686" s="226"/>
      <c r="J1686" s="222"/>
      <c r="K1686" s="222"/>
      <c r="L1686" s="227"/>
      <c r="M1686" s="228"/>
      <c r="N1686" s="229"/>
      <c r="O1686" s="229"/>
      <c r="P1686" s="229"/>
      <c r="Q1686" s="229"/>
      <c r="R1686" s="229"/>
      <c r="S1686" s="229"/>
      <c r="T1686" s="230"/>
      <c r="AT1686" s="231" t="s">
        <v>283</v>
      </c>
      <c r="AU1686" s="231" t="s">
        <v>16</v>
      </c>
      <c r="AV1686" s="14" t="s">
        <v>84</v>
      </c>
      <c r="AW1686" s="14" t="s">
        <v>32</v>
      </c>
      <c r="AX1686" s="14" t="s">
        <v>76</v>
      </c>
      <c r="AY1686" s="231" t="s">
        <v>272</v>
      </c>
    </row>
    <row r="1687" spans="1:65" s="15" customFormat="1" ht="11.25">
      <c r="B1687" s="246"/>
      <c r="C1687" s="247"/>
      <c r="D1687" s="212" t="s">
        <v>283</v>
      </c>
      <c r="E1687" s="248" t="s">
        <v>1</v>
      </c>
      <c r="F1687" s="249" t="s">
        <v>5942</v>
      </c>
      <c r="G1687" s="247"/>
      <c r="H1687" s="250">
        <v>1</v>
      </c>
      <c r="I1687" s="251"/>
      <c r="J1687" s="247"/>
      <c r="K1687" s="247"/>
      <c r="L1687" s="252"/>
      <c r="M1687" s="253"/>
      <c r="N1687" s="254"/>
      <c r="O1687" s="254"/>
      <c r="P1687" s="254"/>
      <c r="Q1687" s="254"/>
      <c r="R1687" s="254"/>
      <c r="S1687" s="254"/>
      <c r="T1687" s="255"/>
      <c r="AT1687" s="256" t="s">
        <v>283</v>
      </c>
      <c r="AU1687" s="256" t="s">
        <v>16</v>
      </c>
      <c r="AV1687" s="15" t="s">
        <v>279</v>
      </c>
      <c r="AW1687" s="15" t="s">
        <v>32</v>
      </c>
      <c r="AX1687" s="15" t="s">
        <v>16</v>
      </c>
      <c r="AY1687" s="256" t="s">
        <v>272</v>
      </c>
    </row>
    <row r="1688" spans="1:65" s="2" customFormat="1" ht="24.2" customHeight="1">
      <c r="A1688" s="34"/>
      <c r="B1688" s="35"/>
      <c r="C1688" s="192" t="s">
        <v>2982</v>
      </c>
      <c r="D1688" s="192" t="s">
        <v>274</v>
      </c>
      <c r="E1688" s="193" t="s">
        <v>7235</v>
      </c>
      <c r="F1688" s="194" t="s">
        <v>7236</v>
      </c>
      <c r="G1688" s="195" t="s">
        <v>952</v>
      </c>
      <c r="H1688" s="196">
        <v>2</v>
      </c>
      <c r="I1688" s="197"/>
      <c r="J1688" s="198">
        <f>ROUND(I1688*H1688,2)</f>
        <v>0</v>
      </c>
      <c r="K1688" s="194" t="s">
        <v>1</v>
      </c>
      <c r="L1688" s="39"/>
      <c r="M1688" s="199" t="s">
        <v>1</v>
      </c>
      <c r="N1688" s="200" t="s">
        <v>41</v>
      </c>
      <c r="O1688" s="71"/>
      <c r="P1688" s="201">
        <f>O1688*H1688</f>
        <v>0</v>
      </c>
      <c r="Q1688" s="201">
        <v>0</v>
      </c>
      <c r="R1688" s="201">
        <f>Q1688*H1688</f>
        <v>0</v>
      </c>
      <c r="S1688" s="201">
        <v>0</v>
      </c>
      <c r="T1688" s="202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203" t="s">
        <v>279</v>
      </c>
      <c r="AT1688" s="203" t="s">
        <v>274</v>
      </c>
      <c r="AU1688" s="203" t="s">
        <v>16</v>
      </c>
      <c r="AY1688" s="17" t="s">
        <v>272</v>
      </c>
      <c r="BE1688" s="204">
        <f>IF(N1688="základní",J1688,0)</f>
        <v>0</v>
      </c>
      <c r="BF1688" s="204">
        <f>IF(N1688="snížená",J1688,0)</f>
        <v>0</v>
      </c>
      <c r="BG1688" s="204">
        <f>IF(N1688="zákl. přenesená",J1688,0)</f>
        <v>0</v>
      </c>
      <c r="BH1688" s="204">
        <f>IF(N1688="sníž. přenesená",J1688,0)</f>
        <v>0</v>
      </c>
      <c r="BI1688" s="204">
        <f>IF(N1688="nulová",J1688,0)</f>
        <v>0</v>
      </c>
      <c r="BJ1688" s="17" t="s">
        <v>16</v>
      </c>
      <c r="BK1688" s="204">
        <f>ROUND(I1688*H1688,2)</f>
        <v>0</v>
      </c>
      <c r="BL1688" s="17" t="s">
        <v>279</v>
      </c>
      <c r="BM1688" s="203" t="s">
        <v>4914</v>
      </c>
    </row>
    <row r="1689" spans="1:65" s="13" customFormat="1" ht="11.25">
      <c r="B1689" s="210"/>
      <c r="C1689" s="211"/>
      <c r="D1689" s="212" t="s">
        <v>283</v>
      </c>
      <c r="E1689" s="213" t="s">
        <v>1</v>
      </c>
      <c r="F1689" s="214" t="s">
        <v>7237</v>
      </c>
      <c r="G1689" s="211"/>
      <c r="H1689" s="213" t="s">
        <v>1</v>
      </c>
      <c r="I1689" s="215"/>
      <c r="J1689" s="211"/>
      <c r="K1689" s="211"/>
      <c r="L1689" s="216"/>
      <c r="M1689" s="217"/>
      <c r="N1689" s="218"/>
      <c r="O1689" s="218"/>
      <c r="P1689" s="218"/>
      <c r="Q1689" s="218"/>
      <c r="R1689" s="218"/>
      <c r="S1689" s="218"/>
      <c r="T1689" s="219"/>
      <c r="AT1689" s="220" t="s">
        <v>283</v>
      </c>
      <c r="AU1689" s="220" t="s">
        <v>16</v>
      </c>
      <c r="AV1689" s="13" t="s">
        <v>16</v>
      </c>
      <c r="AW1689" s="13" t="s">
        <v>32</v>
      </c>
      <c r="AX1689" s="13" t="s">
        <v>76</v>
      </c>
      <c r="AY1689" s="220" t="s">
        <v>272</v>
      </c>
    </row>
    <row r="1690" spans="1:65" s="13" customFormat="1" ht="11.25">
      <c r="B1690" s="210"/>
      <c r="C1690" s="211"/>
      <c r="D1690" s="212" t="s">
        <v>283</v>
      </c>
      <c r="E1690" s="213" t="s">
        <v>1</v>
      </c>
      <c r="F1690" s="214" t="s">
        <v>6918</v>
      </c>
      <c r="G1690" s="211"/>
      <c r="H1690" s="213" t="s">
        <v>1</v>
      </c>
      <c r="I1690" s="215"/>
      <c r="J1690" s="211"/>
      <c r="K1690" s="211"/>
      <c r="L1690" s="216"/>
      <c r="M1690" s="217"/>
      <c r="N1690" s="218"/>
      <c r="O1690" s="218"/>
      <c r="P1690" s="218"/>
      <c r="Q1690" s="218"/>
      <c r="R1690" s="218"/>
      <c r="S1690" s="218"/>
      <c r="T1690" s="219"/>
      <c r="AT1690" s="220" t="s">
        <v>283</v>
      </c>
      <c r="AU1690" s="220" t="s">
        <v>16</v>
      </c>
      <c r="AV1690" s="13" t="s">
        <v>16</v>
      </c>
      <c r="AW1690" s="13" t="s">
        <v>32</v>
      </c>
      <c r="AX1690" s="13" t="s">
        <v>76</v>
      </c>
      <c r="AY1690" s="220" t="s">
        <v>272</v>
      </c>
    </row>
    <row r="1691" spans="1:65" s="14" customFormat="1" ht="11.25">
      <c r="B1691" s="221"/>
      <c r="C1691" s="222"/>
      <c r="D1691" s="212" t="s">
        <v>283</v>
      </c>
      <c r="E1691" s="223" t="s">
        <v>1</v>
      </c>
      <c r="F1691" s="224" t="s">
        <v>84</v>
      </c>
      <c r="G1691" s="222"/>
      <c r="H1691" s="225">
        <v>2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16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15" customFormat="1" ht="11.25">
      <c r="B1692" s="246"/>
      <c r="C1692" s="247"/>
      <c r="D1692" s="212" t="s">
        <v>283</v>
      </c>
      <c r="E1692" s="248" t="s">
        <v>1</v>
      </c>
      <c r="F1692" s="249" t="s">
        <v>5942</v>
      </c>
      <c r="G1692" s="247"/>
      <c r="H1692" s="250">
        <v>2</v>
      </c>
      <c r="I1692" s="251"/>
      <c r="J1692" s="247"/>
      <c r="K1692" s="247"/>
      <c r="L1692" s="252"/>
      <c r="M1692" s="253"/>
      <c r="N1692" s="254"/>
      <c r="O1692" s="254"/>
      <c r="P1692" s="254"/>
      <c r="Q1692" s="254"/>
      <c r="R1692" s="254"/>
      <c r="S1692" s="254"/>
      <c r="T1692" s="255"/>
      <c r="AT1692" s="256" t="s">
        <v>283</v>
      </c>
      <c r="AU1692" s="256" t="s">
        <v>16</v>
      </c>
      <c r="AV1692" s="15" t="s">
        <v>279</v>
      </c>
      <c r="AW1692" s="15" t="s">
        <v>32</v>
      </c>
      <c r="AX1692" s="15" t="s">
        <v>16</v>
      </c>
      <c r="AY1692" s="256" t="s">
        <v>272</v>
      </c>
    </row>
    <row r="1693" spans="1:65" s="2" customFormat="1" ht="24.2" customHeight="1">
      <c r="A1693" s="34"/>
      <c r="B1693" s="35"/>
      <c r="C1693" s="192" t="s">
        <v>2988</v>
      </c>
      <c r="D1693" s="192" t="s">
        <v>274</v>
      </c>
      <c r="E1693" s="193" t="s">
        <v>7238</v>
      </c>
      <c r="F1693" s="194" t="s">
        <v>7239</v>
      </c>
      <c r="G1693" s="195" t="s">
        <v>952</v>
      </c>
      <c r="H1693" s="196">
        <v>1</v>
      </c>
      <c r="I1693" s="197"/>
      <c r="J1693" s="198">
        <f>ROUND(I1693*H1693,2)</f>
        <v>0</v>
      </c>
      <c r="K1693" s="194" t="s">
        <v>1</v>
      </c>
      <c r="L1693" s="39"/>
      <c r="M1693" s="199" t="s">
        <v>1</v>
      </c>
      <c r="N1693" s="200" t="s">
        <v>41</v>
      </c>
      <c r="O1693" s="71"/>
      <c r="P1693" s="201">
        <f>O1693*H1693</f>
        <v>0</v>
      </c>
      <c r="Q1693" s="201">
        <v>0</v>
      </c>
      <c r="R1693" s="201">
        <f>Q1693*H1693</f>
        <v>0</v>
      </c>
      <c r="S1693" s="201">
        <v>0</v>
      </c>
      <c r="T1693" s="202">
        <f>S1693*H1693</f>
        <v>0</v>
      </c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R1693" s="203" t="s">
        <v>279</v>
      </c>
      <c r="AT1693" s="203" t="s">
        <v>274</v>
      </c>
      <c r="AU1693" s="203" t="s">
        <v>16</v>
      </c>
      <c r="AY1693" s="17" t="s">
        <v>272</v>
      </c>
      <c r="BE1693" s="204">
        <f>IF(N1693="základní",J1693,0)</f>
        <v>0</v>
      </c>
      <c r="BF1693" s="204">
        <f>IF(N1693="snížená",J1693,0)</f>
        <v>0</v>
      </c>
      <c r="BG1693" s="204">
        <f>IF(N1693="zákl. přenesená",J1693,0)</f>
        <v>0</v>
      </c>
      <c r="BH1693" s="204">
        <f>IF(N1693="sníž. přenesená",J1693,0)</f>
        <v>0</v>
      </c>
      <c r="BI1693" s="204">
        <f>IF(N1693="nulová",J1693,0)</f>
        <v>0</v>
      </c>
      <c r="BJ1693" s="17" t="s">
        <v>16</v>
      </c>
      <c r="BK1693" s="204">
        <f>ROUND(I1693*H1693,2)</f>
        <v>0</v>
      </c>
      <c r="BL1693" s="17" t="s">
        <v>279</v>
      </c>
      <c r="BM1693" s="203" t="s">
        <v>4922</v>
      </c>
    </row>
    <row r="1694" spans="1:65" s="13" customFormat="1" ht="11.25">
      <c r="B1694" s="210"/>
      <c r="C1694" s="211"/>
      <c r="D1694" s="212" t="s">
        <v>283</v>
      </c>
      <c r="E1694" s="213" t="s">
        <v>1</v>
      </c>
      <c r="F1694" s="214" t="s">
        <v>6733</v>
      </c>
      <c r="G1694" s="211"/>
      <c r="H1694" s="213" t="s">
        <v>1</v>
      </c>
      <c r="I1694" s="215"/>
      <c r="J1694" s="211"/>
      <c r="K1694" s="211"/>
      <c r="L1694" s="216"/>
      <c r="M1694" s="217"/>
      <c r="N1694" s="218"/>
      <c r="O1694" s="218"/>
      <c r="P1694" s="218"/>
      <c r="Q1694" s="218"/>
      <c r="R1694" s="218"/>
      <c r="S1694" s="218"/>
      <c r="T1694" s="219"/>
      <c r="AT1694" s="220" t="s">
        <v>283</v>
      </c>
      <c r="AU1694" s="220" t="s">
        <v>16</v>
      </c>
      <c r="AV1694" s="13" t="s">
        <v>16</v>
      </c>
      <c r="AW1694" s="13" t="s">
        <v>32</v>
      </c>
      <c r="AX1694" s="13" t="s">
        <v>76</v>
      </c>
      <c r="AY1694" s="220" t="s">
        <v>272</v>
      </c>
    </row>
    <row r="1695" spans="1:65" s="13" customFormat="1" ht="11.25">
      <c r="B1695" s="210"/>
      <c r="C1695" s="211"/>
      <c r="D1695" s="212" t="s">
        <v>283</v>
      </c>
      <c r="E1695" s="213" t="s">
        <v>1</v>
      </c>
      <c r="F1695" s="214" t="s">
        <v>7240</v>
      </c>
      <c r="G1695" s="211"/>
      <c r="H1695" s="213" t="s">
        <v>1</v>
      </c>
      <c r="I1695" s="215"/>
      <c r="J1695" s="211"/>
      <c r="K1695" s="211"/>
      <c r="L1695" s="216"/>
      <c r="M1695" s="217"/>
      <c r="N1695" s="218"/>
      <c r="O1695" s="218"/>
      <c r="P1695" s="218"/>
      <c r="Q1695" s="218"/>
      <c r="R1695" s="218"/>
      <c r="S1695" s="218"/>
      <c r="T1695" s="219"/>
      <c r="AT1695" s="220" t="s">
        <v>283</v>
      </c>
      <c r="AU1695" s="220" t="s">
        <v>16</v>
      </c>
      <c r="AV1695" s="13" t="s">
        <v>16</v>
      </c>
      <c r="AW1695" s="13" t="s">
        <v>32</v>
      </c>
      <c r="AX1695" s="13" t="s">
        <v>76</v>
      </c>
      <c r="AY1695" s="220" t="s">
        <v>272</v>
      </c>
    </row>
    <row r="1696" spans="1:65" s="13" customFormat="1" ht="11.25">
      <c r="B1696" s="210"/>
      <c r="C1696" s="211"/>
      <c r="D1696" s="212" t="s">
        <v>283</v>
      </c>
      <c r="E1696" s="213" t="s">
        <v>1</v>
      </c>
      <c r="F1696" s="214" t="s">
        <v>6735</v>
      </c>
      <c r="G1696" s="211"/>
      <c r="H1696" s="213" t="s">
        <v>1</v>
      </c>
      <c r="I1696" s="215"/>
      <c r="J1696" s="211"/>
      <c r="K1696" s="211"/>
      <c r="L1696" s="216"/>
      <c r="M1696" s="217"/>
      <c r="N1696" s="218"/>
      <c r="O1696" s="218"/>
      <c r="P1696" s="218"/>
      <c r="Q1696" s="218"/>
      <c r="R1696" s="218"/>
      <c r="S1696" s="218"/>
      <c r="T1696" s="219"/>
      <c r="AT1696" s="220" t="s">
        <v>283</v>
      </c>
      <c r="AU1696" s="220" t="s">
        <v>16</v>
      </c>
      <c r="AV1696" s="13" t="s">
        <v>16</v>
      </c>
      <c r="AW1696" s="13" t="s">
        <v>32</v>
      </c>
      <c r="AX1696" s="13" t="s">
        <v>76</v>
      </c>
      <c r="AY1696" s="220" t="s">
        <v>272</v>
      </c>
    </row>
    <row r="1697" spans="1:65" s="13" customFormat="1" ht="11.25">
      <c r="B1697" s="210"/>
      <c r="C1697" s="211"/>
      <c r="D1697" s="212" t="s">
        <v>283</v>
      </c>
      <c r="E1697" s="213" t="s">
        <v>1</v>
      </c>
      <c r="F1697" s="214" t="s">
        <v>6918</v>
      </c>
      <c r="G1697" s="211"/>
      <c r="H1697" s="213" t="s">
        <v>1</v>
      </c>
      <c r="I1697" s="215"/>
      <c r="J1697" s="211"/>
      <c r="K1697" s="211"/>
      <c r="L1697" s="216"/>
      <c r="M1697" s="217"/>
      <c r="N1697" s="218"/>
      <c r="O1697" s="218"/>
      <c r="P1697" s="218"/>
      <c r="Q1697" s="218"/>
      <c r="R1697" s="218"/>
      <c r="S1697" s="218"/>
      <c r="T1697" s="219"/>
      <c r="AT1697" s="220" t="s">
        <v>283</v>
      </c>
      <c r="AU1697" s="220" t="s">
        <v>16</v>
      </c>
      <c r="AV1697" s="13" t="s">
        <v>16</v>
      </c>
      <c r="AW1697" s="13" t="s">
        <v>32</v>
      </c>
      <c r="AX1697" s="13" t="s">
        <v>76</v>
      </c>
      <c r="AY1697" s="220" t="s">
        <v>272</v>
      </c>
    </row>
    <row r="1698" spans="1:65" s="14" customFormat="1" ht="11.25">
      <c r="B1698" s="221"/>
      <c r="C1698" s="222"/>
      <c r="D1698" s="212" t="s">
        <v>283</v>
      </c>
      <c r="E1698" s="223" t="s">
        <v>1</v>
      </c>
      <c r="F1698" s="224" t="s">
        <v>16</v>
      </c>
      <c r="G1698" s="222"/>
      <c r="H1698" s="225">
        <v>1</v>
      </c>
      <c r="I1698" s="226"/>
      <c r="J1698" s="222"/>
      <c r="K1698" s="222"/>
      <c r="L1698" s="227"/>
      <c r="M1698" s="228"/>
      <c r="N1698" s="229"/>
      <c r="O1698" s="229"/>
      <c r="P1698" s="229"/>
      <c r="Q1698" s="229"/>
      <c r="R1698" s="229"/>
      <c r="S1698" s="229"/>
      <c r="T1698" s="230"/>
      <c r="AT1698" s="231" t="s">
        <v>283</v>
      </c>
      <c r="AU1698" s="231" t="s">
        <v>16</v>
      </c>
      <c r="AV1698" s="14" t="s">
        <v>84</v>
      </c>
      <c r="AW1698" s="14" t="s">
        <v>32</v>
      </c>
      <c r="AX1698" s="14" t="s">
        <v>76</v>
      </c>
      <c r="AY1698" s="231" t="s">
        <v>272</v>
      </c>
    </row>
    <row r="1699" spans="1:65" s="15" customFormat="1" ht="11.25">
      <c r="B1699" s="246"/>
      <c r="C1699" s="247"/>
      <c r="D1699" s="212" t="s">
        <v>283</v>
      </c>
      <c r="E1699" s="248" t="s">
        <v>1</v>
      </c>
      <c r="F1699" s="249" t="s">
        <v>5942</v>
      </c>
      <c r="G1699" s="247"/>
      <c r="H1699" s="250">
        <v>1</v>
      </c>
      <c r="I1699" s="251"/>
      <c r="J1699" s="247"/>
      <c r="K1699" s="247"/>
      <c r="L1699" s="252"/>
      <c r="M1699" s="253"/>
      <c r="N1699" s="254"/>
      <c r="O1699" s="254"/>
      <c r="P1699" s="254"/>
      <c r="Q1699" s="254"/>
      <c r="R1699" s="254"/>
      <c r="S1699" s="254"/>
      <c r="T1699" s="255"/>
      <c r="AT1699" s="256" t="s">
        <v>283</v>
      </c>
      <c r="AU1699" s="256" t="s">
        <v>16</v>
      </c>
      <c r="AV1699" s="15" t="s">
        <v>279</v>
      </c>
      <c r="AW1699" s="15" t="s">
        <v>32</v>
      </c>
      <c r="AX1699" s="15" t="s">
        <v>16</v>
      </c>
      <c r="AY1699" s="256" t="s">
        <v>272</v>
      </c>
    </row>
    <row r="1700" spans="1:65" s="2" customFormat="1" ht="24.2" customHeight="1">
      <c r="A1700" s="34"/>
      <c r="B1700" s="35"/>
      <c r="C1700" s="192" t="s">
        <v>2994</v>
      </c>
      <c r="D1700" s="192" t="s">
        <v>274</v>
      </c>
      <c r="E1700" s="193" t="s">
        <v>7241</v>
      </c>
      <c r="F1700" s="194" t="s">
        <v>7242</v>
      </c>
      <c r="G1700" s="195" t="s">
        <v>952</v>
      </c>
      <c r="H1700" s="196">
        <v>1</v>
      </c>
      <c r="I1700" s="197"/>
      <c r="J1700" s="198">
        <f>ROUND(I1700*H1700,2)</f>
        <v>0</v>
      </c>
      <c r="K1700" s="194" t="s">
        <v>1</v>
      </c>
      <c r="L1700" s="39"/>
      <c r="M1700" s="199" t="s">
        <v>1</v>
      </c>
      <c r="N1700" s="200" t="s">
        <v>41</v>
      </c>
      <c r="O1700" s="71"/>
      <c r="P1700" s="201">
        <f>O1700*H1700</f>
        <v>0</v>
      </c>
      <c r="Q1700" s="201">
        <v>0</v>
      </c>
      <c r="R1700" s="201">
        <f>Q1700*H1700</f>
        <v>0</v>
      </c>
      <c r="S1700" s="201">
        <v>0</v>
      </c>
      <c r="T1700" s="202">
        <f>S1700*H1700</f>
        <v>0</v>
      </c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R1700" s="203" t="s">
        <v>279</v>
      </c>
      <c r="AT1700" s="203" t="s">
        <v>274</v>
      </c>
      <c r="AU1700" s="203" t="s">
        <v>16</v>
      </c>
      <c r="AY1700" s="17" t="s">
        <v>272</v>
      </c>
      <c r="BE1700" s="204">
        <f>IF(N1700="základní",J1700,0)</f>
        <v>0</v>
      </c>
      <c r="BF1700" s="204">
        <f>IF(N1700="snížená",J1700,0)</f>
        <v>0</v>
      </c>
      <c r="BG1700" s="204">
        <f>IF(N1700="zákl. přenesená",J1700,0)</f>
        <v>0</v>
      </c>
      <c r="BH1700" s="204">
        <f>IF(N1700="sníž. přenesená",J1700,0)</f>
        <v>0</v>
      </c>
      <c r="BI1700" s="204">
        <f>IF(N1700="nulová",J1700,0)</f>
        <v>0</v>
      </c>
      <c r="BJ1700" s="17" t="s">
        <v>16</v>
      </c>
      <c r="BK1700" s="204">
        <f>ROUND(I1700*H1700,2)</f>
        <v>0</v>
      </c>
      <c r="BL1700" s="17" t="s">
        <v>279</v>
      </c>
      <c r="BM1700" s="203" t="s">
        <v>4930</v>
      </c>
    </row>
    <row r="1701" spans="1:65" s="13" customFormat="1" ht="11.25">
      <c r="B1701" s="210"/>
      <c r="C1701" s="211"/>
      <c r="D1701" s="212" t="s">
        <v>283</v>
      </c>
      <c r="E1701" s="213" t="s">
        <v>1</v>
      </c>
      <c r="F1701" s="214" t="s">
        <v>6733</v>
      </c>
      <c r="G1701" s="211"/>
      <c r="H1701" s="213" t="s">
        <v>1</v>
      </c>
      <c r="I1701" s="215"/>
      <c r="J1701" s="211"/>
      <c r="K1701" s="211"/>
      <c r="L1701" s="216"/>
      <c r="M1701" s="217"/>
      <c r="N1701" s="218"/>
      <c r="O1701" s="218"/>
      <c r="P1701" s="218"/>
      <c r="Q1701" s="218"/>
      <c r="R1701" s="218"/>
      <c r="S1701" s="218"/>
      <c r="T1701" s="219"/>
      <c r="AT1701" s="220" t="s">
        <v>283</v>
      </c>
      <c r="AU1701" s="220" t="s">
        <v>16</v>
      </c>
      <c r="AV1701" s="13" t="s">
        <v>16</v>
      </c>
      <c r="AW1701" s="13" t="s">
        <v>32</v>
      </c>
      <c r="AX1701" s="13" t="s">
        <v>76</v>
      </c>
      <c r="AY1701" s="220" t="s">
        <v>272</v>
      </c>
    </row>
    <row r="1702" spans="1:65" s="13" customFormat="1" ht="11.25">
      <c r="B1702" s="210"/>
      <c r="C1702" s="211"/>
      <c r="D1702" s="212" t="s">
        <v>283</v>
      </c>
      <c r="E1702" s="213" t="s">
        <v>1</v>
      </c>
      <c r="F1702" s="214" t="s">
        <v>6918</v>
      </c>
      <c r="G1702" s="211"/>
      <c r="H1702" s="213" t="s">
        <v>1</v>
      </c>
      <c r="I1702" s="215"/>
      <c r="J1702" s="211"/>
      <c r="K1702" s="211"/>
      <c r="L1702" s="216"/>
      <c r="M1702" s="217"/>
      <c r="N1702" s="218"/>
      <c r="O1702" s="218"/>
      <c r="P1702" s="218"/>
      <c r="Q1702" s="218"/>
      <c r="R1702" s="218"/>
      <c r="S1702" s="218"/>
      <c r="T1702" s="219"/>
      <c r="AT1702" s="220" t="s">
        <v>283</v>
      </c>
      <c r="AU1702" s="220" t="s">
        <v>16</v>
      </c>
      <c r="AV1702" s="13" t="s">
        <v>16</v>
      </c>
      <c r="AW1702" s="13" t="s">
        <v>32</v>
      </c>
      <c r="AX1702" s="13" t="s">
        <v>76</v>
      </c>
      <c r="AY1702" s="220" t="s">
        <v>272</v>
      </c>
    </row>
    <row r="1703" spans="1:65" s="14" customFormat="1" ht="11.25">
      <c r="B1703" s="221"/>
      <c r="C1703" s="222"/>
      <c r="D1703" s="212" t="s">
        <v>283</v>
      </c>
      <c r="E1703" s="223" t="s">
        <v>1</v>
      </c>
      <c r="F1703" s="224" t="s">
        <v>16</v>
      </c>
      <c r="G1703" s="222"/>
      <c r="H1703" s="225">
        <v>1</v>
      </c>
      <c r="I1703" s="226"/>
      <c r="J1703" s="222"/>
      <c r="K1703" s="222"/>
      <c r="L1703" s="227"/>
      <c r="M1703" s="228"/>
      <c r="N1703" s="229"/>
      <c r="O1703" s="229"/>
      <c r="P1703" s="229"/>
      <c r="Q1703" s="229"/>
      <c r="R1703" s="229"/>
      <c r="S1703" s="229"/>
      <c r="T1703" s="230"/>
      <c r="AT1703" s="231" t="s">
        <v>283</v>
      </c>
      <c r="AU1703" s="231" t="s">
        <v>16</v>
      </c>
      <c r="AV1703" s="14" t="s">
        <v>84</v>
      </c>
      <c r="AW1703" s="14" t="s">
        <v>32</v>
      </c>
      <c r="AX1703" s="14" t="s">
        <v>76</v>
      </c>
      <c r="AY1703" s="231" t="s">
        <v>272</v>
      </c>
    </row>
    <row r="1704" spans="1:65" s="15" customFormat="1" ht="11.25">
      <c r="B1704" s="246"/>
      <c r="C1704" s="247"/>
      <c r="D1704" s="212" t="s">
        <v>283</v>
      </c>
      <c r="E1704" s="248" t="s">
        <v>1</v>
      </c>
      <c r="F1704" s="249" t="s">
        <v>5942</v>
      </c>
      <c r="G1704" s="247"/>
      <c r="H1704" s="250">
        <v>1</v>
      </c>
      <c r="I1704" s="251"/>
      <c r="J1704" s="247"/>
      <c r="K1704" s="247"/>
      <c r="L1704" s="252"/>
      <c r="M1704" s="253"/>
      <c r="N1704" s="254"/>
      <c r="O1704" s="254"/>
      <c r="P1704" s="254"/>
      <c r="Q1704" s="254"/>
      <c r="R1704" s="254"/>
      <c r="S1704" s="254"/>
      <c r="T1704" s="255"/>
      <c r="AT1704" s="256" t="s">
        <v>283</v>
      </c>
      <c r="AU1704" s="256" t="s">
        <v>16</v>
      </c>
      <c r="AV1704" s="15" t="s">
        <v>279</v>
      </c>
      <c r="AW1704" s="15" t="s">
        <v>32</v>
      </c>
      <c r="AX1704" s="15" t="s">
        <v>16</v>
      </c>
      <c r="AY1704" s="256" t="s">
        <v>272</v>
      </c>
    </row>
    <row r="1705" spans="1:65" s="2" customFormat="1" ht="24.2" customHeight="1">
      <c r="A1705" s="34"/>
      <c r="B1705" s="35"/>
      <c r="C1705" s="192" t="s">
        <v>3005</v>
      </c>
      <c r="D1705" s="192" t="s">
        <v>274</v>
      </c>
      <c r="E1705" s="193" t="s">
        <v>7243</v>
      </c>
      <c r="F1705" s="194" t="s">
        <v>6740</v>
      </c>
      <c r="G1705" s="195" t="s">
        <v>952</v>
      </c>
      <c r="H1705" s="196">
        <v>2</v>
      </c>
      <c r="I1705" s="197"/>
      <c r="J1705" s="198">
        <f>ROUND(I1705*H1705,2)</f>
        <v>0</v>
      </c>
      <c r="K1705" s="194" t="s">
        <v>1</v>
      </c>
      <c r="L1705" s="39"/>
      <c r="M1705" s="199" t="s">
        <v>1</v>
      </c>
      <c r="N1705" s="200" t="s">
        <v>41</v>
      </c>
      <c r="O1705" s="71"/>
      <c r="P1705" s="201">
        <f>O1705*H1705</f>
        <v>0</v>
      </c>
      <c r="Q1705" s="201">
        <v>0</v>
      </c>
      <c r="R1705" s="201">
        <f>Q1705*H1705</f>
        <v>0</v>
      </c>
      <c r="S1705" s="201">
        <v>0</v>
      </c>
      <c r="T1705" s="202">
        <f>S1705*H1705</f>
        <v>0</v>
      </c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R1705" s="203" t="s">
        <v>279</v>
      </c>
      <c r="AT1705" s="203" t="s">
        <v>274</v>
      </c>
      <c r="AU1705" s="203" t="s">
        <v>16</v>
      </c>
      <c r="AY1705" s="17" t="s">
        <v>272</v>
      </c>
      <c r="BE1705" s="204">
        <f>IF(N1705="základní",J1705,0)</f>
        <v>0</v>
      </c>
      <c r="BF1705" s="204">
        <f>IF(N1705="snížená",J1705,0)</f>
        <v>0</v>
      </c>
      <c r="BG1705" s="204">
        <f>IF(N1705="zákl. přenesená",J1705,0)</f>
        <v>0</v>
      </c>
      <c r="BH1705" s="204">
        <f>IF(N1705="sníž. přenesená",J1705,0)</f>
        <v>0</v>
      </c>
      <c r="BI1705" s="204">
        <f>IF(N1705="nulová",J1705,0)</f>
        <v>0</v>
      </c>
      <c r="BJ1705" s="17" t="s">
        <v>16</v>
      </c>
      <c r="BK1705" s="204">
        <f>ROUND(I1705*H1705,2)</f>
        <v>0</v>
      </c>
      <c r="BL1705" s="17" t="s">
        <v>279</v>
      </c>
      <c r="BM1705" s="203" t="s">
        <v>4938</v>
      </c>
    </row>
    <row r="1706" spans="1:65" s="13" customFormat="1" ht="11.25">
      <c r="B1706" s="210"/>
      <c r="C1706" s="211"/>
      <c r="D1706" s="212" t="s">
        <v>283</v>
      </c>
      <c r="E1706" s="213" t="s">
        <v>1</v>
      </c>
      <c r="F1706" s="214" t="s">
        <v>6733</v>
      </c>
      <c r="G1706" s="211"/>
      <c r="H1706" s="213" t="s">
        <v>1</v>
      </c>
      <c r="I1706" s="215"/>
      <c r="J1706" s="211"/>
      <c r="K1706" s="211"/>
      <c r="L1706" s="216"/>
      <c r="M1706" s="217"/>
      <c r="N1706" s="218"/>
      <c r="O1706" s="218"/>
      <c r="P1706" s="218"/>
      <c r="Q1706" s="218"/>
      <c r="R1706" s="218"/>
      <c r="S1706" s="218"/>
      <c r="T1706" s="219"/>
      <c r="AT1706" s="220" t="s">
        <v>283</v>
      </c>
      <c r="AU1706" s="220" t="s">
        <v>16</v>
      </c>
      <c r="AV1706" s="13" t="s">
        <v>16</v>
      </c>
      <c r="AW1706" s="13" t="s">
        <v>32</v>
      </c>
      <c r="AX1706" s="13" t="s">
        <v>76</v>
      </c>
      <c r="AY1706" s="220" t="s">
        <v>272</v>
      </c>
    </row>
    <row r="1707" spans="1:65" s="13" customFormat="1" ht="11.25">
      <c r="B1707" s="210"/>
      <c r="C1707" s="211"/>
      <c r="D1707" s="212" t="s">
        <v>283</v>
      </c>
      <c r="E1707" s="213" t="s">
        <v>1</v>
      </c>
      <c r="F1707" s="214" t="s">
        <v>6734</v>
      </c>
      <c r="G1707" s="211"/>
      <c r="H1707" s="213" t="s">
        <v>1</v>
      </c>
      <c r="I1707" s="215"/>
      <c r="J1707" s="211"/>
      <c r="K1707" s="211"/>
      <c r="L1707" s="216"/>
      <c r="M1707" s="217"/>
      <c r="N1707" s="218"/>
      <c r="O1707" s="218"/>
      <c r="P1707" s="218"/>
      <c r="Q1707" s="218"/>
      <c r="R1707" s="218"/>
      <c r="S1707" s="218"/>
      <c r="T1707" s="219"/>
      <c r="AT1707" s="220" t="s">
        <v>283</v>
      </c>
      <c r="AU1707" s="220" t="s">
        <v>16</v>
      </c>
      <c r="AV1707" s="13" t="s">
        <v>16</v>
      </c>
      <c r="AW1707" s="13" t="s">
        <v>32</v>
      </c>
      <c r="AX1707" s="13" t="s">
        <v>76</v>
      </c>
      <c r="AY1707" s="220" t="s">
        <v>272</v>
      </c>
    </row>
    <row r="1708" spans="1:65" s="13" customFormat="1" ht="11.25">
      <c r="B1708" s="210"/>
      <c r="C1708" s="211"/>
      <c r="D1708" s="212" t="s">
        <v>283</v>
      </c>
      <c r="E1708" s="213" t="s">
        <v>1</v>
      </c>
      <c r="F1708" s="214" t="s">
        <v>6735</v>
      </c>
      <c r="G1708" s="211"/>
      <c r="H1708" s="213" t="s">
        <v>1</v>
      </c>
      <c r="I1708" s="215"/>
      <c r="J1708" s="211"/>
      <c r="K1708" s="211"/>
      <c r="L1708" s="216"/>
      <c r="M1708" s="217"/>
      <c r="N1708" s="218"/>
      <c r="O1708" s="218"/>
      <c r="P1708" s="218"/>
      <c r="Q1708" s="218"/>
      <c r="R1708" s="218"/>
      <c r="S1708" s="218"/>
      <c r="T1708" s="219"/>
      <c r="AT1708" s="220" t="s">
        <v>283</v>
      </c>
      <c r="AU1708" s="220" t="s">
        <v>16</v>
      </c>
      <c r="AV1708" s="13" t="s">
        <v>16</v>
      </c>
      <c r="AW1708" s="13" t="s">
        <v>32</v>
      </c>
      <c r="AX1708" s="13" t="s">
        <v>76</v>
      </c>
      <c r="AY1708" s="220" t="s">
        <v>272</v>
      </c>
    </row>
    <row r="1709" spans="1:65" s="13" customFormat="1" ht="11.25">
      <c r="B1709" s="210"/>
      <c r="C1709" s="211"/>
      <c r="D1709" s="212" t="s">
        <v>283</v>
      </c>
      <c r="E1709" s="213" t="s">
        <v>1</v>
      </c>
      <c r="F1709" s="214" t="s">
        <v>6918</v>
      </c>
      <c r="G1709" s="211"/>
      <c r="H1709" s="213" t="s">
        <v>1</v>
      </c>
      <c r="I1709" s="215"/>
      <c r="J1709" s="211"/>
      <c r="K1709" s="211"/>
      <c r="L1709" s="216"/>
      <c r="M1709" s="217"/>
      <c r="N1709" s="218"/>
      <c r="O1709" s="218"/>
      <c r="P1709" s="218"/>
      <c r="Q1709" s="218"/>
      <c r="R1709" s="218"/>
      <c r="S1709" s="218"/>
      <c r="T1709" s="219"/>
      <c r="AT1709" s="220" t="s">
        <v>283</v>
      </c>
      <c r="AU1709" s="220" t="s">
        <v>16</v>
      </c>
      <c r="AV1709" s="13" t="s">
        <v>16</v>
      </c>
      <c r="AW1709" s="13" t="s">
        <v>32</v>
      </c>
      <c r="AX1709" s="13" t="s">
        <v>76</v>
      </c>
      <c r="AY1709" s="220" t="s">
        <v>272</v>
      </c>
    </row>
    <row r="1710" spans="1:65" s="14" customFormat="1" ht="11.25">
      <c r="B1710" s="221"/>
      <c r="C1710" s="222"/>
      <c r="D1710" s="212" t="s">
        <v>283</v>
      </c>
      <c r="E1710" s="223" t="s">
        <v>1</v>
      </c>
      <c r="F1710" s="224" t="s">
        <v>84</v>
      </c>
      <c r="G1710" s="222"/>
      <c r="H1710" s="225">
        <v>2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16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15" customFormat="1" ht="11.25">
      <c r="B1711" s="246"/>
      <c r="C1711" s="247"/>
      <c r="D1711" s="212" t="s">
        <v>283</v>
      </c>
      <c r="E1711" s="248" t="s">
        <v>1</v>
      </c>
      <c r="F1711" s="249" t="s">
        <v>5942</v>
      </c>
      <c r="G1711" s="247"/>
      <c r="H1711" s="250">
        <v>2</v>
      </c>
      <c r="I1711" s="251"/>
      <c r="J1711" s="247"/>
      <c r="K1711" s="247"/>
      <c r="L1711" s="252"/>
      <c r="M1711" s="253"/>
      <c r="N1711" s="254"/>
      <c r="O1711" s="254"/>
      <c r="P1711" s="254"/>
      <c r="Q1711" s="254"/>
      <c r="R1711" s="254"/>
      <c r="S1711" s="254"/>
      <c r="T1711" s="255"/>
      <c r="AT1711" s="256" t="s">
        <v>283</v>
      </c>
      <c r="AU1711" s="256" t="s">
        <v>16</v>
      </c>
      <c r="AV1711" s="15" t="s">
        <v>279</v>
      </c>
      <c r="AW1711" s="15" t="s">
        <v>32</v>
      </c>
      <c r="AX1711" s="15" t="s">
        <v>16</v>
      </c>
      <c r="AY1711" s="256" t="s">
        <v>272</v>
      </c>
    </row>
    <row r="1712" spans="1:65" s="2" customFormat="1" ht="24.2" customHeight="1">
      <c r="A1712" s="34"/>
      <c r="B1712" s="35"/>
      <c r="C1712" s="192" t="s">
        <v>3011</v>
      </c>
      <c r="D1712" s="192" t="s">
        <v>274</v>
      </c>
      <c r="E1712" s="193" t="s">
        <v>7244</v>
      </c>
      <c r="F1712" s="194" t="s">
        <v>6742</v>
      </c>
      <c r="G1712" s="195" t="s">
        <v>952</v>
      </c>
      <c r="H1712" s="196">
        <v>2</v>
      </c>
      <c r="I1712" s="197"/>
      <c r="J1712" s="198">
        <f>ROUND(I1712*H1712,2)</f>
        <v>0</v>
      </c>
      <c r="K1712" s="194" t="s">
        <v>1</v>
      </c>
      <c r="L1712" s="39"/>
      <c r="M1712" s="199" t="s">
        <v>1</v>
      </c>
      <c r="N1712" s="200" t="s">
        <v>41</v>
      </c>
      <c r="O1712" s="71"/>
      <c r="P1712" s="201">
        <f>O1712*H1712</f>
        <v>0</v>
      </c>
      <c r="Q1712" s="201">
        <v>0</v>
      </c>
      <c r="R1712" s="201">
        <f>Q1712*H1712</f>
        <v>0</v>
      </c>
      <c r="S1712" s="201">
        <v>0</v>
      </c>
      <c r="T1712" s="202">
        <f>S1712*H1712</f>
        <v>0</v>
      </c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  <c r="AR1712" s="203" t="s">
        <v>279</v>
      </c>
      <c r="AT1712" s="203" t="s">
        <v>274</v>
      </c>
      <c r="AU1712" s="203" t="s">
        <v>16</v>
      </c>
      <c r="AY1712" s="17" t="s">
        <v>272</v>
      </c>
      <c r="BE1712" s="204">
        <f>IF(N1712="základní",J1712,0)</f>
        <v>0</v>
      </c>
      <c r="BF1712" s="204">
        <f>IF(N1712="snížená",J1712,0)</f>
        <v>0</v>
      </c>
      <c r="BG1712" s="204">
        <f>IF(N1712="zákl. přenesená",J1712,0)</f>
        <v>0</v>
      </c>
      <c r="BH1712" s="204">
        <f>IF(N1712="sníž. přenesená",J1712,0)</f>
        <v>0</v>
      </c>
      <c r="BI1712" s="204">
        <f>IF(N1712="nulová",J1712,0)</f>
        <v>0</v>
      </c>
      <c r="BJ1712" s="17" t="s">
        <v>16</v>
      </c>
      <c r="BK1712" s="204">
        <f>ROUND(I1712*H1712,2)</f>
        <v>0</v>
      </c>
      <c r="BL1712" s="17" t="s">
        <v>279</v>
      </c>
      <c r="BM1712" s="203" t="s">
        <v>4950</v>
      </c>
    </row>
    <row r="1713" spans="1:65" s="13" customFormat="1" ht="11.25">
      <c r="B1713" s="210"/>
      <c r="C1713" s="211"/>
      <c r="D1713" s="212" t="s">
        <v>283</v>
      </c>
      <c r="E1713" s="213" t="s">
        <v>1</v>
      </c>
      <c r="F1713" s="214" t="s">
        <v>6733</v>
      </c>
      <c r="G1713" s="211"/>
      <c r="H1713" s="213" t="s">
        <v>1</v>
      </c>
      <c r="I1713" s="215"/>
      <c r="J1713" s="211"/>
      <c r="K1713" s="211"/>
      <c r="L1713" s="216"/>
      <c r="M1713" s="217"/>
      <c r="N1713" s="218"/>
      <c r="O1713" s="218"/>
      <c r="P1713" s="218"/>
      <c r="Q1713" s="218"/>
      <c r="R1713" s="218"/>
      <c r="S1713" s="218"/>
      <c r="T1713" s="219"/>
      <c r="AT1713" s="220" t="s">
        <v>283</v>
      </c>
      <c r="AU1713" s="220" t="s">
        <v>16</v>
      </c>
      <c r="AV1713" s="13" t="s">
        <v>16</v>
      </c>
      <c r="AW1713" s="13" t="s">
        <v>32</v>
      </c>
      <c r="AX1713" s="13" t="s">
        <v>76</v>
      </c>
      <c r="AY1713" s="220" t="s">
        <v>272</v>
      </c>
    </row>
    <row r="1714" spans="1:65" s="13" customFormat="1" ht="11.25">
      <c r="B1714" s="210"/>
      <c r="C1714" s="211"/>
      <c r="D1714" s="212" t="s">
        <v>283</v>
      </c>
      <c r="E1714" s="213" t="s">
        <v>1</v>
      </c>
      <c r="F1714" s="214" t="s">
        <v>6918</v>
      </c>
      <c r="G1714" s="211"/>
      <c r="H1714" s="213" t="s">
        <v>1</v>
      </c>
      <c r="I1714" s="215"/>
      <c r="J1714" s="211"/>
      <c r="K1714" s="211"/>
      <c r="L1714" s="216"/>
      <c r="M1714" s="217"/>
      <c r="N1714" s="218"/>
      <c r="O1714" s="218"/>
      <c r="P1714" s="218"/>
      <c r="Q1714" s="218"/>
      <c r="R1714" s="218"/>
      <c r="S1714" s="218"/>
      <c r="T1714" s="219"/>
      <c r="AT1714" s="220" t="s">
        <v>283</v>
      </c>
      <c r="AU1714" s="220" t="s">
        <v>16</v>
      </c>
      <c r="AV1714" s="13" t="s">
        <v>16</v>
      </c>
      <c r="AW1714" s="13" t="s">
        <v>32</v>
      </c>
      <c r="AX1714" s="13" t="s">
        <v>76</v>
      </c>
      <c r="AY1714" s="220" t="s">
        <v>272</v>
      </c>
    </row>
    <row r="1715" spans="1:65" s="14" customFormat="1" ht="11.25">
      <c r="B1715" s="221"/>
      <c r="C1715" s="222"/>
      <c r="D1715" s="212" t="s">
        <v>283</v>
      </c>
      <c r="E1715" s="223" t="s">
        <v>1</v>
      </c>
      <c r="F1715" s="224" t="s">
        <v>84</v>
      </c>
      <c r="G1715" s="222"/>
      <c r="H1715" s="225">
        <v>2</v>
      </c>
      <c r="I1715" s="226"/>
      <c r="J1715" s="222"/>
      <c r="K1715" s="222"/>
      <c r="L1715" s="227"/>
      <c r="M1715" s="228"/>
      <c r="N1715" s="229"/>
      <c r="O1715" s="229"/>
      <c r="P1715" s="229"/>
      <c r="Q1715" s="229"/>
      <c r="R1715" s="229"/>
      <c r="S1715" s="229"/>
      <c r="T1715" s="230"/>
      <c r="AT1715" s="231" t="s">
        <v>283</v>
      </c>
      <c r="AU1715" s="231" t="s">
        <v>16</v>
      </c>
      <c r="AV1715" s="14" t="s">
        <v>84</v>
      </c>
      <c r="AW1715" s="14" t="s">
        <v>32</v>
      </c>
      <c r="AX1715" s="14" t="s">
        <v>76</v>
      </c>
      <c r="AY1715" s="231" t="s">
        <v>272</v>
      </c>
    </row>
    <row r="1716" spans="1:65" s="15" customFormat="1" ht="11.25">
      <c r="B1716" s="246"/>
      <c r="C1716" s="247"/>
      <c r="D1716" s="212" t="s">
        <v>283</v>
      </c>
      <c r="E1716" s="248" t="s">
        <v>1</v>
      </c>
      <c r="F1716" s="249" t="s">
        <v>5942</v>
      </c>
      <c r="G1716" s="247"/>
      <c r="H1716" s="250">
        <v>2</v>
      </c>
      <c r="I1716" s="251"/>
      <c r="J1716" s="247"/>
      <c r="K1716" s="247"/>
      <c r="L1716" s="252"/>
      <c r="M1716" s="253"/>
      <c r="N1716" s="254"/>
      <c r="O1716" s="254"/>
      <c r="P1716" s="254"/>
      <c r="Q1716" s="254"/>
      <c r="R1716" s="254"/>
      <c r="S1716" s="254"/>
      <c r="T1716" s="255"/>
      <c r="AT1716" s="256" t="s">
        <v>283</v>
      </c>
      <c r="AU1716" s="256" t="s">
        <v>16</v>
      </c>
      <c r="AV1716" s="15" t="s">
        <v>279</v>
      </c>
      <c r="AW1716" s="15" t="s">
        <v>32</v>
      </c>
      <c r="AX1716" s="15" t="s">
        <v>16</v>
      </c>
      <c r="AY1716" s="256" t="s">
        <v>272</v>
      </c>
    </row>
    <row r="1717" spans="1:65" s="2" customFormat="1" ht="24.2" customHeight="1">
      <c r="A1717" s="34"/>
      <c r="B1717" s="35"/>
      <c r="C1717" s="192" t="s">
        <v>3016</v>
      </c>
      <c r="D1717" s="192" t="s">
        <v>274</v>
      </c>
      <c r="E1717" s="193" t="s">
        <v>7245</v>
      </c>
      <c r="F1717" s="194" t="s">
        <v>6740</v>
      </c>
      <c r="G1717" s="195" t="s">
        <v>952</v>
      </c>
      <c r="H1717" s="196">
        <v>2</v>
      </c>
      <c r="I1717" s="197"/>
      <c r="J1717" s="198">
        <f>ROUND(I1717*H1717,2)</f>
        <v>0</v>
      </c>
      <c r="K1717" s="194" t="s">
        <v>1</v>
      </c>
      <c r="L1717" s="39"/>
      <c r="M1717" s="199" t="s">
        <v>1</v>
      </c>
      <c r="N1717" s="200" t="s">
        <v>41</v>
      </c>
      <c r="O1717" s="71"/>
      <c r="P1717" s="201">
        <f>O1717*H1717</f>
        <v>0</v>
      </c>
      <c r="Q1717" s="201">
        <v>0</v>
      </c>
      <c r="R1717" s="201">
        <f>Q1717*H1717</f>
        <v>0</v>
      </c>
      <c r="S1717" s="201">
        <v>0</v>
      </c>
      <c r="T1717" s="202">
        <f>S1717*H1717</f>
        <v>0</v>
      </c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R1717" s="203" t="s">
        <v>279</v>
      </c>
      <c r="AT1717" s="203" t="s">
        <v>274</v>
      </c>
      <c r="AU1717" s="203" t="s">
        <v>16</v>
      </c>
      <c r="AY1717" s="17" t="s">
        <v>272</v>
      </c>
      <c r="BE1717" s="204">
        <f>IF(N1717="základní",J1717,0)</f>
        <v>0</v>
      </c>
      <c r="BF1717" s="204">
        <f>IF(N1717="snížená",J1717,0)</f>
        <v>0</v>
      </c>
      <c r="BG1717" s="204">
        <f>IF(N1717="zákl. přenesená",J1717,0)</f>
        <v>0</v>
      </c>
      <c r="BH1717" s="204">
        <f>IF(N1717="sníž. přenesená",J1717,0)</f>
        <v>0</v>
      </c>
      <c r="BI1717" s="204">
        <f>IF(N1717="nulová",J1717,0)</f>
        <v>0</v>
      </c>
      <c r="BJ1717" s="17" t="s">
        <v>16</v>
      </c>
      <c r="BK1717" s="204">
        <f>ROUND(I1717*H1717,2)</f>
        <v>0</v>
      </c>
      <c r="BL1717" s="17" t="s">
        <v>279</v>
      </c>
      <c r="BM1717" s="203" t="s">
        <v>4959</v>
      </c>
    </row>
    <row r="1718" spans="1:65" s="13" customFormat="1" ht="11.25">
      <c r="B1718" s="210"/>
      <c r="C1718" s="211"/>
      <c r="D1718" s="212" t="s">
        <v>283</v>
      </c>
      <c r="E1718" s="213" t="s">
        <v>1</v>
      </c>
      <c r="F1718" s="214" t="s">
        <v>6733</v>
      </c>
      <c r="G1718" s="211"/>
      <c r="H1718" s="213" t="s">
        <v>1</v>
      </c>
      <c r="I1718" s="215"/>
      <c r="J1718" s="211"/>
      <c r="K1718" s="211"/>
      <c r="L1718" s="216"/>
      <c r="M1718" s="217"/>
      <c r="N1718" s="218"/>
      <c r="O1718" s="218"/>
      <c r="P1718" s="218"/>
      <c r="Q1718" s="218"/>
      <c r="R1718" s="218"/>
      <c r="S1718" s="218"/>
      <c r="T1718" s="219"/>
      <c r="AT1718" s="220" t="s">
        <v>283</v>
      </c>
      <c r="AU1718" s="220" t="s">
        <v>16</v>
      </c>
      <c r="AV1718" s="13" t="s">
        <v>16</v>
      </c>
      <c r="AW1718" s="13" t="s">
        <v>32</v>
      </c>
      <c r="AX1718" s="13" t="s">
        <v>76</v>
      </c>
      <c r="AY1718" s="220" t="s">
        <v>272</v>
      </c>
    </row>
    <row r="1719" spans="1:65" s="13" customFormat="1" ht="11.25">
      <c r="B1719" s="210"/>
      <c r="C1719" s="211"/>
      <c r="D1719" s="212" t="s">
        <v>283</v>
      </c>
      <c r="E1719" s="213" t="s">
        <v>1</v>
      </c>
      <c r="F1719" s="214" t="s">
        <v>6734</v>
      </c>
      <c r="G1719" s="211"/>
      <c r="H1719" s="213" t="s">
        <v>1</v>
      </c>
      <c r="I1719" s="215"/>
      <c r="J1719" s="211"/>
      <c r="K1719" s="211"/>
      <c r="L1719" s="216"/>
      <c r="M1719" s="217"/>
      <c r="N1719" s="218"/>
      <c r="O1719" s="218"/>
      <c r="P1719" s="218"/>
      <c r="Q1719" s="218"/>
      <c r="R1719" s="218"/>
      <c r="S1719" s="218"/>
      <c r="T1719" s="219"/>
      <c r="AT1719" s="220" t="s">
        <v>283</v>
      </c>
      <c r="AU1719" s="220" t="s">
        <v>16</v>
      </c>
      <c r="AV1719" s="13" t="s">
        <v>16</v>
      </c>
      <c r="AW1719" s="13" t="s">
        <v>32</v>
      </c>
      <c r="AX1719" s="13" t="s">
        <v>76</v>
      </c>
      <c r="AY1719" s="220" t="s">
        <v>272</v>
      </c>
    </row>
    <row r="1720" spans="1:65" s="13" customFormat="1" ht="11.25">
      <c r="B1720" s="210"/>
      <c r="C1720" s="211"/>
      <c r="D1720" s="212" t="s">
        <v>283</v>
      </c>
      <c r="E1720" s="213" t="s">
        <v>1</v>
      </c>
      <c r="F1720" s="214" t="s">
        <v>6735</v>
      </c>
      <c r="G1720" s="211"/>
      <c r="H1720" s="213" t="s">
        <v>1</v>
      </c>
      <c r="I1720" s="215"/>
      <c r="J1720" s="211"/>
      <c r="K1720" s="211"/>
      <c r="L1720" s="216"/>
      <c r="M1720" s="217"/>
      <c r="N1720" s="218"/>
      <c r="O1720" s="218"/>
      <c r="P1720" s="218"/>
      <c r="Q1720" s="218"/>
      <c r="R1720" s="218"/>
      <c r="S1720" s="218"/>
      <c r="T1720" s="219"/>
      <c r="AT1720" s="220" t="s">
        <v>283</v>
      </c>
      <c r="AU1720" s="220" t="s">
        <v>16</v>
      </c>
      <c r="AV1720" s="13" t="s">
        <v>16</v>
      </c>
      <c r="AW1720" s="13" t="s">
        <v>32</v>
      </c>
      <c r="AX1720" s="13" t="s">
        <v>76</v>
      </c>
      <c r="AY1720" s="220" t="s">
        <v>272</v>
      </c>
    </row>
    <row r="1721" spans="1:65" s="13" customFormat="1" ht="11.25">
      <c r="B1721" s="210"/>
      <c r="C1721" s="211"/>
      <c r="D1721" s="212" t="s">
        <v>283</v>
      </c>
      <c r="E1721" s="213" t="s">
        <v>1</v>
      </c>
      <c r="F1721" s="214" t="s">
        <v>6918</v>
      </c>
      <c r="G1721" s="211"/>
      <c r="H1721" s="213" t="s">
        <v>1</v>
      </c>
      <c r="I1721" s="215"/>
      <c r="J1721" s="211"/>
      <c r="K1721" s="211"/>
      <c r="L1721" s="216"/>
      <c r="M1721" s="217"/>
      <c r="N1721" s="218"/>
      <c r="O1721" s="218"/>
      <c r="P1721" s="218"/>
      <c r="Q1721" s="218"/>
      <c r="R1721" s="218"/>
      <c r="S1721" s="218"/>
      <c r="T1721" s="219"/>
      <c r="AT1721" s="220" t="s">
        <v>283</v>
      </c>
      <c r="AU1721" s="220" t="s">
        <v>16</v>
      </c>
      <c r="AV1721" s="13" t="s">
        <v>16</v>
      </c>
      <c r="AW1721" s="13" t="s">
        <v>32</v>
      </c>
      <c r="AX1721" s="13" t="s">
        <v>76</v>
      </c>
      <c r="AY1721" s="220" t="s">
        <v>272</v>
      </c>
    </row>
    <row r="1722" spans="1:65" s="14" customFormat="1" ht="11.25">
      <c r="B1722" s="221"/>
      <c r="C1722" s="222"/>
      <c r="D1722" s="212" t="s">
        <v>283</v>
      </c>
      <c r="E1722" s="223" t="s">
        <v>1</v>
      </c>
      <c r="F1722" s="224" t="s">
        <v>84</v>
      </c>
      <c r="G1722" s="222"/>
      <c r="H1722" s="225">
        <v>2</v>
      </c>
      <c r="I1722" s="226"/>
      <c r="J1722" s="222"/>
      <c r="K1722" s="222"/>
      <c r="L1722" s="227"/>
      <c r="M1722" s="228"/>
      <c r="N1722" s="229"/>
      <c r="O1722" s="229"/>
      <c r="P1722" s="229"/>
      <c r="Q1722" s="229"/>
      <c r="R1722" s="229"/>
      <c r="S1722" s="229"/>
      <c r="T1722" s="230"/>
      <c r="AT1722" s="231" t="s">
        <v>283</v>
      </c>
      <c r="AU1722" s="231" t="s">
        <v>16</v>
      </c>
      <c r="AV1722" s="14" t="s">
        <v>84</v>
      </c>
      <c r="AW1722" s="14" t="s">
        <v>32</v>
      </c>
      <c r="AX1722" s="14" t="s">
        <v>76</v>
      </c>
      <c r="AY1722" s="231" t="s">
        <v>272</v>
      </c>
    </row>
    <row r="1723" spans="1:65" s="15" customFormat="1" ht="11.25">
      <c r="B1723" s="246"/>
      <c r="C1723" s="247"/>
      <c r="D1723" s="212" t="s">
        <v>283</v>
      </c>
      <c r="E1723" s="248" t="s">
        <v>1</v>
      </c>
      <c r="F1723" s="249" t="s">
        <v>5942</v>
      </c>
      <c r="G1723" s="247"/>
      <c r="H1723" s="250">
        <v>2</v>
      </c>
      <c r="I1723" s="251"/>
      <c r="J1723" s="247"/>
      <c r="K1723" s="247"/>
      <c r="L1723" s="252"/>
      <c r="M1723" s="253"/>
      <c r="N1723" s="254"/>
      <c r="O1723" s="254"/>
      <c r="P1723" s="254"/>
      <c r="Q1723" s="254"/>
      <c r="R1723" s="254"/>
      <c r="S1723" s="254"/>
      <c r="T1723" s="255"/>
      <c r="AT1723" s="256" t="s">
        <v>283</v>
      </c>
      <c r="AU1723" s="256" t="s">
        <v>16</v>
      </c>
      <c r="AV1723" s="15" t="s">
        <v>279</v>
      </c>
      <c r="AW1723" s="15" t="s">
        <v>32</v>
      </c>
      <c r="AX1723" s="15" t="s">
        <v>16</v>
      </c>
      <c r="AY1723" s="256" t="s">
        <v>272</v>
      </c>
    </row>
    <row r="1724" spans="1:65" s="2" customFormat="1" ht="24.2" customHeight="1">
      <c r="A1724" s="34"/>
      <c r="B1724" s="35"/>
      <c r="C1724" s="192" t="s">
        <v>3028</v>
      </c>
      <c r="D1724" s="192" t="s">
        <v>274</v>
      </c>
      <c r="E1724" s="193" t="s">
        <v>7246</v>
      </c>
      <c r="F1724" s="194" t="s">
        <v>6742</v>
      </c>
      <c r="G1724" s="195" t="s">
        <v>952</v>
      </c>
      <c r="H1724" s="196">
        <v>2</v>
      </c>
      <c r="I1724" s="197"/>
      <c r="J1724" s="198">
        <f>ROUND(I1724*H1724,2)</f>
        <v>0</v>
      </c>
      <c r="K1724" s="194" t="s">
        <v>1</v>
      </c>
      <c r="L1724" s="39"/>
      <c r="M1724" s="199" t="s">
        <v>1</v>
      </c>
      <c r="N1724" s="200" t="s">
        <v>41</v>
      </c>
      <c r="O1724" s="71"/>
      <c r="P1724" s="201">
        <f>O1724*H1724</f>
        <v>0</v>
      </c>
      <c r="Q1724" s="201">
        <v>0</v>
      </c>
      <c r="R1724" s="201">
        <f>Q1724*H1724</f>
        <v>0</v>
      </c>
      <c r="S1724" s="201">
        <v>0</v>
      </c>
      <c r="T1724" s="202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3" t="s">
        <v>279</v>
      </c>
      <c r="AT1724" s="203" t="s">
        <v>274</v>
      </c>
      <c r="AU1724" s="203" t="s">
        <v>16</v>
      </c>
      <c r="AY1724" s="17" t="s">
        <v>272</v>
      </c>
      <c r="BE1724" s="204">
        <f>IF(N1724="základní",J1724,0)</f>
        <v>0</v>
      </c>
      <c r="BF1724" s="204">
        <f>IF(N1724="snížená",J1724,0)</f>
        <v>0</v>
      </c>
      <c r="BG1724" s="204">
        <f>IF(N1724="zákl. přenesená",J1724,0)</f>
        <v>0</v>
      </c>
      <c r="BH1724" s="204">
        <f>IF(N1724="sníž. přenesená",J1724,0)</f>
        <v>0</v>
      </c>
      <c r="BI1724" s="204">
        <f>IF(N1724="nulová",J1724,0)</f>
        <v>0</v>
      </c>
      <c r="BJ1724" s="17" t="s">
        <v>16</v>
      </c>
      <c r="BK1724" s="204">
        <f>ROUND(I1724*H1724,2)</f>
        <v>0</v>
      </c>
      <c r="BL1724" s="17" t="s">
        <v>279</v>
      </c>
      <c r="BM1724" s="203" t="s">
        <v>4972</v>
      </c>
    </row>
    <row r="1725" spans="1:65" s="13" customFormat="1" ht="11.25">
      <c r="B1725" s="210"/>
      <c r="C1725" s="211"/>
      <c r="D1725" s="212" t="s">
        <v>283</v>
      </c>
      <c r="E1725" s="213" t="s">
        <v>1</v>
      </c>
      <c r="F1725" s="214" t="s">
        <v>6733</v>
      </c>
      <c r="G1725" s="211"/>
      <c r="H1725" s="213" t="s">
        <v>1</v>
      </c>
      <c r="I1725" s="215"/>
      <c r="J1725" s="211"/>
      <c r="K1725" s="211"/>
      <c r="L1725" s="216"/>
      <c r="M1725" s="217"/>
      <c r="N1725" s="218"/>
      <c r="O1725" s="218"/>
      <c r="P1725" s="218"/>
      <c r="Q1725" s="218"/>
      <c r="R1725" s="218"/>
      <c r="S1725" s="218"/>
      <c r="T1725" s="219"/>
      <c r="AT1725" s="220" t="s">
        <v>283</v>
      </c>
      <c r="AU1725" s="220" t="s">
        <v>16</v>
      </c>
      <c r="AV1725" s="13" t="s">
        <v>16</v>
      </c>
      <c r="AW1725" s="13" t="s">
        <v>32</v>
      </c>
      <c r="AX1725" s="13" t="s">
        <v>76</v>
      </c>
      <c r="AY1725" s="220" t="s">
        <v>272</v>
      </c>
    </row>
    <row r="1726" spans="1:65" s="13" customFormat="1" ht="11.25">
      <c r="B1726" s="210"/>
      <c r="C1726" s="211"/>
      <c r="D1726" s="212" t="s">
        <v>283</v>
      </c>
      <c r="E1726" s="213" t="s">
        <v>1</v>
      </c>
      <c r="F1726" s="214" t="s">
        <v>6918</v>
      </c>
      <c r="G1726" s="211"/>
      <c r="H1726" s="213" t="s">
        <v>1</v>
      </c>
      <c r="I1726" s="215"/>
      <c r="J1726" s="211"/>
      <c r="K1726" s="211"/>
      <c r="L1726" s="216"/>
      <c r="M1726" s="217"/>
      <c r="N1726" s="218"/>
      <c r="O1726" s="218"/>
      <c r="P1726" s="218"/>
      <c r="Q1726" s="218"/>
      <c r="R1726" s="218"/>
      <c r="S1726" s="218"/>
      <c r="T1726" s="219"/>
      <c r="AT1726" s="220" t="s">
        <v>283</v>
      </c>
      <c r="AU1726" s="220" t="s">
        <v>16</v>
      </c>
      <c r="AV1726" s="13" t="s">
        <v>16</v>
      </c>
      <c r="AW1726" s="13" t="s">
        <v>32</v>
      </c>
      <c r="AX1726" s="13" t="s">
        <v>76</v>
      </c>
      <c r="AY1726" s="220" t="s">
        <v>272</v>
      </c>
    </row>
    <row r="1727" spans="1:65" s="14" customFormat="1" ht="11.25">
      <c r="B1727" s="221"/>
      <c r="C1727" s="222"/>
      <c r="D1727" s="212" t="s">
        <v>283</v>
      </c>
      <c r="E1727" s="223" t="s">
        <v>1</v>
      </c>
      <c r="F1727" s="224" t="s">
        <v>84</v>
      </c>
      <c r="G1727" s="222"/>
      <c r="H1727" s="225">
        <v>2</v>
      </c>
      <c r="I1727" s="226"/>
      <c r="J1727" s="222"/>
      <c r="K1727" s="222"/>
      <c r="L1727" s="227"/>
      <c r="M1727" s="228"/>
      <c r="N1727" s="229"/>
      <c r="O1727" s="229"/>
      <c r="P1727" s="229"/>
      <c r="Q1727" s="229"/>
      <c r="R1727" s="229"/>
      <c r="S1727" s="229"/>
      <c r="T1727" s="230"/>
      <c r="AT1727" s="231" t="s">
        <v>283</v>
      </c>
      <c r="AU1727" s="231" t="s">
        <v>16</v>
      </c>
      <c r="AV1727" s="14" t="s">
        <v>84</v>
      </c>
      <c r="AW1727" s="14" t="s">
        <v>32</v>
      </c>
      <c r="AX1727" s="14" t="s">
        <v>76</v>
      </c>
      <c r="AY1727" s="231" t="s">
        <v>272</v>
      </c>
    </row>
    <row r="1728" spans="1:65" s="15" customFormat="1" ht="11.25">
      <c r="B1728" s="246"/>
      <c r="C1728" s="247"/>
      <c r="D1728" s="212" t="s">
        <v>283</v>
      </c>
      <c r="E1728" s="248" t="s">
        <v>1</v>
      </c>
      <c r="F1728" s="249" t="s">
        <v>5942</v>
      </c>
      <c r="G1728" s="247"/>
      <c r="H1728" s="250">
        <v>2</v>
      </c>
      <c r="I1728" s="251"/>
      <c r="J1728" s="247"/>
      <c r="K1728" s="247"/>
      <c r="L1728" s="252"/>
      <c r="M1728" s="253"/>
      <c r="N1728" s="254"/>
      <c r="O1728" s="254"/>
      <c r="P1728" s="254"/>
      <c r="Q1728" s="254"/>
      <c r="R1728" s="254"/>
      <c r="S1728" s="254"/>
      <c r="T1728" s="255"/>
      <c r="AT1728" s="256" t="s">
        <v>283</v>
      </c>
      <c r="AU1728" s="256" t="s">
        <v>16</v>
      </c>
      <c r="AV1728" s="15" t="s">
        <v>279</v>
      </c>
      <c r="AW1728" s="15" t="s">
        <v>32</v>
      </c>
      <c r="AX1728" s="15" t="s">
        <v>16</v>
      </c>
      <c r="AY1728" s="256" t="s">
        <v>272</v>
      </c>
    </row>
    <row r="1729" spans="1:65" s="2" customFormat="1" ht="24.2" customHeight="1">
      <c r="A1729" s="34"/>
      <c r="B1729" s="35"/>
      <c r="C1729" s="192" t="s">
        <v>3033</v>
      </c>
      <c r="D1729" s="192" t="s">
        <v>274</v>
      </c>
      <c r="E1729" s="193" t="s">
        <v>7247</v>
      </c>
      <c r="F1729" s="194" t="s">
        <v>7248</v>
      </c>
      <c r="G1729" s="195" t="s">
        <v>952</v>
      </c>
      <c r="H1729" s="196">
        <v>2</v>
      </c>
      <c r="I1729" s="197"/>
      <c r="J1729" s="198">
        <f>ROUND(I1729*H1729,2)</f>
        <v>0</v>
      </c>
      <c r="K1729" s="194" t="s">
        <v>1</v>
      </c>
      <c r="L1729" s="39"/>
      <c r="M1729" s="199" t="s">
        <v>1</v>
      </c>
      <c r="N1729" s="200" t="s">
        <v>41</v>
      </c>
      <c r="O1729" s="71"/>
      <c r="P1729" s="201">
        <f>O1729*H1729</f>
        <v>0</v>
      </c>
      <c r="Q1729" s="201">
        <v>0</v>
      </c>
      <c r="R1729" s="201">
        <f>Q1729*H1729</f>
        <v>0</v>
      </c>
      <c r="S1729" s="201">
        <v>0</v>
      </c>
      <c r="T1729" s="202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3" t="s">
        <v>279</v>
      </c>
      <c r="AT1729" s="203" t="s">
        <v>274</v>
      </c>
      <c r="AU1729" s="203" t="s">
        <v>16</v>
      </c>
      <c r="AY1729" s="17" t="s">
        <v>272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7" t="s">
        <v>16</v>
      </c>
      <c r="BK1729" s="204">
        <f>ROUND(I1729*H1729,2)</f>
        <v>0</v>
      </c>
      <c r="BL1729" s="17" t="s">
        <v>279</v>
      </c>
      <c r="BM1729" s="203" t="s">
        <v>4987</v>
      </c>
    </row>
    <row r="1730" spans="1:65" s="13" customFormat="1" ht="11.25">
      <c r="B1730" s="210"/>
      <c r="C1730" s="211"/>
      <c r="D1730" s="212" t="s">
        <v>283</v>
      </c>
      <c r="E1730" s="213" t="s">
        <v>1</v>
      </c>
      <c r="F1730" s="214" t="s">
        <v>6733</v>
      </c>
      <c r="G1730" s="211"/>
      <c r="H1730" s="213" t="s">
        <v>1</v>
      </c>
      <c r="I1730" s="215"/>
      <c r="J1730" s="211"/>
      <c r="K1730" s="211"/>
      <c r="L1730" s="216"/>
      <c r="M1730" s="217"/>
      <c r="N1730" s="218"/>
      <c r="O1730" s="218"/>
      <c r="P1730" s="218"/>
      <c r="Q1730" s="218"/>
      <c r="R1730" s="218"/>
      <c r="S1730" s="218"/>
      <c r="T1730" s="219"/>
      <c r="AT1730" s="220" t="s">
        <v>283</v>
      </c>
      <c r="AU1730" s="220" t="s">
        <v>16</v>
      </c>
      <c r="AV1730" s="13" t="s">
        <v>16</v>
      </c>
      <c r="AW1730" s="13" t="s">
        <v>32</v>
      </c>
      <c r="AX1730" s="13" t="s">
        <v>76</v>
      </c>
      <c r="AY1730" s="220" t="s">
        <v>272</v>
      </c>
    </row>
    <row r="1731" spans="1:65" s="13" customFormat="1" ht="11.25">
      <c r="B1731" s="210"/>
      <c r="C1731" s="211"/>
      <c r="D1731" s="212" t="s">
        <v>283</v>
      </c>
      <c r="E1731" s="213" t="s">
        <v>1</v>
      </c>
      <c r="F1731" s="214" t="s">
        <v>6734</v>
      </c>
      <c r="G1731" s="211"/>
      <c r="H1731" s="213" t="s">
        <v>1</v>
      </c>
      <c r="I1731" s="215"/>
      <c r="J1731" s="211"/>
      <c r="K1731" s="211"/>
      <c r="L1731" s="216"/>
      <c r="M1731" s="217"/>
      <c r="N1731" s="218"/>
      <c r="O1731" s="218"/>
      <c r="P1731" s="218"/>
      <c r="Q1731" s="218"/>
      <c r="R1731" s="218"/>
      <c r="S1731" s="218"/>
      <c r="T1731" s="219"/>
      <c r="AT1731" s="220" t="s">
        <v>283</v>
      </c>
      <c r="AU1731" s="220" t="s">
        <v>16</v>
      </c>
      <c r="AV1731" s="13" t="s">
        <v>16</v>
      </c>
      <c r="AW1731" s="13" t="s">
        <v>32</v>
      </c>
      <c r="AX1731" s="13" t="s">
        <v>76</v>
      </c>
      <c r="AY1731" s="220" t="s">
        <v>272</v>
      </c>
    </row>
    <row r="1732" spans="1:65" s="13" customFormat="1" ht="11.25">
      <c r="B1732" s="210"/>
      <c r="C1732" s="211"/>
      <c r="D1732" s="212" t="s">
        <v>283</v>
      </c>
      <c r="E1732" s="213" t="s">
        <v>1</v>
      </c>
      <c r="F1732" s="214" t="s">
        <v>6735</v>
      </c>
      <c r="G1732" s="211"/>
      <c r="H1732" s="213" t="s">
        <v>1</v>
      </c>
      <c r="I1732" s="215"/>
      <c r="J1732" s="211"/>
      <c r="K1732" s="211"/>
      <c r="L1732" s="216"/>
      <c r="M1732" s="217"/>
      <c r="N1732" s="218"/>
      <c r="O1732" s="218"/>
      <c r="P1732" s="218"/>
      <c r="Q1732" s="218"/>
      <c r="R1732" s="218"/>
      <c r="S1732" s="218"/>
      <c r="T1732" s="219"/>
      <c r="AT1732" s="220" t="s">
        <v>283</v>
      </c>
      <c r="AU1732" s="220" t="s">
        <v>16</v>
      </c>
      <c r="AV1732" s="13" t="s">
        <v>16</v>
      </c>
      <c r="AW1732" s="13" t="s">
        <v>32</v>
      </c>
      <c r="AX1732" s="13" t="s">
        <v>76</v>
      </c>
      <c r="AY1732" s="220" t="s">
        <v>272</v>
      </c>
    </row>
    <row r="1733" spans="1:65" s="13" customFormat="1" ht="11.25">
      <c r="B1733" s="210"/>
      <c r="C1733" s="211"/>
      <c r="D1733" s="212" t="s">
        <v>283</v>
      </c>
      <c r="E1733" s="213" t="s">
        <v>1</v>
      </c>
      <c r="F1733" s="214" t="s">
        <v>6918</v>
      </c>
      <c r="G1733" s="211"/>
      <c r="H1733" s="213" t="s">
        <v>1</v>
      </c>
      <c r="I1733" s="215"/>
      <c r="J1733" s="211"/>
      <c r="K1733" s="211"/>
      <c r="L1733" s="216"/>
      <c r="M1733" s="217"/>
      <c r="N1733" s="218"/>
      <c r="O1733" s="218"/>
      <c r="P1733" s="218"/>
      <c r="Q1733" s="218"/>
      <c r="R1733" s="218"/>
      <c r="S1733" s="218"/>
      <c r="T1733" s="219"/>
      <c r="AT1733" s="220" t="s">
        <v>283</v>
      </c>
      <c r="AU1733" s="220" t="s">
        <v>16</v>
      </c>
      <c r="AV1733" s="13" t="s">
        <v>16</v>
      </c>
      <c r="AW1733" s="13" t="s">
        <v>32</v>
      </c>
      <c r="AX1733" s="13" t="s">
        <v>76</v>
      </c>
      <c r="AY1733" s="220" t="s">
        <v>272</v>
      </c>
    </row>
    <row r="1734" spans="1:65" s="14" customFormat="1" ht="11.25">
      <c r="B1734" s="221"/>
      <c r="C1734" s="222"/>
      <c r="D1734" s="212" t="s">
        <v>283</v>
      </c>
      <c r="E1734" s="223" t="s">
        <v>1</v>
      </c>
      <c r="F1734" s="224" t="s">
        <v>84</v>
      </c>
      <c r="G1734" s="222"/>
      <c r="H1734" s="225">
        <v>2</v>
      </c>
      <c r="I1734" s="226"/>
      <c r="J1734" s="222"/>
      <c r="K1734" s="222"/>
      <c r="L1734" s="227"/>
      <c r="M1734" s="228"/>
      <c r="N1734" s="229"/>
      <c r="O1734" s="229"/>
      <c r="P1734" s="229"/>
      <c r="Q1734" s="229"/>
      <c r="R1734" s="229"/>
      <c r="S1734" s="229"/>
      <c r="T1734" s="230"/>
      <c r="AT1734" s="231" t="s">
        <v>283</v>
      </c>
      <c r="AU1734" s="231" t="s">
        <v>16</v>
      </c>
      <c r="AV1734" s="14" t="s">
        <v>84</v>
      </c>
      <c r="AW1734" s="14" t="s">
        <v>32</v>
      </c>
      <c r="AX1734" s="14" t="s">
        <v>76</v>
      </c>
      <c r="AY1734" s="231" t="s">
        <v>272</v>
      </c>
    </row>
    <row r="1735" spans="1:65" s="15" customFormat="1" ht="11.25">
      <c r="B1735" s="246"/>
      <c r="C1735" s="247"/>
      <c r="D1735" s="212" t="s">
        <v>283</v>
      </c>
      <c r="E1735" s="248" t="s">
        <v>1</v>
      </c>
      <c r="F1735" s="249" t="s">
        <v>5942</v>
      </c>
      <c r="G1735" s="247"/>
      <c r="H1735" s="250">
        <v>2</v>
      </c>
      <c r="I1735" s="251"/>
      <c r="J1735" s="247"/>
      <c r="K1735" s="247"/>
      <c r="L1735" s="252"/>
      <c r="M1735" s="253"/>
      <c r="N1735" s="254"/>
      <c r="O1735" s="254"/>
      <c r="P1735" s="254"/>
      <c r="Q1735" s="254"/>
      <c r="R1735" s="254"/>
      <c r="S1735" s="254"/>
      <c r="T1735" s="255"/>
      <c r="AT1735" s="256" t="s">
        <v>283</v>
      </c>
      <c r="AU1735" s="256" t="s">
        <v>16</v>
      </c>
      <c r="AV1735" s="15" t="s">
        <v>279</v>
      </c>
      <c r="AW1735" s="15" t="s">
        <v>32</v>
      </c>
      <c r="AX1735" s="15" t="s">
        <v>16</v>
      </c>
      <c r="AY1735" s="256" t="s">
        <v>272</v>
      </c>
    </row>
    <row r="1736" spans="1:65" s="2" customFormat="1" ht="24.2" customHeight="1">
      <c r="A1736" s="34"/>
      <c r="B1736" s="35"/>
      <c r="C1736" s="192" t="s">
        <v>3039</v>
      </c>
      <c r="D1736" s="192" t="s">
        <v>274</v>
      </c>
      <c r="E1736" s="193" t="s">
        <v>7249</v>
      </c>
      <c r="F1736" s="194" t="s">
        <v>7250</v>
      </c>
      <c r="G1736" s="195" t="s">
        <v>952</v>
      </c>
      <c r="H1736" s="196">
        <v>2</v>
      </c>
      <c r="I1736" s="197"/>
      <c r="J1736" s="198">
        <f>ROUND(I1736*H1736,2)</f>
        <v>0</v>
      </c>
      <c r="K1736" s="194" t="s">
        <v>1</v>
      </c>
      <c r="L1736" s="39"/>
      <c r="M1736" s="199" t="s">
        <v>1</v>
      </c>
      <c r="N1736" s="200" t="s">
        <v>41</v>
      </c>
      <c r="O1736" s="71"/>
      <c r="P1736" s="201">
        <f>O1736*H1736</f>
        <v>0</v>
      </c>
      <c r="Q1736" s="201">
        <v>0</v>
      </c>
      <c r="R1736" s="201">
        <f>Q1736*H1736</f>
        <v>0</v>
      </c>
      <c r="S1736" s="201">
        <v>0</v>
      </c>
      <c r="T1736" s="202">
        <f>S1736*H1736</f>
        <v>0</v>
      </c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R1736" s="203" t="s">
        <v>279</v>
      </c>
      <c r="AT1736" s="203" t="s">
        <v>274</v>
      </c>
      <c r="AU1736" s="203" t="s">
        <v>16</v>
      </c>
      <c r="AY1736" s="17" t="s">
        <v>272</v>
      </c>
      <c r="BE1736" s="204">
        <f>IF(N1736="základní",J1736,0)</f>
        <v>0</v>
      </c>
      <c r="BF1736" s="204">
        <f>IF(N1736="snížená",J1736,0)</f>
        <v>0</v>
      </c>
      <c r="BG1736" s="204">
        <f>IF(N1736="zákl. přenesená",J1736,0)</f>
        <v>0</v>
      </c>
      <c r="BH1736" s="204">
        <f>IF(N1736="sníž. přenesená",J1736,0)</f>
        <v>0</v>
      </c>
      <c r="BI1736" s="204">
        <f>IF(N1736="nulová",J1736,0)</f>
        <v>0</v>
      </c>
      <c r="BJ1736" s="17" t="s">
        <v>16</v>
      </c>
      <c r="BK1736" s="204">
        <f>ROUND(I1736*H1736,2)</f>
        <v>0</v>
      </c>
      <c r="BL1736" s="17" t="s">
        <v>279</v>
      </c>
      <c r="BM1736" s="203" t="s">
        <v>4998</v>
      </c>
    </row>
    <row r="1737" spans="1:65" s="13" customFormat="1" ht="11.25">
      <c r="B1737" s="210"/>
      <c r="C1737" s="211"/>
      <c r="D1737" s="212" t="s">
        <v>283</v>
      </c>
      <c r="E1737" s="213" t="s">
        <v>1</v>
      </c>
      <c r="F1737" s="214" t="s">
        <v>6733</v>
      </c>
      <c r="G1737" s="211"/>
      <c r="H1737" s="213" t="s">
        <v>1</v>
      </c>
      <c r="I1737" s="215"/>
      <c r="J1737" s="211"/>
      <c r="K1737" s="211"/>
      <c r="L1737" s="216"/>
      <c r="M1737" s="217"/>
      <c r="N1737" s="218"/>
      <c r="O1737" s="218"/>
      <c r="P1737" s="218"/>
      <c r="Q1737" s="218"/>
      <c r="R1737" s="218"/>
      <c r="S1737" s="218"/>
      <c r="T1737" s="219"/>
      <c r="AT1737" s="220" t="s">
        <v>283</v>
      </c>
      <c r="AU1737" s="220" t="s">
        <v>16</v>
      </c>
      <c r="AV1737" s="13" t="s">
        <v>16</v>
      </c>
      <c r="AW1737" s="13" t="s">
        <v>32</v>
      </c>
      <c r="AX1737" s="13" t="s">
        <v>76</v>
      </c>
      <c r="AY1737" s="220" t="s">
        <v>272</v>
      </c>
    </row>
    <row r="1738" spans="1:65" s="13" customFormat="1" ht="11.25">
      <c r="B1738" s="210"/>
      <c r="C1738" s="211"/>
      <c r="D1738" s="212" t="s">
        <v>283</v>
      </c>
      <c r="E1738" s="213" t="s">
        <v>1</v>
      </c>
      <c r="F1738" s="214" t="s">
        <v>6918</v>
      </c>
      <c r="G1738" s="211"/>
      <c r="H1738" s="213" t="s">
        <v>1</v>
      </c>
      <c r="I1738" s="215"/>
      <c r="J1738" s="211"/>
      <c r="K1738" s="211"/>
      <c r="L1738" s="216"/>
      <c r="M1738" s="217"/>
      <c r="N1738" s="218"/>
      <c r="O1738" s="218"/>
      <c r="P1738" s="218"/>
      <c r="Q1738" s="218"/>
      <c r="R1738" s="218"/>
      <c r="S1738" s="218"/>
      <c r="T1738" s="219"/>
      <c r="AT1738" s="220" t="s">
        <v>283</v>
      </c>
      <c r="AU1738" s="220" t="s">
        <v>16</v>
      </c>
      <c r="AV1738" s="13" t="s">
        <v>16</v>
      </c>
      <c r="AW1738" s="13" t="s">
        <v>32</v>
      </c>
      <c r="AX1738" s="13" t="s">
        <v>76</v>
      </c>
      <c r="AY1738" s="220" t="s">
        <v>272</v>
      </c>
    </row>
    <row r="1739" spans="1:65" s="14" customFormat="1" ht="11.25">
      <c r="B1739" s="221"/>
      <c r="C1739" s="222"/>
      <c r="D1739" s="212" t="s">
        <v>283</v>
      </c>
      <c r="E1739" s="223" t="s">
        <v>1</v>
      </c>
      <c r="F1739" s="224" t="s">
        <v>84</v>
      </c>
      <c r="G1739" s="222"/>
      <c r="H1739" s="225">
        <v>2</v>
      </c>
      <c r="I1739" s="226"/>
      <c r="J1739" s="222"/>
      <c r="K1739" s="222"/>
      <c r="L1739" s="227"/>
      <c r="M1739" s="228"/>
      <c r="N1739" s="229"/>
      <c r="O1739" s="229"/>
      <c r="P1739" s="229"/>
      <c r="Q1739" s="229"/>
      <c r="R1739" s="229"/>
      <c r="S1739" s="229"/>
      <c r="T1739" s="230"/>
      <c r="AT1739" s="231" t="s">
        <v>283</v>
      </c>
      <c r="AU1739" s="231" t="s">
        <v>16</v>
      </c>
      <c r="AV1739" s="14" t="s">
        <v>84</v>
      </c>
      <c r="AW1739" s="14" t="s">
        <v>32</v>
      </c>
      <c r="AX1739" s="14" t="s">
        <v>76</v>
      </c>
      <c r="AY1739" s="231" t="s">
        <v>272</v>
      </c>
    </row>
    <row r="1740" spans="1:65" s="15" customFormat="1" ht="11.25">
      <c r="B1740" s="246"/>
      <c r="C1740" s="247"/>
      <c r="D1740" s="212" t="s">
        <v>283</v>
      </c>
      <c r="E1740" s="248" t="s">
        <v>1</v>
      </c>
      <c r="F1740" s="249" t="s">
        <v>5942</v>
      </c>
      <c r="G1740" s="247"/>
      <c r="H1740" s="250">
        <v>2</v>
      </c>
      <c r="I1740" s="251"/>
      <c r="J1740" s="247"/>
      <c r="K1740" s="247"/>
      <c r="L1740" s="252"/>
      <c r="M1740" s="253"/>
      <c r="N1740" s="254"/>
      <c r="O1740" s="254"/>
      <c r="P1740" s="254"/>
      <c r="Q1740" s="254"/>
      <c r="R1740" s="254"/>
      <c r="S1740" s="254"/>
      <c r="T1740" s="255"/>
      <c r="AT1740" s="256" t="s">
        <v>283</v>
      </c>
      <c r="AU1740" s="256" t="s">
        <v>16</v>
      </c>
      <c r="AV1740" s="15" t="s">
        <v>279</v>
      </c>
      <c r="AW1740" s="15" t="s">
        <v>32</v>
      </c>
      <c r="AX1740" s="15" t="s">
        <v>16</v>
      </c>
      <c r="AY1740" s="256" t="s">
        <v>272</v>
      </c>
    </row>
    <row r="1741" spans="1:65" s="2" customFormat="1" ht="24.2" customHeight="1">
      <c r="A1741" s="34"/>
      <c r="B1741" s="35"/>
      <c r="C1741" s="192" t="s">
        <v>3045</v>
      </c>
      <c r="D1741" s="192" t="s">
        <v>274</v>
      </c>
      <c r="E1741" s="193" t="s">
        <v>7251</v>
      </c>
      <c r="F1741" s="194" t="s">
        <v>7128</v>
      </c>
      <c r="G1741" s="195" t="s">
        <v>952</v>
      </c>
      <c r="H1741" s="196">
        <v>2</v>
      </c>
      <c r="I1741" s="197"/>
      <c r="J1741" s="198">
        <f>ROUND(I1741*H1741,2)</f>
        <v>0</v>
      </c>
      <c r="K1741" s="194" t="s">
        <v>1</v>
      </c>
      <c r="L1741" s="39"/>
      <c r="M1741" s="199" t="s">
        <v>1</v>
      </c>
      <c r="N1741" s="200" t="s">
        <v>41</v>
      </c>
      <c r="O1741" s="71"/>
      <c r="P1741" s="201">
        <f>O1741*H1741</f>
        <v>0</v>
      </c>
      <c r="Q1741" s="201">
        <v>0</v>
      </c>
      <c r="R1741" s="201">
        <f>Q1741*H1741</f>
        <v>0</v>
      </c>
      <c r="S1741" s="201">
        <v>0</v>
      </c>
      <c r="T1741" s="202">
        <f>S1741*H1741</f>
        <v>0</v>
      </c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  <c r="AR1741" s="203" t="s">
        <v>279</v>
      </c>
      <c r="AT1741" s="203" t="s">
        <v>274</v>
      </c>
      <c r="AU1741" s="203" t="s">
        <v>16</v>
      </c>
      <c r="AY1741" s="17" t="s">
        <v>272</v>
      </c>
      <c r="BE1741" s="204">
        <f>IF(N1741="základní",J1741,0)</f>
        <v>0</v>
      </c>
      <c r="BF1741" s="204">
        <f>IF(N1741="snížená",J1741,0)</f>
        <v>0</v>
      </c>
      <c r="BG1741" s="204">
        <f>IF(N1741="zákl. přenesená",J1741,0)</f>
        <v>0</v>
      </c>
      <c r="BH1741" s="204">
        <f>IF(N1741="sníž. přenesená",J1741,0)</f>
        <v>0</v>
      </c>
      <c r="BI1741" s="204">
        <f>IF(N1741="nulová",J1741,0)</f>
        <v>0</v>
      </c>
      <c r="BJ1741" s="17" t="s">
        <v>16</v>
      </c>
      <c r="BK1741" s="204">
        <f>ROUND(I1741*H1741,2)</f>
        <v>0</v>
      </c>
      <c r="BL1741" s="17" t="s">
        <v>279</v>
      </c>
      <c r="BM1741" s="203" t="s">
        <v>5011</v>
      </c>
    </row>
    <row r="1742" spans="1:65" s="13" customFormat="1" ht="11.25">
      <c r="B1742" s="210"/>
      <c r="C1742" s="211"/>
      <c r="D1742" s="212" t="s">
        <v>283</v>
      </c>
      <c r="E1742" s="213" t="s">
        <v>1</v>
      </c>
      <c r="F1742" s="214" t="s">
        <v>6733</v>
      </c>
      <c r="G1742" s="211"/>
      <c r="H1742" s="213" t="s">
        <v>1</v>
      </c>
      <c r="I1742" s="215"/>
      <c r="J1742" s="211"/>
      <c r="K1742" s="211"/>
      <c r="L1742" s="216"/>
      <c r="M1742" s="217"/>
      <c r="N1742" s="218"/>
      <c r="O1742" s="218"/>
      <c r="P1742" s="218"/>
      <c r="Q1742" s="218"/>
      <c r="R1742" s="218"/>
      <c r="S1742" s="218"/>
      <c r="T1742" s="219"/>
      <c r="AT1742" s="220" t="s">
        <v>283</v>
      </c>
      <c r="AU1742" s="220" t="s">
        <v>16</v>
      </c>
      <c r="AV1742" s="13" t="s">
        <v>16</v>
      </c>
      <c r="AW1742" s="13" t="s">
        <v>32</v>
      </c>
      <c r="AX1742" s="13" t="s">
        <v>76</v>
      </c>
      <c r="AY1742" s="220" t="s">
        <v>272</v>
      </c>
    </row>
    <row r="1743" spans="1:65" s="13" customFormat="1" ht="11.25">
      <c r="B1743" s="210"/>
      <c r="C1743" s="211"/>
      <c r="D1743" s="212" t="s">
        <v>283</v>
      </c>
      <c r="E1743" s="213" t="s">
        <v>1</v>
      </c>
      <c r="F1743" s="214" t="s">
        <v>6734</v>
      </c>
      <c r="G1743" s="211"/>
      <c r="H1743" s="213" t="s">
        <v>1</v>
      </c>
      <c r="I1743" s="215"/>
      <c r="J1743" s="211"/>
      <c r="K1743" s="211"/>
      <c r="L1743" s="216"/>
      <c r="M1743" s="217"/>
      <c r="N1743" s="218"/>
      <c r="O1743" s="218"/>
      <c r="P1743" s="218"/>
      <c r="Q1743" s="218"/>
      <c r="R1743" s="218"/>
      <c r="S1743" s="218"/>
      <c r="T1743" s="219"/>
      <c r="AT1743" s="220" t="s">
        <v>283</v>
      </c>
      <c r="AU1743" s="220" t="s">
        <v>16</v>
      </c>
      <c r="AV1743" s="13" t="s">
        <v>16</v>
      </c>
      <c r="AW1743" s="13" t="s">
        <v>32</v>
      </c>
      <c r="AX1743" s="13" t="s">
        <v>76</v>
      </c>
      <c r="AY1743" s="220" t="s">
        <v>272</v>
      </c>
    </row>
    <row r="1744" spans="1:65" s="13" customFormat="1" ht="11.25">
      <c r="B1744" s="210"/>
      <c r="C1744" s="211"/>
      <c r="D1744" s="212" t="s">
        <v>283</v>
      </c>
      <c r="E1744" s="213" t="s">
        <v>1</v>
      </c>
      <c r="F1744" s="214" t="s">
        <v>6735</v>
      </c>
      <c r="G1744" s="211"/>
      <c r="H1744" s="213" t="s">
        <v>1</v>
      </c>
      <c r="I1744" s="215"/>
      <c r="J1744" s="211"/>
      <c r="K1744" s="211"/>
      <c r="L1744" s="216"/>
      <c r="M1744" s="217"/>
      <c r="N1744" s="218"/>
      <c r="O1744" s="218"/>
      <c r="P1744" s="218"/>
      <c r="Q1744" s="218"/>
      <c r="R1744" s="218"/>
      <c r="S1744" s="218"/>
      <c r="T1744" s="219"/>
      <c r="AT1744" s="220" t="s">
        <v>283</v>
      </c>
      <c r="AU1744" s="220" t="s">
        <v>16</v>
      </c>
      <c r="AV1744" s="13" t="s">
        <v>16</v>
      </c>
      <c r="AW1744" s="13" t="s">
        <v>32</v>
      </c>
      <c r="AX1744" s="13" t="s">
        <v>76</v>
      </c>
      <c r="AY1744" s="220" t="s">
        <v>272</v>
      </c>
    </row>
    <row r="1745" spans="1:65" s="13" customFormat="1" ht="11.25">
      <c r="B1745" s="210"/>
      <c r="C1745" s="211"/>
      <c r="D1745" s="212" t="s">
        <v>283</v>
      </c>
      <c r="E1745" s="213" t="s">
        <v>1</v>
      </c>
      <c r="F1745" s="214" t="s">
        <v>6918</v>
      </c>
      <c r="G1745" s="211"/>
      <c r="H1745" s="213" t="s">
        <v>1</v>
      </c>
      <c r="I1745" s="215"/>
      <c r="J1745" s="211"/>
      <c r="K1745" s="211"/>
      <c r="L1745" s="216"/>
      <c r="M1745" s="217"/>
      <c r="N1745" s="218"/>
      <c r="O1745" s="218"/>
      <c r="P1745" s="218"/>
      <c r="Q1745" s="218"/>
      <c r="R1745" s="218"/>
      <c r="S1745" s="218"/>
      <c r="T1745" s="219"/>
      <c r="AT1745" s="220" t="s">
        <v>283</v>
      </c>
      <c r="AU1745" s="220" t="s">
        <v>16</v>
      </c>
      <c r="AV1745" s="13" t="s">
        <v>16</v>
      </c>
      <c r="AW1745" s="13" t="s">
        <v>32</v>
      </c>
      <c r="AX1745" s="13" t="s">
        <v>76</v>
      </c>
      <c r="AY1745" s="220" t="s">
        <v>272</v>
      </c>
    </row>
    <row r="1746" spans="1:65" s="14" customFormat="1" ht="11.25">
      <c r="B1746" s="221"/>
      <c r="C1746" s="222"/>
      <c r="D1746" s="212" t="s">
        <v>283</v>
      </c>
      <c r="E1746" s="223" t="s">
        <v>1</v>
      </c>
      <c r="F1746" s="224" t="s">
        <v>84</v>
      </c>
      <c r="G1746" s="222"/>
      <c r="H1746" s="225">
        <v>2</v>
      </c>
      <c r="I1746" s="226"/>
      <c r="J1746" s="222"/>
      <c r="K1746" s="222"/>
      <c r="L1746" s="227"/>
      <c r="M1746" s="228"/>
      <c r="N1746" s="229"/>
      <c r="O1746" s="229"/>
      <c r="P1746" s="229"/>
      <c r="Q1746" s="229"/>
      <c r="R1746" s="229"/>
      <c r="S1746" s="229"/>
      <c r="T1746" s="230"/>
      <c r="AT1746" s="231" t="s">
        <v>283</v>
      </c>
      <c r="AU1746" s="231" t="s">
        <v>16</v>
      </c>
      <c r="AV1746" s="14" t="s">
        <v>84</v>
      </c>
      <c r="AW1746" s="14" t="s">
        <v>32</v>
      </c>
      <c r="AX1746" s="14" t="s">
        <v>76</v>
      </c>
      <c r="AY1746" s="231" t="s">
        <v>272</v>
      </c>
    </row>
    <row r="1747" spans="1:65" s="15" customFormat="1" ht="11.25">
      <c r="B1747" s="246"/>
      <c r="C1747" s="247"/>
      <c r="D1747" s="212" t="s">
        <v>283</v>
      </c>
      <c r="E1747" s="248" t="s">
        <v>1</v>
      </c>
      <c r="F1747" s="249" t="s">
        <v>5942</v>
      </c>
      <c r="G1747" s="247"/>
      <c r="H1747" s="250">
        <v>2</v>
      </c>
      <c r="I1747" s="251"/>
      <c r="J1747" s="247"/>
      <c r="K1747" s="247"/>
      <c r="L1747" s="252"/>
      <c r="M1747" s="253"/>
      <c r="N1747" s="254"/>
      <c r="O1747" s="254"/>
      <c r="P1747" s="254"/>
      <c r="Q1747" s="254"/>
      <c r="R1747" s="254"/>
      <c r="S1747" s="254"/>
      <c r="T1747" s="255"/>
      <c r="AT1747" s="256" t="s">
        <v>283</v>
      </c>
      <c r="AU1747" s="256" t="s">
        <v>16</v>
      </c>
      <c r="AV1747" s="15" t="s">
        <v>279</v>
      </c>
      <c r="AW1747" s="15" t="s">
        <v>32</v>
      </c>
      <c r="AX1747" s="15" t="s">
        <v>16</v>
      </c>
      <c r="AY1747" s="256" t="s">
        <v>272</v>
      </c>
    </row>
    <row r="1748" spans="1:65" s="2" customFormat="1" ht="24.2" customHeight="1">
      <c r="A1748" s="34"/>
      <c r="B1748" s="35"/>
      <c r="C1748" s="192" t="s">
        <v>3050</v>
      </c>
      <c r="D1748" s="192" t="s">
        <v>274</v>
      </c>
      <c r="E1748" s="193" t="s">
        <v>7252</v>
      </c>
      <c r="F1748" s="194" t="s">
        <v>7130</v>
      </c>
      <c r="G1748" s="195" t="s">
        <v>952</v>
      </c>
      <c r="H1748" s="196">
        <v>2</v>
      </c>
      <c r="I1748" s="197"/>
      <c r="J1748" s="198">
        <f>ROUND(I1748*H1748,2)</f>
        <v>0</v>
      </c>
      <c r="K1748" s="194" t="s">
        <v>1</v>
      </c>
      <c r="L1748" s="39"/>
      <c r="M1748" s="199" t="s">
        <v>1</v>
      </c>
      <c r="N1748" s="200" t="s">
        <v>41</v>
      </c>
      <c r="O1748" s="71"/>
      <c r="P1748" s="201">
        <f>O1748*H1748</f>
        <v>0</v>
      </c>
      <c r="Q1748" s="201">
        <v>0</v>
      </c>
      <c r="R1748" s="201">
        <f>Q1748*H1748</f>
        <v>0</v>
      </c>
      <c r="S1748" s="201">
        <v>0</v>
      </c>
      <c r="T1748" s="202">
        <f>S1748*H1748</f>
        <v>0</v>
      </c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R1748" s="203" t="s">
        <v>279</v>
      </c>
      <c r="AT1748" s="203" t="s">
        <v>274</v>
      </c>
      <c r="AU1748" s="203" t="s">
        <v>16</v>
      </c>
      <c r="AY1748" s="17" t="s">
        <v>272</v>
      </c>
      <c r="BE1748" s="204">
        <f>IF(N1748="základní",J1748,0)</f>
        <v>0</v>
      </c>
      <c r="BF1748" s="204">
        <f>IF(N1748="snížená",J1748,0)</f>
        <v>0</v>
      </c>
      <c r="BG1748" s="204">
        <f>IF(N1748="zákl. přenesená",J1748,0)</f>
        <v>0</v>
      </c>
      <c r="BH1748" s="204">
        <f>IF(N1748="sníž. přenesená",J1748,0)</f>
        <v>0</v>
      </c>
      <c r="BI1748" s="204">
        <f>IF(N1748="nulová",J1748,0)</f>
        <v>0</v>
      </c>
      <c r="BJ1748" s="17" t="s">
        <v>16</v>
      </c>
      <c r="BK1748" s="204">
        <f>ROUND(I1748*H1748,2)</f>
        <v>0</v>
      </c>
      <c r="BL1748" s="17" t="s">
        <v>279</v>
      </c>
      <c r="BM1748" s="203" t="s">
        <v>5021</v>
      </c>
    </row>
    <row r="1749" spans="1:65" s="13" customFormat="1" ht="11.25">
      <c r="B1749" s="210"/>
      <c r="C1749" s="211"/>
      <c r="D1749" s="212" t="s">
        <v>283</v>
      </c>
      <c r="E1749" s="213" t="s">
        <v>1</v>
      </c>
      <c r="F1749" s="214" t="s">
        <v>6733</v>
      </c>
      <c r="G1749" s="211"/>
      <c r="H1749" s="213" t="s">
        <v>1</v>
      </c>
      <c r="I1749" s="215"/>
      <c r="J1749" s="211"/>
      <c r="K1749" s="211"/>
      <c r="L1749" s="216"/>
      <c r="M1749" s="217"/>
      <c r="N1749" s="218"/>
      <c r="O1749" s="218"/>
      <c r="P1749" s="218"/>
      <c r="Q1749" s="218"/>
      <c r="R1749" s="218"/>
      <c r="S1749" s="218"/>
      <c r="T1749" s="219"/>
      <c r="AT1749" s="220" t="s">
        <v>283</v>
      </c>
      <c r="AU1749" s="220" t="s">
        <v>16</v>
      </c>
      <c r="AV1749" s="13" t="s">
        <v>16</v>
      </c>
      <c r="AW1749" s="13" t="s">
        <v>32</v>
      </c>
      <c r="AX1749" s="13" t="s">
        <v>76</v>
      </c>
      <c r="AY1749" s="220" t="s">
        <v>272</v>
      </c>
    </row>
    <row r="1750" spans="1:65" s="13" customFormat="1" ht="11.25">
      <c r="B1750" s="210"/>
      <c r="C1750" s="211"/>
      <c r="D1750" s="212" t="s">
        <v>283</v>
      </c>
      <c r="E1750" s="213" t="s">
        <v>1</v>
      </c>
      <c r="F1750" s="214" t="s">
        <v>6918</v>
      </c>
      <c r="G1750" s="211"/>
      <c r="H1750" s="213" t="s">
        <v>1</v>
      </c>
      <c r="I1750" s="215"/>
      <c r="J1750" s="211"/>
      <c r="K1750" s="211"/>
      <c r="L1750" s="216"/>
      <c r="M1750" s="217"/>
      <c r="N1750" s="218"/>
      <c r="O1750" s="218"/>
      <c r="P1750" s="218"/>
      <c r="Q1750" s="218"/>
      <c r="R1750" s="218"/>
      <c r="S1750" s="218"/>
      <c r="T1750" s="219"/>
      <c r="AT1750" s="220" t="s">
        <v>283</v>
      </c>
      <c r="AU1750" s="220" t="s">
        <v>16</v>
      </c>
      <c r="AV1750" s="13" t="s">
        <v>16</v>
      </c>
      <c r="AW1750" s="13" t="s">
        <v>32</v>
      </c>
      <c r="AX1750" s="13" t="s">
        <v>76</v>
      </c>
      <c r="AY1750" s="220" t="s">
        <v>272</v>
      </c>
    </row>
    <row r="1751" spans="1:65" s="14" customFormat="1" ht="11.25">
      <c r="B1751" s="221"/>
      <c r="C1751" s="222"/>
      <c r="D1751" s="212" t="s">
        <v>283</v>
      </c>
      <c r="E1751" s="223" t="s">
        <v>1</v>
      </c>
      <c r="F1751" s="224" t="s">
        <v>84</v>
      </c>
      <c r="G1751" s="222"/>
      <c r="H1751" s="225">
        <v>2</v>
      </c>
      <c r="I1751" s="226"/>
      <c r="J1751" s="222"/>
      <c r="K1751" s="222"/>
      <c r="L1751" s="227"/>
      <c r="M1751" s="228"/>
      <c r="N1751" s="229"/>
      <c r="O1751" s="229"/>
      <c r="P1751" s="229"/>
      <c r="Q1751" s="229"/>
      <c r="R1751" s="229"/>
      <c r="S1751" s="229"/>
      <c r="T1751" s="230"/>
      <c r="AT1751" s="231" t="s">
        <v>283</v>
      </c>
      <c r="AU1751" s="231" t="s">
        <v>16</v>
      </c>
      <c r="AV1751" s="14" t="s">
        <v>84</v>
      </c>
      <c r="AW1751" s="14" t="s">
        <v>32</v>
      </c>
      <c r="AX1751" s="14" t="s">
        <v>76</v>
      </c>
      <c r="AY1751" s="231" t="s">
        <v>272</v>
      </c>
    </row>
    <row r="1752" spans="1:65" s="15" customFormat="1" ht="11.25">
      <c r="B1752" s="246"/>
      <c r="C1752" s="247"/>
      <c r="D1752" s="212" t="s">
        <v>283</v>
      </c>
      <c r="E1752" s="248" t="s">
        <v>1</v>
      </c>
      <c r="F1752" s="249" t="s">
        <v>5942</v>
      </c>
      <c r="G1752" s="247"/>
      <c r="H1752" s="250">
        <v>2</v>
      </c>
      <c r="I1752" s="251"/>
      <c r="J1752" s="247"/>
      <c r="K1752" s="247"/>
      <c r="L1752" s="252"/>
      <c r="M1752" s="253"/>
      <c r="N1752" s="254"/>
      <c r="O1752" s="254"/>
      <c r="P1752" s="254"/>
      <c r="Q1752" s="254"/>
      <c r="R1752" s="254"/>
      <c r="S1752" s="254"/>
      <c r="T1752" s="255"/>
      <c r="AT1752" s="256" t="s">
        <v>283</v>
      </c>
      <c r="AU1752" s="256" t="s">
        <v>16</v>
      </c>
      <c r="AV1752" s="15" t="s">
        <v>279</v>
      </c>
      <c r="AW1752" s="15" t="s">
        <v>32</v>
      </c>
      <c r="AX1752" s="15" t="s">
        <v>16</v>
      </c>
      <c r="AY1752" s="256" t="s">
        <v>272</v>
      </c>
    </row>
    <row r="1753" spans="1:65" s="2" customFormat="1" ht="24.2" customHeight="1">
      <c r="A1753" s="34"/>
      <c r="B1753" s="35"/>
      <c r="C1753" s="192" t="s">
        <v>3055</v>
      </c>
      <c r="D1753" s="192" t="s">
        <v>274</v>
      </c>
      <c r="E1753" s="193" t="s">
        <v>7253</v>
      </c>
      <c r="F1753" s="194" t="s">
        <v>6917</v>
      </c>
      <c r="G1753" s="195" t="s">
        <v>952</v>
      </c>
      <c r="H1753" s="196">
        <v>1</v>
      </c>
      <c r="I1753" s="197"/>
      <c r="J1753" s="198">
        <f>ROUND(I1753*H1753,2)</f>
        <v>0</v>
      </c>
      <c r="K1753" s="194" t="s">
        <v>1</v>
      </c>
      <c r="L1753" s="39"/>
      <c r="M1753" s="199" t="s">
        <v>1</v>
      </c>
      <c r="N1753" s="200" t="s">
        <v>41</v>
      </c>
      <c r="O1753" s="71"/>
      <c r="P1753" s="201">
        <f>O1753*H1753</f>
        <v>0</v>
      </c>
      <c r="Q1753" s="201">
        <v>0</v>
      </c>
      <c r="R1753" s="201">
        <f>Q1753*H1753</f>
        <v>0</v>
      </c>
      <c r="S1753" s="201">
        <v>0</v>
      </c>
      <c r="T1753" s="202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203" t="s">
        <v>279</v>
      </c>
      <c r="AT1753" s="203" t="s">
        <v>274</v>
      </c>
      <c r="AU1753" s="203" t="s">
        <v>16</v>
      </c>
      <c r="AY1753" s="17" t="s">
        <v>272</v>
      </c>
      <c r="BE1753" s="204">
        <f>IF(N1753="základní",J1753,0)</f>
        <v>0</v>
      </c>
      <c r="BF1753" s="204">
        <f>IF(N1753="snížená",J1753,0)</f>
        <v>0</v>
      </c>
      <c r="BG1753" s="204">
        <f>IF(N1753="zákl. přenesená",J1753,0)</f>
        <v>0</v>
      </c>
      <c r="BH1753" s="204">
        <f>IF(N1753="sníž. přenesená",J1753,0)</f>
        <v>0</v>
      </c>
      <c r="BI1753" s="204">
        <f>IF(N1753="nulová",J1753,0)</f>
        <v>0</v>
      </c>
      <c r="BJ1753" s="17" t="s">
        <v>16</v>
      </c>
      <c r="BK1753" s="204">
        <f>ROUND(I1753*H1753,2)</f>
        <v>0</v>
      </c>
      <c r="BL1753" s="17" t="s">
        <v>279</v>
      </c>
      <c r="BM1753" s="203" t="s">
        <v>5030</v>
      </c>
    </row>
    <row r="1754" spans="1:65" s="13" customFormat="1" ht="11.25">
      <c r="B1754" s="210"/>
      <c r="C1754" s="211"/>
      <c r="D1754" s="212" t="s">
        <v>283</v>
      </c>
      <c r="E1754" s="213" t="s">
        <v>1</v>
      </c>
      <c r="F1754" s="214" t="s">
        <v>6733</v>
      </c>
      <c r="G1754" s="211"/>
      <c r="H1754" s="213" t="s">
        <v>1</v>
      </c>
      <c r="I1754" s="215"/>
      <c r="J1754" s="211"/>
      <c r="K1754" s="211"/>
      <c r="L1754" s="216"/>
      <c r="M1754" s="217"/>
      <c r="N1754" s="218"/>
      <c r="O1754" s="218"/>
      <c r="P1754" s="218"/>
      <c r="Q1754" s="218"/>
      <c r="R1754" s="218"/>
      <c r="S1754" s="218"/>
      <c r="T1754" s="219"/>
      <c r="AT1754" s="220" t="s">
        <v>283</v>
      </c>
      <c r="AU1754" s="220" t="s">
        <v>16</v>
      </c>
      <c r="AV1754" s="13" t="s">
        <v>16</v>
      </c>
      <c r="AW1754" s="13" t="s">
        <v>32</v>
      </c>
      <c r="AX1754" s="13" t="s">
        <v>76</v>
      </c>
      <c r="AY1754" s="220" t="s">
        <v>272</v>
      </c>
    </row>
    <row r="1755" spans="1:65" s="13" customFormat="1" ht="11.25">
      <c r="B1755" s="210"/>
      <c r="C1755" s="211"/>
      <c r="D1755" s="212" t="s">
        <v>283</v>
      </c>
      <c r="E1755" s="213" t="s">
        <v>1</v>
      </c>
      <c r="F1755" s="214" t="s">
        <v>6734</v>
      </c>
      <c r="G1755" s="211"/>
      <c r="H1755" s="213" t="s">
        <v>1</v>
      </c>
      <c r="I1755" s="215"/>
      <c r="J1755" s="211"/>
      <c r="K1755" s="211"/>
      <c r="L1755" s="216"/>
      <c r="M1755" s="217"/>
      <c r="N1755" s="218"/>
      <c r="O1755" s="218"/>
      <c r="P1755" s="218"/>
      <c r="Q1755" s="218"/>
      <c r="R1755" s="218"/>
      <c r="S1755" s="218"/>
      <c r="T1755" s="219"/>
      <c r="AT1755" s="220" t="s">
        <v>283</v>
      </c>
      <c r="AU1755" s="220" t="s">
        <v>16</v>
      </c>
      <c r="AV1755" s="13" t="s">
        <v>16</v>
      </c>
      <c r="AW1755" s="13" t="s">
        <v>32</v>
      </c>
      <c r="AX1755" s="13" t="s">
        <v>76</v>
      </c>
      <c r="AY1755" s="220" t="s">
        <v>272</v>
      </c>
    </row>
    <row r="1756" spans="1:65" s="13" customFormat="1" ht="11.25">
      <c r="B1756" s="210"/>
      <c r="C1756" s="211"/>
      <c r="D1756" s="212" t="s">
        <v>283</v>
      </c>
      <c r="E1756" s="213" t="s">
        <v>1</v>
      </c>
      <c r="F1756" s="214" t="s">
        <v>6735</v>
      </c>
      <c r="G1756" s="211"/>
      <c r="H1756" s="213" t="s">
        <v>1</v>
      </c>
      <c r="I1756" s="215"/>
      <c r="J1756" s="211"/>
      <c r="K1756" s="211"/>
      <c r="L1756" s="216"/>
      <c r="M1756" s="217"/>
      <c r="N1756" s="218"/>
      <c r="O1756" s="218"/>
      <c r="P1756" s="218"/>
      <c r="Q1756" s="218"/>
      <c r="R1756" s="218"/>
      <c r="S1756" s="218"/>
      <c r="T1756" s="219"/>
      <c r="AT1756" s="220" t="s">
        <v>283</v>
      </c>
      <c r="AU1756" s="220" t="s">
        <v>16</v>
      </c>
      <c r="AV1756" s="13" t="s">
        <v>16</v>
      </c>
      <c r="AW1756" s="13" t="s">
        <v>32</v>
      </c>
      <c r="AX1756" s="13" t="s">
        <v>76</v>
      </c>
      <c r="AY1756" s="220" t="s">
        <v>272</v>
      </c>
    </row>
    <row r="1757" spans="1:65" s="13" customFormat="1" ht="11.25">
      <c r="B1757" s="210"/>
      <c r="C1757" s="211"/>
      <c r="D1757" s="212" t="s">
        <v>283</v>
      </c>
      <c r="E1757" s="213" t="s">
        <v>1</v>
      </c>
      <c r="F1757" s="214" t="s">
        <v>6918</v>
      </c>
      <c r="G1757" s="211"/>
      <c r="H1757" s="213" t="s">
        <v>1</v>
      </c>
      <c r="I1757" s="215"/>
      <c r="J1757" s="211"/>
      <c r="K1757" s="211"/>
      <c r="L1757" s="216"/>
      <c r="M1757" s="217"/>
      <c r="N1757" s="218"/>
      <c r="O1757" s="218"/>
      <c r="P1757" s="218"/>
      <c r="Q1757" s="218"/>
      <c r="R1757" s="218"/>
      <c r="S1757" s="218"/>
      <c r="T1757" s="219"/>
      <c r="AT1757" s="220" t="s">
        <v>283</v>
      </c>
      <c r="AU1757" s="220" t="s">
        <v>16</v>
      </c>
      <c r="AV1757" s="13" t="s">
        <v>16</v>
      </c>
      <c r="AW1757" s="13" t="s">
        <v>32</v>
      </c>
      <c r="AX1757" s="13" t="s">
        <v>76</v>
      </c>
      <c r="AY1757" s="220" t="s">
        <v>272</v>
      </c>
    </row>
    <row r="1758" spans="1:65" s="14" customFormat="1" ht="11.25">
      <c r="B1758" s="221"/>
      <c r="C1758" s="222"/>
      <c r="D1758" s="212" t="s">
        <v>283</v>
      </c>
      <c r="E1758" s="223" t="s">
        <v>1</v>
      </c>
      <c r="F1758" s="224" t="s">
        <v>16</v>
      </c>
      <c r="G1758" s="222"/>
      <c r="H1758" s="225">
        <v>1</v>
      </c>
      <c r="I1758" s="226"/>
      <c r="J1758" s="222"/>
      <c r="K1758" s="222"/>
      <c r="L1758" s="227"/>
      <c r="M1758" s="228"/>
      <c r="N1758" s="229"/>
      <c r="O1758" s="229"/>
      <c r="P1758" s="229"/>
      <c r="Q1758" s="229"/>
      <c r="R1758" s="229"/>
      <c r="S1758" s="229"/>
      <c r="T1758" s="230"/>
      <c r="AT1758" s="231" t="s">
        <v>283</v>
      </c>
      <c r="AU1758" s="231" t="s">
        <v>16</v>
      </c>
      <c r="AV1758" s="14" t="s">
        <v>84</v>
      </c>
      <c r="AW1758" s="14" t="s">
        <v>32</v>
      </c>
      <c r="AX1758" s="14" t="s">
        <v>76</v>
      </c>
      <c r="AY1758" s="231" t="s">
        <v>272</v>
      </c>
    </row>
    <row r="1759" spans="1:65" s="15" customFormat="1" ht="11.25">
      <c r="B1759" s="246"/>
      <c r="C1759" s="247"/>
      <c r="D1759" s="212" t="s">
        <v>283</v>
      </c>
      <c r="E1759" s="248" t="s">
        <v>1</v>
      </c>
      <c r="F1759" s="249" t="s">
        <v>5942</v>
      </c>
      <c r="G1759" s="247"/>
      <c r="H1759" s="250">
        <v>1</v>
      </c>
      <c r="I1759" s="251"/>
      <c r="J1759" s="247"/>
      <c r="K1759" s="247"/>
      <c r="L1759" s="252"/>
      <c r="M1759" s="253"/>
      <c r="N1759" s="254"/>
      <c r="O1759" s="254"/>
      <c r="P1759" s="254"/>
      <c r="Q1759" s="254"/>
      <c r="R1759" s="254"/>
      <c r="S1759" s="254"/>
      <c r="T1759" s="255"/>
      <c r="AT1759" s="256" t="s">
        <v>283</v>
      </c>
      <c r="AU1759" s="256" t="s">
        <v>16</v>
      </c>
      <c r="AV1759" s="15" t="s">
        <v>279</v>
      </c>
      <c r="AW1759" s="15" t="s">
        <v>32</v>
      </c>
      <c r="AX1759" s="15" t="s">
        <v>16</v>
      </c>
      <c r="AY1759" s="256" t="s">
        <v>272</v>
      </c>
    </row>
    <row r="1760" spans="1:65" s="2" customFormat="1" ht="24.2" customHeight="1">
      <c r="A1760" s="34"/>
      <c r="B1760" s="35"/>
      <c r="C1760" s="192" t="s">
        <v>3063</v>
      </c>
      <c r="D1760" s="192" t="s">
        <v>274</v>
      </c>
      <c r="E1760" s="193" t="s">
        <v>7254</v>
      </c>
      <c r="F1760" s="194" t="s">
        <v>7255</v>
      </c>
      <c r="G1760" s="195" t="s">
        <v>952</v>
      </c>
      <c r="H1760" s="196">
        <v>1</v>
      </c>
      <c r="I1760" s="197"/>
      <c r="J1760" s="198">
        <f>ROUND(I1760*H1760,2)</f>
        <v>0</v>
      </c>
      <c r="K1760" s="194" t="s">
        <v>1</v>
      </c>
      <c r="L1760" s="39"/>
      <c r="M1760" s="199" t="s">
        <v>1</v>
      </c>
      <c r="N1760" s="200" t="s">
        <v>41</v>
      </c>
      <c r="O1760" s="71"/>
      <c r="P1760" s="201">
        <f>O1760*H1760</f>
        <v>0</v>
      </c>
      <c r="Q1760" s="201">
        <v>0</v>
      </c>
      <c r="R1760" s="201">
        <f>Q1760*H1760</f>
        <v>0</v>
      </c>
      <c r="S1760" s="201">
        <v>0</v>
      </c>
      <c r="T1760" s="202">
        <f>S1760*H1760</f>
        <v>0</v>
      </c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R1760" s="203" t="s">
        <v>279</v>
      </c>
      <c r="AT1760" s="203" t="s">
        <v>274</v>
      </c>
      <c r="AU1760" s="203" t="s">
        <v>16</v>
      </c>
      <c r="AY1760" s="17" t="s">
        <v>272</v>
      </c>
      <c r="BE1760" s="204">
        <f>IF(N1760="základní",J1760,0)</f>
        <v>0</v>
      </c>
      <c r="BF1760" s="204">
        <f>IF(N1760="snížená",J1760,0)</f>
        <v>0</v>
      </c>
      <c r="BG1760" s="204">
        <f>IF(N1760="zákl. přenesená",J1760,0)</f>
        <v>0</v>
      </c>
      <c r="BH1760" s="204">
        <f>IF(N1760="sníž. přenesená",J1760,0)</f>
        <v>0</v>
      </c>
      <c r="BI1760" s="204">
        <f>IF(N1760="nulová",J1760,0)</f>
        <v>0</v>
      </c>
      <c r="BJ1760" s="17" t="s">
        <v>16</v>
      </c>
      <c r="BK1760" s="204">
        <f>ROUND(I1760*H1760,2)</f>
        <v>0</v>
      </c>
      <c r="BL1760" s="17" t="s">
        <v>279</v>
      </c>
      <c r="BM1760" s="203" t="s">
        <v>5042</v>
      </c>
    </row>
    <row r="1761" spans="1:65" s="13" customFormat="1" ht="11.25">
      <c r="B1761" s="210"/>
      <c r="C1761" s="211"/>
      <c r="D1761" s="212" t="s">
        <v>283</v>
      </c>
      <c r="E1761" s="213" t="s">
        <v>1</v>
      </c>
      <c r="F1761" s="214" t="s">
        <v>6733</v>
      </c>
      <c r="G1761" s="211"/>
      <c r="H1761" s="213" t="s">
        <v>1</v>
      </c>
      <c r="I1761" s="215"/>
      <c r="J1761" s="211"/>
      <c r="K1761" s="211"/>
      <c r="L1761" s="216"/>
      <c r="M1761" s="217"/>
      <c r="N1761" s="218"/>
      <c r="O1761" s="218"/>
      <c r="P1761" s="218"/>
      <c r="Q1761" s="218"/>
      <c r="R1761" s="218"/>
      <c r="S1761" s="218"/>
      <c r="T1761" s="219"/>
      <c r="AT1761" s="220" t="s">
        <v>283</v>
      </c>
      <c r="AU1761" s="220" t="s">
        <v>16</v>
      </c>
      <c r="AV1761" s="13" t="s">
        <v>16</v>
      </c>
      <c r="AW1761" s="13" t="s">
        <v>32</v>
      </c>
      <c r="AX1761" s="13" t="s">
        <v>76</v>
      </c>
      <c r="AY1761" s="220" t="s">
        <v>272</v>
      </c>
    </row>
    <row r="1762" spans="1:65" s="13" customFormat="1" ht="11.25">
      <c r="B1762" s="210"/>
      <c r="C1762" s="211"/>
      <c r="D1762" s="212" t="s">
        <v>283</v>
      </c>
      <c r="E1762" s="213" t="s">
        <v>1</v>
      </c>
      <c r="F1762" s="214" t="s">
        <v>6918</v>
      </c>
      <c r="G1762" s="211"/>
      <c r="H1762" s="213" t="s">
        <v>1</v>
      </c>
      <c r="I1762" s="215"/>
      <c r="J1762" s="211"/>
      <c r="K1762" s="211"/>
      <c r="L1762" s="216"/>
      <c r="M1762" s="217"/>
      <c r="N1762" s="218"/>
      <c r="O1762" s="218"/>
      <c r="P1762" s="218"/>
      <c r="Q1762" s="218"/>
      <c r="R1762" s="218"/>
      <c r="S1762" s="218"/>
      <c r="T1762" s="219"/>
      <c r="AT1762" s="220" t="s">
        <v>283</v>
      </c>
      <c r="AU1762" s="220" t="s">
        <v>16</v>
      </c>
      <c r="AV1762" s="13" t="s">
        <v>16</v>
      </c>
      <c r="AW1762" s="13" t="s">
        <v>32</v>
      </c>
      <c r="AX1762" s="13" t="s">
        <v>76</v>
      </c>
      <c r="AY1762" s="220" t="s">
        <v>272</v>
      </c>
    </row>
    <row r="1763" spans="1:65" s="14" customFormat="1" ht="11.25">
      <c r="B1763" s="221"/>
      <c r="C1763" s="222"/>
      <c r="D1763" s="212" t="s">
        <v>283</v>
      </c>
      <c r="E1763" s="223" t="s">
        <v>1</v>
      </c>
      <c r="F1763" s="224" t="s">
        <v>16</v>
      </c>
      <c r="G1763" s="222"/>
      <c r="H1763" s="225">
        <v>1</v>
      </c>
      <c r="I1763" s="226"/>
      <c r="J1763" s="222"/>
      <c r="K1763" s="222"/>
      <c r="L1763" s="227"/>
      <c r="M1763" s="228"/>
      <c r="N1763" s="229"/>
      <c r="O1763" s="229"/>
      <c r="P1763" s="229"/>
      <c r="Q1763" s="229"/>
      <c r="R1763" s="229"/>
      <c r="S1763" s="229"/>
      <c r="T1763" s="230"/>
      <c r="AT1763" s="231" t="s">
        <v>283</v>
      </c>
      <c r="AU1763" s="231" t="s">
        <v>16</v>
      </c>
      <c r="AV1763" s="14" t="s">
        <v>84</v>
      </c>
      <c r="AW1763" s="14" t="s">
        <v>32</v>
      </c>
      <c r="AX1763" s="14" t="s">
        <v>76</v>
      </c>
      <c r="AY1763" s="231" t="s">
        <v>272</v>
      </c>
    </row>
    <row r="1764" spans="1:65" s="15" customFormat="1" ht="11.25">
      <c r="B1764" s="246"/>
      <c r="C1764" s="247"/>
      <c r="D1764" s="212" t="s">
        <v>283</v>
      </c>
      <c r="E1764" s="248" t="s">
        <v>1</v>
      </c>
      <c r="F1764" s="249" t="s">
        <v>5942</v>
      </c>
      <c r="G1764" s="247"/>
      <c r="H1764" s="250">
        <v>1</v>
      </c>
      <c r="I1764" s="251"/>
      <c r="J1764" s="247"/>
      <c r="K1764" s="247"/>
      <c r="L1764" s="252"/>
      <c r="M1764" s="253"/>
      <c r="N1764" s="254"/>
      <c r="O1764" s="254"/>
      <c r="P1764" s="254"/>
      <c r="Q1764" s="254"/>
      <c r="R1764" s="254"/>
      <c r="S1764" s="254"/>
      <c r="T1764" s="255"/>
      <c r="AT1764" s="256" t="s">
        <v>283</v>
      </c>
      <c r="AU1764" s="256" t="s">
        <v>16</v>
      </c>
      <c r="AV1764" s="15" t="s">
        <v>279</v>
      </c>
      <c r="AW1764" s="15" t="s">
        <v>32</v>
      </c>
      <c r="AX1764" s="15" t="s">
        <v>16</v>
      </c>
      <c r="AY1764" s="256" t="s">
        <v>272</v>
      </c>
    </row>
    <row r="1765" spans="1:65" s="2" customFormat="1" ht="24.2" customHeight="1">
      <c r="A1765" s="34"/>
      <c r="B1765" s="35"/>
      <c r="C1765" s="192" t="s">
        <v>3067</v>
      </c>
      <c r="D1765" s="192" t="s">
        <v>274</v>
      </c>
      <c r="E1765" s="193" t="s">
        <v>7256</v>
      </c>
      <c r="F1765" s="194" t="s">
        <v>6740</v>
      </c>
      <c r="G1765" s="195" t="s">
        <v>952</v>
      </c>
      <c r="H1765" s="196">
        <v>1</v>
      </c>
      <c r="I1765" s="197"/>
      <c r="J1765" s="198">
        <f>ROUND(I1765*H1765,2)</f>
        <v>0</v>
      </c>
      <c r="K1765" s="194" t="s">
        <v>1</v>
      </c>
      <c r="L1765" s="39"/>
      <c r="M1765" s="199" t="s">
        <v>1</v>
      </c>
      <c r="N1765" s="200" t="s">
        <v>41</v>
      </c>
      <c r="O1765" s="71"/>
      <c r="P1765" s="201">
        <f>O1765*H1765</f>
        <v>0</v>
      </c>
      <c r="Q1765" s="201">
        <v>0</v>
      </c>
      <c r="R1765" s="201">
        <f>Q1765*H1765</f>
        <v>0</v>
      </c>
      <c r="S1765" s="201">
        <v>0</v>
      </c>
      <c r="T1765" s="202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203" t="s">
        <v>279</v>
      </c>
      <c r="AT1765" s="203" t="s">
        <v>274</v>
      </c>
      <c r="AU1765" s="203" t="s">
        <v>16</v>
      </c>
      <c r="AY1765" s="17" t="s">
        <v>272</v>
      </c>
      <c r="BE1765" s="204">
        <f>IF(N1765="základní",J1765,0)</f>
        <v>0</v>
      </c>
      <c r="BF1765" s="204">
        <f>IF(N1765="snížená",J1765,0)</f>
        <v>0</v>
      </c>
      <c r="BG1765" s="204">
        <f>IF(N1765="zákl. přenesená",J1765,0)</f>
        <v>0</v>
      </c>
      <c r="BH1765" s="204">
        <f>IF(N1765="sníž. přenesená",J1765,0)</f>
        <v>0</v>
      </c>
      <c r="BI1765" s="204">
        <f>IF(N1765="nulová",J1765,0)</f>
        <v>0</v>
      </c>
      <c r="BJ1765" s="17" t="s">
        <v>16</v>
      </c>
      <c r="BK1765" s="204">
        <f>ROUND(I1765*H1765,2)</f>
        <v>0</v>
      </c>
      <c r="BL1765" s="17" t="s">
        <v>279</v>
      </c>
      <c r="BM1765" s="203" t="s">
        <v>5050</v>
      </c>
    </row>
    <row r="1766" spans="1:65" s="13" customFormat="1" ht="11.25">
      <c r="B1766" s="210"/>
      <c r="C1766" s="211"/>
      <c r="D1766" s="212" t="s">
        <v>283</v>
      </c>
      <c r="E1766" s="213" t="s">
        <v>1</v>
      </c>
      <c r="F1766" s="214" t="s">
        <v>6733</v>
      </c>
      <c r="G1766" s="211"/>
      <c r="H1766" s="213" t="s">
        <v>1</v>
      </c>
      <c r="I1766" s="215"/>
      <c r="J1766" s="211"/>
      <c r="K1766" s="211"/>
      <c r="L1766" s="216"/>
      <c r="M1766" s="217"/>
      <c r="N1766" s="218"/>
      <c r="O1766" s="218"/>
      <c r="P1766" s="218"/>
      <c r="Q1766" s="218"/>
      <c r="R1766" s="218"/>
      <c r="S1766" s="218"/>
      <c r="T1766" s="219"/>
      <c r="AT1766" s="220" t="s">
        <v>283</v>
      </c>
      <c r="AU1766" s="220" t="s">
        <v>16</v>
      </c>
      <c r="AV1766" s="13" t="s">
        <v>16</v>
      </c>
      <c r="AW1766" s="13" t="s">
        <v>32</v>
      </c>
      <c r="AX1766" s="13" t="s">
        <v>76</v>
      </c>
      <c r="AY1766" s="220" t="s">
        <v>272</v>
      </c>
    </row>
    <row r="1767" spans="1:65" s="13" customFormat="1" ht="11.25">
      <c r="B1767" s="210"/>
      <c r="C1767" s="211"/>
      <c r="D1767" s="212" t="s">
        <v>283</v>
      </c>
      <c r="E1767" s="213" t="s">
        <v>1</v>
      </c>
      <c r="F1767" s="214" t="s">
        <v>6734</v>
      </c>
      <c r="G1767" s="211"/>
      <c r="H1767" s="213" t="s">
        <v>1</v>
      </c>
      <c r="I1767" s="215"/>
      <c r="J1767" s="211"/>
      <c r="K1767" s="211"/>
      <c r="L1767" s="216"/>
      <c r="M1767" s="217"/>
      <c r="N1767" s="218"/>
      <c r="O1767" s="218"/>
      <c r="P1767" s="218"/>
      <c r="Q1767" s="218"/>
      <c r="R1767" s="218"/>
      <c r="S1767" s="218"/>
      <c r="T1767" s="219"/>
      <c r="AT1767" s="220" t="s">
        <v>283</v>
      </c>
      <c r="AU1767" s="220" t="s">
        <v>16</v>
      </c>
      <c r="AV1767" s="13" t="s">
        <v>16</v>
      </c>
      <c r="AW1767" s="13" t="s">
        <v>32</v>
      </c>
      <c r="AX1767" s="13" t="s">
        <v>76</v>
      </c>
      <c r="AY1767" s="220" t="s">
        <v>272</v>
      </c>
    </row>
    <row r="1768" spans="1:65" s="13" customFormat="1" ht="11.25">
      <c r="B1768" s="210"/>
      <c r="C1768" s="211"/>
      <c r="D1768" s="212" t="s">
        <v>283</v>
      </c>
      <c r="E1768" s="213" t="s">
        <v>1</v>
      </c>
      <c r="F1768" s="214" t="s">
        <v>6735</v>
      </c>
      <c r="G1768" s="211"/>
      <c r="H1768" s="213" t="s">
        <v>1</v>
      </c>
      <c r="I1768" s="215"/>
      <c r="J1768" s="211"/>
      <c r="K1768" s="211"/>
      <c r="L1768" s="216"/>
      <c r="M1768" s="217"/>
      <c r="N1768" s="218"/>
      <c r="O1768" s="218"/>
      <c r="P1768" s="218"/>
      <c r="Q1768" s="218"/>
      <c r="R1768" s="218"/>
      <c r="S1768" s="218"/>
      <c r="T1768" s="219"/>
      <c r="AT1768" s="220" t="s">
        <v>283</v>
      </c>
      <c r="AU1768" s="220" t="s">
        <v>16</v>
      </c>
      <c r="AV1768" s="13" t="s">
        <v>16</v>
      </c>
      <c r="AW1768" s="13" t="s">
        <v>32</v>
      </c>
      <c r="AX1768" s="13" t="s">
        <v>76</v>
      </c>
      <c r="AY1768" s="220" t="s">
        <v>272</v>
      </c>
    </row>
    <row r="1769" spans="1:65" s="13" customFormat="1" ht="11.25">
      <c r="B1769" s="210"/>
      <c r="C1769" s="211"/>
      <c r="D1769" s="212" t="s">
        <v>283</v>
      </c>
      <c r="E1769" s="213" t="s">
        <v>1</v>
      </c>
      <c r="F1769" s="214" t="s">
        <v>6918</v>
      </c>
      <c r="G1769" s="211"/>
      <c r="H1769" s="213" t="s">
        <v>1</v>
      </c>
      <c r="I1769" s="215"/>
      <c r="J1769" s="211"/>
      <c r="K1769" s="211"/>
      <c r="L1769" s="216"/>
      <c r="M1769" s="217"/>
      <c r="N1769" s="218"/>
      <c r="O1769" s="218"/>
      <c r="P1769" s="218"/>
      <c r="Q1769" s="218"/>
      <c r="R1769" s="218"/>
      <c r="S1769" s="218"/>
      <c r="T1769" s="219"/>
      <c r="AT1769" s="220" t="s">
        <v>283</v>
      </c>
      <c r="AU1769" s="220" t="s">
        <v>16</v>
      </c>
      <c r="AV1769" s="13" t="s">
        <v>16</v>
      </c>
      <c r="AW1769" s="13" t="s">
        <v>32</v>
      </c>
      <c r="AX1769" s="13" t="s">
        <v>76</v>
      </c>
      <c r="AY1769" s="220" t="s">
        <v>272</v>
      </c>
    </row>
    <row r="1770" spans="1:65" s="14" customFormat="1" ht="11.25">
      <c r="B1770" s="221"/>
      <c r="C1770" s="222"/>
      <c r="D1770" s="212" t="s">
        <v>283</v>
      </c>
      <c r="E1770" s="223" t="s">
        <v>1</v>
      </c>
      <c r="F1770" s="224" t="s">
        <v>16</v>
      </c>
      <c r="G1770" s="222"/>
      <c r="H1770" s="225">
        <v>1</v>
      </c>
      <c r="I1770" s="226"/>
      <c r="J1770" s="222"/>
      <c r="K1770" s="222"/>
      <c r="L1770" s="227"/>
      <c r="M1770" s="228"/>
      <c r="N1770" s="229"/>
      <c r="O1770" s="229"/>
      <c r="P1770" s="229"/>
      <c r="Q1770" s="229"/>
      <c r="R1770" s="229"/>
      <c r="S1770" s="229"/>
      <c r="T1770" s="230"/>
      <c r="AT1770" s="231" t="s">
        <v>283</v>
      </c>
      <c r="AU1770" s="231" t="s">
        <v>16</v>
      </c>
      <c r="AV1770" s="14" t="s">
        <v>84</v>
      </c>
      <c r="AW1770" s="14" t="s">
        <v>32</v>
      </c>
      <c r="AX1770" s="14" t="s">
        <v>76</v>
      </c>
      <c r="AY1770" s="231" t="s">
        <v>272</v>
      </c>
    </row>
    <row r="1771" spans="1:65" s="15" customFormat="1" ht="11.25">
      <c r="B1771" s="246"/>
      <c r="C1771" s="247"/>
      <c r="D1771" s="212" t="s">
        <v>283</v>
      </c>
      <c r="E1771" s="248" t="s">
        <v>1</v>
      </c>
      <c r="F1771" s="249" t="s">
        <v>5942</v>
      </c>
      <c r="G1771" s="247"/>
      <c r="H1771" s="250">
        <v>1</v>
      </c>
      <c r="I1771" s="251"/>
      <c r="J1771" s="247"/>
      <c r="K1771" s="247"/>
      <c r="L1771" s="252"/>
      <c r="M1771" s="253"/>
      <c r="N1771" s="254"/>
      <c r="O1771" s="254"/>
      <c r="P1771" s="254"/>
      <c r="Q1771" s="254"/>
      <c r="R1771" s="254"/>
      <c r="S1771" s="254"/>
      <c r="T1771" s="255"/>
      <c r="AT1771" s="256" t="s">
        <v>283</v>
      </c>
      <c r="AU1771" s="256" t="s">
        <v>16</v>
      </c>
      <c r="AV1771" s="15" t="s">
        <v>279</v>
      </c>
      <c r="AW1771" s="15" t="s">
        <v>32</v>
      </c>
      <c r="AX1771" s="15" t="s">
        <v>16</v>
      </c>
      <c r="AY1771" s="256" t="s">
        <v>272</v>
      </c>
    </row>
    <row r="1772" spans="1:65" s="2" customFormat="1" ht="24.2" customHeight="1">
      <c r="A1772" s="34"/>
      <c r="B1772" s="35"/>
      <c r="C1772" s="192" t="s">
        <v>3072</v>
      </c>
      <c r="D1772" s="192" t="s">
        <v>274</v>
      </c>
      <c r="E1772" s="193" t="s">
        <v>7257</v>
      </c>
      <c r="F1772" s="194" t="s">
        <v>6742</v>
      </c>
      <c r="G1772" s="195" t="s">
        <v>952</v>
      </c>
      <c r="H1772" s="196">
        <v>1</v>
      </c>
      <c r="I1772" s="197"/>
      <c r="J1772" s="198">
        <f>ROUND(I1772*H1772,2)</f>
        <v>0</v>
      </c>
      <c r="K1772" s="194" t="s">
        <v>1</v>
      </c>
      <c r="L1772" s="39"/>
      <c r="M1772" s="199" t="s">
        <v>1</v>
      </c>
      <c r="N1772" s="200" t="s">
        <v>41</v>
      </c>
      <c r="O1772" s="71"/>
      <c r="P1772" s="201">
        <f>O1772*H1772</f>
        <v>0</v>
      </c>
      <c r="Q1772" s="201">
        <v>0</v>
      </c>
      <c r="R1772" s="201">
        <f>Q1772*H1772</f>
        <v>0</v>
      </c>
      <c r="S1772" s="201">
        <v>0</v>
      </c>
      <c r="T1772" s="202">
        <f>S1772*H1772</f>
        <v>0</v>
      </c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R1772" s="203" t="s">
        <v>279</v>
      </c>
      <c r="AT1772" s="203" t="s">
        <v>274</v>
      </c>
      <c r="AU1772" s="203" t="s">
        <v>16</v>
      </c>
      <c r="AY1772" s="17" t="s">
        <v>272</v>
      </c>
      <c r="BE1772" s="204">
        <f>IF(N1772="základní",J1772,0)</f>
        <v>0</v>
      </c>
      <c r="BF1772" s="204">
        <f>IF(N1772="snížená",J1772,0)</f>
        <v>0</v>
      </c>
      <c r="BG1772" s="204">
        <f>IF(N1772="zákl. přenesená",J1772,0)</f>
        <v>0</v>
      </c>
      <c r="BH1772" s="204">
        <f>IF(N1772="sníž. přenesená",J1772,0)</f>
        <v>0</v>
      </c>
      <c r="BI1772" s="204">
        <f>IF(N1772="nulová",J1772,0)</f>
        <v>0</v>
      </c>
      <c r="BJ1772" s="17" t="s">
        <v>16</v>
      </c>
      <c r="BK1772" s="204">
        <f>ROUND(I1772*H1772,2)</f>
        <v>0</v>
      </c>
      <c r="BL1772" s="17" t="s">
        <v>279</v>
      </c>
      <c r="BM1772" s="203" t="s">
        <v>5058</v>
      </c>
    </row>
    <row r="1773" spans="1:65" s="13" customFormat="1" ht="11.25">
      <c r="B1773" s="210"/>
      <c r="C1773" s="211"/>
      <c r="D1773" s="212" t="s">
        <v>283</v>
      </c>
      <c r="E1773" s="213" t="s">
        <v>1</v>
      </c>
      <c r="F1773" s="214" t="s">
        <v>6733</v>
      </c>
      <c r="G1773" s="211"/>
      <c r="H1773" s="213" t="s">
        <v>1</v>
      </c>
      <c r="I1773" s="215"/>
      <c r="J1773" s="211"/>
      <c r="K1773" s="211"/>
      <c r="L1773" s="216"/>
      <c r="M1773" s="217"/>
      <c r="N1773" s="218"/>
      <c r="O1773" s="218"/>
      <c r="P1773" s="218"/>
      <c r="Q1773" s="218"/>
      <c r="R1773" s="218"/>
      <c r="S1773" s="218"/>
      <c r="T1773" s="219"/>
      <c r="AT1773" s="220" t="s">
        <v>283</v>
      </c>
      <c r="AU1773" s="220" t="s">
        <v>16</v>
      </c>
      <c r="AV1773" s="13" t="s">
        <v>16</v>
      </c>
      <c r="AW1773" s="13" t="s">
        <v>32</v>
      </c>
      <c r="AX1773" s="13" t="s">
        <v>76</v>
      </c>
      <c r="AY1773" s="220" t="s">
        <v>272</v>
      </c>
    </row>
    <row r="1774" spans="1:65" s="13" customFormat="1" ht="11.25">
      <c r="B1774" s="210"/>
      <c r="C1774" s="211"/>
      <c r="D1774" s="212" t="s">
        <v>283</v>
      </c>
      <c r="E1774" s="213" t="s">
        <v>1</v>
      </c>
      <c r="F1774" s="214" t="s">
        <v>6918</v>
      </c>
      <c r="G1774" s="211"/>
      <c r="H1774" s="213" t="s">
        <v>1</v>
      </c>
      <c r="I1774" s="215"/>
      <c r="J1774" s="211"/>
      <c r="K1774" s="211"/>
      <c r="L1774" s="216"/>
      <c r="M1774" s="217"/>
      <c r="N1774" s="218"/>
      <c r="O1774" s="218"/>
      <c r="P1774" s="218"/>
      <c r="Q1774" s="218"/>
      <c r="R1774" s="218"/>
      <c r="S1774" s="218"/>
      <c r="T1774" s="219"/>
      <c r="AT1774" s="220" t="s">
        <v>283</v>
      </c>
      <c r="AU1774" s="220" t="s">
        <v>16</v>
      </c>
      <c r="AV1774" s="13" t="s">
        <v>16</v>
      </c>
      <c r="AW1774" s="13" t="s">
        <v>32</v>
      </c>
      <c r="AX1774" s="13" t="s">
        <v>76</v>
      </c>
      <c r="AY1774" s="220" t="s">
        <v>272</v>
      </c>
    </row>
    <row r="1775" spans="1:65" s="14" customFormat="1" ht="11.25">
      <c r="B1775" s="221"/>
      <c r="C1775" s="222"/>
      <c r="D1775" s="212" t="s">
        <v>283</v>
      </c>
      <c r="E1775" s="223" t="s">
        <v>1</v>
      </c>
      <c r="F1775" s="224" t="s">
        <v>16</v>
      </c>
      <c r="G1775" s="222"/>
      <c r="H1775" s="225">
        <v>1</v>
      </c>
      <c r="I1775" s="226"/>
      <c r="J1775" s="222"/>
      <c r="K1775" s="222"/>
      <c r="L1775" s="227"/>
      <c r="M1775" s="228"/>
      <c r="N1775" s="229"/>
      <c r="O1775" s="229"/>
      <c r="P1775" s="229"/>
      <c r="Q1775" s="229"/>
      <c r="R1775" s="229"/>
      <c r="S1775" s="229"/>
      <c r="T1775" s="230"/>
      <c r="AT1775" s="231" t="s">
        <v>283</v>
      </c>
      <c r="AU1775" s="231" t="s">
        <v>16</v>
      </c>
      <c r="AV1775" s="14" t="s">
        <v>84</v>
      </c>
      <c r="AW1775" s="14" t="s">
        <v>32</v>
      </c>
      <c r="AX1775" s="14" t="s">
        <v>76</v>
      </c>
      <c r="AY1775" s="231" t="s">
        <v>272</v>
      </c>
    </row>
    <row r="1776" spans="1:65" s="15" customFormat="1" ht="11.25">
      <c r="B1776" s="246"/>
      <c r="C1776" s="247"/>
      <c r="D1776" s="212" t="s">
        <v>283</v>
      </c>
      <c r="E1776" s="248" t="s">
        <v>1</v>
      </c>
      <c r="F1776" s="249" t="s">
        <v>5942</v>
      </c>
      <c r="G1776" s="247"/>
      <c r="H1776" s="250">
        <v>1</v>
      </c>
      <c r="I1776" s="251"/>
      <c r="J1776" s="247"/>
      <c r="K1776" s="247"/>
      <c r="L1776" s="252"/>
      <c r="M1776" s="253"/>
      <c r="N1776" s="254"/>
      <c r="O1776" s="254"/>
      <c r="P1776" s="254"/>
      <c r="Q1776" s="254"/>
      <c r="R1776" s="254"/>
      <c r="S1776" s="254"/>
      <c r="T1776" s="255"/>
      <c r="AT1776" s="256" t="s">
        <v>283</v>
      </c>
      <c r="AU1776" s="256" t="s">
        <v>16</v>
      </c>
      <c r="AV1776" s="15" t="s">
        <v>279</v>
      </c>
      <c r="AW1776" s="15" t="s">
        <v>32</v>
      </c>
      <c r="AX1776" s="15" t="s">
        <v>16</v>
      </c>
      <c r="AY1776" s="256" t="s">
        <v>272</v>
      </c>
    </row>
    <row r="1777" spans="1:65" s="2" customFormat="1" ht="44.25" customHeight="1">
      <c r="A1777" s="34"/>
      <c r="B1777" s="35"/>
      <c r="C1777" s="192" t="s">
        <v>3077</v>
      </c>
      <c r="D1777" s="192" t="s">
        <v>274</v>
      </c>
      <c r="E1777" s="193" t="s">
        <v>7258</v>
      </c>
      <c r="F1777" s="194" t="s">
        <v>7259</v>
      </c>
      <c r="G1777" s="195" t="s">
        <v>952</v>
      </c>
      <c r="H1777" s="196">
        <v>2</v>
      </c>
      <c r="I1777" s="197"/>
      <c r="J1777" s="198">
        <f>ROUND(I1777*H1777,2)</f>
        <v>0</v>
      </c>
      <c r="K1777" s="194" t="s">
        <v>1</v>
      </c>
      <c r="L1777" s="39"/>
      <c r="M1777" s="199" t="s">
        <v>1</v>
      </c>
      <c r="N1777" s="200" t="s">
        <v>41</v>
      </c>
      <c r="O1777" s="71"/>
      <c r="P1777" s="201">
        <f>O1777*H1777</f>
        <v>0</v>
      </c>
      <c r="Q1777" s="201">
        <v>0</v>
      </c>
      <c r="R1777" s="201">
        <f>Q1777*H1777</f>
        <v>0</v>
      </c>
      <c r="S1777" s="201">
        <v>0</v>
      </c>
      <c r="T1777" s="202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203" t="s">
        <v>279</v>
      </c>
      <c r="AT1777" s="203" t="s">
        <v>274</v>
      </c>
      <c r="AU1777" s="203" t="s">
        <v>16</v>
      </c>
      <c r="AY1777" s="17" t="s">
        <v>272</v>
      </c>
      <c r="BE1777" s="204">
        <f>IF(N1777="základní",J1777,0)</f>
        <v>0</v>
      </c>
      <c r="BF1777" s="204">
        <f>IF(N1777="snížená",J1777,0)</f>
        <v>0</v>
      </c>
      <c r="BG1777" s="204">
        <f>IF(N1777="zákl. přenesená",J1777,0)</f>
        <v>0</v>
      </c>
      <c r="BH1777" s="204">
        <f>IF(N1777="sníž. přenesená",J1777,0)</f>
        <v>0</v>
      </c>
      <c r="BI1777" s="204">
        <f>IF(N1777="nulová",J1777,0)</f>
        <v>0</v>
      </c>
      <c r="BJ1777" s="17" t="s">
        <v>16</v>
      </c>
      <c r="BK1777" s="204">
        <f>ROUND(I1777*H1777,2)</f>
        <v>0</v>
      </c>
      <c r="BL1777" s="17" t="s">
        <v>279</v>
      </c>
      <c r="BM1777" s="203" t="s">
        <v>5070</v>
      </c>
    </row>
    <row r="1778" spans="1:65" s="13" customFormat="1" ht="22.5">
      <c r="B1778" s="210"/>
      <c r="C1778" s="211"/>
      <c r="D1778" s="212" t="s">
        <v>283</v>
      </c>
      <c r="E1778" s="213" t="s">
        <v>1</v>
      </c>
      <c r="F1778" s="214" t="s">
        <v>7260</v>
      </c>
      <c r="G1778" s="211"/>
      <c r="H1778" s="213" t="s">
        <v>1</v>
      </c>
      <c r="I1778" s="215"/>
      <c r="J1778" s="211"/>
      <c r="K1778" s="211"/>
      <c r="L1778" s="216"/>
      <c r="M1778" s="217"/>
      <c r="N1778" s="218"/>
      <c r="O1778" s="218"/>
      <c r="P1778" s="218"/>
      <c r="Q1778" s="218"/>
      <c r="R1778" s="218"/>
      <c r="S1778" s="218"/>
      <c r="T1778" s="219"/>
      <c r="AT1778" s="220" t="s">
        <v>283</v>
      </c>
      <c r="AU1778" s="220" t="s">
        <v>16</v>
      </c>
      <c r="AV1778" s="13" t="s">
        <v>16</v>
      </c>
      <c r="AW1778" s="13" t="s">
        <v>32</v>
      </c>
      <c r="AX1778" s="13" t="s">
        <v>76</v>
      </c>
      <c r="AY1778" s="220" t="s">
        <v>272</v>
      </c>
    </row>
    <row r="1779" spans="1:65" s="13" customFormat="1" ht="11.25">
      <c r="B1779" s="210"/>
      <c r="C1779" s="211"/>
      <c r="D1779" s="212" t="s">
        <v>283</v>
      </c>
      <c r="E1779" s="213" t="s">
        <v>1</v>
      </c>
      <c r="F1779" s="214" t="s">
        <v>6918</v>
      </c>
      <c r="G1779" s="211"/>
      <c r="H1779" s="213" t="s">
        <v>1</v>
      </c>
      <c r="I1779" s="215"/>
      <c r="J1779" s="211"/>
      <c r="K1779" s="211"/>
      <c r="L1779" s="216"/>
      <c r="M1779" s="217"/>
      <c r="N1779" s="218"/>
      <c r="O1779" s="218"/>
      <c r="P1779" s="218"/>
      <c r="Q1779" s="218"/>
      <c r="R1779" s="218"/>
      <c r="S1779" s="218"/>
      <c r="T1779" s="219"/>
      <c r="AT1779" s="220" t="s">
        <v>283</v>
      </c>
      <c r="AU1779" s="220" t="s">
        <v>16</v>
      </c>
      <c r="AV1779" s="13" t="s">
        <v>16</v>
      </c>
      <c r="AW1779" s="13" t="s">
        <v>32</v>
      </c>
      <c r="AX1779" s="13" t="s">
        <v>76</v>
      </c>
      <c r="AY1779" s="220" t="s">
        <v>272</v>
      </c>
    </row>
    <row r="1780" spans="1:65" s="14" customFormat="1" ht="11.25">
      <c r="B1780" s="221"/>
      <c r="C1780" s="222"/>
      <c r="D1780" s="212" t="s">
        <v>283</v>
      </c>
      <c r="E1780" s="223" t="s">
        <v>1</v>
      </c>
      <c r="F1780" s="224" t="s">
        <v>84</v>
      </c>
      <c r="G1780" s="222"/>
      <c r="H1780" s="225">
        <v>2</v>
      </c>
      <c r="I1780" s="226"/>
      <c r="J1780" s="222"/>
      <c r="K1780" s="222"/>
      <c r="L1780" s="227"/>
      <c r="M1780" s="228"/>
      <c r="N1780" s="229"/>
      <c r="O1780" s="229"/>
      <c r="P1780" s="229"/>
      <c r="Q1780" s="229"/>
      <c r="R1780" s="229"/>
      <c r="S1780" s="229"/>
      <c r="T1780" s="230"/>
      <c r="AT1780" s="231" t="s">
        <v>283</v>
      </c>
      <c r="AU1780" s="231" t="s">
        <v>16</v>
      </c>
      <c r="AV1780" s="14" t="s">
        <v>84</v>
      </c>
      <c r="AW1780" s="14" t="s">
        <v>32</v>
      </c>
      <c r="AX1780" s="14" t="s">
        <v>76</v>
      </c>
      <c r="AY1780" s="231" t="s">
        <v>272</v>
      </c>
    </row>
    <row r="1781" spans="1:65" s="15" customFormat="1" ht="11.25">
      <c r="B1781" s="246"/>
      <c r="C1781" s="247"/>
      <c r="D1781" s="212" t="s">
        <v>283</v>
      </c>
      <c r="E1781" s="248" t="s">
        <v>1</v>
      </c>
      <c r="F1781" s="249" t="s">
        <v>5942</v>
      </c>
      <c r="G1781" s="247"/>
      <c r="H1781" s="250">
        <v>2</v>
      </c>
      <c r="I1781" s="251"/>
      <c r="J1781" s="247"/>
      <c r="K1781" s="247"/>
      <c r="L1781" s="252"/>
      <c r="M1781" s="253"/>
      <c r="N1781" s="254"/>
      <c r="O1781" s="254"/>
      <c r="P1781" s="254"/>
      <c r="Q1781" s="254"/>
      <c r="R1781" s="254"/>
      <c r="S1781" s="254"/>
      <c r="T1781" s="255"/>
      <c r="AT1781" s="256" t="s">
        <v>283</v>
      </c>
      <c r="AU1781" s="256" t="s">
        <v>16</v>
      </c>
      <c r="AV1781" s="15" t="s">
        <v>279</v>
      </c>
      <c r="AW1781" s="15" t="s">
        <v>32</v>
      </c>
      <c r="AX1781" s="15" t="s">
        <v>16</v>
      </c>
      <c r="AY1781" s="256" t="s">
        <v>272</v>
      </c>
    </row>
    <row r="1782" spans="1:65" s="2" customFormat="1" ht="44.25" customHeight="1">
      <c r="A1782" s="34"/>
      <c r="B1782" s="35"/>
      <c r="C1782" s="192" t="s">
        <v>3081</v>
      </c>
      <c r="D1782" s="192" t="s">
        <v>274</v>
      </c>
      <c r="E1782" s="193" t="s">
        <v>7261</v>
      </c>
      <c r="F1782" s="194" t="s">
        <v>7259</v>
      </c>
      <c r="G1782" s="195" t="s">
        <v>952</v>
      </c>
      <c r="H1782" s="196">
        <v>2</v>
      </c>
      <c r="I1782" s="197"/>
      <c r="J1782" s="198">
        <f>ROUND(I1782*H1782,2)</f>
        <v>0</v>
      </c>
      <c r="K1782" s="194" t="s">
        <v>1</v>
      </c>
      <c r="L1782" s="39"/>
      <c r="M1782" s="199" t="s">
        <v>1</v>
      </c>
      <c r="N1782" s="200" t="s">
        <v>41</v>
      </c>
      <c r="O1782" s="71"/>
      <c r="P1782" s="201">
        <f>O1782*H1782</f>
        <v>0</v>
      </c>
      <c r="Q1782" s="201">
        <v>0</v>
      </c>
      <c r="R1782" s="201">
        <f>Q1782*H1782</f>
        <v>0</v>
      </c>
      <c r="S1782" s="201">
        <v>0</v>
      </c>
      <c r="T1782" s="202">
        <f>S1782*H1782</f>
        <v>0</v>
      </c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R1782" s="203" t="s">
        <v>279</v>
      </c>
      <c r="AT1782" s="203" t="s">
        <v>274</v>
      </c>
      <c r="AU1782" s="203" t="s">
        <v>16</v>
      </c>
      <c r="AY1782" s="17" t="s">
        <v>272</v>
      </c>
      <c r="BE1782" s="204">
        <f>IF(N1782="základní",J1782,0)</f>
        <v>0</v>
      </c>
      <c r="BF1782" s="204">
        <f>IF(N1782="snížená",J1782,0)</f>
        <v>0</v>
      </c>
      <c r="BG1782" s="204">
        <f>IF(N1782="zákl. přenesená",J1782,0)</f>
        <v>0</v>
      </c>
      <c r="BH1782" s="204">
        <f>IF(N1782="sníž. přenesená",J1782,0)</f>
        <v>0</v>
      </c>
      <c r="BI1782" s="204">
        <f>IF(N1782="nulová",J1782,0)</f>
        <v>0</v>
      </c>
      <c r="BJ1782" s="17" t="s">
        <v>16</v>
      </c>
      <c r="BK1782" s="204">
        <f>ROUND(I1782*H1782,2)</f>
        <v>0</v>
      </c>
      <c r="BL1782" s="17" t="s">
        <v>279</v>
      </c>
      <c r="BM1782" s="203" t="s">
        <v>5079</v>
      </c>
    </row>
    <row r="1783" spans="1:65" s="13" customFormat="1" ht="22.5">
      <c r="B1783" s="210"/>
      <c r="C1783" s="211"/>
      <c r="D1783" s="212" t="s">
        <v>283</v>
      </c>
      <c r="E1783" s="213" t="s">
        <v>1</v>
      </c>
      <c r="F1783" s="214" t="s">
        <v>7022</v>
      </c>
      <c r="G1783" s="211"/>
      <c r="H1783" s="213" t="s">
        <v>1</v>
      </c>
      <c r="I1783" s="215"/>
      <c r="J1783" s="211"/>
      <c r="K1783" s="211"/>
      <c r="L1783" s="216"/>
      <c r="M1783" s="217"/>
      <c r="N1783" s="218"/>
      <c r="O1783" s="218"/>
      <c r="P1783" s="218"/>
      <c r="Q1783" s="218"/>
      <c r="R1783" s="218"/>
      <c r="S1783" s="218"/>
      <c r="T1783" s="219"/>
      <c r="AT1783" s="220" t="s">
        <v>283</v>
      </c>
      <c r="AU1783" s="220" t="s">
        <v>16</v>
      </c>
      <c r="AV1783" s="13" t="s">
        <v>16</v>
      </c>
      <c r="AW1783" s="13" t="s">
        <v>32</v>
      </c>
      <c r="AX1783" s="13" t="s">
        <v>76</v>
      </c>
      <c r="AY1783" s="220" t="s">
        <v>272</v>
      </c>
    </row>
    <row r="1784" spans="1:65" s="13" customFormat="1" ht="11.25">
      <c r="B1784" s="210"/>
      <c r="C1784" s="211"/>
      <c r="D1784" s="212" t="s">
        <v>283</v>
      </c>
      <c r="E1784" s="213" t="s">
        <v>1</v>
      </c>
      <c r="F1784" s="214" t="s">
        <v>6918</v>
      </c>
      <c r="G1784" s="211"/>
      <c r="H1784" s="213" t="s">
        <v>1</v>
      </c>
      <c r="I1784" s="215"/>
      <c r="J1784" s="211"/>
      <c r="K1784" s="211"/>
      <c r="L1784" s="216"/>
      <c r="M1784" s="217"/>
      <c r="N1784" s="218"/>
      <c r="O1784" s="218"/>
      <c r="P1784" s="218"/>
      <c r="Q1784" s="218"/>
      <c r="R1784" s="218"/>
      <c r="S1784" s="218"/>
      <c r="T1784" s="219"/>
      <c r="AT1784" s="220" t="s">
        <v>283</v>
      </c>
      <c r="AU1784" s="220" t="s">
        <v>16</v>
      </c>
      <c r="AV1784" s="13" t="s">
        <v>16</v>
      </c>
      <c r="AW1784" s="13" t="s">
        <v>32</v>
      </c>
      <c r="AX1784" s="13" t="s">
        <v>76</v>
      </c>
      <c r="AY1784" s="220" t="s">
        <v>272</v>
      </c>
    </row>
    <row r="1785" spans="1:65" s="14" customFormat="1" ht="11.25">
      <c r="B1785" s="221"/>
      <c r="C1785" s="222"/>
      <c r="D1785" s="212" t="s">
        <v>283</v>
      </c>
      <c r="E1785" s="223" t="s">
        <v>1</v>
      </c>
      <c r="F1785" s="224" t="s">
        <v>84</v>
      </c>
      <c r="G1785" s="222"/>
      <c r="H1785" s="225">
        <v>2</v>
      </c>
      <c r="I1785" s="226"/>
      <c r="J1785" s="222"/>
      <c r="K1785" s="222"/>
      <c r="L1785" s="227"/>
      <c r="M1785" s="228"/>
      <c r="N1785" s="229"/>
      <c r="O1785" s="229"/>
      <c r="P1785" s="229"/>
      <c r="Q1785" s="229"/>
      <c r="R1785" s="229"/>
      <c r="S1785" s="229"/>
      <c r="T1785" s="230"/>
      <c r="AT1785" s="231" t="s">
        <v>283</v>
      </c>
      <c r="AU1785" s="231" t="s">
        <v>16</v>
      </c>
      <c r="AV1785" s="14" t="s">
        <v>84</v>
      </c>
      <c r="AW1785" s="14" t="s">
        <v>32</v>
      </c>
      <c r="AX1785" s="14" t="s">
        <v>76</v>
      </c>
      <c r="AY1785" s="231" t="s">
        <v>272</v>
      </c>
    </row>
    <row r="1786" spans="1:65" s="15" customFormat="1" ht="11.25">
      <c r="B1786" s="246"/>
      <c r="C1786" s="247"/>
      <c r="D1786" s="212" t="s">
        <v>283</v>
      </c>
      <c r="E1786" s="248" t="s">
        <v>1</v>
      </c>
      <c r="F1786" s="249" t="s">
        <v>5942</v>
      </c>
      <c r="G1786" s="247"/>
      <c r="H1786" s="250">
        <v>2</v>
      </c>
      <c r="I1786" s="251"/>
      <c r="J1786" s="247"/>
      <c r="K1786" s="247"/>
      <c r="L1786" s="252"/>
      <c r="M1786" s="253"/>
      <c r="N1786" s="254"/>
      <c r="O1786" s="254"/>
      <c r="P1786" s="254"/>
      <c r="Q1786" s="254"/>
      <c r="R1786" s="254"/>
      <c r="S1786" s="254"/>
      <c r="T1786" s="255"/>
      <c r="AT1786" s="256" t="s">
        <v>283</v>
      </c>
      <c r="AU1786" s="256" t="s">
        <v>16</v>
      </c>
      <c r="AV1786" s="15" t="s">
        <v>279</v>
      </c>
      <c r="AW1786" s="15" t="s">
        <v>32</v>
      </c>
      <c r="AX1786" s="15" t="s">
        <v>16</v>
      </c>
      <c r="AY1786" s="256" t="s">
        <v>272</v>
      </c>
    </row>
    <row r="1787" spans="1:65" s="2" customFormat="1" ht="44.25" customHeight="1">
      <c r="A1787" s="34"/>
      <c r="B1787" s="35"/>
      <c r="C1787" s="192" t="s">
        <v>3085</v>
      </c>
      <c r="D1787" s="192" t="s">
        <v>274</v>
      </c>
      <c r="E1787" s="193" t="s">
        <v>7262</v>
      </c>
      <c r="F1787" s="194" t="s">
        <v>7259</v>
      </c>
      <c r="G1787" s="195" t="s">
        <v>952</v>
      </c>
      <c r="H1787" s="196">
        <v>4</v>
      </c>
      <c r="I1787" s="197"/>
      <c r="J1787" s="198">
        <f>ROUND(I1787*H1787,2)</f>
        <v>0</v>
      </c>
      <c r="K1787" s="194" t="s">
        <v>1</v>
      </c>
      <c r="L1787" s="39"/>
      <c r="M1787" s="199" t="s">
        <v>1</v>
      </c>
      <c r="N1787" s="200" t="s">
        <v>41</v>
      </c>
      <c r="O1787" s="71"/>
      <c r="P1787" s="201">
        <f>O1787*H1787</f>
        <v>0</v>
      </c>
      <c r="Q1787" s="201">
        <v>0</v>
      </c>
      <c r="R1787" s="201">
        <f>Q1787*H1787</f>
        <v>0</v>
      </c>
      <c r="S1787" s="201">
        <v>0</v>
      </c>
      <c r="T1787" s="202">
        <f>S1787*H1787</f>
        <v>0</v>
      </c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R1787" s="203" t="s">
        <v>279</v>
      </c>
      <c r="AT1787" s="203" t="s">
        <v>274</v>
      </c>
      <c r="AU1787" s="203" t="s">
        <v>16</v>
      </c>
      <c r="AY1787" s="17" t="s">
        <v>272</v>
      </c>
      <c r="BE1787" s="204">
        <f>IF(N1787="základní",J1787,0)</f>
        <v>0</v>
      </c>
      <c r="BF1787" s="204">
        <f>IF(N1787="snížená",J1787,0)</f>
        <v>0</v>
      </c>
      <c r="BG1787" s="204">
        <f>IF(N1787="zákl. přenesená",J1787,0)</f>
        <v>0</v>
      </c>
      <c r="BH1787" s="204">
        <f>IF(N1787="sníž. přenesená",J1787,0)</f>
        <v>0</v>
      </c>
      <c r="BI1787" s="204">
        <f>IF(N1787="nulová",J1787,0)</f>
        <v>0</v>
      </c>
      <c r="BJ1787" s="17" t="s">
        <v>16</v>
      </c>
      <c r="BK1787" s="204">
        <f>ROUND(I1787*H1787,2)</f>
        <v>0</v>
      </c>
      <c r="BL1787" s="17" t="s">
        <v>279</v>
      </c>
      <c r="BM1787" s="203" t="s">
        <v>5088</v>
      </c>
    </row>
    <row r="1788" spans="1:65" s="13" customFormat="1" ht="22.5">
      <c r="B1788" s="210"/>
      <c r="C1788" s="211"/>
      <c r="D1788" s="212" t="s">
        <v>283</v>
      </c>
      <c r="E1788" s="213" t="s">
        <v>1</v>
      </c>
      <c r="F1788" s="214" t="s">
        <v>6749</v>
      </c>
      <c r="G1788" s="211"/>
      <c r="H1788" s="213" t="s">
        <v>1</v>
      </c>
      <c r="I1788" s="215"/>
      <c r="J1788" s="211"/>
      <c r="K1788" s="211"/>
      <c r="L1788" s="216"/>
      <c r="M1788" s="217"/>
      <c r="N1788" s="218"/>
      <c r="O1788" s="218"/>
      <c r="P1788" s="218"/>
      <c r="Q1788" s="218"/>
      <c r="R1788" s="218"/>
      <c r="S1788" s="218"/>
      <c r="T1788" s="219"/>
      <c r="AT1788" s="220" t="s">
        <v>283</v>
      </c>
      <c r="AU1788" s="220" t="s">
        <v>16</v>
      </c>
      <c r="AV1788" s="13" t="s">
        <v>16</v>
      </c>
      <c r="AW1788" s="13" t="s">
        <v>32</v>
      </c>
      <c r="AX1788" s="13" t="s">
        <v>76</v>
      </c>
      <c r="AY1788" s="220" t="s">
        <v>272</v>
      </c>
    </row>
    <row r="1789" spans="1:65" s="13" customFormat="1" ht="11.25">
      <c r="B1789" s="210"/>
      <c r="C1789" s="211"/>
      <c r="D1789" s="212" t="s">
        <v>283</v>
      </c>
      <c r="E1789" s="213" t="s">
        <v>1</v>
      </c>
      <c r="F1789" s="214" t="s">
        <v>6918</v>
      </c>
      <c r="G1789" s="211"/>
      <c r="H1789" s="213" t="s">
        <v>1</v>
      </c>
      <c r="I1789" s="215"/>
      <c r="J1789" s="211"/>
      <c r="K1789" s="211"/>
      <c r="L1789" s="216"/>
      <c r="M1789" s="217"/>
      <c r="N1789" s="218"/>
      <c r="O1789" s="218"/>
      <c r="P1789" s="218"/>
      <c r="Q1789" s="218"/>
      <c r="R1789" s="218"/>
      <c r="S1789" s="218"/>
      <c r="T1789" s="219"/>
      <c r="AT1789" s="220" t="s">
        <v>283</v>
      </c>
      <c r="AU1789" s="220" t="s">
        <v>16</v>
      </c>
      <c r="AV1789" s="13" t="s">
        <v>16</v>
      </c>
      <c r="AW1789" s="13" t="s">
        <v>32</v>
      </c>
      <c r="AX1789" s="13" t="s">
        <v>76</v>
      </c>
      <c r="AY1789" s="220" t="s">
        <v>272</v>
      </c>
    </row>
    <row r="1790" spans="1:65" s="14" customFormat="1" ht="11.25">
      <c r="B1790" s="221"/>
      <c r="C1790" s="222"/>
      <c r="D1790" s="212" t="s">
        <v>283</v>
      </c>
      <c r="E1790" s="223" t="s">
        <v>1</v>
      </c>
      <c r="F1790" s="224" t="s">
        <v>279</v>
      </c>
      <c r="G1790" s="222"/>
      <c r="H1790" s="225">
        <v>4</v>
      </c>
      <c r="I1790" s="226"/>
      <c r="J1790" s="222"/>
      <c r="K1790" s="222"/>
      <c r="L1790" s="227"/>
      <c r="M1790" s="228"/>
      <c r="N1790" s="229"/>
      <c r="O1790" s="229"/>
      <c r="P1790" s="229"/>
      <c r="Q1790" s="229"/>
      <c r="R1790" s="229"/>
      <c r="S1790" s="229"/>
      <c r="T1790" s="230"/>
      <c r="AT1790" s="231" t="s">
        <v>283</v>
      </c>
      <c r="AU1790" s="231" t="s">
        <v>16</v>
      </c>
      <c r="AV1790" s="14" t="s">
        <v>84</v>
      </c>
      <c r="AW1790" s="14" t="s">
        <v>32</v>
      </c>
      <c r="AX1790" s="14" t="s">
        <v>76</v>
      </c>
      <c r="AY1790" s="231" t="s">
        <v>272</v>
      </c>
    </row>
    <row r="1791" spans="1:65" s="15" customFormat="1" ht="11.25">
      <c r="B1791" s="246"/>
      <c r="C1791" s="247"/>
      <c r="D1791" s="212" t="s">
        <v>283</v>
      </c>
      <c r="E1791" s="248" t="s">
        <v>1</v>
      </c>
      <c r="F1791" s="249" t="s">
        <v>5942</v>
      </c>
      <c r="G1791" s="247"/>
      <c r="H1791" s="250">
        <v>4</v>
      </c>
      <c r="I1791" s="251"/>
      <c r="J1791" s="247"/>
      <c r="K1791" s="247"/>
      <c r="L1791" s="252"/>
      <c r="M1791" s="253"/>
      <c r="N1791" s="254"/>
      <c r="O1791" s="254"/>
      <c r="P1791" s="254"/>
      <c r="Q1791" s="254"/>
      <c r="R1791" s="254"/>
      <c r="S1791" s="254"/>
      <c r="T1791" s="255"/>
      <c r="AT1791" s="256" t="s">
        <v>283</v>
      </c>
      <c r="AU1791" s="256" t="s">
        <v>16</v>
      </c>
      <c r="AV1791" s="15" t="s">
        <v>279</v>
      </c>
      <c r="AW1791" s="15" t="s">
        <v>32</v>
      </c>
      <c r="AX1791" s="15" t="s">
        <v>16</v>
      </c>
      <c r="AY1791" s="256" t="s">
        <v>272</v>
      </c>
    </row>
    <row r="1792" spans="1:65" s="2" customFormat="1" ht="44.25" customHeight="1">
      <c r="A1792" s="34"/>
      <c r="B1792" s="35"/>
      <c r="C1792" s="192" t="s">
        <v>3092</v>
      </c>
      <c r="D1792" s="192" t="s">
        <v>274</v>
      </c>
      <c r="E1792" s="193" t="s">
        <v>7263</v>
      </c>
      <c r="F1792" s="194" t="s">
        <v>7264</v>
      </c>
      <c r="G1792" s="195" t="s">
        <v>952</v>
      </c>
      <c r="H1792" s="196">
        <v>6</v>
      </c>
      <c r="I1792" s="197"/>
      <c r="J1792" s="198">
        <f>ROUND(I1792*H1792,2)</f>
        <v>0</v>
      </c>
      <c r="K1792" s="194" t="s">
        <v>1</v>
      </c>
      <c r="L1792" s="39"/>
      <c r="M1792" s="199" t="s">
        <v>1</v>
      </c>
      <c r="N1792" s="200" t="s">
        <v>41</v>
      </c>
      <c r="O1792" s="71"/>
      <c r="P1792" s="201">
        <f>O1792*H1792</f>
        <v>0</v>
      </c>
      <c r="Q1792" s="201">
        <v>0</v>
      </c>
      <c r="R1792" s="201">
        <f>Q1792*H1792</f>
        <v>0</v>
      </c>
      <c r="S1792" s="201">
        <v>0</v>
      </c>
      <c r="T1792" s="202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3" t="s">
        <v>279</v>
      </c>
      <c r="AT1792" s="203" t="s">
        <v>274</v>
      </c>
      <c r="AU1792" s="203" t="s">
        <v>16</v>
      </c>
      <c r="AY1792" s="17" t="s">
        <v>272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16</v>
      </c>
      <c r="BK1792" s="204">
        <f>ROUND(I1792*H1792,2)</f>
        <v>0</v>
      </c>
      <c r="BL1792" s="17" t="s">
        <v>279</v>
      </c>
      <c r="BM1792" s="203" t="s">
        <v>5097</v>
      </c>
    </row>
    <row r="1793" spans="1:65" s="13" customFormat="1" ht="22.5">
      <c r="B1793" s="210"/>
      <c r="C1793" s="211"/>
      <c r="D1793" s="212" t="s">
        <v>283</v>
      </c>
      <c r="E1793" s="213" t="s">
        <v>1</v>
      </c>
      <c r="F1793" s="214" t="s">
        <v>6749</v>
      </c>
      <c r="G1793" s="211"/>
      <c r="H1793" s="213" t="s">
        <v>1</v>
      </c>
      <c r="I1793" s="215"/>
      <c r="J1793" s="211"/>
      <c r="K1793" s="211"/>
      <c r="L1793" s="216"/>
      <c r="M1793" s="217"/>
      <c r="N1793" s="218"/>
      <c r="O1793" s="218"/>
      <c r="P1793" s="218"/>
      <c r="Q1793" s="218"/>
      <c r="R1793" s="218"/>
      <c r="S1793" s="218"/>
      <c r="T1793" s="219"/>
      <c r="AT1793" s="220" t="s">
        <v>283</v>
      </c>
      <c r="AU1793" s="220" t="s">
        <v>16</v>
      </c>
      <c r="AV1793" s="13" t="s">
        <v>16</v>
      </c>
      <c r="AW1793" s="13" t="s">
        <v>32</v>
      </c>
      <c r="AX1793" s="13" t="s">
        <v>76</v>
      </c>
      <c r="AY1793" s="220" t="s">
        <v>272</v>
      </c>
    </row>
    <row r="1794" spans="1:65" s="13" customFormat="1" ht="11.25">
      <c r="B1794" s="210"/>
      <c r="C1794" s="211"/>
      <c r="D1794" s="212" t="s">
        <v>283</v>
      </c>
      <c r="E1794" s="213" t="s">
        <v>1</v>
      </c>
      <c r="F1794" s="214" t="s">
        <v>6918</v>
      </c>
      <c r="G1794" s="211"/>
      <c r="H1794" s="213" t="s">
        <v>1</v>
      </c>
      <c r="I1794" s="215"/>
      <c r="J1794" s="211"/>
      <c r="K1794" s="211"/>
      <c r="L1794" s="216"/>
      <c r="M1794" s="217"/>
      <c r="N1794" s="218"/>
      <c r="O1794" s="218"/>
      <c r="P1794" s="218"/>
      <c r="Q1794" s="218"/>
      <c r="R1794" s="218"/>
      <c r="S1794" s="218"/>
      <c r="T1794" s="219"/>
      <c r="AT1794" s="220" t="s">
        <v>283</v>
      </c>
      <c r="AU1794" s="220" t="s">
        <v>16</v>
      </c>
      <c r="AV1794" s="13" t="s">
        <v>16</v>
      </c>
      <c r="AW1794" s="13" t="s">
        <v>32</v>
      </c>
      <c r="AX1794" s="13" t="s">
        <v>76</v>
      </c>
      <c r="AY1794" s="220" t="s">
        <v>272</v>
      </c>
    </row>
    <row r="1795" spans="1:65" s="14" customFormat="1" ht="11.25">
      <c r="B1795" s="221"/>
      <c r="C1795" s="222"/>
      <c r="D1795" s="212" t="s">
        <v>283</v>
      </c>
      <c r="E1795" s="223" t="s">
        <v>1</v>
      </c>
      <c r="F1795" s="224" t="s">
        <v>305</v>
      </c>
      <c r="G1795" s="222"/>
      <c r="H1795" s="225">
        <v>6</v>
      </c>
      <c r="I1795" s="226"/>
      <c r="J1795" s="222"/>
      <c r="K1795" s="222"/>
      <c r="L1795" s="227"/>
      <c r="M1795" s="228"/>
      <c r="N1795" s="229"/>
      <c r="O1795" s="229"/>
      <c r="P1795" s="229"/>
      <c r="Q1795" s="229"/>
      <c r="R1795" s="229"/>
      <c r="S1795" s="229"/>
      <c r="T1795" s="230"/>
      <c r="AT1795" s="231" t="s">
        <v>283</v>
      </c>
      <c r="AU1795" s="231" t="s">
        <v>16</v>
      </c>
      <c r="AV1795" s="14" t="s">
        <v>84</v>
      </c>
      <c r="AW1795" s="14" t="s">
        <v>32</v>
      </c>
      <c r="AX1795" s="14" t="s">
        <v>76</v>
      </c>
      <c r="AY1795" s="231" t="s">
        <v>272</v>
      </c>
    </row>
    <row r="1796" spans="1:65" s="15" customFormat="1" ht="11.25">
      <c r="B1796" s="246"/>
      <c r="C1796" s="247"/>
      <c r="D1796" s="212" t="s">
        <v>283</v>
      </c>
      <c r="E1796" s="248" t="s">
        <v>1</v>
      </c>
      <c r="F1796" s="249" t="s">
        <v>5942</v>
      </c>
      <c r="G1796" s="247"/>
      <c r="H1796" s="250">
        <v>6</v>
      </c>
      <c r="I1796" s="251"/>
      <c r="J1796" s="247"/>
      <c r="K1796" s="247"/>
      <c r="L1796" s="252"/>
      <c r="M1796" s="253"/>
      <c r="N1796" s="254"/>
      <c r="O1796" s="254"/>
      <c r="P1796" s="254"/>
      <c r="Q1796" s="254"/>
      <c r="R1796" s="254"/>
      <c r="S1796" s="254"/>
      <c r="T1796" s="255"/>
      <c r="AT1796" s="256" t="s">
        <v>283</v>
      </c>
      <c r="AU1796" s="256" t="s">
        <v>16</v>
      </c>
      <c r="AV1796" s="15" t="s">
        <v>279</v>
      </c>
      <c r="AW1796" s="15" t="s">
        <v>32</v>
      </c>
      <c r="AX1796" s="15" t="s">
        <v>16</v>
      </c>
      <c r="AY1796" s="256" t="s">
        <v>272</v>
      </c>
    </row>
    <row r="1797" spans="1:65" s="2" customFormat="1" ht="44.25" customHeight="1">
      <c r="A1797" s="34"/>
      <c r="B1797" s="35"/>
      <c r="C1797" s="192" t="s">
        <v>3101</v>
      </c>
      <c r="D1797" s="192" t="s">
        <v>274</v>
      </c>
      <c r="E1797" s="193" t="s">
        <v>7265</v>
      </c>
      <c r="F1797" s="194" t="s">
        <v>7266</v>
      </c>
      <c r="G1797" s="195" t="s">
        <v>952</v>
      </c>
      <c r="H1797" s="196">
        <v>2</v>
      </c>
      <c r="I1797" s="197"/>
      <c r="J1797" s="198">
        <f>ROUND(I1797*H1797,2)</f>
        <v>0</v>
      </c>
      <c r="K1797" s="194" t="s">
        <v>1</v>
      </c>
      <c r="L1797" s="39"/>
      <c r="M1797" s="199" t="s">
        <v>1</v>
      </c>
      <c r="N1797" s="200" t="s">
        <v>41</v>
      </c>
      <c r="O1797" s="71"/>
      <c r="P1797" s="201">
        <f>O1797*H1797</f>
        <v>0</v>
      </c>
      <c r="Q1797" s="201">
        <v>0</v>
      </c>
      <c r="R1797" s="201">
        <f>Q1797*H1797</f>
        <v>0</v>
      </c>
      <c r="S1797" s="201">
        <v>0</v>
      </c>
      <c r="T1797" s="202">
        <f>S1797*H1797</f>
        <v>0</v>
      </c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R1797" s="203" t="s">
        <v>279</v>
      </c>
      <c r="AT1797" s="203" t="s">
        <v>274</v>
      </c>
      <c r="AU1797" s="203" t="s">
        <v>16</v>
      </c>
      <c r="AY1797" s="17" t="s">
        <v>272</v>
      </c>
      <c r="BE1797" s="204">
        <f>IF(N1797="základní",J1797,0)</f>
        <v>0</v>
      </c>
      <c r="BF1797" s="204">
        <f>IF(N1797="snížená",J1797,0)</f>
        <v>0</v>
      </c>
      <c r="BG1797" s="204">
        <f>IF(N1797="zákl. přenesená",J1797,0)</f>
        <v>0</v>
      </c>
      <c r="BH1797" s="204">
        <f>IF(N1797="sníž. přenesená",J1797,0)</f>
        <v>0</v>
      </c>
      <c r="BI1797" s="204">
        <f>IF(N1797="nulová",J1797,0)</f>
        <v>0</v>
      </c>
      <c r="BJ1797" s="17" t="s">
        <v>16</v>
      </c>
      <c r="BK1797" s="204">
        <f>ROUND(I1797*H1797,2)</f>
        <v>0</v>
      </c>
      <c r="BL1797" s="17" t="s">
        <v>279</v>
      </c>
      <c r="BM1797" s="203" t="s">
        <v>5105</v>
      </c>
    </row>
    <row r="1798" spans="1:65" s="13" customFormat="1" ht="11.25">
      <c r="B1798" s="210"/>
      <c r="C1798" s="211"/>
      <c r="D1798" s="212" t="s">
        <v>283</v>
      </c>
      <c r="E1798" s="213" t="s">
        <v>1</v>
      </c>
      <c r="F1798" s="214" t="s">
        <v>6754</v>
      </c>
      <c r="G1798" s="211"/>
      <c r="H1798" s="213" t="s">
        <v>1</v>
      </c>
      <c r="I1798" s="215"/>
      <c r="J1798" s="211"/>
      <c r="K1798" s="211"/>
      <c r="L1798" s="216"/>
      <c r="M1798" s="217"/>
      <c r="N1798" s="218"/>
      <c r="O1798" s="218"/>
      <c r="P1798" s="218"/>
      <c r="Q1798" s="218"/>
      <c r="R1798" s="218"/>
      <c r="S1798" s="218"/>
      <c r="T1798" s="219"/>
      <c r="AT1798" s="220" t="s">
        <v>283</v>
      </c>
      <c r="AU1798" s="220" t="s">
        <v>16</v>
      </c>
      <c r="AV1798" s="13" t="s">
        <v>16</v>
      </c>
      <c r="AW1798" s="13" t="s">
        <v>32</v>
      </c>
      <c r="AX1798" s="13" t="s">
        <v>76</v>
      </c>
      <c r="AY1798" s="220" t="s">
        <v>272</v>
      </c>
    </row>
    <row r="1799" spans="1:65" s="13" customFormat="1" ht="11.25">
      <c r="B1799" s="210"/>
      <c r="C1799" s="211"/>
      <c r="D1799" s="212" t="s">
        <v>283</v>
      </c>
      <c r="E1799" s="213" t="s">
        <v>1</v>
      </c>
      <c r="F1799" s="214" t="s">
        <v>6918</v>
      </c>
      <c r="G1799" s="211"/>
      <c r="H1799" s="213" t="s">
        <v>1</v>
      </c>
      <c r="I1799" s="215"/>
      <c r="J1799" s="211"/>
      <c r="K1799" s="211"/>
      <c r="L1799" s="216"/>
      <c r="M1799" s="217"/>
      <c r="N1799" s="218"/>
      <c r="O1799" s="218"/>
      <c r="P1799" s="218"/>
      <c r="Q1799" s="218"/>
      <c r="R1799" s="218"/>
      <c r="S1799" s="218"/>
      <c r="T1799" s="219"/>
      <c r="AT1799" s="220" t="s">
        <v>283</v>
      </c>
      <c r="AU1799" s="220" t="s">
        <v>16</v>
      </c>
      <c r="AV1799" s="13" t="s">
        <v>16</v>
      </c>
      <c r="AW1799" s="13" t="s">
        <v>32</v>
      </c>
      <c r="AX1799" s="13" t="s">
        <v>76</v>
      </c>
      <c r="AY1799" s="220" t="s">
        <v>272</v>
      </c>
    </row>
    <row r="1800" spans="1:65" s="14" customFormat="1" ht="11.25">
      <c r="B1800" s="221"/>
      <c r="C1800" s="222"/>
      <c r="D1800" s="212" t="s">
        <v>283</v>
      </c>
      <c r="E1800" s="223" t="s">
        <v>1</v>
      </c>
      <c r="F1800" s="224" t="s">
        <v>84</v>
      </c>
      <c r="G1800" s="222"/>
      <c r="H1800" s="225">
        <v>2</v>
      </c>
      <c r="I1800" s="226"/>
      <c r="J1800" s="222"/>
      <c r="K1800" s="222"/>
      <c r="L1800" s="227"/>
      <c r="M1800" s="228"/>
      <c r="N1800" s="229"/>
      <c r="O1800" s="229"/>
      <c r="P1800" s="229"/>
      <c r="Q1800" s="229"/>
      <c r="R1800" s="229"/>
      <c r="S1800" s="229"/>
      <c r="T1800" s="230"/>
      <c r="AT1800" s="231" t="s">
        <v>283</v>
      </c>
      <c r="AU1800" s="231" t="s">
        <v>16</v>
      </c>
      <c r="AV1800" s="14" t="s">
        <v>84</v>
      </c>
      <c r="AW1800" s="14" t="s">
        <v>32</v>
      </c>
      <c r="AX1800" s="14" t="s">
        <v>76</v>
      </c>
      <c r="AY1800" s="231" t="s">
        <v>272</v>
      </c>
    </row>
    <row r="1801" spans="1:65" s="15" customFormat="1" ht="11.25">
      <c r="B1801" s="246"/>
      <c r="C1801" s="247"/>
      <c r="D1801" s="212" t="s">
        <v>283</v>
      </c>
      <c r="E1801" s="248" t="s">
        <v>1</v>
      </c>
      <c r="F1801" s="249" t="s">
        <v>5942</v>
      </c>
      <c r="G1801" s="247"/>
      <c r="H1801" s="250">
        <v>2</v>
      </c>
      <c r="I1801" s="251"/>
      <c r="J1801" s="247"/>
      <c r="K1801" s="247"/>
      <c r="L1801" s="252"/>
      <c r="M1801" s="253"/>
      <c r="N1801" s="254"/>
      <c r="O1801" s="254"/>
      <c r="P1801" s="254"/>
      <c r="Q1801" s="254"/>
      <c r="R1801" s="254"/>
      <c r="S1801" s="254"/>
      <c r="T1801" s="255"/>
      <c r="AT1801" s="256" t="s">
        <v>283</v>
      </c>
      <c r="AU1801" s="256" t="s">
        <v>16</v>
      </c>
      <c r="AV1801" s="15" t="s">
        <v>279</v>
      </c>
      <c r="AW1801" s="15" t="s">
        <v>32</v>
      </c>
      <c r="AX1801" s="15" t="s">
        <v>16</v>
      </c>
      <c r="AY1801" s="256" t="s">
        <v>272</v>
      </c>
    </row>
    <row r="1802" spans="1:65" s="2" customFormat="1" ht="44.25" customHeight="1">
      <c r="A1802" s="34"/>
      <c r="B1802" s="35"/>
      <c r="C1802" s="192" t="s">
        <v>3107</v>
      </c>
      <c r="D1802" s="192" t="s">
        <v>274</v>
      </c>
      <c r="E1802" s="193" t="s">
        <v>7267</v>
      </c>
      <c r="F1802" s="194" t="s">
        <v>7268</v>
      </c>
      <c r="G1802" s="195" t="s">
        <v>952</v>
      </c>
      <c r="H1802" s="196">
        <v>2</v>
      </c>
      <c r="I1802" s="197"/>
      <c r="J1802" s="198">
        <f>ROUND(I1802*H1802,2)</f>
        <v>0</v>
      </c>
      <c r="K1802" s="194" t="s">
        <v>1</v>
      </c>
      <c r="L1802" s="39"/>
      <c r="M1802" s="199" t="s">
        <v>1</v>
      </c>
      <c r="N1802" s="200" t="s">
        <v>41</v>
      </c>
      <c r="O1802" s="71"/>
      <c r="P1802" s="201">
        <f>O1802*H1802</f>
        <v>0</v>
      </c>
      <c r="Q1802" s="201">
        <v>0</v>
      </c>
      <c r="R1802" s="201">
        <f>Q1802*H1802</f>
        <v>0</v>
      </c>
      <c r="S1802" s="201">
        <v>0</v>
      </c>
      <c r="T1802" s="202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203" t="s">
        <v>279</v>
      </c>
      <c r="AT1802" s="203" t="s">
        <v>274</v>
      </c>
      <c r="AU1802" s="203" t="s">
        <v>16</v>
      </c>
      <c r="AY1802" s="17" t="s">
        <v>272</v>
      </c>
      <c r="BE1802" s="204">
        <f>IF(N1802="základní",J1802,0)</f>
        <v>0</v>
      </c>
      <c r="BF1802" s="204">
        <f>IF(N1802="snížená",J1802,0)</f>
        <v>0</v>
      </c>
      <c r="BG1802" s="204">
        <f>IF(N1802="zákl. přenesená",J1802,0)</f>
        <v>0</v>
      </c>
      <c r="BH1802" s="204">
        <f>IF(N1802="sníž. přenesená",J1802,0)</f>
        <v>0</v>
      </c>
      <c r="BI1802" s="204">
        <f>IF(N1802="nulová",J1802,0)</f>
        <v>0</v>
      </c>
      <c r="BJ1802" s="17" t="s">
        <v>16</v>
      </c>
      <c r="BK1802" s="204">
        <f>ROUND(I1802*H1802,2)</f>
        <v>0</v>
      </c>
      <c r="BL1802" s="17" t="s">
        <v>279</v>
      </c>
      <c r="BM1802" s="203" t="s">
        <v>5113</v>
      </c>
    </row>
    <row r="1803" spans="1:65" s="13" customFormat="1" ht="11.25">
      <c r="B1803" s="210"/>
      <c r="C1803" s="211"/>
      <c r="D1803" s="212" t="s">
        <v>283</v>
      </c>
      <c r="E1803" s="213" t="s">
        <v>1</v>
      </c>
      <c r="F1803" s="214" t="s">
        <v>6754</v>
      </c>
      <c r="G1803" s="211"/>
      <c r="H1803" s="213" t="s">
        <v>1</v>
      </c>
      <c r="I1803" s="215"/>
      <c r="J1803" s="211"/>
      <c r="K1803" s="211"/>
      <c r="L1803" s="216"/>
      <c r="M1803" s="217"/>
      <c r="N1803" s="218"/>
      <c r="O1803" s="218"/>
      <c r="P1803" s="218"/>
      <c r="Q1803" s="218"/>
      <c r="R1803" s="218"/>
      <c r="S1803" s="218"/>
      <c r="T1803" s="219"/>
      <c r="AT1803" s="220" t="s">
        <v>283</v>
      </c>
      <c r="AU1803" s="220" t="s">
        <v>16</v>
      </c>
      <c r="AV1803" s="13" t="s">
        <v>16</v>
      </c>
      <c r="AW1803" s="13" t="s">
        <v>32</v>
      </c>
      <c r="AX1803" s="13" t="s">
        <v>76</v>
      </c>
      <c r="AY1803" s="220" t="s">
        <v>272</v>
      </c>
    </row>
    <row r="1804" spans="1:65" s="13" customFormat="1" ht="11.25">
      <c r="B1804" s="210"/>
      <c r="C1804" s="211"/>
      <c r="D1804" s="212" t="s">
        <v>283</v>
      </c>
      <c r="E1804" s="213" t="s">
        <v>1</v>
      </c>
      <c r="F1804" s="214" t="s">
        <v>6918</v>
      </c>
      <c r="G1804" s="211"/>
      <c r="H1804" s="213" t="s">
        <v>1</v>
      </c>
      <c r="I1804" s="215"/>
      <c r="J1804" s="211"/>
      <c r="K1804" s="211"/>
      <c r="L1804" s="216"/>
      <c r="M1804" s="217"/>
      <c r="N1804" s="218"/>
      <c r="O1804" s="218"/>
      <c r="P1804" s="218"/>
      <c r="Q1804" s="218"/>
      <c r="R1804" s="218"/>
      <c r="S1804" s="218"/>
      <c r="T1804" s="219"/>
      <c r="AT1804" s="220" t="s">
        <v>283</v>
      </c>
      <c r="AU1804" s="220" t="s">
        <v>16</v>
      </c>
      <c r="AV1804" s="13" t="s">
        <v>16</v>
      </c>
      <c r="AW1804" s="13" t="s">
        <v>32</v>
      </c>
      <c r="AX1804" s="13" t="s">
        <v>76</v>
      </c>
      <c r="AY1804" s="220" t="s">
        <v>272</v>
      </c>
    </row>
    <row r="1805" spans="1:65" s="14" customFormat="1" ht="11.25">
      <c r="B1805" s="221"/>
      <c r="C1805" s="222"/>
      <c r="D1805" s="212" t="s">
        <v>283</v>
      </c>
      <c r="E1805" s="223" t="s">
        <v>1</v>
      </c>
      <c r="F1805" s="224" t="s">
        <v>84</v>
      </c>
      <c r="G1805" s="222"/>
      <c r="H1805" s="225">
        <v>2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16</v>
      </c>
      <c r="AV1805" s="14" t="s">
        <v>84</v>
      </c>
      <c r="AW1805" s="14" t="s">
        <v>32</v>
      </c>
      <c r="AX1805" s="14" t="s">
        <v>76</v>
      </c>
      <c r="AY1805" s="231" t="s">
        <v>272</v>
      </c>
    </row>
    <row r="1806" spans="1:65" s="15" customFormat="1" ht="11.25">
      <c r="B1806" s="246"/>
      <c r="C1806" s="247"/>
      <c r="D1806" s="212" t="s">
        <v>283</v>
      </c>
      <c r="E1806" s="248" t="s">
        <v>1</v>
      </c>
      <c r="F1806" s="249" t="s">
        <v>5942</v>
      </c>
      <c r="G1806" s="247"/>
      <c r="H1806" s="250">
        <v>2</v>
      </c>
      <c r="I1806" s="251"/>
      <c r="J1806" s="247"/>
      <c r="K1806" s="247"/>
      <c r="L1806" s="252"/>
      <c r="M1806" s="253"/>
      <c r="N1806" s="254"/>
      <c r="O1806" s="254"/>
      <c r="P1806" s="254"/>
      <c r="Q1806" s="254"/>
      <c r="R1806" s="254"/>
      <c r="S1806" s="254"/>
      <c r="T1806" s="255"/>
      <c r="AT1806" s="256" t="s">
        <v>283</v>
      </c>
      <c r="AU1806" s="256" t="s">
        <v>16</v>
      </c>
      <c r="AV1806" s="15" t="s">
        <v>279</v>
      </c>
      <c r="AW1806" s="15" t="s">
        <v>32</v>
      </c>
      <c r="AX1806" s="15" t="s">
        <v>16</v>
      </c>
      <c r="AY1806" s="256" t="s">
        <v>272</v>
      </c>
    </row>
    <row r="1807" spans="1:65" s="2" customFormat="1" ht="37.9" customHeight="1">
      <c r="A1807" s="34"/>
      <c r="B1807" s="35"/>
      <c r="C1807" s="192" t="s">
        <v>3112</v>
      </c>
      <c r="D1807" s="192" t="s">
        <v>274</v>
      </c>
      <c r="E1807" s="193" t="s">
        <v>7269</v>
      </c>
      <c r="F1807" s="194" t="s">
        <v>7270</v>
      </c>
      <c r="G1807" s="195" t="s">
        <v>952</v>
      </c>
      <c r="H1807" s="196">
        <v>2</v>
      </c>
      <c r="I1807" s="197"/>
      <c r="J1807" s="198">
        <f>ROUND(I1807*H1807,2)</f>
        <v>0</v>
      </c>
      <c r="K1807" s="194" t="s">
        <v>1</v>
      </c>
      <c r="L1807" s="39"/>
      <c r="M1807" s="199" t="s">
        <v>1</v>
      </c>
      <c r="N1807" s="200" t="s">
        <v>41</v>
      </c>
      <c r="O1807" s="71"/>
      <c r="P1807" s="201">
        <f>O1807*H1807</f>
        <v>0</v>
      </c>
      <c r="Q1807" s="201">
        <v>0</v>
      </c>
      <c r="R1807" s="201">
        <f>Q1807*H1807</f>
        <v>0</v>
      </c>
      <c r="S1807" s="201">
        <v>0</v>
      </c>
      <c r="T1807" s="202">
        <f>S1807*H1807</f>
        <v>0</v>
      </c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  <c r="AR1807" s="203" t="s">
        <v>279</v>
      </c>
      <c r="AT1807" s="203" t="s">
        <v>274</v>
      </c>
      <c r="AU1807" s="203" t="s">
        <v>16</v>
      </c>
      <c r="AY1807" s="17" t="s">
        <v>272</v>
      </c>
      <c r="BE1807" s="204">
        <f>IF(N1807="základní",J1807,0)</f>
        <v>0</v>
      </c>
      <c r="BF1807" s="204">
        <f>IF(N1807="snížená",J1807,0)</f>
        <v>0</v>
      </c>
      <c r="BG1807" s="204">
        <f>IF(N1807="zákl. přenesená",J1807,0)</f>
        <v>0</v>
      </c>
      <c r="BH1807" s="204">
        <f>IF(N1807="sníž. přenesená",J1807,0)</f>
        <v>0</v>
      </c>
      <c r="BI1807" s="204">
        <f>IF(N1807="nulová",J1807,0)</f>
        <v>0</v>
      </c>
      <c r="BJ1807" s="17" t="s">
        <v>16</v>
      </c>
      <c r="BK1807" s="204">
        <f>ROUND(I1807*H1807,2)</f>
        <v>0</v>
      </c>
      <c r="BL1807" s="17" t="s">
        <v>279</v>
      </c>
      <c r="BM1807" s="203" t="s">
        <v>5122</v>
      </c>
    </row>
    <row r="1808" spans="1:65" s="13" customFormat="1" ht="11.25">
      <c r="B1808" s="210"/>
      <c r="C1808" s="211"/>
      <c r="D1808" s="212" t="s">
        <v>283</v>
      </c>
      <c r="E1808" s="213" t="s">
        <v>1</v>
      </c>
      <c r="F1808" s="214" t="s">
        <v>6918</v>
      </c>
      <c r="G1808" s="211"/>
      <c r="H1808" s="213" t="s">
        <v>1</v>
      </c>
      <c r="I1808" s="215"/>
      <c r="J1808" s="211"/>
      <c r="K1808" s="211"/>
      <c r="L1808" s="216"/>
      <c r="M1808" s="217"/>
      <c r="N1808" s="218"/>
      <c r="O1808" s="218"/>
      <c r="P1808" s="218"/>
      <c r="Q1808" s="218"/>
      <c r="R1808" s="218"/>
      <c r="S1808" s="218"/>
      <c r="T1808" s="219"/>
      <c r="AT1808" s="220" t="s">
        <v>283</v>
      </c>
      <c r="AU1808" s="220" t="s">
        <v>16</v>
      </c>
      <c r="AV1808" s="13" t="s">
        <v>16</v>
      </c>
      <c r="AW1808" s="13" t="s">
        <v>32</v>
      </c>
      <c r="AX1808" s="13" t="s">
        <v>76</v>
      </c>
      <c r="AY1808" s="220" t="s">
        <v>272</v>
      </c>
    </row>
    <row r="1809" spans="1:65" s="14" customFormat="1" ht="11.25">
      <c r="B1809" s="221"/>
      <c r="C1809" s="222"/>
      <c r="D1809" s="212" t="s">
        <v>283</v>
      </c>
      <c r="E1809" s="223" t="s">
        <v>1</v>
      </c>
      <c r="F1809" s="224" t="s">
        <v>84</v>
      </c>
      <c r="G1809" s="222"/>
      <c r="H1809" s="225">
        <v>2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16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15" customFormat="1" ht="11.25">
      <c r="B1810" s="246"/>
      <c r="C1810" s="247"/>
      <c r="D1810" s="212" t="s">
        <v>283</v>
      </c>
      <c r="E1810" s="248" t="s">
        <v>1</v>
      </c>
      <c r="F1810" s="249" t="s">
        <v>5942</v>
      </c>
      <c r="G1810" s="247"/>
      <c r="H1810" s="250">
        <v>2</v>
      </c>
      <c r="I1810" s="251"/>
      <c r="J1810" s="247"/>
      <c r="K1810" s="247"/>
      <c r="L1810" s="252"/>
      <c r="M1810" s="253"/>
      <c r="N1810" s="254"/>
      <c r="O1810" s="254"/>
      <c r="P1810" s="254"/>
      <c r="Q1810" s="254"/>
      <c r="R1810" s="254"/>
      <c r="S1810" s="254"/>
      <c r="T1810" s="255"/>
      <c r="AT1810" s="256" t="s">
        <v>283</v>
      </c>
      <c r="AU1810" s="256" t="s">
        <v>16</v>
      </c>
      <c r="AV1810" s="15" t="s">
        <v>279</v>
      </c>
      <c r="AW1810" s="15" t="s">
        <v>32</v>
      </c>
      <c r="AX1810" s="15" t="s">
        <v>16</v>
      </c>
      <c r="AY1810" s="256" t="s">
        <v>272</v>
      </c>
    </row>
    <row r="1811" spans="1:65" s="2" customFormat="1" ht="37.9" customHeight="1">
      <c r="A1811" s="34"/>
      <c r="B1811" s="35"/>
      <c r="C1811" s="192" t="s">
        <v>3122</v>
      </c>
      <c r="D1811" s="192" t="s">
        <v>274</v>
      </c>
      <c r="E1811" s="193" t="s">
        <v>7271</v>
      </c>
      <c r="F1811" s="194" t="s">
        <v>7272</v>
      </c>
      <c r="G1811" s="195" t="s">
        <v>952</v>
      </c>
      <c r="H1811" s="196">
        <v>6</v>
      </c>
      <c r="I1811" s="197"/>
      <c r="J1811" s="198">
        <f>ROUND(I1811*H1811,2)</f>
        <v>0</v>
      </c>
      <c r="K1811" s="194" t="s">
        <v>1</v>
      </c>
      <c r="L1811" s="39"/>
      <c r="M1811" s="199" t="s">
        <v>1</v>
      </c>
      <c r="N1811" s="200" t="s">
        <v>41</v>
      </c>
      <c r="O1811" s="71"/>
      <c r="P1811" s="201">
        <f>O1811*H1811</f>
        <v>0</v>
      </c>
      <c r="Q1811" s="201">
        <v>0</v>
      </c>
      <c r="R1811" s="201">
        <f>Q1811*H1811</f>
        <v>0</v>
      </c>
      <c r="S1811" s="201">
        <v>0</v>
      </c>
      <c r="T1811" s="202">
        <f>S1811*H1811</f>
        <v>0</v>
      </c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  <c r="AR1811" s="203" t="s">
        <v>279</v>
      </c>
      <c r="AT1811" s="203" t="s">
        <v>274</v>
      </c>
      <c r="AU1811" s="203" t="s">
        <v>16</v>
      </c>
      <c r="AY1811" s="17" t="s">
        <v>272</v>
      </c>
      <c r="BE1811" s="204">
        <f>IF(N1811="základní",J1811,0)</f>
        <v>0</v>
      </c>
      <c r="BF1811" s="204">
        <f>IF(N1811="snížená",J1811,0)</f>
        <v>0</v>
      </c>
      <c r="BG1811" s="204">
        <f>IF(N1811="zákl. přenesená",J1811,0)</f>
        <v>0</v>
      </c>
      <c r="BH1811" s="204">
        <f>IF(N1811="sníž. přenesená",J1811,0)</f>
        <v>0</v>
      </c>
      <c r="BI1811" s="204">
        <f>IF(N1811="nulová",J1811,0)</f>
        <v>0</v>
      </c>
      <c r="BJ1811" s="17" t="s">
        <v>16</v>
      </c>
      <c r="BK1811" s="204">
        <f>ROUND(I1811*H1811,2)</f>
        <v>0</v>
      </c>
      <c r="BL1811" s="17" t="s">
        <v>279</v>
      </c>
      <c r="BM1811" s="203" t="s">
        <v>5130</v>
      </c>
    </row>
    <row r="1812" spans="1:65" s="13" customFormat="1" ht="11.25">
      <c r="B1812" s="210"/>
      <c r="C1812" s="211"/>
      <c r="D1812" s="212" t="s">
        <v>283</v>
      </c>
      <c r="E1812" s="213" t="s">
        <v>1</v>
      </c>
      <c r="F1812" s="214" t="s">
        <v>6918</v>
      </c>
      <c r="G1812" s="211"/>
      <c r="H1812" s="213" t="s">
        <v>1</v>
      </c>
      <c r="I1812" s="215"/>
      <c r="J1812" s="211"/>
      <c r="K1812" s="211"/>
      <c r="L1812" s="216"/>
      <c r="M1812" s="217"/>
      <c r="N1812" s="218"/>
      <c r="O1812" s="218"/>
      <c r="P1812" s="218"/>
      <c r="Q1812" s="218"/>
      <c r="R1812" s="218"/>
      <c r="S1812" s="218"/>
      <c r="T1812" s="219"/>
      <c r="AT1812" s="220" t="s">
        <v>283</v>
      </c>
      <c r="AU1812" s="220" t="s">
        <v>16</v>
      </c>
      <c r="AV1812" s="13" t="s">
        <v>16</v>
      </c>
      <c r="AW1812" s="13" t="s">
        <v>32</v>
      </c>
      <c r="AX1812" s="13" t="s">
        <v>76</v>
      </c>
      <c r="AY1812" s="220" t="s">
        <v>272</v>
      </c>
    </row>
    <row r="1813" spans="1:65" s="14" customFormat="1" ht="11.25">
      <c r="B1813" s="221"/>
      <c r="C1813" s="222"/>
      <c r="D1813" s="212" t="s">
        <v>283</v>
      </c>
      <c r="E1813" s="223" t="s">
        <v>1</v>
      </c>
      <c r="F1813" s="224" t="s">
        <v>305</v>
      </c>
      <c r="G1813" s="222"/>
      <c r="H1813" s="225">
        <v>6</v>
      </c>
      <c r="I1813" s="226"/>
      <c r="J1813" s="222"/>
      <c r="K1813" s="222"/>
      <c r="L1813" s="227"/>
      <c r="M1813" s="228"/>
      <c r="N1813" s="229"/>
      <c r="O1813" s="229"/>
      <c r="P1813" s="229"/>
      <c r="Q1813" s="229"/>
      <c r="R1813" s="229"/>
      <c r="S1813" s="229"/>
      <c r="T1813" s="230"/>
      <c r="AT1813" s="231" t="s">
        <v>283</v>
      </c>
      <c r="AU1813" s="231" t="s">
        <v>16</v>
      </c>
      <c r="AV1813" s="14" t="s">
        <v>84</v>
      </c>
      <c r="AW1813" s="14" t="s">
        <v>32</v>
      </c>
      <c r="AX1813" s="14" t="s">
        <v>76</v>
      </c>
      <c r="AY1813" s="231" t="s">
        <v>272</v>
      </c>
    </row>
    <row r="1814" spans="1:65" s="15" customFormat="1" ht="11.25">
      <c r="B1814" s="246"/>
      <c r="C1814" s="247"/>
      <c r="D1814" s="212" t="s">
        <v>283</v>
      </c>
      <c r="E1814" s="248" t="s">
        <v>1</v>
      </c>
      <c r="F1814" s="249" t="s">
        <v>5942</v>
      </c>
      <c r="G1814" s="247"/>
      <c r="H1814" s="250">
        <v>6</v>
      </c>
      <c r="I1814" s="251"/>
      <c r="J1814" s="247"/>
      <c r="K1814" s="247"/>
      <c r="L1814" s="252"/>
      <c r="M1814" s="253"/>
      <c r="N1814" s="254"/>
      <c r="O1814" s="254"/>
      <c r="P1814" s="254"/>
      <c r="Q1814" s="254"/>
      <c r="R1814" s="254"/>
      <c r="S1814" s="254"/>
      <c r="T1814" s="255"/>
      <c r="AT1814" s="256" t="s">
        <v>283</v>
      </c>
      <c r="AU1814" s="256" t="s">
        <v>16</v>
      </c>
      <c r="AV1814" s="15" t="s">
        <v>279</v>
      </c>
      <c r="AW1814" s="15" t="s">
        <v>32</v>
      </c>
      <c r="AX1814" s="15" t="s">
        <v>16</v>
      </c>
      <c r="AY1814" s="256" t="s">
        <v>272</v>
      </c>
    </row>
    <row r="1815" spans="1:65" s="2" customFormat="1" ht="37.9" customHeight="1">
      <c r="A1815" s="34"/>
      <c r="B1815" s="35"/>
      <c r="C1815" s="192" t="s">
        <v>3136</v>
      </c>
      <c r="D1815" s="192" t="s">
        <v>274</v>
      </c>
      <c r="E1815" s="193" t="s">
        <v>7273</v>
      </c>
      <c r="F1815" s="194" t="s">
        <v>7274</v>
      </c>
      <c r="G1815" s="195" t="s">
        <v>952</v>
      </c>
      <c r="H1815" s="196">
        <v>2</v>
      </c>
      <c r="I1815" s="197"/>
      <c r="J1815" s="198">
        <f>ROUND(I1815*H1815,2)</f>
        <v>0</v>
      </c>
      <c r="K1815" s="194" t="s">
        <v>1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0</v>
      </c>
      <c r="R1815" s="201">
        <f>Q1815*H1815</f>
        <v>0</v>
      </c>
      <c r="S1815" s="201">
        <v>0</v>
      </c>
      <c r="T1815" s="202">
        <f>S1815*H1815</f>
        <v>0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279</v>
      </c>
      <c r="AT1815" s="203" t="s">
        <v>274</v>
      </c>
      <c r="AU1815" s="203" t="s">
        <v>16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279</v>
      </c>
      <c r="BM1815" s="203" t="s">
        <v>5138</v>
      </c>
    </row>
    <row r="1816" spans="1:65" s="13" customFormat="1" ht="11.25">
      <c r="B1816" s="210"/>
      <c r="C1816" s="211"/>
      <c r="D1816" s="212" t="s">
        <v>283</v>
      </c>
      <c r="E1816" s="213" t="s">
        <v>1</v>
      </c>
      <c r="F1816" s="214" t="s">
        <v>6918</v>
      </c>
      <c r="G1816" s="211"/>
      <c r="H1816" s="213" t="s">
        <v>1</v>
      </c>
      <c r="I1816" s="215"/>
      <c r="J1816" s="211"/>
      <c r="K1816" s="211"/>
      <c r="L1816" s="216"/>
      <c r="M1816" s="217"/>
      <c r="N1816" s="218"/>
      <c r="O1816" s="218"/>
      <c r="P1816" s="218"/>
      <c r="Q1816" s="218"/>
      <c r="R1816" s="218"/>
      <c r="S1816" s="218"/>
      <c r="T1816" s="219"/>
      <c r="AT1816" s="220" t="s">
        <v>283</v>
      </c>
      <c r="AU1816" s="220" t="s">
        <v>16</v>
      </c>
      <c r="AV1816" s="13" t="s">
        <v>16</v>
      </c>
      <c r="AW1816" s="13" t="s">
        <v>32</v>
      </c>
      <c r="AX1816" s="13" t="s">
        <v>76</v>
      </c>
      <c r="AY1816" s="220" t="s">
        <v>272</v>
      </c>
    </row>
    <row r="1817" spans="1:65" s="14" customFormat="1" ht="11.25">
      <c r="B1817" s="221"/>
      <c r="C1817" s="222"/>
      <c r="D1817" s="212" t="s">
        <v>283</v>
      </c>
      <c r="E1817" s="223" t="s">
        <v>1</v>
      </c>
      <c r="F1817" s="224" t="s">
        <v>84</v>
      </c>
      <c r="G1817" s="222"/>
      <c r="H1817" s="225">
        <v>2</v>
      </c>
      <c r="I1817" s="226"/>
      <c r="J1817" s="222"/>
      <c r="K1817" s="222"/>
      <c r="L1817" s="227"/>
      <c r="M1817" s="228"/>
      <c r="N1817" s="229"/>
      <c r="O1817" s="229"/>
      <c r="P1817" s="229"/>
      <c r="Q1817" s="229"/>
      <c r="R1817" s="229"/>
      <c r="S1817" s="229"/>
      <c r="T1817" s="230"/>
      <c r="AT1817" s="231" t="s">
        <v>283</v>
      </c>
      <c r="AU1817" s="231" t="s">
        <v>16</v>
      </c>
      <c r="AV1817" s="14" t="s">
        <v>84</v>
      </c>
      <c r="AW1817" s="14" t="s">
        <v>32</v>
      </c>
      <c r="AX1817" s="14" t="s">
        <v>76</v>
      </c>
      <c r="AY1817" s="231" t="s">
        <v>272</v>
      </c>
    </row>
    <row r="1818" spans="1:65" s="15" customFormat="1" ht="11.25">
      <c r="B1818" s="246"/>
      <c r="C1818" s="247"/>
      <c r="D1818" s="212" t="s">
        <v>283</v>
      </c>
      <c r="E1818" s="248" t="s">
        <v>1</v>
      </c>
      <c r="F1818" s="249" t="s">
        <v>5942</v>
      </c>
      <c r="G1818" s="247"/>
      <c r="H1818" s="250">
        <v>2</v>
      </c>
      <c r="I1818" s="251"/>
      <c r="J1818" s="247"/>
      <c r="K1818" s="247"/>
      <c r="L1818" s="252"/>
      <c r="M1818" s="253"/>
      <c r="N1818" s="254"/>
      <c r="O1818" s="254"/>
      <c r="P1818" s="254"/>
      <c r="Q1818" s="254"/>
      <c r="R1818" s="254"/>
      <c r="S1818" s="254"/>
      <c r="T1818" s="255"/>
      <c r="AT1818" s="256" t="s">
        <v>283</v>
      </c>
      <c r="AU1818" s="256" t="s">
        <v>16</v>
      </c>
      <c r="AV1818" s="15" t="s">
        <v>279</v>
      </c>
      <c r="AW1818" s="15" t="s">
        <v>32</v>
      </c>
      <c r="AX1818" s="15" t="s">
        <v>16</v>
      </c>
      <c r="AY1818" s="256" t="s">
        <v>272</v>
      </c>
    </row>
    <row r="1819" spans="1:65" s="2" customFormat="1" ht="49.15" customHeight="1">
      <c r="A1819" s="34"/>
      <c r="B1819" s="35"/>
      <c r="C1819" s="192" t="s">
        <v>3142</v>
      </c>
      <c r="D1819" s="192" t="s">
        <v>274</v>
      </c>
      <c r="E1819" s="193" t="s">
        <v>7275</v>
      </c>
      <c r="F1819" s="194" t="s">
        <v>7276</v>
      </c>
      <c r="G1819" s="195" t="s">
        <v>952</v>
      </c>
      <c r="H1819" s="196">
        <v>1</v>
      </c>
      <c r="I1819" s="197"/>
      <c r="J1819" s="198">
        <f>ROUND(I1819*H1819,2)</f>
        <v>0</v>
      </c>
      <c r="K1819" s="194" t="s">
        <v>1</v>
      </c>
      <c r="L1819" s="39"/>
      <c r="M1819" s="199" t="s">
        <v>1</v>
      </c>
      <c r="N1819" s="200" t="s">
        <v>41</v>
      </c>
      <c r="O1819" s="71"/>
      <c r="P1819" s="201">
        <f>O1819*H1819</f>
        <v>0</v>
      </c>
      <c r="Q1819" s="201">
        <v>0</v>
      </c>
      <c r="R1819" s="201">
        <f>Q1819*H1819</f>
        <v>0</v>
      </c>
      <c r="S1819" s="201">
        <v>0</v>
      </c>
      <c r="T1819" s="202">
        <f>S1819*H1819</f>
        <v>0</v>
      </c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  <c r="AR1819" s="203" t="s">
        <v>279</v>
      </c>
      <c r="AT1819" s="203" t="s">
        <v>274</v>
      </c>
      <c r="AU1819" s="203" t="s">
        <v>16</v>
      </c>
      <c r="AY1819" s="17" t="s">
        <v>272</v>
      </c>
      <c r="BE1819" s="204">
        <f>IF(N1819="základní",J1819,0)</f>
        <v>0</v>
      </c>
      <c r="BF1819" s="204">
        <f>IF(N1819="snížená",J1819,0)</f>
        <v>0</v>
      </c>
      <c r="BG1819" s="204">
        <f>IF(N1819="zákl. přenesená",J1819,0)</f>
        <v>0</v>
      </c>
      <c r="BH1819" s="204">
        <f>IF(N1819="sníž. přenesená",J1819,0)</f>
        <v>0</v>
      </c>
      <c r="BI1819" s="204">
        <f>IF(N1819="nulová",J1819,0)</f>
        <v>0</v>
      </c>
      <c r="BJ1819" s="17" t="s">
        <v>16</v>
      </c>
      <c r="BK1819" s="204">
        <f>ROUND(I1819*H1819,2)</f>
        <v>0</v>
      </c>
      <c r="BL1819" s="17" t="s">
        <v>279</v>
      </c>
      <c r="BM1819" s="203" t="s">
        <v>5146</v>
      </c>
    </row>
    <row r="1820" spans="1:65" s="13" customFormat="1" ht="22.5">
      <c r="B1820" s="210"/>
      <c r="C1820" s="211"/>
      <c r="D1820" s="212" t="s">
        <v>283</v>
      </c>
      <c r="E1820" s="213" t="s">
        <v>1</v>
      </c>
      <c r="F1820" s="214" t="s">
        <v>6759</v>
      </c>
      <c r="G1820" s="211"/>
      <c r="H1820" s="213" t="s">
        <v>1</v>
      </c>
      <c r="I1820" s="215"/>
      <c r="J1820" s="211"/>
      <c r="K1820" s="211"/>
      <c r="L1820" s="216"/>
      <c r="M1820" s="217"/>
      <c r="N1820" s="218"/>
      <c r="O1820" s="218"/>
      <c r="P1820" s="218"/>
      <c r="Q1820" s="218"/>
      <c r="R1820" s="218"/>
      <c r="S1820" s="218"/>
      <c r="T1820" s="219"/>
      <c r="AT1820" s="220" t="s">
        <v>283</v>
      </c>
      <c r="AU1820" s="220" t="s">
        <v>16</v>
      </c>
      <c r="AV1820" s="13" t="s">
        <v>16</v>
      </c>
      <c r="AW1820" s="13" t="s">
        <v>32</v>
      </c>
      <c r="AX1820" s="13" t="s">
        <v>76</v>
      </c>
      <c r="AY1820" s="220" t="s">
        <v>272</v>
      </c>
    </row>
    <row r="1821" spans="1:65" s="13" customFormat="1" ht="33.75">
      <c r="B1821" s="210"/>
      <c r="C1821" s="211"/>
      <c r="D1821" s="212" t="s">
        <v>283</v>
      </c>
      <c r="E1821" s="213" t="s">
        <v>1</v>
      </c>
      <c r="F1821" s="214" t="s">
        <v>6760</v>
      </c>
      <c r="G1821" s="211"/>
      <c r="H1821" s="213" t="s">
        <v>1</v>
      </c>
      <c r="I1821" s="215"/>
      <c r="J1821" s="211"/>
      <c r="K1821" s="211"/>
      <c r="L1821" s="216"/>
      <c r="M1821" s="217"/>
      <c r="N1821" s="218"/>
      <c r="O1821" s="218"/>
      <c r="P1821" s="218"/>
      <c r="Q1821" s="218"/>
      <c r="R1821" s="218"/>
      <c r="S1821" s="218"/>
      <c r="T1821" s="219"/>
      <c r="AT1821" s="220" t="s">
        <v>283</v>
      </c>
      <c r="AU1821" s="220" t="s">
        <v>16</v>
      </c>
      <c r="AV1821" s="13" t="s">
        <v>16</v>
      </c>
      <c r="AW1821" s="13" t="s">
        <v>32</v>
      </c>
      <c r="AX1821" s="13" t="s">
        <v>76</v>
      </c>
      <c r="AY1821" s="220" t="s">
        <v>272</v>
      </c>
    </row>
    <row r="1822" spans="1:65" s="13" customFormat="1" ht="11.25">
      <c r="B1822" s="210"/>
      <c r="C1822" s="211"/>
      <c r="D1822" s="212" t="s">
        <v>283</v>
      </c>
      <c r="E1822" s="213" t="s">
        <v>1</v>
      </c>
      <c r="F1822" s="214" t="s">
        <v>6761</v>
      </c>
      <c r="G1822" s="211"/>
      <c r="H1822" s="213" t="s">
        <v>1</v>
      </c>
      <c r="I1822" s="215"/>
      <c r="J1822" s="211"/>
      <c r="K1822" s="211"/>
      <c r="L1822" s="216"/>
      <c r="M1822" s="217"/>
      <c r="N1822" s="218"/>
      <c r="O1822" s="218"/>
      <c r="P1822" s="218"/>
      <c r="Q1822" s="218"/>
      <c r="R1822" s="218"/>
      <c r="S1822" s="218"/>
      <c r="T1822" s="219"/>
      <c r="AT1822" s="220" t="s">
        <v>283</v>
      </c>
      <c r="AU1822" s="220" t="s">
        <v>16</v>
      </c>
      <c r="AV1822" s="13" t="s">
        <v>16</v>
      </c>
      <c r="AW1822" s="13" t="s">
        <v>32</v>
      </c>
      <c r="AX1822" s="13" t="s">
        <v>76</v>
      </c>
      <c r="AY1822" s="220" t="s">
        <v>272</v>
      </c>
    </row>
    <row r="1823" spans="1:65" s="13" customFormat="1" ht="22.5">
      <c r="B1823" s="210"/>
      <c r="C1823" s="211"/>
      <c r="D1823" s="212" t="s">
        <v>283</v>
      </c>
      <c r="E1823" s="213" t="s">
        <v>1</v>
      </c>
      <c r="F1823" s="214" t="s">
        <v>6762</v>
      </c>
      <c r="G1823" s="211"/>
      <c r="H1823" s="213" t="s">
        <v>1</v>
      </c>
      <c r="I1823" s="215"/>
      <c r="J1823" s="211"/>
      <c r="K1823" s="211"/>
      <c r="L1823" s="216"/>
      <c r="M1823" s="217"/>
      <c r="N1823" s="218"/>
      <c r="O1823" s="218"/>
      <c r="P1823" s="218"/>
      <c r="Q1823" s="218"/>
      <c r="R1823" s="218"/>
      <c r="S1823" s="218"/>
      <c r="T1823" s="219"/>
      <c r="AT1823" s="220" t="s">
        <v>283</v>
      </c>
      <c r="AU1823" s="220" t="s">
        <v>16</v>
      </c>
      <c r="AV1823" s="13" t="s">
        <v>16</v>
      </c>
      <c r="AW1823" s="13" t="s">
        <v>32</v>
      </c>
      <c r="AX1823" s="13" t="s">
        <v>76</v>
      </c>
      <c r="AY1823" s="220" t="s">
        <v>272</v>
      </c>
    </row>
    <row r="1824" spans="1:65" s="13" customFormat="1" ht="11.25">
      <c r="B1824" s="210"/>
      <c r="C1824" s="211"/>
      <c r="D1824" s="212" t="s">
        <v>283</v>
      </c>
      <c r="E1824" s="213" t="s">
        <v>1</v>
      </c>
      <c r="F1824" s="214" t="s">
        <v>6763</v>
      </c>
      <c r="G1824" s="211"/>
      <c r="H1824" s="213" t="s">
        <v>1</v>
      </c>
      <c r="I1824" s="215"/>
      <c r="J1824" s="211"/>
      <c r="K1824" s="211"/>
      <c r="L1824" s="216"/>
      <c r="M1824" s="217"/>
      <c r="N1824" s="218"/>
      <c r="O1824" s="218"/>
      <c r="P1824" s="218"/>
      <c r="Q1824" s="218"/>
      <c r="R1824" s="218"/>
      <c r="S1824" s="218"/>
      <c r="T1824" s="219"/>
      <c r="AT1824" s="220" t="s">
        <v>283</v>
      </c>
      <c r="AU1824" s="220" t="s">
        <v>16</v>
      </c>
      <c r="AV1824" s="13" t="s">
        <v>16</v>
      </c>
      <c r="AW1824" s="13" t="s">
        <v>32</v>
      </c>
      <c r="AX1824" s="13" t="s">
        <v>76</v>
      </c>
      <c r="AY1824" s="220" t="s">
        <v>272</v>
      </c>
    </row>
    <row r="1825" spans="1:65" s="13" customFormat="1" ht="33.75">
      <c r="B1825" s="210"/>
      <c r="C1825" s="211"/>
      <c r="D1825" s="212" t="s">
        <v>283</v>
      </c>
      <c r="E1825" s="213" t="s">
        <v>1</v>
      </c>
      <c r="F1825" s="214" t="s">
        <v>6764</v>
      </c>
      <c r="G1825" s="211"/>
      <c r="H1825" s="213" t="s">
        <v>1</v>
      </c>
      <c r="I1825" s="215"/>
      <c r="J1825" s="211"/>
      <c r="K1825" s="211"/>
      <c r="L1825" s="216"/>
      <c r="M1825" s="217"/>
      <c r="N1825" s="218"/>
      <c r="O1825" s="218"/>
      <c r="P1825" s="218"/>
      <c r="Q1825" s="218"/>
      <c r="R1825" s="218"/>
      <c r="S1825" s="218"/>
      <c r="T1825" s="219"/>
      <c r="AT1825" s="220" t="s">
        <v>283</v>
      </c>
      <c r="AU1825" s="220" t="s">
        <v>16</v>
      </c>
      <c r="AV1825" s="13" t="s">
        <v>16</v>
      </c>
      <c r="AW1825" s="13" t="s">
        <v>32</v>
      </c>
      <c r="AX1825" s="13" t="s">
        <v>76</v>
      </c>
      <c r="AY1825" s="220" t="s">
        <v>272</v>
      </c>
    </row>
    <row r="1826" spans="1:65" s="13" customFormat="1" ht="22.5">
      <c r="B1826" s="210"/>
      <c r="C1826" s="211"/>
      <c r="D1826" s="212" t="s">
        <v>283</v>
      </c>
      <c r="E1826" s="213" t="s">
        <v>1</v>
      </c>
      <c r="F1826" s="214" t="s">
        <v>6765</v>
      </c>
      <c r="G1826" s="211"/>
      <c r="H1826" s="213" t="s">
        <v>1</v>
      </c>
      <c r="I1826" s="215"/>
      <c r="J1826" s="211"/>
      <c r="K1826" s="211"/>
      <c r="L1826" s="216"/>
      <c r="M1826" s="217"/>
      <c r="N1826" s="218"/>
      <c r="O1826" s="218"/>
      <c r="P1826" s="218"/>
      <c r="Q1826" s="218"/>
      <c r="R1826" s="218"/>
      <c r="S1826" s="218"/>
      <c r="T1826" s="219"/>
      <c r="AT1826" s="220" t="s">
        <v>283</v>
      </c>
      <c r="AU1826" s="220" t="s">
        <v>16</v>
      </c>
      <c r="AV1826" s="13" t="s">
        <v>16</v>
      </c>
      <c r="AW1826" s="13" t="s">
        <v>32</v>
      </c>
      <c r="AX1826" s="13" t="s">
        <v>76</v>
      </c>
      <c r="AY1826" s="220" t="s">
        <v>272</v>
      </c>
    </row>
    <row r="1827" spans="1:65" s="13" customFormat="1" ht="11.25">
      <c r="B1827" s="210"/>
      <c r="C1827" s="211"/>
      <c r="D1827" s="212" t="s">
        <v>283</v>
      </c>
      <c r="E1827" s="213" t="s">
        <v>1</v>
      </c>
      <c r="F1827" s="214" t="s">
        <v>6766</v>
      </c>
      <c r="G1827" s="211"/>
      <c r="H1827" s="213" t="s">
        <v>1</v>
      </c>
      <c r="I1827" s="215"/>
      <c r="J1827" s="211"/>
      <c r="K1827" s="211"/>
      <c r="L1827" s="216"/>
      <c r="M1827" s="217"/>
      <c r="N1827" s="218"/>
      <c r="O1827" s="218"/>
      <c r="P1827" s="218"/>
      <c r="Q1827" s="218"/>
      <c r="R1827" s="218"/>
      <c r="S1827" s="218"/>
      <c r="T1827" s="219"/>
      <c r="AT1827" s="220" t="s">
        <v>283</v>
      </c>
      <c r="AU1827" s="220" t="s">
        <v>16</v>
      </c>
      <c r="AV1827" s="13" t="s">
        <v>16</v>
      </c>
      <c r="AW1827" s="13" t="s">
        <v>32</v>
      </c>
      <c r="AX1827" s="13" t="s">
        <v>76</v>
      </c>
      <c r="AY1827" s="220" t="s">
        <v>272</v>
      </c>
    </row>
    <row r="1828" spans="1:65" s="13" customFormat="1" ht="11.25">
      <c r="B1828" s="210"/>
      <c r="C1828" s="211"/>
      <c r="D1828" s="212" t="s">
        <v>283</v>
      </c>
      <c r="E1828" s="213" t="s">
        <v>1</v>
      </c>
      <c r="F1828" s="214" t="s">
        <v>6767</v>
      </c>
      <c r="G1828" s="211"/>
      <c r="H1828" s="213" t="s">
        <v>1</v>
      </c>
      <c r="I1828" s="215"/>
      <c r="J1828" s="211"/>
      <c r="K1828" s="211"/>
      <c r="L1828" s="216"/>
      <c r="M1828" s="217"/>
      <c r="N1828" s="218"/>
      <c r="O1828" s="218"/>
      <c r="P1828" s="218"/>
      <c r="Q1828" s="218"/>
      <c r="R1828" s="218"/>
      <c r="S1828" s="218"/>
      <c r="T1828" s="219"/>
      <c r="AT1828" s="220" t="s">
        <v>283</v>
      </c>
      <c r="AU1828" s="220" t="s">
        <v>16</v>
      </c>
      <c r="AV1828" s="13" t="s">
        <v>16</v>
      </c>
      <c r="AW1828" s="13" t="s">
        <v>32</v>
      </c>
      <c r="AX1828" s="13" t="s">
        <v>76</v>
      </c>
      <c r="AY1828" s="220" t="s">
        <v>272</v>
      </c>
    </row>
    <row r="1829" spans="1:65" s="13" customFormat="1" ht="11.25">
      <c r="B1829" s="210"/>
      <c r="C1829" s="211"/>
      <c r="D1829" s="212" t="s">
        <v>283</v>
      </c>
      <c r="E1829" s="213" t="s">
        <v>1</v>
      </c>
      <c r="F1829" s="214" t="s">
        <v>6768</v>
      </c>
      <c r="G1829" s="211"/>
      <c r="H1829" s="213" t="s">
        <v>1</v>
      </c>
      <c r="I1829" s="215"/>
      <c r="J1829" s="211"/>
      <c r="K1829" s="211"/>
      <c r="L1829" s="216"/>
      <c r="M1829" s="217"/>
      <c r="N1829" s="218"/>
      <c r="O1829" s="218"/>
      <c r="P1829" s="218"/>
      <c r="Q1829" s="218"/>
      <c r="R1829" s="218"/>
      <c r="S1829" s="218"/>
      <c r="T1829" s="219"/>
      <c r="AT1829" s="220" t="s">
        <v>283</v>
      </c>
      <c r="AU1829" s="220" t="s">
        <v>16</v>
      </c>
      <c r="AV1829" s="13" t="s">
        <v>16</v>
      </c>
      <c r="AW1829" s="13" t="s">
        <v>32</v>
      </c>
      <c r="AX1829" s="13" t="s">
        <v>76</v>
      </c>
      <c r="AY1829" s="220" t="s">
        <v>272</v>
      </c>
    </row>
    <row r="1830" spans="1:65" s="14" customFormat="1" ht="11.25">
      <c r="B1830" s="221"/>
      <c r="C1830" s="222"/>
      <c r="D1830" s="212" t="s">
        <v>283</v>
      </c>
      <c r="E1830" s="223" t="s">
        <v>1</v>
      </c>
      <c r="F1830" s="224" t="s">
        <v>16</v>
      </c>
      <c r="G1830" s="222"/>
      <c r="H1830" s="225">
        <v>1</v>
      </c>
      <c r="I1830" s="226"/>
      <c r="J1830" s="222"/>
      <c r="K1830" s="222"/>
      <c r="L1830" s="227"/>
      <c r="M1830" s="228"/>
      <c r="N1830" s="229"/>
      <c r="O1830" s="229"/>
      <c r="P1830" s="229"/>
      <c r="Q1830" s="229"/>
      <c r="R1830" s="229"/>
      <c r="S1830" s="229"/>
      <c r="T1830" s="230"/>
      <c r="AT1830" s="231" t="s">
        <v>283</v>
      </c>
      <c r="AU1830" s="231" t="s">
        <v>16</v>
      </c>
      <c r="AV1830" s="14" t="s">
        <v>84</v>
      </c>
      <c r="AW1830" s="14" t="s">
        <v>32</v>
      </c>
      <c r="AX1830" s="14" t="s">
        <v>76</v>
      </c>
      <c r="AY1830" s="231" t="s">
        <v>272</v>
      </c>
    </row>
    <row r="1831" spans="1:65" s="15" customFormat="1" ht="11.25">
      <c r="B1831" s="246"/>
      <c r="C1831" s="247"/>
      <c r="D1831" s="212" t="s">
        <v>283</v>
      </c>
      <c r="E1831" s="248" t="s">
        <v>1</v>
      </c>
      <c r="F1831" s="249" t="s">
        <v>5942</v>
      </c>
      <c r="G1831" s="247"/>
      <c r="H1831" s="250">
        <v>1</v>
      </c>
      <c r="I1831" s="251"/>
      <c r="J1831" s="247"/>
      <c r="K1831" s="247"/>
      <c r="L1831" s="252"/>
      <c r="M1831" s="253"/>
      <c r="N1831" s="254"/>
      <c r="O1831" s="254"/>
      <c r="P1831" s="254"/>
      <c r="Q1831" s="254"/>
      <c r="R1831" s="254"/>
      <c r="S1831" s="254"/>
      <c r="T1831" s="255"/>
      <c r="AT1831" s="256" t="s">
        <v>283</v>
      </c>
      <c r="AU1831" s="256" t="s">
        <v>16</v>
      </c>
      <c r="AV1831" s="15" t="s">
        <v>279</v>
      </c>
      <c r="AW1831" s="15" t="s">
        <v>32</v>
      </c>
      <c r="AX1831" s="15" t="s">
        <v>16</v>
      </c>
      <c r="AY1831" s="256" t="s">
        <v>272</v>
      </c>
    </row>
    <row r="1832" spans="1:65" s="2" customFormat="1" ht="49.15" customHeight="1">
      <c r="A1832" s="34"/>
      <c r="B1832" s="35"/>
      <c r="C1832" s="192" t="s">
        <v>3156</v>
      </c>
      <c r="D1832" s="192" t="s">
        <v>274</v>
      </c>
      <c r="E1832" s="193" t="s">
        <v>7277</v>
      </c>
      <c r="F1832" s="194" t="s">
        <v>7276</v>
      </c>
      <c r="G1832" s="195" t="s">
        <v>952</v>
      </c>
      <c r="H1832" s="196">
        <v>1</v>
      </c>
      <c r="I1832" s="197"/>
      <c r="J1832" s="198">
        <f>ROUND(I1832*H1832,2)</f>
        <v>0</v>
      </c>
      <c r="K1832" s="194" t="s">
        <v>1</v>
      </c>
      <c r="L1832" s="39"/>
      <c r="M1832" s="199" t="s">
        <v>1</v>
      </c>
      <c r="N1832" s="200" t="s">
        <v>41</v>
      </c>
      <c r="O1832" s="71"/>
      <c r="P1832" s="201">
        <f>O1832*H1832</f>
        <v>0</v>
      </c>
      <c r="Q1832" s="201">
        <v>0</v>
      </c>
      <c r="R1832" s="201">
        <f>Q1832*H1832</f>
        <v>0</v>
      </c>
      <c r="S1832" s="201">
        <v>0</v>
      </c>
      <c r="T1832" s="202">
        <f>S1832*H1832</f>
        <v>0</v>
      </c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R1832" s="203" t="s">
        <v>279</v>
      </c>
      <c r="AT1832" s="203" t="s">
        <v>274</v>
      </c>
      <c r="AU1832" s="203" t="s">
        <v>16</v>
      </c>
      <c r="AY1832" s="17" t="s">
        <v>272</v>
      </c>
      <c r="BE1832" s="204">
        <f>IF(N1832="základní",J1832,0)</f>
        <v>0</v>
      </c>
      <c r="BF1832" s="204">
        <f>IF(N1832="snížená",J1832,0)</f>
        <v>0</v>
      </c>
      <c r="BG1832" s="204">
        <f>IF(N1832="zákl. přenesená",J1832,0)</f>
        <v>0</v>
      </c>
      <c r="BH1832" s="204">
        <f>IF(N1832="sníž. přenesená",J1832,0)</f>
        <v>0</v>
      </c>
      <c r="BI1832" s="204">
        <f>IF(N1832="nulová",J1832,0)</f>
        <v>0</v>
      </c>
      <c r="BJ1832" s="17" t="s">
        <v>16</v>
      </c>
      <c r="BK1832" s="204">
        <f>ROUND(I1832*H1832,2)</f>
        <v>0</v>
      </c>
      <c r="BL1832" s="17" t="s">
        <v>279</v>
      </c>
      <c r="BM1832" s="203" t="s">
        <v>5165</v>
      </c>
    </row>
    <row r="1833" spans="1:65" s="13" customFormat="1" ht="22.5">
      <c r="B1833" s="210"/>
      <c r="C1833" s="211"/>
      <c r="D1833" s="212" t="s">
        <v>283</v>
      </c>
      <c r="E1833" s="213" t="s">
        <v>1</v>
      </c>
      <c r="F1833" s="214" t="s">
        <v>6759</v>
      </c>
      <c r="G1833" s="211"/>
      <c r="H1833" s="213" t="s">
        <v>1</v>
      </c>
      <c r="I1833" s="215"/>
      <c r="J1833" s="211"/>
      <c r="K1833" s="211"/>
      <c r="L1833" s="216"/>
      <c r="M1833" s="217"/>
      <c r="N1833" s="218"/>
      <c r="O1833" s="218"/>
      <c r="P1833" s="218"/>
      <c r="Q1833" s="218"/>
      <c r="R1833" s="218"/>
      <c r="S1833" s="218"/>
      <c r="T1833" s="219"/>
      <c r="AT1833" s="220" t="s">
        <v>283</v>
      </c>
      <c r="AU1833" s="220" t="s">
        <v>16</v>
      </c>
      <c r="AV1833" s="13" t="s">
        <v>16</v>
      </c>
      <c r="AW1833" s="13" t="s">
        <v>32</v>
      </c>
      <c r="AX1833" s="13" t="s">
        <v>76</v>
      </c>
      <c r="AY1833" s="220" t="s">
        <v>272</v>
      </c>
    </row>
    <row r="1834" spans="1:65" s="13" customFormat="1" ht="33.75">
      <c r="B1834" s="210"/>
      <c r="C1834" s="211"/>
      <c r="D1834" s="212" t="s">
        <v>283</v>
      </c>
      <c r="E1834" s="213" t="s">
        <v>1</v>
      </c>
      <c r="F1834" s="214" t="s">
        <v>6760</v>
      </c>
      <c r="G1834" s="211"/>
      <c r="H1834" s="213" t="s">
        <v>1</v>
      </c>
      <c r="I1834" s="215"/>
      <c r="J1834" s="211"/>
      <c r="K1834" s="211"/>
      <c r="L1834" s="216"/>
      <c r="M1834" s="217"/>
      <c r="N1834" s="218"/>
      <c r="O1834" s="218"/>
      <c r="P1834" s="218"/>
      <c r="Q1834" s="218"/>
      <c r="R1834" s="218"/>
      <c r="S1834" s="218"/>
      <c r="T1834" s="219"/>
      <c r="AT1834" s="220" t="s">
        <v>283</v>
      </c>
      <c r="AU1834" s="220" t="s">
        <v>16</v>
      </c>
      <c r="AV1834" s="13" t="s">
        <v>16</v>
      </c>
      <c r="AW1834" s="13" t="s">
        <v>32</v>
      </c>
      <c r="AX1834" s="13" t="s">
        <v>76</v>
      </c>
      <c r="AY1834" s="220" t="s">
        <v>272</v>
      </c>
    </row>
    <row r="1835" spans="1:65" s="13" customFormat="1" ht="11.25">
      <c r="B1835" s="210"/>
      <c r="C1835" s="211"/>
      <c r="D1835" s="212" t="s">
        <v>283</v>
      </c>
      <c r="E1835" s="213" t="s">
        <v>1</v>
      </c>
      <c r="F1835" s="214" t="s">
        <v>6761</v>
      </c>
      <c r="G1835" s="211"/>
      <c r="H1835" s="213" t="s">
        <v>1</v>
      </c>
      <c r="I1835" s="215"/>
      <c r="J1835" s="211"/>
      <c r="K1835" s="211"/>
      <c r="L1835" s="216"/>
      <c r="M1835" s="217"/>
      <c r="N1835" s="218"/>
      <c r="O1835" s="218"/>
      <c r="P1835" s="218"/>
      <c r="Q1835" s="218"/>
      <c r="R1835" s="218"/>
      <c r="S1835" s="218"/>
      <c r="T1835" s="219"/>
      <c r="AT1835" s="220" t="s">
        <v>283</v>
      </c>
      <c r="AU1835" s="220" t="s">
        <v>16</v>
      </c>
      <c r="AV1835" s="13" t="s">
        <v>16</v>
      </c>
      <c r="AW1835" s="13" t="s">
        <v>32</v>
      </c>
      <c r="AX1835" s="13" t="s">
        <v>76</v>
      </c>
      <c r="AY1835" s="220" t="s">
        <v>272</v>
      </c>
    </row>
    <row r="1836" spans="1:65" s="13" customFormat="1" ht="22.5">
      <c r="B1836" s="210"/>
      <c r="C1836" s="211"/>
      <c r="D1836" s="212" t="s">
        <v>283</v>
      </c>
      <c r="E1836" s="213" t="s">
        <v>1</v>
      </c>
      <c r="F1836" s="214" t="s">
        <v>6762</v>
      </c>
      <c r="G1836" s="211"/>
      <c r="H1836" s="213" t="s">
        <v>1</v>
      </c>
      <c r="I1836" s="215"/>
      <c r="J1836" s="211"/>
      <c r="K1836" s="211"/>
      <c r="L1836" s="216"/>
      <c r="M1836" s="217"/>
      <c r="N1836" s="218"/>
      <c r="O1836" s="218"/>
      <c r="P1836" s="218"/>
      <c r="Q1836" s="218"/>
      <c r="R1836" s="218"/>
      <c r="S1836" s="218"/>
      <c r="T1836" s="219"/>
      <c r="AT1836" s="220" t="s">
        <v>283</v>
      </c>
      <c r="AU1836" s="220" t="s">
        <v>16</v>
      </c>
      <c r="AV1836" s="13" t="s">
        <v>16</v>
      </c>
      <c r="AW1836" s="13" t="s">
        <v>32</v>
      </c>
      <c r="AX1836" s="13" t="s">
        <v>76</v>
      </c>
      <c r="AY1836" s="220" t="s">
        <v>272</v>
      </c>
    </row>
    <row r="1837" spans="1:65" s="13" customFormat="1" ht="11.25">
      <c r="B1837" s="210"/>
      <c r="C1837" s="211"/>
      <c r="D1837" s="212" t="s">
        <v>283</v>
      </c>
      <c r="E1837" s="213" t="s">
        <v>1</v>
      </c>
      <c r="F1837" s="214" t="s">
        <v>6763</v>
      </c>
      <c r="G1837" s="211"/>
      <c r="H1837" s="213" t="s">
        <v>1</v>
      </c>
      <c r="I1837" s="215"/>
      <c r="J1837" s="211"/>
      <c r="K1837" s="211"/>
      <c r="L1837" s="216"/>
      <c r="M1837" s="217"/>
      <c r="N1837" s="218"/>
      <c r="O1837" s="218"/>
      <c r="P1837" s="218"/>
      <c r="Q1837" s="218"/>
      <c r="R1837" s="218"/>
      <c r="S1837" s="218"/>
      <c r="T1837" s="219"/>
      <c r="AT1837" s="220" t="s">
        <v>283</v>
      </c>
      <c r="AU1837" s="220" t="s">
        <v>16</v>
      </c>
      <c r="AV1837" s="13" t="s">
        <v>16</v>
      </c>
      <c r="AW1837" s="13" t="s">
        <v>32</v>
      </c>
      <c r="AX1837" s="13" t="s">
        <v>76</v>
      </c>
      <c r="AY1837" s="220" t="s">
        <v>272</v>
      </c>
    </row>
    <row r="1838" spans="1:65" s="13" customFormat="1" ht="33.75">
      <c r="B1838" s="210"/>
      <c r="C1838" s="211"/>
      <c r="D1838" s="212" t="s">
        <v>283</v>
      </c>
      <c r="E1838" s="213" t="s">
        <v>1</v>
      </c>
      <c r="F1838" s="214" t="s">
        <v>6764</v>
      </c>
      <c r="G1838" s="211"/>
      <c r="H1838" s="213" t="s">
        <v>1</v>
      </c>
      <c r="I1838" s="215"/>
      <c r="J1838" s="211"/>
      <c r="K1838" s="211"/>
      <c r="L1838" s="216"/>
      <c r="M1838" s="217"/>
      <c r="N1838" s="218"/>
      <c r="O1838" s="218"/>
      <c r="P1838" s="218"/>
      <c r="Q1838" s="218"/>
      <c r="R1838" s="218"/>
      <c r="S1838" s="218"/>
      <c r="T1838" s="219"/>
      <c r="AT1838" s="220" t="s">
        <v>283</v>
      </c>
      <c r="AU1838" s="220" t="s">
        <v>16</v>
      </c>
      <c r="AV1838" s="13" t="s">
        <v>16</v>
      </c>
      <c r="AW1838" s="13" t="s">
        <v>32</v>
      </c>
      <c r="AX1838" s="13" t="s">
        <v>76</v>
      </c>
      <c r="AY1838" s="220" t="s">
        <v>272</v>
      </c>
    </row>
    <row r="1839" spans="1:65" s="13" customFormat="1" ht="22.5">
      <c r="B1839" s="210"/>
      <c r="C1839" s="211"/>
      <c r="D1839" s="212" t="s">
        <v>283</v>
      </c>
      <c r="E1839" s="213" t="s">
        <v>1</v>
      </c>
      <c r="F1839" s="214" t="s">
        <v>6765</v>
      </c>
      <c r="G1839" s="211"/>
      <c r="H1839" s="213" t="s">
        <v>1</v>
      </c>
      <c r="I1839" s="215"/>
      <c r="J1839" s="211"/>
      <c r="K1839" s="211"/>
      <c r="L1839" s="216"/>
      <c r="M1839" s="217"/>
      <c r="N1839" s="218"/>
      <c r="O1839" s="218"/>
      <c r="P1839" s="218"/>
      <c r="Q1839" s="218"/>
      <c r="R1839" s="218"/>
      <c r="S1839" s="218"/>
      <c r="T1839" s="219"/>
      <c r="AT1839" s="220" t="s">
        <v>283</v>
      </c>
      <c r="AU1839" s="220" t="s">
        <v>16</v>
      </c>
      <c r="AV1839" s="13" t="s">
        <v>16</v>
      </c>
      <c r="AW1839" s="13" t="s">
        <v>32</v>
      </c>
      <c r="AX1839" s="13" t="s">
        <v>76</v>
      </c>
      <c r="AY1839" s="220" t="s">
        <v>272</v>
      </c>
    </row>
    <row r="1840" spans="1:65" s="13" customFormat="1" ht="11.25">
      <c r="B1840" s="210"/>
      <c r="C1840" s="211"/>
      <c r="D1840" s="212" t="s">
        <v>283</v>
      </c>
      <c r="E1840" s="213" t="s">
        <v>1</v>
      </c>
      <c r="F1840" s="214" t="s">
        <v>6766</v>
      </c>
      <c r="G1840" s="211"/>
      <c r="H1840" s="213" t="s">
        <v>1</v>
      </c>
      <c r="I1840" s="215"/>
      <c r="J1840" s="211"/>
      <c r="K1840" s="211"/>
      <c r="L1840" s="216"/>
      <c r="M1840" s="217"/>
      <c r="N1840" s="218"/>
      <c r="O1840" s="218"/>
      <c r="P1840" s="218"/>
      <c r="Q1840" s="218"/>
      <c r="R1840" s="218"/>
      <c r="S1840" s="218"/>
      <c r="T1840" s="219"/>
      <c r="AT1840" s="220" t="s">
        <v>283</v>
      </c>
      <c r="AU1840" s="220" t="s">
        <v>16</v>
      </c>
      <c r="AV1840" s="13" t="s">
        <v>16</v>
      </c>
      <c r="AW1840" s="13" t="s">
        <v>32</v>
      </c>
      <c r="AX1840" s="13" t="s">
        <v>76</v>
      </c>
      <c r="AY1840" s="220" t="s">
        <v>272</v>
      </c>
    </row>
    <row r="1841" spans="1:65" s="13" customFormat="1" ht="11.25">
      <c r="B1841" s="210"/>
      <c r="C1841" s="211"/>
      <c r="D1841" s="212" t="s">
        <v>283</v>
      </c>
      <c r="E1841" s="213" t="s">
        <v>1</v>
      </c>
      <c r="F1841" s="214" t="s">
        <v>6767</v>
      </c>
      <c r="G1841" s="211"/>
      <c r="H1841" s="213" t="s">
        <v>1</v>
      </c>
      <c r="I1841" s="215"/>
      <c r="J1841" s="211"/>
      <c r="K1841" s="211"/>
      <c r="L1841" s="216"/>
      <c r="M1841" s="217"/>
      <c r="N1841" s="218"/>
      <c r="O1841" s="218"/>
      <c r="P1841" s="218"/>
      <c r="Q1841" s="218"/>
      <c r="R1841" s="218"/>
      <c r="S1841" s="218"/>
      <c r="T1841" s="219"/>
      <c r="AT1841" s="220" t="s">
        <v>283</v>
      </c>
      <c r="AU1841" s="220" t="s">
        <v>16</v>
      </c>
      <c r="AV1841" s="13" t="s">
        <v>16</v>
      </c>
      <c r="AW1841" s="13" t="s">
        <v>32</v>
      </c>
      <c r="AX1841" s="13" t="s">
        <v>76</v>
      </c>
      <c r="AY1841" s="220" t="s">
        <v>272</v>
      </c>
    </row>
    <row r="1842" spans="1:65" s="13" customFormat="1" ht="11.25">
      <c r="B1842" s="210"/>
      <c r="C1842" s="211"/>
      <c r="D1842" s="212" t="s">
        <v>283</v>
      </c>
      <c r="E1842" s="213" t="s">
        <v>1</v>
      </c>
      <c r="F1842" s="214" t="s">
        <v>6768</v>
      </c>
      <c r="G1842" s="211"/>
      <c r="H1842" s="213" t="s">
        <v>1</v>
      </c>
      <c r="I1842" s="215"/>
      <c r="J1842" s="211"/>
      <c r="K1842" s="211"/>
      <c r="L1842" s="216"/>
      <c r="M1842" s="217"/>
      <c r="N1842" s="218"/>
      <c r="O1842" s="218"/>
      <c r="P1842" s="218"/>
      <c r="Q1842" s="218"/>
      <c r="R1842" s="218"/>
      <c r="S1842" s="218"/>
      <c r="T1842" s="219"/>
      <c r="AT1842" s="220" t="s">
        <v>283</v>
      </c>
      <c r="AU1842" s="220" t="s">
        <v>16</v>
      </c>
      <c r="AV1842" s="13" t="s">
        <v>16</v>
      </c>
      <c r="AW1842" s="13" t="s">
        <v>32</v>
      </c>
      <c r="AX1842" s="13" t="s">
        <v>76</v>
      </c>
      <c r="AY1842" s="220" t="s">
        <v>272</v>
      </c>
    </row>
    <row r="1843" spans="1:65" s="14" customFormat="1" ht="11.25">
      <c r="B1843" s="221"/>
      <c r="C1843" s="222"/>
      <c r="D1843" s="212" t="s">
        <v>283</v>
      </c>
      <c r="E1843" s="223" t="s">
        <v>1</v>
      </c>
      <c r="F1843" s="224" t="s">
        <v>16</v>
      </c>
      <c r="G1843" s="222"/>
      <c r="H1843" s="225">
        <v>1</v>
      </c>
      <c r="I1843" s="226"/>
      <c r="J1843" s="222"/>
      <c r="K1843" s="222"/>
      <c r="L1843" s="227"/>
      <c r="M1843" s="228"/>
      <c r="N1843" s="229"/>
      <c r="O1843" s="229"/>
      <c r="P1843" s="229"/>
      <c r="Q1843" s="229"/>
      <c r="R1843" s="229"/>
      <c r="S1843" s="229"/>
      <c r="T1843" s="230"/>
      <c r="AT1843" s="231" t="s">
        <v>283</v>
      </c>
      <c r="AU1843" s="231" t="s">
        <v>16</v>
      </c>
      <c r="AV1843" s="14" t="s">
        <v>84</v>
      </c>
      <c r="AW1843" s="14" t="s">
        <v>32</v>
      </c>
      <c r="AX1843" s="14" t="s">
        <v>76</v>
      </c>
      <c r="AY1843" s="231" t="s">
        <v>272</v>
      </c>
    </row>
    <row r="1844" spans="1:65" s="15" customFormat="1" ht="11.25">
      <c r="B1844" s="246"/>
      <c r="C1844" s="247"/>
      <c r="D1844" s="212" t="s">
        <v>283</v>
      </c>
      <c r="E1844" s="248" t="s">
        <v>1</v>
      </c>
      <c r="F1844" s="249" t="s">
        <v>5942</v>
      </c>
      <c r="G1844" s="247"/>
      <c r="H1844" s="250">
        <v>1</v>
      </c>
      <c r="I1844" s="251"/>
      <c r="J1844" s="247"/>
      <c r="K1844" s="247"/>
      <c r="L1844" s="252"/>
      <c r="M1844" s="253"/>
      <c r="N1844" s="254"/>
      <c r="O1844" s="254"/>
      <c r="P1844" s="254"/>
      <c r="Q1844" s="254"/>
      <c r="R1844" s="254"/>
      <c r="S1844" s="254"/>
      <c r="T1844" s="255"/>
      <c r="AT1844" s="256" t="s">
        <v>283</v>
      </c>
      <c r="AU1844" s="256" t="s">
        <v>16</v>
      </c>
      <c r="AV1844" s="15" t="s">
        <v>279</v>
      </c>
      <c r="AW1844" s="15" t="s">
        <v>32</v>
      </c>
      <c r="AX1844" s="15" t="s">
        <v>16</v>
      </c>
      <c r="AY1844" s="256" t="s">
        <v>272</v>
      </c>
    </row>
    <row r="1845" spans="1:65" s="2" customFormat="1" ht="55.5" customHeight="1">
      <c r="A1845" s="34"/>
      <c r="B1845" s="35"/>
      <c r="C1845" s="192" t="s">
        <v>3162</v>
      </c>
      <c r="D1845" s="192" t="s">
        <v>274</v>
      </c>
      <c r="E1845" s="193" t="s">
        <v>7278</v>
      </c>
      <c r="F1845" s="194" t="s">
        <v>6978</v>
      </c>
      <c r="G1845" s="195" t="s">
        <v>185</v>
      </c>
      <c r="H1845" s="196">
        <v>18</v>
      </c>
      <c r="I1845" s="197"/>
      <c r="J1845" s="198">
        <f>ROUND(I1845*H1845,2)</f>
        <v>0</v>
      </c>
      <c r="K1845" s="194" t="s">
        <v>1</v>
      </c>
      <c r="L1845" s="39"/>
      <c r="M1845" s="199" t="s">
        <v>1</v>
      </c>
      <c r="N1845" s="200" t="s">
        <v>41</v>
      </c>
      <c r="O1845" s="71"/>
      <c r="P1845" s="201">
        <f>O1845*H1845</f>
        <v>0</v>
      </c>
      <c r="Q1845" s="201">
        <v>0</v>
      </c>
      <c r="R1845" s="201">
        <f>Q1845*H1845</f>
        <v>0</v>
      </c>
      <c r="S1845" s="201">
        <v>0</v>
      </c>
      <c r="T1845" s="202">
        <f>S1845*H1845</f>
        <v>0</v>
      </c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R1845" s="203" t="s">
        <v>279</v>
      </c>
      <c r="AT1845" s="203" t="s">
        <v>274</v>
      </c>
      <c r="AU1845" s="203" t="s">
        <v>16</v>
      </c>
      <c r="AY1845" s="17" t="s">
        <v>272</v>
      </c>
      <c r="BE1845" s="204">
        <f>IF(N1845="základní",J1845,0)</f>
        <v>0</v>
      </c>
      <c r="BF1845" s="204">
        <f>IF(N1845="snížená",J1845,0)</f>
        <v>0</v>
      </c>
      <c r="BG1845" s="204">
        <f>IF(N1845="zákl. přenesená",J1845,0)</f>
        <v>0</v>
      </c>
      <c r="BH1845" s="204">
        <f>IF(N1845="sníž. přenesená",J1845,0)</f>
        <v>0</v>
      </c>
      <c r="BI1845" s="204">
        <f>IF(N1845="nulová",J1845,0)</f>
        <v>0</v>
      </c>
      <c r="BJ1845" s="17" t="s">
        <v>16</v>
      </c>
      <c r="BK1845" s="204">
        <f>ROUND(I1845*H1845,2)</f>
        <v>0</v>
      </c>
      <c r="BL1845" s="17" t="s">
        <v>279</v>
      </c>
      <c r="BM1845" s="203" t="s">
        <v>5184</v>
      </c>
    </row>
    <row r="1846" spans="1:65" s="13" customFormat="1" ht="11.25">
      <c r="B1846" s="210"/>
      <c r="C1846" s="211"/>
      <c r="D1846" s="212" t="s">
        <v>283</v>
      </c>
      <c r="E1846" s="213" t="s">
        <v>1</v>
      </c>
      <c r="F1846" s="214" t="s">
        <v>6918</v>
      </c>
      <c r="G1846" s="211"/>
      <c r="H1846" s="213" t="s">
        <v>1</v>
      </c>
      <c r="I1846" s="215"/>
      <c r="J1846" s="211"/>
      <c r="K1846" s="211"/>
      <c r="L1846" s="216"/>
      <c r="M1846" s="217"/>
      <c r="N1846" s="218"/>
      <c r="O1846" s="218"/>
      <c r="P1846" s="218"/>
      <c r="Q1846" s="218"/>
      <c r="R1846" s="218"/>
      <c r="S1846" s="218"/>
      <c r="T1846" s="219"/>
      <c r="AT1846" s="220" t="s">
        <v>283</v>
      </c>
      <c r="AU1846" s="220" t="s">
        <v>16</v>
      </c>
      <c r="AV1846" s="13" t="s">
        <v>16</v>
      </c>
      <c r="AW1846" s="13" t="s">
        <v>32</v>
      </c>
      <c r="AX1846" s="13" t="s">
        <v>76</v>
      </c>
      <c r="AY1846" s="220" t="s">
        <v>272</v>
      </c>
    </row>
    <row r="1847" spans="1:65" s="14" customFormat="1" ht="11.25">
      <c r="B1847" s="221"/>
      <c r="C1847" s="222"/>
      <c r="D1847" s="212" t="s">
        <v>283</v>
      </c>
      <c r="E1847" s="223" t="s">
        <v>1</v>
      </c>
      <c r="F1847" s="224" t="s">
        <v>368</v>
      </c>
      <c r="G1847" s="222"/>
      <c r="H1847" s="225">
        <v>18</v>
      </c>
      <c r="I1847" s="226"/>
      <c r="J1847" s="222"/>
      <c r="K1847" s="222"/>
      <c r="L1847" s="227"/>
      <c r="M1847" s="228"/>
      <c r="N1847" s="229"/>
      <c r="O1847" s="229"/>
      <c r="P1847" s="229"/>
      <c r="Q1847" s="229"/>
      <c r="R1847" s="229"/>
      <c r="S1847" s="229"/>
      <c r="T1847" s="230"/>
      <c r="AT1847" s="231" t="s">
        <v>283</v>
      </c>
      <c r="AU1847" s="231" t="s">
        <v>16</v>
      </c>
      <c r="AV1847" s="14" t="s">
        <v>84</v>
      </c>
      <c r="AW1847" s="14" t="s">
        <v>32</v>
      </c>
      <c r="AX1847" s="14" t="s">
        <v>76</v>
      </c>
      <c r="AY1847" s="231" t="s">
        <v>272</v>
      </c>
    </row>
    <row r="1848" spans="1:65" s="15" customFormat="1" ht="11.25">
      <c r="B1848" s="246"/>
      <c r="C1848" s="247"/>
      <c r="D1848" s="212" t="s">
        <v>283</v>
      </c>
      <c r="E1848" s="248" t="s">
        <v>1</v>
      </c>
      <c r="F1848" s="249" t="s">
        <v>5942</v>
      </c>
      <c r="G1848" s="247"/>
      <c r="H1848" s="250">
        <v>18</v>
      </c>
      <c r="I1848" s="251"/>
      <c r="J1848" s="247"/>
      <c r="K1848" s="247"/>
      <c r="L1848" s="252"/>
      <c r="M1848" s="253"/>
      <c r="N1848" s="254"/>
      <c r="O1848" s="254"/>
      <c r="P1848" s="254"/>
      <c r="Q1848" s="254"/>
      <c r="R1848" s="254"/>
      <c r="S1848" s="254"/>
      <c r="T1848" s="255"/>
      <c r="AT1848" s="256" t="s">
        <v>283</v>
      </c>
      <c r="AU1848" s="256" t="s">
        <v>16</v>
      </c>
      <c r="AV1848" s="15" t="s">
        <v>279</v>
      </c>
      <c r="AW1848" s="15" t="s">
        <v>32</v>
      </c>
      <c r="AX1848" s="15" t="s">
        <v>16</v>
      </c>
      <c r="AY1848" s="256" t="s">
        <v>272</v>
      </c>
    </row>
    <row r="1849" spans="1:65" s="2" customFormat="1" ht="55.5" customHeight="1">
      <c r="A1849" s="34"/>
      <c r="B1849" s="35"/>
      <c r="C1849" s="192" t="s">
        <v>3168</v>
      </c>
      <c r="D1849" s="192" t="s">
        <v>274</v>
      </c>
      <c r="E1849" s="193" t="s">
        <v>7279</v>
      </c>
      <c r="F1849" s="194" t="s">
        <v>7046</v>
      </c>
      <c r="G1849" s="195" t="s">
        <v>185</v>
      </c>
      <c r="H1849" s="196">
        <v>9</v>
      </c>
      <c r="I1849" s="197"/>
      <c r="J1849" s="198">
        <f>ROUND(I1849*H1849,2)</f>
        <v>0</v>
      </c>
      <c r="K1849" s="194" t="s">
        <v>1</v>
      </c>
      <c r="L1849" s="39"/>
      <c r="M1849" s="199" t="s">
        <v>1</v>
      </c>
      <c r="N1849" s="200" t="s">
        <v>41</v>
      </c>
      <c r="O1849" s="71"/>
      <c r="P1849" s="201">
        <f>O1849*H1849</f>
        <v>0</v>
      </c>
      <c r="Q1849" s="201">
        <v>0</v>
      </c>
      <c r="R1849" s="201">
        <f>Q1849*H1849</f>
        <v>0</v>
      </c>
      <c r="S1849" s="201">
        <v>0</v>
      </c>
      <c r="T1849" s="202">
        <f>S1849*H1849</f>
        <v>0</v>
      </c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R1849" s="203" t="s">
        <v>279</v>
      </c>
      <c r="AT1849" s="203" t="s">
        <v>274</v>
      </c>
      <c r="AU1849" s="203" t="s">
        <v>16</v>
      </c>
      <c r="AY1849" s="17" t="s">
        <v>272</v>
      </c>
      <c r="BE1849" s="204">
        <f>IF(N1849="základní",J1849,0)</f>
        <v>0</v>
      </c>
      <c r="BF1849" s="204">
        <f>IF(N1849="snížená",J1849,0)</f>
        <v>0</v>
      </c>
      <c r="BG1849" s="204">
        <f>IF(N1849="zákl. přenesená",J1849,0)</f>
        <v>0</v>
      </c>
      <c r="BH1849" s="204">
        <f>IF(N1849="sníž. přenesená",J1849,0)</f>
        <v>0</v>
      </c>
      <c r="BI1849" s="204">
        <f>IF(N1849="nulová",J1849,0)</f>
        <v>0</v>
      </c>
      <c r="BJ1849" s="17" t="s">
        <v>16</v>
      </c>
      <c r="BK1849" s="204">
        <f>ROUND(I1849*H1849,2)</f>
        <v>0</v>
      </c>
      <c r="BL1849" s="17" t="s">
        <v>279</v>
      </c>
      <c r="BM1849" s="203" t="s">
        <v>5198</v>
      </c>
    </row>
    <row r="1850" spans="1:65" s="13" customFormat="1" ht="11.25">
      <c r="B1850" s="210"/>
      <c r="C1850" s="211"/>
      <c r="D1850" s="212" t="s">
        <v>283</v>
      </c>
      <c r="E1850" s="213" t="s">
        <v>1</v>
      </c>
      <c r="F1850" s="214" t="s">
        <v>6918</v>
      </c>
      <c r="G1850" s="211"/>
      <c r="H1850" s="213" t="s">
        <v>1</v>
      </c>
      <c r="I1850" s="215"/>
      <c r="J1850" s="211"/>
      <c r="K1850" s="211"/>
      <c r="L1850" s="216"/>
      <c r="M1850" s="217"/>
      <c r="N1850" s="218"/>
      <c r="O1850" s="218"/>
      <c r="P1850" s="218"/>
      <c r="Q1850" s="218"/>
      <c r="R1850" s="218"/>
      <c r="S1850" s="218"/>
      <c r="T1850" s="219"/>
      <c r="AT1850" s="220" t="s">
        <v>283</v>
      </c>
      <c r="AU1850" s="220" t="s">
        <v>16</v>
      </c>
      <c r="AV1850" s="13" t="s">
        <v>16</v>
      </c>
      <c r="AW1850" s="13" t="s">
        <v>32</v>
      </c>
      <c r="AX1850" s="13" t="s">
        <v>76</v>
      </c>
      <c r="AY1850" s="220" t="s">
        <v>272</v>
      </c>
    </row>
    <row r="1851" spans="1:65" s="14" customFormat="1" ht="11.25">
      <c r="B1851" s="221"/>
      <c r="C1851" s="222"/>
      <c r="D1851" s="212" t="s">
        <v>283</v>
      </c>
      <c r="E1851" s="223" t="s">
        <v>1</v>
      </c>
      <c r="F1851" s="224" t="s">
        <v>2526</v>
      </c>
      <c r="G1851" s="222"/>
      <c r="H1851" s="225">
        <v>9</v>
      </c>
      <c r="I1851" s="226"/>
      <c r="J1851" s="222"/>
      <c r="K1851" s="222"/>
      <c r="L1851" s="227"/>
      <c r="M1851" s="228"/>
      <c r="N1851" s="229"/>
      <c r="O1851" s="229"/>
      <c r="P1851" s="229"/>
      <c r="Q1851" s="229"/>
      <c r="R1851" s="229"/>
      <c r="S1851" s="229"/>
      <c r="T1851" s="230"/>
      <c r="AT1851" s="231" t="s">
        <v>283</v>
      </c>
      <c r="AU1851" s="231" t="s">
        <v>16</v>
      </c>
      <c r="AV1851" s="14" t="s">
        <v>84</v>
      </c>
      <c r="AW1851" s="14" t="s">
        <v>32</v>
      </c>
      <c r="AX1851" s="14" t="s">
        <v>76</v>
      </c>
      <c r="AY1851" s="231" t="s">
        <v>272</v>
      </c>
    </row>
    <row r="1852" spans="1:65" s="15" customFormat="1" ht="11.25">
      <c r="B1852" s="246"/>
      <c r="C1852" s="247"/>
      <c r="D1852" s="212" t="s">
        <v>283</v>
      </c>
      <c r="E1852" s="248" t="s">
        <v>1</v>
      </c>
      <c r="F1852" s="249" t="s">
        <v>5942</v>
      </c>
      <c r="G1852" s="247"/>
      <c r="H1852" s="250">
        <v>9</v>
      </c>
      <c r="I1852" s="251"/>
      <c r="J1852" s="247"/>
      <c r="K1852" s="247"/>
      <c r="L1852" s="252"/>
      <c r="M1852" s="253"/>
      <c r="N1852" s="254"/>
      <c r="O1852" s="254"/>
      <c r="P1852" s="254"/>
      <c r="Q1852" s="254"/>
      <c r="R1852" s="254"/>
      <c r="S1852" s="254"/>
      <c r="T1852" s="255"/>
      <c r="AT1852" s="256" t="s">
        <v>283</v>
      </c>
      <c r="AU1852" s="256" t="s">
        <v>16</v>
      </c>
      <c r="AV1852" s="15" t="s">
        <v>279</v>
      </c>
      <c r="AW1852" s="15" t="s">
        <v>32</v>
      </c>
      <c r="AX1852" s="15" t="s">
        <v>16</v>
      </c>
      <c r="AY1852" s="256" t="s">
        <v>272</v>
      </c>
    </row>
    <row r="1853" spans="1:65" s="2" customFormat="1" ht="44.25" customHeight="1">
      <c r="A1853" s="34"/>
      <c r="B1853" s="35"/>
      <c r="C1853" s="192" t="s">
        <v>3174</v>
      </c>
      <c r="D1853" s="192" t="s">
        <v>274</v>
      </c>
      <c r="E1853" s="193" t="s">
        <v>7280</v>
      </c>
      <c r="F1853" s="194" t="s">
        <v>6781</v>
      </c>
      <c r="G1853" s="195" t="s">
        <v>952</v>
      </c>
      <c r="H1853" s="196">
        <v>2</v>
      </c>
      <c r="I1853" s="197"/>
      <c r="J1853" s="198">
        <f>ROUND(I1853*H1853,2)</f>
        <v>0</v>
      </c>
      <c r="K1853" s="194" t="s">
        <v>1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0</v>
      </c>
      <c r="R1853" s="201">
        <f>Q1853*H1853</f>
        <v>0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279</v>
      </c>
      <c r="AT1853" s="203" t="s">
        <v>274</v>
      </c>
      <c r="AU1853" s="203" t="s">
        <v>16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279</v>
      </c>
      <c r="BM1853" s="203" t="s">
        <v>5216</v>
      </c>
    </row>
    <row r="1854" spans="1:65" s="13" customFormat="1" ht="11.25">
      <c r="B1854" s="210"/>
      <c r="C1854" s="211"/>
      <c r="D1854" s="212" t="s">
        <v>283</v>
      </c>
      <c r="E1854" s="213" t="s">
        <v>1</v>
      </c>
      <c r="F1854" s="214" t="s">
        <v>6918</v>
      </c>
      <c r="G1854" s="211"/>
      <c r="H1854" s="213" t="s">
        <v>1</v>
      </c>
      <c r="I1854" s="215"/>
      <c r="J1854" s="211"/>
      <c r="K1854" s="211"/>
      <c r="L1854" s="216"/>
      <c r="M1854" s="217"/>
      <c r="N1854" s="218"/>
      <c r="O1854" s="218"/>
      <c r="P1854" s="218"/>
      <c r="Q1854" s="218"/>
      <c r="R1854" s="218"/>
      <c r="S1854" s="218"/>
      <c r="T1854" s="219"/>
      <c r="AT1854" s="220" t="s">
        <v>283</v>
      </c>
      <c r="AU1854" s="220" t="s">
        <v>16</v>
      </c>
      <c r="AV1854" s="13" t="s">
        <v>16</v>
      </c>
      <c r="AW1854" s="13" t="s">
        <v>32</v>
      </c>
      <c r="AX1854" s="13" t="s">
        <v>76</v>
      </c>
      <c r="AY1854" s="220" t="s">
        <v>272</v>
      </c>
    </row>
    <row r="1855" spans="1:65" s="14" customFormat="1" ht="11.25">
      <c r="B1855" s="221"/>
      <c r="C1855" s="222"/>
      <c r="D1855" s="212" t="s">
        <v>283</v>
      </c>
      <c r="E1855" s="223" t="s">
        <v>1</v>
      </c>
      <c r="F1855" s="224" t="s">
        <v>84</v>
      </c>
      <c r="G1855" s="222"/>
      <c r="H1855" s="225">
        <v>2</v>
      </c>
      <c r="I1855" s="226"/>
      <c r="J1855" s="222"/>
      <c r="K1855" s="222"/>
      <c r="L1855" s="227"/>
      <c r="M1855" s="228"/>
      <c r="N1855" s="229"/>
      <c r="O1855" s="229"/>
      <c r="P1855" s="229"/>
      <c r="Q1855" s="229"/>
      <c r="R1855" s="229"/>
      <c r="S1855" s="229"/>
      <c r="T1855" s="230"/>
      <c r="AT1855" s="231" t="s">
        <v>283</v>
      </c>
      <c r="AU1855" s="231" t="s">
        <v>16</v>
      </c>
      <c r="AV1855" s="14" t="s">
        <v>84</v>
      </c>
      <c r="AW1855" s="14" t="s">
        <v>32</v>
      </c>
      <c r="AX1855" s="14" t="s">
        <v>76</v>
      </c>
      <c r="AY1855" s="231" t="s">
        <v>272</v>
      </c>
    </row>
    <row r="1856" spans="1:65" s="15" customFormat="1" ht="11.25">
      <c r="B1856" s="246"/>
      <c r="C1856" s="247"/>
      <c r="D1856" s="212" t="s">
        <v>283</v>
      </c>
      <c r="E1856" s="248" t="s">
        <v>1</v>
      </c>
      <c r="F1856" s="249" t="s">
        <v>5942</v>
      </c>
      <c r="G1856" s="247"/>
      <c r="H1856" s="250">
        <v>2</v>
      </c>
      <c r="I1856" s="251"/>
      <c r="J1856" s="247"/>
      <c r="K1856" s="247"/>
      <c r="L1856" s="252"/>
      <c r="M1856" s="253"/>
      <c r="N1856" s="254"/>
      <c r="O1856" s="254"/>
      <c r="P1856" s="254"/>
      <c r="Q1856" s="254"/>
      <c r="R1856" s="254"/>
      <c r="S1856" s="254"/>
      <c r="T1856" s="255"/>
      <c r="AT1856" s="256" t="s">
        <v>283</v>
      </c>
      <c r="AU1856" s="256" t="s">
        <v>16</v>
      </c>
      <c r="AV1856" s="15" t="s">
        <v>279</v>
      </c>
      <c r="AW1856" s="15" t="s">
        <v>32</v>
      </c>
      <c r="AX1856" s="15" t="s">
        <v>16</v>
      </c>
      <c r="AY1856" s="256" t="s">
        <v>272</v>
      </c>
    </row>
    <row r="1857" spans="1:65" s="2" customFormat="1" ht="37.9" customHeight="1">
      <c r="A1857" s="34"/>
      <c r="B1857" s="35"/>
      <c r="C1857" s="192" t="s">
        <v>3180</v>
      </c>
      <c r="D1857" s="192" t="s">
        <v>274</v>
      </c>
      <c r="E1857" s="193" t="s">
        <v>7281</v>
      </c>
      <c r="F1857" s="194" t="s">
        <v>6981</v>
      </c>
      <c r="G1857" s="195" t="s">
        <v>185</v>
      </c>
      <c r="H1857" s="196">
        <v>5</v>
      </c>
      <c r="I1857" s="197"/>
      <c r="J1857" s="198">
        <f>ROUND(I1857*H1857,2)</f>
        <v>0</v>
      </c>
      <c r="K1857" s="194" t="s">
        <v>1</v>
      </c>
      <c r="L1857" s="39"/>
      <c r="M1857" s="199" t="s">
        <v>1</v>
      </c>
      <c r="N1857" s="200" t="s">
        <v>41</v>
      </c>
      <c r="O1857" s="71"/>
      <c r="P1857" s="201">
        <f>O1857*H1857</f>
        <v>0</v>
      </c>
      <c r="Q1857" s="201">
        <v>0</v>
      </c>
      <c r="R1857" s="201">
        <f>Q1857*H1857</f>
        <v>0</v>
      </c>
      <c r="S1857" s="201">
        <v>0</v>
      </c>
      <c r="T1857" s="202">
        <f>S1857*H1857</f>
        <v>0</v>
      </c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R1857" s="203" t="s">
        <v>279</v>
      </c>
      <c r="AT1857" s="203" t="s">
        <v>274</v>
      </c>
      <c r="AU1857" s="203" t="s">
        <v>16</v>
      </c>
      <c r="AY1857" s="17" t="s">
        <v>272</v>
      </c>
      <c r="BE1857" s="204">
        <f>IF(N1857="základní",J1857,0)</f>
        <v>0</v>
      </c>
      <c r="BF1857" s="204">
        <f>IF(N1857="snížená",J1857,0)</f>
        <v>0</v>
      </c>
      <c r="BG1857" s="204">
        <f>IF(N1857="zákl. přenesená",J1857,0)</f>
        <v>0</v>
      </c>
      <c r="BH1857" s="204">
        <f>IF(N1857="sníž. přenesená",J1857,0)</f>
        <v>0</v>
      </c>
      <c r="BI1857" s="204">
        <f>IF(N1857="nulová",J1857,0)</f>
        <v>0</v>
      </c>
      <c r="BJ1857" s="17" t="s">
        <v>16</v>
      </c>
      <c r="BK1857" s="204">
        <f>ROUND(I1857*H1857,2)</f>
        <v>0</v>
      </c>
      <c r="BL1857" s="17" t="s">
        <v>279</v>
      </c>
      <c r="BM1857" s="203" t="s">
        <v>5227</v>
      </c>
    </row>
    <row r="1858" spans="1:65" s="13" customFormat="1" ht="11.25">
      <c r="B1858" s="210"/>
      <c r="C1858" s="211"/>
      <c r="D1858" s="212" t="s">
        <v>283</v>
      </c>
      <c r="E1858" s="213" t="s">
        <v>1</v>
      </c>
      <c r="F1858" s="214" t="s">
        <v>6918</v>
      </c>
      <c r="G1858" s="211"/>
      <c r="H1858" s="213" t="s">
        <v>1</v>
      </c>
      <c r="I1858" s="215"/>
      <c r="J1858" s="211"/>
      <c r="K1858" s="211"/>
      <c r="L1858" s="216"/>
      <c r="M1858" s="217"/>
      <c r="N1858" s="218"/>
      <c r="O1858" s="218"/>
      <c r="P1858" s="218"/>
      <c r="Q1858" s="218"/>
      <c r="R1858" s="218"/>
      <c r="S1858" s="218"/>
      <c r="T1858" s="219"/>
      <c r="AT1858" s="220" t="s">
        <v>283</v>
      </c>
      <c r="AU1858" s="220" t="s">
        <v>16</v>
      </c>
      <c r="AV1858" s="13" t="s">
        <v>16</v>
      </c>
      <c r="AW1858" s="13" t="s">
        <v>32</v>
      </c>
      <c r="AX1858" s="13" t="s">
        <v>76</v>
      </c>
      <c r="AY1858" s="220" t="s">
        <v>272</v>
      </c>
    </row>
    <row r="1859" spans="1:65" s="14" customFormat="1" ht="11.25">
      <c r="B1859" s="221"/>
      <c r="C1859" s="222"/>
      <c r="D1859" s="212" t="s">
        <v>283</v>
      </c>
      <c r="E1859" s="223" t="s">
        <v>1</v>
      </c>
      <c r="F1859" s="224" t="s">
        <v>4523</v>
      </c>
      <c r="G1859" s="222"/>
      <c r="H1859" s="225">
        <v>5</v>
      </c>
      <c r="I1859" s="226"/>
      <c r="J1859" s="222"/>
      <c r="K1859" s="222"/>
      <c r="L1859" s="227"/>
      <c r="M1859" s="228"/>
      <c r="N1859" s="229"/>
      <c r="O1859" s="229"/>
      <c r="P1859" s="229"/>
      <c r="Q1859" s="229"/>
      <c r="R1859" s="229"/>
      <c r="S1859" s="229"/>
      <c r="T1859" s="230"/>
      <c r="AT1859" s="231" t="s">
        <v>283</v>
      </c>
      <c r="AU1859" s="231" t="s">
        <v>16</v>
      </c>
      <c r="AV1859" s="14" t="s">
        <v>84</v>
      </c>
      <c r="AW1859" s="14" t="s">
        <v>32</v>
      </c>
      <c r="AX1859" s="14" t="s">
        <v>76</v>
      </c>
      <c r="AY1859" s="231" t="s">
        <v>272</v>
      </c>
    </row>
    <row r="1860" spans="1:65" s="15" customFormat="1" ht="11.25">
      <c r="B1860" s="246"/>
      <c r="C1860" s="247"/>
      <c r="D1860" s="212" t="s">
        <v>283</v>
      </c>
      <c r="E1860" s="248" t="s">
        <v>1</v>
      </c>
      <c r="F1860" s="249" t="s">
        <v>5942</v>
      </c>
      <c r="G1860" s="247"/>
      <c r="H1860" s="250">
        <v>5</v>
      </c>
      <c r="I1860" s="251"/>
      <c r="J1860" s="247"/>
      <c r="K1860" s="247"/>
      <c r="L1860" s="252"/>
      <c r="M1860" s="253"/>
      <c r="N1860" s="254"/>
      <c r="O1860" s="254"/>
      <c r="P1860" s="254"/>
      <c r="Q1860" s="254"/>
      <c r="R1860" s="254"/>
      <c r="S1860" s="254"/>
      <c r="T1860" s="255"/>
      <c r="AT1860" s="256" t="s">
        <v>283</v>
      </c>
      <c r="AU1860" s="256" t="s">
        <v>16</v>
      </c>
      <c r="AV1860" s="15" t="s">
        <v>279</v>
      </c>
      <c r="AW1860" s="15" t="s">
        <v>32</v>
      </c>
      <c r="AX1860" s="15" t="s">
        <v>16</v>
      </c>
      <c r="AY1860" s="256" t="s">
        <v>272</v>
      </c>
    </row>
    <row r="1861" spans="1:65" s="2" customFormat="1" ht="37.9" customHeight="1">
      <c r="A1861" s="34"/>
      <c r="B1861" s="35"/>
      <c r="C1861" s="192" t="s">
        <v>3189</v>
      </c>
      <c r="D1861" s="192" t="s">
        <v>274</v>
      </c>
      <c r="E1861" s="193" t="s">
        <v>7282</v>
      </c>
      <c r="F1861" s="194" t="s">
        <v>6786</v>
      </c>
      <c r="G1861" s="195" t="s">
        <v>185</v>
      </c>
      <c r="H1861" s="196">
        <v>44.5</v>
      </c>
      <c r="I1861" s="197"/>
      <c r="J1861" s="198">
        <f>ROUND(I1861*H1861,2)</f>
        <v>0</v>
      </c>
      <c r="K1861" s="194" t="s">
        <v>1</v>
      </c>
      <c r="L1861" s="39"/>
      <c r="M1861" s="199" t="s">
        <v>1</v>
      </c>
      <c r="N1861" s="200" t="s">
        <v>41</v>
      </c>
      <c r="O1861" s="71"/>
      <c r="P1861" s="201">
        <f>O1861*H1861</f>
        <v>0</v>
      </c>
      <c r="Q1861" s="201">
        <v>0</v>
      </c>
      <c r="R1861" s="201">
        <f>Q1861*H1861</f>
        <v>0</v>
      </c>
      <c r="S1861" s="201">
        <v>0</v>
      </c>
      <c r="T1861" s="202">
        <f>S1861*H1861</f>
        <v>0</v>
      </c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  <c r="AR1861" s="203" t="s">
        <v>279</v>
      </c>
      <c r="AT1861" s="203" t="s">
        <v>274</v>
      </c>
      <c r="AU1861" s="203" t="s">
        <v>16</v>
      </c>
      <c r="AY1861" s="17" t="s">
        <v>272</v>
      </c>
      <c r="BE1861" s="204">
        <f>IF(N1861="základní",J1861,0)</f>
        <v>0</v>
      </c>
      <c r="BF1861" s="204">
        <f>IF(N1861="snížená",J1861,0)</f>
        <v>0</v>
      </c>
      <c r="BG1861" s="204">
        <f>IF(N1861="zákl. přenesená",J1861,0)</f>
        <v>0</v>
      </c>
      <c r="BH1861" s="204">
        <f>IF(N1861="sníž. přenesená",J1861,0)</f>
        <v>0</v>
      </c>
      <c r="BI1861" s="204">
        <f>IF(N1861="nulová",J1861,0)</f>
        <v>0</v>
      </c>
      <c r="BJ1861" s="17" t="s">
        <v>16</v>
      </c>
      <c r="BK1861" s="204">
        <f>ROUND(I1861*H1861,2)</f>
        <v>0</v>
      </c>
      <c r="BL1861" s="17" t="s">
        <v>279</v>
      </c>
      <c r="BM1861" s="203" t="s">
        <v>5248</v>
      </c>
    </row>
    <row r="1862" spans="1:65" s="13" customFormat="1" ht="11.25">
      <c r="B1862" s="210"/>
      <c r="C1862" s="211"/>
      <c r="D1862" s="212" t="s">
        <v>283</v>
      </c>
      <c r="E1862" s="213" t="s">
        <v>1</v>
      </c>
      <c r="F1862" s="214" t="s">
        <v>6918</v>
      </c>
      <c r="G1862" s="211"/>
      <c r="H1862" s="213" t="s">
        <v>1</v>
      </c>
      <c r="I1862" s="215"/>
      <c r="J1862" s="211"/>
      <c r="K1862" s="211"/>
      <c r="L1862" s="216"/>
      <c r="M1862" s="217"/>
      <c r="N1862" s="218"/>
      <c r="O1862" s="218"/>
      <c r="P1862" s="218"/>
      <c r="Q1862" s="218"/>
      <c r="R1862" s="218"/>
      <c r="S1862" s="218"/>
      <c r="T1862" s="219"/>
      <c r="AT1862" s="220" t="s">
        <v>283</v>
      </c>
      <c r="AU1862" s="220" t="s">
        <v>16</v>
      </c>
      <c r="AV1862" s="13" t="s">
        <v>16</v>
      </c>
      <c r="AW1862" s="13" t="s">
        <v>32</v>
      </c>
      <c r="AX1862" s="13" t="s">
        <v>76</v>
      </c>
      <c r="AY1862" s="220" t="s">
        <v>272</v>
      </c>
    </row>
    <row r="1863" spans="1:65" s="14" customFormat="1" ht="11.25">
      <c r="B1863" s="221"/>
      <c r="C1863" s="222"/>
      <c r="D1863" s="212" t="s">
        <v>283</v>
      </c>
      <c r="E1863" s="223" t="s">
        <v>1</v>
      </c>
      <c r="F1863" s="224" t="s">
        <v>7283</v>
      </c>
      <c r="G1863" s="222"/>
      <c r="H1863" s="225">
        <v>44.5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16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15" customFormat="1" ht="11.25">
      <c r="B1864" s="246"/>
      <c r="C1864" s="247"/>
      <c r="D1864" s="212" t="s">
        <v>283</v>
      </c>
      <c r="E1864" s="248" t="s">
        <v>1</v>
      </c>
      <c r="F1864" s="249" t="s">
        <v>5942</v>
      </c>
      <c r="G1864" s="247"/>
      <c r="H1864" s="250">
        <v>44.5</v>
      </c>
      <c r="I1864" s="251"/>
      <c r="J1864" s="247"/>
      <c r="K1864" s="247"/>
      <c r="L1864" s="252"/>
      <c r="M1864" s="253"/>
      <c r="N1864" s="254"/>
      <c r="O1864" s="254"/>
      <c r="P1864" s="254"/>
      <c r="Q1864" s="254"/>
      <c r="R1864" s="254"/>
      <c r="S1864" s="254"/>
      <c r="T1864" s="255"/>
      <c r="AT1864" s="256" t="s">
        <v>283</v>
      </c>
      <c r="AU1864" s="256" t="s">
        <v>16</v>
      </c>
      <c r="AV1864" s="15" t="s">
        <v>279</v>
      </c>
      <c r="AW1864" s="15" t="s">
        <v>32</v>
      </c>
      <c r="AX1864" s="15" t="s">
        <v>16</v>
      </c>
      <c r="AY1864" s="256" t="s">
        <v>272</v>
      </c>
    </row>
    <row r="1865" spans="1:65" s="2" customFormat="1" ht="37.9" customHeight="1">
      <c r="A1865" s="34"/>
      <c r="B1865" s="35"/>
      <c r="C1865" s="192" t="s">
        <v>3195</v>
      </c>
      <c r="D1865" s="192" t="s">
        <v>274</v>
      </c>
      <c r="E1865" s="193" t="s">
        <v>7284</v>
      </c>
      <c r="F1865" s="194" t="s">
        <v>6788</v>
      </c>
      <c r="G1865" s="195" t="s">
        <v>185</v>
      </c>
      <c r="H1865" s="196">
        <v>23.5</v>
      </c>
      <c r="I1865" s="197"/>
      <c r="J1865" s="198">
        <f>ROUND(I1865*H1865,2)</f>
        <v>0</v>
      </c>
      <c r="K1865" s="194" t="s">
        <v>1</v>
      </c>
      <c r="L1865" s="39"/>
      <c r="M1865" s="199" t="s">
        <v>1</v>
      </c>
      <c r="N1865" s="200" t="s">
        <v>41</v>
      </c>
      <c r="O1865" s="71"/>
      <c r="P1865" s="201">
        <f>O1865*H1865</f>
        <v>0</v>
      </c>
      <c r="Q1865" s="201">
        <v>0</v>
      </c>
      <c r="R1865" s="201">
        <f>Q1865*H1865</f>
        <v>0</v>
      </c>
      <c r="S1865" s="201">
        <v>0</v>
      </c>
      <c r="T1865" s="202">
        <f>S1865*H1865</f>
        <v>0</v>
      </c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R1865" s="203" t="s">
        <v>279</v>
      </c>
      <c r="AT1865" s="203" t="s">
        <v>274</v>
      </c>
      <c r="AU1865" s="203" t="s">
        <v>16</v>
      </c>
      <c r="AY1865" s="17" t="s">
        <v>272</v>
      </c>
      <c r="BE1865" s="204">
        <f>IF(N1865="základní",J1865,0)</f>
        <v>0</v>
      </c>
      <c r="BF1865" s="204">
        <f>IF(N1865="snížená",J1865,0)</f>
        <v>0</v>
      </c>
      <c r="BG1865" s="204">
        <f>IF(N1865="zákl. přenesená",J1865,0)</f>
        <v>0</v>
      </c>
      <c r="BH1865" s="204">
        <f>IF(N1865="sníž. přenesená",J1865,0)</f>
        <v>0</v>
      </c>
      <c r="BI1865" s="204">
        <f>IF(N1865="nulová",J1865,0)</f>
        <v>0</v>
      </c>
      <c r="BJ1865" s="17" t="s">
        <v>16</v>
      </c>
      <c r="BK1865" s="204">
        <f>ROUND(I1865*H1865,2)</f>
        <v>0</v>
      </c>
      <c r="BL1865" s="17" t="s">
        <v>279</v>
      </c>
      <c r="BM1865" s="203" t="s">
        <v>5261</v>
      </c>
    </row>
    <row r="1866" spans="1:65" s="13" customFormat="1" ht="11.25">
      <c r="B1866" s="210"/>
      <c r="C1866" s="211"/>
      <c r="D1866" s="212" t="s">
        <v>283</v>
      </c>
      <c r="E1866" s="213" t="s">
        <v>1</v>
      </c>
      <c r="F1866" s="214" t="s">
        <v>6918</v>
      </c>
      <c r="G1866" s="211"/>
      <c r="H1866" s="213" t="s">
        <v>1</v>
      </c>
      <c r="I1866" s="215"/>
      <c r="J1866" s="211"/>
      <c r="K1866" s="211"/>
      <c r="L1866" s="216"/>
      <c r="M1866" s="217"/>
      <c r="N1866" s="218"/>
      <c r="O1866" s="218"/>
      <c r="P1866" s="218"/>
      <c r="Q1866" s="218"/>
      <c r="R1866" s="218"/>
      <c r="S1866" s="218"/>
      <c r="T1866" s="219"/>
      <c r="AT1866" s="220" t="s">
        <v>283</v>
      </c>
      <c r="AU1866" s="220" t="s">
        <v>16</v>
      </c>
      <c r="AV1866" s="13" t="s">
        <v>16</v>
      </c>
      <c r="AW1866" s="13" t="s">
        <v>32</v>
      </c>
      <c r="AX1866" s="13" t="s">
        <v>76</v>
      </c>
      <c r="AY1866" s="220" t="s">
        <v>272</v>
      </c>
    </row>
    <row r="1867" spans="1:65" s="14" customFormat="1" ht="11.25">
      <c r="B1867" s="221"/>
      <c r="C1867" s="222"/>
      <c r="D1867" s="212" t="s">
        <v>283</v>
      </c>
      <c r="E1867" s="223" t="s">
        <v>1</v>
      </c>
      <c r="F1867" s="224" t="s">
        <v>7077</v>
      </c>
      <c r="G1867" s="222"/>
      <c r="H1867" s="225">
        <v>23.5</v>
      </c>
      <c r="I1867" s="226"/>
      <c r="J1867" s="222"/>
      <c r="K1867" s="222"/>
      <c r="L1867" s="227"/>
      <c r="M1867" s="228"/>
      <c r="N1867" s="229"/>
      <c r="O1867" s="229"/>
      <c r="P1867" s="229"/>
      <c r="Q1867" s="229"/>
      <c r="R1867" s="229"/>
      <c r="S1867" s="229"/>
      <c r="T1867" s="230"/>
      <c r="AT1867" s="231" t="s">
        <v>283</v>
      </c>
      <c r="AU1867" s="231" t="s">
        <v>16</v>
      </c>
      <c r="AV1867" s="14" t="s">
        <v>84</v>
      </c>
      <c r="AW1867" s="14" t="s">
        <v>32</v>
      </c>
      <c r="AX1867" s="14" t="s">
        <v>76</v>
      </c>
      <c r="AY1867" s="231" t="s">
        <v>272</v>
      </c>
    </row>
    <row r="1868" spans="1:65" s="15" customFormat="1" ht="11.25">
      <c r="B1868" s="246"/>
      <c r="C1868" s="247"/>
      <c r="D1868" s="212" t="s">
        <v>283</v>
      </c>
      <c r="E1868" s="248" t="s">
        <v>1</v>
      </c>
      <c r="F1868" s="249" t="s">
        <v>5942</v>
      </c>
      <c r="G1868" s="247"/>
      <c r="H1868" s="250">
        <v>23.5</v>
      </c>
      <c r="I1868" s="251"/>
      <c r="J1868" s="247"/>
      <c r="K1868" s="247"/>
      <c r="L1868" s="252"/>
      <c r="M1868" s="253"/>
      <c r="N1868" s="254"/>
      <c r="O1868" s="254"/>
      <c r="P1868" s="254"/>
      <c r="Q1868" s="254"/>
      <c r="R1868" s="254"/>
      <c r="S1868" s="254"/>
      <c r="T1868" s="255"/>
      <c r="AT1868" s="256" t="s">
        <v>283</v>
      </c>
      <c r="AU1868" s="256" t="s">
        <v>16</v>
      </c>
      <c r="AV1868" s="15" t="s">
        <v>279</v>
      </c>
      <c r="AW1868" s="15" t="s">
        <v>32</v>
      </c>
      <c r="AX1868" s="15" t="s">
        <v>16</v>
      </c>
      <c r="AY1868" s="256" t="s">
        <v>272</v>
      </c>
    </row>
    <row r="1869" spans="1:65" s="2" customFormat="1" ht="37.9" customHeight="1">
      <c r="A1869" s="34"/>
      <c r="B1869" s="35"/>
      <c r="C1869" s="192" t="s">
        <v>3207</v>
      </c>
      <c r="D1869" s="192" t="s">
        <v>274</v>
      </c>
      <c r="E1869" s="193" t="s">
        <v>7285</v>
      </c>
      <c r="F1869" s="194" t="s">
        <v>6790</v>
      </c>
      <c r="G1869" s="195" t="s">
        <v>156</v>
      </c>
      <c r="H1869" s="196">
        <v>364</v>
      </c>
      <c r="I1869" s="197"/>
      <c r="J1869" s="198">
        <f>ROUND(I1869*H1869,2)</f>
        <v>0</v>
      </c>
      <c r="K1869" s="194" t="s">
        <v>1</v>
      </c>
      <c r="L1869" s="39"/>
      <c r="M1869" s="199" t="s">
        <v>1</v>
      </c>
      <c r="N1869" s="200" t="s">
        <v>41</v>
      </c>
      <c r="O1869" s="71"/>
      <c r="P1869" s="201">
        <f>O1869*H1869</f>
        <v>0</v>
      </c>
      <c r="Q1869" s="201">
        <v>0</v>
      </c>
      <c r="R1869" s="201">
        <f>Q1869*H1869</f>
        <v>0</v>
      </c>
      <c r="S1869" s="201">
        <v>0</v>
      </c>
      <c r="T1869" s="202">
        <f>S1869*H1869</f>
        <v>0</v>
      </c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R1869" s="203" t="s">
        <v>279</v>
      </c>
      <c r="AT1869" s="203" t="s">
        <v>274</v>
      </c>
      <c r="AU1869" s="203" t="s">
        <v>16</v>
      </c>
      <c r="AY1869" s="17" t="s">
        <v>272</v>
      </c>
      <c r="BE1869" s="204">
        <f>IF(N1869="základní",J1869,0)</f>
        <v>0</v>
      </c>
      <c r="BF1869" s="204">
        <f>IF(N1869="snížená",J1869,0)</f>
        <v>0</v>
      </c>
      <c r="BG1869" s="204">
        <f>IF(N1869="zákl. přenesená",J1869,0)</f>
        <v>0</v>
      </c>
      <c r="BH1869" s="204">
        <f>IF(N1869="sníž. přenesená",J1869,0)</f>
        <v>0</v>
      </c>
      <c r="BI1869" s="204">
        <f>IF(N1869="nulová",J1869,0)</f>
        <v>0</v>
      </c>
      <c r="BJ1869" s="17" t="s">
        <v>16</v>
      </c>
      <c r="BK1869" s="204">
        <f>ROUND(I1869*H1869,2)</f>
        <v>0</v>
      </c>
      <c r="BL1869" s="17" t="s">
        <v>279</v>
      </c>
      <c r="BM1869" s="203" t="s">
        <v>5271</v>
      </c>
    </row>
    <row r="1870" spans="1:65" s="13" customFormat="1" ht="22.5">
      <c r="B1870" s="210"/>
      <c r="C1870" s="211"/>
      <c r="D1870" s="212" t="s">
        <v>283</v>
      </c>
      <c r="E1870" s="213" t="s">
        <v>1</v>
      </c>
      <c r="F1870" s="214" t="s">
        <v>7286</v>
      </c>
      <c r="G1870" s="211"/>
      <c r="H1870" s="213" t="s">
        <v>1</v>
      </c>
      <c r="I1870" s="215"/>
      <c r="J1870" s="211"/>
      <c r="K1870" s="211"/>
      <c r="L1870" s="216"/>
      <c r="M1870" s="217"/>
      <c r="N1870" s="218"/>
      <c r="O1870" s="218"/>
      <c r="P1870" s="218"/>
      <c r="Q1870" s="218"/>
      <c r="R1870" s="218"/>
      <c r="S1870" s="218"/>
      <c r="T1870" s="219"/>
      <c r="AT1870" s="220" t="s">
        <v>283</v>
      </c>
      <c r="AU1870" s="220" t="s">
        <v>16</v>
      </c>
      <c r="AV1870" s="13" t="s">
        <v>16</v>
      </c>
      <c r="AW1870" s="13" t="s">
        <v>32</v>
      </c>
      <c r="AX1870" s="13" t="s">
        <v>76</v>
      </c>
      <c r="AY1870" s="220" t="s">
        <v>272</v>
      </c>
    </row>
    <row r="1871" spans="1:65" s="14" customFormat="1" ht="11.25">
      <c r="B1871" s="221"/>
      <c r="C1871" s="222"/>
      <c r="D1871" s="212" t="s">
        <v>283</v>
      </c>
      <c r="E1871" s="223" t="s">
        <v>1</v>
      </c>
      <c r="F1871" s="224" t="s">
        <v>7073</v>
      </c>
      <c r="G1871" s="222"/>
      <c r="H1871" s="225">
        <v>364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16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15" customFormat="1" ht="11.25">
      <c r="B1872" s="246"/>
      <c r="C1872" s="247"/>
      <c r="D1872" s="212" t="s">
        <v>283</v>
      </c>
      <c r="E1872" s="248" t="s">
        <v>1</v>
      </c>
      <c r="F1872" s="249" t="s">
        <v>5942</v>
      </c>
      <c r="G1872" s="247"/>
      <c r="H1872" s="250">
        <v>364</v>
      </c>
      <c r="I1872" s="251"/>
      <c r="J1872" s="247"/>
      <c r="K1872" s="247"/>
      <c r="L1872" s="252"/>
      <c r="M1872" s="253"/>
      <c r="N1872" s="254"/>
      <c r="O1872" s="254"/>
      <c r="P1872" s="254"/>
      <c r="Q1872" s="254"/>
      <c r="R1872" s="254"/>
      <c r="S1872" s="254"/>
      <c r="T1872" s="255"/>
      <c r="AT1872" s="256" t="s">
        <v>283</v>
      </c>
      <c r="AU1872" s="256" t="s">
        <v>16</v>
      </c>
      <c r="AV1872" s="15" t="s">
        <v>279</v>
      </c>
      <c r="AW1872" s="15" t="s">
        <v>32</v>
      </c>
      <c r="AX1872" s="15" t="s">
        <v>16</v>
      </c>
      <c r="AY1872" s="256" t="s">
        <v>272</v>
      </c>
    </row>
    <row r="1873" spans="1:65" s="2" customFormat="1" ht="37.9" customHeight="1">
      <c r="A1873" s="34"/>
      <c r="B1873" s="35"/>
      <c r="C1873" s="192" t="s">
        <v>3215</v>
      </c>
      <c r="D1873" s="192" t="s">
        <v>274</v>
      </c>
      <c r="E1873" s="193" t="s">
        <v>7287</v>
      </c>
      <c r="F1873" s="194" t="s">
        <v>6793</v>
      </c>
      <c r="G1873" s="195" t="s">
        <v>156</v>
      </c>
      <c r="H1873" s="196">
        <v>146</v>
      </c>
      <c r="I1873" s="197"/>
      <c r="J1873" s="198">
        <f>ROUND(I1873*H1873,2)</f>
        <v>0</v>
      </c>
      <c r="K1873" s="194" t="s">
        <v>1</v>
      </c>
      <c r="L1873" s="39"/>
      <c r="M1873" s="199" t="s">
        <v>1</v>
      </c>
      <c r="N1873" s="200" t="s">
        <v>41</v>
      </c>
      <c r="O1873" s="71"/>
      <c r="P1873" s="201">
        <f>O1873*H1873</f>
        <v>0</v>
      </c>
      <c r="Q1873" s="201">
        <v>0</v>
      </c>
      <c r="R1873" s="201">
        <f>Q1873*H1873</f>
        <v>0</v>
      </c>
      <c r="S1873" s="201">
        <v>0</v>
      </c>
      <c r="T1873" s="202">
        <f>S1873*H1873</f>
        <v>0</v>
      </c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  <c r="AR1873" s="203" t="s">
        <v>279</v>
      </c>
      <c r="AT1873" s="203" t="s">
        <v>274</v>
      </c>
      <c r="AU1873" s="203" t="s">
        <v>16</v>
      </c>
      <c r="AY1873" s="17" t="s">
        <v>272</v>
      </c>
      <c r="BE1873" s="204">
        <f>IF(N1873="základní",J1873,0)</f>
        <v>0</v>
      </c>
      <c r="BF1873" s="204">
        <f>IF(N1873="snížená",J1873,0)</f>
        <v>0</v>
      </c>
      <c r="BG1873" s="204">
        <f>IF(N1873="zákl. přenesená",J1873,0)</f>
        <v>0</v>
      </c>
      <c r="BH1873" s="204">
        <f>IF(N1873="sníž. přenesená",J1873,0)</f>
        <v>0</v>
      </c>
      <c r="BI1873" s="204">
        <f>IF(N1873="nulová",J1873,0)</f>
        <v>0</v>
      </c>
      <c r="BJ1873" s="17" t="s">
        <v>16</v>
      </c>
      <c r="BK1873" s="204">
        <f>ROUND(I1873*H1873,2)</f>
        <v>0</v>
      </c>
      <c r="BL1873" s="17" t="s">
        <v>279</v>
      </c>
      <c r="BM1873" s="203" t="s">
        <v>5286</v>
      </c>
    </row>
    <row r="1874" spans="1:65" s="13" customFormat="1" ht="22.5">
      <c r="B1874" s="210"/>
      <c r="C1874" s="211"/>
      <c r="D1874" s="212" t="s">
        <v>283</v>
      </c>
      <c r="E1874" s="213" t="s">
        <v>1</v>
      </c>
      <c r="F1874" s="214" t="s">
        <v>7286</v>
      </c>
      <c r="G1874" s="211"/>
      <c r="H1874" s="213" t="s">
        <v>1</v>
      </c>
      <c r="I1874" s="215"/>
      <c r="J1874" s="211"/>
      <c r="K1874" s="211"/>
      <c r="L1874" s="216"/>
      <c r="M1874" s="217"/>
      <c r="N1874" s="218"/>
      <c r="O1874" s="218"/>
      <c r="P1874" s="218"/>
      <c r="Q1874" s="218"/>
      <c r="R1874" s="218"/>
      <c r="S1874" s="218"/>
      <c r="T1874" s="219"/>
      <c r="AT1874" s="220" t="s">
        <v>283</v>
      </c>
      <c r="AU1874" s="220" t="s">
        <v>16</v>
      </c>
      <c r="AV1874" s="13" t="s">
        <v>16</v>
      </c>
      <c r="AW1874" s="13" t="s">
        <v>32</v>
      </c>
      <c r="AX1874" s="13" t="s">
        <v>76</v>
      </c>
      <c r="AY1874" s="220" t="s">
        <v>272</v>
      </c>
    </row>
    <row r="1875" spans="1:65" s="14" customFormat="1" ht="11.25">
      <c r="B1875" s="221"/>
      <c r="C1875" s="222"/>
      <c r="D1875" s="212" t="s">
        <v>283</v>
      </c>
      <c r="E1875" s="223" t="s">
        <v>1</v>
      </c>
      <c r="F1875" s="224" t="s">
        <v>1786</v>
      </c>
      <c r="G1875" s="222"/>
      <c r="H1875" s="225">
        <v>146</v>
      </c>
      <c r="I1875" s="226"/>
      <c r="J1875" s="222"/>
      <c r="K1875" s="222"/>
      <c r="L1875" s="227"/>
      <c r="M1875" s="228"/>
      <c r="N1875" s="229"/>
      <c r="O1875" s="229"/>
      <c r="P1875" s="229"/>
      <c r="Q1875" s="229"/>
      <c r="R1875" s="229"/>
      <c r="S1875" s="229"/>
      <c r="T1875" s="230"/>
      <c r="AT1875" s="231" t="s">
        <v>283</v>
      </c>
      <c r="AU1875" s="231" t="s">
        <v>16</v>
      </c>
      <c r="AV1875" s="14" t="s">
        <v>84</v>
      </c>
      <c r="AW1875" s="14" t="s">
        <v>32</v>
      </c>
      <c r="AX1875" s="14" t="s">
        <v>76</v>
      </c>
      <c r="AY1875" s="231" t="s">
        <v>272</v>
      </c>
    </row>
    <row r="1876" spans="1:65" s="15" customFormat="1" ht="11.25">
      <c r="B1876" s="246"/>
      <c r="C1876" s="247"/>
      <c r="D1876" s="212" t="s">
        <v>283</v>
      </c>
      <c r="E1876" s="248" t="s">
        <v>1</v>
      </c>
      <c r="F1876" s="249" t="s">
        <v>5942</v>
      </c>
      <c r="G1876" s="247"/>
      <c r="H1876" s="250">
        <v>146</v>
      </c>
      <c r="I1876" s="251"/>
      <c r="J1876" s="247"/>
      <c r="K1876" s="247"/>
      <c r="L1876" s="252"/>
      <c r="M1876" s="253"/>
      <c r="N1876" s="254"/>
      <c r="O1876" s="254"/>
      <c r="P1876" s="254"/>
      <c r="Q1876" s="254"/>
      <c r="R1876" s="254"/>
      <c r="S1876" s="254"/>
      <c r="T1876" s="255"/>
      <c r="AT1876" s="256" t="s">
        <v>283</v>
      </c>
      <c r="AU1876" s="256" t="s">
        <v>16</v>
      </c>
      <c r="AV1876" s="15" t="s">
        <v>279</v>
      </c>
      <c r="AW1876" s="15" t="s">
        <v>32</v>
      </c>
      <c r="AX1876" s="15" t="s">
        <v>16</v>
      </c>
      <c r="AY1876" s="256" t="s">
        <v>272</v>
      </c>
    </row>
    <row r="1877" spans="1:65" s="2" customFormat="1" ht="24.2" customHeight="1">
      <c r="A1877" s="34"/>
      <c r="B1877" s="35"/>
      <c r="C1877" s="192" t="s">
        <v>3221</v>
      </c>
      <c r="D1877" s="192" t="s">
        <v>274</v>
      </c>
      <c r="E1877" s="193" t="s">
        <v>7288</v>
      </c>
      <c r="F1877" s="194" t="s">
        <v>6795</v>
      </c>
      <c r="G1877" s="195" t="s">
        <v>156</v>
      </c>
      <c r="H1877" s="196">
        <v>13</v>
      </c>
      <c r="I1877" s="197"/>
      <c r="J1877" s="198">
        <f>ROUND(I1877*H1877,2)</f>
        <v>0</v>
      </c>
      <c r="K1877" s="194" t="s">
        <v>1</v>
      </c>
      <c r="L1877" s="39"/>
      <c r="M1877" s="199" t="s">
        <v>1</v>
      </c>
      <c r="N1877" s="200" t="s">
        <v>41</v>
      </c>
      <c r="O1877" s="71"/>
      <c r="P1877" s="201">
        <f>O1877*H1877</f>
        <v>0</v>
      </c>
      <c r="Q1877" s="201">
        <v>0</v>
      </c>
      <c r="R1877" s="201">
        <f>Q1877*H1877</f>
        <v>0</v>
      </c>
      <c r="S1877" s="201">
        <v>0</v>
      </c>
      <c r="T1877" s="202">
        <f>S1877*H1877</f>
        <v>0</v>
      </c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  <c r="AR1877" s="203" t="s">
        <v>279</v>
      </c>
      <c r="AT1877" s="203" t="s">
        <v>274</v>
      </c>
      <c r="AU1877" s="203" t="s">
        <v>16</v>
      </c>
      <c r="AY1877" s="17" t="s">
        <v>272</v>
      </c>
      <c r="BE1877" s="204">
        <f>IF(N1877="základní",J1877,0)</f>
        <v>0</v>
      </c>
      <c r="BF1877" s="204">
        <f>IF(N1877="snížená",J1877,0)</f>
        <v>0</v>
      </c>
      <c r="BG1877" s="204">
        <f>IF(N1877="zákl. přenesená",J1877,0)</f>
        <v>0</v>
      </c>
      <c r="BH1877" s="204">
        <f>IF(N1877="sníž. přenesená",J1877,0)</f>
        <v>0</v>
      </c>
      <c r="BI1877" s="204">
        <f>IF(N1877="nulová",J1877,0)</f>
        <v>0</v>
      </c>
      <c r="BJ1877" s="17" t="s">
        <v>16</v>
      </c>
      <c r="BK1877" s="204">
        <f>ROUND(I1877*H1877,2)</f>
        <v>0</v>
      </c>
      <c r="BL1877" s="17" t="s">
        <v>279</v>
      </c>
      <c r="BM1877" s="203" t="s">
        <v>5304</v>
      </c>
    </row>
    <row r="1878" spans="1:65" s="13" customFormat="1" ht="11.25">
      <c r="B1878" s="210"/>
      <c r="C1878" s="211"/>
      <c r="D1878" s="212" t="s">
        <v>283</v>
      </c>
      <c r="E1878" s="213" t="s">
        <v>1</v>
      </c>
      <c r="F1878" s="214" t="s">
        <v>6723</v>
      </c>
      <c r="G1878" s="211"/>
      <c r="H1878" s="213" t="s">
        <v>1</v>
      </c>
      <c r="I1878" s="215"/>
      <c r="J1878" s="211"/>
      <c r="K1878" s="211"/>
      <c r="L1878" s="216"/>
      <c r="M1878" s="217"/>
      <c r="N1878" s="218"/>
      <c r="O1878" s="218"/>
      <c r="P1878" s="218"/>
      <c r="Q1878" s="218"/>
      <c r="R1878" s="218"/>
      <c r="S1878" s="218"/>
      <c r="T1878" s="219"/>
      <c r="AT1878" s="220" t="s">
        <v>283</v>
      </c>
      <c r="AU1878" s="220" t="s">
        <v>16</v>
      </c>
      <c r="AV1878" s="13" t="s">
        <v>16</v>
      </c>
      <c r="AW1878" s="13" t="s">
        <v>32</v>
      </c>
      <c r="AX1878" s="13" t="s">
        <v>76</v>
      </c>
      <c r="AY1878" s="220" t="s">
        <v>272</v>
      </c>
    </row>
    <row r="1879" spans="1:65" s="14" customFormat="1" ht="11.25">
      <c r="B1879" s="221"/>
      <c r="C1879" s="222"/>
      <c r="D1879" s="212" t="s">
        <v>283</v>
      </c>
      <c r="E1879" s="223" t="s">
        <v>1</v>
      </c>
      <c r="F1879" s="224" t="s">
        <v>4826</v>
      </c>
      <c r="G1879" s="222"/>
      <c r="H1879" s="225">
        <v>13</v>
      </c>
      <c r="I1879" s="226"/>
      <c r="J1879" s="222"/>
      <c r="K1879" s="222"/>
      <c r="L1879" s="227"/>
      <c r="M1879" s="228"/>
      <c r="N1879" s="229"/>
      <c r="O1879" s="229"/>
      <c r="P1879" s="229"/>
      <c r="Q1879" s="229"/>
      <c r="R1879" s="229"/>
      <c r="S1879" s="229"/>
      <c r="T1879" s="230"/>
      <c r="AT1879" s="231" t="s">
        <v>283</v>
      </c>
      <c r="AU1879" s="231" t="s">
        <v>16</v>
      </c>
      <c r="AV1879" s="14" t="s">
        <v>84</v>
      </c>
      <c r="AW1879" s="14" t="s">
        <v>32</v>
      </c>
      <c r="AX1879" s="14" t="s">
        <v>76</v>
      </c>
      <c r="AY1879" s="231" t="s">
        <v>272</v>
      </c>
    </row>
    <row r="1880" spans="1:65" s="15" customFormat="1" ht="11.25">
      <c r="B1880" s="246"/>
      <c r="C1880" s="247"/>
      <c r="D1880" s="212" t="s">
        <v>283</v>
      </c>
      <c r="E1880" s="248" t="s">
        <v>1</v>
      </c>
      <c r="F1880" s="249" t="s">
        <v>5942</v>
      </c>
      <c r="G1880" s="247"/>
      <c r="H1880" s="250">
        <v>13</v>
      </c>
      <c r="I1880" s="251"/>
      <c r="J1880" s="247"/>
      <c r="K1880" s="247"/>
      <c r="L1880" s="252"/>
      <c r="M1880" s="253"/>
      <c r="N1880" s="254"/>
      <c r="O1880" s="254"/>
      <c r="P1880" s="254"/>
      <c r="Q1880" s="254"/>
      <c r="R1880" s="254"/>
      <c r="S1880" s="254"/>
      <c r="T1880" s="255"/>
      <c r="AT1880" s="256" t="s">
        <v>283</v>
      </c>
      <c r="AU1880" s="256" t="s">
        <v>16</v>
      </c>
      <c r="AV1880" s="15" t="s">
        <v>279</v>
      </c>
      <c r="AW1880" s="15" t="s">
        <v>32</v>
      </c>
      <c r="AX1880" s="15" t="s">
        <v>16</v>
      </c>
      <c r="AY1880" s="256" t="s">
        <v>272</v>
      </c>
    </row>
    <row r="1881" spans="1:65" s="2" customFormat="1" ht="33" customHeight="1">
      <c r="A1881" s="34"/>
      <c r="B1881" s="35"/>
      <c r="C1881" s="192" t="s">
        <v>3227</v>
      </c>
      <c r="D1881" s="192" t="s">
        <v>274</v>
      </c>
      <c r="E1881" s="193" t="s">
        <v>7289</v>
      </c>
      <c r="F1881" s="194" t="s">
        <v>6797</v>
      </c>
      <c r="G1881" s="195" t="s">
        <v>156</v>
      </c>
      <c r="H1881" s="196">
        <v>63</v>
      </c>
      <c r="I1881" s="197"/>
      <c r="J1881" s="198">
        <f>ROUND(I1881*H1881,2)</f>
        <v>0</v>
      </c>
      <c r="K1881" s="194" t="s">
        <v>1</v>
      </c>
      <c r="L1881" s="39"/>
      <c r="M1881" s="199" t="s">
        <v>1</v>
      </c>
      <c r="N1881" s="200" t="s">
        <v>41</v>
      </c>
      <c r="O1881" s="71"/>
      <c r="P1881" s="201">
        <f>O1881*H1881</f>
        <v>0</v>
      </c>
      <c r="Q1881" s="201">
        <v>0</v>
      </c>
      <c r="R1881" s="201">
        <f>Q1881*H1881</f>
        <v>0</v>
      </c>
      <c r="S1881" s="201">
        <v>0</v>
      </c>
      <c r="T1881" s="202">
        <f>S1881*H1881</f>
        <v>0</v>
      </c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R1881" s="203" t="s">
        <v>279</v>
      </c>
      <c r="AT1881" s="203" t="s">
        <v>274</v>
      </c>
      <c r="AU1881" s="203" t="s">
        <v>16</v>
      </c>
      <c r="AY1881" s="17" t="s">
        <v>272</v>
      </c>
      <c r="BE1881" s="204">
        <f>IF(N1881="základní",J1881,0)</f>
        <v>0</v>
      </c>
      <c r="BF1881" s="204">
        <f>IF(N1881="snížená",J1881,0)</f>
        <v>0</v>
      </c>
      <c r="BG1881" s="204">
        <f>IF(N1881="zákl. přenesená",J1881,0)</f>
        <v>0</v>
      </c>
      <c r="BH1881" s="204">
        <f>IF(N1881="sníž. přenesená",J1881,0)</f>
        <v>0</v>
      </c>
      <c r="BI1881" s="204">
        <f>IF(N1881="nulová",J1881,0)</f>
        <v>0</v>
      </c>
      <c r="BJ1881" s="17" t="s">
        <v>16</v>
      </c>
      <c r="BK1881" s="204">
        <f>ROUND(I1881*H1881,2)</f>
        <v>0</v>
      </c>
      <c r="BL1881" s="17" t="s">
        <v>279</v>
      </c>
      <c r="BM1881" s="203" t="s">
        <v>5317</v>
      </c>
    </row>
    <row r="1882" spans="1:65" s="13" customFormat="1" ht="11.25">
      <c r="B1882" s="210"/>
      <c r="C1882" s="211"/>
      <c r="D1882" s="212" t="s">
        <v>283</v>
      </c>
      <c r="E1882" s="213" t="s">
        <v>1</v>
      </c>
      <c r="F1882" s="214" t="s">
        <v>6723</v>
      </c>
      <c r="G1882" s="211"/>
      <c r="H1882" s="213" t="s">
        <v>1</v>
      </c>
      <c r="I1882" s="215"/>
      <c r="J1882" s="211"/>
      <c r="K1882" s="211"/>
      <c r="L1882" s="216"/>
      <c r="M1882" s="217"/>
      <c r="N1882" s="218"/>
      <c r="O1882" s="218"/>
      <c r="P1882" s="218"/>
      <c r="Q1882" s="218"/>
      <c r="R1882" s="218"/>
      <c r="S1882" s="218"/>
      <c r="T1882" s="219"/>
      <c r="AT1882" s="220" t="s">
        <v>283</v>
      </c>
      <c r="AU1882" s="220" t="s">
        <v>16</v>
      </c>
      <c r="AV1882" s="13" t="s">
        <v>16</v>
      </c>
      <c r="AW1882" s="13" t="s">
        <v>32</v>
      </c>
      <c r="AX1882" s="13" t="s">
        <v>76</v>
      </c>
      <c r="AY1882" s="220" t="s">
        <v>272</v>
      </c>
    </row>
    <row r="1883" spans="1:65" s="14" customFormat="1" ht="11.25">
      <c r="B1883" s="221"/>
      <c r="C1883" s="222"/>
      <c r="D1883" s="212" t="s">
        <v>283</v>
      </c>
      <c r="E1883" s="223" t="s">
        <v>1</v>
      </c>
      <c r="F1883" s="224" t="s">
        <v>755</v>
      </c>
      <c r="G1883" s="222"/>
      <c r="H1883" s="225">
        <v>63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16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1:65" s="15" customFormat="1" ht="11.25">
      <c r="B1884" s="246"/>
      <c r="C1884" s="247"/>
      <c r="D1884" s="212" t="s">
        <v>283</v>
      </c>
      <c r="E1884" s="248" t="s">
        <v>1</v>
      </c>
      <c r="F1884" s="249" t="s">
        <v>5942</v>
      </c>
      <c r="G1884" s="247"/>
      <c r="H1884" s="250">
        <v>63</v>
      </c>
      <c r="I1884" s="251"/>
      <c r="J1884" s="247"/>
      <c r="K1884" s="247"/>
      <c r="L1884" s="252"/>
      <c r="M1884" s="253"/>
      <c r="N1884" s="254"/>
      <c r="O1884" s="254"/>
      <c r="P1884" s="254"/>
      <c r="Q1884" s="254"/>
      <c r="R1884" s="254"/>
      <c r="S1884" s="254"/>
      <c r="T1884" s="255"/>
      <c r="AT1884" s="256" t="s">
        <v>283</v>
      </c>
      <c r="AU1884" s="256" t="s">
        <v>16</v>
      </c>
      <c r="AV1884" s="15" t="s">
        <v>279</v>
      </c>
      <c r="AW1884" s="15" t="s">
        <v>32</v>
      </c>
      <c r="AX1884" s="15" t="s">
        <v>16</v>
      </c>
      <c r="AY1884" s="256" t="s">
        <v>272</v>
      </c>
    </row>
    <row r="1885" spans="1:65" s="2" customFormat="1" ht="33" customHeight="1">
      <c r="A1885" s="34"/>
      <c r="B1885" s="35"/>
      <c r="C1885" s="192" t="s">
        <v>3232</v>
      </c>
      <c r="D1885" s="192" t="s">
        <v>274</v>
      </c>
      <c r="E1885" s="193" t="s">
        <v>7290</v>
      </c>
      <c r="F1885" s="194" t="s">
        <v>6799</v>
      </c>
      <c r="G1885" s="195" t="s">
        <v>156</v>
      </c>
      <c r="H1885" s="196">
        <v>219</v>
      </c>
      <c r="I1885" s="197"/>
      <c r="J1885" s="198">
        <f>ROUND(I1885*H1885,2)</f>
        <v>0</v>
      </c>
      <c r="K1885" s="194" t="s">
        <v>1</v>
      </c>
      <c r="L1885" s="39"/>
      <c r="M1885" s="199" t="s">
        <v>1</v>
      </c>
      <c r="N1885" s="200" t="s">
        <v>41</v>
      </c>
      <c r="O1885" s="71"/>
      <c r="P1885" s="201">
        <f>O1885*H1885</f>
        <v>0</v>
      </c>
      <c r="Q1885" s="201">
        <v>0</v>
      </c>
      <c r="R1885" s="201">
        <f>Q1885*H1885</f>
        <v>0</v>
      </c>
      <c r="S1885" s="201">
        <v>0</v>
      </c>
      <c r="T1885" s="202">
        <f>S1885*H1885</f>
        <v>0</v>
      </c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R1885" s="203" t="s">
        <v>279</v>
      </c>
      <c r="AT1885" s="203" t="s">
        <v>274</v>
      </c>
      <c r="AU1885" s="203" t="s">
        <v>16</v>
      </c>
      <c r="AY1885" s="17" t="s">
        <v>272</v>
      </c>
      <c r="BE1885" s="204">
        <f>IF(N1885="základní",J1885,0)</f>
        <v>0</v>
      </c>
      <c r="BF1885" s="204">
        <f>IF(N1885="snížená",J1885,0)</f>
        <v>0</v>
      </c>
      <c r="BG1885" s="204">
        <f>IF(N1885="zákl. přenesená",J1885,0)</f>
        <v>0</v>
      </c>
      <c r="BH1885" s="204">
        <f>IF(N1885="sníž. přenesená",J1885,0)</f>
        <v>0</v>
      </c>
      <c r="BI1885" s="204">
        <f>IF(N1885="nulová",J1885,0)</f>
        <v>0</v>
      </c>
      <c r="BJ1885" s="17" t="s">
        <v>16</v>
      </c>
      <c r="BK1885" s="204">
        <f>ROUND(I1885*H1885,2)</f>
        <v>0</v>
      </c>
      <c r="BL1885" s="17" t="s">
        <v>279</v>
      </c>
      <c r="BM1885" s="203" t="s">
        <v>5332</v>
      </c>
    </row>
    <row r="1886" spans="1:65" s="13" customFormat="1" ht="11.25">
      <c r="B1886" s="210"/>
      <c r="C1886" s="211"/>
      <c r="D1886" s="212" t="s">
        <v>283</v>
      </c>
      <c r="E1886" s="213" t="s">
        <v>1</v>
      </c>
      <c r="F1886" s="214" t="s">
        <v>6934</v>
      </c>
      <c r="G1886" s="211"/>
      <c r="H1886" s="213" t="s">
        <v>1</v>
      </c>
      <c r="I1886" s="215"/>
      <c r="J1886" s="211"/>
      <c r="K1886" s="211"/>
      <c r="L1886" s="216"/>
      <c r="M1886" s="217"/>
      <c r="N1886" s="218"/>
      <c r="O1886" s="218"/>
      <c r="P1886" s="218"/>
      <c r="Q1886" s="218"/>
      <c r="R1886" s="218"/>
      <c r="S1886" s="218"/>
      <c r="T1886" s="219"/>
      <c r="AT1886" s="220" t="s">
        <v>283</v>
      </c>
      <c r="AU1886" s="220" t="s">
        <v>16</v>
      </c>
      <c r="AV1886" s="13" t="s">
        <v>16</v>
      </c>
      <c r="AW1886" s="13" t="s">
        <v>32</v>
      </c>
      <c r="AX1886" s="13" t="s">
        <v>76</v>
      </c>
      <c r="AY1886" s="220" t="s">
        <v>272</v>
      </c>
    </row>
    <row r="1887" spans="1:65" s="14" customFormat="1" ht="11.25">
      <c r="B1887" s="221"/>
      <c r="C1887" s="222"/>
      <c r="D1887" s="212" t="s">
        <v>283</v>
      </c>
      <c r="E1887" s="223" t="s">
        <v>1</v>
      </c>
      <c r="F1887" s="224" t="s">
        <v>2440</v>
      </c>
      <c r="G1887" s="222"/>
      <c r="H1887" s="225">
        <v>219</v>
      </c>
      <c r="I1887" s="226"/>
      <c r="J1887" s="222"/>
      <c r="K1887" s="222"/>
      <c r="L1887" s="227"/>
      <c r="M1887" s="228"/>
      <c r="N1887" s="229"/>
      <c r="O1887" s="229"/>
      <c r="P1887" s="229"/>
      <c r="Q1887" s="229"/>
      <c r="R1887" s="229"/>
      <c r="S1887" s="229"/>
      <c r="T1887" s="230"/>
      <c r="AT1887" s="231" t="s">
        <v>283</v>
      </c>
      <c r="AU1887" s="231" t="s">
        <v>16</v>
      </c>
      <c r="AV1887" s="14" t="s">
        <v>84</v>
      </c>
      <c r="AW1887" s="14" t="s">
        <v>32</v>
      </c>
      <c r="AX1887" s="14" t="s">
        <v>76</v>
      </c>
      <c r="AY1887" s="231" t="s">
        <v>272</v>
      </c>
    </row>
    <row r="1888" spans="1:65" s="15" customFormat="1" ht="11.25">
      <c r="B1888" s="246"/>
      <c r="C1888" s="247"/>
      <c r="D1888" s="212" t="s">
        <v>283</v>
      </c>
      <c r="E1888" s="248" t="s">
        <v>1</v>
      </c>
      <c r="F1888" s="249" t="s">
        <v>5942</v>
      </c>
      <c r="G1888" s="247"/>
      <c r="H1888" s="250">
        <v>219</v>
      </c>
      <c r="I1888" s="251"/>
      <c r="J1888" s="247"/>
      <c r="K1888" s="247"/>
      <c r="L1888" s="252"/>
      <c r="M1888" s="253"/>
      <c r="N1888" s="254"/>
      <c r="O1888" s="254"/>
      <c r="P1888" s="254"/>
      <c r="Q1888" s="254"/>
      <c r="R1888" s="254"/>
      <c r="S1888" s="254"/>
      <c r="T1888" s="255"/>
      <c r="AT1888" s="256" t="s">
        <v>283</v>
      </c>
      <c r="AU1888" s="256" t="s">
        <v>16</v>
      </c>
      <c r="AV1888" s="15" t="s">
        <v>279</v>
      </c>
      <c r="AW1888" s="15" t="s">
        <v>32</v>
      </c>
      <c r="AX1888" s="15" t="s">
        <v>16</v>
      </c>
      <c r="AY1888" s="256" t="s">
        <v>272</v>
      </c>
    </row>
    <row r="1889" spans="1:65" s="2" customFormat="1" ht="24.2" customHeight="1">
      <c r="A1889" s="34"/>
      <c r="B1889" s="35"/>
      <c r="C1889" s="192" t="s">
        <v>3237</v>
      </c>
      <c r="D1889" s="192" t="s">
        <v>274</v>
      </c>
      <c r="E1889" s="193" t="s">
        <v>7291</v>
      </c>
      <c r="F1889" s="194" t="s">
        <v>6801</v>
      </c>
      <c r="G1889" s="195" t="s">
        <v>156</v>
      </c>
      <c r="H1889" s="196">
        <v>57</v>
      </c>
      <c r="I1889" s="197"/>
      <c r="J1889" s="198">
        <f>ROUND(I1889*H1889,2)</f>
        <v>0</v>
      </c>
      <c r="K1889" s="194" t="s">
        <v>1</v>
      </c>
      <c r="L1889" s="39"/>
      <c r="M1889" s="199" t="s">
        <v>1</v>
      </c>
      <c r="N1889" s="200" t="s">
        <v>41</v>
      </c>
      <c r="O1889" s="71"/>
      <c r="P1889" s="201">
        <f>O1889*H1889</f>
        <v>0</v>
      </c>
      <c r="Q1889" s="201">
        <v>0</v>
      </c>
      <c r="R1889" s="201">
        <f>Q1889*H1889</f>
        <v>0</v>
      </c>
      <c r="S1889" s="201">
        <v>0</v>
      </c>
      <c r="T1889" s="202">
        <f>S1889*H1889</f>
        <v>0</v>
      </c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  <c r="AR1889" s="203" t="s">
        <v>279</v>
      </c>
      <c r="AT1889" s="203" t="s">
        <v>274</v>
      </c>
      <c r="AU1889" s="203" t="s">
        <v>16</v>
      </c>
      <c r="AY1889" s="17" t="s">
        <v>272</v>
      </c>
      <c r="BE1889" s="204">
        <f>IF(N1889="základní",J1889,0)</f>
        <v>0</v>
      </c>
      <c r="BF1889" s="204">
        <f>IF(N1889="snížená",J1889,0)</f>
        <v>0</v>
      </c>
      <c r="BG1889" s="204">
        <f>IF(N1889="zákl. přenesená",J1889,0)</f>
        <v>0</v>
      </c>
      <c r="BH1889" s="204">
        <f>IF(N1889="sníž. přenesená",J1889,0)</f>
        <v>0</v>
      </c>
      <c r="BI1889" s="204">
        <f>IF(N1889="nulová",J1889,0)</f>
        <v>0</v>
      </c>
      <c r="BJ1889" s="17" t="s">
        <v>16</v>
      </c>
      <c r="BK1889" s="204">
        <f>ROUND(I1889*H1889,2)</f>
        <v>0</v>
      </c>
      <c r="BL1889" s="17" t="s">
        <v>279</v>
      </c>
      <c r="BM1889" s="203" t="s">
        <v>5347</v>
      </c>
    </row>
    <row r="1890" spans="1:65" s="13" customFormat="1" ht="11.25">
      <c r="B1890" s="210"/>
      <c r="C1890" s="211"/>
      <c r="D1890" s="212" t="s">
        <v>283</v>
      </c>
      <c r="E1890" s="213" t="s">
        <v>1</v>
      </c>
      <c r="F1890" s="214" t="s">
        <v>6723</v>
      </c>
      <c r="G1890" s="211"/>
      <c r="H1890" s="213" t="s">
        <v>1</v>
      </c>
      <c r="I1890" s="215"/>
      <c r="J1890" s="211"/>
      <c r="K1890" s="211"/>
      <c r="L1890" s="216"/>
      <c r="M1890" s="217"/>
      <c r="N1890" s="218"/>
      <c r="O1890" s="218"/>
      <c r="P1890" s="218"/>
      <c r="Q1890" s="218"/>
      <c r="R1890" s="218"/>
      <c r="S1890" s="218"/>
      <c r="T1890" s="219"/>
      <c r="AT1890" s="220" t="s">
        <v>283</v>
      </c>
      <c r="AU1890" s="220" t="s">
        <v>16</v>
      </c>
      <c r="AV1890" s="13" t="s">
        <v>16</v>
      </c>
      <c r="AW1890" s="13" t="s">
        <v>32</v>
      </c>
      <c r="AX1890" s="13" t="s">
        <v>76</v>
      </c>
      <c r="AY1890" s="220" t="s">
        <v>272</v>
      </c>
    </row>
    <row r="1891" spans="1:65" s="14" customFormat="1" ht="11.25">
      <c r="B1891" s="221"/>
      <c r="C1891" s="222"/>
      <c r="D1891" s="212" t="s">
        <v>283</v>
      </c>
      <c r="E1891" s="223" t="s">
        <v>1</v>
      </c>
      <c r="F1891" s="224" t="s">
        <v>701</v>
      </c>
      <c r="G1891" s="222"/>
      <c r="H1891" s="225">
        <v>57</v>
      </c>
      <c r="I1891" s="226"/>
      <c r="J1891" s="222"/>
      <c r="K1891" s="222"/>
      <c r="L1891" s="227"/>
      <c r="M1891" s="228"/>
      <c r="N1891" s="229"/>
      <c r="O1891" s="229"/>
      <c r="P1891" s="229"/>
      <c r="Q1891" s="229"/>
      <c r="R1891" s="229"/>
      <c r="S1891" s="229"/>
      <c r="T1891" s="230"/>
      <c r="AT1891" s="231" t="s">
        <v>283</v>
      </c>
      <c r="AU1891" s="231" t="s">
        <v>16</v>
      </c>
      <c r="AV1891" s="14" t="s">
        <v>84</v>
      </c>
      <c r="AW1891" s="14" t="s">
        <v>32</v>
      </c>
      <c r="AX1891" s="14" t="s">
        <v>76</v>
      </c>
      <c r="AY1891" s="231" t="s">
        <v>272</v>
      </c>
    </row>
    <row r="1892" spans="1:65" s="15" customFormat="1" ht="11.25">
      <c r="B1892" s="246"/>
      <c r="C1892" s="247"/>
      <c r="D1892" s="212" t="s">
        <v>283</v>
      </c>
      <c r="E1892" s="248" t="s">
        <v>1</v>
      </c>
      <c r="F1892" s="249" t="s">
        <v>5942</v>
      </c>
      <c r="G1892" s="247"/>
      <c r="H1892" s="250">
        <v>57</v>
      </c>
      <c r="I1892" s="251"/>
      <c r="J1892" s="247"/>
      <c r="K1892" s="247"/>
      <c r="L1892" s="252"/>
      <c r="M1892" s="253"/>
      <c r="N1892" s="254"/>
      <c r="O1892" s="254"/>
      <c r="P1892" s="254"/>
      <c r="Q1892" s="254"/>
      <c r="R1892" s="254"/>
      <c r="S1892" s="254"/>
      <c r="T1892" s="255"/>
      <c r="AT1892" s="256" t="s">
        <v>283</v>
      </c>
      <c r="AU1892" s="256" t="s">
        <v>16</v>
      </c>
      <c r="AV1892" s="15" t="s">
        <v>279</v>
      </c>
      <c r="AW1892" s="15" t="s">
        <v>32</v>
      </c>
      <c r="AX1892" s="15" t="s">
        <v>16</v>
      </c>
      <c r="AY1892" s="256" t="s">
        <v>272</v>
      </c>
    </row>
    <row r="1893" spans="1:65" s="2" customFormat="1" ht="49.15" customHeight="1">
      <c r="A1893" s="34"/>
      <c r="B1893" s="35"/>
      <c r="C1893" s="192" t="s">
        <v>3244</v>
      </c>
      <c r="D1893" s="192" t="s">
        <v>274</v>
      </c>
      <c r="E1893" s="193" t="s">
        <v>7292</v>
      </c>
      <c r="F1893" s="194" t="s">
        <v>7293</v>
      </c>
      <c r="G1893" s="195" t="s">
        <v>2594</v>
      </c>
      <c r="H1893" s="196">
        <v>60</v>
      </c>
      <c r="I1893" s="197"/>
      <c r="J1893" s="198">
        <f>ROUND(I1893*H1893,2)</f>
        <v>0</v>
      </c>
      <c r="K1893" s="194" t="s">
        <v>1</v>
      </c>
      <c r="L1893" s="39"/>
      <c r="M1893" s="199" t="s">
        <v>1</v>
      </c>
      <c r="N1893" s="200" t="s">
        <v>41</v>
      </c>
      <c r="O1893" s="71"/>
      <c r="P1893" s="201">
        <f>O1893*H1893</f>
        <v>0</v>
      </c>
      <c r="Q1893" s="201">
        <v>0</v>
      </c>
      <c r="R1893" s="201">
        <f>Q1893*H1893</f>
        <v>0</v>
      </c>
      <c r="S1893" s="201">
        <v>0</v>
      </c>
      <c r="T1893" s="202">
        <f>S1893*H1893</f>
        <v>0</v>
      </c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R1893" s="203" t="s">
        <v>279</v>
      </c>
      <c r="AT1893" s="203" t="s">
        <v>274</v>
      </c>
      <c r="AU1893" s="203" t="s">
        <v>16</v>
      </c>
      <c r="AY1893" s="17" t="s">
        <v>272</v>
      </c>
      <c r="BE1893" s="204">
        <f>IF(N1893="základní",J1893,0)</f>
        <v>0</v>
      </c>
      <c r="BF1893" s="204">
        <f>IF(N1893="snížená",J1893,0)</f>
        <v>0</v>
      </c>
      <c r="BG1893" s="204">
        <f>IF(N1893="zákl. přenesená",J1893,0)</f>
        <v>0</v>
      </c>
      <c r="BH1893" s="204">
        <f>IF(N1893="sníž. přenesená",J1893,0)</f>
        <v>0</v>
      </c>
      <c r="BI1893" s="204">
        <f>IF(N1893="nulová",J1893,0)</f>
        <v>0</v>
      </c>
      <c r="BJ1893" s="17" t="s">
        <v>16</v>
      </c>
      <c r="BK1893" s="204">
        <f>ROUND(I1893*H1893,2)</f>
        <v>0</v>
      </c>
      <c r="BL1893" s="17" t="s">
        <v>279</v>
      </c>
      <c r="BM1893" s="203" t="s">
        <v>5357</v>
      </c>
    </row>
    <row r="1894" spans="1:65" s="2" customFormat="1" ht="21.75" customHeight="1">
      <c r="A1894" s="34"/>
      <c r="B1894" s="35"/>
      <c r="C1894" s="192" t="s">
        <v>3256</v>
      </c>
      <c r="D1894" s="192" t="s">
        <v>274</v>
      </c>
      <c r="E1894" s="193" t="s">
        <v>7294</v>
      </c>
      <c r="F1894" s="194" t="s">
        <v>7295</v>
      </c>
      <c r="G1894" s="195" t="s">
        <v>380</v>
      </c>
      <c r="H1894" s="196">
        <v>8.1</v>
      </c>
      <c r="I1894" s="197"/>
      <c r="J1894" s="198">
        <f>ROUND(I1894*H1894,2)</f>
        <v>0</v>
      </c>
      <c r="K1894" s="194" t="s">
        <v>1</v>
      </c>
      <c r="L1894" s="39"/>
      <c r="M1894" s="199" t="s">
        <v>1</v>
      </c>
      <c r="N1894" s="200" t="s">
        <v>41</v>
      </c>
      <c r="O1894" s="71"/>
      <c r="P1894" s="201">
        <f>O1894*H1894</f>
        <v>0</v>
      </c>
      <c r="Q1894" s="201">
        <v>0</v>
      </c>
      <c r="R1894" s="201">
        <f>Q1894*H1894</f>
        <v>0</v>
      </c>
      <c r="S1894" s="201">
        <v>0</v>
      </c>
      <c r="T1894" s="202">
        <f>S1894*H1894</f>
        <v>0</v>
      </c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R1894" s="203" t="s">
        <v>279</v>
      </c>
      <c r="AT1894" s="203" t="s">
        <v>274</v>
      </c>
      <c r="AU1894" s="203" t="s">
        <v>16</v>
      </c>
      <c r="AY1894" s="17" t="s">
        <v>272</v>
      </c>
      <c r="BE1894" s="204">
        <f>IF(N1894="základní",J1894,0)</f>
        <v>0</v>
      </c>
      <c r="BF1894" s="204">
        <f>IF(N1894="snížená",J1894,0)</f>
        <v>0</v>
      </c>
      <c r="BG1894" s="204">
        <f>IF(N1894="zákl. přenesená",J1894,0)</f>
        <v>0</v>
      </c>
      <c r="BH1894" s="204">
        <f>IF(N1894="sníž. přenesená",J1894,0)</f>
        <v>0</v>
      </c>
      <c r="BI1894" s="204">
        <f>IF(N1894="nulová",J1894,0)</f>
        <v>0</v>
      </c>
      <c r="BJ1894" s="17" t="s">
        <v>16</v>
      </c>
      <c r="BK1894" s="204">
        <f>ROUND(I1894*H1894,2)</f>
        <v>0</v>
      </c>
      <c r="BL1894" s="17" t="s">
        <v>279</v>
      </c>
      <c r="BM1894" s="203" t="s">
        <v>5367</v>
      </c>
    </row>
    <row r="1895" spans="1:65" s="12" customFormat="1" ht="25.9" customHeight="1">
      <c r="B1895" s="176"/>
      <c r="C1895" s="177"/>
      <c r="D1895" s="178" t="s">
        <v>75</v>
      </c>
      <c r="E1895" s="179" t="s">
        <v>7296</v>
      </c>
      <c r="F1895" s="179" t="s">
        <v>7297</v>
      </c>
      <c r="G1895" s="177"/>
      <c r="H1895" s="177"/>
      <c r="I1895" s="180"/>
      <c r="J1895" s="181">
        <f>BK1895</f>
        <v>0</v>
      </c>
      <c r="K1895" s="177"/>
      <c r="L1895" s="182"/>
      <c r="M1895" s="183"/>
      <c r="N1895" s="184"/>
      <c r="O1895" s="184"/>
      <c r="P1895" s="185">
        <f>SUM(P1896:P1963)</f>
        <v>0</v>
      </c>
      <c r="Q1895" s="184"/>
      <c r="R1895" s="185">
        <f>SUM(R1896:R1963)</f>
        <v>0</v>
      </c>
      <c r="S1895" s="184"/>
      <c r="T1895" s="186">
        <f>SUM(T1896:T1963)</f>
        <v>0</v>
      </c>
      <c r="AR1895" s="187" t="s">
        <v>16</v>
      </c>
      <c r="AT1895" s="188" t="s">
        <v>75</v>
      </c>
      <c r="AU1895" s="188" t="s">
        <v>76</v>
      </c>
      <c r="AY1895" s="187" t="s">
        <v>272</v>
      </c>
      <c r="BK1895" s="189">
        <f>SUM(BK1896:BK1963)</f>
        <v>0</v>
      </c>
    </row>
    <row r="1896" spans="1:65" s="2" customFormat="1" ht="37.9" customHeight="1">
      <c r="A1896" s="34"/>
      <c r="B1896" s="35"/>
      <c r="C1896" s="192" t="s">
        <v>3259</v>
      </c>
      <c r="D1896" s="192" t="s">
        <v>274</v>
      </c>
      <c r="E1896" s="193" t="s">
        <v>7298</v>
      </c>
      <c r="F1896" s="194" t="s">
        <v>7299</v>
      </c>
      <c r="G1896" s="195" t="s">
        <v>952</v>
      </c>
      <c r="H1896" s="196">
        <v>1</v>
      </c>
      <c r="I1896" s="197"/>
      <c r="J1896" s="198">
        <f>ROUND(I1896*H1896,2)</f>
        <v>0</v>
      </c>
      <c r="K1896" s="194" t="s">
        <v>1</v>
      </c>
      <c r="L1896" s="39"/>
      <c r="M1896" s="199" t="s">
        <v>1</v>
      </c>
      <c r="N1896" s="200" t="s">
        <v>41</v>
      </c>
      <c r="O1896" s="71"/>
      <c r="P1896" s="201">
        <f>O1896*H1896</f>
        <v>0</v>
      </c>
      <c r="Q1896" s="201">
        <v>0</v>
      </c>
      <c r="R1896" s="201">
        <f>Q1896*H1896</f>
        <v>0</v>
      </c>
      <c r="S1896" s="201">
        <v>0</v>
      </c>
      <c r="T1896" s="202">
        <f>S1896*H1896</f>
        <v>0</v>
      </c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R1896" s="203" t="s">
        <v>279</v>
      </c>
      <c r="AT1896" s="203" t="s">
        <v>274</v>
      </c>
      <c r="AU1896" s="203" t="s">
        <v>16</v>
      </c>
      <c r="AY1896" s="17" t="s">
        <v>272</v>
      </c>
      <c r="BE1896" s="204">
        <f>IF(N1896="základní",J1896,0)</f>
        <v>0</v>
      </c>
      <c r="BF1896" s="204">
        <f>IF(N1896="snížená",J1896,0)</f>
        <v>0</v>
      </c>
      <c r="BG1896" s="204">
        <f>IF(N1896="zákl. přenesená",J1896,0)</f>
        <v>0</v>
      </c>
      <c r="BH1896" s="204">
        <f>IF(N1896="sníž. přenesená",J1896,0)</f>
        <v>0</v>
      </c>
      <c r="BI1896" s="204">
        <f>IF(N1896="nulová",J1896,0)</f>
        <v>0</v>
      </c>
      <c r="BJ1896" s="17" t="s">
        <v>16</v>
      </c>
      <c r="BK1896" s="204">
        <f>ROUND(I1896*H1896,2)</f>
        <v>0</v>
      </c>
      <c r="BL1896" s="17" t="s">
        <v>279</v>
      </c>
      <c r="BM1896" s="203" t="s">
        <v>5379</v>
      </c>
    </row>
    <row r="1897" spans="1:65" s="13" customFormat="1" ht="22.5">
      <c r="B1897" s="210"/>
      <c r="C1897" s="211"/>
      <c r="D1897" s="212" t="s">
        <v>283</v>
      </c>
      <c r="E1897" s="213" t="s">
        <v>1</v>
      </c>
      <c r="F1897" s="214" t="s">
        <v>6707</v>
      </c>
      <c r="G1897" s="211"/>
      <c r="H1897" s="213" t="s">
        <v>1</v>
      </c>
      <c r="I1897" s="215"/>
      <c r="J1897" s="211"/>
      <c r="K1897" s="211"/>
      <c r="L1897" s="216"/>
      <c r="M1897" s="217"/>
      <c r="N1897" s="218"/>
      <c r="O1897" s="218"/>
      <c r="P1897" s="218"/>
      <c r="Q1897" s="218"/>
      <c r="R1897" s="218"/>
      <c r="S1897" s="218"/>
      <c r="T1897" s="219"/>
      <c r="AT1897" s="220" t="s">
        <v>283</v>
      </c>
      <c r="AU1897" s="220" t="s">
        <v>16</v>
      </c>
      <c r="AV1897" s="13" t="s">
        <v>16</v>
      </c>
      <c r="AW1897" s="13" t="s">
        <v>32</v>
      </c>
      <c r="AX1897" s="13" t="s">
        <v>76</v>
      </c>
      <c r="AY1897" s="220" t="s">
        <v>272</v>
      </c>
    </row>
    <row r="1898" spans="1:65" s="13" customFormat="1" ht="11.25">
      <c r="B1898" s="210"/>
      <c r="C1898" s="211"/>
      <c r="D1898" s="212" t="s">
        <v>283</v>
      </c>
      <c r="E1898" s="213" t="s">
        <v>1</v>
      </c>
      <c r="F1898" s="214" t="s">
        <v>7184</v>
      </c>
      <c r="G1898" s="211"/>
      <c r="H1898" s="213" t="s">
        <v>1</v>
      </c>
      <c r="I1898" s="215"/>
      <c r="J1898" s="211"/>
      <c r="K1898" s="211"/>
      <c r="L1898" s="216"/>
      <c r="M1898" s="217"/>
      <c r="N1898" s="218"/>
      <c r="O1898" s="218"/>
      <c r="P1898" s="218"/>
      <c r="Q1898" s="218"/>
      <c r="R1898" s="218"/>
      <c r="S1898" s="218"/>
      <c r="T1898" s="219"/>
      <c r="AT1898" s="220" t="s">
        <v>283</v>
      </c>
      <c r="AU1898" s="220" t="s">
        <v>16</v>
      </c>
      <c r="AV1898" s="13" t="s">
        <v>16</v>
      </c>
      <c r="AW1898" s="13" t="s">
        <v>32</v>
      </c>
      <c r="AX1898" s="13" t="s">
        <v>76</v>
      </c>
      <c r="AY1898" s="220" t="s">
        <v>272</v>
      </c>
    </row>
    <row r="1899" spans="1:65" s="13" customFormat="1" ht="11.25">
      <c r="B1899" s="210"/>
      <c r="C1899" s="211"/>
      <c r="D1899" s="212" t="s">
        <v>283</v>
      </c>
      <c r="E1899" s="213" t="s">
        <v>1</v>
      </c>
      <c r="F1899" s="214" t="s">
        <v>7185</v>
      </c>
      <c r="G1899" s="211"/>
      <c r="H1899" s="213" t="s">
        <v>1</v>
      </c>
      <c r="I1899" s="215"/>
      <c r="J1899" s="211"/>
      <c r="K1899" s="211"/>
      <c r="L1899" s="216"/>
      <c r="M1899" s="217"/>
      <c r="N1899" s="218"/>
      <c r="O1899" s="218"/>
      <c r="P1899" s="218"/>
      <c r="Q1899" s="218"/>
      <c r="R1899" s="218"/>
      <c r="S1899" s="218"/>
      <c r="T1899" s="219"/>
      <c r="AT1899" s="220" t="s">
        <v>283</v>
      </c>
      <c r="AU1899" s="220" t="s">
        <v>16</v>
      </c>
      <c r="AV1899" s="13" t="s">
        <v>16</v>
      </c>
      <c r="AW1899" s="13" t="s">
        <v>32</v>
      </c>
      <c r="AX1899" s="13" t="s">
        <v>76</v>
      </c>
      <c r="AY1899" s="220" t="s">
        <v>272</v>
      </c>
    </row>
    <row r="1900" spans="1:65" s="13" customFormat="1" ht="11.25">
      <c r="B1900" s="210"/>
      <c r="C1900" s="211"/>
      <c r="D1900" s="212" t="s">
        <v>283</v>
      </c>
      <c r="E1900" s="213" t="s">
        <v>1</v>
      </c>
      <c r="F1900" s="214" t="s">
        <v>6816</v>
      </c>
      <c r="G1900" s="211"/>
      <c r="H1900" s="213" t="s">
        <v>1</v>
      </c>
      <c r="I1900" s="215"/>
      <c r="J1900" s="211"/>
      <c r="K1900" s="211"/>
      <c r="L1900" s="216"/>
      <c r="M1900" s="217"/>
      <c r="N1900" s="218"/>
      <c r="O1900" s="218"/>
      <c r="P1900" s="218"/>
      <c r="Q1900" s="218"/>
      <c r="R1900" s="218"/>
      <c r="S1900" s="218"/>
      <c r="T1900" s="219"/>
      <c r="AT1900" s="220" t="s">
        <v>283</v>
      </c>
      <c r="AU1900" s="220" t="s">
        <v>16</v>
      </c>
      <c r="AV1900" s="13" t="s">
        <v>16</v>
      </c>
      <c r="AW1900" s="13" t="s">
        <v>32</v>
      </c>
      <c r="AX1900" s="13" t="s">
        <v>76</v>
      </c>
      <c r="AY1900" s="220" t="s">
        <v>272</v>
      </c>
    </row>
    <row r="1901" spans="1:65" s="13" customFormat="1" ht="22.5">
      <c r="B1901" s="210"/>
      <c r="C1901" s="211"/>
      <c r="D1901" s="212" t="s">
        <v>283</v>
      </c>
      <c r="E1901" s="213" t="s">
        <v>1</v>
      </c>
      <c r="F1901" s="214" t="s">
        <v>6817</v>
      </c>
      <c r="G1901" s="211"/>
      <c r="H1901" s="213" t="s">
        <v>1</v>
      </c>
      <c r="I1901" s="215"/>
      <c r="J1901" s="211"/>
      <c r="K1901" s="211"/>
      <c r="L1901" s="216"/>
      <c r="M1901" s="217"/>
      <c r="N1901" s="218"/>
      <c r="O1901" s="218"/>
      <c r="P1901" s="218"/>
      <c r="Q1901" s="218"/>
      <c r="R1901" s="218"/>
      <c r="S1901" s="218"/>
      <c r="T1901" s="219"/>
      <c r="AT1901" s="220" t="s">
        <v>283</v>
      </c>
      <c r="AU1901" s="220" t="s">
        <v>16</v>
      </c>
      <c r="AV1901" s="13" t="s">
        <v>16</v>
      </c>
      <c r="AW1901" s="13" t="s">
        <v>32</v>
      </c>
      <c r="AX1901" s="13" t="s">
        <v>76</v>
      </c>
      <c r="AY1901" s="220" t="s">
        <v>272</v>
      </c>
    </row>
    <row r="1902" spans="1:65" s="13" customFormat="1" ht="11.25">
      <c r="B1902" s="210"/>
      <c r="C1902" s="211"/>
      <c r="D1902" s="212" t="s">
        <v>283</v>
      </c>
      <c r="E1902" s="213" t="s">
        <v>1</v>
      </c>
      <c r="F1902" s="214" t="s">
        <v>6818</v>
      </c>
      <c r="G1902" s="211"/>
      <c r="H1902" s="213" t="s">
        <v>1</v>
      </c>
      <c r="I1902" s="215"/>
      <c r="J1902" s="211"/>
      <c r="K1902" s="211"/>
      <c r="L1902" s="216"/>
      <c r="M1902" s="217"/>
      <c r="N1902" s="218"/>
      <c r="O1902" s="218"/>
      <c r="P1902" s="218"/>
      <c r="Q1902" s="218"/>
      <c r="R1902" s="218"/>
      <c r="S1902" s="218"/>
      <c r="T1902" s="219"/>
      <c r="AT1902" s="220" t="s">
        <v>283</v>
      </c>
      <c r="AU1902" s="220" t="s">
        <v>16</v>
      </c>
      <c r="AV1902" s="13" t="s">
        <v>16</v>
      </c>
      <c r="AW1902" s="13" t="s">
        <v>32</v>
      </c>
      <c r="AX1902" s="13" t="s">
        <v>76</v>
      </c>
      <c r="AY1902" s="220" t="s">
        <v>272</v>
      </c>
    </row>
    <row r="1903" spans="1:65" s="13" customFormat="1" ht="22.5">
      <c r="B1903" s="210"/>
      <c r="C1903" s="211"/>
      <c r="D1903" s="212" t="s">
        <v>283</v>
      </c>
      <c r="E1903" s="213" t="s">
        <v>1</v>
      </c>
      <c r="F1903" s="214" t="s">
        <v>6819</v>
      </c>
      <c r="G1903" s="211"/>
      <c r="H1903" s="213" t="s">
        <v>1</v>
      </c>
      <c r="I1903" s="215"/>
      <c r="J1903" s="211"/>
      <c r="K1903" s="211"/>
      <c r="L1903" s="216"/>
      <c r="M1903" s="217"/>
      <c r="N1903" s="218"/>
      <c r="O1903" s="218"/>
      <c r="P1903" s="218"/>
      <c r="Q1903" s="218"/>
      <c r="R1903" s="218"/>
      <c r="S1903" s="218"/>
      <c r="T1903" s="219"/>
      <c r="AT1903" s="220" t="s">
        <v>283</v>
      </c>
      <c r="AU1903" s="220" t="s">
        <v>16</v>
      </c>
      <c r="AV1903" s="13" t="s">
        <v>16</v>
      </c>
      <c r="AW1903" s="13" t="s">
        <v>32</v>
      </c>
      <c r="AX1903" s="13" t="s">
        <v>76</v>
      </c>
      <c r="AY1903" s="220" t="s">
        <v>272</v>
      </c>
    </row>
    <row r="1904" spans="1:65" s="13" customFormat="1" ht="11.25">
      <c r="B1904" s="210"/>
      <c r="C1904" s="211"/>
      <c r="D1904" s="212" t="s">
        <v>283</v>
      </c>
      <c r="E1904" s="213" t="s">
        <v>1</v>
      </c>
      <c r="F1904" s="214" t="s">
        <v>6768</v>
      </c>
      <c r="G1904" s="211"/>
      <c r="H1904" s="213" t="s">
        <v>1</v>
      </c>
      <c r="I1904" s="215"/>
      <c r="J1904" s="211"/>
      <c r="K1904" s="211"/>
      <c r="L1904" s="216"/>
      <c r="M1904" s="217"/>
      <c r="N1904" s="218"/>
      <c r="O1904" s="218"/>
      <c r="P1904" s="218"/>
      <c r="Q1904" s="218"/>
      <c r="R1904" s="218"/>
      <c r="S1904" s="218"/>
      <c r="T1904" s="219"/>
      <c r="AT1904" s="220" t="s">
        <v>283</v>
      </c>
      <c r="AU1904" s="220" t="s">
        <v>16</v>
      </c>
      <c r="AV1904" s="13" t="s">
        <v>16</v>
      </c>
      <c r="AW1904" s="13" t="s">
        <v>32</v>
      </c>
      <c r="AX1904" s="13" t="s">
        <v>76</v>
      </c>
      <c r="AY1904" s="220" t="s">
        <v>272</v>
      </c>
    </row>
    <row r="1905" spans="1:65" s="14" customFormat="1" ht="11.25">
      <c r="B1905" s="221"/>
      <c r="C1905" s="222"/>
      <c r="D1905" s="212" t="s">
        <v>283</v>
      </c>
      <c r="E1905" s="223" t="s">
        <v>1</v>
      </c>
      <c r="F1905" s="224" t="s">
        <v>16</v>
      </c>
      <c r="G1905" s="222"/>
      <c r="H1905" s="225">
        <v>1</v>
      </c>
      <c r="I1905" s="226"/>
      <c r="J1905" s="222"/>
      <c r="K1905" s="222"/>
      <c r="L1905" s="227"/>
      <c r="M1905" s="228"/>
      <c r="N1905" s="229"/>
      <c r="O1905" s="229"/>
      <c r="P1905" s="229"/>
      <c r="Q1905" s="229"/>
      <c r="R1905" s="229"/>
      <c r="S1905" s="229"/>
      <c r="T1905" s="230"/>
      <c r="AT1905" s="231" t="s">
        <v>283</v>
      </c>
      <c r="AU1905" s="231" t="s">
        <v>16</v>
      </c>
      <c r="AV1905" s="14" t="s">
        <v>84</v>
      </c>
      <c r="AW1905" s="14" t="s">
        <v>32</v>
      </c>
      <c r="AX1905" s="14" t="s">
        <v>76</v>
      </c>
      <c r="AY1905" s="231" t="s">
        <v>272</v>
      </c>
    </row>
    <row r="1906" spans="1:65" s="15" customFormat="1" ht="11.25">
      <c r="B1906" s="246"/>
      <c r="C1906" s="247"/>
      <c r="D1906" s="212" t="s">
        <v>283</v>
      </c>
      <c r="E1906" s="248" t="s">
        <v>1</v>
      </c>
      <c r="F1906" s="249" t="s">
        <v>5942</v>
      </c>
      <c r="G1906" s="247"/>
      <c r="H1906" s="250">
        <v>1</v>
      </c>
      <c r="I1906" s="251"/>
      <c r="J1906" s="247"/>
      <c r="K1906" s="247"/>
      <c r="L1906" s="252"/>
      <c r="M1906" s="253"/>
      <c r="N1906" s="254"/>
      <c r="O1906" s="254"/>
      <c r="P1906" s="254"/>
      <c r="Q1906" s="254"/>
      <c r="R1906" s="254"/>
      <c r="S1906" s="254"/>
      <c r="T1906" s="255"/>
      <c r="AT1906" s="256" t="s">
        <v>283</v>
      </c>
      <c r="AU1906" s="256" t="s">
        <v>16</v>
      </c>
      <c r="AV1906" s="15" t="s">
        <v>279</v>
      </c>
      <c r="AW1906" s="15" t="s">
        <v>32</v>
      </c>
      <c r="AX1906" s="15" t="s">
        <v>16</v>
      </c>
      <c r="AY1906" s="256" t="s">
        <v>272</v>
      </c>
    </row>
    <row r="1907" spans="1:65" s="2" customFormat="1" ht="21.75" customHeight="1">
      <c r="A1907" s="34"/>
      <c r="B1907" s="35"/>
      <c r="C1907" s="192" t="s">
        <v>3267</v>
      </c>
      <c r="D1907" s="192" t="s">
        <v>274</v>
      </c>
      <c r="E1907" s="193" t="s">
        <v>7300</v>
      </c>
      <c r="F1907" s="194" t="s">
        <v>7301</v>
      </c>
      <c r="G1907" s="195" t="s">
        <v>952</v>
      </c>
      <c r="H1907" s="196">
        <v>2</v>
      </c>
      <c r="I1907" s="197"/>
      <c r="J1907" s="198">
        <f>ROUND(I1907*H1907,2)</f>
        <v>0</v>
      </c>
      <c r="K1907" s="194" t="s">
        <v>1</v>
      </c>
      <c r="L1907" s="39"/>
      <c r="M1907" s="199" t="s">
        <v>1</v>
      </c>
      <c r="N1907" s="200" t="s">
        <v>41</v>
      </c>
      <c r="O1907" s="71"/>
      <c r="P1907" s="201">
        <f>O1907*H1907</f>
        <v>0</v>
      </c>
      <c r="Q1907" s="201">
        <v>0</v>
      </c>
      <c r="R1907" s="201">
        <f>Q1907*H1907</f>
        <v>0</v>
      </c>
      <c r="S1907" s="201">
        <v>0</v>
      </c>
      <c r="T1907" s="202">
        <f>S1907*H1907</f>
        <v>0</v>
      </c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R1907" s="203" t="s">
        <v>279</v>
      </c>
      <c r="AT1907" s="203" t="s">
        <v>274</v>
      </c>
      <c r="AU1907" s="203" t="s">
        <v>16</v>
      </c>
      <c r="AY1907" s="17" t="s">
        <v>272</v>
      </c>
      <c r="BE1907" s="204">
        <f>IF(N1907="základní",J1907,0)</f>
        <v>0</v>
      </c>
      <c r="BF1907" s="204">
        <f>IF(N1907="snížená",J1907,0)</f>
        <v>0</v>
      </c>
      <c r="BG1907" s="204">
        <f>IF(N1907="zákl. přenesená",J1907,0)</f>
        <v>0</v>
      </c>
      <c r="BH1907" s="204">
        <f>IF(N1907="sníž. přenesená",J1907,0)</f>
        <v>0</v>
      </c>
      <c r="BI1907" s="204">
        <f>IF(N1907="nulová",J1907,0)</f>
        <v>0</v>
      </c>
      <c r="BJ1907" s="17" t="s">
        <v>16</v>
      </c>
      <c r="BK1907" s="204">
        <f>ROUND(I1907*H1907,2)</f>
        <v>0</v>
      </c>
      <c r="BL1907" s="17" t="s">
        <v>279</v>
      </c>
      <c r="BM1907" s="203" t="s">
        <v>5389</v>
      </c>
    </row>
    <row r="1908" spans="1:65" s="13" customFormat="1" ht="11.25">
      <c r="B1908" s="210"/>
      <c r="C1908" s="211"/>
      <c r="D1908" s="212" t="s">
        <v>283</v>
      </c>
      <c r="E1908" s="213" t="s">
        <v>1</v>
      </c>
      <c r="F1908" s="214" t="s">
        <v>6768</v>
      </c>
      <c r="G1908" s="211"/>
      <c r="H1908" s="213" t="s">
        <v>1</v>
      </c>
      <c r="I1908" s="215"/>
      <c r="J1908" s="211"/>
      <c r="K1908" s="211"/>
      <c r="L1908" s="216"/>
      <c r="M1908" s="217"/>
      <c r="N1908" s="218"/>
      <c r="O1908" s="218"/>
      <c r="P1908" s="218"/>
      <c r="Q1908" s="218"/>
      <c r="R1908" s="218"/>
      <c r="S1908" s="218"/>
      <c r="T1908" s="219"/>
      <c r="AT1908" s="220" t="s">
        <v>283</v>
      </c>
      <c r="AU1908" s="220" t="s">
        <v>16</v>
      </c>
      <c r="AV1908" s="13" t="s">
        <v>16</v>
      </c>
      <c r="AW1908" s="13" t="s">
        <v>32</v>
      </c>
      <c r="AX1908" s="13" t="s">
        <v>76</v>
      </c>
      <c r="AY1908" s="220" t="s">
        <v>272</v>
      </c>
    </row>
    <row r="1909" spans="1:65" s="14" customFormat="1" ht="11.25">
      <c r="B1909" s="221"/>
      <c r="C1909" s="222"/>
      <c r="D1909" s="212" t="s">
        <v>283</v>
      </c>
      <c r="E1909" s="223" t="s">
        <v>1</v>
      </c>
      <c r="F1909" s="224" t="s">
        <v>84</v>
      </c>
      <c r="G1909" s="222"/>
      <c r="H1909" s="225">
        <v>2</v>
      </c>
      <c r="I1909" s="226"/>
      <c r="J1909" s="222"/>
      <c r="K1909" s="222"/>
      <c r="L1909" s="227"/>
      <c r="M1909" s="228"/>
      <c r="N1909" s="229"/>
      <c r="O1909" s="229"/>
      <c r="P1909" s="229"/>
      <c r="Q1909" s="229"/>
      <c r="R1909" s="229"/>
      <c r="S1909" s="229"/>
      <c r="T1909" s="230"/>
      <c r="AT1909" s="231" t="s">
        <v>283</v>
      </c>
      <c r="AU1909" s="231" t="s">
        <v>16</v>
      </c>
      <c r="AV1909" s="14" t="s">
        <v>84</v>
      </c>
      <c r="AW1909" s="14" t="s">
        <v>32</v>
      </c>
      <c r="AX1909" s="14" t="s">
        <v>76</v>
      </c>
      <c r="AY1909" s="231" t="s">
        <v>272</v>
      </c>
    </row>
    <row r="1910" spans="1:65" s="15" customFormat="1" ht="11.25">
      <c r="B1910" s="246"/>
      <c r="C1910" s="247"/>
      <c r="D1910" s="212" t="s">
        <v>283</v>
      </c>
      <c r="E1910" s="248" t="s">
        <v>1</v>
      </c>
      <c r="F1910" s="249" t="s">
        <v>5942</v>
      </c>
      <c r="G1910" s="247"/>
      <c r="H1910" s="250">
        <v>2</v>
      </c>
      <c r="I1910" s="251"/>
      <c r="J1910" s="247"/>
      <c r="K1910" s="247"/>
      <c r="L1910" s="252"/>
      <c r="M1910" s="253"/>
      <c r="N1910" s="254"/>
      <c r="O1910" s="254"/>
      <c r="P1910" s="254"/>
      <c r="Q1910" s="254"/>
      <c r="R1910" s="254"/>
      <c r="S1910" s="254"/>
      <c r="T1910" s="255"/>
      <c r="AT1910" s="256" t="s">
        <v>283</v>
      </c>
      <c r="AU1910" s="256" t="s">
        <v>16</v>
      </c>
      <c r="AV1910" s="15" t="s">
        <v>279</v>
      </c>
      <c r="AW1910" s="15" t="s">
        <v>32</v>
      </c>
      <c r="AX1910" s="15" t="s">
        <v>16</v>
      </c>
      <c r="AY1910" s="256" t="s">
        <v>272</v>
      </c>
    </row>
    <row r="1911" spans="1:65" s="2" customFormat="1" ht="21.75" customHeight="1">
      <c r="A1911" s="34"/>
      <c r="B1911" s="35"/>
      <c r="C1911" s="192" t="s">
        <v>3274</v>
      </c>
      <c r="D1911" s="192" t="s">
        <v>274</v>
      </c>
      <c r="E1911" s="193" t="s">
        <v>7302</v>
      </c>
      <c r="F1911" s="194" t="s">
        <v>7303</v>
      </c>
      <c r="G1911" s="195" t="s">
        <v>952</v>
      </c>
      <c r="H1911" s="196">
        <v>1</v>
      </c>
      <c r="I1911" s="197"/>
      <c r="J1911" s="198">
        <f>ROUND(I1911*H1911,2)</f>
        <v>0</v>
      </c>
      <c r="K1911" s="194" t="s">
        <v>1</v>
      </c>
      <c r="L1911" s="39"/>
      <c r="M1911" s="199" t="s">
        <v>1</v>
      </c>
      <c r="N1911" s="200" t="s">
        <v>41</v>
      </c>
      <c r="O1911" s="71"/>
      <c r="P1911" s="201">
        <f>O1911*H1911</f>
        <v>0</v>
      </c>
      <c r="Q1911" s="201">
        <v>0</v>
      </c>
      <c r="R1911" s="201">
        <f>Q1911*H1911</f>
        <v>0</v>
      </c>
      <c r="S1911" s="201">
        <v>0</v>
      </c>
      <c r="T1911" s="202">
        <f>S1911*H1911</f>
        <v>0</v>
      </c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R1911" s="203" t="s">
        <v>279</v>
      </c>
      <c r="AT1911" s="203" t="s">
        <v>274</v>
      </c>
      <c r="AU1911" s="203" t="s">
        <v>16</v>
      </c>
      <c r="AY1911" s="17" t="s">
        <v>272</v>
      </c>
      <c r="BE1911" s="204">
        <f>IF(N1911="základní",J1911,0)</f>
        <v>0</v>
      </c>
      <c r="BF1911" s="204">
        <f>IF(N1911="snížená",J1911,0)</f>
        <v>0</v>
      </c>
      <c r="BG1911" s="204">
        <f>IF(N1911="zákl. přenesená",J1911,0)</f>
        <v>0</v>
      </c>
      <c r="BH1911" s="204">
        <f>IF(N1911="sníž. přenesená",J1911,0)</f>
        <v>0</v>
      </c>
      <c r="BI1911" s="204">
        <f>IF(N1911="nulová",J1911,0)</f>
        <v>0</v>
      </c>
      <c r="BJ1911" s="17" t="s">
        <v>16</v>
      </c>
      <c r="BK1911" s="204">
        <f>ROUND(I1911*H1911,2)</f>
        <v>0</v>
      </c>
      <c r="BL1911" s="17" t="s">
        <v>279</v>
      </c>
      <c r="BM1911" s="203" t="s">
        <v>5436</v>
      </c>
    </row>
    <row r="1912" spans="1:65" s="13" customFormat="1" ht="11.25">
      <c r="B1912" s="210"/>
      <c r="C1912" s="211"/>
      <c r="D1912" s="212" t="s">
        <v>283</v>
      </c>
      <c r="E1912" s="213" t="s">
        <v>1</v>
      </c>
      <c r="F1912" s="214" t="s">
        <v>6768</v>
      </c>
      <c r="G1912" s="211"/>
      <c r="H1912" s="213" t="s">
        <v>1</v>
      </c>
      <c r="I1912" s="215"/>
      <c r="J1912" s="211"/>
      <c r="K1912" s="211"/>
      <c r="L1912" s="216"/>
      <c r="M1912" s="217"/>
      <c r="N1912" s="218"/>
      <c r="O1912" s="218"/>
      <c r="P1912" s="218"/>
      <c r="Q1912" s="218"/>
      <c r="R1912" s="218"/>
      <c r="S1912" s="218"/>
      <c r="T1912" s="219"/>
      <c r="AT1912" s="220" t="s">
        <v>283</v>
      </c>
      <c r="AU1912" s="220" t="s">
        <v>16</v>
      </c>
      <c r="AV1912" s="13" t="s">
        <v>16</v>
      </c>
      <c r="AW1912" s="13" t="s">
        <v>32</v>
      </c>
      <c r="AX1912" s="13" t="s">
        <v>76</v>
      </c>
      <c r="AY1912" s="220" t="s">
        <v>272</v>
      </c>
    </row>
    <row r="1913" spans="1:65" s="14" customFormat="1" ht="11.25">
      <c r="B1913" s="221"/>
      <c r="C1913" s="222"/>
      <c r="D1913" s="212" t="s">
        <v>283</v>
      </c>
      <c r="E1913" s="223" t="s">
        <v>1</v>
      </c>
      <c r="F1913" s="224" t="s">
        <v>16</v>
      </c>
      <c r="G1913" s="222"/>
      <c r="H1913" s="225">
        <v>1</v>
      </c>
      <c r="I1913" s="226"/>
      <c r="J1913" s="222"/>
      <c r="K1913" s="222"/>
      <c r="L1913" s="227"/>
      <c r="M1913" s="228"/>
      <c r="N1913" s="229"/>
      <c r="O1913" s="229"/>
      <c r="P1913" s="229"/>
      <c r="Q1913" s="229"/>
      <c r="R1913" s="229"/>
      <c r="S1913" s="229"/>
      <c r="T1913" s="230"/>
      <c r="AT1913" s="231" t="s">
        <v>283</v>
      </c>
      <c r="AU1913" s="231" t="s">
        <v>16</v>
      </c>
      <c r="AV1913" s="14" t="s">
        <v>84</v>
      </c>
      <c r="AW1913" s="14" t="s">
        <v>32</v>
      </c>
      <c r="AX1913" s="14" t="s">
        <v>76</v>
      </c>
      <c r="AY1913" s="231" t="s">
        <v>272</v>
      </c>
    </row>
    <row r="1914" spans="1:65" s="15" customFormat="1" ht="11.25">
      <c r="B1914" s="246"/>
      <c r="C1914" s="247"/>
      <c r="D1914" s="212" t="s">
        <v>283</v>
      </c>
      <c r="E1914" s="248" t="s">
        <v>1</v>
      </c>
      <c r="F1914" s="249" t="s">
        <v>5942</v>
      </c>
      <c r="G1914" s="247"/>
      <c r="H1914" s="250">
        <v>1</v>
      </c>
      <c r="I1914" s="251"/>
      <c r="J1914" s="247"/>
      <c r="K1914" s="247"/>
      <c r="L1914" s="252"/>
      <c r="M1914" s="253"/>
      <c r="N1914" s="254"/>
      <c r="O1914" s="254"/>
      <c r="P1914" s="254"/>
      <c r="Q1914" s="254"/>
      <c r="R1914" s="254"/>
      <c r="S1914" s="254"/>
      <c r="T1914" s="255"/>
      <c r="AT1914" s="256" t="s">
        <v>283</v>
      </c>
      <c r="AU1914" s="256" t="s">
        <v>16</v>
      </c>
      <c r="AV1914" s="15" t="s">
        <v>279</v>
      </c>
      <c r="AW1914" s="15" t="s">
        <v>32</v>
      </c>
      <c r="AX1914" s="15" t="s">
        <v>16</v>
      </c>
      <c r="AY1914" s="256" t="s">
        <v>272</v>
      </c>
    </row>
    <row r="1915" spans="1:65" s="2" customFormat="1" ht="16.5" customHeight="1">
      <c r="A1915" s="34"/>
      <c r="B1915" s="35"/>
      <c r="C1915" s="192" t="s">
        <v>3280</v>
      </c>
      <c r="D1915" s="192" t="s">
        <v>274</v>
      </c>
      <c r="E1915" s="193" t="s">
        <v>7304</v>
      </c>
      <c r="F1915" s="194" t="s">
        <v>7305</v>
      </c>
      <c r="G1915" s="195" t="s">
        <v>952</v>
      </c>
      <c r="H1915" s="196">
        <v>1</v>
      </c>
      <c r="I1915" s="197"/>
      <c r="J1915" s="198">
        <f>ROUND(I1915*H1915,2)</f>
        <v>0</v>
      </c>
      <c r="K1915" s="194" t="s">
        <v>1</v>
      </c>
      <c r="L1915" s="39"/>
      <c r="M1915" s="199" t="s">
        <v>1</v>
      </c>
      <c r="N1915" s="200" t="s">
        <v>41</v>
      </c>
      <c r="O1915" s="71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R1915" s="203" t="s">
        <v>279</v>
      </c>
      <c r="AT1915" s="203" t="s">
        <v>274</v>
      </c>
      <c r="AU1915" s="203" t="s">
        <v>16</v>
      </c>
      <c r="AY1915" s="17" t="s">
        <v>272</v>
      </c>
      <c r="BE1915" s="204">
        <f>IF(N1915="základní",J1915,0)</f>
        <v>0</v>
      </c>
      <c r="BF1915" s="204">
        <f>IF(N1915="snížená",J1915,0)</f>
        <v>0</v>
      </c>
      <c r="BG1915" s="204">
        <f>IF(N1915="zákl. přenesená",J1915,0)</f>
        <v>0</v>
      </c>
      <c r="BH1915" s="204">
        <f>IF(N1915="sníž. přenesená",J1915,0)</f>
        <v>0</v>
      </c>
      <c r="BI1915" s="204">
        <f>IF(N1915="nulová",J1915,0)</f>
        <v>0</v>
      </c>
      <c r="BJ1915" s="17" t="s">
        <v>16</v>
      </c>
      <c r="BK1915" s="204">
        <f>ROUND(I1915*H1915,2)</f>
        <v>0</v>
      </c>
      <c r="BL1915" s="17" t="s">
        <v>279</v>
      </c>
      <c r="BM1915" s="203" t="s">
        <v>5446</v>
      </c>
    </row>
    <row r="1916" spans="1:65" s="13" customFormat="1" ht="11.25">
      <c r="B1916" s="210"/>
      <c r="C1916" s="211"/>
      <c r="D1916" s="212" t="s">
        <v>283</v>
      </c>
      <c r="E1916" s="213" t="s">
        <v>1</v>
      </c>
      <c r="F1916" s="214" t="s">
        <v>6768</v>
      </c>
      <c r="G1916" s="211"/>
      <c r="H1916" s="213" t="s">
        <v>1</v>
      </c>
      <c r="I1916" s="215"/>
      <c r="J1916" s="211"/>
      <c r="K1916" s="211"/>
      <c r="L1916" s="216"/>
      <c r="M1916" s="217"/>
      <c r="N1916" s="218"/>
      <c r="O1916" s="218"/>
      <c r="P1916" s="218"/>
      <c r="Q1916" s="218"/>
      <c r="R1916" s="218"/>
      <c r="S1916" s="218"/>
      <c r="T1916" s="219"/>
      <c r="AT1916" s="220" t="s">
        <v>283</v>
      </c>
      <c r="AU1916" s="220" t="s">
        <v>16</v>
      </c>
      <c r="AV1916" s="13" t="s">
        <v>16</v>
      </c>
      <c r="AW1916" s="13" t="s">
        <v>32</v>
      </c>
      <c r="AX1916" s="13" t="s">
        <v>76</v>
      </c>
      <c r="AY1916" s="220" t="s">
        <v>272</v>
      </c>
    </row>
    <row r="1917" spans="1:65" s="14" customFormat="1" ht="11.25">
      <c r="B1917" s="221"/>
      <c r="C1917" s="222"/>
      <c r="D1917" s="212" t="s">
        <v>283</v>
      </c>
      <c r="E1917" s="223" t="s">
        <v>1</v>
      </c>
      <c r="F1917" s="224" t="s">
        <v>16</v>
      </c>
      <c r="G1917" s="222"/>
      <c r="H1917" s="225">
        <v>1</v>
      </c>
      <c r="I1917" s="226"/>
      <c r="J1917" s="222"/>
      <c r="K1917" s="222"/>
      <c r="L1917" s="227"/>
      <c r="M1917" s="228"/>
      <c r="N1917" s="229"/>
      <c r="O1917" s="229"/>
      <c r="P1917" s="229"/>
      <c r="Q1917" s="229"/>
      <c r="R1917" s="229"/>
      <c r="S1917" s="229"/>
      <c r="T1917" s="230"/>
      <c r="AT1917" s="231" t="s">
        <v>283</v>
      </c>
      <c r="AU1917" s="231" t="s">
        <v>16</v>
      </c>
      <c r="AV1917" s="14" t="s">
        <v>84</v>
      </c>
      <c r="AW1917" s="14" t="s">
        <v>32</v>
      </c>
      <c r="AX1917" s="14" t="s">
        <v>76</v>
      </c>
      <c r="AY1917" s="231" t="s">
        <v>272</v>
      </c>
    </row>
    <row r="1918" spans="1:65" s="15" customFormat="1" ht="11.25">
      <c r="B1918" s="246"/>
      <c r="C1918" s="247"/>
      <c r="D1918" s="212" t="s">
        <v>283</v>
      </c>
      <c r="E1918" s="248" t="s">
        <v>1</v>
      </c>
      <c r="F1918" s="249" t="s">
        <v>5942</v>
      </c>
      <c r="G1918" s="247"/>
      <c r="H1918" s="250">
        <v>1</v>
      </c>
      <c r="I1918" s="251"/>
      <c r="J1918" s="247"/>
      <c r="K1918" s="247"/>
      <c r="L1918" s="252"/>
      <c r="M1918" s="253"/>
      <c r="N1918" s="254"/>
      <c r="O1918" s="254"/>
      <c r="P1918" s="254"/>
      <c r="Q1918" s="254"/>
      <c r="R1918" s="254"/>
      <c r="S1918" s="254"/>
      <c r="T1918" s="255"/>
      <c r="AT1918" s="256" t="s">
        <v>283</v>
      </c>
      <c r="AU1918" s="256" t="s">
        <v>16</v>
      </c>
      <c r="AV1918" s="15" t="s">
        <v>279</v>
      </c>
      <c r="AW1918" s="15" t="s">
        <v>32</v>
      </c>
      <c r="AX1918" s="15" t="s">
        <v>16</v>
      </c>
      <c r="AY1918" s="256" t="s">
        <v>272</v>
      </c>
    </row>
    <row r="1919" spans="1:65" s="2" customFormat="1" ht="33" customHeight="1">
      <c r="A1919" s="34"/>
      <c r="B1919" s="35"/>
      <c r="C1919" s="192" t="s">
        <v>3288</v>
      </c>
      <c r="D1919" s="192" t="s">
        <v>274</v>
      </c>
      <c r="E1919" s="193" t="s">
        <v>7306</v>
      </c>
      <c r="F1919" s="194" t="s">
        <v>6827</v>
      </c>
      <c r="G1919" s="195" t="s">
        <v>952</v>
      </c>
      <c r="H1919" s="196">
        <v>4</v>
      </c>
      <c r="I1919" s="197"/>
      <c r="J1919" s="198">
        <f>ROUND(I1919*H1919,2)</f>
        <v>0</v>
      </c>
      <c r="K1919" s="194" t="s">
        <v>1</v>
      </c>
      <c r="L1919" s="39"/>
      <c r="M1919" s="199" t="s">
        <v>1</v>
      </c>
      <c r="N1919" s="200" t="s">
        <v>41</v>
      </c>
      <c r="O1919" s="71"/>
      <c r="P1919" s="201">
        <f>O1919*H1919</f>
        <v>0</v>
      </c>
      <c r="Q1919" s="201">
        <v>0</v>
      </c>
      <c r="R1919" s="201">
        <f>Q1919*H1919</f>
        <v>0</v>
      </c>
      <c r="S1919" s="201">
        <v>0</v>
      </c>
      <c r="T1919" s="202">
        <f>S1919*H1919</f>
        <v>0</v>
      </c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  <c r="AR1919" s="203" t="s">
        <v>279</v>
      </c>
      <c r="AT1919" s="203" t="s">
        <v>274</v>
      </c>
      <c r="AU1919" s="203" t="s">
        <v>16</v>
      </c>
      <c r="AY1919" s="17" t="s">
        <v>272</v>
      </c>
      <c r="BE1919" s="204">
        <f>IF(N1919="základní",J1919,0)</f>
        <v>0</v>
      </c>
      <c r="BF1919" s="204">
        <f>IF(N1919="snížená",J1919,0)</f>
        <v>0</v>
      </c>
      <c r="BG1919" s="204">
        <f>IF(N1919="zákl. přenesená",J1919,0)</f>
        <v>0</v>
      </c>
      <c r="BH1919" s="204">
        <f>IF(N1919="sníž. přenesená",J1919,0)</f>
        <v>0</v>
      </c>
      <c r="BI1919" s="204">
        <f>IF(N1919="nulová",J1919,0)</f>
        <v>0</v>
      </c>
      <c r="BJ1919" s="17" t="s">
        <v>16</v>
      </c>
      <c r="BK1919" s="204">
        <f>ROUND(I1919*H1919,2)</f>
        <v>0</v>
      </c>
      <c r="BL1919" s="17" t="s">
        <v>279</v>
      </c>
      <c r="BM1919" s="203" t="s">
        <v>5461</v>
      </c>
    </row>
    <row r="1920" spans="1:65" s="13" customFormat="1" ht="11.25">
      <c r="B1920" s="210"/>
      <c r="C1920" s="211"/>
      <c r="D1920" s="212" t="s">
        <v>283</v>
      </c>
      <c r="E1920" s="213" t="s">
        <v>1</v>
      </c>
      <c r="F1920" s="214" t="s">
        <v>6768</v>
      </c>
      <c r="G1920" s="211"/>
      <c r="H1920" s="213" t="s">
        <v>1</v>
      </c>
      <c r="I1920" s="215"/>
      <c r="J1920" s="211"/>
      <c r="K1920" s="211"/>
      <c r="L1920" s="216"/>
      <c r="M1920" s="217"/>
      <c r="N1920" s="218"/>
      <c r="O1920" s="218"/>
      <c r="P1920" s="218"/>
      <c r="Q1920" s="218"/>
      <c r="R1920" s="218"/>
      <c r="S1920" s="218"/>
      <c r="T1920" s="219"/>
      <c r="AT1920" s="220" t="s">
        <v>283</v>
      </c>
      <c r="AU1920" s="220" t="s">
        <v>16</v>
      </c>
      <c r="AV1920" s="13" t="s">
        <v>16</v>
      </c>
      <c r="AW1920" s="13" t="s">
        <v>32</v>
      </c>
      <c r="AX1920" s="13" t="s">
        <v>76</v>
      </c>
      <c r="AY1920" s="220" t="s">
        <v>272</v>
      </c>
    </row>
    <row r="1921" spans="1:65" s="14" customFormat="1" ht="11.25">
      <c r="B1921" s="221"/>
      <c r="C1921" s="222"/>
      <c r="D1921" s="212" t="s">
        <v>283</v>
      </c>
      <c r="E1921" s="223" t="s">
        <v>1</v>
      </c>
      <c r="F1921" s="224" t="s">
        <v>279</v>
      </c>
      <c r="G1921" s="222"/>
      <c r="H1921" s="225">
        <v>4</v>
      </c>
      <c r="I1921" s="226"/>
      <c r="J1921" s="222"/>
      <c r="K1921" s="222"/>
      <c r="L1921" s="227"/>
      <c r="M1921" s="228"/>
      <c r="N1921" s="229"/>
      <c r="O1921" s="229"/>
      <c r="P1921" s="229"/>
      <c r="Q1921" s="229"/>
      <c r="R1921" s="229"/>
      <c r="S1921" s="229"/>
      <c r="T1921" s="230"/>
      <c r="AT1921" s="231" t="s">
        <v>283</v>
      </c>
      <c r="AU1921" s="231" t="s">
        <v>16</v>
      </c>
      <c r="AV1921" s="14" t="s">
        <v>84</v>
      </c>
      <c r="AW1921" s="14" t="s">
        <v>32</v>
      </c>
      <c r="AX1921" s="14" t="s">
        <v>76</v>
      </c>
      <c r="AY1921" s="231" t="s">
        <v>272</v>
      </c>
    </row>
    <row r="1922" spans="1:65" s="15" customFormat="1" ht="11.25">
      <c r="B1922" s="246"/>
      <c r="C1922" s="247"/>
      <c r="D1922" s="212" t="s">
        <v>283</v>
      </c>
      <c r="E1922" s="248" t="s">
        <v>1</v>
      </c>
      <c r="F1922" s="249" t="s">
        <v>5942</v>
      </c>
      <c r="G1922" s="247"/>
      <c r="H1922" s="250">
        <v>4</v>
      </c>
      <c r="I1922" s="251"/>
      <c r="J1922" s="247"/>
      <c r="K1922" s="247"/>
      <c r="L1922" s="252"/>
      <c r="M1922" s="253"/>
      <c r="N1922" s="254"/>
      <c r="O1922" s="254"/>
      <c r="P1922" s="254"/>
      <c r="Q1922" s="254"/>
      <c r="R1922" s="254"/>
      <c r="S1922" s="254"/>
      <c r="T1922" s="255"/>
      <c r="AT1922" s="256" t="s">
        <v>283</v>
      </c>
      <c r="AU1922" s="256" t="s">
        <v>16</v>
      </c>
      <c r="AV1922" s="15" t="s">
        <v>279</v>
      </c>
      <c r="AW1922" s="15" t="s">
        <v>32</v>
      </c>
      <c r="AX1922" s="15" t="s">
        <v>16</v>
      </c>
      <c r="AY1922" s="256" t="s">
        <v>272</v>
      </c>
    </row>
    <row r="1923" spans="1:65" s="2" customFormat="1" ht="24.2" customHeight="1">
      <c r="A1923" s="34"/>
      <c r="B1923" s="35"/>
      <c r="C1923" s="192" t="s">
        <v>3297</v>
      </c>
      <c r="D1923" s="192" t="s">
        <v>274</v>
      </c>
      <c r="E1923" s="193" t="s">
        <v>7307</v>
      </c>
      <c r="F1923" s="194" t="s">
        <v>7191</v>
      </c>
      <c r="G1923" s="195" t="s">
        <v>952</v>
      </c>
      <c r="H1923" s="196">
        <v>1</v>
      </c>
      <c r="I1923" s="197"/>
      <c r="J1923" s="198">
        <f>ROUND(I1923*H1923,2)</f>
        <v>0</v>
      </c>
      <c r="K1923" s="194" t="s">
        <v>1</v>
      </c>
      <c r="L1923" s="39"/>
      <c r="M1923" s="199" t="s">
        <v>1</v>
      </c>
      <c r="N1923" s="200" t="s">
        <v>41</v>
      </c>
      <c r="O1923" s="71"/>
      <c r="P1923" s="201">
        <f>O1923*H1923</f>
        <v>0</v>
      </c>
      <c r="Q1923" s="201">
        <v>0</v>
      </c>
      <c r="R1923" s="201">
        <f>Q1923*H1923</f>
        <v>0</v>
      </c>
      <c r="S1923" s="201">
        <v>0</v>
      </c>
      <c r="T1923" s="202">
        <f>S1923*H1923</f>
        <v>0</v>
      </c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  <c r="AR1923" s="203" t="s">
        <v>279</v>
      </c>
      <c r="AT1923" s="203" t="s">
        <v>274</v>
      </c>
      <c r="AU1923" s="203" t="s">
        <v>16</v>
      </c>
      <c r="AY1923" s="17" t="s">
        <v>272</v>
      </c>
      <c r="BE1923" s="204">
        <f>IF(N1923="základní",J1923,0)</f>
        <v>0</v>
      </c>
      <c r="BF1923" s="204">
        <f>IF(N1923="snížená",J1923,0)</f>
        <v>0</v>
      </c>
      <c r="BG1923" s="204">
        <f>IF(N1923="zákl. přenesená",J1923,0)</f>
        <v>0</v>
      </c>
      <c r="BH1923" s="204">
        <f>IF(N1923="sníž. přenesená",J1923,0)</f>
        <v>0</v>
      </c>
      <c r="BI1923" s="204">
        <f>IF(N1923="nulová",J1923,0)</f>
        <v>0</v>
      </c>
      <c r="BJ1923" s="17" t="s">
        <v>16</v>
      </c>
      <c r="BK1923" s="204">
        <f>ROUND(I1923*H1923,2)</f>
        <v>0</v>
      </c>
      <c r="BL1923" s="17" t="s">
        <v>279</v>
      </c>
      <c r="BM1923" s="203" t="s">
        <v>5496</v>
      </c>
    </row>
    <row r="1924" spans="1:65" s="13" customFormat="1" ht="22.5">
      <c r="B1924" s="210"/>
      <c r="C1924" s="211"/>
      <c r="D1924" s="212" t="s">
        <v>283</v>
      </c>
      <c r="E1924" s="213" t="s">
        <v>1</v>
      </c>
      <c r="F1924" s="214" t="s">
        <v>7192</v>
      </c>
      <c r="G1924" s="211"/>
      <c r="H1924" s="213" t="s">
        <v>1</v>
      </c>
      <c r="I1924" s="215"/>
      <c r="J1924" s="211"/>
      <c r="K1924" s="211"/>
      <c r="L1924" s="216"/>
      <c r="M1924" s="217"/>
      <c r="N1924" s="218"/>
      <c r="O1924" s="218"/>
      <c r="P1924" s="218"/>
      <c r="Q1924" s="218"/>
      <c r="R1924" s="218"/>
      <c r="S1924" s="218"/>
      <c r="T1924" s="219"/>
      <c r="AT1924" s="220" t="s">
        <v>283</v>
      </c>
      <c r="AU1924" s="220" t="s">
        <v>16</v>
      </c>
      <c r="AV1924" s="13" t="s">
        <v>16</v>
      </c>
      <c r="AW1924" s="13" t="s">
        <v>32</v>
      </c>
      <c r="AX1924" s="13" t="s">
        <v>76</v>
      </c>
      <c r="AY1924" s="220" t="s">
        <v>272</v>
      </c>
    </row>
    <row r="1925" spans="1:65" s="13" customFormat="1" ht="11.25">
      <c r="B1925" s="210"/>
      <c r="C1925" s="211"/>
      <c r="D1925" s="212" t="s">
        <v>283</v>
      </c>
      <c r="E1925" s="213" t="s">
        <v>1</v>
      </c>
      <c r="F1925" s="214" t="s">
        <v>6768</v>
      </c>
      <c r="G1925" s="211"/>
      <c r="H1925" s="213" t="s">
        <v>1</v>
      </c>
      <c r="I1925" s="215"/>
      <c r="J1925" s="211"/>
      <c r="K1925" s="211"/>
      <c r="L1925" s="216"/>
      <c r="M1925" s="217"/>
      <c r="N1925" s="218"/>
      <c r="O1925" s="218"/>
      <c r="P1925" s="218"/>
      <c r="Q1925" s="218"/>
      <c r="R1925" s="218"/>
      <c r="S1925" s="218"/>
      <c r="T1925" s="219"/>
      <c r="AT1925" s="220" t="s">
        <v>283</v>
      </c>
      <c r="AU1925" s="220" t="s">
        <v>16</v>
      </c>
      <c r="AV1925" s="13" t="s">
        <v>16</v>
      </c>
      <c r="AW1925" s="13" t="s">
        <v>32</v>
      </c>
      <c r="AX1925" s="13" t="s">
        <v>76</v>
      </c>
      <c r="AY1925" s="220" t="s">
        <v>272</v>
      </c>
    </row>
    <row r="1926" spans="1:65" s="14" customFormat="1" ht="11.25">
      <c r="B1926" s="221"/>
      <c r="C1926" s="222"/>
      <c r="D1926" s="212" t="s">
        <v>283</v>
      </c>
      <c r="E1926" s="223" t="s">
        <v>1</v>
      </c>
      <c r="F1926" s="224" t="s">
        <v>16</v>
      </c>
      <c r="G1926" s="222"/>
      <c r="H1926" s="225">
        <v>1</v>
      </c>
      <c r="I1926" s="226"/>
      <c r="J1926" s="222"/>
      <c r="K1926" s="222"/>
      <c r="L1926" s="227"/>
      <c r="M1926" s="228"/>
      <c r="N1926" s="229"/>
      <c r="O1926" s="229"/>
      <c r="P1926" s="229"/>
      <c r="Q1926" s="229"/>
      <c r="R1926" s="229"/>
      <c r="S1926" s="229"/>
      <c r="T1926" s="230"/>
      <c r="AT1926" s="231" t="s">
        <v>283</v>
      </c>
      <c r="AU1926" s="231" t="s">
        <v>16</v>
      </c>
      <c r="AV1926" s="14" t="s">
        <v>84</v>
      </c>
      <c r="AW1926" s="14" t="s">
        <v>32</v>
      </c>
      <c r="AX1926" s="14" t="s">
        <v>76</v>
      </c>
      <c r="AY1926" s="231" t="s">
        <v>272</v>
      </c>
    </row>
    <row r="1927" spans="1:65" s="15" customFormat="1" ht="11.25">
      <c r="B1927" s="246"/>
      <c r="C1927" s="247"/>
      <c r="D1927" s="212" t="s">
        <v>283</v>
      </c>
      <c r="E1927" s="248" t="s">
        <v>1</v>
      </c>
      <c r="F1927" s="249" t="s">
        <v>5942</v>
      </c>
      <c r="G1927" s="247"/>
      <c r="H1927" s="250">
        <v>1</v>
      </c>
      <c r="I1927" s="251"/>
      <c r="J1927" s="247"/>
      <c r="K1927" s="247"/>
      <c r="L1927" s="252"/>
      <c r="M1927" s="253"/>
      <c r="N1927" s="254"/>
      <c r="O1927" s="254"/>
      <c r="P1927" s="254"/>
      <c r="Q1927" s="254"/>
      <c r="R1927" s="254"/>
      <c r="S1927" s="254"/>
      <c r="T1927" s="255"/>
      <c r="AT1927" s="256" t="s">
        <v>283</v>
      </c>
      <c r="AU1927" s="256" t="s">
        <v>16</v>
      </c>
      <c r="AV1927" s="15" t="s">
        <v>279</v>
      </c>
      <c r="AW1927" s="15" t="s">
        <v>32</v>
      </c>
      <c r="AX1927" s="15" t="s">
        <v>16</v>
      </c>
      <c r="AY1927" s="256" t="s">
        <v>272</v>
      </c>
    </row>
    <row r="1928" spans="1:65" s="2" customFormat="1" ht="24.2" customHeight="1">
      <c r="A1928" s="34"/>
      <c r="B1928" s="35"/>
      <c r="C1928" s="192" t="s">
        <v>3307</v>
      </c>
      <c r="D1928" s="192" t="s">
        <v>274</v>
      </c>
      <c r="E1928" s="193" t="s">
        <v>7308</v>
      </c>
      <c r="F1928" s="194" t="s">
        <v>6832</v>
      </c>
      <c r="G1928" s="195" t="s">
        <v>952</v>
      </c>
      <c r="H1928" s="196">
        <v>1</v>
      </c>
      <c r="I1928" s="197"/>
      <c r="J1928" s="198">
        <f>ROUND(I1928*H1928,2)</f>
        <v>0</v>
      </c>
      <c r="K1928" s="194" t="s">
        <v>1</v>
      </c>
      <c r="L1928" s="39"/>
      <c r="M1928" s="199" t="s">
        <v>1</v>
      </c>
      <c r="N1928" s="200" t="s">
        <v>41</v>
      </c>
      <c r="O1928" s="71"/>
      <c r="P1928" s="201">
        <f>O1928*H1928</f>
        <v>0</v>
      </c>
      <c r="Q1928" s="201">
        <v>0</v>
      </c>
      <c r="R1928" s="201">
        <f>Q1928*H1928</f>
        <v>0</v>
      </c>
      <c r="S1928" s="201">
        <v>0</v>
      </c>
      <c r="T1928" s="202">
        <f>S1928*H1928</f>
        <v>0</v>
      </c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  <c r="AR1928" s="203" t="s">
        <v>279</v>
      </c>
      <c r="AT1928" s="203" t="s">
        <v>274</v>
      </c>
      <c r="AU1928" s="203" t="s">
        <v>16</v>
      </c>
      <c r="AY1928" s="17" t="s">
        <v>272</v>
      </c>
      <c r="BE1928" s="204">
        <f>IF(N1928="základní",J1928,0)</f>
        <v>0</v>
      </c>
      <c r="BF1928" s="204">
        <f>IF(N1928="snížená",J1928,0)</f>
        <v>0</v>
      </c>
      <c r="BG1928" s="204">
        <f>IF(N1928="zákl. přenesená",J1928,0)</f>
        <v>0</v>
      </c>
      <c r="BH1928" s="204">
        <f>IF(N1928="sníž. přenesená",J1928,0)</f>
        <v>0</v>
      </c>
      <c r="BI1928" s="204">
        <f>IF(N1928="nulová",J1928,0)</f>
        <v>0</v>
      </c>
      <c r="BJ1928" s="17" t="s">
        <v>16</v>
      </c>
      <c r="BK1928" s="204">
        <f>ROUND(I1928*H1928,2)</f>
        <v>0</v>
      </c>
      <c r="BL1928" s="17" t="s">
        <v>279</v>
      </c>
      <c r="BM1928" s="203" t="s">
        <v>5524</v>
      </c>
    </row>
    <row r="1929" spans="1:65" s="13" customFormat="1" ht="11.25">
      <c r="B1929" s="210"/>
      <c r="C1929" s="211"/>
      <c r="D1929" s="212" t="s">
        <v>283</v>
      </c>
      <c r="E1929" s="213" t="s">
        <v>1</v>
      </c>
      <c r="F1929" s="214" t="s">
        <v>6768</v>
      </c>
      <c r="G1929" s="211"/>
      <c r="H1929" s="213" t="s">
        <v>1</v>
      </c>
      <c r="I1929" s="215"/>
      <c r="J1929" s="211"/>
      <c r="K1929" s="211"/>
      <c r="L1929" s="216"/>
      <c r="M1929" s="217"/>
      <c r="N1929" s="218"/>
      <c r="O1929" s="218"/>
      <c r="P1929" s="218"/>
      <c r="Q1929" s="218"/>
      <c r="R1929" s="218"/>
      <c r="S1929" s="218"/>
      <c r="T1929" s="219"/>
      <c r="AT1929" s="220" t="s">
        <v>283</v>
      </c>
      <c r="AU1929" s="220" t="s">
        <v>16</v>
      </c>
      <c r="AV1929" s="13" t="s">
        <v>16</v>
      </c>
      <c r="AW1929" s="13" t="s">
        <v>32</v>
      </c>
      <c r="AX1929" s="13" t="s">
        <v>76</v>
      </c>
      <c r="AY1929" s="220" t="s">
        <v>272</v>
      </c>
    </row>
    <row r="1930" spans="1:65" s="14" customFormat="1" ht="11.25">
      <c r="B1930" s="221"/>
      <c r="C1930" s="222"/>
      <c r="D1930" s="212" t="s">
        <v>283</v>
      </c>
      <c r="E1930" s="223" t="s">
        <v>1</v>
      </c>
      <c r="F1930" s="224" t="s">
        <v>16</v>
      </c>
      <c r="G1930" s="222"/>
      <c r="H1930" s="225">
        <v>1</v>
      </c>
      <c r="I1930" s="226"/>
      <c r="J1930" s="222"/>
      <c r="K1930" s="222"/>
      <c r="L1930" s="227"/>
      <c r="M1930" s="228"/>
      <c r="N1930" s="229"/>
      <c r="O1930" s="229"/>
      <c r="P1930" s="229"/>
      <c r="Q1930" s="229"/>
      <c r="R1930" s="229"/>
      <c r="S1930" s="229"/>
      <c r="T1930" s="230"/>
      <c r="AT1930" s="231" t="s">
        <v>283</v>
      </c>
      <c r="AU1930" s="231" t="s">
        <v>16</v>
      </c>
      <c r="AV1930" s="14" t="s">
        <v>84</v>
      </c>
      <c r="AW1930" s="14" t="s">
        <v>32</v>
      </c>
      <c r="AX1930" s="14" t="s">
        <v>76</v>
      </c>
      <c r="AY1930" s="231" t="s">
        <v>272</v>
      </c>
    </row>
    <row r="1931" spans="1:65" s="15" customFormat="1" ht="11.25">
      <c r="B1931" s="246"/>
      <c r="C1931" s="247"/>
      <c r="D1931" s="212" t="s">
        <v>283</v>
      </c>
      <c r="E1931" s="248" t="s">
        <v>1</v>
      </c>
      <c r="F1931" s="249" t="s">
        <v>5942</v>
      </c>
      <c r="G1931" s="247"/>
      <c r="H1931" s="250">
        <v>1</v>
      </c>
      <c r="I1931" s="251"/>
      <c r="J1931" s="247"/>
      <c r="K1931" s="247"/>
      <c r="L1931" s="252"/>
      <c r="M1931" s="253"/>
      <c r="N1931" s="254"/>
      <c r="O1931" s="254"/>
      <c r="P1931" s="254"/>
      <c r="Q1931" s="254"/>
      <c r="R1931" s="254"/>
      <c r="S1931" s="254"/>
      <c r="T1931" s="255"/>
      <c r="AT1931" s="256" t="s">
        <v>283</v>
      </c>
      <c r="AU1931" s="256" t="s">
        <v>16</v>
      </c>
      <c r="AV1931" s="15" t="s">
        <v>279</v>
      </c>
      <c r="AW1931" s="15" t="s">
        <v>32</v>
      </c>
      <c r="AX1931" s="15" t="s">
        <v>16</v>
      </c>
      <c r="AY1931" s="256" t="s">
        <v>272</v>
      </c>
    </row>
    <row r="1932" spans="1:65" s="2" customFormat="1" ht="24.2" customHeight="1">
      <c r="A1932" s="34"/>
      <c r="B1932" s="35"/>
      <c r="C1932" s="192" t="s">
        <v>3311</v>
      </c>
      <c r="D1932" s="192" t="s">
        <v>274</v>
      </c>
      <c r="E1932" s="193" t="s">
        <v>7309</v>
      </c>
      <c r="F1932" s="194" t="s">
        <v>6834</v>
      </c>
      <c r="G1932" s="195" t="s">
        <v>185</v>
      </c>
      <c r="H1932" s="196">
        <v>10.5</v>
      </c>
      <c r="I1932" s="197"/>
      <c r="J1932" s="198">
        <f>ROUND(I1932*H1932,2)</f>
        <v>0</v>
      </c>
      <c r="K1932" s="194" t="s">
        <v>1</v>
      </c>
      <c r="L1932" s="39"/>
      <c r="M1932" s="199" t="s">
        <v>1</v>
      </c>
      <c r="N1932" s="200" t="s">
        <v>41</v>
      </c>
      <c r="O1932" s="71"/>
      <c r="P1932" s="201">
        <f>O1932*H1932</f>
        <v>0</v>
      </c>
      <c r="Q1932" s="201">
        <v>0</v>
      </c>
      <c r="R1932" s="201">
        <f>Q1932*H1932</f>
        <v>0</v>
      </c>
      <c r="S1932" s="201">
        <v>0</v>
      </c>
      <c r="T1932" s="202">
        <f>S1932*H1932</f>
        <v>0</v>
      </c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R1932" s="203" t="s">
        <v>279</v>
      </c>
      <c r="AT1932" s="203" t="s">
        <v>274</v>
      </c>
      <c r="AU1932" s="203" t="s">
        <v>16</v>
      </c>
      <c r="AY1932" s="17" t="s">
        <v>272</v>
      </c>
      <c r="BE1932" s="204">
        <f>IF(N1932="základní",J1932,0)</f>
        <v>0</v>
      </c>
      <c r="BF1932" s="204">
        <f>IF(N1932="snížená",J1932,0)</f>
        <v>0</v>
      </c>
      <c r="BG1932" s="204">
        <f>IF(N1932="zákl. přenesená",J1932,0)</f>
        <v>0</v>
      </c>
      <c r="BH1932" s="204">
        <f>IF(N1932="sníž. přenesená",J1932,0)</f>
        <v>0</v>
      </c>
      <c r="BI1932" s="204">
        <f>IF(N1932="nulová",J1932,0)</f>
        <v>0</v>
      </c>
      <c r="BJ1932" s="17" t="s">
        <v>16</v>
      </c>
      <c r="BK1932" s="204">
        <f>ROUND(I1932*H1932,2)</f>
        <v>0</v>
      </c>
      <c r="BL1932" s="17" t="s">
        <v>279</v>
      </c>
      <c r="BM1932" s="203" t="s">
        <v>5551</v>
      </c>
    </row>
    <row r="1933" spans="1:65" s="13" customFormat="1" ht="11.25">
      <c r="B1933" s="210"/>
      <c r="C1933" s="211"/>
      <c r="D1933" s="212" t="s">
        <v>283</v>
      </c>
      <c r="E1933" s="213" t="s">
        <v>1</v>
      </c>
      <c r="F1933" s="214" t="s">
        <v>6768</v>
      </c>
      <c r="G1933" s="211"/>
      <c r="H1933" s="213" t="s">
        <v>1</v>
      </c>
      <c r="I1933" s="215"/>
      <c r="J1933" s="211"/>
      <c r="K1933" s="211"/>
      <c r="L1933" s="216"/>
      <c r="M1933" s="217"/>
      <c r="N1933" s="218"/>
      <c r="O1933" s="218"/>
      <c r="P1933" s="218"/>
      <c r="Q1933" s="218"/>
      <c r="R1933" s="218"/>
      <c r="S1933" s="218"/>
      <c r="T1933" s="219"/>
      <c r="AT1933" s="220" t="s">
        <v>283</v>
      </c>
      <c r="AU1933" s="220" t="s">
        <v>16</v>
      </c>
      <c r="AV1933" s="13" t="s">
        <v>16</v>
      </c>
      <c r="AW1933" s="13" t="s">
        <v>32</v>
      </c>
      <c r="AX1933" s="13" t="s">
        <v>76</v>
      </c>
      <c r="AY1933" s="220" t="s">
        <v>272</v>
      </c>
    </row>
    <row r="1934" spans="1:65" s="14" customFormat="1" ht="11.25">
      <c r="B1934" s="221"/>
      <c r="C1934" s="222"/>
      <c r="D1934" s="212" t="s">
        <v>283</v>
      </c>
      <c r="E1934" s="223" t="s">
        <v>1</v>
      </c>
      <c r="F1934" s="224" t="s">
        <v>7310</v>
      </c>
      <c r="G1934" s="222"/>
      <c r="H1934" s="225">
        <v>10.5</v>
      </c>
      <c r="I1934" s="226"/>
      <c r="J1934" s="222"/>
      <c r="K1934" s="222"/>
      <c r="L1934" s="227"/>
      <c r="M1934" s="228"/>
      <c r="N1934" s="229"/>
      <c r="O1934" s="229"/>
      <c r="P1934" s="229"/>
      <c r="Q1934" s="229"/>
      <c r="R1934" s="229"/>
      <c r="S1934" s="229"/>
      <c r="T1934" s="230"/>
      <c r="AT1934" s="231" t="s">
        <v>283</v>
      </c>
      <c r="AU1934" s="231" t="s">
        <v>16</v>
      </c>
      <c r="AV1934" s="14" t="s">
        <v>84</v>
      </c>
      <c r="AW1934" s="14" t="s">
        <v>32</v>
      </c>
      <c r="AX1934" s="14" t="s">
        <v>76</v>
      </c>
      <c r="AY1934" s="231" t="s">
        <v>272</v>
      </c>
    </row>
    <row r="1935" spans="1:65" s="15" customFormat="1" ht="11.25">
      <c r="B1935" s="246"/>
      <c r="C1935" s="247"/>
      <c r="D1935" s="212" t="s">
        <v>283</v>
      </c>
      <c r="E1935" s="248" t="s">
        <v>1</v>
      </c>
      <c r="F1935" s="249" t="s">
        <v>5942</v>
      </c>
      <c r="G1935" s="247"/>
      <c r="H1935" s="250">
        <v>10.5</v>
      </c>
      <c r="I1935" s="251"/>
      <c r="J1935" s="247"/>
      <c r="K1935" s="247"/>
      <c r="L1935" s="252"/>
      <c r="M1935" s="253"/>
      <c r="N1935" s="254"/>
      <c r="O1935" s="254"/>
      <c r="P1935" s="254"/>
      <c r="Q1935" s="254"/>
      <c r="R1935" s="254"/>
      <c r="S1935" s="254"/>
      <c r="T1935" s="255"/>
      <c r="AT1935" s="256" t="s">
        <v>283</v>
      </c>
      <c r="AU1935" s="256" t="s">
        <v>16</v>
      </c>
      <c r="AV1935" s="15" t="s">
        <v>279</v>
      </c>
      <c r="AW1935" s="15" t="s">
        <v>32</v>
      </c>
      <c r="AX1935" s="15" t="s">
        <v>16</v>
      </c>
      <c r="AY1935" s="256" t="s">
        <v>272</v>
      </c>
    </row>
    <row r="1936" spans="1:65" s="2" customFormat="1" ht="24.2" customHeight="1">
      <c r="A1936" s="34"/>
      <c r="B1936" s="35"/>
      <c r="C1936" s="192" t="s">
        <v>3317</v>
      </c>
      <c r="D1936" s="192" t="s">
        <v>274</v>
      </c>
      <c r="E1936" s="193" t="s">
        <v>7311</v>
      </c>
      <c r="F1936" s="194" t="s">
        <v>6837</v>
      </c>
      <c r="G1936" s="195" t="s">
        <v>156</v>
      </c>
      <c r="H1936" s="196">
        <v>1</v>
      </c>
      <c r="I1936" s="197"/>
      <c r="J1936" s="198">
        <f>ROUND(I1936*H1936,2)</f>
        <v>0</v>
      </c>
      <c r="K1936" s="194" t="s">
        <v>1</v>
      </c>
      <c r="L1936" s="39"/>
      <c r="M1936" s="199" t="s">
        <v>1</v>
      </c>
      <c r="N1936" s="200" t="s">
        <v>41</v>
      </c>
      <c r="O1936" s="71"/>
      <c r="P1936" s="201">
        <f>O1936*H1936</f>
        <v>0</v>
      </c>
      <c r="Q1936" s="201">
        <v>0</v>
      </c>
      <c r="R1936" s="201">
        <f>Q1936*H1936</f>
        <v>0</v>
      </c>
      <c r="S1936" s="201">
        <v>0</v>
      </c>
      <c r="T1936" s="202">
        <f>S1936*H1936</f>
        <v>0</v>
      </c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R1936" s="203" t="s">
        <v>279</v>
      </c>
      <c r="AT1936" s="203" t="s">
        <v>274</v>
      </c>
      <c r="AU1936" s="203" t="s">
        <v>16</v>
      </c>
      <c r="AY1936" s="17" t="s">
        <v>272</v>
      </c>
      <c r="BE1936" s="204">
        <f>IF(N1936="základní",J1936,0)</f>
        <v>0</v>
      </c>
      <c r="BF1936" s="204">
        <f>IF(N1936="snížená",J1936,0)</f>
        <v>0</v>
      </c>
      <c r="BG1936" s="204">
        <f>IF(N1936="zákl. přenesená",J1936,0)</f>
        <v>0</v>
      </c>
      <c r="BH1936" s="204">
        <f>IF(N1936="sníž. přenesená",J1936,0)</f>
        <v>0</v>
      </c>
      <c r="BI1936" s="204">
        <f>IF(N1936="nulová",J1936,0)</f>
        <v>0</v>
      </c>
      <c r="BJ1936" s="17" t="s">
        <v>16</v>
      </c>
      <c r="BK1936" s="204">
        <f>ROUND(I1936*H1936,2)</f>
        <v>0</v>
      </c>
      <c r="BL1936" s="17" t="s">
        <v>279</v>
      </c>
      <c r="BM1936" s="203" t="s">
        <v>5566</v>
      </c>
    </row>
    <row r="1937" spans="1:65" s="13" customFormat="1" ht="11.25">
      <c r="B1937" s="210"/>
      <c r="C1937" s="211"/>
      <c r="D1937" s="212" t="s">
        <v>283</v>
      </c>
      <c r="E1937" s="213" t="s">
        <v>1</v>
      </c>
      <c r="F1937" s="214" t="s">
        <v>6768</v>
      </c>
      <c r="G1937" s="211"/>
      <c r="H1937" s="213" t="s">
        <v>1</v>
      </c>
      <c r="I1937" s="215"/>
      <c r="J1937" s="211"/>
      <c r="K1937" s="211"/>
      <c r="L1937" s="216"/>
      <c r="M1937" s="217"/>
      <c r="N1937" s="218"/>
      <c r="O1937" s="218"/>
      <c r="P1937" s="218"/>
      <c r="Q1937" s="218"/>
      <c r="R1937" s="218"/>
      <c r="S1937" s="218"/>
      <c r="T1937" s="219"/>
      <c r="AT1937" s="220" t="s">
        <v>283</v>
      </c>
      <c r="AU1937" s="220" t="s">
        <v>16</v>
      </c>
      <c r="AV1937" s="13" t="s">
        <v>16</v>
      </c>
      <c r="AW1937" s="13" t="s">
        <v>32</v>
      </c>
      <c r="AX1937" s="13" t="s">
        <v>76</v>
      </c>
      <c r="AY1937" s="220" t="s">
        <v>272</v>
      </c>
    </row>
    <row r="1938" spans="1:65" s="14" customFormat="1" ht="11.25">
      <c r="B1938" s="221"/>
      <c r="C1938" s="222"/>
      <c r="D1938" s="212" t="s">
        <v>283</v>
      </c>
      <c r="E1938" s="223" t="s">
        <v>1</v>
      </c>
      <c r="F1938" s="224" t="s">
        <v>16</v>
      </c>
      <c r="G1938" s="222"/>
      <c r="H1938" s="225">
        <v>1</v>
      </c>
      <c r="I1938" s="226"/>
      <c r="J1938" s="222"/>
      <c r="K1938" s="222"/>
      <c r="L1938" s="227"/>
      <c r="M1938" s="228"/>
      <c r="N1938" s="229"/>
      <c r="O1938" s="229"/>
      <c r="P1938" s="229"/>
      <c r="Q1938" s="229"/>
      <c r="R1938" s="229"/>
      <c r="S1938" s="229"/>
      <c r="T1938" s="230"/>
      <c r="AT1938" s="231" t="s">
        <v>283</v>
      </c>
      <c r="AU1938" s="231" t="s">
        <v>16</v>
      </c>
      <c r="AV1938" s="14" t="s">
        <v>84</v>
      </c>
      <c r="AW1938" s="14" t="s">
        <v>32</v>
      </c>
      <c r="AX1938" s="14" t="s">
        <v>76</v>
      </c>
      <c r="AY1938" s="231" t="s">
        <v>272</v>
      </c>
    </row>
    <row r="1939" spans="1:65" s="15" customFormat="1" ht="11.25">
      <c r="B1939" s="246"/>
      <c r="C1939" s="247"/>
      <c r="D1939" s="212" t="s">
        <v>283</v>
      </c>
      <c r="E1939" s="248" t="s">
        <v>1</v>
      </c>
      <c r="F1939" s="249" t="s">
        <v>5942</v>
      </c>
      <c r="G1939" s="247"/>
      <c r="H1939" s="250">
        <v>1</v>
      </c>
      <c r="I1939" s="251"/>
      <c r="J1939" s="247"/>
      <c r="K1939" s="247"/>
      <c r="L1939" s="252"/>
      <c r="M1939" s="253"/>
      <c r="N1939" s="254"/>
      <c r="O1939" s="254"/>
      <c r="P1939" s="254"/>
      <c r="Q1939" s="254"/>
      <c r="R1939" s="254"/>
      <c r="S1939" s="254"/>
      <c r="T1939" s="255"/>
      <c r="AT1939" s="256" t="s">
        <v>283</v>
      </c>
      <c r="AU1939" s="256" t="s">
        <v>16</v>
      </c>
      <c r="AV1939" s="15" t="s">
        <v>279</v>
      </c>
      <c r="AW1939" s="15" t="s">
        <v>32</v>
      </c>
      <c r="AX1939" s="15" t="s">
        <v>16</v>
      </c>
      <c r="AY1939" s="256" t="s">
        <v>272</v>
      </c>
    </row>
    <row r="1940" spans="1:65" s="2" customFormat="1" ht="21.75" customHeight="1">
      <c r="A1940" s="34"/>
      <c r="B1940" s="35"/>
      <c r="C1940" s="192" t="s">
        <v>3324</v>
      </c>
      <c r="D1940" s="192" t="s">
        <v>274</v>
      </c>
      <c r="E1940" s="193" t="s">
        <v>7312</v>
      </c>
      <c r="F1940" s="194" t="s">
        <v>6839</v>
      </c>
      <c r="G1940" s="195" t="s">
        <v>185</v>
      </c>
      <c r="H1940" s="196">
        <v>24.5</v>
      </c>
      <c r="I1940" s="197"/>
      <c r="J1940" s="198">
        <f>ROUND(I1940*H1940,2)</f>
        <v>0</v>
      </c>
      <c r="K1940" s="194" t="s">
        <v>1</v>
      </c>
      <c r="L1940" s="39"/>
      <c r="M1940" s="199" t="s">
        <v>1</v>
      </c>
      <c r="N1940" s="200" t="s">
        <v>41</v>
      </c>
      <c r="O1940" s="71"/>
      <c r="P1940" s="201">
        <f>O1940*H1940</f>
        <v>0</v>
      </c>
      <c r="Q1940" s="201">
        <v>0</v>
      </c>
      <c r="R1940" s="201">
        <f>Q1940*H1940</f>
        <v>0</v>
      </c>
      <c r="S1940" s="201">
        <v>0</v>
      </c>
      <c r="T1940" s="202">
        <f>S1940*H1940</f>
        <v>0</v>
      </c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R1940" s="203" t="s">
        <v>279</v>
      </c>
      <c r="AT1940" s="203" t="s">
        <v>274</v>
      </c>
      <c r="AU1940" s="203" t="s">
        <v>16</v>
      </c>
      <c r="AY1940" s="17" t="s">
        <v>272</v>
      </c>
      <c r="BE1940" s="204">
        <f>IF(N1940="základní",J1940,0)</f>
        <v>0</v>
      </c>
      <c r="BF1940" s="204">
        <f>IF(N1940="snížená",J1940,0)</f>
        <v>0</v>
      </c>
      <c r="BG1940" s="204">
        <f>IF(N1940="zákl. přenesená",J1940,0)</f>
        <v>0</v>
      </c>
      <c r="BH1940" s="204">
        <f>IF(N1940="sníž. přenesená",J1940,0)</f>
        <v>0</v>
      </c>
      <c r="BI1940" s="204">
        <f>IF(N1940="nulová",J1940,0)</f>
        <v>0</v>
      </c>
      <c r="BJ1940" s="17" t="s">
        <v>16</v>
      </c>
      <c r="BK1940" s="204">
        <f>ROUND(I1940*H1940,2)</f>
        <v>0</v>
      </c>
      <c r="BL1940" s="17" t="s">
        <v>279</v>
      </c>
      <c r="BM1940" s="203" t="s">
        <v>5575</v>
      </c>
    </row>
    <row r="1941" spans="1:65" s="13" customFormat="1" ht="11.25">
      <c r="B1941" s="210"/>
      <c r="C1941" s="211"/>
      <c r="D1941" s="212" t="s">
        <v>283</v>
      </c>
      <c r="E1941" s="213" t="s">
        <v>1</v>
      </c>
      <c r="F1941" s="214" t="s">
        <v>6768</v>
      </c>
      <c r="G1941" s="211"/>
      <c r="H1941" s="213" t="s">
        <v>1</v>
      </c>
      <c r="I1941" s="215"/>
      <c r="J1941" s="211"/>
      <c r="K1941" s="211"/>
      <c r="L1941" s="216"/>
      <c r="M1941" s="217"/>
      <c r="N1941" s="218"/>
      <c r="O1941" s="218"/>
      <c r="P1941" s="218"/>
      <c r="Q1941" s="218"/>
      <c r="R1941" s="218"/>
      <c r="S1941" s="218"/>
      <c r="T1941" s="219"/>
      <c r="AT1941" s="220" t="s">
        <v>283</v>
      </c>
      <c r="AU1941" s="220" t="s">
        <v>16</v>
      </c>
      <c r="AV1941" s="13" t="s">
        <v>16</v>
      </c>
      <c r="AW1941" s="13" t="s">
        <v>32</v>
      </c>
      <c r="AX1941" s="13" t="s">
        <v>76</v>
      </c>
      <c r="AY1941" s="220" t="s">
        <v>272</v>
      </c>
    </row>
    <row r="1942" spans="1:65" s="14" customFormat="1" ht="11.25">
      <c r="B1942" s="221"/>
      <c r="C1942" s="222"/>
      <c r="D1942" s="212" t="s">
        <v>283</v>
      </c>
      <c r="E1942" s="223" t="s">
        <v>1</v>
      </c>
      <c r="F1942" s="224" t="s">
        <v>7313</v>
      </c>
      <c r="G1942" s="222"/>
      <c r="H1942" s="225">
        <v>24.5</v>
      </c>
      <c r="I1942" s="226"/>
      <c r="J1942" s="222"/>
      <c r="K1942" s="222"/>
      <c r="L1942" s="227"/>
      <c r="M1942" s="228"/>
      <c r="N1942" s="229"/>
      <c r="O1942" s="229"/>
      <c r="P1942" s="229"/>
      <c r="Q1942" s="229"/>
      <c r="R1942" s="229"/>
      <c r="S1942" s="229"/>
      <c r="T1942" s="230"/>
      <c r="AT1942" s="231" t="s">
        <v>283</v>
      </c>
      <c r="AU1942" s="231" t="s">
        <v>16</v>
      </c>
      <c r="AV1942" s="14" t="s">
        <v>84</v>
      </c>
      <c r="AW1942" s="14" t="s">
        <v>32</v>
      </c>
      <c r="AX1942" s="14" t="s">
        <v>76</v>
      </c>
      <c r="AY1942" s="231" t="s">
        <v>272</v>
      </c>
    </row>
    <row r="1943" spans="1:65" s="15" customFormat="1" ht="11.25">
      <c r="B1943" s="246"/>
      <c r="C1943" s="247"/>
      <c r="D1943" s="212" t="s">
        <v>283</v>
      </c>
      <c r="E1943" s="248" t="s">
        <v>1</v>
      </c>
      <c r="F1943" s="249" t="s">
        <v>5942</v>
      </c>
      <c r="G1943" s="247"/>
      <c r="H1943" s="250">
        <v>24.5</v>
      </c>
      <c r="I1943" s="251"/>
      <c r="J1943" s="247"/>
      <c r="K1943" s="247"/>
      <c r="L1943" s="252"/>
      <c r="M1943" s="253"/>
      <c r="N1943" s="254"/>
      <c r="O1943" s="254"/>
      <c r="P1943" s="254"/>
      <c r="Q1943" s="254"/>
      <c r="R1943" s="254"/>
      <c r="S1943" s="254"/>
      <c r="T1943" s="255"/>
      <c r="AT1943" s="256" t="s">
        <v>283</v>
      </c>
      <c r="AU1943" s="256" t="s">
        <v>16</v>
      </c>
      <c r="AV1943" s="15" t="s">
        <v>279</v>
      </c>
      <c r="AW1943" s="15" t="s">
        <v>32</v>
      </c>
      <c r="AX1943" s="15" t="s">
        <v>16</v>
      </c>
      <c r="AY1943" s="256" t="s">
        <v>272</v>
      </c>
    </row>
    <row r="1944" spans="1:65" s="2" customFormat="1" ht="21.75" customHeight="1">
      <c r="A1944" s="34"/>
      <c r="B1944" s="35"/>
      <c r="C1944" s="192" t="s">
        <v>3334</v>
      </c>
      <c r="D1944" s="192" t="s">
        <v>274</v>
      </c>
      <c r="E1944" s="193" t="s">
        <v>7314</v>
      </c>
      <c r="F1944" s="194" t="s">
        <v>7315</v>
      </c>
      <c r="G1944" s="195" t="s">
        <v>185</v>
      </c>
      <c r="H1944" s="196">
        <v>24.5</v>
      </c>
      <c r="I1944" s="197"/>
      <c r="J1944" s="198">
        <f>ROUND(I1944*H1944,2)</f>
        <v>0</v>
      </c>
      <c r="K1944" s="194" t="s">
        <v>1</v>
      </c>
      <c r="L1944" s="39"/>
      <c r="M1944" s="199" t="s">
        <v>1</v>
      </c>
      <c r="N1944" s="200" t="s">
        <v>41</v>
      </c>
      <c r="O1944" s="71"/>
      <c r="P1944" s="201">
        <f>O1944*H1944</f>
        <v>0</v>
      </c>
      <c r="Q1944" s="201">
        <v>0</v>
      </c>
      <c r="R1944" s="201">
        <f>Q1944*H1944</f>
        <v>0</v>
      </c>
      <c r="S1944" s="201">
        <v>0</v>
      </c>
      <c r="T1944" s="202">
        <f>S1944*H1944</f>
        <v>0</v>
      </c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  <c r="AR1944" s="203" t="s">
        <v>279</v>
      </c>
      <c r="AT1944" s="203" t="s">
        <v>274</v>
      </c>
      <c r="AU1944" s="203" t="s">
        <v>16</v>
      </c>
      <c r="AY1944" s="17" t="s">
        <v>272</v>
      </c>
      <c r="BE1944" s="204">
        <f>IF(N1944="základní",J1944,0)</f>
        <v>0</v>
      </c>
      <c r="BF1944" s="204">
        <f>IF(N1944="snížená",J1944,0)</f>
        <v>0</v>
      </c>
      <c r="BG1944" s="204">
        <f>IF(N1944="zákl. přenesená",J1944,0)</f>
        <v>0</v>
      </c>
      <c r="BH1944" s="204">
        <f>IF(N1944="sníž. přenesená",J1944,0)</f>
        <v>0</v>
      </c>
      <c r="BI1944" s="204">
        <f>IF(N1944="nulová",J1944,0)</f>
        <v>0</v>
      </c>
      <c r="BJ1944" s="17" t="s">
        <v>16</v>
      </c>
      <c r="BK1944" s="204">
        <f>ROUND(I1944*H1944,2)</f>
        <v>0</v>
      </c>
      <c r="BL1944" s="17" t="s">
        <v>279</v>
      </c>
      <c r="BM1944" s="203" t="s">
        <v>5584</v>
      </c>
    </row>
    <row r="1945" spans="1:65" s="13" customFormat="1" ht="11.25">
      <c r="B1945" s="210"/>
      <c r="C1945" s="211"/>
      <c r="D1945" s="212" t="s">
        <v>283</v>
      </c>
      <c r="E1945" s="213" t="s">
        <v>1</v>
      </c>
      <c r="F1945" s="214" t="s">
        <v>6768</v>
      </c>
      <c r="G1945" s="211"/>
      <c r="H1945" s="213" t="s">
        <v>1</v>
      </c>
      <c r="I1945" s="215"/>
      <c r="J1945" s="211"/>
      <c r="K1945" s="211"/>
      <c r="L1945" s="216"/>
      <c r="M1945" s="217"/>
      <c r="N1945" s="218"/>
      <c r="O1945" s="218"/>
      <c r="P1945" s="218"/>
      <c r="Q1945" s="218"/>
      <c r="R1945" s="218"/>
      <c r="S1945" s="218"/>
      <c r="T1945" s="219"/>
      <c r="AT1945" s="220" t="s">
        <v>283</v>
      </c>
      <c r="AU1945" s="220" t="s">
        <v>16</v>
      </c>
      <c r="AV1945" s="13" t="s">
        <v>16</v>
      </c>
      <c r="AW1945" s="13" t="s">
        <v>32</v>
      </c>
      <c r="AX1945" s="13" t="s">
        <v>76</v>
      </c>
      <c r="AY1945" s="220" t="s">
        <v>272</v>
      </c>
    </row>
    <row r="1946" spans="1:65" s="14" customFormat="1" ht="11.25">
      <c r="B1946" s="221"/>
      <c r="C1946" s="222"/>
      <c r="D1946" s="212" t="s">
        <v>283</v>
      </c>
      <c r="E1946" s="223" t="s">
        <v>1</v>
      </c>
      <c r="F1946" s="224" t="s">
        <v>7313</v>
      </c>
      <c r="G1946" s="222"/>
      <c r="H1946" s="225">
        <v>24.5</v>
      </c>
      <c r="I1946" s="226"/>
      <c r="J1946" s="222"/>
      <c r="K1946" s="222"/>
      <c r="L1946" s="227"/>
      <c r="M1946" s="228"/>
      <c r="N1946" s="229"/>
      <c r="O1946" s="229"/>
      <c r="P1946" s="229"/>
      <c r="Q1946" s="229"/>
      <c r="R1946" s="229"/>
      <c r="S1946" s="229"/>
      <c r="T1946" s="230"/>
      <c r="AT1946" s="231" t="s">
        <v>283</v>
      </c>
      <c r="AU1946" s="231" t="s">
        <v>16</v>
      </c>
      <c r="AV1946" s="14" t="s">
        <v>84</v>
      </c>
      <c r="AW1946" s="14" t="s">
        <v>32</v>
      </c>
      <c r="AX1946" s="14" t="s">
        <v>76</v>
      </c>
      <c r="AY1946" s="231" t="s">
        <v>272</v>
      </c>
    </row>
    <row r="1947" spans="1:65" s="15" customFormat="1" ht="11.25">
      <c r="B1947" s="246"/>
      <c r="C1947" s="247"/>
      <c r="D1947" s="212" t="s">
        <v>283</v>
      </c>
      <c r="E1947" s="248" t="s">
        <v>1</v>
      </c>
      <c r="F1947" s="249" t="s">
        <v>5942</v>
      </c>
      <c r="G1947" s="247"/>
      <c r="H1947" s="250">
        <v>24.5</v>
      </c>
      <c r="I1947" s="251"/>
      <c r="J1947" s="247"/>
      <c r="K1947" s="247"/>
      <c r="L1947" s="252"/>
      <c r="M1947" s="253"/>
      <c r="N1947" s="254"/>
      <c r="O1947" s="254"/>
      <c r="P1947" s="254"/>
      <c r="Q1947" s="254"/>
      <c r="R1947" s="254"/>
      <c r="S1947" s="254"/>
      <c r="T1947" s="255"/>
      <c r="AT1947" s="256" t="s">
        <v>283</v>
      </c>
      <c r="AU1947" s="256" t="s">
        <v>16</v>
      </c>
      <c r="AV1947" s="15" t="s">
        <v>279</v>
      </c>
      <c r="AW1947" s="15" t="s">
        <v>32</v>
      </c>
      <c r="AX1947" s="15" t="s">
        <v>16</v>
      </c>
      <c r="AY1947" s="256" t="s">
        <v>272</v>
      </c>
    </row>
    <row r="1948" spans="1:65" s="2" customFormat="1" ht="16.5" customHeight="1">
      <c r="A1948" s="34"/>
      <c r="B1948" s="35"/>
      <c r="C1948" s="192" t="s">
        <v>3339</v>
      </c>
      <c r="D1948" s="192" t="s">
        <v>274</v>
      </c>
      <c r="E1948" s="193" t="s">
        <v>7316</v>
      </c>
      <c r="F1948" s="194" t="s">
        <v>6843</v>
      </c>
      <c r="G1948" s="195" t="s">
        <v>185</v>
      </c>
      <c r="H1948" s="196">
        <v>24.5</v>
      </c>
      <c r="I1948" s="197"/>
      <c r="J1948" s="198">
        <f>ROUND(I1948*H1948,2)</f>
        <v>0</v>
      </c>
      <c r="K1948" s="194" t="s">
        <v>1</v>
      </c>
      <c r="L1948" s="39"/>
      <c r="M1948" s="199" t="s">
        <v>1</v>
      </c>
      <c r="N1948" s="200" t="s">
        <v>41</v>
      </c>
      <c r="O1948" s="71"/>
      <c r="P1948" s="201">
        <f>O1948*H1948</f>
        <v>0</v>
      </c>
      <c r="Q1948" s="201">
        <v>0</v>
      </c>
      <c r="R1948" s="201">
        <f>Q1948*H1948</f>
        <v>0</v>
      </c>
      <c r="S1948" s="201">
        <v>0</v>
      </c>
      <c r="T1948" s="202">
        <f>S1948*H1948</f>
        <v>0</v>
      </c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R1948" s="203" t="s">
        <v>279</v>
      </c>
      <c r="AT1948" s="203" t="s">
        <v>274</v>
      </c>
      <c r="AU1948" s="203" t="s">
        <v>16</v>
      </c>
      <c r="AY1948" s="17" t="s">
        <v>272</v>
      </c>
      <c r="BE1948" s="204">
        <f>IF(N1948="základní",J1948,0)</f>
        <v>0</v>
      </c>
      <c r="BF1948" s="204">
        <f>IF(N1948="snížená",J1948,0)</f>
        <v>0</v>
      </c>
      <c r="BG1948" s="204">
        <f>IF(N1948="zákl. přenesená",J1948,0)</f>
        <v>0</v>
      </c>
      <c r="BH1948" s="204">
        <f>IF(N1948="sníž. přenesená",J1948,0)</f>
        <v>0</v>
      </c>
      <c r="BI1948" s="204">
        <f>IF(N1948="nulová",J1948,0)</f>
        <v>0</v>
      </c>
      <c r="BJ1948" s="17" t="s">
        <v>16</v>
      </c>
      <c r="BK1948" s="204">
        <f>ROUND(I1948*H1948,2)</f>
        <v>0</v>
      </c>
      <c r="BL1948" s="17" t="s">
        <v>279</v>
      </c>
      <c r="BM1948" s="203" t="s">
        <v>5596</v>
      </c>
    </row>
    <row r="1949" spans="1:65" s="13" customFormat="1" ht="33.75">
      <c r="B1949" s="210"/>
      <c r="C1949" s="211"/>
      <c r="D1949" s="212" t="s">
        <v>283</v>
      </c>
      <c r="E1949" s="213" t="s">
        <v>1</v>
      </c>
      <c r="F1949" s="214" t="s">
        <v>6844</v>
      </c>
      <c r="G1949" s="211"/>
      <c r="H1949" s="213" t="s">
        <v>1</v>
      </c>
      <c r="I1949" s="215"/>
      <c r="J1949" s="211"/>
      <c r="K1949" s="211"/>
      <c r="L1949" s="216"/>
      <c r="M1949" s="217"/>
      <c r="N1949" s="218"/>
      <c r="O1949" s="218"/>
      <c r="P1949" s="218"/>
      <c r="Q1949" s="218"/>
      <c r="R1949" s="218"/>
      <c r="S1949" s="218"/>
      <c r="T1949" s="219"/>
      <c r="AT1949" s="220" t="s">
        <v>283</v>
      </c>
      <c r="AU1949" s="220" t="s">
        <v>16</v>
      </c>
      <c r="AV1949" s="13" t="s">
        <v>16</v>
      </c>
      <c r="AW1949" s="13" t="s">
        <v>32</v>
      </c>
      <c r="AX1949" s="13" t="s">
        <v>76</v>
      </c>
      <c r="AY1949" s="220" t="s">
        <v>272</v>
      </c>
    </row>
    <row r="1950" spans="1:65" s="13" customFormat="1" ht="22.5">
      <c r="B1950" s="210"/>
      <c r="C1950" s="211"/>
      <c r="D1950" s="212" t="s">
        <v>283</v>
      </c>
      <c r="E1950" s="213" t="s">
        <v>1</v>
      </c>
      <c r="F1950" s="214" t="s">
        <v>6845</v>
      </c>
      <c r="G1950" s="211"/>
      <c r="H1950" s="213" t="s">
        <v>1</v>
      </c>
      <c r="I1950" s="215"/>
      <c r="J1950" s="211"/>
      <c r="K1950" s="211"/>
      <c r="L1950" s="216"/>
      <c r="M1950" s="217"/>
      <c r="N1950" s="218"/>
      <c r="O1950" s="218"/>
      <c r="P1950" s="218"/>
      <c r="Q1950" s="218"/>
      <c r="R1950" s="218"/>
      <c r="S1950" s="218"/>
      <c r="T1950" s="219"/>
      <c r="AT1950" s="220" t="s">
        <v>283</v>
      </c>
      <c r="AU1950" s="220" t="s">
        <v>16</v>
      </c>
      <c r="AV1950" s="13" t="s">
        <v>16</v>
      </c>
      <c r="AW1950" s="13" t="s">
        <v>32</v>
      </c>
      <c r="AX1950" s="13" t="s">
        <v>76</v>
      </c>
      <c r="AY1950" s="220" t="s">
        <v>272</v>
      </c>
    </row>
    <row r="1951" spans="1:65" s="13" customFormat="1" ht="11.25">
      <c r="B1951" s="210"/>
      <c r="C1951" s="211"/>
      <c r="D1951" s="212" t="s">
        <v>283</v>
      </c>
      <c r="E1951" s="213" t="s">
        <v>1</v>
      </c>
      <c r="F1951" s="214" t="s">
        <v>6768</v>
      </c>
      <c r="G1951" s="211"/>
      <c r="H1951" s="213" t="s">
        <v>1</v>
      </c>
      <c r="I1951" s="215"/>
      <c r="J1951" s="211"/>
      <c r="K1951" s="211"/>
      <c r="L1951" s="216"/>
      <c r="M1951" s="217"/>
      <c r="N1951" s="218"/>
      <c r="O1951" s="218"/>
      <c r="P1951" s="218"/>
      <c r="Q1951" s="218"/>
      <c r="R1951" s="218"/>
      <c r="S1951" s="218"/>
      <c r="T1951" s="219"/>
      <c r="AT1951" s="220" t="s">
        <v>283</v>
      </c>
      <c r="AU1951" s="220" t="s">
        <v>16</v>
      </c>
      <c r="AV1951" s="13" t="s">
        <v>16</v>
      </c>
      <c r="AW1951" s="13" t="s">
        <v>32</v>
      </c>
      <c r="AX1951" s="13" t="s">
        <v>76</v>
      </c>
      <c r="AY1951" s="220" t="s">
        <v>272</v>
      </c>
    </row>
    <row r="1952" spans="1:65" s="14" customFormat="1" ht="11.25">
      <c r="B1952" s="221"/>
      <c r="C1952" s="222"/>
      <c r="D1952" s="212" t="s">
        <v>283</v>
      </c>
      <c r="E1952" s="223" t="s">
        <v>1</v>
      </c>
      <c r="F1952" s="224" t="s">
        <v>7313</v>
      </c>
      <c r="G1952" s="222"/>
      <c r="H1952" s="225">
        <v>24.5</v>
      </c>
      <c r="I1952" s="226"/>
      <c r="J1952" s="222"/>
      <c r="K1952" s="222"/>
      <c r="L1952" s="227"/>
      <c r="M1952" s="228"/>
      <c r="N1952" s="229"/>
      <c r="O1952" s="229"/>
      <c r="P1952" s="229"/>
      <c r="Q1952" s="229"/>
      <c r="R1952" s="229"/>
      <c r="S1952" s="229"/>
      <c r="T1952" s="230"/>
      <c r="AT1952" s="231" t="s">
        <v>283</v>
      </c>
      <c r="AU1952" s="231" t="s">
        <v>16</v>
      </c>
      <c r="AV1952" s="14" t="s">
        <v>84</v>
      </c>
      <c r="AW1952" s="14" t="s">
        <v>32</v>
      </c>
      <c r="AX1952" s="14" t="s">
        <v>76</v>
      </c>
      <c r="AY1952" s="231" t="s">
        <v>272</v>
      </c>
    </row>
    <row r="1953" spans="1:65" s="15" customFormat="1" ht="11.25">
      <c r="B1953" s="246"/>
      <c r="C1953" s="247"/>
      <c r="D1953" s="212" t="s">
        <v>283</v>
      </c>
      <c r="E1953" s="248" t="s">
        <v>1</v>
      </c>
      <c r="F1953" s="249" t="s">
        <v>5942</v>
      </c>
      <c r="G1953" s="247"/>
      <c r="H1953" s="250">
        <v>24.5</v>
      </c>
      <c r="I1953" s="251"/>
      <c r="J1953" s="247"/>
      <c r="K1953" s="247"/>
      <c r="L1953" s="252"/>
      <c r="M1953" s="253"/>
      <c r="N1953" s="254"/>
      <c r="O1953" s="254"/>
      <c r="P1953" s="254"/>
      <c r="Q1953" s="254"/>
      <c r="R1953" s="254"/>
      <c r="S1953" s="254"/>
      <c r="T1953" s="255"/>
      <c r="AT1953" s="256" t="s">
        <v>283</v>
      </c>
      <c r="AU1953" s="256" t="s">
        <v>16</v>
      </c>
      <c r="AV1953" s="15" t="s">
        <v>279</v>
      </c>
      <c r="AW1953" s="15" t="s">
        <v>32</v>
      </c>
      <c r="AX1953" s="15" t="s">
        <v>16</v>
      </c>
      <c r="AY1953" s="256" t="s">
        <v>272</v>
      </c>
    </row>
    <row r="1954" spans="1:65" s="2" customFormat="1" ht="16.5" customHeight="1">
      <c r="A1954" s="34"/>
      <c r="B1954" s="35"/>
      <c r="C1954" s="192" t="s">
        <v>3345</v>
      </c>
      <c r="D1954" s="192" t="s">
        <v>274</v>
      </c>
      <c r="E1954" s="193" t="s">
        <v>7317</v>
      </c>
      <c r="F1954" s="194" t="s">
        <v>7200</v>
      </c>
      <c r="G1954" s="195" t="s">
        <v>3165</v>
      </c>
      <c r="H1954" s="196">
        <v>0.5</v>
      </c>
      <c r="I1954" s="197"/>
      <c r="J1954" s="198">
        <f>ROUND(I1954*H1954,2)</f>
        <v>0</v>
      </c>
      <c r="K1954" s="194" t="s">
        <v>1</v>
      </c>
      <c r="L1954" s="39"/>
      <c r="M1954" s="199" t="s">
        <v>1</v>
      </c>
      <c r="N1954" s="200" t="s">
        <v>41</v>
      </c>
      <c r="O1954" s="71"/>
      <c r="P1954" s="201">
        <f>O1954*H1954</f>
        <v>0</v>
      </c>
      <c r="Q1954" s="201">
        <v>0</v>
      </c>
      <c r="R1954" s="201">
        <f>Q1954*H1954</f>
        <v>0</v>
      </c>
      <c r="S1954" s="201">
        <v>0</v>
      </c>
      <c r="T1954" s="202">
        <f>S1954*H1954</f>
        <v>0</v>
      </c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R1954" s="203" t="s">
        <v>279</v>
      </c>
      <c r="AT1954" s="203" t="s">
        <v>274</v>
      </c>
      <c r="AU1954" s="203" t="s">
        <v>16</v>
      </c>
      <c r="AY1954" s="17" t="s">
        <v>272</v>
      </c>
      <c r="BE1954" s="204">
        <f>IF(N1954="základní",J1954,0)</f>
        <v>0</v>
      </c>
      <c r="BF1954" s="204">
        <f>IF(N1954="snížená",J1954,0)</f>
        <v>0</v>
      </c>
      <c r="BG1954" s="204">
        <f>IF(N1954="zákl. přenesená",J1954,0)</f>
        <v>0</v>
      </c>
      <c r="BH1954" s="204">
        <f>IF(N1954="sníž. přenesená",J1954,0)</f>
        <v>0</v>
      </c>
      <c r="BI1954" s="204">
        <f>IF(N1954="nulová",J1954,0)</f>
        <v>0</v>
      </c>
      <c r="BJ1954" s="17" t="s">
        <v>16</v>
      </c>
      <c r="BK1954" s="204">
        <f>ROUND(I1954*H1954,2)</f>
        <v>0</v>
      </c>
      <c r="BL1954" s="17" t="s">
        <v>279</v>
      </c>
      <c r="BM1954" s="203" t="s">
        <v>5608</v>
      </c>
    </row>
    <row r="1955" spans="1:65" s="13" customFormat="1" ht="11.25">
      <c r="B1955" s="210"/>
      <c r="C1955" s="211"/>
      <c r="D1955" s="212" t="s">
        <v>283</v>
      </c>
      <c r="E1955" s="213" t="s">
        <v>1</v>
      </c>
      <c r="F1955" s="214" t="s">
        <v>6768</v>
      </c>
      <c r="G1955" s="211"/>
      <c r="H1955" s="213" t="s">
        <v>1</v>
      </c>
      <c r="I1955" s="215"/>
      <c r="J1955" s="211"/>
      <c r="K1955" s="211"/>
      <c r="L1955" s="216"/>
      <c r="M1955" s="217"/>
      <c r="N1955" s="218"/>
      <c r="O1955" s="218"/>
      <c r="P1955" s="218"/>
      <c r="Q1955" s="218"/>
      <c r="R1955" s="218"/>
      <c r="S1955" s="218"/>
      <c r="T1955" s="219"/>
      <c r="AT1955" s="220" t="s">
        <v>283</v>
      </c>
      <c r="AU1955" s="220" t="s">
        <v>16</v>
      </c>
      <c r="AV1955" s="13" t="s">
        <v>16</v>
      </c>
      <c r="AW1955" s="13" t="s">
        <v>32</v>
      </c>
      <c r="AX1955" s="13" t="s">
        <v>76</v>
      </c>
      <c r="AY1955" s="220" t="s">
        <v>272</v>
      </c>
    </row>
    <row r="1956" spans="1:65" s="14" customFormat="1" ht="11.25">
      <c r="B1956" s="221"/>
      <c r="C1956" s="222"/>
      <c r="D1956" s="212" t="s">
        <v>283</v>
      </c>
      <c r="E1956" s="223" t="s">
        <v>1</v>
      </c>
      <c r="F1956" s="224" t="s">
        <v>2743</v>
      </c>
      <c r="G1956" s="222"/>
      <c r="H1956" s="225">
        <v>0.5</v>
      </c>
      <c r="I1956" s="226"/>
      <c r="J1956" s="222"/>
      <c r="K1956" s="222"/>
      <c r="L1956" s="227"/>
      <c r="M1956" s="228"/>
      <c r="N1956" s="229"/>
      <c r="O1956" s="229"/>
      <c r="P1956" s="229"/>
      <c r="Q1956" s="229"/>
      <c r="R1956" s="229"/>
      <c r="S1956" s="229"/>
      <c r="T1956" s="230"/>
      <c r="AT1956" s="231" t="s">
        <v>283</v>
      </c>
      <c r="AU1956" s="231" t="s">
        <v>16</v>
      </c>
      <c r="AV1956" s="14" t="s">
        <v>84</v>
      </c>
      <c r="AW1956" s="14" t="s">
        <v>32</v>
      </c>
      <c r="AX1956" s="14" t="s">
        <v>76</v>
      </c>
      <c r="AY1956" s="231" t="s">
        <v>272</v>
      </c>
    </row>
    <row r="1957" spans="1:65" s="15" customFormat="1" ht="11.25">
      <c r="B1957" s="246"/>
      <c r="C1957" s="247"/>
      <c r="D1957" s="212" t="s">
        <v>283</v>
      </c>
      <c r="E1957" s="248" t="s">
        <v>1</v>
      </c>
      <c r="F1957" s="249" t="s">
        <v>5942</v>
      </c>
      <c r="G1957" s="247"/>
      <c r="H1957" s="250">
        <v>0.5</v>
      </c>
      <c r="I1957" s="251"/>
      <c r="J1957" s="247"/>
      <c r="K1957" s="247"/>
      <c r="L1957" s="252"/>
      <c r="M1957" s="253"/>
      <c r="N1957" s="254"/>
      <c r="O1957" s="254"/>
      <c r="P1957" s="254"/>
      <c r="Q1957" s="254"/>
      <c r="R1957" s="254"/>
      <c r="S1957" s="254"/>
      <c r="T1957" s="255"/>
      <c r="AT1957" s="256" t="s">
        <v>283</v>
      </c>
      <c r="AU1957" s="256" t="s">
        <v>16</v>
      </c>
      <c r="AV1957" s="15" t="s">
        <v>279</v>
      </c>
      <c r="AW1957" s="15" t="s">
        <v>32</v>
      </c>
      <c r="AX1957" s="15" t="s">
        <v>16</v>
      </c>
      <c r="AY1957" s="256" t="s">
        <v>272</v>
      </c>
    </row>
    <row r="1958" spans="1:65" s="2" customFormat="1" ht="37.9" customHeight="1">
      <c r="A1958" s="34"/>
      <c r="B1958" s="35"/>
      <c r="C1958" s="192" t="s">
        <v>3349</v>
      </c>
      <c r="D1958" s="192" t="s">
        <v>274</v>
      </c>
      <c r="E1958" s="193" t="s">
        <v>7318</v>
      </c>
      <c r="F1958" s="194" t="s">
        <v>6849</v>
      </c>
      <c r="G1958" s="195" t="s">
        <v>952</v>
      </c>
      <c r="H1958" s="196">
        <v>1</v>
      </c>
      <c r="I1958" s="197"/>
      <c r="J1958" s="198">
        <f>ROUND(I1958*H1958,2)</f>
        <v>0</v>
      </c>
      <c r="K1958" s="194" t="s">
        <v>1</v>
      </c>
      <c r="L1958" s="39"/>
      <c r="M1958" s="199" t="s">
        <v>1</v>
      </c>
      <c r="N1958" s="200" t="s">
        <v>41</v>
      </c>
      <c r="O1958" s="71"/>
      <c r="P1958" s="201">
        <f>O1958*H1958</f>
        <v>0</v>
      </c>
      <c r="Q1958" s="201">
        <v>0</v>
      </c>
      <c r="R1958" s="201">
        <f>Q1958*H1958</f>
        <v>0</v>
      </c>
      <c r="S1958" s="201">
        <v>0</v>
      </c>
      <c r="T1958" s="202">
        <f>S1958*H1958</f>
        <v>0</v>
      </c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R1958" s="203" t="s">
        <v>279</v>
      </c>
      <c r="AT1958" s="203" t="s">
        <v>274</v>
      </c>
      <c r="AU1958" s="203" t="s">
        <v>16</v>
      </c>
      <c r="AY1958" s="17" t="s">
        <v>272</v>
      </c>
      <c r="BE1958" s="204">
        <f>IF(N1958="základní",J1958,0)</f>
        <v>0</v>
      </c>
      <c r="BF1958" s="204">
        <f>IF(N1958="snížená",J1958,0)</f>
        <v>0</v>
      </c>
      <c r="BG1958" s="204">
        <f>IF(N1958="zákl. přenesená",J1958,0)</f>
        <v>0</v>
      </c>
      <c r="BH1958" s="204">
        <f>IF(N1958="sníž. přenesená",J1958,0)</f>
        <v>0</v>
      </c>
      <c r="BI1958" s="204">
        <f>IF(N1958="nulová",J1958,0)</f>
        <v>0</v>
      </c>
      <c r="BJ1958" s="17" t="s">
        <v>16</v>
      </c>
      <c r="BK1958" s="204">
        <f>ROUND(I1958*H1958,2)</f>
        <v>0</v>
      </c>
      <c r="BL1958" s="17" t="s">
        <v>279</v>
      </c>
      <c r="BM1958" s="203" t="s">
        <v>7319</v>
      </c>
    </row>
    <row r="1959" spans="1:65" s="13" customFormat="1" ht="11.25">
      <c r="B1959" s="210"/>
      <c r="C1959" s="211"/>
      <c r="D1959" s="212" t="s">
        <v>283</v>
      </c>
      <c r="E1959" s="213" t="s">
        <v>1</v>
      </c>
      <c r="F1959" s="214" t="s">
        <v>6768</v>
      </c>
      <c r="G1959" s="211"/>
      <c r="H1959" s="213" t="s">
        <v>1</v>
      </c>
      <c r="I1959" s="215"/>
      <c r="J1959" s="211"/>
      <c r="K1959" s="211"/>
      <c r="L1959" s="216"/>
      <c r="M1959" s="217"/>
      <c r="N1959" s="218"/>
      <c r="O1959" s="218"/>
      <c r="P1959" s="218"/>
      <c r="Q1959" s="218"/>
      <c r="R1959" s="218"/>
      <c r="S1959" s="218"/>
      <c r="T1959" s="219"/>
      <c r="AT1959" s="220" t="s">
        <v>283</v>
      </c>
      <c r="AU1959" s="220" t="s">
        <v>16</v>
      </c>
      <c r="AV1959" s="13" t="s">
        <v>16</v>
      </c>
      <c r="AW1959" s="13" t="s">
        <v>32</v>
      </c>
      <c r="AX1959" s="13" t="s">
        <v>76</v>
      </c>
      <c r="AY1959" s="220" t="s">
        <v>272</v>
      </c>
    </row>
    <row r="1960" spans="1:65" s="14" customFormat="1" ht="11.25">
      <c r="B1960" s="221"/>
      <c r="C1960" s="222"/>
      <c r="D1960" s="212" t="s">
        <v>283</v>
      </c>
      <c r="E1960" s="223" t="s">
        <v>1</v>
      </c>
      <c r="F1960" s="224" t="s">
        <v>16</v>
      </c>
      <c r="G1960" s="222"/>
      <c r="H1960" s="225">
        <v>1</v>
      </c>
      <c r="I1960" s="226"/>
      <c r="J1960" s="222"/>
      <c r="K1960" s="222"/>
      <c r="L1960" s="227"/>
      <c r="M1960" s="228"/>
      <c r="N1960" s="229"/>
      <c r="O1960" s="229"/>
      <c r="P1960" s="229"/>
      <c r="Q1960" s="229"/>
      <c r="R1960" s="229"/>
      <c r="S1960" s="229"/>
      <c r="T1960" s="230"/>
      <c r="AT1960" s="231" t="s">
        <v>283</v>
      </c>
      <c r="AU1960" s="231" t="s">
        <v>16</v>
      </c>
      <c r="AV1960" s="14" t="s">
        <v>84</v>
      </c>
      <c r="AW1960" s="14" t="s">
        <v>32</v>
      </c>
      <c r="AX1960" s="14" t="s">
        <v>76</v>
      </c>
      <c r="AY1960" s="231" t="s">
        <v>272</v>
      </c>
    </row>
    <row r="1961" spans="1:65" s="15" customFormat="1" ht="11.25">
      <c r="B1961" s="246"/>
      <c r="C1961" s="247"/>
      <c r="D1961" s="212" t="s">
        <v>283</v>
      </c>
      <c r="E1961" s="248" t="s">
        <v>1</v>
      </c>
      <c r="F1961" s="249" t="s">
        <v>5942</v>
      </c>
      <c r="G1961" s="247"/>
      <c r="H1961" s="250">
        <v>1</v>
      </c>
      <c r="I1961" s="251"/>
      <c r="J1961" s="247"/>
      <c r="K1961" s="247"/>
      <c r="L1961" s="252"/>
      <c r="M1961" s="253"/>
      <c r="N1961" s="254"/>
      <c r="O1961" s="254"/>
      <c r="P1961" s="254"/>
      <c r="Q1961" s="254"/>
      <c r="R1961" s="254"/>
      <c r="S1961" s="254"/>
      <c r="T1961" s="255"/>
      <c r="AT1961" s="256" t="s">
        <v>283</v>
      </c>
      <c r="AU1961" s="256" t="s">
        <v>16</v>
      </c>
      <c r="AV1961" s="15" t="s">
        <v>279</v>
      </c>
      <c r="AW1961" s="15" t="s">
        <v>32</v>
      </c>
      <c r="AX1961" s="15" t="s">
        <v>16</v>
      </c>
      <c r="AY1961" s="256" t="s">
        <v>272</v>
      </c>
    </row>
    <row r="1962" spans="1:65" s="2" customFormat="1" ht="55.5" customHeight="1">
      <c r="A1962" s="34"/>
      <c r="B1962" s="35"/>
      <c r="C1962" s="192" t="s">
        <v>3353</v>
      </c>
      <c r="D1962" s="192" t="s">
        <v>274</v>
      </c>
      <c r="E1962" s="193" t="s">
        <v>7320</v>
      </c>
      <c r="F1962" s="194" t="s">
        <v>7321</v>
      </c>
      <c r="G1962" s="195" t="s">
        <v>2594</v>
      </c>
      <c r="H1962" s="196">
        <v>4</v>
      </c>
      <c r="I1962" s="197"/>
      <c r="J1962" s="198">
        <f>ROUND(I1962*H1962,2)</f>
        <v>0</v>
      </c>
      <c r="K1962" s="194" t="s">
        <v>1</v>
      </c>
      <c r="L1962" s="39"/>
      <c r="M1962" s="199" t="s">
        <v>1</v>
      </c>
      <c r="N1962" s="200" t="s">
        <v>41</v>
      </c>
      <c r="O1962" s="71"/>
      <c r="P1962" s="201">
        <f>O1962*H1962</f>
        <v>0</v>
      </c>
      <c r="Q1962" s="201">
        <v>0</v>
      </c>
      <c r="R1962" s="201">
        <f>Q1962*H1962</f>
        <v>0</v>
      </c>
      <c r="S1962" s="201">
        <v>0</v>
      </c>
      <c r="T1962" s="202">
        <f>S1962*H1962</f>
        <v>0</v>
      </c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R1962" s="203" t="s">
        <v>279</v>
      </c>
      <c r="AT1962" s="203" t="s">
        <v>274</v>
      </c>
      <c r="AU1962" s="203" t="s">
        <v>16</v>
      </c>
      <c r="AY1962" s="17" t="s">
        <v>272</v>
      </c>
      <c r="BE1962" s="204">
        <f>IF(N1962="základní",J1962,0)</f>
        <v>0</v>
      </c>
      <c r="BF1962" s="204">
        <f>IF(N1962="snížená",J1962,0)</f>
        <v>0</v>
      </c>
      <c r="BG1962" s="204">
        <f>IF(N1962="zákl. přenesená",J1962,0)</f>
        <v>0</v>
      </c>
      <c r="BH1962" s="204">
        <f>IF(N1962="sníž. přenesená",J1962,0)</f>
        <v>0</v>
      </c>
      <c r="BI1962" s="204">
        <f>IF(N1962="nulová",J1962,0)</f>
        <v>0</v>
      </c>
      <c r="BJ1962" s="17" t="s">
        <v>16</v>
      </c>
      <c r="BK1962" s="204">
        <f>ROUND(I1962*H1962,2)</f>
        <v>0</v>
      </c>
      <c r="BL1962" s="17" t="s">
        <v>279</v>
      </c>
      <c r="BM1962" s="203" t="s">
        <v>7322</v>
      </c>
    </row>
    <row r="1963" spans="1:65" s="2" customFormat="1" ht="21.75" customHeight="1">
      <c r="A1963" s="34"/>
      <c r="B1963" s="35"/>
      <c r="C1963" s="192" t="s">
        <v>3358</v>
      </c>
      <c r="D1963" s="192" t="s">
        <v>274</v>
      </c>
      <c r="E1963" s="193" t="s">
        <v>7323</v>
      </c>
      <c r="F1963" s="194" t="s">
        <v>6809</v>
      </c>
      <c r="G1963" s="195" t="s">
        <v>380</v>
      </c>
      <c r="H1963" s="196">
        <v>0.25</v>
      </c>
      <c r="I1963" s="197"/>
      <c r="J1963" s="198">
        <f>ROUND(I1963*H1963,2)</f>
        <v>0</v>
      </c>
      <c r="K1963" s="194" t="s">
        <v>1</v>
      </c>
      <c r="L1963" s="39"/>
      <c r="M1963" s="199" t="s">
        <v>1</v>
      </c>
      <c r="N1963" s="200" t="s">
        <v>41</v>
      </c>
      <c r="O1963" s="71"/>
      <c r="P1963" s="201">
        <f>O1963*H1963</f>
        <v>0</v>
      </c>
      <c r="Q1963" s="201">
        <v>0</v>
      </c>
      <c r="R1963" s="201">
        <f>Q1963*H1963</f>
        <v>0</v>
      </c>
      <c r="S1963" s="201">
        <v>0</v>
      </c>
      <c r="T1963" s="202">
        <f>S1963*H1963</f>
        <v>0</v>
      </c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R1963" s="203" t="s">
        <v>279</v>
      </c>
      <c r="AT1963" s="203" t="s">
        <v>274</v>
      </c>
      <c r="AU1963" s="203" t="s">
        <v>16</v>
      </c>
      <c r="AY1963" s="17" t="s">
        <v>272</v>
      </c>
      <c r="BE1963" s="204">
        <f>IF(N1963="základní",J1963,0)</f>
        <v>0</v>
      </c>
      <c r="BF1963" s="204">
        <f>IF(N1963="snížená",J1963,0)</f>
        <v>0</v>
      </c>
      <c r="BG1963" s="204">
        <f>IF(N1963="zákl. přenesená",J1963,0)</f>
        <v>0</v>
      </c>
      <c r="BH1963" s="204">
        <f>IF(N1963="sníž. přenesená",J1963,0)</f>
        <v>0</v>
      </c>
      <c r="BI1963" s="204">
        <f>IF(N1963="nulová",J1963,0)</f>
        <v>0</v>
      </c>
      <c r="BJ1963" s="17" t="s">
        <v>16</v>
      </c>
      <c r="BK1963" s="204">
        <f>ROUND(I1963*H1963,2)</f>
        <v>0</v>
      </c>
      <c r="BL1963" s="17" t="s">
        <v>279</v>
      </c>
      <c r="BM1963" s="203" t="s">
        <v>7324</v>
      </c>
    </row>
    <row r="1964" spans="1:65" s="12" customFormat="1" ht="25.9" customHeight="1">
      <c r="B1964" s="176"/>
      <c r="C1964" s="177"/>
      <c r="D1964" s="178" t="s">
        <v>75</v>
      </c>
      <c r="E1964" s="179" t="s">
        <v>7325</v>
      </c>
      <c r="F1964" s="179" t="s">
        <v>7326</v>
      </c>
      <c r="G1964" s="177"/>
      <c r="H1964" s="177"/>
      <c r="I1964" s="180"/>
      <c r="J1964" s="181">
        <f>BK1964</f>
        <v>0</v>
      </c>
      <c r="K1964" s="177"/>
      <c r="L1964" s="182"/>
      <c r="M1964" s="183"/>
      <c r="N1964" s="184"/>
      <c r="O1964" s="184"/>
      <c r="P1964" s="185">
        <f>SUM(P1965:P2032)</f>
        <v>0</v>
      </c>
      <c r="Q1964" s="184"/>
      <c r="R1964" s="185">
        <f>SUM(R1965:R2032)</f>
        <v>0</v>
      </c>
      <c r="S1964" s="184"/>
      <c r="T1964" s="186">
        <f>SUM(T1965:T2032)</f>
        <v>0</v>
      </c>
      <c r="AR1964" s="187" t="s">
        <v>16</v>
      </c>
      <c r="AT1964" s="188" t="s">
        <v>75</v>
      </c>
      <c r="AU1964" s="188" t="s">
        <v>76</v>
      </c>
      <c r="AY1964" s="187" t="s">
        <v>272</v>
      </c>
      <c r="BK1964" s="189">
        <f>SUM(BK1965:BK2032)</f>
        <v>0</v>
      </c>
    </row>
    <row r="1965" spans="1:65" s="2" customFormat="1" ht="37.9" customHeight="1">
      <c r="A1965" s="34"/>
      <c r="B1965" s="35"/>
      <c r="C1965" s="192" t="s">
        <v>3367</v>
      </c>
      <c r="D1965" s="192" t="s">
        <v>274</v>
      </c>
      <c r="E1965" s="193" t="s">
        <v>7327</v>
      </c>
      <c r="F1965" s="194" t="s">
        <v>7299</v>
      </c>
      <c r="G1965" s="195" t="s">
        <v>952</v>
      </c>
      <c r="H1965" s="196">
        <v>1</v>
      </c>
      <c r="I1965" s="197"/>
      <c r="J1965" s="198">
        <f>ROUND(I1965*H1965,2)</f>
        <v>0</v>
      </c>
      <c r="K1965" s="194" t="s">
        <v>1</v>
      </c>
      <c r="L1965" s="39"/>
      <c r="M1965" s="199" t="s">
        <v>1</v>
      </c>
      <c r="N1965" s="200" t="s">
        <v>41</v>
      </c>
      <c r="O1965" s="71"/>
      <c r="P1965" s="201">
        <f>O1965*H1965</f>
        <v>0</v>
      </c>
      <c r="Q1965" s="201">
        <v>0</v>
      </c>
      <c r="R1965" s="201">
        <f>Q1965*H1965</f>
        <v>0</v>
      </c>
      <c r="S1965" s="201">
        <v>0</v>
      </c>
      <c r="T1965" s="202">
        <f>S1965*H1965</f>
        <v>0</v>
      </c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  <c r="AR1965" s="203" t="s">
        <v>279</v>
      </c>
      <c r="AT1965" s="203" t="s">
        <v>274</v>
      </c>
      <c r="AU1965" s="203" t="s">
        <v>16</v>
      </c>
      <c r="AY1965" s="17" t="s">
        <v>272</v>
      </c>
      <c r="BE1965" s="204">
        <f>IF(N1965="základní",J1965,0)</f>
        <v>0</v>
      </c>
      <c r="BF1965" s="204">
        <f>IF(N1965="snížená",J1965,0)</f>
        <v>0</v>
      </c>
      <c r="BG1965" s="204">
        <f>IF(N1965="zákl. přenesená",J1965,0)</f>
        <v>0</v>
      </c>
      <c r="BH1965" s="204">
        <f>IF(N1965="sníž. přenesená",J1965,0)</f>
        <v>0</v>
      </c>
      <c r="BI1965" s="204">
        <f>IF(N1965="nulová",J1965,0)</f>
        <v>0</v>
      </c>
      <c r="BJ1965" s="17" t="s">
        <v>16</v>
      </c>
      <c r="BK1965" s="204">
        <f>ROUND(I1965*H1965,2)</f>
        <v>0</v>
      </c>
      <c r="BL1965" s="17" t="s">
        <v>279</v>
      </c>
      <c r="BM1965" s="203" t="s">
        <v>5628</v>
      </c>
    </row>
    <row r="1966" spans="1:65" s="13" customFormat="1" ht="22.5">
      <c r="B1966" s="210"/>
      <c r="C1966" s="211"/>
      <c r="D1966" s="212" t="s">
        <v>283</v>
      </c>
      <c r="E1966" s="213" t="s">
        <v>1</v>
      </c>
      <c r="F1966" s="214" t="s">
        <v>6707</v>
      </c>
      <c r="G1966" s="211"/>
      <c r="H1966" s="213" t="s">
        <v>1</v>
      </c>
      <c r="I1966" s="215"/>
      <c r="J1966" s="211"/>
      <c r="K1966" s="211"/>
      <c r="L1966" s="216"/>
      <c r="M1966" s="217"/>
      <c r="N1966" s="218"/>
      <c r="O1966" s="218"/>
      <c r="P1966" s="218"/>
      <c r="Q1966" s="218"/>
      <c r="R1966" s="218"/>
      <c r="S1966" s="218"/>
      <c r="T1966" s="219"/>
      <c r="AT1966" s="220" t="s">
        <v>283</v>
      </c>
      <c r="AU1966" s="220" t="s">
        <v>16</v>
      </c>
      <c r="AV1966" s="13" t="s">
        <v>16</v>
      </c>
      <c r="AW1966" s="13" t="s">
        <v>32</v>
      </c>
      <c r="AX1966" s="13" t="s">
        <v>76</v>
      </c>
      <c r="AY1966" s="220" t="s">
        <v>272</v>
      </c>
    </row>
    <row r="1967" spans="1:65" s="13" customFormat="1" ht="11.25">
      <c r="B1967" s="210"/>
      <c r="C1967" s="211"/>
      <c r="D1967" s="212" t="s">
        <v>283</v>
      </c>
      <c r="E1967" s="213" t="s">
        <v>1</v>
      </c>
      <c r="F1967" s="214" t="s">
        <v>7184</v>
      </c>
      <c r="G1967" s="211"/>
      <c r="H1967" s="213" t="s">
        <v>1</v>
      </c>
      <c r="I1967" s="215"/>
      <c r="J1967" s="211"/>
      <c r="K1967" s="211"/>
      <c r="L1967" s="216"/>
      <c r="M1967" s="217"/>
      <c r="N1967" s="218"/>
      <c r="O1967" s="218"/>
      <c r="P1967" s="218"/>
      <c r="Q1967" s="218"/>
      <c r="R1967" s="218"/>
      <c r="S1967" s="218"/>
      <c r="T1967" s="219"/>
      <c r="AT1967" s="220" t="s">
        <v>283</v>
      </c>
      <c r="AU1967" s="220" t="s">
        <v>16</v>
      </c>
      <c r="AV1967" s="13" t="s">
        <v>16</v>
      </c>
      <c r="AW1967" s="13" t="s">
        <v>32</v>
      </c>
      <c r="AX1967" s="13" t="s">
        <v>76</v>
      </c>
      <c r="AY1967" s="220" t="s">
        <v>272</v>
      </c>
    </row>
    <row r="1968" spans="1:65" s="13" customFormat="1" ht="11.25">
      <c r="B1968" s="210"/>
      <c r="C1968" s="211"/>
      <c r="D1968" s="212" t="s">
        <v>283</v>
      </c>
      <c r="E1968" s="213" t="s">
        <v>1</v>
      </c>
      <c r="F1968" s="214" t="s">
        <v>7185</v>
      </c>
      <c r="G1968" s="211"/>
      <c r="H1968" s="213" t="s">
        <v>1</v>
      </c>
      <c r="I1968" s="215"/>
      <c r="J1968" s="211"/>
      <c r="K1968" s="211"/>
      <c r="L1968" s="216"/>
      <c r="M1968" s="217"/>
      <c r="N1968" s="218"/>
      <c r="O1968" s="218"/>
      <c r="P1968" s="218"/>
      <c r="Q1968" s="218"/>
      <c r="R1968" s="218"/>
      <c r="S1968" s="218"/>
      <c r="T1968" s="219"/>
      <c r="AT1968" s="220" t="s">
        <v>283</v>
      </c>
      <c r="AU1968" s="220" t="s">
        <v>16</v>
      </c>
      <c r="AV1968" s="13" t="s">
        <v>16</v>
      </c>
      <c r="AW1968" s="13" t="s">
        <v>32</v>
      </c>
      <c r="AX1968" s="13" t="s">
        <v>76</v>
      </c>
      <c r="AY1968" s="220" t="s">
        <v>272</v>
      </c>
    </row>
    <row r="1969" spans="1:65" s="13" customFormat="1" ht="11.25">
      <c r="B1969" s="210"/>
      <c r="C1969" s="211"/>
      <c r="D1969" s="212" t="s">
        <v>283</v>
      </c>
      <c r="E1969" s="213" t="s">
        <v>1</v>
      </c>
      <c r="F1969" s="214" t="s">
        <v>6816</v>
      </c>
      <c r="G1969" s="211"/>
      <c r="H1969" s="213" t="s">
        <v>1</v>
      </c>
      <c r="I1969" s="215"/>
      <c r="J1969" s="211"/>
      <c r="K1969" s="211"/>
      <c r="L1969" s="216"/>
      <c r="M1969" s="217"/>
      <c r="N1969" s="218"/>
      <c r="O1969" s="218"/>
      <c r="P1969" s="218"/>
      <c r="Q1969" s="218"/>
      <c r="R1969" s="218"/>
      <c r="S1969" s="218"/>
      <c r="T1969" s="219"/>
      <c r="AT1969" s="220" t="s">
        <v>283</v>
      </c>
      <c r="AU1969" s="220" t="s">
        <v>16</v>
      </c>
      <c r="AV1969" s="13" t="s">
        <v>16</v>
      </c>
      <c r="AW1969" s="13" t="s">
        <v>32</v>
      </c>
      <c r="AX1969" s="13" t="s">
        <v>76</v>
      </c>
      <c r="AY1969" s="220" t="s">
        <v>272</v>
      </c>
    </row>
    <row r="1970" spans="1:65" s="13" customFormat="1" ht="22.5">
      <c r="B1970" s="210"/>
      <c r="C1970" s="211"/>
      <c r="D1970" s="212" t="s">
        <v>283</v>
      </c>
      <c r="E1970" s="213" t="s">
        <v>1</v>
      </c>
      <c r="F1970" s="214" t="s">
        <v>6817</v>
      </c>
      <c r="G1970" s="211"/>
      <c r="H1970" s="213" t="s">
        <v>1</v>
      </c>
      <c r="I1970" s="215"/>
      <c r="J1970" s="211"/>
      <c r="K1970" s="211"/>
      <c r="L1970" s="216"/>
      <c r="M1970" s="217"/>
      <c r="N1970" s="218"/>
      <c r="O1970" s="218"/>
      <c r="P1970" s="218"/>
      <c r="Q1970" s="218"/>
      <c r="R1970" s="218"/>
      <c r="S1970" s="218"/>
      <c r="T1970" s="219"/>
      <c r="AT1970" s="220" t="s">
        <v>283</v>
      </c>
      <c r="AU1970" s="220" t="s">
        <v>16</v>
      </c>
      <c r="AV1970" s="13" t="s">
        <v>16</v>
      </c>
      <c r="AW1970" s="13" t="s">
        <v>32</v>
      </c>
      <c r="AX1970" s="13" t="s">
        <v>76</v>
      </c>
      <c r="AY1970" s="220" t="s">
        <v>272</v>
      </c>
    </row>
    <row r="1971" spans="1:65" s="13" customFormat="1" ht="11.25">
      <c r="B1971" s="210"/>
      <c r="C1971" s="211"/>
      <c r="D1971" s="212" t="s">
        <v>283</v>
      </c>
      <c r="E1971" s="213" t="s">
        <v>1</v>
      </c>
      <c r="F1971" s="214" t="s">
        <v>6818</v>
      </c>
      <c r="G1971" s="211"/>
      <c r="H1971" s="213" t="s">
        <v>1</v>
      </c>
      <c r="I1971" s="215"/>
      <c r="J1971" s="211"/>
      <c r="K1971" s="211"/>
      <c r="L1971" s="216"/>
      <c r="M1971" s="217"/>
      <c r="N1971" s="218"/>
      <c r="O1971" s="218"/>
      <c r="P1971" s="218"/>
      <c r="Q1971" s="218"/>
      <c r="R1971" s="218"/>
      <c r="S1971" s="218"/>
      <c r="T1971" s="219"/>
      <c r="AT1971" s="220" t="s">
        <v>283</v>
      </c>
      <c r="AU1971" s="220" t="s">
        <v>16</v>
      </c>
      <c r="AV1971" s="13" t="s">
        <v>16</v>
      </c>
      <c r="AW1971" s="13" t="s">
        <v>32</v>
      </c>
      <c r="AX1971" s="13" t="s">
        <v>76</v>
      </c>
      <c r="AY1971" s="220" t="s">
        <v>272</v>
      </c>
    </row>
    <row r="1972" spans="1:65" s="13" customFormat="1" ht="22.5">
      <c r="B1972" s="210"/>
      <c r="C1972" s="211"/>
      <c r="D1972" s="212" t="s">
        <v>283</v>
      </c>
      <c r="E1972" s="213" t="s">
        <v>1</v>
      </c>
      <c r="F1972" s="214" t="s">
        <v>6819</v>
      </c>
      <c r="G1972" s="211"/>
      <c r="H1972" s="213" t="s">
        <v>1</v>
      </c>
      <c r="I1972" s="215"/>
      <c r="J1972" s="211"/>
      <c r="K1972" s="211"/>
      <c r="L1972" s="216"/>
      <c r="M1972" s="217"/>
      <c r="N1972" s="218"/>
      <c r="O1972" s="218"/>
      <c r="P1972" s="218"/>
      <c r="Q1972" s="218"/>
      <c r="R1972" s="218"/>
      <c r="S1972" s="218"/>
      <c r="T1972" s="219"/>
      <c r="AT1972" s="220" t="s">
        <v>283</v>
      </c>
      <c r="AU1972" s="220" t="s">
        <v>16</v>
      </c>
      <c r="AV1972" s="13" t="s">
        <v>16</v>
      </c>
      <c r="AW1972" s="13" t="s">
        <v>32</v>
      </c>
      <c r="AX1972" s="13" t="s">
        <v>76</v>
      </c>
      <c r="AY1972" s="220" t="s">
        <v>272</v>
      </c>
    </row>
    <row r="1973" spans="1:65" s="13" customFormat="1" ht="11.25">
      <c r="B1973" s="210"/>
      <c r="C1973" s="211"/>
      <c r="D1973" s="212" t="s">
        <v>283</v>
      </c>
      <c r="E1973" s="213" t="s">
        <v>1</v>
      </c>
      <c r="F1973" s="214" t="s">
        <v>6768</v>
      </c>
      <c r="G1973" s="211"/>
      <c r="H1973" s="213" t="s">
        <v>1</v>
      </c>
      <c r="I1973" s="215"/>
      <c r="J1973" s="211"/>
      <c r="K1973" s="211"/>
      <c r="L1973" s="216"/>
      <c r="M1973" s="217"/>
      <c r="N1973" s="218"/>
      <c r="O1973" s="218"/>
      <c r="P1973" s="218"/>
      <c r="Q1973" s="218"/>
      <c r="R1973" s="218"/>
      <c r="S1973" s="218"/>
      <c r="T1973" s="219"/>
      <c r="AT1973" s="220" t="s">
        <v>283</v>
      </c>
      <c r="AU1973" s="220" t="s">
        <v>16</v>
      </c>
      <c r="AV1973" s="13" t="s">
        <v>16</v>
      </c>
      <c r="AW1973" s="13" t="s">
        <v>32</v>
      </c>
      <c r="AX1973" s="13" t="s">
        <v>76</v>
      </c>
      <c r="AY1973" s="220" t="s">
        <v>272</v>
      </c>
    </row>
    <row r="1974" spans="1:65" s="14" customFormat="1" ht="11.25">
      <c r="B1974" s="221"/>
      <c r="C1974" s="222"/>
      <c r="D1974" s="212" t="s">
        <v>283</v>
      </c>
      <c r="E1974" s="223" t="s">
        <v>1</v>
      </c>
      <c r="F1974" s="224" t="s">
        <v>16</v>
      </c>
      <c r="G1974" s="222"/>
      <c r="H1974" s="225">
        <v>1</v>
      </c>
      <c r="I1974" s="226"/>
      <c r="J1974" s="222"/>
      <c r="K1974" s="222"/>
      <c r="L1974" s="227"/>
      <c r="M1974" s="228"/>
      <c r="N1974" s="229"/>
      <c r="O1974" s="229"/>
      <c r="P1974" s="229"/>
      <c r="Q1974" s="229"/>
      <c r="R1974" s="229"/>
      <c r="S1974" s="229"/>
      <c r="T1974" s="230"/>
      <c r="AT1974" s="231" t="s">
        <v>283</v>
      </c>
      <c r="AU1974" s="231" t="s">
        <v>16</v>
      </c>
      <c r="AV1974" s="14" t="s">
        <v>84</v>
      </c>
      <c r="AW1974" s="14" t="s">
        <v>32</v>
      </c>
      <c r="AX1974" s="14" t="s">
        <v>76</v>
      </c>
      <c r="AY1974" s="231" t="s">
        <v>272</v>
      </c>
    </row>
    <row r="1975" spans="1:65" s="15" customFormat="1" ht="11.25">
      <c r="B1975" s="246"/>
      <c r="C1975" s="247"/>
      <c r="D1975" s="212" t="s">
        <v>283</v>
      </c>
      <c r="E1975" s="248" t="s">
        <v>1</v>
      </c>
      <c r="F1975" s="249" t="s">
        <v>5942</v>
      </c>
      <c r="G1975" s="247"/>
      <c r="H1975" s="250">
        <v>1</v>
      </c>
      <c r="I1975" s="251"/>
      <c r="J1975" s="247"/>
      <c r="K1975" s="247"/>
      <c r="L1975" s="252"/>
      <c r="M1975" s="253"/>
      <c r="N1975" s="254"/>
      <c r="O1975" s="254"/>
      <c r="P1975" s="254"/>
      <c r="Q1975" s="254"/>
      <c r="R1975" s="254"/>
      <c r="S1975" s="254"/>
      <c r="T1975" s="255"/>
      <c r="AT1975" s="256" t="s">
        <v>283</v>
      </c>
      <c r="AU1975" s="256" t="s">
        <v>16</v>
      </c>
      <c r="AV1975" s="15" t="s">
        <v>279</v>
      </c>
      <c r="AW1975" s="15" t="s">
        <v>32</v>
      </c>
      <c r="AX1975" s="15" t="s">
        <v>16</v>
      </c>
      <c r="AY1975" s="256" t="s">
        <v>272</v>
      </c>
    </row>
    <row r="1976" spans="1:65" s="2" customFormat="1" ht="21.75" customHeight="1">
      <c r="A1976" s="34"/>
      <c r="B1976" s="35"/>
      <c r="C1976" s="192" t="s">
        <v>3372</v>
      </c>
      <c r="D1976" s="192" t="s">
        <v>274</v>
      </c>
      <c r="E1976" s="193" t="s">
        <v>7328</v>
      </c>
      <c r="F1976" s="194" t="s">
        <v>7301</v>
      </c>
      <c r="G1976" s="195" t="s">
        <v>952</v>
      </c>
      <c r="H1976" s="196">
        <v>2</v>
      </c>
      <c r="I1976" s="197"/>
      <c r="J1976" s="198">
        <f>ROUND(I1976*H1976,2)</f>
        <v>0</v>
      </c>
      <c r="K1976" s="194" t="s">
        <v>1</v>
      </c>
      <c r="L1976" s="39"/>
      <c r="M1976" s="199" t="s">
        <v>1</v>
      </c>
      <c r="N1976" s="200" t="s">
        <v>41</v>
      </c>
      <c r="O1976" s="71"/>
      <c r="P1976" s="201">
        <f>O1976*H1976</f>
        <v>0</v>
      </c>
      <c r="Q1976" s="201">
        <v>0</v>
      </c>
      <c r="R1976" s="201">
        <f>Q1976*H1976</f>
        <v>0</v>
      </c>
      <c r="S1976" s="201">
        <v>0</v>
      </c>
      <c r="T1976" s="202">
        <f>S1976*H1976</f>
        <v>0</v>
      </c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  <c r="AR1976" s="203" t="s">
        <v>279</v>
      </c>
      <c r="AT1976" s="203" t="s">
        <v>274</v>
      </c>
      <c r="AU1976" s="203" t="s">
        <v>16</v>
      </c>
      <c r="AY1976" s="17" t="s">
        <v>272</v>
      </c>
      <c r="BE1976" s="204">
        <f>IF(N1976="základní",J1976,0)</f>
        <v>0</v>
      </c>
      <c r="BF1976" s="204">
        <f>IF(N1976="snížená",J1976,0)</f>
        <v>0</v>
      </c>
      <c r="BG1976" s="204">
        <f>IF(N1976="zákl. přenesená",J1976,0)</f>
        <v>0</v>
      </c>
      <c r="BH1976" s="204">
        <f>IF(N1976="sníž. přenesená",J1976,0)</f>
        <v>0</v>
      </c>
      <c r="BI1976" s="204">
        <f>IF(N1976="nulová",J1976,0)</f>
        <v>0</v>
      </c>
      <c r="BJ1976" s="17" t="s">
        <v>16</v>
      </c>
      <c r="BK1976" s="204">
        <f>ROUND(I1976*H1976,2)</f>
        <v>0</v>
      </c>
      <c r="BL1976" s="17" t="s">
        <v>279</v>
      </c>
      <c r="BM1976" s="203" t="s">
        <v>5693</v>
      </c>
    </row>
    <row r="1977" spans="1:65" s="13" customFormat="1" ht="11.25">
      <c r="B1977" s="210"/>
      <c r="C1977" s="211"/>
      <c r="D1977" s="212" t="s">
        <v>283</v>
      </c>
      <c r="E1977" s="213" t="s">
        <v>1</v>
      </c>
      <c r="F1977" s="214" t="s">
        <v>6768</v>
      </c>
      <c r="G1977" s="211"/>
      <c r="H1977" s="213" t="s">
        <v>1</v>
      </c>
      <c r="I1977" s="215"/>
      <c r="J1977" s="211"/>
      <c r="K1977" s="211"/>
      <c r="L1977" s="216"/>
      <c r="M1977" s="217"/>
      <c r="N1977" s="218"/>
      <c r="O1977" s="218"/>
      <c r="P1977" s="218"/>
      <c r="Q1977" s="218"/>
      <c r="R1977" s="218"/>
      <c r="S1977" s="218"/>
      <c r="T1977" s="219"/>
      <c r="AT1977" s="220" t="s">
        <v>283</v>
      </c>
      <c r="AU1977" s="220" t="s">
        <v>16</v>
      </c>
      <c r="AV1977" s="13" t="s">
        <v>16</v>
      </c>
      <c r="AW1977" s="13" t="s">
        <v>32</v>
      </c>
      <c r="AX1977" s="13" t="s">
        <v>76</v>
      </c>
      <c r="AY1977" s="220" t="s">
        <v>272</v>
      </c>
    </row>
    <row r="1978" spans="1:65" s="14" customFormat="1" ht="11.25">
      <c r="B1978" s="221"/>
      <c r="C1978" s="222"/>
      <c r="D1978" s="212" t="s">
        <v>283</v>
      </c>
      <c r="E1978" s="223" t="s">
        <v>1</v>
      </c>
      <c r="F1978" s="224" t="s">
        <v>84</v>
      </c>
      <c r="G1978" s="222"/>
      <c r="H1978" s="225">
        <v>2</v>
      </c>
      <c r="I1978" s="226"/>
      <c r="J1978" s="222"/>
      <c r="K1978" s="222"/>
      <c r="L1978" s="227"/>
      <c r="M1978" s="228"/>
      <c r="N1978" s="229"/>
      <c r="O1978" s="229"/>
      <c r="P1978" s="229"/>
      <c r="Q1978" s="229"/>
      <c r="R1978" s="229"/>
      <c r="S1978" s="229"/>
      <c r="T1978" s="230"/>
      <c r="AT1978" s="231" t="s">
        <v>283</v>
      </c>
      <c r="AU1978" s="231" t="s">
        <v>16</v>
      </c>
      <c r="AV1978" s="14" t="s">
        <v>84</v>
      </c>
      <c r="AW1978" s="14" t="s">
        <v>32</v>
      </c>
      <c r="AX1978" s="14" t="s">
        <v>76</v>
      </c>
      <c r="AY1978" s="231" t="s">
        <v>272</v>
      </c>
    </row>
    <row r="1979" spans="1:65" s="15" customFormat="1" ht="11.25">
      <c r="B1979" s="246"/>
      <c r="C1979" s="247"/>
      <c r="D1979" s="212" t="s">
        <v>283</v>
      </c>
      <c r="E1979" s="248" t="s">
        <v>1</v>
      </c>
      <c r="F1979" s="249" t="s">
        <v>5942</v>
      </c>
      <c r="G1979" s="247"/>
      <c r="H1979" s="250">
        <v>2</v>
      </c>
      <c r="I1979" s="251"/>
      <c r="J1979" s="247"/>
      <c r="K1979" s="247"/>
      <c r="L1979" s="252"/>
      <c r="M1979" s="253"/>
      <c r="N1979" s="254"/>
      <c r="O1979" s="254"/>
      <c r="P1979" s="254"/>
      <c r="Q1979" s="254"/>
      <c r="R1979" s="254"/>
      <c r="S1979" s="254"/>
      <c r="T1979" s="255"/>
      <c r="AT1979" s="256" t="s">
        <v>283</v>
      </c>
      <c r="AU1979" s="256" t="s">
        <v>16</v>
      </c>
      <c r="AV1979" s="15" t="s">
        <v>279</v>
      </c>
      <c r="AW1979" s="15" t="s">
        <v>32</v>
      </c>
      <c r="AX1979" s="15" t="s">
        <v>16</v>
      </c>
      <c r="AY1979" s="256" t="s">
        <v>272</v>
      </c>
    </row>
    <row r="1980" spans="1:65" s="2" customFormat="1" ht="21.75" customHeight="1">
      <c r="A1980" s="34"/>
      <c r="B1980" s="35"/>
      <c r="C1980" s="192" t="s">
        <v>3379</v>
      </c>
      <c r="D1980" s="192" t="s">
        <v>274</v>
      </c>
      <c r="E1980" s="193" t="s">
        <v>7329</v>
      </c>
      <c r="F1980" s="194" t="s">
        <v>7303</v>
      </c>
      <c r="G1980" s="195" t="s">
        <v>952</v>
      </c>
      <c r="H1980" s="196">
        <v>1</v>
      </c>
      <c r="I1980" s="197"/>
      <c r="J1980" s="198">
        <f>ROUND(I1980*H1980,2)</f>
        <v>0</v>
      </c>
      <c r="K1980" s="194" t="s">
        <v>1</v>
      </c>
      <c r="L1980" s="39"/>
      <c r="M1980" s="199" t="s">
        <v>1</v>
      </c>
      <c r="N1980" s="200" t="s">
        <v>41</v>
      </c>
      <c r="O1980" s="71"/>
      <c r="P1980" s="201">
        <f>O1980*H1980</f>
        <v>0</v>
      </c>
      <c r="Q1980" s="201">
        <v>0</v>
      </c>
      <c r="R1980" s="201">
        <f>Q1980*H1980</f>
        <v>0</v>
      </c>
      <c r="S1980" s="201">
        <v>0</v>
      </c>
      <c r="T1980" s="202">
        <f>S1980*H1980</f>
        <v>0</v>
      </c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R1980" s="203" t="s">
        <v>279</v>
      </c>
      <c r="AT1980" s="203" t="s">
        <v>274</v>
      </c>
      <c r="AU1980" s="203" t="s">
        <v>16</v>
      </c>
      <c r="AY1980" s="17" t="s">
        <v>272</v>
      </c>
      <c r="BE1980" s="204">
        <f>IF(N1980="základní",J1980,0)</f>
        <v>0</v>
      </c>
      <c r="BF1980" s="204">
        <f>IF(N1980="snížená",J1980,0)</f>
        <v>0</v>
      </c>
      <c r="BG1980" s="204">
        <f>IF(N1980="zákl. přenesená",J1980,0)</f>
        <v>0</v>
      </c>
      <c r="BH1980" s="204">
        <f>IF(N1980="sníž. přenesená",J1980,0)</f>
        <v>0</v>
      </c>
      <c r="BI1980" s="204">
        <f>IF(N1980="nulová",J1980,0)</f>
        <v>0</v>
      </c>
      <c r="BJ1980" s="17" t="s">
        <v>16</v>
      </c>
      <c r="BK1980" s="204">
        <f>ROUND(I1980*H1980,2)</f>
        <v>0</v>
      </c>
      <c r="BL1980" s="17" t="s">
        <v>279</v>
      </c>
      <c r="BM1980" s="203" t="s">
        <v>5717</v>
      </c>
    </row>
    <row r="1981" spans="1:65" s="13" customFormat="1" ht="11.25">
      <c r="B1981" s="210"/>
      <c r="C1981" s="211"/>
      <c r="D1981" s="212" t="s">
        <v>283</v>
      </c>
      <c r="E1981" s="213" t="s">
        <v>1</v>
      </c>
      <c r="F1981" s="214" t="s">
        <v>6768</v>
      </c>
      <c r="G1981" s="211"/>
      <c r="H1981" s="213" t="s">
        <v>1</v>
      </c>
      <c r="I1981" s="215"/>
      <c r="J1981" s="211"/>
      <c r="K1981" s="211"/>
      <c r="L1981" s="216"/>
      <c r="M1981" s="217"/>
      <c r="N1981" s="218"/>
      <c r="O1981" s="218"/>
      <c r="P1981" s="218"/>
      <c r="Q1981" s="218"/>
      <c r="R1981" s="218"/>
      <c r="S1981" s="218"/>
      <c r="T1981" s="219"/>
      <c r="AT1981" s="220" t="s">
        <v>283</v>
      </c>
      <c r="AU1981" s="220" t="s">
        <v>16</v>
      </c>
      <c r="AV1981" s="13" t="s">
        <v>16</v>
      </c>
      <c r="AW1981" s="13" t="s">
        <v>32</v>
      </c>
      <c r="AX1981" s="13" t="s">
        <v>76</v>
      </c>
      <c r="AY1981" s="220" t="s">
        <v>272</v>
      </c>
    </row>
    <row r="1982" spans="1:65" s="14" customFormat="1" ht="11.25">
      <c r="B1982" s="221"/>
      <c r="C1982" s="222"/>
      <c r="D1982" s="212" t="s">
        <v>283</v>
      </c>
      <c r="E1982" s="223" t="s">
        <v>1</v>
      </c>
      <c r="F1982" s="224" t="s">
        <v>16</v>
      </c>
      <c r="G1982" s="222"/>
      <c r="H1982" s="225">
        <v>1</v>
      </c>
      <c r="I1982" s="226"/>
      <c r="J1982" s="222"/>
      <c r="K1982" s="222"/>
      <c r="L1982" s="227"/>
      <c r="M1982" s="228"/>
      <c r="N1982" s="229"/>
      <c r="O1982" s="229"/>
      <c r="P1982" s="229"/>
      <c r="Q1982" s="229"/>
      <c r="R1982" s="229"/>
      <c r="S1982" s="229"/>
      <c r="T1982" s="230"/>
      <c r="AT1982" s="231" t="s">
        <v>283</v>
      </c>
      <c r="AU1982" s="231" t="s">
        <v>16</v>
      </c>
      <c r="AV1982" s="14" t="s">
        <v>84</v>
      </c>
      <c r="AW1982" s="14" t="s">
        <v>32</v>
      </c>
      <c r="AX1982" s="14" t="s">
        <v>76</v>
      </c>
      <c r="AY1982" s="231" t="s">
        <v>272</v>
      </c>
    </row>
    <row r="1983" spans="1:65" s="15" customFormat="1" ht="11.25">
      <c r="B1983" s="246"/>
      <c r="C1983" s="247"/>
      <c r="D1983" s="212" t="s">
        <v>283</v>
      </c>
      <c r="E1983" s="248" t="s">
        <v>1</v>
      </c>
      <c r="F1983" s="249" t="s">
        <v>5942</v>
      </c>
      <c r="G1983" s="247"/>
      <c r="H1983" s="250">
        <v>1</v>
      </c>
      <c r="I1983" s="251"/>
      <c r="J1983" s="247"/>
      <c r="K1983" s="247"/>
      <c r="L1983" s="252"/>
      <c r="M1983" s="253"/>
      <c r="N1983" s="254"/>
      <c r="O1983" s="254"/>
      <c r="P1983" s="254"/>
      <c r="Q1983" s="254"/>
      <c r="R1983" s="254"/>
      <c r="S1983" s="254"/>
      <c r="T1983" s="255"/>
      <c r="AT1983" s="256" t="s">
        <v>283</v>
      </c>
      <c r="AU1983" s="256" t="s">
        <v>16</v>
      </c>
      <c r="AV1983" s="15" t="s">
        <v>279</v>
      </c>
      <c r="AW1983" s="15" t="s">
        <v>32</v>
      </c>
      <c r="AX1983" s="15" t="s">
        <v>16</v>
      </c>
      <c r="AY1983" s="256" t="s">
        <v>272</v>
      </c>
    </row>
    <row r="1984" spans="1:65" s="2" customFormat="1" ht="16.5" customHeight="1">
      <c r="A1984" s="34"/>
      <c r="B1984" s="35"/>
      <c r="C1984" s="192" t="s">
        <v>3385</v>
      </c>
      <c r="D1984" s="192" t="s">
        <v>274</v>
      </c>
      <c r="E1984" s="193" t="s">
        <v>7330</v>
      </c>
      <c r="F1984" s="194" t="s">
        <v>7305</v>
      </c>
      <c r="G1984" s="195" t="s">
        <v>952</v>
      </c>
      <c r="H1984" s="196">
        <v>1</v>
      </c>
      <c r="I1984" s="197"/>
      <c r="J1984" s="198">
        <f>ROUND(I1984*H1984,2)</f>
        <v>0</v>
      </c>
      <c r="K1984" s="194" t="s">
        <v>1</v>
      </c>
      <c r="L1984" s="39"/>
      <c r="M1984" s="199" t="s">
        <v>1</v>
      </c>
      <c r="N1984" s="200" t="s">
        <v>41</v>
      </c>
      <c r="O1984" s="71"/>
      <c r="P1984" s="201">
        <f>O1984*H1984</f>
        <v>0</v>
      </c>
      <c r="Q1984" s="201">
        <v>0</v>
      </c>
      <c r="R1984" s="201">
        <f>Q1984*H1984</f>
        <v>0</v>
      </c>
      <c r="S1984" s="201">
        <v>0</v>
      </c>
      <c r="T1984" s="202">
        <f>S1984*H1984</f>
        <v>0</v>
      </c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  <c r="AR1984" s="203" t="s">
        <v>279</v>
      </c>
      <c r="AT1984" s="203" t="s">
        <v>274</v>
      </c>
      <c r="AU1984" s="203" t="s">
        <v>16</v>
      </c>
      <c r="AY1984" s="17" t="s">
        <v>272</v>
      </c>
      <c r="BE1984" s="204">
        <f>IF(N1984="základní",J1984,0)</f>
        <v>0</v>
      </c>
      <c r="BF1984" s="204">
        <f>IF(N1984="snížená",J1984,0)</f>
        <v>0</v>
      </c>
      <c r="BG1984" s="204">
        <f>IF(N1984="zákl. přenesená",J1984,0)</f>
        <v>0</v>
      </c>
      <c r="BH1984" s="204">
        <f>IF(N1984="sníž. přenesená",J1984,0)</f>
        <v>0</v>
      </c>
      <c r="BI1984" s="204">
        <f>IF(N1984="nulová",J1984,0)</f>
        <v>0</v>
      </c>
      <c r="BJ1984" s="17" t="s">
        <v>16</v>
      </c>
      <c r="BK1984" s="204">
        <f>ROUND(I1984*H1984,2)</f>
        <v>0</v>
      </c>
      <c r="BL1984" s="17" t="s">
        <v>279</v>
      </c>
      <c r="BM1984" s="203" t="s">
        <v>5754</v>
      </c>
    </row>
    <row r="1985" spans="1:65" s="13" customFormat="1" ht="11.25">
      <c r="B1985" s="210"/>
      <c r="C1985" s="211"/>
      <c r="D1985" s="212" t="s">
        <v>283</v>
      </c>
      <c r="E1985" s="213" t="s">
        <v>1</v>
      </c>
      <c r="F1985" s="214" t="s">
        <v>6768</v>
      </c>
      <c r="G1985" s="211"/>
      <c r="H1985" s="213" t="s">
        <v>1</v>
      </c>
      <c r="I1985" s="215"/>
      <c r="J1985" s="211"/>
      <c r="K1985" s="211"/>
      <c r="L1985" s="216"/>
      <c r="M1985" s="217"/>
      <c r="N1985" s="218"/>
      <c r="O1985" s="218"/>
      <c r="P1985" s="218"/>
      <c r="Q1985" s="218"/>
      <c r="R1985" s="218"/>
      <c r="S1985" s="218"/>
      <c r="T1985" s="219"/>
      <c r="AT1985" s="220" t="s">
        <v>283</v>
      </c>
      <c r="AU1985" s="220" t="s">
        <v>16</v>
      </c>
      <c r="AV1985" s="13" t="s">
        <v>16</v>
      </c>
      <c r="AW1985" s="13" t="s">
        <v>32</v>
      </c>
      <c r="AX1985" s="13" t="s">
        <v>76</v>
      </c>
      <c r="AY1985" s="220" t="s">
        <v>272</v>
      </c>
    </row>
    <row r="1986" spans="1:65" s="14" customFormat="1" ht="11.25">
      <c r="B1986" s="221"/>
      <c r="C1986" s="222"/>
      <c r="D1986" s="212" t="s">
        <v>283</v>
      </c>
      <c r="E1986" s="223" t="s">
        <v>1</v>
      </c>
      <c r="F1986" s="224" t="s">
        <v>16</v>
      </c>
      <c r="G1986" s="222"/>
      <c r="H1986" s="225">
        <v>1</v>
      </c>
      <c r="I1986" s="226"/>
      <c r="J1986" s="222"/>
      <c r="K1986" s="222"/>
      <c r="L1986" s="227"/>
      <c r="M1986" s="228"/>
      <c r="N1986" s="229"/>
      <c r="O1986" s="229"/>
      <c r="P1986" s="229"/>
      <c r="Q1986" s="229"/>
      <c r="R1986" s="229"/>
      <c r="S1986" s="229"/>
      <c r="T1986" s="230"/>
      <c r="AT1986" s="231" t="s">
        <v>283</v>
      </c>
      <c r="AU1986" s="231" t="s">
        <v>16</v>
      </c>
      <c r="AV1986" s="14" t="s">
        <v>84</v>
      </c>
      <c r="AW1986" s="14" t="s">
        <v>32</v>
      </c>
      <c r="AX1986" s="14" t="s">
        <v>76</v>
      </c>
      <c r="AY1986" s="231" t="s">
        <v>272</v>
      </c>
    </row>
    <row r="1987" spans="1:65" s="15" customFormat="1" ht="11.25">
      <c r="B1987" s="246"/>
      <c r="C1987" s="247"/>
      <c r="D1987" s="212" t="s">
        <v>283</v>
      </c>
      <c r="E1987" s="248" t="s">
        <v>1</v>
      </c>
      <c r="F1987" s="249" t="s">
        <v>5942</v>
      </c>
      <c r="G1987" s="247"/>
      <c r="H1987" s="250">
        <v>1</v>
      </c>
      <c r="I1987" s="251"/>
      <c r="J1987" s="247"/>
      <c r="K1987" s="247"/>
      <c r="L1987" s="252"/>
      <c r="M1987" s="253"/>
      <c r="N1987" s="254"/>
      <c r="O1987" s="254"/>
      <c r="P1987" s="254"/>
      <c r="Q1987" s="254"/>
      <c r="R1987" s="254"/>
      <c r="S1987" s="254"/>
      <c r="T1987" s="255"/>
      <c r="AT1987" s="256" t="s">
        <v>283</v>
      </c>
      <c r="AU1987" s="256" t="s">
        <v>16</v>
      </c>
      <c r="AV1987" s="15" t="s">
        <v>279</v>
      </c>
      <c r="AW1987" s="15" t="s">
        <v>32</v>
      </c>
      <c r="AX1987" s="15" t="s">
        <v>16</v>
      </c>
      <c r="AY1987" s="256" t="s">
        <v>272</v>
      </c>
    </row>
    <row r="1988" spans="1:65" s="2" customFormat="1" ht="33" customHeight="1">
      <c r="A1988" s="34"/>
      <c r="B1988" s="35"/>
      <c r="C1988" s="192" t="s">
        <v>3391</v>
      </c>
      <c r="D1988" s="192" t="s">
        <v>274</v>
      </c>
      <c r="E1988" s="193" t="s">
        <v>7331</v>
      </c>
      <c r="F1988" s="194" t="s">
        <v>6827</v>
      </c>
      <c r="G1988" s="195" t="s">
        <v>952</v>
      </c>
      <c r="H1988" s="196">
        <v>4</v>
      </c>
      <c r="I1988" s="197"/>
      <c r="J1988" s="198">
        <f>ROUND(I1988*H1988,2)</f>
        <v>0</v>
      </c>
      <c r="K1988" s="194" t="s">
        <v>1</v>
      </c>
      <c r="L1988" s="39"/>
      <c r="M1988" s="199" t="s">
        <v>1</v>
      </c>
      <c r="N1988" s="200" t="s">
        <v>41</v>
      </c>
      <c r="O1988" s="71"/>
      <c r="P1988" s="201">
        <f>O1988*H1988</f>
        <v>0</v>
      </c>
      <c r="Q1988" s="201">
        <v>0</v>
      </c>
      <c r="R1988" s="201">
        <f>Q1988*H1988</f>
        <v>0</v>
      </c>
      <c r="S1988" s="201">
        <v>0</v>
      </c>
      <c r="T1988" s="202">
        <f>S1988*H1988</f>
        <v>0</v>
      </c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  <c r="AR1988" s="203" t="s">
        <v>279</v>
      </c>
      <c r="AT1988" s="203" t="s">
        <v>274</v>
      </c>
      <c r="AU1988" s="203" t="s">
        <v>16</v>
      </c>
      <c r="AY1988" s="17" t="s">
        <v>272</v>
      </c>
      <c r="BE1988" s="204">
        <f>IF(N1988="základní",J1988,0)</f>
        <v>0</v>
      </c>
      <c r="BF1988" s="204">
        <f>IF(N1988="snížená",J1988,0)</f>
        <v>0</v>
      </c>
      <c r="BG1988" s="204">
        <f>IF(N1988="zákl. přenesená",J1988,0)</f>
        <v>0</v>
      </c>
      <c r="BH1988" s="204">
        <f>IF(N1988="sníž. přenesená",J1988,0)</f>
        <v>0</v>
      </c>
      <c r="BI1988" s="204">
        <f>IF(N1988="nulová",J1988,0)</f>
        <v>0</v>
      </c>
      <c r="BJ1988" s="17" t="s">
        <v>16</v>
      </c>
      <c r="BK1988" s="204">
        <f>ROUND(I1988*H1988,2)</f>
        <v>0</v>
      </c>
      <c r="BL1988" s="17" t="s">
        <v>279</v>
      </c>
      <c r="BM1988" s="203" t="s">
        <v>5774</v>
      </c>
    </row>
    <row r="1989" spans="1:65" s="13" customFormat="1" ht="11.25">
      <c r="B1989" s="210"/>
      <c r="C1989" s="211"/>
      <c r="D1989" s="212" t="s">
        <v>283</v>
      </c>
      <c r="E1989" s="213" t="s">
        <v>1</v>
      </c>
      <c r="F1989" s="214" t="s">
        <v>6768</v>
      </c>
      <c r="G1989" s="211"/>
      <c r="H1989" s="213" t="s">
        <v>1</v>
      </c>
      <c r="I1989" s="215"/>
      <c r="J1989" s="211"/>
      <c r="K1989" s="211"/>
      <c r="L1989" s="216"/>
      <c r="M1989" s="217"/>
      <c r="N1989" s="218"/>
      <c r="O1989" s="218"/>
      <c r="P1989" s="218"/>
      <c r="Q1989" s="218"/>
      <c r="R1989" s="218"/>
      <c r="S1989" s="218"/>
      <c r="T1989" s="219"/>
      <c r="AT1989" s="220" t="s">
        <v>283</v>
      </c>
      <c r="AU1989" s="220" t="s">
        <v>16</v>
      </c>
      <c r="AV1989" s="13" t="s">
        <v>16</v>
      </c>
      <c r="AW1989" s="13" t="s">
        <v>32</v>
      </c>
      <c r="AX1989" s="13" t="s">
        <v>76</v>
      </c>
      <c r="AY1989" s="220" t="s">
        <v>272</v>
      </c>
    </row>
    <row r="1990" spans="1:65" s="14" customFormat="1" ht="11.25">
      <c r="B1990" s="221"/>
      <c r="C1990" s="222"/>
      <c r="D1990" s="212" t="s">
        <v>283</v>
      </c>
      <c r="E1990" s="223" t="s">
        <v>1</v>
      </c>
      <c r="F1990" s="224" t="s">
        <v>279</v>
      </c>
      <c r="G1990" s="222"/>
      <c r="H1990" s="225">
        <v>4</v>
      </c>
      <c r="I1990" s="226"/>
      <c r="J1990" s="222"/>
      <c r="K1990" s="222"/>
      <c r="L1990" s="227"/>
      <c r="M1990" s="228"/>
      <c r="N1990" s="229"/>
      <c r="O1990" s="229"/>
      <c r="P1990" s="229"/>
      <c r="Q1990" s="229"/>
      <c r="R1990" s="229"/>
      <c r="S1990" s="229"/>
      <c r="T1990" s="230"/>
      <c r="AT1990" s="231" t="s">
        <v>283</v>
      </c>
      <c r="AU1990" s="231" t="s">
        <v>16</v>
      </c>
      <c r="AV1990" s="14" t="s">
        <v>84</v>
      </c>
      <c r="AW1990" s="14" t="s">
        <v>32</v>
      </c>
      <c r="AX1990" s="14" t="s">
        <v>76</v>
      </c>
      <c r="AY1990" s="231" t="s">
        <v>272</v>
      </c>
    </row>
    <row r="1991" spans="1:65" s="15" customFormat="1" ht="11.25">
      <c r="B1991" s="246"/>
      <c r="C1991" s="247"/>
      <c r="D1991" s="212" t="s">
        <v>283</v>
      </c>
      <c r="E1991" s="248" t="s">
        <v>1</v>
      </c>
      <c r="F1991" s="249" t="s">
        <v>5942</v>
      </c>
      <c r="G1991" s="247"/>
      <c r="H1991" s="250">
        <v>4</v>
      </c>
      <c r="I1991" s="251"/>
      <c r="J1991" s="247"/>
      <c r="K1991" s="247"/>
      <c r="L1991" s="252"/>
      <c r="M1991" s="253"/>
      <c r="N1991" s="254"/>
      <c r="O1991" s="254"/>
      <c r="P1991" s="254"/>
      <c r="Q1991" s="254"/>
      <c r="R1991" s="254"/>
      <c r="S1991" s="254"/>
      <c r="T1991" s="255"/>
      <c r="AT1991" s="256" t="s">
        <v>283</v>
      </c>
      <c r="AU1991" s="256" t="s">
        <v>16</v>
      </c>
      <c r="AV1991" s="15" t="s">
        <v>279</v>
      </c>
      <c r="AW1991" s="15" t="s">
        <v>32</v>
      </c>
      <c r="AX1991" s="15" t="s">
        <v>16</v>
      </c>
      <c r="AY1991" s="256" t="s">
        <v>272</v>
      </c>
    </row>
    <row r="1992" spans="1:65" s="2" customFormat="1" ht="24.2" customHeight="1">
      <c r="A1992" s="34"/>
      <c r="B1992" s="35"/>
      <c r="C1992" s="192" t="s">
        <v>3396</v>
      </c>
      <c r="D1992" s="192" t="s">
        <v>274</v>
      </c>
      <c r="E1992" s="193" t="s">
        <v>7332</v>
      </c>
      <c r="F1992" s="194" t="s">
        <v>7191</v>
      </c>
      <c r="G1992" s="195" t="s">
        <v>952</v>
      </c>
      <c r="H1992" s="196">
        <v>1</v>
      </c>
      <c r="I1992" s="197"/>
      <c r="J1992" s="198">
        <f>ROUND(I1992*H1992,2)</f>
        <v>0</v>
      </c>
      <c r="K1992" s="194" t="s">
        <v>1</v>
      </c>
      <c r="L1992" s="39"/>
      <c r="M1992" s="199" t="s">
        <v>1</v>
      </c>
      <c r="N1992" s="200" t="s">
        <v>41</v>
      </c>
      <c r="O1992" s="71"/>
      <c r="P1992" s="201">
        <f>O1992*H1992</f>
        <v>0</v>
      </c>
      <c r="Q1992" s="201">
        <v>0</v>
      </c>
      <c r="R1992" s="201">
        <f>Q1992*H1992</f>
        <v>0</v>
      </c>
      <c r="S1992" s="201">
        <v>0</v>
      </c>
      <c r="T1992" s="202">
        <f>S1992*H1992</f>
        <v>0</v>
      </c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R1992" s="203" t="s">
        <v>279</v>
      </c>
      <c r="AT1992" s="203" t="s">
        <v>274</v>
      </c>
      <c r="AU1992" s="203" t="s">
        <v>16</v>
      </c>
      <c r="AY1992" s="17" t="s">
        <v>272</v>
      </c>
      <c r="BE1992" s="204">
        <f>IF(N1992="základní",J1992,0)</f>
        <v>0</v>
      </c>
      <c r="BF1992" s="204">
        <f>IF(N1992="snížená",J1992,0)</f>
        <v>0</v>
      </c>
      <c r="BG1992" s="204">
        <f>IF(N1992="zákl. přenesená",J1992,0)</f>
        <v>0</v>
      </c>
      <c r="BH1992" s="204">
        <f>IF(N1992="sníž. přenesená",J1992,0)</f>
        <v>0</v>
      </c>
      <c r="BI1992" s="204">
        <f>IF(N1992="nulová",J1992,0)</f>
        <v>0</v>
      </c>
      <c r="BJ1992" s="17" t="s">
        <v>16</v>
      </c>
      <c r="BK1992" s="204">
        <f>ROUND(I1992*H1992,2)</f>
        <v>0</v>
      </c>
      <c r="BL1992" s="17" t="s">
        <v>279</v>
      </c>
      <c r="BM1992" s="203" t="s">
        <v>5796</v>
      </c>
    </row>
    <row r="1993" spans="1:65" s="13" customFormat="1" ht="22.5">
      <c r="B1993" s="210"/>
      <c r="C1993" s="211"/>
      <c r="D1993" s="212" t="s">
        <v>283</v>
      </c>
      <c r="E1993" s="213" t="s">
        <v>1</v>
      </c>
      <c r="F1993" s="214" t="s">
        <v>7192</v>
      </c>
      <c r="G1993" s="211"/>
      <c r="H1993" s="213" t="s">
        <v>1</v>
      </c>
      <c r="I1993" s="215"/>
      <c r="J1993" s="211"/>
      <c r="K1993" s="211"/>
      <c r="L1993" s="216"/>
      <c r="M1993" s="217"/>
      <c r="N1993" s="218"/>
      <c r="O1993" s="218"/>
      <c r="P1993" s="218"/>
      <c r="Q1993" s="218"/>
      <c r="R1993" s="218"/>
      <c r="S1993" s="218"/>
      <c r="T1993" s="219"/>
      <c r="AT1993" s="220" t="s">
        <v>283</v>
      </c>
      <c r="AU1993" s="220" t="s">
        <v>16</v>
      </c>
      <c r="AV1993" s="13" t="s">
        <v>16</v>
      </c>
      <c r="AW1993" s="13" t="s">
        <v>32</v>
      </c>
      <c r="AX1993" s="13" t="s">
        <v>76</v>
      </c>
      <c r="AY1993" s="220" t="s">
        <v>272</v>
      </c>
    </row>
    <row r="1994" spans="1:65" s="13" customFormat="1" ht="11.25">
      <c r="B1994" s="210"/>
      <c r="C1994" s="211"/>
      <c r="D1994" s="212" t="s">
        <v>283</v>
      </c>
      <c r="E1994" s="213" t="s">
        <v>1</v>
      </c>
      <c r="F1994" s="214" t="s">
        <v>6768</v>
      </c>
      <c r="G1994" s="211"/>
      <c r="H1994" s="213" t="s">
        <v>1</v>
      </c>
      <c r="I1994" s="215"/>
      <c r="J1994" s="211"/>
      <c r="K1994" s="211"/>
      <c r="L1994" s="216"/>
      <c r="M1994" s="217"/>
      <c r="N1994" s="218"/>
      <c r="O1994" s="218"/>
      <c r="P1994" s="218"/>
      <c r="Q1994" s="218"/>
      <c r="R1994" s="218"/>
      <c r="S1994" s="218"/>
      <c r="T1994" s="219"/>
      <c r="AT1994" s="220" t="s">
        <v>283</v>
      </c>
      <c r="AU1994" s="220" t="s">
        <v>16</v>
      </c>
      <c r="AV1994" s="13" t="s">
        <v>16</v>
      </c>
      <c r="AW1994" s="13" t="s">
        <v>32</v>
      </c>
      <c r="AX1994" s="13" t="s">
        <v>76</v>
      </c>
      <c r="AY1994" s="220" t="s">
        <v>272</v>
      </c>
    </row>
    <row r="1995" spans="1:65" s="14" customFormat="1" ht="11.25">
      <c r="B1995" s="221"/>
      <c r="C1995" s="222"/>
      <c r="D1995" s="212" t="s">
        <v>283</v>
      </c>
      <c r="E1995" s="223" t="s">
        <v>1</v>
      </c>
      <c r="F1995" s="224" t="s">
        <v>16</v>
      </c>
      <c r="G1995" s="222"/>
      <c r="H1995" s="225">
        <v>1</v>
      </c>
      <c r="I1995" s="226"/>
      <c r="J1995" s="222"/>
      <c r="K1995" s="222"/>
      <c r="L1995" s="227"/>
      <c r="M1995" s="228"/>
      <c r="N1995" s="229"/>
      <c r="O1995" s="229"/>
      <c r="P1995" s="229"/>
      <c r="Q1995" s="229"/>
      <c r="R1995" s="229"/>
      <c r="S1995" s="229"/>
      <c r="T1995" s="230"/>
      <c r="AT1995" s="231" t="s">
        <v>283</v>
      </c>
      <c r="AU1995" s="231" t="s">
        <v>16</v>
      </c>
      <c r="AV1995" s="14" t="s">
        <v>84</v>
      </c>
      <c r="AW1995" s="14" t="s">
        <v>32</v>
      </c>
      <c r="AX1995" s="14" t="s">
        <v>76</v>
      </c>
      <c r="AY1995" s="231" t="s">
        <v>272</v>
      </c>
    </row>
    <row r="1996" spans="1:65" s="15" customFormat="1" ht="11.25">
      <c r="B1996" s="246"/>
      <c r="C1996" s="247"/>
      <c r="D1996" s="212" t="s">
        <v>283</v>
      </c>
      <c r="E1996" s="248" t="s">
        <v>1</v>
      </c>
      <c r="F1996" s="249" t="s">
        <v>5942</v>
      </c>
      <c r="G1996" s="247"/>
      <c r="H1996" s="250">
        <v>1</v>
      </c>
      <c r="I1996" s="251"/>
      <c r="J1996" s="247"/>
      <c r="K1996" s="247"/>
      <c r="L1996" s="252"/>
      <c r="M1996" s="253"/>
      <c r="N1996" s="254"/>
      <c r="O1996" s="254"/>
      <c r="P1996" s="254"/>
      <c r="Q1996" s="254"/>
      <c r="R1996" s="254"/>
      <c r="S1996" s="254"/>
      <c r="T1996" s="255"/>
      <c r="AT1996" s="256" t="s">
        <v>283</v>
      </c>
      <c r="AU1996" s="256" t="s">
        <v>16</v>
      </c>
      <c r="AV1996" s="15" t="s">
        <v>279</v>
      </c>
      <c r="AW1996" s="15" t="s">
        <v>32</v>
      </c>
      <c r="AX1996" s="15" t="s">
        <v>16</v>
      </c>
      <c r="AY1996" s="256" t="s">
        <v>272</v>
      </c>
    </row>
    <row r="1997" spans="1:65" s="2" customFormat="1" ht="24.2" customHeight="1">
      <c r="A1997" s="34"/>
      <c r="B1997" s="35"/>
      <c r="C1997" s="192" t="s">
        <v>3401</v>
      </c>
      <c r="D1997" s="192" t="s">
        <v>274</v>
      </c>
      <c r="E1997" s="193" t="s">
        <v>7333</v>
      </c>
      <c r="F1997" s="194" t="s">
        <v>6832</v>
      </c>
      <c r="G1997" s="195" t="s">
        <v>952</v>
      </c>
      <c r="H1997" s="196">
        <v>1</v>
      </c>
      <c r="I1997" s="197"/>
      <c r="J1997" s="198">
        <f>ROUND(I1997*H1997,2)</f>
        <v>0</v>
      </c>
      <c r="K1997" s="194" t="s">
        <v>1</v>
      </c>
      <c r="L1997" s="39"/>
      <c r="M1997" s="199" t="s">
        <v>1</v>
      </c>
      <c r="N1997" s="200" t="s">
        <v>41</v>
      </c>
      <c r="O1997" s="71"/>
      <c r="P1997" s="201">
        <f>O1997*H1997</f>
        <v>0</v>
      </c>
      <c r="Q1997" s="201">
        <v>0</v>
      </c>
      <c r="R1997" s="201">
        <f>Q1997*H1997</f>
        <v>0</v>
      </c>
      <c r="S1997" s="201">
        <v>0</v>
      </c>
      <c r="T1997" s="202">
        <f>S1997*H1997</f>
        <v>0</v>
      </c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R1997" s="203" t="s">
        <v>279</v>
      </c>
      <c r="AT1997" s="203" t="s">
        <v>274</v>
      </c>
      <c r="AU1997" s="203" t="s">
        <v>16</v>
      </c>
      <c r="AY1997" s="17" t="s">
        <v>272</v>
      </c>
      <c r="BE1997" s="204">
        <f>IF(N1997="základní",J1997,0)</f>
        <v>0</v>
      </c>
      <c r="BF1997" s="204">
        <f>IF(N1997="snížená",J1997,0)</f>
        <v>0</v>
      </c>
      <c r="BG1997" s="204">
        <f>IF(N1997="zákl. přenesená",J1997,0)</f>
        <v>0</v>
      </c>
      <c r="BH1997" s="204">
        <f>IF(N1997="sníž. přenesená",J1997,0)</f>
        <v>0</v>
      </c>
      <c r="BI1997" s="204">
        <f>IF(N1997="nulová",J1997,0)</f>
        <v>0</v>
      </c>
      <c r="BJ1997" s="17" t="s">
        <v>16</v>
      </c>
      <c r="BK1997" s="204">
        <f>ROUND(I1997*H1997,2)</f>
        <v>0</v>
      </c>
      <c r="BL1997" s="17" t="s">
        <v>279</v>
      </c>
      <c r="BM1997" s="203" t="s">
        <v>7334</v>
      </c>
    </row>
    <row r="1998" spans="1:65" s="13" customFormat="1" ht="11.25">
      <c r="B1998" s="210"/>
      <c r="C1998" s="211"/>
      <c r="D1998" s="212" t="s">
        <v>283</v>
      </c>
      <c r="E1998" s="213" t="s">
        <v>1</v>
      </c>
      <c r="F1998" s="214" t="s">
        <v>6768</v>
      </c>
      <c r="G1998" s="211"/>
      <c r="H1998" s="213" t="s">
        <v>1</v>
      </c>
      <c r="I1998" s="215"/>
      <c r="J1998" s="211"/>
      <c r="K1998" s="211"/>
      <c r="L1998" s="216"/>
      <c r="M1998" s="217"/>
      <c r="N1998" s="218"/>
      <c r="O1998" s="218"/>
      <c r="P1998" s="218"/>
      <c r="Q1998" s="218"/>
      <c r="R1998" s="218"/>
      <c r="S1998" s="218"/>
      <c r="T1998" s="219"/>
      <c r="AT1998" s="220" t="s">
        <v>283</v>
      </c>
      <c r="AU1998" s="220" t="s">
        <v>16</v>
      </c>
      <c r="AV1998" s="13" t="s">
        <v>16</v>
      </c>
      <c r="AW1998" s="13" t="s">
        <v>32</v>
      </c>
      <c r="AX1998" s="13" t="s">
        <v>76</v>
      </c>
      <c r="AY1998" s="220" t="s">
        <v>272</v>
      </c>
    </row>
    <row r="1999" spans="1:65" s="14" customFormat="1" ht="11.25">
      <c r="B1999" s="221"/>
      <c r="C1999" s="222"/>
      <c r="D1999" s="212" t="s">
        <v>283</v>
      </c>
      <c r="E1999" s="223" t="s">
        <v>1</v>
      </c>
      <c r="F1999" s="224" t="s">
        <v>16</v>
      </c>
      <c r="G1999" s="222"/>
      <c r="H1999" s="225">
        <v>1</v>
      </c>
      <c r="I1999" s="226"/>
      <c r="J1999" s="222"/>
      <c r="K1999" s="222"/>
      <c r="L1999" s="227"/>
      <c r="M1999" s="228"/>
      <c r="N1999" s="229"/>
      <c r="O1999" s="229"/>
      <c r="P1999" s="229"/>
      <c r="Q1999" s="229"/>
      <c r="R1999" s="229"/>
      <c r="S1999" s="229"/>
      <c r="T1999" s="230"/>
      <c r="AT1999" s="231" t="s">
        <v>283</v>
      </c>
      <c r="AU1999" s="231" t="s">
        <v>16</v>
      </c>
      <c r="AV1999" s="14" t="s">
        <v>84</v>
      </c>
      <c r="AW1999" s="14" t="s">
        <v>32</v>
      </c>
      <c r="AX1999" s="14" t="s">
        <v>76</v>
      </c>
      <c r="AY1999" s="231" t="s">
        <v>272</v>
      </c>
    </row>
    <row r="2000" spans="1:65" s="15" customFormat="1" ht="11.25">
      <c r="B2000" s="246"/>
      <c r="C2000" s="247"/>
      <c r="D2000" s="212" t="s">
        <v>283</v>
      </c>
      <c r="E2000" s="248" t="s">
        <v>1</v>
      </c>
      <c r="F2000" s="249" t="s">
        <v>5942</v>
      </c>
      <c r="G2000" s="247"/>
      <c r="H2000" s="250">
        <v>1</v>
      </c>
      <c r="I2000" s="251"/>
      <c r="J2000" s="247"/>
      <c r="K2000" s="247"/>
      <c r="L2000" s="252"/>
      <c r="M2000" s="253"/>
      <c r="N2000" s="254"/>
      <c r="O2000" s="254"/>
      <c r="P2000" s="254"/>
      <c r="Q2000" s="254"/>
      <c r="R2000" s="254"/>
      <c r="S2000" s="254"/>
      <c r="T2000" s="255"/>
      <c r="AT2000" s="256" t="s">
        <v>283</v>
      </c>
      <c r="AU2000" s="256" t="s">
        <v>16</v>
      </c>
      <c r="AV2000" s="15" t="s">
        <v>279</v>
      </c>
      <c r="AW2000" s="15" t="s">
        <v>32</v>
      </c>
      <c r="AX2000" s="15" t="s">
        <v>16</v>
      </c>
      <c r="AY2000" s="256" t="s">
        <v>272</v>
      </c>
    </row>
    <row r="2001" spans="1:65" s="2" customFormat="1" ht="24.2" customHeight="1">
      <c r="A2001" s="34"/>
      <c r="B2001" s="35"/>
      <c r="C2001" s="192" t="s">
        <v>3405</v>
      </c>
      <c r="D2001" s="192" t="s">
        <v>274</v>
      </c>
      <c r="E2001" s="193" t="s">
        <v>7335</v>
      </c>
      <c r="F2001" s="194" t="s">
        <v>6834</v>
      </c>
      <c r="G2001" s="195" t="s">
        <v>185</v>
      </c>
      <c r="H2001" s="196">
        <v>12.5</v>
      </c>
      <c r="I2001" s="197"/>
      <c r="J2001" s="198">
        <f>ROUND(I2001*H2001,2)</f>
        <v>0</v>
      </c>
      <c r="K2001" s="194" t="s">
        <v>1</v>
      </c>
      <c r="L2001" s="39"/>
      <c r="M2001" s="199" t="s">
        <v>1</v>
      </c>
      <c r="N2001" s="200" t="s">
        <v>41</v>
      </c>
      <c r="O2001" s="71"/>
      <c r="P2001" s="201">
        <f>O2001*H2001</f>
        <v>0</v>
      </c>
      <c r="Q2001" s="201">
        <v>0</v>
      </c>
      <c r="R2001" s="201">
        <f>Q2001*H2001</f>
        <v>0</v>
      </c>
      <c r="S2001" s="201">
        <v>0</v>
      </c>
      <c r="T2001" s="202">
        <f>S2001*H2001</f>
        <v>0</v>
      </c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4"/>
      <c r="AE2001" s="34"/>
      <c r="AR2001" s="203" t="s">
        <v>279</v>
      </c>
      <c r="AT2001" s="203" t="s">
        <v>274</v>
      </c>
      <c r="AU2001" s="203" t="s">
        <v>16</v>
      </c>
      <c r="AY2001" s="17" t="s">
        <v>272</v>
      </c>
      <c r="BE2001" s="204">
        <f>IF(N2001="základní",J2001,0)</f>
        <v>0</v>
      </c>
      <c r="BF2001" s="204">
        <f>IF(N2001="snížená",J2001,0)</f>
        <v>0</v>
      </c>
      <c r="BG2001" s="204">
        <f>IF(N2001="zákl. přenesená",J2001,0)</f>
        <v>0</v>
      </c>
      <c r="BH2001" s="204">
        <f>IF(N2001="sníž. přenesená",J2001,0)</f>
        <v>0</v>
      </c>
      <c r="BI2001" s="204">
        <f>IF(N2001="nulová",J2001,0)</f>
        <v>0</v>
      </c>
      <c r="BJ2001" s="17" t="s">
        <v>16</v>
      </c>
      <c r="BK2001" s="204">
        <f>ROUND(I2001*H2001,2)</f>
        <v>0</v>
      </c>
      <c r="BL2001" s="17" t="s">
        <v>279</v>
      </c>
      <c r="BM2001" s="203" t="s">
        <v>3265</v>
      </c>
    </row>
    <row r="2002" spans="1:65" s="13" customFormat="1" ht="11.25">
      <c r="B2002" s="210"/>
      <c r="C2002" s="211"/>
      <c r="D2002" s="212" t="s">
        <v>283</v>
      </c>
      <c r="E2002" s="213" t="s">
        <v>1</v>
      </c>
      <c r="F2002" s="214" t="s">
        <v>6768</v>
      </c>
      <c r="G2002" s="211"/>
      <c r="H2002" s="213" t="s">
        <v>1</v>
      </c>
      <c r="I2002" s="215"/>
      <c r="J2002" s="211"/>
      <c r="K2002" s="211"/>
      <c r="L2002" s="216"/>
      <c r="M2002" s="217"/>
      <c r="N2002" s="218"/>
      <c r="O2002" s="218"/>
      <c r="P2002" s="218"/>
      <c r="Q2002" s="218"/>
      <c r="R2002" s="218"/>
      <c r="S2002" s="218"/>
      <c r="T2002" s="219"/>
      <c r="AT2002" s="220" t="s">
        <v>283</v>
      </c>
      <c r="AU2002" s="220" t="s">
        <v>16</v>
      </c>
      <c r="AV2002" s="13" t="s">
        <v>16</v>
      </c>
      <c r="AW2002" s="13" t="s">
        <v>32</v>
      </c>
      <c r="AX2002" s="13" t="s">
        <v>76</v>
      </c>
      <c r="AY2002" s="220" t="s">
        <v>272</v>
      </c>
    </row>
    <row r="2003" spans="1:65" s="14" customFormat="1" ht="11.25">
      <c r="B2003" s="221"/>
      <c r="C2003" s="222"/>
      <c r="D2003" s="212" t="s">
        <v>283</v>
      </c>
      <c r="E2003" s="223" t="s">
        <v>1</v>
      </c>
      <c r="F2003" s="224" t="s">
        <v>7336</v>
      </c>
      <c r="G2003" s="222"/>
      <c r="H2003" s="225">
        <v>12.5</v>
      </c>
      <c r="I2003" s="226"/>
      <c r="J2003" s="222"/>
      <c r="K2003" s="222"/>
      <c r="L2003" s="227"/>
      <c r="M2003" s="228"/>
      <c r="N2003" s="229"/>
      <c r="O2003" s="229"/>
      <c r="P2003" s="229"/>
      <c r="Q2003" s="229"/>
      <c r="R2003" s="229"/>
      <c r="S2003" s="229"/>
      <c r="T2003" s="230"/>
      <c r="AT2003" s="231" t="s">
        <v>283</v>
      </c>
      <c r="AU2003" s="231" t="s">
        <v>16</v>
      </c>
      <c r="AV2003" s="14" t="s">
        <v>84</v>
      </c>
      <c r="AW2003" s="14" t="s">
        <v>32</v>
      </c>
      <c r="AX2003" s="14" t="s">
        <v>76</v>
      </c>
      <c r="AY2003" s="231" t="s">
        <v>272</v>
      </c>
    </row>
    <row r="2004" spans="1:65" s="15" customFormat="1" ht="11.25">
      <c r="B2004" s="246"/>
      <c r="C2004" s="247"/>
      <c r="D2004" s="212" t="s">
        <v>283</v>
      </c>
      <c r="E2004" s="248" t="s">
        <v>1</v>
      </c>
      <c r="F2004" s="249" t="s">
        <v>5942</v>
      </c>
      <c r="G2004" s="247"/>
      <c r="H2004" s="250">
        <v>12.5</v>
      </c>
      <c r="I2004" s="251"/>
      <c r="J2004" s="247"/>
      <c r="K2004" s="247"/>
      <c r="L2004" s="252"/>
      <c r="M2004" s="253"/>
      <c r="N2004" s="254"/>
      <c r="O2004" s="254"/>
      <c r="P2004" s="254"/>
      <c r="Q2004" s="254"/>
      <c r="R2004" s="254"/>
      <c r="S2004" s="254"/>
      <c r="T2004" s="255"/>
      <c r="AT2004" s="256" t="s">
        <v>283</v>
      </c>
      <c r="AU2004" s="256" t="s">
        <v>16</v>
      </c>
      <c r="AV2004" s="15" t="s">
        <v>279</v>
      </c>
      <c r="AW2004" s="15" t="s">
        <v>32</v>
      </c>
      <c r="AX2004" s="15" t="s">
        <v>16</v>
      </c>
      <c r="AY2004" s="256" t="s">
        <v>272</v>
      </c>
    </row>
    <row r="2005" spans="1:65" s="2" customFormat="1" ht="24.2" customHeight="1">
      <c r="A2005" s="34"/>
      <c r="B2005" s="35"/>
      <c r="C2005" s="192" t="s">
        <v>3409</v>
      </c>
      <c r="D2005" s="192" t="s">
        <v>274</v>
      </c>
      <c r="E2005" s="193" t="s">
        <v>7337</v>
      </c>
      <c r="F2005" s="194" t="s">
        <v>6837</v>
      </c>
      <c r="G2005" s="195" t="s">
        <v>156</v>
      </c>
      <c r="H2005" s="196">
        <v>1</v>
      </c>
      <c r="I2005" s="197"/>
      <c r="J2005" s="198">
        <f>ROUND(I2005*H2005,2)</f>
        <v>0</v>
      </c>
      <c r="K2005" s="194" t="s">
        <v>1</v>
      </c>
      <c r="L2005" s="39"/>
      <c r="M2005" s="199" t="s">
        <v>1</v>
      </c>
      <c r="N2005" s="200" t="s">
        <v>41</v>
      </c>
      <c r="O2005" s="71"/>
      <c r="P2005" s="201">
        <f>O2005*H2005</f>
        <v>0</v>
      </c>
      <c r="Q2005" s="201">
        <v>0</v>
      </c>
      <c r="R2005" s="201">
        <f>Q2005*H2005</f>
        <v>0</v>
      </c>
      <c r="S2005" s="201">
        <v>0</v>
      </c>
      <c r="T2005" s="202">
        <f>S2005*H2005</f>
        <v>0</v>
      </c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R2005" s="203" t="s">
        <v>279</v>
      </c>
      <c r="AT2005" s="203" t="s">
        <v>274</v>
      </c>
      <c r="AU2005" s="203" t="s">
        <v>16</v>
      </c>
      <c r="AY2005" s="17" t="s">
        <v>272</v>
      </c>
      <c r="BE2005" s="204">
        <f>IF(N2005="základní",J2005,0)</f>
        <v>0</v>
      </c>
      <c r="BF2005" s="204">
        <f>IF(N2005="snížená",J2005,0)</f>
        <v>0</v>
      </c>
      <c r="BG2005" s="204">
        <f>IF(N2005="zákl. přenesená",J2005,0)</f>
        <v>0</v>
      </c>
      <c r="BH2005" s="204">
        <f>IF(N2005="sníž. přenesená",J2005,0)</f>
        <v>0</v>
      </c>
      <c r="BI2005" s="204">
        <f>IF(N2005="nulová",J2005,0)</f>
        <v>0</v>
      </c>
      <c r="BJ2005" s="17" t="s">
        <v>16</v>
      </c>
      <c r="BK2005" s="204">
        <f>ROUND(I2005*H2005,2)</f>
        <v>0</v>
      </c>
      <c r="BL2005" s="17" t="s">
        <v>279</v>
      </c>
      <c r="BM2005" s="203" t="s">
        <v>3687</v>
      </c>
    </row>
    <row r="2006" spans="1:65" s="13" customFormat="1" ht="11.25">
      <c r="B2006" s="210"/>
      <c r="C2006" s="211"/>
      <c r="D2006" s="212" t="s">
        <v>283</v>
      </c>
      <c r="E2006" s="213" t="s">
        <v>1</v>
      </c>
      <c r="F2006" s="214" t="s">
        <v>6768</v>
      </c>
      <c r="G2006" s="211"/>
      <c r="H2006" s="213" t="s">
        <v>1</v>
      </c>
      <c r="I2006" s="215"/>
      <c r="J2006" s="211"/>
      <c r="K2006" s="211"/>
      <c r="L2006" s="216"/>
      <c r="M2006" s="217"/>
      <c r="N2006" s="218"/>
      <c r="O2006" s="218"/>
      <c r="P2006" s="218"/>
      <c r="Q2006" s="218"/>
      <c r="R2006" s="218"/>
      <c r="S2006" s="218"/>
      <c r="T2006" s="219"/>
      <c r="AT2006" s="220" t="s">
        <v>283</v>
      </c>
      <c r="AU2006" s="220" t="s">
        <v>16</v>
      </c>
      <c r="AV2006" s="13" t="s">
        <v>16</v>
      </c>
      <c r="AW2006" s="13" t="s">
        <v>32</v>
      </c>
      <c r="AX2006" s="13" t="s">
        <v>76</v>
      </c>
      <c r="AY2006" s="220" t="s">
        <v>272</v>
      </c>
    </row>
    <row r="2007" spans="1:65" s="14" customFormat="1" ht="11.25">
      <c r="B2007" s="221"/>
      <c r="C2007" s="222"/>
      <c r="D2007" s="212" t="s">
        <v>283</v>
      </c>
      <c r="E2007" s="223" t="s">
        <v>1</v>
      </c>
      <c r="F2007" s="224" t="s">
        <v>16</v>
      </c>
      <c r="G2007" s="222"/>
      <c r="H2007" s="225">
        <v>1</v>
      </c>
      <c r="I2007" s="226"/>
      <c r="J2007" s="222"/>
      <c r="K2007" s="222"/>
      <c r="L2007" s="227"/>
      <c r="M2007" s="228"/>
      <c r="N2007" s="229"/>
      <c r="O2007" s="229"/>
      <c r="P2007" s="229"/>
      <c r="Q2007" s="229"/>
      <c r="R2007" s="229"/>
      <c r="S2007" s="229"/>
      <c r="T2007" s="230"/>
      <c r="AT2007" s="231" t="s">
        <v>283</v>
      </c>
      <c r="AU2007" s="231" t="s">
        <v>16</v>
      </c>
      <c r="AV2007" s="14" t="s">
        <v>84</v>
      </c>
      <c r="AW2007" s="14" t="s">
        <v>32</v>
      </c>
      <c r="AX2007" s="14" t="s">
        <v>76</v>
      </c>
      <c r="AY2007" s="231" t="s">
        <v>272</v>
      </c>
    </row>
    <row r="2008" spans="1:65" s="15" customFormat="1" ht="11.25">
      <c r="B2008" s="246"/>
      <c r="C2008" s="247"/>
      <c r="D2008" s="212" t="s">
        <v>283</v>
      </c>
      <c r="E2008" s="248" t="s">
        <v>1</v>
      </c>
      <c r="F2008" s="249" t="s">
        <v>5942</v>
      </c>
      <c r="G2008" s="247"/>
      <c r="H2008" s="250">
        <v>1</v>
      </c>
      <c r="I2008" s="251"/>
      <c r="J2008" s="247"/>
      <c r="K2008" s="247"/>
      <c r="L2008" s="252"/>
      <c r="M2008" s="253"/>
      <c r="N2008" s="254"/>
      <c r="O2008" s="254"/>
      <c r="P2008" s="254"/>
      <c r="Q2008" s="254"/>
      <c r="R2008" s="254"/>
      <c r="S2008" s="254"/>
      <c r="T2008" s="255"/>
      <c r="AT2008" s="256" t="s">
        <v>283</v>
      </c>
      <c r="AU2008" s="256" t="s">
        <v>16</v>
      </c>
      <c r="AV2008" s="15" t="s">
        <v>279</v>
      </c>
      <c r="AW2008" s="15" t="s">
        <v>32</v>
      </c>
      <c r="AX2008" s="15" t="s">
        <v>16</v>
      </c>
      <c r="AY2008" s="256" t="s">
        <v>272</v>
      </c>
    </row>
    <row r="2009" spans="1:65" s="2" customFormat="1" ht="21.75" customHeight="1">
      <c r="A2009" s="34"/>
      <c r="B2009" s="35"/>
      <c r="C2009" s="192" t="s">
        <v>3414</v>
      </c>
      <c r="D2009" s="192" t="s">
        <v>274</v>
      </c>
      <c r="E2009" s="193" t="s">
        <v>7338</v>
      </c>
      <c r="F2009" s="194" t="s">
        <v>6839</v>
      </c>
      <c r="G2009" s="195" t="s">
        <v>185</v>
      </c>
      <c r="H2009" s="196">
        <v>26</v>
      </c>
      <c r="I2009" s="197"/>
      <c r="J2009" s="198">
        <f>ROUND(I2009*H2009,2)</f>
        <v>0</v>
      </c>
      <c r="K2009" s="194" t="s">
        <v>1</v>
      </c>
      <c r="L2009" s="39"/>
      <c r="M2009" s="199" t="s">
        <v>1</v>
      </c>
      <c r="N2009" s="200" t="s">
        <v>41</v>
      </c>
      <c r="O2009" s="71"/>
      <c r="P2009" s="201">
        <f>O2009*H2009</f>
        <v>0</v>
      </c>
      <c r="Q2009" s="201">
        <v>0</v>
      </c>
      <c r="R2009" s="201">
        <f>Q2009*H2009</f>
        <v>0</v>
      </c>
      <c r="S2009" s="201">
        <v>0</v>
      </c>
      <c r="T2009" s="202">
        <f>S2009*H2009</f>
        <v>0</v>
      </c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R2009" s="203" t="s">
        <v>279</v>
      </c>
      <c r="AT2009" s="203" t="s">
        <v>274</v>
      </c>
      <c r="AU2009" s="203" t="s">
        <v>16</v>
      </c>
      <c r="AY2009" s="17" t="s">
        <v>272</v>
      </c>
      <c r="BE2009" s="204">
        <f>IF(N2009="základní",J2009,0)</f>
        <v>0</v>
      </c>
      <c r="BF2009" s="204">
        <f>IF(N2009="snížená",J2009,0)</f>
        <v>0</v>
      </c>
      <c r="BG2009" s="204">
        <f>IF(N2009="zákl. přenesená",J2009,0)</f>
        <v>0</v>
      </c>
      <c r="BH2009" s="204">
        <f>IF(N2009="sníž. přenesená",J2009,0)</f>
        <v>0</v>
      </c>
      <c r="BI2009" s="204">
        <f>IF(N2009="nulová",J2009,0)</f>
        <v>0</v>
      </c>
      <c r="BJ2009" s="17" t="s">
        <v>16</v>
      </c>
      <c r="BK2009" s="204">
        <f>ROUND(I2009*H2009,2)</f>
        <v>0</v>
      </c>
      <c r="BL2009" s="17" t="s">
        <v>279</v>
      </c>
      <c r="BM2009" s="203" t="s">
        <v>337</v>
      </c>
    </row>
    <row r="2010" spans="1:65" s="13" customFormat="1" ht="11.25">
      <c r="B2010" s="210"/>
      <c r="C2010" s="211"/>
      <c r="D2010" s="212" t="s">
        <v>283</v>
      </c>
      <c r="E2010" s="213" t="s">
        <v>1</v>
      </c>
      <c r="F2010" s="214" t="s">
        <v>6768</v>
      </c>
      <c r="G2010" s="211"/>
      <c r="H2010" s="213" t="s">
        <v>1</v>
      </c>
      <c r="I2010" s="215"/>
      <c r="J2010" s="211"/>
      <c r="K2010" s="211"/>
      <c r="L2010" s="216"/>
      <c r="M2010" s="217"/>
      <c r="N2010" s="218"/>
      <c r="O2010" s="218"/>
      <c r="P2010" s="218"/>
      <c r="Q2010" s="218"/>
      <c r="R2010" s="218"/>
      <c r="S2010" s="218"/>
      <c r="T2010" s="219"/>
      <c r="AT2010" s="220" t="s">
        <v>283</v>
      </c>
      <c r="AU2010" s="220" t="s">
        <v>16</v>
      </c>
      <c r="AV2010" s="13" t="s">
        <v>16</v>
      </c>
      <c r="AW2010" s="13" t="s">
        <v>32</v>
      </c>
      <c r="AX2010" s="13" t="s">
        <v>76</v>
      </c>
      <c r="AY2010" s="220" t="s">
        <v>272</v>
      </c>
    </row>
    <row r="2011" spans="1:65" s="14" customFormat="1" ht="11.25">
      <c r="B2011" s="221"/>
      <c r="C2011" s="222"/>
      <c r="D2011" s="212" t="s">
        <v>283</v>
      </c>
      <c r="E2011" s="223" t="s">
        <v>1</v>
      </c>
      <c r="F2011" s="224" t="s">
        <v>431</v>
      </c>
      <c r="G2011" s="222"/>
      <c r="H2011" s="225">
        <v>26</v>
      </c>
      <c r="I2011" s="226"/>
      <c r="J2011" s="222"/>
      <c r="K2011" s="222"/>
      <c r="L2011" s="227"/>
      <c r="M2011" s="228"/>
      <c r="N2011" s="229"/>
      <c r="O2011" s="229"/>
      <c r="P2011" s="229"/>
      <c r="Q2011" s="229"/>
      <c r="R2011" s="229"/>
      <c r="S2011" s="229"/>
      <c r="T2011" s="230"/>
      <c r="AT2011" s="231" t="s">
        <v>283</v>
      </c>
      <c r="AU2011" s="231" t="s">
        <v>16</v>
      </c>
      <c r="AV2011" s="14" t="s">
        <v>84</v>
      </c>
      <c r="AW2011" s="14" t="s">
        <v>32</v>
      </c>
      <c r="AX2011" s="14" t="s">
        <v>76</v>
      </c>
      <c r="AY2011" s="231" t="s">
        <v>272</v>
      </c>
    </row>
    <row r="2012" spans="1:65" s="15" customFormat="1" ht="11.25">
      <c r="B2012" s="246"/>
      <c r="C2012" s="247"/>
      <c r="D2012" s="212" t="s">
        <v>283</v>
      </c>
      <c r="E2012" s="248" t="s">
        <v>1</v>
      </c>
      <c r="F2012" s="249" t="s">
        <v>5942</v>
      </c>
      <c r="G2012" s="247"/>
      <c r="H2012" s="250">
        <v>26</v>
      </c>
      <c r="I2012" s="251"/>
      <c r="J2012" s="247"/>
      <c r="K2012" s="247"/>
      <c r="L2012" s="252"/>
      <c r="M2012" s="253"/>
      <c r="N2012" s="254"/>
      <c r="O2012" s="254"/>
      <c r="P2012" s="254"/>
      <c r="Q2012" s="254"/>
      <c r="R2012" s="254"/>
      <c r="S2012" s="254"/>
      <c r="T2012" s="255"/>
      <c r="AT2012" s="256" t="s">
        <v>283</v>
      </c>
      <c r="AU2012" s="256" t="s">
        <v>16</v>
      </c>
      <c r="AV2012" s="15" t="s">
        <v>279</v>
      </c>
      <c r="AW2012" s="15" t="s">
        <v>32</v>
      </c>
      <c r="AX2012" s="15" t="s">
        <v>16</v>
      </c>
      <c r="AY2012" s="256" t="s">
        <v>272</v>
      </c>
    </row>
    <row r="2013" spans="1:65" s="2" customFormat="1" ht="21.75" customHeight="1">
      <c r="A2013" s="34"/>
      <c r="B2013" s="35"/>
      <c r="C2013" s="192" t="s">
        <v>3420</v>
      </c>
      <c r="D2013" s="192" t="s">
        <v>274</v>
      </c>
      <c r="E2013" s="193" t="s">
        <v>7339</v>
      </c>
      <c r="F2013" s="194" t="s">
        <v>7315</v>
      </c>
      <c r="G2013" s="195" t="s">
        <v>185</v>
      </c>
      <c r="H2013" s="196">
        <v>26</v>
      </c>
      <c r="I2013" s="197"/>
      <c r="J2013" s="198">
        <f>ROUND(I2013*H2013,2)</f>
        <v>0</v>
      </c>
      <c r="K2013" s="194" t="s">
        <v>1</v>
      </c>
      <c r="L2013" s="39"/>
      <c r="M2013" s="199" t="s">
        <v>1</v>
      </c>
      <c r="N2013" s="200" t="s">
        <v>41</v>
      </c>
      <c r="O2013" s="71"/>
      <c r="P2013" s="201">
        <f>O2013*H2013</f>
        <v>0</v>
      </c>
      <c r="Q2013" s="201">
        <v>0</v>
      </c>
      <c r="R2013" s="201">
        <f>Q2013*H2013</f>
        <v>0</v>
      </c>
      <c r="S2013" s="201">
        <v>0</v>
      </c>
      <c r="T2013" s="202">
        <f>S2013*H2013</f>
        <v>0</v>
      </c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R2013" s="203" t="s">
        <v>279</v>
      </c>
      <c r="AT2013" s="203" t="s">
        <v>274</v>
      </c>
      <c r="AU2013" s="203" t="s">
        <v>16</v>
      </c>
      <c r="AY2013" s="17" t="s">
        <v>272</v>
      </c>
      <c r="BE2013" s="204">
        <f>IF(N2013="základní",J2013,0)</f>
        <v>0</v>
      </c>
      <c r="BF2013" s="204">
        <f>IF(N2013="snížená",J2013,0)</f>
        <v>0</v>
      </c>
      <c r="BG2013" s="204">
        <f>IF(N2013="zákl. přenesená",J2013,0)</f>
        <v>0</v>
      </c>
      <c r="BH2013" s="204">
        <f>IF(N2013="sníž. přenesená",J2013,0)</f>
        <v>0</v>
      </c>
      <c r="BI2013" s="204">
        <f>IF(N2013="nulová",J2013,0)</f>
        <v>0</v>
      </c>
      <c r="BJ2013" s="17" t="s">
        <v>16</v>
      </c>
      <c r="BK2013" s="204">
        <f>ROUND(I2013*H2013,2)</f>
        <v>0</v>
      </c>
      <c r="BL2013" s="17" t="s">
        <v>279</v>
      </c>
      <c r="BM2013" s="203" t="s">
        <v>3936</v>
      </c>
    </row>
    <row r="2014" spans="1:65" s="13" customFormat="1" ht="11.25">
      <c r="B2014" s="210"/>
      <c r="C2014" s="211"/>
      <c r="D2014" s="212" t="s">
        <v>283</v>
      </c>
      <c r="E2014" s="213" t="s">
        <v>1</v>
      </c>
      <c r="F2014" s="214" t="s">
        <v>6768</v>
      </c>
      <c r="G2014" s="211"/>
      <c r="H2014" s="213" t="s">
        <v>1</v>
      </c>
      <c r="I2014" s="215"/>
      <c r="J2014" s="211"/>
      <c r="K2014" s="211"/>
      <c r="L2014" s="216"/>
      <c r="M2014" s="217"/>
      <c r="N2014" s="218"/>
      <c r="O2014" s="218"/>
      <c r="P2014" s="218"/>
      <c r="Q2014" s="218"/>
      <c r="R2014" s="218"/>
      <c r="S2014" s="218"/>
      <c r="T2014" s="219"/>
      <c r="AT2014" s="220" t="s">
        <v>283</v>
      </c>
      <c r="AU2014" s="220" t="s">
        <v>16</v>
      </c>
      <c r="AV2014" s="13" t="s">
        <v>16</v>
      </c>
      <c r="AW2014" s="13" t="s">
        <v>32</v>
      </c>
      <c r="AX2014" s="13" t="s">
        <v>76</v>
      </c>
      <c r="AY2014" s="220" t="s">
        <v>272</v>
      </c>
    </row>
    <row r="2015" spans="1:65" s="14" customFormat="1" ht="11.25">
      <c r="B2015" s="221"/>
      <c r="C2015" s="222"/>
      <c r="D2015" s="212" t="s">
        <v>283</v>
      </c>
      <c r="E2015" s="223" t="s">
        <v>1</v>
      </c>
      <c r="F2015" s="224" t="s">
        <v>431</v>
      </c>
      <c r="G2015" s="222"/>
      <c r="H2015" s="225">
        <v>26</v>
      </c>
      <c r="I2015" s="226"/>
      <c r="J2015" s="222"/>
      <c r="K2015" s="222"/>
      <c r="L2015" s="227"/>
      <c r="M2015" s="228"/>
      <c r="N2015" s="229"/>
      <c r="O2015" s="229"/>
      <c r="P2015" s="229"/>
      <c r="Q2015" s="229"/>
      <c r="R2015" s="229"/>
      <c r="S2015" s="229"/>
      <c r="T2015" s="230"/>
      <c r="AT2015" s="231" t="s">
        <v>283</v>
      </c>
      <c r="AU2015" s="231" t="s">
        <v>16</v>
      </c>
      <c r="AV2015" s="14" t="s">
        <v>84</v>
      </c>
      <c r="AW2015" s="14" t="s">
        <v>32</v>
      </c>
      <c r="AX2015" s="14" t="s">
        <v>76</v>
      </c>
      <c r="AY2015" s="231" t="s">
        <v>272</v>
      </c>
    </row>
    <row r="2016" spans="1:65" s="15" customFormat="1" ht="11.25">
      <c r="B2016" s="246"/>
      <c r="C2016" s="247"/>
      <c r="D2016" s="212" t="s">
        <v>283</v>
      </c>
      <c r="E2016" s="248" t="s">
        <v>1</v>
      </c>
      <c r="F2016" s="249" t="s">
        <v>5942</v>
      </c>
      <c r="G2016" s="247"/>
      <c r="H2016" s="250">
        <v>26</v>
      </c>
      <c r="I2016" s="251"/>
      <c r="J2016" s="247"/>
      <c r="K2016" s="247"/>
      <c r="L2016" s="252"/>
      <c r="M2016" s="253"/>
      <c r="N2016" s="254"/>
      <c r="O2016" s="254"/>
      <c r="P2016" s="254"/>
      <c r="Q2016" s="254"/>
      <c r="R2016" s="254"/>
      <c r="S2016" s="254"/>
      <c r="T2016" s="255"/>
      <c r="AT2016" s="256" t="s">
        <v>283</v>
      </c>
      <c r="AU2016" s="256" t="s">
        <v>16</v>
      </c>
      <c r="AV2016" s="15" t="s">
        <v>279</v>
      </c>
      <c r="AW2016" s="15" t="s">
        <v>32</v>
      </c>
      <c r="AX2016" s="15" t="s">
        <v>16</v>
      </c>
      <c r="AY2016" s="256" t="s">
        <v>272</v>
      </c>
    </row>
    <row r="2017" spans="1:65" s="2" customFormat="1" ht="16.5" customHeight="1">
      <c r="A2017" s="34"/>
      <c r="B2017" s="35"/>
      <c r="C2017" s="192" t="s">
        <v>3426</v>
      </c>
      <c r="D2017" s="192" t="s">
        <v>274</v>
      </c>
      <c r="E2017" s="193" t="s">
        <v>7340</v>
      </c>
      <c r="F2017" s="194" t="s">
        <v>6843</v>
      </c>
      <c r="G2017" s="195" t="s">
        <v>185</v>
      </c>
      <c r="H2017" s="196">
        <v>26</v>
      </c>
      <c r="I2017" s="197"/>
      <c r="J2017" s="198">
        <f>ROUND(I2017*H2017,2)</f>
        <v>0</v>
      </c>
      <c r="K2017" s="194" t="s">
        <v>1</v>
      </c>
      <c r="L2017" s="39"/>
      <c r="M2017" s="199" t="s">
        <v>1</v>
      </c>
      <c r="N2017" s="200" t="s">
        <v>41</v>
      </c>
      <c r="O2017" s="71"/>
      <c r="P2017" s="201">
        <f>O2017*H2017</f>
        <v>0</v>
      </c>
      <c r="Q2017" s="201">
        <v>0</v>
      </c>
      <c r="R2017" s="201">
        <f>Q2017*H2017</f>
        <v>0</v>
      </c>
      <c r="S2017" s="201">
        <v>0</v>
      </c>
      <c r="T2017" s="202">
        <f>S2017*H2017</f>
        <v>0</v>
      </c>
      <c r="U2017" s="34"/>
      <c r="V2017" s="34"/>
      <c r="W2017" s="34"/>
      <c r="X2017" s="34"/>
      <c r="Y2017" s="34"/>
      <c r="Z2017" s="34"/>
      <c r="AA2017" s="34"/>
      <c r="AB2017" s="34"/>
      <c r="AC2017" s="34"/>
      <c r="AD2017" s="34"/>
      <c r="AE2017" s="34"/>
      <c r="AR2017" s="203" t="s">
        <v>279</v>
      </c>
      <c r="AT2017" s="203" t="s">
        <v>274</v>
      </c>
      <c r="AU2017" s="203" t="s">
        <v>16</v>
      </c>
      <c r="AY2017" s="17" t="s">
        <v>272</v>
      </c>
      <c r="BE2017" s="204">
        <f>IF(N2017="základní",J2017,0)</f>
        <v>0</v>
      </c>
      <c r="BF2017" s="204">
        <f>IF(N2017="snížená",J2017,0)</f>
        <v>0</v>
      </c>
      <c r="BG2017" s="204">
        <f>IF(N2017="zákl. přenesená",J2017,0)</f>
        <v>0</v>
      </c>
      <c r="BH2017" s="204">
        <f>IF(N2017="sníž. přenesená",J2017,0)</f>
        <v>0</v>
      </c>
      <c r="BI2017" s="204">
        <f>IF(N2017="nulová",J2017,0)</f>
        <v>0</v>
      </c>
      <c r="BJ2017" s="17" t="s">
        <v>16</v>
      </c>
      <c r="BK2017" s="204">
        <f>ROUND(I2017*H2017,2)</f>
        <v>0</v>
      </c>
      <c r="BL2017" s="17" t="s">
        <v>279</v>
      </c>
      <c r="BM2017" s="203" t="s">
        <v>5511</v>
      </c>
    </row>
    <row r="2018" spans="1:65" s="13" customFormat="1" ht="33.75">
      <c r="B2018" s="210"/>
      <c r="C2018" s="211"/>
      <c r="D2018" s="212" t="s">
        <v>283</v>
      </c>
      <c r="E2018" s="213" t="s">
        <v>1</v>
      </c>
      <c r="F2018" s="214" t="s">
        <v>6844</v>
      </c>
      <c r="G2018" s="211"/>
      <c r="H2018" s="213" t="s">
        <v>1</v>
      </c>
      <c r="I2018" s="215"/>
      <c r="J2018" s="211"/>
      <c r="K2018" s="211"/>
      <c r="L2018" s="216"/>
      <c r="M2018" s="217"/>
      <c r="N2018" s="218"/>
      <c r="O2018" s="218"/>
      <c r="P2018" s="218"/>
      <c r="Q2018" s="218"/>
      <c r="R2018" s="218"/>
      <c r="S2018" s="218"/>
      <c r="T2018" s="219"/>
      <c r="AT2018" s="220" t="s">
        <v>283</v>
      </c>
      <c r="AU2018" s="220" t="s">
        <v>16</v>
      </c>
      <c r="AV2018" s="13" t="s">
        <v>16</v>
      </c>
      <c r="AW2018" s="13" t="s">
        <v>32</v>
      </c>
      <c r="AX2018" s="13" t="s">
        <v>76</v>
      </c>
      <c r="AY2018" s="220" t="s">
        <v>272</v>
      </c>
    </row>
    <row r="2019" spans="1:65" s="13" customFormat="1" ht="22.5">
      <c r="B2019" s="210"/>
      <c r="C2019" s="211"/>
      <c r="D2019" s="212" t="s">
        <v>283</v>
      </c>
      <c r="E2019" s="213" t="s">
        <v>1</v>
      </c>
      <c r="F2019" s="214" t="s">
        <v>6845</v>
      </c>
      <c r="G2019" s="211"/>
      <c r="H2019" s="213" t="s">
        <v>1</v>
      </c>
      <c r="I2019" s="215"/>
      <c r="J2019" s="211"/>
      <c r="K2019" s="211"/>
      <c r="L2019" s="216"/>
      <c r="M2019" s="217"/>
      <c r="N2019" s="218"/>
      <c r="O2019" s="218"/>
      <c r="P2019" s="218"/>
      <c r="Q2019" s="218"/>
      <c r="R2019" s="218"/>
      <c r="S2019" s="218"/>
      <c r="T2019" s="219"/>
      <c r="AT2019" s="220" t="s">
        <v>283</v>
      </c>
      <c r="AU2019" s="220" t="s">
        <v>16</v>
      </c>
      <c r="AV2019" s="13" t="s">
        <v>16</v>
      </c>
      <c r="AW2019" s="13" t="s">
        <v>32</v>
      </c>
      <c r="AX2019" s="13" t="s">
        <v>76</v>
      </c>
      <c r="AY2019" s="220" t="s">
        <v>272</v>
      </c>
    </row>
    <row r="2020" spans="1:65" s="13" customFormat="1" ht="11.25">
      <c r="B2020" s="210"/>
      <c r="C2020" s="211"/>
      <c r="D2020" s="212" t="s">
        <v>283</v>
      </c>
      <c r="E2020" s="213" t="s">
        <v>1</v>
      </c>
      <c r="F2020" s="214" t="s">
        <v>6768</v>
      </c>
      <c r="G2020" s="211"/>
      <c r="H2020" s="213" t="s">
        <v>1</v>
      </c>
      <c r="I2020" s="215"/>
      <c r="J2020" s="211"/>
      <c r="K2020" s="211"/>
      <c r="L2020" s="216"/>
      <c r="M2020" s="217"/>
      <c r="N2020" s="218"/>
      <c r="O2020" s="218"/>
      <c r="P2020" s="218"/>
      <c r="Q2020" s="218"/>
      <c r="R2020" s="218"/>
      <c r="S2020" s="218"/>
      <c r="T2020" s="219"/>
      <c r="AT2020" s="220" t="s">
        <v>283</v>
      </c>
      <c r="AU2020" s="220" t="s">
        <v>16</v>
      </c>
      <c r="AV2020" s="13" t="s">
        <v>16</v>
      </c>
      <c r="AW2020" s="13" t="s">
        <v>32</v>
      </c>
      <c r="AX2020" s="13" t="s">
        <v>76</v>
      </c>
      <c r="AY2020" s="220" t="s">
        <v>272</v>
      </c>
    </row>
    <row r="2021" spans="1:65" s="14" customFormat="1" ht="11.25">
      <c r="B2021" s="221"/>
      <c r="C2021" s="222"/>
      <c r="D2021" s="212" t="s">
        <v>283</v>
      </c>
      <c r="E2021" s="223" t="s">
        <v>1</v>
      </c>
      <c r="F2021" s="224" t="s">
        <v>431</v>
      </c>
      <c r="G2021" s="222"/>
      <c r="H2021" s="225">
        <v>26</v>
      </c>
      <c r="I2021" s="226"/>
      <c r="J2021" s="222"/>
      <c r="K2021" s="222"/>
      <c r="L2021" s="227"/>
      <c r="M2021" s="228"/>
      <c r="N2021" s="229"/>
      <c r="O2021" s="229"/>
      <c r="P2021" s="229"/>
      <c r="Q2021" s="229"/>
      <c r="R2021" s="229"/>
      <c r="S2021" s="229"/>
      <c r="T2021" s="230"/>
      <c r="AT2021" s="231" t="s">
        <v>283</v>
      </c>
      <c r="AU2021" s="231" t="s">
        <v>16</v>
      </c>
      <c r="AV2021" s="14" t="s">
        <v>84</v>
      </c>
      <c r="AW2021" s="14" t="s">
        <v>32</v>
      </c>
      <c r="AX2021" s="14" t="s">
        <v>76</v>
      </c>
      <c r="AY2021" s="231" t="s">
        <v>272</v>
      </c>
    </row>
    <row r="2022" spans="1:65" s="15" customFormat="1" ht="11.25">
      <c r="B2022" s="246"/>
      <c r="C2022" s="247"/>
      <c r="D2022" s="212" t="s">
        <v>283</v>
      </c>
      <c r="E2022" s="248" t="s">
        <v>1</v>
      </c>
      <c r="F2022" s="249" t="s">
        <v>5942</v>
      </c>
      <c r="G2022" s="247"/>
      <c r="H2022" s="250">
        <v>26</v>
      </c>
      <c r="I2022" s="251"/>
      <c r="J2022" s="247"/>
      <c r="K2022" s="247"/>
      <c r="L2022" s="252"/>
      <c r="M2022" s="253"/>
      <c r="N2022" s="254"/>
      <c r="O2022" s="254"/>
      <c r="P2022" s="254"/>
      <c r="Q2022" s="254"/>
      <c r="R2022" s="254"/>
      <c r="S2022" s="254"/>
      <c r="T2022" s="255"/>
      <c r="AT2022" s="256" t="s">
        <v>283</v>
      </c>
      <c r="AU2022" s="256" t="s">
        <v>16</v>
      </c>
      <c r="AV2022" s="15" t="s">
        <v>279</v>
      </c>
      <c r="AW2022" s="15" t="s">
        <v>32</v>
      </c>
      <c r="AX2022" s="15" t="s">
        <v>16</v>
      </c>
      <c r="AY2022" s="256" t="s">
        <v>272</v>
      </c>
    </row>
    <row r="2023" spans="1:65" s="2" customFormat="1" ht="16.5" customHeight="1">
      <c r="A2023" s="34"/>
      <c r="B2023" s="35"/>
      <c r="C2023" s="192" t="s">
        <v>3433</v>
      </c>
      <c r="D2023" s="192" t="s">
        <v>274</v>
      </c>
      <c r="E2023" s="193" t="s">
        <v>7341</v>
      </c>
      <c r="F2023" s="194" t="s">
        <v>7200</v>
      </c>
      <c r="G2023" s="195" t="s">
        <v>3165</v>
      </c>
      <c r="H2023" s="196">
        <v>0.5</v>
      </c>
      <c r="I2023" s="197"/>
      <c r="J2023" s="198">
        <f>ROUND(I2023*H2023,2)</f>
        <v>0</v>
      </c>
      <c r="K2023" s="194" t="s">
        <v>1</v>
      </c>
      <c r="L2023" s="39"/>
      <c r="M2023" s="199" t="s">
        <v>1</v>
      </c>
      <c r="N2023" s="200" t="s">
        <v>41</v>
      </c>
      <c r="O2023" s="71"/>
      <c r="P2023" s="201">
        <f>O2023*H2023</f>
        <v>0</v>
      </c>
      <c r="Q2023" s="201">
        <v>0</v>
      </c>
      <c r="R2023" s="201">
        <f>Q2023*H2023</f>
        <v>0</v>
      </c>
      <c r="S2023" s="201">
        <v>0</v>
      </c>
      <c r="T2023" s="202">
        <f>S2023*H2023</f>
        <v>0</v>
      </c>
      <c r="U2023" s="34"/>
      <c r="V2023" s="34"/>
      <c r="W2023" s="34"/>
      <c r="X2023" s="34"/>
      <c r="Y2023" s="34"/>
      <c r="Z2023" s="34"/>
      <c r="AA2023" s="34"/>
      <c r="AB2023" s="34"/>
      <c r="AC2023" s="34"/>
      <c r="AD2023" s="34"/>
      <c r="AE2023" s="34"/>
      <c r="AR2023" s="203" t="s">
        <v>279</v>
      </c>
      <c r="AT2023" s="203" t="s">
        <v>274</v>
      </c>
      <c r="AU2023" s="203" t="s">
        <v>16</v>
      </c>
      <c r="AY2023" s="17" t="s">
        <v>272</v>
      </c>
      <c r="BE2023" s="204">
        <f>IF(N2023="základní",J2023,0)</f>
        <v>0</v>
      </c>
      <c r="BF2023" s="204">
        <f>IF(N2023="snížená",J2023,0)</f>
        <v>0</v>
      </c>
      <c r="BG2023" s="204">
        <f>IF(N2023="zákl. přenesená",J2023,0)</f>
        <v>0</v>
      </c>
      <c r="BH2023" s="204">
        <f>IF(N2023="sníž. přenesená",J2023,0)</f>
        <v>0</v>
      </c>
      <c r="BI2023" s="204">
        <f>IF(N2023="nulová",J2023,0)</f>
        <v>0</v>
      </c>
      <c r="BJ2023" s="17" t="s">
        <v>16</v>
      </c>
      <c r="BK2023" s="204">
        <f>ROUND(I2023*H2023,2)</f>
        <v>0</v>
      </c>
      <c r="BL2023" s="17" t="s">
        <v>279</v>
      </c>
      <c r="BM2023" s="203" t="s">
        <v>5613</v>
      </c>
    </row>
    <row r="2024" spans="1:65" s="13" customFormat="1" ht="11.25">
      <c r="B2024" s="210"/>
      <c r="C2024" s="211"/>
      <c r="D2024" s="212" t="s">
        <v>283</v>
      </c>
      <c r="E2024" s="213" t="s">
        <v>1</v>
      </c>
      <c r="F2024" s="214" t="s">
        <v>6768</v>
      </c>
      <c r="G2024" s="211"/>
      <c r="H2024" s="213" t="s">
        <v>1</v>
      </c>
      <c r="I2024" s="215"/>
      <c r="J2024" s="211"/>
      <c r="K2024" s="211"/>
      <c r="L2024" s="216"/>
      <c r="M2024" s="217"/>
      <c r="N2024" s="218"/>
      <c r="O2024" s="218"/>
      <c r="P2024" s="218"/>
      <c r="Q2024" s="218"/>
      <c r="R2024" s="218"/>
      <c r="S2024" s="218"/>
      <c r="T2024" s="219"/>
      <c r="AT2024" s="220" t="s">
        <v>283</v>
      </c>
      <c r="AU2024" s="220" t="s">
        <v>16</v>
      </c>
      <c r="AV2024" s="13" t="s">
        <v>16</v>
      </c>
      <c r="AW2024" s="13" t="s">
        <v>32</v>
      </c>
      <c r="AX2024" s="13" t="s">
        <v>76</v>
      </c>
      <c r="AY2024" s="220" t="s">
        <v>272</v>
      </c>
    </row>
    <row r="2025" spans="1:65" s="14" customFormat="1" ht="11.25">
      <c r="B2025" s="221"/>
      <c r="C2025" s="222"/>
      <c r="D2025" s="212" t="s">
        <v>283</v>
      </c>
      <c r="E2025" s="223" t="s">
        <v>1</v>
      </c>
      <c r="F2025" s="224" t="s">
        <v>2743</v>
      </c>
      <c r="G2025" s="222"/>
      <c r="H2025" s="225">
        <v>0.5</v>
      </c>
      <c r="I2025" s="226"/>
      <c r="J2025" s="222"/>
      <c r="K2025" s="222"/>
      <c r="L2025" s="227"/>
      <c r="M2025" s="228"/>
      <c r="N2025" s="229"/>
      <c r="O2025" s="229"/>
      <c r="P2025" s="229"/>
      <c r="Q2025" s="229"/>
      <c r="R2025" s="229"/>
      <c r="S2025" s="229"/>
      <c r="T2025" s="230"/>
      <c r="AT2025" s="231" t="s">
        <v>283</v>
      </c>
      <c r="AU2025" s="231" t="s">
        <v>16</v>
      </c>
      <c r="AV2025" s="14" t="s">
        <v>84</v>
      </c>
      <c r="AW2025" s="14" t="s">
        <v>32</v>
      </c>
      <c r="AX2025" s="14" t="s">
        <v>76</v>
      </c>
      <c r="AY2025" s="231" t="s">
        <v>272</v>
      </c>
    </row>
    <row r="2026" spans="1:65" s="15" customFormat="1" ht="11.25">
      <c r="B2026" s="246"/>
      <c r="C2026" s="247"/>
      <c r="D2026" s="212" t="s">
        <v>283</v>
      </c>
      <c r="E2026" s="248" t="s">
        <v>1</v>
      </c>
      <c r="F2026" s="249" t="s">
        <v>5942</v>
      </c>
      <c r="G2026" s="247"/>
      <c r="H2026" s="250">
        <v>0.5</v>
      </c>
      <c r="I2026" s="251"/>
      <c r="J2026" s="247"/>
      <c r="K2026" s="247"/>
      <c r="L2026" s="252"/>
      <c r="M2026" s="253"/>
      <c r="N2026" s="254"/>
      <c r="O2026" s="254"/>
      <c r="P2026" s="254"/>
      <c r="Q2026" s="254"/>
      <c r="R2026" s="254"/>
      <c r="S2026" s="254"/>
      <c r="T2026" s="255"/>
      <c r="AT2026" s="256" t="s">
        <v>283</v>
      </c>
      <c r="AU2026" s="256" t="s">
        <v>16</v>
      </c>
      <c r="AV2026" s="15" t="s">
        <v>279</v>
      </c>
      <c r="AW2026" s="15" t="s">
        <v>32</v>
      </c>
      <c r="AX2026" s="15" t="s">
        <v>16</v>
      </c>
      <c r="AY2026" s="256" t="s">
        <v>272</v>
      </c>
    </row>
    <row r="2027" spans="1:65" s="2" customFormat="1" ht="37.9" customHeight="1">
      <c r="A2027" s="34"/>
      <c r="B2027" s="35"/>
      <c r="C2027" s="192" t="s">
        <v>3438</v>
      </c>
      <c r="D2027" s="192" t="s">
        <v>274</v>
      </c>
      <c r="E2027" s="193" t="s">
        <v>7342</v>
      </c>
      <c r="F2027" s="194" t="s">
        <v>6849</v>
      </c>
      <c r="G2027" s="195" t="s">
        <v>952</v>
      </c>
      <c r="H2027" s="196">
        <v>1</v>
      </c>
      <c r="I2027" s="197"/>
      <c r="J2027" s="198">
        <f>ROUND(I2027*H2027,2)</f>
        <v>0</v>
      </c>
      <c r="K2027" s="194" t="s">
        <v>1</v>
      </c>
      <c r="L2027" s="39"/>
      <c r="M2027" s="199" t="s">
        <v>1</v>
      </c>
      <c r="N2027" s="200" t="s">
        <v>41</v>
      </c>
      <c r="O2027" s="71"/>
      <c r="P2027" s="201">
        <f>O2027*H2027</f>
        <v>0</v>
      </c>
      <c r="Q2027" s="201">
        <v>0</v>
      </c>
      <c r="R2027" s="201">
        <f>Q2027*H2027</f>
        <v>0</v>
      </c>
      <c r="S2027" s="201">
        <v>0</v>
      </c>
      <c r="T2027" s="202">
        <f>S2027*H2027</f>
        <v>0</v>
      </c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4"/>
      <c r="AE2027" s="34"/>
      <c r="AR2027" s="203" t="s">
        <v>279</v>
      </c>
      <c r="AT2027" s="203" t="s">
        <v>274</v>
      </c>
      <c r="AU2027" s="203" t="s">
        <v>16</v>
      </c>
      <c r="AY2027" s="17" t="s">
        <v>272</v>
      </c>
      <c r="BE2027" s="204">
        <f>IF(N2027="základní",J2027,0)</f>
        <v>0</v>
      </c>
      <c r="BF2027" s="204">
        <f>IF(N2027="snížená",J2027,0)</f>
        <v>0</v>
      </c>
      <c r="BG2027" s="204">
        <f>IF(N2027="zákl. přenesená",J2027,0)</f>
        <v>0</v>
      </c>
      <c r="BH2027" s="204">
        <f>IF(N2027="sníž. přenesená",J2027,0)</f>
        <v>0</v>
      </c>
      <c r="BI2027" s="204">
        <f>IF(N2027="nulová",J2027,0)</f>
        <v>0</v>
      </c>
      <c r="BJ2027" s="17" t="s">
        <v>16</v>
      </c>
      <c r="BK2027" s="204">
        <f>ROUND(I2027*H2027,2)</f>
        <v>0</v>
      </c>
      <c r="BL2027" s="17" t="s">
        <v>279</v>
      </c>
      <c r="BM2027" s="203" t="s">
        <v>5546</v>
      </c>
    </row>
    <row r="2028" spans="1:65" s="13" customFormat="1" ht="11.25">
      <c r="B2028" s="210"/>
      <c r="C2028" s="211"/>
      <c r="D2028" s="212" t="s">
        <v>283</v>
      </c>
      <c r="E2028" s="213" t="s">
        <v>1</v>
      </c>
      <c r="F2028" s="214" t="s">
        <v>6768</v>
      </c>
      <c r="G2028" s="211"/>
      <c r="H2028" s="213" t="s">
        <v>1</v>
      </c>
      <c r="I2028" s="215"/>
      <c r="J2028" s="211"/>
      <c r="K2028" s="211"/>
      <c r="L2028" s="216"/>
      <c r="M2028" s="217"/>
      <c r="N2028" s="218"/>
      <c r="O2028" s="218"/>
      <c r="P2028" s="218"/>
      <c r="Q2028" s="218"/>
      <c r="R2028" s="218"/>
      <c r="S2028" s="218"/>
      <c r="T2028" s="219"/>
      <c r="AT2028" s="220" t="s">
        <v>283</v>
      </c>
      <c r="AU2028" s="220" t="s">
        <v>16</v>
      </c>
      <c r="AV2028" s="13" t="s">
        <v>16</v>
      </c>
      <c r="AW2028" s="13" t="s">
        <v>32</v>
      </c>
      <c r="AX2028" s="13" t="s">
        <v>76</v>
      </c>
      <c r="AY2028" s="220" t="s">
        <v>272</v>
      </c>
    </row>
    <row r="2029" spans="1:65" s="14" customFormat="1" ht="11.25">
      <c r="B2029" s="221"/>
      <c r="C2029" s="222"/>
      <c r="D2029" s="212" t="s">
        <v>283</v>
      </c>
      <c r="E2029" s="223" t="s">
        <v>1</v>
      </c>
      <c r="F2029" s="224" t="s">
        <v>16</v>
      </c>
      <c r="G2029" s="222"/>
      <c r="H2029" s="225">
        <v>1</v>
      </c>
      <c r="I2029" s="226"/>
      <c r="J2029" s="222"/>
      <c r="K2029" s="222"/>
      <c r="L2029" s="227"/>
      <c r="M2029" s="228"/>
      <c r="N2029" s="229"/>
      <c r="O2029" s="229"/>
      <c r="P2029" s="229"/>
      <c r="Q2029" s="229"/>
      <c r="R2029" s="229"/>
      <c r="S2029" s="229"/>
      <c r="T2029" s="230"/>
      <c r="AT2029" s="231" t="s">
        <v>283</v>
      </c>
      <c r="AU2029" s="231" t="s">
        <v>16</v>
      </c>
      <c r="AV2029" s="14" t="s">
        <v>84</v>
      </c>
      <c r="AW2029" s="14" t="s">
        <v>32</v>
      </c>
      <c r="AX2029" s="14" t="s">
        <v>76</v>
      </c>
      <c r="AY2029" s="231" t="s">
        <v>272</v>
      </c>
    </row>
    <row r="2030" spans="1:65" s="15" customFormat="1" ht="11.25">
      <c r="B2030" s="246"/>
      <c r="C2030" s="247"/>
      <c r="D2030" s="212" t="s">
        <v>283</v>
      </c>
      <c r="E2030" s="248" t="s">
        <v>1</v>
      </c>
      <c r="F2030" s="249" t="s">
        <v>5942</v>
      </c>
      <c r="G2030" s="247"/>
      <c r="H2030" s="250">
        <v>1</v>
      </c>
      <c r="I2030" s="251"/>
      <c r="J2030" s="247"/>
      <c r="K2030" s="247"/>
      <c r="L2030" s="252"/>
      <c r="M2030" s="253"/>
      <c r="N2030" s="254"/>
      <c r="O2030" s="254"/>
      <c r="P2030" s="254"/>
      <c r="Q2030" s="254"/>
      <c r="R2030" s="254"/>
      <c r="S2030" s="254"/>
      <c r="T2030" s="255"/>
      <c r="AT2030" s="256" t="s">
        <v>283</v>
      </c>
      <c r="AU2030" s="256" t="s">
        <v>16</v>
      </c>
      <c r="AV2030" s="15" t="s">
        <v>279</v>
      </c>
      <c r="AW2030" s="15" t="s">
        <v>32</v>
      </c>
      <c r="AX2030" s="15" t="s">
        <v>16</v>
      </c>
      <c r="AY2030" s="256" t="s">
        <v>272</v>
      </c>
    </row>
    <row r="2031" spans="1:65" s="2" customFormat="1" ht="55.5" customHeight="1">
      <c r="A2031" s="34"/>
      <c r="B2031" s="35"/>
      <c r="C2031" s="192" t="s">
        <v>3442</v>
      </c>
      <c r="D2031" s="192" t="s">
        <v>274</v>
      </c>
      <c r="E2031" s="193" t="s">
        <v>7343</v>
      </c>
      <c r="F2031" s="194" t="s">
        <v>7344</v>
      </c>
      <c r="G2031" s="195" t="s">
        <v>2594</v>
      </c>
      <c r="H2031" s="196">
        <v>4</v>
      </c>
      <c r="I2031" s="197"/>
      <c r="J2031" s="198">
        <f>ROUND(I2031*H2031,2)</f>
        <v>0</v>
      </c>
      <c r="K2031" s="194" t="s">
        <v>1</v>
      </c>
      <c r="L2031" s="39"/>
      <c r="M2031" s="199" t="s">
        <v>1</v>
      </c>
      <c r="N2031" s="200" t="s">
        <v>41</v>
      </c>
      <c r="O2031" s="71"/>
      <c r="P2031" s="201">
        <f>O2031*H2031</f>
        <v>0</v>
      </c>
      <c r="Q2031" s="201">
        <v>0</v>
      </c>
      <c r="R2031" s="201">
        <f>Q2031*H2031</f>
        <v>0</v>
      </c>
      <c r="S2031" s="201">
        <v>0</v>
      </c>
      <c r="T2031" s="202">
        <f>S2031*H2031</f>
        <v>0</v>
      </c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4"/>
      <c r="AE2031" s="34"/>
      <c r="AR2031" s="203" t="s">
        <v>279</v>
      </c>
      <c r="AT2031" s="203" t="s">
        <v>274</v>
      </c>
      <c r="AU2031" s="203" t="s">
        <v>16</v>
      </c>
      <c r="AY2031" s="17" t="s">
        <v>272</v>
      </c>
      <c r="BE2031" s="204">
        <f>IF(N2031="základní",J2031,0)</f>
        <v>0</v>
      </c>
      <c r="BF2031" s="204">
        <f>IF(N2031="snížená",J2031,0)</f>
        <v>0</v>
      </c>
      <c r="BG2031" s="204">
        <f>IF(N2031="zákl. přenesená",J2031,0)</f>
        <v>0</v>
      </c>
      <c r="BH2031" s="204">
        <f>IF(N2031="sníž. přenesená",J2031,0)</f>
        <v>0</v>
      </c>
      <c r="BI2031" s="204">
        <f>IF(N2031="nulová",J2031,0)</f>
        <v>0</v>
      </c>
      <c r="BJ2031" s="17" t="s">
        <v>16</v>
      </c>
      <c r="BK2031" s="204">
        <f>ROUND(I2031*H2031,2)</f>
        <v>0</v>
      </c>
      <c r="BL2031" s="17" t="s">
        <v>279</v>
      </c>
      <c r="BM2031" s="203" t="s">
        <v>5641</v>
      </c>
    </row>
    <row r="2032" spans="1:65" s="2" customFormat="1" ht="21.75" customHeight="1">
      <c r="A2032" s="34"/>
      <c r="B2032" s="35"/>
      <c r="C2032" s="192" t="s">
        <v>7073</v>
      </c>
      <c r="D2032" s="192" t="s">
        <v>274</v>
      </c>
      <c r="E2032" s="193" t="s">
        <v>7345</v>
      </c>
      <c r="F2032" s="194" t="s">
        <v>6809</v>
      </c>
      <c r="G2032" s="195" t="s">
        <v>380</v>
      </c>
      <c r="H2032" s="196">
        <v>0.255</v>
      </c>
      <c r="I2032" s="197"/>
      <c r="J2032" s="198">
        <f>ROUND(I2032*H2032,2)</f>
        <v>0</v>
      </c>
      <c r="K2032" s="194" t="s">
        <v>1</v>
      </c>
      <c r="L2032" s="39"/>
      <c r="M2032" s="199" t="s">
        <v>1</v>
      </c>
      <c r="N2032" s="200" t="s">
        <v>41</v>
      </c>
      <c r="O2032" s="71"/>
      <c r="P2032" s="201">
        <f>O2032*H2032</f>
        <v>0</v>
      </c>
      <c r="Q2032" s="201">
        <v>0</v>
      </c>
      <c r="R2032" s="201">
        <f>Q2032*H2032</f>
        <v>0</v>
      </c>
      <c r="S2032" s="201">
        <v>0</v>
      </c>
      <c r="T2032" s="202">
        <f>S2032*H2032</f>
        <v>0</v>
      </c>
      <c r="U2032" s="34"/>
      <c r="V2032" s="34"/>
      <c r="W2032" s="34"/>
      <c r="X2032" s="34"/>
      <c r="Y2032" s="34"/>
      <c r="Z2032" s="34"/>
      <c r="AA2032" s="34"/>
      <c r="AB2032" s="34"/>
      <c r="AC2032" s="34"/>
      <c r="AD2032" s="34"/>
      <c r="AE2032" s="34"/>
      <c r="AR2032" s="203" t="s">
        <v>279</v>
      </c>
      <c r="AT2032" s="203" t="s">
        <v>274</v>
      </c>
      <c r="AU2032" s="203" t="s">
        <v>16</v>
      </c>
      <c r="AY2032" s="17" t="s">
        <v>272</v>
      </c>
      <c r="BE2032" s="204">
        <f>IF(N2032="základní",J2032,0)</f>
        <v>0</v>
      </c>
      <c r="BF2032" s="204">
        <f>IF(N2032="snížená",J2032,0)</f>
        <v>0</v>
      </c>
      <c r="BG2032" s="204">
        <f>IF(N2032="zákl. přenesená",J2032,0)</f>
        <v>0</v>
      </c>
      <c r="BH2032" s="204">
        <f>IF(N2032="sníž. přenesená",J2032,0)</f>
        <v>0</v>
      </c>
      <c r="BI2032" s="204">
        <f>IF(N2032="nulová",J2032,0)</f>
        <v>0</v>
      </c>
      <c r="BJ2032" s="17" t="s">
        <v>16</v>
      </c>
      <c r="BK2032" s="204">
        <f>ROUND(I2032*H2032,2)</f>
        <v>0</v>
      </c>
      <c r="BL2032" s="17" t="s">
        <v>279</v>
      </c>
      <c r="BM2032" s="203" t="s">
        <v>5678</v>
      </c>
    </row>
    <row r="2033" spans="1:65" s="12" customFormat="1" ht="25.9" customHeight="1">
      <c r="B2033" s="176"/>
      <c r="C2033" s="177"/>
      <c r="D2033" s="178" t="s">
        <v>75</v>
      </c>
      <c r="E2033" s="179" t="s">
        <v>7346</v>
      </c>
      <c r="F2033" s="179" t="s">
        <v>7347</v>
      </c>
      <c r="G2033" s="177"/>
      <c r="H2033" s="177"/>
      <c r="I2033" s="180"/>
      <c r="J2033" s="181">
        <f>BK2033</f>
        <v>0</v>
      </c>
      <c r="K2033" s="177"/>
      <c r="L2033" s="182"/>
      <c r="M2033" s="183"/>
      <c r="N2033" s="184"/>
      <c r="O2033" s="184"/>
      <c r="P2033" s="185">
        <f>SUM(P2034:P2101)</f>
        <v>0</v>
      </c>
      <c r="Q2033" s="184"/>
      <c r="R2033" s="185">
        <f>SUM(R2034:R2101)</f>
        <v>0</v>
      </c>
      <c r="S2033" s="184"/>
      <c r="T2033" s="186">
        <f>SUM(T2034:T2101)</f>
        <v>0</v>
      </c>
      <c r="AR2033" s="187" t="s">
        <v>16</v>
      </c>
      <c r="AT2033" s="188" t="s">
        <v>75</v>
      </c>
      <c r="AU2033" s="188" t="s">
        <v>76</v>
      </c>
      <c r="AY2033" s="187" t="s">
        <v>272</v>
      </c>
      <c r="BK2033" s="189">
        <f>SUM(BK2034:BK2101)</f>
        <v>0</v>
      </c>
    </row>
    <row r="2034" spans="1:65" s="2" customFormat="1" ht="37.9" customHeight="1">
      <c r="A2034" s="34"/>
      <c r="B2034" s="35"/>
      <c r="C2034" s="192" t="s">
        <v>3447</v>
      </c>
      <c r="D2034" s="192" t="s">
        <v>274</v>
      </c>
      <c r="E2034" s="193" t="s">
        <v>7348</v>
      </c>
      <c r="F2034" s="194" t="s">
        <v>7349</v>
      </c>
      <c r="G2034" s="195" t="s">
        <v>952</v>
      </c>
      <c r="H2034" s="196">
        <v>1</v>
      </c>
      <c r="I2034" s="197"/>
      <c r="J2034" s="198">
        <f>ROUND(I2034*H2034,2)</f>
        <v>0</v>
      </c>
      <c r="K2034" s="194" t="s">
        <v>1</v>
      </c>
      <c r="L2034" s="39"/>
      <c r="M2034" s="199" t="s">
        <v>1</v>
      </c>
      <c r="N2034" s="200" t="s">
        <v>41</v>
      </c>
      <c r="O2034" s="71"/>
      <c r="P2034" s="201">
        <f>O2034*H2034</f>
        <v>0</v>
      </c>
      <c r="Q2034" s="201">
        <v>0</v>
      </c>
      <c r="R2034" s="201">
        <f>Q2034*H2034</f>
        <v>0</v>
      </c>
      <c r="S2034" s="201">
        <v>0</v>
      </c>
      <c r="T2034" s="202">
        <f>S2034*H2034</f>
        <v>0</v>
      </c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  <c r="AR2034" s="203" t="s">
        <v>279</v>
      </c>
      <c r="AT2034" s="203" t="s">
        <v>274</v>
      </c>
      <c r="AU2034" s="203" t="s">
        <v>16</v>
      </c>
      <c r="AY2034" s="17" t="s">
        <v>272</v>
      </c>
      <c r="BE2034" s="204">
        <f>IF(N2034="základní",J2034,0)</f>
        <v>0</v>
      </c>
      <c r="BF2034" s="204">
        <f>IF(N2034="snížená",J2034,0)</f>
        <v>0</v>
      </c>
      <c r="BG2034" s="204">
        <f>IF(N2034="zákl. přenesená",J2034,0)</f>
        <v>0</v>
      </c>
      <c r="BH2034" s="204">
        <f>IF(N2034="sníž. přenesená",J2034,0)</f>
        <v>0</v>
      </c>
      <c r="BI2034" s="204">
        <f>IF(N2034="nulová",J2034,0)</f>
        <v>0</v>
      </c>
      <c r="BJ2034" s="17" t="s">
        <v>16</v>
      </c>
      <c r="BK2034" s="204">
        <f>ROUND(I2034*H2034,2)</f>
        <v>0</v>
      </c>
      <c r="BL2034" s="17" t="s">
        <v>279</v>
      </c>
      <c r="BM2034" s="203" t="s">
        <v>4708</v>
      </c>
    </row>
    <row r="2035" spans="1:65" s="13" customFormat="1" ht="22.5">
      <c r="B2035" s="210"/>
      <c r="C2035" s="211"/>
      <c r="D2035" s="212" t="s">
        <v>283</v>
      </c>
      <c r="E2035" s="213" t="s">
        <v>1</v>
      </c>
      <c r="F2035" s="214" t="s">
        <v>6707</v>
      </c>
      <c r="G2035" s="211"/>
      <c r="H2035" s="213" t="s">
        <v>1</v>
      </c>
      <c r="I2035" s="215"/>
      <c r="J2035" s="211"/>
      <c r="K2035" s="211"/>
      <c r="L2035" s="216"/>
      <c r="M2035" s="217"/>
      <c r="N2035" s="218"/>
      <c r="O2035" s="218"/>
      <c r="P2035" s="218"/>
      <c r="Q2035" s="218"/>
      <c r="R2035" s="218"/>
      <c r="S2035" s="218"/>
      <c r="T2035" s="219"/>
      <c r="AT2035" s="220" t="s">
        <v>283</v>
      </c>
      <c r="AU2035" s="220" t="s">
        <v>16</v>
      </c>
      <c r="AV2035" s="13" t="s">
        <v>16</v>
      </c>
      <c r="AW2035" s="13" t="s">
        <v>32</v>
      </c>
      <c r="AX2035" s="13" t="s">
        <v>76</v>
      </c>
      <c r="AY2035" s="220" t="s">
        <v>272</v>
      </c>
    </row>
    <row r="2036" spans="1:65" s="13" customFormat="1" ht="11.25">
      <c r="B2036" s="210"/>
      <c r="C2036" s="211"/>
      <c r="D2036" s="212" t="s">
        <v>283</v>
      </c>
      <c r="E2036" s="213" t="s">
        <v>1</v>
      </c>
      <c r="F2036" s="214" t="s">
        <v>6814</v>
      </c>
      <c r="G2036" s="211"/>
      <c r="H2036" s="213" t="s">
        <v>1</v>
      </c>
      <c r="I2036" s="215"/>
      <c r="J2036" s="211"/>
      <c r="K2036" s="211"/>
      <c r="L2036" s="216"/>
      <c r="M2036" s="217"/>
      <c r="N2036" s="218"/>
      <c r="O2036" s="218"/>
      <c r="P2036" s="218"/>
      <c r="Q2036" s="218"/>
      <c r="R2036" s="218"/>
      <c r="S2036" s="218"/>
      <c r="T2036" s="219"/>
      <c r="AT2036" s="220" t="s">
        <v>283</v>
      </c>
      <c r="AU2036" s="220" t="s">
        <v>16</v>
      </c>
      <c r="AV2036" s="13" t="s">
        <v>16</v>
      </c>
      <c r="AW2036" s="13" t="s">
        <v>32</v>
      </c>
      <c r="AX2036" s="13" t="s">
        <v>76</v>
      </c>
      <c r="AY2036" s="220" t="s">
        <v>272</v>
      </c>
    </row>
    <row r="2037" spans="1:65" s="13" customFormat="1" ht="11.25">
      <c r="B2037" s="210"/>
      <c r="C2037" s="211"/>
      <c r="D2037" s="212" t="s">
        <v>283</v>
      </c>
      <c r="E2037" s="213" t="s">
        <v>1</v>
      </c>
      <c r="F2037" s="214" t="s">
        <v>6815</v>
      </c>
      <c r="G2037" s="211"/>
      <c r="H2037" s="213" t="s">
        <v>1</v>
      </c>
      <c r="I2037" s="215"/>
      <c r="J2037" s="211"/>
      <c r="K2037" s="211"/>
      <c r="L2037" s="216"/>
      <c r="M2037" s="217"/>
      <c r="N2037" s="218"/>
      <c r="O2037" s="218"/>
      <c r="P2037" s="218"/>
      <c r="Q2037" s="218"/>
      <c r="R2037" s="218"/>
      <c r="S2037" s="218"/>
      <c r="T2037" s="219"/>
      <c r="AT2037" s="220" t="s">
        <v>283</v>
      </c>
      <c r="AU2037" s="220" t="s">
        <v>16</v>
      </c>
      <c r="AV2037" s="13" t="s">
        <v>16</v>
      </c>
      <c r="AW2037" s="13" t="s">
        <v>32</v>
      </c>
      <c r="AX2037" s="13" t="s">
        <v>76</v>
      </c>
      <c r="AY2037" s="220" t="s">
        <v>272</v>
      </c>
    </row>
    <row r="2038" spans="1:65" s="13" customFormat="1" ht="11.25">
      <c r="B2038" s="210"/>
      <c r="C2038" s="211"/>
      <c r="D2038" s="212" t="s">
        <v>283</v>
      </c>
      <c r="E2038" s="213" t="s">
        <v>1</v>
      </c>
      <c r="F2038" s="214" t="s">
        <v>6816</v>
      </c>
      <c r="G2038" s="211"/>
      <c r="H2038" s="213" t="s">
        <v>1</v>
      </c>
      <c r="I2038" s="215"/>
      <c r="J2038" s="211"/>
      <c r="K2038" s="211"/>
      <c r="L2038" s="216"/>
      <c r="M2038" s="217"/>
      <c r="N2038" s="218"/>
      <c r="O2038" s="218"/>
      <c r="P2038" s="218"/>
      <c r="Q2038" s="218"/>
      <c r="R2038" s="218"/>
      <c r="S2038" s="218"/>
      <c r="T2038" s="219"/>
      <c r="AT2038" s="220" t="s">
        <v>283</v>
      </c>
      <c r="AU2038" s="220" t="s">
        <v>16</v>
      </c>
      <c r="AV2038" s="13" t="s">
        <v>16</v>
      </c>
      <c r="AW2038" s="13" t="s">
        <v>32</v>
      </c>
      <c r="AX2038" s="13" t="s">
        <v>76</v>
      </c>
      <c r="AY2038" s="220" t="s">
        <v>272</v>
      </c>
    </row>
    <row r="2039" spans="1:65" s="13" customFormat="1" ht="22.5">
      <c r="B2039" s="210"/>
      <c r="C2039" s="211"/>
      <c r="D2039" s="212" t="s">
        <v>283</v>
      </c>
      <c r="E2039" s="213" t="s">
        <v>1</v>
      </c>
      <c r="F2039" s="214" t="s">
        <v>6817</v>
      </c>
      <c r="G2039" s="211"/>
      <c r="H2039" s="213" t="s">
        <v>1</v>
      </c>
      <c r="I2039" s="215"/>
      <c r="J2039" s="211"/>
      <c r="K2039" s="211"/>
      <c r="L2039" s="216"/>
      <c r="M2039" s="217"/>
      <c r="N2039" s="218"/>
      <c r="O2039" s="218"/>
      <c r="P2039" s="218"/>
      <c r="Q2039" s="218"/>
      <c r="R2039" s="218"/>
      <c r="S2039" s="218"/>
      <c r="T2039" s="219"/>
      <c r="AT2039" s="220" t="s">
        <v>283</v>
      </c>
      <c r="AU2039" s="220" t="s">
        <v>16</v>
      </c>
      <c r="AV2039" s="13" t="s">
        <v>16</v>
      </c>
      <c r="AW2039" s="13" t="s">
        <v>32</v>
      </c>
      <c r="AX2039" s="13" t="s">
        <v>76</v>
      </c>
      <c r="AY2039" s="220" t="s">
        <v>272</v>
      </c>
    </row>
    <row r="2040" spans="1:65" s="13" customFormat="1" ht="11.25">
      <c r="B2040" s="210"/>
      <c r="C2040" s="211"/>
      <c r="D2040" s="212" t="s">
        <v>283</v>
      </c>
      <c r="E2040" s="213" t="s">
        <v>1</v>
      </c>
      <c r="F2040" s="214" t="s">
        <v>6818</v>
      </c>
      <c r="G2040" s="211"/>
      <c r="H2040" s="213" t="s">
        <v>1</v>
      </c>
      <c r="I2040" s="215"/>
      <c r="J2040" s="211"/>
      <c r="K2040" s="211"/>
      <c r="L2040" s="216"/>
      <c r="M2040" s="217"/>
      <c r="N2040" s="218"/>
      <c r="O2040" s="218"/>
      <c r="P2040" s="218"/>
      <c r="Q2040" s="218"/>
      <c r="R2040" s="218"/>
      <c r="S2040" s="218"/>
      <c r="T2040" s="219"/>
      <c r="AT2040" s="220" t="s">
        <v>283</v>
      </c>
      <c r="AU2040" s="220" t="s">
        <v>16</v>
      </c>
      <c r="AV2040" s="13" t="s">
        <v>16</v>
      </c>
      <c r="AW2040" s="13" t="s">
        <v>32</v>
      </c>
      <c r="AX2040" s="13" t="s">
        <v>76</v>
      </c>
      <c r="AY2040" s="220" t="s">
        <v>272</v>
      </c>
    </row>
    <row r="2041" spans="1:65" s="13" customFormat="1" ht="22.5">
      <c r="B2041" s="210"/>
      <c r="C2041" s="211"/>
      <c r="D2041" s="212" t="s">
        <v>283</v>
      </c>
      <c r="E2041" s="213" t="s">
        <v>1</v>
      </c>
      <c r="F2041" s="214" t="s">
        <v>6819</v>
      </c>
      <c r="G2041" s="211"/>
      <c r="H2041" s="213" t="s">
        <v>1</v>
      </c>
      <c r="I2041" s="215"/>
      <c r="J2041" s="211"/>
      <c r="K2041" s="211"/>
      <c r="L2041" s="216"/>
      <c r="M2041" s="217"/>
      <c r="N2041" s="218"/>
      <c r="O2041" s="218"/>
      <c r="P2041" s="218"/>
      <c r="Q2041" s="218"/>
      <c r="R2041" s="218"/>
      <c r="S2041" s="218"/>
      <c r="T2041" s="219"/>
      <c r="AT2041" s="220" t="s">
        <v>283</v>
      </c>
      <c r="AU2041" s="220" t="s">
        <v>16</v>
      </c>
      <c r="AV2041" s="13" t="s">
        <v>16</v>
      </c>
      <c r="AW2041" s="13" t="s">
        <v>32</v>
      </c>
      <c r="AX2041" s="13" t="s">
        <v>76</v>
      </c>
      <c r="AY2041" s="220" t="s">
        <v>272</v>
      </c>
    </row>
    <row r="2042" spans="1:65" s="13" customFormat="1" ht="11.25">
      <c r="B2042" s="210"/>
      <c r="C2042" s="211"/>
      <c r="D2042" s="212" t="s">
        <v>283</v>
      </c>
      <c r="E2042" s="213" t="s">
        <v>1</v>
      </c>
      <c r="F2042" s="214" t="s">
        <v>6768</v>
      </c>
      <c r="G2042" s="211"/>
      <c r="H2042" s="213" t="s">
        <v>1</v>
      </c>
      <c r="I2042" s="215"/>
      <c r="J2042" s="211"/>
      <c r="K2042" s="211"/>
      <c r="L2042" s="216"/>
      <c r="M2042" s="217"/>
      <c r="N2042" s="218"/>
      <c r="O2042" s="218"/>
      <c r="P2042" s="218"/>
      <c r="Q2042" s="218"/>
      <c r="R2042" s="218"/>
      <c r="S2042" s="218"/>
      <c r="T2042" s="219"/>
      <c r="AT2042" s="220" t="s">
        <v>283</v>
      </c>
      <c r="AU2042" s="220" t="s">
        <v>16</v>
      </c>
      <c r="AV2042" s="13" t="s">
        <v>16</v>
      </c>
      <c r="AW2042" s="13" t="s">
        <v>32</v>
      </c>
      <c r="AX2042" s="13" t="s">
        <v>76</v>
      </c>
      <c r="AY2042" s="220" t="s">
        <v>272</v>
      </c>
    </row>
    <row r="2043" spans="1:65" s="14" customFormat="1" ht="11.25">
      <c r="B2043" s="221"/>
      <c r="C2043" s="222"/>
      <c r="D2043" s="212" t="s">
        <v>283</v>
      </c>
      <c r="E2043" s="223" t="s">
        <v>1</v>
      </c>
      <c r="F2043" s="224" t="s">
        <v>16</v>
      </c>
      <c r="G2043" s="222"/>
      <c r="H2043" s="225">
        <v>1</v>
      </c>
      <c r="I2043" s="226"/>
      <c r="J2043" s="222"/>
      <c r="K2043" s="222"/>
      <c r="L2043" s="227"/>
      <c r="M2043" s="228"/>
      <c r="N2043" s="229"/>
      <c r="O2043" s="229"/>
      <c r="P2043" s="229"/>
      <c r="Q2043" s="229"/>
      <c r="R2043" s="229"/>
      <c r="S2043" s="229"/>
      <c r="T2043" s="230"/>
      <c r="AT2043" s="231" t="s">
        <v>283</v>
      </c>
      <c r="AU2043" s="231" t="s">
        <v>16</v>
      </c>
      <c r="AV2043" s="14" t="s">
        <v>84</v>
      </c>
      <c r="AW2043" s="14" t="s">
        <v>32</v>
      </c>
      <c r="AX2043" s="14" t="s">
        <v>76</v>
      </c>
      <c r="AY2043" s="231" t="s">
        <v>272</v>
      </c>
    </row>
    <row r="2044" spans="1:65" s="15" customFormat="1" ht="11.25">
      <c r="B2044" s="246"/>
      <c r="C2044" s="247"/>
      <c r="D2044" s="212" t="s">
        <v>283</v>
      </c>
      <c r="E2044" s="248" t="s">
        <v>1</v>
      </c>
      <c r="F2044" s="249" t="s">
        <v>5942</v>
      </c>
      <c r="G2044" s="247"/>
      <c r="H2044" s="250">
        <v>1</v>
      </c>
      <c r="I2044" s="251"/>
      <c r="J2044" s="247"/>
      <c r="K2044" s="247"/>
      <c r="L2044" s="252"/>
      <c r="M2044" s="253"/>
      <c r="N2044" s="254"/>
      <c r="O2044" s="254"/>
      <c r="P2044" s="254"/>
      <c r="Q2044" s="254"/>
      <c r="R2044" s="254"/>
      <c r="S2044" s="254"/>
      <c r="T2044" s="255"/>
      <c r="AT2044" s="256" t="s">
        <v>283</v>
      </c>
      <c r="AU2044" s="256" t="s">
        <v>16</v>
      </c>
      <c r="AV2044" s="15" t="s">
        <v>279</v>
      </c>
      <c r="AW2044" s="15" t="s">
        <v>32</v>
      </c>
      <c r="AX2044" s="15" t="s">
        <v>16</v>
      </c>
      <c r="AY2044" s="256" t="s">
        <v>272</v>
      </c>
    </row>
    <row r="2045" spans="1:65" s="2" customFormat="1" ht="21.75" customHeight="1">
      <c r="A2045" s="34"/>
      <c r="B2045" s="35"/>
      <c r="C2045" s="192" t="s">
        <v>3451</v>
      </c>
      <c r="D2045" s="192" t="s">
        <v>274</v>
      </c>
      <c r="E2045" s="193" t="s">
        <v>7350</v>
      </c>
      <c r="F2045" s="194" t="s">
        <v>6821</v>
      </c>
      <c r="G2045" s="195" t="s">
        <v>952</v>
      </c>
      <c r="H2045" s="196">
        <v>2</v>
      </c>
      <c r="I2045" s="197"/>
      <c r="J2045" s="198">
        <f>ROUND(I2045*H2045,2)</f>
        <v>0</v>
      </c>
      <c r="K2045" s="194" t="s">
        <v>1</v>
      </c>
      <c r="L2045" s="39"/>
      <c r="M2045" s="199" t="s">
        <v>1</v>
      </c>
      <c r="N2045" s="200" t="s">
        <v>41</v>
      </c>
      <c r="O2045" s="71"/>
      <c r="P2045" s="201">
        <f>O2045*H2045</f>
        <v>0</v>
      </c>
      <c r="Q2045" s="201">
        <v>0</v>
      </c>
      <c r="R2045" s="201">
        <f>Q2045*H2045</f>
        <v>0</v>
      </c>
      <c r="S2045" s="201">
        <v>0</v>
      </c>
      <c r="T2045" s="202">
        <f>S2045*H2045</f>
        <v>0</v>
      </c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  <c r="AR2045" s="203" t="s">
        <v>279</v>
      </c>
      <c r="AT2045" s="203" t="s">
        <v>274</v>
      </c>
      <c r="AU2045" s="203" t="s">
        <v>16</v>
      </c>
      <c r="AY2045" s="17" t="s">
        <v>272</v>
      </c>
      <c r="BE2045" s="204">
        <f>IF(N2045="základní",J2045,0)</f>
        <v>0</v>
      </c>
      <c r="BF2045" s="204">
        <f>IF(N2045="snížená",J2045,0)</f>
        <v>0</v>
      </c>
      <c r="BG2045" s="204">
        <f>IF(N2045="zákl. přenesená",J2045,0)</f>
        <v>0</v>
      </c>
      <c r="BH2045" s="204">
        <f>IF(N2045="sníž. přenesená",J2045,0)</f>
        <v>0</v>
      </c>
      <c r="BI2045" s="204">
        <f>IF(N2045="nulová",J2045,0)</f>
        <v>0</v>
      </c>
      <c r="BJ2045" s="17" t="s">
        <v>16</v>
      </c>
      <c r="BK2045" s="204">
        <f>ROUND(I2045*H2045,2)</f>
        <v>0</v>
      </c>
      <c r="BL2045" s="17" t="s">
        <v>279</v>
      </c>
      <c r="BM2045" s="203" t="s">
        <v>4774</v>
      </c>
    </row>
    <row r="2046" spans="1:65" s="13" customFormat="1" ht="11.25">
      <c r="B2046" s="210"/>
      <c r="C2046" s="211"/>
      <c r="D2046" s="212" t="s">
        <v>283</v>
      </c>
      <c r="E2046" s="213" t="s">
        <v>1</v>
      </c>
      <c r="F2046" s="214" t="s">
        <v>6768</v>
      </c>
      <c r="G2046" s="211"/>
      <c r="H2046" s="213" t="s">
        <v>1</v>
      </c>
      <c r="I2046" s="215"/>
      <c r="J2046" s="211"/>
      <c r="K2046" s="211"/>
      <c r="L2046" s="216"/>
      <c r="M2046" s="217"/>
      <c r="N2046" s="218"/>
      <c r="O2046" s="218"/>
      <c r="P2046" s="218"/>
      <c r="Q2046" s="218"/>
      <c r="R2046" s="218"/>
      <c r="S2046" s="218"/>
      <c r="T2046" s="219"/>
      <c r="AT2046" s="220" t="s">
        <v>283</v>
      </c>
      <c r="AU2046" s="220" t="s">
        <v>16</v>
      </c>
      <c r="AV2046" s="13" t="s">
        <v>16</v>
      </c>
      <c r="AW2046" s="13" t="s">
        <v>32</v>
      </c>
      <c r="AX2046" s="13" t="s">
        <v>76</v>
      </c>
      <c r="AY2046" s="220" t="s">
        <v>272</v>
      </c>
    </row>
    <row r="2047" spans="1:65" s="14" customFormat="1" ht="11.25">
      <c r="B2047" s="221"/>
      <c r="C2047" s="222"/>
      <c r="D2047" s="212" t="s">
        <v>283</v>
      </c>
      <c r="E2047" s="223" t="s">
        <v>1</v>
      </c>
      <c r="F2047" s="224" t="s">
        <v>84</v>
      </c>
      <c r="G2047" s="222"/>
      <c r="H2047" s="225">
        <v>2</v>
      </c>
      <c r="I2047" s="226"/>
      <c r="J2047" s="222"/>
      <c r="K2047" s="222"/>
      <c r="L2047" s="227"/>
      <c r="M2047" s="228"/>
      <c r="N2047" s="229"/>
      <c r="O2047" s="229"/>
      <c r="P2047" s="229"/>
      <c r="Q2047" s="229"/>
      <c r="R2047" s="229"/>
      <c r="S2047" s="229"/>
      <c r="T2047" s="230"/>
      <c r="AT2047" s="231" t="s">
        <v>283</v>
      </c>
      <c r="AU2047" s="231" t="s">
        <v>16</v>
      </c>
      <c r="AV2047" s="14" t="s">
        <v>84</v>
      </c>
      <c r="AW2047" s="14" t="s">
        <v>32</v>
      </c>
      <c r="AX2047" s="14" t="s">
        <v>76</v>
      </c>
      <c r="AY2047" s="231" t="s">
        <v>272</v>
      </c>
    </row>
    <row r="2048" spans="1:65" s="15" customFormat="1" ht="11.25">
      <c r="B2048" s="246"/>
      <c r="C2048" s="247"/>
      <c r="D2048" s="212" t="s">
        <v>283</v>
      </c>
      <c r="E2048" s="248" t="s">
        <v>1</v>
      </c>
      <c r="F2048" s="249" t="s">
        <v>5942</v>
      </c>
      <c r="G2048" s="247"/>
      <c r="H2048" s="250">
        <v>2</v>
      </c>
      <c r="I2048" s="251"/>
      <c r="J2048" s="247"/>
      <c r="K2048" s="247"/>
      <c r="L2048" s="252"/>
      <c r="M2048" s="253"/>
      <c r="N2048" s="254"/>
      <c r="O2048" s="254"/>
      <c r="P2048" s="254"/>
      <c r="Q2048" s="254"/>
      <c r="R2048" s="254"/>
      <c r="S2048" s="254"/>
      <c r="T2048" s="255"/>
      <c r="AT2048" s="256" t="s">
        <v>283</v>
      </c>
      <c r="AU2048" s="256" t="s">
        <v>16</v>
      </c>
      <c r="AV2048" s="15" t="s">
        <v>279</v>
      </c>
      <c r="AW2048" s="15" t="s">
        <v>32</v>
      </c>
      <c r="AX2048" s="15" t="s">
        <v>16</v>
      </c>
      <c r="AY2048" s="256" t="s">
        <v>272</v>
      </c>
    </row>
    <row r="2049" spans="1:65" s="2" customFormat="1" ht="21.75" customHeight="1">
      <c r="A2049" s="34"/>
      <c r="B2049" s="35"/>
      <c r="C2049" s="192" t="s">
        <v>7351</v>
      </c>
      <c r="D2049" s="192" t="s">
        <v>274</v>
      </c>
      <c r="E2049" s="193" t="s">
        <v>7352</v>
      </c>
      <c r="F2049" s="194" t="s">
        <v>6823</v>
      </c>
      <c r="G2049" s="195" t="s">
        <v>952</v>
      </c>
      <c r="H2049" s="196">
        <v>1</v>
      </c>
      <c r="I2049" s="197"/>
      <c r="J2049" s="198">
        <f>ROUND(I2049*H2049,2)</f>
        <v>0</v>
      </c>
      <c r="K2049" s="194" t="s">
        <v>1</v>
      </c>
      <c r="L2049" s="39"/>
      <c r="M2049" s="199" t="s">
        <v>1</v>
      </c>
      <c r="N2049" s="200" t="s">
        <v>41</v>
      </c>
      <c r="O2049" s="71"/>
      <c r="P2049" s="201">
        <f>O2049*H2049</f>
        <v>0</v>
      </c>
      <c r="Q2049" s="201">
        <v>0</v>
      </c>
      <c r="R2049" s="201">
        <f>Q2049*H2049</f>
        <v>0</v>
      </c>
      <c r="S2049" s="201">
        <v>0</v>
      </c>
      <c r="T2049" s="202">
        <f>S2049*H2049</f>
        <v>0</v>
      </c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4"/>
      <c r="AE2049" s="34"/>
      <c r="AR2049" s="203" t="s">
        <v>279</v>
      </c>
      <c r="AT2049" s="203" t="s">
        <v>274</v>
      </c>
      <c r="AU2049" s="203" t="s">
        <v>16</v>
      </c>
      <c r="AY2049" s="17" t="s">
        <v>272</v>
      </c>
      <c r="BE2049" s="204">
        <f>IF(N2049="základní",J2049,0)</f>
        <v>0</v>
      </c>
      <c r="BF2049" s="204">
        <f>IF(N2049="snížená",J2049,0)</f>
        <v>0</v>
      </c>
      <c r="BG2049" s="204">
        <f>IF(N2049="zákl. přenesená",J2049,0)</f>
        <v>0</v>
      </c>
      <c r="BH2049" s="204">
        <f>IF(N2049="sníž. přenesená",J2049,0)</f>
        <v>0</v>
      </c>
      <c r="BI2049" s="204">
        <f>IF(N2049="nulová",J2049,0)</f>
        <v>0</v>
      </c>
      <c r="BJ2049" s="17" t="s">
        <v>16</v>
      </c>
      <c r="BK2049" s="204">
        <f>ROUND(I2049*H2049,2)</f>
        <v>0</v>
      </c>
      <c r="BL2049" s="17" t="s">
        <v>279</v>
      </c>
      <c r="BM2049" s="203" t="s">
        <v>4815</v>
      </c>
    </row>
    <row r="2050" spans="1:65" s="13" customFormat="1" ht="11.25">
      <c r="B2050" s="210"/>
      <c r="C2050" s="211"/>
      <c r="D2050" s="212" t="s">
        <v>283</v>
      </c>
      <c r="E2050" s="213" t="s">
        <v>1</v>
      </c>
      <c r="F2050" s="214" t="s">
        <v>6768</v>
      </c>
      <c r="G2050" s="211"/>
      <c r="H2050" s="213" t="s">
        <v>1</v>
      </c>
      <c r="I2050" s="215"/>
      <c r="J2050" s="211"/>
      <c r="K2050" s="211"/>
      <c r="L2050" s="216"/>
      <c r="M2050" s="217"/>
      <c r="N2050" s="218"/>
      <c r="O2050" s="218"/>
      <c r="P2050" s="218"/>
      <c r="Q2050" s="218"/>
      <c r="R2050" s="218"/>
      <c r="S2050" s="218"/>
      <c r="T2050" s="219"/>
      <c r="AT2050" s="220" t="s">
        <v>283</v>
      </c>
      <c r="AU2050" s="220" t="s">
        <v>16</v>
      </c>
      <c r="AV2050" s="13" t="s">
        <v>16</v>
      </c>
      <c r="AW2050" s="13" t="s">
        <v>32</v>
      </c>
      <c r="AX2050" s="13" t="s">
        <v>76</v>
      </c>
      <c r="AY2050" s="220" t="s">
        <v>272</v>
      </c>
    </row>
    <row r="2051" spans="1:65" s="14" customFormat="1" ht="11.25">
      <c r="B2051" s="221"/>
      <c r="C2051" s="222"/>
      <c r="D2051" s="212" t="s">
        <v>283</v>
      </c>
      <c r="E2051" s="223" t="s">
        <v>1</v>
      </c>
      <c r="F2051" s="224" t="s">
        <v>16</v>
      </c>
      <c r="G2051" s="222"/>
      <c r="H2051" s="225">
        <v>1</v>
      </c>
      <c r="I2051" s="226"/>
      <c r="J2051" s="222"/>
      <c r="K2051" s="222"/>
      <c r="L2051" s="227"/>
      <c r="M2051" s="228"/>
      <c r="N2051" s="229"/>
      <c r="O2051" s="229"/>
      <c r="P2051" s="229"/>
      <c r="Q2051" s="229"/>
      <c r="R2051" s="229"/>
      <c r="S2051" s="229"/>
      <c r="T2051" s="230"/>
      <c r="AT2051" s="231" t="s">
        <v>283</v>
      </c>
      <c r="AU2051" s="231" t="s">
        <v>16</v>
      </c>
      <c r="AV2051" s="14" t="s">
        <v>84</v>
      </c>
      <c r="AW2051" s="14" t="s">
        <v>32</v>
      </c>
      <c r="AX2051" s="14" t="s">
        <v>76</v>
      </c>
      <c r="AY2051" s="231" t="s">
        <v>272</v>
      </c>
    </row>
    <row r="2052" spans="1:65" s="15" customFormat="1" ht="11.25">
      <c r="B2052" s="246"/>
      <c r="C2052" s="247"/>
      <c r="D2052" s="212" t="s">
        <v>283</v>
      </c>
      <c r="E2052" s="248" t="s">
        <v>1</v>
      </c>
      <c r="F2052" s="249" t="s">
        <v>5942</v>
      </c>
      <c r="G2052" s="247"/>
      <c r="H2052" s="250">
        <v>1</v>
      </c>
      <c r="I2052" s="251"/>
      <c r="J2052" s="247"/>
      <c r="K2052" s="247"/>
      <c r="L2052" s="252"/>
      <c r="M2052" s="253"/>
      <c r="N2052" s="254"/>
      <c r="O2052" s="254"/>
      <c r="P2052" s="254"/>
      <c r="Q2052" s="254"/>
      <c r="R2052" s="254"/>
      <c r="S2052" s="254"/>
      <c r="T2052" s="255"/>
      <c r="AT2052" s="256" t="s">
        <v>283</v>
      </c>
      <c r="AU2052" s="256" t="s">
        <v>16</v>
      </c>
      <c r="AV2052" s="15" t="s">
        <v>279</v>
      </c>
      <c r="AW2052" s="15" t="s">
        <v>32</v>
      </c>
      <c r="AX2052" s="15" t="s">
        <v>16</v>
      </c>
      <c r="AY2052" s="256" t="s">
        <v>272</v>
      </c>
    </row>
    <row r="2053" spans="1:65" s="2" customFormat="1" ht="16.5" customHeight="1">
      <c r="A2053" s="34"/>
      <c r="B2053" s="35"/>
      <c r="C2053" s="192" t="s">
        <v>3455</v>
      </c>
      <c r="D2053" s="192" t="s">
        <v>274</v>
      </c>
      <c r="E2053" s="193" t="s">
        <v>7353</v>
      </c>
      <c r="F2053" s="194" t="s">
        <v>6825</v>
      </c>
      <c r="G2053" s="195" t="s">
        <v>952</v>
      </c>
      <c r="H2053" s="196">
        <v>1</v>
      </c>
      <c r="I2053" s="197"/>
      <c r="J2053" s="198">
        <f>ROUND(I2053*H2053,2)</f>
        <v>0</v>
      </c>
      <c r="K2053" s="194" t="s">
        <v>1</v>
      </c>
      <c r="L2053" s="39"/>
      <c r="M2053" s="199" t="s">
        <v>1</v>
      </c>
      <c r="N2053" s="200" t="s">
        <v>41</v>
      </c>
      <c r="O2053" s="71"/>
      <c r="P2053" s="201">
        <f>O2053*H2053</f>
        <v>0</v>
      </c>
      <c r="Q2053" s="201">
        <v>0</v>
      </c>
      <c r="R2053" s="201">
        <f>Q2053*H2053</f>
        <v>0</v>
      </c>
      <c r="S2053" s="201">
        <v>0</v>
      </c>
      <c r="T2053" s="202">
        <f>S2053*H2053</f>
        <v>0</v>
      </c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4"/>
      <c r="AE2053" s="34"/>
      <c r="AR2053" s="203" t="s">
        <v>279</v>
      </c>
      <c r="AT2053" s="203" t="s">
        <v>274</v>
      </c>
      <c r="AU2053" s="203" t="s">
        <v>16</v>
      </c>
      <c r="AY2053" s="17" t="s">
        <v>272</v>
      </c>
      <c r="BE2053" s="204">
        <f>IF(N2053="základní",J2053,0)</f>
        <v>0</v>
      </c>
      <c r="BF2053" s="204">
        <f>IF(N2053="snížená",J2053,0)</f>
        <v>0</v>
      </c>
      <c r="BG2053" s="204">
        <f>IF(N2053="zákl. přenesená",J2053,0)</f>
        <v>0</v>
      </c>
      <c r="BH2053" s="204">
        <f>IF(N2053="sníž. přenesená",J2053,0)</f>
        <v>0</v>
      </c>
      <c r="BI2053" s="204">
        <f>IF(N2053="nulová",J2053,0)</f>
        <v>0</v>
      </c>
      <c r="BJ2053" s="17" t="s">
        <v>16</v>
      </c>
      <c r="BK2053" s="204">
        <f>ROUND(I2053*H2053,2)</f>
        <v>0</v>
      </c>
      <c r="BL2053" s="17" t="s">
        <v>279</v>
      </c>
      <c r="BM2053" s="203" t="s">
        <v>4233</v>
      </c>
    </row>
    <row r="2054" spans="1:65" s="13" customFormat="1" ht="11.25">
      <c r="B2054" s="210"/>
      <c r="C2054" s="211"/>
      <c r="D2054" s="212" t="s">
        <v>283</v>
      </c>
      <c r="E2054" s="213" t="s">
        <v>1</v>
      </c>
      <c r="F2054" s="214" t="s">
        <v>6768</v>
      </c>
      <c r="G2054" s="211"/>
      <c r="H2054" s="213" t="s">
        <v>1</v>
      </c>
      <c r="I2054" s="215"/>
      <c r="J2054" s="211"/>
      <c r="K2054" s="211"/>
      <c r="L2054" s="216"/>
      <c r="M2054" s="217"/>
      <c r="N2054" s="218"/>
      <c r="O2054" s="218"/>
      <c r="P2054" s="218"/>
      <c r="Q2054" s="218"/>
      <c r="R2054" s="218"/>
      <c r="S2054" s="218"/>
      <c r="T2054" s="219"/>
      <c r="AT2054" s="220" t="s">
        <v>283</v>
      </c>
      <c r="AU2054" s="220" t="s">
        <v>16</v>
      </c>
      <c r="AV2054" s="13" t="s">
        <v>16</v>
      </c>
      <c r="AW2054" s="13" t="s">
        <v>32</v>
      </c>
      <c r="AX2054" s="13" t="s">
        <v>76</v>
      </c>
      <c r="AY2054" s="220" t="s">
        <v>272</v>
      </c>
    </row>
    <row r="2055" spans="1:65" s="14" customFormat="1" ht="11.25">
      <c r="B2055" s="221"/>
      <c r="C2055" s="222"/>
      <c r="D2055" s="212" t="s">
        <v>283</v>
      </c>
      <c r="E2055" s="223" t="s">
        <v>1</v>
      </c>
      <c r="F2055" s="224" t="s">
        <v>16</v>
      </c>
      <c r="G2055" s="222"/>
      <c r="H2055" s="225">
        <v>1</v>
      </c>
      <c r="I2055" s="226"/>
      <c r="J2055" s="222"/>
      <c r="K2055" s="222"/>
      <c r="L2055" s="227"/>
      <c r="M2055" s="228"/>
      <c r="N2055" s="229"/>
      <c r="O2055" s="229"/>
      <c r="P2055" s="229"/>
      <c r="Q2055" s="229"/>
      <c r="R2055" s="229"/>
      <c r="S2055" s="229"/>
      <c r="T2055" s="230"/>
      <c r="AT2055" s="231" t="s">
        <v>283</v>
      </c>
      <c r="AU2055" s="231" t="s">
        <v>16</v>
      </c>
      <c r="AV2055" s="14" t="s">
        <v>84</v>
      </c>
      <c r="AW2055" s="14" t="s">
        <v>32</v>
      </c>
      <c r="AX2055" s="14" t="s">
        <v>76</v>
      </c>
      <c r="AY2055" s="231" t="s">
        <v>272</v>
      </c>
    </row>
    <row r="2056" spans="1:65" s="15" customFormat="1" ht="11.25">
      <c r="B2056" s="246"/>
      <c r="C2056" s="247"/>
      <c r="D2056" s="212" t="s">
        <v>283</v>
      </c>
      <c r="E2056" s="248" t="s">
        <v>1</v>
      </c>
      <c r="F2056" s="249" t="s">
        <v>5942</v>
      </c>
      <c r="G2056" s="247"/>
      <c r="H2056" s="250">
        <v>1</v>
      </c>
      <c r="I2056" s="251"/>
      <c r="J2056" s="247"/>
      <c r="K2056" s="247"/>
      <c r="L2056" s="252"/>
      <c r="M2056" s="253"/>
      <c r="N2056" s="254"/>
      <c r="O2056" s="254"/>
      <c r="P2056" s="254"/>
      <c r="Q2056" s="254"/>
      <c r="R2056" s="254"/>
      <c r="S2056" s="254"/>
      <c r="T2056" s="255"/>
      <c r="AT2056" s="256" t="s">
        <v>283</v>
      </c>
      <c r="AU2056" s="256" t="s">
        <v>16</v>
      </c>
      <c r="AV2056" s="15" t="s">
        <v>279</v>
      </c>
      <c r="AW2056" s="15" t="s">
        <v>32</v>
      </c>
      <c r="AX2056" s="15" t="s">
        <v>16</v>
      </c>
      <c r="AY2056" s="256" t="s">
        <v>272</v>
      </c>
    </row>
    <row r="2057" spans="1:65" s="2" customFormat="1" ht="33" customHeight="1">
      <c r="A2057" s="34"/>
      <c r="B2057" s="35"/>
      <c r="C2057" s="192" t="s">
        <v>3460</v>
      </c>
      <c r="D2057" s="192" t="s">
        <v>274</v>
      </c>
      <c r="E2057" s="193" t="s">
        <v>7354</v>
      </c>
      <c r="F2057" s="194" t="s">
        <v>6827</v>
      </c>
      <c r="G2057" s="195" t="s">
        <v>952</v>
      </c>
      <c r="H2057" s="196">
        <v>4</v>
      </c>
      <c r="I2057" s="197"/>
      <c r="J2057" s="198">
        <f>ROUND(I2057*H2057,2)</f>
        <v>0</v>
      </c>
      <c r="K2057" s="194" t="s">
        <v>1</v>
      </c>
      <c r="L2057" s="39"/>
      <c r="M2057" s="199" t="s">
        <v>1</v>
      </c>
      <c r="N2057" s="200" t="s">
        <v>41</v>
      </c>
      <c r="O2057" s="71"/>
      <c r="P2057" s="201">
        <f>O2057*H2057</f>
        <v>0</v>
      </c>
      <c r="Q2057" s="201">
        <v>0</v>
      </c>
      <c r="R2057" s="201">
        <f>Q2057*H2057</f>
        <v>0</v>
      </c>
      <c r="S2057" s="201">
        <v>0</v>
      </c>
      <c r="T2057" s="202">
        <f>S2057*H2057</f>
        <v>0</v>
      </c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4"/>
      <c r="AE2057" s="34"/>
      <c r="AR2057" s="203" t="s">
        <v>279</v>
      </c>
      <c r="AT2057" s="203" t="s">
        <v>274</v>
      </c>
      <c r="AU2057" s="203" t="s">
        <v>16</v>
      </c>
      <c r="AY2057" s="17" t="s">
        <v>272</v>
      </c>
      <c r="BE2057" s="204">
        <f>IF(N2057="základní",J2057,0)</f>
        <v>0</v>
      </c>
      <c r="BF2057" s="204">
        <f>IF(N2057="snížená",J2057,0)</f>
        <v>0</v>
      </c>
      <c r="BG2057" s="204">
        <f>IF(N2057="zákl. přenesená",J2057,0)</f>
        <v>0</v>
      </c>
      <c r="BH2057" s="204">
        <f>IF(N2057="sníž. přenesená",J2057,0)</f>
        <v>0</v>
      </c>
      <c r="BI2057" s="204">
        <f>IF(N2057="nulová",J2057,0)</f>
        <v>0</v>
      </c>
      <c r="BJ2057" s="17" t="s">
        <v>16</v>
      </c>
      <c r="BK2057" s="204">
        <f>ROUND(I2057*H2057,2)</f>
        <v>0</v>
      </c>
      <c r="BL2057" s="17" t="s">
        <v>279</v>
      </c>
      <c r="BM2057" s="203" t="s">
        <v>2493</v>
      </c>
    </row>
    <row r="2058" spans="1:65" s="13" customFormat="1" ht="11.25">
      <c r="B2058" s="210"/>
      <c r="C2058" s="211"/>
      <c r="D2058" s="212" t="s">
        <v>283</v>
      </c>
      <c r="E2058" s="213" t="s">
        <v>1</v>
      </c>
      <c r="F2058" s="214" t="s">
        <v>6768</v>
      </c>
      <c r="G2058" s="211"/>
      <c r="H2058" s="213" t="s">
        <v>1</v>
      </c>
      <c r="I2058" s="215"/>
      <c r="J2058" s="211"/>
      <c r="K2058" s="211"/>
      <c r="L2058" s="216"/>
      <c r="M2058" s="217"/>
      <c r="N2058" s="218"/>
      <c r="O2058" s="218"/>
      <c r="P2058" s="218"/>
      <c r="Q2058" s="218"/>
      <c r="R2058" s="218"/>
      <c r="S2058" s="218"/>
      <c r="T2058" s="219"/>
      <c r="AT2058" s="220" t="s">
        <v>283</v>
      </c>
      <c r="AU2058" s="220" t="s">
        <v>16</v>
      </c>
      <c r="AV2058" s="13" t="s">
        <v>16</v>
      </c>
      <c r="AW2058" s="13" t="s">
        <v>32</v>
      </c>
      <c r="AX2058" s="13" t="s">
        <v>76</v>
      </c>
      <c r="AY2058" s="220" t="s">
        <v>272</v>
      </c>
    </row>
    <row r="2059" spans="1:65" s="14" customFormat="1" ht="11.25">
      <c r="B2059" s="221"/>
      <c r="C2059" s="222"/>
      <c r="D2059" s="212" t="s">
        <v>283</v>
      </c>
      <c r="E2059" s="223" t="s">
        <v>1</v>
      </c>
      <c r="F2059" s="224" t="s">
        <v>279</v>
      </c>
      <c r="G2059" s="222"/>
      <c r="H2059" s="225">
        <v>4</v>
      </c>
      <c r="I2059" s="226"/>
      <c r="J2059" s="222"/>
      <c r="K2059" s="222"/>
      <c r="L2059" s="227"/>
      <c r="M2059" s="228"/>
      <c r="N2059" s="229"/>
      <c r="O2059" s="229"/>
      <c r="P2059" s="229"/>
      <c r="Q2059" s="229"/>
      <c r="R2059" s="229"/>
      <c r="S2059" s="229"/>
      <c r="T2059" s="230"/>
      <c r="AT2059" s="231" t="s">
        <v>283</v>
      </c>
      <c r="AU2059" s="231" t="s">
        <v>16</v>
      </c>
      <c r="AV2059" s="14" t="s">
        <v>84</v>
      </c>
      <c r="AW2059" s="14" t="s">
        <v>32</v>
      </c>
      <c r="AX2059" s="14" t="s">
        <v>76</v>
      </c>
      <c r="AY2059" s="231" t="s">
        <v>272</v>
      </c>
    </row>
    <row r="2060" spans="1:65" s="15" customFormat="1" ht="11.25">
      <c r="B2060" s="246"/>
      <c r="C2060" s="247"/>
      <c r="D2060" s="212" t="s">
        <v>283</v>
      </c>
      <c r="E2060" s="248" t="s">
        <v>1</v>
      </c>
      <c r="F2060" s="249" t="s">
        <v>5942</v>
      </c>
      <c r="G2060" s="247"/>
      <c r="H2060" s="250">
        <v>4</v>
      </c>
      <c r="I2060" s="251"/>
      <c r="J2060" s="247"/>
      <c r="K2060" s="247"/>
      <c r="L2060" s="252"/>
      <c r="M2060" s="253"/>
      <c r="N2060" s="254"/>
      <c r="O2060" s="254"/>
      <c r="P2060" s="254"/>
      <c r="Q2060" s="254"/>
      <c r="R2060" s="254"/>
      <c r="S2060" s="254"/>
      <c r="T2060" s="255"/>
      <c r="AT2060" s="256" t="s">
        <v>283</v>
      </c>
      <c r="AU2060" s="256" t="s">
        <v>16</v>
      </c>
      <c r="AV2060" s="15" t="s">
        <v>279</v>
      </c>
      <c r="AW2060" s="15" t="s">
        <v>32</v>
      </c>
      <c r="AX2060" s="15" t="s">
        <v>16</v>
      </c>
      <c r="AY2060" s="256" t="s">
        <v>272</v>
      </c>
    </row>
    <row r="2061" spans="1:65" s="2" customFormat="1" ht="24.2" customHeight="1">
      <c r="A2061" s="34"/>
      <c r="B2061" s="35"/>
      <c r="C2061" s="192" t="s">
        <v>3465</v>
      </c>
      <c r="D2061" s="192" t="s">
        <v>274</v>
      </c>
      <c r="E2061" s="193" t="s">
        <v>7355</v>
      </c>
      <c r="F2061" s="194" t="s">
        <v>6829</v>
      </c>
      <c r="G2061" s="195" t="s">
        <v>952</v>
      </c>
      <c r="H2061" s="196">
        <v>1</v>
      </c>
      <c r="I2061" s="197"/>
      <c r="J2061" s="198">
        <f>ROUND(I2061*H2061,2)</f>
        <v>0</v>
      </c>
      <c r="K2061" s="194" t="s">
        <v>1</v>
      </c>
      <c r="L2061" s="39"/>
      <c r="M2061" s="199" t="s">
        <v>1</v>
      </c>
      <c r="N2061" s="200" t="s">
        <v>41</v>
      </c>
      <c r="O2061" s="71"/>
      <c r="P2061" s="201">
        <f>O2061*H2061</f>
        <v>0</v>
      </c>
      <c r="Q2061" s="201">
        <v>0</v>
      </c>
      <c r="R2061" s="201">
        <f>Q2061*H2061</f>
        <v>0</v>
      </c>
      <c r="S2061" s="201">
        <v>0</v>
      </c>
      <c r="T2061" s="202">
        <f>S2061*H2061</f>
        <v>0</v>
      </c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R2061" s="203" t="s">
        <v>279</v>
      </c>
      <c r="AT2061" s="203" t="s">
        <v>274</v>
      </c>
      <c r="AU2061" s="203" t="s">
        <v>16</v>
      </c>
      <c r="AY2061" s="17" t="s">
        <v>272</v>
      </c>
      <c r="BE2061" s="204">
        <f>IF(N2061="základní",J2061,0)</f>
        <v>0</v>
      </c>
      <c r="BF2061" s="204">
        <f>IF(N2061="snížená",J2061,0)</f>
        <v>0</v>
      </c>
      <c r="BG2061" s="204">
        <f>IF(N2061="zákl. přenesená",J2061,0)</f>
        <v>0</v>
      </c>
      <c r="BH2061" s="204">
        <f>IF(N2061="sníž. přenesená",J2061,0)</f>
        <v>0</v>
      </c>
      <c r="BI2061" s="204">
        <f>IF(N2061="nulová",J2061,0)</f>
        <v>0</v>
      </c>
      <c r="BJ2061" s="17" t="s">
        <v>16</v>
      </c>
      <c r="BK2061" s="204">
        <f>ROUND(I2061*H2061,2)</f>
        <v>0</v>
      </c>
      <c r="BL2061" s="17" t="s">
        <v>279</v>
      </c>
      <c r="BM2061" s="203" t="s">
        <v>4110</v>
      </c>
    </row>
    <row r="2062" spans="1:65" s="13" customFormat="1" ht="22.5">
      <c r="B2062" s="210"/>
      <c r="C2062" s="211"/>
      <c r="D2062" s="212" t="s">
        <v>283</v>
      </c>
      <c r="E2062" s="213" t="s">
        <v>1</v>
      </c>
      <c r="F2062" s="214" t="s">
        <v>6830</v>
      </c>
      <c r="G2062" s="211"/>
      <c r="H2062" s="213" t="s">
        <v>1</v>
      </c>
      <c r="I2062" s="215"/>
      <c r="J2062" s="211"/>
      <c r="K2062" s="211"/>
      <c r="L2062" s="216"/>
      <c r="M2062" s="217"/>
      <c r="N2062" s="218"/>
      <c r="O2062" s="218"/>
      <c r="P2062" s="218"/>
      <c r="Q2062" s="218"/>
      <c r="R2062" s="218"/>
      <c r="S2062" s="218"/>
      <c r="T2062" s="219"/>
      <c r="AT2062" s="220" t="s">
        <v>283</v>
      </c>
      <c r="AU2062" s="220" t="s">
        <v>16</v>
      </c>
      <c r="AV2062" s="13" t="s">
        <v>16</v>
      </c>
      <c r="AW2062" s="13" t="s">
        <v>32</v>
      </c>
      <c r="AX2062" s="13" t="s">
        <v>76</v>
      </c>
      <c r="AY2062" s="220" t="s">
        <v>272</v>
      </c>
    </row>
    <row r="2063" spans="1:65" s="13" customFormat="1" ht="11.25">
      <c r="B2063" s="210"/>
      <c r="C2063" s="211"/>
      <c r="D2063" s="212" t="s">
        <v>283</v>
      </c>
      <c r="E2063" s="213" t="s">
        <v>1</v>
      </c>
      <c r="F2063" s="214" t="s">
        <v>6768</v>
      </c>
      <c r="G2063" s="211"/>
      <c r="H2063" s="213" t="s">
        <v>1</v>
      </c>
      <c r="I2063" s="215"/>
      <c r="J2063" s="211"/>
      <c r="K2063" s="211"/>
      <c r="L2063" s="216"/>
      <c r="M2063" s="217"/>
      <c r="N2063" s="218"/>
      <c r="O2063" s="218"/>
      <c r="P2063" s="218"/>
      <c r="Q2063" s="218"/>
      <c r="R2063" s="218"/>
      <c r="S2063" s="218"/>
      <c r="T2063" s="219"/>
      <c r="AT2063" s="220" t="s">
        <v>283</v>
      </c>
      <c r="AU2063" s="220" t="s">
        <v>16</v>
      </c>
      <c r="AV2063" s="13" t="s">
        <v>16</v>
      </c>
      <c r="AW2063" s="13" t="s">
        <v>32</v>
      </c>
      <c r="AX2063" s="13" t="s">
        <v>76</v>
      </c>
      <c r="AY2063" s="220" t="s">
        <v>272</v>
      </c>
    </row>
    <row r="2064" spans="1:65" s="14" customFormat="1" ht="11.25">
      <c r="B2064" s="221"/>
      <c r="C2064" s="222"/>
      <c r="D2064" s="212" t="s">
        <v>283</v>
      </c>
      <c r="E2064" s="223" t="s">
        <v>1</v>
      </c>
      <c r="F2064" s="224" t="s">
        <v>16</v>
      </c>
      <c r="G2064" s="222"/>
      <c r="H2064" s="225">
        <v>1</v>
      </c>
      <c r="I2064" s="226"/>
      <c r="J2064" s="222"/>
      <c r="K2064" s="222"/>
      <c r="L2064" s="227"/>
      <c r="M2064" s="228"/>
      <c r="N2064" s="229"/>
      <c r="O2064" s="229"/>
      <c r="P2064" s="229"/>
      <c r="Q2064" s="229"/>
      <c r="R2064" s="229"/>
      <c r="S2064" s="229"/>
      <c r="T2064" s="230"/>
      <c r="AT2064" s="231" t="s">
        <v>283</v>
      </c>
      <c r="AU2064" s="231" t="s">
        <v>16</v>
      </c>
      <c r="AV2064" s="14" t="s">
        <v>84</v>
      </c>
      <c r="AW2064" s="14" t="s">
        <v>32</v>
      </c>
      <c r="AX2064" s="14" t="s">
        <v>76</v>
      </c>
      <c r="AY2064" s="231" t="s">
        <v>272</v>
      </c>
    </row>
    <row r="2065" spans="1:65" s="15" customFormat="1" ht="11.25">
      <c r="B2065" s="246"/>
      <c r="C2065" s="247"/>
      <c r="D2065" s="212" t="s">
        <v>283</v>
      </c>
      <c r="E2065" s="248" t="s">
        <v>1</v>
      </c>
      <c r="F2065" s="249" t="s">
        <v>5942</v>
      </c>
      <c r="G2065" s="247"/>
      <c r="H2065" s="250">
        <v>1</v>
      </c>
      <c r="I2065" s="251"/>
      <c r="J2065" s="247"/>
      <c r="K2065" s="247"/>
      <c r="L2065" s="252"/>
      <c r="M2065" s="253"/>
      <c r="N2065" s="254"/>
      <c r="O2065" s="254"/>
      <c r="P2065" s="254"/>
      <c r="Q2065" s="254"/>
      <c r="R2065" s="254"/>
      <c r="S2065" s="254"/>
      <c r="T2065" s="255"/>
      <c r="AT2065" s="256" t="s">
        <v>283</v>
      </c>
      <c r="AU2065" s="256" t="s">
        <v>16</v>
      </c>
      <c r="AV2065" s="15" t="s">
        <v>279</v>
      </c>
      <c r="AW2065" s="15" t="s">
        <v>32</v>
      </c>
      <c r="AX2065" s="15" t="s">
        <v>16</v>
      </c>
      <c r="AY2065" s="256" t="s">
        <v>272</v>
      </c>
    </row>
    <row r="2066" spans="1:65" s="2" customFormat="1" ht="24.2" customHeight="1">
      <c r="A2066" s="34"/>
      <c r="B2066" s="35"/>
      <c r="C2066" s="192" t="s">
        <v>3535</v>
      </c>
      <c r="D2066" s="192" t="s">
        <v>274</v>
      </c>
      <c r="E2066" s="193" t="s">
        <v>7356</v>
      </c>
      <c r="F2066" s="194" t="s">
        <v>6832</v>
      </c>
      <c r="G2066" s="195" t="s">
        <v>952</v>
      </c>
      <c r="H2066" s="196">
        <v>1</v>
      </c>
      <c r="I2066" s="197"/>
      <c r="J2066" s="198">
        <f>ROUND(I2066*H2066,2)</f>
        <v>0</v>
      </c>
      <c r="K2066" s="194" t="s">
        <v>1</v>
      </c>
      <c r="L2066" s="39"/>
      <c r="M2066" s="199" t="s">
        <v>1</v>
      </c>
      <c r="N2066" s="200" t="s">
        <v>41</v>
      </c>
      <c r="O2066" s="71"/>
      <c r="P2066" s="201">
        <f>O2066*H2066</f>
        <v>0</v>
      </c>
      <c r="Q2066" s="201">
        <v>0</v>
      </c>
      <c r="R2066" s="201">
        <f>Q2066*H2066</f>
        <v>0</v>
      </c>
      <c r="S2066" s="201">
        <v>0</v>
      </c>
      <c r="T2066" s="202">
        <f>S2066*H2066</f>
        <v>0</v>
      </c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4"/>
      <c r="AE2066" s="34"/>
      <c r="AR2066" s="203" t="s">
        <v>279</v>
      </c>
      <c r="AT2066" s="203" t="s">
        <v>274</v>
      </c>
      <c r="AU2066" s="203" t="s">
        <v>16</v>
      </c>
      <c r="AY2066" s="17" t="s">
        <v>272</v>
      </c>
      <c r="BE2066" s="204">
        <f>IF(N2066="základní",J2066,0)</f>
        <v>0</v>
      </c>
      <c r="BF2066" s="204">
        <f>IF(N2066="snížená",J2066,0)</f>
        <v>0</v>
      </c>
      <c r="BG2066" s="204">
        <f>IF(N2066="zákl. přenesená",J2066,0)</f>
        <v>0</v>
      </c>
      <c r="BH2066" s="204">
        <f>IF(N2066="sníž. přenesená",J2066,0)</f>
        <v>0</v>
      </c>
      <c r="BI2066" s="204">
        <f>IF(N2066="nulová",J2066,0)</f>
        <v>0</v>
      </c>
      <c r="BJ2066" s="17" t="s">
        <v>16</v>
      </c>
      <c r="BK2066" s="204">
        <f>ROUND(I2066*H2066,2)</f>
        <v>0</v>
      </c>
      <c r="BL2066" s="17" t="s">
        <v>279</v>
      </c>
      <c r="BM2066" s="203" t="s">
        <v>4105</v>
      </c>
    </row>
    <row r="2067" spans="1:65" s="13" customFormat="1" ht="11.25">
      <c r="B2067" s="210"/>
      <c r="C2067" s="211"/>
      <c r="D2067" s="212" t="s">
        <v>283</v>
      </c>
      <c r="E2067" s="213" t="s">
        <v>1</v>
      </c>
      <c r="F2067" s="214" t="s">
        <v>6768</v>
      </c>
      <c r="G2067" s="211"/>
      <c r="H2067" s="213" t="s">
        <v>1</v>
      </c>
      <c r="I2067" s="215"/>
      <c r="J2067" s="211"/>
      <c r="K2067" s="211"/>
      <c r="L2067" s="216"/>
      <c r="M2067" s="217"/>
      <c r="N2067" s="218"/>
      <c r="O2067" s="218"/>
      <c r="P2067" s="218"/>
      <c r="Q2067" s="218"/>
      <c r="R2067" s="218"/>
      <c r="S2067" s="218"/>
      <c r="T2067" s="219"/>
      <c r="AT2067" s="220" t="s">
        <v>283</v>
      </c>
      <c r="AU2067" s="220" t="s">
        <v>16</v>
      </c>
      <c r="AV2067" s="13" t="s">
        <v>16</v>
      </c>
      <c r="AW2067" s="13" t="s">
        <v>32</v>
      </c>
      <c r="AX2067" s="13" t="s">
        <v>76</v>
      </c>
      <c r="AY2067" s="220" t="s">
        <v>272</v>
      </c>
    </row>
    <row r="2068" spans="1:65" s="14" customFormat="1" ht="11.25">
      <c r="B2068" s="221"/>
      <c r="C2068" s="222"/>
      <c r="D2068" s="212" t="s">
        <v>283</v>
      </c>
      <c r="E2068" s="223" t="s">
        <v>1</v>
      </c>
      <c r="F2068" s="224" t="s">
        <v>16</v>
      </c>
      <c r="G2068" s="222"/>
      <c r="H2068" s="225">
        <v>1</v>
      </c>
      <c r="I2068" s="226"/>
      <c r="J2068" s="222"/>
      <c r="K2068" s="222"/>
      <c r="L2068" s="227"/>
      <c r="M2068" s="228"/>
      <c r="N2068" s="229"/>
      <c r="O2068" s="229"/>
      <c r="P2068" s="229"/>
      <c r="Q2068" s="229"/>
      <c r="R2068" s="229"/>
      <c r="S2068" s="229"/>
      <c r="T2068" s="230"/>
      <c r="AT2068" s="231" t="s">
        <v>283</v>
      </c>
      <c r="AU2068" s="231" t="s">
        <v>16</v>
      </c>
      <c r="AV2068" s="14" t="s">
        <v>84</v>
      </c>
      <c r="AW2068" s="14" t="s">
        <v>32</v>
      </c>
      <c r="AX2068" s="14" t="s">
        <v>76</v>
      </c>
      <c r="AY2068" s="231" t="s">
        <v>272</v>
      </c>
    </row>
    <row r="2069" spans="1:65" s="15" customFormat="1" ht="11.25">
      <c r="B2069" s="246"/>
      <c r="C2069" s="247"/>
      <c r="D2069" s="212" t="s">
        <v>283</v>
      </c>
      <c r="E2069" s="248" t="s">
        <v>1</v>
      </c>
      <c r="F2069" s="249" t="s">
        <v>5942</v>
      </c>
      <c r="G2069" s="247"/>
      <c r="H2069" s="250">
        <v>1</v>
      </c>
      <c r="I2069" s="251"/>
      <c r="J2069" s="247"/>
      <c r="K2069" s="247"/>
      <c r="L2069" s="252"/>
      <c r="M2069" s="253"/>
      <c r="N2069" s="254"/>
      <c r="O2069" s="254"/>
      <c r="P2069" s="254"/>
      <c r="Q2069" s="254"/>
      <c r="R2069" s="254"/>
      <c r="S2069" s="254"/>
      <c r="T2069" s="255"/>
      <c r="AT2069" s="256" t="s">
        <v>283</v>
      </c>
      <c r="AU2069" s="256" t="s">
        <v>16</v>
      </c>
      <c r="AV2069" s="15" t="s">
        <v>279</v>
      </c>
      <c r="AW2069" s="15" t="s">
        <v>32</v>
      </c>
      <c r="AX2069" s="15" t="s">
        <v>16</v>
      </c>
      <c r="AY2069" s="256" t="s">
        <v>272</v>
      </c>
    </row>
    <row r="2070" spans="1:65" s="2" customFormat="1" ht="24.2" customHeight="1">
      <c r="A2070" s="34"/>
      <c r="B2070" s="35"/>
      <c r="C2070" s="192" t="s">
        <v>3583</v>
      </c>
      <c r="D2070" s="192" t="s">
        <v>274</v>
      </c>
      <c r="E2070" s="193" t="s">
        <v>7357</v>
      </c>
      <c r="F2070" s="194" t="s">
        <v>6834</v>
      </c>
      <c r="G2070" s="195" t="s">
        <v>185</v>
      </c>
      <c r="H2070" s="196">
        <v>15.5</v>
      </c>
      <c r="I2070" s="197"/>
      <c r="J2070" s="198">
        <f>ROUND(I2070*H2070,2)</f>
        <v>0</v>
      </c>
      <c r="K2070" s="194" t="s">
        <v>1</v>
      </c>
      <c r="L2070" s="39"/>
      <c r="M2070" s="199" t="s">
        <v>1</v>
      </c>
      <c r="N2070" s="200" t="s">
        <v>41</v>
      </c>
      <c r="O2070" s="71"/>
      <c r="P2070" s="201">
        <f>O2070*H2070</f>
        <v>0</v>
      </c>
      <c r="Q2070" s="201">
        <v>0</v>
      </c>
      <c r="R2070" s="201">
        <f>Q2070*H2070</f>
        <v>0</v>
      </c>
      <c r="S2070" s="201">
        <v>0</v>
      </c>
      <c r="T2070" s="202">
        <f>S2070*H2070</f>
        <v>0</v>
      </c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4"/>
      <c r="AE2070" s="34"/>
      <c r="AR2070" s="203" t="s">
        <v>279</v>
      </c>
      <c r="AT2070" s="203" t="s">
        <v>274</v>
      </c>
      <c r="AU2070" s="203" t="s">
        <v>16</v>
      </c>
      <c r="AY2070" s="17" t="s">
        <v>272</v>
      </c>
      <c r="BE2070" s="204">
        <f>IF(N2070="základní",J2070,0)</f>
        <v>0</v>
      </c>
      <c r="BF2070" s="204">
        <f>IF(N2070="snížená",J2070,0)</f>
        <v>0</v>
      </c>
      <c r="BG2070" s="204">
        <f>IF(N2070="zákl. přenesená",J2070,0)</f>
        <v>0</v>
      </c>
      <c r="BH2070" s="204">
        <f>IF(N2070="sníž. přenesená",J2070,0)</f>
        <v>0</v>
      </c>
      <c r="BI2070" s="204">
        <f>IF(N2070="nulová",J2070,0)</f>
        <v>0</v>
      </c>
      <c r="BJ2070" s="17" t="s">
        <v>16</v>
      </c>
      <c r="BK2070" s="204">
        <f>ROUND(I2070*H2070,2)</f>
        <v>0</v>
      </c>
      <c r="BL2070" s="17" t="s">
        <v>279</v>
      </c>
      <c r="BM2070" s="203" t="s">
        <v>4481</v>
      </c>
    </row>
    <row r="2071" spans="1:65" s="13" customFormat="1" ht="11.25">
      <c r="B2071" s="210"/>
      <c r="C2071" s="211"/>
      <c r="D2071" s="212" t="s">
        <v>283</v>
      </c>
      <c r="E2071" s="213" t="s">
        <v>1</v>
      </c>
      <c r="F2071" s="214" t="s">
        <v>6768</v>
      </c>
      <c r="G2071" s="211"/>
      <c r="H2071" s="213" t="s">
        <v>1</v>
      </c>
      <c r="I2071" s="215"/>
      <c r="J2071" s="211"/>
      <c r="K2071" s="211"/>
      <c r="L2071" s="216"/>
      <c r="M2071" s="217"/>
      <c r="N2071" s="218"/>
      <c r="O2071" s="218"/>
      <c r="P2071" s="218"/>
      <c r="Q2071" s="218"/>
      <c r="R2071" s="218"/>
      <c r="S2071" s="218"/>
      <c r="T2071" s="219"/>
      <c r="AT2071" s="220" t="s">
        <v>283</v>
      </c>
      <c r="AU2071" s="220" t="s">
        <v>16</v>
      </c>
      <c r="AV2071" s="13" t="s">
        <v>16</v>
      </c>
      <c r="AW2071" s="13" t="s">
        <v>32</v>
      </c>
      <c r="AX2071" s="13" t="s">
        <v>76</v>
      </c>
      <c r="AY2071" s="220" t="s">
        <v>272</v>
      </c>
    </row>
    <row r="2072" spans="1:65" s="14" customFormat="1" ht="11.25">
      <c r="B2072" s="221"/>
      <c r="C2072" s="222"/>
      <c r="D2072" s="212" t="s">
        <v>283</v>
      </c>
      <c r="E2072" s="223" t="s">
        <v>1</v>
      </c>
      <c r="F2072" s="224" t="s">
        <v>7358</v>
      </c>
      <c r="G2072" s="222"/>
      <c r="H2072" s="225">
        <v>15.5</v>
      </c>
      <c r="I2072" s="226"/>
      <c r="J2072" s="222"/>
      <c r="K2072" s="222"/>
      <c r="L2072" s="227"/>
      <c r="M2072" s="228"/>
      <c r="N2072" s="229"/>
      <c r="O2072" s="229"/>
      <c r="P2072" s="229"/>
      <c r="Q2072" s="229"/>
      <c r="R2072" s="229"/>
      <c r="S2072" s="229"/>
      <c r="T2072" s="230"/>
      <c r="AT2072" s="231" t="s">
        <v>283</v>
      </c>
      <c r="AU2072" s="231" t="s">
        <v>16</v>
      </c>
      <c r="AV2072" s="14" t="s">
        <v>84</v>
      </c>
      <c r="AW2072" s="14" t="s">
        <v>32</v>
      </c>
      <c r="AX2072" s="14" t="s">
        <v>76</v>
      </c>
      <c r="AY2072" s="231" t="s">
        <v>272</v>
      </c>
    </row>
    <row r="2073" spans="1:65" s="15" customFormat="1" ht="11.25">
      <c r="B2073" s="246"/>
      <c r="C2073" s="247"/>
      <c r="D2073" s="212" t="s">
        <v>283</v>
      </c>
      <c r="E2073" s="248" t="s">
        <v>1</v>
      </c>
      <c r="F2073" s="249" t="s">
        <v>5942</v>
      </c>
      <c r="G2073" s="247"/>
      <c r="H2073" s="250">
        <v>15.5</v>
      </c>
      <c r="I2073" s="251"/>
      <c r="J2073" s="247"/>
      <c r="K2073" s="247"/>
      <c r="L2073" s="252"/>
      <c r="M2073" s="253"/>
      <c r="N2073" s="254"/>
      <c r="O2073" s="254"/>
      <c r="P2073" s="254"/>
      <c r="Q2073" s="254"/>
      <c r="R2073" s="254"/>
      <c r="S2073" s="254"/>
      <c r="T2073" s="255"/>
      <c r="AT2073" s="256" t="s">
        <v>283</v>
      </c>
      <c r="AU2073" s="256" t="s">
        <v>16</v>
      </c>
      <c r="AV2073" s="15" t="s">
        <v>279</v>
      </c>
      <c r="AW2073" s="15" t="s">
        <v>32</v>
      </c>
      <c r="AX2073" s="15" t="s">
        <v>16</v>
      </c>
      <c r="AY2073" s="256" t="s">
        <v>272</v>
      </c>
    </row>
    <row r="2074" spans="1:65" s="2" customFormat="1" ht="24.2" customHeight="1">
      <c r="A2074" s="34"/>
      <c r="B2074" s="35"/>
      <c r="C2074" s="192" t="s">
        <v>3595</v>
      </c>
      <c r="D2074" s="192" t="s">
        <v>274</v>
      </c>
      <c r="E2074" s="193" t="s">
        <v>7359</v>
      </c>
      <c r="F2074" s="194" t="s">
        <v>6837</v>
      </c>
      <c r="G2074" s="195" t="s">
        <v>156</v>
      </c>
      <c r="H2074" s="196">
        <v>1</v>
      </c>
      <c r="I2074" s="197"/>
      <c r="J2074" s="198">
        <f>ROUND(I2074*H2074,2)</f>
        <v>0</v>
      </c>
      <c r="K2074" s="194" t="s">
        <v>1</v>
      </c>
      <c r="L2074" s="39"/>
      <c r="M2074" s="199" t="s">
        <v>1</v>
      </c>
      <c r="N2074" s="200" t="s">
        <v>41</v>
      </c>
      <c r="O2074" s="71"/>
      <c r="P2074" s="201">
        <f>O2074*H2074</f>
        <v>0</v>
      </c>
      <c r="Q2074" s="201">
        <v>0</v>
      </c>
      <c r="R2074" s="201">
        <f>Q2074*H2074</f>
        <v>0</v>
      </c>
      <c r="S2074" s="201">
        <v>0</v>
      </c>
      <c r="T2074" s="202">
        <f>S2074*H2074</f>
        <v>0</v>
      </c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4"/>
      <c r="AE2074" s="34"/>
      <c r="AR2074" s="203" t="s">
        <v>279</v>
      </c>
      <c r="AT2074" s="203" t="s">
        <v>274</v>
      </c>
      <c r="AU2074" s="203" t="s">
        <v>16</v>
      </c>
      <c r="AY2074" s="17" t="s">
        <v>272</v>
      </c>
      <c r="BE2074" s="204">
        <f>IF(N2074="základní",J2074,0)</f>
        <v>0</v>
      </c>
      <c r="BF2074" s="204">
        <f>IF(N2074="snížená",J2074,0)</f>
        <v>0</v>
      </c>
      <c r="BG2074" s="204">
        <f>IF(N2074="zákl. přenesená",J2074,0)</f>
        <v>0</v>
      </c>
      <c r="BH2074" s="204">
        <f>IF(N2074="sníž. přenesená",J2074,0)</f>
        <v>0</v>
      </c>
      <c r="BI2074" s="204">
        <f>IF(N2074="nulová",J2074,0)</f>
        <v>0</v>
      </c>
      <c r="BJ2074" s="17" t="s">
        <v>16</v>
      </c>
      <c r="BK2074" s="204">
        <f>ROUND(I2074*H2074,2)</f>
        <v>0</v>
      </c>
      <c r="BL2074" s="17" t="s">
        <v>279</v>
      </c>
      <c r="BM2074" s="203" t="s">
        <v>4347</v>
      </c>
    </row>
    <row r="2075" spans="1:65" s="13" customFormat="1" ht="11.25">
      <c r="B2075" s="210"/>
      <c r="C2075" s="211"/>
      <c r="D2075" s="212" t="s">
        <v>283</v>
      </c>
      <c r="E2075" s="213" t="s">
        <v>1</v>
      </c>
      <c r="F2075" s="214" t="s">
        <v>6768</v>
      </c>
      <c r="G2075" s="211"/>
      <c r="H2075" s="213" t="s">
        <v>1</v>
      </c>
      <c r="I2075" s="215"/>
      <c r="J2075" s="211"/>
      <c r="K2075" s="211"/>
      <c r="L2075" s="216"/>
      <c r="M2075" s="217"/>
      <c r="N2075" s="218"/>
      <c r="O2075" s="218"/>
      <c r="P2075" s="218"/>
      <c r="Q2075" s="218"/>
      <c r="R2075" s="218"/>
      <c r="S2075" s="218"/>
      <c r="T2075" s="219"/>
      <c r="AT2075" s="220" t="s">
        <v>283</v>
      </c>
      <c r="AU2075" s="220" t="s">
        <v>16</v>
      </c>
      <c r="AV2075" s="13" t="s">
        <v>16</v>
      </c>
      <c r="AW2075" s="13" t="s">
        <v>32</v>
      </c>
      <c r="AX2075" s="13" t="s">
        <v>76</v>
      </c>
      <c r="AY2075" s="220" t="s">
        <v>272</v>
      </c>
    </row>
    <row r="2076" spans="1:65" s="14" customFormat="1" ht="11.25">
      <c r="B2076" s="221"/>
      <c r="C2076" s="222"/>
      <c r="D2076" s="212" t="s">
        <v>283</v>
      </c>
      <c r="E2076" s="223" t="s">
        <v>1</v>
      </c>
      <c r="F2076" s="224" t="s">
        <v>16</v>
      </c>
      <c r="G2076" s="222"/>
      <c r="H2076" s="225">
        <v>1</v>
      </c>
      <c r="I2076" s="226"/>
      <c r="J2076" s="222"/>
      <c r="K2076" s="222"/>
      <c r="L2076" s="227"/>
      <c r="M2076" s="228"/>
      <c r="N2076" s="229"/>
      <c r="O2076" s="229"/>
      <c r="P2076" s="229"/>
      <c r="Q2076" s="229"/>
      <c r="R2076" s="229"/>
      <c r="S2076" s="229"/>
      <c r="T2076" s="230"/>
      <c r="AT2076" s="231" t="s">
        <v>283</v>
      </c>
      <c r="AU2076" s="231" t="s">
        <v>16</v>
      </c>
      <c r="AV2076" s="14" t="s">
        <v>84</v>
      </c>
      <c r="AW2076" s="14" t="s">
        <v>32</v>
      </c>
      <c r="AX2076" s="14" t="s">
        <v>76</v>
      </c>
      <c r="AY2076" s="231" t="s">
        <v>272</v>
      </c>
    </row>
    <row r="2077" spans="1:65" s="15" customFormat="1" ht="11.25">
      <c r="B2077" s="246"/>
      <c r="C2077" s="247"/>
      <c r="D2077" s="212" t="s">
        <v>283</v>
      </c>
      <c r="E2077" s="248" t="s">
        <v>1</v>
      </c>
      <c r="F2077" s="249" t="s">
        <v>5942</v>
      </c>
      <c r="G2077" s="247"/>
      <c r="H2077" s="250">
        <v>1</v>
      </c>
      <c r="I2077" s="251"/>
      <c r="J2077" s="247"/>
      <c r="K2077" s="247"/>
      <c r="L2077" s="252"/>
      <c r="M2077" s="253"/>
      <c r="N2077" s="254"/>
      <c r="O2077" s="254"/>
      <c r="P2077" s="254"/>
      <c r="Q2077" s="254"/>
      <c r="R2077" s="254"/>
      <c r="S2077" s="254"/>
      <c r="T2077" s="255"/>
      <c r="AT2077" s="256" t="s">
        <v>283</v>
      </c>
      <c r="AU2077" s="256" t="s">
        <v>16</v>
      </c>
      <c r="AV2077" s="15" t="s">
        <v>279</v>
      </c>
      <c r="AW2077" s="15" t="s">
        <v>32</v>
      </c>
      <c r="AX2077" s="15" t="s">
        <v>16</v>
      </c>
      <c r="AY2077" s="256" t="s">
        <v>272</v>
      </c>
    </row>
    <row r="2078" spans="1:65" s="2" customFormat="1" ht="21.75" customHeight="1">
      <c r="A2078" s="34"/>
      <c r="B2078" s="35"/>
      <c r="C2078" s="192" t="s">
        <v>3603</v>
      </c>
      <c r="D2078" s="192" t="s">
        <v>274</v>
      </c>
      <c r="E2078" s="193" t="s">
        <v>7360</v>
      </c>
      <c r="F2078" s="194" t="s">
        <v>6839</v>
      </c>
      <c r="G2078" s="195" t="s">
        <v>185</v>
      </c>
      <c r="H2078" s="196">
        <v>28</v>
      </c>
      <c r="I2078" s="197"/>
      <c r="J2078" s="198">
        <f>ROUND(I2078*H2078,2)</f>
        <v>0</v>
      </c>
      <c r="K2078" s="194" t="s">
        <v>1</v>
      </c>
      <c r="L2078" s="39"/>
      <c r="M2078" s="199" t="s">
        <v>1</v>
      </c>
      <c r="N2078" s="200" t="s">
        <v>41</v>
      </c>
      <c r="O2078" s="71"/>
      <c r="P2078" s="201">
        <f>O2078*H2078</f>
        <v>0</v>
      </c>
      <c r="Q2078" s="201">
        <v>0</v>
      </c>
      <c r="R2078" s="201">
        <f>Q2078*H2078</f>
        <v>0</v>
      </c>
      <c r="S2078" s="201">
        <v>0</v>
      </c>
      <c r="T2078" s="202">
        <f>S2078*H2078</f>
        <v>0</v>
      </c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R2078" s="203" t="s">
        <v>279</v>
      </c>
      <c r="AT2078" s="203" t="s">
        <v>274</v>
      </c>
      <c r="AU2078" s="203" t="s">
        <v>16</v>
      </c>
      <c r="AY2078" s="17" t="s">
        <v>272</v>
      </c>
      <c r="BE2078" s="204">
        <f>IF(N2078="základní",J2078,0)</f>
        <v>0</v>
      </c>
      <c r="BF2078" s="204">
        <f>IF(N2078="snížená",J2078,0)</f>
        <v>0</v>
      </c>
      <c r="BG2078" s="204">
        <f>IF(N2078="zákl. přenesená",J2078,0)</f>
        <v>0</v>
      </c>
      <c r="BH2078" s="204">
        <f>IF(N2078="sníž. přenesená",J2078,0)</f>
        <v>0</v>
      </c>
      <c r="BI2078" s="204">
        <f>IF(N2078="nulová",J2078,0)</f>
        <v>0</v>
      </c>
      <c r="BJ2078" s="17" t="s">
        <v>16</v>
      </c>
      <c r="BK2078" s="204">
        <f>ROUND(I2078*H2078,2)</f>
        <v>0</v>
      </c>
      <c r="BL2078" s="17" t="s">
        <v>279</v>
      </c>
      <c r="BM2078" s="203" t="s">
        <v>4360</v>
      </c>
    </row>
    <row r="2079" spans="1:65" s="13" customFormat="1" ht="11.25">
      <c r="B2079" s="210"/>
      <c r="C2079" s="211"/>
      <c r="D2079" s="212" t="s">
        <v>283</v>
      </c>
      <c r="E2079" s="213" t="s">
        <v>1</v>
      </c>
      <c r="F2079" s="214" t="s">
        <v>6768</v>
      </c>
      <c r="G2079" s="211"/>
      <c r="H2079" s="213" t="s">
        <v>1</v>
      </c>
      <c r="I2079" s="215"/>
      <c r="J2079" s="211"/>
      <c r="K2079" s="211"/>
      <c r="L2079" s="216"/>
      <c r="M2079" s="217"/>
      <c r="N2079" s="218"/>
      <c r="O2079" s="218"/>
      <c r="P2079" s="218"/>
      <c r="Q2079" s="218"/>
      <c r="R2079" s="218"/>
      <c r="S2079" s="218"/>
      <c r="T2079" s="219"/>
      <c r="AT2079" s="220" t="s">
        <v>283</v>
      </c>
      <c r="AU2079" s="220" t="s">
        <v>16</v>
      </c>
      <c r="AV2079" s="13" t="s">
        <v>16</v>
      </c>
      <c r="AW2079" s="13" t="s">
        <v>32</v>
      </c>
      <c r="AX2079" s="13" t="s">
        <v>76</v>
      </c>
      <c r="AY2079" s="220" t="s">
        <v>272</v>
      </c>
    </row>
    <row r="2080" spans="1:65" s="14" customFormat="1" ht="11.25">
      <c r="B2080" s="221"/>
      <c r="C2080" s="222"/>
      <c r="D2080" s="212" t="s">
        <v>283</v>
      </c>
      <c r="E2080" s="223" t="s">
        <v>1</v>
      </c>
      <c r="F2080" s="224" t="s">
        <v>453</v>
      </c>
      <c r="G2080" s="222"/>
      <c r="H2080" s="225">
        <v>28</v>
      </c>
      <c r="I2080" s="226"/>
      <c r="J2080" s="222"/>
      <c r="K2080" s="222"/>
      <c r="L2080" s="227"/>
      <c r="M2080" s="228"/>
      <c r="N2080" s="229"/>
      <c r="O2080" s="229"/>
      <c r="P2080" s="229"/>
      <c r="Q2080" s="229"/>
      <c r="R2080" s="229"/>
      <c r="S2080" s="229"/>
      <c r="T2080" s="230"/>
      <c r="AT2080" s="231" t="s">
        <v>283</v>
      </c>
      <c r="AU2080" s="231" t="s">
        <v>16</v>
      </c>
      <c r="AV2080" s="14" t="s">
        <v>84</v>
      </c>
      <c r="AW2080" s="14" t="s">
        <v>32</v>
      </c>
      <c r="AX2080" s="14" t="s">
        <v>76</v>
      </c>
      <c r="AY2080" s="231" t="s">
        <v>272</v>
      </c>
    </row>
    <row r="2081" spans="1:65" s="15" customFormat="1" ht="11.25">
      <c r="B2081" s="246"/>
      <c r="C2081" s="247"/>
      <c r="D2081" s="212" t="s">
        <v>283</v>
      </c>
      <c r="E2081" s="248" t="s">
        <v>1</v>
      </c>
      <c r="F2081" s="249" t="s">
        <v>5942</v>
      </c>
      <c r="G2081" s="247"/>
      <c r="H2081" s="250">
        <v>28</v>
      </c>
      <c r="I2081" s="251"/>
      <c r="J2081" s="247"/>
      <c r="K2081" s="247"/>
      <c r="L2081" s="252"/>
      <c r="M2081" s="253"/>
      <c r="N2081" s="254"/>
      <c r="O2081" s="254"/>
      <c r="P2081" s="254"/>
      <c r="Q2081" s="254"/>
      <c r="R2081" s="254"/>
      <c r="S2081" s="254"/>
      <c r="T2081" s="255"/>
      <c r="AT2081" s="256" t="s">
        <v>283</v>
      </c>
      <c r="AU2081" s="256" t="s">
        <v>16</v>
      </c>
      <c r="AV2081" s="15" t="s">
        <v>279</v>
      </c>
      <c r="AW2081" s="15" t="s">
        <v>32</v>
      </c>
      <c r="AX2081" s="15" t="s">
        <v>16</v>
      </c>
      <c r="AY2081" s="256" t="s">
        <v>272</v>
      </c>
    </row>
    <row r="2082" spans="1:65" s="2" customFormat="1" ht="21.75" customHeight="1">
      <c r="A2082" s="34"/>
      <c r="B2082" s="35"/>
      <c r="C2082" s="192" t="s">
        <v>3611</v>
      </c>
      <c r="D2082" s="192" t="s">
        <v>274</v>
      </c>
      <c r="E2082" s="193" t="s">
        <v>7361</v>
      </c>
      <c r="F2082" s="194" t="s">
        <v>6841</v>
      </c>
      <c r="G2082" s="195" t="s">
        <v>185</v>
      </c>
      <c r="H2082" s="196">
        <v>28</v>
      </c>
      <c r="I2082" s="197"/>
      <c r="J2082" s="198">
        <f>ROUND(I2082*H2082,2)</f>
        <v>0</v>
      </c>
      <c r="K2082" s="194" t="s">
        <v>1</v>
      </c>
      <c r="L2082" s="39"/>
      <c r="M2082" s="199" t="s">
        <v>1</v>
      </c>
      <c r="N2082" s="200" t="s">
        <v>41</v>
      </c>
      <c r="O2082" s="71"/>
      <c r="P2082" s="201">
        <f>O2082*H2082</f>
        <v>0</v>
      </c>
      <c r="Q2082" s="201">
        <v>0</v>
      </c>
      <c r="R2082" s="201">
        <f>Q2082*H2082</f>
        <v>0</v>
      </c>
      <c r="S2082" s="201">
        <v>0</v>
      </c>
      <c r="T2082" s="202">
        <f>S2082*H2082</f>
        <v>0</v>
      </c>
      <c r="U2082" s="34"/>
      <c r="V2082" s="34"/>
      <c r="W2082" s="34"/>
      <c r="X2082" s="34"/>
      <c r="Y2082" s="34"/>
      <c r="Z2082" s="34"/>
      <c r="AA2082" s="34"/>
      <c r="AB2082" s="34"/>
      <c r="AC2082" s="34"/>
      <c r="AD2082" s="34"/>
      <c r="AE2082" s="34"/>
      <c r="AR2082" s="203" t="s">
        <v>279</v>
      </c>
      <c r="AT2082" s="203" t="s">
        <v>274</v>
      </c>
      <c r="AU2082" s="203" t="s">
        <v>16</v>
      </c>
      <c r="AY2082" s="17" t="s">
        <v>272</v>
      </c>
      <c r="BE2082" s="204">
        <f>IF(N2082="základní",J2082,0)</f>
        <v>0</v>
      </c>
      <c r="BF2082" s="204">
        <f>IF(N2082="snížená",J2082,0)</f>
        <v>0</v>
      </c>
      <c r="BG2082" s="204">
        <f>IF(N2082="zákl. přenesená",J2082,0)</f>
        <v>0</v>
      </c>
      <c r="BH2082" s="204">
        <f>IF(N2082="sníž. přenesená",J2082,0)</f>
        <v>0</v>
      </c>
      <c r="BI2082" s="204">
        <f>IF(N2082="nulová",J2082,0)</f>
        <v>0</v>
      </c>
      <c r="BJ2082" s="17" t="s">
        <v>16</v>
      </c>
      <c r="BK2082" s="204">
        <f>ROUND(I2082*H2082,2)</f>
        <v>0</v>
      </c>
      <c r="BL2082" s="17" t="s">
        <v>279</v>
      </c>
      <c r="BM2082" s="203" t="s">
        <v>4782</v>
      </c>
    </row>
    <row r="2083" spans="1:65" s="13" customFormat="1" ht="11.25">
      <c r="B2083" s="210"/>
      <c r="C2083" s="211"/>
      <c r="D2083" s="212" t="s">
        <v>283</v>
      </c>
      <c r="E2083" s="213" t="s">
        <v>1</v>
      </c>
      <c r="F2083" s="214" t="s">
        <v>6768</v>
      </c>
      <c r="G2083" s="211"/>
      <c r="H2083" s="213" t="s">
        <v>1</v>
      </c>
      <c r="I2083" s="215"/>
      <c r="J2083" s="211"/>
      <c r="K2083" s="211"/>
      <c r="L2083" s="216"/>
      <c r="M2083" s="217"/>
      <c r="N2083" s="218"/>
      <c r="O2083" s="218"/>
      <c r="P2083" s="218"/>
      <c r="Q2083" s="218"/>
      <c r="R2083" s="218"/>
      <c r="S2083" s="218"/>
      <c r="T2083" s="219"/>
      <c r="AT2083" s="220" t="s">
        <v>283</v>
      </c>
      <c r="AU2083" s="220" t="s">
        <v>16</v>
      </c>
      <c r="AV2083" s="13" t="s">
        <v>16</v>
      </c>
      <c r="AW2083" s="13" t="s">
        <v>32</v>
      </c>
      <c r="AX2083" s="13" t="s">
        <v>76</v>
      </c>
      <c r="AY2083" s="220" t="s">
        <v>272</v>
      </c>
    </row>
    <row r="2084" spans="1:65" s="14" customFormat="1" ht="11.25">
      <c r="B2084" s="221"/>
      <c r="C2084" s="222"/>
      <c r="D2084" s="212" t="s">
        <v>283</v>
      </c>
      <c r="E2084" s="223" t="s">
        <v>1</v>
      </c>
      <c r="F2084" s="224" t="s">
        <v>453</v>
      </c>
      <c r="G2084" s="222"/>
      <c r="H2084" s="225">
        <v>28</v>
      </c>
      <c r="I2084" s="226"/>
      <c r="J2084" s="222"/>
      <c r="K2084" s="222"/>
      <c r="L2084" s="227"/>
      <c r="M2084" s="228"/>
      <c r="N2084" s="229"/>
      <c r="O2084" s="229"/>
      <c r="P2084" s="229"/>
      <c r="Q2084" s="229"/>
      <c r="R2084" s="229"/>
      <c r="S2084" s="229"/>
      <c r="T2084" s="230"/>
      <c r="AT2084" s="231" t="s">
        <v>283</v>
      </c>
      <c r="AU2084" s="231" t="s">
        <v>16</v>
      </c>
      <c r="AV2084" s="14" t="s">
        <v>84</v>
      </c>
      <c r="AW2084" s="14" t="s">
        <v>32</v>
      </c>
      <c r="AX2084" s="14" t="s">
        <v>76</v>
      </c>
      <c r="AY2084" s="231" t="s">
        <v>272</v>
      </c>
    </row>
    <row r="2085" spans="1:65" s="15" customFormat="1" ht="11.25">
      <c r="B2085" s="246"/>
      <c r="C2085" s="247"/>
      <c r="D2085" s="212" t="s">
        <v>283</v>
      </c>
      <c r="E2085" s="248" t="s">
        <v>1</v>
      </c>
      <c r="F2085" s="249" t="s">
        <v>5942</v>
      </c>
      <c r="G2085" s="247"/>
      <c r="H2085" s="250">
        <v>28</v>
      </c>
      <c r="I2085" s="251"/>
      <c r="J2085" s="247"/>
      <c r="K2085" s="247"/>
      <c r="L2085" s="252"/>
      <c r="M2085" s="253"/>
      <c r="N2085" s="254"/>
      <c r="O2085" s="254"/>
      <c r="P2085" s="254"/>
      <c r="Q2085" s="254"/>
      <c r="R2085" s="254"/>
      <c r="S2085" s="254"/>
      <c r="T2085" s="255"/>
      <c r="AT2085" s="256" t="s">
        <v>283</v>
      </c>
      <c r="AU2085" s="256" t="s">
        <v>16</v>
      </c>
      <c r="AV2085" s="15" t="s">
        <v>279</v>
      </c>
      <c r="AW2085" s="15" t="s">
        <v>32</v>
      </c>
      <c r="AX2085" s="15" t="s">
        <v>16</v>
      </c>
      <c r="AY2085" s="256" t="s">
        <v>272</v>
      </c>
    </row>
    <row r="2086" spans="1:65" s="2" customFormat="1" ht="16.5" customHeight="1">
      <c r="A2086" s="34"/>
      <c r="B2086" s="35"/>
      <c r="C2086" s="192" t="s">
        <v>3616</v>
      </c>
      <c r="D2086" s="192" t="s">
        <v>274</v>
      </c>
      <c r="E2086" s="193" t="s">
        <v>7362</v>
      </c>
      <c r="F2086" s="194" t="s">
        <v>6843</v>
      </c>
      <c r="G2086" s="195" t="s">
        <v>185</v>
      </c>
      <c r="H2086" s="196">
        <v>28</v>
      </c>
      <c r="I2086" s="197"/>
      <c r="J2086" s="198">
        <f>ROUND(I2086*H2086,2)</f>
        <v>0</v>
      </c>
      <c r="K2086" s="194" t="s">
        <v>1</v>
      </c>
      <c r="L2086" s="39"/>
      <c r="M2086" s="199" t="s">
        <v>1</v>
      </c>
      <c r="N2086" s="200" t="s">
        <v>41</v>
      </c>
      <c r="O2086" s="71"/>
      <c r="P2086" s="201">
        <f>O2086*H2086</f>
        <v>0</v>
      </c>
      <c r="Q2086" s="201">
        <v>0</v>
      </c>
      <c r="R2086" s="201">
        <f>Q2086*H2086</f>
        <v>0</v>
      </c>
      <c r="S2086" s="201">
        <v>0</v>
      </c>
      <c r="T2086" s="202">
        <f>S2086*H2086</f>
        <v>0</v>
      </c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R2086" s="203" t="s">
        <v>279</v>
      </c>
      <c r="AT2086" s="203" t="s">
        <v>274</v>
      </c>
      <c r="AU2086" s="203" t="s">
        <v>16</v>
      </c>
      <c r="AY2086" s="17" t="s">
        <v>272</v>
      </c>
      <c r="BE2086" s="204">
        <f>IF(N2086="základní",J2086,0)</f>
        <v>0</v>
      </c>
      <c r="BF2086" s="204">
        <f>IF(N2086="snížená",J2086,0)</f>
        <v>0</v>
      </c>
      <c r="BG2086" s="204">
        <f>IF(N2086="zákl. přenesená",J2086,0)</f>
        <v>0</v>
      </c>
      <c r="BH2086" s="204">
        <f>IF(N2086="sníž. přenesená",J2086,0)</f>
        <v>0</v>
      </c>
      <c r="BI2086" s="204">
        <f>IF(N2086="nulová",J2086,0)</f>
        <v>0</v>
      </c>
      <c r="BJ2086" s="17" t="s">
        <v>16</v>
      </c>
      <c r="BK2086" s="204">
        <f>ROUND(I2086*H2086,2)</f>
        <v>0</v>
      </c>
      <c r="BL2086" s="17" t="s">
        <v>279</v>
      </c>
      <c r="BM2086" s="203" t="s">
        <v>4792</v>
      </c>
    </row>
    <row r="2087" spans="1:65" s="13" customFormat="1" ht="33.75">
      <c r="B2087" s="210"/>
      <c r="C2087" s="211"/>
      <c r="D2087" s="212" t="s">
        <v>283</v>
      </c>
      <c r="E2087" s="213" t="s">
        <v>1</v>
      </c>
      <c r="F2087" s="214" t="s">
        <v>6844</v>
      </c>
      <c r="G2087" s="211"/>
      <c r="H2087" s="213" t="s">
        <v>1</v>
      </c>
      <c r="I2087" s="215"/>
      <c r="J2087" s="211"/>
      <c r="K2087" s="211"/>
      <c r="L2087" s="216"/>
      <c r="M2087" s="217"/>
      <c r="N2087" s="218"/>
      <c r="O2087" s="218"/>
      <c r="P2087" s="218"/>
      <c r="Q2087" s="218"/>
      <c r="R2087" s="218"/>
      <c r="S2087" s="218"/>
      <c r="T2087" s="219"/>
      <c r="AT2087" s="220" t="s">
        <v>283</v>
      </c>
      <c r="AU2087" s="220" t="s">
        <v>16</v>
      </c>
      <c r="AV2087" s="13" t="s">
        <v>16</v>
      </c>
      <c r="AW2087" s="13" t="s">
        <v>32</v>
      </c>
      <c r="AX2087" s="13" t="s">
        <v>76</v>
      </c>
      <c r="AY2087" s="220" t="s">
        <v>272</v>
      </c>
    </row>
    <row r="2088" spans="1:65" s="13" customFormat="1" ht="22.5">
      <c r="B2088" s="210"/>
      <c r="C2088" s="211"/>
      <c r="D2088" s="212" t="s">
        <v>283</v>
      </c>
      <c r="E2088" s="213" t="s">
        <v>1</v>
      </c>
      <c r="F2088" s="214" t="s">
        <v>6845</v>
      </c>
      <c r="G2088" s="211"/>
      <c r="H2088" s="213" t="s">
        <v>1</v>
      </c>
      <c r="I2088" s="215"/>
      <c r="J2088" s="211"/>
      <c r="K2088" s="211"/>
      <c r="L2088" s="216"/>
      <c r="M2088" s="217"/>
      <c r="N2088" s="218"/>
      <c r="O2088" s="218"/>
      <c r="P2088" s="218"/>
      <c r="Q2088" s="218"/>
      <c r="R2088" s="218"/>
      <c r="S2088" s="218"/>
      <c r="T2088" s="219"/>
      <c r="AT2088" s="220" t="s">
        <v>283</v>
      </c>
      <c r="AU2088" s="220" t="s">
        <v>16</v>
      </c>
      <c r="AV2088" s="13" t="s">
        <v>16</v>
      </c>
      <c r="AW2088" s="13" t="s">
        <v>32</v>
      </c>
      <c r="AX2088" s="13" t="s">
        <v>76</v>
      </c>
      <c r="AY2088" s="220" t="s">
        <v>272</v>
      </c>
    </row>
    <row r="2089" spans="1:65" s="13" customFormat="1" ht="11.25">
      <c r="B2089" s="210"/>
      <c r="C2089" s="211"/>
      <c r="D2089" s="212" t="s">
        <v>283</v>
      </c>
      <c r="E2089" s="213" t="s">
        <v>1</v>
      </c>
      <c r="F2089" s="214" t="s">
        <v>6768</v>
      </c>
      <c r="G2089" s="211"/>
      <c r="H2089" s="213" t="s">
        <v>1</v>
      </c>
      <c r="I2089" s="215"/>
      <c r="J2089" s="211"/>
      <c r="K2089" s="211"/>
      <c r="L2089" s="216"/>
      <c r="M2089" s="217"/>
      <c r="N2089" s="218"/>
      <c r="O2089" s="218"/>
      <c r="P2089" s="218"/>
      <c r="Q2089" s="218"/>
      <c r="R2089" s="218"/>
      <c r="S2089" s="218"/>
      <c r="T2089" s="219"/>
      <c r="AT2089" s="220" t="s">
        <v>283</v>
      </c>
      <c r="AU2089" s="220" t="s">
        <v>16</v>
      </c>
      <c r="AV2089" s="13" t="s">
        <v>16</v>
      </c>
      <c r="AW2089" s="13" t="s">
        <v>32</v>
      </c>
      <c r="AX2089" s="13" t="s">
        <v>76</v>
      </c>
      <c r="AY2089" s="220" t="s">
        <v>272</v>
      </c>
    </row>
    <row r="2090" spans="1:65" s="14" customFormat="1" ht="11.25">
      <c r="B2090" s="221"/>
      <c r="C2090" s="222"/>
      <c r="D2090" s="212" t="s">
        <v>283</v>
      </c>
      <c r="E2090" s="223" t="s">
        <v>1</v>
      </c>
      <c r="F2090" s="224" t="s">
        <v>453</v>
      </c>
      <c r="G2090" s="222"/>
      <c r="H2090" s="225">
        <v>28</v>
      </c>
      <c r="I2090" s="226"/>
      <c r="J2090" s="222"/>
      <c r="K2090" s="222"/>
      <c r="L2090" s="227"/>
      <c r="M2090" s="228"/>
      <c r="N2090" s="229"/>
      <c r="O2090" s="229"/>
      <c r="P2090" s="229"/>
      <c r="Q2090" s="229"/>
      <c r="R2090" s="229"/>
      <c r="S2090" s="229"/>
      <c r="T2090" s="230"/>
      <c r="AT2090" s="231" t="s">
        <v>283</v>
      </c>
      <c r="AU2090" s="231" t="s">
        <v>16</v>
      </c>
      <c r="AV2090" s="14" t="s">
        <v>84</v>
      </c>
      <c r="AW2090" s="14" t="s">
        <v>32</v>
      </c>
      <c r="AX2090" s="14" t="s">
        <v>76</v>
      </c>
      <c r="AY2090" s="231" t="s">
        <v>272</v>
      </c>
    </row>
    <row r="2091" spans="1:65" s="15" customFormat="1" ht="11.25">
      <c r="B2091" s="246"/>
      <c r="C2091" s="247"/>
      <c r="D2091" s="212" t="s">
        <v>283</v>
      </c>
      <c r="E2091" s="248" t="s">
        <v>1</v>
      </c>
      <c r="F2091" s="249" t="s">
        <v>5942</v>
      </c>
      <c r="G2091" s="247"/>
      <c r="H2091" s="250">
        <v>28</v>
      </c>
      <c r="I2091" s="251"/>
      <c r="J2091" s="247"/>
      <c r="K2091" s="247"/>
      <c r="L2091" s="252"/>
      <c r="M2091" s="253"/>
      <c r="N2091" s="254"/>
      <c r="O2091" s="254"/>
      <c r="P2091" s="254"/>
      <c r="Q2091" s="254"/>
      <c r="R2091" s="254"/>
      <c r="S2091" s="254"/>
      <c r="T2091" s="255"/>
      <c r="AT2091" s="256" t="s">
        <v>283</v>
      </c>
      <c r="AU2091" s="256" t="s">
        <v>16</v>
      </c>
      <c r="AV2091" s="15" t="s">
        <v>279</v>
      </c>
      <c r="AW2091" s="15" t="s">
        <v>32</v>
      </c>
      <c r="AX2091" s="15" t="s">
        <v>16</v>
      </c>
      <c r="AY2091" s="256" t="s">
        <v>272</v>
      </c>
    </row>
    <row r="2092" spans="1:65" s="2" customFormat="1" ht="16.5" customHeight="1">
      <c r="A2092" s="34"/>
      <c r="B2092" s="35"/>
      <c r="C2092" s="192" t="s">
        <v>3622</v>
      </c>
      <c r="D2092" s="192" t="s">
        <v>274</v>
      </c>
      <c r="E2092" s="193" t="s">
        <v>7363</v>
      </c>
      <c r="F2092" s="194" t="s">
        <v>6847</v>
      </c>
      <c r="G2092" s="195" t="s">
        <v>3165</v>
      </c>
      <c r="H2092" s="196">
        <v>1</v>
      </c>
      <c r="I2092" s="197"/>
      <c r="J2092" s="198">
        <f>ROUND(I2092*H2092,2)</f>
        <v>0</v>
      </c>
      <c r="K2092" s="194" t="s">
        <v>1</v>
      </c>
      <c r="L2092" s="39"/>
      <c r="M2092" s="199" t="s">
        <v>1</v>
      </c>
      <c r="N2092" s="200" t="s">
        <v>41</v>
      </c>
      <c r="O2092" s="71"/>
      <c r="P2092" s="201">
        <f>O2092*H2092</f>
        <v>0</v>
      </c>
      <c r="Q2092" s="201">
        <v>0</v>
      </c>
      <c r="R2092" s="201">
        <f>Q2092*H2092</f>
        <v>0</v>
      </c>
      <c r="S2092" s="201">
        <v>0</v>
      </c>
      <c r="T2092" s="202">
        <f>S2092*H2092</f>
        <v>0</v>
      </c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4"/>
      <c r="AE2092" s="34"/>
      <c r="AR2092" s="203" t="s">
        <v>279</v>
      </c>
      <c r="AT2092" s="203" t="s">
        <v>274</v>
      </c>
      <c r="AU2092" s="203" t="s">
        <v>16</v>
      </c>
      <c r="AY2092" s="17" t="s">
        <v>272</v>
      </c>
      <c r="BE2092" s="204">
        <f>IF(N2092="základní",J2092,0)</f>
        <v>0</v>
      </c>
      <c r="BF2092" s="204">
        <f>IF(N2092="snížená",J2092,0)</f>
        <v>0</v>
      </c>
      <c r="BG2092" s="204">
        <f>IF(N2092="zákl. přenesená",J2092,0)</f>
        <v>0</v>
      </c>
      <c r="BH2092" s="204">
        <f>IF(N2092="sníž. přenesená",J2092,0)</f>
        <v>0</v>
      </c>
      <c r="BI2092" s="204">
        <f>IF(N2092="nulová",J2092,0)</f>
        <v>0</v>
      </c>
      <c r="BJ2092" s="17" t="s">
        <v>16</v>
      </c>
      <c r="BK2092" s="204">
        <f>ROUND(I2092*H2092,2)</f>
        <v>0</v>
      </c>
      <c r="BL2092" s="17" t="s">
        <v>279</v>
      </c>
      <c r="BM2092" s="203" t="s">
        <v>3022</v>
      </c>
    </row>
    <row r="2093" spans="1:65" s="13" customFormat="1" ht="11.25">
      <c r="B2093" s="210"/>
      <c r="C2093" s="211"/>
      <c r="D2093" s="212" t="s">
        <v>283</v>
      </c>
      <c r="E2093" s="213" t="s">
        <v>1</v>
      </c>
      <c r="F2093" s="214" t="s">
        <v>6768</v>
      </c>
      <c r="G2093" s="211"/>
      <c r="H2093" s="213" t="s">
        <v>1</v>
      </c>
      <c r="I2093" s="215"/>
      <c r="J2093" s="211"/>
      <c r="K2093" s="211"/>
      <c r="L2093" s="216"/>
      <c r="M2093" s="217"/>
      <c r="N2093" s="218"/>
      <c r="O2093" s="218"/>
      <c r="P2093" s="218"/>
      <c r="Q2093" s="218"/>
      <c r="R2093" s="218"/>
      <c r="S2093" s="218"/>
      <c r="T2093" s="219"/>
      <c r="AT2093" s="220" t="s">
        <v>283</v>
      </c>
      <c r="AU2093" s="220" t="s">
        <v>16</v>
      </c>
      <c r="AV2093" s="13" t="s">
        <v>16</v>
      </c>
      <c r="AW2093" s="13" t="s">
        <v>32</v>
      </c>
      <c r="AX2093" s="13" t="s">
        <v>76</v>
      </c>
      <c r="AY2093" s="220" t="s">
        <v>272</v>
      </c>
    </row>
    <row r="2094" spans="1:65" s="14" customFormat="1" ht="11.25">
      <c r="B2094" s="221"/>
      <c r="C2094" s="222"/>
      <c r="D2094" s="212" t="s">
        <v>283</v>
      </c>
      <c r="E2094" s="223" t="s">
        <v>1</v>
      </c>
      <c r="F2094" s="224" t="s">
        <v>16</v>
      </c>
      <c r="G2094" s="222"/>
      <c r="H2094" s="225">
        <v>1</v>
      </c>
      <c r="I2094" s="226"/>
      <c r="J2094" s="222"/>
      <c r="K2094" s="222"/>
      <c r="L2094" s="227"/>
      <c r="M2094" s="228"/>
      <c r="N2094" s="229"/>
      <c r="O2094" s="229"/>
      <c r="P2094" s="229"/>
      <c r="Q2094" s="229"/>
      <c r="R2094" s="229"/>
      <c r="S2094" s="229"/>
      <c r="T2094" s="230"/>
      <c r="AT2094" s="231" t="s">
        <v>283</v>
      </c>
      <c r="AU2094" s="231" t="s">
        <v>16</v>
      </c>
      <c r="AV2094" s="14" t="s">
        <v>84</v>
      </c>
      <c r="AW2094" s="14" t="s">
        <v>32</v>
      </c>
      <c r="AX2094" s="14" t="s">
        <v>76</v>
      </c>
      <c r="AY2094" s="231" t="s">
        <v>272</v>
      </c>
    </row>
    <row r="2095" spans="1:65" s="15" customFormat="1" ht="11.25">
      <c r="B2095" s="246"/>
      <c r="C2095" s="247"/>
      <c r="D2095" s="212" t="s">
        <v>283</v>
      </c>
      <c r="E2095" s="248" t="s">
        <v>1</v>
      </c>
      <c r="F2095" s="249" t="s">
        <v>5942</v>
      </c>
      <c r="G2095" s="247"/>
      <c r="H2095" s="250">
        <v>1</v>
      </c>
      <c r="I2095" s="251"/>
      <c r="J2095" s="247"/>
      <c r="K2095" s="247"/>
      <c r="L2095" s="252"/>
      <c r="M2095" s="253"/>
      <c r="N2095" s="254"/>
      <c r="O2095" s="254"/>
      <c r="P2095" s="254"/>
      <c r="Q2095" s="254"/>
      <c r="R2095" s="254"/>
      <c r="S2095" s="254"/>
      <c r="T2095" s="255"/>
      <c r="AT2095" s="256" t="s">
        <v>283</v>
      </c>
      <c r="AU2095" s="256" t="s">
        <v>16</v>
      </c>
      <c r="AV2095" s="15" t="s">
        <v>279</v>
      </c>
      <c r="AW2095" s="15" t="s">
        <v>32</v>
      </c>
      <c r="AX2095" s="15" t="s">
        <v>16</v>
      </c>
      <c r="AY2095" s="256" t="s">
        <v>272</v>
      </c>
    </row>
    <row r="2096" spans="1:65" s="2" customFormat="1" ht="37.9" customHeight="1">
      <c r="A2096" s="34"/>
      <c r="B2096" s="35"/>
      <c r="C2096" s="192" t="s">
        <v>3628</v>
      </c>
      <c r="D2096" s="192" t="s">
        <v>274</v>
      </c>
      <c r="E2096" s="193" t="s">
        <v>7364</v>
      </c>
      <c r="F2096" s="194" t="s">
        <v>6849</v>
      </c>
      <c r="G2096" s="195" t="s">
        <v>952</v>
      </c>
      <c r="H2096" s="196">
        <v>1</v>
      </c>
      <c r="I2096" s="197"/>
      <c r="J2096" s="198">
        <f>ROUND(I2096*H2096,2)</f>
        <v>0</v>
      </c>
      <c r="K2096" s="194" t="s">
        <v>1</v>
      </c>
      <c r="L2096" s="39"/>
      <c r="M2096" s="199" t="s">
        <v>1</v>
      </c>
      <c r="N2096" s="200" t="s">
        <v>41</v>
      </c>
      <c r="O2096" s="71"/>
      <c r="P2096" s="201">
        <f>O2096*H2096</f>
        <v>0</v>
      </c>
      <c r="Q2096" s="201">
        <v>0</v>
      </c>
      <c r="R2096" s="201">
        <f>Q2096*H2096</f>
        <v>0</v>
      </c>
      <c r="S2096" s="201">
        <v>0</v>
      </c>
      <c r="T2096" s="202">
        <f>S2096*H2096</f>
        <v>0</v>
      </c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R2096" s="203" t="s">
        <v>279</v>
      </c>
      <c r="AT2096" s="203" t="s">
        <v>274</v>
      </c>
      <c r="AU2096" s="203" t="s">
        <v>16</v>
      </c>
      <c r="AY2096" s="17" t="s">
        <v>272</v>
      </c>
      <c r="BE2096" s="204">
        <f>IF(N2096="základní",J2096,0)</f>
        <v>0</v>
      </c>
      <c r="BF2096" s="204">
        <f>IF(N2096="snížená",J2096,0)</f>
        <v>0</v>
      </c>
      <c r="BG2096" s="204">
        <f>IF(N2096="zákl. přenesená",J2096,0)</f>
        <v>0</v>
      </c>
      <c r="BH2096" s="204">
        <f>IF(N2096="sníž. přenesená",J2096,0)</f>
        <v>0</v>
      </c>
      <c r="BI2096" s="204">
        <f>IF(N2096="nulová",J2096,0)</f>
        <v>0</v>
      </c>
      <c r="BJ2096" s="17" t="s">
        <v>16</v>
      </c>
      <c r="BK2096" s="204">
        <f>ROUND(I2096*H2096,2)</f>
        <v>0</v>
      </c>
      <c r="BL2096" s="17" t="s">
        <v>279</v>
      </c>
      <c r="BM2096" s="203" t="s">
        <v>4273</v>
      </c>
    </row>
    <row r="2097" spans="1:65" s="13" customFormat="1" ht="11.25">
      <c r="B2097" s="210"/>
      <c r="C2097" s="211"/>
      <c r="D2097" s="212" t="s">
        <v>283</v>
      </c>
      <c r="E2097" s="213" t="s">
        <v>1</v>
      </c>
      <c r="F2097" s="214" t="s">
        <v>6768</v>
      </c>
      <c r="G2097" s="211"/>
      <c r="H2097" s="213" t="s">
        <v>1</v>
      </c>
      <c r="I2097" s="215"/>
      <c r="J2097" s="211"/>
      <c r="K2097" s="211"/>
      <c r="L2097" s="216"/>
      <c r="M2097" s="217"/>
      <c r="N2097" s="218"/>
      <c r="O2097" s="218"/>
      <c r="P2097" s="218"/>
      <c r="Q2097" s="218"/>
      <c r="R2097" s="218"/>
      <c r="S2097" s="218"/>
      <c r="T2097" s="219"/>
      <c r="AT2097" s="220" t="s">
        <v>283</v>
      </c>
      <c r="AU2097" s="220" t="s">
        <v>16</v>
      </c>
      <c r="AV2097" s="13" t="s">
        <v>16</v>
      </c>
      <c r="AW2097" s="13" t="s">
        <v>32</v>
      </c>
      <c r="AX2097" s="13" t="s">
        <v>76</v>
      </c>
      <c r="AY2097" s="220" t="s">
        <v>272</v>
      </c>
    </row>
    <row r="2098" spans="1:65" s="14" customFormat="1" ht="11.25">
      <c r="B2098" s="221"/>
      <c r="C2098" s="222"/>
      <c r="D2098" s="212" t="s">
        <v>283</v>
      </c>
      <c r="E2098" s="223" t="s">
        <v>1</v>
      </c>
      <c r="F2098" s="224" t="s">
        <v>16</v>
      </c>
      <c r="G2098" s="222"/>
      <c r="H2098" s="225">
        <v>1</v>
      </c>
      <c r="I2098" s="226"/>
      <c r="J2098" s="222"/>
      <c r="K2098" s="222"/>
      <c r="L2098" s="227"/>
      <c r="M2098" s="228"/>
      <c r="N2098" s="229"/>
      <c r="O2098" s="229"/>
      <c r="P2098" s="229"/>
      <c r="Q2098" s="229"/>
      <c r="R2098" s="229"/>
      <c r="S2098" s="229"/>
      <c r="T2098" s="230"/>
      <c r="AT2098" s="231" t="s">
        <v>283</v>
      </c>
      <c r="AU2098" s="231" t="s">
        <v>16</v>
      </c>
      <c r="AV2098" s="14" t="s">
        <v>84</v>
      </c>
      <c r="AW2098" s="14" t="s">
        <v>32</v>
      </c>
      <c r="AX2098" s="14" t="s">
        <v>76</v>
      </c>
      <c r="AY2098" s="231" t="s">
        <v>272</v>
      </c>
    </row>
    <row r="2099" spans="1:65" s="15" customFormat="1" ht="11.25">
      <c r="B2099" s="246"/>
      <c r="C2099" s="247"/>
      <c r="D2099" s="212" t="s">
        <v>283</v>
      </c>
      <c r="E2099" s="248" t="s">
        <v>1</v>
      </c>
      <c r="F2099" s="249" t="s">
        <v>5942</v>
      </c>
      <c r="G2099" s="247"/>
      <c r="H2099" s="250">
        <v>1</v>
      </c>
      <c r="I2099" s="251"/>
      <c r="J2099" s="247"/>
      <c r="K2099" s="247"/>
      <c r="L2099" s="252"/>
      <c r="M2099" s="253"/>
      <c r="N2099" s="254"/>
      <c r="O2099" s="254"/>
      <c r="P2099" s="254"/>
      <c r="Q2099" s="254"/>
      <c r="R2099" s="254"/>
      <c r="S2099" s="254"/>
      <c r="T2099" s="255"/>
      <c r="AT2099" s="256" t="s">
        <v>283</v>
      </c>
      <c r="AU2099" s="256" t="s">
        <v>16</v>
      </c>
      <c r="AV2099" s="15" t="s">
        <v>279</v>
      </c>
      <c r="AW2099" s="15" t="s">
        <v>32</v>
      </c>
      <c r="AX2099" s="15" t="s">
        <v>16</v>
      </c>
      <c r="AY2099" s="256" t="s">
        <v>272</v>
      </c>
    </row>
    <row r="2100" spans="1:65" s="2" customFormat="1" ht="55.5" customHeight="1">
      <c r="A2100" s="34"/>
      <c r="B2100" s="35"/>
      <c r="C2100" s="192" t="s">
        <v>3648</v>
      </c>
      <c r="D2100" s="192" t="s">
        <v>274</v>
      </c>
      <c r="E2100" s="193" t="s">
        <v>7365</v>
      </c>
      <c r="F2100" s="194" t="s">
        <v>7366</v>
      </c>
      <c r="G2100" s="195" t="s">
        <v>2594</v>
      </c>
      <c r="H2100" s="196">
        <v>4</v>
      </c>
      <c r="I2100" s="197"/>
      <c r="J2100" s="198">
        <f>ROUND(I2100*H2100,2)</f>
        <v>0</v>
      </c>
      <c r="K2100" s="194" t="s">
        <v>1</v>
      </c>
      <c r="L2100" s="39"/>
      <c r="M2100" s="199" t="s">
        <v>1</v>
      </c>
      <c r="N2100" s="200" t="s">
        <v>41</v>
      </c>
      <c r="O2100" s="71"/>
      <c r="P2100" s="201">
        <f>O2100*H2100</f>
        <v>0</v>
      </c>
      <c r="Q2100" s="201">
        <v>0</v>
      </c>
      <c r="R2100" s="201">
        <f>Q2100*H2100</f>
        <v>0</v>
      </c>
      <c r="S2100" s="201">
        <v>0</v>
      </c>
      <c r="T2100" s="202">
        <f>S2100*H2100</f>
        <v>0</v>
      </c>
      <c r="U2100" s="34"/>
      <c r="V2100" s="34"/>
      <c r="W2100" s="34"/>
      <c r="X2100" s="34"/>
      <c r="Y2100" s="34"/>
      <c r="Z2100" s="34"/>
      <c r="AA2100" s="34"/>
      <c r="AB2100" s="34"/>
      <c r="AC2100" s="34"/>
      <c r="AD2100" s="34"/>
      <c r="AE2100" s="34"/>
      <c r="AR2100" s="203" t="s">
        <v>279</v>
      </c>
      <c r="AT2100" s="203" t="s">
        <v>274</v>
      </c>
      <c r="AU2100" s="203" t="s">
        <v>16</v>
      </c>
      <c r="AY2100" s="17" t="s">
        <v>272</v>
      </c>
      <c r="BE2100" s="204">
        <f>IF(N2100="základní",J2100,0)</f>
        <v>0</v>
      </c>
      <c r="BF2100" s="204">
        <f>IF(N2100="snížená",J2100,0)</f>
        <v>0</v>
      </c>
      <c r="BG2100" s="204">
        <f>IF(N2100="zákl. přenesená",J2100,0)</f>
        <v>0</v>
      </c>
      <c r="BH2100" s="204">
        <f>IF(N2100="sníž. přenesená",J2100,0)</f>
        <v>0</v>
      </c>
      <c r="BI2100" s="204">
        <f>IF(N2100="nulová",J2100,0)</f>
        <v>0</v>
      </c>
      <c r="BJ2100" s="17" t="s">
        <v>16</v>
      </c>
      <c r="BK2100" s="204">
        <f>ROUND(I2100*H2100,2)</f>
        <v>0</v>
      </c>
      <c r="BL2100" s="17" t="s">
        <v>279</v>
      </c>
      <c r="BM2100" s="203" t="s">
        <v>5155</v>
      </c>
    </row>
    <row r="2101" spans="1:65" s="2" customFormat="1" ht="21.75" customHeight="1">
      <c r="A2101" s="34"/>
      <c r="B2101" s="35"/>
      <c r="C2101" s="192" t="s">
        <v>3655</v>
      </c>
      <c r="D2101" s="192" t="s">
        <v>274</v>
      </c>
      <c r="E2101" s="193" t="s">
        <v>7367</v>
      </c>
      <c r="F2101" s="194" t="s">
        <v>6809</v>
      </c>
      <c r="G2101" s="195" t="s">
        <v>380</v>
      </c>
      <c r="H2101" s="196">
        <v>0.20699999999999999</v>
      </c>
      <c r="I2101" s="197"/>
      <c r="J2101" s="198">
        <f>ROUND(I2101*H2101,2)</f>
        <v>0</v>
      </c>
      <c r="K2101" s="194" t="s">
        <v>1</v>
      </c>
      <c r="L2101" s="39"/>
      <c r="M2101" s="199" t="s">
        <v>1</v>
      </c>
      <c r="N2101" s="200" t="s">
        <v>41</v>
      </c>
      <c r="O2101" s="71"/>
      <c r="P2101" s="201">
        <f>O2101*H2101</f>
        <v>0</v>
      </c>
      <c r="Q2101" s="201">
        <v>0</v>
      </c>
      <c r="R2101" s="201">
        <f>Q2101*H2101</f>
        <v>0</v>
      </c>
      <c r="S2101" s="201">
        <v>0</v>
      </c>
      <c r="T2101" s="202">
        <f>S2101*H2101</f>
        <v>0</v>
      </c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R2101" s="203" t="s">
        <v>279</v>
      </c>
      <c r="AT2101" s="203" t="s">
        <v>274</v>
      </c>
      <c r="AU2101" s="203" t="s">
        <v>16</v>
      </c>
      <c r="AY2101" s="17" t="s">
        <v>272</v>
      </c>
      <c r="BE2101" s="204">
        <f>IF(N2101="základní",J2101,0)</f>
        <v>0</v>
      </c>
      <c r="BF2101" s="204">
        <f>IF(N2101="snížená",J2101,0)</f>
        <v>0</v>
      </c>
      <c r="BG2101" s="204">
        <f>IF(N2101="zákl. přenesená",J2101,0)</f>
        <v>0</v>
      </c>
      <c r="BH2101" s="204">
        <f>IF(N2101="sníž. přenesená",J2101,0)</f>
        <v>0</v>
      </c>
      <c r="BI2101" s="204">
        <f>IF(N2101="nulová",J2101,0)</f>
        <v>0</v>
      </c>
      <c r="BJ2101" s="17" t="s">
        <v>16</v>
      </c>
      <c r="BK2101" s="204">
        <f>ROUND(I2101*H2101,2)</f>
        <v>0</v>
      </c>
      <c r="BL2101" s="17" t="s">
        <v>279</v>
      </c>
      <c r="BM2101" s="203" t="s">
        <v>4282</v>
      </c>
    </row>
    <row r="2102" spans="1:65" s="12" customFormat="1" ht="25.9" customHeight="1">
      <c r="B2102" s="176"/>
      <c r="C2102" s="177"/>
      <c r="D2102" s="178" t="s">
        <v>75</v>
      </c>
      <c r="E2102" s="179" t="s">
        <v>7368</v>
      </c>
      <c r="F2102" s="179" t="s">
        <v>7369</v>
      </c>
      <c r="G2102" s="177"/>
      <c r="H2102" s="177"/>
      <c r="I2102" s="180"/>
      <c r="J2102" s="181">
        <f>BK2102</f>
        <v>0</v>
      </c>
      <c r="K2102" s="177"/>
      <c r="L2102" s="182"/>
      <c r="M2102" s="183"/>
      <c r="N2102" s="184"/>
      <c r="O2102" s="184"/>
      <c r="P2102" s="185">
        <f>SUM(P2103:P2121)</f>
        <v>0</v>
      </c>
      <c r="Q2102" s="184"/>
      <c r="R2102" s="185">
        <f>SUM(R2103:R2121)</f>
        <v>0</v>
      </c>
      <c r="S2102" s="184"/>
      <c r="T2102" s="186">
        <f>SUM(T2103:T2121)</f>
        <v>0</v>
      </c>
      <c r="AR2102" s="187" t="s">
        <v>16</v>
      </c>
      <c r="AT2102" s="188" t="s">
        <v>75</v>
      </c>
      <c r="AU2102" s="188" t="s">
        <v>76</v>
      </c>
      <c r="AY2102" s="187" t="s">
        <v>272</v>
      </c>
      <c r="BK2102" s="189">
        <f>SUM(BK2103:BK2121)</f>
        <v>0</v>
      </c>
    </row>
    <row r="2103" spans="1:65" s="2" customFormat="1" ht="49.15" customHeight="1">
      <c r="A2103" s="34"/>
      <c r="B2103" s="35"/>
      <c r="C2103" s="192" t="s">
        <v>3660</v>
      </c>
      <c r="D2103" s="192" t="s">
        <v>274</v>
      </c>
      <c r="E2103" s="193" t="s">
        <v>7370</v>
      </c>
      <c r="F2103" s="194" t="s">
        <v>7371</v>
      </c>
      <c r="G2103" s="195" t="s">
        <v>952</v>
      </c>
      <c r="H2103" s="196">
        <v>1</v>
      </c>
      <c r="I2103" s="197"/>
      <c r="J2103" s="198">
        <f>ROUND(I2103*H2103,2)</f>
        <v>0</v>
      </c>
      <c r="K2103" s="194" t="s">
        <v>1</v>
      </c>
      <c r="L2103" s="39"/>
      <c r="M2103" s="199" t="s">
        <v>1</v>
      </c>
      <c r="N2103" s="200" t="s">
        <v>41</v>
      </c>
      <c r="O2103" s="71"/>
      <c r="P2103" s="201">
        <f>O2103*H2103</f>
        <v>0</v>
      </c>
      <c r="Q2103" s="201">
        <v>0</v>
      </c>
      <c r="R2103" s="201">
        <f>Q2103*H2103</f>
        <v>0</v>
      </c>
      <c r="S2103" s="201">
        <v>0</v>
      </c>
      <c r="T2103" s="202">
        <f>S2103*H2103</f>
        <v>0</v>
      </c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R2103" s="203" t="s">
        <v>279</v>
      </c>
      <c r="AT2103" s="203" t="s">
        <v>274</v>
      </c>
      <c r="AU2103" s="203" t="s">
        <v>16</v>
      </c>
      <c r="AY2103" s="17" t="s">
        <v>272</v>
      </c>
      <c r="BE2103" s="204">
        <f>IF(N2103="základní",J2103,0)</f>
        <v>0</v>
      </c>
      <c r="BF2103" s="204">
        <f>IF(N2103="snížená",J2103,0)</f>
        <v>0</v>
      </c>
      <c r="BG2103" s="204">
        <f>IF(N2103="zákl. přenesená",J2103,0)</f>
        <v>0</v>
      </c>
      <c r="BH2103" s="204">
        <f>IF(N2103="sníž. přenesená",J2103,0)</f>
        <v>0</v>
      </c>
      <c r="BI2103" s="204">
        <f>IF(N2103="nulová",J2103,0)</f>
        <v>0</v>
      </c>
      <c r="BJ2103" s="17" t="s">
        <v>16</v>
      </c>
      <c r="BK2103" s="204">
        <f>ROUND(I2103*H2103,2)</f>
        <v>0</v>
      </c>
      <c r="BL2103" s="17" t="s">
        <v>279</v>
      </c>
      <c r="BM2103" s="203" t="s">
        <v>3636</v>
      </c>
    </row>
    <row r="2104" spans="1:65" s="13" customFormat="1" ht="22.5">
      <c r="B2104" s="210"/>
      <c r="C2104" s="211"/>
      <c r="D2104" s="212" t="s">
        <v>283</v>
      </c>
      <c r="E2104" s="213" t="s">
        <v>1</v>
      </c>
      <c r="F2104" s="214" t="s">
        <v>6707</v>
      </c>
      <c r="G2104" s="211"/>
      <c r="H2104" s="213" t="s">
        <v>1</v>
      </c>
      <c r="I2104" s="215"/>
      <c r="J2104" s="211"/>
      <c r="K2104" s="211"/>
      <c r="L2104" s="216"/>
      <c r="M2104" s="217"/>
      <c r="N2104" s="218"/>
      <c r="O2104" s="218"/>
      <c r="P2104" s="218"/>
      <c r="Q2104" s="218"/>
      <c r="R2104" s="218"/>
      <c r="S2104" s="218"/>
      <c r="T2104" s="219"/>
      <c r="AT2104" s="220" t="s">
        <v>283</v>
      </c>
      <c r="AU2104" s="220" t="s">
        <v>16</v>
      </c>
      <c r="AV2104" s="13" t="s">
        <v>16</v>
      </c>
      <c r="AW2104" s="13" t="s">
        <v>32</v>
      </c>
      <c r="AX2104" s="13" t="s">
        <v>76</v>
      </c>
      <c r="AY2104" s="220" t="s">
        <v>272</v>
      </c>
    </row>
    <row r="2105" spans="1:65" s="13" customFormat="1" ht="22.5">
      <c r="B2105" s="210"/>
      <c r="C2105" s="211"/>
      <c r="D2105" s="212" t="s">
        <v>283</v>
      </c>
      <c r="E2105" s="213" t="s">
        <v>1</v>
      </c>
      <c r="F2105" s="214" t="s">
        <v>7372</v>
      </c>
      <c r="G2105" s="211"/>
      <c r="H2105" s="213" t="s">
        <v>1</v>
      </c>
      <c r="I2105" s="215"/>
      <c r="J2105" s="211"/>
      <c r="K2105" s="211"/>
      <c r="L2105" s="216"/>
      <c r="M2105" s="217"/>
      <c r="N2105" s="218"/>
      <c r="O2105" s="218"/>
      <c r="P2105" s="218"/>
      <c r="Q2105" s="218"/>
      <c r="R2105" s="218"/>
      <c r="S2105" s="218"/>
      <c r="T2105" s="219"/>
      <c r="AT2105" s="220" t="s">
        <v>283</v>
      </c>
      <c r="AU2105" s="220" t="s">
        <v>16</v>
      </c>
      <c r="AV2105" s="13" t="s">
        <v>16</v>
      </c>
      <c r="AW2105" s="13" t="s">
        <v>32</v>
      </c>
      <c r="AX2105" s="13" t="s">
        <v>76</v>
      </c>
      <c r="AY2105" s="220" t="s">
        <v>272</v>
      </c>
    </row>
    <row r="2106" spans="1:65" s="13" customFormat="1" ht="11.25">
      <c r="B2106" s="210"/>
      <c r="C2106" s="211"/>
      <c r="D2106" s="212" t="s">
        <v>283</v>
      </c>
      <c r="E2106" s="213" t="s">
        <v>1</v>
      </c>
      <c r="F2106" s="214" t="s">
        <v>6881</v>
      </c>
      <c r="G2106" s="211"/>
      <c r="H2106" s="213" t="s">
        <v>1</v>
      </c>
      <c r="I2106" s="215"/>
      <c r="J2106" s="211"/>
      <c r="K2106" s="211"/>
      <c r="L2106" s="216"/>
      <c r="M2106" s="217"/>
      <c r="N2106" s="218"/>
      <c r="O2106" s="218"/>
      <c r="P2106" s="218"/>
      <c r="Q2106" s="218"/>
      <c r="R2106" s="218"/>
      <c r="S2106" s="218"/>
      <c r="T2106" s="219"/>
      <c r="AT2106" s="220" t="s">
        <v>283</v>
      </c>
      <c r="AU2106" s="220" t="s">
        <v>16</v>
      </c>
      <c r="AV2106" s="13" t="s">
        <v>16</v>
      </c>
      <c r="AW2106" s="13" t="s">
        <v>32</v>
      </c>
      <c r="AX2106" s="13" t="s">
        <v>76</v>
      </c>
      <c r="AY2106" s="220" t="s">
        <v>272</v>
      </c>
    </row>
    <row r="2107" spans="1:65" s="13" customFormat="1" ht="33.75">
      <c r="B2107" s="210"/>
      <c r="C2107" s="211"/>
      <c r="D2107" s="212" t="s">
        <v>283</v>
      </c>
      <c r="E2107" s="213" t="s">
        <v>1</v>
      </c>
      <c r="F2107" s="214" t="s">
        <v>7373</v>
      </c>
      <c r="G2107" s="211"/>
      <c r="H2107" s="213" t="s">
        <v>1</v>
      </c>
      <c r="I2107" s="215"/>
      <c r="J2107" s="211"/>
      <c r="K2107" s="211"/>
      <c r="L2107" s="216"/>
      <c r="M2107" s="217"/>
      <c r="N2107" s="218"/>
      <c r="O2107" s="218"/>
      <c r="P2107" s="218"/>
      <c r="Q2107" s="218"/>
      <c r="R2107" s="218"/>
      <c r="S2107" s="218"/>
      <c r="T2107" s="219"/>
      <c r="AT2107" s="220" t="s">
        <v>283</v>
      </c>
      <c r="AU2107" s="220" t="s">
        <v>16</v>
      </c>
      <c r="AV2107" s="13" t="s">
        <v>16</v>
      </c>
      <c r="AW2107" s="13" t="s">
        <v>32</v>
      </c>
      <c r="AX2107" s="13" t="s">
        <v>76</v>
      </c>
      <c r="AY2107" s="220" t="s">
        <v>272</v>
      </c>
    </row>
    <row r="2108" spans="1:65" s="13" customFormat="1" ht="22.5">
      <c r="B2108" s="210"/>
      <c r="C2108" s="211"/>
      <c r="D2108" s="212" t="s">
        <v>283</v>
      </c>
      <c r="E2108" s="213" t="s">
        <v>1</v>
      </c>
      <c r="F2108" s="214" t="s">
        <v>6883</v>
      </c>
      <c r="G2108" s="211"/>
      <c r="H2108" s="213" t="s">
        <v>1</v>
      </c>
      <c r="I2108" s="215"/>
      <c r="J2108" s="211"/>
      <c r="K2108" s="211"/>
      <c r="L2108" s="216"/>
      <c r="M2108" s="217"/>
      <c r="N2108" s="218"/>
      <c r="O2108" s="218"/>
      <c r="P2108" s="218"/>
      <c r="Q2108" s="218"/>
      <c r="R2108" s="218"/>
      <c r="S2108" s="218"/>
      <c r="T2108" s="219"/>
      <c r="AT2108" s="220" t="s">
        <v>283</v>
      </c>
      <c r="AU2108" s="220" t="s">
        <v>16</v>
      </c>
      <c r="AV2108" s="13" t="s">
        <v>16</v>
      </c>
      <c r="AW2108" s="13" t="s">
        <v>32</v>
      </c>
      <c r="AX2108" s="13" t="s">
        <v>76</v>
      </c>
      <c r="AY2108" s="220" t="s">
        <v>272</v>
      </c>
    </row>
    <row r="2109" spans="1:65" s="13" customFormat="1" ht="33.75">
      <c r="B2109" s="210"/>
      <c r="C2109" s="211"/>
      <c r="D2109" s="212" t="s">
        <v>283</v>
      </c>
      <c r="E2109" s="213" t="s">
        <v>1</v>
      </c>
      <c r="F2109" s="214" t="s">
        <v>6884</v>
      </c>
      <c r="G2109" s="211"/>
      <c r="H2109" s="213" t="s">
        <v>1</v>
      </c>
      <c r="I2109" s="215"/>
      <c r="J2109" s="211"/>
      <c r="K2109" s="211"/>
      <c r="L2109" s="216"/>
      <c r="M2109" s="217"/>
      <c r="N2109" s="218"/>
      <c r="O2109" s="218"/>
      <c r="P2109" s="218"/>
      <c r="Q2109" s="218"/>
      <c r="R2109" s="218"/>
      <c r="S2109" s="218"/>
      <c r="T2109" s="219"/>
      <c r="AT2109" s="220" t="s">
        <v>283</v>
      </c>
      <c r="AU2109" s="220" t="s">
        <v>16</v>
      </c>
      <c r="AV2109" s="13" t="s">
        <v>16</v>
      </c>
      <c r="AW2109" s="13" t="s">
        <v>32</v>
      </c>
      <c r="AX2109" s="13" t="s">
        <v>76</v>
      </c>
      <c r="AY2109" s="220" t="s">
        <v>272</v>
      </c>
    </row>
    <row r="2110" spans="1:65" s="13" customFormat="1" ht="33.75">
      <c r="B2110" s="210"/>
      <c r="C2110" s="211"/>
      <c r="D2110" s="212" t="s">
        <v>283</v>
      </c>
      <c r="E2110" s="213" t="s">
        <v>1</v>
      </c>
      <c r="F2110" s="214" t="s">
        <v>6885</v>
      </c>
      <c r="G2110" s="211"/>
      <c r="H2110" s="213" t="s">
        <v>1</v>
      </c>
      <c r="I2110" s="215"/>
      <c r="J2110" s="211"/>
      <c r="K2110" s="211"/>
      <c r="L2110" s="216"/>
      <c r="M2110" s="217"/>
      <c r="N2110" s="218"/>
      <c r="O2110" s="218"/>
      <c r="P2110" s="218"/>
      <c r="Q2110" s="218"/>
      <c r="R2110" s="218"/>
      <c r="S2110" s="218"/>
      <c r="T2110" s="219"/>
      <c r="AT2110" s="220" t="s">
        <v>283</v>
      </c>
      <c r="AU2110" s="220" t="s">
        <v>16</v>
      </c>
      <c r="AV2110" s="13" t="s">
        <v>16</v>
      </c>
      <c r="AW2110" s="13" t="s">
        <v>32</v>
      </c>
      <c r="AX2110" s="13" t="s">
        <v>76</v>
      </c>
      <c r="AY2110" s="220" t="s">
        <v>272</v>
      </c>
    </row>
    <row r="2111" spans="1:65" s="13" customFormat="1" ht="22.5">
      <c r="B2111" s="210"/>
      <c r="C2111" s="211"/>
      <c r="D2111" s="212" t="s">
        <v>283</v>
      </c>
      <c r="E2111" s="213" t="s">
        <v>1</v>
      </c>
      <c r="F2111" s="214" t="s">
        <v>6886</v>
      </c>
      <c r="G2111" s="211"/>
      <c r="H2111" s="213" t="s">
        <v>1</v>
      </c>
      <c r="I2111" s="215"/>
      <c r="J2111" s="211"/>
      <c r="K2111" s="211"/>
      <c r="L2111" s="216"/>
      <c r="M2111" s="217"/>
      <c r="N2111" s="218"/>
      <c r="O2111" s="218"/>
      <c r="P2111" s="218"/>
      <c r="Q2111" s="218"/>
      <c r="R2111" s="218"/>
      <c r="S2111" s="218"/>
      <c r="T2111" s="219"/>
      <c r="AT2111" s="220" t="s">
        <v>283</v>
      </c>
      <c r="AU2111" s="220" t="s">
        <v>16</v>
      </c>
      <c r="AV2111" s="13" t="s">
        <v>16</v>
      </c>
      <c r="AW2111" s="13" t="s">
        <v>32</v>
      </c>
      <c r="AX2111" s="13" t="s">
        <v>76</v>
      </c>
      <c r="AY2111" s="220" t="s">
        <v>272</v>
      </c>
    </row>
    <row r="2112" spans="1:65" s="13" customFormat="1" ht="11.25">
      <c r="B2112" s="210"/>
      <c r="C2112" s="211"/>
      <c r="D2112" s="212" t="s">
        <v>283</v>
      </c>
      <c r="E2112" s="213" t="s">
        <v>1</v>
      </c>
      <c r="F2112" s="214" t="s">
        <v>6887</v>
      </c>
      <c r="G2112" s="211"/>
      <c r="H2112" s="213" t="s">
        <v>1</v>
      </c>
      <c r="I2112" s="215"/>
      <c r="J2112" s="211"/>
      <c r="K2112" s="211"/>
      <c r="L2112" s="216"/>
      <c r="M2112" s="217"/>
      <c r="N2112" s="218"/>
      <c r="O2112" s="218"/>
      <c r="P2112" s="218"/>
      <c r="Q2112" s="218"/>
      <c r="R2112" s="218"/>
      <c r="S2112" s="218"/>
      <c r="T2112" s="219"/>
      <c r="AT2112" s="220" t="s">
        <v>283</v>
      </c>
      <c r="AU2112" s="220" t="s">
        <v>16</v>
      </c>
      <c r="AV2112" s="13" t="s">
        <v>16</v>
      </c>
      <c r="AW2112" s="13" t="s">
        <v>32</v>
      </c>
      <c r="AX2112" s="13" t="s">
        <v>76</v>
      </c>
      <c r="AY2112" s="220" t="s">
        <v>272</v>
      </c>
    </row>
    <row r="2113" spans="1:65" s="13" customFormat="1" ht="22.5">
      <c r="B2113" s="210"/>
      <c r="C2113" s="211"/>
      <c r="D2113" s="212" t="s">
        <v>283</v>
      </c>
      <c r="E2113" s="213" t="s">
        <v>1</v>
      </c>
      <c r="F2113" s="214" t="s">
        <v>6888</v>
      </c>
      <c r="G2113" s="211"/>
      <c r="H2113" s="213" t="s">
        <v>1</v>
      </c>
      <c r="I2113" s="215"/>
      <c r="J2113" s="211"/>
      <c r="K2113" s="211"/>
      <c r="L2113" s="216"/>
      <c r="M2113" s="217"/>
      <c r="N2113" s="218"/>
      <c r="O2113" s="218"/>
      <c r="P2113" s="218"/>
      <c r="Q2113" s="218"/>
      <c r="R2113" s="218"/>
      <c r="S2113" s="218"/>
      <c r="T2113" s="219"/>
      <c r="AT2113" s="220" t="s">
        <v>283</v>
      </c>
      <c r="AU2113" s="220" t="s">
        <v>16</v>
      </c>
      <c r="AV2113" s="13" t="s">
        <v>16</v>
      </c>
      <c r="AW2113" s="13" t="s">
        <v>32</v>
      </c>
      <c r="AX2113" s="13" t="s">
        <v>76</v>
      </c>
      <c r="AY2113" s="220" t="s">
        <v>272</v>
      </c>
    </row>
    <row r="2114" spans="1:65" s="13" customFormat="1" ht="22.5">
      <c r="B2114" s="210"/>
      <c r="C2114" s="211"/>
      <c r="D2114" s="212" t="s">
        <v>283</v>
      </c>
      <c r="E2114" s="213" t="s">
        <v>1</v>
      </c>
      <c r="F2114" s="214" t="s">
        <v>6889</v>
      </c>
      <c r="G2114" s="211"/>
      <c r="H2114" s="213" t="s">
        <v>1</v>
      </c>
      <c r="I2114" s="215"/>
      <c r="J2114" s="211"/>
      <c r="K2114" s="211"/>
      <c r="L2114" s="216"/>
      <c r="M2114" s="217"/>
      <c r="N2114" s="218"/>
      <c r="O2114" s="218"/>
      <c r="P2114" s="218"/>
      <c r="Q2114" s="218"/>
      <c r="R2114" s="218"/>
      <c r="S2114" s="218"/>
      <c r="T2114" s="219"/>
      <c r="AT2114" s="220" t="s">
        <v>283</v>
      </c>
      <c r="AU2114" s="220" t="s">
        <v>16</v>
      </c>
      <c r="AV2114" s="13" t="s">
        <v>16</v>
      </c>
      <c r="AW2114" s="13" t="s">
        <v>32</v>
      </c>
      <c r="AX2114" s="13" t="s">
        <v>76</v>
      </c>
      <c r="AY2114" s="220" t="s">
        <v>272</v>
      </c>
    </row>
    <row r="2115" spans="1:65" s="13" customFormat="1" ht="11.25">
      <c r="B2115" s="210"/>
      <c r="C2115" s="211"/>
      <c r="D2115" s="212" t="s">
        <v>283</v>
      </c>
      <c r="E2115" s="213" t="s">
        <v>1</v>
      </c>
      <c r="F2115" s="214" t="s">
        <v>6890</v>
      </c>
      <c r="G2115" s="211"/>
      <c r="H2115" s="213" t="s">
        <v>1</v>
      </c>
      <c r="I2115" s="215"/>
      <c r="J2115" s="211"/>
      <c r="K2115" s="211"/>
      <c r="L2115" s="216"/>
      <c r="M2115" s="217"/>
      <c r="N2115" s="218"/>
      <c r="O2115" s="218"/>
      <c r="P2115" s="218"/>
      <c r="Q2115" s="218"/>
      <c r="R2115" s="218"/>
      <c r="S2115" s="218"/>
      <c r="T2115" s="219"/>
      <c r="AT2115" s="220" t="s">
        <v>283</v>
      </c>
      <c r="AU2115" s="220" t="s">
        <v>16</v>
      </c>
      <c r="AV2115" s="13" t="s">
        <v>16</v>
      </c>
      <c r="AW2115" s="13" t="s">
        <v>32</v>
      </c>
      <c r="AX2115" s="13" t="s">
        <v>76</v>
      </c>
      <c r="AY2115" s="220" t="s">
        <v>272</v>
      </c>
    </row>
    <row r="2116" spans="1:65" s="13" customFormat="1" ht="33.75">
      <c r="B2116" s="210"/>
      <c r="C2116" s="211"/>
      <c r="D2116" s="212" t="s">
        <v>283</v>
      </c>
      <c r="E2116" s="213" t="s">
        <v>1</v>
      </c>
      <c r="F2116" s="214" t="s">
        <v>6891</v>
      </c>
      <c r="G2116" s="211"/>
      <c r="H2116" s="213" t="s">
        <v>1</v>
      </c>
      <c r="I2116" s="215"/>
      <c r="J2116" s="211"/>
      <c r="K2116" s="211"/>
      <c r="L2116" s="216"/>
      <c r="M2116" s="217"/>
      <c r="N2116" s="218"/>
      <c r="O2116" s="218"/>
      <c r="P2116" s="218"/>
      <c r="Q2116" s="218"/>
      <c r="R2116" s="218"/>
      <c r="S2116" s="218"/>
      <c r="T2116" s="219"/>
      <c r="AT2116" s="220" t="s">
        <v>283</v>
      </c>
      <c r="AU2116" s="220" t="s">
        <v>16</v>
      </c>
      <c r="AV2116" s="13" t="s">
        <v>16</v>
      </c>
      <c r="AW2116" s="13" t="s">
        <v>32</v>
      </c>
      <c r="AX2116" s="13" t="s">
        <v>76</v>
      </c>
      <c r="AY2116" s="220" t="s">
        <v>272</v>
      </c>
    </row>
    <row r="2117" spans="1:65" s="13" customFormat="1" ht="11.25">
      <c r="B2117" s="210"/>
      <c r="C2117" s="211"/>
      <c r="D2117" s="212" t="s">
        <v>283</v>
      </c>
      <c r="E2117" s="213" t="s">
        <v>1</v>
      </c>
      <c r="F2117" s="214" t="s">
        <v>6768</v>
      </c>
      <c r="G2117" s="211"/>
      <c r="H2117" s="213" t="s">
        <v>1</v>
      </c>
      <c r="I2117" s="215"/>
      <c r="J2117" s="211"/>
      <c r="K2117" s="211"/>
      <c r="L2117" s="216"/>
      <c r="M2117" s="217"/>
      <c r="N2117" s="218"/>
      <c r="O2117" s="218"/>
      <c r="P2117" s="218"/>
      <c r="Q2117" s="218"/>
      <c r="R2117" s="218"/>
      <c r="S2117" s="218"/>
      <c r="T2117" s="219"/>
      <c r="AT2117" s="220" t="s">
        <v>283</v>
      </c>
      <c r="AU2117" s="220" t="s">
        <v>16</v>
      </c>
      <c r="AV2117" s="13" t="s">
        <v>16</v>
      </c>
      <c r="AW2117" s="13" t="s">
        <v>32</v>
      </c>
      <c r="AX2117" s="13" t="s">
        <v>76</v>
      </c>
      <c r="AY2117" s="220" t="s">
        <v>272</v>
      </c>
    </row>
    <row r="2118" spans="1:65" s="14" customFormat="1" ht="11.25">
      <c r="B2118" s="221"/>
      <c r="C2118" s="222"/>
      <c r="D2118" s="212" t="s">
        <v>283</v>
      </c>
      <c r="E2118" s="223" t="s">
        <v>1</v>
      </c>
      <c r="F2118" s="224" t="s">
        <v>16</v>
      </c>
      <c r="G2118" s="222"/>
      <c r="H2118" s="225">
        <v>1</v>
      </c>
      <c r="I2118" s="226"/>
      <c r="J2118" s="222"/>
      <c r="K2118" s="222"/>
      <c r="L2118" s="227"/>
      <c r="M2118" s="228"/>
      <c r="N2118" s="229"/>
      <c r="O2118" s="229"/>
      <c r="P2118" s="229"/>
      <c r="Q2118" s="229"/>
      <c r="R2118" s="229"/>
      <c r="S2118" s="229"/>
      <c r="T2118" s="230"/>
      <c r="AT2118" s="231" t="s">
        <v>283</v>
      </c>
      <c r="AU2118" s="231" t="s">
        <v>16</v>
      </c>
      <c r="AV2118" s="14" t="s">
        <v>84</v>
      </c>
      <c r="AW2118" s="14" t="s">
        <v>32</v>
      </c>
      <c r="AX2118" s="14" t="s">
        <v>76</v>
      </c>
      <c r="AY2118" s="231" t="s">
        <v>272</v>
      </c>
    </row>
    <row r="2119" spans="1:65" s="15" customFormat="1" ht="11.25">
      <c r="B2119" s="246"/>
      <c r="C2119" s="247"/>
      <c r="D2119" s="212" t="s">
        <v>283</v>
      </c>
      <c r="E2119" s="248" t="s">
        <v>1</v>
      </c>
      <c r="F2119" s="249" t="s">
        <v>5942</v>
      </c>
      <c r="G2119" s="247"/>
      <c r="H2119" s="250">
        <v>1</v>
      </c>
      <c r="I2119" s="251"/>
      <c r="J2119" s="247"/>
      <c r="K2119" s="247"/>
      <c r="L2119" s="252"/>
      <c r="M2119" s="253"/>
      <c r="N2119" s="254"/>
      <c r="O2119" s="254"/>
      <c r="P2119" s="254"/>
      <c r="Q2119" s="254"/>
      <c r="R2119" s="254"/>
      <c r="S2119" s="254"/>
      <c r="T2119" s="255"/>
      <c r="AT2119" s="256" t="s">
        <v>283</v>
      </c>
      <c r="AU2119" s="256" t="s">
        <v>16</v>
      </c>
      <c r="AV2119" s="15" t="s">
        <v>279</v>
      </c>
      <c r="AW2119" s="15" t="s">
        <v>32</v>
      </c>
      <c r="AX2119" s="15" t="s">
        <v>16</v>
      </c>
      <c r="AY2119" s="256" t="s">
        <v>272</v>
      </c>
    </row>
    <row r="2120" spans="1:65" s="2" customFormat="1" ht="55.5" customHeight="1">
      <c r="A2120" s="34"/>
      <c r="B2120" s="35"/>
      <c r="C2120" s="192" t="s">
        <v>3667</v>
      </c>
      <c r="D2120" s="192" t="s">
        <v>274</v>
      </c>
      <c r="E2120" s="193" t="s">
        <v>7374</v>
      </c>
      <c r="F2120" s="194" t="s">
        <v>7375</v>
      </c>
      <c r="G2120" s="195" t="s">
        <v>2594</v>
      </c>
      <c r="H2120" s="196">
        <v>1</v>
      </c>
      <c r="I2120" s="197"/>
      <c r="J2120" s="198">
        <f>ROUND(I2120*H2120,2)</f>
        <v>0</v>
      </c>
      <c r="K2120" s="194" t="s">
        <v>1</v>
      </c>
      <c r="L2120" s="39"/>
      <c r="M2120" s="199" t="s">
        <v>1</v>
      </c>
      <c r="N2120" s="200" t="s">
        <v>41</v>
      </c>
      <c r="O2120" s="71"/>
      <c r="P2120" s="201">
        <f>O2120*H2120</f>
        <v>0</v>
      </c>
      <c r="Q2120" s="201">
        <v>0</v>
      </c>
      <c r="R2120" s="201">
        <f>Q2120*H2120</f>
        <v>0</v>
      </c>
      <c r="S2120" s="201">
        <v>0</v>
      </c>
      <c r="T2120" s="202">
        <f>S2120*H2120</f>
        <v>0</v>
      </c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  <c r="AR2120" s="203" t="s">
        <v>279</v>
      </c>
      <c r="AT2120" s="203" t="s">
        <v>274</v>
      </c>
      <c r="AU2120" s="203" t="s">
        <v>16</v>
      </c>
      <c r="AY2120" s="17" t="s">
        <v>272</v>
      </c>
      <c r="BE2120" s="204">
        <f>IF(N2120="základní",J2120,0)</f>
        <v>0</v>
      </c>
      <c r="BF2120" s="204">
        <f>IF(N2120="snížená",J2120,0)</f>
        <v>0</v>
      </c>
      <c r="BG2120" s="204">
        <f>IF(N2120="zákl. přenesená",J2120,0)</f>
        <v>0</v>
      </c>
      <c r="BH2120" s="204">
        <f>IF(N2120="sníž. přenesená",J2120,0)</f>
        <v>0</v>
      </c>
      <c r="BI2120" s="204">
        <f>IF(N2120="nulová",J2120,0)</f>
        <v>0</v>
      </c>
      <c r="BJ2120" s="17" t="s">
        <v>16</v>
      </c>
      <c r="BK2120" s="204">
        <f>ROUND(I2120*H2120,2)</f>
        <v>0</v>
      </c>
      <c r="BL2120" s="17" t="s">
        <v>279</v>
      </c>
      <c r="BM2120" s="203" t="s">
        <v>3781</v>
      </c>
    </row>
    <row r="2121" spans="1:65" s="2" customFormat="1" ht="21.75" customHeight="1">
      <c r="A2121" s="34"/>
      <c r="B2121" s="35"/>
      <c r="C2121" s="192" t="s">
        <v>3671</v>
      </c>
      <c r="D2121" s="192" t="s">
        <v>274</v>
      </c>
      <c r="E2121" s="193" t="s">
        <v>7376</v>
      </c>
      <c r="F2121" s="194" t="s">
        <v>6809</v>
      </c>
      <c r="G2121" s="195" t="s">
        <v>380</v>
      </c>
      <c r="H2121" s="196">
        <v>0.1</v>
      </c>
      <c r="I2121" s="197"/>
      <c r="J2121" s="198">
        <f>ROUND(I2121*H2121,2)</f>
        <v>0</v>
      </c>
      <c r="K2121" s="194" t="s">
        <v>1</v>
      </c>
      <c r="L2121" s="39"/>
      <c r="M2121" s="199" t="s">
        <v>1</v>
      </c>
      <c r="N2121" s="200" t="s">
        <v>41</v>
      </c>
      <c r="O2121" s="71"/>
      <c r="P2121" s="201">
        <f>O2121*H2121</f>
        <v>0</v>
      </c>
      <c r="Q2121" s="201">
        <v>0</v>
      </c>
      <c r="R2121" s="201">
        <f>Q2121*H2121</f>
        <v>0</v>
      </c>
      <c r="S2121" s="201">
        <v>0</v>
      </c>
      <c r="T2121" s="202">
        <f>S2121*H2121</f>
        <v>0</v>
      </c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  <c r="AR2121" s="203" t="s">
        <v>279</v>
      </c>
      <c r="AT2121" s="203" t="s">
        <v>274</v>
      </c>
      <c r="AU2121" s="203" t="s">
        <v>16</v>
      </c>
      <c r="AY2121" s="17" t="s">
        <v>272</v>
      </c>
      <c r="BE2121" s="204">
        <f>IF(N2121="základní",J2121,0)</f>
        <v>0</v>
      </c>
      <c r="BF2121" s="204">
        <f>IF(N2121="snížená",J2121,0)</f>
        <v>0</v>
      </c>
      <c r="BG2121" s="204">
        <f>IF(N2121="zákl. přenesená",J2121,0)</f>
        <v>0</v>
      </c>
      <c r="BH2121" s="204">
        <f>IF(N2121="sníž. přenesená",J2121,0)</f>
        <v>0</v>
      </c>
      <c r="BI2121" s="204">
        <f>IF(N2121="nulová",J2121,0)</f>
        <v>0</v>
      </c>
      <c r="BJ2121" s="17" t="s">
        <v>16</v>
      </c>
      <c r="BK2121" s="204">
        <f>ROUND(I2121*H2121,2)</f>
        <v>0</v>
      </c>
      <c r="BL2121" s="17" t="s">
        <v>279</v>
      </c>
      <c r="BM2121" s="203" t="s">
        <v>4054</v>
      </c>
    </row>
    <row r="2122" spans="1:65" s="12" customFormat="1" ht="25.9" customHeight="1">
      <c r="B2122" s="176"/>
      <c r="C2122" s="177"/>
      <c r="D2122" s="178" t="s">
        <v>75</v>
      </c>
      <c r="E2122" s="179" t="s">
        <v>7377</v>
      </c>
      <c r="F2122" s="179" t="s">
        <v>7378</v>
      </c>
      <c r="G2122" s="177"/>
      <c r="H2122" s="177"/>
      <c r="I2122" s="180"/>
      <c r="J2122" s="181">
        <f>BK2122</f>
        <v>0</v>
      </c>
      <c r="K2122" s="177"/>
      <c r="L2122" s="182"/>
      <c r="M2122" s="183"/>
      <c r="N2122" s="184"/>
      <c r="O2122" s="184"/>
      <c r="P2122" s="185">
        <f>SUM(P2123:P2245)</f>
        <v>0</v>
      </c>
      <c r="Q2122" s="184"/>
      <c r="R2122" s="185">
        <f>SUM(R2123:R2245)</f>
        <v>0</v>
      </c>
      <c r="S2122" s="184"/>
      <c r="T2122" s="186">
        <f>SUM(T2123:T2245)</f>
        <v>0</v>
      </c>
      <c r="AR2122" s="187" t="s">
        <v>16</v>
      </c>
      <c r="AT2122" s="188" t="s">
        <v>75</v>
      </c>
      <c r="AU2122" s="188" t="s">
        <v>76</v>
      </c>
      <c r="AY2122" s="187" t="s">
        <v>272</v>
      </c>
      <c r="BK2122" s="189">
        <f>SUM(BK2123:BK2245)</f>
        <v>0</v>
      </c>
    </row>
    <row r="2123" spans="1:65" s="2" customFormat="1" ht="37.9" customHeight="1">
      <c r="A2123" s="34"/>
      <c r="B2123" s="35"/>
      <c r="C2123" s="192" t="s">
        <v>3677</v>
      </c>
      <c r="D2123" s="192" t="s">
        <v>274</v>
      </c>
      <c r="E2123" s="193" t="s">
        <v>7379</v>
      </c>
      <c r="F2123" s="194" t="s">
        <v>7380</v>
      </c>
      <c r="G2123" s="195" t="s">
        <v>952</v>
      </c>
      <c r="H2123" s="196">
        <v>1</v>
      </c>
      <c r="I2123" s="197"/>
      <c r="J2123" s="198">
        <f>ROUND(I2123*H2123,2)</f>
        <v>0</v>
      </c>
      <c r="K2123" s="194" t="s">
        <v>1</v>
      </c>
      <c r="L2123" s="39"/>
      <c r="M2123" s="199" t="s">
        <v>1</v>
      </c>
      <c r="N2123" s="200" t="s">
        <v>41</v>
      </c>
      <c r="O2123" s="71"/>
      <c r="P2123" s="201">
        <f>O2123*H2123</f>
        <v>0</v>
      </c>
      <c r="Q2123" s="201">
        <v>0</v>
      </c>
      <c r="R2123" s="201">
        <f>Q2123*H2123</f>
        <v>0</v>
      </c>
      <c r="S2123" s="201">
        <v>0</v>
      </c>
      <c r="T2123" s="202">
        <f>S2123*H2123</f>
        <v>0</v>
      </c>
      <c r="U2123" s="34"/>
      <c r="V2123" s="34"/>
      <c r="W2123" s="34"/>
      <c r="X2123" s="34"/>
      <c r="Y2123" s="34"/>
      <c r="Z2123" s="34"/>
      <c r="AA2123" s="34"/>
      <c r="AB2123" s="34"/>
      <c r="AC2123" s="34"/>
      <c r="AD2123" s="34"/>
      <c r="AE2123" s="34"/>
      <c r="AR2123" s="203" t="s">
        <v>279</v>
      </c>
      <c r="AT2123" s="203" t="s">
        <v>274</v>
      </c>
      <c r="AU2123" s="203" t="s">
        <v>16</v>
      </c>
      <c r="AY2123" s="17" t="s">
        <v>272</v>
      </c>
      <c r="BE2123" s="204">
        <f>IF(N2123="základní",J2123,0)</f>
        <v>0</v>
      </c>
      <c r="BF2123" s="204">
        <f>IF(N2123="snížená",J2123,0)</f>
        <v>0</v>
      </c>
      <c r="BG2123" s="204">
        <f>IF(N2123="zákl. přenesená",J2123,0)</f>
        <v>0</v>
      </c>
      <c r="BH2123" s="204">
        <f>IF(N2123="sníž. přenesená",J2123,0)</f>
        <v>0</v>
      </c>
      <c r="BI2123" s="204">
        <f>IF(N2123="nulová",J2123,0)</f>
        <v>0</v>
      </c>
      <c r="BJ2123" s="17" t="s">
        <v>16</v>
      </c>
      <c r="BK2123" s="204">
        <f>ROUND(I2123*H2123,2)</f>
        <v>0</v>
      </c>
      <c r="BL2123" s="17" t="s">
        <v>279</v>
      </c>
      <c r="BM2123" s="203" t="s">
        <v>7381</v>
      </c>
    </row>
    <row r="2124" spans="1:65" s="13" customFormat="1" ht="22.5">
      <c r="B2124" s="210"/>
      <c r="C2124" s="211"/>
      <c r="D2124" s="212" t="s">
        <v>283</v>
      </c>
      <c r="E2124" s="213" t="s">
        <v>1</v>
      </c>
      <c r="F2124" s="214" t="s">
        <v>6707</v>
      </c>
      <c r="G2124" s="211"/>
      <c r="H2124" s="213" t="s">
        <v>1</v>
      </c>
      <c r="I2124" s="215"/>
      <c r="J2124" s="211"/>
      <c r="K2124" s="211"/>
      <c r="L2124" s="216"/>
      <c r="M2124" s="217"/>
      <c r="N2124" s="218"/>
      <c r="O2124" s="218"/>
      <c r="P2124" s="218"/>
      <c r="Q2124" s="218"/>
      <c r="R2124" s="218"/>
      <c r="S2124" s="218"/>
      <c r="T2124" s="219"/>
      <c r="AT2124" s="220" t="s">
        <v>283</v>
      </c>
      <c r="AU2124" s="220" t="s">
        <v>16</v>
      </c>
      <c r="AV2124" s="13" t="s">
        <v>16</v>
      </c>
      <c r="AW2124" s="13" t="s">
        <v>32</v>
      </c>
      <c r="AX2124" s="13" t="s">
        <v>76</v>
      </c>
      <c r="AY2124" s="220" t="s">
        <v>272</v>
      </c>
    </row>
    <row r="2125" spans="1:65" s="13" customFormat="1" ht="11.25">
      <c r="B2125" s="210"/>
      <c r="C2125" s="211"/>
      <c r="D2125" s="212" t="s">
        <v>283</v>
      </c>
      <c r="E2125" s="213" t="s">
        <v>1</v>
      </c>
      <c r="F2125" s="214" t="s">
        <v>7382</v>
      </c>
      <c r="G2125" s="211"/>
      <c r="H2125" s="213" t="s">
        <v>1</v>
      </c>
      <c r="I2125" s="215"/>
      <c r="J2125" s="211"/>
      <c r="K2125" s="211"/>
      <c r="L2125" s="216"/>
      <c r="M2125" s="217"/>
      <c r="N2125" s="218"/>
      <c r="O2125" s="218"/>
      <c r="P2125" s="218"/>
      <c r="Q2125" s="218"/>
      <c r="R2125" s="218"/>
      <c r="S2125" s="218"/>
      <c r="T2125" s="219"/>
      <c r="AT2125" s="220" t="s">
        <v>283</v>
      </c>
      <c r="AU2125" s="220" t="s">
        <v>16</v>
      </c>
      <c r="AV2125" s="13" t="s">
        <v>16</v>
      </c>
      <c r="AW2125" s="13" t="s">
        <v>32</v>
      </c>
      <c r="AX2125" s="13" t="s">
        <v>76</v>
      </c>
      <c r="AY2125" s="220" t="s">
        <v>272</v>
      </c>
    </row>
    <row r="2126" spans="1:65" s="13" customFormat="1" ht="11.25">
      <c r="B2126" s="210"/>
      <c r="C2126" s="211"/>
      <c r="D2126" s="212" t="s">
        <v>283</v>
      </c>
      <c r="E2126" s="213" t="s">
        <v>1</v>
      </c>
      <c r="F2126" s="214" t="s">
        <v>7185</v>
      </c>
      <c r="G2126" s="211"/>
      <c r="H2126" s="213" t="s">
        <v>1</v>
      </c>
      <c r="I2126" s="215"/>
      <c r="J2126" s="211"/>
      <c r="K2126" s="211"/>
      <c r="L2126" s="216"/>
      <c r="M2126" s="217"/>
      <c r="N2126" s="218"/>
      <c r="O2126" s="218"/>
      <c r="P2126" s="218"/>
      <c r="Q2126" s="218"/>
      <c r="R2126" s="218"/>
      <c r="S2126" s="218"/>
      <c r="T2126" s="219"/>
      <c r="AT2126" s="220" t="s">
        <v>283</v>
      </c>
      <c r="AU2126" s="220" t="s">
        <v>16</v>
      </c>
      <c r="AV2126" s="13" t="s">
        <v>16</v>
      </c>
      <c r="AW2126" s="13" t="s">
        <v>32</v>
      </c>
      <c r="AX2126" s="13" t="s">
        <v>76</v>
      </c>
      <c r="AY2126" s="220" t="s">
        <v>272</v>
      </c>
    </row>
    <row r="2127" spans="1:65" s="13" customFormat="1" ht="22.5">
      <c r="B2127" s="210"/>
      <c r="C2127" s="211"/>
      <c r="D2127" s="212" t="s">
        <v>283</v>
      </c>
      <c r="E2127" s="213" t="s">
        <v>1</v>
      </c>
      <c r="F2127" s="214" t="s">
        <v>6817</v>
      </c>
      <c r="G2127" s="211"/>
      <c r="H2127" s="213" t="s">
        <v>1</v>
      </c>
      <c r="I2127" s="215"/>
      <c r="J2127" s="211"/>
      <c r="K2127" s="211"/>
      <c r="L2127" s="216"/>
      <c r="M2127" s="217"/>
      <c r="N2127" s="218"/>
      <c r="O2127" s="218"/>
      <c r="P2127" s="218"/>
      <c r="Q2127" s="218"/>
      <c r="R2127" s="218"/>
      <c r="S2127" s="218"/>
      <c r="T2127" s="219"/>
      <c r="AT2127" s="220" t="s">
        <v>283</v>
      </c>
      <c r="AU2127" s="220" t="s">
        <v>16</v>
      </c>
      <c r="AV2127" s="13" t="s">
        <v>16</v>
      </c>
      <c r="AW2127" s="13" t="s">
        <v>32</v>
      </c>
      <c r="AX2127" s="13" t="s">
        <v>76</v>
      </c>
      <c r="AY2127" s="220" t="s">
        <v>272</v>
      </c>
    </row>
    <row r="2128" spans="1:65" s="13" customFormat="1" ht="11.25">
      <c r="B2128" s="210"/>
      <c r="C2128" s="211"/>
      <c r="D2128" s="212" t="s">
        <v>283</v>
      </c>
      <c r="E2128" s="213" t="s">
        <v>1</v>
      </c>
      <c r="F2128" s="214" t="s">
        <v>6818</v>
      </c>
      <c r="G2128" s="211"/>
      <c r="H2128" s="213" t="s">
        <v>1</v>
      </c>
      <c r="I2128" s="215"/>
      <c r="J2128" s="211"/>
      <c r="K2128" s="211"/>
      <c r="L2128" s="216"/>
      <c r="M2128" s="217"/>
      <c r="N2128" s="218"/>
      <c r="O2128" s="218"/>
      <c r="P2128" s="218"/>
      <c r="Q2128" s="218"/>
      <c r="R2128" s="218"/>
      <c r="S2128" s="218"/>
      <c r="T2128" s="219"/>
      <c r="AT2128" s="220" t="s">
        <v>283</v>
      </c>
      <c r="AU2128" s="220" t="s">
        <v>16</v>
      </c>
      <c r="AV2128" s="13" t="s">
        <v>16</v>
      </c>
      <c r="AW2128" s="13" t="s">
        <v>32</v>
      </c>
      <c r="AX2128" s="13" t="s">
        <v>76</v>
      </c>
      <c r="AY2128" s="220" t="s">
        <v>272</v>
      </c>
    </row>
    <row r="2129" spans="1:65" s="13" customFormat="1" ht="11.25">
      <c r="B2129" s="210"/>
      <c r="C2129" s="211"/>
      <c r="D2129" s="212" t="s">
        <v>283</v>
      </c>
      <c r="E2129" s="213" t="s">
        <v>1</v>
      </c>
      <c r="F2129" s="214" t="s">
        <v>7383</v>
      </c>
      <c r="G2129" s="211"/>
      <c r="H2129" s="213" t="s">
        <v>1</v>
      </c>
      <c r="I2129" s="215"/>
      <c r="J2129" s="211"/>
      <c r="K2129" s="211"/>
      <c r="L2129" s="216"/>
      <c r="M2129" s="217"/>
      <c r="N2129" s="218"/>
      <c r="O2129" s="218"/>
      <c r="P2129" s="218"/>
      <c r="Q2129" s="218"/>
      <c r="R2129" s="218"/>
      <c r="S2129" s="218"/>
      <c r="T2129" s="219"/>
      <c r="AT2129" s="220" t="s">
        <v>283</v>
      </c>
      <c r="AU2129" s="220" t="s">
        <v>16</v>
      </c>
      <c r="AV2129" s="13" t="s">
        <v>16</v>
      </c>
      <c r="AW2129" s="13" t="s">
        <v>32</v>
      </c>
      <c r="AX2129" s="13" t="s">
        <v>76</v>
      </c>
      <c r="AY2129" s="220" t="s">
        <v>272</v>
      </c>
    </row>
    <row r="2130" spans="1:65" s="13" customFormat="1" ht="22.5">
      <c r="B2130" s="210"/>
      <c r="C2130" s="211"/>
      <c r="D2130" s="212" t="s">
        <v>283</v>
      </c>
      <c r="E2130" s="213" t="s">
        <v>1</v>
      </c>
      <c r="F2130" s="214" t="s">
        <v>7384</v>
      </c>
      <c r="G2130" s="211"/>
      <c r="H2130" s="213" t="s">
        <v>1</v>
      </c>
      <c r="I2130" s="215"/>
      <c r="J2130" s="211"/>
      <c r="K2130" s="211"/>
      <c r="L2130" s="216"/>
      <c r="M2130" s="217"/>
      <c r="N2130" s="218"/>
      <c r="O2130" s="218"/>
      <c r="P2130" s="218"/>
      <c r="Q2130" s="218"/>
      <c r="R2130" s="218"/>
      <c r="S2130" s="218"/>
      <c r="T2130" s="219"/>
      <c r="AT2130" s="220" t="s">
        <v>283</v>
      </c>
      <c r="AU2130" s="220" t="s">
        <v>16</v>
      </c>
      <c r="AV2130" s="13" t="s">
        <v>16</v>
      </c>
      <c r="AW2130" s="13" t="s">
        <v>32</v>
      </c>
      <c r="AX2130" s="13" t="s">
        <v>76</v>
      </c>
      <c r="AY2130" s="220" t="s">
        <v>272</v>
      </c>
    </row>
    <row r="2131" spans="1:65" s="13" customFormat="1" ht="11.25">
      <c r="B2131" s="210"/>
      <c r="C2131" s="211"/>
      <c r="D2131" s="212" t="s">
        <v>283</v>
      </c>
      <c r="E2131" s="213" t="s">
        <v>1</v>
      </c>
      <c r="F2131" s="214" t="s">
        <v>6768</v>
      </c>
      <c r="G2131" s="211"/>
      <c r="H2131" s="213" t="s">
        <v>1</v>
      </c>
      <c r="I2131" s="215"/>
      <c r="J2131" s="211"/>
      <c r="K2131" s="211"/>
      <c r="L2131" s="216"/>
      <c r="M2131" s="217"/>
      <c r="N2131" s="218"/>
      <c r="O2131" s="218"/>
      <c r="P2131" s="218"/>
      <c r="Q2131" s="218"/>
      <c r="R2131" s="218"/>
      <c r="S2131" s="218"/>
      <c r="T2131" s="219"/>
      <c r="AT2131" s="220" t="s">
        <v>283</v>
      </c>
      <c r="AU2131" s="220" t="s">
        <v>16</v>
      </c>
      <c r="AV2131" s="13" t="s">
        <v>16</v>
      </c>
      <c r="AW2131" s="13" t="s">
        <v>32</v>
      </c>
      <c r="AX2131" s="13" t="s">
        <v>76</v>
      </c>
      <c r="AY2131" s="220" t="s">
        <v>272</v>
      </c>
    </row>
    <row r="2132" spans="1:65" s="14" customFormat="1" ht="11.25">
      <c r="B2132" s="221"/>
      <c r="C2132" s="222"/>
      <c r="D2132" s="212" t="s">
        <v>283</v>
      </c>
      <c r="E2132" s="223" t="s">
        <v>1</v>
      </c>
      <c r="F2132" s="224" t="s">
        <v>16</v>
      </c>
      <c r="G2132" s="222"/>
      <c r="H2132" s="225">
        <v>1</v>
      </c>
      <c r="I2132" s="226"/>
      <c r="J2132" s="222"/>
      <c r="K2132" s="222"/>
      <c r="L2132" s="227"/>
      <c r="M2132" s="228"/>
      <c r="N2132" s="229"/>
      <c r="O2132" s="229"/>
      <c r="P2132" s="229"/>
      <c r="Q2132" s="229"/>
      <c r="R2132" s="229"/>
      <c r="S2132" s="229"/>
      <c r="T2132" s="230"/>
      <c r="AT2132" s="231" t="s">
        <v>283</v>
      </c>
      <c r="AU2132" s="231" t="s">
        <v>16</v>
      </c>
      <c r="AV2132" s="14" t="s">
        <v>84</v>
      </c>
      <c r="AW2132" s="14" t="s">
        <v>32</v>
      </c>
      <c r="AX2132" s="14" t="s">
        <v>76</v>
      </c>
      <c r="AY2132" s="231" t="s">
        <v>272</v>
      </c>
    </row>
    <row r="2133" spans="1:65" s="15" customFormat="1" ht="11.25">
      <c r="B2133" s="246"/>
      <c r="C2133" s="247"/>
      <c r="D2133" s="212" t="s">
        <v>283</v>
      </c>
      <c r="E2133" s="248" t="s">
        <v>1</v>
      </c>
      <c r="F2133" s="249" t="s">
        <v>5942</v>
      </c>
      <c r="G2133" s="247"/>
      <c r="H2133" s="250">
        <v>1</v>
      </c>
      <c r="I2133" s="251"/>
      <c r="J2133" s="247"/>
      <c r="K2133" s="247"/>
      <c r="L2133" s="252"/>
      <c r="M2133" s="253"/>
      <c r="N2133" s="254"/>
      <c r="O2133" s="254"/>
      <c r="P2133" s="254"/>
      <c r="Q2133" s="254"/>
      <c r="R2133" s="254"/>
      <c r="S2133" s="254"/>
      <c r="T2133" s="255"/>
      <c r="AT2133" s="256" t="s">
        <v>283</v>
      </c>
      <c r="AU2133" s="256" t="s">
        <v>16</v>
      </c>
      <c r="AV2133" s="15" t="s">
        <v>279</v>
      </c>
      <c r="AW2133" s="15" t="s">
        <v>32</v>
      </c>
      <c r="AX2133" s="15" t="s">
        <v>16</v>
      </c>
      <c r="AY2133" s="256" t="s">
        <v>272</v>
      </c>
    </row>
    <row r="2134" spans="1:65" s="2" customFormat="1" ht="21.75" customHeight="1">
      <c r="A2134" s="34"/>
      <c r="B2134" s="35"/>
      <c r="C2134" s="192" t="s">
        <v>3682</v>
      </c>
      <c r="D2134" s="192" t="s">
        <v>274</v>
      </c>
      <c r="E2134" s="193" t="s">
        <v>7385</v>
      </c>
      <c r="F2134" s="194" t="s">
        <v>7386</v>
      </c>
      <c r="G2134" s="195" t="s">
        <v>952</v>
      </c>
      <c r="H2134" s="196">
        <v>2</v>
      </c>
      <c r="I2134" s="197"/>
      <c r="J2134" s="198">
        <f>ROUND(I2134*H2134,2)</f>
        <v>0</v>
      </c>
      <c r="K2134" s="194" t="s">
        <v>1</v>
      </c>
      <c r="L2134" s="39"/>
      <c r="M2134" s="199" t="s">
        <v>1</v>
      </c>
      <c r="N2134" s="200" t="s">
        <v>41</v>
      </c>
      <c r="O2134" s="71"/>
      <c r="P2134" s="201">
        <f>O2134*H2134</f>
        <v>0</v>
      </c>
      <c r="Q2134" s="201">
        <v>0</v>
      </c>
      <c r="R2134" s="201">
        <f>Q2134*H2134</f>
        <v>0</v>
      </c>
      <c r="S2134" s="201">
        <v>0</v>
      </c>
      <c r="T2134" s="202">
        <f>S2134*H2134</f>
        <v>0</v>
      </c>
      <c r="U2134" s="34"/>
      <c r="V2134" s="34"/>
      <c r="W2134" s="34"/>
      <c r="X2134" s="34"/>
      <c r="Y2134" s="34"/>
      <c r="Z2134" s="34"/>
      <c r="AA2134" s="34"/>
      <c r="AB2134" s="34"/>
      <c r="AC2134" s="34"/>
      <c r="AD2134" s="34"/>
      <c r="AE2134" s="34"/>
      <c r="AR2134" s="203" t="s">
        <v>279</v>
      </c>
      <c r="AT2134" s="203" t="s">
        <v>274</v>
      </c>
      <c r="AU2134" s="203" t="s">
        <v>16</v>
      </c>
      <c r="AY2134" s="17" t="s">
        <v>272</v>
      </c>
      <c r="BE2134" s="204">
        <f>IF(N2134="základní",J2134,0)</f>
        <v>0</v>
      </c>
      <c r="BF2134" s="204">
        <f>IF(N2134="snížená",J2134,0)</f>
        <v>0</v>
      </c>
      <c r="BG2134" s="204">
        <f>IF(N2134="zákl. přenesená",J2134,0)</f>
        <v>0</v>
      </c>
      <c r="BH2134" s="204">
        <f>IF(N2134="sníž. přenesená",J2134,0)</f>
        <v>0</v>
      </c>
      <c r="BI2134" s="204">
        <f>IF(N2134="nulová",J2134,0)</f>
        <v>0</v>
      </c>
      <c r="BJ2134" s="17" t="s">
        <v>16</v>
      </c>
      <c r="BK2134" s="204">
        <f>ROUND(I2134*H2134,2)</f>
        <v>0</v>
      </c>
      <c r="BL2134" s="17" t="s">
        <v>279</v>
      </c>
      <c r="BM2134" s="203" t="s">
        <v>7387</v>
      </c>
    </row>
    <row r="2135" spans="1:65" s="13" customFormat="1" ht="11.25">
      <c r="B2135" s="210"/>
      <c r="C2135" s="211"/>
      <c r="D2135" s="212" t="s">
        <v>283</v>
      </c>
      <c r="E2135" s="213" t="s">
        <v>1</v>
      </c>
      <c r="F2135" s="214" t="s">
        <v>6768</v>
      </c>
      <c r="G2135" s="211"/>
      <c r="H2135" s="213" t="s">
        <v>1</v>
      </c>
      <c r="I2135" s="215"/>
      <c r="J2135" s="211"/>
      <c r="K2135" s="211"/>
      <c r="L2135" s="216"/>
      <c r="M2135" s="217"/>
      <c r="N2135" s="218"/>
      <c r="O2135" s="218"/>
      <c r="P2135" s="218"/>
      <c r="Q2135" s="218"/>
      <c r="R2135" s="218"/>
      <c r="S2135" s="218"/>
      <c r="T2135" s="219"/>
      <c r="AT2135" s="220" t="s">
        <v>283</v>
      </c>
      <c r="AU2135" s="220" t="s">
        <v>16</v>
      </c>
      <c r="AV2135" s="13" t="s">
        <v>16</v>
      </c>
      <c r="AW2135" s="13" t="s">
        <v>32</v>
      </c>
      <c r="AX2135" s="13" t="s">
        <v>76</v>
      </c>
      <c r="AY2135" s="220" t="s">
        <v>272</v>
      </c>
    </row>
    <row r="2136" spans="1:65" s="14" customFormat="1" ht="11.25">
      <c r="B2136" s="221"/>
      <c r="C2136" s="222"/>
      <c r="D2136" s="212" t="s">
        <v>283</v>
      </c>
      <c r="E2136" s="223" t="s">
        <v>1</v>
      </c>
      <c r="F2136" s="224" t="s">
        <v>84</v>
      </c>
      <c r="G2136" s="222"/>
      <c r="H2136" s="225">
        <v>2</v>
      </c>
      <c r="I2136" s="226"/>
      <c r="J2136" s="222"/>
      <c r="K2136" s="222"/>
      <c r="L2136" s="227"/>
      <c r="M2136" s="228"/>
      <c r="N2136" s="229"/>
      <c r="O2136" s="229"/>
      <c r="P2136" s="229"/>
      <c r="Q2136" s="229"/>
      <c r="R2136" s="229"/>
      <c r="S2136" s="229"/>
      <c r="T2136" s="230"/>
      <c r="AT2136" s="231" t="s">
        <v>283</v>
      </c>
      <c r="AU2136" s="231" t="s">
        <v>16</v>
      </c>
      <c r="AV2136" s="14" t="s">
        <v>84</v>
      </c>
      <c r="AW2136" s="14" t="s">
        <v>32</v>
      </c>
      <c r="AX2136" s="14" t="s">
        <v>76</v>
      </c>
      <c r="AY2136" s="231" t="s">
        <v>272</v>
      </c>
    </row>
    <row r="2137" spans="1:65" s="15" customFormat="1" ht="11.25">
      <c r="B2137" s="246"/>
      <c r="C2137" s="247"/>
      <c r="D2137" s="212" t="s">
        <v>283</v>
      </c>
      <c r="E2137" s="248" t="s">
        <v>1</v>
      </c>
      <c r="F2137" s="249" t="s">
        <v>5942</v>
      </c>
      <c r="G2137" s="247"/>
      <c r="H2137" s="250">
        <v>2</v>
      </c>
      <c r="I2137" s="251"/>
      <c r="J2137" s="247"/>
      <c r="K2137" s="247"/>
      <c r="L2137" s="252"/>
      <c r="M2137" s="253"/>
      <c r="N2137" s="254"/>
      <c r="O2137" s="254"/>
      <c r="P2137" s="254"/>
      <c r="Q2137" s="254"/>
      <c r="R2137" s="254"/>
      <c r="S2137" s="254"/>
      <c r="T2137" s="255"/>
      <c r="AT2137" s="256" t="s">
        <v>283</v>
      </c>
      <c r="AU2137" s="256" t="s">
        <v>16</v>
      </c>
      <c r="AV2137" s="15" t="s">
        <v>279</v>
      </c>
      <c r="AW2137" s="15" t="s">
        <v>32</v>
      </c>
      <c r="AX2137" s="15" t="s">
        <v>16</v>
      </c>
      <c r="AY2137" s="256" t="s">
        <v>272</v>
      </c>
    </row>
    <row r="2138" spans="1:65" s="2" customFormat="1" ht="21.75" customHeight="1">
      <c r="A2138" s="34"/>
      <c r="B2138" s="35"/>
      <c r="C2138" s="192" t="s">
        <v>7090</v>
      </c>
      <c r="D2138" s="192" t="s">
        <v>274</v>
      </c>
      <c r="E2138" s="193" t="s">
        <v>7388</v>
      </c>
      <c r="F2138" s="194" t="s">
        <v>7389</v>
      </c>
      <c r="G2138" s="195" t="s">
        <v>952</v>
      </c>
      <c r="H2138" s="196">
        <v>1</v>
      </c>
      <c r="I2138" s="197"/>
      <c r="J2138" s="198">
        <f>ROUND(I2138*H2138,2)</f>
        <v>0</v>
      </c>
      <c r="K2138" s="194" t="s">
        <v>1</v>
      </c>
      <c r="L2138" s="39"/>
      <c r="M2138" s="199" t="s">
        <v>1</v>
      </c>
      <c r="N2138" s="200" t="s">
        <v>41</v>
      </c>
      <c r="O2138" s="71"/>
      <c r="P2138" s="201">
        <f>O2138*H2138</f>
        <v>0</v>
      </c>
      <c r="Q2138" s="201">
        <v>0</v>
      </c>
      <c r="R2138" s="201">
        <f>Q2138*H2138</f>
        <v>0</v>
      </c>
      <c r="S2138" s="201">
        <v>0</v>
      </c>
      <c r="T2138" s="202">
        <f>S2138*H2138</f>
        <v>0</v>
      </c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  <c r="AR2138" s="203" t="s">
        <v>279</v>
      </c>
      <c r="AT2138" s="203" t="s">
        <v>274</v>
      </c>
      <c r="AU2138" s="203" t="s">
        <v>16</v>
      </c>
      <c r="AY2138" s="17" t="s">
        <v>272</v>
      </c>
      <c r="BE2138" s="204">
        <f>IF(N2138="základní",J2138,0)</f>
        <v>0</v>
      </c>
      <c r="BF2138" s="204">
        <f>IF(N2138="snížená",J2138,0)</f>
        <v>0</v>
      </c>
      <c r="BG2138" s="204">
        <f>IF(N2138="zákl. přenesená",J2138,0)</f>
        <v>0</v>
      </c>
      <c r="BH2138" s="204">
        <f>IF(N2138="sníž. přenesená",J2138,0)</f>
        <v>0</v>
      </c>
      <c r="BI2138" s="204">
        <f>IF(N2138="nulová",J2138,0)</f>
        <v>0</v>
      </c>
      <c r="BJ2138" s="17" t="s">
        <v>16</v>
      </c>
      <c r="BK2138" s="204">
        <f>ROUND(I2138*H2138,2)</f>
        <v>0</v>
      </c>
      <c r="BL2138" s="17" t="s">
        <v>279</v>
      </c>
      <c r="BM2138" s="203" t="s">
        <v>7390</v>
      </c>
    </row>
    <row r="2139" spans="1:65" s="13" customFormat="1" ht="11.25">
      <c r="B2139" s="210"/>
      <c r="C2139" s="211"/>
      <c r="D2139" s="212" t="s">
        <v>283</v>
      </c>
      <c r="E2139" s="213" t="s">
        <v>1</v>
      </c>
      <c r="F2139" s="214" t="s">
        <v>6768</v>
      </c>
      <c r="G2139" s="211"/>
      <c r="H2139" s="213" t="s">
        <v>1</v>
      </c>
      <c r="I2139" s="215"/>
      <c r="J2139" s="211"/>
      <c r="K2139" s="211"/>
      <c r="L2139" s="216"/>
      <c r="M2139" s="217"/>
      <c r="N2139" s="218"/>
      <c r="O2139" s="218"/>
      <c r="P2139" s="218"/>
      <c r="Q2139" s="218"/>
      <c r="R2139" s="218"/>
      <c r="S2139" s="218"/>
      <c r="T2139" s="219"/>
      <c r="AT2139" s="220" t="s">
        <v>283</v>
      </c>
      <c r="AU2139" s="220" t="s">
        <v>16</v>
      </c>
      <c r="AV2139" s="13" t="s">
        <v>16</v>
      </c>
      <c r="AW2139" s="13" t="s">
        <v>32</v>
      </c>
      <c r="AX2139" s="13" t="s">
        <v>76</v>
      </c>
      <c r="AY2139" s="220" t="s">
        <v>272</v>
      </c>
    </row>
    <row r="2140" spans="1:65" s="14" customFormat="1" ht="11.25">
      <c r="B2140" s="221"/>
      <c r="C2140" s="222"/>
      <c r="D2140" s="212" t="s">
        <v>283</v>
      </c>
      <c r="E2140" s="223" t="s">
        <v>1</v>
      </c>
      <c r="F2140" s="224" t="s">
        <v>16</v>
      </c>
      <c r="G2140" s="222"/>
      <c r="H2140" s="225">
        <v>1</v>
      </c>
      <c r="I2140" s="226"/>
      <c r="J2140" s="222"/>
      <c r="K2140" s="222"/>
      <c r="L2140" s="227"/>
      <c r="M2140" s="228"/>
      <c r="N2140" s="229"/>
      <c r="O2140" s="229"/>
      <c r="P2140" s="229"/>
      <c r="Q2140" s="229"/>
      <c r="R2140" s="229"/>
      <c r="S2140" s="229"/>
      <c r="T2140" s="230"/>
      <c r="AT2140" s="231" t="s">
        <v>283</v>
      </c>
      <c r="AU2140" s="231" t="s">
        <v>16</v>
      </c>
      <c r="AV2140" s="14" t="s">
        <v>84</v>
      </c>
      <c r="AW2140" s="14" t="s">
        <v>32</v>
      </c>
      <c r="AX2140" s="14" t="s">
        <v>76</v>
      </c>
      <c r="AY2140" s="231" t="s">
        <v>272</v>
      </c>
    </row>
    <row r="2141" spans="1:65" s="15" customFormat="1" ht="11.25">
      <c r="B2141" s="246"/>
      <c r="C2141" s="247"/>
      <c r="D2141" s="212" t="s">
        <v>283</v>
      </c>
      <c r="E2141" s="248" t="s">
        <v>1</v>
      </c>
      <c r="F2141" s="249" t="s">
        <v>5942</v>
      </c>
      <c r="G2141" s="247"/>
      <c r="H2141" s="250">
        <v>1</v>
      </c>
      <c r="I2141" s="251"/>
      <c r="J2141" s="247"/>
      <c r="K2141" s="247"/>
      <c r="L2141" s="252"/>
      <c r="M2141" s="253"/>
      <c r="N2141" s="254"/>
      <c r="O2141" s="254"/>
      <c r="P2141" s="254"/>
      <c r="Q2141" s="254"/>
      <c r="R2141" s="254"/>
      <c r="S2141" s="254"/>
      <c r="T2141" s="255"/>
      <c r="AT2141" s="256" t="s">
        <v>283</v>
      </c>
      <c r="AU2141" s="256" t="s">
        <v>16</v>
      </c>
      <c r="AV2141" s="15" t="s">
        <v>279</v>
      </c>
      <c r="AW2141" s="15" t="s">
        <v>32</v>
      </c>
      <c r="AX2141" s="15" t="s">
        <v>16</v>
      </c>
      <c r="AY2141" s="256" t="s">
        <v>272</v>
      </c>
    </row>
    <row r="2142" spans="1:65" s="2" customFormat="1" ht="16.5" customHeight="1">
      <c r="A2142" s="34"/>
      <c r="B2142" s="35"/>
      <c r="C2142" s="192" t="s">
        <v>3689</v>
      </c>
      <c r="D2142" s="192" t="s">
        <v>274</v>
      </c>
      <c r="E2142" s="193" t="s">
        <v>7391</v>
      </c>
      <c r="F2142" s="194" t="s">
        <v>7392</v>
      </c>
      <c r="G2142" s="195" t="s">
        <v>952</v>
      </c>
      <c r="H2142" s="196">
        <v>1</v>
      </c>
      <c r="I2142" s="197"/>
      <c r="J2142" s="198">
        <f>ROUND(I2142*H2142,2)</f>
        <v>0</v>
      </c>
      <c r="K2142" s="194" t="s">
        <v>1</v>
      </c>
      <c r="L2142" s="39"/>
      <c r="M2142" s="199" t="s">
        <v>1</v>
      </c>
      <c r="N2142" s="200" t="s">
        <v>41</v>
      </c>
      <c r="O2142" s="71"/>
      <c r="P2142" s="201">
        <f>O2142*H2142</f>
        <v>0</v>
      </c>
      <c r="Q2142" s="201">
        <v>0</v>
      </c>
      <c r="R2142" s="201">
        <f>Q2142*H2142</f>
        <v>0</v>
      </c>
      <c r="S2142" s="201">
        <v>0</v>
      </c>
      <c r="T2142" s="202">
        <f>S2142*H2142</f>
        <v>0</v>
      </c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R2142" s="203" t="s">
        <v>279</v>
      </c>
      <c r="AT2142" s="203" t="s">
        <v>274</v>
      </c>
      <c r="AU2142" s="203" t="s">
        <v>16</v>
      </c>
      <c r="AY2142" s="17" t="s">
        <v>272</v>
      </c>
      <c r="BE2142" s="204">
        <f>IF(N2142="základní",J2142,0)</f>
        <v>0</v>
      </c>
      <c r="BF2142" s="204">
        <f>IF(N2142="snížená",J2142,0)</f>
        <v>0</v>
      </c>
      <c r="BG2142" s="204">
        <f>IF(N2142="zákl. přenesená",J2142,0)</f>
        <v>0</v>
      </c>
      <c r="BH2142" s="204">
        <f>IF(N2142="sníž. přenesená",J2142,0)</f>
        <v>0</v>
      </c>
      <c r="BI2142" s="204">
        <f>IF(N2142="nulová",J2142,0)</f>
        <v>0</v>
      </c>
      <c r="BJ2142" s="17" t="s">
        <v>16</v>
      </c>
      <c r="BK2142" s="204">
        <f>ROUND(I2142*H2142,2)</f>
        <v>0</v>
      </c>
      <c r="BL2142" s="17" t="s">
        <v>279</v>
      </c>
      <c r="BM2142" s="203" t="s">
        <v>7393</v>
      </c>
    </row>
    <row r="2143" spans="1:65" s="13" customFormat="1" ht="11.25">
      <c r="B2143" s="210"/>
      <c r="C2143" s="211"/>
      <c r="D2143" s="212" t="s">
        <v>283</v>
      </c>
      <c r="E2143" s="213" t="s">
        <v>1</v>
      </c>
      <c r="F2143" s="214" t="s">
        <v>6768</v>
      </c>
      <c r="G2143" s="211"/>
      <c r="H2143" s="213" t="s">
        <v>1</v>
      </c>
      <c r="I2143" s="215"/>
      <c r="J2143" s="211"/>
      <c r="K2143" s="211"/>
      <c r="L2143" s="216"/>
      <c r="M2143" s="217"/>
      <c r="N2143" s="218"/>
      <c r="O2143" s="218"/>
      <c r="P2143" s="218"/>
      <c r="Q2143" s="218"/>
      <c r="R2143" s="218"/>
      <c r="S2143" s="218"/>
      <c r="T2143" s="219"/>
      <c r="AT2143" s="220" t="s">
        <v>283</v>
      </c>
      <c r="AU2143" s="220" t="s">
        <v>16</v>
      </c>
      <c r="AV2143" s="13" t="s">
        <v>16</v>
      </c>
      <c r="AW2143" s="13" t="s">
        <v>32</v>
      </c>
      <c r="AX2143" s="13" t="s">
        <v>76</v>
      </c>
      <c r="AY2143" s="220" t="s">
        <v>272</v>
      </c>
    </row>
    <row r="2144" spans="1:65" s="14" customFormat="1" ht="11.25">
      <c r="B2144" s="221"/>
      <c r="C2144" s="222"/>
      <c r="D2144" s="212" t="s">
        <v>283</v>
      </c>
      <c r="E2144" s="223" t="s">
        <v>1</v>
      </c>
      <c r="F2144" s="224" t="s">
        <v>16</v>
      </c>
      <c r="G2144" s="222"/>
      <c r="H2144" s="225">
        <v>1</v>
      </c>
      <c r="I2144" s="226"/>
      <c r="J2144" s="222"/>
      <c r="K2144" s="222"/>
      <c r="L2144" s="227"/>
      <c r="M2144" s="228"/>
      <c r="N2144" s="229"/>
      <c r="O2144" s="229"/>
      <c r="P2144" s="229"/>
      <c r="Q2144" s="229"/>
      <c r="R2144" s="229"/>
      <c r="S2144" s="229"/>
      <c r="T2144" s="230"/>
      <c r="AT2144" s="231" t="s">
        <v>283</v>
      </c>
      <c r="AU2144" s="231" t="s">
        <v>16</v>
      </c>
      <c r="AV2144" s="14" t="s">
        <v>84</v>
      </c>
      <c r="AW2144" s="14" t="s">
        <v>32</v>
      </c>
      <c r="AX2144" s="14" t="s">
        <v>76</v>
      </c>
      <c r="AY2144" s="231" t="s">
        <v>272</v>
      </c>
    </row>
    <row r="2145" spans="1:65" s="15" customFormat="1" ht="11.25">
      <c r="B2145" s="246"/>
      <c r="C2145" s="247"/>
      <c r="D2145" s="212" t="s">
        <v>283</v>
      </c>
      <c r="E2145" s="248" t="s">
        <v>1</v>
      </c>
      <c r="F2145" s="249" t="s">
        <v>5942</v>
      </c>
      <c r="G2145" s="247"/>
      <c r="H2145" s="250">
        <v>1</v>
      </c>
      <c r="I2145" s="251"/>
      <c r="J2145" s="247"/>
      <c r="K2145" s="247"/>
      <c r="L2145" s="252"/>
      <c r="M2145" s="253"/>
      <c r="N2145" s="254"/>
      <c r="O2145" s="254"/>
      <c r="P2145" s="254"/>
      <c r="Q2145" s="254"/>
      <c r="R2145" s="254"/>
      <c r="S2145" s="254"/>
      <c r="T2145" s="255"/>
      <c r="AT2145" s="256" t="s">
        <v>283</v>
      </c>
      <c r="AU2145" s="256" t="s">
        <v>16</v>
      </c>
      <c r="AV2145" s="15" t="s">
        <v>279</v>
      </c>
      <c r="AW2145" s="15" t="s">
        <v>32</v>
      </c>
      <c r="AX2145" s="15" t="s">
        <v>16</v>
      </c>
      <c r="AY2145" s="256" t="s">
        <v>272</v>
      </c>
    </row>
    <row r="2146" spans="1:65" s="2" customFormat="1" ht="33" customHeight="1">
      <c r="A2146" s="34"/>
      <c r="B2146" s="35"/>
      <c r="C2146" s="192" t="s">
        <v>3697</v>
      </c>
      <c r="D2146" s="192" t="s">
        <v>274</v>
      </c>
      <c r="E2146" s="193" t="s">
        <v>7394</v>
      </c>
      <c r="F2146" s="194" t="s">
        <v>6827</v>
      </c>
      <c r="G2146" s="195" t="s">
        <v>952</v>
      </c>
      <c r="H2146" s="196">
        <v>4</v>
      </c>
      <c r="I2146" s="197"/>
      <c r="J2146" s="198">
        <f>ROUND(I2146*H2146,2)</f>
        <v>0</v>
      </c>
      <c r="K2146" s="194" t="s">
        <v>1</v>
      </c>
      <c r="L2146" s="39"/>
      <c r="M2146" s="199" t="s">
        <v>1</v>
      </c>
      <c r="N2146" s="200" t="s">
        <v>41</v>
      </c>
      <c r="O2146" s="71"/>
      <c r="P2146" s="201">
        <f>O2146*H2146</f>
        <v>0</v>
      </c>
      <c r="Q2146" s="201">
        <v>0</v>
      </c>
      <c r="R2146" s="201">
        <f>Q2146*H2146</f>
        <v>0</v>
      </c>
      <c r="S2146" s="201">
        <v>0</v>
      </c>
      <c r="T2146" s="202">
        <f>S2146*H2146</f>
        <v>0</v>
      </c>
      <c r="U2146" s="34"/>
      <c r="V2146" s="34"/>
      <c r="W2146" s="34"/>
      <c r="X2146" s="34"/>
      <c r="Y2146" s="34"/>
      <c r="Z2146" s="34"/>
      <c r="AA2146" s="34"/>
      <c r="AB2146" s="34"/>
      <c r="AC2146" s="34"/>
      <c r="AD2146" s="34"/>
      <c r="AE2146" s="34"/>
      <c r="AR2146" s="203" t="s">
        <v>279</v>
      </c>
      <c r="AT2146" s="203" t="s">
        <v>274</v>
      </c>
      <c r="AU2146" s="203" t="s">
        <v>16</v>
      </c>
      <c r="AY2146" s="17" t="s">
        <v>272</v>
      </c>
      <c r="BE2146" s="204">
        <f>IF(N2146="základní",J2146,0)</f>
        <v>0</v>
      </c>
      <c r="BF2146" s="204">
        <f>IF(N2146="snížená",J2146,0)</f>
        <v>0</v>
      </c>
      <c r="BG2146" s="204">
        <f>IF(N2146="zákl. přenesená",J2146,0)</f>
        <v>0</v>
      </c>
      <c r="BH2146" s="204">
        <f>IF(N2146="sníž. přenesená",J2146,0)</f>
        <v>0</v>
      </c>
      <c r="BI2146" s="204">
        <f>IF(N2146="nulová",J2146,0)</f>
        <v>0</v>
      </c>
      <c r="BJ2146" s="17" t="s">
        <v>16</v>
      </c>
      <c r="BK2146" s="204">
        <f>ROUND(I2146*H2146,2)</f>
        <v>0</v>
      </c>
      <c r="BL2146" s="17" t="s">
        <v>279</v>
      </c>
      <c r="BM2146" s="203" t="s">
        <v>5459</v>
      </c>
    </row>
    <row r="2147" spans="1:65" s="13" customFormat="1" ht="11.25">
      <c r="B2147" s="210"/>
      <c r="C2147" s="211"/>
      <c r="D2147" s="212" t="s">
        <v>283</v>
      </c>
      <c r="E2147" s="213" t="s">
        <v>1</v>
      </c>
      <c r="F2147" s="214" t="s">
        <v>6768</v>
      </c>
      <c r="G2147" s="211"/>
      <c r="H2147" s="213" t="s">
        <v>1</v>
      </c>
      <c r="I2147" s="215"/>
      <c r="J2147" s="211"/>
      <c r="K2147" s="211"/>
      <c r="L2147" s="216"/>
      <c r="M2147" s="217"/>
      <c r="N2147" s="218"/>
      <c r="O2147" s="218"/>
      <c r="P2147" s="218"/>
      <c r="Q2147" s="218"/>
      <c r="R2147" s="218"/>
      <c r="S2147" s="218"/>
      <c r="T2147" s="219"/>
      <c r="AT2147" s="220" t="s">
        <v>283</v>
      </c>
      <c r="AU2147" s="220" t="s">
        <v>16</v>
      </c>
      <c r="AV2147" s="13" t="s">
        <v>16</v>
      </c>
      <c r="AW2147" s="13" t="s">
        <v>32</v>
      </c>
      <c r="AX2147" s="13" t="s">
        <v>76</v>
      </c>
      <c r="AY2147" s="220" t="s">
        <v>272</v>
      </c>
    </row>
    <row r="2148" spans="1:65" s="14" customFormat="1" ht="11.25">
      <c r="B2148" s="221"/>
      <c r="C2148" s="222"/>
      <c r="D2148" s="212" t="s">
        <v>283</v>
      </c>
      <c r="E2148" s="223" t="s">
        <v>1</v>
      </c>
      <c r="F2148" s="224" t="s">
        <v>279</v>
      </c>
      <c r="G2148" s="222"/>
      <c r="H2148" s="225">
        <v>4</v>
      </c>
      <c r="I2148" s="226"/>
      <c r="J2148" s="222"/>
      <c r="K2148" s="222"/>
      <c r="L2148" s="227"/>
      <c r="M2148" s="228"/>
      <c r="N2148" s="229"/>
      <c r="O2148" s="229"/>
      <c r="P2148" s="229"/>
      <c r="Q2148" s="229"/>
      <c r="R2148" s="229"/>
      <c r="S2148" s="229"/>
      <c r="T2148" s="230"/>
      <c r="AT2148" s="231" t="s">
        <v>283</v>
      </c>
      <c r="AU2148" s="231" t="s">
        <v>16</v>
      </c>
      <c r="AV2148" s="14" t="s">
        <v>84</v>
      </c>
      <c r="AW2148" s="14" t="s">
        <v>32</v>
      </c>
      <c r="AX2148" s="14" t="s">
        <v>76</v>
      </c>
      <c r="AY2148" s="231" t="s">
        <v>272</v>
      </c>
    </row>
    <row r="2149" spans="1:65" s="15" customFormat="1" ht="11.25">
      <c r="B2149" s="246"/>
      <c r="C2149" s="247"/>
      <c r="D2149" s="212" t="s">
        <v>283</v>
      </c>
      <c r="E2149" s="248" t="s">
        <v>1</v>
      </c>
      <c r="F2149" s="249" t="s">
        <v>5942</v>
      </c>
      <c r="G2149" s="247"/>
      <c r="H2149" s="250">
        <v>4</v>
      </c>
      <c r="I2149" s="251"/>
      <c r="J2149" s="247"/>
      <c r="K2149" s="247"/>
      <c r="L2149" s="252"/>
      <c r="M2149" s="253"/>
      <c r="N2149" s="254"/>
      <c r="O2149" s="254"/>
      <c r="P2149" s="254"/>
      <c r="Q2149" s="254"/>
      <c r="R2149" s="254"/>
      <c r="S2149" s="254"/>
      <c r="T2149" s="255"/>
      <c r="AT2149" s="256" t="s">
        <v>283</v>
      </c>
      <c r="AU2149" s="256" t="s">
        <v>16</v>
      </c>
      <c r="AV2149" s="15" t="s">
        <v>279</v>
      </c>
      <c r="AW2149" s="15" t="s">
        <v>32</v>
      </c>
      <c r="AX2149" s="15" t="s">
        <v>16</v>
      </c>
      <c r="AY2149" s="256" t="s">
        <v>272</v>
      </c>
    </row>
    <row r="2150" spans="1:65" s="2" customFormat="1" ht="44.25" customHeight="1">
      <c r="A2150" s="34"/>
      <c r="B2150" s="35"/>
      <c r="C2150" s="192" t="s">
        <v>3702</v>
      </c>
      <c r="D2150" s="192" t="s">
        <v>274</v>
      </c>
      <c r="E2150" s="193" t="s">
        <v>7395</v>
      </c>
      <c r="F2150" s="194" t="s">
        <v>7396</v>
      </c>
      <c r="G2150" s="195" t="s">
        <v>952</v>
      </c>
      <c r="H2150" s="196">
        <v>4</v>
      </c>
      <c r="I2150" s="197"/>
      <c r="J2150" s="198">
        <f>ROUND(I2150*H2150,2)</f>
        <v>0</v>
      </c>
      <c r="K2150" s="194" t="s">
        <v>1</v>
      </c>
      <c r="L2150" s="39"/>
      <c r="M2150" s="199" t="s">
        <v>1</v>
      </c>
      <c r="N2150" s="200" t="s">
        <v>41</v>
      </c>
      <c r="O2150" s="71"/>
      <c r="P2150" s="201">
        <f>O2150*H2150</f>
        <v>0</v>
      </c>
      <c r="Q2150" s="201">
        <v>0</v>
      </c>
      <c r="R2150" s="201">
        <f>Q2150*H2150</f>
        <v>0</v>
      </c>
      <c r="S2150" s="201">
        <v>0</v>
      </c>
      <c r="T2150" s="202">
        <f>S2150*H2150</f>
        <v>0</v>
      </c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4"/>
      <c r="AE2150" s="34"/>
      <c r="AR2150" s="203" t="s">
        <v>279</v>
      </c>
      <c r="AT2150" s="203" t="s">
        <v>274</v>
      </c>
      <c r="AU2150" s="203" t="s">
        <v>16</v>
      </c>
      <c r="AY2150" s="17" t="s">
        <v>272</v>
      </c>
      <c r="BE2150" s="204">
        <f>IF(N2150="základní",J2150,0)</f>
        <v>0</v>
      </c>
      <c r="BF2150" s="204">
        <f>IF(N2150="snížená",J2150,0)</f>
        <v>0</v>
      </c>
      <c r="BG2150" s="204">
        <f>IF(N2150="zákl. přenesená",J2150,0)</f>
        <v>0</v>
      </c>
      <c r="BH2150" s="204">
        <f>IF(N2150="sníž. přenesená",J2150,0)</f>
        <v>0</v>
      </c>
      <c r="BI2150" s="204">
        <f>IF(N2150="nulová",J2150,0)</f>
        <v>0</v>
      </c>
      <c r="BJ2150" s="17" t="s">
        <v>16</v>
      </c>
      <c r="BK2150" s="204">
        <f>ROUND(I2150*H2150,2)</f>
        <v>0</v>
      </c>
      <c r="BL2150" s="17" t="s">
        <v>279</v>
      </c>
      <c r="BM2150" s="203" t="s">
        <v>7397</v>
      </c>
    </row>
    <row r="2151" spans="1:65" s="13" customFormat="1" ht="22.5">
      <c r="B2151" s="210"/>
      <c r="C2151" s="211"/>
      <c r="D2151" s="212" t="s">
        <v>283</v>
      </c>
      <c r="E2151" s="213" t="s">
        <v>1</v>
      </c>
      <c r="F2151" s="214" t="s">
        <v>7398</v>
      </c>
      <c r="G2151" s="211"/>
      <c r="H2151" s="213" t="s">
        <v>1</v>
      </c>
      <c r="I2151" s="215"/>
      <c r="J2151" s="211"/>
      <c r="K2151" s="211"/>
      <c r="L2151" s="216"/>
      <c r="M2151" s="217"/>
      <c r="N2151" s="218"/>
      <c r="O2151" s="218"/>
      <c r="P2151" s="218"/>
      <c r="Q2151" s="218"/>
      <c r="R2151" s="218"/>
      <c r="S2151" s="218"/>
      <c r="T2151" s="219"/>
      <c r="AT2151" s="220" t="s">
        <v>283</v>
      </c>
      <c r="AU2151" s="220" t="s">
        <v>16</v>
      </c>
      <c r="AV2151" s="13" t="s">
        <v>16</v>
      </c>
      <c r="AW2151" s="13" t="s">
        <v>32</v>
      </c>
      <c r="AX2151" s="13" t="s">
        <v>76</v>
      </c>
      <c r="AY2151" s="220" t="s">
        <v>272</v>
      </c>
    </row>
    <row r="2152" spans="1:65" s="13" customFormat="1" ht="11.25">
      <c r="B2152" s="210"/>
      <c r="C2152" s="211"/>
      <c r="D2152" s="212" t="s">
        <v>283</v>
      </c>
      <c r="E2152" s="213" t="s">
        <v>1</v>
      </c>
      <c r="F2152" s="214" t="s">
        <v>7399</v>
      </c>
      <c r="G2152" s="211"/>
      <c r="H2152" s="213" t="s">
        <v>1</v>
      </c>
      <c r="I2152" s="215"/>
      <c r="J2152" s="211"/>
      <c r="K2152" s="211"/>
      <c r="L2152" s="216"/>
      <c r="M2152" s="217"/>
      <c r="N2152" s="218"/>
      <c r="O2152" s="218"/>
      <c r="P2152" s="218"/>
      <c r="Q2152" s="218"/>
      <c r="R2152" s="218"/>
      <c r="S2152" s="218"/>
      <c r="T2152" s="219"/>
      <c r="AT2152" s="220" t="s">
        <v>283</v>
      </c>
      <c r="AU2152" s="220" t="s">
        <v>16</v>
      </c>
      <c r="AV2152" s="13" t="s">
        <v>16</v>
      </c>
      <c r="AW2152" s="13" t="s">
        <v>32</v>
      </c>
      <c r="AX2152" s="13" t="s">
        <v>76</v>
      </c>
      <c r="AY2152" s="220" t="s">
        <v>272</v>
      </c>
    </row>
    <row r="2153" spans="1:65" s="13" customFormat="1" ht="22.5">
      <c r="B2153" s="210"/>
      <c r="C2153" s="211"/>
      <c r="D2153" s="212" t="s">
        <v>283</v>
      </c>
      <c r="E2153" s="213" t="s">
        <v>1</v>
      </c>
      <c r="F2153" s="214" t="s">
        <v>7400</v>
      </c>
      <c r="G2153" s="211"/>
      <c r="H2153" s="213" t="s">
        <v>1</v>
      </c>
      <c r="I2153" s="215"/>
      <c r="J2153" s="211"/>
      <c r="K2153" s="211"/>
      <c r="L2153" s="216"/>
      <c r="M2153" s="217"/>
      <c r="N2153" s="218"/>
      <c r="O2153" s="218"/>
      <c r="P2153" s="218"/>
      <c r="Q2153" s="218"/>
      <c r="R2153" s="218"/>
      <c r="S2153" s="218"/>
      <c r="T2153" s="219"/>
      <c r="AT2153" s="220" t="s">
        <v>283</v>
      </c>
      <c r="AU2153" s="220" t="s">
        <v>16</v>
      </c>
      <c r="AV2153" s="13" t="s">
        <v>16</v>
      </c>
      <c r="AW2153" s="13" t="s">
        <v>32</v>
      </c>
      <c r="AX2153" s="13" t="s">
        <v>76</v>
      </c>
      <c r="AY2153" s="220" t="s">
        <v>272</v>
      </c>
    </row>
    <row r="2154" spans="1:65" s="13" customFormat="1" ht="33.75">
      <c r="B2154" s="210"/>
      <c r="C2154" s="211"/>
      <c r="D2154" s="212" t="s">
        <v>283</v>
      </c>
      <c r="E2154" s="213" t="s">
        <v>1</v>
      </c>
      <c r="F2154" s="214" t="s">
        <v>7401</v>
      </c>
      <c r="G2154" s="211"/>
      <c r="H2154" s="213" t="s">
        <v>1</v>
      </c>
      <c r="I2154" s="215"/>
      <c r="J2154" s="211"/>
      <c r="K2154" s="211"/>
      <c r="L2154" s="216"/>
      <c r="M2154" s="217"/>
      <c r="N2154" s="218"/>
      <c r="O2154" s="218"/>
      <c r="P2154" s="218"/>
      <c r="Q2154" s="218"/>
      <c r="R2154" s="218"/>
      <c r="S2154" s="218"/>
      <c r="T2154" s="219"/>
      <c r="AT2154" s="220" t="s">
        <v>283</v>
      </c>
      <c r="AU2154" s="220" t="s">
        <v>16</v>
      </c>
      <c r="AV2154" s="13" t="s">
        <v>16</v>
      </c>
      <c r="AW2154" s="13" t="s">
        <v>32</v>
      </c>
      <c r="AX2154" s="13" t="s">
        <v>76</v>
      </c>
      <c r="AY2154" s="220" t="s">
        <v>272</v>
      </c>
    </row>
    <row r="2155" spans="1:65" s="13" customFormat="1" ht="11.25">
      <c r="B2155" s="210"/>
      <c r="C2155" s="211"/>
      <c r="D2155" s="212" t="s">
        <v>283</v>
      </c>
      <c r="E2155" s="213" t="s">
        <v>1</v>
      </c>
      <c r="F2155" s="214" t="s">
        <v>6736</v>
      </c>
      <c r="G2155" s="211"/>
      <c r="H2155" s="213" t="s">
        <v>1</v>
      </c>
      <c r="I2155" s="215"/>
      <c r="J2155" s="211"/>
      <c r="K2155" s="211"/>
      <c r="L2155" s="216"/>
      <c r="M2155" s="217"/>
      <c r="N2155" s="218"/>
      <c r="O2155" s="218"/>
      <c r="P2155" s="218"/>
      <c r="Q2155" s="218"/>
      <c r="R2155" s="218"/>
      <c r="S2155" s="218"/>
      <c r="T2155" s="219"/>
      <c r="AT2155" s="220" t="s">
        <v>283</v>
      </c>
      <c r="AU2155" s="220" t="s">
        <v>16</v>
      </c>
      <c r="AV2155" s="13" t="s">
        <v>16</v>
      </c>
      <c r="AW2155" s="13" t="s">
        <v>32</v>
      </c>
      <c r="AX2155" s="13" t="s">
        <v>76</v>
      </c>
      <c r="AY2155" s="220" t="s">
        <v>272</v>
      </c>
    </row>
    <row r="2156" spans="1:65" s="14" customFormat="1" ht="11.25">
      <c r="B2156" s="221"/>
      <c r="C2156" s="222"/>
      <c r="D2156" s="212" t="s">
        <v>283</v>
      </c>
      <c r="E2156" s="223" t="s">
        <v>1</v>
      </c>
      <c r="F2156" s="224" t="s">
        <v>279</v>
      </c>
      <c r="G2156" s="222"/>
      <c r="H2156" s="225">
        <v>4</v>
      </c>
      <c r="I2156" s="226"/>
      <c r="J2156" s="222"/>
      <c r="K2156" s="222"/>
      <c r="L2156" s="227"/>
      <c r="M2156" s="228"/>
      <c r="N2156" s="229"/>
      <c r="O2156" s="229"/>
      <c r="P2156" s="229"/>
      <c r="Q2156" s="229"/>
      <c r="R2156" s="229"/>
      <c r="S2156" s="229"/>
      <c r="T2156" s="230"/>
      <c r="AT2156" s="231" t="s">
        <v>283</v>
      </c>
      <c r="AU2156" s="231" t="s">
        <v>16</v>
      </c>
      <c r="AV2156" s="14" t="s">
        <v>84</v>
      </c>
      <c r="AW2156" s="14" t="s">
        <v>32</v>
      </c>
      <c r="AX2156" s="14" t="s">
        <v>76</v>
      </c>
      <c r="AY2156" s="231" t="s">
        <v>272</v>
      </c>
    </row>
    <row r="2157" spans="1:65" s="15" customFormat="1" ht="11.25">
      <c r="B2157" s="246"/>
      <c r="C2157" s="247"/>
      <c r="D2157" s="212" t="s">
        <v>283</v>
      </c>
      <c r="E2157" s="248" t="s">
        <v>1</v>
      </c>
      <c r="F2157" s="249" t="s">
        <v>5942</v>
      </c>
      <c r="G2157" s="247"/>
      <c r="H2157" s="250">
        <v>4</v>
      </c>
      <c r="I2157" s="251"/>
      <c r="J2157" s="247"/>
      <c r="K2157" s="247"/>
      <c r="L2157" s="252"/>
      <c r="M2157" s="253"/>
      <c r="N2157" s="254"/>
      <c r="O2157" s="254"/>
      <c r="P2157" s="254"/>
      <c r="Q2157" s="254"/>
      <c r="R2157" s="254"/>
      <c r="S2157" s="254"/>
      <c r="T2157" s="255"/>
      <c r="AT2157" s="256" t="s">
        <v>283</v>
      </c>
      <c r="AU2157" s="256" t="s">
        <v>16</v>
      </c>
      <c r="AV2157" s="15" t="s">
        <v>279</v>
      </c>
      <c r="AW2157" s="15" t="s">
        <v>32</v>
      </c>
      <c r="AX2157" s="15" t="s">
        <v>16</v>
      </c>
      <c r="AY2157" s="256" t="s">
        <v>272</v>
      </c>
    </row>
    <row r="2158" spans="1:65" s="2" customFormat="1" ht="44.25" customHeight="1">
      <c r="A2158" s="34"/>
      <c r="B2158" s="35"/>
      <c r="C2158" s="192" t="s">
        <v>3709</v>
      </c>
      <c r="D2158" s="192" t="s">
        <v>274</v>
      </c>
      <c r="E2158" s="193" t="s">
        <v>7402</v>
      </c>
      <c r="F2158" s="194" t="s">
        <v>7403</v>
      </c>
      <c r="G2158" s="195" t="s">
        <v>952</v>
      </c>
      <c r="H2158" s="196">
        <v>2</v>
      </c>
      <c r="I2158" s="197"/>
      <c r="J2158" s="198">
        <f>ROUND(I2158*H2158,2)</f>
        <v>0</v>
      </c>
      <c r="K2158" s="194" t="s">
        <v>1</v>
      </c>
      <c r="L2158" s="39"/>
      <c r="M2158" s="199" t="s">
        <v>1</v>
      </c>
      <c r="N2158" s="200" t="s">
        <v>41</v>
      </c>
      <c r="O2158" s="71"/>
      <c r="P2158" s="201">
        <f>O2158*H2158</f>
        <v>0</v>
      </c>
      <c r="Q2158" s="201">
        <v>0</v>
      </c>
      <c r="R2158" s="201">
        <f>Q2158*H2158</f>
        <v>0</v>
      </c>
      <c r="S2158" s="201">
        <v>0</v>
      </c>
      <c r="T2158" s="202">
        <f>S2158*H2158</f>
        <v>0</v>
      </c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4"/>
      <c r="AE2158" s="34"/>
      <c r="AR2158" s="203" t="s">
        <v>279</v>
      </c>
      <c r="AT2158" s="203" t="s">
        <v>274</v>
      </c>
      <c r="AU2158" s="203" t="s">
        <v>16</v>
      </c>
      <c r="AY2158" s="17" t="s">
        <v>272</v>
      </c>
      <c r="BE2158" s="204">
        <f>IF(N2158="základní",J2158,0)</f>
        <v>0</v>
      </c>
      <c r="BF2158" s="204">
        <f>IF(N2158="snížená",J2158,0)</f>
        <v>0</v>
      </c>
      <c r="BG2158" s="204">
        <f>IF(N2158="zákl. přenesená",J2158,0)</f>
        <v>0</v>
      </c>
      <c r="BH2158" s="204">
        <f>IF(N2158="sníž. přenesená",J2158,0)</f>
        <v>0</v>
      </c>
      <c r="BI2158" s="204">
        <f>IF(N2158="nulová",J2158,0)</f>
        <v>0</v>
      </c>
      <c r="BJ2158" s="17" t="s">
        <v>16</v>
      </c>
      <c r="BK2158" s="204">
        <f>ROUND(I2158*H2158,2)</f>
        <v>0</v>
      </c>
      <c r="BL2158" s="17" t="s">
        <v>279</v>
      </c>
      <c r="BM2158" s="203" t="s">
        <v>7404</v>
      </c>
    </row>
    <row r="2159" spans="1:65" s="13" customFormat="1" ht="22.5">
      <c r="B2159" s="210"/>
      <c r="C2159" s="211"/>
      <c r="D2159" s="212" t="s">
        <v>283</v>
      </c>
      <c r="E2159" s="213" t="s">
        <v>1</v>
      </c>
      <c r="F2159" s="214" t="s">
        <v>7398</v>
      </c>
      <c r="G2159" s="211"/>
      <c r="H2159" s="213" t="s">
        <v>1</v>
      </c>
      <c r="I2159" s="215"/>
      <c r="J2159" s="211"/>
      <c r="K2159" s="211"/>
      <c r="L2159" s="216"/>
      <c r="M2159" s="217"/>
      <c r="N2159" s="218"/>
      <c r="O2159" s="218"/>
      <c r="P2159" s="218"/>
      <c r="Q2159" s="218"/>
      <c r="R2159" s="218"/>
      <c r="S2159" s="218"/>
      <c r="T2159" s="219"/>
      <c r="AT2159" s="220" t="s">
        <v>283</v>
      </c>
      <c r="AU2159" s="220" t="s">
        <v>16</v>
      </c>
      <c r="AV2159" s="13" t="s">
        <v>16</v>
      </c>
      <c r="AW2159" s="13" t="s">
        <v>32</v>
      </c>
      <c r="AX2159" s="13" t="s">
        <v>76</v>
      </c>
      <c r="AY2159" s="220" t="s">
        <v>272</v>
      </c>
    </row>
    <row r="2160" spans="1:65" s="13" customFormat="1" ht="11.25">
      <c r="B2160" s="210"/>
      <c r="C2160" s="211"/>
      <c r="D2160" s="212" t="s">
        <v>283</v>
      </c>
      <c r="E2160" s="213" t="s">
        <v>1</v>
      </c>
      <c r="F2160" s="214" t="s">
        <v>7399</v>
      </c>
      <c r="G2160" s="211"/>
      <c r="H2160" s="213" t="s">
        <v>1</v>
      </c>
      <c r="I2160" s="215"/>
      <c r="J2160" s="211"/>
      <c r="K2160" s="211"/>
      <c r="L2160" s="216"/>
      <c r="M2160" s="217"/>
      <c r="N2160" s="218"/>
      <c r="O2160" s="218"/>
      <c r="P2160" s="218"/>
      <c r="Q2160" s="218"/>
      <c r="R2160" s="218"/>
      <c r="S2160" s="218"/>
      <c r="T2160" s="219"/>
      <c r="AT2160" s="220" t="s">
        <v>283</v>
      </c>
      <c r="AU2160" s="220" t="s">
        <v>16</v>
      </c>
      <c r="AV2160" s="13" t="s">
        <v>16</v>
      </c>
      <c r="AW2160" s="13" t="s">
        <v>32</v>
      </c>
      <c r="AX2160" s="13" t="s">
        <v>76</v>
      </c>
      <c r="AY2160" s="220" t="s">
        <v>272</v>
      </c>
    </row>
    <row r="2161" spans="1:65" s="13" customFormat="1" ht="22.5">
      <c r="B2161" s="210"/>
      <c r="C2161" s="211"/>
      <c r="D2161" s="212" t="s">
        <v>283</v>
      </c>
      <c r="E2161" s="213" t="s">
        <v>1</v>
      </c>
      <c r="F2161" s="214" t="s">
        <v>7400</v>
      </c>
      <c r="G2161" s="211"/>
      <c r="H2161" s="213" t="s">
        <v>1</v>
      </c>
      <c r="I2161" s="215"/>
      <c r="J2161" s="211"/>
      <c r="K2161" s="211"/>
      <c r="L2161" s="216"/>
      <c r="M2161" s="217"/>
      <c r="N2161" s="218"/>
      <c r="O2161" s="218"/>
      <c r="P2161" s="218"/>
      <c r="Q2161" s="218"/>
      <c r="R2161" s="218"/>
      <c r="S2161" s="218"/>
      <c r="T2161" s="219"/>
      <c r="AT2161" s="220" t="s">
        <v>283</v>
      </c>
      <c r="AU2161" s="220" t="s">
        <v>16</v>
      </c>
      <c r="AV2161" s="13" t="s">
        <v>16</v>
      </c>
      <c r="AW2161" s="13" t="s">
        <v>32</v>
      </c>
      <c r="AX2161" s="13" t="s">
        <v>76</v>
      </c>
      <c r="AY2161" s="220" t="s">
        <v>272</v>
      </c>
    </row>
    <row r="2162" spans="1:65" s="13" customFormat="1" ht="33.75">
      <c r="B2162" s="210"/>
      <c r="C2162" s="211"/>
      <c r="D2162" s="212" t="s">
        <v>283</v>
      </c>
      <c r="E2162" s="213" t="s">
        <v>1</v>
      </c>
      <c r="F2162" s="214" t="s">
        <v>7401</v>
      </c>
      <c r="G2162" s="211"/>
      <c r="H2162" s="213" t="s">
        <v>1</v>
      </c>
      <c r="I2162" s="215"/>
      <c r="J2162" s="211"/>
      <c r="K2162" s="211"/>
      <c r="L2162" s="216"/>
      <c r="M2162" s="217"/>
      <c r="N2162" s="218"/>
      <c r="O2162" s="218"/>
      <c r="P2162" s="218"/>
      <c r="Q2162" s="218"/>
      <c r="R2162" s="218"/>
      <c r="S2162" s="218"/>
      <c r="T2162" s="219"/>
      <c r="AT2162" s="220" t="s">
        <v>283</v>
      </c>
      <c r="AU2162" s="220" t="s">
        <v>16</v>
      </c>
      <c r="AV2162" s="13" t="s">
        <v>16</v>
      </c>
      <c r="AW2162" s="13" t="s">
        <v>32</v>
      </c>
      <c r="AX2162" s="13" t="s">
        <v>76</v>
      </c>
      <c r="AY2162" s="220" t="s">
        <v>272</v>
      </c>
    </row>
    <row r="2163" spans="1:65" s="13" customFormat="1" ht="11.25">
      <c r="B2163" s="210"/>
      <c r="C2163" s="211"/>
      <c r="D2163" s="212" t="s">
        <v>283</v>
      </c>
      <c r="E2163" s="213" t="s">
        <v>1</v>
      </c>
      <c r="F2163" s="214" t="s">
        <v>6736</v>
      </c>
      <c r="G2163" s="211"/>
      <c r="H2163" s="213" t="s">
        <v>1</v>
      </c>
      <c r="I2163" s="215"/>
      <c r="J2163" s="211"/>
      <c r="K2163" s="211"/>
      <c r="L2163" s="216"/>
      <c r="M2163" s="217"/>
      <c r="N2163" s="218"/>
      <c r="O2163" s="218"/>
      <c r="P2163" s="218"/>
      <c r="Q2163" s="218"/>
      <c r="R2163" s="218"/>
      <c r="S2163" s="218"/>
      <c r="T2163" s="219"/>
      <c r="AT2163" s="220" t="s">
        <v>283</v>
      </c>
      <c r="AU2163" s="220" t="s">
        <v>16</v>
      </c>
      <c r="AV2163" s="13" t="s">
        <v>16</v>
      </c>
      <c r="AW2163" s="13" t="s">
        <v>32</v>
      </c>
      <c r="AX2163" s="13" t="s">
        <v>76</v>
      </c>
      <c r="AY2163" s="220" t="s">
        <v>272</v>
      </c>
    </row>
    <row r="2164" spans="1:65" s="14" customFormat="1" ht="11.25">
      <c r="B2164" s="221"/>
      <c r="C2164" s="222"/>
      <c r="D2164" s="212" t="s">
        <v>283</v>
      </c>
      <c r="E2164" s="223" t="s">
        <v>1</v>
      </c>
      <c r="F2164" s="224" t="s">
        <v>84</v>
      </c>
      <c r="G2164" s="222"/>
      <c r="H2164" s="225">
        <v>2</v>
      </c>
      <c r="I2164" s="226"/>
      <c r="J2164" s="222"/>
      <c r="K2164" s="222"/>
      <c r="L2164" s="227"/>
      <c r="M2164" s="228"/>
      <c r="N2164" s="229"/>
      <c r="O2164" s="229"/>
      <c r="P2164" s="229"/>
      <c r="Q2164" s="229"/>
      <c r="R2164" s="229"/>
      <c r="S2164" s="229"/>
      <c r="T2164" s="230"/>
      <c r="AT2164" s="231" t="s">
        <v>283</v>
      </c>
      <c r="AU2164" s="231" t="s">
        <v>16</v>
      </c>
      <c r="AV2164" s="14" t="s">
        <v>84</v>
      </c>
      <c r="AW2164" s="14" t="s">
        <v>32</v>
      </c>
      <c r="AX2164" s="14" t="s">
        <v>76</v>
      </c>
      <c r="AY2164" s="231" t="s">
        <v>272</v>
      </c>
    </row>
    <row r="2165" spans="1:65" s="15" customFormat="1" ht="11.25">
      <c r="B2165" s="246"/>
      <c r="C2165" s="247"/>
      <c r="D2165" s="212" t="s">
        <v>283</v>
      </c>
      <c r="E2165" s="248" t="s">
        <v>1</v>
      </c>
      <c r="F2165" s="249" t="s">
        <v>5942</v>
      </c>
      <c r="G2165" s="247"/>
      <c r="H2165" s="250">
        <v>2</v>
      </c>
      <c r="I2165" s="251"/>
      <c r="J2165" s="247"/>
      <c r="K2165" s="247"/>
      <c r="L2165" s="252"/>
      <c r="M2165" s="253"/>
      <c r="N2165" s="254"/>
      <c r="O2165" s="254"/>
      <c r="P2165" s="254"/>
      <c r="Q2165" s="254"/>
      <c r="R2165" s="254"/>
      <c r="S2165" s="254"/>
      <c r="T2165" s="255"/>
      <c r="AT2165" s="256" t="s">
        <v>283</v>
      </c>
      <c r="AU2165" s="256" t="s">
        <v>16</v>
      </c>
      <c r="AV2165" s="15" t="s">
        <v>279</v>
      </c>
      <c r="AW2165" s="15" t="s">
        <v>32</v>
      </c>
      <c r="AX2165" s="15" t="s">
        <v>16</v>
      </c>
      <c r="AY2165" s="256" t="s">
        <v>272</v>
      </c>
    </row>
    <row r="2166" spans="1:65" s="2" customFormat="1" ht="37.9" customHeight="1">
      <c r="A2166" s="34"/>
      <c r="B2166" s="35"/>
      <c r="C2166" s="192" t="s">
        <v>3715</v>
      </c>
      <c r="D2166" s="192" t="s">
        <v>274</v>
      </c>
      <c r="E2166" s="193" t="s">
        <v>7405</v>
      </c>
      <c r="F2166" s="194" t="s">
        <v>7406</v>
      </c>
      <c r="G2166" s="195" t="s">
        <v>952</v>
      </c>
      <c r="H2166" s="196">
        <v>1</v>
      </c>
      <c r="I2166" s="197"/>
      <c r="J2166" s="198">
        <f>ROUND(I2166*H2166,2)</f>
        <v>0</v>
      </c>
      <c r="K2166" s="194" t="s">
        <v>1</v>
      </c>
      <c r="L2166" s="39"/>
      <c r="M2166" s="199" t="s">
        <v>1</v>
      </c>
      <c r="N2166" s="200" t="s">
        <v>41</v>
      </c>
      <c r="O2166" s="71"/>
      <c r="P2166" s="201">
        <f>O2166*H2166</f>
        <v>0</v>
      </c>
      <c r="Q2166" s="201">
        <v>0</v>
      </c>
      <c r="R2166" s="201">
        <f>Q2166*H2166</f>
        <v>0</v>
      </c>
      <c r="S2166" s="201">
        <v>0</v>
      </c>
      <c r="T2166" s="202">
        <f>S2166*H2166</f>
        <v>0</v>
      </c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R2166" s="203" t="s">
        <v>279</v>
      </c>
      <c r="AT2166" s="203" t="s">
        <v>274</v>
      </c>
      <c r="AU2166" s="203" t="s">
        <v>16</v>
      </c>
      <c r="AY2166" s="17" t="s">
        <v>272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7" t="s">
        <v>16</v>
      </c>
      <c r="BK2166" s="204">
        <f>ROUND(I2166*H2166,2)</f>
        <v>0</v>
      </c>
      <c r="BL2166" s="17" t="s">
        <v>279</v>
      </c>
      <c r="BM2166" s="203" t="s">
        <v>7407</v>
      </c>
    </row>
    <row r="2167" spans="1:65" s="13" customFormat="1" ht="22.5">
      <c r="B2167" s="210"/>
      <c r="C2167" s="211"/>
      <c r="D2167" s="212" t="s">
        <v>283</v>
      </c>
      <c r="E2167" s="213" t="s">
        <v>1</v>
      </c>
      <c r="F2167" s="214" t="s">
        <v>7398</v>
      </c>
      <c r="G2167" s="211"/>
      <c r="H2167" s="213" t="s">
        <v>1</v>
      </c>
      <c r="I2167" s="215"/>
      <c r="J2167" s="211"/>
      <c r="K2167" s="211"/>
      <c r="L2167" s="216"/>
      <c r="M2167" s="217"/>
      <c r="N2167" s="218"/>
      <c r="O2167" s="218"/>
      <c r="P2167" s="218"/>
      <c r="Q2167" s="218"/>
      <c r="R2167" s="218"/>
      <c r="S2167" s="218"/>
      <c r="T2167" s="219"/>
      <c r="AT2167" s="220" t="s">
        <v>283</v>
      </c>
      <c r="AU2167" s="220" t="s">
        <v>16</v>
      </c>
      <c r="AV2167" s="13" t="s">
        <v>16</v>
      </c>
      <c r="AW2167" s="13" t="s">
        <v>32</v>
      </c>
      <c r="AX2167" s="13" t="s">
        <v>76</v>
      </c>
      <c r="AY2167" s="220" t="s">
        <v>272</v>
      </c>
    </row>
    <row r="2168" spans="1:65" s="13" customFormat="1" ht="11.25">
      <c r="B2168" s="210"/>
      <c r="C2168" s="211"/>
      <c r="D2168" s="212" t="s">
        <v>283</v>
      </c>
      <c r="E2168" s="213" t="s">
        <v>1</v>
      </c>
      <c r="F2168" s="214" t="s">
        <v>7399</v>
      </c>
      <c r="G2168" s="211"/>
      <c r="H2168" s="213" t="s">
        <v>1</v>
      </c>
      <c r="I2168" s="215"/>
      <c r="J2168" s="211"/>
      <c r="K2168" s="211"/>
      <c r="L2168" s="216"/>
      <c r="M2168" s="217"/>
      <c r="N2168" s="218"/>
      <c r="O2168" s="218"/>
      <c r="P2168" s="218"/>
      <c r="Q2168" s="218"/>
      <c r="R2168" s="218"/>
      <c r="S2168" s="218"/>
      <c r="T2168" s="219"/>
      <c r="AT2168" s="220" t="s">
        <v>283</v>
      </c>
      <c r="AU2168" s="220" t="s">
        <v>16</v>
      </c>
      <c r="AV2168" s="13" t="s">
        <v>16</v>
      </c>
      <c r="AW2168" s="13" t="s">
        <v>32</v>
      </c>
      <c r="AX2168" s="13" t="s">
        <v>76</v>
      </c>
      <c r="AY2168" s="220" t="s">
        <v>272</v>
      </c>
    </row>
    <row r="2169" spans="1:65" s="13" customFormat="1" ht="22.5">
      <c r="B2169" s="210"/>
      <c r="C2169" s="211"/>
      <c r="D2169" s="212" t="s">
        <v>283</v>
      </c>
      <c r="E2169" s="213" t="s">
        <v>1</v>
      </c>
      <c r="F2169" s="214" t="s">
        <v>7400</v>
      </c>
      <c r="G2169" s="211"/>
      <c r="H2169" s="213" t="s">
        <v>1</v>
      </c>
      <c r="I2169" s="215"/>
      <c r="J2169" s="211"/>
      <c r="K2169" s="211"/>
      <c r="L2169" s="216"/>
      <c r="M2169" s="217"/>
      <c r="N2169" s="218"/>
      <c r="O2169" s="218"/>
      <c r="P2169" s="218"/>
      <c r="Q2169" s="218"/>
      <c r="R2169" s="218"/>
      <c r="S2169" s="218"/>
      <c r="T2169" s="219"/>
      <c r="AT2169" s="220" t="s">
        <v>283</v>
      </c>
      <c r="AU2169" s="220" t="s">
        <v>16</v>
      </c>
      <c r="AV2169" s="13" t="s">
        <v>16</v>
      </c>
      <c r="AW2169" s="13" t="s">
        <v>32</v>
      </c>
      <c r="AX2169" s="13" t="s">
        <v>76</v>
      </c>
      <c r="AY2169" s="220" t="s">
        <v>272</v>
      </c>
    </row>
    <row r="2170" spans="1:65" s="13" customFormat="1" ht="33.75">
      <c r="B2170" s="210"/>
      <c r="C2170" s="211"/>
      <c r="D2170" s="212" t="s">
        <v>283</v>
      </c>
      <c r="E2170" s="213" t="s">
        <v>1</v>
      </c>
      <c r="F2170" s="214" t="s">
        <v>7401</v>
      </c>
      <c r="G2170" s="211"/>
      <c r="H2170" s="213" t="s">
        <v>1</v>
      </c>
      <c r="I2170" s="215"/>
      <c r="J2170" s="211"/>
      <c r="K2170" s="211"/>
      <c r="L2170" s="216"/>
      <c r="M2170" s="217"/>
      <c r="N2170" s="218"/>
      <c r="O2170" s="218"/>
      <c r="P2170" s="218"/>
      <c r="Q2170" s="218"/>
      <c r="R2170" s="218"/>
      <c r="S2170" s="218"/>
      <c r="T2170" s="219"/>
      <c r="AT2170" s="220" t="s">
        <v>283</v>
      </c>
      <c r="AU2170" s="220" t="s">
        <v>16</v>
      </c>
      <c r="AV2170" s="13" t="s">
        <v>16</v>
      </c>
      <c r="AW2170" s="13" t="s">
        <v>32</v>
      </c>
      <c r="AX2170" s="13" t="s">
        <v>76</v>
      </c>
      <c r="AY2170" s="220" t="s">
        <v>272</v>
      </c>
    </row>
    <row r="2171" spans="1:65" s="13" customFormat="1" ht="11.25">
      <c r="B2171" s="210"/>
      <c r="C2171" s="211"/>
      <c r="D2171" s="212" t="s">
        <v>283</v>
      </c>
      <c r="E2171" s="213" t="s">
        <v>1</v>
      </c>
      <c r="F2171" s="214" t="s">
        <v>6736</v>
      </c>
      <c r="G2171" s="211"/>
      <c r="H2171" s="213" t="s">
        <v>1</v>
      </c>
      <c r="I2171" s="215"/>
      <c r="J2171" s="211"/>
      <c r="K2171" s="211"/>
      <c r="L2171" s="216"/>
      <c r="M2171" s="217"/>
      <c r="N2171" s="218"/>
      <c r="O2171" s="218"/>
      <c r="P2171" s="218"/>
      <c r="Q2171" s="218"/>
      <c r="R2171" s="218"/>
      <c r="S2171" s="218"/>
      <c r="T2171" s="219"/>
      <c r="AT2171" s="220" t="s">
        <v>283</v>
      </c>
      <c r="AU2171" s="220" t="s">
        <v>16</v>
      </c>
      <c r="AV2171" s="13" t="s">
        <v>16</v>
      </c>
      <c r="AW2171" s="13" t="s">
        <v>32</v>
      </c>
      <c r="AX2171" s="13" t="s">
        <v>76</v>
      </c>
      <c r="AY2171" s="220" t="s">
        <v>272</v>
      </c>
    </row>
    <row r="2172" spans="1:65" s="14" customFormat="1" ht="11.25">
      <c r="B2172" s="221"/>
      <c r="C2172" s="222"/>
      <c r="D2172" s="212" t="s">
        <v>283</v>
      </c>
      <c r="E2172" s="223" t="s">
        <v>1</v>
      </c>
      <c r="F2172" s="224" t="s">
        <v>16</v>
      </c>
      <c r="G2172" s="222"/>
      <c r="H2172" s="225">
        <v>1</v>
      </c>
      <c r="I2172" s="226"/>
      <c r="J2172" s="222"/>
      <c r="K2172" s="222"/>
      <c r="L2172" s="227"/>
      <c r="M2172" s="228"/>
      <c r="N2172" s="229"/>
      <c r="O2172" s="229"/>
      <c r="P2172" s="229"/>
      <c r="Q2172" s="229"/>
      <c r="R2172" s="229"/>
      <c r="S2172" s="229"/>
      <c r="T2172" s="230"/>
      <c r="AT2172" s="231" t="s">
        <v>283</v>
      </c>
      <c r="AU2172" s="231" t="s">
        <v>16</v>
      </c>
      <c r="AV2172" s="14" t="s">
        <v>84</v>
      </c>
      <c r="AW2172" s="14" t="s">
        <v>32</v>
      </c>
      <c r="AX2172" s="14" t="s">
        <v>76</v>
      </c>
      <c r="AY2172" s="231" t="s">
        <v>272</v>
      </c>
    </row>
    <row r="2173" spans="1:65" s="15" customFormat="1" ht="11.25">
      <c r="B2173" s="246"/>
      <c r="C2173" s="247"/>
      <c r="D2173" s="212" t="s">
        <v>283</v>
      </c>
      <c r="E2173" s="248" t="s">
        <v>1</v>
      </c>
      <c r="F2173" s="249" t="s">
        <v>5942</v>
      </c>
      <c r="G2173" s="247"/>
      <c r="H2173" s="250">
        <v>1</v>
      </c>
      <c r="I2173" s="251"/>
      <c r="J2173" s="247"/>
      <c r="K2173" s="247"/>
      <c r="L2173" s="252"/>
      <c r="M2173" s="253"/>
      <c r="N2173" s="254"/>
      <c r="O2173" s="254"/>
      <c r="P2173" s="254"/>
      <c r="Q2173" s="254"/>
      <c r="R2173" s="254"/>
      <c r="S2173" s="254"/>
      <c r="T2173" s="255"/>
      <c r="AT2173" s="256" t="s">
        <v>283</v>
      </c>
      <c r="AU2173" s="256" t="s">
        <v>16</v>
      </c>
      <c r="AV2173" s="15" t="s">
        <v>279</v>
      </c>
      <c r="AW2173" s="15" t="s">
        <v>32</v>
      </c>
      <c r="AX2173" s="15" t="s">
        <v>16</v>
      </c>
      <c r="AY2173" s="256" t="s">
        <v>272</v>
      </c>
    </row>
    <row r="2174" spans="1:65" s="2" customFormat="1" ht="37.9" customHeight="1">
      <c r="A2174" s="34"/>
      <c r="B2174" s="35"/>
      <c r="C2174" s="192" t="s">
        <v>3719</v>
      </c>
      <c r="D2174" s="192" t="s">
        <v>274</v>
      </c>
      <c r="E2174" s="193" t="s">
        <v>7408</v>
      </c>
      <c r="F2174" s="194" t="s">
        <v>7409</v>
      </c>
      <c r="G2174" s="195" t="s">
        <v>952</v>
      </c>
      <c r="H2174" s="196">
        <v>2</v>
      </c>
      <c r="I2174" s="197"/>
      <c r="J2174" s="198">
        <f>ROUND(I2174*H2174,2)</f>
        <v>0</v>
      </c>
      <c r="K2174" s="194" t="s">
        <v>1</v>
      </c>
      <c r="L2174" s="39"/>
      <c r="M2174" s="199" t="s">
        <v>1</v>
      </c>
      <c r="N2174" s="200" t="s">
        <v>41</v>
      </c>
      <c r="O2174" s="71"/>
      <c r="P2174" s="201">
        <f>O2174*H2174</f>
        <v>0</v>
      </c>
      <c r="Q2174" s="201">
        <v>0</v>
      </c>
      <c r="R2174" s="201">
        <f>Q2174*H2174</f>
        <v>0</v>
      </c>
      <c r="S2174" s="201">
        <v>0</v>
      </c>
      <c r="T2174" s="202">
        <f>S2174*H2174</f>
        <v>0</v>
      </c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4"/>
      <c r="AE2174" s="34"/>
      <c r="AR2174" s="203" t="s">
        <v>279</v>
      </c>
      <c r="AT2174" s="203" t="s">
        <v>274</v>
      </c>
      <c r="AU2174" s="203" t="s">
        <v>16</v>
      </c>
      <c r="AY2174" s="17" t="s">
        <v>272</v>
      </c>
      <c r="BE2174" s="204">
        <f>IF(N2174="základní",J2174,0)</f>
        <v>0</v>
      </c>
      <c r="BF2174" s="204">
        <f>IF(N2174="snížená",J2174,0)</f>
        <v>0</v>
      </c>
      <c r="BG2174" s="204">
        <f>IF(N2174="zákl. přenesená",J2174,0)</f>
        <v>0</v>
      </c>
      <c r="BH2174" s="204">
        <f>IF(N2174="sníž. přenesená",J2174,0)</f>
        <v>0</v>
      </c>
      <c r="BI2174" s="204">
        <f>IF(N2174="nulová",J2174,0)</f>
        <v>0</v>
      </c>
      <c r="BJ2174" s="17" t="s">
        <v>16</v>
      </c>
      <c r="BK2174" s="204">
        <f>ROUND(I2174*H2174,2)</f>
        <v>0</v>
      </c>
      <c r="BL2174" s="17" t="s">
        <v>279</v>
      </c>
      <c r="BM2174" s="203" t="s">
        <v>5804</v>
      </c>
    </row>
    <row r="2175" spans="1:65" s="13" customFormat="1" ht="22.5">
      <c r="B2175" s="210"/>
      <c r="C2175" s="211"/>
      <c r="D2175" s="212" t="s">
        <v>283</v>
      </c>
      <c r="E2175" s="213" t="s">
        <v>1</v>
      </c>
      <c r="F2175" s="214" t="s">
        <v>7398</v>
      </c>
      <c r="G2175" s="211"/>
      <c r="H2175" s="213" t="s">
        <v>1</v>
      </c>
      <c r="I2175" s="215"/>
      <c r="J2175" s="211"/>
      <c r="K2175" s="211"/>
      <c r="L2175" s="216"/>
      <c r="M2175" s="217"/>
      <c r="N2175" s="218"/>
      <c r="O2175" s="218"/>
      <c r="P2175" s="218"/>
      <c r="Q2175" s="218"/>
      <c r="R2175" s="218"/>
      <c r="S2175" s="218"/>
      <c r="T2175" s="219"/>
      <c r="AT2175" s="220" t="s">
        <v>283</v>
      </c>
      <c r="AU2175" s="220" t="s">
        <v>16</v>
      </c>
      <c r="AV2175" s="13" t="s">
        <v>16</v>
      </c>
      <c r="AW2175" s="13" t="s">
        <v>32</v>
      </c>
      <c r="AX2175" s="13" t="s">
        <v>76</v>
      </c>
      <c r="AY2175" s="220" t="s">
        <v>272</v>
      </c>
    </row>
    <row r="2176" spans="1:65" s="13" customFormat="1" ht="11.25">
      <c r="B2176" s="210"/>
      <c r="C2176" s="211"/>
      <c r="D2176" s="212" t="s">
        <v>283</v>
      </c>
      <c r="E2176" s="213" t="s">
        <v>1</v>
      </c>
      <c r="F2176" s="214" t="s">
        <v>7399</v>
      </c>
      <c r="G2176" s="211"/>
      <c r="H2176" s="213" t="s">
        <v>1</v>
      </c>
      <c r="I2176" s="215"/>
      <c r="J2176" s="211"/>
      <c r="K2176" s="211"/>
      <c r="L2176" s="216"/>
      <c r="M2176" s="217"/>
      <c r="N2176" s="218"/>
      <c r="O2176" s="218"/>
      <c r="P2176" s="218"/>
      <c r="Q2176" s="218"/>
      <c r="R2176" s="218"/>
      <c r="S2176" s="218"/>
      <c r="T2176" s="219"/>
      <c r="AT2176" s="220" t="s">
        <v>283</v>
      </c>
      <c r="AU2176" s="220" t="s">
        <v>16</v>
      </c>
      <c r="AV2176" s="13" t="s">
        <v>16</v>
      </c>
      <c r="AW2176" s="13" t="s">
        <v>32</v>
      </c>
      <c r="AX2176" s="13" t="s">
        <v>76</v>
      </c>
      <c r="AY2176" s="220" t="s">
        <v>272</v>
      </c>
    </row>
    <row r="2177" spans="1:65" s="13" customFormat="1" ht="22.5">
      <c r="B2177" s="210"/>
      <c r="C2177" s="211"/>
      <c r="D2177" s="212" t="s">
        <v>283</v>
      </c>
      <c r="E2177" s="213" t="s">
        <v>1</v>
      </c>
      <c r="F2177" s="214" t="s">
        <v>7400</v>
      </c>
      <c r="G2177" s="211"/>
      <c r="H2177" s="213" t="s">
        <v>1</v>
      </c>
      <c r="I2177" s="215"/>
      <c r="J2177" s="211"/>
      <c r="K2177" s="211"/>
      <c r="L2177" s="216"/>
      <c r="M2177" s="217"/>
      <c r="N2177" s="218"/>
      <c r="O2177" s="218"/>
      <c r="P2177" s="218"/>
      <c r="Q2177" s="218"/>
      <c r="R2177" s="218"/>
      <c r="S2177" s="218"/>
      <c r="T2177" s="219"/>
      <c r="AT2177" s="220" t="s">
        <v>283</v>
      </c>
      <c r="AU2177" s="220" t="s">
        <v>16</v>
      </c>
      <c r="AV2177" s="13" t="s">
        <v>16</v>
      </c>
      <c r="AW2177" s="13" t="s">
        <v>32</v>
      </c>
      <c r="AX2177" s="13" t="s">
        <v>76</v>
      </c>
      <c r="AY2177" s="220" t="s">
        <v>272</v>
      </c>
    </row>
    <row r="2178" spans="1:65" s="13" customFormat="1" ht="11.25">
      <c r="B2178" s="210"/>
      <c r="C2178" s="211"/>
      <c r="D2178" s="212" t="s">
        <v>283</v>
      </c>
      <c r="E2178" s="213" t="s">
        <v>1</v>
      </c>
      <c r="F2178" s="214" t="s">
        <v>6736</v>
      </c>
      <c r="G2178" s="211"/>
      <c r="H2178" s="213" t="s">
        <v>1</v>
      </c>
      <c r="I2178" s="215"/>
      <c r="J2178" s="211"/>
      <c r="K2178" s="211"/>
      <c r="L2178" s="216"/>
      <c r="M2178" s="217"/>
      <c r="N2178" s="218"/>
      <c r="O2178" s="218"/>
      <c r="P2178" s="218"/>
      <c r="Q2178" s="218"/>
      <c r="R2178" s="218"/>
      <c r="S2178" s="218"/>
      <c r="T2178" s="219"/>
      <c r="AT2178" s="220" t="s">
        <v>283</v>
      </c>
      <c r="AU2178" s="220" t="s">
        <v>16</v>
      </c>
      <c r="AV2178" s="13" t="s">
        <v>16</v>
      </c>
      <c r="AW2178" s="13" t="s">
        <v>32</v>
      </c>
      <c r="AX2178" s="13" t="s">
        <v>76</v>
      </c>
      <c r="AY2178" s="220" t="s">
        <v>272</v>
      </c>
    </row>
    <row r="2179" spans="1:65" s="14" customFormat="1" ht="11.25">
      <c r="B2179" s="221"/>
      <c r="C2179" s="222"/>
      <c r="D2179" s="212" t="s">
        <v>283</v>
      </c>
      <c r="E2179" s="223" t="s">
        <v>1</v>
      </c>
      <c r="F2179" s="224" t="s">
        <v>84</v>
      </c>
      <c r="G2179" s="222"/>
      <c r="H2179" s="225">
        <v>2</v>
      </c>
      <c r="I2179" s="226"/>
      <c r="J2179" s="222"/>
      <c r="K2179" s="222"/>
      <c r="L2179" s="227"/>
      <c r="M2179" s="228"/>
      <c r="N2179" s="229"/>
      <c r="O2179" s="229"/>
      <c r="P2179" s="229"/>
      <c r="Q2179" s="229"/>
      <c r="R2179" s="229"/>
      <c r="S2179" s="229"/>
      <c r="T2179" s="230"/>
      <c r="AT2179" s="231" t="s">
        <v>283</v>
      </c>
      <c r="AU2179" s="231" t="s">
        <v>16</v>
      </c>
      <c r="AV2179" s="14" t="s">
        <v>84</v>
      </c>
      <c r="AW2179" s="14" t="s">
        <v>32</v>
      </c>
      <c r="AX2179" s="14" t="s">
        <v>76</v>
      </c>
      <c r="AY2179" s="231" t="s">
        <v>272</v>
      </c>
    </row>
    <row r="2180" spans="1:65" s="15" customFormat="1" ht="11.25">
      <c r="B2180" s="246"/>
      <c r="C2180" s="247"/>
      <c r="D2180" s="212" t="s">
        <v>283</v>
      </c>
      <c r="E2180" s="248" t="s">
        <v>1</v>
      </c>
      <c r="F2180" s="249" t="s">
        <v>5942</v>
      </c>
      <c r="G2180" s="247"/>
      <c r="H2180" s="250">
        <v>2</v>
      </c>
      <c r="I2180" s="251"/>
      <c r="J2180" s="247"/>
      <c r="K2180" s="247"/>
      <c r="L2180" s="252"/>
      <c r="M2180" s="253"/>
      <c r="N2180" s="254"/>
      <c r="O2180" s="254"/>
      <c r="P2180" s="254"/>
      <c r="Q2180" s="254"/>
      <c r="R2180" s="254"/>
      <c r="S2180" s="254"/>
      <c r="T2180" s="255"/>
      <c r="AT2180" s="256" t="s">
        <v>283</v>
      </c>
      <c r="AU2180" s="256" t="s">
        <v>16</v>
      </c>
      <c r="AV2180" s="15" t="s">
        <v>279</v>
      </c>
      <c r="AW2180" s="15" t="s">
        <v>32</v>
      </c>
      <c r="AX2180" s="15" t="s">
        <v>16</v>
      </c>
      <c r="AY2180" s="256" t="s">
        <v>272</v>
      </c>
    </row>
    <row r="2181" spans="1:65" s="2" customFormat="1" ht="33" customHeight="1">
      <c r="A2181" s="34"/>
      <c r="B2181" s="35"/>
      <c r="C2181" s="192" t="s">
        <v>3725</v>
      </c>
      <c r="D2181" s="192" t="s">
        <v>274</v>
      </c>
      <c r="E2181" s="193" t="s">
        <v>7410</v>
      </c>
      <c r="F2181" s="194" t="s">
        <v>7411</v>
      </c>
      <c r="G2181" s="195" t="s">
        <v>952</v>
      </c>
      <c r="H2181" s="196">
        <v>7</v>
      </c>
      <c r="I2181" s="197"/>
      <c r="J2181" s="198">
        <f>ROUND(I2181*H2181,2)</f>
        <v>0</v>
      </c>
      <c r="K2181" s="194" t="s">
        <v>1</v>
      </c>
      <c r="L2181" s="39"/>
      <c r="M2181" s="199" t="s">
        <v>1</v>
      </c>
      <c r="N2181" s="200" t="s">
        <v>41</v>
      </c>
      <c r="O2181" s="71"/>
      <c r="P2181" s="201">
        <f>O2181*H2181</f>
        <v>0</v>
      </c>
      <c r="Q2181" s="201">
        <v>0</v>
      </c>
      <c r="R2181" s="201">
        <f>Q2181*H2181</f>
        <v>0</v>
      </c>
      <c r="S2181" s="201">
        <v>0</v>
      </c>
      <c r="T2181" s="202">
        <f>S2181*H2181</f>
        <v>0</v>
      </c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  <c r="AR2181" s="203" t="s">
        <v>279</v>
      </c>
      <c r="AT2181" s="203" t="s">
        <v>274</v>
      </c>
      <c r="AU2181" s="203" t="s">
        <v>16</v>
      </c>
      <c r="AY2181" s="17" t="s">
        <v>272</v>
      </c>
      <c r="BE2181" s="204">
        <f>IF(N2181="základní",J2181,0)</f>
        <v>0</v>
      </c>
      <c r="BF2181" s="204">
        <f>IF(N2181="snížená",J2181,0)</f>
        <v>0</v>
      </c>
      <c r="BG2181" s="204">
        <f>IF(N2181="zákl. přenesená",J2181,0)</f>
        <v>0</v>
      </c>
      <c r="BH2181" s="204">
        <f>IF(N2181="sníž. přenesená",J2181,0)</f>
        <v>0</v>
      </c>
      <c r="BI2181" s="204">
        <f>IF(N2181="nulová",J2181,0)</f>
        <v>0</v>
      </c>
      <c r="BJ2181" s="17" t="s">
        <v>16</v>
      </c>
      <c r="BK2181" s="204">
        <f>ROUND(I2181*H2181,2)</f>
        <v>0</v>
      </c>
      <c r="BL2181" s="17" t="s">
        <v>279</v>
      </c>
      <c r="BM2181" s="203" t="s">
        <v>7412</v>
      </c>
    </row>
    <row r="2182" spans="1:65" s="13" customFormat="1" ht="11.25">
      <c r="B2182" s="210"/>
      <c r="C2182" s="211"/>
      <c r="D2182" s="212" t="s">
        <v>283</v>
      </c>
      <c r="E2182" s="213" t="s">
        <v>1</v>
      </c>
      <c r="F2182" s="214" t="s">
        <v>6736</v>
      </c>
      <c r="G2182" s="211"/>
      <c r="H2182" s="213" t="s">
        <v>1</v>
      </c>
      <c r="I2182" s="215"/>
      <c r="J2182" s="211"/>
      <c r="K2182" s="211"/>
      <c r="L2182" s="216"/>
      <c r="M2182" s="217"/>
      <c r="N2182" s="218"/>
      <c r="O2182" s="218"/>
      <c r="P2182" s="218"/>
      <c r="Q2182" s="218"/>
      <c r="R2182" s="218"/>
      <c r="S2182" s="218"/>
      <c r="T2182" s="219"/>
      <c r="AT2182" s="220" t="s">
        <v>283</v>
      </c>
      <c r="AU2182" s="220" t="s">
        <v>16</v>
      </c>
      <c r="AV2182" s="13" t="s">
        <v>16</v>
      </c>
      <c r="AW2182" s="13" t="s">
        <v>32</v>
      </c>
      <c r="AX2182" s="13" t="s">
        <v>76</v>
      </c>
      <c r="AY2182" s="220" t="s">
        <v>272</v>
      </c>
    </row>
    <row r="2183" spans="1:65" s="14" customFormat="1" ht="11.25">
      <c r="B2183" s="221"/>
      <c r="C2183" s="222"/>
      <c r="D2183" s="212" t="s">
        <v>283</v>
      </c>
      <c r="E2183" s="223" t="s">
        <v>1</v>
      </c>
      <c r="F2183" s="224" t="s">
        <v>4532</v>
      </c>
      <c r="G2183" s="222"/>
      <c r="H2183" s="225">
        <v>7</v>
      </c>
      <c r="I2183" s="226"/>
      <c r="J2183" s="222"/>
      <c r="K2183" s="222"/>
      <c r="L2183" s="227"/>
      <c r="M2183" s="228"/>
      <c r="N2183" s="229"/>
      <c r="O2183" s="229"/>
      <c r="P2183" s="229"/>
      <c r="Q2183" s="229"/>
      <c r="R2183" s="229"/>
      <c r="S2183" s="229"/>
      <c r="T2183" s="230"/>
      <c r="AT2183" s="231" t="s">
        <v>283</v>
      </c>
      <c r="AU2183" s="231" t="s">
        <v>16</v>
      </c>
      <c r="AV2183" s="14" t="s">
        <v>84</v>
      </c>
      <c r="AW2183" s="14" t="s">
        <v>32</v>
      </c>
      <c r="AX2183" s="14" t="s">
        <v>76</v>
      </c>
      <c r="AY2183" s="231" t="s">
        <v>272</v>
      </c>
    </row>
    <row r="2184" spans="1:65" s="15" customFormat="1" ht="11.25">
      <c r="B2184" s="246"/>
      <c r="C2184" s="247"/>
      <c r="D2184" s="212" t="s">
        <v>283</v>
      </c>
      <c r="E2184" s="248" t="s">
        <v>1</v>
      </c>
      <c r="F2184" s="249" t="s">
        <v>5942</v>
      </c>
      <c r="G2184" s="247"/>
      <c r="H2184" s="250">
        <v>7</v>
      </c>
      <c r="I2184" s="251"/>
      <c r="J2184" s="247"/>
      <c r="K2184" s="247"/>
      <c r="L2184" s="252"/>
      <c r="M2184" s="253"/>
      <c r="N2184" s="254"/>
      <c r="O2184" s="254"/>
      <c r="P2184" s="254"/>
      <c r="Q2184" s="254"/>
      <c r="R2184" s="254"/>
      <c r="S2184" s="254"/>
      <c r="T2184" s="255"/>
      <c r="AT2184" s="256" t="s">
        <v>283</v>
      </c>
      <c r="AU2184" s="256" t="s">
        <v>16</v>
      </c>
      <c r="AV2184" s="15" t="s">
        <v>279</v>
      </c>
      <c r="AW2184" s="15" t="s">
        <v>32</v>
      </c>
      <c r="AX2184" s="15" t="s">
        <v>16</v>
      </c>
      <c r="AY2184" s="256" t="s">
        <v>272</v>
      </c>
    </row>
    <row r="2185" spans="1:65" s="2" customFormat="1" ht="44.25" customHeight="1">
      <c r="A2185" s="34"/>
      <c r="B2185" s="35"/>
      <c r="C2185" s="192" t="s">
        <v>3731</v>
      </c>
      <c r="D2185" s="192" t="s">
        <v>274</v>
      </c>
      <c r="E2185" s="193" t="s">
        <v>7413</v>
      </c>
      <c r="F2185" s="194" t="s">
        <v>7414</v>
      </c>
      <c r="G2185" s="195" t="s">
        <v>952</v>
      </c>
      <c r="H2185" s="196">
        <v>1</v>
      </c>
      <c r="I2185" s="197"/>
      <c r="J2185" s="198">
        <f>ROUND(I2185*H2185,2)</f>
        <v>0</v>
      </c>
      <c r="K2185" s="194" t="s">
        <v>1</v>
      </c>
      <c r="L2185" s="39"/>
      <c r="M2185" s="199" t="s">
        <v>1</v>
      </c>
      <c r="N2185" s="200" t="s">
        <v>41</v>
      </c>
      <c r="O2185" s="71"/>
      <c r="P2185" s="201">
        <f>O2185*H2185</f>
        <v>0</v>
      </c>
      <c r="Q2185" s="201">
        <v>0</v>
      </c>
      <c r="R2185" s="201">
        <f>Q2185*H2185</f>
        <v>0</v>
      </c>
      <c r="S2185" s="201">
        <v>0</v>
      </c>
      <c r="T2185" s="202">
        <f>S2185*H2185</f>
        <v>0</v>
      </c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4"/>
      <c r="AE2185" s="34"/>
      <c r="AR2185" s="203" t="s">
        <v>279</v>
      </c>
      <c r="AT2185" s="203" t="s">
        <v>274</v>
      </c>
      <c r="AU2185" s="203" t="s">
        <v>16</v>
      </c>
      <c r="AY2185" s="17" t="s">
        <v>272</v>
      </c>
      <c r="BE2185" s="204">
        <f>IF(N2185="základní",J2185,0)</f>
        <v>0</v>
      </c>
      <c r="BF2185" s="204">
        <f>IF(N2185="snížená",J2185,0)</f>
        <v>0</v>
      </c>
      <c r="BG2185" s="204">
        <f>IF(N2185="zákl. přenesená",J2185,0)</f>
        <v>0</v>
      </c>
      <c r="BH2185" s="204">
        <f>IF(N2185="sníž. přenesená",J2185,0)</f>
        <v>0</v>
      </c>
      <c r="BI2185" s="204">
        <f>IF(N2185="nulová",J2185,0)</f>
        <v>0</v>
      </c>
      <c r="BJ2185" s="17" t="s">
        <v>16</v>
      </c>
      <c r="BK2185" s="204">
        <f>ROUND(I2185*H2185,2)</f>
        <v>0</v>
      </c>
      <c r="BL2185" s="17" t="s">
        <v>279</v>
      </c>
      <c r="BM2185" s="203" t="s">
        <v>7415</v>
      </c>
    </row>
    <row r="2186" spans="1:65" s="13" customFormat="1" ht="11.25">
      <c r="B2186" s="210"/>
      <c r="C2186" s="211"/>
      <c r="D2186" s="212" t="s">
        <v>283</v>
      </c>
      <c r="E2186" s="213" t="s">
        <v>1</v>
      </c>
      <c r="F2186" s="214" t="s">
        <v>6736</v>
      </c>
      <c r="G2186" s="211"/>
      <c r="H2186" s="213" t="s">
        <v>1</v>
      </c>
      <c r="I2186" s="215"/>
      <c r="J2186" s="211"/>
      <c r="K2186" s="211"/>
      <c r="L2186" s="216"/>
      <c r="M2186" s="217"/>
      <c r="N2186" s="218"/>
      <c r="O2186" s="218"/>
      <c r="P2186" s="218"/>
      <c r="Q2186" s="218"/>
      <c r="R2186" s="218"/>
      <c r="S2186" s="218"/>
      <c r="T2186" s="219"/>
      <c r="AT2186" s="220" t="s">
        <v>283</v>
      </c>
      <c r="AU2186" s="220" t="s">
        <v>16</v>
      </c>
      <c r="AV2186" s="13" t="s">
        <v>16</v>
      </c>
      <c r="AW2186" s="13" t="s">
        <v>32</v>
      </c>
      <c r="AX2186" s="13" t="s">
        <v>76</v>
      </c>
      <c r="AY2186" s="220" t="s">
        <v>272</v>
      </c>
    </row>
    <row r="2187" spans="1:65" s="14" customFormat="1" ht="11.25">
      <c r="B2187" s="221"/>
      <c r="C2187" s="222"/>
      <c r="D2187" s="212" t="s">
        <v>283</v>
      </c>
      <c r="E2187" s="223" t="s">
        <v>1</v>
      </c>
      <c r="F2187" s="224" t="s">
        <v>16</v>
      </c>
      <c r="G2187" s="222"/>
      <c r="H2187" s="225">
        <v>1</v>
      </c>
      <c r="I2187" s="226"/>
      <c r="J2187" s="222"/>
      <c r="K2187" s="222"/>
      <c r="L2187" s="227"/>
      <c r="M2187" s="228"/>
      <c r="N2187" s="229"/>
      <c r="O2187" s="229"/>
      <c r="P2187" s="229"/>
      <c r="Q2187" s="229"/>
      <c r="R2187" s="229"/>
      <c r="S2187" s="229"/>
      <c r="T2187" s="230"/>
      <c r="AT2187" s="231" t="s">
        <v>283</v>
      </c>
      <c r="AU2187" s="231" t="s">
        <v>16</v>
      </c>
      <c r="AV2187" s="14" t="s">
        <v>84</v>
      </c>
      <c r="AW2187" s="14" t="s">
        <v>32</v>
      </c>
      <c r="AX2187" s="14" t="s">
        <v>76</v>
      </c>
      <c r="AY2187" s="231" t="s">
        <v>272</v>
      </c>
    </row>
    <row r="2188" spans="1:65" s="15" customFormat="1" ht="11.25">
      <c r="B2188" s="246"/>
      <c r="C2188" s="247"/>
      <c r="D2188" s="212" t="s">
        <v>283</v>
      </c>
      <c r="E2188" s="248" t="s">
        <v>1</v>
      </c>
      <c r="F2188" s="249" t="s">
        <v>5942</v>
      </c>
      <c r="G2188" s="247"/>
      <c r="H2188" s="250">
        <v>1</v>
      </c>
      <c r="I2188" s="251"/>
      <c r="J2188" s="247"/>
      <c r="K2188" s="247"/>
      <c r="L2188" s="252"/>
      <c r="M2188" s="253"/>
      <c r="N2188" s="254"/>
      <c r="O2188" s="254"/>
      <c r="P2188" s="254"/>
      <c r="Q2188" s="254"/>
      <c r="R2188" s="254"/>
      <c r="S2188" s="254"/>
      <c r="T2188" s="255"/>
      <c r="AT2188" s="256" t="s">
        <v>283</v>
      </c>
      <c r="AU2188" s="256" t="s">
        <v>16</v>
      </c>
      <c r="AV2188" s="15" t="s">
        <v>279</v>
      </c>
      <c r="AW2188" s="15" t="s">
        <v>32</v>
      </c>
      <c r="AX2188" s="15" t="s">
        <v>16</v>
      </c>
      <c r="AY2188" s="256" t="s">
        <v>272</v>
      </c>
    </row>
    <row r="2189" spans="1:65" s="2" customFormat="1" ht="37.9" customHeight="1">
      <c r="A2189" s="34"/>
      <c r="B2189" s="35"/>
      <c r="C2189" s="192" t="s">
        <v>3737</v>
      </c>
      <c r="D2189" s="192" t="s">
        <v>274</v>
      </c>
      <c r="E2189" s="193" t="s">
        <v>7416</v>
      </c>
      <c r="F2189" s="194" t="s">
        <v>7417</v>
      </c>
      <c r="G2189" s="195" t="s">
        <v>952</v>
      </c>
      <c r="H2189" s="196">
        <v>8</v>
      </c>
      <c r="I2189" s="197"/>
      <c r="J2189" s="198">
        <f>ROUND(I2189*H2189,2)</f>
        <v>0</v>
      </c>
      <c r="K2189" s="194" t="s">
        <v>1</v>
      </c>
      <c r="L2189" s="39"/>
      <c r="M2189" s="199" t="s">
        <v>1</v>
      </c>
      <c r="N2189" s="200" t="s">
        <v>41</v>
      </c>
      <c r="O2189" s="71"/>
      <c r="P2189" s="201">
        <f>O2189*H2189</f>
        <v>0</v>
      </c>
      <c r="Q2189" s="201">
        <v>0</v>
      </c>
      <c r="R2189" s="201">
        <f>Q2189*H2189</f>
        <v>0</v>
      </c>
      <c r="S2189" s="201">
        <v>0</v>
      </c>
      <c r="T2189" s="202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203" t="s">
        <v>279</v>
      </c>
      <c r="AT2189" s="203" t="s">
        <v>274</v>
      </c>
      <c r="AU2189" s="203" t="s">
        <v>16</v>
      </c>
      <c r="AY2189" s="17" t="s">
        <v>272</v>
      </c>
      <c r="BE2189" s="204">
        <f>IF(N2189="základní",J2189,0)</f>
        <v>0</v>
      </c>
      <c r="BF2189" s="204">
        <f>IF(N2189="snížená",J2189,0)</f>
        <v>0</v>
      </c>
      <c r="BG2189" s="204">
        <f>IF(N2189="zákl. přenesená",J2189,0)</f>
        <v>0</v>
      </c>
      <c r="BH2189" s="204">
        <f>IF(N2189="sníž. přenesená",J2189,0)</f>
        <v>0</v>
      </c>
      <c r="BI2189" s="204">
        <f>IF(N2189="nulová",J2189,0)</f>
        <v>0</v>
      </c>
      <c r="BJ2189" s="17" t="s">
        <v>16</v>
      </c>
      <c r="BK2189" s="204">
        <f>ROUND(I2189*H2189,2)</f>
        <v>0</v>
      </c>
      <c r="BL2189" s="17" t="s">
        <v>279</v>
      </c>
      <c r="BM2189" s="203" t="s">
        <v>7418</v>
      </c>
    </row>
    <row r="2190" spans="1:65" s="13" customFormat="1" ht="11.25">
      <c r="B2190" s="210"/>
      <c r="C2190" s="211"/>
      <c r="D2190" s="212" t="s">
        <v>283</v>
      </c>
      <c r="E2190" s="213" t="s">
        <v>1</v>
      </c>
      <c r="F2190" s="214" t="s">
        <v>6736</v>
      </c>
      <c r="G2190" s="211"/>
      <c r="H2190" s="213" t="s">
        <v>1</v>
      </c>
      <c r="I2190" s="215"/>
      <c r="J2190" s="211"/>
      <c r="K2190" s="211"/>
      <c r="L2190" s="216"/>
      <c r="M2190" s="217"/>
      <c r="N2190" s="218"/>
      <c r="O2190" s="218"/>
      <c r="P2190" s="218"/>
      <c r="Q2190" s="218"/>
      <c r="R2190" s="218"/>
      <c r="S2190" s="218"/>
      <c r="T2190" s="219"/>
      <c r="AT2190" s="220" t="s">
        <v>283</v>
      </c>
      <c r="AU2190" s="220" t="s">
        <v>16</v>
      </c>
      <c r="AV2190" s="13" t="s">
        <v>16</v>
      </c>
      <c r="AW2190" s="13" t="s">
        <v>32</v>
      </c>
      <c r="AX2190" s="13" t="s">
        <v>76</v>
      </c>
      <c r="AY2190" s="220" t="s">
        <v>272</v>
      </c>
    </row>
    <row r="2191" spans="1:65" s="14" customFormat="1" ht="11.25">
      <c r="B2191" s="221"/>
      <c r="C2191" s="222"/>
      <c r="D2191" s="212" t="s">
        <v>283</v>
      </c>
      <c r="E2191" s="223" t="s">
        <v>1</v>
      </c>
      <c r="F2191" s="224" t="s">
        <v>313</v>
      </c>
      <c r="G2191" s="222"/>
      <c r="H2191" s="225">
        <v>8</v>
      </c>
      <c r="I2191" s="226"/>
      <c r="J2191" s="222"/>
      <c r="K2191" s="222"/>
      <c r="L2191" s="227"/>
      <c r="M2191" s="228"/>
      <c r="N2191" s="229"/>
      <c r="O2191" s="229"/>
      <c r="P2191" s="229"/>
      <c r="Q2191" s="229"/>
      <c r="R2191" s="229"/>
      <c r="S2191" s="229"/>
      <c r="T2191" s="230"/>
      <c r="AT2191" s="231" t="s">
        <v>283</v>
      </c>
      <c r="AU2191" s="231" t="s">
        <v>16</v>
      </c>
      <c r="AV2191" s="14" t="s">
        <v>84</v>
      </c>
      <c r="AW2191" s="14" t="s">
        <v>32</v>
      </c>
      <c r="AX2191" s="14" t="s">
        <v>76</v>
      </c>
      <c r="AY2191" s="231" t="s">
        <v>272</v>
      </c>
    </row>
    <row r="2192" spans="1:65" s="15" customFormat="1" ht="11.25">
      <c r="B2192" s="246"/>
      <c r="C2192" s="247"/>
      <c r="D2192" s="212" t="s">
        <v>283</v>
      </c>
      <c r="E2192" s="248" t="s">
        <v>1</v>
      </c>
      <c r="F2192" s="249" t="s">
        <v>5942</v>
      </c>
      <c r="G2192" s="247"/>
      <c r="H2192" s="250">
        <v>8</v>
      </c>
      <c r="I2192" s="251"/>
      <c r="J2192" s="247"/>
      <c r="K2192" s="247"/>
      <c r="L2192" s="252"/>
      <c r="M2192" s="253"/>
      <c r="N2192" s="254"/>
      <c r="O2192" s="254"/>
      <c r="P2192" s="254"/>
      <c r="Q2192" s="254"/>
      <c r="R2192" s="254"/>
      <c r="S2192" s="254"/>
      <c r="T2192" s="255"/>
      <c r="AT2192" s="256" t="s">
        <v>283</v>
      </c>
      <c r="AU2192" s="256" t="s">
        <v>16</v>
      </c>
      <c r="AV2192" s="15" t="s">
        <v>279</v>
      </c>
      <c r="AW2192" s="15" t="s">
        <v>32</v>
      </c>
      <c r="AX2192" s="15" t="s">
        <v>16</v>
      </c>
      <c r="AY2192" s="256" t="s">
        <v>272</v>
      </c>
    </row>
    <row r="2193" spans="1:65" s="2" customFormat="1" ht="37.9" customHeight="1">
      <c r="A2193" s="34"/>
      <c r="B2193" s="35"/>
      <c r="C2193" s="192" t="s">
        <v>3743</v>
      </c>
      <c r="D2193" s="192" t="s">
        <v>274</v>
      </c>
      <c r="E2193" s="193" t="s">
        <v>7419</v>
      </c>
      <c r="F2193" s="194" t="s">
        <v>7420</v>
      </c>
      <c r="G2193" s="195" t="s">
        <v>952</v>
      </c>
      <c r="H2193" s="196">
        <v>1</v>
      </c>
      <c r="I2193" s="197"/>
      <c r="J2193" s="198">
        <f>ROUND(I2193*H2193,2)</f>
        <v>0</v>
      </c>
      <c r="K2193" s="194" t="s">
        <v>1</v>
      </c>
      <c r="L2193" s="39"/>
      <c r="M2193" s="199" t="s">
        <v>1</v>
      </c>
      <c r="N2193" s="200" t="s">
        <v>41</v>
      </c>
      <c r="O2193" s="71"/>
      <c r="P2193" s="201">
        <f>O2193*H2193</f>
        <v>0</v>
      </c>
      <c r="Q2193" s="201">
        <v>0</v>
      </c>
      <c r="R2193" s="201">
        <f>Q2193*H2193</f>
        <v>0</v>
      </c>
      <c r="S2193" s="201">
        <v>0</v>
      </c>
      <c r="T2193" s="202">
        <f>S2193*H2193</f>
        <v>0</v>
      </c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  <c r="AR2193" s="203" t="s">
        <v>279</v>
      </c>
      <c r="AT2193" s="203" t="s">
        <v>274</v>
      </c>
      <c r="AU2193" s="203" t="s">
        <v>16</v>
      </c>
      <c r="AY2193" s="17" t="s">
        <v>272</v>
      </c>
      <c r="BE2193" s="204">
        <f>IF(N2193="základní",J2193,0)</f>
        <v>0</v>
      </c>
      <c r="BF2193" s="204">
        <f>IF(N2193="snížená",J2193,0)</f>
        <v>0</v>
      </c>
      <c r="BG2193" s="204">
        <f>IF(N2193="zákl. přenesená",J2193,0)</f>
        <v>0</v>
      </c>
      <c r="BH2193" s="204">
        <f>IF(N2193="sníž. přenesená",J2193,0)</f>
        <v>0</v>
      </c>
      <c r="BI2193" s="204">
        <f>IF(N2193="nulová",J2193,0)</f>
        <v>0</v>
      </c>
      <c r="BJ2193" s="17" t="s">
        <v>16</v>
      </c>
      <c r="BK2193" s="204">
        <f>ROUND(I2193*H2193,2)</f>
        <v>0</v>
      </c>
      <c r="BL2193" s="17" t="s">
        <v>279</v>
      </c>
      <c r="BM2193" s="203" t="s">
        <v>7421</v>
      </c>
    </row>
    <row r="2194" spans="1:65" s="13" customFormat="1" ht="11.25">
      <c r="B2194" s="210"/>
      <c r="C2194" s="211"/>
      <c r="D2194" s="212" t="s">
        <v>283</v>
      </c>
      <c r="E2194" s="213" t="s">
        <v>1</v>
      </c>
      <c r="F2194" s="214" t="s">
        <v>7422</v>
      </c>
      <c r="G2194" s="211"/>
      <c r="H2194" s="213" t="s">
        <v>1</v>
      </c>
      <c r="I2194" s="215"/>
      <c r="J2194" s="211"/>
      <c r="K2194" s="211"/>
      <c r="L2194" s="216"/>
      <c r="M2194" s="217"/>
      <c r="N2194" s="218"/>
      <c r="O2194" s="218"/>
      <c r="P2194" s="218"/>
      <c r="Q2194" s="218"/>
      <c r="R2194" s="218"/>
      <c r="S2194" s="218"/>
      <c r="T2194" s="219"/>
      <c r="AT2194" s="220" t="s">
        <v>283</v>
      </c>
      <c r="AU2194" s="220" t="s">
        <v>16</v>
      </c>
      <c r="AV2194" s="13" t="s">
        <v>16</v>
      </c>
      <c r="AW2194" s="13" t="s">
        <v>32</v>
      </c>
      <c r="AX2194" s="13" t="s">
        <v>76</v>
      </c>
      <c r="AY2194" s="220" t="s">
        <v>272</v>
      </c>
    </row>
    <row r="2195" spans="1:65" s="13" customFormat="1" ht="11.25">
      <c r="B2195" s="210"/>
      <c r="C2195" s="211"/>
      <c r="D2195" s="212" t="s">
        <v>283</v>
      </c>
      <c r="E2195" s="213" t="s">
        <v>1</v>
      </c>
      <c r="F2195" s="214" t="s">
        <v>6768</v>
      </c>
      <c r="G2195" s="211"/>
      <c r="H2195" s="213" t="s">
        <v>1</v>
      </c>
      <c r="I2195" s="215"/>
      <c r="J2195" s="211"/>
      <c r="K2195" s="211"/>
      <c r="L2195" s="216"/>
      <c r="M2195" s="217"/>
      <c r="N2195" s="218"/>
      <c r="O2195" s="218"/>
      <c r="P2195" s="218"/>
      <c r="Q2195" s="218"/>
      <c r="R2195" s="218"/>
      <c r="S2195" s="218"/>
      <c r="T2195" s="219"/>
      <c r="AT2195" s="220" t="s">
        <v>283</v>
      </c>
      <c r="AU2195" s="220" t="s">
        <v>16</v>
      </c>
      <c r="AV2195" s="13" t="s">
        <v>16</v>
      </c>
      <c r="AW2195" s="13" t="s">
        <v>32</v>
      </c>
      <c r="AX2195" s="13" t="s">
        <v>76</v>
      </c>
      <c r="AY2195" s="220" t="s">
        <v>272</v>
      </c>
    </row>
    <row r="2196" spans="1:65" s="14" customFormat="1" ht="11.25">
      <c r="B2196" s="221"/>
      <c r="C2196" s="222"/>
      <c r="D2196" s="212" t="s">
        <v>283</v>
      </c>
      <c r="E2196" s="223" t="s">
        <v>1</v>
      </c>
      <c r="F2196" s="224" t="s">
        <v>16</v>
      </c>
      <c r="G2196" s="222"/>
      <c r="H2196" s="225">
        <v>1</v>
      </c>
      <c r="I2196" s="226"/>
      <c r="J2196" s="222"/>
      <c r="K2196" s="222"/>
      <c r="L2196" s="227"/>
      <c r="M2196" s="228"/>
      <c r="N2196" s="229"/>
      <c r="O2196" s="229"/>
      <c r="P2196" s="229"/>
      <c r="Q2196" s="229"/>
      <c r="R2196" s="229"/>
      <c r="S2196" s="229"/>
      <c r="T2196" s="230"/>
      <c r="AT2196" s="231" t="s">
        <v>283</v>
      </c>
      <c r="AU2196" s="231" t="s">
        <v>16</v>
      </c>
      <c r="AV2196" s="14" t="s">
        <v>84</v>
      </c>
      <c r="AW2196" s="14" t="s">
        <v>32</v>
      </c>
      <c r="AX2196" s="14" t="s">
        <v>76</v>
      </c>
      <c r="AY2196" s="231" t="s">
        <v>272</v>
      </c>
    </row>
    <row r="2197" spans="1:65" s="15" customFormat="1" ht="11.25">
      <c r="B2197" s="246"/>
      <c r="C2197" s="247"/>
      <c r="D2197" s="212" t="s">
        <v>283</v>
      </c>
      <c r="E2197" s="248" t="s">
        <v>1</v>
      </c>
      <c r="F2197" s="249" t="s">
        <v>5942</v>
      </c>
      <c r="G2197" s="247"/>
      <c r="H2197" s="250">
        <v>1</v>
      </c>
      <c r="I2197" s="251"/>
      <c r="J2197" s="247"/>
      <c r="K2197" s="247"/>
      <c r="L2197" s="252"/>
      <c r="M2197" s="253"/>
      <c r="N2197" s="254"/>
      <c r="O2197" s="254"/>
      <c r="P2197" s="254"/>
      <c r="Q2197" s="254"/>
      <c r="R2197" s="254"/>
      <c r="S2197" s="254"/>
      <c r="T2197" s="255"/>
      <c r="AT2197" s="256" t="s">
        <v>283</v>
      </c>
      <c r="AU2197" s="256" t="s">
        <v>16</v>
      </c>
      <c r="AV2197" s="15" t="s">
        <v>279</v>
      </c>
      <c r="AW2197" s="15" t="s">
        <v>32</v>
      </c>
      <c r="AX2197" s="15" t="s">
        <v>16</v>
      </c>
      <c r="AY2197" s="256" t="s">
        <v>272</v>
      </c>
    </row>
    <row r="2198" spans="1:65" s="2" customFormat="1" ht="24.2" customHeight="1">
      <c r="A2198" s="34"/>
      <c r="B2198" s="35"/>
      <c r="C2198" s="192" t="s">
        <v>3748</v>
      </c>
      <c r="D2198" s="192" t="s">
        <v>274</v>
      </c>
      <c r="E2198" s="193" t="s">
        <v>7423</v>
      </c>
      <c r="F2198" s="194" t="s">
        <v>6832</v>
      </c>
      <c r="G2198" s="195" t="s">
        <v>952</v>
      </c>
      <c r="H2198" s="196">
        <v>1</v>
      </c>
      <c r="I2198" s="197"/>
      <c r="J2198" s="198">
        <f>ROUND(I2198*H2198,2)</f>
        <v>0</v>
      </c>
      <c r="K2198" s="194" t="s">
        <v>1</v>
      </c>
      <c r="L2198" s="39"/>
      <c r="M2198" s="199" t="s">
        <v>1</v>
      </c>
      <c r="N2198" s="200" t="s">
        <v>41</v>
      </c>
      <c r="O2198" s="71"/>
      <c r="P2198" s="201">
        <f>O2198*H2198</f>
        <v>0</v>
      </c>
      <c r="Q2198" s="201">
        <v>0</v>
      </c>
      <c r="R2198" s="201">
        <f>Q2198*H2198</f>
        <v>0</v>
      </c>
      <c r="S2198" s="201">
        <v>0</v>
      </c>
      <c r="T2198" s="202">
        <f>S2198*H2198</f>
        <v>0</v>
      </c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  <c r="AR2198" s="203" t="s">
        <v>279</v>
      </c>
      <c r="AT2198" s="203" t="s">
        <v>274</v>
      </c>
      <c r="AU2198" s="203" t="s">
        <v>16</v>
      </c>
      <c r="AY2198" s="17" t="s">
        <v>272</v>
      </c>
      <c r="BE2198" s="204">
        <f>IF(N2198="základní",J2198,0)</f>
        <v>0</v>
      </c>
      <c r="BF2198" s="204">
        <f>IF(N2198="snížená",J2198,0)</f>
        <v>0</v>
      </c>
      <c r="BG2198" s="204">
        <f>IF(N2198="zákl. přenesená",J2198,0)</f>
        <v>0</v>
      </c>
      <c r="BH2198" s="204">
        <f>IF(N2198="sníž. přenesená",J2198,0)</f>
        <v>0</v>
      </c>
      <c r="BI2198" s="204">
        <f>IF(N2198="nulová",J2198,0)</f>
        <v>0</v>
      </c>
      <c r="BJ2198" s="17" t="s">
        <v>16</v>
      </c>
      <c r="BK2198" s="204">
        <f>ROUND(I2198*H2198,2)</f>
        <v>0</v>
      </c>
      <c r="BL2198" s="17" t="s">
        <v>279</v>
      </c>
      <c r="BM2198" s="203" t="s">
        <v>7424</v>
      </c>
    </row>
    <row r="2199" spans="1:65" s="13" customFormat="1" ht="11.25">
      <c r="B2199" s="210"/>
      <c r="C2199" s="211"/>
      <c r="D2199" s="212" t="s">
        <v>283</v>
      </c>
      <c r="E2199" s="213" t="s">
        <v>1</v>
      </c>
      <c r="F2199" s="214" t="s">
        <v>7425</v>
      </c>
      <c r="G2199" s="211"/>
      <c r="H2199" s="213" t="s">
        <v>1</v>
      </c>
      <c r="I2199" s="215"/>
      <c r="J2199" s="211"/>
      <c r="K2199" s="211"/>
      <c r="L2199" s="216"/>
      <c r="M2199" s="217"/>
      <c r="N2199" s="218"/>
      <c r="O2199" s="218"/>
      <c r="P2199" s="218"/>
      <c r="Q2199" s="218"/>
      <c r="R2199" s="218"/>
      <c r="S2199" s="218"/>
      <c r="T2199" s="219"/>
      <c r="AT2199" s="220" t="s">
        <v>283</v>
      </c>
      <c r="AU2199" s="220" t="s">
        <v>16</v>
      </c>
      <c r="AV2199" s="13" t="s">
        <v>16</v>
      </c>
      <c r="AW2199" s="13" t="s">
        <v>32</v>
      </c>
      <c r="AX2199" s="13" t="s">
        <v>76</v>
      </c>
      <c r="AY2199" s="220" t="s">
        <v>272</v>
      </c>
    </row>
    <row r="2200" spans="1:65" s="14" customFormat="1" ht="11.25">
      <c r="B2200" s="221"/>
      <c r="C2200" s="222"/>
      <c r="D2200" s="212" t="s">
        <v>283</v>
      </c>
      <c r="E2200" s="223" t="s">
        <v>1</v>
      </c>
      <c r="F2200" s="224" t="s">
        <v>16</v>
      </c>
      <c r="G2200" s="222"/>
      <c r="H2200" s="225">
        <v>1</v>
      </c>
      <c r="I2200" s="226"/>
      <c r="J2200" s="222"/>
      <c r="K2200" s="222"/>
      <c r="L2200" s="227"/>
      <c r="M2200" s="228"/>
      <c r="N2200" s="229"/>
      <c r="O2200" s="229"/>
      <c r="P2200" s="229"/>
      <c r="Q2200" s="229"/>
      <c r="R2200" s="229"/>
      <c r="S2200" s="229"/>
      <c r="T2200" s="230"/>
      <c r="AT2200" s="231" t="s">
        <v>283</v>
      </c>
      <c r="AU2200" s="231" t="s">
        <v>16</v>
      </c>
      <c r="AV2200" s="14" t="s">
        <v>84</v>
      </c>
      <c r="AW2200" s="14" t="s">
        <v>32</v>
      </c>
      <c r="AX2200" s="14" t="s">
        <v>76</v>
      </c>
      <c r="AY2200" s="231" t="s">
        <v>272</v>
      </c>
    </row>
    <row r="2201" spans="1:65" s="15" customFormat="1" ht="11.25">
      <c r="B2201" s="246"/>
      <c r="C2201" s="247"/>
      <c r="D2201" s="212" t="s">
        <v>283</v>
      </c>
      <c r="E2201" s="248" t="s">
        <v>1</v>
      </c>
      <c r="F2201" s="249" t="s">
        <v>5942</v>
      </c>
      <c r="G2201" s="247"/>
      <c r="H2201" s="250">
        <v>1</v>
      </c>
      <c r="I2201" s="251"/>
      <c r="J2201" s="247"/>
      <c r="K2201" s="247"/>
      <c r="L2201" s="252"/>
      <c r="M2201" s="253"/>
      <c r="N2201" s="254"/>
      <c r="O2201" s="254"/>
      <c r="P2201" s="254"/>
      <c r="Q2201" s="254"/>
      <c r="R2201" s="254"/>
      <c r="S2201" s="254"/>
      <c r="T2201" s="255"/>
      <c r="AT2201" s="256" t="s">
        <v>283</v>
      </c>
      <c r="AU2201" s="256" t="s">
        <v>16</v>
      </c>
      <c r="AV2201" s="15" t="s">
        <v>279</v>
      </c>
      <c r="AW2201" s="15" t="s">
        <v>32</v>
      </c>
      <c r="AX2201" s="15" t="s">
        <v>16</v>
      </c>
      <c r="AY2201" s="256" t="s">
        <v>272</v>
      </c>
    </row>
    <row r="2202" spans="1:65" s="2" customFormat="1" ht="24.2" customHeight="1">
      <c r="A2202" s="34"/>
      <c r="B2202" s="35"/>
      <c r="C2202" s="192" t="s">
        <v>3754</v>
      </c>
      <c r="D2202" s="192" t="s">
        <v>274</v>
      </c>
      <c r="E2202" s="193" t="s">
        <v>7426</v>
      </c>
      <c r="F2202" s="194" t="s">
        <v>6834</v>
      </c>
      <c r="G2202" s="195" t="s">
        <v>185</v>
      </c>
      <c r="H2202" s="196">
        <v>10.5</v>
      </c>
      <c r="I2202" s="197"/>
      <c r="J2202" s="198">
        <f>ROUND(I2202*H2202,2)</f>
        <v>0</v>
      </c>
      <c r="K2202" s="194" t="s">
        <v>1</v>
      </c>
      <c r="L2202" s="39"/>
      <c r="M2202" s="199" t="s">
        <v>1</v>
      </c>
      <c r="N2202" s="200" t="s">
        <v>41</v>
      </c>
      <c r="O2202" s="71"/>
      <c r="P2202" s="201">
        <f>O2202*H2202</f>
        <v>0</v>
      </c>
      <c r="Q2202" s="201">
        <v>0</v>
      </c>
      <c r="R2202" s="201">
        <f>Q2202*H2202</f>
        <v>0</v>
      </c>
      <c r="S2202" s="201">
        <v>0</v>
      </c>
      <c r="T2202" s="202">
        <f>S2202*H2202</f>
        <v>0</v>
      </c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R2202" s="203" t="s">
        <v>279</v>
      </c>
      <c r="AT2202" s="203" t="s">
        <v>274</v>
      </c>
      <c r="AU2202" s="203" t="s">
        <v>16</v>
      </c>
      <c r="AY2202" s="17" t="s">
        <v>272</v>
      </c>
      <c r="BE2202" s="204">
        <f>IF(N2202="základní",J2202,0)</f>
        <v>0</v>
      </c>
      <c r="BF2202" s="204">
        <f>IF(N2202="snížená",J2202,0)</f>
        <v>0</v>
      </c>
      <c r="BG2202" s="204">
        <f>IF(N2202="zákl. přenesená",J2202,0)</f>
        <v>0</v>
      </c>
      <c r="BH2202" s="204">
        <f>IF(N2202="sníž. přenesená",J2202,0)</f>
        <v>0</v>
      </c>
      <c r="BI2202" s="204">
        <f>IF(N2202="nulová",J2202,0)</f>
        <v>0</v>
      </c>
      <c r="BJ2202" s="17" t="s">
        <v>16</v>
      </c>
      <c r="BK2202" s="204">
        <f>ROUND(I2202*H2202,2)</f>
        <v>0</v>
      </c>
      <c r="BL2202" s="17" t="s">
        <v>279</v>
      </c>
      <c r="BM2202" s="203" t="s">
        <v>7427</v>
      </c>
    </row>
    <row r="2203" spans="1:65" s="13" customFormat="1" ht="11.25">
      <c r="B2203" s="210"/>
      <c r="C2203" s="211"/>
      <c r="D2203" s="212" t="s">
        <v>283</v>
      </c>
      <c r="E2203" s="213" t="s">
        <v>1</v>
      </c>
      <c r="F2203" s="214" t="s">
        <v>6768</v>
      </c>
      <c r="G2203" s="211"/>
      <c r="H2203" s="213" t="s">
        <v>1</v>
      </c>
      <c r="I2203" s="215"/>
      <c r="J2203" s="211"/>
      <c r="K2203" s="211"/>
      <c r="L2203" s="216"/>
      <c r="M2203" s="217"/>
      <c r="N2203" s="218"/>
      <c r="O2203" s="218"/>
      <c r="P2203" s="218"/>
      <c r="Q2203" s="218"/>
      <c r="R2203" s="218"/>
      <c r="S2203" s="218"/>
      <c r="T2203" s="219"/>
      <c r="AT2203" s="220" t="s">
        <v>283</v>
      </c>
      <c r="AU2203" s="220" t="s">
        <v>16</v>
      </c>
      <c r="AV2203" s="13" t="s">
        <v>16</v>
      </c>
      <c r="AW2203" s="13" t="s">
        <v>32</v>
      </c>
      <c r="AX2203" s="13" t="s">
        <v>76</v>
      </c>
      <c r="AY2203" s="220" t="s">
        <v>272</v>
      </c>
    </row>
    <row r="2204" spans="1:65" s="14" customFormat="1" ht="11.25">
      <c r="B2204" s="221"/>
      <c r="C2204" s="222"/>
      <c r="D2204" s="212" t="s">
        <v>283</v>
      </c>
      <c r="E2204" s="223" t="s">
        <v>1</v>
      </c>
      <c r="F2204" s="224" t="s">
        <v>7310</v>
      </c>
      <c r="G2204" s="222"/>
      <c r="H2204" s="225">
        <v>10.5</v>
      </c>
      <c r="I2204" s="226"/>
      <c r="J2204" s="222"/>
      <c r="K2204" s="222"/>
      <c r="L2204" s="227"/>
      <c r="M2204" s="228"/>
      <c r="N2204" s="229"/>
      <c r="O2204" s="229"/>
      <c r="P2204" s="229"/>
      <c r="Q2204" s="229"/>
      <c r="R2204" s="229"/>
      <c r="S2204" s="229"/>
      <c r="T2204" s="230"/>
      <c r="AT2204" s="231" t="s">
        <v>283</v>
      </c>
      <c r="AU2204" s="231" t="s">
        <v>16</v>
      </c>
      <c r="AV2204" s="14" t="s">
        <v>84</v>
      </c>
      <c r="AW2204" s="14" t="s">
        <v>32</v>
      </c>
      <c r="AX2204" s="14" t="s">
        <v>76</v>
      </c>
      <c r="AY2204" s="231" t="s">
        <v>272</v>
      </c>
    </row>
    <row r="2205" spans="1:65" s="15" customFormat="1" ht="11.25">
      <c r="B2205" s="246"/>
      <c r="C2205" s="247"/>
      <c r="D2205" s="212" t="s">
        <v>283</v>
      </c>
      <c r="E2205" s="248" t="s">
        <v>1</v>
      </c>
      <c r="F2205" s="249" t="s">
        <v>5942</v>
      </c>
      <c r="G2205" s="247"/>
      <c r="H2205" s="250">
        <v>10.5</v>
      </c>
      <c r="I2205" s="251"/>
      <c r="J2205" s="247"/>
      <c r="K2205" s="247"/>
      <c r="L2205" s="252"/>
      <c r="M2205" s="253"/>
      <c r="N2205" s="254"/>
      <c r="O2205" s="254"/>
      <c r="P2205" s="254"/>
      <c r="Q2205" s="254"/>
      <c r="R2205" s="254"/>
      <c r="S2205" s="254"/>
      <c r="T2205" s="255"/>
      <c r="AT2205" s="256" t="s">
        <v>283</v>
      </c>
      <c r="AU2205" s="256" t="s">
        <v>16</v>
      </c>
      <c r="AV2205" s="15" t="s">
        <v>279</v>
      </c>
      <c r="AW2205" s="15" t="s">
        <v>32</v>
      </c>
      <c r="AX2205" s="15" t="s">
        <v>16</v>
      </c>
      <c r="AY2205" s="256" t="s">
        <v>272</v>
      </c>
    </row>
    <row r="2206" spans="1:65" s="2" customFormat="1" ht="24.2" customHeight="1">
      <c r="A2206" s="34"/>
      <c r="B2206" s="35"/>
      <c r="C2206" s="192" t="s">
        <v>3774</v>
      </c>
      <c r="D2206" s="192" t="s">
        <v>274</v>
      </c>
      <c r="E2206" s="193" t="s">
        <v>7428</v>
      </c>
      <c r="F2206" s="194" t="s">
        <v>6837</v>
      </c>
      <c r="G2206" s="195" t="s">
        <v>156</v>
      </c>
      <c r="H2206" s="196">
        <v>1</v>
      </c>
      <c r="I2206" s="197"/>
      <c r="J2206" s="198">
        <f>ROUND(I2206*H2206,2)</f>
        <v>0</v>
      </c>
      <c r="K2206" s="194" t="s">
        <v>1</v>
      </c>
      <c r="L2206" s="39"/>
      <c r="M2206" s="199" t="s">
        <v>1</v>
      </c>
      <c r="N2206" s="200" t="s">
        <v>41</v>
      </c>
      <c r="O2206" s="71"/>
      <c r="P2206" s="201">
        <f>O2206*H2206</f>
        <v>0</v>
      </c>
      <c r="Q2206" s="201">
        <v>0</v>
      </c>
      <c r="R2206" s="201">
        <f>Q2206*H2206</f>
        <v>0</v>
      </c>
      <c r="S2206" s="201">
        <v>0</v>
      </c>
      <c r="T2206" s="202">
        <f>S2206*H2206</f>
        <v>0</v>
      </c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  <c r="AR2206" s="203" t="s">
        <v>279</v>
      </c>
      <c r="AT2206" s="203" t="s">
        <v>274</v>
      </c>
      <c r="AU2206" s="203" t="s">
        <v>16</v>
      </c>
      <c r="AY2206" s="17" t="s">
        <v>272</v>
      </c>
      <c r="BE2206" s="204">
        <f>IF(N2206="základní",J2206,0)</f>
        <v>0</v>
      </c>
      <c r="BF2206" s="204">
        <f>IF(N2206="snížená",J2206,0)</f>
        <v>0</v>
      </c>
      <c r="BG2206" s="204">
        <f>IF(N2206="zákl. přenesená",J2206,0)</f>
        <v>0</v>
      </c>
      <c r="BH2206" s="204">
        <f>IF(N2206="sníž. přenesená",J2206,0)</f>
        <v>0</v>
      </c>
      <c r="BI2206" s="204">
        <f>IF(N2206="nulová",J2206,0)</f>
        <v>0</v>
      </c>
      <c r="BJ2206" s="17" t="s">
        <v>16</v>
      </c>
      <c r="BK2206" s="204">
        <f>ROUND(I2206*H2206,2)</f>
        <v>0</v>
      </c>
      <c r="BL2206" s="17" t="s">
        <v>279</v>
      </c>
      <c r="BM2206" s="203" t="s">
        <v>7429</v>
      </c>
    </row>
    <row r="2207" spans="1:65" s="13" customFormat="1" ht="11.25">
      <c r="B2207" s="210"/>
      <c r="C2207" s="211"/>
      <c r="D2207" s="212" t="s">
        <v>283</v>
      </c>
      <c r="E2207" s="213" t="s">
        <v>1</v>
      </c>
      <c r="F2207" s="214" t="s">
        <v>6768</v>
      </c>
      <c r="G2207" s="211"/>
      <c r="H2207" s="213" t="s">
        <v>1</v>
      </c>
      <c r="I2207" s="215"/>
      <c r="J2207" s="211"/>
      <c r="K2207" s="211"/>
      <c r="L2207" s="216"/>
      <c r="M2207" s="217"/>
      <c r="N2207" s="218"/>
      <c r="O2207" s="218"/>
      <c r="P2207" s="218"/>
      <c r="Q2207" s="218"/>
      <c r="R2207" s="218"/>
      <c r="S2207" s="218"/>
      <c r="T2207" s="219"/>
      <c r="AT2207" s="220" t="s">
        <v>283</v>
      </c>
      <c r="AU2207" s="220" t="s">
        <v>16</v>
      </c>
      <c r="AV2207" s="13" t="s">
        <v>16</v>
      </c>
      <c r="AW2207" s="13" t="s">
        <v>32</v>
      </c>
      <c r="AX2207" s="13" t="s">
        <v>76</v>
      </c>
      <c r="AY2207" s="220" t="s">
        <v>272</v>
      </c>
    </row>
    <row r="2208" spans="1:65" s="14" customFormat="1" ht="11.25">
      <c r="B2208" s="221"/>
      <c r="C2208" s="222"/>
      <c r="D2208" s="212" t="s">
        <v>283</v>
      </c>
      <c r="E2208" s="223" t="s">
        <v>1</v>
      </c>
      <c r="F2208" s="224" t="s">
        <v>16</v>
      </c>
      <c r="G2208" s="222"/>
      <c r="H2208" s="225">
        <v>1</v>
      </c>
      <c r="I2208" s="226"/>
      <c r="J2208" s="222"/>
      <c r="K2208" s="222"/>
      <c r="L2208" s="227"/>
      <c r="M2208" s="228"/>
      <c r="N2208" s="229"/>
      <c r="O2208" s="229"/>
      <c r="P2208" s="229"/>
      <c r="Q2208" s="229"/>
      <c r="R2208" s="229"/>
      <c r="S2208" s="229"/>
      <c r="T2208" s="230"/>
      <c r="AT2208" s="231" t="s">
        <v>283</v>
      </c>
      <c r="AU2208" s="231" t="s">
        <v>16</v>
      </c>
      <c r="AV2208" s="14" t="s">
        <v>84</v>
      </c>
      <c r="AW2208" s="14" t="s">
        <v>32</v>
      </c>
      <c r="AX2208" s="14" t="s">
        <v>76</v>
      </c>
      <c r="AY2208" s="231" t="s">
        <v>272</v>
      </c>
    </row>
    <row r="2209" spans="1:65" s="15" customFormat="1" ht="11.25">
      <c r="B2209" s="246"/>
      <c r="C2209" s="247"/>
      <c r="D2209" s="212" t="s">
        <v>283</v>
      </c>
      <c r="E2209" s="248" t="s">
        <v>1</v>
      </c>
      <c r="F2209" s="249" t="s">
        <v>5942</v>
      </c>
      <c r="G2209" s="247"/>
      <c r="H2209" s="250">
        <v>1</v>
      </c>
      <c r="I2209" s="251"/>
      <c r="J2209" s="247"/>
      <c r="K2209" s="247"/>
      <c r="L2209" s="252"/>
      <c r="M2209" s="253"/>
      <c r="N2209" s="254"/>
      <c r="O2209" s="254"/>
      <c r="P2209" s="254"/>
      <c r="Q2209" s="254"/>
      <c r="R2209" s="254"/>
      <c r="S2209" s="254"/>
      <c r="T2209" s="255"/>
      <c r="AT2209" s="256" t="s">
        <v>283</v>
      </c>
      <c r="AU2209" s="256" t="s">
        <v>16</v>
      </c>
      <c r="AV2209" s="15" t="s">
        <v>279</v>
      </c>
      <c r="AW2209" s="15" t="s">
        <v>32</v>
      </c>
      <c r="AX2209" s="15" t="s">
        <v>16</v>
      </c>
      <c r="AY2209" s="256" t="s">
        <v>272</v>
      </c>
    </row>
    <row r="2210" spans="1:65" s="2" customFormat="1" ht="21.75" customHeight="1">
      <c r="A2210" s="34"/>
      <c r="B2210" s="35"/>
      <c r="C2210" s="192" t="s">
        <v>3787</v>
      </c>
      <c r="D2210" s="192" t="s">
        <v>274</v>
      </c>
      <c r="E2210" s="193" t="s">
        <v>7430</v>
      </c>
      <c r="F2210" s="194" t="s">
        <v>7431</v>
      </c>
      <c r="G2210" s="195" t="s">
        <v>185</v>
      </c>
      <c r="H2210" s="196">
        <v>29</v>
      </c>
      <c r="I2210" s="197"/>
      <c r="J2210" s="198">
        <f>ROUND(I2210*H2210,2)</f>
        <v>0</v>
      </c>
      <c r="K2210" s="194" t="s">
        <v>1</v>
      </c>
      <c r="L2210" s="39"/>
      <c r="M2210" s="199" t="s">
        <v>1</v>
      </c>
      <c r="N2210" s="200" t="s">
        <v>41</v>
      </c>
      <c r="O2210" s="71"/>
      <c r="P2210" s="201">
        <f>O2210*H2210</f>
        <v>0</v>
      </c>
      <c r="Q2210" s="201">
        <v>0</v>
      </c>
      <c r="R2210" s="201">
        <f>Q2210*H2210</f>
        <v>0</v>
      </c>
      <c r="S2210" s="201">
        <v>0</v>
      </c>
      <c r="T2210" s="202">
        <f>S2210*H2210</f>
        <v>0</v>
      </c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R2210" s="203" t="s">
        <v>279</v>
      </c>
      <c r="AT2210" s="203" t="s">
        <v>274</v>
      </c>
      <c r="AU2210" s="203" t="s">
        <v>16</v>
      </c>
      <c r="AY2210" s="17" t="s">
        <v>272</v>
      </c>
      <c r="BE2210" s="204">
        <f>IF(N2210="základní",J2210,0)</f>
        <v>0</v>
      </c>
      <c r="BF2210" s="204">
        <f>IF(N2210="snížená",J2210,0)</f>
        <v>0</v>
      </c>
      <c r="BG2210" s="204">
        <f>IF(N2210="zákl. přenesená",J2210,0)</f>
        <v>0</v>
      </c>
      <c r="BH2210" s="204">
        <f>IF(N2210="sníž. přenesená",J2210,0)</f>
        <v>0</v>
      </c>
      <c r="BI2210" s="204">
        <f>IF(N2210="nulová",J2210,0)</f>
        <v>0</v>
      </c>
      <c r="BJ2210" s="17" t="s">
        <v>16</v>
      </c>
      <c r="BK2210" s="204">
        <f>ROUND(I2210*H2210,2)</f>
        <v>0</v>
      </c>
      <c r="BL2210" s="17" t="s">
        <v>279</v>
      </c>
      <c r="BM2210" s="203" t="s">
        <v>7432</v>
      </c>
    </row>
    <row r="2211" spans="1:65" s="13" customFormat="1" ht="11.25">
      <c r="B2211" s="210"/>
      <c r="C2211" s="211"/>
      <c r="D2211" s="212" t="s">
        <v>283</v>
      </c>
      <c r="E2211" s="213" t="s">
        <v>1</v>
      </c>
      <c r="F2211" s="214" t="s">
        <v>6736</v>
      </c>
      <c r="G2211" s="211"/>
      <c r="H2211" s="213" t="s">
        <v>1</v>
      </c>
      <c r="I2211" s="215"/>
      <c r="J2211" s="211"/>
      <c r="K2211" s="211"/>
      <c r="L2211" s="216"/>
      <c r="M2211" s="217"/>
      <c r="N2211" s="218"/>
      <c r="O2211" s="218"/>
      <c r="P2211" s="218"/>
      <c r="Q2211" s="218"/>
      <c r="R2211" s="218"/>
      <c r="S2211" s="218"/>
      <c r="T2211" s="219"/>
      <c r="AT2211" s="220" t="s">
        <v>283</v>
      </c>
      <c r="AU2211" s="220" t="s">
        <v>16</v>
      </c>
      <c r="AV2211" s="13" t="s">
        <v>16</v>
      </c>
      <c r="AW2211" s="13" t="s">
        <v>32</v>
      </c>
      <c r="AX2211" s="13" t="s">
        <v>76</v>
      </c>
      <c r="AY2211" s="220" t="s">
        <v>272</v>
      </c>
    </row>
    <row r="2212" spans="1:65" s="14" customFormat="1" ht="11.25">
      <c r="B2212" s="221"/>
      <c r="C2212" s="222"/>
      <c r="D2212" s="212" t="s">
        <v>283</v>
      </c>
      <c r="E2212" s="223" t="s">
        <v>1</v>
      </c>
      <c r="F2212" s="224" t="s">
        <v>464</v>
      </c>
      <c r="G2212" s="222"/>
      <c r="H2212" s="225">
        <v>29</v>
      </c>
      <c r="I2212" s="226"/>
      <c r="J2212" s="222"/>
      <c r="K2212" s="222"/>
      <c r="L2212" s="227"/>
      <c r="M2212" s="228"/>
      <c r="N2212" s="229"/>
      <c r="O2212" s="229"/>
      <c r="P2212" s="229"/>
      <c r="Q2212" s="229"/>
      <c r="R2212" s="229"/>
      <c r="S2212" s="229"/>
      <c r="T2212" s="230"/>
      <c r="AT2212" s="231" t="s">
        <v>283</v>
      </c>
      <c r="AU2212" s="231" t="s">
        <v>16</v>
      </c>
      <c r="AV2212" s="14" t="s">
        <v>84</v>
      </c>
      <c r="AW2212" s="14" t="s">
        <v>32</v>
      </c>
      <c r="AX2212" s="14" t="s">
        <v>76</v>
      </c>
      <c r="AY2212" s="231" t="s">
        <v>272</v>
      </c>
    </row>
    <row r="2213" spans="1:65" s="15" customFormat="1" ht="11.25">
      <c r="B2213" s="246"/>
      <c r="C2213" s="247"/>
      <c r="D2213" s="212" t="s">
        <v>283</v>
      </c>
      <c r="E2213" s="248" t="s">
        <v>1</v>
      </c>
      <c r="F2213" s="249" t="s">
        <v>5942</v>
      </c>
      <c r="G2213" s="247"/>
      <c r="H2213" s="250">
        <v>29</v>
      </c>
      <c r="I2213" s="251"/>
      <c r="J2213" s="247"/>
      <c r="K2213" s="247"/>
      <c r="L2213" s="252"/>
      <c r="M2213" s="253"/>
      <c r="N2213" s="254"/>
      <c r="O2213" s="254"/>
      <c r="P2213" s="254"/>
      <c r="Q2213" s="254"/>
      <c r="R2213" s="254"/>
      <c r="S2213" s="254"/>
      <c r="T2213" s="255"/>
      <c r="AT2213" s="256" t="s">
        <v>283</v>
      </c>
      <c r="AU2213" s="256" t="s">
        <v>16</v>
      </c>
      <c r="AV2213" s="15" t="s">
        <v>279</v>
      </c>
      <c r="AW2213" s="15" t="s">
        <v>32</v>
      </c>
      <c r="AX2213" s="15" t="s">
        <v>16</v>
      </c>
      <c r="AY2213" s="256" t="s">
        <v>272</v>
      </c>
    </row>
    <row r="2214" spans="1:65" s="2" customFormat="1" ht="21.75" customHeight="1">
      <c r="A2214" s="34"/>
      <c r="B2214" s="35"/>
      <c r="C2214" s="192" t="s">
        <v>3792</v>
      </c>
      <c r="D2214" s="192" t="s">
        <v>274</v>
      </c>
      <c r="E2214" s="193" t="s">
        <v>7433</v>
      </c>
      <c r="F2214" s="194" t="s">
        <v>6839</v>
      </c>
      <c r="G2214" s="195" t="s">
        <v>185</v>
      </c>
      <c r="H2214" s="196">
        <v>57.5</v>
      </c>
      <c r="I2214" s="197"/>
      <c r="J2214" s="198">
        <f>ROUND(I2214*H2214,2)</f>
        <v>0</v>
      </c>
      <c r="K2214" s="194" t="s">
        <v>1</v>
      </c>
      <c r="L2214" s="39"/>
      <c r="M2214" s="199" t="s">
        <v>1</v>
      </c>
      <c r="N2214" s="200" t="s">
        <v>41</v>
      </c>
      <c r="O2214" s="71"/>
      <c r="P2214" s="201">
        <f>O2214*H2214</f>
        <v>0</v>
      </c>
      <c r="Q2214" s="201">
        <v>0</v>
      </c>
      <c r="R2214" s="201">
        <f>Q2214*H2214</f>
        <v>0</v>
      </c>
      <c r="S2214" s="201">
        <v>0</v>
      </c>
      <c r="T2214" s="202">
        <f>S2214*H2214</f>
        <v>0</v>
      </c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R2214" s="203" t="s">
        <v>279</v>
      </c>
      <c r="AT2214" s="203" t="s">
        <v>274</v>
      </c>
      <c r="AU2214" s="203" t="s">
        <v>16</v>
      </c>
      <c r="AY2214" s="17" t="s">
        <v>272</v>
      </c>
      <c r="BE2214" s="204">
        <f>IF(N2214="základní",J2214,0)</f>
        <v>0</v>
      </c>
      <c r="BF2214" s="204">
        <f>IF(N2214="snížená",J2214,0)</f>
        <v>0</v>
      </c>
      <c r="BG2214" s="204">
        <f>IF(N2214="zákl. přenesená",J2214,0)</f>
        <v>0</v>
      </c>
      <c r="BH2214" s="204">
        <f>IF(N2214="sníž. přenesená",J2214,0)</f>
        <v>0</v>
      </c>
      <c r="BI2214" s="204">
        <f>IF(N2214="nulová",J2214,0)</f>
        <v>0</v>
      </c>
      <c r="BJ2214" s="17" t="s">
        <v>16</v>
      </c>
      <c r="BK2214" s="204">
        <f>ROUND(I2214*H2214,2)</f>
        <v>0</v>
      </c>
      <c r="BL2214" s="17" t="s">
        <v>279</v>
      </c>
      <c r="BM2214" s="203" t="s">
        <v>7434</v>
      </c>
    </row>
    <row r="2215" spans="1:65" s="13" customFormat="1" ht="11.25">
      <c r="B2215" s="210"/>
      <c r="C2215" s="211"/>
      <c r="D2215" s="212" t="s">
        <v>283</v>
      </c>
      <c r="E2215" s="213" t="s">
        <v>1</v>
      </c>
      <c r="F2215" s="214" t="s">
        <v>7425</v>
      </c>
      <c r="G2215" s="211"/>
      <c r="H2215" s="213" t="s">
        <v>1</v>
      </c>
      <c r="I2215" s="215"/>
      <c r="J2215" s="211"/>
      <c r="K2215" s="211"/>
      <c r="L2215" s="216"/>
      <c r="M2215" s="217"/>
      <c r="N2215" s="218"/>
      <c r="O2215" s="218"/>
      <c r="P2215" s="218"/>
      <c r="Q2215" s="218"/>
      <c r="R2215" s="218"/>
      <c r="S2215" s="218"/>
      <c r="T2215" s="219"/>
      <c r="AT2215" s="220" t="s">
        <v>283</v>
      </c>
      <c r="AU2215" s="220" t="s">
        <v>16</v>
      </c>
      <c r="AV2215" s="13" t="s">
        <v>16</v>
      </c>
      <c r="AW2215" s="13" t="s">
        <v>32</v>
      </c>
      <c r="AX2215" s="13" t="s">
        <v>76</v>
      </c>
      <c r="AY2215" s="220" t="s">
        <v>272</v>
      </c>
    </row>
    <row r="2216" spans="1:65" s="14" customFormat="1" ht="11.25">
      <c r="B2216" s="221"/>
      <c r="C2216" s="222"/>
      <c r="D2216" s="212" t="s">
        <v>283</v>
      </c>
      <c r="E2216" s="223" t="s">
        <v>1</v>
      </c>
      <c r="F2216" s="224" t="s">
        <v>7435</v>
      </c>
      <c r="G2216" s="222"/>
      <c r="H2216" s="225">
        <v>57.5</v>
      </c>
      <c r="I2216" s="226"/>
      <c r="J2216" s="222"/>
      <c r="K2216" s="222"/>
      <c r="L2216" s="227"/>
      <c r="M2216" s="228"/>
      <c r="N2216" s="229"/>
      <c r="O2216" s="229"/>
      <c r="P2216" s="229"/>
      <c r="Q2216" s="229"/>
      <c r="R2216" s="229"/>
      <c r="S2216" s="229"/>
      <c r="T2216" s="230"/>
      <c r="AT2216" s="231" t="s">
        <v>283</v>
      </c>
      <c r="AU2216" s="231" t="s">
        <v>16</v>
      </c>
      <c r="AV2216" s="14" t="s">
        <v>84</v>
      </c>
      <c r="AW2216" s="14" t="s">
        <v>32</v>
      </c>
      <c r="AX2216" s="14" t="s">
        <v>76</v>
      </c>
      <c r="AY2216" s="231" t="s">
        <v>272</v>
      </c>
    </row>
    <row r="2217" spans="1:65" s="15" customFormat="1" ht="11.25">
      <c r="B2217" s="246"/>
      <c r="C2217" s="247"/>
      <c r="D2217" s="212" t="s">
        <v>283</v>
      </c>
      <c r="E2217" s="248" t="s">
        <v>1</v>
      </c>
      <c r="F2217" s="249" t="s">
        <v>5942</v>
      </c>
      <c r="G2217" s="247"/>
      <c r="H2217" s="250">
        <v>57.5</v>
      </c>
      <c r="I2217" s="251"/>
      <c r="J2217" s="247"/>
      <c r="K2217" s="247"/>
      <c r="L2217" s="252"/>
      <c r="M2217" s="253"/>
      <c r="N2217" s="254"/>
      <c r="O2217" s="254"/>
      <c r="P2217" s="254"/>
      <c r="Q2217" s="254"/>
      <c r="R2217" s="254"/>
      <c r="S2217" s="254"/>
      <c r="T2217" s="255"/>
      <c r="AT2217" s="256" t="s">
        <v>283</v>
      </c>
      <c r="AU2217" s="256" t="s">
        <v>16</v>
      </c>
      <c r="AV2217" s="15" t="s">
        <v>279</v>
      </c>
      <c r="AW2217" s="15" t="s">
        <v>32</v>
      </c>
      <c r="AX2217" s="15" t="s">
        <v>16</v>
      </c>
      <c r="AY2217" s="256" t="s">
        <v>272</v>
      </c>
    </row>
    <row r="2218" spans="1:65" s="2" customFormat="1" ht="21.75" customHeight="1">
      <c r="A2218" s="34"/>
      <c r="B2218" s="35"/>
      <c r="C2218" s="192" t="s">
        <v>3798</v>
      </c>
      <c r="D2218" s="192" t="s">
        <v>274</v>
      </c>
      <c r="E2218" s="193" t="s">
        <v>7436</v>
      </c>
      <c r="F2218" s="194" t="s">
        <v>7437</v>
      </c>
      <c r="G2218" s="195" t="s">
        <v>185</v>
      </c>
      <c r="H2218" s="196">
        <v>29</v>
      </c>
      <c r="I2218" s="197"/>
      <c r="J2218" s="198">
        <f>ROUND(I2218*H2218,2)</f>
        <v>0</v>
      </c>
      <c r="K2218" s="194" t="s">
        <v>1</v>
      </c>
      <c r="L2218" s="39"/>
      <c r="M2218" s="199" t="s">
        <v>1</v>
      </c>
      <c r="N2218" s="200" t="s">
        <v>41</v>
      </c>
      <c r="O2218" s="71"/>
      <c r="P2218" s="201">
        <f>O2218*H2218</f>
        <v>0</v>
      </c>
      <c r="Q2218" s="201">
        <v>0</v>
      </c>
      <c r="R2218" s="201">
        <f>Q2218*H2218</f>
        <v>0</v>
      </c>
      <c r="S2218" s="201">
        <v>0</v>
      </c>
      <c r="T2218" s="202">
        <f>S2218*H2218</f>
        <v>0</v>
      </c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  <c r="AR2218" s="203" t="s">
        <v>279</v>
      </c>
      <c r="AT2218" s="203" t="s">
        <v>274</v>
      </c>
      <c r="AU2218" s="203" t="s">
        <v>16</v>
      </c>
      <c r="AY2218" s="17" t="s">
        <v>272</v>
      </c>
      <c r="BE2218" s="204">
        <f>IF(N2218="základní",J2218,0)</f>
        <v>0</v>
      </c>
      <c r="BF2218" s="204">
        <f>IF(N2218="snížená",J2218,0)</f>
        <v>0</v>
      </c>
      <c r="BG2218" s="204">
        <f>IF(N2218="zákl. přenesená",J2218,0)</f>
        <v>0</v>
      </c>
      <c r="BH2218" s="204">
        <f>IF(N2218="sníž. přenesená",J2218,0)</f>
        <v>0</v>
      </c>
      <c r="BI2218" s="204">
        <f>IF(N2218="nulová",J2218,0)</f>
        <v>0</v>
      </c>
      <c r="BJ2218" s="17" t="s">
        <v>16</v>
      </c>
      <c r="BK2218" s="204">
        <f>ROUND(I2218*H2218,2)</f>
        <v>0</v>
      </c>
      <c r="BL2218" s="17" t="s">
        <v>279</v>
      </c>
      <c r="BM2218" s="203" t="s">
        <v>7438</v>
      </c>
    </row>
    <row r="2219" spans="1:65" s="13" customFormat="1" ht="11.25">
      <c r="B2219" s="210"/>
      <c r="C2219" s="211"/>
      <c r="D2219" s="212" t="s">
        <v>283</v>
      </c>
      <c r="E2219" s="213" t="s">
        <v>1</v>
      </c>
      <c r="F2219" s="214" t="s">
        <v>6736</v>
      </c>
      <c r="G2219" s="211"/>
      <c r="H2219" s="213" t="s">
        <v>1</v>
      </c>
      <c r="I2219" s="215"/>
      <c r="J2219" s="211"/>
      <c r="K2219" s="211"/>
      <c r="L2219" s="216"/>
      <c r="M2219" s="217"/>
      <c r="N2219" s="218"/>
      <c r="O2219" s="218"/>
      <c r="P2219" s="218"/>
      <c r="Q2219" s="218"/>
      <c r="R2219" s="218"/>
      <c r="S2219" s="218"/>
      <c r="T2219" s="219"/>
      <c r="AT2219" s="220" t="s">
        <v>283</v>
      </c>
      <c r="AU2219" s="220" t="s">
        <v>16</v>
      </c>
      <c r="AV2219" s="13" t="s">
        <v>16</v>
      </c>
      <c r="AW2219" s="13" t="s">
        <v>32</v>
      </c>
      <c r="AX2219" s="13" t="s">
        <v>76</v>
      </c>
      <c r="AY2219" s="220" t="s">
        <v>272</v>
      </c>
    </row>
    <row r="2220" spans="1:65" s="14" customFormat="1" ht="11.25">
      <c r="B2220" s="221"/>
      <c r="C2220" s="222"/>
      <c r="D2220" s="212" t="s">
        <v>283</v>
      </c>
      <c r="E2220" s="223" t="s">
        <v>1</v>
      </c>
      <c r="F2220" s="224" t="s">
        <v>464</v>
      </c>
      <c r="G2220" s="222"/>
      <c r="H2220" s="225">
        <v>29</v>
      </c>
      <c r="I2220" s="226"/>
      <c r="J2220" s="222"/>
      <c r="K2220" s="222"/>
      <c r="L2220" s="227"/>
      <c r="M2220" s="228"/>
      <c r="N2220" s="229"/>
      <c r="O2220" s="229"/>
      <c r="P2220" s="229"/>
      <c r="Q2220" s="229"/>
      <c r="R2220" s="229"/>
      <c r="S2220" s="229"/>
      <c r="T2220" s="230"/>
      <c r="AT2220" s="231" t="s">
        <v>283</v>
      </c>
      <c r="AU2220" s="231" t="s">
        <v>16</v>
      </c>
      <c r="AV2220" s="14" t="s">
        <v>84</v>
      </c>
      <c r="AW2220" s="14" t="s">
        <v>32</v>
      </c>
      <c r="AX2220" s="14" t="s">
        <v>76</v>
      </c>
      <c r="AY2220" s="231" t="s">
        <v>272</v>
      </c>
    </row>
    <row r="2221" spans="1:65" s="15" customFormat="1" ht="11.25">
      <c r="B2221" s="246"/>
      <c r="C2221" s="247"/>
      <c r="D2221" s="212" t="s">
        <v>283</v>
      </c>
      <c r="E2221" s="248" t="s">
        <v>1</v>
      </c>
      <c r="F2221" s="249" t="s">
        <v>5942</v>
      </c>
      <c r="G2221" s="247"/>
      <c r="H2221" s="250">
        <v>29</v>
      </c>
      <c r="I2221" s="251"/>
      <c r="J2221" s="247"/>
      <c r="K2221" s="247"/>
      <c r="L2221" s="252"/>
      <c r="M2221" s="253"/>
      <c r="N2221" s="254"/>
      <c r="O2221" s="254"/>
      <c r="P2221" s="254"/>
      <c r="Q2221" s="254"/>
      <c r="R2221" s="254"/>
      <c r="S2221" s="254"/>
      <c r="T2221" s="255"/>
      <c r="AT2221" s="256" t="s">
        <v>283</v>
      </c>
      <c r="AU2221" s="256" t="s">
        <v>16</v>
      </c>
      <c r="AV2221" s="15" t="s">
        <v>279</v>
      </c>
      <c r="AW2221" s="15" t="s">
        <v>32</v>
      </c>
      <c r="AX2221" s="15" t="s">
        <v>16</v>
      </c>
      <c r="AY2221" s="256" t="s">
        <v>272</v>
      </c>
    </row>
    <row r="2222" spans="1:65" s="2" customFormat="1" ht="21.75" customHeight="1">
      <c r="A2222" s="34"/>
      <c r="B2222" s="35"/>
      <c r="C2222" s="192" t="s">
        <v>7439</v>
      </c>
      <c r="D2222" s="192" t="s">
        <v>274</v>
      </c>
      <c r="E2222" s="193" t="s">
        <v>7440</v>
      </c>
      <c r="F2222" s="194" t="s">
        <v>6841</v>
      </c>
      <c r="G2222" s="195" t="s">
        <v>185</v>
      </c>
      <c r="H2222" s="196">
        <v>38.5</v>
      </c>
      <c r="I2222" s="197"/>
      <c r="J2222" s="198">
        <f>ROUND(I2222*H2222,2)</f>
        <v>0</v>
      </c>
      <c r="K2222" s="194" t="s">
        <v>1</v>
      </c>
      <c r="L2222" s="39"/>
      <c r="M2222" s="199" t="s">
        <v>1</v>
      </c>
      <c r="N2222" s="200" t="s">
        <v>41</v>
      </c>
      <c r="O2222" s="71"/>
      <c r="P2222" s="201">
        <f>O2222*H2222</f>
        <v>0</v>
      </c>
      <c r="Q2222" s="201">
        <v>0</v>
      </c>
      <c r="R2222" s="201">
        <f>Q2222*H2222</f>
        <v>0</v>
      </c>
      <c r="S2222" s="201">
        <v>0</v>
      </c>
      <c r="T2222" s="202">
        <f>S2222*H2222</f>
        <v>0</v>
      </c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  <c r="AR2222" s="203" t="s">
        <v>279</v>
      </c>
      <c r="AT2222" s="203" t="s">
        <v>274</v>
      </c>
      <c r="AU2222" s="203" t="s">
        <v>16</v>
      </c>
      <c r="AY2222" s="17" t="s">
        <v>272</v>
      </c>
      <c r="BE2222" s="204">
        <f>IF(N2222="základní",J2222,0)</f>
        <v>0</v>
      </c>
      <c r="BF2222" s="204">
        <f>IF(N2222="snížená",J2222,0)</f>
        <v>0</v>
      </c>
      <c r="BG2222" s="204">
        <f>IF(N2222="zákl. přenesená",J2222,0)</f>
        <v>0</v>
      </c>
      <c r="BH2222" s="204">
        <f>IF(N2222="sníž. přenesená",J2222,0)</f>
        <v>0</v>
      </c>
      <c r="BI2222" s="204">
        <f>IF(N2222="nulová",J2222,0)</f>
        <v>0</v>
      </c>
      <c r="BJ2222" s="17" t="s">
        <v>16</v>
      </c>
      <c r="BK2222" s="204">
        <f>ROUND(I2222*H2222,2)</f>
        <v>0</v>
      </c>
      <c r="BL2222" s="17" t="s">
        <v>279</v>
      </c>
      <c r="BM2222" s="203" t="s">
        <v>7441</v>
      </c>
    </row>
    <row r="2223" spans="1:65" s="13" customFormat="1" ht="11.25">
      <c r="B2223" s="210"/>
      <c r="C2223" s="211"/>
      <c r="D2223" s="212" t="s">
        <v>283</v>
      </c>
      <c r="E2223" s="213" t="s">
        <v>1</v>
      </c>
      <c r="F2223" s="214" t="s">
        <v>6736</v>
      </c>
      <c r="G2223" s="211"/>
      <c r="H2223" s="213" t="s">
        <v>1</v>
      </c>
      <c r="I2223" s="215"/>
      <c r="J2223" s="211"/>
      <c r="K2223" s="211"/>
      <c r="L2223" s="216"/>
      <c r="M2223" s="217"/>
      <c r="N2223" s="218"/>
      <c r="O2223" s="218"/>
      <c r="P2223" s="218"/>
      <c r="Q2223" s="218"/>
      <c r="R2223" s="218"/>
      <c r="S2223" s="218"/>
      <c r="T2223" s="219"/>
      <c r="AT2223" s="220" t="s">
        <v>283</v>
      </c>
      <c r="AU2223" s="220" t="s">
        <v>16</v>
      </c>
      <c r="AV2223" s="13" t="s">
        <v>16</v>
      </c>
      <c r="AW2223" s="13" t="s">
        <v>32</v>
      </c>
      <c r="AX2223" s="13" t="s">
        <v>76</v>
      </c>
      <c r="AY2223" s="220" t="s">
        <v>272</v>
      </c>
    </row>
    <row r="2224" spans="1:65" s="14" customFormat="1" ht="11.25">
      <c r="B2224" s="221"/>
      <c r="C2224" s="222"/>
      <c r="D2224" s="212" t="s">
        <v>283</v>
      </c>
      <c r="E2224" s="223" t="s">
        <v>1</v>
      </c>
      <c r="F2224" s="224" t="s">
        <v>7442</v>
      </c>
      <c r="G2224" s="222"/>
      <c r="H2224" s="225">
        <v>38.5</v>
      </c>
      <c r="I2224" s="226"/>
      <c r="J2224" s="222"/>
      <c r="K2224" s="222"/>
      <c r="L2224" s="227"/>
      <c r="M2224" s="228"/>
      <c r="N2224" s="229"/>
      <c r="O2224" s="229"/>
      <c r="P2224" s="229"/>
      <c r="Q2224" s="229"/>
      <c r="R2224" s="229"/>
      <c r="S2224" s="229"/>
      <c r="T2224" s="230"/>
      <c r="AT2224" s="231" t="s">
        <v>283</v>
      </c>
      <c r="AU2224" s="231" t="s">
        <v>16</v>
      </c>
      <c r="AV2224" s="14" t="s">
        <v>84</v>
      </c>
      <c r="AW2224" s="14" t="s">
        <v>32</v>
      </c>
      <c r="AX2224" s="14" t="s">
        <v>76</v>
      </c>
      <c r="AY2224" s="231" t="s">
        <v>272</v>
      </c>
    </row>
    <row r="2225" spans="1:65" s="15" customFormat="1" ht="11.25">
      <c r="B2225" s="246"/>
      <c r="C2225" s="247"/>
      <c r="D2225" s="212" t="s">
        <v>283</v>
      </c>
      <c r="E2225" s="248" t="s">
        <v>1</v>
      </c>
      <c r="F2225" s="249" t="s">
        <v>5942</v>
      </c>
      <c r="G2225" s="247"/>
      <c r="H2225" s="250">
        <v>38.5</v>
      </c>
      <c r="I2225" s="251"/>
      <c r="J2225" s="247"/>
      <c r="K2225" s="247"/>
      <c r="L2225" s="252"/>
      <c r="M2225" s="253"/>
      <c r="N2225" s="254"/>
      <c r="O2225" s="254"/>
      <c r="P2225" s="254"/>
      <c r="Q2225" s="254"/>
      <c r="R2225" s="254"/>
      <c r="S2225" s="254"/>
      <c r="T2225" s="255"/>
      <c r="AT2225" s="256" t="s">
        <v>283</v>
      </c>
      <c r="AU2225" s="256" t="s">
        <v>16</v>
      </c>
      <c r="AV2225" s="15" t="s">
        <v>279</v>
      </c>
      <c r="AW2225" s="15" t="s">
        <v>32</v>
      </c>
      <c r="AX2225" s="15" t="s">
        <v>16</v>
      </c>
      <c r="AY2225" s="256" t="s">
        <v>272</v>
      </c>
    </row>
    <row r="2226" spans="1:65" s="2" customFormat="1" ht="21.75" customHeight="1">
      <c r="A2226" s="34"/>
      <c r="B2226" s="35"/>
      <c r="C2226" s="192" t="s">
        <v>3804</v>
      </c>
      <c r="D2226" s="192" t="s">
        <v>274</v>
      </c>
      <c r="E2226" s="193" t="s">
        <v>7443</v>
      </c>
      <c r="F2226" s="194" t="s">
        <v>7444</v>
      </c>
      <c r="G2226" s="195" t="s">
        <v>185</v>
      </c>
      <c r="H2226" s="196">
        <v>19</v>
      </c>
      <c r="I2226" s="197"/>
      <c r="J2226" s="198">
        <f>ROUND(I2226*H2226,2)</f>
        <v>0</v>
      </c>
      <c r="K2226" s="194" t="s">
        <v>1</v>
      </c>
      <c r="L2226" s="39"/>
      <c r="M2226" s="199" t="s">
        <v>1</v>
      </c>
      <c r="N2226" s="200" t="s">
        <v>41</v>
      </c>
      <c r="O2226" s="71"/>
      <c r="P2226" s="201">
        <f>O2226*H2226</f>
        <v>0</v>
      </c>
      <c r="Q2226" s="201">
        <v>0</v>
      </c>
      <c r="R2226" s="201">
        <f>Q2226*H2226</f>
        <v>0</v>
      </c>
      <c r="S2226" s="201">
        <v>0</v>
      </c>
      <c r="T2226" s="202">
        <f>S2226*H2226</f>
        <v>0</v>
      </c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  <c r="AR2226" s="203" t="s">
        <v>279</v>
      </c>
      <c r="AT2226" s="203" t="s">
        <v>274</v>
      </c>
      <c r="AU2226" s="203" t="s">
        <v>16</v>
      </c>
      <c r="AY2226" s="17" t="s">
        <v>272</v>
      </c>
      <c r="BE2226" s="204">
        <f>IF(N2226="základní",J2226,0)</f>
        <v>0</v>
      </c>
      <c r="BF2226" s="204">
        <f>IF(N2226="snížená",J2226,0)</f>
        <v>0</v>
      </c>
      <c r="BG2226" s="204">
        <f>IF(N2226="zákl. přenesená",J2226,0)</f>
        <v>0</v>
      </c>
      <c r="BH2226" s="204">
        <f>IF(N2226="sníž. přenesená",J2226,0)</f>
        <v>0</v>
      </c>
      <c r="BI2226" s="204">
        <f>IF(N2226="nulová",J2226,0)</f>
        <v>0</v>
      </c>
      <c r="BJ2226" s="17" t="s">
        <v>16</v>
      </c>
      <c r="BK2226" s="204">
        <f>ROUND(I2226*H2226,2)</f>
        <v>0</v>
      </c>
      <c r="BL2226" s="17" t="s">
        <v>279</v>
      </c>
      <c r="BM2226" s="203" t="s">
        <v>7445</v>
      </c>
    </row>
    <row r="2227" spans="1:65" s="13" customFormat="1" ht="11.25">
      <c r="B2227" s="210"/>
      <c r="C2227" s="211"/>
      <c r="D2227" s="212" t="s">
        <v>283</v>
      </c>
      <c r="E2227" s="213" t="s">
        <v>1</v>
      </c>
      <c r="F2227" s="214" t="s">
        <v>7425</v>
      </c>
      <c r="G2227" s="211"/>
      <c r="H2227" s="213" t="s">
        <v>1</v>
      </c>
      <c r="I2227" s="215"/>
      <c r="J2227" s="211"/>
      <c r="K2227" s="211"/>
      <c r="L2227" s="216"/>
      <c r="M2227" s="217"/>
      <c r="N2227" s="218"/>
      <c r="O2227" s="218"/>
      <c r="P2227" s="218"/>
      <c r="Q2227" s="218"/>
      <c r="R2227" s="218"/>
      <c r="S2227" s="218"/>
      <c r="T2227" s="219"/>
      <c r="AT2227" s="220" t="s">
        <v>283</v>
      </c>
      <c r="AU2227" s="220" t="s">
        <v>16</v>
      </c>
      <c r="AV2227" s="13" t="s">
        <v>16</v>
      </c>
      <c r="AW2227" s="13" t="s">
        <v>32</v>
      </c>
      <c r="AX2227" s="13" t="s">
        <v>76</v>
      </c>
      <c r="AY2227" s="220" t="s">
        <v>272</v>
      </c>
    </row>
    <row r="2228" spans="1:65" s="14" customFormat="1" ht="11.25">
      <c r="B2228" s="221"/>
      <c r="C2228" s="222"/>
      <c r="D2228" s="212" t="s">
        <v>283</v>
      </c>
      <c r="E2228" s="223" t="s">
        <v>1</v>
      </c>
      <c r="F2228" s="224" t="s">
        <v>5995</v>
      </c>
      <c r="G2228" s="222"/>
      <c r="H2228" s="225">
        <v>19</v>
      </c>
      <c r="I2228" s="226"/>
      <c r="J2228" s="222"/>
      <c r="K2228" s="222"/>
      <c r="L2228" s="227"/>
      <c r="M2228" s="228"/>
      <c r="N2228" s="229"/>
      <c r="O2228" s="229"/>
      <c r="P2228" s="229"/>
      <c r="Q2228" s="229"/>
      <c r="R2228" s="229"/>
      <c r="S2228" s="229"/>
      <c r="T2228" s="230"/>
      <c r="AT2228" s="231" t="s">
        <v>283</v>
      </c>
      <c r="AU2228" s="231" t="s">
        <v>16</v>
      </c>
      <c r="AV2228" s="14" t="s">
        <v>84</v>
      </c>
      <c r="AW2228" s="14" t="s">
        <v>32</v>
      </c>
      <c r="AX2228" s="14" t="s">
        <v>76</v>
      </c>
      <c r="AY2228" s="231" t="s">
        <v>272</v>
      </c>
    </row>
    <row r="2229" spans="1:65" s="15" customFormat="1" ht="11.25">
      <c r="B2229" s="246"/>
      <c r="C2229" s="247"/>
      <c r="D2229" s="212" t="s">
        <v>283</v>
      </c>
      <c r="E2229" s="248" t="s">
        <v>1</v>
      </c>
      <c r="F2229" s="249" t="s">
        <v>5942</v>
      </c>
      <c r="G2229" s="247"/>
      <c r="H2229" s="250">
        <v>19</v>
      </c>
      <c r="I2229" s="251"/>
      <c r="J2229" s="247"/>
      <c r="K2229" s="247"/>
      <c r="L2229" s="252"/>
      <c r="M2229" s="253"/>
      <c r="N2229" s="254"/>
      <c r="O2229" s="254"/>
      <c r="P2229" s="254"/>
      <c r="Q2229" s="254"/>
      <c r="R2229" s="254"/>
      <c r="S2229" s="254"/>
      <c r="T2229" s="255"/>
      <c r="AT2229" s="256" t="s">
        <v>283</v>
      </c>
      <c r="AU2229" s="256" t="s">
        <v>16</v>
      </c>
      <c r="AV2229" s="15" t="s">
        <v>279</v>
      </c>
      <c r="AW2229" s="15" t="s">
        <v>32</v>
      </c>
      <c r="AX2229" s="15" t="s">
        <v>16</v>
      </c>
      <c r="AY2229" s="256" t="s">
        <v>272</v>
      </c>
    </row>
    <row r="2230" spans="1:65" s="2" customFormat="1" ht="16.5" customHeight="1">
      <c r="A2230" s="34"/>
      <c r="B2230" s="35"/>
      <c r="C2230" s="192" t="s">
        <v>3809</v>
      </c>
      <c r="D2230" s="192" t="s">
        <v>274</v>
      </c>
      <c r="E2230" s="193" t="s">
        <v>7446</v>
      </c>
      <c r="F2230" s="194" t="s">
        <v>7447</v>
      </c>
      <c r="G2230" s="195" t="s">
        <v>185</v>
      </c>
      <c r="H2230" s="196">
        <v>86.5</v>
      </c>
      <c r="I2230" s="197"/>
      <c r="J2230" s="198">
        <f>ROUND(I2230*H2230,2)</f>
        <v>0</v>
      </c>
      <c r="K2230" s="194" t="s">
        <v>1</v>
      </c>
      <c r="L2230" s="39"/>
      <c r="M2230" s="199" t="s">
        <v>1</v>
      </c>
      <c r="N2230" s="200" t="s">
        <v>41</v>
      </c>
      <c r="O2230" s="71"/>
      <c r="P2230" s="201">
        <f>O2230*H2230</f>
        <v>0</v>
      </c>
      <c r="Q2230" s="201">
        <v>0</v>
      </c>
      <c r="R2230" s="201">
        <f>Q2230*H2230</f>
        <v>0</v>
      </c>
      <c r="S2230" s="201">
        <v>0</v>
      </c>
      <c r="T2230" s="202">
        <f>S2230*H2230</f>
        <v>0</v>
      </c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  <c r="AR2230" s="203" t="s">
        <v>279</v>
      </c>
      <c r="AT2230" s="203" t="s">
        <v>274</v>
      </c>
      <c r="AU2230" s="203" t="s">
        <v>16</v>
      </c>
      <c r="AY2230" s="17" t="s">
        <v>272</v>
      </c>
      <c r="BE2230" s="204">
        <f>IF(N2230="základní",J2230,0)</f>
        <v>0</v>
      </c>
      <c r="BF2230" s="204">
        <f>IF(N2230="snížená",J2230,0)</f>
        <v>0</v>
      </c>
      <c r="BG2230" s="204">
        <f>IF(N2230="zákl. přenesená",J2230,0)</f>
        <v>0</v>
      </c>
      <c r="BH2230" s="204">
        <f>IF(N2230="sníž. přenesená",J2230,0)</f>
        <v>0</v>
      </c>
      <c r="BI2230" s="204">
        <f>IF(N2230="nulová",J2230,0)</f>
        <v>0</v>
      </c>
      <c r="BJ2230" s="17" t="s">
        <v>16</v>
      </c>
      <c r="BK2230" s="204">
        <f>ROUND(I2230*H2230,2)</f>
        <v>0</v>
      </c>
      <c r="BL2230" s="17" t="s">
        <v>279</v>
      </c>
      <c r="BM2230" s="203" t="s">
        <v>7448</v>
      </c>
    </row>
    <row r="2231" spans="1:65" s="13" customFormat="1" ht="33.75">
      <c r="B2231" s="210"/>
      <c r="C2231" s="211"/>
      <c r="D2231" s="212" t="s">
        <v>283</v>
      </c>
      <c r="E2231" s="213" t="s">
        <v>1</v>
      </c>
      <c r="F2231" s="214" t="s">
        <v>6844</v>
      </c>
      <c r="G2231" s="211"/>
      <c r="H2231" s="213" t="s">
        <v>1</v>
      </c>
      <c r="I2231" s="215"/>
      <c r="J2231" s="211"/>
      <c r="K2231" s="211"/>
      <c r="L2231" s="216"/>
      <c r="M2231" s="217"/>
      <c r="N2231" s="218"/>
      <c r="O2231" s="218"/>
      <c r="P2231" s="218"/>
      <c r="Q2231" s="218"/>
      <c r="R2231" s="218"/>
      <c r="S2231" s="218"/>
      <c r="T2231" s="219"/>
      <c r="AT2231" s="220" t="s">
        <v>283</v>
      </c>
      <c r="AU2231" s="220" t="s">
        <v>16</v>
      </c>
      <c r="AV2231" s="13" t="s">
        <v>16</v>
      </c>
      <c r="AW2231" s="13" t="s">
        <v>32</v>
      </c>
      <c r="AX2231" s="13" t="s">
        <v>76</v>
      </c>
      <c r="AY2231" s="220" t="s">
        <v>272</v>
      </c>
    </row>
    <row r="2232" spans="1:65" s="13" customFormat="1" ht="22.5">
      <c r="B2232" s="210"/>
      <c r="C2232" s="211"/>
      <c r="D2232" s="212" t="s">
        <v>283</v>
      </c>
      <c r="E2232" s="213" t="s">
        <v>1</v>
      </c>
      <c r="F2232" s="214" t="s">
        <v>6845</v>
      </c>
      <c r="G2232" s="211"/>
      <c r="H2232" s="213" t="s">
        <v>1</v>
      </c>
      <c r="I2232" s="215"/>
      <c r="J2232" s="211"/>
      <c r="K2232" s="211"/>
      <c r="L2232" s="216"/>
      <c r="M2232" s="217"/>
      <c r="N2232" s="218"/>
      <c r="O2232" s="218"/>
      <c r="P2232" s="218"/>
      <c r="Q2232" s="218"/>
      <c r="R2232" s="218"/>
      <c r="S2232" s="218"/>
      <c r="T2232" s="219"/>
      <c r="AT2232" s="220" t="s">
        <v>283</v>
      </c>
      <c r="AU2232" s="220" t="s">
        <v>16</v>
      </c>
      <c r="AV2232" s="13" t="s">
        <v>16</v>
      </c>
      <c r="AW2232" s="13" t="s">
        <v>32</v>
      </c>
      <c r="AX2232" s="13" t="s">
        <v>76</v>
      </c>
      <c r="AY2232" s="220" t="s">
        <v>272</v>
      </c>
    </row>
    <row r="2233" spans="1:65" s="13" customFormat="1" ht="11.25">
      <c r="B2233" s="210"/>
      <c r="C2233" s="211"/>
      <c r="D2233" s="212" t="s">
        <v>283</v>
      </c>
      <c r="E2233" s="213" t="s">
        <v>1</v>
      </c>
      <c r="F2233" s="214" t="s">
        <v>7425</v>
      </c>
      <c r="G2233" s="211"/>
      <c r="H2233" s="213" t="s">
        <v>1</v>
      </c>
      <c r="I2233" s="215"/>
      <c r="J2233" s="211"/>
      <c r="K2233" s="211"/>
      <c r="L2233" s="216"/>
      <c r="M2233" s="217"/>
      <c r="N2233" s="218"/>
      <c r="O2233" s="218"/>
      <c r="P2233" s="218"/>
      <c r="Q2233" s="218"/>
      <c r="R2233" s="218"/>
      <c r="S2233" s="218"/>
      <c r="T2233" s="219"/>
      <c r="AT2233" s="220" t="s">
        <v>283</v>
      </c>
      <c r="AU2233" s="220" t="s">
        <v>16</v>
      </c>
      <c r="AV2233" s="13" t="s">
        <v>16</v>
      </c>
      <c r="AW2233" s="13" t="s">
        <v>32</v>
      </c>
      <c r="AX2233" s="13" t="s">
        <v>76</v>
      </c>
      <c r="AY2233" s="220" t="s">
        <v>272</v>
      </c>
    </row>
    <row r="2234" spans="1:65" s="14" customFormat="1" ht="11.25">
      <c r="B2234" s="221"/>
      <c r="C2234" s="222"/>
      <c r="D2234" s="212" t="s">
        <v>283</v>
      </c>
      <c r="E2234" s="223" t="s">
        <v>1</v>
      </c>
      <c r="F2234" s="224" t="s">
        <v>7449</v>
      </c>
      <c r="G2234" s="222"/>
      <c r="H2234" s="225">
        <v>86.5</v>
      </c>
      <c r="I2234" s="226"/>
      <c r="J2234" s="222"/>
      <c r="K2234" s="222"/>
      <c r="L2234" s="227"/>
      <c r="M2234" s="228"/>
      <c r="N2234" s="229"/>
      <c r="O2234" s="229"/>
      <c r="P2234" s="229"/>
      <c r="Q2234" s="229"/>
      <c r="R2234" s="229"/>
      <c r="S2234" s="229"/>
      <c r="T2234" s="230"/>
      <c r="AT2234" s="231" t="s">
        <v>283</v>
      </c>
      <c r="AU2234" s="231" t="s">
        <v>16</v>
      </c>
      <c r="AV2234" s="14" t="s">
        <v>84</v>
      </c>
      <c r="AW2234" s="14" t="s">
        <v>32</v>
      </c>
      <c r="AX2234" s="14" t="s">
        <v>76</v>
      </c>
      <c r="AY2234" s="231" t="s">
        <v>272</v>
      </c>
    </row>
    <row r="2235" spans="1:65" s="15" customFormat="1" ht="11.25">
      <c r="B2235" s="246"/>
      <c r="C2235" s="247"/>
      <c r="D2235" s="212" t="s">
        <v>283</v>
      </c>
      <c r="E2235" s="248" t="s">
        <v>1</v>
      </c>
      <c r="F2235" s="249" t="s">
        <v>5942</v>
      </c>
      <c r="G2235" s="247"/>
      <c r="H2235" s="250">
        <v>86.5</v>
      </c>
      <c r="I2235" s="251"/>
      <c r="J2235" s="247"/>
      <c r="K2235" s="247"/>
      <c r="L2235" s="252"/>
      <c r="M2235" s="253"/>
      <c r="N2235" s="254"/>
      <c r="O2235" s="254"/>
      <c r="P2235" s="254"/>
      <c r="Q2235" s="254"/>
      <c r="R2235" s="254"/>
      <c r="S2235" s="254"/>
      <c r="T2235" s="255"/>
      <c r="AT2235" s="256" t="s">
        <v>283</v>
      </c>
      <c r="AU2235" s="256" t="s">
        <v>16</v>
      </c>
      <c r="AV2235" s="15" t="s">
        <v>279</v>
      </c>
      <c r="AW2235" s="15" t="s">
        <v>32</v>
      </c>
      <c r="AX2235" s="15" t="s">
        <v>16</v>
      </c>
      <c r="AY2235" s="256" t="s">
        <v>272</v>
      </c>
    </row>
    <row r="2236" spans="1:65" s="2" customFormat="1" ht="16.5" customHeight="1">
      <c r="A2236" s="34"/>
      <c r="B2236" s="35"/>
      <c r="C2236" s="192" t="s">
        <v>3814</v>
      </c>
      <c r="D2236" s="192" t="s">
        <v>274</v>
      </c>
      <c r="E2236" s="193" t="s">
        <v>7450</v>
      </c>
      <c r="F2236" s="194" t="s">
        <v>7200</v>
      </c>
      <c r="G2236" s="195" t="s">
        <v>3165</v>
      </c>
      <c r="H2236" s="196">
        <v>4</v>
      </c>
      <c r="I2236" s="197"/>
      <c r="J2236" s="198">
        <f>ROUND(I2236*H2236,2)</f>
        <v>0</v>
      </c>
      <c r="K2236" s="194" t="s">
        <v>1</v>
      </c>
      <c r="L2236" s="39"/>
      <c r="M2236" s="199" t="s">
        <v>1</v>
      </c>
      <c r="N2236" s="200" t="s">
        <v>41</v>
      </c>
      <c r="O2236" s="71"/>
      <c r="P2236" s="201">
        <f>O2236*H2236</f>
        <v>0</v>
      </c>
      <c r="Q2236" s="201">
        <v>0</v>
      </c>
      <c r="R2236" s="201">
        <f>Q2236*H2236</f>
        <v>0</v>
      </c>
      <c r="S2236" s="201">
        <v>0</v>
      </c>
      <c r="T2236" s="202">
        <f>S2236*H2236</f>
        <v>0</v>
      </c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  <c r="AR2236" s="203" t="s">
        <v>279</v>
      </c>
      <c r="AT2236" s="203" t="s">
        <v>274</v>
      </c>
      <c r="AU2236" s="203" t="s">
        <v>16</v>
      </c>
      <c r="AY2236" s="17" t="s">
        <v>272</v>
      </c>
      <c r="BE2236" s="204">
        <f>IF(N2236="základní",J2236,0)</f>
        <v>0</v>
      </c>
      <c r="BF2236" s="204">
        <f>IF(N2236="snížená",J2236,0)</f>
        <v>0</v>
      </c>
      <c r="BG2236" s="204">
        <f>IF(N2236="zákl. přenesená",J2236,0)</f>
        <v>0</v>
      </c>
      <c r="BH2236" s="204">
        <f>IF(N2236="sníž. přenesená",J2236,0)</f>
        <v>0</v>
      </c>
      <c r="BI2236" s="204">
        <f>IF(N2236="nulová",J2236,0)</f>
        <v>0</v>
      </c>
      <c r="BJ2236" s="17" t="s">
        <v>16</v>
      </c>
      <c r="BK2236" s="204">
        <f>ROUND(I2236*H2236,2)</f>
        <v>0</v>
      </c>
      <c r="BL2236" s="17" t="s">
        <v>279</v>
      </c>
      <c r="BM2236" s="203" t="s">
        <v>7451</v>
      </c>
    </row>
    <row r="2237" spans="1:65" s="13" customFormat="1" ht="11.25">
      <c r="B2237" s="210"/>
      <c r="C2237" s="211"/>
      <c r="D2237" s="212" t="s">
        <v>283</v>
      </c>
      <c r="E2237" s="213" t="s">
        <v>1</v>
      </c>
      <c r="F2237" s="214" t="s">
        <v>7425</v>
      </c>
      <c r="G2237" s="211"/>
      <c r="H2237" s="213" t="s">
        <v>1</v>
      </c>
      <c r="I2237" s="215"/>
      <c r="J2237" s="211"/>
      <c r="K2237" s="211"/>
      <c r="L2237" s="216"/>
      <c r="M2237" s="217"/>
      <c r="N2237" s="218"/>
      <c r="O2237" s="218"/>
      <c r="P2237" s="218"/>
      <c r="Q2237" s="218"/>
      <c r="R2237" s="218"/>
      <c r="S2237" s="218"/>
      <c r="T2237" s="219"/>
      <c r="AT2237" s="220" t="s">
        <v>283</v>
      </c>
      <c r="AU2237" s="220" t="s">
        <v>16</v>
      </c>
      <c r="AV2237" s="13" t="s">
        <v>16</v>
      </c>
      <c r="AW2237" s="13" t="s">
        <v>32</v>
      </c>
      <c r="AX2237" s="13" t="s">
        <v>76</v>
      </c>
      <c r="AY2237" s="220" t="s">
        <v>272</v>
      </c>
    </row>
    <row r="2238" spans="1:65" s="14" customFormat="1" ht="11.25">
      <c r="B2238" s="221"/>
      <c r="C2238" s="222"/>
      <c r="D2238" s="212" t="s">
        <v>283</v>
      </c>
      <c r="E2238" s="223" t="s">
        <v>1</v>
      </c>
      <c r="F2238" s="224" t="s">
        <v>279</v>
      </c>
      <c r="G2238" s="222"/>
      <c r="H2238" s="225">
        <v>4</v>
      </c>
      <c r="I2238" s="226"/>
      <c r="J2238" s="222"/>
      <c r="K2238" s="222"/>
      <c r="L2238" s="227"/>
      <c r="M2238" s="228"/>
      <c r="N2238" s="229"/>
      <c r="O2238" s="229"/>
      <c r="P2238" s="229"/>
      <c r="Q2238" s="229"/>
      <c r="R2238" s="229"/>
      <c r="S2238" s="229"/>
      <c r="T2238" s="230"/>
      <c r="AT2238" s="231" t="s">
        <v>283</v>
      </c>
      <c r="AU2238" s="231" t="s">
        <v>16</v>
      </c>
      <c r="AV2238" s="14" t="s">
        <v>84</v>
      </c>
      <c r="AW2238" s="14" t="s">
        <v>32</v>
      </c>
      <c r="AX2238" s="14" t="s">
        <v>76</v>
      </c>
      <c r="AY2238" s="231" t="s">
        <v>272</v>
      </c>
    </row>
    <row r="2239" spans="1:65" s="15" customFormat="1" ht="11.25">
      <c r="B2239" s="246"/>
      <c r="C2239" s="247"/>
      <c r="D2239" s="212" t="s">
        <v>283</v>
      </c>
      <c r="E2239" s="248" t="s">
        <v>1</v>
      </c>
      <c r="F2239" s="249" t="s">
        <v>5942</v>
      </c>
      <c r="G2239" s="247"/>
      <c r="H2239" s="250">
        <v>4</v>
      </c>
      <c r="I2239" s="251"/>
      <c r="J2239" s="247"/>
      <c r="K2239" s="247"/>
      <c r="L2239" s="252"/>
      <c r="M2239" s="253"/>
      <c r="N2239" s="254"/>
      <c r="O2239" s="254"/>
      <c r="P2239" s="254"/>
      <c r="Q2239" s="254"/>
      <c r="R2239" s="254"/>
      <c r="S2239" s="254"/>
      <c r="T2239" s="255"/>
      <c r="AT2239" s="256" t="s">
        <v>283</v>
      </c>
      <c r="AU2239" s="256" t="s">
        <v>16</v>
      </c>
      <c r="AV2239" s="15" t="s">
        <v>279</v>
      </c>
      <c r="AW2239" s="15" t="s">
        <v>32</v>
      </c>
      <c r="AX2239" s="15" t="s">
        <v>16</v>
      </c>
      <c r="AY2239" s="256" t="s">
        <v>272</v>
      </c>
    </row>
    <row r="2240" spans="1:65" s="2" customFormat="1" ht="37.9" customHeight="1">
      <c r="A2240" s="34"/>
      <c r="B2240" s="35"/>
      <c r="C2240" s="192" t="s">
        <v>3827</v>
      </c>
      <c r="D2240" s="192" t="s">
        <v>274</v>
      </c>
      <c r="E2240" s="193" t="s">
        <v>7452</v>
      </c>
      <c r="F2240" s="194" t="s">
        <v>6849</v>
      </c>
      <c r="G2240" s="195" t="s">
        <v>952</v>
      </c>
      <c r="H2240" s="196">
        <v>5</v>
      </c>
      <c r="I2240" s="197"/>
      <c r="J2240" s="198">
        <f>ROUND(I2240*H2240,2)</f>
        <v>0</v>
      </c>
      <c r="K2240" s="194" t="s">
        <v>1</v>
      </c>
      <c r="L2240" s="39"/>
      <c r="M2240" s="199" t="s">
        <v>1</v>
      </c>
      <c r="N2240" s="200" t="s">
        <v>41</v>
      </c>
      <c r="O2240" s="71"/>
      <c r="P2240" s="201">
        <f>O2240*H2240</f>
        <v>0</v>
      </c>
      <c r="Q2240" s="201">
        <v>0</v>
      </c>
      <c r="R2240" s="201">
        <f>Q2240*H2240</f>
        <v>0</v>
      </c>
      <c r="S2240" s="201">
        <v>0</v>
      </c>
      <c r="T2240" s="202">
        <f>S2240*H2240</f>
        <v>0</v>
      </c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  <c r="AR2240" s="203" t="s">
        <v>279</v>
      </c>
      <c r="AT2240" s="203" t="s">
        <v>274</v>
      </c>
      <c r="AU2240" s="203" t="s">
        <v>16</v>
      </c>
      <c r="AY2240" s="17" t="s">
        <v>272</v>
      </c>
      <c r="BE2240" s="204">
        <f>IF(N2240="základní",J2240,0)</f>
        <v>0</v>
      </c>
      <c r="BF2240" s="204">
        <f>IF(N2240="snížená",J2240,0)</f>
        <v>0</v>
      </c>
      <c r="BG2240" s="204">
        <f>IF(N2240="zákl. přenesená",J2240,0)</f>
        <v>0</v>
      </c>
      <c r="BH2240" s="204">
        <f>IF(N2240="sníž. přenesená",J2240,0)</f>
        <v>0</v>
      </c>
      <c r="BI2240" s="204">
        <f>IF(N2240="nulová",J2240,0)</f>
        <v>0</v>
      </c>
      <c r="BJ2240" s="17" t="s">
        <v>16</v>
      </c>
      <c r="BK2240" s="204">
        <f>ROUND(I2240*H2240,2)</f>
        <v>0</v>
      </c>
      <c r="BL2240" s="17" t="s">
        <v>279</v>
      </c>
      <c r="BM2240" s="203" t="s">
        <v>7453</v>
      </c>
    </row>
    <row r="2241" spans="1:65" s="13" customFormat="1" ht="11.25">
      <c r="B2241" s="210"/>
      <c r="C2241" s="211"/>
      <c r="D2241" s="212" t="s">
        <v>283</v>
      </c>
      <c r="E2241" s="213" t="s">
        <v>1</v>
      </c>
      <c r="F2241" s="214" t="s">
        <v>7425</v>
      </c>
      <c r="G2241" s="211"/>
      <c r="H2241" s="213" t="s">
        <v>1</v>
      </c>
      <c r="I2241" s="215"/>
      <c r="J2241" s="211"/>
      <c r="K2241" s="211"/>
      <c r="L2241" s="216"/>
      <c r="M2241" s="217"/>
      <c r="N2241" s="218"/>
      <c r="O2241" s="218"/>
      <c r="P2241" s="218"/>
      <c r="Q2241" s="218"/>
      <c r="R2241" s="218"/>
      <c r="S2241" s="218"/>
      <c r="T2241" s="219"/>
      <c r="AT2241" s="220" t="s">
        <v>283</v>
      </c>
      <c r="AU2241" s="220" t="s">
        <v>16</v>
      </c>
      <c r="AV2241" s="13" t="s">
        <v>16</v>
      </c>
      <c r="AW2241" s="13" t="s">
        <v>32</v>
      </c>
      <c r="AX2241" s="13" t="s">
        <v>76</v>
      </c>
      <c r="AY2241" s="220" t="s">
        <v>272</v>
      </c>
    </row>
    <row r="2242" spans="1:65" s="14" customFormat="1" ht="11.25">
      <c r="B2242" s="221"/>
      <c r="C2242" s="222"/>
      <c r="D2242" s="212" t="s">
        <v>283</v>
      </c>
      <c r="E2242" s="223" t="s">
        <v>1</v>
      </c>
      <c r="F2242" s="224" t="s">
        <v>4523</v>
      </c>
      <c r="G2242" s="222"/>
      <c r="H2242" s="225">
        <v>5</v>
      </c>
      <c r="I2242" s="226"/>
      <c r="J2242" s="222"/>
      <c r="K2242" s="222"/>
      <c r="L2242" s="227"/>
      <c r="M2242" s="228"/>
      <c r="N2242" s="229"/>
      <c r="O2242" s="229"/>
      <c r="P2242" s="229"/>
      <c r="Q2242" s="229"/>
      <c r="R2242" s="229"/>
      <c r="S2242" s="229"/>
      <c r="T2242" s="230"/>
      <c r="AT2242" s="231" t="s">
        <v>283</v>
      </c>
      <c r="AU2242" s="231" t="s">
        <v>16</v>
      </c>
      <c r="AV2242" s="14" t="s">
        <v>84</v>
      </c>
      <c r="AW2242" s="14" t="s">
        <v>32</v>
      </c>
      <c r="AX2242" s="14" t="s">
        <v>76</v>
      </c>
      <c r="AY2242" s="231" t="s">
        <v>272</v>
      </c>
    </row>
    <row r="2243" spans="1:65" s="15" customFormat="1" ht="11.25">
      <c r="B2243" s="246"/>
      <c r="C2243" s="247"/>
      <c r="D2243" s="212" t="s">
        <v>283</v>
      </c>
      <c r="E2243" s="248" t="s">
        <v>1</v>
      </c>
      <c r="F2243" s="249" t="s">
        <v>5942</v>
      </c>
      <c r="G2243" s="247"/>
      <c r="H2243" s="250">
        <v>5</v>
      </c>
      <c r="I2243" s="251"/>
      <c r="J2243" s="247"/>
      <c r="K2243" s="247"/>
      <c r="L2243" s="252"/>
      <c r="M2243" s="253"/>
      <c r="N2243" s="254"/>
      <c r="O2243" s="254"/>
      <c r="P2243" s="254"/>
      <c r="Q2243" s="254"/>
      <c r="R2243" s="254"/>
      <c r="S2243" s="254"/>
      <c r="T2243" s="255"/>
      <c r="AT2243" s="256" t="s">
        <v>283</v>
      </c>
      <c r="AU2243" s="256" t="s">
        <v>16</v>
      </c>
      <c r="AV2243" s="15" t="s">
        <v>279</v>
      </c>
      <c r="AW2243" s="15" t="s">
        <v>32</v>
      </c>
      <c r="AX2243" s="15" t="s">
        <v>16</v>
      </c>
      <c r="AY2243" s="256" t="s">
        <v>272</v>
      </c>
    </row>
    <row r="2244" spans="1:65" s="2" customFormat="1" ht="55.5" customHeight="1">
      <c r="A2244" s="34"/>
      <c r="B2244" s="35"/>
      <c r="C2244" s="192" t="s">
        <v>3833</v>
      </c>
      <c r="D2244" s="192" t="s">
        <v>274</v>
      </c>
      <c r="E2244" s="193" t="s">
        <v>7454</v>
      </c>
      <c r="F2244" s="194" t="s">
        <v>7455</v>
      </c>
      <c r="G2244" s="195" t="s">
        <v>2594</v>
      </c>
      <c r="H2244" s="196">
        <v>15</v>
      </c>
      <c r="I2244" s="197"/>
      <c r="J2244" s="198">
        <f>ROUND(I2244*H2244,2)</f>
        <v>0</v>
      </c>
      <c r="K2244" s="194" t="s">
        <v>1</v>
      </c>
      <c r="L2244" s="39"/>
      <c r="M2244" s="199" t="s">
        <v>1</v>
      </c>
      <c r="N2244" s="200" t="s">
        <v>41</v>
      </c>
      <c r="O2244" s="71"/>
      <c r="P2244" s="201">
        <f>O2244*H2244</f>
        <v>0</v>
      </c>
      <c r="Q2244" s="201">
        <v>0</v>
      </c>
      <c r="R2244" s="201">
        <f>Q2244*H2244</f>
        <v>0</v>
      </c>
      <c r="S2244" s="201">
        <v>0</v>
      </c>
      <c r="T2244" s="202">
        <f>S2244*H2244</f>
        <v>0</v>
      </c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R2244" s="203" t="s">
        <v>279</v>
      </c>
      <c r="AT2244" s="203" t="s">
        <v>274</v>
      </c>
      <c r="AU2244" s="203" t="s">
        <v>16</v>
      </c>
      <c r="AY2244" s="17" t="s">
        <v>272</v>
      </c>
      <c r="BE2244" s="204">
        <f>IF(N2244="základní",J2244,0)</f>
        <v>0</v>
      </c>
      <c r="BF2244" s="204">
        <f>IF(N2244="snížená",J2244,0)</f>
        <v>0</v>
      </c>
      <c r="BG2244" s="204">
        <f>IF(N2244="zákl. přenesená",J2244,0)</f>
        <v>0</v>
      </c>
      <c r="BH2244" s="204">
        <f>IF(N2244="sníž. přenesená",J2244,0)</f>
        <v>0</v>
      </c>
      <c r="BI2244" s="204">
        <f>IF(N2244="nulová",J2244,0)</f>
        <v>0</v>
      </c>
      <c r="BJ2244" s="17" t="s">
        <v>16</v>
      </c>
      <c r="BK2244" s="204">
        <f>ROUND(I2244*H2244,2)</f>
        <v>0</v>
      </c>
      <c r="BL2244" s="17" t="s">
        <v>279</v>
      </c>
      <c r="BM2244" s="203" t="s">
        <v>7456</v>
      </c>
    </row>
    <row r="2245" spans="1:65" s="2" customFormat="1" ht="21.75" customHeight="1">
      <c r="A2245" s="34"/>
      <c r="B2245" s="35"/>
      <c r="C2245" s="192" t="s">
        <v>3848</v>
      </c>
      <c r="D2245" s="192" t="s">
        <v>274</v>
      </c>
      <c r="E2245" s="193" t="s">
        <v>7457</v>
      </c>
      <c r="F2245" s="194" t="s">
        <v>6809</v>
      </c>
      <c r="G2245" s="195" t="s">
        <v>380</v>
      </c>
      <c r="H2245" s="196">
        <v>0.63</v>
      </c>
      <c r="I2245" s="197"/>
      <c r="J2245" s="198">
        <f>ROUND(I2245*H2245,2)</f>
        <v>0</v>
      </c>
      <c r="K2245" s="194" t="s">
        <v>1</v>
      </c>
      <c r="L2245" s="39"/>
      <c r="M2245" s="199" t="s">
        <v>1</v>
      </c>
      <c r="N2245" s="200" t="s">
        <v>41</v>
      </c>
      <c r="O2245" s="71"/>
      <c r="P2245" s="201">
        <f>O2245*H2245</f>
        <v>0</v>
      </c>
      <c r="Q2245" s="201">
        <v>0</v>
      </c>
      <c r="R2245" s="201">
        <f>Q2245*H2245</f>
        <v>0</v>
      </c>
      <c r="S2245" s="201">
        <v>0</v>
      </c>
      <c r="T2245" s="202">
        <f>S2245*H2245</f>
        <v>0</v>
      </c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R2245" s="203" t="s">
        <v>279</v>
      </c>
      <c r="AT2245" s="203" t="s">
        <v>274</v>
      </c>
      <c r="AU2245" s="203" t="s">
        <v>16</v>
      </c>
      <c r="AY2245" s="17" t="s">
        <v>272</v>
      </c>
      <c r="BE2245" s="204">
        <f>IF(N2245="základní",J2245,0)</f>
        <v>0</v>
      </c>
      <c r="BF2245" s="204">
        <f>IF(N2245="snížená",J2245,0)</f>
        <v>0</v>
      </c>
      <c r="BG2245" s="204">
        <f>IF(N2245="zákl. přenesená",J2245,0)</f>
        <v>0</v>
      </c>
      <c r="BH2245" s="204">
        <f>IF(N2245="sníž. přenesená",J2245,0)</f>
        <v>0</v>
      </c>
      <c r="BI2245" s="204">
        <f>IF(N2245="nulová",J2245,0)</f>
        <v>0</v>
      </c>
      <c r="BJ2245" s="17" t="s">
        <v>16</v>
      </c>
      <c r="BK2245" s="204">
        <f>ROUND(I2245*H2245,2)</f>
        <v>0</v>
      </c>
      <c r="BL2245" s="17" t="s">
        <v>279</v>
      </c>
      <c r="BM2245" s="203" t="s">
        <v>7458</v>
      </c>
    </row>
    <row r="2246" spans="1:65" s="12" customFormat="1" ht="25.9" customHeight="1">
      <c r="B2246" s="176"/>
      <c r="C2246" s="177"/>
      <c r="D2246" s="178" t="s">
        <v>75</v>
      </c>
      <c r="E2246" s="179" t="s">
        <v>7459</v>
      </c>
      <c r="F2246" s="179" t="s">
        <v>7460</v>
      </c>
      <c r="G2246" s="177"/>
      <c r="H2246" s="177"/>
      <c r="I2246" s="180"/>
      <c r="J2246" s="181">
        <f>BK2246</f>
        <v>0</v>
      </c>
      <c r="K2246" s="177"/>
      <c r="L2246" s="182"/>
      <c r="M2246" s="183"/>
      <c r="N2246" s="184"/>
      <c r="O2246" s="184"/>
      <c r="P2246" s="185">
        <f>SUM(P2247:P2367)</f>
        <v>0</v>
      </c>
      <c r="Q2246" s="184"/>
      <c r="R2246" s="185">
        <f>SUM(R2247:R2367)</f>
        <v>0</v>
      </c>
      <c r="S2246" s="184"/>
      <c r="T2246" s="186">
        <f>SUM(T2247:T2367)</f>
        <v>0</v>
      </c>
      <c r="AR2246" s="187" t="s">
        <v>16</v>
      </c>
      <c r="AT2246" s="188" t="s">
        <v>75</v>
      </c>
      <c r="AU2246" s="188" t="s">
        <v>76</v>
      </c>
      <c r="AY2246" s="187" t="s">
        <v>272</v>
      </c>
      <c r="BK2246" s="189">
        <f>SUM(BK2247:BK2367)</f>
        <v>0</v>
      </c>
    </row>
    <row r="2247" spans="1:65" s="2" customFormat="1" ht="37.9" customHeight="1">
      <c r="A2247" s="34"/>
      <c r="B2247" s="35"/>
      <c r="C2247" s="192" t="s">
        <v>3853</v>
      </c>
      <c r="D2247" s="192" t="s">
        <v>274</v>
      </c>
      <c r="E2247" s="193" t="s">
        <v>7461</v>
      </c>
      <c r="F2247" s="194" t="s">
        <v>7462</v>
      </c>
      <c r="G2247" s="195" t="s">
        <v>952</v>
      </c>
      <c r="H2247" s="196">
        <v>1</v>
      </c>
      <c r="I2247" s="197"/>
      <c r="J2247" s="198">
        <f>ROUND(I2247*H2247,2)</f>
        <v>0</v>
      </c>
      <c r="K2247" s="194" t="s">
        <v>1</v>
      </c>
      <c r="L2247" s="39"/>
      <c r="M2247" s="199" t="s">
        <v>1</v>
      </c>
      <c r="N2247" s="200" t="s">
        <v>41</v>
      </c>
      <c r="O2247" s="71"/>
      <c r="P2247" s="201">
        <f>O2247*H2247</f>
        <v>0</v>
      </c>
      <c r="Q2247" s="201">
        <v>0</v>
      </c>
      <c r="R2247" s="201">
        <f>Q2247*H2247</f>
        <v>0</v>
      </c>
      <c r="S2247" s="201">
        <v>0</v>
      </c>
      <c r="T2247" s="202">
        <f>S2247*H2247</f>
        <v>0</v>
      </c>
      <c r="U2247" s="34"/>
      <c r="V2247" s="34"/>
      <c r="W2247" s="34"/>
      <c r="X2247" s="34"/>
      <c r="Y2247" s="34"/>
      <c r="Z2247" s="34"/>
      <c r="AA2247" s="34"/>
      <c r="AB2247" s="34"/>
      <c r="AC2247" s="34"/>
      <c r="AD2247" s="34"/>
      <c r="AE2247" s="34"/>
      <c r="AR2247" s="203" t="s">
        <v>279</v>
      </c>
      <c r="AT2247" s="203" t="s">
        <v>274</v>
      </c>
      <c r="AU2247" s="203" t="s">
        <v>16</v>
      </c>
      <c r="AY2247" s="17" t="s">
        <v>272</v>
      </c>
      <c r="BE2247" s="204">
        <f>IF(N2247="základní",J2247,0)</f>
        <v>0</v>
      </c>
      <c r="BF2247" s="204">
        <f>IF(N2247="snížená",J2247,0)</f>
        <v>0</v>
      </c>
      <c r="BG2247" s="204">
        <f>IF(N2247="zákl. přenesená",J2247,0)</f>
        <v>0</v>
      </c>
      <c r="BH2247" s="204">
        <f>IF(N2247="sníž. přenesená",J2247,0)</f>
        <v>0</v>
      </c>
      <c r="BI2247" s="204">
        <f>IF(N2247="nulová",J2247,0)</f>
        <v>0</v>
      </c>
      <c r="BJ2247" s="17" t="s">
        <v>16</v>
      </c>
      <c r="BK2247" s="204">
        <f>ROUND(I2247*H2247,2)</f>
        <v>0</v>
      </c>
      <c r="BL2247" s="17" t="s">
        <v>279</v>
      </c>
      <c r="BM2247" s="203" t="s">
        <v>7463</v>
      </c>
    </row>
    <row r="2248" spans="1:65" s="13" customFormat="1" ht="22.5">
      <c r="B2248" s="210"/>
      <c r="C2248" s="211"/>
      <c r="D2248" s="212" t="s">
        <v>283</v>
      </c>
      <c r="E2248" s="213" t="s">
        <v>1</v>
      </c>
      <c r="F2248" s="214" t="s">
        <v>6707</v>
      </c>
      <c r="G2248" s="211"/>
      <c r="H2248" s="213" t="s">
        <v>1</v>
      </c>
      <c r="I2248" s="215"/>
      <c r="J2248" s="211"/>
      <c r="K2248" s="211"/>
      <c r="L2248" s="216"/>
      <c r="M2248" s="217"/>
      <c r="N2248" s="218"/>
      <c r="O2248" s="218"/>
      <c r="P2248" s="218"/>
      <c r="Q2248" s="218"/>
      <c r="R2248" s="218"/>
      <c r="S2248" s="218"/>
      <c r="T2248" s="219"/>
      <c r="AT2248" s="220" t="s">
        <v>283</v>
      </c>
      <c r="AU2248" s="220" t="s">
        <v>16</v>
      </c>
      <c r="AV2248" s="13" t="s">
        <v>16</v>
      </c>
      <c r="AW2248" s="13" t="s">
        <v>32</v>
      </c>
      <c r="AX2248" s="13" t="s">
        <v>76</v>
      </c>
      <c r="AY2248" s="220" t="s">
        <v>272</v>
      </c>
    </row>
    <row r="2249" spans="1:65" s="13" customFormat="1" ht="11.25">
      <c r="B2249" s="210"/>
      <c r="C2249" s="211"/>
      <c r="D2249" s="212" t="s">
        <v>283</v>
      </c>
      <c r="E2249" s="213" t="s">
        <v>1</v>
      </c>
      <c r="F2249" s="214" t="s">
        <v>7382</v>
      </c>
      <c r="G2249" s="211"/>
      <c r="H2249" s="213" t="s">
        <v>1</v>
      </c>
      <c r="I2249" s="215"/>
      <c r="J2249" s="211"/>
      <c r="K2249" s="211"/>
      <c r="L2249" s="216"/>
      <c r="M2249" s="217"/>
      <c r="N2249" s="218"/>
      <c r="O2249" s="218"/>
      <c r="P2249" s="218"/>
      <c r="Q2249" s="218"/>
      <c r="R2249" s="218"/>
      <c r="S2249" s="218"/>
      <c r="T2249" s="219"/>
      <c r="AT2249" s="220" t="s">
        <v>283</v>
      </c>
      <c r="AU2249" s="220" t="s">
        <v>16</v>
      </c>
      <c r="AV2249" s="13" t="s">
        <v>16</v>
      </c>
      <c r="AW2249" s="13" t="s">
        <v>32</v>
      </c>
      <c r="AX2249" s="13" t="s">
        <v>76</v>
      </c>
      <c r="AY2249" s="220" t="s">
        <v>272</v>
      </c>
    </row>
    <row r="2250" spans="1:65" s="13" customFormat="1" ht="11.25">
      <c r="B2250" s="210"/>
      <c r="C2250" s="211"/>
      <c r="D2250" s="212" t="s">
        <v>283</v>
      </c>
      <c r="E2250" s="213" t="s">
        <v>1</v>
      </c>
      <c r="F2250" s="214" t="s">
        <v>7185</v>
      </c>
      <c r="G2250" s="211"/>
      <c r="H2250" s="213" t="s">
        <v>1</v>
      </c>
      <c r="I2250" s="215"/>
      <c r="J2250" s="211"/>
      <c r="K2250" s="211"/>
      <c r="L2250" s="216"/>
      <c r="M2250" s="217"/>
      <c r="N2250" s="218"/>
      <c r="O2250" s="218"/>
      <c r="P2250" s="218"/>
      <c r="Q2250" s="218"/>
      <c r="R2250" s="218"/>
      <c r="S2250" s="218"/>
      <c r="T2250" s="219"/>
      <c r="AT2250" s="220" t="s">
        <v>283</v>
      </c>
      <c r="AU2250" s="220" t="s">
        <v>16</v>
      </c>
      <c r="AV2250" s="13" t="s">
        <v>16</v>
      </c>
      <c r="AW2250" s="13" t="s">
        <v>32</v>
      </c>
      <c r="AX2250" s="13" t="s">
        <v>76</v>
      </c>
      <c r="AY2250" s="220" t="s">
        <v>272</v>
      </c>
    </row>
    <row r="2251" spans="1:65" s="13" customFormat="1" ht="22.5">
      <c r="B2251" s="210"/>
      <c r="C2251" s="211"/>
      <c r="D2251" s="212" t="s">
        <v>283</v>
      </c>
      <c r="E2251" s="213" t="s">
        <v>1</v>
      </c>
      <c r="F2251" s="214" t="s">
        <v>6817</v>
      </c>
      <c r="G2251" s="211"/>
      <c r="H2251" s="213" t="s">
        <v>1</v>
      </c>
      <c r="I2251" s="215"/>
      <c r="J2251" s="211"/>
      <c r="K2251" s="211"/>
      <c r="L2251" s="216"/>
      <c r="M2251" s="217"/>
      <c r="N2251" s="218"/>
      <c r="O2251" s="218"/>
      <c r="P2251" s="218"/>
      <c r="Q2251" s="218"/>
      <c r="R2251" s="218"/>
      <c r="S2251" s="218"/>
      <c r="T2251" s="219"/>
      <c r="AT2251" s="220" t="s">
        <v>283</v>
      </c>
      <c r="AU2251" s="220" t="s">
        <v>16</v>
      </c>
      <c r="AV2251" s="13" t="s">
        <v>16</v>
      </c>
      <c r="AW2251" s="13" t="s">
        <v>32</v>
      </c>
      <c r="AX2251" s="13" t="s">
        <v>76</v>
      </c>
      <c r="AY2251" s="220" t="s">
        <v>272</v>
      </c>
    </row>
    <row r="2252" spans="1:65" s="13" customFormat="1" ht="11.25">
      <c r="B2252" s="210"/>
      <c r="C2252" s="211"/>
      <c r="D2252" s="212" t="s">
        <v>283</v>
      </c>
      <c r="E2252" s="213" t="s">
        <v>1</v>
      </c>
      <c r="F2252" s="214" t="s">
        <v>6818</v>
      </c>
      <c r="G2252" s="211"/>
      <c r="H2252" s="213" t="s">
        <v>1</v>
      </c>
      <c r="I2252" s="215"/>
      <c r="J2252" s="211"/>
      <c r="K2252" s="211"/>
      <c r="L2252" s="216"/>
      <c r="M2252" s="217"/>
      <c r="N2252" s="218"/>
      <c r="O2252" s="218"/>
      <c r="P2252" s="218"/>
      <c r="Q2252" s="218"/>
      <c r="R2252" s="218"/>
      <c r="S2252" s="218"/>
      <c r="T2252" s="219"/>
      <c r="AT2252" s="220" t="s">
        <v>283</v>
      </c>
      <c r="AU2252" s="220" t="s">
        <v>16</v>
      </c>
      <c r="AV2252" s="13" t="s">
        <v>16</v>
      </c>
      <c r="AW2252" s="13" t="s">
        <v>32</v>
      </c>
      <c r="AX2252" s="13" t="s">
        <v>76</v>
      </c>
      <c r="AY2252" s="220" t="s">
        <v>272</v>
      </c>
    </row>
    <row r="2253" spans="1:65" s="13" customFormat="1" ht="11.25">
      <c r="B2253" s="210"/>
      <c r="C2253" s="211"/>
      <c r="D2253" s="212" t="s">
        <v>283</v>
      </c>
      <c r="E2253" s="213" t="s">
        <v>1</v>
      </c>
      <c r="F2253" s="214" t="s">
        <v>7383</v>
      </c>
      <c r="G2253" s="211"/>
      <c r="H2253" s="213" t="s">
        <v>1</v>
      </c>
      <c r="I2253" s="215"/>
      <c r="J2253" s="211"/>
      <c r="K2253" s="211"/>
      <c r="L2253" s="216"/>
      <c r="M2253" s="217"/>
      <c r="N2253" s="218"/>
      <c r="O2253" s="218"/>
      <c r="P2253" s="218"/>
      <c r="Q2253" s="218"/>
      <c r="R2253" s="218"/>
      <c r="S2253" s="218"/>
      <c r="T2253" s="219"/>
      <c r="AT2253" s="220" t="s">
        <v>283</v>
      </c>
      <c r="AU2253" s="220" t="s">
        <v>16</v>
      </c>
      <c r="AV2253" s="13" t="s">
        <v>16</v>
      </c>
      <c r="AW2253" s="13" t="s">
        <v>32</v>
      </c>
      <c r="AX2253" s="13" t="s">
        <v>76</v>
      </c>
      <c r="AY2253" s="220" t="s">
        <v>272</v>
      </c>
    </row>
    <row r="2254" spans="1:65" s="13" customFormat="1" ht="22.5">
      <c r="B2254" s="210"/>
      <c r="C2254" s="211"/>
      <c r="D2254" s="212" t="s">
        <v>283</v>
      </c>
      <c r="E2254" s="213" t="s">
        <v>1</v>
      </c>
      <c r="F2254" s="214" t="s">
        <v>7384</v>
      </c>
      <c r="G2254" s="211"/>
      <c r="H2254" s="213" t="s">
        <v>1</v>
      </c>
      <c r="I2254" s="215"/>
      <c r="J2254" s="211"/>
      <c r="K2254" s="211"/>
      <c r="L2254" s="216"/>
      <c r="M2254" s="217"/>
      <c r="N2254" s="218"/>
      <c r="O2254" s="218"/>
      <c r="P2254" s="218"/>
      <c r="Q2254" s="218"/>
      <c r="R2254" s="218"/>
      <c r="S2254" s="218"/>
      <c r="T2254" s="219"/>
      <c r="AT2254" s="220" t="s">
        <v>283</v>
      </c>
      <c r="AU2254" s="220" t="s">
        <v>16</v>
      </c>
      <c r="AV2254" s="13" t="s">
        <v>16</v>
      </c>
      <c r="AW2254" s="13" t="s">
        <v>32</v>
      </c>
      <c r="AX2254" s="13" t="s">
        <v>76</v>
      </c>
      <c r="AY2254" s="220" t="s">
        <v>272</v>
      </c>
    </row>
    <row r="2255" spans="1:65" s="13" customFormat="1" ht="11.25">
      <c r="B2255" s="210"/>
      <c r="C2255" s="211"/>
      <c r="D2255" s="212" t="s">
        <v>283</v>
      </c>
      <c r="E2255" s="213" t="s">
        <v>1</v>
      </c>
      <c r="F2255" s="214" t="s">
        <v>6768</v>
      </c>
      <c r="G2255" s="211"/>
      <c r="H2255" s="213" t="s">
        <v>1</v>
      </c>
      <c r="I2255" s="215"/>
      <c r="J2255" s="211"/>
      <c r="K2255" s="211"/>
      <c r="L2255" s="216"/>
      <c r="M2255" s="217"/>
      <c r="N2255" s="218"/>
      <c r="O2255" s="218"/>
      <c r="P2255" s="218"/>
      <c r="Q2255" s="218"/>
      <c r="R2255" s="218"/>
      <c r="S2255" s="218"/>
      <c r="T2255" s="219"/>
      <c r="AT2255" s="220" t="s">
        <v>283</v>
      </c>
      <c r="AU2255" s="220" t="s">
        <v>16</v>
      </c>
      <c r="AV2255" s="13" t="s">
        <v>16</v>
      </c>
      <c r="AW2255" s="13" t="s">
        <v>32</v>
      </c>
      <c r="AX2255" s="13" t="s">
        <v>76</v>
      </c>
      <c r="AY2255" s="220" t="s">
        <v>272</v>
      </c>
    </row>
    <row r="2256" spans="1:65" s="14" customFormat="1" ht="11.25">
      <c r="B2256" s="221"/>
      <c r="C2256" s="222"/>
      <c r="D2256" s="212" t="s">
        <v>283</v>
      </c>
      <c r="E2256" s="223" t="s">
        <v>1</v>
      </c>
      <c r="F2256" s="224" t="s">
        <v>16</v>
      </c>
      <c r="G2256" s="222"/>
      <c r="H2256" s="225">
        <v>1</v>
      </c>
      <c r="I2256" s="226"/>
      <c r="J2256" s="222"/>
      <c r="K2256" s="222"/>
      <c r="L2256" s="227"/>
      <c r="M2256" s="228"/>
      <c r="N2256" s="229"/>
      <c r="O2256" s="229"/>
      <c r="P2256" s="229"/>
      <c r="Q2256" s="229"/>
      <c r="R2256" s="229"/>
      <c r="S2256" s="229"/>
      <c r="T2256" s="230"/>
      <c r="AT2256" s="231" t="s">
        <v>283</v>
      </c>
      <c r="AU2256" s="231" t="s">
        <v>16</v>
      </c>
      <c r="AV2256" s="14" t="s">
        <v>84</v>
      </c>
      <c r="AW2256" s="14" t="s">
        <v>32</v>
      </c>
      <c r="AX2256" s="14" t="s">
        <v>76</v>
      </c>
      <c r="AY2256" s="231" t="s">
        <v>272</v>
      </c>
    </row>
    <row r="2257" spans="1:65" s="15" customFormat="1" ht="11.25">
      <c r="B2257" s="246"/>
      <c r="C2257" s="247"/>
      <c r="D2257" s="212" t="s">
        <v>283</v>
      </c>
      <c r="E2257" s="248" t="s">
        <v>1</v>
      </c>
      <c r="F2257" s="249" t="s">
        <v>5942</v>
      </c>
      <c r="G2257" s="247"/>
      <c r="H2257" s="250">
        <v>1</v>
      </c>
      <c r="I2257" s="251"/>
      <c r="J2257" s="247"/>
      <c r="K2257" s="247"/>
      <c r="L2257" s="252"/>
      <c r="M2257" s="253"/>
      <c r="N2257" s="254"/>
      <c r="O2257" s="254"/>
      <c r="P2257" s="254"/>
      <c r="Q2257" s="254"/>
      <c r="R2257" s="254"/>
      <c r="S2257" s="254"/>
      <c r="T2257" s="255"/>
      <c r="AT2257" s="256" t="s">
        <v>283</v>
      </c>
      <c r="AU2257" s="256" t="s">
        <v>16</v>
      </c>
      <c r="AV2257" s="15" t="s">
        <v>279</v>
      </c>
      <c r="AW2257" s="15" t="s">
        <v>32</v>
      </c>
      <c r="AX2257" s="15" t="s">
        <v>16</v>
      </c>
      <c r="AY2257" s="256" t="s">
        <v>272</v>
      </c>
    </row>
    <row r="2258" spans="1:65" s="2" customFormat="1" ht="21.75" customHeight="1">
      <c r="A2258" s="34"/>
      <c r="B2258" s="35"/>
      <c r="C2258" s="192" t="s">
        <v>3871</v>
      </c>
      <c r="D2258" s="192" t="s">
        <v>274</v>
      </c>
      <c r="E2258" s="193" t="s">
        <v>7464</v>
      </c>
      <c r="F2258" s="194" t="s">
        <v>7386</v>
      </c>
      <c r="G2258" s="195" t="s">
        <v>952</v>
      </c>
      <c r="H2258" s="196">
        <v>2</v>
      </c>
      <c r="I2258" s="197"/>
      <c r="J2258" s="198">
        <f>ROUND(I2258*H2258,2)</f>
        <v>0</v>
      </c>
      <c r="K2258" s="194" t="s">
        <v>1</v>
      </c>
      <c r="L2258" s="39"/>
      <c r="M2258" s="199" t="s">
        <v>1</v>
      </c>
      <c r="N2258" s="200" t="s">
        <v>41</v>
      </c>
      <c r="O2258" s="71"/>
      <c r="P2258" s="201">
        <f>O2258*H2258</f>
        <v>0</v>
      </c>
      <c r="Q2258" s="201">
        <v>0</v>
      </c>
      <c r="R2258" s="201">
        <f>Q2258*H2258</f>
        <v>0</v>
      </c>
      <c r="S2258" s="201">
        <v>0</v>
      </c>
      <c r="T2258" s="202">
        <f>S2258*H2258</f>
        <v>0</v>
      </c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4"/>
      <c r="AE2258" s="34"/>
      <c r="AR2258" s="203" t="s">
        <v>279</v>
      </c>
      <c r="AT2258" s="203" t="s">
        <v>274</v>
      </c>
      <c r="AU2258" s="203" t="s">
        <v>16</v>
      </c>
      <c r="AY2258" s="17" t="s">
        <v>272</v>
      </c>
      <c r="BE2258" s="204">
        <f>IF(N2258="základní",J2258,0)</f>
        <v>0</v>
      </c>
      <c r="BF2258" s="204">
        <f>IF(N2258="snížená",J2258,0)</f>
        <v>0</v>
      </c>
      <c r="BG2258" s="204">
        <f>IF(N2258="zákl. přenesená",J2258,0)</f>
        <v>0</v>
      </c>
      <c r="BH2258" s="204">
        <f>IF(N2258="sníž. přenesená",J2258,0)</f>
        <v>0</v>
      </c>
      <c r="BI2258" s="204">
        <f>IF(N2258="nulová",J2258,0)</f>
        <v>0</v>
      </c>
      <c r="BJ2258" s="17" t="s">
        <v>16</v>
      </c>
      <c r="BK2258" s="204">
        <f>ROUND(I2258*H2258,2)</f>
        <v>0</v>
      </c>
      <c r="BL2258" s="17" t="s">
        <v>279</v>
      </c>
      <c r="BM2258" s="203" t="s">
        <v>7465</v>
      </c>
    </row>
    <row r="2259" spans="1:65" s="13" customFormat="1" ht="11.25">
      <c r="B2259" s="210"/>
      <c r="C2259" s="211"/>
      <c r="D2259" s="212" t="s">
        <v>283</v>
      </c>
      <c r="E2259" s="213" t="s">
        <v>1</v>
      </c>
      <c r="F2259" s="214" t="s">
        <v>6768</v>
      </c>
      <c r="G2259" s="211"/>
      <c r="H2259" s="213" t="s">
        <v>1</v>
      </c>
      <c r="I2259" s="215"/>
      <c r="J2259" s="211"/>
      <c r="K2259" s="211"/>
      <c r="L2259" s="216"/>
      <c r="M2259" s="217"/>
      <c r="N2259" s="218"/>
      <c r="O2259" s="218"/>
      <c r="P2259" s="218"/>
      <c r="Q2259" s="218"/>
      <c r="R2259" s="218"/>
      <c r="S2259" s="218"/>
      <c r="T2259" s="219"/>
      <c r="AT2259" s="220" t="s">
        <v>283</v>
      </c>
      <c r="AU2259" s="220" t="s">
        <v>16</v>
      </c>
      <c r="AV2259" s="13" t="s">
        <v>16</v>
      </c>
      <c r="AW2259" s="13" t="s">
        <v>32</v>
      </c>
      <c r="AX2259" s="13" t="s">
        <v>76</v>
      </c>
      <c r="AY2259" s="220" t="s">
        <v>272</v>
      </c>
    </row>
    <row r="2260" spans="1:65" s="14" customFormat="1" ht="11.25">
      <c r="B2260" s="221"/>
      <c r="C2260" s="222"/>
      <c r="D2260" s="212" t="s">
        <v>283</v>
      </c>
      <c r="E2260" s="223" t="s">
        <v>1</v>
      </c>
      <c r="F2260" s="224" t="s">
        <v>84</v>
      </c>
      <c r="G2260" s="222"/>
      <c r="H2260" s="225">
        <v>2</v>
      </c>
      <c r="I2260" s="226"/>
      <c r="J2260" s="222"/>
      <c r="K2260" s="222"/>
      <c r="L2260" s="227"/>
      <c r="M2260" s="228"/>
      <c r="N2260" s="229"/>
      <c r="O2260" s="229"/>
      <c r="P2260" s="229"/>
      <c r="Q2260" s="229"/>
      <c r="R2260" s="229"/>
      <c r="S2260" s="229"/>
      <c r="T2260" s="230"/>
      <c r="AT2260" s="231" t="s">
        <v>283</v>
      </c>
      <c r="AU2260" s="231" t="s">
        <v>16</v>
      </c>
      <c r="AV2260" s="14" t="s">
        <v>84</v>
      </c>
      <c r="AW2260" s="14" t="s">
        <v>32</v>
      </c>
      <c r="AX2260" s="14" t="s">
        <v>76</v>
      </c>
      <c r="AY2260" s="231" t="s">
        <v>272</v>
      </c>
    </row>
    <row r="2261" spans="1:65" s="15" customFormat="1" ht="11.25">
      <c r="B2261" s="246"/>
      <c r="C2261" s="247"/>
      <c r="D2261" s="212" t="s">
        <v>283</v>
      </c>
      <c r="E2261" s="248" t="s">
        <v>1</v>
      </c>
      <c r="F2261" s="249" t="s">
        <v>5942</v>
      </c>
      <c r="G2261" s="247"/>
      <c r="H2261" s="250">
        <v>2</v>
      </c>
      <c r="I2261" s="251"/>
      <c r="J2261" s="247"/>
      <c r="K2261" s="247"/>
      <c r="L2261" s="252"/>
      <c r="M2261" s="253"/>
      <c r="N2261" s="254"/>
      <c r="O2261" s="254"/>
      <c r="P2261" s="254"/>
      <c r="Q2261" s="254"/>
      <c r="R2261" s="254"/>
      <c r="S2261" s="254"/>
      <c r="T2261" s="255"/>
      <c r="AT2261" s="256" t="s">
        <v>283</v>
      </c>
      <c r="AU2261" s="256" t="s">
        <v>16</v>
      </c>
      <c r="AV2261" s="15" t="s">
        <v>279</v>
      </c>
      <c r="AW2261" s="15" t="s">
        <v>32</v>
      </c>
      <c r="AX2261" s="15" t="s">
        <v>16</v>
      </c>
      <c r="AY2261" s="256" t="s">
        <v>272</v>
      </c>
    </row>
    <row r="2262" spans="1:65" s="2" customFormat="1" ht="21.75" customHeight="1">
      <c r="A2262" s="34"/>
      <c r="B2262" s="35"/>
      <c r="C2262" s="192" t="s">
        <v>3898</v>
      </c>
      <c r="D2262" s="192" t="s">
        <v>274</v>
      </c>
      <c r="E2262" s="193" t="s">
        <v>7466</v>
      </c>
      <c r="F2262" s="194" t="s">
        <v>7389</v>
      </c>
      <c r="G2262" s="195" t="s">
        <v>952</v>
      </c>
      <c r="H2262" s="196">
        <v>1</v>
      </c>
      <c r="I2262" s="197"/>
      <c r="J2262" s="198">
        <f>ROUND(I2262*H2262,2)</f>
        <v>0</v>
      </c>
      <c r="K2262" s="194" t="s">
        <v>1</v>
      </c>
      <c r="L2262" s="39"/>
      <c r="M2262" s="199" t="s">
        <v>1</v>
      </c>
      <c r="N2262" s="200" t="s">
        <v>41</v>
      </c>
      <c r="O2262" s="71"/>
      <c r="P2262" s="201">
        <f>O2262*H2262</f>
        <v>0</v>
      </c>
      <c r="Q2262" s="201">
        <v>0</v>
      </c>
      <c r="R2262" s="201">
        <f>Q2262*H2262</f>
        <v>0</v>
      </c>
      <c r="S2262" s="201">
        <v>0</v>
      </c>
      <c r="T2262" s="202">
        <f>S2262*H2262</f>
        <v>0</v>
      </c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R2262" s="203" t="s">
        <v>279</v>
      </c>
      <c r="AT2262" s="203" t="s">
        <v>274</v>
      </c>
      <c r="AU2262" s="203" t="s">
        <v>16</v>
      </c>
      <c r="AY2262" s="17" t="s">
        <v>272</v>
      </c>
      <c r="BE2262" s="204">
        <f>IF(N2262="základní",J2262,0)</f>
        <v>0</v>
      </c>
      <c r="BF2262" s="204">
        <f>IF(N2262="snížená",J2262,0)</f>
        <v>0</v>
      </c>
      <c r="BG2262" s="204">
        <f>IF(N2262="zákl. přenesená",J2262,0)</f>
        <v>0</v>
      </c>
      <c r="BH2262" s="204">
        <f>IF(N2262="sníž. přenesená",J2262,0)</f>
        <v>0</v>
      </c>
      <c r="BI2262" s="204">
        <f>IF(N2262="nulová",J2262,0)</f>
        <v>0</v>
      </c>
      <c r="BJ2262" s="17" t="s">
        <v>16</v>
      </c>
      <c r="BK2262" s="204">
        <f>ROUND(I2262*H2262,2)</f>
        <v>0</v>
      </c>
      <c r="BL2262" s="17" t="s">
        <v>279</v>
      </c>
      <c r="BM2262" s="203" t="s">
        <v>7467</v>
      </c>
    </row>
    <row r="2263" spans="1:65" s="13" customFormat="1" ht="11.25">
      <c r="B2263" s="210"/>
      <c r="C2263" s="211"/>
      <c r="D2263" s="212" t="s">
        <v>283</v>
      </c>
      <c r="E2263" s="213" t="s">
        <v>1</v>
      </c>
      <c r="F2263" s="214" t="s">
        <v>6768</v>
      </c>
      <c r="G2263" s="211"/>
      <c r="H2263" s="213" t="s">
        <v>1</v>
      </c>
      <c r="I2263" s="215"/>
      <c r="J2263" s="211"/>
      <c r="K2263" s="211"/>
      <c r="L2263" s="216"/>
      <c r="M2263" s="217"/>
      <c r="N2263" s="218"/>
      <c r="O2263" s="218"/>
      <c r="P2263" s="218"/>
      <c r="Q2263" s="218"/>
      <c r="R2263" s="218"/>
      <c r="S2263" s="218"/>
      <c r="T2263" s="219"/>
      <c r="AT2263" s="220" t="s">
        <v>283</v>
      </c>
      <c r="AU2263" s="220" t="s">
        <v>16</v>
      </c>
      <c r="AV2263" s="13" t="s">
        <v>16</v>
      </c>
      <c r="AW2263" s="13" t="s">
        <v>32</v>
      </c>
      <c r="AX2263" s="13" t="s">
        <v>76</v>
      </c>
      <c r="AY2263" s="220" t="s">
        <v>272</v>
      </c>
    </row>
    <row r="2264" spans="1:65" s="14" customFormat="1" ht="11.25">
      <c r="B2264" s="221"/>
      <c r="C2264" s="222"/>
      <c r="D2264" s="212" t="s">
        <v>283</v>
      </c>
      <c r="E2264" s="223" t="s">
        <v>1</v>
      </c>
      <c r="F2264" s="224" t="s">
        <v>16</v>
      </c>
      <c r="G2264" s="222"/>
      <c r="H2264" s="225">
        <v>1</v>
      </c>
      <c r="I2264" s="226"/>
      <c r="J2264" s="222"/>
      <c r="K2264" s="222"/>
      <c r="L2264" s="227"/>
      <c r="M2264" s="228"/>
      <c r="N2264" s="229"/>
      <c r="O2264" s="229"/>
      <c r="P2264" s="229"/>
      <c r="Q2264" s="229"/>
      <c r="R2264" s="229"/>
      <c r="S2264" s="229"/>
      <c r="T2264" s="230"/>
      <c r="AT2264" s="231" t="s">
        <v>283</v>
      </c>
      <c r="AU2264" s="231" t="s">
        <v>16</v>
      </c>
      <c r="AV2264" s="14" t="s">
        <v>84</v>
      </c>
      <c r="AW2264" s="14" t="s">
        <v>32</v>
      </c>
      <c r="AX2264" s="14" t="s">
        <v>76</v>
      </c>
      <c r="AY2264" s="231" t="s">
        <v>272</v>
      </c>
    </row>
    <row r="2265" spans="1:65" s="15" customFormat="1" ht="11.25">
      <c r="B2265" s="246"/>
      <c r="C2265" s="247"/>
      <c r="D2265" s="212" t="s">
        <v>283</v>
      </c>
      <c r="E2265" s="248" t="s">
        <v>1</v>
      </c>
      <c r="F2265" s="249" t="s">
        <v>5942</v>
      </c>
      <c r="G2265" s="247"/>
      <c r="H2265" s="250">
        <v>1</v>
      </c>
      <c r="I2265" s="251"/>
      <c r="J2265" s="247"/>
      <c r="K2265" s="247"/>
      <c r="L2265" s="252"/>
      <c r="M2265" s="253"/>
      <c r="N2265" s="254"/>
      <c r="O2265" s="254"/>
      <c r="P2265" s="254"/>
      <c r="Q2265" s="254"/>
      <c r="R2265" s="254"/>
      <c r="S2265" s="254"/>
      <c r="T2265" s="255"/>
      <c r="AT2265" s="256" t="s">
        <v>283</v>
      </c>
      <c r="AU2265" s="256" t="s">
        <v>16</v>
      </c>
      <c r="AV2265" s="15" t="s">
        <v>279</v>
      </c>
      <c r="AW2265" s="15" t="s">
        <v>32</v>
      </c>
      <c r="AX2265" s="15" t="s">
        <v>16</v>
      </c>
      <c r="AY2265" s="256" t="s">
        <v>272</v>
      </c>
    </row>
    <row r="2266" spans="1:65" s="2" customFormat="1" ht="16.5" customHeight="1">
      <c r="A2266" s="34"/>
      <c r="B2266" s="35"/>
      <c r="C2266" s="192" t="s">
        <v>3903</v>
      </c>
      <c r="D2266" s="192" t="s">
        <v>274</v>
      </c>
      <c r="E2266" s="193" t="s">
        <v>7468</v>
      </c>
      <c r="F2266" s="194" t="s">
        <v>7392</v>
      </c>
      <c r="G2266" s="195" t="s">
        <v>952</v>
      </c>
      <c r="H2266" s="196">
        <v>1</v>
      </c>
      <c r="I2266" s="197"/>
      <c r="J2266" s="198">
        <f>ROUND(I2266*H2266,2)</f>
        <v>0</v>
      </c>
      <c r="K2266" s="194" t="s">
        <v>1</v>
      </c>
      <c r="L2266" s="39"/>
      <c r="M2266" s="199" t="s">
        <v>1</v>
      </c>
      <c r="N2266" s="200" t="s">
        <v>41</v>
      </c>
      <c r="O2266" s="71"/>
      <c r="P2266" s="201">
        <f>O2266*H2266</f>
        <v>0</v>
      </c>
      <c r="Q2266" s="201">
        <v>0</v>
      </c>
      <c r="R2266" s="201">
        <f>Q2266*H2266</f>
        <v>0</v>
      </c>
      <c r="S2266" s="201">
        <v>0</v>
      </c>
      <c r="T2266" s="202">
        <f>S2266*H2266</f>
        <v>0</v>
      </c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R2266" s="203" t="s">
        <v>279</v>
      </c>
      <c r="AT2266" s="203" t="s">
        <v>274</v>
      </c>
      <c r="AU2266" s="203" t="s">
        <v>16</v>
      </c>
      <c r="AY2266" s="17" t="s">
        <v>272</v>
      </c>
      <c r="BE2266" s="204">
        <f>IF(N2266="základní",J2266,0)</f>
        <v>0</v>
      </c>
      <c r="BF2266" s="204">
        <f>IF(N2266="snížená",J2266,0)</f>
        <v>0</v>
      </c>
      <c r="BG2266" s="204">
        <f>IF(N2266="zákl. přenesená",J2266,0)</f>
        <v>0</v>
      </c>
      <c r="BH2266" s="204">
        <f>IF(N2266="sníž. přenesená",J2266,0)</f>
        <v>0</v>
      </c>
      <c r="BI2266" s="204">
        <f>IF(N2266="nulová",J2266,0)</f>
        <v>0</v>
      </c>
      <c r="BJ2266" s="17" t="s">
        <v>16</v>
      </c>
      <c r="BK2266" s="204">
        <f>ROUND(I2266*H2266,2)</f>
        <v>0</v>
      </c>
      <c r="BL2266" s="17" t="s">
        <v>279</v>
      </c>
      <c r="BM2266" s="203" t="s">
        <v>7469</v>
      </c>
    </row>
    <row r="2267" spans="1:65" s="13" customFormat="1" ht="11.25">
      <c r="B2267" s="210"/>
      <c r="C2267" s="211"/>
      <c r="D2267" s="212" t="s">
        <v>283</v>
      </c>
      <c r="E2267" s="213" t="s">
        <v>1</v>
      </c>
      <c r="F2267" s="214" t="s">
        <v>6768</v>
      </c>
      <c r="G2267" s="211"/>
      <c r="H2267" s="213" t="s">
        <v>1</v>
      </c>
      <c r="I2267" s="215"/>
      <c r="J2267" s="211"/>
      <c r="K2267" s="211"/>
      <c r="L2267" s="216"/>
      <c r="M2267" s="217"/>
      <c r="N2267" s="218"/>
      <c r="O2267" s="218"/>
      <c r="P2267" s="218"/>
      <c r="Q2267" s="218"/>
      <c r="R2267" s="218"/>
      <c r="S2267" s="218"/>
      <c r="T2267" s="219"/>
      <c r="AT2267" s="220" t="s">
        <v>283</v>
      </c>
      <c r="AU2267" s="220" t="s">
        <v>16</v>
      </c>
      <c r="AV2267" s="13" t="s">
        <v>16</v>
      </c>
      <c r="AW2267" s="13" t="s">
        <v>32</v>
      </c>
      <c r="AX2267" s="13" t="s">
        <v>76</v>
      </c>
      <c r="AY2267" s="220" t="s">
        <v>272</v>
      </c>
    </row>
    <row r="2268" spans="1:65" s="14" customFormat="1" ht="11.25">
      <c r="B2268" s="221"/>
      <c r="C2268" s="222"/>
      <c r="D2268" s="212" t="s">
        <v>283</v>
      </c>
      <c r="E2268" s="223" t="s">
        <v>1</v>
      </c>
      <c r="F2268" s="224" t="s">
        <v>16</v>
      </c>
      <c r="G2268" s="222"/>
      <c r="H2268" s="225">
        <v>1</v>
      </c>
      <c r="I2268" s="226"/>
      <c r="J2268" s="222"/>
      <c r="K2268" s="222"/>
      <c r="L2268" s="227"/>
      <c r="M2268" s="228"/>
      <c r="N2268" s="229"/>
      <c r="O2268" s="229"/>
      <c r="P2268" s="229"/>
      <c r="Q2268" s="229"/>
      <c r="R2268" s="229"/>
      <c r="S2268" s="229"/>
      <c r="T2268" s="230"/>
      <c r="AT2268" s="231" t="s">
        <v>283</v>
      </c>
      <c r="AU2268" s="231" t="s">
        <v>16</v>
      </c>
      <c r="AV2268" s="14" t="s">
        <v>84</v>
      </c>
      <c r="AW2268" s="14" t="s">
        <v>32</v>
      </c>
      <c r="AX2268" s="14" t="s">
        <v>76</v>
      </c>
      <c r="AY2268" s="231" t="s">
        <v>272</v>
      </c>
    </row>
    <row r="2269" spans="1:65" s="15" customFormat="1" ht="11.25">
      <c r="B2269" s="246"/>
      <c r="C2269" s="247"/>
      <c r="D2269" s="212" t="s">
        <v>283</v>
      </c>
      <c r="E2269" s="248" t="s">
        <v>1</v>
      </c>
      <c r="F2269" s="249" t="s">
        <v>5942</v>
      </c>
      <c r="G2269" s="247"/>
      <c r="H2269" s="250">
        <v>1</v>
      </c>
      <c r="I2269" s="251"/>
      <c r="J2269" s="247"/>
      <c r="K2269" s="247"/>
      <c r="L2269" s="252"/>
      <c r="M2269" s="253"/>
      <c r="N2269" s="254"/>
      <c r="O2269" s="254"/>
      <c r="P2269" s="254"/>
      <c r="Q2269" s="254"/>
      <c r="R2269" s="254"/>
      <c r="S2269" s="254"/>
      <c r="T2269" s="255"/>
      <c r="AT2269" s="256" t="s">
        <v>283</v>
      </c>
      <c r="AU2269" s="256" t="s">
        <v>16</v>
      </c>
      <c r="AV2269" s="15" t="s">
        <v>279</v>
      </c>
      <c r="AW2269" s="15" t="s">
        <v>32</v>
      </c>
      <c r="AX2269" s="15" t="s">
        <v>16</v>
      </c>
      <c r="AY2269" s="256" t="s">
        <v>272</v>
      </c>
    </row>
    <row r="2270" spans="1:65" s="2" customFormat="1" ht="33" customHeight="1">
      <c r="A2270" s="34"/>
      <c r="B2270" s="35"/>
      <c r="C2270" s="192" t="s">
        <v>3912</v>
      </c>
      <c r="D2270" s="192" t="s">
        <v>274</v>
      </c>
      <c r="E2270" s="193" t="s">
        <v>7470</v>
      </c>
      <c r="F2270" s="194" t="s">
        <v>6827</v>
      </c>
      <c r="G2270" s="195" t="s">
        <v>952</v>
      </c>
      <c r="H2270" s="196">
        <v>4</v>
      </c>
      <c r="I2270" s="197"/>
      <c r="J2270" s="198">
        <f>ROUND(I2270*H2270,2)</f>
        <v>0</v>
      </c>
      <c r="K2270" s="194" t="s">
        <v>1</v>
      </c>
      <c r="L2270" s="39"/>
      <c r="M2270" s="199" t="s">
        <v>1</v>
      </c>
      <c r="N2270" s="200" t="s">
        <v>41</v>
      </c>
      <c r="O2270" s="71"/>
      <c r="P2270" s="201">
        <f>O2270*H2270</f>
        <v>0</v>
      </c>
      <c r="Q2270" s="201">
        <v>0</v>
      </c>
      <c r="R2270" s="201">
        <f>Q2270*H2270</f>
        <v>0</v>
      </c>
      <c r="S2270" s="201">
        <v>0</v>
      </c>
      <c r="T2270" s="202">
        <f>S2270*H2270</f>
        <v>0</v>
      </c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R2270" s="203" t="s">
        <v>279</v>
      </c>
      <c r="AT2270" s="203" t="s">
        <v>274</v>
      </c>
      <c r="AU2270" s="203" t="s">
        <v>16</v>
      </c>
      <c r="AY2270" s="17" t="s">
        <v>272</v>
      </c>
      <c r="BE2270" s="204">
        <f>IF(N2270="základní",J2270,0)</f>
        <v>0</v>
      </c>
      <c r="BF2270" s="204">
        <f>IF(N2270="snížená",J2270,0)</f>
        <v>0</v>
      </c>
      <c r="BG2270" s="204">
        <f>IF(N2270="zákl. přenesená",J2270,0)</f>
        <v>0</v>
      </c>
      <c r="BH2270" s="204">
        <f>IF(N2270="sníž. přenesená",J2270,0)</f>
        <v>0</v>
      </c>
      <c r="BI2270" s="204">
        <f>IF(N2270="nulová",J2270,0)</f>
        <v>0</v>
      </c>
      <c r="BJ2270" s="17" t="s">
        <v>16</v>
      </c>
      <c r="BK2270" s="204">
        <f>ROUND(I2270*H2270,2)</f>
        <v>0</v>
      </c>
      <c r="BL2270" s="17" t="s">
        <v>279</v>
      </c>
      <c r="BM2270" s="203" t="s">
        <v>7471</v>
      </c>
    </row>
    <row r="2271" spans="1:65" s="13" customFormat="1" ht="11.25">
      <c r="B2271" s="210"/>
      <c r="C2271" s="211"/>
      <c r="D2271" s="212" t="s">
        <v>283</v>
      </c>
      <c r="E2271" s="213" t="s">
        <v>1</v>
      </c>
      <c r="F2271" s="214" t="s">
        <v>6768</v>
      </c>
      <c r="G2271" s="211"/>
      <c r="H2271" s="213" t="s">
        <v>1</v>
      </c>
      <c r="I2271" s="215"/>
      <c r="J2271" s="211"/>
      <c r="K2271" s="211"/>
      <c r="L2271" s="216"/>
      <c r="M2271" s="217"/>
      <c r="N2271" s="218"/>
      <c r="O2271" s="218"/>
      <c r="P2271" s="218"/>
      <c r="Q2271" s="218"/>
      <c r="R2271" s="218"/>
      <c r="S2271" s="218"/>
      <c r="T2271" s="219"/>
      <c r="AT2271" s="220" t="s">
        <v>283</v>
      </c>
      <c r="AU2271" s="220" t="s">
        <v>16</v>
      </c>
      <c r="AV2271" s="13" t="s">
        <v>16</v>
      </c>
      <c r="AW2271" s="13" t="s">
        <v>32</v>
      </c>
      <c r="AX2271" s="13" t="s">
        <v>76</v>
      </c>
      <c r="AY2271" s="220" t="s">
        <v>272</v>
      </c>
    </row>
    <row r="2272" spans="1:65" s="14" customFormat="1" ht="11.25">
      <c r="B2272" s="221"/>
      <c r="C2272" s="222"/>
      <c r="D2272" s="212" t="s">
        <v>283</v>
      </c>
      <c r="E2272" s="223" t="s">
        <v>1</v>
      </c>
      <c r="F2272" s="224" t="s">
        <v>279</v>
      </c>
      <c r="G2272" s="222"/>
      <c r="H2272" s="225">
        <v>4</v>
      </c>
      <c r="I2272" s="226"/>
      <c r="J2272" s="222"/>
      <c r="K2272" s="222"/>
      <c r="L2272" s="227"/>
      <c r="M2272" s="228"/>
      <c r="N2272" s="229"/>
      <c r="O2272" s="229"/>
      <c r="P2272" s="229"/>
      <c r="Q2272" s="229"/>
      <c r="R2272" s="229"/>
      <c r="S2272" s="229"/>
      <c r="T2272" s="230"/>
      <c r="AT2272" s="231" t="s">
        <v>283</v>
      </c>
      <c r="AU2272" s="231" t="s">
        <v>16</v>
      </c>
      <c r="AV2272" s="14" t="s">
        <v>84</v>
      </c>
      <c r="AW2272" s="14" t="s">
        <v>32</v>
      </c>
      <c r="AX2272" s="14" t="s">
        <v>76</v>
      </c>
      <c r="AY2272" s="231" t="s">
        <v>272</v>
      </c>
    </row>
    <row r="2273" spans="1:65" s="15" customFormat="1" ht="11.25">
      <c r="B2273" s="246"/>
      <c r="C2273" s="247"/>
      <c r="D2273" s="212" t="s">
        <v>283</v>
      </c>
      <c r="E2273" s="248" t="s">
        <v>1</v>
      </c>
      <c r="F2273" s="249" t="s">
        <v>5942</v>
      </c>
      <c r="G2273" s="247"/>
      <c r="H2273" s="250">
        <v>4</v>
      </c>
      <c r="I2273" s="251"/>
      <c r="J2273" s="247"/>
      <c r="K2273" s="247"/>
      <c r="L2273" s="252"/>
      <c r="M2273" s="253"/>
      <c r="N2273" s="254"/>
      <c r="O2273" s="254"/>
      <c r="P2273" s="254"/>
      <c r="Q2273" s="254"/>
      <c r="R2273" s="254"/>
      <c r="S2273" s="254"/>
      <c r="T2273" s="255"/>
      <c r="AT2273" s="256" t="s">
        <v>283</v>
      </c>
      <c r="AU2273" s="256" t="s">
        <v>16</v>
      </c>
      <c r="AV2273" s="15" t="s">
        <v>279</v>
      </c>
      <c r="AW2273" s="15" t="s">
        <v>32</v>
      </c>
      <c r="AX2273" s="15" t="s">
        <v>16</v>
      </c>
      <c r="AY2273" s="256" t="s">
        <v>272</v>
      </c>
    </row>
    <row r="2274" spans="1:65" s="2" customFormat="1" ht="44.25" customHeight="1">
      <c r="A2274" s="34"/>
      <c r="B2274" s="35"/>
      <c r="C2274" s="192" t="s">
        <v>3916</v>
      </c>
      <c r="D2274" s="192" t="s">
        <v>274</v>
      </c>
      <c r="E2274" s="193" t="s">
        <v>7472</v>
      </c>
      <c r="F2274" s="194" t="s">
        <v>7473</v>
      </c>
      <c r="G2274" s="195" t="s">
        <v>952</v>
      </c>
      <c r="H2274" s="196">
        <v>2</v>
      </c>
      <c r="I2274" s="197"/>
      <c r="J2274" s="198">
        <f>ROUND(I2274*H2274,2)</f>
        <v>0</v>
      </c>
      <c r="K2274" s="194" t="s">
        <v>1</v>
      </c>
      <c r="L2274" s="39"/>
      <c r="M2274" s="199" t="s">
        <v>1</v>
      </c>
      <c r="N2274" s="200" t="s">
        <v>41</v>
      </c>
      <c r="O2274" s="71"/>
      <c r="P2274" s="201">
        <f>O2274*H2274</f>
        <v>0</v>
      </c>
      <c r="Q2274" s="201">
        <v>0</v>
      </c>
      <c r="R2274" s="201">
        <f>Q2274*H2274</f>
        <v>0</v>
      </c>
      <c r="S2274" s="201">
        <v>0</v>
      </c>
      <c r="T2274" s="202">
        <f>S2274*H2274</f>
        <v>0</v>
      </c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R2274" s="203" t="s">
        <v>279</v>
      </c>
      <c r="AT2274" s="203" t="s">
        <v>274</v>
      </c>
      <c r="AU2274" s="203" t="s">
        <v>16</v>
      </c>
      <c r="AY2274" s="17" t="s">
        <v>272</v>
      </c>
      <c r="BE2274" s="204">
        <f>IF(N2274="základní",J2274,0)</f>
        <v>0</v>
      </c>
      <c r="BF2274" s="204">
        <f>IF(N2274="snížená",J2274,0)</f>
        <v>0</v>
      </c>
      <c r="BG2274" s="204">
        <f>IF(N2274="zákl. přenesená",J2274,0)</f>
        <v>0</v>
      </c>
      <c r="BH2274" s="204">
        <f>IF(N2274="sníž. přenesená",J2274,0)</f>
        <v>0</v>
      </c>
      <c r="BI2274" s="204">
        <f>IF(N2274="nulová",J2274,0)</f>
        <v>0</v>
      </c>
      <c r="BJ2274" s="17" t="s">
        <v>16</v>
      </c>
      <c r="BK2274" s="204">
        <f>ROUND(I2274*H2274,2)</f>
        <v>0</v>
      </c>
      <c r="BL2274" s="17" t="s">
        <v>279</v>
      </c>
      <c r="BM2274" s="203" t="s">
        <v>7474</v>
      </c>
    </row>
    <row r="2275" spans="1:65" s="13" customFormat="1" ht="22.5">
      <c r="B2275" s="210"/>
      <c r="C2275" s="211"/>
      <c r="D2275" s="212" t="s">
        <v>283</v>
      </c>
      <c r="E2275" s="213" t="s">
        <v>1</v>
      </c>
      <c r="F2275" s="214" t="s">
        <v>7398</v>
      </c>
      <c r="G2275" s="211"/>
      <c r="H2275" s="213" t="s">
        <v>1</v>
      </c>
      <c r="I2275" s="215"/>
      <c r="J2275" s="211"/>
      <c r="K2275" s="211"/>
      <c r="L2275" s="216"/>
      <c r="M2275" s="217"/>
      <c r="N2275" s="218"/>
      <c r="O2275" s="218"/>
      <c r="P2275" s="218"/>
      <c r="Q2275" s="218"/>
      <c r="R2275" s="218"/>
      <c r="S2275" s="218"/>
      <c r="T2275" s="219"/>
      <c r="AT2275" s="220" t="s">
        <v>283</v>
      </c>
      <c r="AU2275" s="220" t="s">
        <v>16</v>
      </c>
      <c r="AV2275" s="13" t="s">
        <v>16</v>
      </c>
      <c r="AW2275" s="13" t="s">
        <v>32</v>
      </c>
      <c r="AX2275" s="13" t="s">
        <v>76</v>
      </c>
      <c r="AY2275" s="220" t="s">
        <v>272</v>
      </c>
    </row>
    <row r="2276" spans="1:65" s="13" customFormat="1" ht="11.25">
      <c r="B2276" s="210"/>
      <c r="C2276" s="211"/>
      <c r="D2276" s="212" t="s">
        <v>283</v>
      </c>
      <c r="E2276" s="213" t="s">
        <v>1</v>
      </c>
      <c r="F2276" s="214" t="s">
        <v>7399</v>
      </c>
      <c r="G2276" s="211"/>
      <c r="H2276" s="213" t="s">
        <v>1</v>
      </c>
      <c r="I2276" s="215"/>
      <c r="J2276" s="211"/>
      <c r="K2276" s="211"/>
      <c r="L2276" s="216"/>
      <c r="M2276" s="217"/>
      <c r="N2276" s="218"/>
      <c r="O2276" s="218"/>
      <c r="P2276" s="218"/>
      <c r="Q2276" s="218"/>
      <c r="R2276" s="218"/>
      <c r="S2276" s="218"/>
      <c r="T2276" s="219"/>
      <c r="AT2276" s="220" t="s">
        <v>283</v>
      </c>
      <c r="AU2276" s="220" t="s">
        <v>16</v>
      </c>
      <c r="AV2276" s="13" t="s">
        <v>16</v>
      </c>
      <c r="AW2276" s="13" t="s">
        <v>32</v>
      </c>
      <c r="AX2276" s="13" t="s">
        <v>76</v>
      </c>
      <c r="AY2276" s="220" t="s">
        <v>272</v>
      </c>
    </row>
    <row r="2277" spans="1:65" s="13" customFormat="1" ht="22.5">
      <c r="B2277" s="210"/>
      <c r="C2277" s="211"/>
      <c r="D2277" s="212" t="s">
        <v>283</v>
      </c>
      <c r="E2277" s="213" t="s">
        <v>1</v>
      </c>
      <c r="F2277" s="214" t="s">
        <v>7400</v>
      </c>
      <c r="G2277" s="211"/>
      <c r="H2277" s="213" t="s">
        <v>1</v>
      </c>
      <c r="I2277" s="215"/>
      <c r="J2277" s="211"/>
      <c r="K2277" s="211"/>
      <c r="L2277" s="216"/>
      <c r="M2277" s="217"/>
      <c r="N2277" s="218"/>
      <c r="O2277" s="218"/>
      <c r="P2277" s="218"/>
      <c r="Q2277" s="218"/>
      <c r="R2277" s="218"/>
      <c r="S2277" s="218"/>
      <c r="T2277" s="219"/>
      <c r="AT2277" s="220" t="s">
        <v>283</v>
      </c>
      <c r="AU2277" s="220" t="s">
        <v>16</v>
      </c>
      <c r="AV2277" s="13" t="s">
        <v>16</v>
      </c>
      <c r="AW2277" s="13" t="s">
        <v>32</v>
      </c>
      <c r="AX2277" s="13" t="s">
        <v>76</v>
      </c>
      <c r="AY2277" s="220" t="s">
        <v>272</v>
      </c>
    </row>
    <row r="2278" spans="1:65" s="13" customFormat="1" ht="33.75">
      <c r="B2278" s="210"/>
      <c r="C2278" s="211"/>
      <c r="D2278" s="212" t="s">
        <v>283</v>
      </c>
      <c r="E2278" s="213" t="s">
        <v>1</v>
      </c>
      <c r="F2278" s="214" t="s">
        <v>7401</v>
      </c>
      <c r="G2278" s="211"/>
      <c r="H2278" s="213" t="s">
        <v>1</v>
      </c>
      <c r="I2278" s="215"/>
      <c r="J2278" s="211"/>
      <c r="K2278" s="211"/>
      <c r="L2278" s="216"/>
      <c r="M2278" s="217"/>
      <c r="N2278" s="218"/>
      <c r="O2278" s="218"/>
      <c r="P2278" s="218"/>
      <c r="Q2278" s="218"/>
      <c r="R2278" s="218"/>
      <c r="S2278" s="218"/>
      <c r="T2278" s="219"/>
      <c r="AT2278" s="220" t="s">
        <v>283</v>
      </c>
      <c r="AU2278" s="220" t="s">
        <v>16</v>
      </c>
      <c r="AV2278" s="13" t="s">
        <v>16</v>
      </c>
      <c r="AW2278" s="13" t="s">
        <v>32</v>
      </c>
      <c r="AX2278" s="13" t="s">
        <v>76</v>
      </c>
      <c r="AY2278" s="220" t="s">
        <v>272</v>
      </c>
    </row>
    <row r="2279" spans="1:65" s="13" customFormat="1" ht="11.25">
      <c r="B2279" s="210"/>
      <c r="C2279" s="211"/>
      <c r="D2279" s="212" t="s">
        <v>283</v>
      </c>
      <c r="E2279" s="213" t="s">
        <v>1</v>
      </c>
      <c r="F2279" s="214" t="s">
        <v>6918</v>
      </c>
      <c r="G2279" s="211"/>
      <c r="H2279" s="213" t="s">
        <v>1</v>
      </c>
      <c r="I2279" s="215"/>
      <c r="J2279" s="211"/>
      <c r="K2279" s="211"/>
      <c r="L2279" s="216"/>
      <c r="M2279" s="217"/>
      <c r="N2279" s="218"/>
      <c r="O2279" s="218"/>
      <c r="P2279" s="218"/>
      <c r="Q2279" s="218"/>
      <c r="R2279" s="218"/>
      <c r="S2279" s="218"/>
      <c r="T2279" s="219"/>
      <c r="AT2279" s="220" t="s">
        <v>283</v>
      </c>
      <c r="AU2279" s="220" t="s">
        <v>16</v>
      </c>
      <c r="AV2279" s="13" t="s">
        <v>16</v>
      </c>
      <c r="AW2279" s="13" t="s">
        <v>32</v>
      </c>
      <c r="AX2279" s="13" t="s">
        <v>76</v>
      </c>
      <c r="AY2279" s="220" t="s">
        <v>272</v>
      </c>
    </row>
    <row r="2280" spans="1:65" s="14" customFormat="1" ht="11.25">
      <c r="B2280" s="221"/>
      <c r="C2280" s="222"/>
      <c r="D2280" s="212" t="s">
        <v>283</v>
      </c>
      <c r="E2280" s="223" t="s">
        <v>1</v>
      </c>
      <c r="F2280" s="224" t="s">
        <v>84</v>
      </c>
      <c r="G2280" s="222"/>
      <c r="H2280" s="225">
        <v>2</v>
      </c>
      <c r="I2280" s="226"/>
      <c r="J2280" s="222"/>
      <c r="K2280" s="222"/>
      <c r="L2280" s="227"/>
      <c r="M2280" s="228"/>
      <c r="N2280" s="229"/>
      <c r="O2280" s="229"/>
      <c r="P2280" s="229"/>
      <c r="Q2280" s="229"/>
      <c r="R2280" s="229"/>
      <c r="S2280" s="229"/>
      <c r="T2280" s="230"/>
      <c r="AT2280" s="231" t="s">
        <v>283</v>
      </c>
      <c r="AU2280" s="231" t="s">
        <v>16</v>
      </c>
      <c r="AV2280" s="14" t="s">
        <v>84</v>
      </c>
      <c r="AW2280" s="14" t="s">
        <v>32</v>
      </c>
      <c r="AX2280" s="14" t="s">
        <v>76</v>
      </c>
      <c r="AY2280" s="231" t="s">
        <v>272</v>
      </c>
    </row>
    <row r="2281" spans="1:65" s="15" customFormat="1" ht="11.25">
      <c r="B2281" s="246"/>
      <c r="C2281" s="247"/>
      <c r="D2281" s="212" t="s">
        <v>283</v>
      </c>
      <c r="E2281" s="248" t="s">
        <v>1</v>
      </c>
      <c r="F2281" s="249" t="s">
        <v>5942</v>
      </c>
      <c r="G2281" s="247"/>
      <c r="H2281" s="250">
        <v>2</v>
      </c>
      <c r="I2281" s="251"/>
      <c r="J2281" s="247"/>
      <c r="K2281" s="247"/>
      <c r="L2281" s="252"/>
      <c r="M2281" s="253"/>
      <c r="N2281" s="254"/>
      <c r="O2281" s="254"/>
      <c r="P2281" s="254"/>
      <c r="Q2281" s="254"/>
      <c r="R2281" s="254"/>
      <c r="S2281" s="254"/>
      <c r="T2281" s="255"/>
      <c r="AT2281" s="256" t="s">
        <v>283</v>
      </c>
      <c r="AU2281" s="256" t="s">
        <v>16</v>
      </c>
      <c r="AV2281" s="15" t="s">
        <v>279</v>
      </c>
      <c r="AW2281" s="15" t="s">
        <v>32</v>
      </c>
      <c r="AX2281" s="15" t="s">
        <v>16</v>
      </c>
      <c r="AY2281" s="256" t="s">
        <v>272</v>
      </c>
    </row>
    <row r="2282" spans="1:65" s="2" customFormat="1" ht="37.9" customHeight="1">
      <c r="A2282" s="34"/>
      <c r="B2282" s="35"/>
      <c r="C2282" s="192" t="s">
        <v>3940</v>
      </c>
      <c r="D2282" s="192" t="s">
        <v>274</v>
      </c>
      <c r="E2282" s="193" t="s">
        <v>7475</v>
      </c>
      <c r="F2282" s="194" t="s">
        <v>7476</v>
      </c>
      <c r="G2282" s="195" t="s">
        <v>952</v>
      </c>
      <c r="H2282" s="196">
        <v>1</v>
      </c>
      <c r="I2282" s="197"/>
      <c r="J2282" s="198">
        <f>ROUND(I2282*H2282,2)</f>
        <v>0</v>
      </c>
      <c r="K2282" s="194" t="s">
        <v>1</v>
      </c>
      <c r="L2282" s="39"/>
      <c r="M2282" s="199" t="s">
        <v>1</v>
      </c>
      <c r="N2282" s="200" t="s">
        <v>41</v>
      </c>
      <c r="O2282" s="71"/>
      <c r="P2282" s="201">
        <f>O2282*H2282</f>
        <v>0</v>
      </c>
      <c r="Q2282" s="201">
        <v>0</v>
      </c>
      <c r="R2282" s="201">
        <f>Q2282*H2282</f>
        <v>0</v>
      </c>
      <c r="S2282" s="201">
        <v>0</v>
      </c>
      <c r="T2282" s="202">
        <f>S2282*H2282</f>
        <v>0</v>
      </c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  <c r="AR2282" s="203" t="s">
        <v>279</v>
      </c>
      <c r="AT2282" s="203" t="s">
        <v>274</v>
      </c>
      <c r="AU2282" s="203" t="s">
        <v>16</v>
      </c>
      <c r="AY2282" s="17" t="s">
        <v>272</v>
      </c>
      <c r="BE2282" s="204">
        <f>IF(N2282="základní",J2282,0)</f>
        <v>0</v>
      </c>
      <c r="BF2282" s="204">
        <f>IF(N2282="snížená",J2282,0)</f>
        <v>0</v>
      </c>
      <c r="BG2282" s="204">
        <f>IF(N2282="zákl. přenesená",J2282,0)</f>
        <v>0</v>
      </c>
      <c r="BH2282" s="204">
        <f>IF(N2282="sníž. přenesená",J2282,0)</f>
        <v>0</v>
      </c>
      <c r="BI2282" s="204">
        <f>IF(N2282="nulová",J2282,0)</f>
        <v>0</v>
      </c>
      <c r="BJ2282" s="17" t="s">
        <v>16</v>
      </c>
      <c r="BK2282" s="204">
        <f>ROUND(I2282*H2282,2)</f>
        <v>0</v>
      </c>
      <c r="BL2282" s="17" t="s">
        <v>279</v>
      </c>
      <c r="BM2282" s="203" t="s">
        <v>7477</v>
      </c>
    </row>
    <row r="2283" spans="1:65" s="13" customFormat="1" ht="22.5">
      <c r="B2283" s="210"/>
      <c r="C2283" s="211"/>
      <c r="D2283" s="212" t="s">
        <v>283</v>
      </c>
      <c r="E2283" s="213" t="s">
        <v>1</v>
      </c>
      <c r="F2283" s="214" t="s">
        <v>7398</v>
      </c>
      <c r="G2283" s="211"/>
      <c r="H2283" s="213" t="s">
        <v>1</v>
      </c>
      <c r="I2283" s="215"/>
      <c r="J2283" s="211"/>
      <c r="K2283" s="211"/>
      <c r="L2283" s="216"/>
      <c r="M2283" s="217"/>
      <c r="N2283" s="218"/>
      <c r="O2283" s="218"/>
      <c r="P2283" s="218"/>
      <c r="Q2283" s="218"/>
      <c r="R2283" s="218"/>
      <c r="S2283" s="218"/>
      <c r="T2283" s="219"/>
      <c r="AT2283" s="220" t="s">
        <v>283</v>
      </c>
      <c r="AU2283" s="220" t="s">
        <v>16</v>
      </c>
      <c r="AV2283" s="13" t="s">
        <v>16</v>
      </c>
      <c r="AW2283" s="13" t="s">
        <v>32</v>
      </c>
      <c r="AX2283" s="13" t="s">
        <v>76</v>
      </c>
      <c r="AY2283" s="220" t="s">
        <v>272</v>
      </c>
    </row>
    <row r="2284" spans="1:65" s="13" customFormat="1" ht="11.25">
      <c r="B2284" s="210"/>
      <c r="C2284" s="211"/>
      <c r="D2284" s="212" t="s">
        <v>283</v>
      </c>
      <c r="E2284" s="213" t="s">
        <v>1</v>
      </c>
      <c r="F2284" s="214" t="s">
        <v>7399</v>
      </c>
      <c r="G2284" s="211"/>
      <c r="H2284" s="213" t="s">
        <v>1</v>
      </c>
      <c r="I2284" s="215"/>
      <c r="J2284" s="211"/>
      <c r="K2284" s="211"/>
      <c r="L2284" s="216"/>
      <c r="M2284" s="217"/>
      <c r="N2284" s="218"/>
      <c r="O2284" s="218"/>
      <c r="P2284" s="218"/>
      <c r="Q2284" s="218"/>
      <c r="R2284" s="218"/>
      <c r="S2284" s="218"/>
      <c r="T2284" s="219"/>
      <c r="AT2284" s="220" t="s">
        <v>283</v>
      </c>
      <c r="AU2284" s="220" t="s">
        <v>16</v>
      </c>
      <c r="AV2284" s="13" t="s">
        <v>16</v>
      </c>
      <c r="AW2284" s="13" t="s">
        <v>32</v>
      </c>
      <c r="AX2284" s="13" t="s">
        <v>76</v>
      </c>
      <c r="AY2284" s="220" t="s">
        <v>272</v>
      </c>
    </row>
    <row r="2285" spans="1:65" s="13" customFormat="1" ht="22.5">
      <c r="B2285" s="210"/>
      <c r="C2285" s="211"/>
      <c r="D2285" s="212" t="s">
        <v>283</v>
      </c>
      <c r="E2285" s="213" t="s">
        <v>1</v>
      </c>
      <c r="F2285" s="214" t="s">
        <v>7400</v>
      </c>
      <c r="G2285" s="211"/>
      <c r="H2285" s="213" t="s">
        <v>1</v>
      </c>
      <c r="I2285" s="215"/>
      <c r="J2285" s="211"/>
      <c r="K2285" s="211"/>
      <c r="L2285" s="216"/>
      <c r="M2285" s="217"/>
      <c r="N2285" s="218"/>
      <c r="O2285" s="218"/>
      <c r="P2285" s="218"/>
      <c r="Q2285" s="218"/>
      <c r="R2285" s="218"/>
      <c r="S2285" s="218"/>
      <c r="T2285" s="219"/>
      <c r="AT2285" s="220" t="s">
        <v>283</v>
      </c>
      <c r="AU2285" s="220" t="s">
        <v>16</v>
      </c>
      <c r="AV2285" s="13" t="s">
        <v>16</v>
      </c>
      <c r="AW2285" s="13" t="s">
        <v>32</v>
      </c>
      <c r="AX2285" s="13" t="s">
        <v>76</v>
      </c>
      <c r="AY2285" s="220" t="s">
        <v>272</v>
      </c>
    </row>
    <row r="2286" spans="1:65" s="13" customFormat="1" ht="33.75">
      <c r="B2286" s="210"/>
      <c r="C2286" s="211"/>
      <c r="D2286" s="212" t="s">
        <v>283</v>
      </c>
      <c r="E2286" s="213" t="s">
        <v>1</v>
      </c>
      <c r="F2286" s="214" t="s">
        <v>7401</v>
      </c>
      <c r="G2286" s="211"/>
      <c r="H2286" s="213" t="s">
        <v>1</v>
      </c>
      <c r="I2286" s="215"/>
      <c r="J2286" s="211"/>
      <c r="K2286" s="211"/>
      <c r="L2286" s="216"/>
      <c r="M2286" s="217"/>
      <c r="N2286" s="218"/>
      <c r="O2286" s="218"/>
      <c r="P2286" s="218"/>
      <c r="Q2286" s="218"/>
      <c r="R2286" s="218"/>
      <c r="S2286" s="218"/>
      <c r="T2286" s="219"/>
      <c r="AT2286" s="220" t="s">
        <v>283</v>
      </c>
      <c r="AU2286" s="220" t="s">
        <v>16</v>
      </c>
      <c r="AV2286" s="13" t="s">
        <v>16</v>
      </c>
      <c r="AW2286" s="13" t="s">
        <v>32</v>
      </c>
      <c r="AX2286" s="13" t="s">
        <v>76</v>
      </c>
      <c r="AY2286" s="220" t="s">
        <v>272</v>
      </c>
    </row>
    <row r="2287" spans="1:65" s="13" customFormat="1" ht="11.25">
      <c r="B2287" s="210"/>
      <c r="C2287" s="211"/>
      <c r="D2287" s="212" t="s">
        <v>283</v>
      </c>
      <c r="E2287" s="213" t="s">
        <v>1</v>
      </c>
      <c r="F2287" s="214" t="s">
        <v>6918</v>
      </c>
      <c r="G2287" s="211"/>
      <c r="H2287" s="213" t="s">
        <v>1</v>
      </c>
      <c r="I2287" s="215"/>
      <c r="J2287" s="211"/>
      <c r="K2287" s="211"/>
      <c r="L2287" s="216"/>
      <c r="M2287" s="217"/>
      <c r="N2287" s="218"/>
      <c r="O2287" s="218"/>
      <c r="P2287" s="218"/>
      <c r="Q2287" s="218"/>
      <c r="R2287" s="218"/>
      <c r="S2287" s="218"/>
      <c r="T2287" s="219"/>
      <c r="AT2287" s="220" t="s">
        <v>283</v>
      </c>
      <c r="AU2287" s="220" t="s">
        <v>16</v>
      </c>
      <c r="AV2287" s="13" t="s">
        <v>16</v>
      </c>
      <c r="AW2287" s="13" t="s">
        <v>32</v>
      </c>
      <c r="AX2287" s="13" t="s">
        <v>76</v>
      </c>
      <c r="AY2287" s="220" t="s">
        <v>272</v>
      </c>
    </row>
    <row r="2288" spans="1:65" s="14" customFormat="1" ht="11.25">
      <c r="B2288" s="221"/>
      <c r="C2288" s="222"/>
      <c r="D2288" s="212" t="s">
        <v>283</v>
      </c>
      <c r="E2288" s="223" t="s">
        <v>1</v>
      </c>
      <c r="F2288" s="224" t="s">
        <v>16</v>
      </c>
      <c r="G2288" s="222"/>
      <c r="H2288" s="225">
        <v>1</v>
      </c>
      <c r="I2288" s="226"/>
      <c r="J2288" s="222"/>
      <c r="K2288" s="222"/>
      <c r="L2288" s="227"/>
      <c r="M2288" s="228"/>
      <c r="N2288" s="229"/>
      <c r="O2288" s="229"/>
      <c r="P2288" s="229"/>
      <c r="Q2288" s="229"/>
      <c r="R2288" s="229"/>
      <c r="S2288" s="229"/>
      <c r="T2288" s="230"/>
      <c r="AT2288" s="231" t="s">
        <v>283</v>
      </c>
      <c r="AU2288" s="231" t="s">
        <v>16</v>
      </c>
      <c r="AV2288" s="14" t="s">
        <v>84</v>
      </c>
      <c r="AW2288" s="14" t="s">
        <v>32</v>
      </c>
      <c r="AX2288" s="14" t="s">
        <v>76</v>
      </c>
      <c r="AY2288" s="231" t="s">
        <v>272</v>
      </c>
    </row>
    <row r="2289" spans="1:65" s="15" customFormat="1" ht="11.25">
      <c r="B2289" s="246"/>
      <c r="C2289" s="247"/>
      <c r="D2289" s="212" t="s">
        <v>283</v>
      </c>
      <c r="E2289" s="248" t="s">
        <v>1</v>
      </c>
      <c r="F2289" s="249" t="s">
        <v>5942</v>
      </c>
      <c r="G2289" s="247"/>
      <c r="H2289" s="250">
        <v>1</v>
      </c>
      <c r="I2289" s="251"/>
      <c r="J2289" s="247"/>
      <c r="K2289" s="247"/>
      <c r="L2289" s="252"/>
      <c r="M2289" s="253"/>
      <c r="N2289" s="254"/>
      <c r="O2289" s="254"/>
      <c r="P2289" s="254"/>
      <c r="Q2289" s="254"/>
      <c r="R2289" s="254"/>
      <c r="S2289" s="254"/>
      <c r="T2289" s="255"/>
      <c r="AT2289" s="256" t="s">
        <v>283</v>
      </c>
      <c r="AU2289" s="256" t="s">
        <v>16</v>
      </c>
      <c r="AV2289" s="15" t="s">
        <v>279</v>
      </c>
      <c r="AW2289" s="15" t="s">
        <v>32</v>
      </c>
      <c r="AX2289" s="15" t="s">
        <v>16</v>
      </c>
      <c r="AY2289" s="256" t="s">
        <v>272</v>
      </c>
    </row>
    <row r="2290" spans="1:65" s="2" customFormat="1" ht="37.9" customHeight="1">
      <c r="A2290" s="34"/>
      <c r="B2290" s="35"/>
      <c r="C2290" s="192" t="s">
        <v>3953</v>
      </c>
      <c r="D2290" s="192" t="s">
        <v>274</v>
      </c>
      <c r="E2290" s="193" t="s">
        <v>7478</v>
      </c>
      <c r="F2290" s="194" t="s">
        <v>7479</v>
      </c>
      <c r="G2290" s="195" t="s">
        <v>952</v>
      </c>
      <c r="H2290" s="196">
        <v>2</v>
      </c>
      <c r="I2290" s="197"/>
      <c r="J2290" s="198">
        <f>ROUND(I2290*H2290,2)</f>
        <v>0</v>
      </c>
      <c r="K2290" s="194" t="s">
        <v>1</v>
      </c>
      <c r="L2290" s="39"/>
      <c r="M2290" s="199" t="s">
        <v>1</v>
      </c>
      <c r="N2290" s="200" t="s">
        <v>41</v>
      </c>
      <c r="O2290" s="71"/>
      <c r="P2290" s="201">
        <f>O2290*H2290</f>
        <v>0</v>
      </c>
      <c r="Q2290" s="201">
        <v>0</v>
      </c>
      <c r="R2290" s="201">
        <f>Q2290*H2290</f>
        <v>0</v>
      </c>
      <c r="S2290" s="201">
        <v>0</v>
      </c>
      <c r="T2290" s="202">
        <f>S2290*H2290</f>
        <v>0</v>
      </c>
      <c r="U2290" s="34"/>
      <c r="V2290" s="34"/>
      <c r="W2290" s="34"/>
      <c r="X2290" s="34"/>
      <c r="Y2290" s="34"/>
      <c r="Z2290" s="34"/>
      <c r="AA2290" s="34"/>
      <c r="AB2290" s="34"/>
      <c r="AC2290" s="34"/>
      <c r="AD2290" s="34"/>
      <c r="AE2290" s="34"/>
      <c r="AR2290" s="203" t="s">
        <v>279</v>
      </c>
      <c r="AT2290" s="203" t="s">
        <v>274</v>
      </c>
      <c r="AU2290" s="203" t="s">
        <v>16</v>
      </c>
      <c r="AY2290" s="17" t="s">
        <v>272</v>
      </c>
      <c r="BE2290" s="204">
        <f>IF(N2290="základní",J2290,0)</f>
        <v>0</v>
      </c>
      <c r="BF2290" s="204">
        <f>IF(N2290="snížená",J2290,0)</f>
        <v>0</v>
      </c>
      <c r="BG2290" s="204">
        <f>IF(N2290="zákl. přenesená",J2290,0)</f>
        <v>0</v>
      </c>
      <c r="BH2290" s="204">
        <f>IF(N2290="sníž. přenesená",J2290,0)</f>
        <v>0</v>
      </c>
      <c r="BI2290" s="204">
        <f>IF(N2290="nulová",J2290,0)</f>
        <v>0</v>
      </c>
      <c r="BJ2290" s="17" t="s">
        <v>16</v>
      </c>
      <c r="BK2290" s="204">
        <f>ROUND(I2290*H2290,2)</f>
        <v>0</v>
      </c>
      <c r="BL2290" s="17" t="s">
        <v>279</v>
      </c>
      <c r="BM2290" s="203" t="s">
        <v>7480</v>
      </c>
    </row>
    <row r="2291" spans="1:65" s="13" customFormat="1" ht="22.5">
      <c r="B2291" s="210"/>
      <c r="C2291" s="211"/>
      <c r="D2291" s="212" t="s">
        <v>283</v>
      </c>
      <c r="E2291" s="213" t="s">
        <v>1</v>
      </c>
      <c r="F2291" s="214" t="s">
        <v>7398</v>
      </c>
      <c r="G2291" s="211"/>
      <c r="H2291" s="213" t="s">
        <v>1</v>
      </c>
      <c r="I2291" s="215"/>
      <c r="J2291" s="211"/>
      <c r="K2291" s="211"/>
      <c r="L2291" s="216"/>
      <c r="M2291" s="217"/>
      <c r="N2291" s="218"/>
      <c r="O2291" s="218"/>
      <c r="P2291" s="218"/>
      <c r="Q2291" s="218"/>
      <c r="R2291" s="218"/>
      <c r="S2291" s="218"/>
      <c r="T2291" s="219"/>
      <c r="AT2291" s="220" t="s">
        <v>283</v>
      </c>
      <c r="AU2291" s="220" t="s">
        <v>16</v>
      </c>
      <c r="AV2291" s="13" t="s">
        <v>16</v>
      </c>
      <c r="AW2291" s="13" t="s">
        <v>32</v>
      </c>
      <c r="AX2291" s="13" t="s">
        <v>76</v>
      </c>
      <c r="AY2291" s="220" t="s">
        <v>272</v>
      </c>
    </row>
    <row r="2292" spans="1:65" s="13" customFormat="1" ht="11.25">
      <c r="B2292" s="210"/>
      <c r="C2292" s="211"/>
      <c r="D2292" s="212" t="s">
        <v>283</v>
      </c>
      <c r="E2292" s="213" t="s">
        <v>1</v>
      </c>
      <c r="F2292" s="214" t="s">
        <v>7399</v>
      </c>
      <c r="G2292" s="211"/>
      <c r="H2292" s="213" t="s">
        <v>1</v>
      </c>
      <c r="I2292" s="215"/>
      <c r="J2292" s="211"/>
      <c r="K2292" s="211"/>
      <c r="L2292" s="216"/>
      <c r="M2292" s="217"/>
      <c r="N2292" s="218"/>
      <c r="O2292" s="218"/>
      <c r="P2292" s="218"/>
      <c r="Q2292" s="218"/>
      <c r="R2292" s="218"/>
      <c r="S2292" s="218"/>
      <c r="T2292" s="219"/>
      <c r="AT2292" s="220" t="s">
        <v>283</v>
      </c>
      <c r="AU2292" s="220" t="s">
        <v>16</v>
      </c>
      <c r="AV2292" s="13" t="s">
        <v>16</v>
      </c>
      <c r="AW2292" s="13" t="s">
        <v>32</v>
      </c>
      <c r="AX2292" s="13" t="s">
        <v>76</v>
      </c>
      <c r="AY2292" s="220" t="s">
        <v>272</v>
      </c>
    </row>
    <row r="2293" spans="1:65" s="13" customFormat="1" ht="22.5">
      <c r="B2293" s="210"/>
      <c r="C2293" s="211"/>
      <c r="D2293" s="212" t="s">
        <v>283</v>
      </c>
      <c r="E2293" s="213" t="s">
        <v>1</v>
      </c>
      <c r="F2293" s="214" t="s">
        <v>7400</v>
      </c>
      <c r="G2293" s="211"/>
      <c r="H2293" s="213" t="s">
        <v>1</v>
      </c>
      <c r="I2293" s="215"/>
      <c r="J2293" s="211"/>
      <c r="K2293" s="211"/>
      <c r="L2293" s="216"/>
      <c r="M2293" s="217"/>
      <c r="N2293" s="218"/>
      <c r="O2293" s="218"/>
      <c r="P2293" s="218"/>
      <c r="Q2293" s="218"/>
      <c r="R2293" s="218"/>
      <c r="S2293" s="218"/>
      <c r="T2293" s="219"/>
      <c r="AT2293" s="220" t="s">
        <v>283</v>
      </c>
      <c r="AU2293" s="220" t="s">
        <v>16</v>
      </c>
      <c r="AV2293" s="13" t="s">
        <v>16</v>
      </c>
      <c r="AW2293" s="13" t="s">
        <v>32</v>
      </c>
      <c r="AX2293" s="13" t="s">
        <v>76</v>
      </c>
      <c r="AY2293" s="220" t="s">
        <v>272</v>
      </c>
    </row>
    <row r="2294" spans="1:65" s="13" customFormat="1" ht="11.25">
      <c r="B2294" s="210"/>
      <c r="C2294" s="211"/>
      <c r="D2294" s="212" t="s">
        <v>283</v>
      </c>
      <c r="E2294" s="213" t="s">
        <v>1</v>
      </c>
      <c r="F2294" s="214" t="s">
        <v>6918</v>
      </c>
      <c r="G2294" s="211"/>
      <c r="H2294" s="213" t="s">
        <v>1</v>
      </c>
      <c r="I2294" s="215"/>
      <c r="J2294" s="211"/>
      <c r="K2294" s="211"/>
      <c r="L2294" s="216"/>
      <c r="M2294" s="217"/>
      <c r="N2294" s="218"/>
      <c r="O2294" s="218"/>
      <c r="P2294" s="218"/>
      <c r="Q2294" s="218"/>
      <c r="R2294" s="218"/>
      <c r="S2294" s="218"/>
      <c r="T2294" s="219"/>
      <c r="AT2294" s="220" t="s">
        <v>283</v>
      </c>
      <c r="AU2294" s="220" t="s">
        <v>16</v>
      </c>
      <c r="AV2294" s="13" t="s">
        <v>16</v>
      </c>
      <c r="AW2294" s="13" t="s">
        <v>32</v>
      </c>
      <c r="AX2294" s="13" t="s">
        <v>76</v>
      </c>
      <c r="AY2294" s="220" t="s">
        <v>272</v>
      </c>
    </row>
    <row r="2295" spans="1:65" s="14" customFormat="1" ht="11.25">
      <c r="B2295" s="221"/>
      <c r="C2295" s="222"/>
      <c r="D2295" s="212" t="s">
        <v>283</v>
      </c>
      <c r="E2295" s="223" t="s">
        <v>1</v>
      </c>
      <c r="F2295" s="224" t="s">
        <v>84</v>
      </c>
      <c r="G2295" s="222"/>
      <c r="H2295" s="225">
        <v>2</v>
      </c>
      <c r="I2295" s="226"/>
      <c r="J2295" s="222"/>
      <c r="K2295" s="222"/>
      <c r="L2295" s="227"/>
      <c r="M2295" s="228"/>
      <c r="N2295" s="229"/>
      <c r="O2295" s="229"/>
      <c r="P2295" s="229"/>
      <c r="Q2295" s="229"/>
      <c r="R2295" s="229"/>
      <c r="S2295" s="229"/>
      <c r="T2295" s="230"/>
      <c r="AT2295" s="231" t="s">
        <v>283</v>
      </c>
      <c r="AU2295" s="231" t="s">
        <v>16</v>
      </c>
      <c r="AV2295" s="14" t="s">
        <v>84</v>
      </c>
      <c r="AW2295" s="14" t="s">
        <v>32</v>
      </c>
      <c r="AX2295" s="14" t="s">
        <v>76</v>
      </c>
      <c r="AY2295" s="231" t="s">
        <v>272</v>
      </c>
    </row>
    <row r="2296" spans="1:65" s="15" customFormat="1" ht="11.25">
      <c r="B2296" s="246"/>
      <c r="C2296" s="247"/>
      <c r="D2296" s="212" t="s">
        <v>283</v>
      </c>
      <c r="E2296" s="248" t="s">
        <v>1</v>
      </c>
      <c r="F2296" s="249" t="s">
        <v>5942</v>
      </c>
      <c r="G2296" s="247"/>
      <c r="H2296" s="250">
        <v>2</v>
      </c>
      <c r="I2296" s="251"/>
      <c r="J2296" s="247"/>
      <c r="K2296" s="247"/>
      <c r="L2296" s="252"/>
      <c r="M2296" s="253"/>
      <c r="N2296" s="254"/>
      <c r="O2296" s="254"/>
      <c r="P2296" s="254"/>
      <c r="Q2296" s="254"/>
      <c r="R2296" s="254"/>
      <c r="S2296" s="254"/>
      <c r="T2296" s="255"/>
      <c r="AT2296" s="256" t="s">
        <v>283</v>
      </c>
      <c r="AU2296" s="256" t="s">
        <v>16</v>
      </c>
      <c r="AV2296" s="15" t="s">
        <v>279</v>
      </c>
      <c r="AW2296" s="15" t="s">
        <v>32</v>
      </c>
      <c r="AX2296" s="15" t="s">
        <v>16</v>
      </c>
      <c r="AY2296" s="256" t="s">
        <v>272</v>
      </c>
    </row>
    <row r="2297" spans="1:65" s="2" customFormat="1" ht="37.9" customHeight="1">
      <c r="A2297" s="34"/>
      <c r="B2297" s="35"/>
      <c r="C2297" s="192" t="s">
        <v>3959</v>
      </c>
      <c r="D2297" s="192" t="s">
        <v>274</v>
      </c>
      <c r="E2297" s="193" t="s">
        <v>7481</v>
      </c>
      <c r="F2297" s="194" t="s">
        <v>7482</v>
      </c>
      <c r="G2297" s="195" t="s">
        <v>952</v>
      </c>
      <c r="H2297" s="196">
        <v>2</v>
      </c>
      <c r="I2297" s="197"/>
      <c r="J2297" s="198">
        <f>ROUND(I2297*H2297,2)</f>
        <v>0</v>
      </c>
      <c r="K2297" s="194" t="s">
        <v>1</v>
      </c>
      <c r="L2297" s="39"/>
      <c r="M2297" s="199" t="s">
        <v>1</v>
      </c>
      <c r="N2297" s="200" t="s">
        <v>41</v>
      </c>
      <c r="O2297" s="71"/>
      <c r="P2297" s="201">
        <f>O2297*H2297</f>
        <v>0</v>
      </c>
      <c r="Q2297" s="201">
        <v>0</v>
      </c>
      <c r="R2297" s="201">
        <f>Q2297*H2297</f>
        <v>0</v>
      </c>
      <c r="S2297" s="201">
        <v>0</v>
      </c>
      <c r="T2297" s="202">
        <f>S2297*H2297</f>
        <v>0</v>
      </c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  <c r="AR2297" s="203" t="s">
        <v>279</v>
      </c>
      <c r="AT2297" s="203" t="s">
        <v>274</v>
      </c>
      <c r="AU2297" s="203" t="s">
        <v>16</v>
      </c>
      <c r="AY2297" s="17" t="s">
        <v>272</v>
      </c>
      <c r="BE2297" s="204">
        <f>IF(N2297="základní",J2297,0)</f>
        <v>0</v>
      </c>
      <c r="BF2297" s="204">
        <f>IF(N2297="snížená",J2297,0)</f>
        <v>0</v>
      </c>
      <c r="BG2297" s="204">
        <f>IF(N2297="zákl. přenesená",J2297,0)</f>
        <v>0</v>
      </c>
      <c r="BH2297" s="204">
        <f>IF(N2297="sníž. přenesená",J2297,0)</f>
        <v>0</v>
      </c>
      <c r="BI2297" s="204">
        <f>IF(N2297="nulová",J2297,0)</f>
        <v>0</v>
      </c>
      <c r="BJ2297" s="17" t="s">
        <v>16</v>
      </c>
      <c r="BK2297" s="204">
        <f>ROUND(I2297*H2297,2)</f>
        <v>0</v>
      </c>
      <c r="BL2297" s="17" t="s">
        <v>279</v>
      </c>
      <c r="BM2297" s="203" t="s">
        <v>7483</v>
      </c>
    </row>
    <row r="2298" spans="1:65" s="13" customFormat="1" ht="22.5">
      <c r="B2298" s="210"/>
      <c r="C2298" s="211"/>
      <c r="D2298" s="212" t="s">
        <v>283</v>
      </c>
      <c r="E2298" s="213" t="s">
        <v>1</v>
      </c>
      <c r="F2298" s="214" t="s">
        <v>7398</v>
      </c>
      <c r="G2298" s="211"/>
      <c r="H2298" s="213" t="s">
        <v>1</v>
      </c>
      <c r="I2298" s="215"/>
      <c r="J2298" s="211"/>
      <c r="K2298" s="211"/>
      <c r="L2298" s="216"/>
      <c r="M2298" s="217"/>
      <c r="N2298" s="218"/>
      <c r="O2298" s="218"/>
      <c r="P2298" s="218"/>
      <c r="Q2298" s="218"/>
      <c r="R2298" s="218"/>
      <c r="S2298" s="218"/>
      <c r="T2298" s="219"/>
      <c r="AT2298" s="220" t="s">
        <v>283</v>
      </c>
      <c r="AU2298" s="220" t="s">
        <v>16</v>
      </c>
      <c r="AV2298" s="13" t="s">
        <v>16</v>
      </c>
      <c r="AW2298" s="13" t="s">
        <v>32</v>
      </c>
      <c r="AX2298" s="13" t="s">
        <v>76</v>
      </c>
      <c r="AY2298" s="220" t="s">
        <v>272</v>
      </c>
    </row>
    <row r="2299" spans="1:65" s="13" customFormat="1" ht="11.25">
      <c r="B2299" s="210"/>
      <c r="C2299" s="211"/>
      <c r="D2299" s="212" t="s">
        <v>283</v>
      </c>
      <c r="E2299" s="213" t="s">
        <v>1</v>
      </c>
      <c r="F2299" s="214" t="s">
        <v>7399</v>
      </c>
      <c r="G2299" s="211"/>
      <c r="H2299" s="213" t="s">
        <v>1</v>
      </c>
      <c r="I2299" s="215"/>
      <c r="J2299" s="211"/>
      <c r="K2299" s="211"/>
      <c r="L2299" s="216"/>
      <c r="M2299" s="217"/>
      <c r="N2299" s="218"/>
      <c r="O2299" s="218"/>
      <c r="P2299" s="218"/>
      <c r="Q2299" s="218"/>
      <c r="R2299" s="218"/>
      <c r="S2299" s="218"/>
      <c r="T2299" s="219"/>
      <c r="AT2299" s="220" t="s">
        <v>283</v>
      </c>
      <c r="AU2299" s="220" t="s">
        <v>16</v>
      </c>
      <c r="AV2299" s="13" t="s">
        <v>16</v>
      </c>
      <c r="AW2299" s="13" t="s">
        <v>32</v>
      </c>
      <c r="AX2299" s="13" t="s">
        <v>76</v>
      </c>
      <c r="AY2299" s="220" t="s">
        <v>272</v>
      </c>
    </row>
    <row r="2300" spans="1:65" s="13" customFormat="1" ht="22.5">
      <c r="B2300" s="210"/>
      <c r="C2300" s="211"/>
      <c r="D2300" s="212" t="s">
        <v>283</v>
      </c>
      <c r="E2300" s="213" t="s">
        <v>1</v>
      </c>
      <c r="F2300" s="214" t="s">
        <v>7400</v>
      </c>
      <c r="G2300" s="211"/>
      <c r="H2300" s="213" t="s">
        <v>1</v>
      </c>
      <c r="I2300" s="215"/>
      <c r="J2300" s="211"/>
      <c r="K2300" s="211"/>
      <c r="L2300" s="216"/>
      <c r="M2300" s="217"/>
      <c r="N2300" s="218"/>
      <c r="O2300" s="218"/>
      <c r="P2300" s="218"/>
      <c r="Q2300" s="218"/>
      <c r="R2300" s="218"/>
      <c r="S2300" s="218"/>
      <c r="T2300" s="219"/>
      <c r="AT2300" s="220" t="s">
        <v>283</v>
      </c>
      <c r="AU2300" s="220" t="s">
        <v>16</v>
      </c>
      <c r="AV2300" s="13" t="s">
        <v>16</v>
      </c>
      <c r="AW2300" s="13" t="s">
        <v>32</v>
      </c>
      <c r="AX2300" s="13" t="s">
        <v>76</v>
      </c>
      <c r="AY2300" s="220" t="s">
        <v>272</v>
      </c>
    </row>
    <row r="2301" spans="1:65" s="13" customFormat="1" ht="11.25">
      <c r="B2301" s="210"/>
      <c r="C2301" s="211"/>
      <c r="D2301" s="212" t="s">
        <v>283</v>
      </c>
      <c r="E2301" s="213" t="s">
        <v>1</v>
      </c>
      <c r="F2301" s="214" t="s">
        <v>6918</v>
      </c>
      <c r="G2301" s="211"/>
      <c r="H2301" s="213" t="s">
        <v>1</v>
      </c>
      <c r="I2301" s="215"/>
      <c r="J2301" s="211"/>
      <c r="K2301" s="211"/>
      <c r="L2301" s="216"/>
      <c r="M2301" s="217"/>
      <c r="N2301" s="218"/>
      <c r="O2301" s="218"/>
      <c r="P2301" s="218"/>
      <c r="Q2301" s="218"/>
      <c r="R2301" s="218"/>
      <c r="S2301" s="218"/>
      <c r="T2301" s="219"/>
      <c r="AT2301" s="220" t="s">
        <v>283</v>
      </c>
      <c r="AU2301" s="220" t="s">
        <v>16</v>
      </c>
      <c r="AV2301" s="13" t="s">
        <v>16</v>
      </c>
      <c r="AW2301" s="13" t="s">
        <v>32</v>
      </c>
      <c r="AX2301" s="13" t="s">
        <v>76</v>
      </c>
      <c r="AY2301" s="220" t="s">
        <v>272</v>
      </c>
    </row>
    <row r="2302" spans="1:65" s="14" customFormat="1" ht="11.25">
      <c r="B2302" s="221"/>
      <c r="C2302" s="222"/>
      <c r="D2302" s="212" t="s">
        <v>283</v>
      </c>
      <c r="E2302" s="223" t="s">
        <v>1</v>
      </c>
      <c r="F2302" s="224" t="s">
        <v>84</v>
      </c>
      <c r="G2302" s="222"/>
      <c r="H2302" s="225">
        <v>2</v>
      </c>
      <c r="I2302" s="226"/>
      <c r="J2302" s="222"/>
      <c r="K2302" s="222"/>
      <c r="L2302" s="227"/>
      <c r="M2302" s="228"/>
      <c r="N2302" s="229"/>
      <c r="O2302" s="229"/>
      <c r="P2302" s="229"/>
      <c r="Q2302" s="229"/>
      <c r="R2302" s="229"/>
      <c r="S2302" s="229"/>
      <c r="T2302" s="230"/>
      <c r="AT2302" s="231" t="s">
        <v>283</v>
      </c>
      <c r="AU2302" s="231" t="s">
        <v>16</v>
      </c>
      <c r="AV2302" s="14" t="s">
        <v>84</v>
      </c>
      <c r="AW2302" s="14" t="s">
        <v>32</v>
      </c>
      <c r="AX2302" s="14" t="s">
        <v>76</v>
      </c>
      <c r="AY2302" s="231" t="s">
        <v>272</v>
      </c>
    </row>
    <row r="2303" spans="1:65" s="15" customFormat="1" ht="11.25">
      <c r="B2303" s="246"/>
      <c r="C2303" s="247"/>
      <c r="D2303" s="212" t="s">
        <v>283</v>
      </c>
      <c r="E2303" s="248" t="s">
        <v>1</v>
      </c>
      <c r="F2303" s="249" t="s">
        <v>5942</v>
      </c>
      <c r="G2303" s="247"/>
      <c r="H2303" s="250">
        <v>2</v>
      </c>
      <c r="I2303" s="251"/>
      <c r="J2303" s="247"/>
      <c r="K2303" s="247"/>
      <c r="L2303" s="252"/>
      <c r="M2303" s="253"/>
      <c r="N2303" s="254"/>
      <c r="O2303" s="254"/>
      <c r="P2303" s="254"/>
      <c r="Q2303" s="254"/>
      <c r="R2303" s="254"/>
      <c r="S2303" s="254"/>
      <c r="T2303" s="255"/>
      <c r="AT2303" s="256" t="s">
        <v>283</v>
      </c>
      <c r="AU2303" s="256" t="s">
        <v>16</v>
      </c>
      <c r="AV2303" s="15" t="s">
        <v>279</v>
      </c>
      <c r="AW2303" s="15" t="s">
        <v>32</v>
      </c>
      <c r="AX2303" s="15" t="s">
        <v>16</v>
      </c>
      <c r="AY2303" s="256" t="s">
        <v>272</v>
      </c>
    </row>
    <row r="2304" spans="1:65" s="2" customFormat="1" ht="33" customHeight="1">
      <c r="A2304" s="34"/>
      <c r="B2304" s="35"/>
      <c r="C2304" s="192" t="s">
        <v>3966</v>
      </c>
      <c r="D2304" s="192" t="s">
        <v>274</v>
      </c>
      <c r="E2304" s="193" t="s">
        <v>7484</v>
      </c>
      <c r="F2304" s="194" t="s">
        <v>7411</v>
      </c>
      <c r="G2304" s="195" t="s">
        <v>952</v>
      </c>
      <c r="H2304" s="196">
        <v>3</v>
      </c>
      <c r="I2304" s="197"/>
      <c r="J2304" s="198">
        <f>ROUND(I2304*H2304,2)</f>
        <v>0</v>
      </c>
      <c r="K2304" s="194" t="s">
        <v>1</v>
      </c>
      <c r="L2304" s="39"/>
      <c r="M2304" s="199" t="s">
        <v>1</v>
      </c>
      <c r="N2304" s="200" t="s">
        <v>41</v>
      </c>
      <c r="O2304" s="71"/>
      <c r="P2304" s="201">
        <f>O2304*H2304</f>
        <v>0</v>
      </c>
      <c r="Q2304" s="201">
        <v>0</v>
      </c>
      <c r="R2304" s="201">
        <f>Q2304*H2304</f>
        <v>0</v>
      </c>
      <c r="S2304" s="201">
        <v>0</v>
      </c>
      <c r="T2304" s="202">
        <f>S2304*H2304</f>
        <v>0</v>
      </c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  <c r="AR2304" s="203" t="s">
        <v>279</v>
      </c>
      <c r="AT2304" s="203" t="s">
        <v>274</v>
      </c>
      <c r="AU2304" s="203" t="s">
        <v>16</v>
      </c>
      <c r="AY2304" s="17" t="s">
        <v>272</v>
      </c>
      <c r="BE2304" s="204">
        <f>IF(N2304="základní",J2304,0)</f>
        <v>0</v>
      </c>
      <c r="BF2304" s="204">
        <f>IF(N2304="snížená",J2304,0)</f>
        <v>0</v>
      </c>
      <c r="BG2304" s="204">
        <f>IF(N2304="zákl. přenesená",J2304,0)</f>
        <v>0</v>
      </c>
      <c r="BH2304" s="204">
        <f>IF(N2304="sníž. přenesená",J2304,0)</f>
        <v>0</v>
      </c>
      <c r="BI2304" s="204">
        <f>IF(N2304="nulová",J2304,0)</f>
        <v>0</v>
      </c>
      <c r="BJ2304" s="17" t="s">
        <v>16</v>
      </c>
      <c r="BK2304" s="204">
        <f>ROUND(I2304*H2304,2)</f>
        <v>0</v>
      </c>
      <c r="BL2304" s="17" t="s">
        <v>279</v>
      </c>
      <c r="BM2304" s="203" t="s">
        <v>7485</v>
      </c>
    </row>
    <row r="2305" spans="1:65" s="13" customFormat="1" ht="11.25">
      <c r="B2305" s="210"/>
      <c r="C2305" s="211"/>
      <c r="D2305" s="212" t="s">
        <v>283</v>
      </c>
      <c r="E2305" s="213" t="s">
        <v>1</v>
      </c>
      <c r="F2305" s="214" t="s">
        <v>6918</v>
      </c>
      <c r="G2305" s="211"/>
      <c r="H2305" s="213" t="s">
        <v>1</v>
      </c>
      <c r="I2305" s="215"/>
      <c r="J2305" s="211"/>
      <c r="K2305" s="211"/>
      <c r="L2305" s="216"/>
      <c r="M2305" s="217"/>
      <c r="N2305" s="218"/>
      <c r="O2305" s="218"/>
      <c r="P2305" s="218"/>
      <c r="Q2305" s="218"/>
      <c r="R2305" s="218"/>
      <c r="S2305" s="218"/>
      <c r="T2305" s="219"/>
      <c r="AT2305" s="220" t="s">
        <v>283</v>
      </c>
      <c r="AU2305" s="220" t="s">
        <v>16</v>
      </c>
      <c r="AV2305" s="13" t="s">
        <v>16</v>
      </c>
      <c r="AW2305" s="13" t="s">
        <v>32</v>
      </c>
      <c r="AX2305" s="13" t="s">
        <v>76</v>
      </c>
      <c r="AY2305" s="220" t="s">
        <v>272</v>
      </c>
    </row>
    <row r="2306" spans="1:65" s="14" customFormat="1" ht="11.25">
      <c r="B2306" s="221"/>
      <c r="C2306" s="222"/>
      <c r="D2306" s="212" t="s">
        <v>283</v>
      </c>
      <c r="E2306" s="223" t="s">
        <v>1</v>
      </c>
      <c r="F2306" s="224" t="s">
        <v>291</v>
      </c>
      <c r="G2306" s="222"/>
      <c r="H2306" s="225">
        <v>3</v>
      </c>
      <c r="I2306" s="226"/>
      <c r="J2306" s="222"/>
      <c r="K2306" s="222"/>
      <c r="L2306" s="227"/>
      <c r="M2306" s="228"/>
      <c r="N2306" s="229"/>
      <c r="O2306" s="229"/>
      <c r="P2306" s="229"/>
      <c r="Q2306" s="229"/>
      <c r="R2306" s="229"/>
      <c r="S2306" s="229"/>
      <c r="T2306" s="230"/>
      <c r="AT2306" s="231" t="s">
        <v>283</v>
      </c>
      <c r="AU2306" s="231" t="s">
        <v>16</v>
      </c>
      <c r="AV2306" s="14" t="s">
        <v>84</v>
      </c>
      <c r="AW2306" s="14" t="s">
        <v>32</v>
      </c>
      <c r="AX2306" s="14" t="s">
        <v>76</v>
      </c>
      <c r="AY2306" s="231" t="s">
        <v>272</v>
      </c>
    </row>
    <row r="2307" spans="1:65" s="15" customFormat="1" ht="11.25">
      <c r="B2307" s="246"/>
      <c r="C2307" s="247"/>
      <c r="D2307" s="212" t="s">
        <v>283</v>
      </c>
      <c r="E2307" s="248" t="s">
        <v>1</v>
      </c>
      <c r="F2307" s="249" t="s">
        <v>5942</v>
      </c>
      <c r="G2307" s="247"/>
      <c r="H2307" s="250">
        <v>3</v>
      </c>
      <c r="I2307" s="251"/>
      <c r="J2307" s="247"/>
      <c r="K2307" s="247"/>
      <c r="L2307" s="252"/>
      <c r="M2307" s="253"/>
      <c r="N2307" s="254"/>
      <c r="O2307" s="254"/>
      <c r="P2307" s="254"/>
      <c r="Q2307" s="254"/>
      <c r="R2307" s="254"/>
      <c r="S2307" s="254"/>
      <c r="T2307" s="255"/>
      <c r="AT2307" s="256" t="s">
        <v>283</v>
      </c>
      <c r="AU2307" s="256" t="s">
        <v>16</v>
      </c>
      <c r="AV2307" s="15" t="s">
        <v>279</v>
      </c>
      <c r="AW2307" s="15" t="s">
        <v>32</v>
      </c>
      <c r="AX2307" s="15" t="s">
        <v>16</v>
      </c>
      <c r="AY2307" s="256" t="s">
        <v>272</v>
      </c>
    </row>
    <row r="2308" spans="1:65" s="2" customFormat="1" ht="44.25" customHeight="1">
      <c r="A2308" s="34"/>
      <c r="B2308" s="35"/>
      <c r="C2308" s="192" t="s">
        <v>3974</v>
      </c>
      <c r="D2308" s="192" t="s">
        <v>274</v>
      </c>
      <c r="E2308" s="193" t="s">
        <v>7486</v>
      </c>
      <c r="F2308" s="194" t="s">
        <v>7414</v>
      </c>
      <c r="G2308" s="195" t="s">
        <v>952</v>
      </c>
      <c r="H2308" s="196">
        <v>2</v>
      </c>
      <c r="I2308" s="197"/>
      <c r="J2308" s="198">
        <f>ROUND(I2308*H2308,2)</f>
        <v>0</v>
      </c>
      <c r="K2308" s="194" t="s">
        <v>1</v>
      </c>
      <c r="L2308" s="39"/>
      <c r="M2308" s="199" t="s">
        <v>1</v>
      </c>
      <c r="N2308" s="200" t="s">
        <v>41</v>
      </c>
      <c r="O2308" s="71"/>
      <c r="P2308" s="201">
        <f>O2308*H2308</f>
        <v>0</v>
      </c>
      <c r="Q2308" s="201">
        <v>0</v>
      </c>
      <c r="R2308" s="201">
        <f>Q2308*H2308</f>
        <v>0</v>
      </c>
      <c r="S2308" s="201">
        <v>0</v>
      </c>
      <c r="T2308" s="202">
        <f>S2308*H2308</f>
        <v>0</v>
      </c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4"/>
      <c r="AE2308" s="34"/>
      <c r="AR2308" s="203" t="s">
        <v>279</v>
      </c>
      <c r="AT2308" s="203" t="s">
        <v>274</v>
      </c>
      <c r="AU2308" s="203" t="s">
        <v>16</v>
      </c>
      <c r="AY2308" s="17" t="s">
        <v>272</v>
      </c>
      <c r="BE2308" s="204">
        <f>IF(N2308="základní",J2308,0)</f>
        <v>0</v>
      </c>
      <c r="BF2308" s="204">
        <f>IF(N2308="snížená",J2308,0)</f>
        <v>0</v>
      </c>
      <c r="BG2308" s="204">
        <f>IF(N2308="zákl. přenesená",J2308,0)</f>
        <v>0</v>
      </c>
      <c r="BH2308" s="204">
        <f>IF(N2308="sníž. přenesená",J2308,0)</f>
        <v>0</v>
      </c>
      <c r="BI2308" s="204">
        <f>IF(N2308="nulová",J2308,0)</f>
        <v>0</v>
      </c>
      <c r="BJ2308" s="17" t="s">
        <v>16</v>
      </c>
      <c r="BK2308" s="204">
        <f>ROUND(I2308*H2308,2)</f>
        <v>0</v>
      </c>
      <c r="BL2308" s="17" t="s">
        <v>279</v>
      </c>
      <c r="BM2308" s="203" t="s">
        <v>7487</v>
      </c>
    </row>
    <row r="2309" spans="1:65" s="13" customFormat="1" ht="11.25">
      <c r="B2309" s="210"/>
      <c r="C2309" s="211"/>
      <c r="D2309" s="212" t="s">
        <v>283</v>
      </c>
      <c r="E2309" s="213" t="s">
        <v>1</v>
      </c>
      <c r="F2309" s="214" t="s">
        <v>6918</v>
      </c>
      <c r="G2309" s="211"/>
      <c r="H2309" s="213" t="s">
        <v>1</v>
      </c>
      <c r="I2309" s="215"/>
      <c r="J2309" s="211"/>
      <c r="K2309" s="211"/>
      <c r="L2309" s="216"/>
      <c r="M2309" s="217"/>
      <c r="N2309" s="218"/>
      <c r="O2309" s="218"/>
      <c r="P2309" s="218"/>
      <c r="Q2309" s="218"/>
      <c r="R2309" s="218"/>
      <c r="S2309" s="218"/>
      <c r="T2309" s="219"/>
      <c r="AT2309" s="220" t="s">
        <v>283</v>
      </c>
      <c r="AU2309" s="220" t="s">
        <v>16</v>
      </c>
      <c r="AV2309" s="13" t="s">
        <v>16</v>
      </c>
      <c r="AW2309" s="13" t="s">
        <v>32</v>
      </c>
      <c r="AX2309" s="13" t="s">
        <v>76</v>
      </c>
      <c r="AY2309" s="220" t="s">
        <v>272</v>
      </c>
    </row>
    <row r="2310" spans="1:65" s="14" customFormat="1" ht="11.25">
      <c r="B2310" s="221"/>
      <c r="C2310" s="222"/>
      <c r="D2310" s="212" t="s">
        <v>283</v>
      </c>
      <c r="E2310" s="223" t="s">
        <v>1</v>
      </c>
      <c r="F2310" s="224" t="s">
        <v>84</v>
      </c>
      <c r="G2310" s="222"/>
      <c r="H2310" s="225">
        <v>2</v>
      </c>
      <c r="I2310" s="226"/>
      <c r="J2310" s="222"/>
      <c r="K2310" s="222"/>
      <c r="L2310" s="227"/>
      <c r="M2310" s="228"/>
      <c r="N2310" s="229"/>
      <c r="O2310" s="229"/>
      <c r="P2310" s="229"/>
      <c r="Q2310" s="229"/>
      <c r="R2310" s="229"/>
      <c r="S2310" s="229"/>
      <c r="T2310" s="230"/>
      <c r="AT2310" s="231" t="s">
        <v>283</v>
      </c>
      <c r="AU2310" s="231" t="s">
        <v>16</v>
      </c>
      <c r="AV2310" s="14" t="s">
        <v>84</v>
      </c>
      <c r="AW2310" s="14" t="s">
        <v>32</v>
      </c>
      <c r="AX2310" s="14" t="s">
        <v>76</v>
      </c>
      <c r="AY2310" s="231" t="s">
        <v>272</v>
      </c>
    </row>
    <row r="2311" spans="1:65" s="15" customFormat="1" ht="11.25">
      <c r="B2311" s="246"/>
      <c r="C2311" s="247"/>
      <c r="D2311" s="212" t="s">
        <v>283</v>
      </c>
      <c r="E2311" s="248" t="s">
        <v>1</v>
      </c>
      <c r="F2311" s="249" t="s">
        <v>5942</v>
      </c>
      <c r="G2311" s="247"/>
      <c r="H2311" s="250">
        <v>2</v>
      </c>
      <c r="I2311" s="251"/>
      <c r="J2311" s="247"/>
      <c r="K2311" s="247"/>
      <c r="L2311" s="252"/>
      <c r="M2311" s="253"/>
      <c r="N2311" s="254"/>
      <c r="O2311" s="254"/>
      <c r="P2311" s="254"/>
      <c r="Q2311" s="254"/>
      <c r="R2311" s="254"/>
      <c r="S2311" s="254"/>
      <c r="T2311" s="255"/>
      <c r="AT2311" s="256" t="s">
        <v>283</v>
      </c>
      <c r="AU2311" s="256" t="s">
        <v>16</v>
      </c>
      <c r="AV2311" s="15" t="s">
        <v>279</v>
      </c>
      <c r="AW2311" s="15" t="s">
        <v>32</v>
      </c>
      <c r="AX2311" s="15" t="s">
        <v>16</v>
      </c>
      <c r="AY2311" s="256" t="s">
        <v>272</v>
      </c>
    </row>
    <row r="2312" spans="1:65" s="2" customFormat="1" ht="37.9" customHeight="1">
      <c r="A2312" s="34"/>
      <c r="B2312" s="35"/>
      <c r="C2312" s="192" t="s">
        <v>3979</v>
      </c>
      <c r="D2312" s="192" t="s">
        <v>274</v>
      </c>
      <c r="E2312" s="193" t="s">
        <v>7488</v>
      </c>
      <c r="F2312" s="194" t="s">
        <v>7417</v>
      </c>
      <c r="G2312" s="195" t="s">
        <v>952</v>
      </c>
      <c r="H2312" s="196">
        <v>6</v>
      </c>
      <c r="I2312" s="197"/>
      <c r="J2312" s="198">
        <f>ROUND(I2312*H2312,2)</f>
        <v>0</v>
      </c>
      <c r="K2312" s="194" t="s">
        <v>1</v>
      </c>
      <c r="L2312" s="39"/>
      <c r="M2312" s="199" t="s">
        <v>1</v>
      </c>
      <c r="N2312" s="200" t="s">
        <v>41</v>
      </c>
      <c r="O2312" s="71"/>
      <c r="P2312" s="201">
        <f>O2312*H2312</f>
        <v>0</v>
      </c>
      <c r="Q2312" s="201">
        <v>0</v>
      </c>
      <c r="R2312" s="201">
        <f>Q2312*H2312</f>
        <v>0</v>
      </c>
      <c r="S2312" s="201">
        <v>0</v>
      </c>
      <c r="T2312" s="202">
        <f>S2312*H2312</f>
        <v>0</v>
      </c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4"/>
      <c r="AE2312" s="34"/>
      <c r="AR2312" s="203" t="s">
        <v>279</v>
      </c>
      <c r="AT2312" s="203" t="s">
        <v>274</v>
      </c>
      <c r="AU2312" s="203" t="s">
        <v>16</v>
      </c>
      <c r="AY2312" s="17" t="s">
        <v>272</v>
      </c>
      <c r="BE2312" s="204">
        <f>IF(N2312="základní",J2312,0)</f>
        <v>0</v>
      </c>
      <c r="BF2312" s="204">
        <f>IF(N2312="snížená",J2312,0)</f>
        <v>0</v>
      </c>
      <c r="BG2312" s="204">
        <f>IF(N2312="zákl. přenesená",J2312,0)</f>
        <v>0</v>
      </c>
      <c r="BH2312" s="204">
        <f>IF(N2312="sníž. přenesená",J2312,0)</f>
        <v>0</v>
      </c>
      <c r="BI2312" s="204">
        <f>IF(N2312="nulová",J2312,0)</f>
        <v>0</v>
      </c>
      <c r="BJ2312" s="17" t="s">
        <v>16</v>
      </c>
      <c r="BK2312" s="204">
        <f>ROUND(I2312*H2312,2)</f>
        <v>0</v>
      </c>
      <c r="BL2312" s="17" t="s">
        <v>279</v>
      </c>
      <c r="BM2312" s="203" t="s">
        <v>7489</v>
      </c>
    </row>
    <row r="2313" spans="1:65" s="13" customFormat="1" ht="11.25">
      <c r="B2313" s="210"/>
      <c r="C2313" s="211"/>
      <c r="D2313" s="212" t="s">
        <v>283</v>
      </c>
      <c r="E2313" s="213" t="s">
        <v>1</v>
      </c>
      <c r="F2313" s="214" t="s">
        <v>6918</v>
      </c>
      <c r="G2313" s="211"/>
      <c r="H2313" s="213" t="s">
        <v>1</v>
      </c>
      <c r="I2313" s="215"/>
      <c r="J2313" s="211"/>
      <c r="K2313" s="211"/>
      <c r="L2313" s="216"/>
      <c r="M2313" s="217"/>
      <c r="N2313" s="218"/>
      <c r="O2313" s="218"/>
      <c r="P2313" s="218"/>
      <c r="Q2313" s="218"/>
      <c r="R2313" s="218"/>
      <c r="S2313" s="218"/>
      <c r="T2313" s="219"/>
      <c r="AT2313" s="220" t="s">
        <v>283</v>
      </c>
      <c r="AU2313" s="220" t="s">
        <v>16</v>
      </c>
      <c r="AV2313" s="13" t="s">
        <v>16</v>
      </c>
      <c r="AW2313" s="13" t="s">
        <v>32</v>
      </c>
      <c r="AX2313" s="13" t="s">
        <v>76</v>
      </c>
      <c r="AY2313" s="220" t="s">
        <v>272</v>
      </c>
    </row>
    <row r="2314" spans="1:65" s="14" customFormat="1" ht="11.25">
      <c r="B2314" s="221"/>
      <c r="C2314" s="222"/>
      <c r="D2314" s="212" t="s">
        <v>283</v>
      </c>
      <c r="E2314" s="223" t="s">
        <v>1</v>
      </c>
      <c r="F2314" s="224" t="s">
        <v>305</v>
      </c>
      <c r="G2314" s="222"/>
      <c r="H2314" s="225">
        <v>6</v>
      </c>
      <c r="I2314" s="226"/>
      <c r="J2314" s="222"/>
      <c r="K2314" s="222"/>
      <c r="L2314" s="227"/>
      <c r="M2314" s="228"/>
      <c r="N2314" s="229"/>
      <c r="O2314" s="229"/>
      <c r="P2314" s="229"/>
      <c r="Q2314" s="229"/>
      <c r="R2314" s="229"/>
      <c r="S2314" s="229"/>
      <c r="T2314" s="230"/>
      <c r="AT2314" s="231" t="s">
        <v>283</v>
      </c>
      <c r="AU2314" s="231" t="s">
        <v>16</v>
      </c>
      <c r="AV2314" s="14" t="s">
        <v>84</v>
      </c>
      <c r="AW2314" s="14" t="s">
        <v>32</v>
      </c>
      <c r="AX2314" s="14" t="s">
        <v>76</v>
      </c>
      <c r="AY2314" s="231" t="s">
        <v>272</v>
      </c>
    </row>
    <row r="2315" spans="1:65" s="15" customFormat="1" ht="11.25">
      <c r="B2315" s="246"/>
      <c r="C2315" s="247"/>
      <c r="D2315" s="212" t="s">
        <v>283</v>
      </c>
      <c r="E2315" s="248" t="s">
        <v>1</v>
      </c>
      <c r="F2315" s="249" t="s">
        <v>5942</v>
      </c>
      <c r="G2315" s="247"/>
      <c r="H2315" s="250">
        <v>6</v>
      </c>
      <c r="I2315" s="251"/>
      <c r="J2315" s="247"/>
      <c r="K2315" s="247"/>
      <c r="L2315" s="252"/>
      <c r="M2315" s="253"/>
      <c r="N2315" s="254"/>
      <c r="O2315" s="254"/>
      <c r="P2315" s="254"/>
      <c r="Q2315" s="254"/>
      <c r="R2315" s="254"/>
      <c r="S2315" s="254"/>
      <c r="T2315" s="255"/>
      <c r="AT2315" s="256" t="s">
        <v>283</v>
      </c>
      <c r="AU2315" s="256" t="s">
        <v>16</v>
      </c>
      <c r="AV2315" s="15" t="s">
        <v>279</v>
      </c>
      <c r="AW2315" s="15" t="s">
        <v>32</v>
      </c>
      <c r="AX2315" s="15" t="s">
        <v>16</v>
      </c>
      <c r="AY2315" s="256" t="s">
        <v>272</v>
      </c>
    </row>
    <row r="2316" spans="1:65" s="2" customFormat="1" ht="24.2" customHeight="1">
      <c r="A2316" s="34"/>
      <c r="B2316" s="35"/>
      <c r="C2316" s="192" t="s">
        <v>3983</v>
      </c>
      <c r="D2316" s="192" t="s">
        <v>274</v>
      </c>
      <c r="E2316" s="193" t="s">
        <v>7490</v>
      </c>
      <c r="F2316" s="194" t="s">
        <v>6832</v>
      </c>
      <c r="G2316" s="195" t="s">
        <v>952</v>
      </c>
      <c r="H2316" s="196">
        <v>1</v>
      </c>
      <c r="I2316" s="197"/>
      <c r="J2316" s="198">
        <f>ROUND(I2316*H2316,2)</f>
        <v>0</v>
      </c>
      <c r="K2316" s="194" t="s">
        <v>1</v>
      </c>
      <c r="L2316" s="39"/>
      <c r="M2316" s="199" t="s">
        <v>1</v>
      </c>
      <c r="N2316" s="200" t="s">
        <v>41</v>
      </c>
      <c r="O2316" s="71"/>
      <c r="P2316" s="201">
        <f>O2316*H2316</f>
        <v>0</v>
      </c>
      <c r="Q2316" s="201">
        <v>0</v>
      </c>
      <c r="R2316" s="201">
        <f>Q2316*H2316</f>
        <v>0</v>
      </c>
      <c r="S2316" s="201">
        <v>0</v>
      </c>
      <c r="T2316" s="202">
        <f>S2316*H2316</f>
        <v>0</v>
      </c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4"/>
      <c r="AE2316" s="34"/>
      <c r="AR2316" s="203" t="s">
        <v>279</v>
      </c>
      <c r="AT2316" s="203" t="s">
        <v>274</v>
      </c>
      <c r="AU2316" s="203" t="s">
        <v>16</v>
      </c>
      <c r="AY2316" s="17" t="s">
        <v>272</v>
      </c>
      <c r="BE2316" s="204">
        <f>IF(N2316="základní",J2316,0)</f>
        <v>0</v>
      </c>
      <c r="BF2316" s="204">
        <f>IF(N2316="snížená",J2316,0)</f>
        <v>0</v>
      </c>
      <c r="BG2316" s="204">
        <f>IF(N2316="zákl. přenesená",J2316,0)</f>
        <v>0</v>
      </c>
      <c r="BH2316" s="204">
        <f>IF(N2316="sníž. přenesená",J2316,0)</f>
        <v>0</v>
      </c>
      <c r="BI2316" s="204">
        <f>IF(N2316="nulová",J2316,0)</f>
        <v>0</v>
      </c>
      <c r="BJ2316" s="17" t="s">
        <v>16</v>
      </c>
      <c r="BK2316" s="204">
        <f>ROUND(I2316*H2316,2)</f>
        <v>0</v>
      </c>
      <c r="BL2316" s="17" t="s">
        <v>279</v>
      </c>
      <c r="BM2316" s="203" t="s">
        <v>7491</v>
      </c>
    </row>
    <row r="2317" spans="1:65" s="13" customFormat="1" ht="11.25">
      <c r="B2317" s="210"/>
      <c r="C2317" s="211"/>
      <c r="D2317" s="212" t="s">
        <v>283</v>
      </c>
      <c r="E2317" s="213" t="s">
        <v>1</v>
      </c>
      <c r="F2317" s="214" t="s">
        <v>7492</v>
      </c>
      <c r="G2317" s="211"/>
      <c r="H2317" s="213" t="s">
        <v>1</v>
      </c>
      <c r="I2317" s="215"/>
      <c r="J2317" s="211"/>
      <c r="K2317" s="211"/>
      <c r="L2317" s="216"/>
      <c r="M2317" s="217"/>
      <c r="N2317" s="218"/>
      <c r="O2317" s="218"/>
      <c r="P2317" s="218"/>
      <c r="Q2317" s="218"/>
      <c r="R2317" s="218"/>
      <c r="S2317" s="218"/>
      <c r="T2317" s="219"/>
      <c r="AT2317" s="220" t="s">
        <v>283</v>
      </c>
      <c r="AU2317" s="220" t="s">
        <v>16</v>
      </c>
      <c r="AV2317" s="13" t="s">
        <v>16</v>
      </c>
      <c r="AW2317" s="13" t="s">
        <v>32</v>
      </c>
      <c r="AX2317" s="13" t="s">
        <v>76</v>
      </c>
      <c r="AY2317" s="220" t="s">
        <v>272</v>
      </c>
    </row>
    <row r="2318" spans="1:65" s="14" customFormat="1" ht="11.25">
      <c r="B2318" s="221"/>
      <c r="C2318" s="222"/>
      <c r="D2318" s="212" t="s">
        <v>283</v>
      </c>
      <c r="E2318" s="223" t="s">
        <v>1</v>
      </c>
      <c r="F2318" s="224" t="s">
        <v>16</v>
      </c>
      <c r="G2318" s="222"/>
      <c r="H2318" s="225">
        <v>1</v>
      </c>
      <c r="I2318" s="226"/>
      <c r="J2318" s="222"/>
      <c r="K2318" s="222"/>
      <c r="L2318" s="227"/>
      <c r="M2318" s="228"/>
      <c r="N2318" s="229"/>
      <c r="O2318" s="229"/>
      <c r="P2318" s="229"/>
      <c r="Q2318" s="229"/>
      <c r="R2318" s="229"/>
      <c r="S2318" s="229"/>
      <c r="T2318" s="230"/>
      <c r="AT2318" s="231" t="s">
        <v>283</v>
      </c>
      <c r="AU2318" s="231" t="s">
        <v>16</v>
      </c>
      <c r="AV2318" s="14" t="s">
        <v>84</v>
      </c>
      <c r="AW2318" s="14" t="s">
        <v>32</v>
      </c>
      <c r="AX2318" s="14" t="s">
        <v>76</v>
      </c>
      <c r="AY2318" s="231" t="s">
        <v>272</v>
      </c>
    </row>
    <row r="2319" spans="1:65" s="15" customFormat="1" ht="11.25">
      <c r="B2319" s="246"/>
      <c r="C2319" s="247"/>
      <c r="D2319" s="212" t="s">
        <v>283</v>
      </c>
      <c r="E2319" s="248" t="s">
        <v>1</v>
      </c>
      <c r="F2319" s="249" t="s">
        <v>5942</v>
      </c>
      <c r="G2319" s="247"/>
      <c r="H2319" s="250">
        <v>1</v>
      </c>
      <c r="I2319" s="251"/>
      <c r="J2319" s="247"/>
      <c r="K2319" s="247"/>
      <c r="L2319" s="252"/>
      <c r="M2319" s="253"/>
      <c r="N2319" s="254"/>
      <c r="O2319" s="254"/>
      <c r="P2319" s="254"/>
      <c r="Q2319" s="254"/>
      <c r="R2319" s="254"/>
      <c r="S2319" s="254"/>
      <c r="T2319" s="255"/>
      <c r="AT2319" s="256" t="s">
        <v>283</v>
      </c>
      <c r="AU2319" s="256" t="s">
        <v>16</v>
      </c>
      <c r="AV2319" s="15" t="s">
        <v>279</v>
      </c>
      <c r="AW2319" s="15" t="s">
        <v>32</v>
      </c>
      <c r="AX2319" s="15" t="s">
        <v>16</v>
      </c>
      <c r="AY2319" s="256" t="s">
        <v>272</v>
      </c>
    </row>
    <row r="2320" spans="1:65" s="2" customFormat="1" ht="24.2" customHeight="1">
      <c r="A2320" s="34"/>
      <c r="B2320" s="35"/>
      <c r="C2320" s="192" t="s">
        <v>3988</v>
      </c>
      <c r="D2320" s="192" t="s">
        <v>274</v>
      </c>
      <c r="E2320" s="193" t="s">
        <v>7493</v>
      </c>
      <c r="F2320" s="194" t="s">
        <v>6834</v>
      </c>
      <c r="G2320" s="195" t="s">
        <v>185</v>
      </c>
      <c r="H2320" s="196">
        <v>15.5</v>
      </c>
      <c r="I2320" s="197"/>
      <c r="J2320" s="198">
        <f>ROUND(I2320*H2320,2)</f>
        <v>0</v>
      </c>
      <c r="K2320" s="194" t="s">
        <v>1</v>
      </c>
      <c r="L2320" s="39"/>
      <c r="M2320" s="199" t="s">
        <v>1</v>
      </c>
      <c r="N2320" s="200" t="s">
        <v>41</v>
      </c>
      <c r="O2320" s="71"/>
      <c r="P2320" s="201">
        <f>O2320*H2320</f>
        <v>0</v>
      </c>
      <c r="Q2320" s="201">
        <v>0</v>
      </c>
      <c r="R2320" s="201">
        <f>Q2320*H2320</f>
        <v>0</v>
      </c>
      <c r="S2320" s="201">
        <v>0</v>
      </c>
      <c r="T2320" s="202">
        <f>S2320*H2320</f>
        <v>0</v>
      </c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R2320" s="203" t="s">
        <v>279</v>
      </c>
      <c r="AT2320" s="203" t="s">
        <v>274</v>
      </c>
      <c r="AU2320" s="203" t="s">
        <v>16</v>
      </c>
      <c r="AY2320" s="17" t="s">
        <v>272</v>
      </c>
      <c r="BE2320" s="204">
        <f>IF(N2320="základní",J2320,0)</f>
        <v>0</v>
      </c>
      <c r="BF2320" s="204">
        <f>IF(N2320="snížená",J2320,0)</f>
        <v>0</v>
      </c>
      <c r="BG2320" s="204">
        <f>IF(N2320="zákl. přenesená",J2320,0)</f>
        <v>0</v>
      </c>
      <c r="BH2320" s="204">
        <f>IF(N2320="sníž. přenesená",J2320,0)</f>
        <v>0</v>
      </c>
      <c r="BI2320" s="204">
        <f>IF(N2320="nulová",J2320,0)</f>
        <v>0</v>
      </c>
      <c r="BJ2320" s="17" t="s">
        <v>16</v>
      </c>
      <c r="BK2320" s="204">
        <f>ROUND(I2320*H2320,2)</f>
        <v>0</v>
      </c>
      <c r="BL2320" s="17" t="s">
        <v>279</v>
      </c>
      <c r="BM2320" s="203" t="s">
        <v>7494</v>
      </c>
    </row>
    <row r="2321" spans="1:65" s="13" customFormat="1" ht="11.25">
      <c r="B2321" s="210"/>
      <c r="C2321" s="211"/>
      <c r="D2321" s="212" t="s">
        <v>283</v>
      </c>
      <c r="E2321" s="213" t="s">
        <v>1</v>
      </c>
      <c r="F2321" s="214" t="s">
        <v>6768</v>
      </c>
      <c r="G2321" s="211"/>
      <c r="H2321" s="213" t="s">
        <v>1</v>
      </c>
      <c r="I2321" s="215"/>
      <c r="J2321" s="211"/>
      <c r="K2321" s="211"/>
      <c r="L2321" s="216"/>
      <c r="M2321" s="217"/>
      <c r="N2321" s="218"/>
      <c r="O2321" s="218"/>
      <c r="P2321" s="218"/>
      <c r="Q2321" s="218"/>
      <c r="R2321" s="218"/>
      <c r="S2321" s="218"/>
      <c r="T2321" s="219"/>
      <c r="AT2321" s="220" t="s">
        <v>283</v>
      </c>
      <c r="AU2321" s="220" t="s">
        <v>16</v>
      </c>
      <c r="AV2321" s="13" t="s">
        <v>16</v>
      </c>
      <c r="AW2321" s="13" t="s">
        <v>32</v>
      </c>
      <c r="AX2321" s="13" t="s">
        <v>76</v>
      </c>
      <c r="AY2321" s="220" t="s">
        <v>272</v>
      </c>
    </row>
    <row r="2322" spans="1:65" s="14" customFormat="1" ht="11.25">
      <c r="B2322" s="221"/>
      <c r="C2322" s="222"/>
      <c r="D2322" s="212" t="s">
        <v>283</v>
      </c>
      <c r="E2322" s="223" t="s">
        <v>1</v>
      </c>
      <c r="F2322" s="224" t="s">
        <v>7358</v>
      </c>
      <c r="G2322" s="222"/>
      <c r="H2322" s="225">
        <v>15.5</v>
      </c>
      <c r="I2322" s="226"/>
      <c r="J2322" s="222"/>
      <c r="K2322" s="222"/>
      <c r="L2322" s="227"/>
      <c r="M2322" s="228"/>
      <c r="N2322" s="229"/>
      <c r="O2322" s="229"/>
      <c r="P2322" s="229"/>
      <c r="Q2322" s="229"/>
      <c r="R2322" s="229"/>
      <c r="S2322" s="229"/>
      <c r="T2322" s="230"/>
      <c r="AT2322" s="231" t="s">
        <v>283</v>
      </c>
      <c r="AU2322" s="231" t="s">
        <v>16</v>
      </c>
      <c r="AV2322" s="14" t="s">
        <v>84</v>
      </c>
      <c r="AW2322" s="14" t="s">
        <v>32</v>
      </c>
      <c r="AX2322" s="14" t="s">
        <v>76</v>
      </c>
      <c r="AY2322" s="231" t="s">
        <v>272</v>
      </c>
    </row>
    <row r="2323" spans="1:65" s="15" customFormat="1" ht="11.25">
      <c r="B2323" s="246"/>
      <c r="C2323" s="247"/>
      <c r="D2323" s="212" t="s">
        <v>283</v>
      </c>
      <c r="E2323" s="248" t="s">
        <v>1</v>
      </c>
      <c r="F2323" s="249" t="s">
        <v>5942</v>
      </c>
      <c r="G2323" s="247"/>
      <c r="H2323" s="250">
        <v>15.5</v>
      </c>
      <c r="I2323" s="251"/>
      <c r="J2323" s="247"/>
      <c r="K2323" s="247"/>
      <c r="L2323" s="252"/>
      <c r="M2323" s="253"/>
      <c r="N2323" s="254"/>
      <c r="O2323" s="254"/>
      <c r="P2323" s="254"/>
      <c r="Q2323" s="254"/>
      <c r="R2323" s="254"/>
      <c r="S2323" s="254"/>
      <c r="T2323" s="255"/>
      <c r="AT2323" s="256" t="s">
        <v>283</v>
      </c>
      <c r="AU2323" s="256" t="s">
        <v>16</v>
      </c>
      <c r="AV2323" s="15" t="s">
        <v>279</v>
      </c>
      <c r="AW2323" s="15" t="s">
        <v>32</v>
      </c>
      <c r="AX2323" s="15" t="s">
        <v>16</v>
      </c>
      <c r="AY2323" s="256" t="s">
        <v>272</v>
      </c>
    </row>
    <row r="2324" spans="1:65" s="2" customFormat="1" ht="24.2" customHeight="1">
      <c r="A2324" s="34"/>
      <c r="B2324" s="35"/>
      <c r="C2324" s="192" t="s">
        <v>3996</v>
      </c>
      <c r="D2324" s="192" t="s">
        <v>274</v>
      </c>
      <c r="E2324" s="193" t="s">
        <v>7495</v>
      </c>
      <c r="F2324" s="194" t="s">
        <v>6837</v>
      </c>
      <c r="G2324" s="195" t="s">
        <v>156</v>
      </c>
      <c r="H2324" s="196">
        <v>1</v>
      </c>
      <c r="I2324" s="197"/>
      <c r="J2324" s="198">
        <f>ROUND(I2324*H2324,2)</f>
        <v>0</v>
      </c>
      <c r="K2324" s="194" t="s">
        <v>1</v>
      </c>
      <c r="L2324" s="39"/>
      <c r="M2324" s="199" t="s">
        <v>1</v>
      </c>
      <c r="N2324" s="200" t="s">
        <v>41</v>
      </c>
      <c r="O2324" s="71"/>
      <c r="P2324" s="201">
        <f>O2324*H2324</f>
        <v>0</v>
      </c>
      <c r="Q2324" s="201">
        <v>0</v>
      </c>
      <c r="R2324" s="201">
        <f>Q2324*H2324</f>
        <v>0</v>
      </c>
      <c r="S2324" s="201">
        <v>0</v>
      </c>
      <c r="T2324" s="202">
        <f>S2324*H2324</f>
        <v>0</v>
      </c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  <c r="AR2324" s="203" t="s">
        <v>279</v>
      </c>
      <c r="AT2324" s="203" t="s">
        <v>274</v>
      </c>
      <c r="AU2324" s="203" t="s">
        <v>16</v>
      </c>
      <c r="AY2324" s="17" t="s">
        <v>272</v>
      </c>
      <c r="BE2324" s="204">
        <f>IF(N2324="základní",J2324,0)</f>
        <v>0</v>
      </c>
      <c r="BF2324" s="204">
        <f>IF(N2324="snížená",J2324,0)</f>
        <v>0</v>
      </c>
      <c r="BG2324" s="204">
        <f>IF(N2324="zákl. přenesená",J2324,0)</f>
        <v>0</v>
      </c>
      <c r="BH2324" s="204">
        <f>IF(N2324="sníž. přenesená",J2324,0)</f>
        <v>0</v>
      </c>
      <c r="BI2324" s="204">
        <f>IF(N2324="nulová",J2324,0)</f>
        <v>0</v>
      </c>
      <c r="BJ2324" s="17" t="s">
        <v>16</v>
      </c>
      <c r="BK2324" s="204">
        <f>ROUND(I2324*H2324,2)</f>
        <v>0</v>
      </c>
      <c r="BL2324" s="17" t="s">
        <v>279</v>
      </c>
      <c r="BM2324" s="203" t="s">
        <v>7496</v>
      </c>
    </row>
    <row r="2325" spans="1:65" s="13" customFormat="1" ht="11.25">
      <c r="B2325" s="210"/>
      <c r="C2325" s="211"/>
      <c r="D2325" s="212" t="s">
        <v>283</v>
      </c>
      <c r="E2325" s="213" t="s">
        <v>1</v>
      </c>
      <c r="F2325" s="214" t="s">
        <v>6768</v>
      </c>
      <c r="G2325" s="211"/>
      <c r="H2325" s="213" t="s">
        <v>1</v>
      </c>
      <c r="I2325" s="215"/>
      <c r="J2325" s="211"/>
      <c r="K2325" s="211"/>
      <c r="L2325" s="216"/>
      <c r="M2325" s="217"/>
      <c r="N2325" s="218"/>
      <c r="O2325" s="218"/>
      <c r="P2325" s="218"/>
      <c r="Q2325" s="218"/>
      <c r="R2325" s="218"/>
      <c r="S2325" s="218"/>
      <c r="T2325" s="219"/>
      <c r="AT2325" s="220" t="s">
        <v>283</v>
      </c>
      <c r="AU2325" s="220" t="s">
        <v>16</v>
      </c>
      <c r="AV2325" s="13" t="s">
        <v>16</v>
      </c>
      <c r="AW2325" s="13" t="s">
        <v>32</v>
      </c>
      <c r="AX2325" s="13" t="s">
        <v>76</v>
      </c>
      <c r="AY2325" s="220" t="s">
        <v>272</v>
      </c>
    </row>
    <row r="2326" spans="1:65" s="14" customFormat="1" ht="11.25">
      <c r="B2326" s="221"/>
      <c r="C2326" s="222"/>
      <c r="D2326" s="212" t="s">
        <v>283</v>
      </c>
      <c r="E2326" s="223" t="s">
        <v>1</v>
      </c>
      <c r="F2326" s="224" t="s">
        <v>16</v>
      </c>
      <c r="G2326" s="222"/>
      <c r="H2326" s="225">
        <v>1</v>
      </c>
      <c r="I2326" s="226"/>
      <c r="J2326" s="222"/>
      <c r="K2326" s="222"/>
      <c r="L2326" s="227"/>
      <c r="M2326" s="228"/>
      <c r="N2326" s="229"/>
      <c r="O2326" s="229"/>
      <c r="P2326" s="229"/>
      <c r="Q2326" s="229"/>
      <c r="R2326" s="229"/>
      <c r="S2326" s="229"/>
      <c r="T2326" s="230"/>
      <c r="AT2326" s="231" t="s">
        <v>283</v>
      </c>
      <c r="AU2326" s="231" t="s">
        <v>16</v>
      </c>
      <c r="AV2326" s="14" t="s">
        <v>84</v>
      </c>
      <c r="AW2326" s="14" t="s">
        <v>32</v>
      </c>
      <c r="AX2326" s="14" t="s">
        <v>76</v>
      </c>
      <c r="AY2326" s="231" t="s">
        <v>272</v>
      </c>
    </row>
    <row r="2327" spans="1:65" s="15" customFormat="1" ht="11.25">
      <c r="B2327" s="246"/>
      <c r="C2327" s="247"/>
      <c r="D2327" s="212" t="s">
        <v>283</v>
      </c>
      <c r="E2327" s="248" t="s">
        <v>1</v>
      </c>
      <c r="F2327" s="249" t="s">
        <v>5942</v>
      </c>
      <c r="G2327" s="247"/>
      <c r="H2327" s="250">
        <v>1</v>
      </c>
      <c r="I2327" s="251"/>
      <c r="J2327" s="247"/>
      <c r="K2327" s="247"/>
      <c r="L2327" s="252"/>
      <c r="M2327" s="253"/>
      <c r="N2327" s="254"/>
      <c r="O2327" s="254"/>
      <c r="P2327" s="254"/>
      <c r="Q2327" s="254"/>
      <c r="R2327" s="254"/>
      <c r="S2327" s="254"/>
      <c r="T2327" s="255"/>
      <c r="AT2327" s="256" t="s">
        <v>283</v>
      </c>
      <c r="AU2327" s="256" t="s">
        <v>16</v>
      </c>
      <c r="AV2327" s="15" t="s">
        <v>279</v>
      </c>
      <c r="AW2327" s="15" t="s">
        <v>32</v>
      </c>
      <c r="AX2327" s="15" t="s">
        <v>16</v>
      </c>
      <c r="AY2327" s="256" t="s">
        <v>272</v>
      </c>
    </row>
    <row r="2328" spans="1:65" s="2" customFormat="1" ht="21.75" customHeight="1">
      <c r="A2328" s="34"/>
      <c r="B2328" s="35"/>
      <c r="C2328" s="192" t="s">
        <v>3999</v>
      </c>
      <c r="D2328" s="192" t="s">
        <v>274</v>
      </c>
      <c r="E2328" s="193" t="s">
        <v>7497</v>
      </c>
      <c r="F2328" s="194" t="s">
        <v>7431</v>
      </c>
      <c r="G2328" s="195" t="s">
        <v>185</v>
      </c>
      <c r="H2328" s="196">
        <v>29</v>
      </c>
      <c r="I2328" s="197"/>
      <c r="J2328" s="198">
        <f>ROUND(I2328*H2328,2)</f>
        <v>0</v>
      </c>
      <c r="K2328" s="194" t="s">
        <v>1</v>
      </c>
      <c r="L2328" s="39"/>
      <c r="M2328" s="199" t="s">
        <v>1</v>
      </c>
      <c r="N2328" s="200" t="s">
        <v>41</v>
      </c>
      <c r="O2328" s="71"/>
      <c r="P2328" s="201">
        <f>O2328*H2328</f>
        <v>0</v>
      </c>
      <c r="Q2328" s="201">
        <v>0</v>
      </c>
      <c r="R2328" s="201">
        <f>Q2328*H2328</f>
        <v>0</v>
      </c>
      <c r="S2328" s="201">
        <v>0</v>
      </c>
      <c r="T2328" s="202">
        <f>S2328*H2328</f>
        <v>0</v>
      </c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4"/>
      <c r="AE2328" s="34"/>
      <c r="AR2328" s="203" t="s">
        <v>279</v>
      </c>
      <c r="AT2328" s="203" t="s">
        <v>274</v>
      </c>
      <c r="AU2328" s="203" t="s">
        <v>16</v>
      </c>
      <c r="AY2328" s="17" t="s">
        <v>272</v>
      </c>
      <c r="BE2328" s="204">
        <f>IF(N2328="základní",J2328,0)</f>
        <v>0</v>
      </c>
      <c r="BF2328" s="204">
        <f>IF(N2328="snížená",J2328,0)</f>
        <v>0</v>
      </c>
      <c r="BG2328" s="204">
        <f>IF(N2328="zákl. přenesená",J2328,0)</f>
        <v>0</v>
      </c>
      <c r="BH2328" s="204">
        <f>IF(N2328="sníž. přenesená",J2328,0)</f>
        <v>0</v>
      </c>
      <c r="BI2328" s="204">
        <f>IF(N2328="nulová",J2328,0)</f>
        <v>0</v>
      </c>
      <c r="BJ2328" s="17" t="s">
        <v>16</v>
      </c>
      <c r="BK2328" s="204">
        <f>ROUND(I2328*H2328,2)</f>
        <v>0</v>
      </c>
      <c r="BL2328" s="17" t="s">
        <v>279</v>
      </c>
      <c r="BM2328" s="203" t="s">
        <v>7498</v>
      </c>
    </row>
    <row r="2329" spans="1:65" s="13" customFormat="1" ht="11.25">
      <c r="B2329" s="210"/>
      <c r="C2329" s="211"/>
      <c r="D2329" s="212" t="s">
        <v>283</v>
      </c>
      <c r="E2329" s="213" t="s">
        <v>1</v>
      </c>
      <c r="F2329" s="214" t="s">
        <v>6918</v>
      </c>
      <c r="G2329" s="211"/>
      <c r="H2329" s="213" t="s">
        <v>1</v>
      </c>
      <c r="I2329" s="215"/>
      <c r="J2329" s="211"/>
      <c r="K2329" s="211"/>
      <c r="L2329" s="216"/>
      <c r="M2329" s="217"/>
      <c r="N2329" s="218"/>
      <c r="O2329" s="218"/>
      <c r="P2329" s="218"/>
      <c r="Q2329" s="218"/>
      <c r="R2329" s="218"/>
      <c r="S2329" s="218"/>
      <c r="T2329" s="219"/>
      <c r="AT2329" s="220" t="s">
        <v>283</v>
      </c>
      <c r="AU2329" s="220" t="s">
        <v>16</v>
      </c>
      <c r="AV2329" s="13" t="s">
        <v>16</v>
      </c>
      <c r="AW2329" s="13" t="s">
        <v>32</v>
      </c>
      <c r="AX2329" s="13" t="s">
        <v>76</v>
      </c>
      <c r="AY2329" s="220" t="s">
        <v>272</v>
      </c>
    </row>
    <row r="2330" spans="1:65" s="14" customFormat="1" ht="11.25">
      <c r="B2330" s="221"/>
      <c r="C2330" s="222"/>
      <c r="D2330" s="212" t="s">
        <v>283</v>
      </c>
      <c r="E2330" s="223" t="s">
        <v>1</v>
      </c>
      <c r="F2330" s="224" t="s">
        <v>464</v>
      </c>
      <c r="G2330" s="222"/>
      <c r="H2330" s="225">
        <v>29</v>
      </c>
      <c r="I2330" s="226"/>
      <c r="J2330" s="222"/>
      <c r="K2330" s="222"/>
      <c r="L2330" s="227"/>
      <c r="M2330" s="228"/>
      <c r="N2330" s="229"/>
      <c r="O2330" s="229"/>
      <c r="P2330" s="229"/>
      <c r="Q2330" s="229"/>
      <c r="R2330" s="229"/>
      <c r="S2330" s="229"/>
      <c r="T2330" s="230"/>
      <c r="AT2330" s="231" t="s">
        <v>283</v>
      </c>
      <c r="AU2330" s="231" t="s">
        <v>16</v>
      </c>
      <c r="AV2330" s="14" t="s">
        <v>84</v>
      </c>
      <c r="AW2330" s="14" t="s">
        <v>32</v>
      </c>
      <c r="AX2330" s="14" t="s">
        <v>76</v>
      </c>
      <c r="AY2330" s="231" t="s">
        <v>272</v>
      </c>
    </row>
    <row r="2331" spans="1:65" s="15" customFormat="1" ht="11.25">
      <c r="B2331" s="246"/>
      <c r="C2331" s="247"/>
      <c r="D2331" s="212" t="s">
        <v>283</v>
      </c>
      <c r="E2331" s="248" t="s">
        <v>1</v>
      </c>
      <c r="F2331" s="249" t="s">
        <v>5942</v>
      </c>
      <c r="G2331" s="247"/>
      <c r="H2331" s="250">
        <v>29</v>
      </c>
      <c r="I2331" s="251"/>
      <c r="J2331" s="247"/>
      <c r="K2331" s="247"/>
      <c r="L2331" s="252"/>
      <c r="M2331" s="253"/>
      <c r="N2331" s="254"/>
      <c r="O2331" s="254"/>
      <c r="P2331" s="254"/>
      <c r="Q2331" s="254"/>
      <c r="R2331" s="254"/>
      <c r="S2331" s="254"/>
      <c r="T2331" s="255"/>
      <c r="AT2331" s="256" t="s">
        <v>283</v>
      </c>
      <c r="AU2331" s="256" t="s">
        <v>16</v>
      </c>
      <c r="AV2331" s="15" t="s">
        <v>279</v>
      </c>
      <c r="AW2331" s="15" t="s">
        <v>32</v>
      </c>
      <c r="AX2331" s="15" t="s">
        <v>16</v>
      </c>
      <c r="AY2331" s="256" t="s">
        <v>272</v>
      </c>
    </row>
    <row r="2332" spans="1:65" s="2" customFormat="1" ht="21.75" customHeight="1">
      <c r="A2332" s="34"/>
      <c r="B2332" s="35"/>
      <c r="C2332" s="192" t="s">
        <v>4007</v>
      </c>
      <c r="D2332" s="192" t="s">
        <v>274</v>
      </c>
      <c r="E2332" s="193" t="s">
        <v>7499</v>
      </c>
      <c r="F2332" s="194" t="s">
        <v>6839</v>
      </c>
      <c r="G2332" s="195" t="s">
        <v>185</v>
      </c>
      <c r="H2332" s="196">
        <v>62</v>
      </c>
      <c r="I2332" s="197"/>
      <c r="J2332" s="198">
        <f>ROUND(I2332*H2332,2)</f>
        <v>0</v>
      </c>
      <c r="K2332" s="194" t="s">
        <v>1</v>
      </c>
      <c r="L2332" s="39"/>
      <c r="M2332" s="199" t="s">
        <v>1</v>
      </c>
      <c r="N2332" s="200" t="s">
        <v>41</v>
      </c>
      <c r="O2332" s="71"/>
      <c r="P2332" s="201">
        <f>O2332*H2332</f>
        <v>0</v>
      </c>
      <c r="Q2332" s="201">
        <v>0</v>
      </c>
      <c r="R2332" s="201">
        <f>Q2332*H2332</f>
        <v>0</v>
      </c>
      <c r="S2332" s="201">
        <v>0</v>
      </c>
      <c r="T2332" s="202">
        <f>S2332*H2332</f>
        <v>0</v>
      </c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4"/>
      <c r="AE2332" s="34"/>
      <c r="AR2332" s="203" t="s">
        <v>279</v>
      </c>
      <c r="AT2332" s="203" t="s">
        <v>274</v>
      </c>
      <c r="AU2332" s="203" t="s">
        <v>16</v>
      </c>
      <c r="AY2332" s="17" t="s">
        <v>272</v>
      </c>
      <c r="BE2332" s="204">
        <f>IF(N2332="základní",J2332,0)</f>
        <v>0</v>
      </c>
      <c r="BF2332" s="204">
        <f>IF(N2332="snížená",J2332,0)</f>
        <v>0</v>
      </c>
      <c r="BG2332" s="204">
        <f>IF(N2332="zákl. přenesená",J2332,0)</f>
        <v>0</v>
      </c>
      <c r="BH2332" s="204">
        <f>IF(N2332="sníž. přenesená",J2332,0)</f>
        <v>0</v>
      </c>
      <c r="BI2332" s="204">
        <f>IF(N2332="nulová",J2332,0)</f>
        <v>0</v>
      </c>
      <c r="BJ2332" s="17" t="s">
        <v>16</v>
      </c>
      <c r="BK2332" s="204">
        <f>ROUND(I2332*H2332,2)</f>
        <v>0</v>
      </c>
      <c r="BL2332" s="17" t="s">
        <v>279</v>
      </c>
      <c r="BM2332" s="203" t="s">
        <v>7500</v>
      </c>
    </row>
    <row r="2333" spans="1:65" s="13" customFormat="1" ht="11.25">
      <c r="B2333" s="210"/>
      <c r="C2333" s="211"/>
      <c r="D2333" s="212" t="s">
        <v>283</v>
      </c>
      <c r="E2333" s="213" t="s">
        <v>1</v>
      </c>
      <c r="F2333" s="214" t="s">
        <v>7492</v>
      </c>
      <c r="G2333" s="211"/>
      <c r="H2333" s="213" t="s">
        <v>1</v>
      </c>
      <c r="I2333" s="215"/>
      <c r="J2333" s="211"/>
      <c r="K2333" s="211"/>
      <c r="L2333" s="216"/>
      <c r="M2333" s="217"/>
      <c r="N2333" s="218"/>
      <c r="O2333" s="218"/>
      <c r="P2333" s="218"/>
      <c r="Q2333" s="218"/>
      <c r="R2333" s="218"/>
      <c r="S2333" s="218"/>
      <c r="T2333" s="219"/>
      <c r="AT2333" s="220" t="s">
        <v>283</v>
      </c>
      <c r="AU2333" s="220" t="s">
        <v>16</v>
      </c>
      <c r="AV2333" s="13" t="s">
        <v>16</v>
      </c>
      <c r="AW2333" s="13" t="s">
        <v>32</v>
      </c>
      <c r="AX2333" s="13" t="s">
        <v>76</v>
      </c>
      <c r="AY2333" s="220" t="s">
        <v>272</v>
      </c>
    </row>
    <row r="2334" spans="1:65" s="14" customFormat="1" ht="11.25">
      <c r="B2334" s="221"/>
      <c r="C2334" s="222"/>
      <c r="D2334" s="212" t="s">
        <v>283</v>
      </c>
      <c r="E2334" s="223" t="s">
        <v>1</v>
      </c>
      <c r="F2334" s="224" t="s">
        <v>741</v>
      </c>
      <c r="G2334" s="222"/>
      <c r="H2334" s="225">
        <v>62</v>
      </c>
      <c r="I2334" s="226"/>
      <c r="J2334" s="222"/>
      <c r="K2334" s="222"/>
      <c r="L2334" s="227"/>
      <c r="M2334" s="228"/>
      <c r="N2334" s="229"/>
      <c r="O2334" s="229"/>
      <c r="P2334" s="229"/>
      <c r="Q2334" s="229"/>
      <c r="R2334" s="229"/>
      <c r="S2334" s="229"/>
      <c r="T2334" s="230"/>
      <c r="AT2334" s="231" t="s">
        <v>283</v>
      </c>
      <c r="AU2334" s="231" t="s">
        <v>16</v>
      </c>
      <c r="AV2334" s="14" t="s">
        <v>84</v>
      </c>
      <c r="AW2334" s="14" t="s">
        <v>32</v>
      </c>
      <c r="AX2334" s="14" t="s">
        <v>76</v>
      </c>
      <c r="AY2334" s="231" t="s">
        <v>272</v>
      </c>
    </row>
    <row r="2335" spans="1:65" s="15" customFormat="1" ht="11.25">
      <c r="B2335" s="246"/>
      <c r="C2335" s="247"/>
      <c r="D2335" s="212" t="s">
        <v>283</v>
      </c>
      <c r="E2335" s="248" t="s">
        <v>1</v>
      </c>
      <c r="F2335" s="249" t="s">
        <v>5942</v>
      </c>
      <c r="G2335" s="247"/>
      <c r="H2335" s="250">
        <v>62</v>
      </c>
      <c r="I2335" s="251"/>
      <c r="J2335" s="247"/>
      <c r="K2335" s="247"/>
      <c r="L2335" s="252"/>
      <c r="M2335" s="253"/>
      <c r="N2335" s="254"/>
      <c r="O2335" s="254"/>
      <c r="P2335" s="254"/>
      <c r="Q2335" s="254"/>
      <c r="R2335" s="254"/>
      <c r="S2335" s="254"/>
      <c r="T2335" s="255"/>
      <c r="AT2335" s="256" t="s">
        <v>283</v>
      </c>
      <c r="AU2335" s="256" t="s">
        <v>16</v>
      </c>
      <c r="AV2335" s="15" t="s">
        <v>279</v>
      </c>
      <c r="AW2335" s="15" t="s">
        <v>32</v>
      </c>
      <c r="AX2335" s="15" t="s">
        <v>16</v>
      </c>
      <c r="AY2335" s="256" t="s">
        <v>272</v>
      </c>
    </row>
    <row r="2336" spans="1:65" s="2" customFormat="1" ht="21.75" customHeight="1">
      <c r="A2336" s="34"/>
      <c r="B2336" s="35"/>
      <c r="C2336" s="192" t="s">
        <v>4012</v>
      </c>
      <c r="D2336" s="192" t="s">
        <v>274</v>
      </c>
      <c r="E2336" s="193" t="s">
        <v>7501</v>
      </c>
      <c r="F2336" s="194" t="s">
        <v>7437</v>
      </c>
      <c r="G2336" s="195" t="s">
        <v>185</v>
      </c>
      <c r="H2336" s="196">
        <v>29</v>
      </c>
      <c r="I2336" s="197"/>
      <c r="J2336" s="198">
        <f>ROUND(I2336*H2336,2)</f>
        <v>0</v>
      </c>
      <c r="K2336" s="194" t="s">
        <v>1</v>
      </c>
      <c r="L2336" s="39"/>
      <c r="M2336" s="199" t="s">
        <v>1</v>
      </c>
      <c r="N2336" s="200" t="s">
        <v>41</v>
      </c>
      <c r="O2336" s="71"/>
      <c r="P2336" s="201">
        <f>O2336*H2336</f>
        <v>0</v>
      </c>
      <c r="Q2336" s="201">
        <v>0</v>
      </c>
      <c r="R2336" s="201">
        <f>Q2336*H2336</f>
        <v>0</v>
      </c>
      <c r="S2336" s="201">
        <v>0</v>
      </c>
      <c r="T2336" s="202">
        <f>S2336*H2336</f>
        <v>0</v>
      </c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R2336" s="203" t="s">
        <v>279</v>
      </c>
      <c r="AT2336" s="203" t="s">
        <v>274</v>
      </c>
      <c r="AU2336" s="203" t="s">
        <v>16</v>
      </c>
      <c r="AY2336" s="17" t="s">
        <v>272</v>
      </c>
      <c r="BE2336" s="204">
        <f>IF(N2336="základní",J2336,0)</f>
        <v>0</v>
      </c>
      <c r="BF2336" s="204">
        <f>IF(N2336="snížená",J2336,0)</f>
        <v>0</v>
      </c>
      <c r="BG2336" s="204">
        <f>IF(N2336="zákl. přenesená",J2336,0)</f>
        <v>0</v>
      </c>
      <c r="BH2336" s="204">
        <f>IF(N2336="sníž. přenesená",J2336,0)</f>
        <v>0</v>
      </c>
      <c r="BI2336" s="204">
        <f>IF(N2336="nulová",J2336,0)</f>
        <v>0</v>
      </c>
      <c r="BJ2336" s="17" t="s">
        <v>16</v>
      </c>
      <c r="BK2336" s="204">
        <f>ROUND(I2336*H2336,2)</f>
        <v>0</v>
      </c>
      <c r="BL2336" s="17" t="s">
        <v>279</v>
      </c>
      <c r="BM2336" s="203" t="s">
        <v>7502</v>
      </c>
    </row>
    <row r="2337" spans="1:65" s="13" customFormat="1" ht="11.25">
      <c r="B2337" s="210"/>
      <c r="C2337" s="211"/>
      <c r="D2337" s="212" t="s">
        <v>283</v>
      </c>
      <c r="E2337" s="213" t="s">
        <v>1</v>
      </c>
      <c r="F2337" s="214" t="s">
        <v>6918</v>
      </c>
      <c r="G2337" s="211"/>
      <c r="H2337" s="213" t="s">
        <v>1</v>
      </c>
      <c r="I2337" s="215"/>
      <c r="J2337" s="211"/>
      <c r="K2337" s="211"/>
      <c r="L2337" s="216"/>
      <c r="M2337" s="217"/>
      <c r="N2337" s="218"/>
      <c r="O2337" s="218"/>
      <c r="P2337" s="218"/>
      <c r="Q2337" s="218"/>
      <c r="R2337" s="218"/>
      <c r="S2337" s="218"/>
      <c r="T2337" s="219"/>
      <c r="AT2337" s="220" t="s">
        <v>283</v>
      </c>
      <c r="AU2337" s="220" t="s">
        <v>16</v>
      </c>
      <c r="AV2337" s="13" t="s">
        <v>16</v>
      </c>
      <c r="AW2337" s="13" t="s">
        <v>32</v>
      </c>
      <c r="AX2337" s="13" t="s">
        <v>76</v>
      </c>
      <c r="AY2337" s="220" t="s">
        <v>272</v>
      </c>
    </row>
    <row r="2338" spans="1:65" s="14" customFormat="1" ht="11.25">
      <c r="B2338" s="221"/>
      <c r="C2338" s="222"/>
      <c r="D2338" s="212" t="s">
        <v>283</v>
      </c>
      <c r="E2338" s="223" t="s">
        <v>1</v>
      </c>
      <c r="F2338" s="224" t="s">
        <v>464</v>
      </c>
      <c r="G2338" s="222"/>
      <c r="H2338" s="225">
        <v>29</v>
      </c>
      <c r="I2338" s="226"/>
      <c r="J2338" s="222"/>
      <c r="K2338" s="222"/>
      <c r="L2338" s="227"/>
      <c r="M2338" s="228"/>
      <c r="N2338" s="229"/>
      <c r="O2338" s="229"/>
      <c r="P2338" s="229"/>
      <c r="Q2338" s="229"/>
      <c r="R2338" s="229"/>
      <c r="S2338" s="229"/>
      <c r="T2338" s="230"/>
      <c r="AT2338" s="231" t="s">
        <v>283</v>
      </c>
      <c r="AU2338" s="231" t="s">
        <v>16</v>
      </c>
      <c r="AV2338" s="14" t="s">
        <v>84</v>
      </c>
      <c r="AW2338" s="14" t="s">
        <v>32</v>
      </c>
      <c r="AX2338" s="14" t="s">
        <v>76</v>
      </c>
      <c r="AY2338" s="231" t="s">
        <v>272</v>
      </c>
    </row>
    <row r="2339" spans="1:65" s="15" customFormat="1" ht="11.25">
      <c r="B2339" s="246"/>
      <c r="C2339" s="247"/>
      <c r="D2339" s="212" t="s">
        <v>283</v>
      </c>
      <c r="E2339" s="248" t="s">
        <v>1</v>
      </c>
      <c r="F2339" s="249" t="s">
        <v>5942</v>
      </c>
      <c r="G2339" s="247"/>
      <c r="H2339" s="250">
        <v>29</v>
      </c>
      <c r="I2339" s="251"/>
      <c r="J2339" s="247"/>
      <c r="K2339" s="247"/>
      <c r="L2339" s="252"/>
      <c r="M2339" s="253"/>
      <c r="N2339" s="254"/>
      <c r="O2339" s="254"/>
      <c r="P2339" s="254"/>
      <c r="Q2339" s="254"/>
      <c r="R2339" s="254"/>
      <c r="S2339" s="254"/>
      <c r="T2339" s="255"/>
      <c r="AT2339" s="256" t="s">
        <v>283</v>
      </c>
      <c r="AU2339" s="256" t="s">
        <v>16</v>
      </c>
      <c r="AV2339" s="15" t="s">
        <v>279</v>
      </c>
      <c r="AW2339" s="15" t="s">
        <v>32</v>
      </c>
      <c r="AX2339" s="15" t="s">
        <v>16</v>
      </c>
      <c r="AY2339" s="256" t="s">
        <v>272</v>
      </c>
    </row>
    <row r="2340" spans="1:65" s="2" customFormat="1" ht="21.75" customHeight="1">
      <c r="A2340" s="34"/>
      <c r="B2340" s="35"/>
      <c r="C2340" s="192" t="s">
        <v>4017</v>
      </c>
      <c r="D2340" s="192" t="s">
        <v>274</v>
      </c>
      <c r="E2340" s="193" t="s">
        <v>7503</v>
      </c>
      <c r="F2340" s="194" t="s">
        <v>6841</v>
      </c>
      <c r="G2340" s="195" t="s">
        <v>185</v>
      </c>
      <c r="H2340" s="196">
        <v>37</v>
      </c>
      <c r="I2340" s="197"/>
      <c r="J2340" s="198">
        <f>ROUND(I2340*H2340,2)</f>
        <v>0</v>
      </c>
      <c r="K2340" s="194" t="s">
        <v>1</v>
      </c>
      <c r="L2340" s="39"/>
      <c r="M2340" s="199" t="s">
        <v>1</v>
      </c>
      <c r="N2340" s="200" t="s">
        <v>41</v>
      </c>
      <c r="O2340" s="71"/>
      <c r="P2340" s="201">
        <f>O2340*H2340</f>
        <v>0</v>
      </c>
      <c r="Q2340" s="201">
        <v>0</v>
      </c>
      <c r="R2340" s="201">
        <f>Q2340*H2340</f>
        <v>0</v>
      </c>
      <c r="S2340" s="201">
        <v>0</v>
      </c>
      <c r="T2340" s="202">
        <f>S2340*H2340</f>
        <v>0</v>
      </c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R2340" s="203" t="s">
        <v>279</v>
      </c>
      <c r="AT2340" s="203" t="s">
        <v>274</v>
      </c>
      <c r="AU2340" s="203" t="s">
        <v>16</v>
      </c>
      <c r="AY2340" s="17" t="s">
        <v>272</v>
      </c>
      <c r="BE2340" s="204">
        <f>IF(N2340="základní",J2340,0)</f>
        <v>0</v>
      </c>
      <c r="BF2340" s="204">
        <f>IF(N2340="snížená",J2340,0)</f>
        <v>0</v>
      </c>
      <c r="BG2340" s="204">
        <f>IF(N2340="zákl. přenesená",J2340,0)</f>
        <v>0</v>
      </c>
      <c r="BH2340" s="204">
        <f>IF(N2340="sníž. přenesená",J2340,0)</f>
        <v>0</v>
      </c>
      <c r="BI2340" s="204">
        <f>IF(N2340="nulová",J2340,0)</f>
        <v>0</v>
      </c>
      <c r="BJ2340" s="17" t="s">
        <v>16</v>
      </c>
      <c r="BK2340" s="204">
        <f>ROUND(I2340*H2340,2)</f>
        <v>0</v>
      </c>
      <c r="BL2340" s="17" t="s">
        <v>279</v>
      </c>
      <c r="BM2340" s="203" t="s">
        <v>7504</v>
      </c>
    </row>
    <row r="2341" spans="1:65" s="13" customFormat="1" ht="11.25">
      <c r="B2341" s="210"/>
      <c r="C2341" s="211"/>
      <c r="D2341" s="212" t="s">
        <v>283</v>
      </c>
      <c r="E2341" s="213" t="s">
        <v>1</v>
      </c>
      <c r="F2341" s="214" t="s">
        <v>6918</v>
      </c>
      <c r="G2341" s="211"/>
      <c r="H2341" s="213" t="s">
        <v>1</v>
      </c>
      <c r="I2341" s="215"/>
      <c r="J2341" s="211"/>
      <c r="K2341" s="211"/>
      <c r="L2341" s="216"/>
      <c r="M2341" s="217"/>
      <c r="N2341" s="218"/>
      <c r="O2341" s="218"/>
      <c r="P2341" s="218"/>
      <c r="Q2341" s="218"/>
      <c r="R2341" s="218"/>
      <c r="S2341" s="218"/>
      <c r="T2341" s="219"/>
      <c r="AT2341" s="220" t="s">
        <v>283</v>
      </c>
      <c r="AU2341" s="220" t="s">
        <v>16</v>
      </c>
      <c r="AV2341" s="13" t="s">
        <v>16</v>
      </c>
      <c r="AW2341" s="13" t="s">
        <v>32</v>
      </c>
      <c r="AX2341" s="13" t="s">
        <v>76</v>
      </c>
      <c r="AY2341" s="220" t="s">
        <v>272</v>
      </c>
    </row>
    <row r="2342" spans="1:65" s="14" customFormat="1" ht="11.25">
      <c r="B2342" s="221"/>
      <c r="C2342" s="222"/>
      <c r="D2342" s="212" t="s">
        <v>283</v>
      </c>
      <c r="E2342" s="223" t="s">
        <v>1</v>
      </c>
      <c r="F2342" s="224" t="s">
        <v>516</v>
      </c>
      <c r="G2342" s="222"/>
      <c r="H2342" s="225">
        <v>37</v>
      </c>
      <c r="I2342" s="226"/>
      <c r="J2342" s="222"/>
      <c r="K2342" s="222"/>
      <c r="L2342" s="227"/>
      <c r="M2342" s="228"/>
      <c r="N2342" s="229"/>
      <c r="O2342" s="229"/>
      <c r="P2342" s="229"/>
      <c r="Q2342" s="229"/>
      <c r="R2342" s="229"/>
      <c r="S2342" s="229"/>
      <c r="T2342" s="230"/>
      <c r="AT2342" s="231" t="s">
        <v>283</v>
      </c>
      <c r="AU2342" s="231" t="s">
        <v>16</v>
      </c>
      <c r="AV2342" s="14" t="s">
        <v>84</v>
      </c>
      <c r="AW2342" s="14" t="s">
        <v>32</v>
      </c>
      <c r="AX2342" s="14" t="s">
        <v>76</v>
      </c>
      <c r="AY2342" s="231" t="s">
        <v>272</v>
      </c>
    </row>
    <row r="2343" spans="1:65" s="15" customFormat="1" ht="11.25">
      <c r="B2343" s="246"/>
      <c r="C2343" s="247"/>
      <c r="D2343" s="212" t="s">
        <v>283</v>
      </c>
      <c r="E2343" s="248" t="s">
        <v>1</v>
      </c>
      <c r="F2343" s="249" t="s">
        <v>5942</v>
      </c>
      <c r="G2343" s="247"/>
      <c r="H2343" s="250">
        <v>37</v>
      </c>
      <c r="I2343" s="251"/>
      <c r="J2343" s="247"/>
      <c r="K2343" s="247"/>
      <c r="L2343" s="252"/>
      <c r="M2343" s="253"/>
      <c r="N2343" s="254"/>
      <c r="O2343" s="254"/>
      <c r="P2343" s="254"/>
      <c r="Q2343" s="254"/>
      <c r="R2343" s="254"/>
      <c r="S2343" s="254"/>
      <c r="T2343" s="255"/>
      <c r="AT2343" s="256" t="s">
        <v>283</v>
      </c>
      <c r="AU2343" s="256" t="s">
        <v>16</v>
      </c>
      <c r="AV2343" s="15" t="s">
        <v>279</v>
      </c>
      <c r="AW2343" s="15" t="s">
        <v>32</v>
      </c>
      <c r="AX2343" s="15" t="s">
        <v>16</v>
      </c>
      <c r="AY2343" s="256" t="s">
        <v>272</v>
      </c>
    </row>
    <row r="2344" spans="1:65" s="2" customFormat="1" ht="21.75" customHeight="1">
      <c r="A2344" s="34"/>
      <c r="B2344" s="35"/>
      <c r="C2344" s="192" t="s">
        <v>4022</v>
      </c>
      <c r="D2344" s="192" t="s">
        <v>274</v>
      </c>
      <c r="E2344" s="193" t="s">
        <v>7505</v>
      </c>
      <c r="F2344" s="194" t="s">
        <v>7315</v>
      </c>
      <c r="G2344" s="195" t="s">
        <v>185</v>
      </c>
      <c r="H2344" s="196">
        <v>5</v>
      </c>
      <c r="I2344" s="197"/>
      <c r="J2344" s="198">
        <f>ROUND(I2344*H2344,2)</f>
        <v>0</v>
      </c>
      <c r="K2344" s="194" t="s">
        <v>1</v>
      </c>
      <c r="L2344" s="39"/>
      <c r="M2344" s="199" t="s">
        <v>1</v>
      </c>
      <c r="N2344" s="200" t="s">
        <v>41</v>
      </c>
      <c r="O2344" s="71"/>
      <c r="P2344" s="201">
        <f>O2344*H2344</f>
        <v>0</v>
      </c>
      <c r="Q2344" s="201">
        <v>0</v>
      </c>
      <c r="R2344" s="201">
        <f>Q2344*H2344</f>
        <v>0</v>
      </c>
      <c r="S2344" s="201">
        <v>0</v>
      </c>
      <c r="T2344" s="202">
        <f>S2344*H2344</f>
        <v>0</v>
      </c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R2344" s="203" t="s">
        <v>279</v>
      </c>
      <c r="AT2344" s="203" t="s">
        <v>274</v>
      </c>
      <c r="AU2344" s="203" t="s">
        <v>16</v>
      </c>
      <c r="AY2344" s="17" t="s">
        <v>272</v>
      </c>
      <c r="BE2344" s="204">
        <f>IF(N2344="základní",J2344,0)</f>
        <v>0</v>
      </c>
      <c r="BF2344" s="204">
        <f>IF(N2344="snížená",J2344,0)</f>
        <v>0</v>
      </c>
      <c r="BG2344" s="204">
        <f>IF(N2344="zákl. přenesená",J2344,0)</f>
        <v>0</v>
      </c>
      <c r="BH2344" s="204">
        <f>IF(N2344="sníž. přenesená",J2344,0)</f>
        <v>0</v>
      </c>
      <c r="BI2344" s="204">
        <f>IF(N2344="nulová",J2344,0)</f>
        <v>0</v>
      </c>
      <c r="BJ2344" s="17" t="s">
        <v>16</v>
      </c>
      <c r="BK2344" s="204">
        <f>ROUND(I2344*H2344,2)</f>
        <v>0</v>
      </c>
      <c r="BL2344" s="17" t="s">
        <v>279</v>
      </c>
      <c r="BM2344" s="203" t="s">
        <v>7506</v>
      </c>
    </row>
    <row r="2345" spans="1:65" s="13" customFormat="1" ht="11.25">
      <c r="B2345" s="210"/>
      <c r="C2345" s="211"/>
      <c r="D2345" s="212" t="s">
        <v>283</v>
      </c>
      <c r="E2345" s="213" t="s">
        <v>1</v>
      </c>
      <c r="F2345" s="214" t="s">
        <v>6918</v>
      </c>
      <c r="G2345" s="211"/>
      <c r="H2345" s="213" t="s">
        <v>1</v>
      </c>
      <c r="I2345" s="215"/>
      <c r="J2345" s="211"/>
      <c r="K2345" s="211"/>
      <c r="L2345" s="216"/>
      <c r="M2345" s="217"/>
      <c r="N2345" s="218"/>
      <c r="O2345" s="218"/>
      <c r="P2345" s="218"/>
      <c r="Q2345" s="218"/>
      <c r="R2345" s="218"/>
      <c r="S2345" s="218"/>
      <c r="T2345" s="219"/>
      <c r="AT2345" s="220" t="s">
        <v>283</v>
      </c>
      <c r="AU2345" s="220" t="s">
        <v>16</v>
      </c>
      <c r="AV2345" s="13" t="s">
        <v>16</v>
      </c>
      <c r="AW2345" s="13" t="s">
        <v>32</v>
      </c>
      <c r="AX2345" s="13" t="s">
        <v>76</v>
      </c>
      <c r="AY2345" s="220" t="s">
        <v>272</v>
      </c>
    </row>
    <row r="2346" spans="1:65" s="14" customFormat="1" ht="11.25">
      <c r="B2346" s="221"/>
      <c r="C2346" s="222"/>
      <c r="D2346" s="212" t="s">
        <v>283</v>
      </c>
      <c r="E2346" s="223" t="s">
        <v>1</v>
      </c>
      <c r="F2346" s="224" t="s">
        <v>4523</v>
      </c>
      <c r="G2346" s="222"/>
      <c r="H2346" s="225">
        <v>5</v>
      </c>
      <c r="I2346" s="226"/>
      <c r="J2346" s="222"/>
      <c r="K2346" s="222"/>
      <c r="L2346" s="227"/>
      <c r="M2346" s="228"/>
      <c r="N2346" s="229"/>
      <c r="O2346" s="229"/>
      <c r="P2346" s="229"/>
      <c r="Q2346" s="229"/>
      <c r="R2346" s="229"/>
      <c r="S2346" s="229"/>
      <c r="T2346" s="230"/>
      <c r="AT2346" s="231" t="s">
        <v>283</v>
      </c>
      <c r="AU2346" s="231" t="s">
        <v>16</v>
      </c>
      <c r="AV2346" s="14" t="s">
        <v>84</v>
      </c>
      <c r="AW2346" s="14" t="s">
        <v>32</v>
      </c>
      <c r="AX2346" s="14" t="s">
        <v>76</v>
      </c>
      <c r="AY2346" s="231" t="s">
        <v>272</v>
      </c>
    </row>
    <row r="2347" spans="1:65" s="15" customFormat="1" ht="11.25">
      <c r="B2347" s="246"/>
      <c r="C2347" s="247"/>
      <c r="D2347" s="212" t="s">
        <v>283</v>
      </c>
      <c r="E2347" s="248" t="s">
        <v>1</v>
      </c>
      <c r="F2347" s="249" t="s">
        <v>5942</v>
      </c>
      <c r="G2347" s="247"/>
      <c r="H2347" s="250">
        <v>5</v>
      </c>
      <c r="I2347" s="251"/>
      <c r="J2347" s="247"/>
      <c r="K2347" s="247"/>
      <c r="L2347" s="252"/>
      <c r="M2347" s="253"/>
      <c r="N2347" s="254"/>
      <c r="O2347" s="254"/>
      <c r="P2347" s="254"/>
      <c r="Q2347" s="254"/>
      <c r="R2347" s="254"/>
      <c r="S2347" s="254"/>
      <c r="T2347" s="255"/>
      <c r="AT2347" s="256" t="s">
        <v>283</v>
      </c>
      <c r="AU2347" s="256" t="s">
        <v>16</v>
      </c>
      <c r="AV2347" s="15" t="s">
        <v>279</v>
      </c>
      <c r="AW2347" s="15" t="s">
        <v>32</v>
      </c>
      <c r="AX2347" s="15" t="s">
        <v>16</v>
      </c>
      <c r="AY2347" s="256" t="s">
        <v>272</v>
      </c>
    </row>
    <row r="2348" spans="1:65" s="2" customFormat="1" ht="21.75" customHeight="1">
      <c r="A2348" s="34"/>
      <c r="B2348" s="35"/>
      <c r="C2348" s="192" t="s">
        <v>4028</v>
      </c>
      <c r="D2348" s="192" t="s">
        <v>274</v>
      </c>
      <c r="E2348" s="193" t="s">
        <v>7507</v>
      </c>
      <c r="F2348" s="194" t="s">
        <v>7444</v>
      </c>
      <c r="G2348" s="195" t="s">
        <v>185</v>
      </c>
      <c r="H2348" s="196">
        <v>20</v>
      </c>
      <c r="I2348" s="197"/>
      <c r="J2348" s="198">
        <f>ROUND(I2348*H2348,2)</f>
        <v>0</v>
      </c>
      <c r="K2348" s="194" t="s">
        <v>1</v>
      </c>
      <c r="L2348" s="39"/>
      <c r="M2348" s="199" t="s">
        <v>1</v>
      </c>
      <c r="N2348" s="200" t="s">
        <v>41</v>
      </c>
      <c r="O2348" s="71"/>
      <c r="P2348" s="201">
        <f>O2348*H2348</f>
        <v>0</v>
      </c>
      <c r="Q2348" s="201">
        <v>0</v>
      </c>
      <c r="R2348" s="201">
        <f>Q2348*H2348</f>
        <v>0</v>
      </c>
      <c r="S2348" s="201">
        <v>0</v>
      </c>
      <c r="T2348" s="202">
        <f>S2348*H2348</f>
        <v>0</v>
      </c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R2348" s="203" t="s">
        <v>279</v>
      </c>
      <c r="AT2348" s="203" t="s">
        <v>274</v>
      </c>
      <c r="AU2348" s="203" t="s">
        <v>16</v>
      </c>
      <c r="AY2348" s="17" t="s">
        <v>272</v>
      </c>
      <c r="BE2348" s="204">
        <f>IF(N2348="základní",J2348,0)</f>
        <v>0</v>
      </c>
      <c r="BF2348" s="204">
        <f>IF(N2348="snížená",J2348,0)</f>
        <v>0</v>
      </c>
      <c r="BG2348" s="204">
        <f>IF(N2348="zákl. přenesená",J2348,0)</f>
        <v>0</v>
      </c>
      <c r="BH2348" s="204">
        <f>IF(N2348="sníž. přenesená",J2348,0)</f>
        <v>0</v>
      </c>
      <c r="BI2348" s="204">
        <f>IF(N2348="nulová",J2348,0)</f>
        <v>0</v>
      </c>
      <c r="BJ2348" s="17" t="s">
        <v>16</v>
      </c>
      <c r="BK2348" s="204">
        <f>ROUND(I2348*H2348,2)</f>
        <v>0</v>
      </c>
      <c r="BL2348" s="17" t="s">
        <v>279</v>
      </c>
      <c r="BM2348" s="203" t="s">
        <v>7508</v>
      </c>
    </row>
    <row r="2349" spans="1:65" s="13" customFormat="1" ht="11.25">
      <c r="B2349" s="210"/>
      <c r="C2349" s="211"/>
      <c r="D2349" s="212" t="s">
        <v>283</v>
      </c>
      <c r="E2349" s="213" t="s">
        <v>1</v>
      </c>
      <c r="F2349" s="214" t="s">
        <v>7492</v>
      </c>
      <c r="G2349" s="211"/>
      <c r="H2349" s="213" t="s">
        <v>1</v>
      </c>
      <c r="I2349" s="215"/>
      <c r="J2349" s="211"/>
      <c r="K2349" s="211"/>
      <c r="L2349" s="216"/>
      <c r="M2349" s="217"/>
      <c r="N2349" s="218"/>
      <c r="O2349" s="218"/>
      <c r="P2349" s="218"/>
      <c r="Q2349" s="218"/>
      <c r="R2349" s="218"/>
      <c r="S2349" s="218"/>
      <c r="T2349" s="219"/>
      <c r="AT2349" s="220" t="s">
        <v>283</v>
      </c>
      <c r="AU2349" s="220" t="s">
        <v>16</v>
      </c>
      <c r="AV2349" s="13" t="s">
        <v>16</v>
      </c>
      <c r="AW2349" s="13" t="s">
        <v>32</v>
      </c>
      <c r="AX2349" s="13" t="s">
        <v>76</v>
      </c>
      <c r="AY2349" s="220" t="s">
        <v>272</v>
      </c>
    </row>
    <row r="2350" spans="1:65" s="14" customFormat="1" ht="11.25">
      <c r="B2350" s="221"/>
      <c r="C2350" s="222"/>
      <c r="D2350" s="212" t="s">
        <v>283</v>
      </c>
      <c r="E2350" s="223" t="s">
        <v>1</v>
      </c>
      <c r="F2350" s="224" t="s">
        <v>377</v>
      </c>
      <c r="G2350" s="222"/>
      <c r="H2350" s="225">
        <v>20</v>
      </c>
      <c r="I2350" s="226"/>
      <c r="J2350" s="222"/>
      <c r="K2350" s="222"/>
      <c r="L2350" s="227"/>
      <c r="M2350" s="228"/>
      <c r="N2350" s="229"/>
      <c r="O2350" s="229"/>
      <c r="P2350" s="229"/>
      <c r="Q2350" s="229"/>
      <c r="R2350" s="229"/>
      <c r="S2350" s="229"/>
      <c r="T2350" s="230"/>
      <c r="AT2350" s="231" t="s">
        <v>283</v>
      </c>
      <c r="AU2350" s="231" t="s">
        <v>16</v>
      </c>
      <c r="AV2350" s="14" t="s">
        <v>84</v>
      </c>
      <c r="AW2350" s="14" t="s">
        <v>32</v>
      </c>
      <c r="AX2350" s="14" t="s">
        <v>76</v>
      </c>
      <c r="AY2350" s="231" t="s">
        <v>272</v>
      </c>
    </row>
    <row r="2351" spans="1:65" s="15" customFormat="1" ht="11.25">
      <c r="B2351" s="246"/>
      <c r="C2351" s="247"/>
      <c r="D2351" s="212" t="s">
        <v>283</v>
      </c>
      <c r="E2351" s="248" t="s">
        <v>1</v>
      </c>
      <c r="F2351" s="249" t="s">
        <v>5942</v>
      </c>
      <c r="G2351" s="247"/>
      <c r="H2351" s="250">
        <v>20</v>
      </c>
      <c r="I2351" s="251"/>
      <c r="J2351" s="247"/>
      <c r="K2351" s="247"/>
      <c r="L2351" s="252"/>
      <c r="M2351" s="253"/>
      <c r="N2351" s="254"/>
      <c r="O2351" s="254"/>
      <c r="P2351" s="254"/>
      <c r="Q2351" s="254"/>
      <c r="R2351" s="254"/>
      <c r="S2351" s="254"/>
      <c r="T2351" s="255"/>
      <c r="AT2351" s="256" t="s">
        <v>283</v>
      </c>
      <c r="AU2351" s="256" t="s">
        <v>16</v>
      </c>
      <c r="AV2351" s="15" t="s">
        <v>279</v>
      </c>
      <c r="AW2351" s="15" t="s">
        <v>32</v>
      </c>
      <c r="AX2351" s="15" t="s">
        <v>16</v>
      </c>
      <c r="AY2351" s="256" t="s">
        <v>272</v>
      </c>
    </row>
    <row r="2352" spans="1:65" s="2" customFormat="1" ht="16.5" customHeight="1">
      <c r="A2352" s="34"/>
      <c r="B2352" s="35"/>
      <c r="C2352" s="192" t="s">
        <v>4033</v>
      </c>
      <c r="D2352" s="192" t="s">
        <v>274</v>
      </c>
      <c r="E2352" s="193" t="s">
        <v>7509</v>
      </c>
      <c r="F2352" s="194" t="s">
        <v>7447</v>
      </c>
      <c r="G2352" s="195" t="s">
        <v>185</v>
      </c>
      <c r="H2352" s="196">
        <v>91</v>
      </c>
      <c r="I2352" s="197"/>
      <c r="J2352" s="198">
        <f>ROUND(I2352*H2352,2)</f>
        <v>0</v>
      </c>
      <c r="K2352" s="194" t="s">
        <v>1</v>
      </c>
      <c r="L2352" s="39"/>
      <c r="M2352" s="199" t="s">
        <v>1</v>
      </c>
      <c r="N2352" s="200" t="s">
        <v>41</v>
      </c>
      <c r="O2352" s="71"/>
      <c r="P2352" s="201">
        <f>O2352*H2352</f>
        <v>0</v>
      </c>
      <c r="Q2352" s="201">
        <v>0</v>
      </c>
      <c r="R2352" s="201">
        <f>Q2352*H2352</f>
        <v>0</v>
      </c>
      <c r="S2352" s="201">
        <v>0</v>
      </c>
      <c r="T2352" s="202">
        <f>S2352*H2352</f>
        <v>0</v>
      </c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4"/>
      <c r="AE2352" s="34"/>
      <c r="AR2352" s="203" t="s">
        <v>279</v>
      </c>
      <c r="AT2352" s="203" t="s">
        <v>274</v>
      </c>
      <c r="AU2352" s="203" t="s">
        <v>16</v>
      </c>
      <c r="AY2352" s="17" t="s">
        <v>272</v>
      </c>
      <c r="BE2352" s="204">
        <f>IF(N2352="základní",J2352,0)</f>
        <v>0</v>
      </c>
      <c r="BF2352" s="204">
        <f>IF(N2352="snížená",J2352,0)</f>
        <v>0</v>
      </c>
      <c r="BG2352" s="204">
        <f>IF(N2352="zákl. přenesená",J2352,0)</f>
        <v>0</v>
      </c>
      <c r="BH2352" s="204">
        <f>IF(N2352="sníž. přenesená",J2352,0)</f>
        <v>0</v>
      </c>
      <c r="BI2352" s="204">
        <f>IF(N2352="nulová",J2352,0)</f>
        <v>0</v>
      </c>
      <c r="BJ2352" s="17" t="s">
        <v>16</v>
      </c>
      <c r="BK2352" s="204">
        <f>ROUND(I2352*H2352,2)</f>
        <v>0</v>
      </c>
      <c r="BL2352" s="17" t="s">
        <v>279</v>
      </c>
      <c r="BM2352" s="203" t="s">
        <v>7510</v>
      </c>
    </row>
    <row r="2353" spans="1:65" s="13" customFormat="1" ht="33.75">
      <c r="B2353" s="210"/>
      <c r="C2353" s="211"/>
      <c r="D2353" s="212" t="s">
        <v>283</v>
      </c>
      <c r="E2353" s="213" t="s">
        <v>1</v>
      </c>
      <c r="F2353" s="214" t="s">
        <v>6844</v>
      </c>
      <c r="G2353" s="211"/>
      <c r="H2353" s="213" t="s">
        <v>1</v>
      </c>
      <c r="I2353" s="215"/>
      <c r="J2353" s="211"/>
      <c r="K2353" s="211"/>
      <c r="L2353" s="216"/>
      <c r="M2353" s="217"/>
      <c r="N2353" s="218"/>
      <c r="O2353" s="218"/>
      <c r="P2353" s="218"/>
      <c r="Q2353" s="218"/>
      <c r="R2353" s="218"/>
      <c r="S2353" s="218"/>
      <c r="T2353" s="219"/>
      <c r="AT2353" s="220" t="s">
        <v>283</v>
      </c>
      <c r="AU2353" s="220" t="s">
        <v>16</v>
      </c>
      <c r="AV2353" s="13" t="s">
        <v>16</v>
      </c>
      <c r="AW2353" s="13" t="s">
        <v>32</v>
      </c>
      <c r="AX2353" s="13" t="s">
        <v>76</v>
      </c>
      <c r="AY2353" s="220" t="s">
        <v>272</v>
      </c>
    </row>
    <row r="2354" spans="1:65" s="13" customFormat="1" ht="22.5">
      <c r="B2354" s="210"/>
      <c r="C2354" s="211"/>
      <c r="D2354" s="212" t="s">
        <v>283</v>
      </c>
      <c r="E2354" s="213" t="s">
        <v>1</v>
      </c>
      <c r="F2354" s="214" t="s">
        <v>6845</v>
      </c>
      <c r="G2354" s="211"/>
      <c r="H2354" s="213" t="s">
        <v>1</v>
      </c>
      <c r="I2354" s="215"/>
      <c r="J2354" s="211"/>
      <c r="K2354" s="211"/>
      <c r="L2354" s="216"/>
      <c r="M2354" s="217"/>
      <c r="N2354" s="218"/>
      <c r="O2354" s="218"/>
      <c r="P2354" s="218"/>
      <c r="Q2354" s="218"/>
      <c r="R2354" s="218"/>
      <c r="S2354" s="218"/>
      <c r="T2354" s="219"/>
      <c r="AT2354" s="220" t="s">
        <v>283</v>
      </c>
      <c r="AU2354" s="220" t="s">
        <v>16</v>
      </c>
      <c r="AV2354" s="13" t="s">
        <v>16</v>
      </c>
      <c r="AW2354" s="13" t="s">
        <v>32</v>
      </c>
      <c r="AX2354" s="13" t="s">
        <v>76</v>
      </c>
      <c r="AY2354" s="220" t="s">
        <v>272</v>
      </c>
    </row>
    <row r="2355" spans="1:65" s="13" customFormat="1" ht="11.25">
      <c r="B2355" s="210"/>
      <c r="C2355" s="211"/>
      <c r="D2355" s="212" t="s">
        <v>283</v>
      </c>
      <c r="E2355" s="213" t="s">
        <v>1</v>
      </c>
      <c r="F2355" s="214" t="s">
        <v>7492</v>
      </c>
      <c r="G2355" s="211"/>
      <c r="H2355" s="213" t="s">
        <v>1</v>
      </c>
      <c r="I2355" s="215"/>
      <c r="J2355" s="211"/>
      <c r="K2355" s="211"/>
      <c r="L2355" s="216"/>
      <c r="M2355" s="217"/>
      <c r="N2355" s="218"/>
      <c r="O2355" s="218"/>
      <c r="P2355" s="218"/>
      <c r="Q2355" s="218"/>
      <c r="R2355" s="218"/>
      <c r="S2355" s="218"/>
      <c r="T2355" s="219"/>
      <c r="AT2355" s="220" t="s">
        <v>283</v>
      </c>
      <c r="AU2355" s="220" t="s">
        <v>16</v>
      </c>
      <c r="AV2355" s="13" t="s">
        <v>16</v>
      </c>
      <c r="AW2355" s="13" t="s">
        <v>32</v>
      </c>
      <c r="AX2355" s="13" t="s">
        <v>76</v>
      </c>
      <c r="AY2355" s="220" t="s">
        <v>272</v>
      </c>
    </row>
    <row r="2356" spans="1:65" s="14" customFormat="1" ht="11.25">
      <c r="B2356" s="221"/>
      <c r="C2356" s="222"/>
      <c r="D2356" s="212" t="s">
        <v>283</v>
      </c>
      <c r="E2356" s="223" t="s">
        <v>1</v>
      </c>
      <c r="F2356" s="224" t="s">
        <v>1001</v>
      </c>
      <c r="G2356" s="222"/>
      <c r="H2356" s="225">
        <v>91</v>
      </c>
      <c r="I2356" s="226"/>
      <c r="J2356" s="222"/>
      <c r="K2356" s="222"/>
      <c r="L2356" s="227"/>
      <c r="M2356" s="228"/>
      <c r="N2356" s="229"/>
      <c r="O2356" s="229"/>
      <c r="P2356" s="229"/>
      <c r="Q2356" s="229"/>
      <c r="R2356" s="229"/>
      <c r="S2356" s="229"/>
      <c r="T2356" s="230"/>
      <c r="AT2356" s="231" t="s">
        <v>283</v>
      </c>
      <c r="AU2356" s="231" t="s">
        <v>16</v>
      </c>
      <c r="AV2356" s="14" t="s">
        <v>84</v>
      </c>
      <c r="AW2356" s="14" t="s">
        <v>32</v>
      </c>
      <c r="AX2356" s="14" t="s">
        <v>76</v>
      </c>
      <c r="AY2356" s="231" t="s">
        <v>272</v>
      </c>
    </row>
    <row r="2357" spans="1:65" s="15" customFormat="1" ht="11.25">
      <c r="B2357" s="246"/>
      <c r="C2357" s="247"/>
      <c r="D2357" s="212" t="s">
        <v>283</v>
      </c>
      <c r="E2357" s="248" t="s">
        <v>1</v>
      </c>
      <c r="F2357" s="249" t="s">
        <v>5942</v>
      </c>
      <c r="G2357" s="247"/>
      <c r="H2357" s="250">
        <v>91</v>
      </c>
      <c r="I2357" s="251"/>
      <c r="J2357" s="247"/>
      <c r="K2357" s="247"/>
      <c r="L2357" s="252"/>
      <c r="M2357" s="253"/>
      <c r="N2357" s="254"/>
      <c r="O2357" s="254"/>
      <c r="P2357" s="254"/>
      <c r="Q2357" s="254"/>
      <c r="R2357" s="254"/>
      <c r="S2357" s="254"/>
      <c r="T2357" s="255"/>
      <c r="AT2357" s="256" t="s">
        <v>283</v>
      </c>
      <c r="AU2357" s="256" t="s">
        <v>16</v>
      </c>
      <c r="AV2357" s="15" t="s">
        <v>279</v>
      </c>
      <c r="AW2357" s="15" t="s">
        <v>32</v>
      </c>
      <c r="AX2357" s="15" t="s">
        <v>16</v>
      </c>
      <c r="AY2357" s="256" t="s">
        <v>272</v>
      </c>
    </row>
    <row r="2358" spans="1:65" s="2" customFormat="1" ht="16.5" customHeight="1">
      <c r="A2358" s="34"/>
      <c r="B2358" s="35"/>
      <c r="C2358" s="192" t="s">
        <v>4038</v>
      </c>
      <c r="D2358" s="192" t="s">
        <v>274</v>
      </c>
      <c r="E2358" s="193" t="s">
        <v>7511</v>
      </c>
      <c r="F2358" s="194" t="s">
        <v>7200</v>
      </c>
      <c r="G2358" s="195" t="s">
        <v>3165</v>
      </c>
      <c r="H2358" s="196">
        <v>4.5</v>
      </c>
      <c r="I2358" s="197"/>
      <c r="J2358" s="198">
        <f>ROUND(I2358*H2358,2)</f>
        <v>0</v>
      </c>
      <c r="K2358" s="194" t="s">
        <v>1</v>
      </c>
      <c r="L2358" s="39"/>
      <c r="M2358" s="199" t="s">
        <v>1</v>
      </c>
      <c r="N2358" s="200" t="s">
        <v>41</v>
      </c>
      <c r="O2358" s="71"/>
      <c r="P2358" s="201">
        <f>O2358*H2358</f>
        <v>0</v>
      </c>
      <c r="Q2358" s="201">
        <v>0</v>
      </c>
      <c r="R2358" s="201">
        <f>Q2358*H2358</f>
        <v>0</v>
      </c>
      <c r="S2358" s="201">
        <v>0</v>
      </c>
      <c r="T2358" s="202">
        <f>S2358*H2358</f>
        <v>0</v>
      </c>
      <c r="U2358" s="34"/>
      <c r="V2358" s="34"/>
      <c r="W2358" s="34"/>
      <c r="X2358" s="34"/>
      <c r="Y2358" s="34"/>
      <c r="Z2358" s="34"/>
      <c r="AA2358" s="34"/>
      <c r="AB2358" s="34"/>
      <c r="AC2358" s="34"/>
      <c r="AD2358" s="34"/>
      <c r="AE2358" s="34"/>
      <c r="AR2358" s="203" t="s">
        <v>279</v>
      </c>
      <c r="AT2358" s="203" t="s">
        <v>274</v>
      </c>
      <c r="AU2358" s="203" t="s">
        <v>16</v>
      </c>
      <c r="AY2358" s="17" t="s">
        <v>272</v>
      </c>
      <c r="BE2358" s="204">
        <f>IF(N2358="základní",J2358,0)</f>
        <v>0</v>
      </c>
      <c r="BF2358" s="204">
        <f>IF(N2358="snížená",J2358,0)</f>
        <v>0</v>
      </c>
      <c r="BG2358" s="204">
        <f>IF(N2358="zákl. přenesená",J2358,0)</f>
        <v>0</v>
      </c>
      <c r="BH2358" s="204">
        <f>IF(N2358="sníž. přenesená",J2358,0)</f>
        <v>0</v>
      </c>
      <c r="BI2358" s="204">
        <f>IF(N2358="nulová",J2358,0)</f>
        <v>0</v>
      </c>
      <c r="BJ2358" s="17" t="s">
        <v>16</v>
      </c>
      <c r="BK2358" s="204">
        <f>ROUND(I2358*H2358,2)</f>
        <v>0</v>
      </c>
      <c r="BL2358" s="17" t="s">
        <v>279</v>
      </c>
      <c r="BM2358" s="203" t="s">
        <v>7512</v>
      </c>
    </row>
    <row r="2359" spans="1:65" s="13" customFormat="1" ht="11.25">
      <c r="B2359" s="210"/>
      <c r="C2359" s="211"/>
      <c r="D2359" s="212" t="s">
        <v>283</v>
      </c>
      <c r="E2359" s="213" t="s">
        <v>1</v>
      </c>
      <c r="F2359" s="214" t="s">
        <v>7492</v>
      </c>
      <c r="G2359" s="211"/>
      <c r="H2359" s="213" t="s">
        <v>1</v>
      </c>
      <c r="I2359" s="215"/>
      <c r="J2359" s="211"/>
      <c r="K2359" s="211"/>
      <c r="L2359" s="216"/>
      <c r="M2359" s="217"/>
      <c r="N2359" s="218"/>
      <c r="O2359" s="218"/>
      <c r="P2359" s="218"/>
      <c r="Q2359" s="218"/>
      <c r="R2359" s="218"/>
      <c r="S2359" s="218"/>
      <c r="T2359" s="219"/>
      <c r="AT2359" s="220" t="s">
        <v>283</v>
      </c>
      <c r="AU2359" s="220" t="s">
        <v>16</v>
      </c>
      <c r="AV2359" s="13" t="s">
        <v>16</v>
      </c>
      <c r="AW2359" s="13" t="s">
        <v>32</v>
      </c>
      <c r="AX2359" s="13" t="s">
        <v>76</v>
      </c>
      <c r="AY2359" s="220" t="s">
        <v>272</v>
      </c>
    </row>
    <row r="2360" spans="1:65" s="14" customFormat="1" ht="11.25">
      <c r="B2360" s="221"/>
      <c r="C2360" s="222"/>
      <c r="D2360" s="212" t="s">
        <v>283</v>
      </c>
      <c r="E2360" s="223" t="s">
        <v>1</v>
      </c>
      <c r="F2360" s="224" t="s">
        <v>6865</v>
      </c>
      <c r="G2360" s="222"/>
      <c r="H2360" s="225">
        <v>4.5</v>
      </c>
      <c r="I2360" s="226"/>
      <c r="J2360" s="222"/>
      <c r="K2360" s="222"/>
      <c r="L2360" s="227"/>
      <c r="M2360" s="228"/>
      <c r="N2360" s="229"/>
      <c r="O2360" s="229"/>
      <c r="P2360" s="229"/>
      <c r="Q2360" s="229"/>
      <c r="R2360" s="229"/>
      <c r="S2360" s="229"/>
      <c r="T2360" s="230"/>
      <c r="AT2360" s="231" t="s">
        <v>283</v>
      </c>
      <c r="AU2360" s="231" t="s">
        <v>16</v>
      </c>
      <c r="AV2360" s="14" t="s">
        <v>84</v>
      </c>
      <c r="AW2360" s="14" t="s">
        <v>32</v>
      </c>
      <c r="AX2360" s="14" t="s">
        <v>76</v>
      </c>
      <c r="AY2360" s="231" t="s">
        <v>272</v>
      </c>
    </row>
    <row r="2361" spans="1:65" s="15" customFormat="1" ht="11.25">
      <c r="B2361" s="246"/>
      <c r="C2361" s="247"/>
      <c r="D2361" s="212" t="s">
        <v>283</v>
      </c>
      <c r="E2361" s="248" t="s">
        <v>1</v>
      </c>
      <c r="F2361" s="249" t="s">
        <v>5942</v>
      </c>
      <c r="G2361" s="247"/>
      <c r="H2361" s="250">
        <v>4.5</v>
      </c>
      <c r="I2361" s="251"/>
      <c r="J2361" s="247"/>
      <c r="K2361" s="247"/>
      <c r="L2361" s="252"/>
      <c r="M2361" s="253"/>
      <c r="N2361" s="254"/>
      <c r="O2361" s="254"/>
      <c r="P2361" s="254"/>
      <c r="Q2361" s="254"/>
      <c r="R2361" s="254"/>
      <c r="S2361" s="254"/>
      <c r="T2361" s="255"/>
      <c r="AT2361" s="256" t="s">
        <v>283</v>
      </c>
      <c r="AU2361" s="256" t="s">
        <v>16</v>
      </c>
      <c r="AV2361" s="15" t="s">
        <v>279</v>
      </c>
      <c r="AW2361" s="15" t="s">
        <v>32</v>
      </c>
      <c r="AX2361" s="15" t="s">
        <v>16</v>
      </c>
      <c r="AY2361" s="256" t="s">
        <v>272</v>
      </c>
    </row>
    <row r="2362" spans="1:65" s="2" customFormat="1" ht="37.9" customHeight="1">
      <c r="A2362" s="34"/>
      <c r="B2362" s="35"/>
      <c r="C2362" s="192" t="s">
        <v>4043</v>
      </c>
      <c r="D2362" s="192" t="s">
        <v>274</v>
      </c>
      <c r="E2362" s="193" t="s">
        <v>7513</v>
      </c>
      <c r="F2362" s="194" t="s">
        <v>6849</v>
      </c>
      <c r="G2362" s="195" t="s">
        <v>952</v>
      </c>
      <c r="H2362" s="196">
        <v>4</v>
      </c>
      <c r="I2362" s="197"/>
      <c r="J2362" s="198">
        <f>ROUND(I2362*H2362,2)</f>
        <v>0</v>
      </c>
      <c r="K2362" s="194" t="s">
        <v>1</v>
      </c>
      <c r="L2362" s="39"/>
      <c r="M2362" s="199" t="s">
        <v>1</v>
      </c>
      <c r="N2362" s="200" t="s">
        <v>41</v>
      </c>
      <c r="O2362" s="71"/>
      <c r="P2362" s="201">
        <f>O2362*H2362</f>
        <v>0</v>
      </c>
      <c r="Q2362" s="201">
        <v>0</v>
      </c>
      <c r="R2362" s="201">
        <f>Q2362*H2362</f>
        <v>0</v>
      </c>
      <c r="S2362" s="201">
        <v>0</v>
      </c>
      <c r="T2362" s="202">
        <f>S2362*H2362</f>
        <v>0</v>
      </c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  <c r="AR2362" s="203" t="s">
        <v>279</v>
      </c>
      <c r="AT2362" s="203" t="s">
        <v>274</v>
      </c>
      <c r="AU2362" s="203" t="s">
        <v>16</v>
      </c>
      <c r="AY2362" s="17" t="s">
        <v>272</v>
      </c>
      <c r="BE2362" s="204">
        <f>IF(N2362="základní",J2362,0)</f>
        <v>0</v>
      </c>
      <c r="BF2362" s="204">
        <f>IF(N2362="snížená",J2362,0)</f>
        <v>0</v>
      </c>
      <c r="BG2362" s="204">
        <f>IF(N2362="zákl. přenesená",J2362,0)</f>
        <v>0</v>
      </c>
      <c r="BH2362" s="204">
        <f>IF(N2362="sníž. přenesená",J2362,0)</f>
        <v>0</v>
      </c>
      <c r="BI2362" s="204">
        <f>IF(N2362="nulová",J2362,0)</f>
        <v>0</v>
      </c>
      <c r="BJ2362" s="17" t="s">
        <v>16</v>
      </c>
      <c r="BK2362" s="204">
        <f>ROUND(I2362*H2362,2)</f>
        <v>0</v>
      </c>
      <c r="BL2362" s="17" t="s">
        <v>279</v>
      </c>
      <c r="BM2362" s="203" t="s">
        <v>7514</v>
      </c>
    </row>
    <row r="2363" spans="1:65" s="13" customFormat="1" ht="11.25">
      <c r="B2363" s="210"/>
      <c r="C2363" s="211"/>
      <c r="D2363" s="212" t="s">
        <v>283</v>
      </c>
      <c r="E2363" s="213" t="s">
        <v>1</v>
      </c>
      <c r="F2363" s="214" t="s">
        <v>7492</v>
      </c>
      <c r="G2363" s="211"/>
      <c r="H2363" s="213" t="s">
        <v>1</v>
      </c>
      <c r="I2363" s="215"/>
      <c r="J2363" s="211"/>
      <c r="K2363" s="211"/>
      <c r="L2363" s="216"/>
      <c r="M2363" s="217"/>
      <c r="N2363" s="218"/>
      <c r="O2363" s="218"/>
      <c r="P2363" s="218"/>
      <c r="Q2363" s="218"/>
      <c r="R2363" s="218"/>
      <c r="S2363" s="218"/>
      <c r="T2363" s="219"/>
      <c r="AT2363" s="220" t="s">
        <v>283</v>
      </c>
      <c r="AU2363" s="220" t="s">
        <v>16</v>
      </c>
      <c r="AV2363" s="13" t="s">
        <v>16</v>
      </c>
      <c r="AW2363" s="13" t="s">
        <v>32</v>
      </c>
      <c r="AX2363" s="13" t="s">
        <v>76</v>
      </c>
      <c r="AY2363" s="220" t="s">
        <v>272</v>
      </c>
    </row>
    <row r="2364" spans="1:65" s="14" customFormat="1" ht="11.25">
      <c r="B2364" s="221"/>
      <c r="C2364" s="222"/>
      <c r="D2364" s="212" t="s">
        <v>283</v>
      </c>
      <c r="E2364" s="223" t="s">
        <v>1</v>
      </c>
      <c r="F2364" s="224" t="s">
        <v>279</v>
      </c>
      <c r="G2364" s="222"/>
      <c r="H2364" s="225">
        <v>4</v>
      </c>
      <c r="I2364" s="226"/>
      <c r="J2364" s="222"/>
      <c r="K2364" s="222"/>
      <c r="L2364" s="227"/>
      <c r="M2364" s="228"/>
      <c r="N2364" s="229"/>
      <c r="O2364" s="229"/>
      <c r="P2364" s="229"/>
      <c r="Q2364" s="229"/>
      <c r="R2364" s="229"/>
      <c r="S2364" s="229"/>
      <c r="T2364" s="230"/>
      <c r="AT2364" s="231" t="s">
        <v>283</v>
      </c>
      <c r="AU2364" s="231" t="s">
        <v>16</v>
      </c>
      <c r="AV2364" s="14" t="s">
        <v>84</v>
      </c>
      <c r="AW2364" s="14" t="s">
        <v>32</v>
      </c>
      <c r="AX2364" s="14" t="s">
        <v>76</v>
      </c>
      <c r="AY2364" s="231" t="s">
        <v>272</v>
      </c>
    </row>
    <row r="2365" spans="1:65" s="15" customFormat="1" ht="11.25">
      <c r="B2365" s="246"/>
      <c r="C2365" s="247"/>
      <c r="D2365" s="212" t="s">
        <v>283</v>
      </c>
      <c r="E2365" s="248" t="s">
        <v>1</v>
      </c>
      <c r="F2365" s="249" t="s">
        <v>5942</v>
      </c>
      <c r="G2365" s="247"/>
      <c r="H2365" s="250">
        <v>4</v>
      </c>
      <c r="I2365" s="251"/>
      <c r="J2365" s="247"/>
      <c r="K2365" s="247"/>
      <c r="L2365" s="252"/>
      <c r="M2365" s="253"/>
      <c r="N2365" s="254"/>
      <c r="O2365" s="254"/>
      <c r="P2365" s="254"/>
      <c r="Q2365" s="254"/>
      <c r="R2365" s="254"/>
      <c r="S2365" s="254"/>
      <c r="T2365" s="255"/>
      <c r="AT2365" s="256" t="s">
        <v>283</v>
      </c>
      <c r="AU2365" s="256" t="s">
        <v>16</v>
      </c>
      <c r="AV2365" s="15" t="s">
        <v>279</v>
      </c>
      <c r="AW2365" s="15" t="s">
        <v>32</v>
      </c>
      <c r="AX2365" s="15" t="s">
        <v>16</v>
      </c>
      <c r="AY2365" s="256" t="s">
        <v>272</v>
      </c>
    </row>
    <row r="2366" spans="1:65" s="2" customFormat="1" ht="55.5" customHeight="1">
      <c r="A2366" s="34"/>
      <c r="B2366" s="35"/>
      <c r="C2366" s="192" t="s">
        <v>4049</v>
      </c>
      <c r="D2366" s="192" t="s">
        <v>274</v>
      </c>
      <c r="E2366" s="193" t="s">
        <v>7515</v>
      </c>
      <c r="F2366" s="194" t="s">
        <v>7516</v>
      </c>
      <c r="G2366" s="195" t="s">
        <v>2594</v>
      </c>
      <c r="H2366" s="196">
        <v>15</v>
      </c>
      <c r="I2366" s="197"/>
      <c r="J2366" s="198">
        <f>ROUND(I2366*H2366,2)</f>
        <v>0</v>
      </c>
      <c r="K2366" s="194" t="s">
        <v>1</v>
      </c>
      <c r="L2366" s="39"/>
      <c r="M2366" s="199" t="s">
        <v>1</v>
      </c>
      <c r="N2366" s="200" t="s">
        <v>41</v>
      </c>
      <c r="O2366" s="71"/>
      <c r="P2366" s="201">
        <f>O2366*H2366</f>
        <v>0</v>
      </c>
      <c r="Q2366" s="201">
        <v>0</v>
      </c>
      <c r="R2366" s="201">
        <f>Q2366*H2366</f>
        <v>0</v>
      </c>
      <c r="S2366" s="201">
        <v>0</v>
      </c>
      <c r="T2366" s="202">
        <f>S2366*H2366</f>
        <v>0</v>
      </c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4"/>
      <c r="AE2366" s="34"/>
      <c r="AR2366" s="203" t="s">
        <v>279</v>
      </c>
      <c r="AT2366" s="203" t="s">
        <v>274</v>
      </c>
      <c r="AU2366" s="203" t="s">
        <v>16</v>
      </c>
      <c r="AY2366" s="17" t="s">
        <v>272</v>
      </c>
      <c r="BE2366" s="204">
        <f>IF(N2366="základní",J2366,0)</f>
        <v>0</v>
      </c>
      <c r="BF2366" s="204">
        <f>IF(N2366="snížená",J2366,0)</f>
        <v>0</v>
      </c>
      <c r="BG2366" s="204">
        <f>IF(N2366="zákl. přenesená",J2366,0)</f>
        <v>0</v>
      </c>
      <c r="BH2366" s="204">
        <f>IF(N2366="sníž. přenesená",J2366,0)</f>
        <v>0</v>
      </c>
      <c r="BI2366" s="204">
        <f>IF(N2366="nulová",J2366,0)</f>
        <v>0</v>
      </c>
      <c r="BJ2366" s="17" t="s">
        <v>16</v>
      </c>
      <c r="BK2366" s="204">
        <f>ROUND(I2366*H2366,2)</f>
        <v>0</v>
      </c>
      <c r="BL2366" s="17" t="s">
        <v>279</v>
      </c>
      <c r="BM2366" s="203" t="s">
        <v>7517</v>
      </c>
    </row>
    <row r="2367" spans="1:65" s="2" customFormat="1" ht="21.75" customHeight="1">
      <c r="A2367" s="34"/>
      <c r="B2367" s="35"/>
      <c r="C2367" s="192" t="s">
        <v>4056</v>
      </c>
      <c r="D2367" s="192" t="s">
        <v>274</v>
      </c>
      <c r="E2367" s="193" t="s">
        <v>7518</v>
      </c>
      <c r="F2367" s="194" t="s">
        <v>6809</v>
      </c>
      <c r="G2367" s="195" t="s">
        <v>380</v>
      </c>
      <c r="H2367" s="196">
        <v>0.61499999999999999</v>
      </c>
      <c r="I2367" s="197"/>
      <c r="J2367" s="198">
        <f>ROUND(I2367*H2367,2)</f>
        <v>0</v>
      </c>
      <c r="K2367" s="194" t="s">
        <v>1</v>
      </c>
      <c r="L2367" s="39"/>
      <c r="M2367" s="199" t="s">
        <v>1</v>
      </c>
      <c r="N2367" s="200" t="s">
        <v>41</v>
      </c>
      <c r="O2367" s="71"/>
      <c r="P2367" s="201">
        <f>O2367*H2367</f>
        <v>0</v>
      </c>
      <c r="Q2367" s="201">
        <v>0</v>
      </c>
      <c r="R2367" s="201">
        <f>Q2367*H2367</f>
        <v>0</v>
      </c>
      <c r="S2367" s="201">
        <v>0</v>
      </c>
      <c r="T2367" s="202">
        <f>S2367*H2367</f>
        <v>0</v>
      </c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4"/>
      <c r="AE2367" s="34"/>
      <c r="AR2367" s="203" t="s">
        <v>279</v>
      </c>
      <c r="AT2367" s="203" t="s">
        <v>274</v>
      </c>
      <c r="AU2367" s="203" t="s">
        <v>16</v>
      </c>
      <c r="AY2367" s="17" t="s">
        <v>272</v>
      </c>
      <c r="BE2367" s="204">
        <f>IF(N2367="základní",J2367,0)</f>
        <v>0</v>
      </c>
      <c r="BF2367" s="204">
        <f>IF(N2367="snížená",J2367,0)</f>
        <v>0</v>
      </c>
      <c r="BG2367" s="204">
        <f>IF(N2367="zákl. přenesená",J2367,0)</f>
        <v>0</v>
      </c>
      <c r="BH2367" s="204">
        <f>IF(N2367="sníž. přenesená",J2367,0)</f>
        <v>0</v>
      </c>
      <c r="BI2367" s="204">
        <f>IF(N2367="nulová",J2367,0)</f>
        <v>0</v>
      </c>
      <c r="BJ2367" s="17" t="s">
        <v>16</v>
      </c>
      <c r="BK2367" s="204">
        <f>ROUND(I2367*H2367,2)</f>
        <v>0</v>
      </c>
      <c r="BL2367" s="17" t="s">
        <v>279</v>
      </c>
      <c r="BM2367" s="203" t="s">
        <v>7519</v>
      </c>
    </row>
    <row r="2368" spans="1:65" s="12" customFormat="1" ht="25.9" customHeight="1">
      <c r="B2368" s="176"/>
      <c r="C2368" s="177"/>
      <c r="D2368" s="178" t="s">
        <v>75</v>
      </c>
      <c r="E2368" s="179" t="s">
        <v>7520</v>
      </c>
      <c r="F2368" s="179" t="s">
        <v>7521</v>
      </c>
      <c r="G2368" s="177"/>
      <c r="H2368" s="177"/>
      <c r="I2368" s="180"/>
      <c r="J2368" s="181">
        <f>BK2368</f>
        <v>0</v>
      </c>
      <c r="K2368" s="177"/>
      <c r="L2368" s="182"/>
      <c r="M2368" s="183"/>
      <c r="N2368" s="184"/>
      <c r="O2368" s="184"/>
      <c r="P2368" s="185">
        <f>SUM(P2369:P2502)</f>
        <v>0</v>
      </c>
      <c r="Q2368" s="184"/>
      <c r="R2368" s="185">
        <f>SUM(R2369:R2502)</f>
        <v>0</v>
      </c>
      <c r="S2368" s="184"/>
      <c r="T2368" s="186">
        <f>SUM(T2369:T2502)</f>
        <v>0</v>
      </c>
      <c r="AR2368" s="187" t="s">
        <v>16</v>
      </c>
      <c r="AT2368" s="188" t="s">
        <v>75</v>
      </c>
      <c r="AU2368" s="188" t="s">
        <v>76</v>
      </c>
      <c r="AY2368" s="187" t="s">
        <v>272</v>
      </c>
      <c r="BK2368" s="189">
        <f>SUM(BK2369:BK2502)</f>
        <v>0</v>
      </c>
    </row>
    <row r="2369" spans="1:65" s="2" customFormat="1" ht="37.9" customHeight="1">
      <c r="A2369" s="34"/>
      <c r="B2369" s="35"/>
      <c r="C2369" s="192" t="s">
        <v>4063</v>
      </c>
      <c r="D2369" s="192" t="s">
        <v>274</v>
      </c>
      <c r="E2369" s="193" t="s">
        <v>7522</v>
      </c>
      <c r="F2369" s="194" t="s">
        <v>7523</v>
      </c>
      <c r="G2369" s="195" t="s">
        <v>952</v>
      </c>
      <c r="H2369" s="196">
        <v>1</v>
      </c>
      <c r="I2369" s="197"/>
      <c r="J2369" s="198">
        <f>ROUND(I2369*H2369,2)</f>
        <v>0</v>
      </c>
      <c r="K2369" s="194" t="s">
        <v>1</v>
      </c>
      <c r="L2369" s="39"/>
      <c r="M2369" s="199" t="s">
        <v>1</v>
      </c>
      <c r="N2369" s="200" t="s">
        <v>41</v>
      </c>
      <c r="O2369" s="71"/>
      <c r="P2369" s="201">
        <f>O2369*H2369</f>
        <v>0</v>
      </c>
      <c r="Q2369" s="201">
        <v>0</v>
      </c>
      <c r="R2369" s="201">
        <f>Q2369*H2369</f>
        <v>0</v>
      </c>
      <c r="S2369" s="201">
        <v>0</v>
      </c>
      <c r="T2369" s="202">
        <f>S2369*H2369</f>
        <v>0</v>
      </c>
      <c r="U2369" s="34"/>
      <c r="V2369" s="34"/>
      <c r="W2369" s="34"/>
      <c r="X2369" s="34"/>
      <c r="Y2369" s="34"/>
      <c r="Z2369" s="34"/>
      <c r="AA2369" s="34"/>
      <c r="AB2369" s="34"/>
      <c r="AC2369" s="34"/>
      <c r="AD2369" s="34"/>
      <c r="AE2369" s="34"/>
      <c r="AR2369" s="203" t="s">
        <v>279</v>
      </c>
      <c r="AT2369" s="203" t="s">
        <v>274</v>
      </c>
      <c r="AU2369" s="203" t="s">
        <v>16</v>
      </c>
      <c r="AY2369" s="17" t="s">
        <v>272</v>
      </c>
      <c r="BE2369" s="204">
        <f>IF(N2369="základní",J2369,0)</f>
        <v>0</v>
      </c>
      <c r="BF2369" s="204">
        <f>IF(N2369="snížená",J2369,0)</f>
        <v>0</v>
      </c>
      <c r="BG2369" s="204">
        <f>IF(N2369="zákl. přenesená",J2369,0)</f>
        <v>0</v>
      </c>
      <c r="BH2369" s="204">
        <f>IF(N2369="sníž. přenesená",J2369,0)</f>
        <v>0</v>
      </c>
      <c r="BI2369" s="204">
        <f>IF(N2369="nulová",J2369,0)</f>
        <v>0</v>
      </c>
      <c r="BJ2369" s="17" t="s">
        <v>16</v>
      </c>
      <c r="BK2369" s="204">
        <f>ROUND(I2369*H2369,2)</f>
        <v>0</v>
      </c>
      <c r="BL2369" s="17" t="s">
        <v>279</v>
      </c>
      <c r="BM2369" s="203" t="s">
        <v>7524</v>
      </c>
    </row>
    <row r="2370" spans="1:65" s="13" customFormat="1" ht="22.5">
      <c r="B2370" s="210"/>
      <c r="C2370" s="211"/>
      <c r="D2370" s="212" t="s">
        <v>283</v>
      </c>
      <c r="E2370" s="213" t="s">
        <v>1</v>
      </c>
      <c r="F2370" s="214" t="s">
        <v>6707</v>
      </c>
      <c r="G2370" s="211"/>
      <c r="H2370" s="213" t="s">
        <v>1</v>
      </c>
      <c r="I2370" s="215"/>
      <c r="J2370" s="211"/>
      <c r="K2370" s="211"/>
      <c r="L2370" s="216"/>
      <c r="M2370" s="217"/>
      <c r="N2370" s="218"/>
      <c r="O2370" s="218"/>
      <c r="P2370" s="218"/>
      <c r="Q2370" s="218"/>
      <c r="R2370" s="218"/>
      <c r="S2370" s="218"/>
      <c r="T2370" s="219"/>
      <c r="AT2370" s="220" t="s">
        <v>283</v>
      </c>
      <c r="AU2370" s="220" t="s">
        <v>16</v>
      </c>
      <c r="AV2370" s="13" t="s">
        <v>16</v>
      </c>
      <c r="AW2370" s="13" t="s">
        <v>32</v>
      </c>
      <c r="AX2370" s="13" t="s">
        <v>76</v>
      </c>
      <c r="AY2370" s="220" t="s">
        <v>272</v>
      </c>
    </row>
    <row r="2371" spans="1:65" s="13" customFormat="1" ht="11.25">
      <c r="B2371" s="210"/>
      <c r="C2371" s="211"/>
      <c r="D2371" s="212" t="s">
        <v>283</v>
      </c>
      <c r="E2371" s="213" t="s">
        <v>1</v>
      </c>
      <c r="F2371" s="214" t="s">
        <v>7382</v>
      </c>
      <c r="G2371" s="211"/>
      <c r="H2371" s="213" t="s">
        <v>1</v>
      </c>
      <c r="I2371" s="215"/>
      <c r="J2371" s="211"/>
      <c r="K2371" s="211"/>
      <c r="L2371" s="216"/>
      <c r="M2371" s="217"/>
      <c r="N2371" s="218"/>
      <c r="O2371" s="218"/>
      <c r="P2371" s="218"/>
      <c r="Q2371" s="218"/>
      <c r="R2371" s="218"/>
      <c r="S2371" s="218"/>
      <c r="T2371" s="219"/>
      <c r="AT2371" s="220" t="s">
        <v>283</v>
      </c>
      <c r="AU2371" s="220" t="s">
        <v>16</v>
      </c>
      <c r="AV2371" s="13" t="s">
        <v>16</v>
      </c>
      <c r="AW2371" s="13" t="s">
        <v>32</v>
      </c>
      <c r="AX2371" s="13" t="s">
        <v>76</v>
      </c>
      <c r="AY2371" s="220" t="s">
        <v>272</v>
      </c>
    </row>
    <row r="2372" spans="1:65" s="13" customFormat="1" ht="11.25">
      <c r="B2372" s="210"/>
      <c r="C2372" s="211"/>
      <c r="D2372" s="212" t="s">
        <v>283</v>
      </c>
      <c r="E2372" s="213" t="s">
        <v>1</v>
      </c>
      <c r="F2372" s="214" t="s">
        <v>7525</v>
      </c>
      <c r="G2372" s="211"/>
      <c r="H2372" s="213" t="s">
        <v>1</v>
      </c>
      <c r="I2372" s="215"/>
      <c r="J2372" s="211"/>
      <c r="K2372" s="211"/>
      <c r="L2372" s="216"/>
      <c r="M2372" s="217"/>
      <c r="N2372" s="218"/>
      <c r="O2372" s="218"/>
      <c r="P2372" s="218"/>
      <c r="Q2372" s="218"/>
      <c r="R2372" s="218"/>
      <c r="S2372" s="218"/>
      <c r="T2372" s="219"/>
      <c r="AT2372" s="220" t="s">
        <v>283</v>
      </c>
      <c r="AU2372" s="220" t="s">
        <v>16</v>
      </c>
      <c r="AV2372" s="13" t="s">
        <v>16</v>
      </c>
      <c r="AW2372" s="13" t="s">
        <v>32</v>
      </c>
      <c r="AX2372" s="13" t="s">
        <v>76</v>
      </c>
      <c r="AY2372" s="220" t="s">
        <v>272</v>
      </c>
    </row>
    <row r="2373" spans="1:65" s="13" customFormat="1" ht="22.5">
      <c r="B2373" s="210"/>
      <c r="C2373" s="211"/>
      <c r="D2373" s="212" t="s">
        <v>283</v>
      </c>
      <c r="E2373" s="213" t="s">
        <v>1</v>
      </c>
      <c r="F2373" s="214" t="s">
        <v>6817</v>
      </c>
      <c r="G2373" s="211"/>
      <c r="H2373" s="213" t="s">
        <v>1</v>
      </c>
      <c r="I2373" s="215"/>
      <c r="J2373" s="211"/>
      <c r="K2373" s="211"/>
      <c r="L2373" s="216"/>
      <c r="M2373" s="217"/>
      <c r="N2373" s="218"/>
      <c r="O2373" s="218"/>
      <c r="P2373" s="218"/>
      <c r="Q2373" s="218"/>
      <c r="R2373" s="218"/>
      <c r="S2373" s="218"/>
      <c r="T2373" s="219"/>
      <c r="AT2373" s="220" t="s">
        <v>283</v>
      </c>
      <c r="AU2373" s="220" t="s">
        <v>16</v>
      </c>
      <c r="AV2373" s="13" t="s">
        <v>16</v>
      </c>
      <c r="AW2373" s="13" t="s">
        <v>32</v>
      </c>
      <c r="AX2373" s="13" t="s">
        <v>76</v>
      </c>
      <c r="AY2373" s="220" t="s">
        <v>272</v>
      </c>
    </row>
    <row r="2374" spans="1:65" s="13" customFormat="1" ht="11.25">
      <c r="B2374" s="210"/>
      <c r="C2374" s="211"/>
      <c r="D2374" s="212" t="s">
        <v>283</v>
      </c>
      <c r="E2374" s="213" t="s">
        <v>1</v>
      </c>
      <c r="F2374" s="214" t="s">
        <v>6818</v>
      </c>
      <c r="G2374" s="211"/>
      <c r="H2374" s="213" t="s">
        <v>1</v>
      </c>
      <c r="I2374" s="215"/>
      <c r="J2374" s="211"/>
      <c r="K2374" s="211"/>
      <c r="L2374" s="216"/>
      <c r="M2374" s="217"/>
      <c r="N2374" s="218"/>
      <c r="O2374" s="218"/>
      <c r="P2374" s="218"/>
      <c r="Q2374" s="218"/>
      <c r="R2374" s="218"/>
      <c r="S2374" s="218"/>
      <c r="T2374" s="219"/>
      <c r="AT2374" s="220" t="s">
        <v>283</v>
      </c>
      <c r="AU2374" s="220" t="s">
        <v>16</v>
      </c>
      <c r="AV2374" s="13" t="s">
        <v>16</v>
      </c>
      <c r="AW2374" s="13" t="s">
        <v>32</v>
      </c>
      <c r="AX2374" s="13" t="s">
        <v>76</v>
      </c>
      <c r="AY2374" s="220" t="s">
        <v>272</v>
      </c>
    </row>
    <row r="2375" spans="1:65" s="13" customFormat="1" ht="11.25">
      <c r="B2375" s="210"/>
      <c r="C2375" s="211"/>
      <c r="D2375" s="212" t="s">
        <v>283</v>
      </c>
      <c r="E2375" s="213" t="s">
        <v>1</v>
      </c>
      <c r="F2375" s="214" t="s">
        <v>7383</v>
      </c>
      <c r="G2375" s="211"/>
      <c r="H2375" s="213" t="s">
        <v>1</v>
      </c>
      <c r="I2375" s="215"/>
      <c r="J2375" s="211"/>
      <c r="K2375" s="211"/>
      <c r="L2375" s="216"/>
      <c r="M2375" s="217"/>
      <c r="N2375" s="218"/>
      <c r="O2375" s="218"/>
      <c r="P2375" s="218"/>
      <c r="Q2375" s="218"/>
      <c r="R2375" s="218"/>
      <c r="S2375" s="218"/>
      <c r="T2375" s="219"/>
      <c r="AT2375" s="220" t="s">
        <v>283</v>
      </c>
      <c r="AU2375" s="220" t="s">
        <v>16</v>
      </c>
      <c r="AV2375" s="13" t="s">
        <v>16</v>
      </c>
      <c r="AW2375" s="13" t="s">
        <v>32</v>
      </c>
      <c r="AX2375" s="13" t="s">
        <v>76</v>
      </c>
      <c r="AY2375" s="220" t="s">
        <v>272</v>
      </c>
    </row>
    <row r="2376" spans="1:65" s="13" customFormat="1" ht="22.5">
      <c r="B2376" s="210"/>
      <c r="C2376" s="211"/>
      <c r="D2376" s="212" t="s">
        <v>283</v>
      </c>
      <c r="E2376" s="213" t="s">
        <v>1</v>
      </c>
      <c r="F2376" s="214" t="s">
        <v>7384</v>
      </c>
      <c r="G2376" s="211"/>
      <c r="H2376" s="213" t="s">
        <v>1</v>
      </c>
      <c r="I2376" s="215"/>
      <c r="J2376" s="211"/>
      <c r="K2376" s="211"/>
      <c r="L2376" s="216"/>
      <c r="M2376" s="217"/>
      <c r="N2376" s="218"/>
      <c r="O2376" s="218"/>
      <c r="P2376" s="218"/>
      <c r="Q2376" s="218"/>
      <c r="R2376" s="218"/>
      <c r="S2376" s="218"/>
      <c r="T2376" s="219"/>
      <c r="AT2376" s="220" t="s">
        <v>283</v>
      </c>
      <c r="AU2376" s="220" t="s">
        <v>16</v>
      </c>
      <c r="AV2376" s="13" t="s">
        <v>16</v>
      </c>
      <c r="AW2376" s="13" t="s">
        <v>32</v>
      </c>
      <c r="AX2376" s="13" t="s">
        <v>76</v>
      </c>
      <c r="AY2376" s="220" t="s">
        <v>272</v>
      </c>
    </row>
    <row r="2377" spans="1:65" s="13" customFormat="1" ht="11.25">
      <c r="B2377" s="210"/>
      <c r="C2377" s="211"/>
      <c r="D2377" s="212" t="s">
        <v>283</v>
      </c>
      <c r="E2377" s="213" t="s">
        <v>1</v>
      </c>
      <c r="F2377" s="214" t="s">
        <v>6768</v>
      </c>
      <c r="G2377" s="211"/>
      <c r="H2377" s="213" t="s">
        <v>1</v>
      </c>
      <c r="I2377" s="215"/>
      <c r="J2377" s="211"/>
      <c r="K2377" s="211"/>
      <c r="L2377" s="216"/>
      <c r="M2377" s="217"/>
      <c r="N2377" s="218"/>
      <c r="O2377" s="218"/>
      <c r="P2377" s="218"/>
      <c r="Q2377" s="218"/>
      <c r="R2377" s="218"/>
      <c r="S2377" s="218"/>
      <c r="T2377" s="219"/>
      <c r="AT2377" s="220" t="s">
        <v>283</v>
      </c>
      <c r="AU2377" s="220" t="s">
        <v>16</v>
      </c>
      <c r="AV2377" s="13" t="s">
        <v>16</v>
      </c>
      <c r="AW2377" s="13" t="s">
        <v>32</v>
      </c>
      <c r="AX2377" s="13" t="s">
        <v>76</v>
      </c>
      <c r="AY2377" s="220" t="s">
        <v>272</v>
      </c>
    </row>
    <row r="2378" spans="1:65" s="14" customFormat="1" ht="11.25">
      <c r="B2378" s="221"/>
      <c r="C2378" s="222"/>
      <c r="D2378" s="212" t="s">
        <v>283</v>
      </c>
      <c r="E2378" s="223" t="s">
        <v>1</v>
      </c>
      <c r="F2378" s="224" t="s">
        <v>16</v>
      </c>
      <c r="G2378" s="222"/>
      <c r="H2378" s="225">
        <v>1</v>
      </c>
      <c r="I2378" s="226"/>
      <c r="J2378" s="222"/>
      <c r="K2378" s="222"/>
      <c r="L2378" s="227"/>
      <c r="M2378" s="228"/>
      <c r="N2378" s="229"/>
      <c r="O2378" s="229"/>
      <c r="P2378" s="229"/>
      <c r="Q2378" s="229"/>
      <c r="R2378" s="229"/>
      <c r="S2378" s="229"/>
      <c r="T2378" s="230"/>
      <c r="AT2378" s="231" t="s">
        <v>283</v>
      </c>
      <c r="AU2378" s="231" t="s">
        <v>16</v>
      </c>
      <c r="AV2378" s="14" t="s">
        <v>84</v>
      </c>
      <c r="AW2378" s="14" t="s">
        <v>32</v>
      </c>
      <c r="AX2378" s="14" t="s">
        <v>76</v>
      </c>
      <c r="AY2378" s="231" t="s">
        <v>272</v>
      </c>
    </row>
    <row r="2379" spans="1:65" s="15" customFormat="1" ht="11.25">
      <c r="B2379" s="246"/>
      <c r="C2379" s="247"/>
      <c r="D2379" s="212" t="s">
        <v>283</v>
      </c>
      <c r="E2379" s="248" t="s">
        <v>1</v>
      </c>
      <c r="F2379" s="249" t="s">
        <v>5942</v>
      </c>
      <c r="G2379" s="247"/>
      <c r="H2379" s="250">
        <v>1</v>
      </c>
      <c r="I2379" s="251"/>
      <c r="J2379" s="247"/>
      <c r="K2379" s="247"/>
      <c r="L2379" s="252"/>
      <c r="M2379" s="253"/>
      <c r="N2379" s="254"/>
      <c r="O2379" s="254"/>
      <c r="P2379" s="254"/>
      <c r="Q2379" s="254"/>
      <c r="R2379" s="254"/>
      <c r="S2379" s="254"/>
      <c r="T2379" s="255"/>
      <c r="AT2379" s="256" t="s">
        <v>283</v>
      </c>
      <c r="AU2379" s="256" t="s">
        <v>16</v>
      </c>
      <c r="AV2379" s="15" t="s">
        <v>279</v>
      </c>
      <c r="AW2379" s="15" t="s">
        <v>32</v>
      </c>
      <c r="AX2379" s="15" t="s">
        <v>16</v>
      </c>
      <c r="AY2379" s="256" t="s">
        <v>272</v>
      </c>
    </row>
    <row r="2380" spans="1:65" s="2" customFormat="1" ht="24.2" customHeight="1">
      <c r="A2380" s="34"/>
      <c r="B2380" s="35"/>
      <c r="C2380" s="192" t="s">
        <v>4068</v>
      </c>
      <c r="D2380" s="192" t="s">
        <v>274</v>
      </c>
      <c r="E2380" s="193" t="s">
        <v>7526</v>
      </c>
      <c r="F2380" s="194" t="s">
        <v>7527</v>
      </c>
      <c r="G2380" s="195" t="s">
        <v>952</v>
      </c>
      <c r="H2380" s="196">
        <v>2</v>
      </c>
      <c r="I2380" s="197"/>
      <c r="J2380" s="198">
        <f>ROUND(I2380*H2380,2)</f>
        <v>0</v>
      </c>
      <c r="K2380" s="194" t="s">
        <v>1</v>
      </c>
      <c r="L2380" s="39"/>
      <c r="M2380" s="199" t="s">
        <v>1</v>
      </c>
      <c r="N2380" s="200" t="s">
        <v>41</v>
      </c>
      <c r="O2380" s="71"/>
      <c r="P2380" s="201">
        <f>O2380*H2380</f>
        <v>0</v>
      </c>
      <c r="Q2380" s="201">
        <v>0</v>
      </c>
      <c r="R2380" s="201">
        <f>Q2380*H2380</f>
        <v>0</v>
      </c>
      <c r="S2380" s="201">
        <v>0</v>
      </c>
      <c r="T2380" s="202">
        <f>S2380*H2380</f>
        <v>0</v>
      </c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4"/>
      <c r="AE2380" s="34"/>
      <c r="AR2380" s="203" t="s">
        <v>279</v>
      </c>
      <c r="AT2380" s="203" t="s">
        <v>274</v>
      </c>
      <c r="AU2380" s="203" t="s">
        <v>16</v>
      </c>
      <c r="AY2380" s="17" t="s">
        <v>272</v>
      </c>
      <c r="BE2380" s="204">
        <f>IF(N2380="základní",J2380,0)</f>
        <v>0</v>
      </c>
      <c r="BF2380" s="204">
        <f>IF(N2380="snížená",J2380,0)</f>
        <v>0</v>
      </c>
      <c r="BG2380" s="204">
        <f>IF(N2380="zákl. přenesená",J2380,0)</f>
        <v>0</v>
      </c>
      <c r="BH2380" s="204">
        <f>IF(N2380="sníž. přenesená",J2380,0)</f>
        <v>0</v>
      </c>
      <c r="BI2380" s="204">
        <f>IF(N2380="nulová",J2380,0)</f>
        <v>0</v>
      </c>
      <c r="BJ2380" s="17" t="s">
        <v>16</v>
      </c>
      <c r="BK2380" s="204">
        <f>ROUND(I2380*H2380,2)</f>
        <v>0</v>
      </c>
      <c r="BL2380" s="17" t="s">
        <v>279</v>
      </c>
      <c r="BM2380" s="203" t="s">
        <v>7528</v>
      </c>
    </row>
    <row r="2381" spans="1:65" s="13" customFormat="1" ht="11.25">
      <c r="B2381" s="210"/>
      <c r="C2381" s="211"/>
      <c r="D2381" s="212" t="s">
        <v>283</v>
      </c>
      <c r="E2381" s="213" t="s">
        <v>1</v>
      </c>
      <c r="F2381" s="214" t="s">
        <v>6768</v>
      </c>
      <c r="G2381" s="211"/>
      <c r="H2381" s="213" t="s">
        <v>1</v>
      </c>
      <c r="I2381" s="215"/>
      <c r="J2381" s="211"/>
      <c r="K2381" s="211"/>
      <c r="L2381" s="216"/>
      <c r="M2381" s="217"/>
      <c r="N2381" s="218"/>
      <c r="O2381" s="218"/>
      <c r="P2381" s="218"/>
      <c r="Q2381" s="218"/>
      <c r="R2381" s="218"/>
      <c r="S2381" s="218"/>
      <c r="T2381" s="219"/>
      <c r="AT2381" s="220" t="s">
        <v>283</v>
      </c>
      <c r="AU2381" s="220" t="s">
        <v>16</v>
      </c>
      <c r="AV2381" s="13" t="s">
        <v>16</v>
      </c>
      <c r="AW2381" s="13" t="s">
        <v>32</v>
      </c>
      <c r="AX2381" s="13" t="s">
        <v>76</v>
      </c>
      <c r="AY2381" s="220" t="s">
        <v>272</v>
      </c>
    </row>
    <row r="2382" spans="1:65" s="14" customFormat="1" ht="11.25">
      <c r="B2382" s="221"/>
      <c r="C2382" s="222"/>
      <c r="D2382" s="212" t="s">
        <v>283</v>
      </c>
      <c r="E2382" s="223" t="s">
        <v>1</v>
      </c>
      <c r="F2382" s="224" t="s">
        <v>84</v>
      </c>
      <c r="G2382" s="222"/>
      <c r="H2382" s="225">
        <v>2</v>
      </c>
      <c r="I2382" s="226"/>
      <c r="J2382" s="222"/>
      <c r="K2382" s="222"/>
      <c r="L2382" s="227"/>
      <c r="M2382" s="228"/>
      <c r="N2382" s="229"/>
      <c r="O2382" s="229"/>
      <c r="P2382" s="229"/>
      <c r="Q2382" s="229"/>
      <c r="R2382" s="229"/>
      <c r="S2382" s="229"/>
      <c r="T2382" s="230"/>
      <c r="AT2382" s="231" t="s">
        <v>283</v>
      </c>
      <c r="AU2382" s="231" t="s">
        <v>16</v>
      </c>
      <c r="AV2382" s="14" t="s">
        <v>84</v>
      </c>
      <c r="AW2382" s="14" t="s">
        <v>32</v>
      </c>
      <c r="AX2382" s="14" t="s">
        <v>76</v>
      </c>
      <c r="AY2382" s="231" t="s">
        <v>272</v>
      </c>
    </row>
    <row r="2383" spans="1:65" s="15" customFormat="1" ht="11.25">
      <c r="B2383" s="246"/>
      <c r="C2383" s="247"/>
      <c r="D2383" s="212" t="s">
        <v>283</v>
      </c>
      <c r="E2383" s="248" t="s">
        <v>1</v>
      </c>
      <c r="F2383" s="249" t="s">
        <v>5942</v>
      </c>
      <c r="G2383" s="247"/>
      <c r="H2383" s="250">
        <v>2</v>
      </c>
      <c r="I2383" s="251"/>
      <c r="J2383" s="247"/>
      <c r="K2383" s="247"/>
      <c r="L2383" s="252"/>
      <c r="M2383" s="253"/>
      <c r="N2383" s="254"/>
      <c r="O2383" s="254"/>
      <c r="P2383" s="254"/>
      <c r="Q2383" s="254"/>
      <c r="R2383" s="254"/>
      <c r="S2383" s="254"/>
      <c r="T2383" s="255"/>
      <c r="AT2383" s="256" t="s">
        <v>283</v>
      </c>
      <c r="AU2383" s="256" t="s">
        <v>16</v>
      </c>
      <c r="AV2383" s="15" t="s">
        <v>279</v>
      </c>
      <c r="AW2383" s="15" t="s">
        <v>32</v>
      </c>
      <c r="AX2383" s="15" t="s">
        <v>16</v>
      </c>
      <c r="AY2383" s="256" t="s">
        <v>272</v>
      </c>
    </row>
    <row r="2384" spans="1:65" s="2" customFormat="1" ht="24.2" customHeight="1">
      <c r="A2384" s="34"/>
      <c r="B2384" s="35"/>
      <c r="C2384" s="192" t="s">
        <v>4074</v>
      </c>
      <c r="D2384" s="192" t="s">
        <v>274</v>
      </c>
      <c r="E2384" s="193" t="s">
        <v>7529</v>
      </c>
      <c r="F2384" s="194" t="s">
        <v>7530</v>
      </c>
      <c r="G2384" s="195" t="s">
        <v>952</v>
      </c>
      <c r="H2384" s="196">
        <v>1</v>
      </c>
      <c r="I2384" s="197"/>
      <c r="J2384" s="198">
        <f>ROUND(I2384*H2384,2)</f>
        <v>0</v>
      </c>
      <c r="K2384" s="194" t="s">
        <v>1</v>
      </c>
      <c r="L2384" s="39"/>
      <c r="M2384" s="199" t="s">
        <v>1</v>
      </c>
      <c r="N2384" s="200" t="s">
        <v>41</v>
      </c>
      <c r="O2384" s="71"/>
      <c r="P2384" s="201">
        <f>O2384*H2384</f>
        <v>0</v>
      </c>
      <c r="Q2384" s="201">
        <v>0</v>
      </c>
      <c r="R2384" s="201">
        <f>Q2384*H2384</f>
        <v>0</v>
      </c>
      <c r="S2384" s="201">
        <v>0</v>
      </c>
      <c r="T2384" s="202">
        <f>S2384*H2384</f>
        <v>0</v>
      </c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4"/>
      <c r="AE2384" s="34"/>
      <c r="AR2384" s="203" t="s">
        <v>279</v>
      </c>
      <c r="AT2384" s="203" t="s">
        <v>274</v>
      </c>
      <c r="AU2384" s="203" t="s">
        <v>16</v>
      </c>
      <c r="AY2384" s="17" t="s">
        <v>272</v>
      </c>
      <c r="BE2384" s="204">
        <f>IF(N2384="základní",J2384,0)</f>
        <v>0</v>
      </c>
      <c r="BF2384" s="204">
        <f>IF(N2384="snížená",J2384,0)</f>
        <v>0</v>
      </c>
      <c r="BG2384" s="204">
        <f>IF(N2384="zákl. přenesená",J2384,0)</f>
        <v>0</v>
      </c>
      <c r="BH2384" s="204">
        <f>IF(N2384="sníž. přenesená",J2384,0)</f>
        <v>0</v>
      </c>
      <c r="BI2384" s="204">
        <f>IF(N2384="nulová",J2384,0)</f>
        <v>0</v>
      </c>
      <c r="BJ2384" s="17" t="s">
        <v>16</v>
      </c>
      <c r="BK2384" s="204">
        <f>ROUND(I2384*H2384,2)</f>
        <v>0</v>
      </c>
      <c r="BL2384" s="17" t="s">
        <v>279</v>
      </c>
      <c r="BM2384" s="203" t="s">
        <v>7531</v>
      </c>
    </row>
    <row r="2385" spans="1:65" s="13" customFormat="1" ht="11.25">
      <c r="B2385" s="210"/>
      <c r="C2385" s="211"/>
      <c r="D2385" s="212" t="s">
        <v>283</v>
      </c>
      <c r="E2385" s="213" t="s">
        <v>1</v>
      </c>
      <c r="F2385" s="214" t="s">
        <v>6768</v>
      </c>
      <c r="G2385" s="211"/>
      <c r="H2385" s="213" t="s">
        <v>1</v>
      </c>
      <c r="I2385" s="215"/>
      <c r="J2385" s="211"/>
      <c r="K2385" s="211"/>
      <c r="L2385" s="216"/>
      <c r="M2385" s="217"/>
      <c r="N2385" s="218"/>
      <c r="O2385" s="218"/>
      <c r="P2385" s="218"/>
      <c r="Q2385" s="218"/>
      <c r="R2385" s="218"/>
      <c r="S2385" s="218"/>
      <c r="T2385" s="219"/>
      <c r="AT2385" s="220" t="s">
        <v>283</v>
      </c>
      <c r="AU2385" s="220" t="s">
        <v>16</v>
      </c>
      <c r="AV2385" s="13" t="s">
        <v>16</v>
      </c>
      <c r="AW2385" s="13" t="s">
        <v>32</v>
      </c>
      <c r="AX2385" s="13" t="s">
        <v>76</v>
      </c>
      <c r="AY2385" s="220" t="s">
        <v>272</v>
      </c>
    </row>
    <row r="2386" spans="1:65" s="14" customFormat="1" ht="11.25">
      <c r="B2386" s="221"/>
      <c r="C2386" s="222"/>
      <c r="D2386" s="212" t="s">
        <v>283</v>
      </c>
      <c r="E2386" s="223" t="s">
        <v>1</v>
      </c>
      <c r="F2386" s="224" t="s">
        <v>16</v>
      </c>
      <c r="G2386" s="222"/>
      <c r="H2386" s="225">
        <v>1</v>
      </c>
      <c r="I2386" s="226"/>
      <c r="J2386" s="222"/>
      <c r="K2386" s="222"/>
      <c r="L2386" s="227"/>
      <c r="M2386" s="228"/>
      <c r="N2386" s="229"/>
      <c r="O2386" s="229"/>
      <c r="P2386" s="229"/>
      <c r="Q2386" s="229"/>
      <c r="R2386" s="229"/>
      <c r="S2386" s="229"/>
      <c r="T2386" s="230"/>
      <c r="AT2386" s="231" t="s">
        <v>283</v>
      </c>
      <c r="AU2386" s="231" t="s">
        <v>16</v>
      </c>
      <c r="AV2386" s="14" t="s">
        <v>84</v>
      </c>
      <c r="AW2386" s="14" t="s">
        <v>32</v>
      </c>
      <c r="AX2386" s="14" t="s">
        <v>76</v>
      </c>
      <c r="AY2386" s="231" t="s">
        <v>272</v>
      </c>
    </row>
    <row r="2387" spans="1:65" s="15" customFormat="1" ht="11.25">
      <c r="B2387" s="246"/>
      <c r="C2387" s="247"/>
      <c r="D2387" s="212" t="s">
        <v>283</v>
      </c>
      <c r="E2387" s="248" t="s">
        <v>1</v>
      </c>
      <c r="F2387" s="249" t="s">
        <v>5942</v>
      </c>
      <c r="G2387" s="247"/>
      <c r="H2387" s="250">
        <v>1</v>
      </c>
      <c r="I2387" s="251"/>
      <c r="J2387" s="247"/>
      <c r="K2387" s="247"/>
      <c r="L2387" s="252"/>
      <c r="M2387" s="253"/>
      <c r="N2387" s="254"/>
      <c r="O2387" s="254"/>
      <c r="P2387" s="254"/>
      <c r="Q2387" s="254"/>
      <c r="R2387" s="254"/>
      <c r="S2387" s="254"/>
      <c r="T2387" s="255"/>
      <c r="AT2387" s="256" t="s">
        <v>283</v>
      </c>
      <c r="AU2387" s="256" t="s">
        <v>16</v>
      </c>
      <c r="AV2387" s="15" t="s">
        <v>279</v>
      </c>
      <c r="AW2387" s="15" t="s">
        <v>32</v>
      </c>
      <c r="AX2387" s="15" t="s">
        <v>16</v>
      </c>
      <c r="AY2387" s="256" t="s">
        <v>272</v>
      </c>
    </row>
    <row r="2388" spans="1:65" s="2" customFormat="1" ht="16.5" customHeight="1">
      <c r="A2388" s="34"/>
      <c r="B2388" s="35"/>
      <c r="C2388" s="192" t="s">
        <v>4079</v>
      </c>
      <c r="D2388" s="192" t="s">
        <v>274</v>
      </c>
      <c r="E2388" s="193" t="s">
        <v>7532</v>
      </c>
      <c r="F2388" s="194" t="s">
        <v>7533</v>
      </c>
      <c r="G2388" s="195" t="s">
        <v>952</v>
      </c>
      <c r="H2388" s="196">
        <v>1</v>
      </c>
      <c r="I2388" s="197"/>
      <c r="J2388" s="198">
        <f>ROUND(I2388*H2388,2)</f>
        <v>0</v>
      </c>
      <c r="K2388" s="194" t="s">
        <v>1</v>
      </c>
      <c r="L2388" s="39"/>
      <c r="M2388" s="199" t="s">
        <v>1</v>
      </c>
      <c r="N2388" s="200" t="s">
        <v>41</v>
      </c>
      <c r="O2388" s="71"/>
      <c r="P2388" s="201">
        <f>O2388*H2388</f>
        <v>0</v>
      </c>
      <c r="Q2388" s="201">
        <v>0</v>
      </c>
      <c r="R2388" s="201">
        <f>Q2388*H2388</f>
        <v>0</v>
      </c>
      <c r="S2388" s="201">
        <v>0</v>
      </c>
      <c r="T2388" s="202">
        <f>S2388*H2388</f>
        <v>0</v>
      </c>
      <c r="U2388" s="34"/>
      <c r="V2388" s="34"/>
      <c r="W2388" s="34"/>
      <c r="X2388" s="34"/>
      <c r="Y2388" s="34"/>
      <c r="Z2388" s="34"/>
      <c r="AA2388" s="34"/>
      <c r="AB2388" s="34"/>
      <c r="AC2388" s="34"/>
      <c r="AD2388" s="34"/>
      <c r="AE2388" s="34"/>
      <c r="AR2388" s="203" t="s">
        <v>279</v>
      </c>
      <c r="AT2388" s="203" t="s">
        <v>274</v>
      </c>
      <c r="AU2388" s="203" t="s">
        <v>16</v>
      </c>
      <c r="AY2388" s="17" t="s">
        <v>272</v>
      </c>
      <c r="BE2388" s="204">
        <f>IF(N2388="základní",J2388,0)</f>
        <v>0</v>
      </c>
      <c r="BF2388" s="204">
        <f>IF(N2388="snížená",J2388,0)</f>
        <v>0</v>
      </c>
      <c r="BG2388" s="204">
        <f>IF(N2388="zákl. přenesená",J2388,0)</f>
        <v>0</v>
      </c>
      <c r="BH2388" s="204">
        <f>IF(N2388="sníž. přenesená",J2388,0)</f>
        <v>0</v>
      </c>
      <c r="BI2388" s="204">
        <f>IF(N2388="nulová",J2388,0)</f>
        <v>0</v>
      </c>
      <c r="BJ2388" s="17" t="s">
        <v>16</v>
      </c>
      <c r="BK2388" s="204">
        <f>ROUND(I2388*H2388,2)</f>
        <v>0</v>
      </c>
      <c r="BL2388" s="17" t="s">
        <v>279</v>
      </c>
      <c r="BM2388" s="203" t="s">
        <v>7534</v>
      </c>
    </row>
    <row r="2389" spans="1:65" s="13" customFormat="1" ht="11.25">
      <c r="B2389" s="210"/>
      <c r="C2389" s="211"/>
      <c r="D2389" s="212" t="s">
        <v>283</v>
      </c>
      <c r="E2389" s="213" t="s">
        <v>1</v>
      </c>
      <c r="F2389" s="214" t="s">
        <v>6768</v>
      </c>
      <c r="G2389" s="211"/>
      <c r="H2389" s="213" t="s">
        <v>1</v>
      </c>
      <c r="I2389" s="215"/>
      <c r="J2389" s="211"/>
      <c r="K2389" s="211"/>
      <c r="L2389" s="216"/>
      <c r="M2389" s="217"/>
      <c r="N2389" s="218"/>
      <c r="O2389" s="218"/>
      <c r="P2389" s="218"/>
      <c r="Q2389" s="218"/>
      <c r="R2389" s="218"/>
      <c r="S2389" s="218"/>
      <c r="T2389" s="219"/>
      <c r="AT2389" s="220" t="s">
        <v>283</v>
      </c>
      <c r="AU2389" s="220" t="s">
        <v>16</v>
      </c>
      <c r="AV2389" s="13" t="s">
        <v>16</v>
      </c>
      <c r="AW2389" s="13" t="s">
        <v>32</v>
      </c>
      <c r="AX2389" s="13" t="s">
        <v>76</v>
      </c>
      <c r="AY2389" s="220" t="s">
        <v>272</v>
      </c>
    </row>
    <row r="2390" spans="1:65" s="14" customFormat="1" ht="11.25">
      <c r="B2390" s="221"/>
      <c r="C2390" s="222"/>
      <c r="D2390" s="212" t="s">
        <v>283</v>
      </c>
      <c r="E2390" s="223" t="s">
        <v>1</v>
      </c>
      <c r="F2390" s="224" t="s">
        <v>16</v>
      </c>
      <c r="G2390" s="222"/>
      <c r="H2390" s="225">
        <v>1</v>
      </c>
      <c r="I2390" s="226"/>
      <c r="J2390" s="222"/>
      <c r="K2390" s="222"/>
      <c r="L2390" s="227"/>
      <c r="M2390" s="228"/>
      <c r="N2390" s="229"/>
      <c r="O2390" s="229"/>
      <c r="P2390" s="229"/>
      <c r="Q2390" s="229"/>
      <c r="R2390" s="229"/>
      <c r="S2390" s="229"/>
      <c r="T2390" s="230"/>
      <c r="AT2390" s="231" t="s">
        <v>283</v>
      </c>
      <c r="AU2390" s="231" t="s">
        <v>16</v>
      </c>
      <c r="AV2390" s="14" t="s">
        <v>84</v>
      </c>
      <c r="AW2390" s="14" t="s">
        <v>32</v>
      </c>
      <c r="AX2390" s="14" t="s">
        <v>76</v>
      </c>
      <c r="AY2390" s="231" t="s">
        <v>272</v>
      </c>
    </row>
    <row r="2391" spans="1:65" s="15" customFormat="1" ht="11.25">
      <c r="B2391" s="246"/>
      <c r="C2391" s="247"/>
      <c r="D2391" s="212" t="s">
        <v>283</v>
      </c>
      <c r="E2391" s="248" t="s">
        <v>1</v>
      </c>
      <c r="F2391" s="249" t="s">
        <v>5942</v>
      </c>
      <c r="G2391" s="247"/>
      <c r="H2391" s="250">
        <v>1</v>
      </c>
      <c r="I2391" s="251"/>
      <c r="J2391" s="247"/>
      <c r="K2391" s="247"/>
      <c r="L2391" s="252"/>
      <c r="M2391" s="253"/>
      <c r="N2391" s="254"/>
      <c r="O2391" s="254"/>
      <c r="P2391" s="254"/>
      <c r="Q2391" s="254"/>
      <c r="R2391" s="254"/>
      <c r="S2391" s="254"/>
      <c r="T2391" s="255"/>
      <c r="AT2391" s="256" t="s">
        <v>283</v>
      </c>
      <c r="AU2391" s="256" t="s">
        <v>16</v>
      </c>
      <c r="AV2391" s="15" t="s">
        <v>279</v>
      </c>
      <c r="AW2391" s="15" t="s">
        <v>32</v>
      </c>
      <c r="AX2391" s="15" t="s">
        <v>16</v>
      </c>
      <c r="AY2391" s="256" t="s">
        <v>272</v>
      </c>
    </row>
    <row r="2392" spans="1:65" s="2" customFormat="1" ht="37.9" customHeight="1">
      <c r="A2392" s="34"/>
      <c r="B2392" s="35"/>
      <c r="C2392" s="192" t="s">
        <v>4085</v>
      </c>
      <c r="D2392" s="192" t="s">
        <v>274</v>
      </c>
      <c r="E2392" s="193" t="s">
        <v>7535</v>
      </c>
      <c r="F2392" s="194" t="s">
        <v>7536</v>
      </c>
      <c r="G2392" s="195" t="s">
        <v>952</v>
      </c>
      <c r="H2392" s="196">
        <v>4</v>
      </c>
      <c r="I2392" s="197"/>
      <c r="J2392" s="198">
        <f>ROUND(I2392*H2392,2)</f>
        <v>0</v>
      </c>
      <c r="K2392" s="194" t="s">
        <v>1</v>
      </c>
      <c r="L2392" s="39"/>
      <c r="M2392" s="199" t="s">
        <v>1</v>
      </c>
      <c r="N2392" s="200" t="s">
        <v>41</v>
      </c>
      <c r="O2392" s="71"/>
      <c r="P2392" s="201">
        <f>O2392*H2392</f>
        <v>0</v>
      </c>
      <c r="Q2392" s="201">
        <v>0</v>
      </c>
      <c r="R2392" s="201">
        <f>Q2392*H2392</f>
        <v>0</v>
      </c>
      <c r="S2392" s="201">
        <v>0</v>
      </c>
      <c r="T2392" s="202">
        <f>S2392*H2392</f>
        <v>0</v>
      </c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  <c r="AR2392" s="203" t="s">
        <v>279</v>
      </c>
      <c r="AT2392" s="203" t="s">
        <v>274</v>
      </c>
      <c r="AU2392" s="203" t="s">
        <v>16</v>
      </c>
      <c r="AY2392" s="17" t="s">
        <v>272</v>
      </c>
      <c r="BE2392" s="204">
        <f>IF(N2392="základní",J2392,0)</f>
        <v>0</v>
      </c>
      <c r="BF2392" s="204">
        <f>IF(N2392="snížená",J2392,0)</f>
        <v>0</v>
      </c>
      <c r="BG2392" s="204">
        <f>IF(N2392="zákl. přenesená",J2392,0)</f>
        <v>0</v>
      </c>
      <c r="BH2392" s="204">
        <f>IF(N2392="sníž. přenesená",J2392,0)</f>
        <v>0</v>
      </c>
      <c r="BI2392" s="204">
        <f>IF(N2392="nulová",J2392,0)</f>
        <v>0</v>
      </c>
      <c r="BJ2392" s="17" t="s">
        <v>16</v>
      </c>
      <c r="BK2392" s="204">
        <f>ROUND(I2392*H2392,2)</f>
        <v>0</v>
      </c>
      <c r="BL2392" s="17" t="s">
        <v>279</v>
      </c>
      <c r="BM2392" s="203" t="s">
        <v>7537</v>
      </c>
    </row>
    <row r="2393" spans="1:65" s="13" customFormat="1" ht="11.25">
      <c r="B2393" s="210"/>
      <c r="C2393" s="211"/>
      <c r="D2393" s="212" t="s">
        <v>283</v>
      </c>
      <c r="E2393" s="213" t="s">
        <v>1</v>
      </c>
      <c r="F2393" s="214" t="s">
        <v>6768</v>
      </c>
      <c r="G2393" s="211"/>
      <c r="H2393" s="213" t="s">
        <v>1</v>
      </c>
      <c r="I2393" s="215"/>
      <c r="J2393" s="211"/>
      <c r="K2393" s="211"/>
      <c r="L2393" s="216"/>
      <c r="M2393" s="217"/>
      <c r="N2393" s="218"/>
      <c r="O2393" s="218"/>
      <c r="P2393" s="218"/>
      <c r="Q2393" s="218"/>
      <c r="R2393" s="218"/>
      <c r="S2393" s="218"/>
      <c r="T2393" s="219"/>
      <c r="AT2393" s="220" t="s">
        <v>283</v>
      </c>
      <c r="AU2393" s="220" t="s">
        <v>16</v>
      </c>
      <c r="AV2393" s="13" t="s">
        <v>16</v>
      </c>
      <c r="AW2393" s="13" t="s">
        <v>32</v>
      </c>
      <c r="AX2393" s="13" t="s">
        <v>76</v>
      </c>
      <c r="AY2393" s="220" t="s">
        <v>272</v>
      </c>
    </row>
    <row r="2394" spans="1:65" s="14" customFormat="1" ht="11.25">
      <c r="B2394" s="221"/>
      <c r="C2394" s="222"/>
      <c r="D2394" s="212" t="s">
        <v>283</v>
      </c>
      <c r="E2394" s="223" t="s">
        <v>1</v>
      </c>
      <c r="F2394" s="224" t="s">
        <v>279</v>
      </c>
      <c r="G2394" s="222"/>
      <c r="H2394" s="225">
        <v>4</v>
      </c>
      <c r="I2394" s="226"/>
      <c r="J2394" s="222"/>
      <c r="K2394" s="222"/>
      <c r="L2394" s="227"/>
      <c r="M2394" s="228"/>
      <c r="N2394" s="229"/>
      <c r="O2394" s="229"/>
      <c r="P2394" s="229"/>
      <c r="Q2394" s="229"/>
      <c r="R2394" s="229"/>
      <c r="S2394" s="229"/>
      <c r="T2394" s="230"/>
      <c r="AT2394" s="231" t="s">
        <v>283</v>
      </c>
      <c r="AU2394" s="231" t="s">
        <v>16</v>
      </c>
      <c r="AV2394" s="14" t="s">
        <v>84</v>
      </c>
      <c r="AW2394" s="14" t="s">
        <v>32</v>
      </c>
      <c r="AX2394" s="14" t="s">
        <v>76</v>
      </c>
      <c r="AY2394" s="231" t="s">
        <v>272</v>
      </c>
    </row>
    <row r="2395" spans="1:65" s="15" customFormat="1" ht="11.25">
      <c r="B2395" s="246"/>
      <c r="C2395" s="247"/>
      <c r="D2395" s="212" t="s">
        <v>283</v>
      </c>
      <c r="E2395" s="248" t="s">
        <v>1</v>
      </c>
      <c r="F2395" s="249" t="s">
        <v>5942</v>
      </c>
      <c r="G2395" s="247"/>
      <c r="H2395" s="250">
        <v>4</v>
      </c>
      <c r="I2395" s="251"/>
      <c r="J2395" s="247"/>
      <c r="K2395" s="247"/>
      <c r="L2395" s="252"/>
      <c r="M2395" s="253"/>
      <c r="N2395" s="254"/>
      <c r="O2395" s="254"/>
      <c r="P2395" s="254"/>
      <c r="Q2395" s="254"/>
      <c r="R2395" s="254"/>
      <c r="S2395" s="254"/>
      <c r="T2395" s="255"/>
      <c r="AT2395" s="256" t="s">
        <v>283</v>
      </c>
      <c r="AU2395" s="256" t="s">
        <v>16</v>
      </c>
      <c r="AV2395" s="15" t="s">
        <v>279</v>
      </c>
      <c r="AW2395" s="15" t="s">
        <v>32</v>
      </c>
      <c r="AX2395" s="15" t="s">
        <v>16</v>
      </c>
      <c r="AY2395" s="256" t="s">
        <v>272</v>
      </c>
    </row>
    <row r="2396" spans="1:65" s="2" customFormat="1" ht="44.25" customHeight="1">
      <c r="A2396" s="34"/>
      <c r="B2396" s="35"/>
      <c r="C2396" s="192" t="s">
        <v>4091</v>
      </c>
      <c r="D2396" s="192" t="s">
        <v>274</v>
      </c>
      <c r="E2396" s="193" t="s">
        <v>7538</v>
      </c>
      <c r="F2396" s="194" t="s">
        <v>7539</v>
      </c>
      <c r="G2396" s="195" t="s">
        <v>952</v>
      </c>
      <c r="H2396" s="196">
        <v>12</v>
      </c>
      <c r="I2396" s="197"/>
      <c r="J2396" s="198">
        <f>ROUND(I2396*H2396,2)</f>
        <v>0</v>
      </c>
      <c r="K2396" s="194" t="s">
        <v>1</v>
      </c>
      <c r="L2396" s="39"/>
      <c r="M2396" s="199" t="s">
        <v>1</v>
      </c>
      <c r="N2396" s="200" t="s">
        <v>41</v>
      </c>
      <c r="O2396" s="71"/>
      <c r="P2396" s="201">
        <f>O2396*H2396</f>
        <v>0</v>
      </c>
      <c r="Q2396" s="201">
        <v>0</v>
      </c>
      <c r="R2396" s="201">
        <f>Q2396*H2396</f>
        <v>0</v>
      </c>
      <c r="S2396" s="201">
        <v>0</v>
      </c>
      <c r="T2396" s="202">
        <f>S2396*H2396</f>
        <v>0</v>
      </c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4"/>
      <c r="AE2396" s="34"/>
      <c r="AR2396" s="203" t="s">
        <v>279</v>
      </c>
      <c r="AT2396" s="203" t="s">
        <v>274</v>
      </c>
      <c r="AU2396" s="203" t="s">
        <v>16</v>
      </c>
      <c r="AY2396" s="17" t="s">
        <v>272</v>
      </c>
      <c r="BE2396" s="204">
        <f>IF(N2396="základní",J2396,0)</f>
        <v>0</v>
      </c>
      <c r="BF2396" s="204">
        <f>IF(N2396="snížená",J2396,0)</f>
        <v>0</v>
      </c>
      <c r="BG2396" s="204">
        <f>IF(N2396="zákl. přenesená",J2396,0)</f>
        <v>0</v>
      </c>
      <c r="BH2396" s="204">
        <f>IF(N2396="sníž. přenesená",J2396,0)</f>
        <v>0</v>
      </c>
      <c r="BI2396" s="204">
        <f>IF(N2396="nulová",J2396,0)</f>
        <v>0</v>
      </c>
      <c r="BJ2396" s="17" t="s">
        <v>16</v>
      </c>
      <c r="BK2396" s="204">
        <f>ROUND(I2396*H2396,2)</f>
        <v>0</v>
      </c>
      <c r="BL2396" s="17" t="s">
        <v>279</v>
      </c>
      <c r="BM2396" s="203" t="s">
        <v>7540</v>
      </c>
    </row>
    <row r="2397" spans="1:65" s="13" customFormat="1" ht="22.5">
      <c r="B2397" s="210"/>
      <c r="C2397" s="211"/>
      <c r="D2397" s="212" t="s">
        <v>283</v>
      </c>
      <c r="E2397" s="213" t="s">
        <v>1</v>
      </c>
      <c r="F2397" s="214" t="s">
        <v>7398</v>
      </c>
      <c r="G2397" s="211"/>
      <c r="H2397" s="213" t="s">
        <v>1</v>
      </c>
      <c r="I2397" s="215"/>
      <c r="J2397" s="211"/>
      <c r="K2397" s="211"/>
      <c r="L2397" s="216"/>
      <c r="M2397" s="217"/>
      <c r="N2397" s="218"/>
      <c r="O2397" s="218"/>
      <c r="P2397" s="218"/>
      <c r="Q2397" s="218"/>
      <c r="R2397" s="218"/>
      <c r="S2397" s="218"/>
      <c r="T2397" s="219"/>
      <c r="AT2397" s="220" t="s">
        <v>283</v>
      </c>
      <c r="AU2397" s="220" t="s">
        <v>16</v>
      </c>
      <c r="AV2397" s="13" t="s">
        <v>16</v>
      </c>
      <c r="AW2397" s="13" t="s">
        <v>32</v>
      </c>
      <c r="AX2397" s="13" t="s">
        <v>76</v>
      </c>
      <c r="AY2397" s="220" t="s">
        <v>272</v>
      </c>
    </row>
    <row r="2398" spans="1:65" s="13" customFormat="1" ht="11.25">
      <c r="B2398" s="210"/>
      <c r="C2398" s="211"/>
      <c r="D2398" s="212" t="s">
        <v>283</v>
      </c>
      <c r="E2398" s="213" t="s">
        <v>1</v>
      </c>
      <c r="F2398" s="214" t="s">
        <v>7399</v>
      </c>
      <c r="G2398" s="211"/>
      <c r="H2398" s="213" t="s">
        <v>1</v>
      </c>
      <c r="I2398" s="215"/>
      <c r="J2398" s="211"/>
      <c r="K2398" s="211"/>
      <c r="L2398" s="216"/>
      <c r="M2398" s="217"/>
      <c r="N2398" s="218"/>
      <c r="O2398" s="218"/>
      <c r="P2398" s="218"/>
      <c r="Q2398" s="218"/>
      <c r="R2398" s="218"/>
      <c r="S2398" s="218"/>
      <c r="T2398" s="219"/>
      <c r="AT2398" s="220" t="s">
        <v>283</v>
      </c>
      <c r="AU2398" s="220" t="s">
        <v>16</v>
      </c>
      <c r="AV2398" s="13" t="s">
        <v>16</v>
      </c>
      <c r="AW2398" s="13" t="s">
        <v>32</v>
      </c>
      <c r="AX2398" s="13" t="s">
        <v>76</v>
      </c>
      <c r="AY2398" s="220" t="s">
        <v>272</v>
      </c>
    </row>
    <row r="2399" spans="1:65" s="13" customFormat="1" ht="22.5">
      <c r="B2399" s="210"/>
      <c r="C2399" s="211"/>
      <c r="D2399" s="212" t="s">
        <v>283</v>
      </c>
      <c r="E2399" s="213" t="s">
        <v>1</v>
      </c>
      <c r="F2399" s="214" t="s">
        <v>7400</v>
      </c>
      <c r="G2399" s="211"/>
      <c r="H2399" s="213" t="s">
        <v>1</v>
      </c>
      <c r="I2399" s="215"/>
      <c r="J2399" s="211"/>
      <c r="K2399" s="211"/>
      <c r="L2399" s="216"/>
      <c r="M2399" s="217"/>
      <c r="N2399" s="218"/>
      <c r="O2399" s="218"/>
      <c r="P2399" s="218"/>
      <c r="Q2399" s="218"/>
      <c r="R2399" s="218"/>
      <c r="S2399" s="218"/>
      <c r="T2399" s="219"/>
      <c r="AT2399" s="220" t="s">
        <v>283</v>
      </c>
      <c r="AU2399" s="220" t="s">
        <v>16</v>
      </c>
      <c r="AV2399" s="13" t="s">
        <v>16</v>
      </c>
      <c r="AW2399" s="13" t="s">
        <v>32</v>
      </c>
      <c r="AX2399" s="13" t="s">
        <v>76</v>
      </c>
      <c r="AY2399" s="220" t="s">
        <v>272</v>
      </c>
    </row>
    <row r="2400" spans="1:65" s="13" customFormat="1" ht="33.75">
      <c r="B2400" s="210"/>
      <c r="C2400" s="211"/>
      <c r="D2400" s="212" t="s">
        <v>283</v>
      </c>
      <c r="E2400" s="213" t="s">
        <v>1</v>
      </c>
      <c r="F2400" s="214" t="s">
        <v>7401</v>
      </c>
      <c r="G2400" s="211"/>
      <c r="H2400" s="213" t="s">
        <v>1</v>
      </c>
      <c r="I2400" s="215"/>
      <c r="J2400" s="211"/>
      <c r="K2400" s="211"/>
      <c r="L2400" s="216"/>
      <c r="M2400" s="217"/>
      <c r="N2400" s="218"/>
      <c r="O2400" s="218"/>
      <c r="P2400" s="218"/>
      <c r="Q2400" s="218"/>
      <c r="R2400" s="218"/>
      <c r="S2400" s="218"/>
      <c r="T2400" s="219"/>
      <c r="AT2400" s="220" t="s">
        <v>283</v>
      </c>
      <c r="AU2400" s="220" t="s">
        <v>16</v>
      </c>
      <c r="AV2400" s="13" t="s">
        <v>16</v>
      </c>
      <c r="AW2400" s="13" t="s">
        <v>32</v>
      </c>
      <c r="AX2400" s="13" t="s">
        <v>76</v>
      </c>
      <c r="AY2400" s="220" t="s">
        <v>272</v>
      </c>
    </row>
    <row r="2401" spans="1:65" s="13" customFormat="1" ht="11.25">
      <c r="B2401" s="210"/>
      <c r="C2401" s="211"/>
      <c r="D2401" s="212" t="s">
        <v>283</v>
      </c>
      <c r="E2401" s="213" t="s">
        <v>1</v>
      </c>
      <c r="F2401" s="214" t="s">
        <v>6909</v>
      </c>
      <c r="G2401" s="211"/>
      <c r="H2401" s="213" t="s">
        <v>1</v>
      </c>
      <c r="I2401" s="215"/>
      <c r="J2401" s="211"/>
      <c r="K2401" s="211"/>
      <c r="L2401" s="216"/>
      <c r="M2401" s="217"/>
      <c r="N2401" s="218"/>
      <c r="O2401" s="218"/>
      <c r="P2401" s="218"/>
      <c r="Q2401" s="218"/>
      <c r="R2401" s="218"/>
      <c r="S2401" s="218"/>
      <c r="T2401" s="219"/>
      <c r="AT2401" s="220" t="s">
        <v>283</v>
      </c>
      <c r="AU2401" s="220" t="s">
        <v>16</v>
      </c>
      <c r="AV2401" s="13" t="s">
        <v>16</v>
      </c>
      <c r="AW2401" s="13" t="s">
        <v>32</v>
      </c>
      <c r="AX2401" s="13" t="s">
        <v>76</v>
      </c>
      <c r="AY2401" s="220" t="s">
        <v>272</v>
      </c>
    </row>
    <row r="2402" spans="1:65" s="14" customFormat="1" ht="11.25">
      <c r="B2402" s="221"/>
      <c r="C2402" s="222"/>
      <c r="D2402" s="212" t="s">
        <v>283</v>
      </c>
      <c r="E2402" s="223" t="s">
        <v>1</v>
      </c>
      <c r="F2402" s="224" t="s">
        <v>344</v>
      </c>
      <c r="G2402" s="222"/>
      <c r="H2402" s="225">
        <v>12</v>
      </c>
      <c r="I2402" s="226"/>
      <c r="J2402" s="222"/>
      <c r="K2402" s="222"/>
      <c r="L2402" s="227"/>
      <c r="M2402" s="228"/>
      <c r="N2402" s="229"/>
      <c r="O2402" s="229"/>
      <c r="P2402" s="229"/>
      <c r="Q2402" s="229"/>
      <c r="R2402" s="229"/>
      <c r="S2402" s="229"/>
      <c r="T2402" s="230"/>
      <c r="AT2402" s="231" t="s">
        <v>283</v>
      </c>
      <c r="AU2402" s="231" t="s">
        <v>16</v>
      </c>
      <c r="AV2402" s="14" t="s">
        <v>84</v>
      </c>
      <c r="AW2402" s="14" t="s">
        <v>32</v>
      </c>
      <c r="AX2402" s="14" t="s">
        <v>76</v>
      </c>
      <c r="AY2402" s="231" t="s">
        <v>272</v>
      </c>
    </row>
    <row r="2403" spans="1:65" s="15" customFormat="1" ht="11.25">
      <c r="B2403" s="246"/>
      <c r="C2403" s="247"/>
      <c r="D2403" s="212" t="s">
        <v>283</v>
      </c>
      <c r="E2403" s="248" t="s">
        <v>1</v>
      </c>
      <c r="F2403" s="249" t="s">
        <v>5942</v>
      </c>
      <c r="G2403" s="247"/>
      <c r="H2403" s="250">
        <v>12</v>
      </c>
      <c r="I2403" s="251"/>
      <c r="J2403" s="247"/>
      <c r="K2403" s="247"/>
      <c r="L2403" s="252"/>
      <c r="M2403" s="253"/>
      <c r="N2403" s="254"/>
      <c r="O2403" s="254"/>
      <c r="P2403" s="254"/>
      <c r="Q2403" s="254"/>
      <c r="R2403" s="254"/>
      <c r="S2403" s="254"/>
      <c r="T2403" s="255"/>
      <c r="AT2403" s="256" t="s">
        <v>283</v>
      </c>
      <c r="AU2403" s="256" t="s">
        <v>16</v>
      </c>
      <c r="AV2403" s="15" t="s">
        <v>279</v>
      </c>
      <c r="AW2403" s="15" t="s">
        <v>32</v>
      </c>
      <c r="AX2403" s="15" t="s">
        <v>16</v>
      </c>
      <c r="AY2403" s="256" t="s">
        <v>272</v>
      </c>
    </row>
    <row r="2404" spans="1:65" s="2" customFormat="1" ht="37.9" customHeight="1">
      <c r="A2404" s="34"/>
      <c r="B2404" s="35"/>
      <c r="C2404" s="192" t="s">
        <v>4096</v>
      </c>
      <c r="D2404" s="192" t="s">
        <v>274</v>
      </c>
      <c r="E2404" s="193" t="s">
        <v>7541</v>
      </c>
      <c r="F2404" s="194" t="s">
        <v>7542</v>
      </c>
      <c r="G2404" s="195" t="s">
        <v>952</v>
      </c>
      <c r="H2404" s="196">
        <v>1</v>
      </c>
      <c r="I2404" s="197"/>
      <c r="J2404" s="198">
        <f>ROUND(I2404*H2404,2)</f>
        <v>0</v>
      </c>
      <c r="K2404" s="194" t="s">
        <v>1</v>
      </c>
      <c r="L2404" s="39"/>
      <c r="M2404" s="199" t="s">
        <v>1</v>
      </c>
      <c r="N2404" s="200" t="s">
        <v>41</v>
      </c>
      <c r="O2404" s="71"/>
      <c r="P2404" s="201">
        <f>O2404*H2404</f>
        <v>0</v>
      </c>
      <c r="Q2404" s="201">
        <v>0</v>
      </c>
      <c r="R2404" s="201">
        <f>Q2404*H2404</f>
        <v>0</v>
      </c>
      <c r="S2404" s="201">
        <v>0</v>
      </c>
      <c r="T2404" s="202">
        <f>S2404*H2404</f>
        <v>0</v>
      </c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R2404" s="203" t="s">
        <v>279</v>
      </c>
      <c r="AT2404" s="203" t="s">
        <v>274</v>
      </c>
      <c r="AU2404" s="203" t="s">
        <v>16</v>
      </c>
      <c r="AY2404" s="17" t="s">
        <v>272</v>
      </c>
      <c r="BE2404" s="204">
        <f>IF(N2404="základní",J2404,0)</f>
        <v>0</v>
      </c>
      <c r="BF2404" s="204">
        <f>IF(N2404="snížená",J2404,0)</f>
        <v>0</v>
      </c>
      <c r="BG2404" s="204">
        <f>IF(N2404="zákl. přenesená",J2404,0)</f>
        <v>0</v>
      </c>
      <c r="BH2404" s="204">
        <f>IF(N2404="sníž. přenesená",J2404,0)</f>
        <v>0</v>
      </c>
      <c r="BI2404" s="204">
        <f>IF(N2404="nulová",J2404,0)</f>
        <v>0</v>
      </c>
      <c r="BJ2404" s="17" t="s">
        <v>16</v>
      </c>
      <c r="BK2404" s="204">
        <f>ROUND(I2404*H2404,2)</f>
        <v>0</v>
      </c>
      <c r="BL2404" s="17" t="s">
        <v>279</v>
      </c>
      <c r="BM2404" s="203" t="s">
        <v>7543</v>
      </c>
    </row>
    <row r="2405" spans="1:65" s="13" customFormat="1" ht="22.5">
      <c r="B2405" s="210"/>
      <c r="C2405" s="211"/>
      <c r="D2405" s="212" t="s">
        <v>283</v>
      </c>
      <c r="E2405" s="213" t="s">
        <v>1</v>
      </c>
      <c r="F2405" s="214" t="s">
        <v>7398</v>
      </c>
      <c r="G2405" s="211"/>
      <c r="H2405" s="213" t="s">
        <v>1</v>
      </c>
      <c r="I2405" s="215"/>
      <c r="J2405" s="211"/>
      <c r="K2405" s="211"/>
      <c r="L2405" s="216"/>
      <c r="M2405" s="217"/>
      <c r="N2405" s="218"/>
      <c r="O2405" s="218"/>
      <c r="P2405" s="218"/>
      <c r="Q2405" s="218"/>
      <c r="R2405" s="218"/>
      <c r="S2405" s="218"/>
      <c r="T2405" s="219"/>
      <c r="AT2405" s="220" t="s">
        <v>283</v>
      </c>
      <c r="AU2405" s="220" t="s">
        <v>16</v>
      </c>
      <c r="AV2405" s="13" t="s">
        <v>16</v>
      </c>
      <c r="AW2405" s="13" t="s">
        <v>32</v>
      </c>
      <c r="AX2405" s="13" t="s">
        <v>76</v>
      </c>
      <c r="AY2405" s="220" t="s">
        <v>272</v>
      </c>
    </row>
    <row r="2406" spans="1:65" s="13" customFormat="1" ht="11.25">
      <c r="B2406" s="210"/>
      <c r="C2406" s="211"/>
      <c r="D2406" s="212" t="s">
        <v>283</v>
      </c>
      <c r="E2406" s="213" t="s">
        <v>1</v>
      </c>
      <c r="F2406" s="214" t="s">
        <v>7399</v>
      </c>
      <c r="G2406" s="211"/>
      <c r="H2406" s="213" t="s">
        <v>1</v>
      </c>
      <c r="I2406" s="215"/>
      <c r="J2406" s="211"/>
      <c r="K2406" s="211"/>
      <c r="L2406" s="216"/>
      <c r="M2406" s="217"/>
      <c r="N2406" s="218"/>
      <c r="O2406" s="218"/>
      <c r="P2406" s="218"/>
      <c r="Q2406" s="218"/>
      <c r="R2406" s="218"/>
      <c r="S2406" s="218"/>
      <c r="T2406" s="219"/>
      <c r="AT2406" s="220" t="s">
        <v>283</v>
      </c>
      <c r="AU2406" s="220" t="s">
        <v>16</v>
      </c>
      <c r="AV2406" s="13" t="s">
        <v>16</v>
      </c>
      <c r="AW2406" s="13" t="s">
        <v>32</v>
      </c>
      <c r="AX2406" s="13" t="s">
        <v>76</v>
      </c>
      <c r="AY2406" s="220" t="s">
        <v>272</v>
      </c>
    </row>
    <row r="2407" spans="1:65" s="13" customFormat="1" ht="22.5">
      <c r="B2407" s="210"/>
      <c r="C2407" s="211"/>
      <c r="D2407" s="212" t="s">
        <v>283</v>
      </c>
      <c r="E2407" s="213" t="s">
        <v>1</v>
      </c>
      <c r="F2407" s="214" t="s">
        <v>7400</v>
      </c>
      <c r="G2407" s="211"/>
      <c r="H2407" s="213" t="s">
        <v>1</v>
      </c>
      <c r="I2407" s="215"/>
      <c r="J2407" s="211"/>
      <c r="K2407" s="211"/>
      <c r="L2407" s="216"/>
      <c r="M2407" s="217"/>
      <c r="N2407" s="218"/>
      <c r="O2407" s="218"/>
      <c r="P2407" s="218"/>
      <c r="Q2407" s="218"/>
      <c r="R2407" s="218"/>
      <c r="S2407" s="218"/>
      <c r="T2407" s="219"/>
      <c r="AT2407" s="220" t="s">
        <v>283</v>
      </c>
      <c r="AU2407" s="220" t="s">
        <v>16</v>
      </c>
      <c r="AV2407" s="13" t="s">
        <v>16</v>
      </c>
      <c r="AW2407" s="13" t="s">
        <v>32</v>
      </c>
      <c r="AX2407" s="13" t="s">
        <v>76</v>
      </c>
      <c r="AY2407" s="220" t="s">
        <v>272</v>
      </c>
    </row>
    <row r="2408" spans="1:65" s="13" customFormat="1" ht="33.75">
      <c r="B2408" s="210"/>
      <c r="C2408" s="211"/>
      <c r="D2408" s="212" t="s">
        <v>283</v>
      </c>
      <c r="E2408" s="213" t="s">
        <v>1</v>
      </c>
      <c r="F2408" s="214" t="s">
        <v>7401</v>
      </c>
      <c r="G2408" s="211"/>
      <c r="H2408" s="213" t="s">
        <v>1</v>
      </c>
      <c r="I2408" s="215"/>
      <c r="J2408" s="211"/>
      <c r="K2408" s="211"/>
      <c r="L2408" s="216"/>
      <c r="M2408" s="217"/>
      <c r="N2408" s="218"/>
      <c r="O2408" s="218"/>
      <c r="P2408" s="218"/>
      <c r="Q2408" s="218"/>
      <c r="R2408" s="218"/>
      <c r="S2408" s="218"/>
      <c r="T2408" s="219"/>
      <c r="AT2408" s="220" t="s">
        <v>283</v>
      </c>
      <c r="AU2408" s="220" t="s">
        <v>16</v>
      </c>
      <c r="AV2408" s="13" t="s">
        <v>16</v>
      </c>
      <c r="AW2408" s="13" t="s">
        <v>32</v>
      </c>
      <c r="AX2408" s="13" t="s">
        <v>76</v>
      </c>
      <c r="AY2408" s="220" t="s">
        <v>272</v>
      </c>
    </row>
    <row r="2409" spans="1:65" s="13" customFormat="1" ht="11.25">
      <c r="B2409" s="210"/>
      <c r="C2409" s="211"/>
      <c r="D2409" s="212" t="s">
        <v>283</v>
      </c>
      <c r="E2409" s="213" t="s">
        <v>1</v>
      </c>
      <c r="F2409" s="214" t="s">
        <v>6909</v>
      </c>
      <c r="G2409" s="211"/>
      <c r="H2409" s="213" t="s">
        <v>1</v>
      </c>
      <c r="I2409" s="215"/>
      <c r="J2409" s="211"/>
      <c r="K2409" s="211"/>
      <c r="L2409" s="216"/>
      <c r="M2409" s="217"/>
      <c r="N2409" s="218"/>
      <c r="O2409" s="218"/>
      <c r="P2409" s="218"/>
      <c r="Q2409" s="218"/>
      <c r="R2409" s="218"/>
      <c r="S2409" s="218"/>
      <c r="T2409" s="219"/>
      <c r="AT2409" s="220" t="s">
        <v>283</v>
      </c>
      <c r="AU2409" s="220" t="s">
        <v>16</v>
      </c>
      <c r="AV2409" s="13" t="s">
        <v>16</v>
      </c>
      <c r="AW2409" s="13" t="s">
        <v>32</v>
      </c>
      <c r="AX2409" s="13" t="s">
        <v>76</v>
      </c>
      <c r="AY2409" s="220" t="s">
        <v>272</v>
      </c>
    </row>
    <row r="2410" spans="1:65" s="14" customFormat="1" ht="11.25">
      <c r="B2410" s="221"/>
      <c r="C2410" s="222"/>
      <c r="D2410" s="212" t="s">
        <v>283</v>
      </c>
      <c r="E2410" s="223" t="s">
        <v>1</v>
      </c>
      <c r="F2410" s="224" t="s">
        <v>16</v>
      </c>
      <c r="G2410" s="222"/>
      <c r="H2410" s="225">
        <v>1</v>
      </c>
      <c r="I2410" s="226"/>
      <c r="J2410" s="222"/>
      <c r="K2410" s="222"/>
      <c r="L2410" s="227"/>
      <c r="M2410" s="228"/>
      <c r="N2410" s="229"/>
      <c r="O2410" s="229"/>
      <c r="P2410" s="229"/>
      <c r="Q2410" s="229"/>
      <c r="R2410" s="229"/>
      <c r="S2410" s="229"/>
      <c r="T2410" s="230"/>
      <c r="AT2410" s="231" t="s">
        <v>283</v>
      </c>
      <c r="AU2410" s="231" t="s">
        <v>16</v>
      </c>
      <c r="AV2410" s="14" t="s">
        <v>84</v>
      </c>
      <c r="AW2410" s="14" t="s">
        <v>32</v>
      </c>
      <c r="AX2410" s="14" t="s">
        <v>76</v>
      </c>
      <c r="AY2410" s="231" t="s">
        <v>272</v>
      </c>
    </row>
    <row r="2411" spans="1:65" s="15" customFormat="1" ht="11.25">
      <c r="B2411" s="246"/>
      <c r="C2411" s="247"/>
      <c r="D2411" s="212" t="s">
        <v>283</v>
      </c>
      <c r="E2411" s="248" t="s">
        <v>1</v>
      </c>
      <c r="F2411" s="249" t="s">
        <v>5942</v>
      </c>
      <c r="G2411" s="247"/>
      <c r="H2411" s="250">
        <v>1</v>
      </c>
      <c r="I2411" s="251"/>
      <c r="J2411" s="247"/>
      <c r="K2411" s="247"/>
      <c r="L2411" s="252"/>
      <c r="M2411" s="253"/>
      <c r="N2411" s="254"/>
      <c r="O2411" s="254"/>
      <c r="P2411" s="254"/>
      <c r="Q2411" s="254"/>
      <c r="R2411" s="254"/>
      <c r="S2411" s="254"/>
      <c r="T2411" s="255"/>
      <c r="AT2411" s="256" t="s">
        <v>283</v>
      </c>
      <c r="AU2411" s="256" t="s">
        <v>16</v>
      </c>
      <c r="AV2411" s="15" t="s">
        <v>279</v>
      </c>
      <c r="AW2411" s="15" t="s">
        <v>32</v>
      </c>
      <c r="AX2411" s="15" t="s">
        <v>16</v>
      </c>
      <c r="AY2411" s="256" t="s">
        <v>272</v>
      </c>
    </row>
    <row r="2412" spans="1:65" s="2" customFormat="1" ht="37.9" customHeight="1">
      <c r="A2412" s="34"/>
      <c r="B2412" s="35"/>
      <c r="C2412" s="192" t="s">
        <v>4101</v>
      </c>
      <c r="D2412" s="192" t="s">
        <v>274</v>
      </c>
      <c r="E2412" s="193" t="s">
        <v>7544</v>
      </c>
      <c r="F2412" s="194" t="s">
        <v>7406</v>
      </c>
      <c r="G2412" s="195" t="s">
        <v>952</v>
      </c>
      <c r="H2412" s="196">
        <v>1</v>
      </c>
      <c r="I2412" s="197"/>
      <c r="J2412" s="198">
        <f>ROUND(I2412*H2412,2)</f>
        <v>0</v>
      </c>
      <c r="K2412" s="194" t="s">
        <v>1</v>
      </c>
      <c r="L2412" s="39"/>
      <c r="M2412" s="199" t="s">
        <v>1</v>
      </c>
      <c r="N2412" s="200" t="s">
        <v>41</v>
      </c>
      <c r="O2412" s="71"/>
      <c r="P2412" s="201">
        <f>O2412*H2412</f>
        <v>0</v>
      </c>
      <c r="Q2412" s="201">
        <v>0</v>
      </c>
      <c r="R2412" s="201">
        <f>Q2412*H2412</f>
        <v>0</v>
      </c>
      <c r="S2412" s="201">
        <v>0</v>
      </c>
      <c r="T2412" s="202">
        <f>S2412*H2412</f>
        <v>0</v>
      </c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4"/>
      <c r="AE2412" s="34"/>
      <c r="AR2412" s="203" t="s">
        <v>279</v>
      </c>
      <c r="AT2412" s="203" t="s">
        <v>274</v>
      </c>
      <c r="AU2412" s="203" t="s">
        <v>16</v>
      </c>
      <c r="AY2412" s="17" t="s">
        <v>272</v>
      </c>
      <c r="BE2412" s="204">
        <f>IF(N2412="základní",J2412,0)</f>
        <v>0</v>
      </c>
      <c r="BF2412" s="204">
        <f>IF(N2412="snížená",J2412,0)</f>
        <v>0</v>
      </c>
      <c r="BG2412" s="204">
        <f>IF(N2412="zákl. přenesená",J2412,0)</f>
        <v>0</v>
      </c>
      <c r="BH2412" s="204">
        <f>IF(N2412="sníž. přenesená",J2412,0)</f>
        <v>0</v>
      </c>
      <c r="BI2412" s="204">
        <f>IF(N2412="nulová",J2412,0)</f>
        <v>0</v>
      </c>
      <c r="BJ2412" s="17" t="s">
        <v>16</v>
      </c>
      <c r="BK2412" s="204">
        <f>ROUND(I2412*H2412,2)</f>
        <v>0</v>
      </c>
      <c r="BL2412" s="17" t="s">
        <v>279</v>
      </c>
      <c r="BM2412" s="203" t="s">
        <v>7545</v>
      </c>
    </row>
    <row r="2413" spans="1:65" s="13" customFormat="1" ht="22.5">
      <c r="B2413" s="210"/>
      <c r="C2413" s="211"/>
      <c r="D2413" s="212" t="s">
        <v>283</v>
      </c>
      <c r="E2413" s="213" t="s">
        <v>1</v>
      </c>
      <c r="F2413" s="214" t="s">
        <v>7398</v>
      </c>
      <c r="G2413" s="211"/>
      <c r="H2413" s="213" t="s">
        <v>1</v>
      </c>
      <c r="I2413" s="215"/>
      <c r="J2413" s="211"/>
      <c r="K2413" s="211"/>
      <c r="L2413" s="216"/>
      <c r="M2413" s="217"/>
      <c r="N2413" s="218"/>
      <c r="O2413" s="218"/>
      <c r="P2413" s="218"/>
      <c r="Q2413" s="218"/>
      <c r="R2413" s="218"/>
      <c r="S2413" s="218"/>
      <c r="T2413" s="219"/>
      <c r="AT2413" s="220" t="s">
        <v>283</v>
      </c>
      <c r="AU2413" s="220" t="s">
        <v>16</v>
      </c>
      <c r="AV2413" s="13" t="s">
        <v>16</v>
      </c>
      <c r="AW2413" s="13" t="s">
        <v>32</v>
      </c>
      <c r="AX2413" s="13" t="s">
        <v>76</v>
      </c>
      <c r="AY2413" s="220" t="s">
        <v>272</v>
      </c>
    </row>
    <row r="2414" spans="1:65" s="13" customFormat="1" ht="11.25">
      <c r="B2414" s="210"/>
      <c r="C2414" s="211"/>
      <c r="D2414" s="212" t="s">
        <v>283</v>
      </c>
      <c r="E2414" s="213" t="s">
        <v>1</v>
      </c>
      <c r="F2414" s="214" t="s">
        <v>7399</v>
      </c>
      <c r="G2414" s="211"/>
      <c r="H2414" s="213" t="s">
        <v>1</v>
      </c>
      <c r="I2414" s="215"/>
      <c r="J2414" s="211"/>
      <c r="K2414" s="211"/>
      <c r="L2414" s="216"/>
      <c r="M2414" s="217"/>
      <c r="N2414" s="218"/>
      <c r="O2414" s="218"/>
      <c r="P2414" s="218"/>
      <c r="Q2414" s="218"/>
      <c r="R2414" s="218"/>
      <c r="S2414" s="218"/>
      <c r="T2414" s="219"/>
      <c r="AT2414" s="220" t="s">
        <v>283</v>
      </c>
      <c r="AU2414" s="220" t="s">
        <v>16</v>
      </c>
      <c r="AV2414" s="13" t="s">
        <v>16</v>
      </c>
      <c r="AW2414" s="13" t="s">
        <v>32</v>
      </c>
      <c r="AX2414" s="13" t="s">
        <v>76</v>
      </c>
      <c r="AY2414" s="220" t="s">
        <v>272</v>
      </c>
    </row>
    <row r="2415" spans="1:65" s="13" customFormat="1" ht="22.5">
      <c r="B2415" s="210"/>
      <c r="C2415" s="211"/>
      <c r="D2415" s="212" t="s">
        <v>283</v>
      </c>
      <c r="E2415" s="213" t="s">
        <v>1</v>
      </c>
      <c r="F2415" s="214" t="s">
        <v>7400</v>
      </c>
      <c r="G2415" s="211"/>
      <c r="H2415" s="213" t="s">
        <v>1</v>
      </c>
      <c r="I2415" s="215"/>
      <c r="J2415" s="211"/>
      <c r="K2415" s="211"/>
      <c r="L2415" s="216"/>
      <c r="M2415" s="217"/>
      <c r="N2415" s="218"/>
      <c r="O2415" s="218"/>
      <c r="P2415" s="218"/>
      <c r="Q2415" s="218"/>
      <c r="R2415" s="218"/>
      <c r="S2415" s="218"/>
      <c r="T2415" s="219"/>
      <c r="AT2415" s="220" t="s">
        <v>283</v>
      </c>
      <c r="AU2415" s="220" t="s">
        <v>16</v>
      </c>
      <c r="AV2415" s="13" t="s">
        <v>16</v>
      </c>
      <c r="AW2415" s="13" t="s">
        <v>32</v>
      </c>
      <c r="AX2415" s="13" t="s">
        <v>76</v>
      </c>
      <c r="AY2415" s="220" t="s">
        <v>272</v>
      </c>
    </row>
    <row r="2416" spans="1:65" s="13" customFormat="1" ht="33.75">
      <c r="B2416" s="210"/>
      <c r="C2416" s="211"/>
      <c r="D2416" s="212" t="s">
        <v>283</v>
      </c>
      <c r="E2416" s="213" t="s">
        <v>1</v>
      </c>
      <c r="F2416" s="214" t="s">
        <v>7401</v>
      </c>
      <c r="G2416" s="211"/>
      <c r="H2416" s="213" t="s">
        <v>1</v>
      </c>
      <c r="I2416" s="215"/>
      <c r="J2416" s="211"/>
      <c r="K2416" s="211"/>
      <c r="L2416" s="216"/>
      <c r="M2416" s="217"/>
      <c r="N2416" s="218"/>
      <c r="O2416" s="218"/>
      <c r="P2416" s="218"/>
      <c r="Q2416" s="218"/>
      <c r="R2416" s="218"/>
      <c r="S2416" s="218"/>
      <c r="T2416" s="219"/>
      <c r="AT2416" s="220" t="s">
        <v>283</v>
      </c>
      <c r="AU2416" s="220" t="s">
        <v>16</v>
      </c>
      <c r="AV2416" s="13" t="s">
        <v>16</v>
      </c>
      <c r="AW2416" s="13" t="s">
        <v>32</v>
      </c>
      <c r="AX2416" s="13" t="s">
        <v>76</v>
      </c>
      <c r="AY2416" s="220" t="s">
        <v>272</v>
      </c>
    </row>
    <row r="2417" spans="1:65" s="13" customFormat="1" ht="11.25">
      <c r="B2417" s="210"/>
      <c r="C2417" s="211"/>
      <c r="D2417" s="212" t="s">
        <v>283</v>
      </c>
      <c r="E2417" s="213" t="s">
        <v>1</v>
      </c>
      <c r="F2417" s="214" t="s">
        <v>6909</v>
      </c>
      <c r="G2417" s="211"/>
      <c r="H2417" s="213" t="s">
        <v>1</v>
      </c>
      <c r="I2417" s="215"/>
      <c r="J2417" s="211"/>
      <c r="K2417" s="211"/>
      <c r="L2417" s="216"/>
      <c r="M2417" s="217"/>
      <c r="N2417" s="218"/>
      <c r="O2417" s="218"/>
      <c r="P2417" s="218"/>
      <c r="Q2417" s="218"/>
      <c r="R2417" s="218"/>
      <c r="S2417" s="218"/>
      <c r="T2417" s="219"/>
      <c r="AT2417" s="220" t="s">
        <v>283</v>
      </c>
      <c r="AU2417" s="220" t="s">
        <v>16</v>
      </c>
      <c r="AV2417" s="13" t="s">
        <v>16</v>
      </c>
      <c r="AW2417" s="13" t="s">
        <v>32</v>
      </c>
      <c r="AX2417" s="13" t="s">
        <v>76</v>
      </c>
      <c r="AY2417" s="220" t="s">
        <v>272</v>
      </c>
    </row>
    <row r="2418" spans="1:65" s="14" customFormat="1" ht="11.25">
      <c r="B2418" s="221"/>
      <c r="C2418" s="222"/>
      <c r="D2418" s="212" t="s">
        <v>283</v>
      </c>
      <c r="E2418" s="223" t="s">
        <v>1</v>
      </c>
      <c r="F2418" s="224" t="s">
        <v>16</v>
      </c>
      <c r="G2418" s="222"/>
      <c r="H2418" s="225">
        <v>1</v>
      </c>
      <c r="I2418" s="226"/>
      <c r="J2418" s="222"/>
      <c r="K2418" s="222"/>
      <c r="L2418" s="227"/>
      <c r="M2418" s="228"/>
      <c r="N2418" s="229"/>
      <c r="O2418" s="229"/>
      <c r="P2418" s="229"/>
      <c r="Q2418" s="229"/>
      <c r="R2418" s="229"/>
      <c r="S2418" s="229"/>
      <c r="T2418" s="230"/>
      <c r="AT2418" s="231" t="s">
        <v>283</v>
      </c>
      <c r="AU2418" s="231" t="s">
        <v>16</v>
      </c>
      <c r="AV2418" s="14" t="s">
        <v>84</v>
      </c>
      <c r="AW2418" s="14" t="s">
        <v>32</v>
      </c>
      <c r="AX2418" s="14" t="s">
        <v>76</v>
      </c>
      <c r="AY2418" s="231" t="s">
        <v>272</v>
      </c>
    </row>
    <row r="2419" spans="1:65" s="15" customFormat="1" ht="11.25">
      <c r="B2419" s="246"/>
      <c r="C2419" s="247"/>
      <c r="D2419" s="212" t="s">
        <v>283</v>
      </c>
      <c r="E2419" s="248" t="s">
        <v>1</v>
      </c>
      <c r="F2419" s="249" t="s">
        <v>5942</v>
      </c>
      <c r="G2419" s="247"/>
      <c r="H2419" s="250">
        <v>1</v>
      </c>
      <c r="I2419" s="251"/>
      <c r="J2419" s="247"/>
      <c r="K2419" s="247"/>
      <c r="L2419" s="252"/>
      <c r="M2419" s="253"/>
      <c r="N2419" s="254"/>
      <c r="O2419" s="254"/>
      <c r="P2419" s="254"/>
      <c r="Q2419" s="254"/>
      <c r="R2419" s="254"/>
      <c r="S2419" s="254"/>
      <c r="T2419" s="255"/>
      <c r="AT2419" s="256" t="s">
        <v>283</v>
      </c>
      <c r="AU2419" s="256" t="s">
        <v>16</v>
      </c>
      <c r="AV2419" s="15" t="s">
        <v>279</v>
      </c>
      <c r="AW2419" s="15" t="s">
        <v>32</v>
      </c>
      <c r="AX2419" s="15" t="s">
        <v>16</v>
      </c>
      <c r="AY2419" s="256" t="s">
        <v>272</v>
      </c>
    </row>
    <row r="2420" spans="1:65" s="2" customFormat="1" ht="44.25" customHeight="1">
      <c r="A2420" s="34"/>
      <c r="B2420" s="35"/>
      <c r="C2420" s="192" t="s">
        <v>4115</v>
      </c>
      <c r="D2420" s="192" t="s">
        <v>274</v>
      </c>
      <c r="E2420" s="193" t="s">
        <v>7546</v>
      </c>
      <c r="F2420" s="194" t="s">
        <v>7547</v>
      </c>
      <c r="G2420" s="195" t="s">
        <v>952</v>
      </c>
      <c r="H2420" s="196">
        <v>5</v>
      </c>
      <c r="I2420" s="197"/>
      <c r="J2420" s="198">
        <f>ROUND(I2420*H2420,2)</f>
        <v>0</v>
      </c>
      <c r="K2420" s="194" t="s">
        <v>1</v>
      </c>
      <c r="L2420" s="39"/>
      <c r="M2420" s="199" t="s">
        <v>1</v>
      </c>
      <c r="N2420" s="200" t="s">
        <v>41</v>
      </c>
      <c r="O2420" s="71"/>
      <c r="P2420" s="201">
        <f>O2420*H2420</f>
        <v>0</v>
      </c>
      <c r="Q2420" s="201">
        <v>0</v>
      </c>
      <c r="R2420" s="201">
        <f>Q2420*H2420</f>
        <v>0</v>
      </c>
      <c r="S2420" s="201">
        <v>0</v>
      </c>
      <c r="T2420" s="202">
        <f>S2420*H2420</f>
        <v>0</v>
      </c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  <c r="AR2420" s="203" t="s">
        <v>279</v>
      </c>
      <c r="AT2420" s="203" t="s">
        <v>274</v>
      </c>
      <c r="AU2420" s="203" t="s">
        <v>16</v>
      </c>
      <c r="AY2420" s="17" t="s">
        <v>272</v>
      </c>
      <c r="BE2420" s="204">
        <f>IF(N2420="základní",J2420,0)</f>
        <v>0</v>
      </c>
      <c r="BF2420" s="204">
        <f>IF(N2420="snížená",J2420,0)</f>
        <v>0</v>
      </c>
      <c r="BG2420" s="204">
        <f>IF(N2420="zákl. přenesená",J2420,0)</f>
        <v>0</v>
      </c>
      <c r="BH2420" s="204">
        <f>IF(N2420="sníž. přenesená",J2420,0)</f>
        <v>0</v>
      </c>
      <c r="BI2420" s="204">
        <f>IF(N2420="nulová",J2420,0)</f>
        <v>0</v>
      </c>
      <c r="BJ2420" s="17" t="s">
        <v>16</v>
      </c>
      <c r="BK2420" s="204">
        <f>ROUND(I2420*H2420,2)</f>
        <v>0</v>
      </c>
      <c r="BL2420" s="17" t="s">
        <v>279</v>
      </c>
      <c r="BM2420" s="203" t="s">
        <v>7548</v>
      </c>
    </row>
    <row r="2421" spans="1:65" s="13" customFormat="1" ht="22.5">
      <c r="B2421" s="210"/>
      <c r="C2421" s="211"/>
      <c r="D2421" s="212" t="s">
        <v>283</v>
      </c>
      <c r="E2421" s="213" t="s">
        <v>1</v>
      </c>
      <c r="F2421" s="214" t="s">
        <v>7398</v>
      </c>
      <c r="G2421" s="211"/>
      <c r="H2421" s="213" t="s">
        <v>1</v>
      </c>
      <c r="I2421" s="215"/>
      <c r="J2421" s="211"/>
      <c r="K2421" s="211"/>
      <c r="L2421" s="216"/>
      <c r="M2421" s="217"/>
      <c r="N2421" s="218"/>
      <c r="O2421" s="218"/>
      <c r="P2421" s="218"/>
      <c r="Q2421" s="218"/>
      <c r="R2421" s="218"/>
      <c r="S2421" s="218"/>
      <c r="T2421" s="219"/>
      <c r="AT2421" s="220" t="s">
        <v>283</v>
      </c>
      <c r="AU2421" s="220" t="s">
        <v>16</v>
      </c>
      <c r="AV2421" s="13" t="s">
        <v>16</v>
      </c>
      <c r="AW2421" s="13" t="s">
        <v>32</v>
      </c>
      <c r="AX2421" s="13" t="s">
        <v>76</v>
      </c>
      <c r="AY2421" s="220" t="s">
        <v>272</v>
      </c>
    </row>
    <row r="2422" spans="1:65" s="13" customFormat="1" ht="11.25">
      <c r="B2422" s="210"/>
      <c r="C2422" s="211"/>
      <c r="D2422" s="212" t="s">
        <v>283</v>
      </c>
      <c r="E2422" s="213" t="s">
        <v>1</v>
      </c>
      <c r="F2422" s="214" t="s">
        <v>7399</v>
      </c>
      <c r="G2422" s="211"/>
      <c r="H2422" s="213" t="s">
        <v>1</v>
      </c>
      <c r="I2422" s="215"/>
      <c r="J2422" s="211"/>
      <c r="K2422" s="211"/>
      <c r="L2422" s="216"/>
      <c r="M2422" s="217"/>
      <c r="N2422" s="218"/>
      <c r="O2422" s="218"/>
      <c r="P2422" s="218"/>
      <c r="Q2422" s="218"/>
      <c r="R2422" s="218"/>
      <c r="S2422" s="218"/>
      <c r="T2422" s="219"/>
      <c r="AT2422" s="220" t="s">
        <v>283</v>
      </c>
      <c r="AU2422" s="220" t="s">
        <v>16</v>
      </c>
      <c r="AV2422" s="13" t="s">
        <v>16</v>
      </c>
      <c r="AW2422" s="13" t="s">
        <v>32</v>
      </c>
      <c r="AX2422" s="13" t="s">
        <v>76</v>
      </c>
      <c r="AY2422" s="220" t="s">
        <v>272</v>
      </c>
    </row>
    <row r="2423" spans="1:65" s="13" customFormat="1" ht="22.5">
      <c r="B2423" s="210"/>
      <c r="C2423" s="211"/>
      <c r="D2423" s="212" t="s">
        <v>283</v>
      </c>
      <c r="E2423" s="213" t="s">
        <v>1</v>
      </c>
      <c r="F2423" s="214" t="s">
        <v>7400</v>
      </c>
      <c r="G2423" s="211"/>
      <c r="H2423" s="213" t="s">
        <v>1</v>
      </c>
      <c r="I2423" s="215"/>
      <c r="J2423" s="211"/>
      <c r="K2423" s="211"/>
      <c r="L2423" s="216"/>
      <c r="M2423" s="217"/>
      <c r="N2423" s="218"/>
      <c r="O2423" s="218"/>
      <c r="P2423" s="218"/>
      <c r="Q2423" s="218"/>
      <c r="R2423" s="218"/>
      <c r="S2423" s="218"/>
      <c r="T2423" s="219"/>
      <c r="AT2423" s="220" t="s">
        <v>283</v>
      </c>
      <c r="AU2423" s="220" t="s">
        <v>16</v>
      </c>
      <c r="AV2423" s="13" t="s">
        <v>16</v>
      </c>
      <c r="AW2423" s="13" t="s">
        <v>32</v>
      </c>
      <c r="AX2423" s="13" t="s">
        <v>76</v>
      </c>
      <c r="AY2423" s="220" t="s">
        <v>272</v>
      </c>
    </row>
    <row r="2424" spans="1:65" s="13" customFormat="1" ht="11.25">
      <c r="B2424" s="210"/>
      <c r="C2424" s="211"/>
      <c r="D2424" s="212" t="s">
        <v>283</v>
      </c>
      <c r="E2424" s="213" t="s">
        <v>1</v>
      </c>
      <c r="F2424" s="214" t="s">
        <v>6909</v>
      </c>
      <c r="G2424" s="211"/>
      <c r="H2424" s="213" t="s">
        <v>1</v>
      </c>
      <c r="I2424" s="215"/>
      <c r="J2424" s="211"/>
      <c r="K2424" s="211"/>
      <c r="L2424" s="216"/>
      <c r="M2424" s="217"/>
      <c r="N2424" s="218"/>
      <c r="O2424" s="218"/>
      <c r="P2424" s="218"/>
      <c r="Q2424" s="218"/>
      <c r="R2424" s="218"/>
      <c r="S2424" s="218"/>
      <c r="T2424" s="219"/>
      <c r="AT2424" s="220" t="s">
        <v>283</v>
      </c>
      <c r="AU2424" s="220" t="s">
        <v>16</v>
      </c>
      <c r="AV2424" s="13" t="s">
        <v>16</v>
      </c>
      <c r="AW2424" s="13" t="s">
        <v>32</v>
      </c>
      <c r="AX2424" s="13" t="s">
        <v>76</v>
      </c>
      <c r="AY2424" s="220" t="s">
        <v>272</v>
      </c>
    </row>
    <row r="2425" spans="1:65" s="14" customFormat="1" ht="11.25">
      <c r="B2425" s="221"/>
      <c r="C2425" s="222"/>
      <c r="D2425" s="212" t="s">
        <v>283</v>
      </c>
      <c r="E2425" s="223" t="s">
        <v>1</v>
      </c>
      <c r="F2425" s="224" t="s">
        <v>4523</v>
      </c>
      <c r="G2425" s="222"/>
      <c r="H2425" s="225">
        <v>5</v>
      </c>
      <c r="I2425" s="226"/>
      <c r="J2425" s="222"/>
      <c r="K2425" s="222"/>
      <c r="L2425" s="227"/>
      <c r="M2425" s="228"/>
      <c r="N2425" s="229"/>
      <c r="O2425" s="229"/>
      <c r="P2425" s="229"/>
      <c r="Q2425" s="229"/>
      <c r="R2425" s="229"/>
      <c r="S2425" s="229"/>
      <c r="T2425" s="230"/>
      <c r="AT2425" s="231" t="s">
        <v>283</v>
      </c>
      <c r="AU2425" s="231" t="s">
        <v>16</v>
      </c>
      <c r="AV2425" s="14" t="s">
        <v>84</v>
      </c>
      <c r="AW2425" s="14" t="s">
        <v>32</v>
      </c>
      <c r="AX2425" s="14" t="s">
        <v>76</v>
      </c>
      <c r="AY2425" s="231" t="s">
        <v>272</v>
      </c>
    </row>
    <row r="2426" spans="1:65" s="15" customFormat="1" ht="11.25">
      <c r="B2426" s="246"/>
      <c r="C2426" s="247"/>
      <c r="D2426" s="212" t="s">
        <v>283</v>
      </c>
      <c r="E2426" s="248" t="s">
        <v>1</v>
      </c>
      <c r="F2426" s="249" t="s">
        <v>5942</v>
      </c>
      <c r="G2426" s="247"/>
      <c r="H2426" s="250">
        <v>5</v>
      </c>
      <c r="I2426" s="251"/>
      <c r="J2426" s="247"/>
      <c r="K2426" s="247"/>
      <c r="L2426" s="252"/>
      <c r="M2426" s="253"/>
      <c r="N2426" s="254"/>
      <c r="O2426" s="254"/>
      <c r="P2426" s="254"/>
      <c r="Q2426" s="254"/>
      <c r="R2426" s="254"/>
      <c r="S2426" s="254"/>
      <c r="T2426" s="255"/>
      <c r="AT2426" s="256" t="s">
        <v>283</v>
      </c>
      <c r="AU2426" s="256" t="s">
        <v>16</v>
      </c>
      <c r="AV2426" s="15" t="s">
        <v>279</v>
      </c>
      <c r="AW2426" s="15" t="s">
        <v>32</v>
      </c>
      <c r="AX2426" s="15" t="s">
        <v>16</v>
      </c>
      <c r="AY2426" s="256" t="s">
        <v>272</v>
      </c>
    </row>
    <row r="2427" spans="1:65" s="2" customFormat="1" ht="33" customHeight="1">
      <c r="A2427" s="34"/>
      <c r="B2427" s="35"/>
      <c r="C2427" s="192" t="s">
        <v>4120</v>
      </c>
      <c r="D2427" s="192" t="s">
        <v>274</v>
      </c>
      <c r="E2427" s="193" t="s">
        <v>7549</v>
      </c>
      <c r="F2427" s="194" t="s">
        <v>7411</v>
      </c>
      <c r="G2427" s="195" t="s">
        <v>952</v>
      </c>
      <c r="H2427" s="196">
        <v>16</v>
      </c>
      <c r="I2427" s="197"/>
      <c r="J2427" s="198">
        <f>ROUND(I2427*H2427,2)</f>
        <v>0</v>
      </c>
      <c r="K2427" s="194" t="s">
        <v>1</v>
      </c>
      <c r="L2427" s="39"/>
      <c r="M2427" s="199" t="s">
        <v>1</v>
      </c>
      <c r="N2427" s="200" t="s">
        <v>41</v>
      </c>
      <c r="O2427" s="71"/>
      <c r="P2427" s="201">
        <f>O2427*H2427</f>
        <v>0</v>
      </c>
      <c r="Q2427" s="201">
        <v>0</v>
      </c>
      <c r="R2427" s="201">
        <f>Q2427*H2427</f>
        <v>0</v>
      </c>
      <c r="S2427" s="201">
        <v>0</v>
      </c>
      <c r="T2427" s="202">
        <f>S2427*H2427</f>
        <v>0</v>
      </c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4"/>
      <c r="AE2427" s="34"/>
      <c r="AR2427" s="203" t="s">
        <v>279</v>
      </c>
      <c r="AT2427" s="203" t="s">
        <v>274</v>
      </c>
      <c r="AU2427" s="203" t="s">
        <v>16</v>
      </c>
      <c r="AY2427" s="17" t="s">
        <v>272</v>
      </c>
      <c r="BE2427" s="204">
        <f>IF(N2427="základní",J2427,0)</f>
        <v>0</v>
      </c>
      <c r="BF2427" s="204">
        <f>IF(N2427="snížená",J2427,0)</f>
        <v>0</v>
      </c>
      <c r="BG2427" s="204">
        <f>IF(N2427="zákl. přenesená",J2427,0)</f>
        <v>0</v>
      </c>
      <c r="BH2427" s="204">
        <f>IF(N2427="sníž. přenesená",J2427,0)</f>
        <v>0</v>
      </c>
      <c r="BI2427" s="204">
        <f>IF(N2427="nulová",J2427,0)</f>
        <v>0</v>
      </c>
      <c r="BJ2427" s="17" t="s">
        <v>16</v>
      </c>
      <c r="BK2427" s="204">
        <f>ROUND(I2427*H2427,2)</f>
        <v>0</v>
      </c>
      <c r="BL2427" s="17" t="s">
        <v>279</v>
      </c>
      <c r="BM2427" s="203" t="s">
        <v>7550</v>
      </c>
    </row>
    <row r="2428" spans="1:65" s="13" customFormat="1" ht="11.25">
      <c r="B2428" s="210"/>
      <c r="C2428" s="211"/>
      <c r="D2428" s="212" t="s">
        <v>283</v>
      </c>
      <c r="E2428" s="213" t="s">
        <v>1</v>
      </c>
      <c r="F2428" s="214" t="s">
        <v>6909</v>
      </c>
      <c r="G2428" s="211"/>
      <c r="H2428" s="213" t="s">
        <v>1</v>
      </c>
      <c r="I2428" s="215"/>
      <c r="J2428" s="211"/>
      <c r="K2428" s="211"/>
      <c r="L2428" s="216"/>
      <c r="M2428" s="217"/>
      <c r="N2428" s="218"/>
      <c r="O2428" s="218"/>
      <c r="P2428" s="218"/>
      <c r="Q2428" s="218"/>
      <c r="R2428" s="218"/>
      <c r="S2428" s="218"/>
      <c r="T2428" s="219"/>
      <c r="AT2428" s="220" t="s">
        <v>283</v>
      </c>
      <c r="AU2428" s="220" t="s">
        <v>16</v>
      </c>
      <c r="AV2428" s="13" t="s">
        <v>16</v>
      </c>
      <c r="AW2428" s="13" t="s">
        <v>32</v>
      </c>
      <c r="AX2428" s="13" t="s">
        <v>76</v>
      </c>
      <c r="AY2428" s="220" t="s">
        <v>272</v>
      </c>
    </row>
    <row r="2429" spans="1:65" s="14" customFormat="1" ht="11.25">
      <c r="B2429" s="221"/>
      <c r="C2429" s="222"/>
      <c r="D2429" s="212" t="s">
        <v>283</v>
      </c>
      <c r="E2429" s="223" t="s">
        <v>1</v>
      </c>
      <c r="F2429" s="224" t="s">
        <v>358</v>
      </c>
      <c r="G2429" s="222"/>
      <c r="H2429" s="225">
        <v>16</v>
      </c>
      <c r="I2429" s="226"/>
      <c r="J2429" s="222"/>
      <c r="K2429" s="222"/>
      <c r="L2429" s="227"/>
      <c r="M2429" s="228"/>
      <c r="N2429" s="229"/>
      <c r="O2429" s="229"/>
      <c r="P2429" s="229"/>
      <c r="Q2429" s="229"/>
      <c r="R2429" s="229"/>
      <c r="S2429" s="229"/>
      <c r="T2429" s="230"/>
      <c r="AT2429" s="231" t="s">
        <v>283</v>
      </c>
      <c r="AU2429" s="231" t="s">
        <v>16</v>
      </c>
      <c r="AV2429" s="14" t="s">
        <v>84</v>
      </c>
      <c r="AW2429" s="14" t="s">
        <v>32</v>
      </c>
      <c r="AX2429" s="14" t="s">
        <v>76</v>
      </c>
      <c r="AY2429" s="231" t="s">
        <v>272</v>
      </c>
    </row>
    <row r="2430" spans="1:65" s="15" customFormat="1" ht="11.25">
      <c r="B2430" s="246"/>
      <c r="C2430" s="247"/>
      <c r="D2430" s="212" t="s">
        <v>283</v>
      </c>
      <c r="E2430" s="248" t="s">
        <v>1</v>
      </c>
      <c r="F2430" s="249" t="s">
        <v>5942</v>
      </c>
      <c r="G2430" s="247"/>
      <c r="H2430" s="250">
        <v>16</v>
      </c>
      <c r="I2430" s="251"/>
      <c r="J2430" s="247"/>
      <c r="K2430" s="247"/>
      <c r="L2430" s="252"/>
      <c r="M2430" s="253"/>
      <c r="N2430" s="254"/>
      <c r="O2430" s="254"/>
      <c r="P2430" s="254"/>
      <c r="Q2430" s="254"/>
      <c r="R2430" s="254"/>
      <c r="S2430" s="254"/>
      <c r="T2430" s="255"/>
      <c r="AT2430" s="256" t="s">
        <v>283</v>
      </c>
      <c r="AU2430" s="256" t="s">
        <v>16</v>
      </c>
      <c r="AV2430" s="15" t="s">
        <v>279</v>
      </c>
      <c r="AW2430" s="15" t="s">
        <v>32</v>
      </c>
      <c r="AX2430" s="15" t="s">
        <v>16</v>
      </c>
      <c r="AY2430" s="256" t="s">
        <v>272</v>
      </c>
    </row>
    <row r="2431" spans="1:65" s="2" customFormat="1" ht="44.25" customHeight="1">
      <c r="A2431" s="34"/>
      <c r="B2431" s="35"/>
      <c r="C2431" s="192" t="s">
        <v>4126</v>
      </c>
      <c r="D2431" s="192" t="s">
        <v>274</v>
      </c>
      <c r="E2431" s="193" t="s">
        <v>7551</v>
      </c>
      <c r="F2431" s="194" t="s">
        <v>7414</v>
      </c>
      <c r="G2431" s="195" t="s">
        <v>952</v>
      </c>
      <c r="H2431" s="196">
        <v>1</v>
      </c>
      <c r="I2431" s="197"/>
      <c r="J2431" s="198">
        <f>ROUND(I2431*H2431,2)</f>
        <v>0</v>
      </c>
      <c r="K2431" s="194" t="s">
        <v>1</v>
      </c>
      <c r="L2431" s="39"/>
      <c r="M2431" s="199" t="s">
        <v>1</v>
      </c>
      <c r="N2431" s="200" t="s">
        <v>41</v>
      </c>
      <c r="O2431" s="71"/>
      <c r="P2431" s="201">
        <f>O2431*H2431</f>
        <v>0</v>
      </c>
      <c r="Q2431" s="201">
        <v>0</v>
      </c>
      <c r="R2431" s="201">
        <f>Q2431*H2431</f>
        <v>0</v>
      </c>
      <c r="S2431" s="201">
        <v>0</v>
      </c>
      <c r="T2431" s="202">
        <f>S2431*H2431</f>
        <v>0</v>
      </c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4"/>
      <c r="AE2431" s="34"/>
      <c r="AR2431" s="203" t="s">
        <v>279</v>
      </c>
      <c r="AT2431" s="203" t="s">
        <v>274</v>
      </c>
      <c r="AU2431" s="203" t="s">
        <v>16</v>
      </c>
      <c r="AY2431" s="17" t="s">
        <v>272</v>
      </c>
      <c r="BE2431" s="204">
        <f>IF(N2431="základní",J2431,0)</f>
        <v>0</v>
      </c>
      <c r="BF2431" s="204">
        <f>IF(N2431="snížená",J2431,0)</f>
        <v>0</v>
      </c>
      <c r="BG2431" s="204">
        <f>IF(N2431="zákl. přenesená",J2431,0)</f>
        <v>0</v>
      </c>
      <c r="BH2431" s="204">
        <f>IF(N2431="sníž. přenesená",J2431,0)</f>
        <v>0</v>
      </c>
      <c r="BI2431" s="204">
        <f>IF(N2431="nulová",J2431,0)</f>
        <v>0</v>
      </c>
      <c r="BJ2431" s="17" t="s">
        <v>16</v>
      </c>
      <c r="BK2431" s="204">
        <f>ROUND(I2431*H2431,2)</f>
        <v>0</v>
      </c>
      <c r="BL2431" s="17" t="s">
        <v>279</v>
      </c>
      <c r="BM2431" s="203" t="s">
        <v>7552</v>
      </c>
    </row>
    <row r="2432" spans="1:65" s="13" customFormat="1" ht="11.25">
      <c r="B2432" s="210"/>
      <c r="C2432" s="211"/>
      <c r="D2432" s="212" t="s">
        <v>283</v>
      </c>
      <c r="E2432" s="213" t="s">
        <v>1</v>
      </c>
      <c r="F2432" s="214" t="s">
        <v>6909</v>
      </c>
      <c r="G2432" s="211"/>
      <c r="H2432" s="213" t="s">
        <v>1</v>
      </c>
      <c r="I2432" s="215"/>
      <c r="J2432" s="211"/>
      <c r="K2432" s="211"/>
      <c r="L2432" s="216"/>
      <c r="M2432" s="217"/>
      <c r="N2432" s="218"/>
      <c r="O2432" s="218"/>
      <c r="P2432" s="218"/>
      <c r="Q2432" s="218"/>
      <c r="R2432" s="218"/>
      <c r="S2432" s="218"/>
      <c r="T2432" s="219"/>
      <c r="AT2432" s="220" t="s">
        <v>283</v>
      </c>
      <c r="AU2432" s="220" t="s">
        <v>16</v>
      </c>
      <c r="AV2432" s="13" t="s">
        <v>16</v>
      </c>
      <c r="AW2432" s="13" t="s">
        <v>32</v>
      </c>
      <c r="AX2432" s="13" t="s">
        <v>76</v>
      </c>
      <c r="AY2432" s="220" t="s">
        <v>272</v>
      </c>
    </row>
    <row r="2433" spans="1:65" s="14" customFormat="1" ht="11.25">
      <c r="B2433" s="221"/>
      <c r="C2433" s="222"/>
      <c r="D2433" s="212" t="s">
        <v>283</v>
      </c>
      <c r="E2433" s="223" t="s">
        <v>1</v>
      </c>
      <c r="F2433" s="224" t="s">
        <v>16</v>
      </c>
      <c r="G2433" s="222"/>
      <c r="H2433" s="225">
        <v>1</v>
      </c>
      <c r="I2433" s="226"/>
      <c r="J2433" s="222"/>
      <c r="K2433" s="222"/>
      <c r="L2433" s="227"/>
      <c r="M2433" s="228"/>
      <c r="N2433" s="229"/>
      <c r="O2433" s="229"/>
      <c r="P2433" s="229"/>
      <c r="Q2433" s="229"/>
      <c r="R2433" s="229"/>
      <c r="S2433" s="229"/>
      <c r="T2433" s="230"/>
      <c r="AT2433" s="231" t="s">
        <v>283</v>
      </c>
      <c r="AU2433" s="231" t="s">
        <v>16</v>
      </c>
      <c r="AV2433" s="14" t="s">
        <v>84</v>
      </c>
      <c r="AW2433" s="14" t="s">
        <v>32</v>
      </c>
      <c r="AX2433" s="14" t="s">
        <v>76</v>
      </c>
      <c r="AY2433" s="231" t="s">
        <v>272</v>
      </c>
    </row>
    <row r="2434" spans="1:65" s="15" customFormat="1" ht="11.25">
      <c r="B2434" s="246"/>
      <c r="C2434" s="247"/>
      <c r="D2434" s="212" t="s">
        <v>283</v>
      </c>
      <c r="E2434" s="248" t="s">
        <v>1</v>
      </c>
      <c r="F2434" s="249" t="s">
        <v>5942</v>
      </c>
      <c r="G2434" s="247"/>
      <c r="H2434" s="250">
        <v>1</v>
      </c>
      <c r="I2434" s="251"/>
      <c r="J2434" s="247"/>
      <c r="K2434" s="247"/>
      <c r="L2434" s="252"/>
      <c r="M2434" s="253"/>
      <c r="N2434" s="254"/>
      <c r="O2434" s="254"/>
      <c r="P2434" s="254"/>
      <c r="Q2434" s="254"/>
      <c r="R2434" s="254"/>
      <c r="S2434" s="254"/>
      <c r="T2434" s="255"/>
      <c r="AT2434" s="256" t="s">
        <v>283</v>
      </c>
      <c r="AU2434" s="256" t="s">
        <v>16</v>
      </c>
      <c r="AV2434" s="15" t="s">
        <v>279</v>
      </c>
      <c r="AW2434" s="15" t="s">
        <v>32</v>
      </c>
      <c r="AX2434" s="15" t="s">
        <v>16</v>
      </c>
      <c r="AY2434" s="256" t="s">
        <v>272</v>
      </c>
    </row>
    <row r="2435" spans="1:65" s="2" customFormat="1" ht="37.9" customHeight="1">
      <c r="A2435" s="34"/>
      <c r="B2435" s="35"/>
      <c r="C2435" s="192" t="s">
        <v>4131</v>
      </c>
      <c r="D2435" s="192" t="s">
        <v>274</v>
      </c>
      <c r="E2435" s="193" t="s">
        <v>7553</v>
      </c>
      <c r="F2435" s="194" t="s">
        <v>7417</v>
      </c>
      <c r="G2435" s="195" t="s">
        <v>952</v>
      </c>
      <c r="H2435" s="196">
        <v>15</v>
      </c>
      <c r="I2435" s="197"/>
      <c r="J2435" s="198">
        <f>ROUND(I2435*H2435,2)</f>
        <v>0</v>
      </c>
      <c r="K2435" s="194" t="s">
        <v>1</v>
      </c>
      <c r="L2435" s="39"/>
      <c r="M2435" s="199" t="s">
        <v>1</v>
      </c>
      <c r="N2435" s="200" t="s">
        <v>41</v>
      </c>
      <c r="O2435" s="71"/>
      <c r="P2435" s="201">
        <f>O2435*H2435</f>
        <v>0</v>
      </c>
      <c r="Q2435" s="201">
        <v>0</v>
      </c>
      <c r="R2435" s="201">
        <f>Q2435*H2435</f>
        <v>0</v>
      </c>
      <c r="S2435" s="201">
        <v>0</v>
      </c>
      <c r="T2435" s="202">
        <f>S2435*H2435</f>
        <v>0</v>
      </c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4"/>
      <c r="AE2435" s="34"/>
      <c r="AR2435" s="203" t="s">
        <v>279</v>
      </c>
      <c r="AT2435" s="203" t="s">
        <v>274</v>
      </c>
      <c r="AU2435" s="203" t="s">
        <v>16</v>
      </c>
      <c r="AY2435" s="17" t="s">
        <v>272</v>
      </c>
      <c r="BE2435" s="204">
        <f>IF(N2435="základní",J2435,0)</f>
        <v>0</v>
      </c>
      <c r="BF2435" s="204">
        <f>IF(N2435="snížená",J2435,0)</f>
        <v>0</v>
      </c>
      <c r="BG2435" s="204">
        <f>IF(N2435="zákl. přenesená",J2435,0)</f>
        <v>0</v>
      </c>
      <c r="BH2435" s="204">
        <f>IF(N2435="sníž. přenesená",J2435,0)</f>
        <v>0</v>
      </c>
      <c r="BI2435" s="204">
        <f>IF(N2435="nulová",J2435,0)</f>
        <v>0</v>
      </c>
      <c r="BJ2435" s="17" t="s">
        <v>16</v>
      </c>
      <c r="BK2435" s="204">
        <f>ROUND(I2435*H2435,2)</f>
        <v>0</v>
      </c>
      <c r="BL2435" s="17" t="s">
        <v>279</v>
      </c>
      <c r="BM2435" s="203" t="s">
        <v>7554</v>
      </c>
    </row>
    <row r="2436" spans="1:65" s="13" customFormat="1" ht="11.25">
      <c r="B2436" s="210"/>
      <c r="C2436" s="211"/>
      <c r="D2436" s="212" t="s">
        <v>283</v>
      </c>
      <c r="E2436" s="213" t="s">
        <v>1</v>
      </c>
      <c r="F2436" s="214" t="s">
        <v>6909</v>
      </c>
      <c r="G2436" s="211"/>
      <c r="H2436" s="213" t="s">
        <v>1</v>
      </c>
      <c r="I2436" s="215"/>
      <c r="J2436" s="211"/>
      <c r="K2436" s="211"/>
      <c r="L2436" s="216"/>
      <c r="M2436" s="217"/>
      <c r="N2436" s="218"/>
      <c r="O2436" s="218"/>
      <c r="P2436" s="218"/>
      <c r="Q2436" s="218"/>
      <c r="R2436" s="218"/>
      <c r="S2436" s="218"/>
      <c r="T2436" s="219"/>
      <c r="AT2436" s="220" t="s">
        <v>283</v>
      </c>
      <c r="AU2436" s="220" t="s">
        <v>16</v>
      </c>
      <c r="AV2436" s="13" t="s">
        <v>16</v>
      </c>
      <c r="AW2436" s="13" t="s">
        <v>32</v>
      </c>
      <c r="AX2436" s="13" t="s">
        <v>76</v>
      </c>
      <c r="AY2436" s="220" t="s">
        <v>272</v>
      </c>
    </row>
    <row r="2437" spans="1:65" s="14" customFormat="1" ht="11.25">
      <c r="B2437" s="221"/>
      <c r="C2437" s="222"/>
      <c r="D2437" s="212" t="s">
        <v>283</v>
      </c>
      <c r="E2437" s="223" t="s">
        <v>1</v>
      </c>
      <c r="F2437" s="224" t="s">
        <v>8</v>
      </c>
      <c r="G2437" s="222"/>
      <c r="H2437" s="225">
        <v>15</v>
      </c>
      <c r="I2437" s="226"/>
      <c r="J2437" s="222"/>
      <c r="K2437" s="222"/>
      <c r="L2437" s="227"/>
      <c r="M2437" s="228"/>
      <c r="N2437" s="229"/>
      <c r="O2437" s="229"/>
      <c r="P2437" s="229"/>
      <c r="Q2437" s="229"/>
      <c r="R2437" s="229"/>
      <c r="S2437" s="229"/>
      <c r="T2437" s="230"/>
      <c r="AT2437" s="231" t="s">
        <v>283</v>
      </c>
      <c r="AU2437" s="231" t="s">
        <v>16</v>
      </c>
      <c r="AV2437" s="14" t="s">
        <v>84</v>
      </c>
      <c r="AW2437" s="14" t="s">
        <v>32</v>
      </c>
      <c r="AX2437" s="14" t="s">
        <v>76</v>
      </c>
      <c r="AY2437" s="231" t="s">
        <v>272</v>
      </c>
    </row>
    <row r="2438" spans="1:65" s="15" customFormat="1" ht="11.25">
      <c r="B2438" s="246"/>
      <c r="C2438" s="247"/>
      <c r="D2438" s="212" t="s">
        <v>283</v>
      </c>
      <c r="E2438" s="248" t="s">
        <v>1</v>
      </c>
      <c r="F2438" s="249" t="s">
        <v>5942</v>
      </c>
      <c r="G2438" s="247"/>
      <c r="H2438" s="250">
        <v>15</v>
      </c>
      <c r="I2438" s="251"/>
      <c r="J2438" s="247"/>
      <c r="K2438" s="247"/>
      <c r="L2438" s="252"/>
      <c r="M2438" s="253"/>
      <c r="N2438" s="254"/>
      <c r="O2438" s="254"/>
      <c r="P2438" s="254"/>
      <c r="Q2438" s="254"/>
      <c r="R2438" s="254"/>
      <c r="S2438" s="254"/>
      <c r="T2438" s="255"/>
      <c r="AT2438" s="256" t="s">
        <v>283</v>
      </c>
      <c r="AU2438" s="256" t="s">
        <v>16</v>
      </c>
      <c r="AV2438" s="15" t="s">
        <v>279</v>
      </c>
      <c r="AW2438" s="15" t="s">
        <v>32</v>
      </c>
      <c r="AX2438" s="15" t="s">
        <v>16</v>
      </c>
      <c r="AY2438" s="256" t="s">
        <v>272</v>
      </c>
    </row>
    <row r="2439" spans="1:65" s="2" customFormat="1" ht="37.9" customHeight="1">
      <c r="A2439" s="34"/>
      <c r="B2439" s="35"/>
      <c r="C2439" s="192" t="s">
        <v>4136</v>
      </c>
      <c r="D2439" s="192" t="s">
        <v>274</v>
      </c>
      <c r="E2439" s="193" t="s">
        <v>7555</v>
      </c>
      <c r="F2439" s="194" t="s">
        <v>7556</v>
      </c>
      <c r="G2439" s="195" t="s">
        <v>952</v>
      </c>
      <c r="H2439" s="196">
        <v>1</v>
      </c>
      <c r="I2439" s="197"/>
      <c r="J2439" s="198">
        <f>ROUND(I2439*H2439,2)</f>
        <v>0</v>
      </c>
      <c r="K2439" s="194" t="s">
        <v>1</v>
      </c>
      <c r="L2439" s="39"/>
      <c r="M2439" s="199" t="s">
        <v>1</v>
      </c>
      <c r="N2439" s="200" t="s">
        <v>41</v>
      </c>
      <c r="O2439" s="71"/>
      <c r="P2439" s="201">
        <f>O2439*H2439</f>
        <v>0</v>
      </c>
      <c r="Q2439" s="201">
        <v>0</v>
      </c>
      <c r="R2439" s="201">
        <f>Q2439*H2439</f>
        <v>0</v>
      </c>
      <c r="S2439" s="201">
        <v>0</v>
      </c>
      <c r="T2439" s="202">
        <f>S2439*H2439</f>
        <v>0</v>
      </c>
      <c r="U2439" s="34"/>
      <c r="V2439" s="34"/>
      <c r="W2439" s="34"/>
      <c r="X2439" s="34"/>
      <c r="Y2439" s="34"/>
      <c r="Z2439" s="34"/>
      <c r="AA2439" s="34"/>
      <c r="AB2439" s="34"/>
      <c r="AC2439" s="34"/>
      <c r="AD2439" s="34"/>
      <c r="AE2439" s="34"/>
      <c r="AR2439" s="203" t="s">
        <v>279</v>
      </c>
      <c r="AT2439" s="203" t="s">
        <v>274</v>
      </c>
      <c r="AU2439" s="203" t="s">
        <v>16</v>
      </c>
      <c r="AY2439" s="17" t="s">
        <v>272</v>
      </c>
      <c r="BE2439" s="204">
        <f>IF(N2439="základní",J2439,0)</f>
        <v>0</v>
      </c>
      <c r="BF2439" s="204">
        <f>IF(N2439="snížená",J2439,0)</f>
        <v>0</v>
      </c>
      <c r="BG2439" s="204">
        <f>IF(N2439="zákl. přenesená",J2439,0)</f>
        <v>0</v>
      </c>
      <c r="BH2439" s="204">
        <f>IF(N2439="sníž. přenesená",J2439,0)</f>
        <v>0</v>
      </c>
      <c r="BI2439" s="204">
        <f>IF(N2439="nulová",J2439,0)</f>
        <v>0</v>
      </c>
      <c r="BJ2439" s="17" t="s">
        <v>16</v>
      </c>
      <c r="BK2439" s="204">
        <f>ROUND(I2439*H2439,2)</f>
        <v>0</v>
      </c>
      <c r="BL2439" s="17" t="s">
        <v>279</v>
      </c>
      <c r="BM2439" s="203" t="s">
        <v>7557</v>
      </c>
    </row>
    <row r="2440" spans="1:65" s="13" customFormat="1" ht="11.25">
      <c r="B2440" s="210"/>
      <c r="C2440" s="211"/>
      <c r="D2440" s="212" t="s">
        <v>283</v>
      </c>
      <c r="E2440" s="213" t="s">
        <v>1</v>
      </c>
      <c r="F2440" s="214" t="s">
        <v>6909</v>
      </c>
      <c r="G2440" s="211"/>
      <c r="H2440" s="213" t="s">
        <v>1</v>
      </c>
      <c r="I2440" s="215"/>
      <c r="J2440" s="211"/>
      <c r="K2440" s="211"/>
      <c r="L2440" s="216"/>
      <c r="M2440" s="217"/>
      <c r="N2440" s="218"/>
      <c r="O2440" s="218"/>
      <c r="P2440" s="218"/>
      <c r="Q2440" s="218"/>
      <c r="R2440" s="218"/>
      <c r="S2440" s="218"/>
      <c r="T2440" s="219"/>
      <c r="AT2440" s="220" t="s">
        <v>283</v>
      </c>
      <c r="AU2440" s="220" t="s">
        <v>16</v>
      </c>
      <c r="AV2440" s="13" t="s">
        <v>16</v>
      </c>
      <c r="AW2440" s="13" t="s">
        <v>32</v>
      </c>
      <c r="AX2440" s="13" t="s">
        <v>76</v>
      </c>
      <c r="AY2440" s="220" t="s">
        <v>272</v>
      </c>
    </row>
    <row r="2441" spans="1:65" s="14" customFormat="1" ht="11.25">
      <c r="B2441" s="221"/>
      <c r="C2441" s="222"/>
      <c r="D2441" s="212" t="s">
        <v>283</v>
      </c>
      <c r="E2441" s="223" t="s">
        <v>1</v>
      </c>
      <c r="F2441" s="224" t="s">
        <v>16</v>
      </c>
      <c r="G2441" s="222"/>
      <c r="H2441" s="225">
        <v>1</v>
      </c>
      <c r="I2441" s="226"/>
      <c r="J2441" s="222"/>
      <c r="K2441" s="222"/>
      <c r="L2441" s="227"/>
      <c r="M2441" s="228"/>
      <c r="N2441" s="229"/>
      <c r="O2441" s="229"/>
      <c r="P2441" s="229"/>
      <c r="Q2441" s="229"/>
      <c r="R2441" s="229"/>
      <c r="S2441" s="229"/>
      <c r="T2441" s="230"/>
      <c r="AT2441" s="231" t="s">
        <v>283</v>
      </c>
      <c r="AU2441" s="231" t="s">
        <v>16</v>
      </c>
      <c r="AV2441" s="14" t="s">
        <v>84</v>
      </c>
      <c r="AW2441" s="14" t="s">
        <v>32</v>
      </c>
      <c r="AX2441" s="14" t="s">
        <v>76</v>
      </c>
      <c r="AY2441" s="231" t="s">
        <v>272</v>
      </c>
    </row>
    <row r="2442" spans="1:65" s="15" customFormat="1" ht="11.25">
      <c r="B2442" s="246"/>
      <c r="C2442" s="247"/>
      <c r="D2442" s="212" t="s">
        <v>283</v>
      </c>
      <c r="E2442" s="248" t="s">
        <v>1</v>
      </c>
      <c r="F2442" s="249" t="s">
        <v>5942</v>
      </c>
      <c r="G2442" s="247"/>
      <c r="H2442" s="250">
        <v>1</v>
      </c>
      <c r="I2442" s="251"/>
      <c r="J2442" s="247"/>
      <c r="K2442" s="247"/>
      <c r="L2442" s="252"/>
      <c r="M2442" s="253"/>
      <c r="N2442" s="254"/>
      <c r="O2442" s="254"/>
      <c r="P2442" s="254"/>
      <c r="Q2442" s="254"/>
      <c r="R2442" s="254"/>
      <c r="S2442" s="254"/>
      <c r="T2442" s="255"/>
      <c r="AT2442" s="256" t="s">
        <v>283</v>
      </c>
      <c r="AU2442" s="256" t="s">
        <v>16</v>
      </c>
      <c r="AV2442" s="15" t="s">
        <v>279</v>
      </c>
      <c r="AW2442" s="15" t="s">
        <v>32</v>
      </c>
      <c r="AX2442" s="15" t="s">
        <v>16</v>
      </c>
      <c r="AY2442" s="256" t="s">
        <v>272</v>
      </c>
    </row>
    <row r="2443" spans="1:65" s="2" customFormat="1" ht="37.9" customHeight="1">
      <c r="A2443" s="34"/>
      <c r="B2443" s="35"/>
      <c r="C2443" s="192" t="s">
        <v>4140</v>
      </c>
      <c r="D2443" s="192" t="s">
        <v>274</v>
      </c>
      <c r="E2443" s="193" t="s">
        <v>7558</v>
      </c>
      <c r="F2443" s="194" t="s">
        <v>7559</v>
      </c>
      <c r="G2443" s="195" t="s">
        <v>952</v>
      </c>
      <c r="H2443" s="196">
        <v>2</v>
      </c>
      <c r="I2443" s="197"/>
      <c r="J2443" s="198">
        <f>ROUND(I2443*H2443,2)</f>
        <v>0</v>
      </c>
      <c r="K2443" s="194" t="s">
        <v>1</v>
      </c>
      <c r="L2443" s="39"/>
      <c r="M2443" s="199" t="s">
        <v>1</v>
      </c>
      <c r="N2443" s="200" t="s">
        <v>41</v>
      </c>
      <c r="O2443" s="71"/>
      <c r="P2443" s="201">
        <f>O2443*H2443</f>
        <v>0</v>
      </c>
      <c r="Q2443" s="201">
        <v>0</v>
      </c>
      <c r="R2443" s="201">
        <f>Q2443*H2443</f>
        <v>0</v>
      </c>
      <c r="S2443" s="201">
        <v>0</v>
      </c>
      <c r="T2443" s="202">
        <f>S2443*H2443</f>
        <v>0</v>
      </c>
      <c r="U2443" s="34"/>
      <c r="V2443" s="34"/>
      <c r="W2443" s="34"/>
      <c r="X2443" s="34"/>
      <c r="Y2443" s="34"/>
      <c r="Z2443" s="34"/>
      <c r="AA2443" s="34"/>
      <c r="AB2443" s="34"/>
      <c r="AC2443" s="34"/>
      <c r="AD2443" s="34"/>
      <c r="AE2443" s="34"/>
      <c r="AR2443" s="203" t="s">
        <v>279</v>
      </c>
      <c r="AT2443" s="203" t="s">
        <v>274</v>
      </c>
      <c r="AU2443" s="203" t="s">
        <v>16</v>
      </c>
      <c r="AY2443" s="17" t="s">
        <v>272</v>
      </c>
      <c r="BE2443" s="204">
        <f>IF(N2443="základní",J2443,0)</f>
        <v>0</v>
      </c>
      <c r="BF2443" s="204">
        <f>IF(N2443="snížená",J2443,0)</f>
        <v>0</v>
      </c>
      <c r="BG2443" s="204">
        <f>IF(N2443="zákl. přenesená",J2443,0)</f>
        <v>0</v>
      </c>
      <c r="BH2443" s="204">
        <f>IF(N2443="sníž. přenesená",J2443,0)</f>
        <v>0</v>
      </c>
      <c r="BI2443" s="204">
        <f>IF(N2443="nulová",J2443,0)</f>
        <v>0</v>
      </c>
      <c r="BJ2443" s="17" t="s">
        <v>16</v>
      </c>
      <c r="BK2443" s="204">
        <f>ROUND(I2443*H2443,2)</f>
        <v>0</v>
      </c>
      <c r="BL2443" s="17" t="s">
        <v>279</v>
      </c>
      <c r="BM2443" s="203" t="s">
        <v>7560</v>
      </c>
    </row>
    <row r="2444" spans="1:65" s="13" customFormat="1" ht="11.25">
      <c r="B2444" s="210"/>
      <c r="C2444" s="211"/>
      <c r="D2444" s="212" t="s">
        <v>283</v>
      </c>
      <c r="E2444" s="213" t="s">
        <v>1</v>
      </c>
      <c r="F2444" s="214" t="s">
        <v>6909</v>
      </c>
      <c r="G2444" s="211"/>
      <c r="H2444" s="213" t="s">
        <v>1</v>
      </c>
      <c r="I2444" s="215"/>
      <c r="J2444" s="211"/>
      <c r="K2444" s="211"/>
      <c r="L2444" s="216"/>
      <c r="M2444" s="217"/>
      <c r="N2444" s="218"/>
      <c r="O2444" s="218"/>
      <c r="P2444" s="218"/>
      <c r="Q2444" s="218"/>
      <c r="R2444" s="218"/>
      <c r="S2444" s="218"/>
      <c r="T2444" s="219"/>
      <c r="AT2444" s="220" t="s">
        <v>283</v>
      </c>
      <c r="AU2444" s="220" t="s">
        <v>16</v>
      </c>
      <c r="AV2444" s="13" t="s">
        <v>16</v>
      </c>
      <c r="AW2444" s="13" t="s">
        <v>32</v>
      </c>
      <c r="AX2444" s="13" t="s">
        <v>76</v>
      </c>
      <c r="AY2444" s="220" t="s">
        <v>272</v>
      </c>
    </row>
    <row r="2445" spans="1:65" s="14" customFormat="1" ht="11.25">
      <c r="B2445" s="221"/>
      <c r="C2445" s="222"/>
      <c r="D2445" s="212" t="s">
        <v>283</v>
      </c>
      <c r="E2445" s="223" t="s">
        <v>1</v>
      </c>
      <c r="F2445" s="224" t="s">
        <v>84</v>
      </c>
      <c r="G2445" s="222"/>
      <c r="H2445" s="225">
        <v>2</v>
      </c>
      <c r="I2445" s="226"/>
      <c r="J2445" s="222"/>
      <c r="K2445" s="222"/>
      <c r="L2445" s="227"/>
      <c r="M2445" s="228"/>
      <c r="N2445" s="229"/>
      <c r="O2445" s="229"/>
      <c r="P2445" s="229"/>
      <c r="Q2445" s="229"/>
      <c r="R2445" s="229"/>
      <c r="S2445" s="229"/>
      <c r="T2445" s="230"/>
      <c r="AT2445" s="231" t="s">
        <v>283</v>
      </c>
      <c r="AU2445" s="231" t="s">
        <v>16</v>
      </c>
      <c r="AV2445" s="14" t="s">
        <v>84</v>
      </c>
      <c r="AW2445" s="14" t="s">
        <v>32</v>
      </c>
      <c r="AX2445" s="14" t="s">
        <v>76</v>
      </c>
      <c r="AY2445" s="231" t="s">
        <v>272</v>
      </c>
    </row>
    <row r="2446" spans="1:65" s="15" customFormat="1" ht="11.25">
      <c r="B2446" s="246"/>
      <c r="C2446" s="247"/>
      <c r="D2446" s="212" t="s">
        <v>283</v>
      </c>
      <c r="E2446" s="248" t="s">
        <v>1</v>
      </c>
      <c r="F2446" s="249" t="s">
        <v>5942</v>
      </c>
      <c r="G2446" s="247"/>
      <c r="H2446" s="250">
        <v>2</v>
      </c>
      <c r="I2446" s="251"/>
      <c r="J2446" s="247"/>
      <c r="K2446" s="247"/>
      <c r="L2446" s="252"/>
      <c r="M2446" s="253"/>
      <c r="N2446" s="254"/>
      <c r="O2446" s="254"/>
      <c r="P2446" s="254"/>
      <c r="Q2446" s="254"/>
      <c r="R2446" s="254"/>
      <c r="S2446" s="254"/>
      <c r="T2446" s="255"/>
      <c r="AT2446" s="256" t="s">
        <v>283</v>
      </c>
      <c r="AU2446" s="256" t="s">
        <v>16</v>
      </c>
      <c r="AV2446" s="15" t="s">
        <v>279</v>
      </c>
      <c r="AW2446" s="15" t="s">
        <v>32</v>
      </c>
      <c r="AX2446" s="15" t="s">
        <v>16</v>
      </c>
      <c r="AY2446" s="256" t="s">
        <v>272</v>
      </c>
    </row>
    <row r="2447" spans="1:65" s="2" customFormat="1" ht="24.2" customHeight="1">
      <c r="A2447" s="34"/>
      <c r="B2447" s="35"/>
      <c r="C2447" s="192" t="s">
        <v>4144</v>
      </c>
      <c r="D2447" s="192" t="s">
        <v>274</v>
      </c>
      <c r="E2447" s="193" t="s">
        <v>7561</v>
      </c>
      <c r="F2447" s="194" t="s">
        <v>6832</v>
      </c>
      <c r="G2447" s="195" t="s">
        <v>952</v>
      </c>
      <c r="H2447" s="196">
        <v>1</v>
      </c>
      <c r="I2447" s="197"/>
      <c r="J2447" s="198">
        <f>ROUND(I2447*H2447,2)</f>
        <v>0</v>
      </c>
      <c r="K2447" s="194" t="s">
        <v>1</v>
      </c>
      <c r="L2447" s="39"/>
      <c r="M2447" s="199" t="s">
        <v>1</v>
      </c>
      <c r="N2447" s="200" t="s">
        <v>41</v>
      </c>
      <c r="O2447" s="71"/>
      <c r="P2447" s="201">
        <f>O2447*H2447</f>
        <v>0</v>
      </c>
      <c r="Q2447" s="201">
        <v>0</v>
      </c>
      <c r="R2447" s="201">
        <f>Q2447*H2447</f>
        <v>0</v>
      </c>
      <c r="S2447" s="201">
        <v>0</v>
      </c>
      <c r="T2447" s="202">
        <f>S2447*H2447</f>
        <v>0</v>
      </c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4"/>
      <c r="AE2447" s="34"/>
      <c r="AR2447" s="203" t="s">
        <v>279</v>
      </c>
      <c r="AT2447" s="203" t="s">
        <v>274</v>
      </c>
      <c r="AU2447" s="203" t="s">
        <v>16</v>
      </c>
      <c r="AY2447" s="17" t="s">
        <v>272</v>
      </c>
      <c r="BE2447" s="204">
        <f>IF(N2447="základní",J2447,0)</f>
        <v>0</v>
      </c>
      <c r="BF2447" s="204">
        <f>IF(N2447="snížená",J2447,0)</f>
        <v>0</v>
      </c>
      <c r="BG2447" s="204">
        <f>IF(N2447="zákl. přenesená",J2447,0)</f>
        <v>0</v>
      </c>
      <c r="BH2447" s="204">
        <f>IF(N2447="sníž. přenesená",J2447,0)</f>
        <v>0</v>
      </c>
      <c r="BI2447" s="204">
        <f>IF(N2447="nulová",J2447,0)</f>
        <v>0</v>
      </c>
      <c r="BJ2447" s="17" t="s">
        <v>16</v>
      </c>
      <c r="BK2447" s="204">
        <f>ROUND(I2447*H2447,2)</f>
        <v>0</v>
      </c>
      <c r="BL2447" s="17" t="s">
        <v>279</v>
      </c>
      <c r="BM2447" s="203" t="s">
        <v>7562</v>
      </c>
    </row>
    <row r="2448" spans="1:65" s="13" customFormat="1" ht="22.5">
      <c r="B2448" s="210"/>
      <c r="C2448" s="211"/>
      <c r="D2448" s="212" t="s">
        <v>283</v>
      </c>
      <c r="E2448" s="213" t="s">
        <v>1</v>
      </c>
      <c r="F2448" s="214" t="s">
        <v>7563</v>
      </c>
      <c r="G2448" s="211"/>
      <c r="H2448" s="213" t="s">
        <v>1</v>
      </c>
      <c r="I2448" s="215"/>
      <c r="J2448" s="211"/>
      <c r="K2448" s="211"/>
      <c r="L2448" s="216"/>
      <c r="M2448" s="217"/>
      <c r="N2448" s="218"/>
      <c r="O2448" s="218"/>
      <c r="P2448" s="218"/>
      <c r="Q2448" s="218"/>
      <c r="R2448" s="218"/>
      <c r="S2448" s="218"/>
      <c r="T2448" s="219"/>
      <c r="AT2448" s="220" t="s">
        <v>283</v>
      </c>
      <c r="AU2448" s="220" t="s">
        <v>16</v>
      </c>
      <c r="AV2448" s="13" t="s">
        <v>16</v>
      </c>
      <c r="AW2448" s="13" t="s">
        <v>32</v>
      </c>
      <c r="AX2448" s="13" t="s">
        <v>76</v>
      </c>
      <c r="AY2448" s="220" t="s">
        <v>272</v>
      </c>
    </row>
    <row r="2449" spans="1:65" s="14" customFormat="1" ht="11.25">
      <c r="B2449" s="221"/>
      <c r="C2449" s="222"/>
      <c r="D2449" s="212" t="s">
        <v>283</v>
      </c>
      <c r="E2449" s="223" t="s">
        <v>1</v>
      </c>
      <c r="F2449" s="224" t="s">
        <v>16</v>
      </c>
      <c r="G2449" s="222"/>
      <c r="H2449" s="225">
        <v>1</v>
      </c>
      <c r="I2449" s="226"/>
      <c r="J2449" s="222"/>
      <c r="K2449" s="222"/>
      <c r="L2449" s="227"/>
      <c r="M2449" s="228"/>
      <c r="N2449" s="229"/>
      <c r="O2449" s="229"/>
      <c r="P2449" s="229"/>
      <c r="Q2449" s="229"/>
      <c r="R2449" s="229"/>
      <c r="S2449" s="229"/>
      <c r="T2449" s="230"/>
      <c r="AT2449" s="231" t="s">
        <v>283</v>
      </c>
      <c r="AU2449" s="231" t="s">
        <v>16</v>
      </c>
      <c r="AV2449" s="14" t="s">
        <v>84</v>
      </c>
      <c r="AW2449" s="14" t="s">
        <v>32</v>
      </c>
      <c r="AX2449" s="14" t="s">
        <v>76</v>
      </c>
      <c r="AY2449" s="231" t="s">
        <v>272</v>
      </c>
    </row>
    <row r="2450" spans="1:65" s="15" customFormat="1" ht="11.25">
      <c r="B2450" s="246"/>
      <c r="C2450" s="247"/>
      <c r="D2450" s="212" t="s">
        <v>283</v>
      </c>
      <c r="E2450" s="248" t="s">
        <v>1</v>
      </c>
      <c r="F2450" s="249" t="s">
        <v>5942</v>
      </c>
      <c r="G2450" s="247"/>
      <c r="H2450" s="250">
        <v>1</v>
      </c>
      <c r="I2450" s="251"/>
      <c r="J2450" s="247"/>
      <c r="K2450" s="247"/>
      <c r="L2450" s="252"/>
      <c r="M2450" s="253"/>
      <c r="N2450" s="254"/>
      <c r="O2450" s="254"/>
      <c r="P2450" s="254"/>
      <c r="Q2450" s="254"/>
      <c r="R2450" s="254"/>
      <c r="S2450" s="254"/>
      <c r="T2450" s="255"/>
      <c r="AT2450" s="256" t="s">
        <v>283</v>
      </c>
      <c r="AU2450" s="256" t="s">
        <v>16</v>
      </c>
      <c r="AV2450" s="15" t="s">
        <v>279</v>
      </c>
      <c r="AW2450" s="15" t="s">
        <v>32</v>
      </c>
      <c r="AX2450" s="15" t="s">
        <v>16</v>
      </c>
      <c r="AY2450" s="256" t="s">
        <v>272</v>
      </c>
    </row>
    <row r="2451" spans="1:65" s="2" customFormat="1" ht="24.2" customHeight="1">
      <c r="A2451" s="34"/>
      <c r="B2451" s="35"/>
      <c r="C2451" s="192" t="s">
        <v>4148</v>
      </c>
      <c r="D2451" s="192" t="s">
        <v>274</v>
      </c>
      <c r="E2451" s="193" t="s">
        <v>7564</v>
      </c>
      <c r="F2451" s="194" t="s">
        <v>6834</v>
      </c>
      <c r="G2451" s="195" t="s">
        <v>185</v>
      </c>
      <c r="H2451" s="196">
        <v>9</v>
      </c>
      <c r="I2451" s="197"/>
      <c r="J2451" s="198">
        <f>ROUND(I2451*H2451,2)</f>
        <v>0</v>
      </c>
      <c r="K2451" s="194" t="s">
        <v>1</v>
      </c>
      <c r="L2451" s="39"/>
      <c r="M2451" s="199" t="s">
        <v>1</v>
      </c>
      <c r="N2451" s="200" t="s">
        <v>41</v>
      </c>
      <c r="O2451" s="71"/>
      <c r="P2451" s="201">
        <f>O2451*H2451</f>
        <v>0</v>
      </c>
      <c r="Q2451" s="201">
        <v>0</v>
      </c>
      <c r="R2451" s="201">
        <f>Q2451*H2451</f>
        <v>0</v>
      </c>
      <c r="S2451" s="201">
        <v>0</v>
      </c>
      <c r="T2451" s="202">
        <f>S2451*H2451</f>
        <v>0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203" t="s">
        <v>279</v>
      </c>
      <c r="AT2451" s="203" t="s">
        <v>274</v>
      </c>
      <c r="AU2451" s="203" t="s">
        <v>16</v>
      </c>
      <c r="AY2451" s="17" t="s">
        <v>272</v>
      </c>
      <c r="BE2451" s="204">
        <f>IF(N2451="základní",J2451,0)</f>
        <v>0</v>
      </c>
      <c r="BF2451" s="204">
        <f>IF(N2451="snížená",J2451,0)</f>
        <v>0</v>
      </c>
      <c r="BG2451" s="204">
        <f>IF(N2451="zákl. přenesená",J2451,0)</f>
        <v>0</v>
      </c>
      <c r="BH2451" s="204">
        <f>IF(N2451="sníž. přenesená",J2451,0)</f>
        <v>0</v>
      </c>
      <c r="BI2451" s="204">
        <f>IF(N2451="nulová",J2451,0)</f>
        <v>0</v>
      </c>
      <c r="BJ2451" s="17" t="s">
        <v>16</v>
      </c>
      <c r="BK2451" s="204">
        <f>ROUND(I2451*H2451,2)</f>
        <v>0</v>
      </c>
      <c r="BL2451" s="17" t="s">
        <v>279</v>
      </c>
      <c r="BM2451" s="203" t="s">
        <v>7565</v>
      </c>
    </row>
    <row r="2452" spans="1:65" s="13" customFormat="1" ht="11.25">
      <c r="B2452" s="210"/>
      <c r="C2452" s="211"/>
      <c r="D2452" s="212" t="s">
        <v>283</v>
      </c>
      <c r="E2452" s="213" t="s">
        <v>1</v>
      </c>
      <c r="F2452" s="214" t="s">
        <v>6768</v>
      </c>
      <c r="G2452" s="211"/>
      <c r="H2452" s="213" t="s">
        <v>1</v>
      </c>
      <c r="I2452" s="215"/>
      <c r="J2452" s="211"/>
      <c r="K2452" s="211"/>
      <c r="L2452" s="216"/>
      <c r="M2452" s="217"/>
      <c r="N2452" s="218"/>
      <c r="O2452" s="218"/>
      <c r="P2452" s="218"/>
      <c r="Q2452" s="218"/>
      <c r="R2452" s="218"/>
      <c r="S2452" s="218"/>
      <c r="T2452" s="219"/>
      <c r="AT2452" s="220" t="s">
        <v>283</v>
      </c>
      <c r="AU2452" s="220" t="s">
        <v>16</v>
      </c>
      <c r="AV2452" s="13" t="s">
        <v>16</v>
      </c>
      <c r="AW2452" s="13" t="s">
        <v>32</v>
      </c>
      <c r="AX2452" s="13" t="s">
        <v>76</v>
      </c>
      <c r="AY2452" s="220" t="s">
        <v>272</v>
      </c>
    </row>
    <row r="2453" spans="1:65" s="14" customFormat="1" ht="11.25">
      <c r="B2453" s="221"/>
      <c r="C2453" s="222"/>
      <c r="D2453" s="212" t="s">
        <v>283</v>
      </c>
      <c r="E2453" s="223" t="s">
        <v>1</v>
      </c>
      <c r="F2453" s="224" t="s">
        <v>2526</v>
      </c>
      <c r="G2453" s="222"/>
      <c r="H2453" s="225">
        <v>9</v>
      </c>
      <c r="I2453" s="226"/>
      <c r="J2453" s="222"/>
      <c r="K2453" s="222"/>
      <c r="L2453" s="227"/>
      <c r="M2453" s="228"/>
      <c r="N2453" s="229"/>
      <c r="O2453" s="229"/>
      <c r="P2453" s="229"/>
      <c r="Q2453" s="229"/>
      <c r="R2453" s="229"/>
      <c r="S2453" s="229"/>
      <c r="T2453" s="230"/>
      <c r="AT2453" s="231" t="s">
        <v>283</v>
      </c>
      <c r="AU2453" s="231" t="s">
        <v>16</v>
      </c>
      <c r="AV2453" s="14" t="s">
        <v>84</v>
      </c>
      <c r="AW2453" s="14" t="s">
        <v>32</v>
      </c>
      <c r="AX2453" s="14" t="s">
        <v>76</v>
      </c>
      <c r="AY2453" s="231" t="s">
        <v>272</v>
      </c>
    </row>
    <row r="2454" spans="1:65" s="15" customFormat="1" ht="11.25">
      <c r="B2454" s="246"/>
      <c r="C2454" s="247"/>
      <c r="D2454" s="212" t="s">
        <v>283</v>
      </c>
      <c r="E2454" s="248" t="s">
        <v>1</v>
      </c>
      <c r="F2454" s="249" t="s">
        <v>5942</v>
      </c>
      <c r="G2454" s="247"/>
      <c r="H2454" s="250">
        <v>9</v>
      </c>
      <c r="I2454" s="251"/>
      <c r="J2454" s="247"/>
      <c r="K2454" s="247"/>
      <c r="L2454" s="252"/>
      <c r="M2454" s="253"/>
      <c r="N2454" s="254"/>
      <c r="O2454" s="254"/>
      <c r="P2454" s="254"/>
      <c r="Q2454" s="254"/>
      <c r="R2454" s="254"/>
      <c r="S2454" s="254"/>
      <c r="T2454" s="255"/>
      <c r="AT2454" s="256" t="s">
        <v>283</v>
      </c>
      <c r="AU2454" s="256" t="s">
        <v>16</v>
      </c>
      <c r="AV2454" s="15" t="s">
        <v>279</v>
      </c>
      <c r="AW2454" s="15" t="s">
        <v>32</v>
      </c>
      <c r="AX2454" s="15" t="s">
        <v>16</v>
      </c>
      <c r="AY2454" s="256" t="s">
        <v>272</v>
      </c>
    </row>
    <row r="2455" spans="1:65" s="2" customFormat="1" ht="24.2" customHeight="1">
      <c r="A2455" s="34"/>
      <c r="B2455" s="35"/>
      <c r="C2455" s="192" t="s">
        <v>4157</v>
      </c>
      <c r="D2455" s="192" t="s">
        <v>274</v>
      </c>
      <c r="E2455" s="193" t="s">
        <v>7566</v>
      </c>
      <c r="F2455" s="194" t="s">
        <v>6837</v>
      </c>
      <c r="G2455" s="195" t="s">
        <v>156</v>
      </c>
      <c r="H2455" s="196">
        <v>1</v>
      </c>
      <c r="I2455" s="197"/>
      <c r="J2455" s="198">
        <f>ROUND(I2455*H2455,2)</f>
        <v>0</v>
      </c>
      <c r="K2455" s="194" t="s">
        <v>1</v>
      </c>
      <c r="L2455" s="39"/>
      <c r="M2455" s="199" t="s">
        <v>1</v>
      </c>
      <c r="N2455" s="200" t="s">
        <v>41</v>
      </c>
      <c r="O2455" s="71"/>
      <c r="P2455" s="201">
        <f>O2455*H2455</f>
        <v>0</v>
      </c>
      <c r="Q2455" s="201">
        <v>0</v>
      </c>
      <c r="R2455" s="201">
        <f>Q2455*H2455</f>
        <v>0</v>
      </c>
      <c r="S2455" s="201">
        <v>0</v>
      </c>
      <c r="T2455" s="202">
        <f>S2455*H2455</f>
        <v>0</v>
      </c>
      <c r="U2455" s="34"/>
      <c r="V2455" s="34"/>
      <c r="W2455" s="34"/>
      <c r="X2455" s="34"/>
      <c r="Y2455" s="34"/>
      <c r="Z2455" s="34"/>
      <c r="AA2455" s="34"/>
      <c r="AB2455" s="34"/>
      <c r="AC2455" s="34"/>
      <c r="AD2455" s="34"/>
      <c r="AE2455" s="34"/>
      <c r="AR2455" s="203" t="s">
        <v>279</v>
      </c>
      <c r="AT2455" s="203" t="s">
        <v>274</v>
      </c>
      <c r="AU2455" s="203" t="s">
        <v>16</v>
      </c>
      <c r="AY2455" s="17" t="s">
        <v>272</v>
      </c>
      <c r="BE2455" s="204">
        <f>IF(N2455="základní",J2455,0)</f>
        <v>0</v>
      </c>
      <c r="BF2455" s="204">
        <f>IF(N2455="snížená",J2455,0)</f>
        <v>0</v>
      </c>
      <c r="BG2455" s="204">
        <f>IF(N2455="zákl. přenesená",J2455,0)</f>
        <v>0</v>
      </c>
      <c r="BH2455" s="204">
        <f>IF(N2455="sníž. přenesená",J2455,0)</f>
        <v>0</v>
      </c>
      <c r="BI2455" s="204">
        <f>IF(N2455="nulová",J2455,0)</f>
        <v>0</v>
      </c>
      <c r="BJ2455" s="17" t="s">
        <v>16</v>
      </c>
      <c r="BK2455" s="204">
        <f>ROUND(I2455*H2455,2)</f>
        <v>0</v>
      </c>
      <c r="BL2455" s="17" t="s">
        <v>279</v>
      </c>
      <c r="BM2455" s="203" t="s">
        <v>7567</v>
      </c>
    </row>
    <row r="2456" spans="1:65" s="13" customFormat="1" ht="11.25">
      <c r="B2456" s="210"/>
      <c r="C2456" s="211"/>
      <c r="D2456" s="212" t="s">
        <v>283</v>
      </c>
      <c r="E2456" s="213" t="s">
        <v>1</v>
      </c>
      <c r="F2456" s="214" t="s">
        <v>6768</v>
      </c>
      <c r="G2456" s="211"/>
      <c r="H2456" s="213" t="s">
        <v>1</v>
      </c>
      <c r="I2456" s="215"/>
      <c r="J2456" s="211"/>
      <c r="K2456" s="211"/>
      <c r="L2456" s="216"/>
      <c r="M2456" s="217"/>
      <c r="N2456" s="218"/>
      <c r="O2456" s="218"/>
      <c r="P2456" s="218"/>
      <c r="Q2456" s="218"/>
      <c r="R2456" s="218"/>
      <c r="S2456" s="218"/>
      <c r="T2456" s="219"/>
      <c r="AT2456" s="220" t="s">
        <v>283</v>
      </c>
      <c r="AU2456" s="220" t="s">
        <v>16</v>
      </c>
      <c r="AV2456" s="13" t="s">
        <v>16</v>
      </c>
      <c r="AW2456" s="13" t="s">
        <v>32</v>
      </c>
      <c r="AX2456" s="13" t="s">
        <v>76</v>
      </c>
      <c r="AY2456" s="220" t="s">
        <v>272</v>
      </c>
    </row>
    <row r="2457" spans="1:65" s="14" customFormat="1" ht="11.25">
      <c r="B2457" s="221"/>
      <c r="C2457" s="222"/>
      <c r="D2457" s="212" t="s">
        <v>283</v>
      </c>
      <c r="E2457" s="223" t="s">
        <v>1</v>
      </c>
      <c r="F2457" s="224" t="s">
        <v>16</v>
      </c>
      <c r="G2457" s="222"/>
      <c r="H2457" s="225">
        <v>1</v>
      </c>
      <c r="I2457" s="226"/>
      <c r="J2457" s="222"/>
      <c r="K2457" s="222"/>
      <c r="L2457" s="227"/>
      <c r="M2457" s="228"/>
      <c r="N2457" s="229"/>
      <c r="O2457" s="229"/>
      <c r="P2457" s="229"/>
      <c r="Q2457" s="229"/>
      <c r="R2457" s="229"/>
      <c r="S2457" s="229"/>
      <c r="T2457" s="230"/>
      <c r="AT2457" s="231" t="s">
        <v>283</v>
      </c>
      <c r="AU2457" s="231" t="s">
        <v>16</v>
      </c>
      <c r="AV2457" s="14" t="s">
        <v>84</v>
      </c>
      <c r="AW2457" s="14" t="s">
        <v>32</v>
      </c>
      <c r="AX2457" s="14" t="s">
        <v>76</v>
      </c>
      <c r="AY2457" s="231" t="s">
        <v>272</v>
      </c>
    </row>
    <row r="2458" spans="1:65" s="15" customFormat="1" ht="11.25">
      <c r="B2458" s="246"/>
      <c r="C2458" s="247"/>
      <c r="D2458" s="212" t="s">
        <v>283</v>
      </c>
      <c r="E2458" s="248" t="s">
        <v>1</v>
      </c>
      <c r="F2458" s="249" t="s">
        <v>5942</v>
      </c>
      <c r="G2458" s="247"/>
      <c r="H2458" s="250">
        <v>1</v>
      </c>
      <c r="I2458" s="251"/>
      <c r="J2458" s="247"/>
      <c r="K2458" s="247"/>
      <c r="L2458" s="252"/>
      <c r="M2458" s="253"/>
      <c r="N2458" s="254"/>
      <c r="O2458" s="254"/>
      <c r="P2458" s="254"/>
      <c r="Q2458" s="254"/>
      <c r="R2458" s="254"/>
      <c r="S2458" s="254"/>
      <c r="T2458" s="255"/>
      <c r="AT2458" s="256" t="s">
        <v>283</v>
      </c>
      <c r="AU2458" s="256" t="s">
        <v>16</v>
      </c>
      <c r="AV2458" s="15" t="s">
        <v>279</v>
      </c>
      <c r="AW2458" s="15" t="s">
        <v>32</v>
      </c>
      <c r="AX2458" s="15" t="s">
        <v>16</v>
      </c>
      <c r="AY2458" s="256" t="s">
        <v>272</v>
      </c>
    </row>
    <row r="2459" spans="1:65" s="2" customFormat="1" ht="21.75" customHeight="1">
      <c r="A2459" s="34"/>
      <c r="B2459" s="35"/>
      <c r="C2459" s="192" t="s">
        <v>4162</v>
      </c>
      <c r="D2459" s="192" t="s">
        <v>274</v>
      </c>
      <c r="E2459" s="193" t="s">
        <v>7568</v>
      </c>
      <c r="F2459" s="194" t="s">
        <v>7431</v>
      </c>
      <c r="G2459" s="195" t="s">
        <v>185</v>
      </c>
      <c r="H2459" s="196">
        <v>44.5</v>
      </c>
      <c r="I2459" s="197"/>
      <c r="J2459" s="198">
        <f>ROUND(I2459*H2459,2)</f>
        <v>0</v>
      </c>
      <c r="K2459" s="194" t="s">
        <v>1</v>
      </c>
      <c r="L2459" s="39"/>
      <c r="M2459" s="199" t="s">
        <v>1</v>
      </c>
      <c r="N2459" s="200" t="s">
        <v>41</v>
      </c>
      <c r="O2459" s="71"/>
      <c r="P2459" s="201">
        <f>O2459*H2459</f>
        <v>0</v>
      </c>
      <c r="Q2459" s="201">
        <v>0</v>
      </c>
      <c r="R2459" s="201">
        <f>Q2459*H2459</f>
        <v>0</v>
      </c>
      <c r="S2459" s="201">
        <v>0</v>
      </c>
      <c r="T2459" s="202">
        <f>S2459*H2459</f>
        <v>0</v>
      </c>
      <c r="U2459" s="34"/>
      <c r="V2459" s="34"/>
      <c r="W2459" s="34"/>
      <c r="X2459" s="34"/>
      <c r="Y2459" s="34"/>
      <c r="Z2459" s="34"/>
      <c r="AA2459" s="34"/>
      <c r="AB2459" s="34"/>
      <c r="AC2459" s="34"/>
      <c r="AD2459" s="34"/>
      <c r="AE2459" s="34"/>
      <c r="AR2459" s="203" t="s">
        <v>279</v>
      </c>
      <c r="AT2459" s="203" t="s">
        <v>274</v>
      </c>
      <c r="AU2459" s="203" t="s">
        <v>16</v>
      </c>
      <c r="AY2459" s="17" t="s">
        <v>272</v>
      </c>
      <c r="BE2459" s="204">
        <f>IF(N2459="základní",J2459,0)</f>
        <v>0</v>
      </c>
      <c r="BF2459" s="204">
        <f>IF(N2459="snížená",J2459,0)</f>
        <v>0</v>
      </c>
      <c r="BG2459" s="204">
        <f>IF(N2459="zákl. přenesená",J2459,0)</f>
        <v>0</v>
      </c>
      <c r="BH2459" s="204">
        <f>IF(N2459="sníž. přenesená",J2459,0)</f>
        <v>0</v>
      </c>
      <c r="BI2459" s="204">
        <f>IF(N2459="nulová",J2459,0)</f>
        <v>0</v>
      </c>
      <c r="BJ2459" s="17" t="s">
        <v>16</v>
      </c>
      <c r="BK2459" s="204">
        <f>ROUND(I2459*H2459,2)</f>
        <v>0</v>
      </c>
      <c r="BL2459" s="17" t="s">
        <v>279</v>
      </c>
      <c r="BM2459" s="203" t="s">
        <v>7569</v>
      </c>
    </row>
    <row r="2460" spans="1:65" s="13" customFormat="1" ht="11.25">
      <c r="B2460" s="210"/>
      <c r="C2460" s="211"/>
      <c r="D2460" s="212" t="s">
        <v>283</v>
      </c>
      <c r="E2460" s="213" t="s">
        <v>1</v>
      </c>
      <c r="F2460" s="214" t="s">
        <v>6909</v>
      </c>
      <c r="G2460" s="211"/>
      <c r="H2460" s="213" t="s">
        <v>1</v>
      </c>
      <c r="I2460" s="215"/>
      <c r="J2460" s="211"/>
      <c r="K2460" s="211"/>
      <c r="L2460" s="216"/>
      <c r="M2460" s="217"/>
      <c r="N2460" s="218"/>
      <c r="O2460" s="218"/>
      <c r="P2460" s="218"/>
      <c r="Q2460" s="218"/>
      <c r="R2460" s="218"/>
      <c r="S2460" s="218"/>
      <c r="T2460" s="219"/>
      <c r="AT2460" s="220" t="s">
        <v>283</v>
      </c>
      <c r="AU2460" s="220" t="s">
        <v>16</v>
      </c>
      <c r="AV2460" s="13" t="s">
        <v>16</v>
      </c>
      <c r="AW2460" s="13" t="s">
        <v>32</v>
      </c>
      <c r="AX2460" s="13" t="s">
        <v>76</v>
      </c>
      <c r="AY2460" s="220" t="s">
        <v>272</v>
      </c>
    </row>
    <row r="2461" spans="1:65" s="14" customFormat="1" ht="11.25">
      <c r="B2461" s="221"/>
      <c r="C2461" s="222"/>
      <c r="D2461" s="212" t="s">
        <v>283</v>
      </c>
      <c r="E2461" s="223" t="s">
        <v>1</v>
      </c>
      <c r="F2461" s="224" t="s">
        <v>7283</v>
      </c>
      <c r="G2461" s="222"/>
      <c r="H2461" s="225">
        <v>44.5</v>
      </c>
      <c r="I2461" s="226"/>
      <c r="J2461" s="222"/>
      <c r="K2461" s="222"/>
      <c r="L2461" s="227"/>
      <c r="M2461" s="228"/>
      <c r="N2461" s="229"/>
      <c r="O2461" s="229"/>
      <c r="P2461" s="229"/>
      <c r="Q2461" s="229"/>
      <c r="R2461" s="229"/>
      <c r="S2461" s="229"/>
      <c r="T2461" s="230"/>
      <c r="AT2461" s="231" t="s">
        <v>283</v>
      </c>
      <c r="AU2461" s="231" t="s">
        <v>16</v>
      </c>
      <c r="AV2461" s="14" t="s">
        <v>84</v>
      </c>
      <c r="AW2461" s="14" t="s">
        <v>32</v>
      </c>
      <c r="AX2461" s="14" t="s">
        <v>76</v>
      </c>
      <c r="AY2461" s="231" t="s">
        <v>272</v>
      </c>
    </row>
    <row r="2462" spans="1:65" s="15" customFormat="1" ht="11.25">
      <c r="B2462" s="246"/>
      <c r="C2462" s="247"/>
      <c r="D2462" s="212" t="s">
        <v>283</v>
      </c>
      <c r="E2462" s="248" t="s">
        <v>1</v>
      </c>
      <c r="F2462" s="249" t="s">
        <v>5942</v>
      </c>
      <c r="G2462" s="247"/>
      <c r="H2462" s="250">
        <v>44.5</v>
      </c>
      <c r="I2462" s="251"/>
      <c r="J2462" s="247"/>
      <c r="K2462" s="247"/>
      <c r="L2462" s="252"/>
      <c r="M2462" s="253"/>
      <c r="N2462" s="254"/>
      <c r="O2462" s="254"/>
      <c r="P2462" s="254"/>
      <c r="Q2462" s="254"/>
      <c r="R2462" s="254"/>
      <c r="S2462" s="254"/>
      <c r="T2462" s="255"/>
      <c r="AT2462" s="256" t="s">
        <v>283</v>
      </c>
      <c r="AU2462" s="256" t="s">
        <v>16</v>
      </c>
      <c r="AV2462" s="15" t="s">
        <v>279</v>
      </c>
      <c r="AW2462" s="15" t="s">
        <v>32</v>
      </c>
      <c r="AX2462" s="15" t="s">
        <v>16</v>
      </c>
      <c r="AY2462" s="256" t="s">
        <v>272</v>
      </c>
    </row>
    <row r="2463" spans="1:65" s="2" customFormat="1" ht="21.75" customHeight="1">
      <c r="A2463" s="34"/>
      <c r="B2463" s="35"/>
      <c r="C2463" s="192" t="s">
        <v>4166</v>
      </c>
      <c r="D2463" s="192" t="s">
        <v>274</v>
      </c>
      <c r="E2463" s="193" t="s">
        <v>7570</v>
      </c>
      <c r="F2463" s="194" t="s">
        <v>6839</v>
      </c>
      <c r="G2463" s="195" t="s">
        <v>185</v>
      </c>
      <c r="H2463" s="196">
        <v>69</v>
      </c>
      <c r="I2463" s="197"/>
      <c r="J2463" s="198">
        <f>ROUND(I2463*H2463,2)</f>
        <v>0</v>
      </c>
      <c r="K2463" s="194" t="s">
        <v>1</v>
      </c>
      <c r="L2463" s="39"/>
      <c r="M2463" s="199" t="s">
        <v>1</v>
      </c>
      <c r="N2463" s="200" t="s">
        <v>41</v>
      </c>
      <c r="O2463" s="71"/>
      <c r="P2463" s="201">
        <f>O2463*H2463</f>
        <v>0</v>
      </c>
      <c r="Q2463" s="201">
        <v>0</v>
      </c>
      <c r="R2463" s="201">
        <f>Q2463*H2463</f>
        <v>0</v>
      </c>
      <c r="S2463" s="201">
        <v>0</v>
      </c>
      <c r="T2463" s="202">
        <f>S2463*H2463</f>
        <v>0</v>
      </c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4"/>
      <c r="AE2463" s="34"/>
      <c r="AR2463" s="203" t="s">
        <v>279</v>
      </c>
      <c r="AT2463" s="203" t="s">
        <v>274</v>
      </c>
      <c r="AU2463" s="203" t="s">
        <v>16</v>
      </c>
      <c r="AY2463" s="17" t="s">
        <v>272</v>
      </c>
      <c r="BE2463" s="204">
        <f>IF(N2463="základní",J2463,0)</f>
        <v>0</v>
      </c>
      <c r="BF2463" s="204">
        <f>IF(N2463="snížená",J2463,0)</f>
        <v>0</v>
      </c>
      <c r="BG2463" s="204">
        <f>IF(N2463="zákl. přenesená",J2463,0)</f>
        <v>0</v>
      </c>
      <c r="BH2463" s="204">
        <f>IF(N2463="sníž. přenesená",J2463,0)</f>
        <v>0</v>
      </c>
      <c r="BI2463" s="204">
        <f>IF(N2463="nulová",J2463,0)</f>
        <v>0</v>
      </c>
      <c r="BJ2463" s="17" t="s">
        <v>16</v>
      </c>
      <c r="BK2463" s="204">
        <f>ROUND(I2463*H2463,2)</f>
        <v>0</v>
      </c>
      <c r="BL2463" s="17" t="s">
        <v>279</v>
      </c>
      <c r="BM2463" s="203" t="s">
        <v>7571</v>
      </c>
    </row>
    <row r="2464" spans="1:65" s="13" customFormat="1" ht="11.25">
      <c r="B2464" s="210"/>
      <c r="C2464" s="211"/>
      <c r="D2464" s="212" t="s">
        <v>283</v>
      </c>
      <c r="E2464" s="213" t="s">
        <v>1</v>
      </c>
      <c r="F2464" s="214" t="s">
        <v>6909</v>
      </c>
      <c r="G2464" s="211"/>
      <c r="H2464" s="213" t="s">
        <v>1</v>
      </c>
      <c r="I2464" s="215"/>
      <c r="J2464" s="211"/>
      <c r="K2464" s="211"/>
      <c r="L2464" s="216"/>
      <c r="M2464" s="217"/>
      <c r="N2464" s="218"/>
      <c r="O2464" s="218"/>
      <c r="P2464" s="218"/>
      <c r="Q2464" s="218"/>
      <c r="R2464" s="218"/>
      <c r="S2464" s="218"/>
      <c r="T2464" s="219"/>
      <c r="AT2464" s="220" t="s">
        <v>283</v>
      </c>
      <c r="AU2464" s="220" t="s">
        <v>16</v>
      </c>
      <c r="AV2464" s="13" t="s">
        <v>16</v>
      </c>
      <c r="AW2464" s="13" t="s">
        <v>32</v>
      </c>
      <c r="AX2464" s="13" t="s">
        <v>76</v>
      </c>
      <c r="AY2464" s="220" t="s">
        <v>272</v>
      </c>
    </row>
    <row r="2465" spans="1:65" s="14" customFormat="1" ht="11.25">
      <c r="B2465" s="221"/>
      <c r="C2465" s="222"/>
      <c r="D2465" s="212" t="s">
        <v>283</v>
      </c>
      <c r="E2465" s="223" t="s">
        <v>1</v>
      </c>
      <c r="F2465" s="224" t="s">
        <v>802</v>
      </c>
      <c r="G2465" s="222"/>
      <c r="H2465" s="225">
        <v>69</v>
      </c>
      <c r="I2465" s="226"/>
      <c r="J2465" s="222"/>
      <c r="K2465" s="222"/>
      <c r="L2465" s="227"/>
      <c r="M2465" s="228"/>
      <c r="N2465" s="229"/>
      <c r="O2465" s="229"/>
      <c r="P2465" s="229"/>
      <c r="Q2465" s="229"/>
      <c r="R2465" s="229"/>
      <c r="S2465" s="229"/>
      <c r="T2465" s="230"/>
      <c r="AT2465" s="231" t="s">
        <v>283</v>
      </c>
      <c r="AU2465" s="231" t="s">
        <v>16</v>
      </c>
      <c r="AV2465" s="14" t="s">
        <v>84</v>
      </c>
      <c r="AW2465" s="14" t="s">
        <v>32</v>
      </c>
      <c r="AX2465" s="14" t="s">
        <v>76</v>
      </c>
      <c r="AY2465" s="231" t="s">
        <v>272</v>
      </c>
    </row>
    <row r="2466" spans="1:65" s="15" customFormat="1" ht="11.25">
      <c r="B2466" s="246"/>
      <c r="C2466" s="247"/>
      <c r="D2466" s="212" t="s">
        <v>283</v>
      </c>
      <c r="E2466" s="248" t="s">
        <v>1</v>
      </c>
      <c r="F2466" s="249" t="s">
        <v>5942</v>
      </c>
      <c r="G2466" s="247"/>
      <c r="H2466" s="250">
        <v>69</v>
      </c>
      <c r="I2466" s="251"/>
      <c r="J2466" s="247"/>
      <c r="K2466" s="247"/>
      <c r="L2466" s="252"/>
      <c r="M2466" s="253"/>
      <c r="N2466" s="254"/>
      <c r="O2466" s="254"/>
      <c r="P2466" s="254"/>
      <c r="Q2466" s="254"/>
      <c r="R2466" s="254"/>
      <c r="S2466" s="254"/>
      <c r="T2466" s="255"/>
      <c r="AT2466" s="256" t="s">
        <v>283</v>
      </c>
      <c r="AU2466" s="256" t="s">
        <v>16</v>
      </c>
      <c r="AV2466" s="15" t="s">
        <v>279</v>
      </c>
      <c r="AW2466" s="15" t="s">
        <v>32</v>
      </c>
      <c r="AX2466" s="15" t="s">
        <v>16</v>
      </c>
      <c r="AY2466" s="256" t="s">
        <v>272</v>
      </c>
    </row>
    <row r="2467" spans="1:65" s="2" customFormat="1" ht="21.75" customHeight="1">
      <c r="A2467" s="34"/>
      <c r="B2467" s="35"/>
      <c r="C2467" s="192" t="s">
        <v>4170</v>
      </c>
      <c r="D2467" s="192" t="s">
        <v>274</v>
      </c>
      <c r="E2467" s="193" t="s">
        <v>7572</v>
      </c>
      <c r="F2467" s="194" t="s">
        <v>7437</v>
      </c>
      <c r="G2467" s="195" t="s">
        <v>185</v>
      </c>
      <c r="H2467" s="196">
        <v>45</v>
      </c>
      <c r="I2467" s="197"/>
      <c r="J2467" s="198">
        <f>ROUND(I2467*H2467,2)</f>
        <v>0</v>
      </c>
      <c r="K2467" s="194" t="s">
        <v>1</v>
      </c>
      <c r="L2467" s="39"/>
      <c r="M2467" s="199" t="s">
        <v>1</v>
      </c>
      <c r="N2467" s="200" t="s">
        <v>41</v>
      </c>
      <c r="O2467" s="71"/>
      <c r="P2467" s="201">
        <f>O2467*H2467</f>
        <v>0</v>
      </c>
      <c r="Q2467" s="201">
        <v>0</v>
      </c>
      <c r="R2467" s="201">
        <f>Q2467*H2467</f>
        <v>0</v>
      </c>
      <c r="S2467" s="201">
        <v>0</v>
      </c>
      <c r="T2467" s="202">
        <f>S2467*H2467</f>
        <v>0</v>
      </c>
      <c r="U2467" s="34"/>
      <c r="V2467" s="34"/>
      <c r="W2467" s="34"/>
      <c r="X2467" s="34"/>
      <c r="Y2467" s="34"/>
      <c r="Z2467" s="34"/>
      <c r="AA2467" s="34"/>
      <c r="AB2467" s="34"/>
      <c r="AC2467" s="34"/>
      <c r="AD2467" s="34"/>
      <c r="AE2467" s="34"/>
      <c r="AR2467" s="203" t="s">
        <v>279</v>
      </c>
      <c r="AT2467" s="203" t="s">
        <v>274</v>
      </c>
      <c r="AU2467" s="203" t="s">
        <v>16</v>
      </c>
      <c r="AY2467" s="17" t="s">
        <v>272</v>
      </c>
      <c r="BE2467" s="204">
        <f>IF(N2467="základní",J2467,0)</f>
        <v>0</v>
      </c>
      <c r="BF2467" s="204">
        <f>IF(N2467="snížená",J2467,0)</f>
        <v>0</v>
      </c>
      <c r="BG2467" s="204">
        <f>IF(N2467="zákl. přenesená",J2467,0)</f>
        <v>0</v>
      </c>
      <c r="BH2467" s="204">
        <f>IF(N2467="sníž. přenesená",J2467,0)</f>
        <v>0</v>
      </c>
      <c r="BI2467" s="204">
        <f>IF(N2467="nulová",J2467,0)</f>
        <v>0</v>
      </c>
      <c r="BJ2467" s="17" t="s">
        <v>16</v>
      </c>
      <c r="BK2467" s="204">
        <f>ROUND(I2467*H2467,2)</f>
        <v>0</v>
      </c>
      <c r="BL2467" s="17" t="s">
        <v>279</v>
      </c>
      <c r="BM2467" s="203" t="s">
        <v>7573</v>
      </c>
    </row>
    <row r="2468" spans="1:65" s="13" customFormat="1" ht="11.25">
      <c r="B2468" s="210"/>
      <c r="C2468" s="211"/>
      <c r="D2468" s="212" t="s">
        <v>283</v>
      </c>
      <c r="E2468" s="213" t="s">
        <v>1</v>
      </c>
      <c r="F2468" s="214" t="s">
        <v>6909</v>
      </c>
      <c r="G2468" s="211"/>
      <c r="H2468" s="213" t="s">
        <v>1</v>
      </c>
      <c r="I2468" s="215"/>
      <c r="J2468" s="211"/>
      <c r="K2468" s="211"/>
      <c r="L2468" s="216"/>
      <c r="M2468" s="217"/>
      <c r="N2468" s="218"/>
      <c r="O2468" s="218"/>
      <c r="P2468" s="218"/>
      <c r="Q2468" s="218"/>
      <c r="R2468" s="218"/>
      <c r="S2468" s="218"/>
      <c r="T2468" s="219"/>
      <c r="AT2468" s="220" t="s">
        <v>283</v>
      </c>
      <c r="AU2468" s="220" t="s">
        <v>16</v>
      </c>
      <c r="AV2468" s="13" t="s">
        <v>16</v>
      </c>
      <c r="AW2468" s="13" t="s">
        <v>32</v>
      </c>
      <c r="AX2468" s="13" t="s">
        <v>76</v>
      </c>
      <c r="AY2468" s="220" t="s">
        <v>272</v>
      </c>
    </row>
    <row r="2469" spans="1:65" s="14" customFormat="1" ht="11.25">
      <c r="B2469" s="221"/>
      <c r="C2469" s="222"/>
      <c r="D2469" s="212" t="s">
        <v>283</v>
      </c>
      <c r="E2469" s="223" t="s">
        <v>1</v>
      </c>
      <c r="F2469" s="224" t="s">
        <v>584</v>
      </c>
      <c r="G2469" s="222"/>
      <c r="H2469" s="225">
        <v>45</v>
      </c>
      <c r="I2469" s="226"/>
      <c r="J2469" s="222"/>
      <c r="K2469" s="222"/>
      <c r="L2469" s="227"/>
      <c r="M2469" s="228"/>
      <c r="N2469" s="229"/>
      <c r="O2469" s="229"/>
      <c r="P2469" s="229"/>
      <c r="Q2469" s="229"/>
      <c r="R2469" s="229"/>
      <c r="S2469" s="229"/>
      <c r="T2469" s="230"/>
      <c r="AT2469" s="231" t="s">
        <v>283</v>
      </c>
      <c r="AU2469" s="231" t="s">
        <v>16</v>
      </c>
      <c r="AV2469" s="14" t="s">
        <v>84</v>
      </c>
      <c r="AW2469" s="14" t="s">
        <v>32</v>
      </c>
      <c r="AX2469" s="14" t="s">
        <v>76</v>
      </c>
      <c r="AY2469" s="231" t="s">
        <v>272</v>
      </c>
    </row>
    <row r="2470" spans="1:65" s="15" customFormat="1" ht="11.25">
      <c r="B2470" s="246"/>
      <c r="C2470" s="247"/>
      <c r="D2470" s="212" t="s">
        <v>283</v>
      </c>
      <c r="E2470" s="248" t="s">
        <v>1</v>
      </c>
      <c r="F2470" s="249" t="s">
        <v>5942</v>
      </c>
      <c r="G2470" s="247"/>
      <c r="H2470" s="250">
        <v>45</v>
      </c>
      <c r="I2470" s="251"/>
      <c r="J2470" s="247"/>
      <c r="K2470" s="247"/>
      <c r="L2470" s="252"/>
      <c r="M2470" s="253"/>
      <c r="N2470" s="254"/>
      <c r="O2470" s="254"/>
      <c r="P2470" s="254"/>
      <c r="Q2470" s="254"/>
      <c r="R2470" s="254"/>
      <c r="S2470" s="254"/>
      <c r="T2470" s="255"/>
      <c r="AT2470" s="256" t="s">
        <v>283</v>
      </c>
      <c r="AU2470" s="256" t="s">
        <v>16</v>
      </c>
      <c r="AV2470" s="15" t="s">
        <v>279</v>
      </c>
      <c r="AW2470" s="15" t="s">
        <v>32</v>
      </c>
      <c r="AX2470" s="15" t="s">
        <v>16</v>
      </c>
      <c r="AY2470" s="256" t="s">
        <v>272</v>
      </c>
    </row>
    <row r="2471" spans="1:65" s="2" customFormat="1" ht="21.75" customHeight="1">
      <c r="A2471" s="34"/>
      <c r="B2471" s="35"/>
      <c r="C2471" s="192" t="s">
        <v>4174</v>
      </c>
      <c r="D2471" s="192" t="s">
        <v>274</v>
      </c>
      <c r="E2471" s="193" t="s">
        <v>7574</v>
      </c>
      <c r="F2471" s="194" t="s">
        <v>6841</v>
      </c>
      <c r="G2471" s="195" t="s">
        <v>185</v>
      </c>
      <c r="H2471" s="196">
        <v>82</v>
      </c>
      <c r="I2471" s="197"/>
      <c r="J2471" s="198">
        <f>ROUND(I2471*H2471,2)</f>
        <v>0</v>
      </c>
      <c r="K2471" s="194" t="s">
        <v>1</v>
      </c>
      <c r="L2471" s="39"/>
      <c r="M2471" s="199" t="s">
        <v>1</v>
      </c>
      <c r="N2471" s="200" t="s">
        <v>41</v>
      </c>
      <c r="O2471" s="71"/>
      <c r="P2471" s="201">
        <f>O2471*H2471</f>
        <v>0</v>
      </c>
      <c r="Q2471" s="201">
        <v>0</v>
      </c>
      <c r="R2471" s="201">
        <f>Q2471*H2471</f>
        <v>0</v>
      </c>
      <c r="S2471" s="201">
        <v>0</v>
      </c>
      <c r="T2471" s="202">
        <f>S2471*H2471</f>
        <v>0</v>
      </c>
      <c r="U2471" s="34"/>
      <c r="V2471" s="34"/>
      <c r="W2471" s="34"/>
      <c r="X2471" s="34"/>
      <c r="Y2471" s="34"/>
      <c r="Z2471" s="34"/>
      <c r="AA2471" s="34"/>
      <c r="AB2471" s="34"/>
      <c r="AC2471" s="34"/>
      <c r="AD2471" s="34"/>
      <c r="AE2471" s="34"/>
      <c r="AR2471" s="203" t="s">
        <v>279</v>
      </c>
      <c r="AT2471" s="203" t="s">
        <v>274</v>
      </c>
      <c r="AU2471" s="203" t="s">
        <v>16</v>
      </c>
      <c r="AY2471" s="17" t="s">
        <v>272</v>
      </c>
      <c r="BE2471" s="204">
        <f>IF(N2471="základní",J2471,0)</f>
        <v>0</v>
      </c>
      <c r="BF2471" s="204">
        <f>IF(N2471="snížená",J2471,0)</f>
        <v>0</v>
      </c>
      <c r="BG2471" s="204">
        <f>IF(N2471="zákl. přenesená",J2471,0)</f>
        <v>0</v>
      </c>
      <c r="BH2471" s="204">
        <f>IF(N2471="sníž. přenesená",J2471,0)</f>
        <v>0</v>
      </c>
      <c r="BI2471" s="204">
        <f>IF(N2471="nulová",J2471,0)</f>
        <v>0</v>
      </c>
      <c r="BJ2471" s="17" t="s">
        <v>16</v>
      </c>
      <c r="BK2471" s="204">
        <f>ROUND(I2471*H2471,2)</f>
        <v>0</v>
      </c>
      <c r="BL2471" s="17" t="s">
        <v>279</v>
      </c>
      <c r="BM2471" s="203" t="s">
        <v>7575</v>
      </c>
    </row>
    <row r="2472" spans="1:65" s="13" customFormat="1" ht="22.5">
      <c r="B2472" s="210"/>
      <c r="C2472" s="211"/>
      <c r="D2472" s="212" t="s">
        <v>283</v>
      </c>
      <c r="E2472" s="213" t="s">
        <v>1</v>
      </c>
      <c r="F2472" s="214" t="s">
        <v>7563</v>
      </c>
      <c r="G2472" s="211"/>
      <c r="H2472" s="213" t="s">
        <v>1</v>
      </c>
      <c r="I2472" s="215"/>
      <c r="J2472" s="211"/>
      <c r="K2472" s="211"/>
      <c r="L2472" s="216"/>
      <c r="M2472" s="217"/>
      <c r="N2472" s="218"/>
      <c r="O2472" s="218"/>
      <c r="P2472" s="218"/>
      <c r="Q2472" s="218"/>
      <c r="R2472" s="218"/>
      <c r="S2472" s="218"/>
      <c r="T2472" s="219"/>
      <c r="AT2472" s="220" t="s">
        <v>283</v>
      </c>
      <c r="AU2472" s="220" t="s">
        <v>16</v>
      </c>
      <c r="AV2472" s="13" t="s">
        <v>16</v>
      </c>
      <c r="AW2472" s="13" t="s">
        <v>32</v>
      </c>
      <c r="AX2472" s="13" t="s">
        <v>76</v>
      </c>
      <c r="AY2472" s="220" t="s">
        <v>272</v>
      </c>
    </row>
    <row r="2473" spans="1:65" s="14" customFormat="1" ht="11.25">
      <c r="B2473" s="221"/>
      <c r="C2473" s="222"/>
      <c r="D2473" s="212" t="s">
        <v>283</v>
      </c>
      <c r="E2473" s="223" t="s">
        <v>1</v>
      </c>
      <c r="F2473" s="224" t="s">
        <v>965</v>
      </c>
      <c r="G2473" s="222"/>
      <c r="H2473" s="225">
        <v>82</v>
      </c>
      <c r="I2473" s="226"/>
      <c r="J2473" s="222"/>
      <c r="K2473" s="222"/>
      <c r="L2473" s="227"/>
      <c r="M2473" s="228"/>
      <c r="N2473" s="229"/>
      <c r="O2473" s="229"/>
      <c r="P2473" s="229"/>
      <c r="Q2473" s="229"/>
      <c r="R2473" s="229"/>
      <c r="S2473" s="229"/>
      <c r="T2473" s="230"/>
      <c r="AT2473" s="231" t="s">
        <v>283</v>
      </c>
      <c r="AU2473" s="231" t="s">
        <v>16</v>
      </c>
      <c r="AV2473" s="14" t="s">
        <v>84</v>
      </c>
      <c r="AW2473" s="14" t="s">
        <v>32</v>
      </c>
      <c r="AX2473" s="14" t="s">
        <v>76</v>
      </c>
      <c r="AY2473" s="231" t="s">
        <v>272</v>
      </c>
    </row>
    <row r="2474" spans="1:65" s="15" customFormat="1" ht="11.25">
      <c r="B2474" s="246"/>
      <c r="C2474" s="247"/>
      <c r="D2474" s="212" t="s">
        <v>283</v>
      </c>
      <c r="E2474" s="248" t="s">
        <v>1</v>
      </c>
      <c r="F2474" s="249" t="s">
        <v>5942</v>
      </c>
      <c r="G2474" s="247"/>
      <c r="H2474" s="250">
        <v>82</v>
      </c>
      <c r="I2474" s="251"/>
      <c r="J2474" s="247"/>
      <c r="K2474" s="247"/>
      <c r="L2474" s="252"/>
      <c r="M2474" s="253"/>
      <c r="N2474" s="254"/>
      <c r="O2474" s="254"/>
      <c r="P2474" s="254"/>
      <c r="Q2474" s="254"/>
      <c r="R2474" s="254"/>
      <c r="S2474" s="254"/>
      <c r="T2474" s="255"/>
      <c r="AT2474" s="256" t="s">
        <v>283</v>
      </c>
      <c r="AU2474" s="256" t="s">
        <v>16</v>
      </c>
      <c r="AV2474" s="15" t="s">
        <v>279</v>
      </c>
      <c r="AW2474" s="15" t="s">
        <v>32</v>
      </c>
      <c r="AX2474" s="15" t="s">
        <v>16</v>
      </c>
      <c r="AY2474" s="256" t="s">
        <v>272</v>
      </c>
    </row>
    <row r="2475" spans="1:65" s="2" customFormat="1" ht="21.75" customHeight="1">
      <c r="A2475" s="34"/>
      <c r="B2475" s="35"/>
      <c r="C2475" s="192" t="s">
        <v>4183</v>
      </c>
      <c r="D2475" s="192" t="s">
        <v>274</v>
      </c>
      <c r="E2475" s="193" t="s">
        <v>7576</v>
      </c>
      <c r="F2475" s="194" t="s">
        <v>7315</v>
      </c>
      <c r="G2475" s="195" t="s">
        <v>185</v>
      </c>
      <c r="H2475" s="196">
        <v>3.5</v>
      </c>
      <c r="I2475" s="197"/>
      <c r="J2475" s="198">
        <f>ROUND(I2475*H2475,2)</f>
        <v>0</v>
      </c>
      <c r="K2475" s="194" t="s">
        <v>1</v>
      </c>
      <c r="L2475" s="39"/>
      <c r="M2475" s="199" t="s">
        <v>1</v>
      </c>
      <c r="N2475" s="200" t="s">
        <v>41</v>
      </c>
      <c r="O2475" s="71"/>
      <c r="P2475" s="201">
        <f>O2475*H2475</f>
        <v>0</v>
      </c>
      <c r="Q2475" s="201">
        <v>0</v>
      </c>
      <c r="R2475" s="201">
        <f>Q2475*H2475</f>
        <v>0</v>
      </c>
      <c r="S2475" s="201">
        <v>0</v>
      </c>
      <c r="T2475" s="202">
        <f>S2475*H2475</f>
        <v>0</v>
      </c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4"/>
      <c r="AE2475" s="34"/>
      <c r="AR2475" s="203" t="s">
        <v>279</v>
      </c>
      <c r="AT2475" s="203" t="s">
        <v>274</v>
      </c>
      <c r="AU2475" s="203" t="s">
        <v>16</v>
      </c>
      <c r="AY2475" s="17" t="s">
        <v>272</v>
      </c>
      <c r="BE2475" s="204">
        <f>IF(N2475="základní",J2475,0)</f>
        <v>0</v>
      </c>
      <c r="BF2475" s="204">
        <f>IF(N2475="snížená",J2475,0)</f>
        <v>0</v>
      </c>
      <c r="BG2475" s="204">
        <f>IF(N2475="zákl. přenesená",J2475,0)</f>
        <v>0</v>
      </c>
      <c r="BH2475" s="204">
        <f>IF(N2475="sníž. přenesená",J2475,0)</f>
        <v>0</v>
      </c>
      <c r="BI2475" s="204">
        <f>IF(N2475="nulová",J2475,0)</f>
        <v>0</v>
      </c>
      <c r="BJ2475" s="17" t="s">
        <v>16</v>
      </c>
      <c r="BK2475" s="204">
        <f>ROUND(I2475*H2475,2)</f>
        <v>0</v>
      </c>
      <c r="BL2475" s="17" t="s">
        <v>279</v>
      </c>
      <c r="BM2475" s="203" t="s">
        <v>7577</v>
      </c>
    </row>
    <row r="2476" spans="1:65" s="13" customFormat="1" ht="11.25">
      <c r="B2476" s="210"/>
      <c r="C2476" s="211"/>
      <c r="D2476" s="212" t="s">
        <v>283</v>
      </c>
      <c r="E2476" s="213" t="s">
        <v>1</v>
      </c>
      <c r="F2476" s="214" t="s">
        <v>6909</v>
      </c>
      <c r="G2476" s="211"/>
      <c r="H2476" s="213" t="s">
        <v>1</v>
      </c>
      <c r="I2476" s="215"/>
      <c r="J2476" s="211"/>
      <c r="K2476" s="211"/>
      <c r="L2476" s="216"/>
      <c r="M2476" s="217"/>
      <c r="N2476" s="218"/>
      <c r="O2476" s="218"/>
      <c r="P2476" s="218"/>
      <c r="Q2476" s="218"/>
      <c r="R2476" s="218"/>
      <c r="S2476" s="218"/>
      <c r="T2476" s="219"/>
      <c r="AT2476" s="220" t="s">
        <v>283</v>
      </c>
      <c r="AU2476" s="220" t="s">
        <v>16</v>
      </c>
      <c r="AV2476" s="13" t="s">
        <v>16</v>
      </c>
      <c r="AW2476" s="13" t="s">
        <v>32</v>
      </c>
      <c r="AX2476" s="13" t="s">
        <v>76</v>
      </c>
      <c r="AY2476" s="220" t="s">
        <v>272</v>
      </c>
    </row>
    <row r="2477" spans="1:65" s="14" customFormat="1" ht="11.25">
      <c r="B2477" s="221"/>
      <c r="C2477" s="222"/>
      <c r="D2477" s="212" t="s">
        <v>283</v>
      </c>
      <c r="E2477" s="223" t="s">
        <v>1</v>
      </c>
      <c r="F2477" s="224" t="s">
        <v>2679</v>
      </c>
      <c r="G2477" s="222"/>
      <c r="H2477" s="225">
        <v>3.5</v>
      </c>
      <c r="I2477" s="226"/>
      <c r="J2477" s="222"/>
      <c r="K2477" s="222"/>
      <c r="L2477" s="227"/>
      <c r="M2477" s="228"/>
      <c r="N2477" s="229"/>
      <c r="O2477" s="229"/>
      <c r="P2477" s="229"/>
      <c r="Q2477" s="229"/>
      <c r="R2477" s="229"/>
      <c r="S2477" s="229"/>
      <c r="T2477" s="230"/>
      <c r="AT2477" s="231" t="s">
        <v>283</v>
      </c>
      <c r="AU2477" s="231" t="s">
        <v>16</v>
      </c>
      <c r="AV2477" s="14" t="s">
        <v>84</v>
      </c>
      <c r="AW2477" s="14" t="s">
        <v>32</v>
      </c>
      <c r="AX2477" s="14" t="s">
        <v>76</v>
      </c>
      <c r="AY2477" s="231" t="s">
        <v>272</v>
      </c>
    </row>
    <row r="2478" spans="1:65" s="15" customFormat="1" ht="11.25">
      <c r="B2478" s="246"/>
      <c r="C2478" s="247"/>
      <c r="D2478" s="212" t="s">
        <v>283</v>
      </c>
      <c r="E2478" s="248" t="s">
        <v>1</v>
      </c>
      <c r="F2478" s="249" t="s">
        <v>5942</v>
      </c>
      <c r="G2478" s="247"/>
      <c r="H2478" s="250">
        <v>3.5</v>
      </c>
      <c r="I2478" s="251"/>
      <c r="J2478" s="247"/>
      <c r="K2478" s="247"/>
      <c r="L2478" s="252"/>
      <c r="M2478" s="253"/>
      <c r="N2478" s="254"/>
      <c r="O2478" s="254"/>
      <c r="P2478" s="254"/>
      <c r="Q2478" s="254"/>
      <c r="R2478" s="254"/>
      <c r="S2478" s="254"/>
      <c r="T2478" s="255"/>
      <c r="AT2478" s="256" t="s">
        <v>283</v>
      </c>
      <c r="AU2478" s="256" t="s">
        <v>16</v>
      </c>
      <c r="AV2478" s="15" t="s">
        <v>279</v>
      </c>
      <c r="AW2478" s="15" t="s">
        <v>32</v>
      </c>
      <c r="AX2478" s="15" t="s">
        <v>16</v>
      </c>
      <c r="AY2478" s="256" t="s">
        <v>272</v>
      </c>
    </row>
    <row r="2479" spans="1:65" s="2" customFormat="1" ht="21.75" customHeight="1">
      <c r="A2479" s="34"/>
      <c r="B2479" s="35"/>
      <c r="C2479" s="192" t="s">
        <v>4188</v>
      </c>
      <c r="D2479" s="192" t="s">
        <v>274</v>
      </c>
      <c r="E2479" s="193" t="s">
        <v>7578</v>
      </c>
      <c r="F2479" s="194" t="s">
        <v>7444</v>
      </c>
      <c r="G2479" s="195" t="s">
        <v>185</v>
      </c>
      <c r="H2479" s="196">
        <v>1.5</v>
      </c>
      <c r="I2479" s="197"/>
      <c r="J2479" s="198">
        <f>ROUND(I2479*H2479,2)</f>
        <v>0</v>
      </c>
      <c r="K2479" s="194" t="s">
        <v>1</v>
      </c>
      <c r="L2479" s="39"/>
      <c r="M2479" s="199" t="s">
        <v>1</v>
      </c>
      <c r="N2479" s="200" t="s">
        <v>41</v>
      </c>
      <c r="O2479" s="71"/>
      <c r="P2479" s="201">
        <f>O2479*H2479</f>
        <v>0</v>
      </c>
      <c r="Q2479" s="201">
        <v>0</v>
      </c>
      <c r="R2479" s="201">
        <f>Q2479*H2479</f>
        <v>0</v>
      </c>
      <c r="S2479" s="201">
        <v>0</v>
      </c>
      <c r="T2479" s="202">
        <f>S2479*H2479</f>
        <v>0</v>
      </c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4"/>
      <c r="AE2479" s="34"/>
      <c r="AR2479" s="203" t="s">
        <v>279</v>
      </c>
      <c r="AT2479" s="203" t="s">
        <v>274</v>
      </c>
      <c r="AU2479" s="203" t="s">
        <v>16</v>
      </c>
      <c r="AY2479" s="17" t="s">
        <v>272</v>
      </c>
      <c r="BE2479" s="204">
        <f>IF(N2479="základní",J2479,0)</f>
        <v>0</v>
      </c>
      <c r="BF2479" s="204">
        <f>IF(N2479="snížená",J2479,0)</f>
        <v>0</v>
      </c>
      <c r="BG2479" s="204">
        <f>IF(N2479="zákl. přenesená",J2479,0)</f>
        <v>0</v>
      </c>
      <c r="BH2479" s="204">
        <f>IF(N2479="sníž. přenesená",J2479,0)</f>
        <v>0</v>
      </c>
      <c r="BI2479" s="204">
        <f>IF(N2479="nulová",J2479,0)</f>
        <v>0</v>
      </c>
      <c r="BJ2479" s="17" t="s">
        <v>16</v>
      </c>
      <c r="BK2479" s="204">
        <f>ROUND(I2479*H2479,2)</f>
        <v>0</v>
      </c>
      <c r="BL2479" s="17" t="s">
        <v>279</v>
      </c>
      <c r="BM2479" s="203" t="s">
        <v>7579</v>
      </c>
    </row>
    <row r="2480" spans="1:65" s="13" customFormat="1" ht="11.25">
      <c r="B2480" s="210"/>
      <c r="C2480" s="211"/>
      <c r="D2480" s="212" t="s">
        <v>283</v>
      </c>
      <c r="E2480" s="213" t="s">
        <v>1</v>
      </c>
      <c r="F2480" s="214" t="s">
        <v>6909</v>
      </c>
      <c r="G2480" s="211"/>
      <c r="H2480" s="213" t="s">
        <v>1</v>
      </c>
      <c r="I2480" s="215"/>
      <c r="J2480" s="211"/>
      <c r="K2480" s="211"/>
      <c r="L2480" s="216"/>
      <c r="M2480" s="217"/>
      <c r="N2480" s="218"/>
      <c r="O2480" s="218"/>
      <c r="P2480" s="218"/>
      <c r="Q2480" s="218"/>
      <c r="R2480" s="218"/>
      <c r="S2480" s="218"/>
      <c r="T2480" s="219"/>
      <c r="AT2480" s="220" t="s">
        <v>283</v>
      </c>
      <c r="AU2480" s="220" t="s">
        <v>16</v>
      </c>
      <c r="AV2480" s="13" t="s">
        <v>16</v>
      </c>
      <c r="AW2480" s="13" t="s">
        <v>32</v>
      </c>
      <c r="AX2480" s="13" t="s">
        <v>76</v>
      </c>
      <c r="AY2480" s="220" t="s">
        <v>272</v>
      </c>
    </row>
    <row r="2481" spans="1:65" s="14" customFormat="1" ht="11.25">
      <c r="B2481" s="221"/>
      <c r="C2481" s="222"/>
      <c r="D2481" s="212" t="s">
        <v>283</v>
      </c>
      <c r="E2481" s="223" t="s">
        <v>1</v>
      </c>
      <c r="F2481" s="224" t="s">
        <v>7047</v>
      </c>
      <c r="G2481" s="222"/>
      <c r="H2481" s="225">
        <v>1.5</v>
      </c>
      <c r="I2481" s="226"/>
      <c r="J2481" s="222"/>
      <c r="K2481" s="222"/>
      <c r="L2481" s="227"/>
      <c r="M2481" s="228"/>
      <c r="N2481" s="229"/>
      <c r="O2481" s="229"/>
      <c r="P2481" s="229"/>
      <c r="Q2481" s="229"/>
      <c r="R2481" s="229"/>
      <c r="S2481" s="229"/>
      <c r="T2481" s="230"/>
      <c r="AT2481" s="231" t="s">
        <v>283</v>
      </c>
      <c r="AU2481" s="231" t="s">
        <v>16</v>
      </c>
      <c r="AV2481" s="14" t="s">
        <v>84</v>
      </c>
      <c r="AW2481" s="14" t="s">
        <v>32</v>
      </c>
      <c r="AX2481" s="14" t="s">
        <v>76</v>
      </c>
      <c r="AY2481" s="231" t="s">
        <v>272</v>
      </c>
    </row>
    <row r="2482" spans="1:65" s="15" customFormat="1" ht="11.25">
      <c r="B2482" s="246"/>
      <c r="C2482" s="247"/>
      <c r="D2482" s="212" t="s">
        <v>283</v>
      </c>
      <c r="E2482" s="248" t="s">
        <v>1</v>
      </c>
      <c r="F2482" s="249" t="s">
        <v>5942</v>
      </c>
      <c r="G2482" s="247"/>
      <c r="H2482" s="250">
        <v>1.5</v>
      </c>
      <c r="I2482" s="251"/>
      <c r="J2482" s="247"/>
      <c r="K2482" s="247"/>
      <c r="L2482" s="252"/>
      <c r="M2482" s="253"/>
      <c r="N2482" s="254"/>
      <c r="O2482" s="254"/>
      <c r="P2482" s="254"/>
      <c r="Q2482" s="254"/>
      <c r="R2482" s="254"/>
      <c r="S2482" s="254"/>
      <c r="T2482" s="255"/>
      <c r="AT2482" s="256" t="s">
        <v>283</v>
      </c>
      <c r="AU2482" s="256" t="s">
        <v>16</v>
      </c>
      <c r="AV2482" s="15" t="s">
        <v>279</v>
      </c>
      <c r="AW2482" s="15" t="s">
        <v>32</v>
      </c>
      <c r="AX2482" s="15" t="s">
        <v>16</v>
      </c>
      <c r="AY2482" s="256" t="s">
        <v>272</v>
      </c>
    </row>
    <row r="2483" spans="1:65" s="2" customFormat="1" ht="37.9" customHeight="1">
      <c r="A2483" s="34"/>
      <c r="B2483" s="35"/>
      <c r="C2483" s="192" t="s">
        <v>4193</v>
      </c>
      <c r="D2483" s="192" t="s">
        <v>274</v>
      </c>
      <c r="E2483" s="193" t="s">
        <v>7580</v>
      </c>
      <c r="F2483" s="194" t="s">
        <v>7581</v>
      </c>
      <c r="G2483" s="195" t="s">
        <v>185</v>
      </c>
      <c r="H2483" s="196">
        <v>18.5</v>
      </c>
      <c r="I2483" s="197"/>
      <c r="J2483" s="198">
        <f>ROUND(I2483*H2483,2)</f>
        <v>0</v>
      </c>
      <c r="K2483" s="194" t="s">
        <v>1</v>
      </c>
      <c r="L2483" s="39"/>
      <c r="M2483" s="199" t="s">
        <v>1</v>
      </c>
      <c r="N2483" s="200" t="s">
        <v>41</v>
      </c>
      <c r="O2483" s="71"/>
      <c r="P2483" s="201">
        <f>O2483*H2483</f>
        <v>0</v>
      </c>
      <c r="Q2483" s="201">
        <v>0</v>
      </c>
      <c r="R2483" s="201">
        <f>Q2483*H2483</f>
        <v>0</v>
      </c>
      <c r="S2483" s="201">
        <v>0</v>
      </c>
      <c r="T2483" s="202">
        <f>S2483*H2483</f>
        <v>0</v>
      </c>
      <c r="U2483" s="34"/>
      <c r="V2483" s="34"/>
      <c r="W2483" s="34"/>
      <c r="X2483" s="34"/>
      <c r="Y2483" s="34"/>
      <c r="Z2483" s="34"/>
      <c r="AA2483" s="34"/>
      <c r="AB2483" s="34"/>
      <c r="AC2483" s="34"/>
      <c r="AD2483" s="34"/>
      <c r="AE2483" s="34"/>
      <c r="AR2483" s="203" t="s">
        <v>279</v>
      </c>
      <c r="AT2483" s="203" t="s">
        <v>274</v>
      </c>
      <c r="AU2483" s="203" t="s">
        <v>16</v>
      </c>
      <c r="AY2483" s="17" t="s">
        <v>272</v>
      </c>
      <c r="BE2483" s="204">
        <f>IF(N2483="základní",J2483,0)</f>
        <v>0</v>
      </c>
      <c r="BF2483" s="204">
        <f>IF(N2483="snížená",J2483,0)</f>
        <v>0</v>
      </c>
      <c r="BG2483" s="204">
        <f>IF(N2483="zákl. přenesená",J2483,0)</f>
        <v>0</v>
      </c>
      <c r="BH2483" s="204">
        <f>IF(N2483="sníž. přenesená",J2483,0)</f>
        <v>0</v>
      </c>
      <c r="BI2483" s="204">
        <f>IF(N2483="nulová",J2483,0)</f>
        <v>0</v>
      </c>
      <c r="BJ2483" s="17" t="s">
        <v>16</v>
      </c>
      <c r="BK2483" s="204">
        <f>ROUND(I2483*H2483,2)</f>
        <v>0</v>
      </c>
      <c r="BL2483" s="17" t="s">
        <v>279</v>
      </c>
      <c r="BM2483" s="203" t="s">
        <v>7582</v>
      </c>
    </row>
    <row r="2484" spans="1:65" s="13" customFormat="1" ht="22.5">
      <c r="B2484" s="210"/>
      <c r="C2484" s="211"/>
      <c r="D2484" s="212" t="s">
        <v>283</v>
      </c>
      <c r="E2484" s="213" t="s">
        <v>1</v>
      </c>
      <c r="F2484" s="214" t="s">
        <v>7563</v>
      </c>
      <c r="G2484" s="211"/>
      <c r="H2484" s="213" t="s">
        <v>1</v>
      </c>
      <c r="I2484" s="215"/>
      <c r="J2484" s="211"/>
      <c r="K2484" s="211"/>
      <c r="L2484" s="216"/>
      <c r="M2484" s="217"/>
      <c r="N2484" s="218"/>
      <c r="O2484" s="218"/>
      <c r="P2484" s="218"/>
      <c r="Q2484" s="218"/>
      <c r="R2484" s="218"/>
      <c r="S2484" s="218"/>
      <c r="T2484" s="219"/>
      <c r="AT2484" s="220" t="s">
        <v>283</v>
      </c>
      <c r="AU2484" s="220" t="s">
        <v>16</v>
      </c>
      <c r="AV2484" s="13" t="s">
        <v>16</v>
      </c>
      <c r="AW2484" s="13" t="s">
        <v>32</v>
      </c>
      <c r="AX2484" s="13" t="s">
        <v>76</v>
      </c>
      <c r="AY2484" s="220" t="s">
        <v>272</v>
      </c>
    </row>
    <row r="2485" spans="1:65" s="14" customFormat="1" ht="11.25">
      <c r="B2485" s="221"/>
      <c r="C2485" s="222"/>
      <c r="D2485" s="212" t="s">
        <v>283</v>
      </c>
      <c r="E2485" s="223" t="s">
        <v>1</v>
      </c>
      <c r="F2485" s="224" t="s">
        <v>7583</v>
      </c>
      <c r="G2485" s="222"/>
      <c r="H2485" s="225">
        <v>18.5</v>
      </c>
      <c r="I2485" s="226"/>
      <c r="J2485" s="222"/>
      <c r="K2485" s="222"/>
      <c r="L2485" s="227"/>
      <c r="M2485" s="228"/>
      <c r="N2485" s="229"/>
      <c r="O2485" s="229"/>
      <c r="P2485" s="229"/>
      <c r="Q2485" s="229"/>
      <c r="R2485" s="229"/>
      <c r="S2485" s="229"/>
      <c r="T2485" s="230"/>
      <c r="AT2485" s="231" t="s">
        <v>283</v>
      </c>
      <c r="AU2485" s="231" t="s">
        <v>16</v>
      </c>
      <c r="AV2485" s="14" t="s">
        <v>84</v>
      </c>
      <c r="AW2485" s="14" t="s">
        <v>32</v>
      </c>
      <c r="AX2485" s="14" t="s">
        <v>76</v>
      </c>
      <c r="AY2485" s="231" t="s">
        <v>272</v>
      </c>
    </row>
    <row r="2486" spans="1:65" s="15" customFormat="1" ht="11.25">
      <c r="B2486" s="246"/>
      <c r="C2486" s="247"/>
      <c r="D2486" s="212" t="s">
        <v>283</v>
      </c>
      <c r="E2486" s="248" t="s">
        <v>1</v>
      </c>
      <c r="F2486" s="249" t="s">
        <v>5942</v>
      </c>
      <c r="G2486" s="247"/>
      <c r="H2486" s="250">
        <v>18.5</v>
      </c>
      <c r="I2486" s="251"/>
      <c r="J2486" s="247"/>
      <c r="K2486" s="247"/>
      <c r="L2486" s="252"/>
      <c r="M2486" s="253"/>
      <c r="N2486" s="254"/>
      <c r="O2486" s="254"/>
      <c r="P2486" s="254"/>
      <c r="Q2486" s="254"/>
      <c r="R2486" s="254"/>
      <c r="S2486" s="254"/>
      <c r="T2486" s="255"/>
      <c r="AT2486" s="256" t="s">
        <v>283</v>
      </c>
      <c r="AU2486" s="256" t="s">
        <v>16</v>
      </c>
      <c r="AV2486" s="15" t="s">
        <v>279</v>
      </c>
      <c r="AW2486" s="15" t="s">
        <v>32</v>
      </c>
      <c r="AX2486" s="15" t="s">
        <v>16</v>
      </c>
      <c r="AY2486" s="256" t="s">
        <v>272</v>
      </c>
    </row>
    <row r="2487" spans="1:65" s="2" customFormat="1" ht="16.5" customHeight="1">
      <c r="A2487" s="34"/>
      <c r="B2487" s="35"/>
      <c r="C2487" s="192" t="s">
        <v>4198</v>
      </c>
      <c r="D2487" s="192" t="s">
        <v>274</v>
      </c>
      <c r="E2487" s="193" t="s">
        <v>7584</v>
      </c>
      <c r="F2487" s="194" t="s">
        <v>7447</v>
      </c>
      <c r="G2487" s="195" t="s">
        <v>185</v>
      </c>
      <c r="H2487" s="196">
        <v>132</v>
      </c>
      <c r="I2487" s="197"/>
      <c r="J2487" s="198">
        <f>ROUND(I2487*H2487,2)</f>
        <v>0</v>
      </c>
      <c r="K2487" s="194" t="s">
        <v>1</v>
      </c>
      <c r="L2487" s="39"/>
      <c r="M2487" s="199" t="s">
        <v>1</v>
      </c>
      <c r="N2487" s="200" t="s">
        <v>41</v>
      </c>
      <c r="O2487" s="71"/>
      <c r="P2487" s="201">
        <f>O2487*H2487</f>
        <v>0</v>
      </c>
      <c r="Q2487" s="201">
        <v>0</v>
      </c>
      <c r="R2487" s="201">
        <f>Q2487*H2487</f>
        <v>0</v>
      </c>
      <c r="S2487" s="201">
        <v>0</v>
      </c>
      <c r="T2487" s="202">
        <f>S2487*H2487</f>
        <v>0</v>
      </c>
      <c r="U2487" s="34"/>
      <c r="V2487" s="34"/>
      <c r="W2487" s="34"/>
      <c r="X2487" s="34"/>
      <c r="Y2487" s="34"/>
      <c r="Z2487" s="34"/>
      <c r="AA2487" s="34"/>
      <c r="AB2487" s="34"/>
      <c r="AC2487" s="34"/>
      <c r="AD2487" s="34"/>
      <c r="AE2487" s="34"/>
      <c r="AR2487" s="203" t="s">
        <v>279</v>
      </c>
      <c r="AT2487" s="203" t="s">
        <v>274</v>
      </c>
      <c r="AU2487" s="203" t="s">
        <v>16</v>
      </c>
      <c r="AY2487" s="17" t="s">
        <v>272</v>
      </c>
      <c r="BE2487" s="204">
        <f>IF(N2487="základní",J2487,0)</f>
        <v>0</v>
      </c>
      <c r="BF2487" s="204">
        <f>IF(N2487="snížená",J2487,0)</f>
        <v>0</v>
      </c>
      <c r="BG2487" s="204">
        <f>IF(N2487="zákl. přenesená",J2487,0)</f>
        <v>0</v>
      </c>
      <c r="BH2487" s="204">
        <f>IF(N2487="sníž. přenesená",J2487,0)</f>
        <v>0</v>
      </c>
      <c r="BI2487" s="204">
        <f>IF(N2487="nulová",J2487,0)</f>
        <v>0</v>
      </c>
      <c r="BJ2487" s="17" t="s">
        <v>16</v>
      </c>
      <c r="BK2487" s="204">
        <f>ROUND(I2487*H2487,2)</f>
        <v>0</v>
      </c>
      <c r="BL2487" s="17" t="s">
        <v>279</v>
      </c>
      <c r="BM2487" s="203" t="s">
        <v>7585</v>
      </c>
    </row>
    <row r="2488" spans="1:65" s="13" customFormat="1" ht="33.75">
      <c r="B2488" s="210"/>
      <c r="C2488" s="211"/>
      <c r="D2488" s="212" t="s">
        <v>283</v>
      </c>
      <c r="E2488" s="213" t="s">
        <v>1</v>
      </c>
      <c r="F2488" s="214" t="s">
        <v>6844</v>
      </c>
      <c r="G2488" s="211"/>
      <c r="H2488" s="213" t="s">
        <v>1</v>
      </c>
      <c r="I2488" s="215"/>
      <c r="J2488" s="211"/>
      <c r="K2488" s="211"/>
      <c r="L2488" s="216"/>
      <c r="M2488" s="217"/>
      <c r="N2488" s="218"/>
      <c r="O2488" s="218"/>
      <c r="P2488" s="218"/>
      <c r="Q2488" s="218"/>
      <c r="R2488" s="218"/>
      <c r="S2488" s="218"/>
      <c r="T2488" s="219"/>
      <c r="AT2488" s="220" t="s">
        <v>283</v>
      </c>
      <c r="AU2488" s="220" t="s">
        <v>16</v>
      </c>
      <c r="AV2488" s="13" t="s">
        <v>16</v>
      </c>
      <c r="AW2488" s="13" t="s">
        <v>32</v>
      </c>
      <c r="AX2488" s="13" t="s">
        <v>76</v>
      </c>
      <c r="AY2488" s="220" t="s">
        <v>272</v>
      </c>
    </row>
    <row r="2489" spans="1:65" s="13" customFormat="1" ht="22.5">
      <c r="B2489" s="210"/>
      <c r="C2489" s="211"/>
      <c r="D2489" s="212" t="s">
        <v>283</v>
      </c>
      <c r="E2489" s="213" t="s">
        <v>1</v>
      </c>
      <c r="F2489" s="214" t="s">
        <v>6845</v>
      </c>
      <c r="G2489" s="211"/>
      <c r="H2489" s="213" t="s">
        <v>1</v>
      </c>
      <c r="I2489" s="215"/>
      <c r="J2489" s="211"/>
      <c r="K2489" s="211"/>
      <c r="L2489" s="216"/>
      <c r="M2489" s="217"/>
      <c r="N2489" s="218"/>
      <c r="O2489" s="218"/>
      <c r="P2489" s="218"/>
      <c r="Q2489" s="218"/>
      <c r="R2489" s="218"/>
      <c r="S2489" s="218"/>
      <c r="T2489" s="219"/>
      <c r="AT2489" s="220" t="s">
        <v>283</v>
      </c>
      <c r="AU2489" s="220" t="s">
        <v>16</v>
      </c>
      <c r="AV2489" s="13" t="s">
        <v>16</v>
      </c>
      <c r="AW2489" s="13" t="s">
        <v>32</v>
      </c>
      <c r="AX2489" s="13" t="s">
        <v>76</v>
      </c>
      <c r="AY2489" s="220" t="s">
        <v>272</v>
      </c>
    </row>
    <row r="2490" spans="1:65" s="13" customFormat="1" ht="22.5">
      <c r="B2490" s="210"/>
      <c r="C2490" s="211"/>
      <c r="D2490" s="212" t="s">
        <v>283</v>
      </c>
      <c r="E2490" s="213" t="s">
        <v>1</v>
      </c>
      <c r="F2490" s="214" t="s">
        <v>7563</v>
      </c>
      <c r="G2490" s="211"/>
      <c r="H2490" s="213" t="s">
        <v>1</v>
      </c>
      <c r="I2490" s="215"/>
      <c r="J2490" s="211"/>
      <c r="K2490" s="211"/>
      <c r="L2490" s="216"/>
      <c r="M2490" s="217"/>
      <c r="N2490" s="218"/>
      <c r="O2490" s="218"/>
      <c r="P2490" s="218"/>
      <c r="Q2490" s="218"/>
      <c r="R2490" s="218"/>
      <c r="S2490" s="218"/>
      <c r="T2490" s="219"/>
      <c r="AT2490" s="220" t="s">
        <v>283</v>
      </c>
      <c r="AU2490" s="220" t="s">
        <v>16</v>
      </c>
      <c r="AV2490" s="13" t="s">
        <v>16</v>
      </c>
      <c r="AW2490" s="13" t="s">
        <v>32</v>
      </c>
      <c r="AX2490" s="13" t="s">
        <v>76</v>
      </c>
      <c r="AY2490" s="220" t="s">
        <v>272</v>
      </c>
    </row>
    <row r="2491" spans="1:65" s="14" customFormat="1" ht="11.25">
      <c r="B2491" s="221"/>
      <c r="C2491" s="222"/>
      <c r="D2491" s="212" t="s">
        <v>283</v>
      </c>
      <c r="E2491" s="223" t="s">
        <v>1</v>
      </c>
      <c r="F2491" s="224" t="s">
        <v>1573</v>
      </c>
      <c r="G2491" s="222"/>
      <c r="H2491" s="225">
        <v>132</v>
      </c>
      <c r="I2491" s="226"/>
      <c r="J2491" s="222"/>
      <c r="K2491" s="222"/>
      <c r="L2491" s="227"/>
      <c r="M2491" s="228"/>
      <c r="N2491" s="229"/>
      <c r="O2491" s="229"/>
      <c r="P2491" s="229"/>
      <c r="Q2491" s="229"/>
      <c r="R2491" s="229"/>
      <c r="S2491" s="229"/>
      <c r="T2491" s="230"/>
      <c r="AT2491" s="231" t="s">
        <v>283</v>
      </c>
      <c r="AU2491" s="231" t="s">
        <v>16</v>
      </c>
      <c r="AV2491" s="14" t="s">
        <v>84</v>
      </c>
      <c r="AW2491" s="14" t="s">
        <v>32</v>
      </c>
      <c r="AX2491" s="14" t="s">
        <v>76</v>
      </c>
      <c r="AY2491" s="231" t="s">
        <v>272</v>
      </c>
    </row>
    <row r="2492" spans="1:65" s="15" customFormat="1" ht="11.25">
      <c r="B2492" s="246"/>
      <c r="C2492" s="247"/>
      <c r="D2492" s="212" t="s">
        <v>283</v>
      </c>
      <c r="E2492" s="248" t="s">
        <v>1</v>
      </c>
      <c r="F2492" s="249" t="s">
        <v>5942</v>
      </c>
      <c r="G2492" s="247"/>
      <c r="H2492" s="250">
        <v>132</v>
      </c>
      <c r="I2492" s="251"/>
      <c r="J2492" s="247"/>
      <c r="K2492" s="247"/>
      <c r="L2492" s="252"/>
      <c r="M2492" s="253"/>
      <c r="N2492" s="254"/>
      <c r="O2492" s="254"/>
      <c r="P2492" s="254"/>
      <c r="Q2492" s="254"/>
      <c r="R2492" s="254"/>
      <c r="S2492" s="254"/>
      <c r="T2492" s="255"/>
      <c r="AT2492" s="256" t="s">
        <v>283</v>
      </c>
      <c r="AU2492" s="256" t="s">
        <v>16</v>
      </c>
      <c r="AV2492" s="15" t="s">
        <v>279</v>
      </c>
      <c r="AW2492" s="15" t="s">
        <v>32</v>
      </c>
      <c r="AX2492" s="15" t="s">
        <v>16</v>
      </c>
      <c r="AY2492" s="256" t="s">
        <v>272</v>
      </c>
    </row>
    <row r="2493" spans="1:65" s="2" customFormat="1" ht="16.5" customHeight="1">
      <c r="A2493" s="34"/>
      <c r="B2493" s="35"/>
      <c r="C2493" s="192" t="s">
        <v>4203</v>
      </c>
      <c r="D2493" s="192" t="s">
        <v>274</v>
      </c>
      <c r="E2493" s="193" t="s">
        <v>7586</v>
      </c>
      <c r="F2493" s="194" t="s">
        <v>7200</v>
      </c>
      <c r="G2493" s="195" t="s">
        <v>3165</v>
      </c>
      <c r="H2493" s="196">
        <v>8.5</v>
      </c>
      <c r="I2493" s="197"/>
      <c r="J2493" s="198">
        <f>ROUND(I2493*H2493,2)</f>
        <v>0</v>
      </c>
      <c r="K2493" s="194" t="s">
        <v>1</v>
      </c>
      <c r="L2493" s="39"/>
      <c r="M2493" s="199" t="s">
        <v>1</v>
      </c>
      <c r="N2493" s="200" t="s">
        <v>41</v>
      </c>
      <c r="O2493" s="71"/>
      <c r="P2493" s="201">
        <f>O2493*H2493</f>
        <v>0</v>
      </c>
      <c r="Q2493" s="201">
        <v>0</v>
      </c>
      <c r="R2493" s="201">
        <f>Q2493*H2493</f>
        <v>0</v>
      </c>
      <c r="S2493" s="201">
        <v>0</v>
      </c>
      <c r="T2493" s="202">
        <f>S2493*H2493</f>
        <v>0</v>
      </c>
      <c r="U2493" s="34"/>
      <c r="V2493" s="34"/>
      <c r="W2493" s="34"/>
      <c r="X2493" s="34"/>
      <c r="Y2493" s="34"/>
      <c r="Z2493" s="34"/>
      <c r="AA2493" s="34"/>
      <c r="AB2493" s="34"/>
      <c r="AC2493" s="34"/>
      <c r="AD2493" s="34"/>
      <c r="AE2493" s="34"/>
      <c r="AR2493" s="203" t="s">
        <v>279</v>
      </c>
      <c r="AT2493" s="203" t="s">
        <v>274</v>
      </c>
      <c r="AU2493" s="203" t="s">
        <v>16</v>
      </c>
      <c r="AY2493" s="17" t="s">
        <v>272</v>
      </c>
      <c r="BE2493" s="204">
        <f>IF(N2493="základní",J2493,0)</f>
        <v>0</v>
      </c>
      <c r="BF2493" s="204">
        <f>IF(N2493="snížená",J2493,0)</f>
        <v>0</v>
      </c>
      <c r="BG2493" s="204">
        <f>IF(N2493="zákl. přenesená",J2493,0)</f>
        <v>0</v>
      </c>
      <c r="BH2493" s="204">
        <f>IF(N2493="sníž. přenesená",J2493,0)</f>
        <v>0</v>
      </c>
      <c r="BI2493" s="204">
        <f>IF(N2493="nulová",J2493,0)</f>
        <v>0</v>
      </c>
      <c r="BJ2493" s="17" t="s">
        <v>16</v>
      </c>
      <c r="BK2493" s="204">
        <f>ROUND(I2493*H2493,2)</f>
        <v>0</v>
      </c>
      <c r="BL2493" s="17" t="s">
        <v>279</v>
      </c>
      <c r="BM2493" s="203" t="s">
        <v>7587</v>
      </c>
    </row>
    <row r="2494" spans="1:65" s="13" customFormat="1" ht="22.5">
      <c r="B2494" s="210"/>
      <c r="C2494" s="211"/>
      <c r="D2494" s="212" t="s">
        <v>283</v>
      </c>
      <c r="E2494" s="213" t="s">
        <v>1</v>
      </c>
      <c r="F2494" s="214" t="s">
        <v>7563</v>
      </c>
      <c r="G2494" s="211"/>
      <c r="H2494" s="213" t="s">
        <v>1</v>
      </c>
      <c r="I2494" s="215"/>
      <c r="J2494" s="211"/>
      <c r="K2494" s="211"/>
      <c r="L2494" s="216"/>
      <c r="M2494" s="217"/>
      <c r="N2494" s="218"/>
      <c r="O2494" s="218"/>
      <c r="P2494" s="218"/>
      <c r="Q2494" s="218"/>
      <c r="R2494" s="218"/>
      <c r="S2494" s="218"/>
      <c r="T2494" s="219"/>
      <c r="AT2494" s="220" t="s">
        <v>283</v>
      </c>
      <c r="AU2494" s="220" t="s">
        <v>16</v>
      </c>
      <c r="AV2494" s="13" t="s">
        <v>16</v>
      </c>
      <c r="AW2494" s="13" t="s">
        <v>32</v>
      </c>
      <c r="AX2494" s="13" t="s">
        <v>76</v>
      </c>
      <c r="AY2494" s="220" t="s">
        <v>272</v>
      </c>
    </row>
    <row r="2495" spans="1:65" s="14" customFormat="1" ht="11.25">
      <c r="B2495" s="221"/>
      <c r="C2495" s="222"/>
      <c r="D2495" s="212" t="s">
        <v>283</v>
      </c>
      <c r="E2495" s="223" t="s">
        <v>1</v>
      </c>
      <c r="F2495" s="224" t="s">
        <v>2190</v>
      </c>
      <c r="G2495" s="222"/>
      <c r="H2495" s="225">
        <v>8.5</v>
      </c>
      <c r="I2495" s="226"/>
      <c r="J2495" s="222"/>
      <c r="K2495" s="222"/>
      <c r="L2495" s="227"/>
      <c r="M2495" s="228"/>
      <c r="N2495" s="229"/>
      <c r="O2495" s="229"/>
      <c r="P2495" s="229"/>
      <c r="Q2495" s="229"/>
      <c r="R2495" s="229"/>
      <c r="S2495" s="229"/>
      <c r="T2495" s="230"/>
      <c r="AT2495" s="231" t="s">
        <v>283</v>
      </c>
      <c r="AU2495" s="231" t="s">
        <v>16</v>
      </c>
      <c r="AV2495" s="14" t="s">
        <v>84</v>
      </c>
      <c r="AW2495" s="14" t="s">
        <v>32</v>
      </c>
      <c r="AX2495" s="14" t="s">
        <v>76</v>
      </c>
      <c r="AY2495" s="231" t="s">
        <v>272</v>
      </c>
    </row>
    <row r="2496" spans="1:65" s="15" customFormat="1" ht="11.25">
      <c r="B2496" s="246"/>
      <c r="C2496" s="247"/>
      <c r="D2496" s="212" t="s">
        <v>283</v>
      </c>
      <c r="E2496" s="248" t="s">
        <v>1</v>
      </c>
      <c r="F2496" s="249" t="s">
        <v>5942</v>
      </c>
      <c r="G2496" s="247"/>
      <c r="H2496" s="250">
        <v>8.5</v>
      </c>
      <c r="I2496" s="251"/>
      <c r="J2496" s="247"/>
      <c r="K2496" s="247"/>
      <c r="L2496" s="252"/>
      <c r="M2496" s="253"/>
      <c r="N2496" s="254"/>
      <c r="O2496" s="254"/>
      <c r="P2496" s="254"/>
      <c r="Q2496" s="254"/>
      <c r="R2496" s="254"/>
      <c r="S2496" s="254"/>
      <c r="T2496" s="255"/>
      <c r="AT2496" s="256" t="s">
        <v>283</v>
      </c>
      <c r="AU2496" s="256" t="s">
        <v>16</v>
      </c>
      <c r="AV2496" s="15" t="s">
        <v>279</v>
      </c>
      <c r="AW2496" s="15" t="s">
        <v>32</v>
      </c>
      <c r="AX2496" s="15" t="s">
        <v>16</v>
      </c>
      <c r="AY2496" s="256" t="s">
        <v>272</v>
      </c>
    </row>
    <row r="2497" spans="1:65" s="2" customFormat="1" ht="37.9" customHeight="1">
      <c r="A2497" s="34"/>
      <c r="B2497" s="35"/>
      <c r="C2497" s="192" t="s">
        <v>4208</v>
      </c>
      <c r="D2497" s="192" t="s">
        <v>274</v>
      </c>
      <c r="E2497" s="193" t="s">
        <v>7588</v>
      </c>
      <c r="F2497" s="194" t="s">
        <v>6849</v>
      </c>
      <c r="G2497" s="195" t="s">
        <v>952</v>
      </c>
      <c r="H2497" s="196">
        <v>6</v>
      </c>
      <c r="I2497" s="197"/>
      <c r="J2497" s="198">
        <f>ROUND(I2497*H2497,2)</f>
        <v>0</v>
      </c>
      <c r="K2497" s="194" t="s">
        <v>1</v>
      </c>
      <c r="L2497" s="39"/>
      <c r="M2497" s="199" t="s">
        <v>1</v>
      </c>
      <c r="N2497" s="200" t="s">
        <v>41</v>
      </c>
      <c r="O2497" s="71"/>
      <c r="P2497" s="201">
        <f>O2497*H2497</f>
        <v>0</v>
      </c>
      <c r="Q2497" s="201">
        <v>0</v>
      </c>
      <c r="R2497" s="201">
        <f>Q2497*H2497</f>
        <v>0</v>
      </c>
      <c r="S2497" s="201">
        <v>0</v>
      </c>
      <c r="T2497" s="202">
        <f>S2497*H2497</f>
        <v>0</v>
      </c>
      <c r="U2497" s="34"/>
      <c r="V2497" s="34"/>
      <c r="W2497" s="34"/>
      <c r="X2497" s="34"/>
      <c r="Y2497" s="34"/>
      <c r="Z2497" s="34"/>
      <c r="AA2497" s="34"/>
      <c r="AB2497" s="34"/>
      <c r="AC2497" s="34"/>
      <c r="AD2497" s="34"/>
      <c r="AE2497" s="34"/>
      <c r="AR2497" s="203" t="s">
        <v>279</v>
      </c>
      <c r="AT2497" s="203" t="s">
        <v>274</v>
      </c>
      <c r="AU2497" s="203" t="s">
        <v>16</v>
      </c>
      <c r="AY2497" s="17" t="s">
        <v>272</v>
      </c>
      <c r="BE2497" s="204">
        <f>IF(N2497="základní",J2497,0)</f>
        <v>0</v>
      </c>
      <c r="BF2497" s="204">
        <f>IF(N2497="snížená",J2497,0)</f>
        <v>0</v>
      </c>
      <c r="BG2497" s="204">
        <f>IF(N2497="zákl. přenesená",J2497,0)</f>
        <v>0</v>
      </c>
      <c r="BH2497" s="204">
        <f>IF(N2497="sníž. přenesená",J2497,0)</f>
        <v>0</v>
      </c>
      <c r="BI2497" s="204">
        <f>IF(N2497="nulová",J2497,0)</f>
        <v>0</v>
      </c>
      <c r="BJ2497" s="17" t="s">
        <v>16</v>
      </c>
      <c r="BK2497" s="204">
        <f>ROUND(I2497*H2497,2)</f>
        <v>0</v>
      </c>
      <c r="BL2497" s="17" t="s">
        <v>279</v>
      </c>
      <c r="BM2497" s="203" t="s">
        <v>7589</v>
      </c>
    </row>
    <row r="2498" spans="1:65" s="13" customFormat="1" ht="22.5">
      <c r="B2498" s="210"/>
      <c r="C2498" s="211"/>
      <c r="D2498" s="212" t="s">
        <v>283</v>
      </c>
      <c r="E2498" s="213" t="s">
        <v>1</v>
      </c>
      <c r="F2498" s="214" t="s">
        <v>7563</v>
      </c>
      <c r="G2498" s="211"/>
      <c r="H2498" s="213" t="s">
        <v>1</v>
      </c>
      <c r="I2498" s="215"/>
      <c r="J2498" s="211"/>
      <c r="K2498" s="211"/>
      <c r="L2498" s="216"/>
      <c r="M2498" s="217"/>
      <c r="N2498" s="218"/>
      <c r="O2498" s="218"/>
      <c r="P2498" s="218"/>
      <c r="Q2498" s="218"/>
      <c r="R2498" s="218"/>
      <c r="S2498" s="218"/>
      <c r="T2498" s="219"/>
      <c r="AT2498" s="220" t="s">
        <v>283</v>
      </c>
      <c r="AU2498" s="220" t="s">
        <v>16</v>
      </c>
      <c r="AV2498" s="13" t="s">
        <v>16</v>
      </c>
      <c r="AW2498" s="13" t="s">
        <v>32</v>
      </c>
      <c r="AX2498" s="13" t="s">
        <v>76</v>
      </c>
      <c r="AY2498" s="220" t="s">
        <v>272</v>
      </c>
    </row>
    <row r="2499" spans="1:65" s="14" customFormat="1" ht="11.25">
      <c r="B2499" s="221"/>
      <c r="C2499" s="222"/>
      <c r="D2499" s="212" t="s">
        <v>283</v>
      </c>
      <c r="E2499" s="223" t="s">
        <v>1</v>
      </c>
      <c r="F2499" s="224" t="s">
        <v>305</v>
      </c>
      <c r="G2499" s="222"/>
      <c r="H2499" s="225">
        <v>6</v>
      </c>
      <c r="I2499" s="226"/>
      <c r="J2499" s="222"/>
      <c r="K2499" s="222"/>
      <c r="L2499" s="227"/>
      <c r="M2499" s="228"/>
      <c r="N2499" s="229"/>
      <c r="O2499" s="229"/>
      <c r="P2499" s="229"/>
      <c r="Q2499" s="229"/>
      <c r="R2499" s="229"/>
      <c r="S2499" s="229"/>
      <c r="T2499" s="230"/>
      <c r="AT2499" s="231" t="s">
        <v>283</v>
      </c>
      <c r="AU2499" s="231" t="s">
        <v>16</v>
      </c>
      <c r="AV2499" s="14" t="s">
        <v>84</v>
      </c>
      <c r="AW2499" s="14" t="s">
        <v>32</v>
      </c>
      <c r="AX2499" s="14" t="s">
        <v>76</v>
      </c>
      <c r="AY2499" s="231" t="s">
        <v>272</v>
      </c>
    </row>
    <row r="2500" spans="1:65" s="15" customFormat="1" ht="11.25">
      <c r="B2500" s="246"/>
      <c r="C2500" s="247"/>
      <c r="D2500" s="212" t="s">
        <v>283</v>
      </c>
      <c r="E2500" s="248" t="s">
        <v>1</v>
      </c>
      <c r="F2500" s="249" t="s">
        <v>5942</v>
      </c>
      <c r="G2500" s="247"/>
      <c r="H2500" s="250">
        <v>6</v>
      </c>
      <c r="I2500" s="251"/>
      <c r="J2500" s="247"/>
      <c r="K2500" s="247"/>
      <c r="L2500" s="252"/>
      <c r="M2500" s="253"/>
      <c r="N2500" s="254"/>
      <c r="O2500" s="254"/>
      <c r="P2500" s="254"/>
      <c r="Q2500" s="254"/>
      <c r="R2500" s="254"/>
      <c r="S2500" s="254"/>
      <c r="T2500" s="255"/>
      <c r="AT2500" s="256" t="s">
        <v>283</v>
      </c>
      <c r="AU2500" s="256" t="s">
        <v>16</v>
      </c>
      <c r="AV2500" s="15" t="s">
        <v>279</v>
      </c>
      <c r="AW2500" s="15" t="s">
        <v>32</v>
      </c>
      <c r="AX2500" s="15" t="s">
        <v>16</v>
      </c>
      <c r="AY2500" s="256" t="s">
        <v>272</v>
      </c>
    </row>
    <row r="2501" spans="1:65" s="2" customFormat="1" ht="55.5" customHeight="1">
      <c r="A2501" s="34"/>
      <c r="B2501" s="35"/>
      <c r="C2501" s="192" t="s">
        <v>4213</v>
      </c>
      <c r="D2501" s="192" t="s">
        <v>274</v>
      </c>
      <c r="E2501" s="193" t="s">
        <v>7590</v>
      </c>
      <c r="F2501" s="194" t="s">
        <v>7591</v>
      </c>
      <c r="G2501" s="195" t="s">
        <v>2594</v>
      </c>
      <c r="H2501" s="196">
        <v>25</v>
      </c>
      <c r="I2501" s="197"/>
      <c r="J2501" s="198">
        <f>ROUND(I2501*H2501,2)</f>
        <v>0</v>
      </c>
      <c r="K2501" s="194" t="s">
        <v>1</v>
      </c>
      <c r="L2501" s="39"/>
      <c r="M2501" s="199" t="s">
        <v>1</v>
      </c>
      <c r="N2501" s="200" t="s">
        <v>41</v>
      </c>
      <c r="O2501" s="71"/>
      <c r="P2501" s="201">
        <f>O2501*H2501</f>
        <v>0</v>
      </c>
      <c r="Q2501" s="201">
        <v>0</v>
      </c>
      <c r="R2501" s="201">
        <f>Q2501*H2501</f>
        <v>0</v>
      </c>
      <c r="S2501" s="201">
        <v>0</v>
      </c>
      <c r="T2501" s="202">
        <f>S2501*H2501</f>
        <v>0</v>
      </c>
      <c r="U2501" s="34"/>
      <c r="V2501" s="34"/>
      <c r="W2501" s="34"/>
      <c r="X2501" s="34"/>
      <c r="Y2501" s="34"/>
      <c r="Z2501" s="34"/>
      <c r="AA2501" s="34"/>
      <c r="AB2501" s="34"/>
      <c r="AC2501" s="34"/>
      <c r="AD2501" s="34"/>
      <c r="AE2501" s="34"/>
      <c r="AR2501" s="203" t="s">
        <v>279</v>
      </c>
      <c r="AT2501" s="203" t="s">
        <v>274</v>
      </c>
      <c r="AU2501" s="203" t="s">
        <v>16</v>
      </c>
      <c r="AY2501" s="17" t="s">
        <v>272</v>
      </c>
      <c r="BE2501" s="204">
        <f>IF(N2501="základní",J2501,0)</f>
        <v>0</v>
      </c>
      <c r="BF2501" s="204">
        <f>IF(N2501="snížená",J2501,0)</f>
        <v>0</v>
      </c>
      <c r="BG2501" s="204">
        <f>IF(N2501="zákl. přenesená",J2501,0)</f>
        <v>0</v>
      </c>
      <c r="BH2501" s="204">
        <f>IF(N2501="sníž. přenesená",J2501,0)</f>
        <v>0</v>
      </c>
      <c r="BI2501" s="204">
        <f>IF(N2501="nulová",J2501,0)</f>
        <v>0</v>
      </c>
      <c r="BJ2501" s="17" t="s">
        <v>16</v>
      </c>
      <c r="BK2501" s="204">
        <f>ROUND(I2501*H2501,2)</f>
        <v>0</v>
      </c>
      <c r="BL2501" s="17" t="s">
        <v>279</v>
      </c>
      <c r="BM2501" s="203" t="s">
        <v>7592</v>
      </c>
    </row>
    <row r="2502" spans="1:65" s="2" customFormat="1" ht="21.75" customHeight="1">
      <c r="A2502" s="34"/>
      <c r="B2502" s="35"/>
      <c r="C2502" s="192" t="s">
        <v>4219</v>
      </c>
      <c r="D2502" s="192" t="s">
        <v>274</v>
      </c>
      <c r="E2502" s="193" t="s">
        <v>7593</v>
      </c>
      <c r="F2502" s="194" t="s">
        <v>6809</v>
      </c>
      <c r="G2502" s="195" t="s">
        <v>380</v>
      </c>
      <c r="H2502" s="196">
        <v>1.1000000000000001</v>
      </c>
      <c r="I2502" s="197"/>
      <c r="J2502" s="198">
        <f>ROUND(I2502*H2502,2)</f>
        <v>0</v>
      </c>
      <c r="K2502" s="194" t="s">
        <v>1</v>
      </c>
      <c r="L2502" s="39"/>
      <c r="M2502" s="199" t="s">
        <v>1</v>
      </c>
      <c r="N2502" s="200" t="s">
        <v>41</v>
      </c>
      <c r="O2502" s="71"/>
      <c r="P2502" s="201">
        <f>O2502*H2502</f>
        <v>0</v>
      </c>
      <c r="Q2502" s="201">
        <v>0</v>
      </c>
      <c r="R2502" s="201">
        <f>Q2502*H2502</f>
        <v>0</v>
      </c>
      <c r="S2502" s="201">
        <v>0</v>
      </c>
      <c r="T2502" s="202">
        <f>S2502*H2502</f>
        <v>0</v>
      </c>
      <c r="U2502" s="34"/>
      <c r="V2502" s="34"/>
      <c r="W2502" s="34"/>
      <c r="X2502" s="34"/>
      <c r="Y2502" s="34"/>
      <c r="Z2502" s="34"/>
      <c r="AA2502" s="34"/>
      <c r="AB2502" s="34"/>
      <c r="AC2502" s="34"/>
      <c r="AD2502" s="34"/>
      <c r="AE2502" s="34"/>
      <c r="AR2502" s="203" t="s">
        <v>279</v>
      </c>
      <c r="AT2502" s="203" t="s">
        <v>274</v>
      </c>
      <c r="AU2502" s="203" t="s">
        <v>16</v>
      </c>
      <c r="AY2502" s="17" t="s">
        <v>272</v>
      </c>
      <c r="BE2502" s="204">
        <f>IF(N2502="základní",J2502,0)</f>
        <v>0</v>
      </c>
      <c r="BF2502" s="204">
        <f>IF(N2502="snížená",J2502,0)</f>
        <v>0</v>
      </c>
      <c r="BG2502" s="204">
        <f>IF(N2502="zákl. přenesená",J2502,0)</f>
        <v>0</v>
      </c>
      <c r="BH2502" s="204">
        <f>IF(N2502="sníž. přenesená",J2502,0)</f>
        <v>0</v>
      </c>
      <c r="BI2502" s="204">
        <f>IF(N2502="nulová",J2502,0)</f>
        <v>0</v>
      </c>
      <c r="BJ2502" s="17" t="s">
        <v>16</v>
      </c>
      <c r="BK2502" s="204">
        <f>ROUND(I2502*H2502,2)</f>
        <v>0</v>
      </c>
      <c r="BL2502" s="17" t="s">
        <v>279</v>
      </c>
      <c r="BM2502" s="203" t="s">
        <v>7594</v>
      </c>
    </row>
    <row r="2503" spans="1:65" s="12" customFormat="1" ht="25.9" customHeight="1">
      <c r="B2503" s="176"/>
      <c r="C2503" s="177"/>
      <c r="D2503" s="178" t="s">
        <v>75</v>
      </c>
      <c r="E2503" s="179" t="s">
        <v>7595</v>
      </c>
      <c r="F2503" s="179" t="s">
        <v>7596</v>
      </c>
      <c r="G2503" s="177"/>
      <c r="H2503" s="177"/>
      <c r="I2503" s="180"/>
      <c r="J2503" s="181">
        <f>BK2503</f>
        <v>0</v>
      </c>
      <c r="K2503" s="177"/>
      <c r="L2503" s="182"/>
      <c r="M2503" s="183"/>
      <c r="N2503" s="184"/>
      <c r="O2503" s="184"/>
      <c r="P2503" s="185">
        <f>SUM(P2504:P2615)</f>
        <v>0</v>
      </c>
      <c r="Q2503" s="184"/>
      <c r="R2503" s="185">
        <f>SUM(R2504:R2615)</f>
        <v>0</v>
      </c>
      <c r="S2503" s="184"/>
      <c r="T2503" s="186">
        <f>SUM(T2504:T2615)</f>
        <v>0</v>
      </c>
      <c r="AR2503" s="187" t="s">
        <v>16</v>
      </c>
      <c r="AT2503" s="188" t="s">
        <v>75</v>
      </c>
      <c r="AU2503" s="188" t="s">
        <v>76</v>
      </c>
      <c r="AY2503" s="187" t="s">
        <v>272</v>
      </c>
      <c r="BK2503" s="189">
        <f>SUM(BK2504:BK2615)</f>
        <v>0</v>
      </c>
    </row>
    <row r="2504" spans="1:65" s="2" customFormat="1" ht="37.9" customHeight="1">
      <c r="A2504" s="34"/>
      <c r="B2504" s="35"/>
      <c r="C2504" s="192" t="s">
        <v>4224</v>
      </c>
      <c r="D2504" s="192" t="s">
        <v>274</v>
      </c>
      <c r="E2504" s="193" t="s">
        <v>7597</v>
      </c>
      <c r="F2504" s="194" t="s">
        <v>7598</v>
      </c>
      <c r="G2504" s="195" t="s">
        <v>952</v>
      </c>
      <c r="H2504" s="196">
        <v>1</v>
      </c>
      <c r="I2504" s="197"/>
      <c r="J2504" s="198">
        <f>ROUND(I2504*H2504,2)</f>
        <v>0</v>
      </c>
      <c r="K2504" s="194" t="s">
        <v>1</v>
      </c>
      <c r="L2504" s="39"/>
      <c r="M2504" s="199" t="s">
        <v>1</v>
      </c>
      <c r="N2504" s="200" t="s">
        <v>41</v>
      </c>
      <c r="O2504" s="71"/>
      <c r="P2504" s="201">
        <f>O2504*H2504</f>
        <v>0</v>
      </c>
      <c r="Q2504" s="201">
        <v>0</v>
      </c>
      <c r="R2504" s="201">
        <f>Q2504*H2504</f>
        <v>0</v>
      </c>
      <c r="S2504" s="201">
        <v>0</v>
      </c>
      <c r="T2504" s="202">
        <f>S2504*H2504</f>
        <v>0</v>
      </c>
      <c r="U2504" s="34"/>
      <c r="V2504" s="34"/>
      <c r="W2504" s="34"/>
      <c r="X2504" s="34"/>
      <c r="Y2504" s="34"/>
      <c r="Z2504" s="34"/>
      <c r="AA2504" s="34"/>
      <c r="AB2504" s="34"/>
      <c r="AC2504" s="34"/>
      <c r="AD2504" s="34"/>
      <c r="AE2504" s="34"/>
      <c r="AR2504" s="203" t="s">
        <v>279</v>
      </c>
      <c r="AT2504" s="203" t="s">
        <v>274</v>
      </c>
      <c r="AU2504" s="203" t="s">
        <v>16</v>
      </c>
      <c r="AY2504" s="17" t="s">
        <v>272</v>
      </c>
      <c r="BE2504" s="204">
        <f>IF(N2504="základní",J2504,0)</f>
        <v>0</v>
      </c>
      <c r="BF2504" s="204">
        <f>IF(N2504="snížená",J2504,0)</f>
        <v>0</v>
      </c>
      <c r="BG2504" s="204">
        <f>IF(N2504="zákl. přenesená",J2504,0)</f>
        <v>0</v>
      </c>
      <c r="BH2504" s="204">
        <f>IF(N2504="sníž. přenesená",J2504,0)</f>
        <v>0</v>
      </c>
      <c r="BI2504" s="204">
        <f>IF(N2504="nulová",J2504,0)</f>
        <v>0</v>
      </c>
      <c r="BJ2504" s="17" t="s">
        <v>16</v>
      </c>
      <c r="BK2504" s="204">
        <f>ROUND(I2504*H2504,2)</f>
        <v>0</v>
      </c>
      <c r="BL2504" s="17" t="s">
        <v>279</v>
      </c>
      <c r="BM2504" s="203" t="s">
        <v>7599</v>
      </c>
    </row>
    <row r="2505" spans="1:65" s="13" customFormat="1" ht="22.5">
      <c r="B2505" s="210"/>
      <c r="C2505" s="211"/>
      <c r="D2505" s="212" t="s">
        <v>283</v>
      </c>
      <c r="E2505" s="213" t="s">
        <v>1</v>
      </c>
      <c r="F2505" s="214" t="s">
        <v>6707</v>
      </c>
      <c r="G2505" s="211"/>
      <c r="H2505" s="213" t="s">
        <v>1</v>
      </c>
      <c r="I2505" s="215"/>
      <c r="J2505" s="211"/>
      <c r="K2505" s="211"/>
      <c r="L2505" s="216"/>
      <c r="M2505" s="217"/>
      <c r="N2505" s="218"/>
      <c r="O2505" s="218"/>
      <c r="P2505" s="218"/>
      <c r="Q2505" s="218"/>
      <c r="R2505" s="218"/>
      <c r="S2505" s="218"/>
      <c r="T2505" s="219"/>
      <c r="AT2505" s="220" t="s">
        <v>283</v>
      </c>
      <c r="AU2505" s="220" t="s">
        <v>16</v>
      </c>
      <c r="AV2505" s="13" t="s">
        <v>16</v>
      </c>
      <c r="AW2505" s="13" t="s">
        <v>32</v>
      </c>
      <c r="AX2505" s="13" t="s">
        <v>76</v>
      </c>
      <c r="AY2505" s="220" t="s">
        <v>272</v>
      </c>
    </row>
    <row r="2506" spans="1:65" s="13" customFormat="1" ht="11.25">
      <c r="B2506" s="210"/>
      <c r="C2506" s="211"/>
      <c r="D2506" s="212" t="s">
        <v>283</v>
      </c>
      <c r="E2506" s="213" t="s">
        <v>1</v>
      </c>
      <c r="F2506" s="214" t="s">
        <v>7382</v>
      </c>
      <c r="G2506" s="211"/>
      <c r="H2506" s="213" t="s">
        <v>1</v>
      </c>
      <c r="I2506" s="215"/>
      <c r="J2506" s="211"/>
      <c r="K2506" s="211"/>
      <c r="L2506" s="216"/>
      <c r="M2506" s="217"/>
      <c r="N2506" s="218"/>
      <c r="O2506" s="218"/>
      <c r="P2506" s="218"/>
      <c r="Q2506" s="218"/>
      <c r="R2506" s="218"/>
      <c r="S2506" s="218"/>
      <c r="T2506" s="219"/>
      <c r="AT2506" s="220" t="s">
        <v>283</v>
      </c>
      <c r="AU2506" s="220" t="s">
        <v>16</v>
      </c>
      <c r="AV2506" s="13" t="s">
        <v>16</v>
      </c>
      <c r="AW2506" s="13" t="s">
        <v>32</v>
      </c>
      <c r="AX2506" s="13" t="s">
        <v>76</v>
      </c>
      <c r="AY2506" s="220" t="s">
        <v>272</v>
      </c>
    </row>
    <row r="2507" spans="1:65" s="13" customFormat="1" ht="11.25">
      <c r="B2507" s="210"/>
      <c r="C2507" s="211"/>
      <c r="D2507" s="212" t="s">
        <v>283</v>
      </c>
      <c r="E2507" s="213" t="s">
        <v>1</v>
      </c>
      <c r="F2507" s="214" t="s">
        <v>7600</v>
      </c>
      <c r="G2507" s="211"/>
      <c r="H2507" s="213" t="s">
        <v>1</v>
      </c>
      <c r="I2507" s="215"/>
      <c r="J2507" s="211"/>
      <c r="K2507" s="211"/>
      <c r="L2507" s="216"/>
      <c r="M2507" s="217"/>
      <c r="N2507" s="218"/>
      <c r="O2507" s="218"/>
      <c r="P2507" s="218"/>
      <c r="Q2507" s="218"/>
      <c r="R2507" s="218"/>
      <c r="S2507" s="218"/>
      <c r="T2507" s="219"/>
      <c r="AT2507" s="220" t="s">
        <v>283</v>
      </c>
      <c r="AU2507" s="220" t="s">
        <v>16</v>
      </c>
      <c r="AV2507" s="13" t="s">
        <v>16</v>
      </c>
      <c r="AW2507" s="13" t="s">
        <v>32</v>
      </c>
      <c r="AX2507" s="13" t="s">
        <v>76</v>
      </c>
      <c r="AY2507" s="220" t="s">
        <v>272</v>
      </c>
    </row>
    <row r="2508" spans="1:65" s="13" customFormat="1" ht="11.25">
      <c r="B2508" s="210"/>
      <c r="C2508" s="211"/>
      <c r="D2508" s="212" t="s">
        <v>283</v>
      </c>
      <c r="E2508" s="213" t="s">
        <v>1</v>
      </c>
      <c r="F2508" s="214" t="s">
        <v>7525</v>
      </c>
      <c r="G2508" s="211"/>
      <c r="H2508" s="213" t="s">
        <v>1</v>
      </c>
      <c r="I2508" s="215"/>
      <c r="J2508" s="211"/>
      <c r="K2508" s="211"/>
      <c r="L2508" s="216"/>
      <c r="M2508" s="217"/>
      <c r="N2508" s="218"/>
      <c r="O2508" s="218"/>
      <c r="P2508" s="218"/>
      <c r="Q2508" s="218"/>
      <c r="R2508" s="218"/>
      <c r="S2508" s="218"/>
      <c r="T2508" s="219"/>
      <c r="AT2508" s="220" t="s">
        <v>283</v>
      </c>
      <c r="AU2508" s="220" t="s">
        <v>16</v>
      </c>
      <c r="AV2508" s="13" t="s">
        <v>16</v>
      </c>
      <c r="AW2508" s="13" t="s">
        <v>32</v>
      </c>
      <c r="AX2508" s="13" t="s">
        <v>76</v>
      </c>
      <c r="AY2508" s="220" t="s">
        <v>272</v>
      </c>
    </row>
    <row r="2509" spans="1:65" s="13" customFormat="1" ht="22.5">
      <c r="B2509" s="210"/>
      <c r="C2509" s="211"/>
      <c r="D2509" s="212" t="s">
        <v>283</v>
      </c>
      <c r="E2509" s="213" t="s">
        <v>1</v>
      </c>
      <c r="F2509" s="214" t="s">
        <v>6817</v>
      </c>
      <c r="G2509" s="211"/>
      <c r="H2509" s="213" t="s">
        <v>1</v>
      </c>
      <c r="I2509" s="215"/>
      <c r="J2509" s="211"/>
      <c r="K2509" s="211"/>
      <c r="L2509" s="216"/>
      <c r="M2509" s="217"/>
      <c r="N2509" s="218"/>
      <c r="O2509" s="218"/>
      <c r="P2509" s="218"/>
      <c r="Q2509" s="218"/>
      <c r="R2509" s="218"/>
      <c r="S2509" s="218"/>
      <c r="T2509" s="219"/>
      <c r="AT2509" s="220" t="s">
        <v>283</v>
      </c>
      <c r="AU2509" s="220" t="s">
        <v>16</v>
      </c>
      <c r="AV2509" s="13" t="s">
        <v>16</v>
      </c>
      <c r="AW2509" s="13" t="s">
        <v>32</v>
      </c>
      <c r="AX2509" s="13" t="s">
        <v>76</v>
      </c>
      <c r="AY2509" s="220" t="s">
        <v>272</v>
      </c>
    </row>
    <row r="2510" spans="1:65" s="13" customFormat="1" ht="11.25">
      <c r="B2510" s="210"/>
      <c r="C2510" s="211"/>
      <c r="D2510" s="212" t="s">
        <v>283</v>
      </c>
      <c r="E2510" s="213" t="s">
        <v>1</v>
      </c>
      <c r="F2510" s="214" t="s">
        <v>6818</v>
      </c>
      <c r="G2510" s="211"/>
      <c r="H2510" s="213" t="s">
        <v>1</v>
      </c>
      <c r="I2510" s="215"/>
      <c r="J2510" s="211"/>
      <c r="K2510" s="211"/>
      <c r="L2510" s="216"/>
      <c r="M2510" s="217"/>
      <c r="N2510" s="218"/>
      <c r="O2510" s="218"/>
      <c r="P2510" s="218"/>
      <c r="Q2510" s="218"/>
      <c r="R2510" s="218"/>
      <c r="S2510" s="218"/>
      <c r="T2510" s="219"/>
      <c r="AT2510" s="220" t="s">
        <v>283</v>
      </c>
      <c r="AU2510" s="220" t="s">
        <v>16</v>
      </c>
      <c r="AV2510" s="13" t="s">
        <v>16</v>
      </c>
      <c r="AW2510" s="13" t="s">
        <v>32</v>
      </c>
      <c r="AX2510" s="13" t="s">
        <v>76</v>
      </c>
      <c r="AY2510" s="220" t="s">
        <v>272</v>
      </c>
    </row>
    <row r="2511" spans="1:65" s="13" customFormat="1" ht="11.25">
      <c r="B2511" s="210"/>
      <c r="C2511" s="211"/>
      <c r="D2511" s="212" t="s">
        <v>283</v>
      </c>
      <c r="E2511" s="213" t="s">
        <v>1</v>
      </c>
      <c r="F2511" s="214" t="s">
        <v>7383</v>
      </c>
      <c r="G2511" s="211"/>
      <c r="H2511" s="213" t="s">
        <v>1</v>
      </c>
      <c r="I2511" s="215"/>
      <c r="J2511" s="211"/>
      <c r="K2511" s="211"/>
      <c r="L2511" s="216"/>
      <c r="M2511" s="217"/>
      <c r="N2511" s="218"/>
      <c r="O2511" s="218"/>
      <c r="P2511" s="218"/>
      <c r="Q2511" s="218"/>
      <c r="R2511" s="218"/>
      <c r="S2511" s="218"/>
      <c r="T2511" s="219"/>
      <c r="AT2511" s="220" t="s">
        <v>283</v>
      </c>
      <c r="AU2511" s="220" t="s">
        <v>16</v>
      </c>
      <c r="AV2511" s="13" t="s">
        <v>16</v>
      </c>
      <c r="AW2511" s="13" t="s">
        <v>32</v>
      </c>
      <c r="AX2511" s="13" t="s">
        <v>76</v>
      </c>
      <c r="AY2511" s="220" t="s">
        <v>272</v>
      </c>
    </row>
    <row r="2512" spans="1:65" s="13" customFormat="1" ht="22.5">
      <c r="B2512" s="210"/>
      <c r="C2512" s="211"/>
      <c r="D2512" s="212" t="s">
        <v>283</v>
      </c>
      <c r="E2512" s="213" t="s">
        <v>1</v>
      </c>
      <c r="F2512" s="214" t="s">
        <v>7384</v>
      </c>
      <c r="G2512" s="211"/>
      <c r="H2512" s="213" t="s">
        <v>1</v>
      </c>
      <c r="I2512" s="215"/>
      <c r="J2512" s="211"/>
      <c r="K2512" s="211"/>
      <c r="L2512" s="216"/>
      <c r="M2512" s="217"/>
      <c r="N2512" s="218"/>
      <c r="O2512" s="218"/>
      <c r="P2512" s="218"/>
      <c r="Q2512" s="218"/>
      <c r="R2512" s="218"/>
      <c r="S2512" s="218"/>
      <c r="T2512" s="219"/>
      <c r="AT2512" s="220" t="s">
        <v>283</v>
      </c>
      <c r="AU2512" s="220" t="s">
        <v>16</v>
      </c>
      <c r="AV2512" s="13" t="s">
        <v>16</v>
      </c>
      <c r="AW2512" s="13" t="s">
        <v>32</v>
      </c>
      <c r="AX2512" s="13" t="s">
        <v>76</v>
      </c>
      <c r="AY2512" s="220" t="s">
        <v>272</v>
      </c>
    </row>
    <row r="2513" spans="1:65" s="13" customFormat="1" ht="11.25">
      <c r="B2513" s="210"/>
      <c r="C2513" s="211"/>
      <c r="D2513" s="212" t="s">
        <v>283</v>
      </c>
      <c r="E2513" s="213" t="s">
        <v>1</v>
      </c>
      <c r="F2513" s="214" t="s">
        <v>6768</v>
      </c>
      <c r="G2513" s="211"/>
      <c r="H2513" s="213" t="s">
        <v>1</v>
      </c>
      <c r="I2513" s="215"/>
      <c r="J2513" s="211"/>
      <c r="K2513" s="211"/>
      <c r="L2513" s="216"/>
      <c r="M2513" s="217"/>
      <c r="N2513" s="218"/>
      <c r="O2513" s="218"/>
      <c r="P2513" s="218"/>
      <c r="Q2513" s="218"/>
      <c r="R2513" s="218"/>
      <c r="S2513" s="218"/>
      <c r="T2513" s="219"/>
      <c r="AT2513" s="220" t="s">
        <v>283</v>
      </c>
      <c r="AU2513" s="220" t="s">
        <v>16</v>
      </c>
      <c r="AV2513" s="13" t="s">
        <v>16</v>
      </c>
      <c r="AW2513" s="13" t="s">
        <v>32</v>
      </c>
      <c r="AX2513" s="13" t="s">
        <v>76</v>
      </c>
      <c r="AY2513" s="220" t="s">
        <v>272</v>
      </c>
    </row>
    <row r="2514" spans="1:65" s="14" customFormat="1" ht="11.25">
      <c r="B2514" s="221"/>
      <c r="C2514" s="222"/>
      <c r="D2514" s="212" t="s">
        <v>283</v>
      </c>
      <c r="E2514" s="223" t="s">
        <v>1</v>
      </c>
      <c r="F2514" s="224" t="s">
        <v>16</v>
      </c>
      <c r="G2514" s="222"/>
      <c r="H2514" s="225">
        <v>1</v>
      </c>
      <c r="I2514" s="226"/>
      <c r="J2514" s="222"/>
      <c r="K2514" s="222"/>
      <c r="L2514" s="227"/>
      <c r="M2514" s="228"/>
      <c r="N2514" s="229"/>
      <c r="O2514" s="229"/>
      <c r="P2514" s="229"/>
      <c r="Q2514" s="229"/>
      <c r="R2514" s="229"/>
      <c r="S2514" s="229"/>
      <c r="T2514" s="230"/>
      <c r="AT2514" s="231" t="s">
        <v>283</v>
      </c>
      <c r="AU2514" s="231" t="s">
        <v>16</v>
      </c>
      <c r="AV2514" s="14" t="s">
        <v>84</v>
      </c>
      <c r="AW2514" s="14" t="s">
        <v>32</v>
      </c>
      <c r="AX2514" s="14" t="s">
        <v>76</v>
      </c>
      <c r="AY2514" s="231" t="s">
        <v>272</v>
      </c>
    </row>
    <row r="2515" spans="1:65" s="15" customFormat="1" ht="11.25">
      <c r="B2515" s="246"/>
      <c r="C2515" s="247"/>
      <c r="D2515" s="212" t="s">
        <v>283</v>
      </c>
      <c r="E2515" s="248" t="s">
        <v>1</v>
      </c>
      <c r="F2515" s="249" t="s">
        <v>5942</v>
      </c>
      <c r="G2515" s="247"/>
      <c r="H2515" s="250">
        <v>1</v>
      </c>
      <c r="I2515" s="251"/>
      <c r="J2515" s="247"/>
      <c r="K2515" s="247"/>
      <c r="L2515" s="252"/>
      <c r="M2515" s="253"/>
      <c r="N2515" s="254"/>
      <c r="O2515" s="254"/>
      <c r="P2515" s="254"/>
      <c r="Q2515" s="254"/>
      <c r="R2515" s="254"/>
      <c r="S2515" s="254"/>
      <c r="T2515" s="255"/>
      <c r="AT2515" s="256" t="s">
        <v>283</v>
      </c>
      <c r="AU2515" s="256" t="s">
        <v>16</v>
      </c>
      <c r="AV2515" s="15" t="s">
        <v>279</v>
      </c>
      <c r="AW2515" s="15" t="s">
        <v>32</v>
      </c>
      <c r="AX2515" s="15" t="s">
        <v>16</v>
      </c>
      <c r="AY2515" s="256" t="s">
        <v>272</v>
      </c>
    </row>
    <row r="2516" spans="1:65" s="2" customFormat="1" ht="21.75" customHeight="1">
      <c r="A2516" s="34"/>
      <c r="B2516" s="35"/>
      <c r="C2516" s="192" t="s">
        <v>4237</v>
      </c>
      <c r="D2516" s="192" t="s">
        <v>274</v>
      </c>
      <c r="E2516" s="193" t="s">
        <v>7601</v>
      </c>
      <c r="F2516" s="194" t="s">
        <v>7386</v>
      </c>
      <c r="G2516" s="195" t="s">
        <v>952</v>
      </c>
      <c r="H2516" s="196">
        <v>2</v>
      </c>
      <c r="I2516" s="197"/>
      <c r="J2516" s="198">
        <f>ROUND(I2516*H2516,2)</f>
        <v>0</v>
      </c>
      <c r="K2516" s="194" t="s">
        <v>1</v>
      </c>
      <c r="L2516" s="39"/>
      <c r="M2516" s="199" t="s">
        <v>1</v>
      </c>
      <c r="N2516" s="200" t="s">
        <v>41</v>
      </c>
      <c r="O2516" s="71"/>
      <c r="P2516" s="201">
        <f>O2516*H2516</f>
        <v>0</v>
      </c>
      <c r="Q2516" s="201">
        <v>0</v>
      </c>
      <c r="R2516" s="201">
        <f>Q2516*H2516</f>
        <v>0</v>
      </c>
      <c r="S2516" s="201">
        <v>0</v>
      </c>
      <c r="T2516" s="202">
        <f>S2516*H2516</f>
        <v>0</v>
      </c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4"/>
      <c r="AE2516" s="34"/>
      <c r="AR2516" s="203" t="s">
        <v>279</v>
      </c>
      <c r="AT2516" s="203" t="s">
        <v>274</v>
      </c>
      <c r="AU2516" s="203" t="s">
        <v>16</v>
      </c>
      <c r="AY2516" s="17" t="s">
        <v>272</v>
      </c>
      <c r="BE2516" s="204">
        <f>IF(N2516="základní",J2516,0)</f>
        <v>0</v>
      </c>
      <c r="BF2516" s="204">
        <f>IF(N2516="snížená",J2516,0)</f>
        <v>0</v>
      </c>
      <c r="BG2516" s="204">
        <f>IF(N2516="zákl. přenesená",J2516,0)</f>
        <v>0</v>
      </c>
      <c r="BH2516" s="204">
        <f>IF(N2516="sníž. přenesená",J2516,0)</f>
        <v>0</v>
      </c>
      <c r="BI2516" s="204">
        <f>IF(N2516="nulová",J2516,0)</f>
        <v>0</v>
      </c>
      <c r="BJ2516" s="17" t="s">
        <v>16</v>
      </c>
      <c r="BK2516" s="204">
        <f>ROUND(I2516*H2516,2)</f>
        <v>0</v>
      </c>
      <c r="BL2516" s="17" t="s">
        <v>279</v>
      </c>
      <c r="BM2516" s="203" t="s">
        <v>7602</v>
      </c>
    </row>
    <row r="2517" spans="1:65" s="13" customFormat="1" ht="11.25">
      <c r="B2517" s="210"/>
      <c r="C2517" s="211"/>
      <c r="D2517" s="212" t="s">
        <v>283</v>
      </c>
      <c r="E2517" s="213" t="s">
        <v>1</v>
      </c>
      <c r="F2517" s="214" t="s">
        <v>6768</v>
      </c>
      <c r="G2517" s="211"/>
      <c r="H2517" s="213" t="s">
        <v>1</v>
      </c>
      <c r="I2517" s="215"/>
      <c r="J2517" s="211"/>
      <c r="K2517" s="211"/>
      <c r="L2517" s="216"/>
      <c r="M2517" s="217"/>
      <c r="N2517" s="218"/>
      <c r="O2517" s="218"/>
      <c r="P2517" s="218"/>
      <c r="Q2517" s="218"/>
      <c r="R2517" s="218"/>
      <c r="S2517" s="218"/>
      <c r="T2517" s="219"/>
      <c r="AT2517" s="220" t="s">
        <v>283</v>
      </c>
      <c r="AU2517" s="220" t="s">
        <v>16</v>
      </c>
      <c r="AV2517" s="13" t="s">
        <v>16</v>
      </c>
      <c r="AW2517" s="13" t="s">
        <v>32</v>
      </c>
      <c r="AX2517" s="13" t="s">
        <v>76</v>
      </c>
      <c r="AY2517" s="220" t="s">
        <v>272</v>
      </c>
    </row>
    <row r="2518" spans="1:65" s="14" customFormat="1" ht="11.25">
      <c r="B2518" s="221"/>
      <c r="C2518" s="222"/>
      <c r="D2518" s="212" t="s">
        <v>283</v>
      </c>
      <c r="E2518" s="223" t="s">
        <v>1</v>
      </c>
      <c r="F2518" s="224" t="s">
        <v>84</v>
      </c>
      <c r="G2518" s="222"/>
      <c r="H2518" s="225">
        <v>2</v>
      </c>
      <c r="I2518" s="226"/>
      <c r="J2518" s="222"/>
      <c r="K2518" s="222"/>
      <c r="L2518" s="227"/>
      <c r="M2518" s="228"/>
      <c r="N2518" s="229"/>
      <c r="O2518" s="229"/>
      <c r="P2518" s="229"/>
      <c r="Q2518" s="229"/>
      <c r="R2518" s="229"/>
      <c r="S2518" s="229"/>
      <c r="T2518" s="230"/>
      <c r="AT2518" s="231" t="s">
        <v>283</v>
      </c>
      <c r="AU2518" s="231" t="s">
        <v>16</v>
      </c>
      <c r="AV2518" s="14" t="s">
        <v>84</v>
      </c>
      <c r="AW2518" s="14" t="s">
        <v>32</v>
      </c>
      <c r="AX2518" s="14" t="s">
        <v>76</v>
      </c>
      <c r="AY2518" s="231" t="s">
        <v>272</v>
      </c>
    </row>
    <row r="2519" spans="1:65" s="15" customFormat="1" ht="11.25">
      <c r="B2519" s="246"/>
      <c r="C2519" s="247"/>
      <c r="D2519" s="212" t="s">
        <v>283</v>
      </c>
      <c r="E2519" s="248" t="s">
        <v>1</v>
      </c>
      <c r="F2519" s="249" t="s">
        <v>5942</v>
      </c>
      <c r="G2519" s="247"/>
      <c r="H2519" s="250">
        <v>2</v>
      </c>
      <c r="I2519" s="251"/>
      <c r="J2519" s="247"/>
      <c r="K2519" s="247"/>
      <c r="L2519" s="252"/>
      <c r="M2519" s="253"/>
      <c r="N2519" s="254"/>
      <c r="O2519" s="254"/>
      <c r="P2519" s="254"/>
      <c r="Q2519" s="254"/>
      <c r="R2519" s="254"/>
      <c r="S2519" s="254"/>
      <c r="T2519" s="255"/>
      <c r="AT2519" s="256" t="s">
        <v>283</v>
      </c>
      <c r="AU2519" s="256" t="s">
        <v>16</v>
      </c>
      <c r="AV2519" s="15" t="s">
        <v>279</v>
      </c>
      <c r="AW2519" s="15" t="s">
        <v>32</v>
      </c>
      <c r="AX2519" s="15" t="s">
        <v>16</v>
      </c>
      <c r="AY2519" s="256" t="s">
        <v>272</v>
      </c>
    </row>
    <row r="2520" spans="1:65" s="2" customFormat="1" ht="21.75" customHeight="1">
      <c r="A2520" s="34"/>
      <c r="B2520" s="35"/>
      <c r="C2520" s="192" t="s">
        <v>4242</v>
      </c>
      <c r="D2520" s="192" t="s">
        <v>274</v>
      </c>
      <c r="E2520" s="193" t="s">
        <v>7603</v>
      </c>
      <c r="F2520" s="194" t="s">
        <v>7389</v>
      </c>
      <c r="G2520" s="195" t="s">
        <v>952</v>
      </c>
      <c r="H2520" s="196">
        <v>1</v>
      </c>
      <c r="I2520" s="197"/>
      <c r="J2520" s="198">
        <f>ROUND(I2520*H2520,2)</f>
        <v>0</v>
      </c>
      <c r="K2520" s="194" t="s">
        <v>1</v>
      </c>
      <c r="L2520" s="39"/>
      <c r="M2520" s="199" t="s">
        <v>1</v>
      </c>
      <c r="N2520" s="200" t="s">
        <v>41</v>
      </c>
      <c r="O2520" s="71"/>
      <c r="P2520" s="201">
        <f>O2520*H2520</f>
        <v>0</v>
      </c>
      <c r="Q2520" s="201">
        <v>0</v>
      </c>
      <c r="R2520" s="201">
        <f>Q2520*H2520</f>
        <v>0</v>
      </c>
      <c r="S2520" s="201">
        <v>0</v>
      </c>
      <c r="T2520" s="202">
        <f>S2520*H2520</f>
        <v>0</v>
      </c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4"/>
      <c r="AE2520" s="34"/>
      <c r="AR2520" s="203" t="s">
        <v>279</v>
      </c>
      <c r="AT2520" s="203" t="s">
        <v>274</v>
      </c>
      <c r="AU2520" s="203" t="s">
        <v>16</v>
      </c>
      <c r="AY2520" s="17" t="s">
        <v>272</v>
      </c>
      <c r="BE2520" s="204">
        <f>IF(N2520="základní",J2520,0)</f>
        <v>0</v>
      </c>
      <c r="BF2520" s="204">
        <f>IF(N2520="snížená",J2520,0)</f>
        <v>0</v>
      </c>
      <c r="BG2520" s="204">
        <f>IF(N2520="zákl. přenesená",J2520,0)</f>
        <v>0</v>
      </c>
      <c r="BH2520" s="204">
        <f>IF(N2520="sníž. přenesená",J2520,0)</f>
        <v>0</v>
      </c>
      <c r="BI2520" s="204">
        <f>IF(N2520="nulová",J2520,0)</f>
        <v>0</v>
      </c>
      <c r="BJ2520" s="17" t="s">
        <v>16</v>
      </c>
      <c r="BK2520" s="204">
        <f>ROUND(I2520*H2520,2)</f>
        <v>0</v>
      </c>
      <c r="BL2520" s="17" t="s">
        <v>279</v>
      </c>
      <c r="BM2520" s="203" t="s">
        <v>7604</v>
      </c>
    </row>
    <row r="2521" spans="1:65" s="13" customFormat="1" ht="11.25">
      <c r="B2521" s="210"/>
      <c r="C2521" s="211"/>
      <c r="D2521" s="212" t="s">
        <v>283</v>
      </c>
      <c r="E2521" s="213" t="s">
        <v>1</v>
      </c>
      <c r="F2521" s="214" t="s">
        <v>6768</v>
      </c>
      <c r="G2521" s="211"/>
      <c r="H2521" s="213" t="s">
        <v>1</v>
      </c>
      <c r="I2521" s="215"/>
      <c r="J2521" s="211"/>
      <c r="K2521" s="211"/>
      <c r="L2521" s="216"/>
      <c r="M2521" s="217"/>
      <c r="N2521" s="218"/>
      <c r="O2521" s="218"/>
      <c r="P2521" s="218"/>
      <c r="Q2521" s="218"/>
      <c r="R2521" s="218"/>
      <c r="S2521" s="218"/>
      <c r="T2521" s="219"/>
      <c r="AT2521" s="220" t="s">
        <v>283</v>
      </c>
      <c r="AU2521" s="220" t="s">
        <v>16</v>
      </c>
      <c r="AV2521" s="13" t="s">
        <v>16</v>
      </c>
      <c r="AW2521" s="13" t="s">
        <v>32</v>
      </c>
      <c r="AX2521" s="13" t="s">
        <v>76</v>
      </c>
      <c r="AY2521" s="220" t="s">
        <v>272</v>
      </c>
    </row>
    <row r="2522" spans="1:65" s="14" customFormat="1" ht="11.25">
      <c r="B2522" s="221"/>
      <c r="C2522" s="222"/>
      <c r="D2522" s="212" t="s">
        <v>283</v>
      </c>
      <c r="E2522" s="223" t="s">
        <v>1</v>
      </c>
      <c r="F2522" s="224" t="s">
        <v>16</v>
      </c>
      <c r="G2522" s="222"/>
      <c r="H2522" s="225">
        <v>1</v>
      </c>
      <c r="I2522" s="226"/>
      <c r="J2522" s="222"/>
      <c r="K2522" s="222"/>
      <c r="L2522" s="227"/>
      <c r="M2522" s="228"/>
      <c r="N2522" s="229"/>
      <c r="O2522" s="229"/>
      <c r="P2522" s="229"/>
      <c r="Q2522" s="229"/>
      <c r="R2522" s="229"/>
      <c r="S2522" s="229"/>
      <c r="T2522" s="230"/>
      <c r="AT2522" s="231" t="s">
        <v>283</v>
      </c>
      <c r="AU2522" s="231" t="s">
        <v>16</v>
      </c>
      <c r="AV2522" s="14" t="s">
        <v>84</v>
      </c>
      <c r="AW2522" s="14" t="s">
        <v>32</v>
      </c>
      <c r="AX2522" s="14" t="s">
        <v>76</v>
      </c>
      <c r="AY2522" s="231" t="s">
        <v>272</v>
      </c>
    </row>
    <row r="2523" spans="1:65" s="15" customFormat="1" ht="11.25">
      <c r="B2523" s="246"/>
      <c r="C2523" s="247"/>
      <c r="D2523" s="212" t="s">
        <v>283</v>
      </c>
      <c r="E2523" s="248" t="s">
        <v>1</v>
      </c>
      <c r="F2523" s="249" t="s">
        <v>5942</v>
      </c>
      <c r="G2523" s="247"/>
      <c r="H2523" s="250">
        <v>1</v>
      </c>
      <c r="I2523" s="251"/>
      <c r="J2523" s="247"/>
      <c r="K2523" s="247"/>
      <c r="L2523" s="252"/>
      <c r="M2523" s="253"/>
      <c r="N2523" s="254"/>
      <c r="O2523" s="254"/>
      <c r="P2523" s="254"/>
      <c r="Q2523" s="254"/>
      <c r="R2523" s="254"/>
      <c r="S2523" s="254"/>
      <c r="T2523" s="255"/>
      <c r="AT2523" s="256" t="s">
        <v>283</v>
      </c>
      <c r="AU2523" s="256" t="s">
        <v>16</v>
      </c>
      <c r="AV2523" s="15" t="s">
        <v>279</v>
      </c>
      <c r="AW2523" s="15" t="s">
        <v>32</v>
      </c>
      <c r="AX2523" s="15" t="s">
        <v>16</v>
      </c>
      <c r="AY2523" s="256" t="s">
        <v>272</v>
      </c>
    </row>
    <row r="2524" spans="1:65" s="2" customFormat="1" ht="16.5" customHeight="1">
      <c r="A2524" s="34"/>
      <c r="B2524" s="35"/>
      <c r="C2524" s="192" t="s">
        <v>4246</v>
      </c>
      <c r="D2524" s="192" t="s">
        <v>274</v>
      </c>
      <c r="E2524" s="193" t="s">
        <v>7605</v>
      </c>
      <c r="F2524" s="194" t="s">
        <v>7392</v>
      </c>
      <c r="G2524" s="195" t="s">
        <v>952</v>
      </c>
      <c r="H2524" s="196">
        <v>1</v>
      </c>
      <c r="I2524" s="197"/>
      <c r="J2524" s="198">
        <f>ROUND(I2524*H2524,2)</f>
        <v>0</v>
      </c>
      <c r="K2524" s="194" t="s">
        <v>1</v>
      </c>
      <c r="L2524" s="39"/>
      <c r="M2524" s="199" t="s">
        <v>1</v>
      </c>
      <c r="N2524" s="200" t="s">
        <v>41</v>
      </c>
      <c r="O2524" s="71"/>
      <c r="P2524" s="201">
        <f>O2524*H2524</f>
        <v>0</v>
      </c>
      <c r="Q2524" s="201">
        <v>0</v>
      </c>
      <c r="R2524" s="201">
        <f>Q2524*H2524</f>
        <v>0</v>
      </c>
      <c r="S2524" s="201">
        <v>0</v>
      </c>
      <c r="T2524" s="202">
        <f>S2524*H2524</f>
        <v>0</v>
      </c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R2524" s="203" t="s">
        <v>279</v>
      </c>
      <c r="AT2524" s="203" t="s">
        <v>274</v>
      </c>
      <c r="AU2524" s="203" t="s">
        <v>16</v>
      </c>
      <c r="AY2524" s="17" t="s">
        <v>272</v>
      </c>
      <c r="BE2524" s="204">
        <f>IF(N2524="základní",J2524,0)</f>
        <v>0</v>
      </c>
      <c r="BF2524" s="204">
        <f>IF(N2524="snížená",J2524,0)</f>
        <v>0</v>
      </c>
      <c r="BG2524" s="204">
        <f>IF(N2524="zákl. přenesená",J2524,0)</f>
        <v>0</v>
      </c>
      <c r="BH2524" s="204">
        <f>IF(N2524="sníž. přenesená",J2524,0)</f>
        <v>0</v>
      </c>
      <c r="BI2524" s="204">
        <f>IF(N2524="nulová",J2524,0)</f>
        <v>0</v>
      </c>
      <c r="BJ2524" s="17" t="s">
        <v>16</v>
      </c>
      <c r="BK2524" s="204">
        <f>ROUND(I2524*H2524,2)</f>
        <v>0</v>
      </c>
      <c r="BL2524" s="17" t="s">
        <v>279</v>
      </c>
      <c r="BM2524" s="203" t="s">
        <v>7606</v>
      </c>
    </row>
    <row r="2525" spans="1:65" s="13" customFormat="1" ht="11.25">
      <c r="B2525" s="210"/>
      <c r="C2525" s="211"/>
      <c r="D2525" s="212" t="s">
        <v>283</v>
      </c>
      <c r="E2525" s="213" t="s">
        <v>1</v>
      </c>
      <c r="F2525" s="214" t="s">
        <v>6768</v>
      </c>
      <c r="G2525" s="211"/>
      <c r="H2525" s="213" t="s">
        <v>1</v>
      </c>
      <c r="I2525" s="215"/>
      <c r="J2525" s="211"/>
      <c r="K2525" s="211"/>
      <c r="L2525" s="216"/>
      <c r="M2525" s="217"/>
      <c r="N2525" s="218"/>
      <c r="O2525" s="218"/>
      <c r="P2525" s="218"/>
      <c r="Q2525" s="218"/>
      <c r="R2525" s="218"/>
      <c r="S2525" s="218"/>
      <c r="T2525" s="219"/>
      <c r="AT2525" s="220" t="s">
        <v>283</v>
      </c>
      <c r="AU2525" s="220" t="s">
        <v>16</v>
      </c>
      <c r="AV2525" s="13" t="s">
        <v>16</v>
      </c>
      <c r="AW2525" s="13" t="s">
        <v>32</v>
      </c>
      <c r="AX2525" s="13" t="s">
        <v>76</v>
      </c>
      <c r="AY2525" s="220" t="s">
        <v>272</v>
      </c>
    </row>
    <row r="2526" spans="1:65" s="14" customFormat="1" ht="11.25">
      <c r="B2526" s="221"/>
      <c r="C2526" s="222"/>
      <c r="D2526" s="212" t="s">
        <v>283</v>
      </c>
      <c r="E2526" s="223" t="s">
        <v>1</v>
      </c>
      <c r="F2526" s="224" t="s">
        <v>16</v>
      </c>
      <c r="G2526" s="222"/>
      <c r="H2526" s="225">
        <v>1</v>
      </c>
      <c r="I2526" s="226"/>
      <c r="J2526" s="222"/>
      <c r="K2526" s="222"/>
      <c r="L2526" s="227"/>
      <c r="M2526" s="228"/>
      <c r="N2526" s="229"/>
      <c r="O2526" s="229"/>
      <c r="P2526" s="229"/>
      <c r="Q2526" s="229"/>
      <c r="R2526" s="229"/>
      <c r="S2526" s="229"/>
      <c r="T2526" s="230"/>
      <c r="AT2526" s="231" t="s">
        <v>283</v>
      </c>
      <c r="AU2526" s="231" t="s">
        <v>16</v>
      </c>
      <c r="AV2526" s="14" t="s">
        <v>84</v>
      </c>
      <c r="AW2526" s="14" t="s">
        <v>32</v>
      </c>
      <c r="AX2526" s="14" t="s">
        <v>76</v>
      </c>
      <c r="AY2526" s="231" t="s">
        <v>272</v>
      </c>
    </row>
    <row r="2527" spans="1:65" s="15" customFormat="1" ht="11.25">
      <c r="B2527" s="246"/>
      <c r="C2527" s="247"/>
      <c r="D2527" s="212" t="s">
        <v>283</v>
      </c>
      <c r="E2527" s="248" t="s">
        <v>1</v>
      </c>
      <c r="F2527" s="249" t="s">
        <v>5942</v>
      </c>
      <c r="G2527" s="247"/>
      <c r="H2527" s="250">
        <v>1</v>
      </c>
      <c r="I2527" s="251"/>
      <c r="J2527" s="247"/>
      <c r="K2527" s="247"/>
      <c r="L2527" s="252"/>
      <c r="M2527" s="253"/>
      <c r="N2527" s="254"/>
      <c r="O2527" s="254"/>
      <c r="P2527" s="254"/>
      <c r="Q2527" s="254"/>
      <c r="R2527" s="254"/>
      <c r="S2527" s="254"/>
      <c r="T2527" s="255"/>
      <c r="AT2527" s="256" t="s">
        <v>283</v>
      </c>
      <c r="AU2527" s="256" t="s">
        <v>16</v>
      </c>
      <c r="AV2527" s="15" t="s">
        <v>279</v>
      </c>
      <c r="AW2527" s="15" t="s">
        <v>32</v>
      </c>
      <c r="AX2527" s="15" t="s">
        <v>16</v>
      </c>
      <c r="AY2527" s="256" t="s">
        <v>272</v>
      </c>
    </row>
    <row r="2528" spans="1:65" s="2" customFormat="1" ht="37.9" customHeight="1">
      <c r="A2528" s="34"/>
      <c r="B2528" s="35"/>
      <c r="C2528" s="192" t="s">
        <v>4250</v>
      </c>
      <c r="D2528" s="192" t="s">
        <v>274</v>
      </c>
      <c r="E2528" s="193" t="s">
        <v>7607</v>
      </c>
      <c r="F2528" s="194" t="s">
        <v>7536</v>
      </c>
      <c r="G2528" s="195" t="s">
        <v>952</v>
      </c>
      <c r="H2528" s="196">
        <v>4</v>
      </c>
      <c r="I2528" s="197"/>
      <c r="J2528" s="198">
        <f>ROUND(I2528*H2528,2)</f>
        <v>0</v>
      </c>
      <c r="K2528" s="194" t="s">
        <v>1</v>
      </c>
      <c r="L2528" s="39"/>
      <c r="M2528" s="199" t="s">
        <v>1</v>
      </c>
      <c r="N2528" s="200" t="s">
        <v>41</v>
      </c>
      <c r="O2528" s="71"/>
      <c r="P2528" s="201">
        <f>O2528*H2528</f>
        <v>0</v>
      </c>
      <c r="Q2528" s="201">
        <v>0</v>
      </c>
      <c r="R2528" s="201">
        <f>Q2528*H2528</f>
        <v>0</v>
      </c>
      <c r="S2528" s="201">
        <v>0</v>
      </c>
      <c r="T2528" s="202">
        <f>S2528*H2528</f>
        <v>0</v>
      </c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4"/>
      <c r="AE2528" s="34"/>
      <c r="AR2528" s="203" t="s">
        <v>279</v>
      </c>
      <c r="AT2528" s="203" t="s">
        <v>274</v>
      </c>
      <c r="AU2528" s="203" t="s">
        <v>16</v>
      </c>
      <c r="AY2528" s="17" t="s">
        <v>272</v>
      </c>
      <c r="BE2528" s="204">
        <f>IF(N2528="základní",J2528,0)</f>
        <v>0</v>
      </c>
      <c r="BF2528" s="204">
        <f>IF(N2528="snížená",J2528,0)</f>
        <v>0</v>
      </c>
      <c r="BG2528" s="204">
        <f>IF(N2528="zákl. přenesená",J2528,0)</f>
        <v>0</v>
      </c>
      <c r="BH2528" s="204">
        <f>IF(N2528="sníž. přenesená",J2528,0)</f>
        <v>0</v>
      </c>
      <c r="BI2528" s="204">
        <f>IF(N2528="nulová",J2528,0)</f>
        <v>0</v>
      </c>
      <c r="BJ2528" s="17" t="s">
        <v>16</v>
      </c>
      <c r="BK2528" s="204">
        <f>ROUND(I2528*H2528,2)</f>
        <v>0</v>
      </c>
      <c r="BL2528" s="17" t="s">
        <v>279</v>
      </c>
      <c r="BM2528" s="203" t="s">
        <v>7608</v>
      </c>
    </row>
    <row r="2529" spans="1:65" s="13" customFormat="1" ht="11.25">
      <c r="B2529" s="210"/>
      <c r="C2529" s="211"/>
      <c r="D2529" s="212" t="s">
        <v>283</v>
      </c>
      <c r="E2529" s="213" t="s">
        <v>1</v>
      </c>
      <c r="F2529" s="214" t="s">
        <v>6768</v>
      </c>
      <c r="G2529" s="211"/>
      <c r="H2529" s="213" t="s">
        <v>1</v>
      </c>
      <c r="I2529" s="215"/>
      <c r="J2529" s="211"/>
      <c r="K2529" s="211"/>
      <c r="L2529" s="216"/>
      <c r="M2529" s="217"/>
      <c r="N2529" s="218"/>
      <c r="O2529" s="218"/>
      <c r="P2529" s="218"/>
      <c r="Q2529" s="218"/>
      <c r="R2529" s="218"/>
      <c r="S2529" s="218"/>
      <c r="T2529" s="219"/>
      <c r="AT2529" s="220" t="s">
        <v>283</v>
      </c>
      <c r="AU2529" s="220" t="s">
        <v>16</v>
      </c>
      <c r="AV2529" s="13" t="s">
        <v>16</v>
      </c>
      <c r="AW2529" s="13" t="s">
        <v>32</v>
      </c>
      <c r="AX2529" s="13" t="s">
        <v>76</v>
      </c>
      <c r="AY2529" s="220" t="s">
        <v>272</v>
      </c>
    </row>
    <row r="2530" spans="1:65" s="14" customFormat="1" ht="11.25">
      <c r="B2530" s="221"/>
      <c r="C2530" s="222"/>
      <c r="D2530" s="212" t="s">
        <v>283</v>
      </c>
      <c r="E2530" s="223" t="s">
        <v>1</v>
      </c>
      <c r="F2530" s="224" t="s">
        <v>279</v>
      </c>
      <c r="G2530" s="222"/>
      <c r="H2530" s="225">
        <v>4</v>
      </c>
      <c r="I2530" s="226"/>
      <c r="J2530" s="222"/>
      <c r="K2530" s="222"/>
      <c r="L2530" s="227"/>
      <c r="M2530" s="228"/>
      <c r="N2530" s="229"/>
      <c r="O2530" s="229"/>
      <c r="P2530" s="229"/>
      <c r="Q2530" s="229"/>
      <c r="R2530" s="229"/>
      <c r="S2530" s="229"/>
      <c r="T2530" s="230"/>
      <c r="AT2530" s="231" t="s">
        <v>283</v>
      </c>
      <c r="AU2530" s="231" t="s">
        <v>16</v>
      </c>
      <c r="AV2530" s="14" t="s">
        <v>84</v>
      </c>
      <c r="AW2530" s="14" t="s">
        <v>32</v>
      </c>
      <c r="AX2530" s="14" t="s">
        <v>76</v>
      </c>
      <c r="AY2530" s="231" t="s">
        <v>272</v>
      </c>
    </row>
    <row r="2531" spans="1:65" s="15" customFormat="1" ht="11.25">
      <c r="B2531" s="246"/>
      <c r="C2531" s="247"/>
      <c r="D2531" s="212" t="s">
        <v>283</v>
      </c>
      <c r="E2531" s="248" t="s">
        <v>1</v>
      </c>
      <c r="F2531" s="249" t="s">
        <v>5942</v>
      </c>
      <c r="G2531" s="247"/>
      <c r="H2531" s="250">
        <v>4</v>
      </c>
      <c r="I2531" s="251"/>
      <c r="J2531" s="247"/>
      <c r="K2531" s="247"/>
      <c r="L2531" s="252"/>
      <c r="M2531" s="253"/>
      <c r="N2531" s="254"/>
      <c r="O2531" s="254"/>
      <c r="P2531" s="254"/>
      <c r="Q2531" s="254"/>
      <c r="R2531" s="254"/>
      <c r="S2531" s="254"/>
      <c r="T2531" s="255"/>
      <c r="AT2531" s="256" t="s">
        <v>283</v>
      </c>
      <c r="AU2531" s="256" t="s">
        <v>16</v>
      </c>
      <c r="AV2531" s="15" t="s">
        <v>279</v>
      </c>
      <c r="AW2531" s="15" t="s">
        <v>32</v>
      </c>
      <c r="AX2531" s="15" t="s">
        <v>16</v>
      </c>
      <c r="AY2531" s="256" t="s">
        <v>272</v>
      </c>
    </row>
    <row r="2532" spans="1:65" s="2" customFormat="1" ht="37.9" customHeight="1">
      <c r="A2532" s="34"/>
      <c r="B2532" s="35"/>
      <c r="C2532" s="192" t="s">
        <v>4254</v>
      </c>
      <c r="D2532" s="192" t="s">
        <v>274</v>
      </c>
      <c r="E2532" s="193" t="s">
        <v>7609</v>
      </c>
      <c r="F2532" s="194" t="s">
        <v>7610</v>
      </c>
      <c r="G2532" s="195" t="s">
        <v>952</v>
      </c>
      <c r="H2532" s="196">
        <v>6</v>
      </c>
      <c r="I2532" s="197"/>
      <c r="J2532" s="198">
        <f>ROUND(I2532*H2532,2)</f>
        <v>0</v>
      </c>
      <c r="K2532" s="194" t="s">
        <v>1</v>
      </c>
      <c r="L2532" s="39"/>
      <c r="M2532" s="199" t="s">
        <v>1</v>
      </c>
      <c r="N2532" s="200" t="s">
        <v>41</v>
      </c>
      <c r="O2532" s="71"/>
      <c r="P2532" s="201">
        <f>O2532*H2532</f>
        <v>0</v>
      </c>
      <c r="Q2532" s="201">
        <v>0</v>
      </c>
      <c r="R2532" s="201">
        <f>Q2532*H2532</f>
        <v>0</v>
      </c>
      <c r="S2532" s="201">
        <v>0</v>
      </c>
      <c r="T2532" s="202">
        <f>S2532*H2532</f>
        <v>0</v>
      </c>
      <c r="U2532" s="34"/>
      <c r="V2532" s="34"/>
      <c r="W2532" s="34"/>
      <c r="X2532" s="34"/>
      <c r="Y2532" s="34"/>
      <c r="Z2532" s="34"/>
      <c r="AA2532" s="34"/>
      <c r="AB2532" s="34"/>
      <c r="AC2532" s="34"/>
      <c r="AD2532" s="34"/>
      <c r="AE2532" s="34"/>
      <c r="AR2532" s="203" t="s">
        <v>279</v>
      </c>
      <c r="AT2532" s="203" t="s">
        <v>274</v>
      </c>
      <c r="AU2532" s="203" t="s">
        <v>16</v>
      </c>
      <c r="AY2532" s="17" t="s">
        <v>272</v>
      </c>
      <c r="BE2532" s="204">
        <f>IF(N2532="základní",J2532,0)</f>
        <v>0</v>
      </c>
      <c r="BF2532" s="204">
        <f>IF(N2532="snížená",J2532,0)</f>
        <v>0</v>
      </c>
      <c r="BG2532" s="204">
        <f>IF(N2532="zákl. přenesená",J2532,0)</f>
        <v>0</v>
      </c>
      <c r="BH2532" s="204">
        <f>IF(N2532="sníž. přenesená",J2532,0)</f>
        <v>0</v>
      </c>
      <c r="BI2532" s="204">
        <f>IF(N2532="nulová",J2532,0)</f>
        <v>0</v>
      </c>
      <c r="BJ2532" s="17" t="s">
        <v>16</v>
      </c>
      <c r="BK2532" s="204">
        <f>ROUND(I2532*H2532,2)</f>
        <v>0</v>
      </c>
      <c r="BL2532" s="17" t="s">
        <v>279</v>
      </c>
      <c r="BM2532" s="203" t="s">
        <v>7611</v>
      </c>
    </row>
    <row r="2533" spans="1:65" s="13" customFormat="1" ht="22.5">
      <c r="B2533" s="210"/>
      <c r="C2533" s="211"/>
      <c r="D2533" s="212" t="s">
        <v>283</v>
      </c>
      <c r="E2533" s="213" t="s">
        <v>1</v>
      </c>
      <c r="F2533" s="214" t="s">
        <v>7398</v>
      </c>
      <c r="G2533" s="211"/>
      <c r="H2533" s="213" t="s">
        <v>1</v>
      </c>
      <c r="I2533" s="215"/>
      <c r="J2533" s="211"/>
      <c r="K2533" s="211"/>
      <c r="L2533" s="216"/>
      <c r="M2533" s="217"/>
      <c r="N2533" s="218"/>
      <c r="O2533" s="218"/>
      <c r="P2533" s="218"/>
      <c r="Q2533" s="218"/>
      <c r="R2533" s="218"/>
      <c r="S2533" s="218"/>
      <c r="T2533" s="219"/>
      <c r="AT2533" s="220" t="s">
        <v>283</v>
      </c>
      <c r="AU2533" s="220" t="s">
        <v>16</v>
      </c>
      <c r="AV2533" s="13" t="s">
        <v>16</v>
      </c>
      <c r="AW2533" s="13" t="s">
        <v>32</v>
      </c>
      <c r="AX2533" s="13" t="s">
        <v>76</v>
      </c>
      <c r="AY2533" s="220" t="s">
        <v>272</v>
      </c>
    </row>
    <row r="2534" spans="1:65" s="13" customFormat="1" ht="11.25">
      <c r="B2534" s="210"/>
      <c r="C2534" s="211"/>
      <c r="D2534" s="212" t="s">
        <v>283</v>
      </c>
      <c r="E2534" s="213" t="s">
        <v>1</v>
      </c>
      <c r="F2534" s="214" t="s">
        <v>7399</v>
      </c>
      <c r="G2534" s="211"/>
      <c r="H2534" s="213" t="s">
        <v>1</v>
      </c>
      <c r="I2534" s="215"/>
      <c r="J2534" s="211"/>
      <c r="K2534" s="211"/>
      <c r="L2534" s="216"/>
      <c r="M2534" s="217"/>
      <c r="N2534" s="218"/>
      <c r="O2534" s="218"/>
      <c r="P2534" s="218"/>
      <c r="Q2534" s="218"/>
      <c r="R2534" s="218"/>
      <c r="S2534" s="218"/>
      <c r="T2534" s="219"/>
      <c r="AT2534" s="220" t="s">
        <v>283</v>
      </c>
      <c r="AU2534" s="220" t="s">
        <v>16</v>
      </c>
      <c r="AV2534" s="13" t="s">
        <v>16</v>
      </c>
      <c r="AW2534" s="13" t="s">
        <v>32</v>
      </c>
      <c r="AX2534" s="13" t="s">
        <v>76</v>
      </c>
      <c r="AY2534" s="220" t="s">
        <v>272</v>
      </c>
    </row>
    <row r="2535" spans="1:65" s="13" customFormat="1" ht="22.5">
      <c r="B2535" s="210"/>
      <c r="C2535" s="211"/>
      <c r="D2535" s="212" t="s">
        <v>283</v>
      </c>
      <c r="E2535" s="213" t="s">
        <v>1</v>
      </c>
      <c r="F2535" s="214" t="s">
        <v>7400</v>
      </c>
      <c r="G2535" s="211"/>
      <c r="H2535" s="213" t="s">
        <v>1</v>
      </c>
      <c r="I2535" s="215"/>
      <c r="J2535" s="211"/>
      <c r="K2535" s="211"/>
      <c r="L2535" s="216"/>
      <c r="M2535" s="217"/>
      <c r="N2535" s="218"/>
      <c r="O2535" s="218"/>
      <c r="P2535" s="218"/>
      <c r="Q2535" s="218"/>
      <c r="R2535" s="218"/>
      <c r="S2535" s="218"/>
      <c r="T2535" s="219"/>
      <c r="AT2535" s="220" t="s">
        <v>283</v>
      </c>
      <c r="AU2535" s="220" t="s">
        <v>16</v>
      </c>
      <c r="AV2535" s="13" t="s">
        <v>16</v>
      </c>
      <c r="AW2535" s="13" t="s">
        <v>32</v>
      </c>
      <c r="AX2535" s="13" t="s">
        <v>76</v>
      </c>
      <c r="AY2535" s="220" t="s">
        <v>272</v>
      </c>
    </row>
    <row r="2536" spans="1:65" s="13" customFormat="1" ht="33.75">
      <c r="B2536" s="210"/>
      <c r="C2536" s="211"/>
      <c r="D2536" s="212" t="s">
        <v>283</v>
      </c>
      <c r="E2536" s="213" t="s">
        <v>1</v>
      </c>
      <c r="F2536" s="214" t="s">
        <v>7401</v>
      </c>
      <c r="G2536" s="211"/>
      <c r="H2536" s="213" t="s">
        <v>1</v>
      </c>
      <c r="I2536" s="215"/>
      <c r="J2536" s="211"/>
      <c r="K2536" s="211"/>
      <c r="L2536" s="216"/>
      <c r="M2536" s="217"/>
      <c r="N2536" s="218"/>
      <c r="O2536" s="218"/>
      <c r="P2536" s="218"/>
      <c r="Q2536" s="218"/>
      <c r="R2536" s="218"/>
      <c r="S2536" s="218"/>
      <c r="T2536" s="219"/>
      <c r="AT2536" s="220" t="s">
        <v>283</v>
      </c>
      <c r="AU2536" s="220" t="s">
        <v>16</v>
      </c>
      <c r="AV2536" s="13" t="s">
        <v>16</v>
      </c>
      <c r="AW2536" s="13" t="s">
        <v>32</v>
      </c>
      <c r="AX2536" s="13" t="s">
        <v>76</v>
      </c>
      <c r="AY2536" s="220" t="s">
        <v>272</v>
      </c>
    </row>
    <row r="2537" spans="1:65" s="13" customFormat="1" ht="11.25">
      <c r="B2537" s="210"/>
      <c r="C2537" s="211"/>
      <c r="D2537" s="212" t="s">
        <v>283</v>
      </c>
      <c r="E2537" s="213" t="s">
        <v>1</v>
      </c>
      <c r="F2537" s="214" t="s">
        <v>6736</v>
      </c>
      <c r="G2537" s="211"/>
      <c r="H2537" s="213" t="s">
        <v>1</v>
      </c>
      <c r="I2537" s="215"/>
      <c r="J2537" s="211"/>
      <c r="K2537" s="211"/>
      <c r="L2537" s="216"/>
      <c r="M2537" s="217"/>
      <c r="N2537" s="218"/>
      <c r="O2537" s="218"/>
      <c r="P2537" s="218"/>
      <c r="Q2537" s="218"/>
      <c r="R2537" s="218"/>
      <c r="S2537" s="218"/>
      <c r="T2537" s="219"/>
      <c r="AT2537" s="220" t="s">
        <v>283</v>
      </c>
      <c r="AU2537" s="220" t="s">
        <v>16</v>
      </c>
      <c r="AV2537" s="13" t="s">
        <v>16</v>
      </c>
      <c r="AW2537" s="13" t="s">
        <v>32</v>
      </c>
      <c r="AX2537" s="13" t="s">
        <v>76</v>
      </c>
      <c r="AY2537" s="220" t="s">
        <v>272</v>
      </c>
    </row>
    <row r="2538" spans="1:65" s="14" customFormat="1" ht="11.25">
      <c r="B2538" s="221"/>
      <c r="C2538" s="222"/>
      <c r="D2538" s="212" t="s">
        <v>283</v>
      </c>
      <c r="E2538" s="223" t="s">
        <v>1</v>
      </c>
      <c r="F2538" s="224" t="s">
        <v>305</v>
      </c>
      <c r="G2538" s="222"/>
      <c r="H2538" s="225">
        <v>6</v>
      </c>
      <c r="I2538" s="226"/>
      <c r="J2538" s="222"/>
      <c r="K2538" s="222"/>
      <c r="L2538" s="227"/>
      <c r="M2538" s="228"/>
      <c r="N2538" s="229"/>
      <c r="O2538" s="229"/>
      <c r="P2538" s="229"/>
      <c r="Q2538" s="229"/>
      <c r="R2538" s="229"/>
      <c r="S2538" s="229"/>
      <c r="T2538" s="230"/>
      <c r="AT2538" s="231" t="s">
        <v>283</v>
      </c>
      <c r="AU2538" s="231" t="s">
        <v>16</v>
      </c>
      <c r="AV2538" s="14" t="s">
        <v>84</v>
      </c>
      <c r="AW2538" s="14" t="s">
        <v>32</v>
      </c>
      <c r="AX2538" s="14" t="s">
        <v>76</v>
      </c>
      <c r="AY2538" s="231" t="s">
        <v>272</v>
      </c>
    </row>
    <row r="2539" spans="1:65" s="15" customFormat="1" ht="11.25">
      <c r="B2539" s="246"/>
      <c r="C2539" s="247"/>
      <c r="D2539" s="212" t="s">
        <v>283</v>
      </c>
      <c r="E2539" s="248" t="s">
        <v>1</v>
      </c>
      <c r="F2539" s="249" t="s">
        <v>5942</v>
      </c>
      <c r="G2539" s="247"/>
      <c r="H2539" s="250">
        <v>6</v>
      </c>
      <c r="I2539" s="251"/>
      <c r="J2539" s="247"/>
      <c r="K2539" s="247"/>
      <c r="L2539" s="252"/>
      <c r="M2539" s="253"/>
      <c r="N2539" s="254"/>
      <c r="O2539" s="254"/>
      <c r="P2539" s="254"/>
      <c r="Q2539" s="254"/>
      <c r="R2539" s="254"/>
      <c r="S2539" s="254"/>
      <c r="T2539" s="255"/>
      <c r="AT2539" s="256" t="s">
        <v>283</v>
      </c>
      <c r="AU2539" s="256" t="s">
        <v>16</v>
      </c>
      <c r="AV2539" s="15" t="s">
        <v>279</v>
      </c>
      <c r="AW2539" s="15" t="s">
        <v>32</v>
      </c>
      <c r="AX2539" s="15" t="s">
        <v>16</v>
      </c>
      <c r="AY2539" s="256" t="s">
        <v>272</v>
      </c>
    </row>
    <row r="2540" spans="1:65" s="2" customFormat="1" ht="37.9" customHeight="1">
      <c r="A2540" s="34"/>
      <c r="B2540" s="35"/>
      <c r="C2540" s="192" t="s">
        <v>4259</v>
      </c>
      <c r="D2540" s="192" t="s">
        <v>274</v>
      </c>
      <c r="E2540" s="193" t="s">
        <v>7612</v>
      </c>
      <c r="F2540" s="194" t="s">
        <v>7613</v>
      </c>
      <c r="G2540" s="195" t="s">
        <v>952</v>
      </c>
      <c r="H2540" s="196">
        <v>2</v>
      </c>
      <c r="I2540" s="197"/>
      <c r="J2540" s="198">
        <f>ROUND(I2540*H2540,2)</f>
        <v>0</v>
      </c>
      <c r="K2540" s="194" t="s">
        <v>1</v>
      </c>
      <c r="L2540" s="39"/>
      <c r="M2540" s="199" t="s">
        <v>1</v>
      </c>
      <c r="N2540" s="200" t="s">
        <v>41</v>
      </c>
      <c r="O2540" s="71"/>
      <c r="P2540" s="201">
        <f>O2540*H2540</f>
        <v>0</v>
      </c>
      <c r="Q2540" s="201">
        <v>0</v>
      </c>
      <c r="R2540" s="201">
        <f>Q2540*H2540</f>
        <v>0</v>
      </c>
      <c r="S2540" s="201">
        <v>0</v>
      </c>
      <c r="T2540" s="202">
        <f>S2540*H2540</f>
        <v>0</v>
      </c>
      <c r="U2540" s="34"/>
      <c r="V2540" s="34"/>
      <c r="W2540" s="34"/>
      <c r="X2540" s="34"/>
      <c r="Y2540" s="34"/>
      <c r="Z2540" s="34"/>
      <c r="AA2540" s="34"/>
      <c r="AB2540" s="34"/>
      <c r="AC2540" s="34"/>
      <c r="AD2540" s="34"/>
      <c r="AE2540" s="34"/>
      <c r="AR2540" s="203" t="s">
        <v>279</v>
      </c>
      <c r="AT2540" s="203" t="s">
        <v>274</v>
      </c>
      <c r="AU2540" s="203" t="s">
        <v>16</v>
      </c>
      <c r="AY2540" s="17" t="s">
        <v>272</v>
      </c>
      <c r="BE2540" s="204">
        <f>IF(N2540="základní",J2540,0)</f>
        <v>0</v>
      </c>
      <c r="BF2540" s="204">
        <f>IF(N2540="snížená",J2540,0)</f>
        <v>0</v>
      </c>
      <c r="BG2540" s="204">
        <f>IF(N2540="zákl. přenesená",J2540,0)</f>
        <v>0</v>
      </c>
      <c r="BH2540" s="204">
        <f>IF(N2540="sníž. přenesená",J2540,0)</f>
        <v>0</v>
      </c>
      <c r="BI2540" s="204">
        <f>IF(N2540="nulová",J2540,0)</f>
        <v>0</v>
      </c>
      <c r="BJ2540" s="17" t="s">
        <v>16</v>
      </c>
      <c r="BK2540" s="204">
        <f>ROUND(I2540*H2540,2)</f>
        <v>0</v>
      </c>
      <c r="BL2540" s="17" t="s">
        <v>279</v>
      </c>
      <c r="BM2540" s="203" t="s">
        <v>7614</v>
      </c>
    </row>
    <row r="2541" spans="1:65" s="13" customFormat="1" ht="22.5">
      <c r="B2541" s="210"/>
      <c r="C2541" s="211"/>
      <c r="D2541" s="212" t="s">
        <v>283</v>
      </c>
      <c r="E2541" s="213" t="s">
        <v>1</v>
      </c>
      <c r="F2541" s="214" t="s">
        <v>7398</v>
      </c>
      <c r="G2541" s="211"/>
      <c r="H2541" s="213" t="s">
        <v>1</v>
      </c>
      <c r="I2541" s="215"/>
      <c r="J2541" s="211"/>
      <c r="K2541" s="211"/>
      <c r="L2541" s="216"/>
      <c r="M2541" s="217"/>
      <c r="N2541" s="218"/>
      <c r="O2541" s="218"/>
      <c r="P2541" s="218"/>
      <c r="Q2541" s="218"/>
      <c r="R2541" s="218"/>
      <c r="S2541" s="218"/>
      <c r="T2541" s="219"/>
      <c r="AT2541" s="220" t="s">
        <v>283</v>
      </c>
      <c r="AU2541" s="220" t="s">
        <v>16</v>
      </c>
      <c r="AV2541" s="13" t="s">
        <v>16</v>
      </c>
      <c r="AW2541" s="13" t="s">
        <v>32</v>
      </c>
      <c r="AX2541" s="13" t="s">
        <v>76</v>
      </c>
      <c r="AY2541" s="220" t="s">
        <v>272</v>
      </c>
    </row>
    <row r="2542" spans="1:65" s="13" customFormat="1" ht="11.25">
      <c r="B2542" s="210"/>
      <c r="C2542" s="211"/>
      <c r="D2542" s="212" t="s">
        <v>283</v>
      </c>
      <c r="E2542" s="213" t="s">
        <v>1</v>
      </c>
      <c r="F2542" s="214" t="s">
        <v>7399</v>
      </c>
      <c r="G2542" s="211"/>
      <c r="H2542" s="213" t="s">
        <v>1</v>
      </c>
      <c r="I2542" s="215"/>
      <c r="J2542" s="211"/>
      <c r="K2542" s="211"/>
      <c r="L2542" s="216"/>
      <c r="M2542" s="217"/>
      <c r="N2542" s="218"/>
      <c r="O2542" s="218"/>
      <c r="P2542" s="218"/>
      <c r="Q2542" s="218"/>
      <c r="R2542" s="218"/>
      <c r="S2542" s="218"/>
      <c r="T2542" s="219"/>
      <c r="AT2542" s="220" t="s">
        <v>283</v>
      </c>
      <c r="AU2542" s="220" t="s">
        <v>16</v>
      </c>
      <c r="AV2542" s="13" t="s">
        <v>16</v>
      </c>
      <c r="AW2542" s="13" t="s">
        <v>32</v>
      </c>
      <c r="AX2542" s="13" t="s">
        <v>76</v>
      </c>
      <c r="AY2542" s="220" t="s">
        <v>272</v>
      </c>
    </row>
    <row r="2543" spans="1:65" s="13" customFormat="1" ht="22.5">
      <c r="B2543" s="210"/>
      <c r="C2543" s="211"/>
      <c r="D2543" s="212" t="s">
        <v>283</v>
      </c>
      <c r="E2543" s="213" t="s">
        <v>1</v>
      </c>
      <c r="F2543" s="214" t="s">
        <v>7400</v>
      </c>
      <c r="G2543" s="211"/>
      <c r="H2543" s="213" t="s">
        <v>1</v>
      </c>
      <c r="I2543" s="215"/>
      <c r="J2543" s="211"/>
      <c r="K2543" s="211"/>
      <c r="L2543" s="216"/>
      <c r="M2543" s="217"/>
      <c r="N2543" s="218"/>
      <c r="O2543" s="218"/>
      <c r="P2543" s="218"/>
      <c r="Q2543" s="218"/>
      <c r="R2543" s="218"/>
      <c r="S2543" s="218"/>
      <c r="T2543" s="219"/>
      <c r="AT2543" s="220" t="s">
        <v>283</v>
      </c>
      <c r="AU2543" s="220" t="s">
        <v>16</v>
      </c>
      <c r="AV2543" s="13" t="s">
        <v>16</v>
      </c>
      <c r="AW2543" s="13" t="s">
        <v>32</v>
      </c>
      <c r="AX2543" s="13" t="s">
        <v>76</v>
      </c>
      <c r="AY2543" s="220" t="s">
        <v>272</v>
      </c>
    </row>
    <row r="2544" spans="1:65" s="13" customFormat="1" ht="33.75">
      <c r="B2544" s="210"/>
      <c r="C2544" s="211"/>
      <c r="D2544" s="212" t="s">
        <v>283</v>
      </c>
      <c r="E2544" s="213" t="s">
        <v>1</v>
      </c>
      <c r="F2544" s="214" t="s">
        <v>7401</v>
      </c>
      <c r="G2544" s="211"/>
      <c r="H2544" s="213" t="s">
        <v>1</v>
      </c>
      <c r="I2544" s="215"/>
      <c r="J2544" s="211"/>
      <c r="K2544" s="211"/>
      <c r="L2544" s="216"/>
      <c r="M2544" s="217"/>
      <c r="N2544" s="218"/>
      <c r="O2544" s="218"/>
      <c r="P2544" s="218"/>
      <c r="Q2544" s="218"/>
      <c r="R2544" s="218"/>
      <c r="S2544" s="218"/>
      <c r="T2544" s="219"/>
      <c r="AT2544" s="220" t="s">
        <v>283</v>
      </c>
      <c r="AU2544" s="220" t="s">
        <v>16</v>
      </c>
      <c r="AV2544" s="13" t="s">
        <v>16</v>
      </c>
      <c r="AW2544" s="13" t="s">
        <v>32</v>
      </c>
      <c r="AX2544" s="13" t="s">
        <v>76</v>
      </c>
      <c r="AY2544" s="220" t="s">
        <v>272</v>
      </c>
    </row>
    <row r="2545" spans="1:65" s="13" customFormat="1" ht="11.25">
      <c r="B2545" s="210"/>
      <c r="C2545" s="211"/>
      <c r="D2545" s="212" t="s">
        <v>283</v>
      </c>
      <c r="E2545" s="213" t="s">
        <v>1</v>
      </c>
      <c r="F2545" s="214" t="s">
        <v>6995</v>
      </c>
      <c r="G2545" s="211"/>
      <c r="H2545" s="213" t="s">
        <v>1</v>
      </c>
      <c r="I2545" s="215"/>
      <c r="J2545" s="211"/>
      <c r="K2545" s="211"/>
      <c r="L2545" s="216"/>
      <c r="M2545" s="217"/>
      <c r="N2545" s="218"/>
      <c r="O2545" s="218"/>
      <c r="P2545" s="218"/>
      <c r="Q2545" s="218"/>
      <c r="R2545" s="218"/>
      <c r="S2545" s="218"/>
      <c r="T2545" s="219"/>
      <c r="AT2545" s="220" t="s">
        <v>283</v>
      </c>
      <c r="AU2545" s="220" t="s">
        <v>16</v>
      </c>
      <c r="AV2545" s="13" t="s">
        <v>16</v>
      </c>
      <c r="AW2545" s="13" t="s">
        <v>32</v>
      </c>
      <c r="AX2545" s="13" t="s">
        <v>76</v>
      </c>
      <c r="AY2545" s="220" t="s">
        <v>272</v>
      </c>
    </row>
    <row r="2546" spans="1:65" s="14" customFormat="1" ht="11.25">
      <c r="B2546" s="221"/>
      <c r="C2546" s="222"/>
      <c r="D2546" s="212" t="s">
        <v>283</v>
      </c>
      <c r="E2546" s="223" t="s">
        <v>1</v>
      </c>
      <c r="F2546" s="224" t="s">
        <v>84</v>
      </c>
      <c r="G2546" s="222"/>
      <c r="H2546" s="225">
        <v>2</v>
      </c>
      <c r="I2546" s="226"/>
      <c r="J2546" s="222"/>
      <c r="K2546" s="222"/>
      <c r="L2546" s="227"/>
      <c r="M2546" s="228"/>
      <c r="N2546" s="229"/>
      <c r="O2546" s="229"/>
      <c r="P2546" s="229"/>
      <c r="Q2546" s="229"/>
      <c r="R2546" s="229"/>
      <c r="S2546" s="229"/>
      <c r="T2546" s="230"/>
      <c r="AT2546" s="231" t="s">
        <v>283</v>
      </c>
      <c r="AU2546" s="231" t="s">
        <v>16</v>
      </c>
      <c r="AV2546" s="14" t="s">
        <v>84</v>
      </c>
      <c r="AW2546" s="14" t="s">
        <v>32</v>
      </c>
      <c r="AX2546" s="14" t="s">
        <v>76</v>
      </c>
      <c r="AY2546" s="231" t="s">
        <v>272</v>
      </c>
    </row>
    <row r="2547" spans="1:65" s="15" customFormat="1" ht="11.25">
      <c r="B2547" s="246"/>
      <c r="C2547" s="247"/>
      <c r="D2547" s="212" t="s">
        <v>283</v>
      </c>
      <c r="E2547" s="248" t="s">
        <v>1</v>
      </c>
      <c r="F2547" s="249" t="s">
        <v>5942</v>
      </c>
      <c r="G2547" s="247"/>
      <c r="H2547" s="250">
        <v>2</v>
      </c>
      <c r="I2547" s="251"/>
      <c r="J2547" s="247"/>
      <c r="K2547" s="247"/>
      <c r="L2547" s="252"/>
      <c r="M2547" s="253"/>
      <c r="N2547" s="254"/>
      <c r="O2547" s="254"/>
      <c r="P2547" s="254"/>
      <c r="Q2547" s="254"/>
      <c r="R2547" s="254"/>
      <c r="S2547" s="254"/>
      <c r="T2547" s="255"/>
      <c r="AT2547" s="256" t="s">
        <v>283</v>
      </c>
      <c r="AU2547" s="256" t="s">
        <v>16</v>
      </c>
      <c r="AV2547" s="15" t="s">
        <v>279</v>
      </c>
      <c r="AW2547" s="15" t="s">
        <v>32</v>
      </c>
      <c r="AX2547" s="15" t="s">
        <v>16</v>
      </c>
      <c r="AY2547" s="256" t="s">
        <v>272</v>
      </c>
    </row>
    <row r="2548" spans="1:65" s="2" customFormat="1" ht="33" customHeight="1">
      <c r="A2548" s="34"/>
      <c r="B2548" s="35"/>
      <c r="C2548" s="192" t="s">
        <v>4263</v>
      </c>
      <c r="D2548" s="192" t="s">
        <v>274</v>
      </c>
      <c r="E2548" s="193" t="s">
        <v>7615</v>
      </c>
      <c r="F2548" s="194" t="s">
        <v>7411</v>
      </c>
      <c r="G2548" s="195" t="s">
        <v>952</v>
      </c>
      <c r="H2548" s="196">
        <v>2</v>
      </c>
      <c r="I2548" s="197"/>
      <c r="J2548" s="198">
        <f>ROUND(I2548*H2548,2)</f>
        <v>0</v>
      </c>
      <c r="K2548" s="194" t="s">
        <v>1</v>
      </c>
      <c r="L2548" s="39"/>
      <c r="M2548" s="199" t="s">
        <v>1</v>
      </c>
      <c r="N2548" s="200" t="s">
        <v>41</v>
      </c>
      <c r="O2548" s="71"/>
      <c r="P2548" s="201">
        <f>O2548*H2548</f>
        <v>0</v>
      </c>
      <c r="Q2548" s="201">
        <v>0</v>
      </c>
      <c r="R2548" s="201">
        <f>Q2548*H2548</f>
        <v>0</v>
      </c>
      <c r="S2548" s="201">
        <v>0</v>
      </c>
      <c r="T2548" s="202">
        <f>S2548*H2548</f>
        <v>0</v>
      </c>
      <c r="U2548" s="34"/>
      <c r="V2548" s="34"/>
      <c r="W2548" s="34"/>
      <c r="X2548" s="34"/>
      <c r="Y2548" s="34"/>
      <c r="Z2548" s="34"/>
      <c r="AA2548" s="34"/>
      <c r="AB2548" s="34"/>
      <c r="AC2548" s="34"/>
      <c r="AD2548" s="34"/>
      <c r="AE2548" s="34"/>
      <c r="AR2548" s="203" t="s">
        <v>279</v>
      </c>
      <c r="AT2548" s="203" t="s">
        <v>274</v>
      </c>
      <c r="AU2548" s="203" t="s">
        <v>16</v>
      </c>
      <c r="AY2548" s="17" t="s">
        <v>272</v>
      </c>
      <c r="BE2548" s="204">
        <f>IF(N2548="základní",J2548,0)</f>
        <v>0</v>
      </c>
      <c r="BF2548" s="204">
        <f>IF(N2548="snížená",J2548,0)</f>
        <v>0</v>
      </c>
      <c r="BG2548" s="204">
        <f>IF(N2548="zákl. přenesená",J2548,0)</f>
        <v>0</v>
      </c>
      <c r="BH2548" s="204">
        <f>IF(N2548="sníž. přenesená",J2548,0)</f>
        <v>0</v>
      </c>
      <c r="BI2548" s="204">
        <f>IF(N2548="nulová",J2548,0)</f>
        <v>0</v>
      </c>
      <c r="BJ2548" s="17" t="s">
        <v>16</v>
      </c>
      <c r="BK2548" s="204">
        <f>ROUND(I2548*H2548,2)</f>
        <v>0</v>
      </c>
      <c r="BL2548" s="17" t="s">
        <v>279</v>
      </c>
      <c r="BM2548" s="203" t="s">
        <v>7616</v>
      </c>
    </row>
    <row r="2549" spans="1:65" s="13" customFormat="1" ht="11.25">
      <c r="B2549" s="210"/>
      <c r="C2549" s="211"/>
      <c r="D2549" s="212" t="s">
        <v>283</v>
      </c>
      <c r="E2549" s="213" t="s">
        <v>1</v>
      </c>
      <c r="F2549" s="214" t="s">
        <v>6995</v>
      </c>
      <c r="G2549" s="211"/>
      <c r="H2549" s="213" t="s">
        <v>1</v>
      </c>
      <c r="I2549" s="215"/>
      <c r="J2549" s="211"/>
      <c r="K2549" s="211"/>
      <c r="L2549" s="216"/>
      <c r="M2549" s="217"/>
      <c r="N2549" s="218"/>
      <c r="O2549" s="218"/>
      <c r="P2549" s="218"/>
      <c r="Q2549" s="218"/>
      <c r="R2549" s="218"/>
      <c r="S2549" s="218"/>
      <c r="T2549" s="219"/>
      <c r="AT2549" s="220" t="s">
        <v>283</v>
      </c>
      <c r="AU2549" s="220" t="s">
        <v>16</v>
      </c>
      <c r="AV2549" s="13" t="s">
        <v>16</v>
      </c>
      <c r="AW2549" s="13" t="s">
        <v>32</v>
      </c>
      <c r="AX2549" s="13" t="s">
        <v>76</v>
      </c>
      <c r="AY2549" s="220" t="s">
        <v>272</v>
      </c>
    </row>
    <row r="2550" spans="1:65" s="14" customFormat="1" ht="11.25">
      <c r="B2550" s="221"/>
      <c r="C2550" s="222"/>
      <c r="D2550" s="212" t="s">
        <v>283</v>
      </c>
      <c r="E2550" s="223" t="s">
        <v>1</v>
      </c>
      <c r="F2550" s="224" t="s">
        <v>84</v>
      </c>
      <c r="G2550" s="222"/>
      <c r="H2550" s="225">
        <v>2</v>
      </c>
      <c r="I2550" s="226"/>
      <c r="J2550" s="222"/>
      <c r="K2550" s="222"/>
      <c r="L2550" s="227"/>
      <c r="M2550" s="228"/>
      <c r="N2550" s="229"/>
      <c r="O2550" s="229"/>
      <c r="P2550" s="229"/>
      <c r="Q2550" s="229"/>
      <c r="R2550" s="229"/>
      <c r="S2550" s="229"/>
      <c r="T2550" s="230"/>
      <c r="AT2550" s="231" t="s">
        <v>283</v>
      </c>
      <c r="AU2550" s="231" t="s">
        <v>16</v>
      </c>
      <c r="AV2550" s="14" t="s">
        <v>84</v>
      </c>
      <c r="AW2550" s="14" t="s">
        <v>32</v>
      </c>
      <c r="AX2550" s="14" t="s">
        <v>76</v>
      </c>
      <c r="AY2550" s="231" t="s">
        <v>272</v>
      </c>
    </row>
    <row r="2551" spans="1:65" s="15" customFormat="1" ht="11.25">
      <c r="B2551" s="246"/>
      <c r="C2551" s="247"/>
      <c r="D2551" s="212" t="s">
        <v>283</v>
      </c>
      <c r="E2551" s="248" t="s">
        <v>1</v>
      </c>
      <c r="F2551" s="249" t="s">
        <v>5942</v>
      </c>
      <c r="G2551" s="247"/>
      <c r="H2551" s="250">
        <v>2</v>
      </c>
      <c r="I2551" s="251"/>
      <c r="J2551" s="247"/>
      <c r="K2551" s="247"/>
      <c r="L2551" s="252"/>
      <c r="M2551" s="253"/>
      <c r="N2551" s="254"/>
      <c r="O2551" s="254"/>
      <c r="P2551" s="254"/>
      <c r="Q2551" s="254"/>
      <c r="R2551" s="254"/>
      <c r="S2551" s="254"/>
      <c r="T2551" s="255"/>
      <c r="AT2551" s="256" t="s">
        <v>283</v>
      </c>
      <c r="AU2551" s="256" t="s">
        <v>16</v>
      </c>
      <c r="AV2551" s="15" t="s">
        <v>279</v>
      </c>
      <c r="AW2551" s="15" t="s">
        <v>32</v>
      </c>
      <c r="AX2551" s="15" t="s">
        <v>16</v>
      </c>
      <c r="AY2551" s="256" t="s">
        <v>272</v>
      </c>
    </row>
    <row r="2552" spans="1:65" s="2" customFormat="1" ht="44.25" customHeight="1">
      <c r="A2552" s="34"/>
      <c r="B2552" s="35"/>
      <c r="C2552" s="192" t="s">
        <v>4267</v>
      </c>
      <c r="D2552" s="192" t="s">
        <v>274</v>
      </c>
      <c r="E2552" s="193" t="s">
        <v>7617</v>
      </c>
      <c r="F2552" s="194" t="s">
        <v>7414</v>
      </c>
      <c r="G2552" s="195" t="s">
        <v>952</v>
      </c>
      <c r="H2552" s="196">
        <v>3</v>
      </c>
      <c r="I2552" s="197"/>
      <c r="J2552" s="198">
        <f>ROUND(I2552*H2552,2)</f>
        <v>0</v>
      </c>
      <c r="K2552" s="194" t="s">
        <v>1</v>
      </c>
      <c r="L2552" s="39"/>
      <c r="M2552" s="199" t="s">
        <v>1</v>
      </c>
      <c r="N2552" s="200" t="s">
        <v>41</v>
      </c>
      <c r="O2552" s="71"/>
      <c r="P2552" s="201">
        <f>O2552*H2552</f>
        <v>0</v>
      </c>
      <c r="Q2552" s="201">
        <v>0</v>
      </c>
      <c r="R2552" s="201">
        <f>Q2552*H2552</f>
        <v>0</v>
      </c>
      <c r="S2552" s="201">
        <v>0</v>
      </c>
      <c r="T2552" s="202">
        <f>S2552*H2552</f>
        <v>0</v>
      </c>
      <c r="U2552" s="34"/>
      <c r="V2552" s="34"/>
      <c r="W2552" s="34"/>
      <c r="X2552" s="34"/>
      <c r="Y2552" s="34"/>
      <c r="Z2552" s="34"/>
      <c r="AA2552" s="34"/>
      <c r="AB2552" s="34"/>
      <c r="AC2552" s="34"/>
      <c r="AD2552" s="34"/>
      <c r="AE2552" s="34"/>
      <c r="AR2552" s="203" t="s">
        <v>279</v>
      </c>
      <c r="AT2552" s="203" t="s">
        <v>274</v>
      </c>
      <c r="AU2552" s="203" t="s">
        <v>16</v>
      </c>
      <c r="AY2552" s="17" t="s">
        <v>272</v>
      </c>
      <c r="BE2552" s="204">
        <f>IF(N2552="základní",J2552,0)</f>
        <v>0</v>
      </c>
      <c r="BF2552" s="204">
        <f>IF(N2552="snížená",J2552,0)</f>
        <v>0</v>
      </c>
      <c r="BG2552" s="204">
        <f>IF(N2552="zákl. přenesená",J2552,0)</f>
        <v>0</v>
      </c>
      <c r="BH2552" s="204">
        <f>IF(N2552="sníž. přenesená",J2552,0)</f>
        <v>0</v>
      </c>
      <c r="BI2552" s="204">
        <f>IF(N2552="nulová",J2552,0)</f>
        <v>0</v>
      </c>
      <c r="BJ2552" s="17" t="s">
        <v>16</v>
      </c>
      <c r="BK2552" s="204">
        <f>ROUND(I2552*H2552,2)</f>
        <v>0</v>
      </c>
      <c r="BL2552" s="17" t="s">
        <v>279</v>
      </c>
      <c r="BM2552" s="203" t="s">
        <v>7618</v>
      </c>
    </row>
    <row r="2553" spans="1:65" s="13" customFormat="1" ht="11.25">
      <c r="B2553" s="210"/>
      <c r="C2553" s="211"/>
      <c r="D2553" s="212" t="s">
        <v>283</v>
      </c>
      <c r="E2553" s="213" t="s">
        <v>1</v>
      </c>
      <c r="F2553" s="214" t="s">
        <v>6736</v>
      </c>
      <c r="G2553" s="211"/>
      <c r="H2553" s="213" t="s">
        <v>1</v>
      </c>
      <c r="I2553" s="215"/>
      <c r="J2553" s="211"/>
      <c r="K2553" s="211"/>
      <c r="L2553" s="216"/>
      <c r="M2553" s="217"/>
      <c r="N2553" s="218"/>
      <c r="O2553" s="218"/>
      <c r="P2553" s="218"/>
      <c r="Q2553" s="218"/>
      <c r="R2553" s="218"/>
      <c r="S2553" s="218"/>
      <c r="T2553" s="219"/>
      <c r="AT2553" s="220" t="s">
        <v>283</v>
      </c>
      <c r="AU2553" s="220" t="s">
        <v>16</v>
      </c>
      <c r="AV2553" s="13" t="s">
        <v>16</v>
      </c>
      <c r="AW2553" s="13" t="s">
        <v>32</v>
      </c>
      <c r="AX2553" s="13" t="s">
        <v>76</v>
      </c>
      <c r="AY2553" s="220" t="s">
        <v>272</v>
      </c>
    </row>
    <row r="2554" spans="1:65" s="14" customFormat="1" ht="11.25">
      <c r="B2554" s="221"/>
      <c r="C2554" s="222"/>
      <c r="D2554" s="212" t="s">
        <v>283</v>
      </c>
      <c r="E2554" s="223" t="s">
        <v>1</v>
      </c>
      <c r="F2554" s="224" t="s">
        <v>291</v>
      </c>
      <c r="G2554" s="222"/>
      <c r="H2554" s="225">
        <v>3</v>
      </c>
      <c r="I2554" s="226"/>
      <c r="J2554" s="222"/>
      <c r="K2554" s="222"/>
      <c r="L2554" s="227"/>
      <c r="M2554" s="228"/>
      <c r="N2554" s="229"/>
      <c r="O2554" s="229"/>
      <c r="P2554" s="229"/>
      <c r="Q2554" s="229"/>
      <c r="R2554" s="229"/>
      <c r="S2554" s="229"/>
      <c r="T2554" s="230"/>
      <c r="AT2554" s="231" t="s">
        <v>283</v>
      </c>
      <c r="AU2554" s="231" t="s">
        <v>16</v>
      </c>
      <c r="AV2554" s="14" t="s">
        <v>84</v>
      </c>
      <c r="AW2554" s="14" t="s">
        <v>32</v>
      </c>
      <c r="AX2554" s="14" t="s">
        <v>76</v>
      </c>
      <c r="AY2554" s="231" t="s">
        <v>272</v>
      </c>
    </row>
    <row r="2555" spans="1:65" s="15" customFormat="1" ht="11.25">
      <c r="B2555" s="246"/>
      <c r="C2555" s="247"/>
      <c r="D2555" s="212" t="s">
        <v>283</v>
      </c>
      <c r="E2555" s="248" t="s">
        <v>1</v>
      </c>
      <c r="F2555" s="249" t="s">
        <v>5942</v>
      </c>
      <c r="G2555" s="247"/>
      <c r="H2555" s="250">
        <v>3</v>
      </c>
      <c r="I2555" s="251"/>
      <c r="J2555" s="247"/>
      <c r="K2555" s="247"/>
      <c r="L2555" s="252"/>
      <c r="M2555" s="253"/>
      <c r="N2555" s="254"/>
      <c r="O2555" s="254"/>
      <c r="P2555" s="254"/>
      <c r="Q2555" s="254"/>
      <c r="R2555" s="254"/>
      <c r="S2555" s="254"/>
      <c r="T2555" s="255"/>
      <c r="AT2555" s="256" t="s">
        <v>283</v>
      </c>
      <c r="AU2555" s="256" t="s">
        <v>16</v>
      </c>
      <c r="AV2555" s="15" t="s">
        <v>279</v>
      </c>
      <c r="AW2555" s="15" t="s">
        <v>32</v>
      </c>
      <c r="AX2555" s="15" t="s">
        <v>16</v>
      </c>
      <c r="AY2555" s="256" t="s">
        <v>272</v>
      </c>
    </row>
    <row r="2556" spans="1:65" s="2" customFormat="1" ht="37.9" customHeight="1">
      <c r="A2556" s="34"/>
      <c r="B2556" s="35"/>
      <c r="C2556" s="192" t="s">
        <v>4286</v>
      </c>
      <c r="D2556" s="192" t="s">
        <v>274</v>
      </c>
      <c r="E2556" s="193" t="s">
        <v>7619</v>
      </c>
      <c r="F2556" s="194" t="s">
        <v>7417</v>
      </c>
      <c r="G2556" s="195" t="s">
        <v>952</v>
      </c>
      <c r="H2556" s="196">
        <v>6</v>
      </c>
      <c r="I2556" s="197"/>
      <c r="J2556" s="198">
        <f>ROUND(I2556*H2556,2)</f>
        <v>0</v>
      </c>
      <c r="K2556" s="194" t="s">
        <v>1</v>
      </c>
      <c r="L2556" s="39"/>
      <c r="M2556" s="199" t="s">
        <v>1</v>
      </c>
      <c r="N2556" s="200" t="s">
        <v>41</v>
      </c>
      <c r="O2556" s="71"/>
      <c r="P2556" s="201">
        <f>O2556*H2556</f>
        <v>0</v>
      </c>
      <c r="Q2556" s="201">
        <v>0</v>
      </c>
      <c r="R2556" s="201">
        <f>Q2556*H2556</f>
        <v>0</v>
      </c>
      <c r="S2556" s="201">
        <v>0</v>
      </c>
      <c r="T2556" s="202">
        <f>S2556*H2556</f>
        <v>0</v>
      </c>
      <c r="U2556" s="34"/>
      <c r="V2556" s="34"/>
      <c r="W2556" s="34"/>
      <c r="X2556" s="34"/>
      <c r="Y2556" s="34"/>
      <c r="Z2556" s="34"/>
      <c r="AA2556" s="34"/>
      <c r="AB2556" s="34"/>
      <c r="AC2556" s="34"/>
      <c r="AD2556" s="34"/>
      <c r="AE2556" s="34"/>
      <c r="AR2556" s="203" t="s">
        <v>279</v>
      </c>
      <c r="AT2556" s="203" t="s">
        <v>274</v>
      </c>
      <c r="AU2556" s="203" t="s">
        <v>16</v>
      </c>
      <c r="AY2556" s="17" t="s">
        <v>272</v>
      </c>
      <c r="BE2556" s="204">
        <f>IF(N2556="základní",J2556,0)</f>
        <v>0</v>
      </c>
      <c r="BF2556" s="204">
        <f>IF(N2556="snížená",J2556,0)</f>
        <v>0</v>
      </c>
      <c r="BG2556" s="204">
        <f>IF(N2556="zákl. přenesená",J2556,0)</f>
        <v>0</v>
      </c>
      <c r="BH2556" s="204">
        <f>IF(N2556="sníž. přenesená",J2556,0)</f>
        <v>0</v>
      </c>
      <c r="BI2556" s="204">
        <f>IF(N2556="nulová",J2556,0)</f>
        <v>0</v>
      </c>
      <c r="BJ2556" s="17" t="s">
        <v>16</v>
      </c>
      <c r="BK2556" s="204">
        <f>ROUND(I2556*H2556,2)</f>
        <v>0</v>
      </c>
      <c r="BL2556" s="17" t="s">
        <v>279</v>
      </c>
      <c r="BM2556" s="203" t="s">
        <v>7620</v>
      </c>
    </row>
    <row r="2557" spans="1:65" s="13" customFormat="1" ht="11.25">
      <c r="B2557" s="210"/>
      <c r="C2557" s="211"/>
      <c r="D2557" s="212" t="s">
        <v>283</v>
      </c>
      <c r="E2557" s="213" t="s">
        <v>1</v>
      </c>
      <c r="F2557" s="214" t="s">
        <v>6736</v>
      </c>
      <c r="G2557" s="211"/>
      <c r="H2557" s="213" t="s">
        <v>1</v>
      </c>
      <c r="I2557" s="215"/>
      <c r="J2557" s="211"/>
      <c r="K2557" s="211"/>
      <c r="L2557" s="216"/>
      <c r="M2557" s="217"/>
      <c r="N2557" s="218"/>
      <c r="O2557" s="218"/>
      <c r="P2557" s="218"/>
      <c r="Q2557" s="218"/>
      <c r="R2557" s="218"/>
      <c r="S2557" s="218"/>
      <c r="T2557" s="219"/>
      <c r="AT2557" s="220" t="s">
        <v>283</v>
      </c>
      <c r="AU2557" s="220" t="s">
        <v>16</v>
      </c>
      <c r="AV2557" s="13" t="s">
        <v>16</v>
      </c>
      <c r="AW2557" s="13" t="s">
        <v>32</v>
      </c>
      <c r="AX2557" s="13" t="s">
        <v>76</v>
      </c>
      <c r="AY2557" s="220" t="s">
        <v>272</v>
      </c>
    </row>
    <row r="2558" spans="1:65" s="14" customFormat="1" ht="11.25">
      <c r="B2558" s="221"/>
      <c r="C2558" s="222"/>
      <c r="D2558" s="212" t="s">
        <v>283</v>
      </c>
      <c r="E2558" s="223" t="s">
        <v>1</v>
      </c>
      <c r="F2558" s="224" t="s">
        <v>305</v>
      </c>
      <c r="G2558" s="222"/>
      <c r="H2558" s="225">
        <v>6</v>
      </c>
      <c r="I2558" s="226"/>
      <c r="J2558" s="222"/>
      <c r="K2558" s="222"/>
      <c r="L2558" s="227"/>
      <c r="M2558" s="228"/>
      <c r="N2558" s="229"/>
      <c r="O2558" s="229"/>
      <c r="P2558" s="229"/>
      <c r="Q2558" s="229"/>
      <c r="R2558" s="229"/>
      <c r="S2558" s="229"/>
      <c r="T2558" s="230"/>
      <c r="AT2558" s="231" t="s">
        <v>283</v>
      </c>
      <c r="AU2558" s="231" t="s">
        <v>16</v>
      </c>
      <c r="AV2558" s="14" t="s">
        <v>84</v>
      </c>
      <c r="AW2558" s="14" t="s">
        <v>32</v>
      </c>
      <c r="AX2558" s="14" t="s">
        <v>76</v>
      </c>
      <c r="AY2558" s="231" t="s">
        <v>272</v>
      </c>
    </row>
    <row r="2559" spans="1:65" s="15" customFormat="1" ht="11.25">
      <c r="B2559" s="246"/>
      <c r="C2559" s="247"/>
      <c r="D2559" s="212" t="s">
        <v>283</v>
      </c>
      <c r="E2559" s="248" t="s">
        <v>1</v>
      </c>
      <c r="F2559" s="249" t="s">
        <v>5942</v>
      </c>
      <c r="G2559" s="247"/>
      <c r="H2559" s="250">
        <v>6</v>
      </c>
      <c r="I2559" s="251"/>
      <c r="J2559" s="247"/>
      <c r="K2559" s="247"/>
      <c r="L2559" s="252"/>
      <c r="M2559" s="253"/>
      <c r="N2559" s="254"/>
      <c r="O2559" s="254"/>
      <c r="P2559" s="254"/>
      <c r="Q2559" s="254"/>
      <c r="R2559" s="254"/>
      <c r="S2559" s="254"/>
      <c r="T2559" s="255"/>
      <c r="AT2559" s="256" t="s">
        <v>283</v>
      </c>
      <c r="AU2559" s="256" t="s">
        <v>16</v>
      </c>
      <c r="AV2559" s="15" t="s">
        <v>279</v>
      </c>
      <c r="AW2559" s="15" t="s">
        <v>32</v>
      </c>
      <c r="AX2559" s="15" t="s">
        <v>16</v>
      </c>
      <c r="AY2559" s="256" t="s">
        <v>272</v>
      </c>
    </row>
    <row r="2560" spans="1:65" s="2" customFormat="1" ht="37.9" customHeight="1">
      <c r="A2560" s="34"/>
      <c r="B2560" s="35"/>
      <c r="C2560" s="192" t="s">
        <v>4291</v>
      </c>
      <c r="D2560" s="192" t="s">
        <v>274</v>
      </c>
      <c r="E2560" s="193" t="s">
        <v>7621</v>
      </c>
      <c r="F2560" s="194" t="s">
        <v>7556</v>
      </c>
      <c r="G2560" s="195" t="s">
        <v>952</v>
      </c>
      <c r="H2560" s="196">
        <v>1</v>
      </c>
      <c r="I2560" s="197"/>
      <c r="J2560" s="198">
        <f>ROUND(I2560*H2560,2)</f>
        <v>0</v>
      </c>
      <c r="K2560" s="194" t="s">
        <v>1</v>
      </c>
      <c r="L2560" s="39"/>
      <c r="M2560" s="199" t="s">
        <v>1</v>
      </c>
      <c r="N2560" s="200" t="s">
        <v>41</v>
      </c>
      <c r="O2560" s="71"/>
      <c r="P2560" s="201">
        <f>O2560*H2560</f>
        <v>0</v>
      </c>
      <c r="Q2560" s="201">
        <v>0</v>
      </c>
      <c r="R2560" s="201">
        <f>Q2560*H2560</f>
        <v>0</v>
      </c>
      <c r="S2560" s="201">
        <v>0</v>
      </c>
      <c r="T2560" s="202">
        <f>S2560*H2560</f>
        <v>0</v>
      </c>
      <c r="U2560" s="34"/>
      <c r="V2560" s="34"/>
      <c r="W2560" s="34"/>
      <c r="X2560" s="34"/>
      <c r="Y2560" s="34"/>
      <c r="Z2560" s="34"/>
      <c r="AA2560" s="34"/>
      <c r="AB2560" s="34"/>
      <c r="AC2560" s="34"/>
      <c r="AD2560" s="34"/>
      <c r="AE2560" s="34"/>
      <c r="AR2560" s="203" t="s">
        <v>279</v>
      </c>
      <c r="AT2560" s="203" t="s">
        <v>274</v>
      </c>
      <c r="AU2560" s="203" t="s">
        <v>16</v>
      </c>
      <c r="AY2560" s="17" t="s">
        <v>272</v>
      </c>
      <c r="BE2560" s="204">
        <f>IF(N2560="základní",J2560,0)</f>
        <v>0</v>
      </c>
      <c r="BF2560" s="204">
        <f>IF(N2560="snížená",J2560,0)</f>
        <v>0</v>
      </c>
      <c r="BG2560" s="204">
        <f>IF(N2560="zákl. přenesená",J2560,0)</f>
        <v>0</v>
      </c>
      <c r="BH2560" s="204">
        <f>IF(N2560="sníž. přenesená",J2560,0)</f>
        <v>0</v>
      </c>
      <c r="BI2560" s="204">
        <f>IF(N2560="nulová",J2560,0)</f>
        <v>0</v>
      </c>
      <c r="BJ2560" s="17" t="s">
        <v>16</v>
      </c>
      <c r="BK2560" s="204">
        <f>ROUND(I2560*H2560,2)</f>
        <v>0</v>
      </c>
      <c r="BL2560" s="17" t="s">
        <v>279</v>
      </c>
      <c r="BM2560" s="203" t="s">
        <v>7622</v>
      </c>
    </row>
    <row r="2561" spans="1:65" s="13" customFormat="1" ht="11.25">
      <c r="B2561" s="210"/>
      <c r="C2561" s="211"/>
      <c r="D2561" s="212" t="s">
        <v>283</v>
      </c>
      <c r="E2561" s="213" t="s">
        <v>1</v>
      </c>
      <c r="F2561" s="214" t="s">
        <v>6736</v>
      </c>
      <c r="G2561" s="211"/>
      <c r="H2561" s="213" t="s">
        <v>1</v>
      </c>
      <c r="I2561" s="215"/>
      <c r="J2561" s="211"/>
      <c r="K2561" s="211"/>
      <c r="L2561" s="216"/>
      <c r="M2561" s="217"/>
      <c r="N2561" s="218"/>
      <c r="O2561" s="218"/>
      <c r="P2561" s="218"/>
      <c r="Q2561" s="218"/>
      <c r="R2561" s="218"/>
      <c r="S2561" s="218"/>
      <c r="T2561" s="219"/>
      <c r="AT2561" s="220" t="s">
        <v>283</v>
      </c>
      <c r="AU2561" s="220" t="s">
        <v>16</v>
      </c>
      <c r="AV2561" s="13" t="s">
        <v>16</v>
      </c>
      <c r="AW2561" s="13" t="s">
        <v>32</v>
      </c>
      <c r="AX2561" s="13" t="s">
        <v>76</v>
      </c>
      <c r="AY2561" s="220" t="s">
        <v>272</v>
      </c>
    </row>
    <row r="2562" spans="1:65" s="14" customFormat="1" ht="11.25">
      <c r="B2562" s="221"/>
      <c r="C2562" s="222"/>
      <c r="D2562" s="212" t="s">
        <v>283</v>
      </c>
      <c r="E2562" s="223" t="s">
        <v>1</v>
      </c>
      <c r="F2562" s="224" t="s">
        <v>16</v>
      </c>
      <c r="G2562" s="222"/>
      <c r="H2562" s="225">
        <v>1</v>
      </c>
      <c r="I2562" s="226"/>
      <c r="J2562" s="222"/>
      <c r="K2562" s="222"/>
      <c r="L2562" s="227"/>
      <c r="M2562" s="228"/>
      <c r="N2562" s="229"/>
      <c r="O2562" s="229"/>
      <c r="P2562" s="229"/>
      <c r="Q2562" s="229"/>
      <c r="R2562" s="229"/>
      <c r="S2562" s="229"/>
      <c r="T2562" s="230"/>
      <c r="AT2562" s="231" t="s">
        <v>283</v>
      </c>
      <c r="AU2562" s="231" t="s">
        <v>16</v>
      </c>
      <c r="AV2562" s="14" t="s">
        <v>84</v>
      </c>
      <c r="AW2562" s="14" t="s">
        <v>32</v>
      </c>
      <c r="AX2562" s="14" t="s">
        <v>76</v>
      </c>
      <c r="AY2562" s="231" t="s">
        <v>272</v>
      </c>
    </row>
    <row r="2563" spans="1:65" s="15" customFormat="1" ht="11.25">
      <c r="B2563" s="246"/>
      <c r="C2563" s="247"/>
      <c r="D2563" s="212" t="s">
        <v>283</v>
      </c>
      <c r="E2563" s="248" t="s">
        <v>1</v>
      </c>
      <c r="F2563" s="249" t="s">
        <v>5942</v>
      </c>
      <c r="G2563" s="247"/>
      <c r="H2563" s="250">
        <v>1</v>
      </c>
      <c r="I2563" s="251"/>
      <c r="J2563" s="247"/>
      <c r="K2563" s="247"/>
      <c r="L2563" s="252"/>
      <c r="M2563" s="253"/>
      <c r="N2563" s="254"/>
      <c r="O2563" s="254"/>
      <c r="P2563" s="254"/>
      <c r="Q2563" s="254"/>
      <c r="R2563" s="254"/>
      <c r="S2563" s="254"/>
      <c r="T2563" s="255"/>
      <c r="AT2563" s="256" t="s">
        <v>283</v>
      </c>
      <c r="AU2563" s="256" t="s">
        <v>16</v>
      </c>
      <c r="AV2563" s="15" t="s">
        <v>279</v>
      </c>
      <c r="AW2563" s="15" t="s">
        <v>32</v>
      </c>
      <c r="AX2563" s="15" t="s">
        <v>16</v>
      </c>
      <c r="AY2563" s="256" t="s">
        <v>272</v>
      </c>
    </row>
    <row r="2564" spans="1:65" s="2" customFormat="1" ht="24.2" customHeight="1">
      <c r="A2564" s="34"/>
      <c r="B2564" s="35"/>
      <c r="C2564" s="192" t="s">
        <v>4295</v>
      </c>
      <c r="D2564" s="192" t="s">
        <v>274</v>
      </c>
      <c r="E2564" s="193" t="s">
        <v>7623</v>
      </c>
      <c r="F2564" s="194" t="s">
        <v>6832</v>
      </c>
      <c r="G2564" s="195" t="s">
        <v>952</v>
      </c>
      <c r="H2564" s="196">
        <v>1</v>
      </c>
      <c r="I2564" s="197"/>
      <c r="J2564" s="198">
        <f>ROUND(I2564*H2564,2)</f>
        <v>0</v>
      </c>
      <c r="K2564" s="194" t="s">
        <v>1</v>
      </c>
      <c r="L2564" s="39"/>
      <c r="M2564" s="199" t="s">
        <v>1</v>
      </c>
      <c r="N2564" s="200" t="s">
        <v>41</v>
      </c>
      <c r="O2564" s="71"/>
      <c r="P2564" s="201">
        <f>O2564*H2564</f>
        <v>0</v>
      </c>
      <c r="Q2564" s="201">
        <v>0</v>
      </c>
      <c r="R2564" s="201">
        <f>Q2564*H2564</f>
        <v>0</v>
      </c>
      <c r="S2564" s="201">
        <v>0</v>
      </c>
      <c r="T2564" s="202">
        <f>S2564*H2564</f>
        <v>0</v>
      </c>
      <c r="U2564" s="34"/>
      <c r="V2564" s="34"/>
      <c r="W2564" s="34"/>
      <c r="X2564" s="34"/>
      <c r="Y2564" s="34"/>
      <c r="Z2564" s="34"/>
      <c r="AA2564" s="34"/>
      <c r="AB2564" s="34"/>
      <c r="AC2564" s="34"/>
      <c r="AD2564" s="34"/>
      <c r="AE2564" s="34"/>
      <c r="AR2564" s="203" t="s">
        <v>279</v>
      </c>
      <c r="AT2564" s="203" t="s">
        <v>274</v>
      </c>
      <c r="AU2564" s="203" t="s">
        <v>16</v>
      </c>
      <c r="AY2564" s="17" t="s">
        <v>272</v>
      </c>
      <c r="BE2564" s="204">
        <f>IF(N2564="základní",J2564,0)</f>
        <v>0</v>
      </c>
      <c r="BF2564" s="204">
        <f>IF(N2564="snížená",J2564,0)</f>
        <v>0</v>
      </c>
      <c r="BG2564" s="204">
        <f>IF(N2564="zákl. přenesená",J2564,0)</f>
        <v>0</v>
      </c>
      <c r="BH2564" s="204">
        <f>IF(N2564="sníž. přenesená",J2564,0)</f>
        <v>0</v>
      </c>
      <c r="BI2564" s="204">
        <f>IF(N2564="nulová",J2564,0)</f>
        <v>0</v>
      </c>
      <c r="BJ2564" s="17" t="s">
        <v>16</v>
      </c>
      <c r="BK2564" s="204">
        <f>ROUND(I2564*H2564,2)</f>
        <v>0</v>
      </c>
      <c r="BL2564" s="17" t="s">
        <v>279</v>
      </c>
      <c r="BM2564" s="203" t="s">
        <v>7624</v>
      </c>
    </row>
    <row r="2565" spans="1:65" s="13" customFormat="1" ht="22.5">
      <c r="B2565" s="210"/>
      <c r="C2565" s="211"/>
      <c r="D2565" s="212" t="s">
        <v>283</v>
      </c>
      <c r="E2565" s="213" t="s">
        <v>1</v>
      </c>
      <c r="F2565" s="214" t="s">
        <v>7563</v>
      </c>
      <c r="G2565" s="211"/>
      <c r="H2565" s="213" t="s">
        <v>1</v>
      </c>
      <c r="I2565" s="215"/>
      <c r="J2565" s="211"/>
      <c r="K2565" s="211"/>
      <c r="L2565" s="216"/>
      <c r="M2565" s="217"/>
      <c r="N2565" s="218"/>
      <c r="O2565" s="218"/>
      <c r="P2565" s="218"/>
      <c r="Q2565" s="218"/>
      <c r="R2565" s="218"/>
      <c r="S2565" s="218"/>
      <c r="T2565" s="219"/>
      <c r="AT2565" s="220" t="s">
        <v>283</v>
      </c>
      <c r="AU2565" s="220" t="s">
        <v>16</v>
      </c>
      <c r="AV2565" s="13" t="s">
        <v>16</v>
      </c>
      <c r="AW2565" s="13" t="s">
        <v>32</v>
      </c>
      <c r="AX2565" s="13" t="s">
        <v>76</v>
      </c>
      <c r="AY2565" s="220" t="s">
        <v>272</v>
      </c>
    </row>
    <row r="2566" spans="1:65" s="14" customFormat="1" ht="11.25">
      <c r="B2566" s="221"/>
      <c r="C2566" s="222"/>
      <c r="D2566" s="212" t="s">
        <v>283</v>
      </c>
      <c r="E2566" s="223" t="s">
        <v>1</v>
      </c>
      <c r="F2566" s="224" t="s">
        <v>16</v>
      </c>
      <c r="G2566" s="222"/>
      <c r="H2566" s="225">
        <v>1</v>
      </c>
      <c r="I2566" s="226"/>
      <c r="J2566" s="222"/>
      <c r="K2566" s="222"/>
      <c r="L2566" s="227"/>
      <c r="M2566" s="228"/>
      <c r="N2566" s="229"/>
      <c r="O2566" s="229"/>
      <c r="P2566" s="229"/>
      <c r="Q2566" s="229"/>
      <c r="R2566" s="229"/>
      <c r="S2566" s="229"/>
      <c r="T2566" s="230"/>
      <c r="AT2566" s="231" t="s">
        <v>283</v>
      </c>
      <c r="AU2566" s="231" t="s">
        <v>16</v>
      </c>
      <c r="AV2566" s="14" t="s">
        <v>84</v>
      </c>
      <c r="AW2566" s="14" t="s">
        <v>32</v>
      </c>
      <c r="AX2566" s="14" t="s">
        <v>76</v>
      </c>
      <c r="AY2566" s="231" t="s">
        <v>272</v>
      </c>
    </row>
    <row r="2567" spans="1:65" s="15" customFormat="1" ht="11.25">
      <c r="B2567" s="246"/>
      <c r="C2567" s="247"/>
      <c r="D2567" s="212" t="s">
        <v>283</v>
      </c>
      <c r="E2567" s="248" t="s">
        <v>1</v>
      </c>
      <c r="F2567" s="249" t="s">
        <v>5942</v>
      </c>
      <c r="G2567" s="247"/>
      <c r="H2567" s="250">
        <v>1</v>
      </c>
      <c r="I2567" s="251"/>
      <c r="J2567" s="247"/>
      <c r="K2567" s="247"/>
      <c r="L2567" s="252"/>
      <c r="M2567" s="253"/>
      <c r="N2567" s="254"/>
      <c r="O2567" s="254"/>
      <c r="P2567" s="254"/>
      <c r="Q2567" s="254"/>
      <c r="R2567" s="254"/>
      <c r="S2567" s="254"/>
      <c r="T2567" s="255"/>
      <c r="AT2567" s="256" t="s">
        <v>283</v>
      </c>
      <c r="AU2567" s="256" t="s">
        <v>16</v>
      </c>
      <c r="AV2567" s="15" t="s">
        <v>279</v>
      </c>
      <c r="AW2567" s="15" t="s">
        <v>32</v>
      </c>
      <c r="AX2567" s="15" t="s">
        <v>16</v>
      </c>
      <c r="AY2567" s="256" t="s">
        <v>272</v>
      </c>
    </row>
    <row r="2568" spans="1:65" s="2" customFormat="1" ht="24.2" customHeight="1">
      <c r="A2568" s="34"/>
      <c r="B2568" s="35"/>
      <c r="C2568" s="192" t="s">
        <v>4300</v>
      </c>
      <c r="D2568" s="192" t="s">
        <v>274</v>
      </c>
      <c r="E2568" s="193" t="s">
        <v>7625</v>
      </c>
      <c r="F2568" s="194" t="s">
        <v>6834</v>
      </c>
      <c r="G2568" s="195" t="s">
        <v>185</v>
      </c>
      <c r="H2568" s="196">
        <v>10.5</v>
      </c>
      <c r="I2568" s="197"/>
      <c r="J2568" s="198">
        <f>ROUND(I2568*H2568,2)</f>
        <v>0</v>
      </c>
      <c r="K2568" s="194" t="s">
        <v>1</v>
      </c>
      <c r="L2568" s="39"/>
      <c r="M2568" s="199" t="s">
        <v>1</v>
      </c>
      <c r="N2568" s="200" t="s">
        <v>41</v>
      </c>
      <c r="O2568" s="71"/>
      <c r="P2568" s="201">
        <f>O2568*H2568</f>
        <v>0</v>
      </c>
      <c r="Q2568" s="201">
        <v>0</v>
      </c>
      <c r="R2568" s="201">
        <f>Q2568*H2568</f>
        <v>0</v>
      </c>
      <c r="S2568" s="201">
        <v>0</v>
      </c>
      <c r="T2568" s="202">
        <f>S2568*H2568</f>
        <v>0</v>
      </c>
      <c r="U2568" s="34"/>
      <c r="V2568" s="34"/>
      <c r="W2568" s="34"/>
      <c r="X2568" s="34"/>
      <c r="Y2568" s="34"/>
      <c r="Z2568" s="34"/>
      <c r="AA2568" s="34"/>
      <c r="AB2568" s="34"/>
      <c r="AC2568" s="34"/>
      <c r="AD2568" s="34"/>
      <c r="AE2568" s="34"/>
      <c r="AR2568" s="203" t="s">
        <v>279</v>
      </c>
      <c r="AT2568" s="203" t="s">
        <v>274</v>
      </c>
      <c r="AU2568" s="203" t="s">
        <v>16</v>
      </c>
      <c r="AY2568" s="17" t="s">
        <v>272</v>
      </c>
      <c r="BE2568" s="204">
        <f>IF(N2568="základní",J2568,0)</f>
        <v>0</v>
      </c>
      <c r="BF2568" s="204">
        <f>IF(N2568="snížená",J2568,0)</f>
        <v>0</v>
      </c>
      <c r="BG2568" s="204">
        <f>IF(N2568="zákl. přenesená",J2568,0)</f>
        <v>0</v>
      </c>
      <c r="BH2568" s="204">
        <f>IF(N2568="sníž. přenesená",J2568,0)</f>
        <v>0</v>
      </c>
      <c r="BI2568" s="204">
        <f>IF(N2568="nulová",J2568,0)</f>
        <v>0</v>
      </c>
      <c r="BJ2568" s="17" t="s">
        <v>16</v>
      </c>
      <c r="BK2568" s="204">
        <f>ROUND(I2568*H2568,2)</f>
        <v>0</v>
      </c>
      <c r="BL2568" s="17" t="s">
        <v>279</v>
      </c>
      <c r="BM2568" s="203" t="s">
        <v>7626</v>
      </c>
    </row>
    <row r="2569" spans="1:65" s="13" customFormat="1" ht="11.25">
      <c r="B2569" s="210"/>
      <c r="C2569" s="211"/>
      <c r="D2569" s="212" t="s">
        <v>283</v>
      </c>
      <c r="E2569" s="213" t="s">
        <v>1</v>
      </c>
      <c r="F2569" s="214" t="s">
        <v>6768</v>
      </c>
      <c r="G2569" s="211"/>
      <c r="H2569" s="213" t="s">
        <v>1</v>
      </c>
      <c r="I2569" s="215"/>
      <c r="J2569" s="211"/>
      <c r="K2569" s="211"/>
      <c r="L2569" s="216"/>
      <c r="M2569" s="217"/>
      <c r="N2569" s="218"/>
      <c r="O2569" s="218"/>
      <c r="P2569" s="218"/>
      <c r="Q2569" s="218"/>
      <c r="R2569" s="218"/>
      <c r="S2569" s="218"/>
      <c r="T2569" s="219"/>
      <c r="AT2569" s="220" t="s">
        <v>283</v>
      </c>
      <c r="AU2569" s="220" t="s">
        <v>16</v>
      </c>
      <c r="AV2569" s="13" t="s">
        <v>16</v>
      </c>
      <c r="AW2569" s="13" t="s">
        <v>32</v>
      </c>
      <c r="AX2569" s="13" t="s">
        <v>76</v>
      </c>
      <c r="AY2569" s="220" t="s">
        <v>272</v>
      </c>
    </row>
    <row r="2570" spans="1:65" s="14" customFormat="1" ht="11.25">
      <c r="B2570" s="221"/>
      <c r="C2570" s="222"/>
      <c r="D2570" s="212" t="s">
        <v>283</v>
      </c>
      <c r="E2570" s="223" t="s">
        <v>1</v>
      </c>
      <c r="F2570" s="224" t="s">
        <v>7310</v>
      </c>
      <c r="G2570" s="222"/>
      <c r="H2570" s="225">
        <v>10.5</v>
      </c>
      <c r="I2570" s="226"/>
      <c r="J2570" s="222"/>
      <c r="K2570" s="222"/>
      <c r="L2570" s="227"/>
      <c r="M2570" s="228"/>
      <c r="N2570" s="229"/>
      <c r="O2570" s="229"/>
      <c r="P2570" s="229"/>
      <c r="Q2570" s="229"/>
      <c r="R2570" s="229"/>
      <c r="S2570" s="229"/>
      <c r="T2570" s="230"/>
      <c r="AT2570" s="231" t="s">
        <v>283</v>
      </c>
      <c r="AU2570" s="231" t="s">
        <v>16</v>
      </c>
      <c r="AV2570" s="14" t="s">
        <v>84</v>
      </c>
      <c r="AW2570" s="14" t="s">
        <v>32</v>
      </c>
      <c r="AX2570" s="14" t="s">
        <v>76</v>
      </c>
      <c r="AY2570" s="231" t="s">
        <v>272</v>
      </c>
    </row>
    <row r="2571" spans="1:65" s="15" customFormat="1" ht="11.25">
      <c r="B2571" s="246"/>
      <c r="C2571" s="247"/>
      <c r="D2571" s="212" t="s">
        <v>283</v>
      </c>
      <c r="E2571" s="248" t="s">
        <v>1</v>
      </c>
      <c r="F2571" s="249" t="s">
        <v>5942</v>
      </c>
      <c r="G2571" s="247"/>
      <c r="H2571" s="250">
        <v>10.5</v>
      </c>
      <c r="I2571" s="251"/>
      <c r="J2571" s="247"/>
      <c r="K2571" s="247"/>
      <c r="L2571" s="252"/>
      <c r="M2571" s="253"/>
      <c r="N2571" s="254"/>
      <c r="O2571" s="254"/>
      <c r="P2571" s="254"/>
      <c r="Q2571" s="254"/>
      <c r="R2571" s="254"/>
      <c r="S2571" s="254"/>
      <c r="T2571" s="255"/>
      <c r="AT2571" s="256" t="s">
        <v>283</v>
      </c>
      <c r="AU2571" s="256" t="s">
        <v>16</v>
      </c>
      <c r="AV2571" s="15" t="s">
        <v>279</v>
      </c>
      <c r="AW2571" s="15" t="s">
        <v>32</v>
      </c>
      <c r="AX2571" s="15" t="s">
        <v>16</v>
      </c>
      <c r="AY2571" s="256" t="s">
        <v>272</v>
      </c>
    </row>
    <row r="2572" spans="1:65" s="2" customFormat="1" ht="24.2" customHeight="1">
      <c r="A2572" s="34"/>
      <c r="B2572" s="35"/>
      <c r="C2572" s="192" t="s">
        <v>4306</v>
      </c>
      <c r="D2572" s="192" t="s">
        <v>274</v>
      </c>
      <c r="E2572" s="193" t="s">
        <v>7627</v>
      </c>
      <c r="F2572" s="194" t="s">
        <v>6837</v>
      </c>
      <c r="G2572" s="195" t="s">
        <v>156</v>
      </c>
      <c r="H2572" s="196">
        <v>1</v>
      </c>
      <c r="I2572" s="197"/>
      <c r="J2572" s="198">
        <f>ROUND(I2572*H2572,2)</f>
        <v>0</v>
      </c>
      <c r="K2572" s="194" t="s">
        <v>1</v>
      </c>
      <c r="L2572" s="39"/>
      <c r="M2572" s="199" t="s">
        <v>1</v>
      </c>
      <c r="N2572" s="200" t="s">
        <v>41</v>
      </c>
      <c r="O2572" s="71"/>
      <c r="P2572" s="201">
        <f>O2572*H2572</f>
        <v>0</v>
      </c>
      <c r="Q2572" s="201">
        <v>0</v>
      </c>
      <c r="R2572" s="201">
        <f>Q2572*H2572</f>
        <v>0</v>
      </c>
      <c r="S2572" s="201">
        <v>0</v>
      </c>
      <c r="T2572" s="202">
        <f>S2572*H2572</f>
        <v>0</v>
      </c>
      <c r="U2572" s="34"/>
      <c r="V2572" s="34"/>
      <c r="W2572" s="34"/>
      <c r="X2572" s="34"/>
      <c r="Y2572" s="34"/>
      <c r="Z2572" s="34"/>
      <c r="AA2572" s="34"/>
      <c r="AB2572" s="34"/>
      <c r="AC2572" s="34"/>
      <c r="AD2572" s="34"/>
      <c r="AE2572" s="34"/>
      <c r="AR2572" s="203" t="s">
        <v>279</v>
      </c>
      <c r="AT2572" s="203" t="s">
        <v>274</v>
      </c>
      <c r="AU2572" s="203" t="s">
        <v>16</v>
      </c>
      <c r="AY2572" s="17" t="s">
        <v>272</v>
      </c>
      <c r="BE2572" s="204">
        <f>IF(N2572="základní",J2572,0)</f>
        <v>0</v>
      </c>
      <c r="BF2572" s="204">
        <f>IF(N2572="snížená",J2572,0)</f>
        <v>0</v>
      </c>
      <c r="BG2572" s="204">
        <f>IF(N2572="zákl. přenesená",J2572,0)</f>
        <v>0</v>
      </c>
      <c r="BH2572" s="204">
        <f>IF(N2572="sníž. přenesená",J2572,0)</f>
        <v>0</v>
      </c>
      <c r="BI2572" s="204">
        <f>IF(N2572="nulová",J2572,0)</f>
        <v>0</v>
      </c>
      <c r="BJ2572" s="17" t="s">
        <v>16</v>
      </c>
      <c r="BK2572" s="204">
        <f>ROUND(I2572*H2572,2)</f>
        <v>0</v>
      </c>
      <c r="BL2572" s="17" t="s">
        <v>279</v>
      </c>
      <c r="BM2572" s="203" t="s">
        <v>7628</v>
      </c>
    </row>
    <row r="2573" spans="1:65" s="13" customFormat="1" ht="11.25">
      <c r="B2573" s="210"/>
      <c r="C2573" s="211"/>
      <c r="D2573" s="212" t="s">
        <v>283</v>
      </c>
      <c r="E2573" s="213" t="s">
        <v>1</v>
      </c>
      <c r="F2573" s="214" t="s">
        <v>6768</v>
      </c>
      <c r="G2573" s="211"/>
      <c r="H2573" s="213" t="s">
        <v>1</v>
      </c>
      <c r="I2573" s="215"/>
      <c r="J2573" s="211"/>
      <c r="K2573" s="211"/>
      <c r="L2573" s="216"/>
      <c r="M2573" s="217"/>
      <c r="N2573" s="218"/>
      <c r="O2573" s="218"/>
      <c r="P2573" s="218"/>
      <c r="Q2573" s="218"/>
      <c r="R2573" s="218"/>
      <c r="S2573" s="218"/>
      <c r="T2573" s="219"/>
      <c r="AT2573" s="220" t="s">
        <v>283</v>
      </c>
      <c r="AU2573" s="220" t="s">
        <v>16</v>
      </c>
      <c r="AV2573" s="13" t="s">
        <v>16</v>
      </c>
      <c r="AW2573" s="13" t="s">
        <v>32</v>
      </c>
      <c r="AX2573" s="13" t="s">
        <v>76</v>
      </c>
      <c r="AY2573" s="220" t="s">
        <v>272</v>
      </c>
    </row>
    <row r="2574" spans="1:65" s="14" customFormat="1" ht="11.25">
      <c r="B2574" s="221"/>
      <c r="C2574" s="222"/>
      <c r="D2574" s="212" t="s">
        <v>283</v>
      </c>
      <c r="E2574" s="223" t="s">
        <v>1</v>
      </c>
      <c r="F2574" s="224" t="s">
        <v>16</v>
      </c>
      <c r="G2574" s="222"/>
      <c r="H2574" s="225">
        <v>1</v>
      </c>
      <c r="I2574" s="226"/>
      <c r="J2574" s="222"/>
      <c r="K2574" s="222"/>
      <c r="L2574" s="227"/>
      <c r="M2574" s="228"/>
      <c r="N2574" s="229"/>
      <c r="O2574" s="229"/>
      <c r="P2574" s="229"/>
      <c r="Q2574" s="229"/>
      <c r="R2574" s="229"/>
      <c r="S2574" s="229"/>
      <c r="T2574" s="230"/>
      <c r="AT2574" s="231" t="s">
        <v>283</v>
      </c>
      <c r="AU2574" s="231" t="s">
        <v>16</v>
      </c>
      <c r="AV2574" s="14" t="s">
        <v>84</v>
      </c>
      <c r="AW2574" s="14" t="s">
        <v>32</v>
      </c>
      <c r="AX2574" s="14" t="s">
        <v>76</v>
      </c>
      <c r="AY2574" s="231" t="s">
        <v>272</v>
      </c>
    </row>
    <row r="2575" spans="1:65" s="15" customFormat="1" ht="11.25">
      <c r="B2575" s="246"/>
      <c r="C2575" s="247"/>
      <c r="D2575" s="212" t="s">
        <v>283</v>
      </c>
      <c r="E2575" s="248" t="s">
        <v>1</v>
      </c>
      <c r="F2575" s="249" t="s">
        <v>5942</v>
      </c>
      <c r="G2575" s="247"/>
      <c r="H2575" s="250">
        <v>1</v>
      </c>
      <c r="I2575" s="251"/>
      <c r="J2575" s="247"/>
      <c r="K2575" s="247"/>
      <c r="L2575" s="252"/>
      <c r="M2575" s="253"/>
      <c r="N2575" s="254"/>
      <c r="O2575" s="254"/>
      <c r="P2575" s="254"/>
      <c r="Q2575" s="254"/>
      <c r="R2575" s="254"/>
      <c r="S2575" s="254"/>
      <c r="T2575" s="255"/>
      <c r="AT2575" s="256" t="s">
        <v>283</v>
      </c>
      <c r="AU2575" s="256" t="s">
        <v>16</v>
      </c>
      <c r="AV2575" s="15" t="s">
        <v>279</v>
      </c>
      <c r="AW2575" s="15" t="s">
        <v>32</v>
      </c>
      <c r="AX2575" s="15" t="s">
        <v>16</v>
      </c>
      <c r="AY2575" s="256" t="s">
        <v>272</v>
      </c>
    </row>
    <row r="2576" spans="1:65" s="2" customFormat="1" ht="21.75" customHeight="1">
      <c r="A2576" s="34"/>
      <c r="B2576" s="35"/>
      <c r="C2576" s="192" t="s">
        <v>4311</v>
      </c>
      <c r="D2576" s="192" t="s">
        <v>274</v>
      </c>
      <c r="E2576" s="193" t="s">
        <v>7629</v>
      </c>
      <c r="F2576" s="194" t="s">
        <v>7431</v>
      </c>
      <c r="G2576" s="195" t="s">
        <v>185</v>
      </c>
      <c r="H2576" s="196">
        <v>21</v>
      </c>
      <c r="I2576" s="197"/>
      <c r="J2576" s="198">
        <f>ROUND(I2576*H2576,2)</f>
        <v>0</v>
      </c>
      <c r="K2576" s="194" t="s">
        <v>1</v>
      </c>
      <c r="L2576" s="39"/>
      <c r="M2576" s="199" t="s">
        <v>1</v>
      </c>
      <c r="N2576" s="200" t="s">
        <v>41</v>
      </c>
      <c r="O2576" s="71"/>
      <c r="P2576" s="201">
        <f>O2576*H2576</f>
        <v>0</v>
      </c>
      <c r="Q2576" s="201">
        <v>0</v>
      </c>
      <c r="R2576" s="201">
        <f>Q2576*H2576</f>
        <v>0</v>
      </c>
      <c r="S2576" s="201">
        <v>0</v>
      </c>
      <c r="T2576" s="202">
        <f>S2576*H2576</f>
        <v>0</v>
      </c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R2576" s="203" t="s">
        <v>279</v>
      </c>
      <c r="AT2576" s="203" t="s">
        <v>274</v>
      </c>
      <c r="AU2576" s="203" t="s">
        <v>16</v>
      </c>
      <c r="AY2576" s="17" t="s">
        <v>272</v>
      </c>
      <c r="BE2576" s="204">
        <f>IF(N2576="základní",J2576,0)</f>
        <v>0</v>
      </c>
      <c r="BF2576" s="204">
        <f>IF(N2576="snížená",J2576,0)</f>
        <v>0</v>
      </c>
      <c r="BG2576" s="204">
        <f>IF(N2576="zákl. přenesená",J2576,0)</f>
        <v>0</v>
      </c>
      <c r="BH2576" s="204">
        <f>IF(N2576="sníž. přenesená",J2576,0)</f>
        <v>0</v>
      </c>
      <c r="BI2576" s="204">
        <f>IF(N2576="nulová",J2576,0)</f>
        <v>0</v>
      </c>
      <c r="BJ2576" s="17" t="s">
        <v>16</v>
      </c>
      <c r="BK2576" s="204">
        <f>ROUND(I2576*H2576,2)</f>
        <v>0</v>
      </c>
      <c r="BL2576" s="17" t="s">
        <v>279</v>
      </c>
      <c r="BM2576" s="203" t="s">
        <v>7630</v>
      </c>
    </row>
    <row r="2577" spans="1:65" s="13" customFormat="1" ht="11.25">
      <c r="B2577" s="210"/>
      <c r="C2577" s="211"/>
      <c r="D2577" s="212" t="s">
        <v>283</v>
      </c>
      <c r="E2577" s="213" t="s">
        <v>1</v>
      </c>
      <c r="F2577" s="214" t="s">
        <v>6736</v>
      </c>
      <c r="G2577" s="211"/>
      <c r="H2577" s="213" t="s">
        <v>1</v>
      </c>
      <c r="I2577" s="215"/>
      <c r="J2577" s="211"/>
      <c r="K2577" s="211"/>
      <c r="L2577" s="216"/>
      <c r="M2577" s="217"/>
      <c r="N2577" s="218"/>
      <c r="O2577" s="218"/>
      <c r="P2577" s="218"/>
      <c r="Q2577" s="218"/>
      <c r="R2577" s="218"/>
      <c r="S2577" s="218"/>
      <c r="T2577" s="219"/>
      <c r="AT2577" s="220" t="s">
        <v>283</v>
      </c>
      <c r="AU2577" s="220" t="s">
        <v>16</v>
      </c>
      <c r="AV2577" s="13" t="s">
        <v>16</v>
      </c>
      <c r="AW2577" s="13" t="s">
        <v>32</v>
      </c>
      <c r="AX2577" s="13" t="s">
        <v>76</v>
      </c>
      <c r="AY2577" s="220" t="s">
        <v>272</v>
      </c>
    </row>
    <row r="2578" spans="1:65" s="14" customFormat="1" ht="11.25">
      <c r="B2578" s="221"/>
      <c r="C2578" s="222"/>
      <c r="D2578" s="212" t="s">
        <v>283</v>
      </c>
      <c r="E2578" s="223" t="s">
        <v>1</v>
      </c>
      <c r="F2578" s="224" t="s">
        <v>7</v>
      </c>
      <c r="G2578" s="222"/>
      <c r="H2578" s="225">
        <v>21</v>
      </c>
      <c r="I2578" s="226"/>
      <c r="J2578" s="222"/>
      <c r="K2578" s="222"/>
      <c r="L2578" s="227"/>
      <c r="M2578" s="228"/>
      <c r="N2578" s="229"/>
      <c r="O2578" s="229"/>
      <c r="P2578" s="229"/>
      <c r="Q2578" s="229"/>
      <c r="R2578" s="229"/>
      <c r="S2578" s="229"/>
      <c r="T2578" s="230"/>
      <c r="AT2578" s="231" t="s">
        <v>283</v>
      </c>
      <c r="AU2578" s="231" t="s">
        <v>16</v>
      </c>
      <c r="AV2578" s="14" t="s">
        <v>84</v>
      </c>
      <c r="AW2578" s="14" t="s">
        <v>32</v>
      </c>
      <c r="AX2578" s="14" t="s">
        <v>76</v>
      </c>
      <c r="AY2578" s="231" t="s">
        <v>272</v>
      </c>
    </row>
    <row r="2579" spans="1:65" s="15" customFormat="1" ht="11.25">
      <c r="B2579" s="246"/>
      <c r="C2579" s="247"/>
      <c r="D2579" s="212" t="s">
        <v>283</v>
      </c>
      <c r="E2579" s="248" t="s">
        <v>1</v>
      </c>
      <c r="F2579" s="249" t="s">
        <v>5942</v>
      </c>
      <c r="G2579" s="247"/>
      <c r="H2579" s="250">
        <v>21</v>
      </c>
      <c r="I2579" s="251"/>
      <c r="J2579" s="247"/>
      <c r="K2579" s="247"/>
      <c r="L2579" s="252"/>
      <c r="M2579" s="253"/>
      <c r="N2579" s="254"/>
      <c r="O2579" s="254"/>
      <c r="P2579" s="254"/>
      <c r="Q2579" s="254"/>
      <c r="R2579" s="254"/>
      <c r="S2579" s="254"/>
      <c r="T2579" s="255"/>
      <c r="AT2579" s="256" t="s">
        <v>283</v>
      </c>
      <c r="AU2579" s="256" t="s">
        <v>16</v>
      </c>
      <c r="AV2579" s="15" t="s">
        <v>279</v>
      </c>
      <c r="AW2579" s="15" t="s">
        <v>32</v>
      </c>
      <c r="AX2579" s="15" t="s">
        <v>16</v>
      </c>
      <c r="AY2579" s="256" t="s">
        <v>272</v>
      </c>
    </row>
    <row r="2580" spans="1:65" s="2" customFormat="1" ht="21.75" customHeight="1">
      <c r="A2580" s="34"/>
      <c r="B2580" s="35"/>
      <c r="C2580" s="192" t="s">
        <v>4316</v>
      </c>
      <c r="D2580" s="192" t="s">
        <v>274</v>
      </c>
      <c r="E2580" s="193" t="s">
        <v>7631</v>
      </c>
      <c r="F2580" s="194" t="s">
        <v>6839</v>
      </c>
      <c r="G2580" s="195" t="s">
        <v>185</v>
      </c>
      <c r="H2580" s="196">
        <v>58</v>
      </c>
      <c r="I2580" s="197"/>
      <c r="J2580" s="198">
        <f>ROUND(I2580*H2580,2)</f>
        <v>0</v>
      </c>
      <c r="K2580" s="194" t="s">
        <v>1</v>
      </c>
      <c r="L2580" s="39"/>
      <c r="M2580" s="199" t="s">
        <v>1</v>
      </c>
      <c r="N2580" s="200" t="s">
        <v>41</v>
      </c>
      <c r="O2580" s="71"/>
      <c r="P2580" s="201">
        <f>O2580*H2580</f>
        <v>0</v>
      </c>
      <c r="Q2580" s="201">
        <v>0</v>
      </c>
      <c r="R2580" s="201">
        <f>Q2580*H2580</f>
        <v>0</v>
      </c>
      <c r="S2580" s="201">
        <v>0</v>
      </c>
      <c r="T2580" s="202">
        <f>S2580*H2580</f>
        <v>0</v>
      </c>
      <c r="U2580" s="34"/>
      <c r="V2580" s="34"/>
      <c r="W2580" s="34"/>
      <c r="X2580" s="34"/>
      <c r="Y2580" s="34"/>
      <c r="Z2580" s="34"/>
      <c r="AA2580" s="34"/>
      <c r="AB2580" s="34"/>
      <c r="AC2580" s="34"/>
      <c r="AD2580" s="34"/>
      <c r="AE2580" s="34"/>
      <c r="AR2580" s="203" t="s">
        <v>279</v>
      </c>
      <c r="AT2580" s="203" t="s">
        <v>274</v>
      </c>
      <c r="AU2580" s="203" t="s">
        <v>16</v>
      </c>
      <c r="AY2580" s="17" t="s">
        <v>272</v>
      </c>
      <c r="BE2580" s="204">
        <f>IF(N2580="základní",J2580,0)</f>
        <v>0</v>
      </c>
      <c r="BF2580" s="204">
        <f>IF(N2580="snížená",J2580,0)</f>
        <v>0</v>
      </c>
      <c r="BG2580" s="204">
        <f>IF(N2580="zákl. přenesená",J2580,0)</f>
        <v>0</v>
      </c>
      <c r="BH2580" s="204">
        <f>IF(N2580="sníž. přenesená",J2580,0)</f>
        <v>0</v>
      </c>
      <c r="BI2580" s="204">
        <f>IF(N2580="nulová",J2580,0)</f>
        <v>0</v>
      </c>
      <c r="BJ2580" s="17" t="s">
        <v>16</v>
      </c>
      <c r="BK2580" s="204">
        <f>ROUND(I2580*H2580,2)</f>
        <v>0</v>
      </c>
      <c r="BL2580" s="17" t="s">
        <v>279</v>
      </c>
      <c r="BM2580" s="203" t="s">
        <v>7632</v>
      </c>
    </row>
    <row r="2581" spans="1:65" s="13" customFormat="1" ht="22.5">
      <c r="B2581" s="210"/>
      <c r="C2581" s="211"/>
      <c r="D2581" s="212" t="s">
        <v>283</v>
      </c>
      <c r="E2581" s="213" t="s">
        <v>1</v>
      </c>
      <c r="F2581" s="214" t="s">
        <v>7563</v>
      </c>
      <c r="G2581" s="211"/>
      <c r="H2581" s="213" t="s">
        <v>1</v>
      </c>
      <c r="I2581" s="215"/>
      <c r="J2581" s="211"/>
      <c r="K2581" s="211"/>
      <c r="L2581" s="216"/>
      <c r="M2581" s="217"/>
      <c r="N2581" s="218"/>
      <c r="O2581" s="218"/>
      <c r="P2581" s="218"/>
      <c r="Q2581" s="218"/>
      <c r="R2581" s="218"/>
      <c r="S2581" s="218"/>
      <c r="T2581" s="219"/>
      <c r="AT2581" s="220" t="s">
        <v>283</v>
      </c>
      <c r="AU2581" s="220" t="s">
        <v>16</v>
      </c>
      <c r="AV2581" s="13" t="s">
        <v>16</v>
      </c>
      <c r="AW2581" s="13" t="s">
        <v>32</v>
      </c>
      <c r="AX2581" s="13" t="s">
        <v>76</v>
      </c>
      <c r="AY2581" s="220" t="s">
        <v>272</v>
      </c>
    </row>
    <row r="2582" spans="1:65" s="14" customFormat="1" ht="11.25">
      <c r="B2582" s="221"/>
      <c r="C2582" s="222"/>
      <c r="D2582" s="212" t="s">
        <v>283</v>
      </c>
      <c r="E2582" s="223" t="s">
        <v>1</v>
      </c>
      <c r="F2582" s="224" t="s">
        <v>713</v>
      </c>
      <c r="G2582" s="222"/>
      <c r="H2582" s="225">
        <v>58</v>
      </c>
      <c r="I2582" s="226"/>
      <c r="J2582" s="222"/>
      <c r="K2582" s="222"/>
      <c r="L2582" s="227"/>
      <c r="M2582" s="228"/>
      <c r="N2582" s="229"/>
      <c r="O2582" s="229"/>
      <c r="P2582" s="229"/>
      <c r="Q2582" s="229"/>
      <c r="R2582" s="229"/>
      <c r="S2582" s="229"/>
      <c r="T2582" s="230"/>
      <c r="AT2582" s="231" t="s">
        <v>283</v>
      </c>
      <c r="AU2582" s="231" t="s">
        <v>16</v>
      </c>
      <c r="AV2582" s="14" t="s">
        <v>84</v>
      </c>
      <c r="AW2582" s="14" t="s">
        <v>32</v>
      </c>
      <c r="AX2582" s="14" t="s">
        <v>76</v>
      </c>
      <c r="AY2582" s="231" t="s">
        <v>272</v>
      </c>
    </row>
    <row r="2583" spans="1:65" s="15" customFormat="1" ht="11.25">
      <c r="B2583" s="246"/>
      <c r="C2583" s="247"/>
      <c r="D2583" s="212" t="s">
        <v>283</v>
      </c>
      <c r="E2583" s="248" t="s">
        <v>1</v>
      </c>
      <c r="F2583" s="249" t="s">
        <v>5942</v>
      </c>
      <c r="G2583" s="247"/>
      <c r="H2583" s="250">
        <v>58</v>
      </c>
      <c r="I2583" s="251"/>
      <c r="J2583" s="247"/>
      <c r="K2583" s="247"/>
      <c r="L2583" s="252"/>
      <c r="M2583" s="253"/>
      <c r="N2583" s="254"/>
      <c r="O2583" s="254"/>
      <c r="P2583" s="254"/>
      <c r="Q2583" s="254"/>
      <c r="R2583" s="254"/>
      <c r="S2583" s="254"/>
      <c r="T2583" s="255"/>
      <c r="AT2583" s="256" t="s">
        <v>283</v>
      </c>
      <c r="AU2583" s="256" t="s">
        <v>16</v>
      </c>
      <c r="AV2583" s="15" t="s">
        <v>279</v>
      </c>
      <c r="AW2583" s="15" t="s">
        <v>32</v>
      </c>
      <c r="AX2583" s="15" t="s">
        <v>16</v>
      </c>
      <c r="AY2583" s="256" t="s">
        <v>272</v>
      </c>
    </row>
    <row r="2584" spans="1:65" s="2" customFormat="1" ht="21.75" customHeight="1">
      <c r="A2584" s="34"/>
      <c r="B2584" s="35"/>
      <c r="C2584" s="192" t="s">
        <v>4320</v>
      </c>
      <c r="D2584" s="192" t="s">
        <v>274</v>
      </c>
      <c r="E2584" s="193" t="s">
        <v>7633</v>
      </c>
      <c r="F2584" s="194" t="s">
        <v>7437</v>
      </c>
      <c r="G2584" s="195" t="s">
        <v>185</v>
      </c>
      <c r="H2584" s="196">
        <v>21</v>
      </c>
      <c r="I2584" s="197"/>
      <c r="J2584" s="198">
        <f>ROUND(I2584*H2584,2)</f>
        <v>0</v>
      </c>
      <c r="K2584" s="194" t="s">
        <v>1</v>
      </c>
      <c r="L2584" s="39"/>
      <c r="M2584" s="199" t="s">
        <v>1</v>
      </c>
      <c r="N2584" s="200" t="s">
        <v>41</v>
      </c>
      <c r="O2584" s="71"/>
      <c r="P2584" s="201">
        <f>O2584*H2584</f>
        <v>0</v>
      </c>
      <c r="Q2584" s="201">
        <v>0</v>
      </c>
      <c r="R2584" s="201">
        <f>Q2584*H2584</f>
        <v>0</v>
      </c>
      <c r="S2584" s="201">
        <v>0</v>
      </c>
      <c r="T2584" s="202">
        <f>S2584*H2584</f>
        <v>0</v>
      </c>
      <c r="U2584" s="34"/>
      <c r="V2584" s="34"/>
      <c r="W2584" s="34"/>
      <c r="X2584" s="34"/>
      <c r="Y2584" s="34"/>
      <c r="Z2584" s="34"/>
      <c r="AA2584" s="34"/>
      <c r="AB2584" s="34"/>
      <c r="AC2584" s="34"/>
      <c r="AD2584" s="34"/>
      <c r="AE2584" s="34"/>
      <c r="AR2584" s="203" t="s">
        <v>279</v>
      </c>
      <c r="AT2584" s="203" t="s">
        <v>274</v>
      </c>
      <c r="AU2584" s="203" t="s">
        <v>16</v>
      </c>
      <c r="AY2584" s="17" t="s">
        <v>272</v>
      </c>
      <c r="BE2584" s="204">
        <f>IF(N2584="základní",J2584,0)</f>
        <v>0</v>
      </c>
      <c r="BF2584" s="204">
        <f>IF(N2584="snížená",J2584,0)</f>
        <v>0</v>
      </c>
      <c r="BG2584" s="204">
        <f>IF(N2584="zákl. přenesená",J2584,0)</f>
        <v>0</v>
      </c>
      <c r="BH2584" s="204">
        <f>IF(N2584="sníž. přenesená",J2584,0)</f>
        <v>0</v>
      </c>
      <c r="BI2584" s="204">
        <f>IF(N2584="nulová",J2584,0)</f>
        <v>0</v>
      </c>
      <c r="BJ2584" s="17" t="s">
        <v>16</v>
      </c>
      <c r="BK2584" s="204">
        <f>ROUND(I2584*H2584,2)</f>
        <v>0</v>
      </c>
      <c r="BL2584" s="17" t="s">
        <v>279</v>
      </c>
      <c r="BM2584" s="203" t="s">
        <v>7634</v>
      </c>
    </row>
    <row r="2585" spans="1:65" s="13" customFormat="1" ht="11.25">
      <c r="B2585" s="210"/>
      <c r="C2585" s="211"/>
      <c r="D2585" s="212" t="s">
        <v>283</v>
      </c>
      <c r="E2585" s="213" t="s">
        <v>1</v>
      </c>
      <c r="F2585" s="214" t="s">
        <v>6736</v>
      </c>
      <c r="G2585" s="211"/>
      <c r="H2585" s="213" t="s">
        <v>1</v>
      </c>
      <c r="I2585" s="215"/>
      <c r="J2585" s="211"/>
      <c r="K2585" s="211"/>
      <c r="L2585" s="216"/>
      <c r="M2585" s="217"/>
      <c r="N2585" s="218"/>
      <c r="O2585" s="218"/>
      <c r="P2585" s="218"/>
      <c r="Q2585" s="218"/>
      <c r="R2585" s="218"/>
      <c r="S2585" s="218"/>
      <c r="T2585" s="219"/>
      <c r="AT2585" s="220" t="s">
        <v>283</v>
      </c>
      <c r="AU2585" s="220" t="s">
        <v>16</v>
      </c>
      <c r="AV2585" s="13" t="s">
        <v>16</v>
      </c>
      <c r="AW2585" s="13" t="s">
        <v>32</v>
      </c>
      <c r="AX2585" s="13" t="s">
        <v>76</v>
      </c>
      <c r="AY2585" s="220" t="s">
        <v>272</v>
      </c>
    </row>
    <row r="2586" spans="1:65" s="14" customFormat="1" ht="11.25">
      <c r="B2586" s="221"/>
      <c r="C2586" s="222"/>
      <c r="D2586" s="212" t="s">
        <v>283</v>
      </c>
      <c r="E2586" s="223" t="s">
        <v>1</v>
      </c>
      <c r="F2586" s="224" t="s">
        <v>7</v>
      </c>
      <c r="G2586" s="222"/>
      <c r="H2586" s="225">
        <v>21</v>
      </c>
      <c r="I2586" s="226"/>
      <c r="J2586" s="222"/>
      <c r="K2586" s="222"/>
      <c r="L2586" s="227"/>
      <c r="M2586" s="228"/>
      <c r="N2586" s="229"/>
      <c r="O2586" s="229"/>
      <c r="P2586" s="229"/>
      <c r="Q2586" s="229"/>
      <c r="R2586" s="229"/>
      <c r="S2586" s="229"/>
      <c r="T2586" s="230"/>
      <c r="AT2586" s="231" t="s">
        <v>283</v>
      </c>
      <c r="AU2586" s="231" t="s">
        <v>16</v>
      </c>
      <c r="AV2586" s="14" t="s">
        <v>84</v>
      </c>
      <c r="AW2586" s="14" t="s">
        <v>32</v>
      </c>
      <c r="AX2586" s="14" t="s">
        <v>76</v>
      </c>
      <c r="AY2586" s="231" t="s">
        <v>272</v>
      </c>
    </row>
    <row r="2587" spans="1:65" s="15" customFormat="1" ht="11.25">
      <c r="B2587" s="246"/>
      <c r="C2587" s="247"/>
      <c r="D2587" s="212" t="s">
        <v>283</v>
      </c>
      <c r="E2587" s="248" t="s">
        <v>1</v>
      </c>
      <c r="F2587" s="249" t="s">
        <v>5942</v>
      </c>
      <c r="G2587" s="247"/>
      <c r="H2587" s="250">
        <v>21</v>
      </c>
      <c r="I2587" s="251"/>
      <c r="J2587" s="247"/>
      <c r="K2587" s="247"/>
      <c r="L2587" s="252"/>
      <c r="M2587" s="253"/>
      <c r="N2587" s="254"/>
      <c r="O2587" s="254"/>
      <c r="P2587" s="254"/>
      <c r="Q2587" s="254"/>
      <c r="R2587" s="254"/>
      <c r="S2587" s="254"/>
      <c r="T2587" s="255"/>
      <c r="AT2587" s="256" t="s">
        <v>283</v>
      </c>
      <c r="AU2587" s="256" t="s">
        <v>16</v>
      </c>
      <c r="AV2587" s="15" t="s">
        <v>279</v>
      </c>
      <c r="AW2587" s="15" t="s">
        <v>32</v>
      </c>
      <c r="AX2587" s="15" t="s">
        <v>16</v>
      </c>
      <c r="AY2587" s="256" t="s">
        <v>272</v>
      </c>
    </row>
    <row r="2588" spans="1:65" s="2" customFormat="1" ht="21.75" customHeight="1">
      <c r="A2588" s="34"/>
      <c r="B2588" s="35"/>
      <c r="C2588" s="192" t="s">
        <v>4325</v>
      </c>
      <c r="D2588" s="192" t="s">
        <v>274</v>
      </c>
      <c r="E2588" s="193" t="s">
        <v>7635</v>
      </c>
      <c r="F2588" s="194" t="s">
        <v>6841</v>
      </c>
      <c r="G2588" s="195" t="s">
        <v>185</v>
      </c>
      <c r="H2588" s="196">
        <v>43.5</v>
      </c>
      <c r="I2588" s="197"/>
      <c r="J2588" s="198">
        <f>ROUND(I2588*H2588,2)</f>
        <v>0</v>
      </c>
      <c r="K2588" s="194" t="s">
        <v>1</v>
      </c>
      <c r="L2588" s="39"/>
      <c r="M2588" s="199" t="s">
        <v>1</v>
      </c>
      <c r="N2588" s="200" t="s">
        <v>41</v>
      </c>
      <c r="O2588" s="71"/>
      <c r="P2588" s="201">
        <f>O2588*H2588</f>
        <v>0</v>
      </c>
      <c r="Q2588" s="201">
        <v>0</v>
      </c>
      <c r="R2588" s="201">
        <f>Q2588*H2588</f>
        <v>0</v>
      </c>
      <c r="S2588" s="201">
        <v>0</v>
      </c>
      <c r="T2588" s="202">
        <f>S2588*H2588</f>
        <v>0</v>
      </c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4"/>
      <c r="AE2588" s="34"/>
      <c r="AR2588" s="203" t="s">
        <v>279</v>
      </c>
      <c r="AT2588" s="203" t="s">
        <v>274</v>
      </c>
      <c r="AU2588" s="203" t="s">
        <v>16</v>
      </c>
      <c r="AY2588" s="17" t="s">
        <v>272</v>
      </c>
      <c r="BE2588" s="204">
        <f>IF(N2588="základní",J2588,0)</f>
        <v>0</v>
      </c>
      <c r="BF2588" s="204">
        <f>IF(N2588="snížená",J2588,0)</f>
        <v>0</v>
      </c>
      <c r="BG2588" s="204">
        <f>IF(N2588="zákl. přenesená",J2588,0)</f>
        <v>0</v>
      </c>
      <c r="BH2588" s="204">
        <f>IF(N2588="sníž. přenesená",J2588,0)</f>
        <v>0</v>
      </c>
      <c r="BI2588" s="204">
        <f>IF(N2588="nulová",J2588,0)</f>
        <v>0</v>
      </c>
      <c r="BJ2588" s="17" t="s">
        <v>16</v>
      </c>
      <c r="BK2588" s="204">
        <f>ROUND(I2588*H2588,2)</f>
        <v>0</v>
      </c>
      <c r="BL2588" s="17" t="s">
        <v>279</v>
      </c>
      <c r="BM2588" s="203" t="s">
        <v>7636</v>
      </c>
    </row>
    <row r="2589" spans="1:65" s="13" customFormat="1" ht="11.25">
      <c r="B2589" s="210"/>
      <c r="C2589" s="211"/>
      <c r="D2589" s="212" t="s">
        <v>283</v>
      </c>
      <c r="E2589" s="213" t="s">
        <v>1</v>
      </c>
      <c r="F2589" s="214" t="s">
        <v>6934</v>
      </c>
      <c r="G2589" s="211"/>
      <c r="H2589" s="213" t="s">
        <v>1</v>
      </c>
      <c r="I2589" s="215"/>
      <c r="J2589" s="211"/>
      <c r="K2589" s="211"/>
      <c r="L2589" s="216"/>
      <c r="M2589" s="217"/>
      <c r="N2589" s="218"/>
      <c r="O2589" s="218"/>
      <c r="P2589" s="218"/>
      <c r="Q2589" s="218"/>
      <c r="R2589" s="218"/>
      <c r="S2589" s="218"/>
      <c r="T2589" s="219"/>
      <c r="AT2589" s="220" t="s">
        <v>283</v>
      </c>
      <c r="AU2589" s="220" t="s">
        <v>16</v>
      </c>
      <c r="AV2589" s="13" t="s">
        <v>16</v>
      </c>
      <c r="AW2589" s="13" t="s">
        <v>32</v>
      </c>
      <c r="AX2589" s="13" t="s">
        <v>76</v>
      </c>
      <c r="AY2589" s="220" t="s">
        <v>272</v>
      </c>
    </row>
    <row r="2590" spans="1:65" s="14" customFormat="1" ht="11.25">
      <c r="B2590" s="221"/>
      <c r="C2590" s="222"/>
      <c r="D2590" s="212" t="s">
        <v>283</v>
      </c>
      <c r="E2590" s="223" t="s">
        <v>1</v>
      </c>
      <c r="F2590" s="224" t="s">
        <v>7637</v>
      </c>
      <c r="G2590" s="222"/>
      <c r="H2590" s="225">
        <v>43.5</v>
      </c>
      <c r="I2590" s="226"/>
      <c r="J2590" s="222"/>
      <c r="K2590" s="222"/>
      <c r="L2590" s="227"/>
      <c r="M2590" s="228"/>
      <c r="N2590" s="229"/>
      <c r="O2590" s="229"/>
      <c r="P2590" s="229"/>
      <c r="Q2590" s="229"/>
      <c r="R2590" s="229"/>
      <c r="S2590" s="229"/>
      <c r="T2590" s="230"/>
      <c r="AT2590" s="231" t="s">
        <v>283</v>
      </c>
      <c r="AU2590" s="231" t="s">
        <v>16</v>
      </c>
      <c r="AV2590" s="14" t="s">
        <v>84</v>
      </c>
      <c r="AW2590" s="14" t="s">
        <v>32</v>
      </c>
      <c r="AX2590" s="14" t="s">
        <v>76</v>
      </c>
      <c r="AY2590" s="231" t="s">
        <v>272</v>
      </c>
    </row>
    <row r="2591" spans="1:65" s="15" customFormat="1" ht="11.25">
      <c r="B2591" s="246"/>
      <c r="C2591" s="247"/>
      <c r="D2591" s="212" t="s">
        <v>283</v>
      </c>
      <c r="E2591" s="248" t="s">
        <v>1</v>
      </c>
      <c r="F2591" s="249" t="s">
        <v>5942</v>
      </c>
      <c r="G2591" s="247"/>
      <c r="H2591" s="250">
        <v>43.5</v>
      </c>
      <c r="I2591" s="251"/>
      <c r="J2591" s="247"/>
      <c r="K2591" s="247"/>
      <c r="L2591" s="252"/>
      <c r="M2591" s="253"/>
      <c r="N2591" s="254"/>
      <c r="O2591" s="254"/>
      <c r="P2591" s="254"/>
      <c r="Q2591" s="254"/>
      <c r="R2591" s="254"/>
      <c r="S2591" s="254"/>
      <c r="T2591" s="255"/>
      <c r="AT2591" s="256" t="s">
        <v>283</v>
      </c>
      <c r="AU2591" s="256" t="s">
        <v>16</v>
      </c>
      <c r="AV2591" s="15" t="s">
        <v>279</v>
      </c>
      <c r="AW2591" s="15" t="s">
        <v>32</v>
      </c>
      <c r="AX2591" s="15" t="s">
        <v>16</v>
      </c>
      <c r="AY2591" s="256" t="s">
        <v>272</v>
      </c>
    </row>
    <row r="2592" spans="1:65" s="2" customFormat="1" ht="21.75" customHeight="1">
      <c r="A2592" s="34"/>
      <c r="B2592" s="35"/>
      <c r="C2592" s="192" t="s">
        <v>4329</v>
      </c>
      <c r="D2592" s="192" t="s">
        <v>274</v>
      </c>
      <c r="E2592" s="193" t="s">
        <v>7638</v>
      </c>
      <c r="F2592" s="194" t="s">
        <v>7315</v>
      </c>
      <c r="G2592" s="195" t="s">
        <v>185</v>
      </c>
      <c r="H2592" s="196">
        <v>1.5</v>
      </c>
      <c r="I2592" s="197"/>
      <c r="J2592" s="198">
        <f>ROUND(I2592*H2592,2)</f>
        <v>0</v>
      </c>
      <c r="K2592" s="194" t="s">
        <v>1</v>
      </c>
      <c r="L2592" s="39"/>
      <c r="M2592" s="199" t="s">
        <v>1</v>
      </c>
      <c r="N2592" s="200" t="s">
        <v>41</v>
      </c>
      <c r="O2592" s="71"/>
      <c r="P2592" s="201">
        <f>O2592*H2592</f>
        <v>0</v>
      </c>
      <c r="Q2592" s="201">
        <v>0</v>
      </c>
      <c r="R2592" s="201">
        <f>Q2592*H2592</f>
        <v>0</v>
      </c>
      <c r="S2592" s="201">
        <v>0</v>
      </c>
      <c r="T2592" s="202">
        <f>S2592*H2592</f>
        <v>0</v>
      </c>
      <c r="U2592" s="34"/>
      <c r="V2592" s="34"/>
      <c r="W2592" s="34"/>
      <c r="X2592" s="34"/>
      <c r="Y2592" s="34"/>
      <c r="Z2592" s="34"/>
      <c r="AA2592" s="34"/>
      <c r="AB2592" s="34"/>
      <c r="AC2592" s="34"/>
      <c r="AD2592" s="34"/>
      <c r="AE2592" s="34"/>
      <c r="AR2592" s="203" t="s">
        <v>279</v>
      </c>
      <c r="AT2592" s="203" t="s">
        <v>274</v>
      </c>
      <c r="AU2592" s="203" t="s">
        <v>16</v>
      </c>
      <c r="AY2592" s="17" t="s">
        <v>272</v>
      </c>
      <c r="BE2592" s="204">
        <f>IF(N2592="základní",J2592,0)</f>
        <v>0</v>
      </c>
      <c r="BF2592" s="204">
        <f>IF(N2592="snížená",J2592,0)</f>
        <v>0</v>
      </c>
      <c r="BG2592" s="204">
        <f>IF(N2592="zákl. přenesená",J2592,0)</f>
        <v>0</v>
      </c>
      <c r="BH2592" s="204">
        <f>IF(N2592="sníž. přenesená",J2592,0)</f>
        <v>0</v>
      </c>
      <c r="BI2592" s="204">
        <f>IF(N2592="nulová",J2592,0)</f>
        <v>0</v>
      </c>
      <c r="BJ2592" s="17" t="s">
        <v>16</v>
      </c>
      <c r="BK2592" s="204">
        <f>ROUND(I2592*H2592,2)</f>
        <v>0</v>
      </c>
      <c r="BL2592" s="17" t="s">
        <v>279</v>
      </c>
      <c r="BM2592" s="203" t="s">
        <v>7639</v>
      </c>
    </row>
    <row r="2593" spans="1:65" s="13" customFormat="1" ht="11.25">
      <c r="B2593" s="210"/>
      <c r="C2593" s="211"/>
      <c r="D2593" s="212" t="s">
        <v>283</v>
      </c>
      <c r="E2593" s="213" t="s">
        <v>1</v>
      </c>
      <c r="F2593" s="214" t="s">
        <v>6736</v>
      </c>
      <c r="G2593" s="211"/>
      <c r="H2593" s="213" t="s">
        <v>1</v>
      </c>
      <c r="I2593" s="215"/>
      <c r="J2593" s="211"/>
      <c r="K2593" s="211"/>
      <c r="L2593" s="216"/>
      <c r="M2593" s="217"/>
      <c r="N2593" s="218"/>
      <c r="O2593" s="218"/>
      <c r="P2593" s="218"/>
      <c r="Q2593" s="218"/>
      <c r="R2593" s="218"/>
      <c r="S2593" s="218"/>
      <c r="T2593" s="219"/>
      <c r="AT2593" s="220" t="s">
        <v>283</v>
      </c>
      <c r="AU2593" s="220" t="s">
        <v>16</v>
      </c>
      <c r="AV2593" s="13" t="s">
        <v>16</v>
      </c>
      <c r="AW2593" s="13" t="s">
        <v>32</v>
      </c>
      <c r="AX2593" s="13" t="s">
        <v>76</v>
      </c>
      <c r="AY2593" s="220" t="s">
        <v>272</v>
      </c>
    </row>
    <row r="2594" spans="1:65" s="14" customFormat="1" ht="11.25">
      <c r="B2594" s="221"/>
      <c r="C2594" s="222"/>
      <c r="D2594" s="212" t="s">
        <v>283</v>
      </c>
      <c r="E2594" s="223" t="s">
        <v>1</v>
      </c>
      <c r="F2594" s="224" t="s">
        <v>7047</v>
      </c>
      <c r="G2594" s="222"/>
      <c r="H2594" s="225">
        <v>1.5</v>
      </c>
      <c r="I2594" s="226"/>
      <c r="J2594" s="222"/>
      <c r="K2594" s="222"/>
      <c r="L2594" s="227"/>
      <c r="M2594" s="228"/>
      <c r="N2594" s="229"/>
      <c r="O2594" s="229"/>
      <c r="P2594" s="229"/>
      <c r="Q2594" s="229"/>
      <c r="R2594" s="229"/>
      <c r="S2594" s="229"/>
      <c r="T2594" s="230"/>
      <c r="AT2594" s="231" t="s">
        <v>283</v>
      </c>
      <c r="AU2594" s="231" t="s">
        <v>16</v>
      </c>
      <c r="AV2594" s="14" t="s">
        <v>84</v>
      </c>
      <c r="AW2594" s="14" t="s">
        <v>32</v>
      </c>
      <c r="AX2594" s="14" t="s">
        <v>76</v>
      </c>
      <c r="AY2594" s="231" t="s">
        <v>272</v>
      </c>
    </row>
    <row r="2595" spans="1:65" s="15" customFormat="1" ht="11.25">
      <c r="B2595" s="246"/>
      <c r="C2595" s="247"/>
      <c r="D2595" s="212" t="s">
        <v>283</v>
      </c>
      <c r="E2595" s="248" t="s">
        <v>1</v>
      </c>
      <c r="F2595" s="249" t="s">
        <v>5942</v>
      </c>
      <c r="G2595" s="247"/>
      <c r="H2595" s="250">
        <v>1.5</v>
      </c>
      <c r="I2595" s="251"/>
      <c r="J2595" s="247"/>
      <c r="K2595" s="247"/>
      <c r="L2595" s="252"/>
      <c r="M2595" s="253"/>
      <c r="N2595" s="254"/>
      <c r="O2595" s="254"/>
      <c r="P2595" s="254"/>
      <c r="Q2595" s="254"/>
      <c r="R2595" s="254"/>
      <c r="S2595" s="254"/>
      <c r="T2595" s="255"/>
      <c r="AT2595" s="256" t="s">
        <v>283</v>
      </c>
      <c r="AU2595" s="256" t="s">
        <v>16</v>
      </c>
      <c r="AV2595" s="15" t="s">
        <v>279</v>
      </c>
      <c r="AW2595" s="15" t="s">
        <v>32</v>
      </c>
      <c r="AX2595" s="15" t="s">
        <v>16</v>
      </c>
      <c r="AY2595" s="256" t="s">
        <v>272</v>
      </c>
    </row>
    <row r="2596" spans="1:65" s="2" customFormat="1" ht="21.75" customHeight="1">
      <c r="A2596" s="34"/>
      <c r="B2596" s="35"/>
      <c r="C2596" s="192" t="s">
        <v>4333</v>
      </c>
      <c r="D2596" s="192" t="s">
        <v>274</v>
      </c>
      <c r="E2596" s="193" t="s">
        <v>7640</v>
      </c>
      <c r="F2596" s="194" t="s">
        <v>7444</v>
      </c>
      <c r="G2596" s="195" t="s">
        <v>185</v>
      </c>
      <c r="H2596" s="196">
        <v>14</v>
      </c>
      <c r="I2596" s="197"/>
      <c r="J2596" s="198">
        <f>ROUND(I2596*H2596,2)</f>
        <v>0</v>
      </c>
      <c r="K2596" s="194" t="s">
        <v>1</v>
      </c>
      <c r="L2596" s="39"/>
      <c r="M2596" s="199" t="s">
        <v>1</v>
      </c>
      <c r="N2596" s="200" t="s">
        <v>41</v>
      </c>
      <c r="O2596" s="71"/>
      <c r="P2596" s="201">
        <f>O2596*H2596</f>
        <v>0</v>
      </c>
      <c r="Q2596" s="201">
        <v>0</v>
      </c>
      <c r="R2596" s="201">
        <f>Q2596*H2596</f>
        <v>0</v>
      </c>
      <c r="S2596" s="201">
        <v>0</v>
      </c>
      <c r="T2596" s="202">
        <f>S2596*H2596</f>
        <v>0</v>
      </c>
      <c r="U2596" s="34"/>
      <c r="V2596" s="34"/>
      <c r="W2596" s="34"/>
      <c r="X2596" s="34"/>
      <c r="Y2596" s="34"/>
      <c r="Z2596" s="34"/>
      <c r="AA2596" s="34"/>
      <c r="AB2596" s="34"/>
      <c r="AC2596" s="34"/>
      <c r="AD2596" s="34"/>
      <c r="AE2596" s="34"/>
      <c r="AR2596" s="203" t="s">
        <v>279</v>
      </c>
      <c r="AT2596" s="203" t="s">
        <v>274</v>
      </c>
      <c r="AU2596" s="203" t="s">
        <v>16</v>
      </c>
      <c r="AY2596" s="17" t="s">
        <v>272</v>
      </c>
      <c r="BE2596" s="204">
        <f>IF(N2596="základní",J2596,0)</f>
        <v>0</v>
      </c>
      <c r="BF2596" s="204">
        <f>IF(N2596="snížená",J2596,0)</f>
        <v>0</v>
      </c>
      <c r="BG2596" s="204">
        <f>IF(N2596="zákl. přenesená",J2596,0)</f>
        <v>0</v>
      </c>
      <c r="BH2596" s="204">
        <f>IF(N2596="sníž. přenesená",J2596,0)</f>
        <v>0</v>
      </c>
      <c r="BI2596" s="204">
        <f>IF(N2596="nulová",J2596,0)</f>
        <v>0</v>
      </c>
      <c r="BJ2596" s="17" t="s">
        <v>16</v>
      </c>
      <c r="BK2596" s="204">
        <f>ROUND(I2596*H2596,2)</f>
        <v>0</v>
      </c>
      <c r="BL2596" s="17" t="s">
        <v>279</v>
      </c>
      <c r="BM2596" s="203" t="s">
        <v>7641</v>
      </c>
    </row>
    <row r="2597" spans="1:65" s="13" customFormat="1" ht="11.25">
      <c r="B2597" s="210"/>
      <c r="C2597" s="211"/>
      <c r="D2597" s="212" t="s">
        <v>283</v>
      </c>
      <c r="E2597" s="213" t="s">
        <v>1</v>
      </c>
      <c r="F2597" s="214" t="s">
        <v>7425</v>
      </c>
      <c r="G2597" s="211"/>
      <c r="H2597" s="213" t="s">
        <v>1</v>
      </c>
      <c r="I2597" s="215"/>
      <c r="J2597" s="211"/>
      <c r="K2597" s="211"/>
      <c r="L2597" s="216"/>
      <c r="M2597" s="217"/>
      <c r="N2597" s="218"/>
      <c r="O2597" s="218"/>
      <c r="P2597" s="218"/>
      <c r="Q2597" s="218"/>
      <c r="R2597" s="218"/>
      <c r="S2597" s="218"/>
      <c r="T2597" s="219"/>
      <c r="AT2597" s="220" t="s">
        <v>283</v>
      </c>
      <c r="AU2597" s="220" t="s">
        <v>16</v>
      </c>
      <c r="AV2597" s="13" t="s">
        <v>16</v>
      </c>
      <c r="AW2597" s="13" t="s">
        <v>32</v>
      </c>
      <c r="AX2597" s="13" t="s">
        <v>76</v>
      </c>
      <c r="AY2597" s="220" t="s">
        <v>272</v>
      </c>
    </row>
    <row r="2598" spans="1:65" s="14" customFormat="1" ht="11.25">
      <c r="B2598" s="221"/>
      <c r="C2598" s="222"/>
      <c r="D2598" s="212" t="s">
        <v>283</v>
      </c>
      <c r="E2598" s="223" t="s">
        <v>1</v>
      </c>
      <c r="F2598" s="224" t="s">
        <v>5121</v>
      </c>
      <c r="G2598" s="222"/>
      <c r="H2598" s="225">
        <v>14</v>
      </c>
      <c r="I2598" s="226"/>
      <c r="J2598" s="222"/>
      <c r="K2598" s="222"/>
      <c r="L2598" s="227"/>
      <c r="M2598" s="228"/>
      <c r="N2598" s="229"/>
      <c r="O2598" s="229"/>
      <c r="P2598" s="229"/>
      <c r="Q2598" s="229"/>
      <c r="R2598" s="229"/>
      <c r="S2598" s="229"/>
      <c r="T2598" s="230"/>
      <c r="AT2598" s="231" t="s">
        <v>283</v>
      </c>
      <c r="AU2598" s="231" t="s">
        <v>16</v>
      </c>
      <c r="AV2598" s="14" t="s">
        <v>84</v>
      </c>
      <c r="AW2598" s="14" t="s">
        <v>32</v>
      </c>
      <c r="AX2598" s="14" t="s">
        <v>76</v>
      </c>
      <c r="AY2598" s="231" t="s">
        <v>272</v>
      </c>
    </row>
    <row r="2599" spans="1:65" s="15" customFormat="1" ht="11.25">
      <c r="B2599" s="246"/>
      <c r="C2599" s="247"/>
      <c r="D2599" s="212" t="s">
        <v>283</v>
      </c>
      <c r="E2599" s="248" t="s">
        <v>1</v>
      </c>
      <c r="F2599" s="249" t="s">
        <v>5942</v>
      </c>
      <c r="G2599" s="247"/>
      <c r="H2599" s="250">
        <v>14</v>
      </c>
      <c r="I2599" s="251"/>
      <c r="J2599" s="247"/>
      <c r="K2599" s="247"/>
      <c r="L2599" s="252"/>
      <c r="M2599" s="253"/>
      <c r="N2599" s="254"/>
      <c r="O2599" s="254"/>
      <c r="P2599" s="254"/>
      <c r="Q2599" s="254"/>
      <c r="R2599" s="254"/>
      <c r="S2599" s="254"/>
      <c r="T2599" s="255"/>
      <c r="AT2599" s="256" t="s">
        <v>283</v>
      </c>
      <c r="AU2599" s="256" t="s">
        <v>16</v>
      </c>
      <c r="AV2599" s="15" t="s">
        <v>279</v>
      </c>
      <c r="AW2599" s="15" t="s">
        <v>32</v>
      </c>
      <c r="AX2599" s="15" t="s">
        <v>16</v>
      </c>
      <c r="AY2599" s="256" t="s">
        <v>272</v>
      </c>
    </row>
    <row r="2600" spans="1:65" s="2" customFormat="1" ht="16.5" customHeight="1">
      <c r="A2600" s="34"/>
      <c r="B2600" s="35"/>
      <c r="C2600" s="192" t="s">
        <v>4337</v>
      </c>
      <c r="D2600" s="192" t="s">
        <v>274</v>
      </c>
      <c r="E2600" s="193" t="s">
        <v>7642</v>
      </c>
      <c r="F2600" s="194" t="s">
        <v>7447</v>
      </c>
      <c r="G2600" s="195" t="s">
        <v>185</v>
      </c>
      <c r="H2600" s="196">
        <v>79.5</v>
      </c>
      <c r="I2600" s="197"/>
      <c r="J2600" s="198">
        <f>ROUND(I2600*H2600,2)</f>
        <v>0</v>
      </c>
      <c r="K2600" s="194" t="s">
        <v>1</v>
      </c>
      <c r="L2600" s="39"/>
      <c r="M2600" s="199" t="s">
        <v>1</v>
      </c>
      <c r="N2600" s="200" t="s">
        <v>41</v>
      </c>
      <c r="O2600" s="71"/>
      <c r="P2600" s="201">
        <f>O2600*H2600</f>
        <v>0</v>
      </c>
      <c r="Q2600" s="201">
        <v>0</v>
      </c>
      <c r="R2600" s="201">
        <f>Q2600*H2600</f>
        <v>0</v>
      </c>
      <c r="S2600" s="201">
        <v>0</v>
      </c>
      <c r="T2600" s="202">
        <f>S2600*H2600</f>
        <v>0</v>
      </c>
      <c r="U2600" s="34"/>
      <c r="V2600" s="34"/>
      <c r="W2600" s="34"/>
      <c r="X2600" s="34"/>
      <c r="Y2600" s="34"/>
      <c r="Z2600" s="34"/>
      <c r="AA2600" s="34"/>
      <c r="AB2600" s="34"/>
      <c r="AC2600" s="34"/>
      <c r="AD2600" s="34"/>
      <c r="AE2600" s="34"/>
      <c r="AR2600" s="203" t="s">
        <v>279</v>
      </c>
      <c r="AT2600" s="203" t="s">
        <v>274</v>
      </c>
      <c r="AU2600" s="203" t="s">
        <v>16</v>
      </c>
      <c r="AY2600" s="17" t="s">
        <v>272</v>
      </c>
      <c r="BE2600" s="204">
        <f>IF(N2600="základní",J2600,0)</f>
        <v>0</v>
      </c>
      <c r="BF2600" s="204">
        <f>IF(N2600="snížená",J2600,0)</f>
        <v>0</v>
      </c>
      <c r="BG2600" s="204">
        <f>IF(N2600="zákl. přenesená",J2600,0)</f>
        <v>0</v>
      </c>
      <c r="BH2600" s="204">
        <f>IF(N2600="sníž. přenesená",J2600,0)</f>
        <v>0</v>
      </c>
      <c r="BI2600" s="204">
        <f>IF(N2600="nulová",J2600,0)</f>
        <v>0</v>
      </c>
      <c r="BJ2600" s="17" t="s">
        <v>16</v>
      </c>
      <c r="BK2600" s="204">
        <f>ROUND(I2600*H2600,2)</f>
        <v>0</v>
      </c>
      <c r="BL2600" s="17" t="s">
        <v>279</v>
      </c>
      <c r="BM2600" s="203" t="s">
        <v>7643</v>
      </c>
    </row>
    <row r="2601" spans="1:65" s="13" customFormat="1" ht="33.75">
      <c r="B2601" s="210"/>
      <c r="C2601" s="211"/>
      <c r="D2601" s="212" t="s">
        <v>283</v>
      </c>
      <c r="E2601" s="213" t="s">
        <v>1</v>
      </c>
      <c r="F2601" s="214" t="s">
        <v>6844</v>
      </c>
      <c r="G2601" s="211"/>
      <c r="H2601" s="213" t="s">
        <v>1</v>
      </c>
      <c r="I2601" s="215"/>
      <c r="J2601" s="211"/>
      <c r="K2601" s="211"/>
      <c r="L2601" s="216"/>
      <c r="M2601" s="217"/>
      <c r="N2601" s="218"/>
      <c r="O2601" s="218"/>
      <c r="P2601" s="218"/>
      <c r="Q2601" s="218"/>
      <c r="R2601" s="218"/>
      <c r="S2601" s="218"/>
      <c r="T2601" s="219"/>
      <c r="AT2601" s="220" t="s">
        <v>283</v>
      </c>
      <c r="AU2601" s="220" t="s">
        <v>16</v>
      </c>
      <c r="AV2601" s="13" t="s">
        <v>16</v>
      </c>
      <c r="AW2601" s="13" t="s">
        <v>32</v>
      </c>
      <c r="AX2601" s="13" t="s">
        <v>76</v>
      </c>
      <c r="AY2601" s="220" t="s">
        <v>272</v>
      </c>
    </row>
    <row r="2602" spans="1:65" s="13" customFormat="1" ht="22.5">
      <c r="B2602" s="210"/>
      <c r="C2602" s="211"/>
      <c r="D2602" s="212" t="s">
        <v>283</v>
      </c>
      <c r="E2602" s="213" t="s">
        <v>1</v>
      </c>
      <c r="F2602" s="214" t="s">
        <v>6845</v>
      </c>
      <c r="G2602" s="211"/>
      <c r="H2602" s="213" t="s">
        <v>1</v>
      </c>
      <c r="I2602" s="215"/>
      <c r="J2602" s="211"/>
      <c r="K2602" s="211"/>
      <c r="L2602" s="216"/>
      <c r="M2602" s="217"/>
      <c r="N2602" s="218"/>
      <c r="O2602" s="218"/>
      <c r="P2602" s="218"/>
      <c r="Q2602" s="218"/>
      <c r="R2602" s="218"/>
      <c r="S2602" s="218"/>
      <c r="T2602" s="219"/>
      <c r="AT2602" s="220" t="s">
        <v>283</v>
      </c>
      <c r="AU2602" s="220" t="s">
        <v>16</v>
      </c>
      <c r="AV2602" s="13" t="s">
        <v>16</v>
      </c>
      <c r="AW2602" s="13" t="s">
        <v>32</v>
      </c>
      <c r="AX2602" s="13" t="s">
        <v>76</v>
      </c>
      <c r="AY2602" s="220" t="s">
        <v>272</v>
      </c>
    </row>
    <row r="2603" spans="1:65" s="13" customFormat="1" ht="22.5">
      <c r="B2603" s="210"/>
      <c r="C2603" s="211"/>
      <c r="D2603" s="212" t="s">
        <v>283</v>
      </c>
      <c r="E2603" s="213" t="s">
        <v>1</v>
      </c>
      <c r="F2603" s="214" t="s">
        <v>7563</v>
      </c>
      <c r="G2603" s="211"/>
      <c r="H2603" s="213" t="s">
        <v>1</v>
      </c>
      <c r="I2603" s="215"/>
      <c r="J2603" s="211"/>
      <c r="K2603" s="211"/>
      <c r="L2603" s="216"/>
      <c r="M2603" s="217"/>
      <c r="N2603" s="218"/>
      <c r="O2603" s="218"/>
      <c r="P2603" s="218"/>
      <c r="Q2603" s="218"/>
      <c r="R2603" s="218"/>
      <c r="S2603" s="218"/>
      <c r="T2603" s="219"/>
      <c r="AT2603" s="220" t="s">
        <v>283</v>
      </c>
      <c r="AU2603" s="220" t="s">
        <v>16</v>
      </c>
      <c r="AV2603" s="13" t="s">
        <v>16</v>
      </c>
      <c r="AW2603" s="13" t="s">
        <v>32</v>
      </c>
      <c r="AX2603" s="13" t="s">
        <v>76</v>
      </c>
      <c r="AY2603" s="220" t="s">
        <v>272</v>
      </c>
    </row>
    <row r="2604" spans="1:65" s="14" customFormat="1" ht="11.25">
      <c r="B2604" s="221"/>
      <c r="C2604" s="222"/>
      <c r="D2604" s="212" t="s">
        <v>283</v>
      </c>
      <c r="E2604" s="223" t="s">
        <v>1</v>
      </c>
      <c r="F2604" s="224" t="s">
        <v>7644</v>
      </c>
      <c r="G2604" s="222"/>
      <c r="H2604" s="225">
        <v>79.5</v>
      </c>
      <c r="I2604" s="226"/>
      <c r="J2604" s="222"/>
      <c r="K2604" s="222"/>
      <c r="L2604" s="227"/>
      <c r="M2604" s="228"/>
      <c r="N2604" s="229"/>
      <c r="O2604" s="229"/>
      <c r="P2604" s="229"/>
      <c r="Q2604" s="229"/>
      <c r="R2604" s="229"/>
      <c r="S2604" s="229"/>
      <c r="T2604" s="230"/>
      <c r="AT2604" s="231" t="s">
        <v>283</v>
      </c>
      <c r="AU2604" s="231" t="s">
        <v>16</v>
      </c>
      <c r="AV2604" s="14" t="s">
        <v>84</v>
      </c>
      <c r="AW2604" s="14" t="s">
        <v>32</v>
      </c>
      <c r="AX2604" s="14" t="s">
        <v>76</v>
      </c>
      <c r="AY2604" s="231" t="s">
        <v>272</v>
      </c>
    </row>
    <row r="2605" spans="1:65" s="15" customFormat="1" ht="11.25">
      <c r="B2605" s="246"/>
      <c r="C2605" s="247"/>
      <c r="D2605" s="212" t="s">
        <v>283</v>
      </c>
      <c r="E2605" s="248" t="s">
        <v>1</v>
      </c>
      <c r="F2605" s="249" t="s">
        <v>5942</v>
      </c>
      <c r="G2605" s="247"/>
      <c r="H2605" s="250">
        <v>79.5</v>
      </c>
      <c r="I2605" s="251"/>
      <c r="J2605" s="247"/>
      <c r="K2605" s="247"/>
      <c r="L2605" s="252"/>
      <c r="M2605" s="253"/>
      <c r="N2605" s="254"/>
      <c r="O2605" s="254"/>
      <c r="P2605" s="254"/>
      <c r="Q2605" s="254"/>
      <c r="R2605" s="254"/>
      <c r="S2605" s="254"/>
      <c r="T2605" s="255"/>
      <c r="AT2605" s="256" t="s">
        <v>283</v>
      </c>
      <c r="AU2605" s="256" t="s">
        <v>16</v>
      </c>
      <c r="AV2605" s="15" t="s">
        <v>279</v>
      </c>
      <c r="AW2605" s="15" t="s">
        <v>32</v>
      </c>
      <c r="AX2605" s="15" t="s">
        <v>16</v>
      </c>
      <c r="AY2605" s="256" t="s">
        <v>272</v>
      </c>
    </row>
    <row r="2606" spans="1:65" s="2" customFormat="1" ht="16.5" customHeight="1">
      <c r="A2606" s="34"/>
      <c r="B2606" s="35"/>
      <c r="C2606" s="192" t="s">
        <v>4341</v>
      </c>
      <c r="D2606" s="192" t="s">
        <v>274</v>
      </c>
      <c r="E2606" s="193" t="s">
        <v>7645</v>
      </c>
      <c r="F2606" s="194" t="s">
        <v>7200</v>
      </c>
      <c r="G2606" s="195" t="s">
        <v>3165</v>
      </c>
      <c r="H2606" s="196">
        <v>4</v>
      </c>
      <c r="I2606" s="197"/>
      <c r="J2606" s="198">
        <f>ROUND(I2606*H2606,2)</f>
        <v>0</v>
      </c>
      <c r="K2606" s="194" t="s">
        <v>1</v>
      </c>
      <c r="L2606" s="39"/>
      <c r="M2606" s="199" t="s">
        <v>1</v>
      </c>
      <c r="N2606" s="200" t="s">
        <v>41</v>
      </c>
      <c r="O2606" s="71"/>
      <c r="P2606" s="201">
        <f>O2606*H2606</f>
        <v>0</v>
      </c>
      <c r="Q2606" s="201">
        <v>0</v>
      </c>
      <c r="R2606" s="201">
        <f>Q2606*H2606</f>
        <v>0</v>
      </c>
      <c r="S2606" s="201">
        <v>0</v>
      </c>
      <c r="T2606" s="202">
        <f>S2606*H2606</f>
        <v>0</v>
      </c>
      <c r="U2606" s="34"/>
      <c r="V2606" s="34"/>
      <c r="W2606" s="34"/>
      <c r="X2606" s="34"/>
      <c r="Y2606" s="34"/>
      <c r="Z2606" s="34"/>
      <c r="AA2606" s="34"/>
      <c r="AB2606" s="34"/>
      <c r="AC2606" s="34"/>
      <c r="AD2606" s="34"/>
      <c r="AE2606" s="34"/>
      <c r="AR2606" s="203" t="s">
        <v>279</v>
      </c>
      <c r="AT2606" s="203" t="s">
        <v>274</v>
      </c>
      <c r="AU2606" s="203" t="s">
        <v>16</v>
      </c>
      <c r="AY2606" s="17" t="s">
        <v>272</v>
      </c>
      <c r="BE2606" s="204">
        <f>IF(N2606="základní",J2606,0)</f>
        <v>0</v>
      </c>
      <c r="BF2606" s="204">
        <f>IF(N2606="snížená",J2606,0)</f>
        <v>0</v>
      </c>
      <c r="BG2606" s="204">
        <f>IF(N2606="zákl. přenesená",J2606,0)</f>
        <v>0</v>
      </c>
      <c r="BH2606" s="204">
        <f>IF(N2606="sníž. přenesená",J2606,0)</f>
        <v>0</v>
      </c>
      <c r="BI2606" s="204">
        <f>IF(N2606="nulová",J2606,0)</f>
        <v>0</v>
      </c>
      <c r="BJ2606" s="17" t="s">
        <v>16</v>
      </c>
      <c r="BK2606" s="204">
        <f>ROUND(I2606*H2606,2)</f>
        <v>0</v>
      </c>
      <c r="BL2606" s="17" t="s">
        <v>279</v>
      </c>
      <c r="BM2606" s="203" t="s">
        <v>7646</v>
      </c>
    </row>
    <row r="2607" spans="1:65" s="13" customFormat="1" ht="22.5">
      <c r="B2607" s="210"/>
      <c r="C2607" s="211"/>
      <c r="D2607" s="212" t="s">
        <v>283</v>
      </c>
      <c r="E2607" s="213" t="s">
        <v>1</v>
      </c>
      <c r="F2607" s="214" t="s">
        <v>7563</v>
      </c>
      <c r="G2607" s="211"/>
      <c r="H2607" s="213" t="s">
        <v>1</v>
      </c>
      <c r="I2607" s="215"/>
      <c r="J2607" s="211"/>
      <c r="K2607" s="211"/>
      <c r="L2607" s="216"/>
      <c r="M2607" s="217"/>
      <c r="N2607" s="218"/>
      <c r="O2607" s="218"/>
      <c r="P2607" s="218"/>
      <c r="Q2607" s="218"/>
      <c r="R2607" s="218"/>
      <c r="S2607" s="218"/>
      <c r="T2607" s="219"/>
      <c r="AT2607" s="220" t="s">
        <v>283</v>
      </c>
      <c r="AU2607" s="220" t="s">
        <v>16</v>
      </c>
      <c r="AV2607" s="13" t="s">
        <v>16</v>
      </c>
      <c r="AW2607" s="13" t="s">
        <v>32</v>
      </c>
      <c r="AX2607" s="13" t="s">
        <v>76</v>
      </c>
      <c r="AY2607" s="220" t="s">
        <v>272</v>
      </c>
    </row>
    <row r="2608" spans="1:65" s="14" customFormat="1" ht="11.25">
      <c r="B2608" s="221"/>
      <c r="C2608" s="222"/>
      <c r="D2608" s="212" t="s">
        <v>283</v>
      </c>
      <c r="E2608" s="223" t="s">
        <v>1</v>
      </c>
      <c r="F2608" s="224" t="s">
        <v>279</v>
      </c>
      <c r="G2608" s="222"/>
      <c r="H2608" s="225">
        <v>4</v>
      </c>
      <c r="I2608" s="226"/>
      <c r="J2608" s="222"/>
      <c r="K2608" s="222"/>
      <c r="L2608" s="227"/>
      <c r="M2608" s="228"/>
      <c r="N2608" s="229"/>
      <c r="O2608" s="229"/>
      <c r="P2608" s="229"/>
      <c r="Q2608" s="229"/>
      <c r="R2608" s="229"/>
      <c r="S2608" s="229"/>
      <c r="T2608" s="230"/>
      <c r="AT2608" s="231" t="s">
        <v>283</v>
      </c>
      <c r="AU2608" s="231" t="s">
        <v>16</v>
      </c>
      <c r="AV2608" s="14" t="s">
        <v>84</v>
      </c>
      <c r="AW2608" s="14" t="s">
        <v>32</v>
      </c>
      <c r="AX2608" s="14" t="s">
        <v>76</v>
      </c>
      <c r="AY2608" s="231" t="s">
        <v>272</v>
      </c>
    </row>
    <row r="2609" spans="1:65" s="15" customFormat="1" ht="11.25">
      <c r="B2609" s="246"/>
      <c r="C2609" s="247"/>
      <c r="D2609" s="212" t="s">
        <v>283</v>
      </c>
      <c r="E2609" s="248" t="s">
        <v>1</v>
      </c>
      <c r="F2609" s="249" t="s">
        <v>5942</v>
      </c>
      <c r="G2609" s="247"/>
      <c r="H2609" s="250">
        <v>4</v>
      </c>
      <c r="I2609" s="251"/>
      <c r="J2609" s="247"/>
      <c r="K2609" s="247"/>
      <c r="L2609" s="252"/>
      <c r="M2609" s="253"/>
      <c r="N2609" s="254"/>
      <c r="O2609" s="254"/>
      <c r="P2609" s="254"/>
      <c r="Q2609" s="254"/>
      <c r="R2609" s="254"/>
      <c r="S2609" s="254"/>
      <c r="T2609" s="255"/>
      <c r="AT2609" s="256" t="s">
        <v>283</v>
      </c>
      <c r="AU2609" s="256" t="s">
        <v>16</v>
      </c>
      <c r="AV2609" s="15" t="s">
        <v>279</v>
      </c>
      <c r="AW2609" s="15" t="s">
        <v>32</v>
      </c>
      <c r="AX2609" s="15" t="s">
        <v>16</v>
      </c>
      <c r="AY2609" s="256" t="s">
        <v>272</v>
      </c>
    </row>
    <row r="2610" spans="1:65" s="2" customFormat="1" ht="37.9" customHeight="1">
      <c r="A2610" s="34"/>
      <c r="B2610" s="35"/>
      <c r="C2610" s="192" t="s">
        <v>4365</v>
      </c>
      <c r="D2610" s="192" t="s">
        <v>274</v>
      </c>
      <c r="E2610" s="193" t="s">
        <v>7647</v>
      </c>
      <c r="F2610" s="194" t="s">
        <v>6849</v>
      </c>
      <c r="G2610" s="195" t="s">
        <v>952</v>
      </c>
      <c r="H2610" s="196">
        <v>7</v>
      </c>
      <c r="I2610" s="197"/>
      <c r="J2610" s="198">
        <f>ROUND(I2610*H2610,2)</f>
        <v>0</v>
      </c>
      <c r="K2610" s="194" t="s">
        <v>1</v>
      </c>
      <c r="L2610" s="39"/>
      <c r="M2610" s="199" t="s">
        <v>1</v>
      </c>
      <c r="N2610" s="200" t="s">
        <v>41</v>
      </c>
      <c r="O2610" s="71"/>
      <c r="P2610" s="201">
        <f>O2610*H2610</f>
        <v>0</v>
      </c>
      <c r="Q2610" s="201">
        <v>0</v>
      </c>
      <c r="R2610" s="201">
        <f>Q2610*H2610</f>
        <v>0</v>
      </c>
      <c r="S2610" s="201">
        <v>0</v>
      </c>
      <c r="T2610" s="202">
        <f>S2610*H2610</f>
        <v>0</v>
      </c>
      <c r="U2610" s="34"/>
      <c r="V2610" s="34"/>
      <c r="W2610" s="34"/>
      <c r="X2610" s="34"/>
      <c r="Y2610" s="34"/>
      <c r="Z2610" s="34"/>
      <c r="AA2610" s="34"/>
      <c r="AB2610" s="34"/>
      <c r="AC2610" s="34"/>
      <c r="AD2610" s="34"/>
      <c r="AE2610" s="34"/>
      <c r="AR2610" s="203" t="s">
        <v>279</v>
      </c>
      <c r="AT2610" s="203" t="s">
        <v>274</v>
      </c>
      <c r="AU2610" s="203" t="s">
        <v>16</v>
      </c>
      <c r="AY2610" s="17" t="s">
        <v>272</v>
      </c>
      <c r="BE2610" s="204">
        <f>IF(N2610="základní",J2610,0)</f>
        <v>0</v>
      </c>
      <c r="BF2610" s="204">
        <f>IF(N2610="snížená",J2610,0)</f>
        <v>0</v>
      </c>
      <c r="BG2610" s="204">
        <f>IF(N2610="zákl. přenesená",J2610,0)</f>
        <v>0</v>
      </c>
      <c r="BH2610" s="204">
        <f>IF(N2610="sníž. přenesená",J2610,0)</f>
        <v>0</v>
      </c>
      <c r="BI2610" s="204">
        <f>IF(N2610="nulová",J2610,0)</f>
        <v>0</v>
      </c>
      <c r="BJ2610" s="17" t="s">
        <v>16</v>
      </c>
      <c r="BK2610" s="204">
        <f>ROUND(I2610*H2610,2)</f>
        <v>0</v>
      </c>
      <c r="BL2610" s="17" t="s">
        <v>279</v>
      </c>
      <c r="BM2610" s="203" t="s">
        <v>7648</v>
      </c>
    </row>
    <row r="2611" spans="1:65" s="13" customFormat="1" ht="22.5">
      <c r="B2611" s="210"/>
      <c r="C2611" s="211"/>
      <c r="D2611" s="212" t="s">
        <v>283</v>
      </c>
      <c r="E2611" s="213" t="s">
        <v>1</v>
      </c>
      <c r="F2611" s="214" t="s">
        <v>7563</v>
      </c>
      <c r="G2611" s="211"/>
      <c r="H2611" s="213" t="s">
        <v>1</v>
      </c>
      <c r="I2611" s="215"/>
      <c r="J2611" s="211"/>
      <c r="K2611" s="211"/>
      <c r="L2611" s="216"/>
      <c r="M2611" s="217"/>
      <c r="N2611" s="218"/>
      <c r="O2611" s="218"/>
      <c r="P2611" s="218"/>
      <c r="Q2611" s="218"/>
      <c r="R2611" s="218"/>
      <c r="S2611" s="218"/>
      <c r="T2611" s="219"/>
      <c r="AT2611" s="220" t="s">
        <v>283</v>
      </c>
      <c r="AU2611" s="220" t="s">
        <v>16</v>
      </c>
      <c r="AV2611" s="13" t="s">
        <v>16</v>
      </c>
      <c r="AW2611" s="13" t="s">
        <v>32</v>
      </c>
      <c r="AX2611" s="13" t="s">
        <v>76</v>
      </c>
      <c r="AY2611" s="220" t="s">
        <v>272</v>
      </c>
    </row>
    <row r="2612" spans="1:65" s="14" customFormat="1" ht="11.25">
      <c r="B2612" s="221"/>
      <c r="C2612" s="222"/>
      <c r="D2612" s="212" t="s">
        <v>283</v>
      </c>
      <c r="E2612" s="223" t="s">
        <v>1</v>
      </c>
      <c r="F2612" s="224" t="s">
        <v>4532</v>
      </c>
      <c r="G2612" s="222"/>
      <c r="H2612" s="225">
        <v>7</v>
      </c>
      <c r="I2612" s="226"/>
      <c r="J2612" s="222"/>
      <c r="K2612" s="222"/>
      <c r="L2612" s="227"/>
      <c r="M2612" s="228"/>
      <c r="N2612" s="229"/>
      <c r="O2612" s="229"/>
      <c r="P2612" s="229"/>
      <c r="Q2612" s="229"/>
      <c r="R2612" s="229"/>
      <c r="S2612" s="229"/>
      <c r="T2612" s="230"/>
      <c r="AT2612" s="231" t="s">
        <v>283</v>
      </c>
      <c r="AU2612" s="231" t="s">
        <v>16</v>
      </c>
      <c r="AV2612" s="14" t="s">
        <v>84</v>
      </c>
      <c r="AW2612" s="14" t="s">
        <v>32</v>
      </c>
      <c r="AX2612" s="14" t="s">
        <v>76</v>
      </c>
      <c r="AY2612" s="231" t="s">
        <v>272</v>
      </c>
    </row>
    <row r="2613" spans="1:65" s="15" customFormat="1" ht="11.25">
      <c r="B2613" s="246"/>
      <c r="C2613" s="247"/>
      <c r="D2613" s="212" t="s">
        <v>283</v>
      </c>
      <c r="E2613" s="248" t="s">
        <v>1</v>
      </c>
      <c r="F2613" s="249" t="s">
        <v>5942</v>
      </c>
      <c r="G2613" s="247"/>
      <c r="H2613" s="250">
        <v>7</v>
      </c>
      <c r="I2613" s="251"/>
      <c r="J2613" s="247"/>
      <c r="K2613" s="247"/>
      <c r="L2613" s="252"/>
      <c r="M2613" s="253"/>
      <c r="N2613" s="254"/>
      <c r="O2613" s="254"/>
      <c r="P2613" s="254"/>
      <c r="Q2613" s="254"/>
      <c r="R2613" s="254"/>
      <c r="S2613" s="254"/>
      <c r="T2613" s="255"/>
      <c r="AT2613" s="256" t="s">
        <v>283</v>
      </c>
      <c r="AU2613" s="256" t="s">
        <v>16</v>
      </c>
      <c r="AV2613" s="15" t="s">
        <v>279</v>
      </c>
      <c r="AW2613" s="15" t="s">
        <v>32</v>
      </c>
      <c r="AX2613" s="15" t="s">
        <v>16</v>
      </c>
      <c r="AY2613" s="256" t="s">
        <v>272</v>
      </c>
    </row>
    <row r="2614" spans="1:65" s="2" customFormat="1" ht="55.5" customHeight="1">
      <c r="A2614" s="34"/>
      <c r="B2614" s="35"/>
      <c r="C2614" s="192" t="s">
        <v>4372</v>
      </c>
      <c r="D2614" s="192" t="s">
        <v>274</v>
      </c>
      <c r="E2614" s="193" t="s">
        <v>7649</v>
      </c>
      <c r="F2614" s="194" t="s">
        <v>7650</v>
      </c>
      <c r="G2614" s="195" t="s">
        <v>2594</v>
      </c>
      <c r="H2614" s="196">
        <v>20</v>
      </c>
      <c r="I2614" s="197"/>
      <c r="J2614" s="198">
        <f>ROUND(I2614*H2614,2)</f>
        <v>0</v>
      </c>
      <c r="K2614" s="194" t="s">
        <v>1</v>
      </c>
      <c r="L2614" s="39"/>
      <c r="M2614" s="199" t="s">
        <v>1</v>
      </c>
      <c r="N2614" s="200" t="s">
        <v>41</v>
      </c>
      <c r="O2614" s="71"/>
      <c r="P2614" s="201">
        <f>O2614*H2614</f>
        <v>0</v>
      </c>
      <c r="Q2614" s="201">
        <v>0</v>
      </c>
      <c r="R2614" s="201">
        <f>Q2614*H2614</f>
        <v>0</v>
      </c>
      <c r="S2614" s="201">
        <v>0</v>
      </c>
      <c r="T2614" s="202">
        <f>S2614*H2614</f>
        <v>0</v>
      </c>
      <c r="U2614" s="34"/>
      <c r="V2614" s="34"/>
      <c r="W2614" s="34"/>
      <c r="X2614" s="34"/>
      <c r="Y2614" s="34"/>
      <c r="Z2614" s="34"/>
      <c r="AA2614" s="34"/>
      <c r="AB2614" s="34"/>
      <c r="AC2614" s="34"/>
      <c r="AD2614" s="34"/>
      <c r="AE2614" s="34"/>
      <c r="AR2614" s="203" t="s">
        <v>279</v>
      </c>
      <c r="AT2614" s="203" t="s">
        <v>274</v>
      </c>
      <c r="AU2614" s="203" t="s">
        <v>16</v>
      </c>
      <c r="AY2614" s="17" t="s">
        <v>272</v>
      </c>
      <c r="BE2614" s="204">
        <f>IF(N2614="základní",J2614,0)</f>
        <v>0</v>
      </c>
      <c r="BF2614" s="204">
        <f>IF(N2614="snížená",J2614,0)</f>
        <v>0</v>
      </c>
      <c r="BG2614" s="204">
        <f>IF(N2614="zákl. přenesená",J2614,0)</f>
        <v>0</v>
      </c>
      <c r="BH2614" s="204">
        <f>IF(N2614="sníž. přenesená",J2614,0)</f>
        <v>0</v>
      </c>
      <c r="BI2614" s="204">
        <f>IF(N2614="nulová",J2614,0)</f>
        <v>0</v>
      </c>
      <c r="BJ2614" s="17" t="s">
        <v>16</v>
      </c>
      <c r="BK2614" s="204">
        <f>ROUND(I2614*H2614,2)</f>
        <v>0</v>
      </c>
      <c r="BL2614" s="17" t="s">
        <v>279</v>
      </c>
      <c r="BM2614" s="203" t="s">
        <v>7651</v>
      </c>
    </row>
    <row r="2615" spans="1:65" s="2" customFormat="1" ht="21.75" customHeight="1">
      <c r="A2615" s="34"/>
      <c r="B2615" s="35"/>
      <c r="C2615" s="192" t="s">
        <v>4380</v>
      </c>
      <c r="D2615" s="192" t="s">
        <v>274</v>
      </c>
      <c r="E2615" s="193" t="s">
        <v>7652</v>
      </c>
      <c r="F2615" s="194" t="s">
        <v>6809</v>
      </c>
      <c r="G2615" s="195" t="s">
        <v>380</v>
      </c>
      <c r="H2615" s="196">
        <v>0.65</v>
      </c>
      <c r="I2615" s="197"/>
      <c r="J2615" s="198">
        <f>ROUND(I2615*H2615,2)</f>
        <v>0</v>
      </c>
      <c r="K2615" s="194" t="s">
        <v>1</v>
      </c>
      <c r="L2615" s="39"/>
      <c r="M2615" s="199" t="s">
        <v>1</v>
      </c>
      <c r="N2615" s="200" t="s">
        <v>41</v>
      </c>
      <c r="O2615" s="71"/>
      <c r="P2615" s="201">
        <f>O2615*H2615</f>
        <v>0</v>
      </c>
      <c r="Q2615" s="201">
        <v>0</v>
      </c>
      <c r="R2615" s="201">
        <f>Q2615*H2615</f>
        <v>0</v>
      </c>
      <c r="S2615" s="201">
        <v>0</v>
      </c>
      <c r="T2615" s="202">
        <f>S2615*H2615</f>
        <v>0</v>
      </c>
      <c r="U2615" s="34"/>
      <c r="V2615" s="34"/>
      <c r="W2615" s="34"/>
      <c r="X2615" s="34"/>
      <c r="Y2615" s="34"/>
      <c r="Z2615" s="34"/>
      <c r="AA2615" s="34"/>
      <c r="AB2615" s="34"/>
      <c r="AC2615" s="34"/>
      <c r="AD2615" s="34"/>
      <c r="AE2615" s="34"/>
      <c r="AR2615" s="203" t="s">
        <v>279</v>
      </c>
      <c r="AT2615" s="203" t="s">
        <v>274</v>
      </c>
      <c r="AU2615" s="203" t="s">
        <v>16</v>
      </c>
      <c r="AY2615" s="17" t="s">
        <v>272</v>
      </c>
      <c r="BE2615" s="204">
        <f>IF(N2615="základní",J2615,0)</f>
        <v>0</v>
      </c>
      <c r="BF2615" s="204">
        <f>IF(N2615="snížená",J2615,0)</f>
        <v>0</v>
      </c>
      <c r="BG2615" s="204">
        <f>IF(N2615="zákl. přenesená",J2615,0)</f>
        <v>0</v>
      </c>
      <c r="BH2615" s="204">
        <f>IF(N2615="sníž. přenesená",J2615,0)</f>
        <v>0</v>
      </c>
      <c r="BI2615" s="204">
        <f>IF(N2615="nulová",J2615,0)</f>
        <v>0</v>
      </c>
      <c r="BJ2615" s="17" t="s">
        <v>16</v>
      </c>
      <c r="BK2615" s="204">
        <f>ROUND(I2615*H2615,2)</f>
        <v>0</v>
      </c>
      <c r="BL2615" s="17" t="s">
        <v>279</v>
      </c>
      <c r="BM2615" s="203" t="s">
        <v>7653</v>
      </c>
    </row>
    <row r="2616" spans="1:65" s="12" customFormat="1" ht="25.9" customHeight="1">
      <c r="B2616" s="176"/>
      <c r="C2616" s="177"/>
      <c r="D2616" s="178" t="s">
        <v>75</v>
      </c>
      <c r="E2616" s="179" t="s">
        <v>7654</v>
      </c>
      <c r="F2616" s="179" t="s">
        <v>7655</v>
      </c>
      <c r="G2616" s="177"/>
      <c r="H2616" s="177"/>
      <c r="I2616" s="180"/>
      <c r="J2616" s="181">
        <f>BK2616</f>
        <v>0</v>
      </c>
      <c r="K2616" s="177"/>
      <c r="L2616" s="182"/>
      <c r="M2616" s="183"/>
      <c r="N2616" s="184"/>
      <c r="O2616" s="184"/>
      <c r="P2616" s="185">
        <f>SUM(P2617:P2658)</f>
        <v>0</v>
      </c>
      <c r="Q2616" s="184"/>
      <c r="R2616" s="185">
        <f>SUM(R2617:R2658)</f>
        <v>0</v>
      </c>
      <c r="S2616" s="184"/>
      <c r="T2616" s="186">
        <f>SUM(T2617:T2658)</f>
        <v>0</v>
      </c>
      <c r="AR2616" s="187" t="s">
        <v>16</v>
      </c>
      <c r="AT2616" s="188" t="s">
        <v>75</v>
      </c>
      <c r="AU2616" s="188" t="s">
        <v>76</v>
      </c>
      <c r="AY2616" s="187" t="s">
        <v>272</v>
      </c>
      <c r="BK2616" s="189">
        <f>SUM(BK2617:BK2658)</f>
        <v>0</v>
      </c>
    </row>
    <row r="2617" spans="1:65" s="2" customFormat="1" ht="44.25" customHeight="1">
      <c r="A2617" s="34"/>
      <c r="B2617" s="35"/>
      <c r="C2617" s="192" t="s">
        <v>3279</v>
      </c>
      <c r="D2617" s="192" t="s">
        <v>274</v>
      </c>
      <c r="E2617" s="193" t="s">
        <v>7656</v>
      </c>
      <c r="F2617" s="194" t="s">
        <v>7657</v>
      </c>
      <c r="G2617" s="195" t="s">
        <v>952</v>
      </c>
      <c r="H2617" s="196">
        <v>1</v>
      </c>
      <c r="I2617" s="197"/>
      <c r="J2617" s="198">
        <f>ROUND(I2617*H2617,2)</f>
        <v>0</v>
      </c>
      <c r="K2617" s="194" t="s">
        <v>1</v>
      </c>
      <c r="L2617" s="39"/>
      <c r="M2617" s="199" t="s">
        <v>1</v>
      </c>
      <c r="N2617" s="200" t="s">
        <v>41</v>
      </c>
      <c r="O2617" s="71"/>
      <c r="P2617" s="201">
        <f>O2617*H2617</f>
        <v>0</v>
      </c>
      <c r="Q2617" s="201">
        <v>0</v>
      </c>
      <c r="R2617" s="201">
        <f>Q2617*H2617</f>
        <v>0</v>
      </c>
      <c r="S2617" s="201">
        <v>0</v>
      </c>
      <c r="T2617" s="202">
        <f>S2617*H2617</f>
        <v>0</v>
      </c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R2617" s="203" t="s">
        <v>279</v>
      </c>
      <c r="AT2617" s="203" t="s">
        <v>274</v>
      </c>
      <c r="AU2617" s="203" t="s">
        <v>16</v>
      </c>
      <c r="AY2617" s="17" t="s">
        <v>272</v>
      </c>
      <c r="BE2617" s="204">
        <f>IF(N2617="základní",J2617,0)</f>
        <v>0</v>
      </c>
      <c r="BF2617" s="204">
        <f>IF(N2617="snížená",J2617,0)</f>
        <v>0</v>
      </c>
      <c r="BG2617" s="204">
        <f>IF(N2617="zákl. přenesená",J2617,0)</f>
        <v>0</v>
      </c>
      <c r="BH2617" s="204">
        <f>IF(N2617="sníž. přenesená",J2617,0)</f>
        <v>0</v>
      </c>
      <c r="BI2617" s="204">
        <f>IF(N2617="nulová",J2617,0)</f>
        <v>0</v>
      </c>
      <c r="BJ2617" s="17" t="s">
        <v>16</v>
      </c>
      <c r="BK2617" s="204">
        <f>ROUND(I2617*H2617,2)</f>
        <v>0</v>
      </c>
      <c r="BL2617" s="17" t="s">
        <v>279</v>
      </c>
      <c r="BM2617" s="203" t="s">
        <v>7658</v>
      </c>
    </row>
    <row r="2618" spans="1:65" s="13" customFormat="1" ht="22.5">
      <c r="B2618" s="210"/>
      <c r="C2618" s="211"/>
      <c r="D2618" s="212" t="s">
        <v>283</v>
      </c>
      <c r="E2618" s="213" t="s">
        <v>1</v>
      </c>
      <c r="F2618" s="214" t="s">
        <v>7398</v>
      </c>
      <c r="G2618" s="211"/>
      <c r="H2618" s="213" t="s">
        <v>1</v>
      </c>
      <c r="I2618" s="215"/>
      <c r="J2618" s="211"/>
      <c r="K2618" s="211"/>
      <c r="L2618" s="216"/>
      <c r="M2618" s="217"/>
      <c r="N2618" s="218"/>
      <c r="O2618" s="218"/>
      <c r="P2618" s="218"/>
      <c r="Q2618" s="218"/>
      <c r="R2618" s="218"/>
      <c r="S2618" s="218"/>
      <c r="T2618" s="219"/>
      <c r="AT2618" s="220" t="s">
        <v>283</v>
      </c>
      <c r="AU2618" s="220" t="s">
        <v>16</v>
      </c>
      <c r="AV2618" s="13" t="s">
        <v>16</v>
      </c>
      <c r="AW2618" s="13" t="s">
        <v>32</v>
      </c>
      <c r="AX2618" s="13" t="s">
        <v>76</v>
      </c>
      <c r="AY2618" s="220" t="s">
        <v>272</v>
      </c>
    </row>
    <row r="2619" spans="1:65" s="13" customFormat="1" ht="22.5">
      <c r="B2619" s="210"/>
      <c r="C2619" s="211"/>
      <c r="D2619" s="212" t="s">
        <v>283</v>
      </c>
      <c r="E2619" s="213" t="s">
        <v>1</v>
      </c>
      <c r="F2619" s="214" t="s">
        <v>7659</v>
      </c>
      <c r="G2619" s="211"/>
      <c r="H2619" s="213" t="s">
        <v>1</v>
      </c>
      <c r="I2619" s="215"/>
      <c r="J2619" s="211"/>
      <c r="K2619" s="211"/>
      <c r="L2619" s="216"/>
      <c r="M2619" s="217"/>
      <c r="N2619" s="218"/>
      <c r="O2619" s="218"/>
      <c r="P2619" s="218"/>
      <c r="Q2619" s="218"/>
      <c r="R2619" s="218"/>
      <c r="S2619" s="218"/>
      <c r="T2619" s="219"/>
      <c r="AT2619" s="220" t="s">
        <v>283</v>
      </c>
      <c r="AU2619" s="220" t="s">
        <v>16</v>
      </c>
      <c r="AV2619" s="13" t="s">
        <v>16</v>
      </c>
      <c r="AW2619" s="13" t="s">
        <v>32</v>
      </c>
      <c r="AX2619" s="13" t="s">
        <v>76</v>
      </c>
      <c r="AY2619" s="220" t="s">
        <v>272</v>
      </c>
    </row>
    <row r="2620" spans="1:65" s="13" customFormat="1" ht="22.5">
      <c r="B2620" s="210"/>
      <c r="C2620" s="211"/>
      <c r="D2620" s="212" t="s">
        <v>283</v>
      </c>
      <c r="E2620" s="213" t="s">
        <v>1</v>
      </c>
      <c r="F2620" s="214" t="s">
        <v>7660</v>
      </c>
      <c r="G2620" s="211"/>
      <c r="H2620" s="213" t="s">
        <v>1</v>
      </c>
      <c r="I2620" s="215"/>
      <c r="J2620" s="211"/>
      <c r="K2620" s="211"/>
      <c r="L2620" s="216"/>
      <c r="M2620" s="217"/>
      <c r="N2620" s="218"/>
      <c r="O2620" s="218"/>
      <c r="P2620" s="218"/>
      <c r="Q2620" s="218"/>
      <c r="R2620" s="218"/>
      <c r="S2620" s="218"/>
      <c r="T2620" s="219"/>
      <c r="AT2620" s="220" t="s">
        <v>283</v>
      </c>
      <c r="AU2620" s="220" t="s">
        <v>16</v>
      </c>
      <c r="AV2620" s="13" t="s">
        <v>16</v>
      </c>
      <c r="AW2620" s="13" t="s">
        <v>32</v>
      </c>
      <c r="AX2620" s="13" t="s">
        <v>76</v>
      </c>
      <c r="AY2620" s="220" t="s">
        <v>272</v>
      </c>
    </row>
    <row r="2621" spans="1:65" s="13" customFormat="1" ht="11.25">
      <c r="B2621" s="210"/>
      <c r="C2621" s="211"/>
      <c r="D2621" s="212" t="s">
        <v>283</v>
      </c>
      <c r="E2621" s="213" t="s">
        <v>1</v>
      </c>
      <c r="F2621" s="214" t="s">
        <v>6736</v>
      </c>
      <c r="G2621" s="211"/>
      <c r="H2621" s="213" t="s">
        <v>1</v>
      </c>
      <c r="I2621" s="215"/>
      <c r="J2621" s="211"/>
      <c r="K2621" s="211"/>
      <c r="L2621" s="216"/>
      <c r="M2621" s="217"/>
      <c r="N2621" s="218"/>
      <c r="O2621" s="218"/>
      <c r="P2621" s="218"/>
      <c r="Q2621" s="218"/>
      <c r="R2621" s="218"/>
      <c r="S2621" s="218"/>
      <c r="T2621" s="219"/>
      <c r="AT2621" s="220" t="s">
        <v>283</v>
      </c>
      <c r="AU2621" s="220" t="s">
        <v>16</v>
      </c>
      <c r="AV2621" s="13" t="s">
        <v>16</v>
      </c>
      <c r="AW2621" s="13" t="s">
        <v>32</v>
      </c>
      <c r="AX2621" s="13" t="s">
        <v>76</v>
      </c>
      <c r="AY2621" s="220" t="s">
        <v>272</v>
      </c>
    </row>
    <row r="2622" spans="1:65" s="14" customFormat="1" ht="11.25">
      <c r="B2622" s="221"/>
      <c r="C2622" s="222"/>
      <c r="D2622" s="212" t="s">
        <v>283</v>
      </c>
      <c r="E2622" s="223" t="s">
        <v>1</v>
      </c>
      <c r="F2622" s="224" t="s">
        <v>16</v>
      </c>
      <c r="G2622" s="222"/>
      <c r="H2622" s="225">
        <v>1</v>
      </c>
      <c r="I2622" s="226"/>
      <c r="J2622" s="222"/>
      <c r="K2622" s="222"/>
      <c r="L2622" s="227"/>
      <c r="M2622" s="228"/>
      <c r="N2622" s="229"/>
      <c r="O2622" s="229"/>
      <c r="P2622" s="229"/>
      <c r="Q2622" s="229"/>
      <c r="R2622" s="229"/>
      <c r="S2622" s="229"/>
      <c r="T2622" s="230"/>
      <c r="AT2622" s="231" t="s">
        <v>283</v>
      </c>
      <c r="AU2622" s="231" t="s">
        <v>16</v>
      </c>
      <c r="AV2622" s="14" t="s">
        <v>84</v>
      </c>
      <c r="AW2622" s="14" t="s">
        <v>32</v>
      </c>
      <c r="AX2622" s="14" t="s">
        <v>76</v>
      </c>
      <c r="AY2622" s="231" t="s">
        <v>272</v>
      </c>
    </row>
    <row r="2623" spans="1:65" s="15" customFormat="1" ht="11.25">
      <c r="B2623" s="246"/>
      <c r="C2623" s="247"/>
      <c r="D2623" s="212" t="s">
        <v>283</v>
      </c>
      <c r="E2623" s="248" t="s">
        <v>1</v>
      </c>
      <c r="F2623" s="249" t="s">
        <v>5942</v>
      </c>
      <c r="G2623" s="247"/>
      <c r="H2623" s="250">
        <v>1</v>
      </c>
      <c r="I2623" s="251"/>
      <c r="J2623" s="247"/>
      <c r="K2623" s="247"/>
      <c r="L2623" s="252"/>
      <c r="M2623" s="253"/>
      <c r="N2623" s="254"/>
      <c r="O2623" s="254"/>
      <c r="P2623" s="254"/>
      <c r="Q2623" s="254"/>
      <c r="R2623" s="254"/>
      <c r="S2623" s="254"/>
      <c r="T2623" s="255"/>
      <c r="AT2623" s="256" t="s">
        <v>283</v>
      </c>
      <c r="AU2623" s="256" t="s">
        <v>16</v>
      </c>
      <c r="AV2623" s="15" t="s">
        <v>279</v>
      </c>
      <c r="AW2623" s="15" t="s">
        <v>32</v>
      </c>
      <c r="AX2623" s="15" t="s">
        <v>16</v>
      </c>
      <c r="AY2623" s="256" t="s">
        <v>272</v>
      </c>
    </row>
    <row r="2624" spans="1:65" s="2" customFormat="1" ht="16.5" customHeight="1">
      <c r="A2624" s="34"/>
      <c r="B2624" s="35"/>
      <c r="C2624" s="192" t="s">
        <v>4392</v>
      </c>
      <c r="D2624" s="192" t="s">
        <v>274</v>
      </c>
      <c r="E2624" s="193" t="s">
        <v>7661</v>
      </c>
      <c r="F2624" s="194" t="s">
        <v>7662</v>
      </c>
      <c r="G2624" s="195" t="s">
        <v>952</v>
      </c>
      <c r="H2624" s="196">
        <v>1</v>
      </c>
      <c r="I2624" s="197"/>
      <c r="J2624" s="198">
        <f>ROUND(I2624*H2624,2)</f>
        <v>0</v>
      </c>
      <c r="K2624" s="194" t="s">
        <v>1</v>
      </c>
      <c r="L2624" s="39"/>
      <c r="M2624" s="199" t="s">
        <v>1</v>
      </c>
      <c r="N2624" s="200" t="s">
        <v>41</v>
      </c>
      <c r="O2624" s="71"/>
      <c r="P2624" s="201">
        <f>O2624*H2624</f>
        <v>0</v>
      </c>
      <c r="Q2624" s="201">
        <v>0</v>
      </c>
      <c r="R2624" s="201">
        <f>Q2624*H2624</f>
        <v>0</v>
      </c>
      <c r="S2624" s="201">
        <v>0</v>
      </c>
      <c r="T2624" s="202">
        <f>S2624*H2624</f>
        <v>0</v>
      </c>
      <c r="U2624" s="34"/>
      <c r="V2624" s="34"/>
      <c r="W2624" s="34"/>
      <c r="X2624" s="34"/>
      <c r="Y2624" s="34"/>
      <c r="Z2624" s="34"/>
      <c r="AA2624" s="34"/>
      <c r="AB2624" s="34"/>
      <c r="AC2624" s="34"/>
      <c r="AD2624" s="34"/>
      <c r="AE2624" s="34"/>
      <c r="AR2624" s="203" t="s">
        <v>279</v>
      </c>
      <c r="AT2624" s="203" t="s">
        <v>274</v>
      </c>
      <c r="AU2624" s="203" t="s">
        <v>16</v>
      </c>
      <c r="AY2624" s="17" t="s">
        <v>272</v>
      </c>
      <c r="BE2624" s="204">
        <f>IF(N2624="základní",J2624,0)</f>
        <v>0</v>
      </c>
      <c r="BF2624" s="204">
        <f>IF(N2624="snížená",J2624,0)</f>
        <v>0</v>
      </c>
      <c r="BG2624" s="204">
        <f>IF(N2624="zákl. přenesená",J2624,0)</f>
        <v>0</v>
      </c>
      <c r="BH2624" s="204">
        <f>IF(N2624="sníž. přenesená",J2624,0)</f>
        <v>0</v>
      </c>
      <c r="BI2624" s="204">
        <f>IF(N2624="nulová",J2624,0)</f>
        <v>0</v>
      </c>
      <c r="BJ2624" s="17" t="s">
        <v>16</v>
      </c>
      <c r="BK2624" s="204">
        <f>ROUND(I2624*H2624,2)</f>
        <v>0</v>
      </c>
      <c r="BL2624" s="17" t="s">
        <v>279</v>
      </c>
      <c r="BM2624" s="203" t="s">
        <v>7663</v>
      </c>
    </row>
    <row r="2625" spans="1:65" s="13" customFormat="1" ht="11.25">
      <c r="B2625" s="210"/>
      <c r="C2625" s="211"/>
      <c r="D2625" s="212" t="s">
        <v>283</v>
      </c>
      <c r="E2625" s="213" t="s">
        <v>1</v>
      </c>
      <c r="F2625" s="214" t="s">
        <v>6736</v>
      </c>
      <c r="G2625" s="211"/>
      <c r="H2625" s="213" t="s">
        <v>1</v>
      </c>
      <c r="I2625" s="215"/>
      <c r="J2625" s="211"/>
      <c r="K2625" s="211"/>
      <c r="L2625" s="216"/>
      <c r="M2625" s="217"/>
      <c r="N2625" s="218"/>
      <c r="O2625" s="218"/>
      <c r="P2625" s="218"/>
      <c r="Q2625" s="218"/>
      <c r="R2625" s="218"/>
      <c r="S2625" s="218"/>
      <c r="T2625" s="219"/>
      <c r="AT2625" s="220" t="s">
        <v>283</v>
      </c>
      <c r="AU2625" s="220" t="s">
        <v>16</v>
      </c>
      <c r="AV2625" s="13" t="s">
        <v>16</v>
      </c>
      <c r="AW2625" s="13" t="s">
        <v>32</v>
      </c>
      <c r="AX2625" s="13" t="s">
        <v>76</v>
      </c>
      <c r="AY2625" s="220" t="s">
        <v>272</v>
      </c>
    </row>
    <row r="2626" spans="1:65" s="14" customFormat="1" ht="11.25">
      <c r="B2626" s="221"/>
      <c r="C2626" s="222"/>
      <c r="D2626" s="212" t="s">
        <v>283</v>
      </c>
      <c r="E2626" s="223" t="s">
        <v>1</v>
      </c>
      <c r="F2626" s="224" t="s">
        <v>16</v>
      </c>
      <c r="G2626" s="222"/>
      <c r="H2626" s="225">
        <v>1</v>
      </c>
      <c r="I2626" s="226"/>
      <c r="J2626" s="222"/>
      <c r="K2626" s="222"/>
      <c r="L2626" s="227"/>
      <c r="M2626" s="228"/>
      <c r="N2626" s="229"/>
      <c r="O2626" s="229"/>
      <c r="P2626" s="229"/>
      <c r="Q2626" s="229"/>
      <c r="R2626" s="229"/>
      <c r="S2626" s="229"/>
      <c r="T2626" s="230"/>
      <c r="AT2626" s="231" t="s">
        <v>283</v>
      </c>
      <c r="AU2626" s="231" t="s">
        <v>16</v>
      </c>
      <c r="AV2626" s="14" t="s">
        <v>84</v>
      </c>
      <c r="AW2626" s="14" t="s">
        <v>32</v>
      </c>
      <c r="AX2626" s="14" t="s">
        <v>76</v>
      </c>
      <c r="AY2626" s="231" t="s">
        <v>272</v>
      </c>
    </row>
    <row r="2627" spans="1:65" s="15" customFormat="1" ht="11.25">
      <c r="B2627" s="246"/>
      <c r="C2627" s="247"/>
      <c r="D2627" s="212" t="s">
        <v>283</v>
      </c>
      <c r="E2627" s="248" t="s">
        <v>1</v>
      </c>
      <c r="F2627" s="249" t="s">
        <v>5942</v>
      </c>
      <c r="G2627" s="247"/>
      <c r="H2627" s="250">
        <v>1</v>
      </c>
      <c r="I2627" s="251"/>
      <c r="J2627" s="247"/>
      <c r="K2627" s="247"/>
      <c r="L2627" s="252"/>
      <c r="M2627" s="253"/>
      <c r="N2627" s="254"/>
      <c r="O2627" s="254"/>
      <c r="P2627" s="254"/>
      <c r="Q2627" s="254"/>
      <c r="R2627" s="254"/>
      <c r="S2627" s="254"/>
      <c r="T2627" s="255"/>
      <c r="AT2627" s="256" t="s">
        <v>283</v>
      </c>
      <c r="AU2627" s="256" t="s">
        <v>16</v>
      </c>
      <c r="AV2627" s="15" t="s">
        <v>279</v>
      </c>
      <c r="AW2627" s="15" t="s">
        <v>32</v>
      </c>
      <c r="AX2627" s="15" t="s">
        <v>16</v>
      </c>
      <c r="AY2627" s="256" t="s">
        <v>272</v>
      </c>
    </row>
    <row r="2628" spans="1:65" s="2" customFormat="1" ht="16.5" customHeight="1">
      <c r="A2628" s="34"/>
      <c r="B2628" s="35"/>
      <c r="C2628" s="192" t="s">
        <v>4401</v>
      </c>
      <c r="D2628" s="192" t="s">
        <v>274</v>
      </c>
      <c r="E2628" s="193" t="s">
        <v>7664</v>
      </c>
      <c r="F2628" s="194" t="s">
        <v>7665</v>
      </c>
      <c r="G2628" s="195" t="s">
        <v>952</v>
      </c>
      <c r="H2628" s="196">
        <v>1</v>
      </c>
      <c r="I2628" s="197"/>
      <c r="J2628" s="198">
        <f>ROUND(I2628*H2628,2)</f>
        <v>0</v>
      </c>
      <c r="K2628" s="194" t="s">
        <v>1</v>
      </c>
      <c r="L2628" s="39"/>
      <c r="M2628" s="199" t="s">
        <v>1</v>
      </c>
      <c r="N2628" s="200" t="s">
        <v>41</v>
      </c>
      <c r="O2628" s="71"/>
      <c r="P2628" s="201">
        <f>O2628*H2628</f>
        <v>0</v>
      </c>
      <c r="Q2628" s="201">
        <v>0</v>
      </c>
      <c r="R2628" s="201">
        <f>Q2628*H2628</f>
        <v>0</v>
      </c>
      <c r="S2628" s="201">
        <v>0</v>
      </c>
      <c r="T2628" s="202">
        <f>S2628*H2628</f>
        <v>0</v>
      </c>
      <c r="U2628" s="34"/>
      <c r="V2628" s="34"/>
      <c r="W2628" s="34"/>
      <c r="X2628" s="34"/>
      <c r="Y2628" s="34"/>
      <c r="Z2628" s="34"/>
      <c r="AA2628" s="34"/>
      <c r="AB2628" s="34"/>
      <c r="AC2628" s="34"/>
      <c r="AD2628" s="34"/>
      <c r="AE2628" s="34"/>
      <c r="AR2628" s="203" t="s">
        <v>279</v>
      </c>
      <c r="AT2628" s="203" t="s">
        <v>274</v>
      </c>
      <c r="AU2628" s="203" t="s">
        <v>16</v>
      </c>
      <c r="AY2628" s="17" t="s">
        <v>272</v>
      </c>
      <c r="BE2628" s="204">
        <f>IF(N2628="základní",J2628,0)</f>
        <v>0</v>
      </c>
      <c r="BF2628" s="204">
        <f>IF(N2628="snížená",J2628,0)</f>
        <v>0</v>
      </c>
      <c r="BG2628" s="204">
        <f>IF(N2628="zákl. přenesená",J2628,0)</f>
        <v>0</v>
      </c>
      <c r="BH2628" s="204">
        <f>IF(N2628="sníž. přenesená",J2628,0)</f>
        <v>0</v>
      </c>
      <c r="BI2628" s="204">
        <f>IF(N2628="nulová",J2628,0)</f>
        <v>0</v>
      </c>
      <c r="BJ2628" s="17" t="s">
        <v>16</v>
      </c>
      <c r="BK2628" s="204">
        <f>ROUND(I2628*H2628,2)</f>
        <v>0</v>
      </c>
      <c r="BL2628" s="17" t="s">
        <v>279</v>
      </c>
      <c r="BM2628" s="203" t="s">
        <v>7666</v>
      </c>
    </row>
    <row r="2629" spans="1:65" s="13" customFormat="1" ht="11.25">
      <c r="B2629" s="210"/>
      <c r="C2629" s="211"/>
      <c r="D2629" s="212" t="s">
        <v>283</v>
      </c>
      <c r="E2629" s="213" t="s">
        <v>1</v>
      </c>
      <c r="F2629" s="214" t="s">
        <v>6736</v>
      </c>
      <c r="G2629" s="211"/>
      <c r="H2629" s="213" t="s">
        <v>1</v>
      </c>
      <c r="I2629" s="215"/>
      <c r="J2629" s="211"/>
      <c r="K2629" s="211"/>
      <c r="L2629" s="216"/>
      <c r="M2629" s="217"/>
      <c r="N2629" s="218"/>
      <c r="O2629" s="218"/>
      <c r="P2629" s="218"/>
      <c r="Q2629" s="218"/>
      <c r="R2629" s="218"/>
      <c r="S2629" s="218"/>
      <c r="T2629" s="219"/>
      <c r="AT2629" s="220" t="s">
        <v>283</v>
      </c>
      <c r="AU2629" s="220" t="s">
        <v>16</v>
      </c>
      <c r="AV2629" s="13" t="s">
        <v>16</v>
      </c>
      <c r="AW2629" s="13" t="s">
        <v>32</v>
      </c>
      <c r="AX2629" s="13" t="s">
        <v>76</v>
      </c>
      <c r="AY2629" s="220" t="s">
        <v>272</v>
      </c>
    </row>
    <row r="2630" spans="1:65" s="14" customFormat="1" ht="11.25">
      <c r="B2630" s="221"/>
      <c r="C2630" s="222"/>
      <c r="D2630" s="212" t="s">
        <v>283</v>
      </c>
      <c r="E2630" s="223" t="s">
        <v>1</v>
      </c>
      <c r="F2630" s="224" t="s">
        <v>16</v>
      </c>
      <c r="G2630" s="222"/>
      <c r="H2630" s="225">
        <v>1</v>
      </c>
      <c r="I2630" s="226"/>
      <c r="J2630" s="222"/>
      <c r="K2630" s="222"/>
      <c r="L2630" s="227"/>
      <c r="M2630" s="228"/>
      <c r="N2630" s="229"/>
      <c r="O2630" s="229"/>
      <c r="P2630" s="229"/>
      <c r="Q2630" s="229"/>
      <c r="R2630" s="229"/>
      <c r="S2630" s="229"/>
      <c r="T2630" s="230"/>
      <c r="AT2630" s="231" t="s">
        <v>283</v>
      </c>
      <c r="AU2630" s="231" t="s">
        <v>16</v>
      </c>
      <c r="AV2630" s="14" t="s">
        <v>84</v>
      </c>
      <c r="AW2630" s="14" t="s">
        <v>32</v>
      </c>
      <c r="AX2630" s="14" t="s">
        <v>76</v>
      </c>
      <c r="AY2630" s="231" t="s">
        <v>272</v>
      </c>
    </row>
    <row r="2631" spans="1:65" s="15" customFormat="1" ht="11.25">
      <c r="B2631" s="246"/>
      <c r="C2631" s="247"/>
      <c r="D2631" s="212" t="s">
        <v>283</v>
      </c>
      <c r="E2631" s="248" t="s">
        <v>1</v>
      </c>
      <c r="F2631" s="249" t="s">
        <v>5942</v>
      </c>
      <c r="G2631" s="247"/>
      <c r="H2631" s="250">
        <v>1</v>
      </c>
      <c r="I2631" s="251"/>
      <c r="J2631" s="247"/>
      <c r="K2631" s="247"/>
      <c r="L2631" s="252"/>
      <c r="M2631" s="253"/>
      <c r="N2631" s="254"/>
      <c r="O2631" s="254"/>
      <c r="P2631" s="254"/>
      <c r="Q2631" s="254"/>
      <c r="R2631" s="254"/>
      <c r="S2631" s="254"/>
      <c r="T2631" s="255"/>
      <c r="AT2631" s="256" t="s">
        <v>283</v>
      </c>
      <c r="AU2631" s="256" t="s">
        <v>16</v>
      </c>
      <c r="AV2631" s="15" t="s">
        <v>279</v>
      </c>
      <c r="AW2631" s="15" t="s">
        <v>32</v>
      </c>
      <c r="AX2631" s="15" t="s">
        <v>16</v>
      </c>
      <c r="AY2631" s="256" t="s">
        <v>272</v>
      </c>
    </row>
    <row r="2632" spans="1:65" s="2" customFormat="1" ht="37.9" customHeight="1">
      <c r="A2632" s="34"/>
      <c r="B2632" s="35"/>
      <c r="C2632" s="192" t="s">
        <v>4407</v>
      </c>
      <c r="D2632" s="192" t="s">
        <v>274</v>
      </c>
      <c r="E2632" s="193" t="s">
        <v>7667</v>
      </c>
      <c r="F2632" s="194" t="s">
        <v>6953</v>
      </c>
      <c r="G2632" s="195" t="s">
        <v>952</v>
      </c>
      <c r="H2632" s="196">
        <v>1</v>
      </c>
      <c r="I2632" s="197"/>
      <c r="J2632" s="198">
        <f>ROUND(I2632*H2632,2)</f>
        <v>0</v>
      </c>
      <c r="K2632" s="194" t="s">
        <v>1</v>
      </c>
      <c r="L2632" s="39"/>
      <c r="M2632" s="199" t="s">
        <v>1</v>
      </c>
      <c r="N2632" s="200" t="s">
        <v>41</v>
      </c>
      <c r="O2632" s="71"/>
      <c r="P2632" s="201">
        <f>O2632*H2632</f>
        <v>0</v>
      </c>
      <c r="Q2632" s="201">
        <v>0</v>
      </c>
      <c r="R2632" s="201">
        <f>Q2632*H2632</f>
        <v>0</v>
      </c>
      <c r="S2632" s="201">
        <v>0</v>
      </c>
      <c r="T2632" s="202">
        <f>S2632*H2632</f>
        <v>0</v>
      </c>
      <c r="U2632" s="34"/>
      <c r="V2632" s="34"/>
      <c r="W2632" s="34"/>
      <c r="X2632" s="34"/>
      <c r="Y2632" s="34"/>
      <c r="Z2632" s="34"/>
      <c r="AA2632" s="34"/>
      <c r="AB2632" s="34"/>
      <c r="AC2632" s="34"/>
      <c r="AD2632" s="34"/>
      <c r="AE2632" s="34"/>
      <c r="AR2632" s="203" t="s">
        <v>279</v>
      </c>
      <c r="AT2632" s="203" t="s">
        <v>274</v>
      </c>
      <c r="AU2632" s="203" t="s">
        <v>16</v>
      </c>
      <c r="AY2632" s="17" t="s">
        <v>272</v>
      </c>
      <c r="BE2632" s="204">
        <f>IF(N2632="základní",J2632,0)</f>
        <v>0</v>
      </c>
      <c r="BF2632" s="204">
        <f>IF(N2632="snížená",J2632,0)</f>
        <v>0</v>
      </c>
      <c r="BG2632" s="204">
        <f>IF(N2632="zákl. přenesená",J2632,0)</f>
        <v>0</v>
      </c>
      <c r="BH2632" s="204">
        <f>IF(N2632="sníž. přenesená",J2632,0)</f>
        <v>0</v>
      </c>
      <c r="BI2632" s="204">
        <f>IF(N2632="nulová",J2632,0)</f>
        <v>0</v>
      </c>
      <c r="BJ2632" s="17" t="s">
        <v>16</v>
      </c>
      <c r="BK2632" s="204">
        <f>ROUND(I2632*H2632,2)</f>
        <v>0</v>
      </c>
      <c r="BL2632" s="17" t="s">
        <v>279</v>
      </c>
      <c r="BM2632" s="203" t="s">
        <v>7668</v>
      </c>
    </row>
    <row r="2633" spans="1:65" s="13" customFormat="1" ht="11.25">
      <c r="B2633" s="210"/>
      <c r="C2633" s="211"/>
      <c r="D2633" s="212" t="s">
        <v>283</v>
      </c>
      <c r="E2633" s="213" t="s">
        <v>1</v>
      </c>
      <c r="F2633" s="214" t="s">
        <v>6736</v>
      </c>
      <c r="G2633" s="211"/>
      <c r="H2633" s="213" t="s">
        <v>1</v>
      </c>
      <c r="I2633" s="215"/>
      <c r="J2633" s="211"/>
      <c r="K2633" s="211"/>
      <c r="L2633" s="216"/>
      <c r="M2633" s="217"/>
      <c r="N2633" s="218"/>
      <c r="O2633" s="218"/>
      <c r="P2633" s="218"/>
      <c r="Q2633" s="218"/>
      <c r="R2633" s="218"/>
      <c r="S2633" s="218"/>
      <c r="T2633" s="219"/>
      <c r="AT2633" s="220" t="s">
        <v>283</v>
      </c>
      <c r="AU2633" s="220" t="s">
        <v>16</v>
      </c>
      <c r="AV2633" s="13" t="s">
        <v>16</v>
      </c>
      <c r="AW2633" s="13" t="s">
        <v>32</v>
      </c>
      <c r="AX2633" s="13" t="s">
        <v>76</v>
      </c>
      <c r="AY2633" s="220" t="s">
        <v>272</v>
      </c>
    </row>
    <row r="2634" spans="1:65" s="14" customFormat="1" ht="11.25">
      <c r="B2634" s="221"/>
      <c r="C2634" s="222"/>
      <c r="D2634" s="212" t="s">
        <v>283</v>
      </c>
      <c r="E2634" s="223" t="s">
        <v>1</v>
      </c>
      <c r="F2634" s="224" t="s">
        <v>16</v>
      </c>
      <c r="G2634" s="222"/>
      <c r="H2634" s="225">
        <v>1</v>
      </c>
      <c r="I2634" s="226"/>
      <c r="J2634" s="222"/>
      <c r="K2634" s="222"/>
      <c r="L2634" s="227"/>
      <c r="M2634" s="228"/>
      <c r="N2634" s="229"/>
      <c r="O2634" s="229"/>
      <c r="P2634" s="229"/>
      <c r="Q2634" s="229"/>
      <c r="R2634" s="229"/>
      <c r="S2634" s="229"/>
      <c r="T2634" s="230"/>
      <c r="AT2634" s="231" t="s">
        <v>283</v>
      </c>
      <c r="AU2634" s="231" t="s">
        <v>16</v>
      </c>
      <c r="AV2634" s="14" t="s">
        <v>84</v>
      </c>
      <c r="AW2634" s="14" t="s">
        <v>32</v>
      </c>
      <c r="AX2634" s="14" t="s">
        <v>76</v>
      </c>
      <c r="AY2634" s="231" t="s">
        <v>272</v>
      </c>
    </row>
    <row r="2635" spans="1:65" s="15" customFormat="1" ht="11.25">
      <c r="B2635" s="246"/>
      <c r="C2635" s="247"/>
      <c r="D2635" s="212" t="s">
        <v>283</v>
      </c>
      <c r="E2635" s="248" t="s">
        <v>1</v>
      </c>
      <c r="F2635" s="249" t="s">
        <v>5942</v>
      </c>
      <c r="G2635" s="247"/>
      <c r="H2635" s="250">
        <v>1</v>
      </c>
      <c r="I2635" s="251"/>
      <c r="J2635" s="247"/>
      <c r="K2635" s="247"/>
      <c r="L2635" s="252"/>
      <c r="M2635" s="253"/>
      <c r="N2635" s="254"/>
      <c r="O2635" s="254"/>
      <c r="P2635" s="254"/>
      <c r="Q2635" s="254"/>
      <c r="R2635" s="254"/>
      <c r="S2635" s="254"/>
      <c r="T2635" s="255"/>
      <c r="AT2635" s="256" t="s">
        <v>283</v>
      </c>
      <c r="AU2635" s="256" t="s">
        <v>16</v>
      </c>
      <c r="AV2635" s="15" t="s">
        <v>279</v>
      </c>
      <c r="AW2635" s="15" t="s">
        <v>32</v>
      </c>
      <c r="AX2635" s="15" t="s">
        <v>16</v>
      </c>
      <c r="AY2635" s="256" t="s">
        <v>272</v>
      </c>
    </row>
    <row r="2636" spans="1:65" s="2" customFormat="1" ht="24.2" customHeight="1">
      <c r="A2636" s="34"/>
      <c r="B2636" s="35"/>
      <c r="C2636" s="192" t="s">
        <v>4411</v>
      </c>
      <c r="D2636" s="192" t="s">
        <v>274</v>
      </c>
      <c r="E2636" s="193" t="s">
        <v>7669</v>
      </c>
      <c r="F2636" s="194" t="s">
        <v>7670</v>
      </c>
      <c r="G2636" s="195" t="s">
        <v>952</v>
      </c>
      <c r="H2636" s="196">
        <v>1</v>
      </c>
      <c r="I2636" s="197"/>
      <c r="J2636" s="198">
        <f>ROUND(I2636*H2636,2)</f>
        <v>0</v>
      </c>
      <c r="K2636" s="194" t="s">
        <v>1</v>
      </c>
      <c r="L2636" s="39"/>
      <c r="M2636" s="199" t="s">
        <v>1</v>
      </c>
      <c r="N2636" s="200" t="s">
        <v>41</v>
      </c>
      <c r="O2636" s="71"/>
      <c r="P2636" s="201">
        <f>O2636*H2636</f>
        <v>0</v>
      </c>
      <c r="Q2636" s="201">
        <v>0</v>
      </c>
      <c r="R2636" s="201">
        <f>Q2636*H2636</f>
        <v>0</v>
      </c>
      <c r="S2636" s="201">
        <v>0</v>
      </c>
      <c r="T2636" s="202">
        <f>S2636*H2636</f>
        <v>0</v>
      </c>
      <c r="U2636" s="34"/>
      <c r="V2636" s="34"/>
      <c r="W2636" s="34"/>
      <c r="X2636" s="34"/>
      <c r="Y2636" s="34"/>
      <c r="Z2636" s="34"/>
      <c r="AA2636" s="34"/>
      <c r="AB2636" s="34"/>
      <c r="AC2636" s="34"/>
      <c r="AD2636" s="34"/>
      <c r="AE2636" s="34"/>
      <c r="AR2636" s="203" t="s">
        <v>279</v>
      </c>
      <c r="AT2636" s="203" t="s">
        <v>274</v>
      </c>
      <c r="AU2636" s="203" t="s">
        <v>16</v>
      </c>
      <c r="AY2636" s="17" t="s">
        <v>272</v>
      </c>
      <c r="BE2636" s="204">
        <f>IF(N2636="základní",J2636,0)</f>
        <v>0</v>
      </c>
      <c r="BF2636" s="204">
        <f>IF(N2636="snížená",J2636,0)</f>
        <v>0</v>
      </c>
      <c r="BG2636" s="204">
        <f>IF(N2636="zákl. přenesená",J2636,0)</f>
        <v>0</v>
      </c>
      <c r="BH2636" s="204">
        <f>IF(N2636="sníž. přenesená",J2636,0)</f>
        <v>0</v>
      </c>
      <c r="BI2636" s="204">
        <f>IF(N2636="nulová",J2636,0)</f>
        <v>0</v>
      </c>
      <c r="BJ2636" s="17" t="s">
        <v>16</v>
      </c>
      <c r="BK2636" s="204">
        <f>ROUND(I2636*H2636,2)</f>
        <v>0</v>
      </c>
      <c r="BL2636" s="17" t="s">
        <v>279</v>
      </c>
      <c r="BM2636" s="203" t="s">
        <v>7671</v>
      </c>
    </row>
    <row r="2637" spans="1:65" s="13" customFormat="1" ht="11.25">
      <c r="B2637" s="210"/>
      <c r="C2637" s="211"/>
      <c r="D2637" s="212" t="s">
        <v>283</v>
      </c>
      <c r="E2637" s="213" t="s">
        <v>1</v>
      </c>
      <c r="F2637" s="214" t="s">
        <v>7672</v>
      </c>
      <c r="G2637" s="211"/>
      <c r="H2637" s="213" t="s">
        <v>1</v>
      </c>
      <c r="I2637" s="215"/>
      <c r="J2637" s="211"/>
      <c r="K2637" s="211"/>
      <c r="L2637" s="216"/>
      <c r="M2637" s="217"/>
      <c r="N2637" s="218"/>
      <c r="O2637" s="218"/>
      <c r="P2637" s="218"/>
      <c r="Q2637" s="218"/>
      <c r="R2637" s="218"/>
      <c r="S2637" s="218"/>
      <c r="T2637" s="219"/>
      <c r="AT2637" s="220" t="s">
        <v>283</v>
      </c>
      <c r="AU2637" s="220" t="s">
        <v>16</v>
      </c>
      <c r="AV2637" s="13" t="s">
        <v>16</v>
      </c>
      <c r="AW2637" s="13" t="s">
        <v>32</v>
      </c>
      <c r="AX2637" s="13" t="s">
        <v>76</v>
      </c>
      <c r="AY2637" s="220" t="s">
        <v>272</v>
      </c>
    </row>
    <row r="2638" spans="1:65" s="13" customFormat="1" ht="11.25">
      <c r="B2638" s="210"/>
      <c r="C2638" s="211"/>
      <c r="D2638" s="212" t="s">
        <v>283</v>
      </c>
      <c r="E2638" s="213" t="s">
        <v>1</v>
      </c>
      <c r="F2638" s="214" t="s">
        <v>6768</v>
      </c>
      <c r="G2638" s="211"/>
      <c r="H2638" s="213" t="s">
        <v>1</v>
      </c>
      <c r="I2638" s="215"/>
      <c r="J2638" s="211"/>
      <c r="K2638" s="211"/>
      <c r="L2638" s="216"/>
      <c r="M2638" s="217"/>
      <c r="N2638" s="218"/>
      <c r="O2638" s="218"/>
      <c r="P2638" s="218"/>
      <c r="Q2638" s="218"/>
      <c r="R2638" s="218"/>
      <c r="S2638" s="218"/>
      <c r="T2638" s="219"/>
      <c r="AT2638" s="220" t="s">
        <v>283</v>
      </c>
      <c r="AU2638" s="220" t="s">
        <v>16</v>
      </c>
      <c r="AV2638" s="13" t="s">
        <v>16</v>
      </c>
      <c r="AW2638" s="13" t="s">
        <v>32</v>
      </c>
      <c r="AX2638" s="13" t="s">
        <v>76</v>
      </c>
      <c r="AY2638" s="220" t="s">
        <v>272</v>
      </c>
    </row>
    <row r="2639" spans="1:65" s="14" customFormat="1" ht="11.25">
      <c r="B2639" s="221"/>
      <c r="C2639" s="222"/>
      <c r="D2639" s="212" t="s">
        <v>283</v>
      </c>
      <c r="E2639" s="223" t="s">
        <v>1</v>
      </c>
      <c r="F2639" s="224" t="s">
        <v>16</v>
      </c>
      <c r="G2639" s="222"/>
      <c r="H2639" s="225">
        <v>1</v>
      </c>
      <c r="I2639" s="226"/>
      <c r="J2639" s="222"/>
      <c r="K2639" s="222"/>
      <c r="L2639" s="227"/>
      <c r="M2639" s="228"/>
      <c r="N2639" s="229"/>
      <c r="O2639" s="229"/>
      <c r="P2639" s="229"/>
      <c r="Q2639" s="229"/>
      <c r="R2639" s="229"/>
      <c r="S2639" s="229"/>
      <c r="T2639" s="230"/>
      <c r="AT2639" s="231" t="s">
        <v>283</v>
      </c>
      <c r="AU2639" s="231" t="s">
        <v>16</v>
      </c>
      <c r="AV2639" s="14" t="s">
        <v>84</v>
      </c>
      <c r="AW2639" s="14" t="s">
        <v>32</v>
      </c>
      <c r="AX2639" s="14" t="s">
        <v>76</v>
      </c>
      <c r="AY2639" s="231" t="s">
        <v>272</v>
      </c>
    </row>
    <row r="2640" spans="1:65" s="15" customFormat="1" ht="11.25">
      <c r="B2640" s="246"/>
      <c r="C2640" s="247"/>
      <c r="D2640" s="212" t="s">
        <v>283</v>
      </c>
      <c r="E2640" s="248" t="s">
        <v>1</v>
      </c>
      <c r="F2640" s="249" t="s">
        <v>5942</v>
      </c>
      <c r="G2640" s="247"/>
      <c r="H2640" s="250">
        <v>1</v>
      </c>
      <c r="I2640" s="251"/>
      <c r="J2640" s="247"/>
      <c r="K2640" s="247"/>
      <c r="L2640" s="252"/>
      <c r="M2640" s="253"/>
      <c r="N2640" s="254"/>
      <c r="O2640" s="254"/>
      <c r="P2640" s="254"/>
      <c r="Q2640" s="254"/>
      <c r="R2640" s="254"/>
      <c r="S2640" s="254"/>
      <c r="T2640" s="255"/>
      <c r="AT2640" s="256" t="s">
        <v>283</v>
      </c>
      <c r="AU2640" s="256" t="s">
        <v>16</v>
      </c>
      <c r="AV2640" s="15" t="s">
        <v>279</v>
      </c>
      <c r="AW2640" s="15" t="s">
        <v>32</v>
      </c>
      <c r="AX2640" s="15" t="s">
        <v>16</v>
      </c>
      <c r="AY2640" s="256" t="s">
        <v>272</v>
      </c>
    </row>
    <row r="2641" spans="1:65" s="2" customFormat="1" ht="55.5" customHeight="1">
      <c r="A2641" s="34"/>
      <c r="B2641" s="35"/>
      <c r="C2641" s="192" t="s">
        <v>4415</v>
      </c>
      <c r="D2641" s="192" t="s">
        <v>274</v>
      </c>
      <c r="E2641" s="193" t="s">
        <v>7673</v>
      </c>
      <c r="F2641" s="194" t="s">
        <v>6978</v>
      </c>
      <c r="G2641" s="195" t="s">
        <v>185</v>
      </c>
      <c r="H2641" s="196">
        <v>1.5</v>
      </c>
      <c r="I2641" s="197"/>
      <c r="J2641" s="198">
        <f>ROUND(I2641*H2641,2)</f>
        <v>0</v>
      </c>
      <c r="K2641" s="194" t="s">
        <v>1</v>
      </c>
      <c r="L2641" s="39"/>
      <c r="M2641" s="199" t="s">
        <v>1</v>
      </c>
      <c r="N2641" s="200" t="s">
        <v>41</v>
      </c>
      <c r="O2641" s="71"/>
      <c r="P2641" s="201">
        <f>O2641*H2641</f>
        <v>0</v>
      </c>
      <c r="Q2641" s="201">
        <v>0</v>
      </c>
      <c r="R2641" s="201">
        <f>Q2641*H2641</f>
        <v>0</v>
      </c>
      <c r="S2641" s="201">
        <v>0</v>
      </c>
      <c r="T2641" s="202">
        <f>S2641*H2641</f>
        <v>0</v>
      </c>
      <c r="U2641" s="34"/>
      <c r="V2641" s="34"/>
      <c r="W2641" s="34"/>
      <c r="X2641" s="34"/>
      <c r="Y2641" s="34"/>
      <c r="Z2641" s="34"/>
      <c r="AA2641" s="34"/>
      <c r="AB2641" s="34"/>
      <c r="AC2641" s="34"/>
      <c r="AD2641" s="34"/>
      <c r="AE2641" s="34"/>
      <c r="AR2641" s="203" t="s">
        <v>279</v>
      </c>
      <c r="AT2641" s="203" t="s">
        <v>274</v>
      </c>
      <c r="AU2641" s="203" t="s">
        <v>16</v>
      </c>
      <c r="AY2641" s="17" t="s">
        <v>272</v>
      </c>
      <c r="BE2641" s="204">
        <f>IF(N2641="základní",J2641,0)</f>
        <v>0</v>
      </c>
      <c r="BF2641" s="204">
        <f>IF(N2641="snížená",J2641,0)</f>
        <v>0</v>
      </c>
      <c r="BG2641" s="204">
        <f>IF(N2641="zákl. přenesená",J2641,0)</f>
        <v>0</v>
      </c>
      <c r="BH2641" s="204">
        <f>IF(N2641="sníž. přenesená",J2641,0)</f>
        <v>0</v>
      </c>
      <c r="BI2641" s="204">
        <f>IF(N2641="nulová",J2641,0)</f>
        <v>0</v>
      </c>
      <c r="BJ2641" s="17" t="s">
        <v>16</v>
      </c>
      <c r="BK2641" s="204">
        <f>ROUND(I2641*H2641,2)</f>
        <v>0</v>
      </c>
      <c r="BL2641" s="17" t="s">
        <v>279</v>
      </c>
      <c r="BM2641" s="203" t="s">
        <v>7674</v>
      </c>
    </row>
    <row r="2642" spans="1:65" s="13" customFormat="1" ht="11.25">
      <c r="B2642" s="210"/>
      <c r="C2642" s="211"/>
      <c r="D2642" s="212" t="s">
        <v>283</v>
      </c>
      <c r="E2642" s="213" t="s">
        <v>1</v>
      </c>
      <c r="F2642" s="214" t="s">
        <v>6736</v>
      </c>
      <c r="G2642" s="211"/>
      <c r="H2642" s="213" t="s">
        <v>1</v>
      </c>
      <c r="I2642" s="215"/>
      <c r="J2642" s="211"/>
      <c r="K2642" s="211"/>
      <c r="L2642" s="216"/>
      <c r="M2642" s="217"/>
      <c r="N2642" s="218"/>
      <c r="O2642" s="218"/>
      <c r="P2642" s="218"/>
      <c r="Q2642" s="218"/>
      <c r="R2642" s="218"/>
      <c r="S2642" s="218"/>
      <c r="T2642" s="219"/>
      <c r="AT2642" s="220" t="s">
        <v>283</v>
      </c>
      <c r="AU2642" s="220" t="s">
        <v>16</v>
      </c>
      <c r="AV2642" s="13" t="s">
        <v>16</v>
      </c>
      <c r="AW2642" s="13" t="s">
        <v>32</v>
      </c>
      <c r="AX2642" s="13" t="s">
        <v>76</v>
      </c>
      <c r="AY2642" s="220" t="s">
        <v>272</v>
      </c>
    </row>
    <row r="2643" spans="1:65" s="14" customFormat="1" ht="11.25">
      <c r="B2643" s="221"/>
      <c r="C2643" s="222"/>
      <c r="D2643" s="212" t="s">
        <v>283</v>
      </c>
      <c r="E2643" s="223" t="s">
        <v>1</v>
      </c>
      <c r="F2643" s="224" t="s">
        <v>7047</v>
      </c>
      <c r="G2643" s="222"/>
      <c r="H2643" s="225">
        <v>1.5</v>
      </c>
      <c r="I2643" s="226"/>
      <c r="J2643" s="222"/>
      <c r="K2643" s="222"/>
      <c r="L2643" s="227"/>
      <c r="M2643" s="228"/>
      <c r="N2643" s="229"/>
      <c r="O2643" s="229"/>
      <c r="P2643" s="229"/>
      <c r="Q2643" s="229"/>
      <c r="R2643" s="229"/>
      <c r="S2643" s="229"/>
      <c r="T2643" s="230"/>
      <c r="AT2643" s="231" t="s">
        <v>283</v>
      </c>
      <c r="AU2643" s="231" t="s">
        <v>16</v>
      </c>
      <c r="AV2643" s="14" t="s">
        <v>84</v>
      </c>
      <c r="AW2643" s="14" t="s">
        <v>32</v>
      </c>
      <c r="AX2643" s="14" t="s">
        <v>76</v>
      </c>
      <c r="AY2643" s="231" t="s">
        <v>272</v>
      </c>
    </row>
    <row r="2644" spans="1:65" s="15" customFormat="1" ht="11.25">
      <c r="B2644" s="246"/>
      <c r="C2644" s="247"/>
      <c r="D2644" s="212" t="s">
        <v>283</v>
      </c>
      <c r="E2644" s="248" t="s">
        <v>1</v>
      </c>
      <c r="F2644" s="249" t="s">
        <v>5942</v>
      </c>
      <c r="G2644" s="247"/>
      <c r="H2644" s="250">
        <v>1.5</v>
      </c>
      <c r="I2644" s="251"/>
      <c r="J2644" s="247"/>
      <c r="K2644" s="247"/>
      <c r="L2644" s="252"/>
      <c r="M2644" s="253"/>
      <c r="N2644" s="254"/>
      <c r="O2644" s="254"/>
      <c r="P2644" s="254"/>
      <c r="Q2644" s="254"/>
      <c r="R2644" s="254"/>
      <c r="S2644" s="254"/>
      <c r="T2644" s="255"/>
      <c r="AT2644" s="256" t="s">
        <v>283</v>
      </c>
      <c r="AU2644" s="256" t="s">
        <v>16</v>
      </c>
      <c r="AV2644" s="15" t="s">
        <v>279</v>
      </c>
      <c r="AW2644" s="15" t="s">
        <v>32</v>
      </c>
      <c r="AX2644" s="15" t="s">
        <v>16</v>
      </c>
      <c r="AY2644" s="256" t="s">
        <v>272</v>
      </c>
    </row>
    <row r="2645" spans="1:65" s="2" customFormat="1" ht="37.9" customHeight="1">
      <c r="A2645" s="34"/>
      <c r="B2645" s="35"/>
      <c r="C2645" s="192" t="s">
        <v>4419</v>
      </c>
      <c r="D2645" s="192" t="s">
        <v>274</v>
      </c>
      <c r="E2645" s="193" t="s">
        <v>7675</v>
      </c>
      <c r="F2645" s="194" t="s">
        <v>6783</v>
      </c>
      <c r="G2645" s="195" t="s">
        <v>185</v>
      </c>
      <c r="H2645" s="196">
        <v>3.5</v>
      </c>
      <c r="I2645" s="197"/>
      <c r="J2645" s="198">
        <f>ROUND(I2645*H2645,2)</f>
        <v>0</v>
      </c>
      <c r="K2645" s="194" t="s">
        <v>1</v>
      </c>
      <c r="L2645" s="39"/>
      <c r="M2645" s="199" t="s">
        <v>1</v>
      </c>
      <c r="N2645" s="200" t="s">
        <v>41</v>
      </c>
      <c r="O2645" s="71"/>
      <c r="P2645" s="201">
        <f>O2645*H2645</f>
        <v>0</v>
      </c>
      <c r="Q2645" s="201">
        <v>0</v>
      </c>
      <c r="R2645" s="201">
        <f>Q2645*H2645</f>
        <v>0</v>
      </c>
      <c r="S2645" s="201">
        <v>0</v>
      </c>
      <c r="T2645" s="202">
        <f>S2645*H2645</f>
        <v>0</v>
      </c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4"/>
      <c r="AE2645" s="34"/>
      <c r="AR2645" s="203" t="s">
        <v>279</v>
      </c>
      <c r="AT2645" s="203" t="s">
        <v>274</v>
      </c>
      <c r="AU2645" s="203" t="s">
        <v>16</v>
      </c>
      <c r="AY2645" s="17" t="s">
        <v>272</v>
      </c>
      <c r="BE2645" s="204">
        <f>IF(N2645="základní",J2645,0)</f>
        <v>0</v>
      </c>
      <c r="BF2645" s="204">
        <f>IF(N2645="snížená",J2645,0)</f>
        <v>0</v>
      </c>
      <c r="BG2645" s="204">
        <f>IF(N2645="zákl. přenesená",J2645,0)</f>
        <v>0</v>
      </c>
      <c r="BH2645" s="204">
        <f>IF(N2645="sníž. přenesená",J2645,0)</f>
        <v>0</v>
      </c>
      <c r="BI2645" s="204">
        <f>IF(N2645="nulová",J2645,0)</f>
        <v>0</v>
      </c>
      <c r="BJ2645" s="17" t="s">
        <v>16</v>
      </c>
      <c r="BK2645" s="204">
        <f>ROUND(I2645*H2645,2)</f>
        <v>0</v>
      </c>
      <c r="BL2645" s="17" t="s">
        <v>279</v>
      </c>
      <c r="BM2645" s="203" t="s">
        <v>7676</v>
      </c>
    </row>
    <row r="2646" spans="1:65" s="13" customFormat="1" ht="11.25">
      <c r="B2646" s="210"/>
      <c r="C2646" s="211"/>
      <c r="D2646" s="212" t="s">
        <v>283</v>
      </c>
      <c r="E2646" s="213" t="s">
        <v>1</v>
      </c>
      <c r="F2646" s="214" t="s">
        <v>7425</v>
      </c>
      <c r="G2646" s="211"/>
      <c r="H2646" s="213" t="s">
        <v>1</v>
      </c>
      <c r="I2646" s="215"/>
      <c r="J2646" s="211"/>
      <c r="K2646" s="211"/>
      <c r="L2646" s="216"/>
      <c r="M2646" s="217"/>
      <c r="N2646" s="218"/>
      <c r="O2646" s="218"/>
      <c r="P2646" s="218"/>
      <c r="Q2646" s="218"/>
      <c r="R2646" s="218"/>
      <c r="S2646" s="218"/>
      <c r="T2646" s="219"/>
      <c r="AT2646" s="220" t="s">
        <v>283</v>
      </c>
      <c r="AU2646" s="220" t="s">
        <v>16</v>
      </c>
      <c r="AV2646" s="13" t="s">
        <v>16</v>
      </c>
      <c r="AW2646" s="13" t="s">
        <v>32</v>
      </c>
      <c r="AX2646" s="13" t="s">
        <v>76</v>
      </c>
      <c r="AY2646" s="220" t="s">
        <v>272</v>
      </c>
    </row>
    <row r="2647" spans="1:65" s="14" customFormat="1" ht="11.25">
      <c r="B2647" s="221"/>
      <c r="C2647" s="222"/>
      <c r="D2647" s="212" t="s">
        <v>283</v>
      </c>
      <c r="E2647" s="223" t="s">
        <v>1</v>
      </c>
      <c r="F2647" s="224" t="s">
        <v>2679</v>
      </c>
      <c r="G2647" s="222"/>
      <c r="H2647" s="225">
        <v>3.5</v>
      </c>
      <c r="I2647" s="226"/>
      <c r="J2647" s="222"/>
      <c r="K2647" s="222"/>
      <c r="L2647" s="227"/>
      <c r="M2647" s="228"/>
      <c r="N2647" s="229"/>
      <c r="O2647" s="229"/>
      <c r="P2647" s="229"/>
      <c r="Q2647" s="229"/>
      <c r="R2647" s="229"/>
      <c r="S2647" s="229"/>
      <c r="T2647" s="230"/>
      <c r="AT2647" s="231" t="s">
        <v>283</v>
      </c>
      <c r="AU2647" s="231" t="s">
        <v>16</v>
      </c>
      <c r="AV2647" s="14" t="s">
        <v>84</v>
      </c>
      <c r="AW2647" s="14" t="s">
        <v>32</v>
      </c>
      <c r="AX2647" s="14" t="s">
        <v>76</v>
      </c>
      <c r="AY2647" s="231" t="s">
        <v>272</v>
      </c>
    </row>
    <row r="2648" spans="1:65" s="15" customFormat="1" ht="11.25">
      <c r="B2648" s="246"/>
      <c r="C2648" s="247"/>
      <c r="D2648" s="212" t="s">
        <v>283</v>
      </c>
      <c r="E2648" s="248" t="s">
        <v>1</v>
      </c>
      <c r="F2648" s="249" t="s">
        <v>5942</v>
      </c>
      <c r="G2648" s="247"/>
      <c r="H2648" s="250">
        <v>3.5</v>
      </c>
      <c r="I2648" s="251"/>
      <c r="J2648" s="247"/>
      <c r="K2648" s="247"/>
      <c r="L2648" s="252"/>
      <c r="M2648" s="253"/>
      <c r="N2648" s="254"/>
      <c r="O2648" s="254"/>
      <c r="P2648" s="254"/>
      <c r="Q2648" s="254"/>
      <c r="R2648" s="254"/>
      <c r="S2648" s="254"/>
      <c r="T2648" s="255"/>
      <c r="AT2648" s="256" t="s">
        <v>283</v>
      </c>
      <c r="AU2648" s="256" t="s">
        <v>16</v>
      </c>
      <c r="AV2648" s="15" t="s">
        <v>279</v>
      </c>
      <c r="AW2648" s="15" t="s">
        <v>32</v>
      </c>
      <c r="AX2648" s="15" t="s">
        <v>16</v>
      </c>
      <c r="AY2648" s="256" t="s">
        <v>272</v>
      </c>
    </row>
    <row r="2649" spans="1:65" s="2" customFormat="1" ht="37.9" customHeight="1">
      <c r="A2649" s="34"/>
      <c r="B2649" s="35"/>
      <c r="C2649" s="192" t="s">
        <v>4423</v>
      </c>
      <c r="D2649" s="192" t="s">
        <v>274</v>
      </c>
      <c r="E2649" s="193" t="s">
        <v>7677</v>
      </c>
      <c r="F2649" s="194" t="s">
        <v>6981</v>
      </c>
      <c r="G2649" s="195" t="s">
        <v>185</v>
      </c>
      <c r="H2649" s="196">
        <v>2</v>
      </c>
      <c r="I2649" s="197"/>
      <c r="J2649" s="198">
        <f>ROUND(I2649*H2649,2)</f>
        <v>0</v>
      </c>
      <c r="K2649" s="194" t="s">
        <v>1</v>
      </c>
      <c r="L2649" s="39"/>
      <c r="M2649" s="199" t="s">
        <v>1</v>
      </c>
      <c r="N2649" s="200" t="s">
        <v>41</v>
      </c>
      <c r="O2649" s="71"/>
      <c r="P2649" s="201">
        <f>O2649*H2649</f>
        <v>0</v>
      </c>
      <c r="Q2649" s="201">
        <v>0</v>
      </c>
      <c r="R2649" s="201">
        <f>Q2649*H2649</f>
        <v>0</v>
      </c>
      <c r="S2649" s="201">
        <v>0</v>
      </c>
      <c r="T2649" s="202">
        <f>S2649*H2649</f>
        <v>0</v>
      </c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4"/>
      <c r="AE2649" s="34"/>
      <c r="AR2649" s="203" t="s">
        <v>279</v>
      </c>
      <c r="AT2649" s="203" t="s">
        <v>274</v>
      </c>
      <c r="AU2649" s="203" t="s">
        <v>16</v>
      </c>
      <c r="AY2649" s="17" t="s">
        <v>272</v>
      </c>
      <c r="BE2649" s="204">
        <f>IF(N2649="základní",J2649,0)</f>
        <v>0</v>
      </c>
      <c r="BF2649" s="204">
        <f>IF(N2649="snížená",J2649,0)</f>
        <v>0</v>
      </c>
      <c r="BG2649" s="204">
        <f>IF(N2649="zákl. přenesená",J2649,0)</f>
        <v>0</v>
      </c>
      <c r="BH2649" s="204">
        <f>IF(N2649="sníž. přenesená",J2649,0)</f>
        <v>0</v>
      </c>
      <c r="BI2649" s="204">
        <f>IF(N2649="nulová",J2649,0)</f>
        <v>0</v>
      </c>
      <c r="BJ2649" s="17" t="s">
        <v>16</v>
      </c>
      <c r="BK2649" s="204">
        <f>ROUND(I2649*H2649,2)</f>
        <v>0</v>
      </c>
      <c r="BL2649" s="17" t="s">
        <v>279</v>
      </c>
      <c r="BM2649" s="203" t="s">
        <v>7678</v>
      </c>
    </row>
    <row r="2650" spans="1:65" s="13" customFormat="1" ht="11.25">
      <c r="B2650" s="210"/>
      <c r="C2650" s="211"/>
      <c r="D2650" s="212" t="s">
        <v>283</v>
      </c>
      <c r="E2650" s="213" t="s">
        <v>1</v>
      </c>
      <c r="F2650" s="214" t="s">
        <v>6736</v>
      </c>
      <c r="G2650" s="211"/>
      <c r="H2650" s="213" t="s">
        <v>1</v>
      </c>
      <c r="I2650" s="215"/>
      <c r="J2650" s="211"/>
      <c r="K2650" s="211"/>
      <c r="L2650" s="216"/>
      <c r="M2650" s="217"/>
      <c r="N2650" s="218"/>
      <c r="O2650" s="218"/>
      <c r="P2650" s="218"/>
      <c r="Q2650" s="218"/>
      <c r="R2650" s="218"/>
      <c r="S2650" s="218"/>
      <c r="T2650" s="219"/>
      <c r="AT2650" s="220" t="s">
        <v>283</v>
      </c>
      <c r="AU2650" s="220" t="s">
        <v>16</v>
      </c>
      <c r="AV2650" s="13" t="s">
        <v>16</v>
      </c>
      <c r="AW2650" s="13" t="s">
        <v>32</v>
      </c>
      <c r="AX2650" s="13" t="s">
        <v>76</v>
      </c>
      <c r="AY2650" s="220" t="s">
        <v>272</v>
      </c>
    </row>
    <row r="2651" spans="1:65" s="14" customFormat="1" ht="11.25">
      <c r="B2651" s="221"/>
      <c r="C2651" s="222"/>
      <c r="D2651" s="212" t="s">
        <v>283</v>
      </c>
      <c r="E2651" s="223" t="s">
        <v>1</v>
      </c>
      <c r="F2651" s="224" t="s">
        <v>84</v>
      </c>
      <c r="G2651" s="222"/>
      <c r="H2651" s="225">
        <v>2</v>
      </c>
      <c r="I2651" s="226"/>
      <c r="J2651" s="222"/>
      <c r="K2651" s="222"/>
      <c r="L2651" s="227"/>
      <c r="M2651" s="228"/>
      <c r="N2651" s="229"/>
      <c r="O2651" s="229"/>
      <c r="P2651" s="229"/>
      <c r="Q2651" s="229"/>
      <c r="R2651" s="229"/>
      <c r="S2651" s="229"/>
      <c r="T2651" s="230"/>
      <c r="AT2651" s="231" t="s">
        <v>283</v>
      </c>
      <c r="AU2651" s="231" t="s">
        <v>16</v>
      </c>
      <c r="AV2651" s="14" t="s">
        <v>84</v>
      </c>
      <c r="AW2651" s="14" t="s">
        <v>32</v>
      </c>
      <c r="AX2651" s="14" t="s">
        <v>76</v>
      </c>
      <c r="AY2651" s="231" t="s">
        <v>272</v>
      </c>
    </row>
    <row r="2652" spans="1:65" s="15" customFormat="1" ht="11.25">
      <c r="B2652" s="246"/>
      <c r="C2652" s="247"/>
      <c r="D2652" s="212" t="s">
        <v>283</v>
      </c>
      <c r="E2652" s="248" t="s">
        <v>1</v>
      </c>
      <c r="F2652" s="249" t="s">
        <v>5942</v>
      </c>
      <c r="G2652" s="247"/>
      <c r="H2652" s="250">
        <v>2</v>
      </c>
      <c r="I2652" s="251"/>
      <c r="J2652" s="247"/>
      <c r="K2652" s="247"/>
      <c r="L2652" s="252"/>
      <c r="M2652" s="253"/>
      <c r="N2652" s="254"/>
      <c r="O2652" s="254"/>
      <c r="P2652" s="254"/>
      <c r="Q2652" s="254"/>
      <c r="R2652" s="254"/>
      <c r="S2652" s="254"/>
      <c r="T2652" s="255"/>
      <c r="AT2652" s="256" t="s">
        <v>283</v>
      </c>
      <c r="AU2652" s="256" t="s">
        <v>16</v>
      </c>
      <c r="AV2652" s="15" t="s">
        <v>279</v>
      </c>
      <c r="AW2652" s="15" t="s">
        <v>32</v>
      </c>
      <c r="AX2652" s="15" t="s">
        <v>16</v>
      </c>
      <c r="AY2652" s="256" t="s">
        <v>272</v>
      </c>
    </row>
    <row r="2653" spans="1:65" s="2" customFormat="1" ht="37.9" customHeight="1">
      <c r="A2653" s="34"/>
      <c r="B2653" s="35"/>
      <c r="C2653" s="192" t="s">
        <v>4427</v>
      </c>
      <c r="D2653" s="192" t="s">
        <v>274</v>
      </c>
      <c r="E2653" s="193" t="s">
        <v>7679</v>
      </c>
      <c r="F2653" s="194" t="s">
        <v>7680</v>
      </c>
      <c r="G2653" s="195" t="s">
        <v>156</v>
      </c>
      <c r="H2653" s="196">
        <v>0.5</v>
      </c>
      <c r="I2653" s="197"/>
      <c r="J2653" s="198">
        <f>ROUND(I2653*H2653,2)</f>
        <v>0</v>
      </c>
      <c r="K2653" s="194" t="s">
        <v>1</v>
      </c>
      <c r="L2653" s="39"/>
      <c r="M2653" s="199" t="s">
        <v>1</v>
      </c>
      <c r="N2653" s="200" t="s">
        <v>41</v>
      </c>
      <c r="O2653" s="71"/>
      <c r="P2653" s="201">
        <f>O2653*H2653</f>
        <v>0</v>
      </c>
      <c r="Q2653" s="201">
        <v>0</v>
      </c>
      <c r="R2653" s="201">
        <f>Q2653*H2653</f>
        <v>0</v>
      </c>
      <c r="S2653" s="201">
        <v>0</v>
      </c>
      <c r="T2653" s="202">
        <f>S2653*H2653</f>
        <v>0</v>
      </c>
      <c r="U2653" s="34"/>
      <c r="V2653" s="34"/>
      <c r="W2653" s="34"/>
      <c r="X2653" s="34"/>
      <c r="Y2653" s="34"/>
      <c r="Z2653" s="34"/>
      <c r="AA2653" s="34"/>
      <c r="AB2653" s="34"/>
      <c r="AC2653" s="34"/>
      <c r="AD2653" s="34"/>
      <c r="AE2653" s="34"/>
      <c r="AR2653" s="203" t="s">
        <v>279</v>
      </c>
      <c r="AT2653" s="203" t="s">
        <v>274</v>
      </c>
      <c r="AU2653" s="203" t="s">
        <v>16</v>
      </c>
      <c r="AY2653" s="17" t="s">
        <v>272</v>
      </c>
      <c r="BE2653" s="204">
        <f>IF(N2653="základní",J2653,0)</f>
        <v>0</v>
      </c>
      <c r="BF2653" s="204">
        <f>IF(N2653="snížená",J2653,0)</f>
        <v>0</v>
      </c>
      <c r="BG2653" s="204">
        <f>IF(N2653="zákl. přenesená",J2653,0)</f>
        <v>0</v>
      </c>
      <c r="BH2653" s="204">
        <f>IF(N2653="sníž. přenesená",J2653,0)</f>
        <v>0</v>
      </c>
      <c r="BI2653" s="204">
        <f>IF(N2653="nulová",J2653,0)</f>
        <v>0</v>
      </c>
      <c r="BJ2653" s="17" t="s">
        <v>16</v>
      </c>
      <c r="BK2653" s="204">
        <f>ROUND(I2653*H2653,2)</f>
        <v>0</v>
      </c>
      <c r="BL2653" s="17" t="s">
        <v>279</v>
      </c>
      <c r="BM2653" s="203" t="s">
        <v>7681</v>
      </c>
    </row>
    <row r="2654" spans="1:65" s="13" customFormat="1" ht="11.25">
      <c r="B2654" s="210"/>
      <c r="C2654" s="211"/>
      <c r="D2654" s="212" t="s">
        <v>283</v>
      </c>
      <c r="E2654" s="213" t="s">
        <v>1</v>
      </c>
      <c r="F2654" s="214" t="s">
        <v>6768</v>
      </c>
      <c r="G2654" s="211"/>
      <c r="H2654" s="213" t="s">
        <v>1</v>
      </c>
      <c r="I2654" s="215"/>
      <c r="J2654" s="211"/>
      <c r="K2654" s="211"/>
      <c r="L2654" s="216"/>
      <c r="M2654" s="217"/>
      <c r="N2654" s="218"/>
      <c r="O2654" s="218"/>
      <c r="P2654" s="218"/>
      <c r="Q2654" s="218"/>
      <c r="R2654" s="218"/>
      <c r="S2654" s="218"/>
      <c r="T2654" s="219"/>
      <c r="AT2654" s="220" t="s">
        <v>283</v>
      </c>
      <c r="AU2654" s="220" t="s">
        <v>16</v>
      </c>
      <c r="AV2654" s="13" t="s">
        <v>16</v>
      </c>
      <c r="AW2654" s="13" t="s">
        <v>32</v>
      </c>
      <c r="AX2654" s="13" t="s">
        <v>76</v>
      </c>
      <c r="AY2654" s="220" t="s">
        <v>272</v>
      </c>
    </row>
    <row r="2655" spans="1:65" s="14" customFormat="1" ht="11.25">
      <c r="B2655" s="221"/>
      <c r="C2655" s="222"/>
      <c r="D2655" s="212" t="s">
        <v>283</v>
      </c>
      <c r="E2655" s="223" t="s">
        <v>1</v>
      </c>
      <c r="F2655" s="224" t="s">
        <v>2743</v>
      </c>
      <c r="G2655" s="222"/>
      <c r="H2655" s="225">
        <v>0.5</v>
      </c>
      <c r="I2655" s="226"/>
      <c r="J2655" s="222"/>
      <c r="K2655" s="222"/>
      <c r="L2655" s="227"/>
      <c r="M2655" s="228"/>
      <c r="N2655" s="229"/>
      <c r="O2655" s="229"/>
      <c r="P2655" s="229"/>
      <c r="Q2655" s="229"/>
      <c r="R2655" s="229"/>
      <c r="S2655" s="229"/>
      <c r="T2655" s="230"/>
      <c r="AT2655" s="231" t="s">
        <v>283</v>
      </c>
      <c r="AU2655" s="231" t="s">
        <v>16</v>
      </c>
      <c r="AV2655" s="14" t="s">
        <v>84</v>
      </c>
      <c r="AW2655" s="14" t="s">
        <v>32</v>
      </c>
      <c r="AX2655" s="14" t="s">
        <v>76</v>
      </c>
      <c r="AY2655" s="231" t="s">
        <v>272</v>
      </c>
    </row>
    <row r="2656" spans="1:65" s="15" customFormat="1" ht="11.25">
      <c r="B2656" s="246"/>
      <c r="C2656" s="247"/>
      <c r="D2656" s="212" t="s">
        <v>283</v>
      </c>
      <c r="E2656" s="248" t="s">
        <v>1</v>
      </c>
      <c r="F2656" s="249" t="s">
        <v>5942</v>
      </c>
      <c r="G2656" s="247"/>
      <c r="H2656" s="250">
        <v>0.5</v>
      </c>
      <c r="I2656" s="251"/>
      <c r="J2656" s="247"/>
      <c r="K2656" s="247"/>
      <c r="L2656" s="252"/>
      <c r="M2656" s="253"/>
      <c r="N2656" s="254"/>
      <c r="O2656" s="254"/>
      <c r="P2656" s="254"/>
      <c r="Q2656" s="254"/>
      <c r="R2656" s="254"/>
      <c r="S2656" s="254"/>
      <c r="T2656" s="255"/>
      <c r="AT2656" s="256" t="s">
        <v>283</v>
      </c>
      <c r="AU2656" s="256" t="s">
        <v>16</v>
      </c>
      <c r="AV2656" s="15" t="s">
        <v>279</v>
      </c>
      <c r="AW2656" s="15" t="s">
        <v>32</v>
      </c>
      <c r="AX2656" s="15" t="s">
        <v>16</v>
      </c>
      <c r="AY2656" s="256" t="s">
        <v>272</v>
      </c>
    </row>
    <row r="2657" spans="1:65" s="2" customFormat="1" ht="55.5" customHeight="1">
      <c r="A2657" s="34"/>
      <c r="B2657" s="35"/>
      <c r="C2657" s="192" t="s">
        <v>4431</v>
      </c>
      <c r="D2657" s="192" t="s">
        <v>274</v>
      </c>
      <c r="E2657" s="193" t="s">
        <v>7682</v>
      </c>
      <c r="F2657" s="194" t="s">
        <v>7683</v>
      </c>
      <c r="G2657" s="195" t="s">
        <v>2594</v>
      </c>
      <c r="H2657" s="196">
        <v>3</v>
      </c>
      <c r="I2657" s="197"/>
      <c r="J2657" s="198">
        <f>ROUND(I2657*H2657,2)</f>
        <v>0</v>
      </c>
      <c r="K2657" s="194" t="s">
        <v>1</v>
      </c>
      <c r="L2657" s="39"/>
      <c r="M2657" s="199" t="s">
        <v>1</v>
      </c>
      <c r="N2657" s="200" t="s">
        <v>41</v>
      </c>
      <c r="O2657" s="71"/>
      <c r="P2657" s="201">
        <f>O2657*H2657</f>
        <v>0</v>
      </c>
      <c r="Q2657" s="201">
        <v>0</v>
      </c>
      <c r="R2657" s="201">
        <f>Q2657*H2657</f>
        <v>0</v>
      </c>
      <c r="S2657" s="201">
        <v>0</v>
      </c>
      <c r="T2657" s="202">
        <f>S2657*H2657</f>
        <v>0</v>
      </c>
      <c r="U2657" s="34"/>
      <c r="V2657" s="34"/>
      <c r="W2657" s="34"/>
      <c r="X2657" s="34"/>
      <c r="Y2657" s="34"/>
      <c r="Z2657" s="34"/>
      <c r="AA2657" s="34"/>
      <c r="AB2657" s="34"/>
      <c r="AC2657" s="34"/>
      <c r="AD2657" s="34"/>
      <c r="AE2657" s="34"/>
      <c r="AR2657" s="203" t="s">
        <v>279</v>
      </c>
      <c r="AT2657" s="203" t="s">
        <v>274</v>
      </c>
      <c r="AU2657" s="203" t="s">
        <v>16</v>
      </c>
      <c r="AY2657" s="17" t="s">
        <v>272</v>
      </c>
      <c r="BE2657" s="204">
        <f>IF(N2657="základní",J2657,0)</f>
        <v>0</v>
      </c>
      <c r="BF2657" s="204">
        <f>IF(N2657="snížená",J2657,0)</f>
        <v>0</v>
      </c>
      <c r="BG2657" s="204">
        <f>IF(N2657="zákl. přenesená",J2657,0)</f>
        <v>0</v>
      </c>
      <c r="BH2657" s="204">
        <f>IF(N2657="sníž. přenesená",J2657,0)</f>
        <v>0</v>
      </c>
      <c r="BI2657" s="204">
        <f>IF(N2657="nulová",J2657,0)</f>
        <v>0</v>
      </c>
      <c r="BJ2657" s="17" t="s">
        <v>16</v>
      </c>
      <c r="BK2657" s="204">
        <f>ROUND(I2657*H2657,2)</f>
        <v>0</v>
      </c>
      <c r="BL2657" s="17" t="s">
        <v>279</v>
      </c>
      <c r="BM2657" s="203" t="s">
        <v>7684</v>
      </c>
    </row>
    <row r="2658" spans="1:65" s="2" customFormat="1" ht="21.75" customHeight="1">
      <c r="A2658" s="34"/>
      <c r="B2658" s="35"/>
      <c r="C2658" s="192" t="s">
        <v>4435</v>
      </c>
      <c r="D2658" s="192" t="s">
        <v>274</v>
      </c>
      <c r="E2658" s="193" t="s">
        <v>7685</v>
      </c>
      <c r="F2658" s="194" t="s">
        <v>6809</v>
      </c>
      <c r="G2658" s="195" t="s">
        <v>380</v>
      </c>
      <c r="H2658" s="196">
        <v>7.0000000000000007E-2</v>
      </c>
      <c r="I2658" s="197"/>
      <c r="J2658" s="198">
        <f>ROUND(I2658*H2658,2)</f>
        <v>0</v>
      </c>
      <c r="K2658" s="194" t="s">
        <v>1</v>
      </c>
      <c r="L2658" s="39"/>
      <c r="M2658" s="199" t="s">
        <v>1</v>
      </c>
      <c r="N2658" s="200" t="s">
        <v>41</v>
      </c>
      <c r="O2658" s="71"/>
      <c r="P2658" s="201">
        <f>O2658*H2658</f>
        <v>0</v>
      </c>
      <c r="Q2658" s="201">
        <v>0</v>
      </c>
      <c r="R2658" s="201">
        <f>Q2658*H2658</f>
        <v>0</v>
      </c>
      <c r="S2658" s="201">
        <v>0</v>
      </c>
      <c r="T2658" s="202">
        <f>S2658*H2658</f>
        <v>0</v>
      </c>
      <c r="U2658" s="34"/>
      <c r="V2658" s="34"/>
      <c r="W2658" s="34"/>
      <c r="X2658" s="34"/>
      <c r="Y2658" s="34"/>
      <c r="Z2658" s="34"/>
      <c r="AA2658" s="34"/>
      <c r="AB2658" s="34"/>
      <c r="AC2658" s="34"/>
      <c r="AD2658" s="34"/>
      <c r="AE2658" s="34"/>
      <c r="AR2658" s="203" t="s">
        <v>279</v>
      </c>
      <c r="AT2658" s="203" t="s">
        <v>274</v>
      </c>
      <c r="AU2658" s="203" t="s">
        <v>16</v>
      </c>
      <c r="AY2658" s="17" t="s">
        <v>272</v>
      </c>
      <c r="BE2658" s="204">
        <f>IF(N2658="základní",J2658,0)</f>
        <v>0</v>
      </c>
      <c r="BF2658" s="204">
        <f>IF(N2658="snížená",J2658,0)</f>
        <v>0</v>
      </c>
      <c r="BG2658" s="204">
        <f>IF(N2658="zákl. přenesená",J2658,0)</f>
        <v>0</v>
      </c>
      <c r="BH2658" s="204">
        <f>IF(N2658="sníž. přenesená",J2658,0)</f>
        <v>0</v>
      </c>
      <c r="BI2658" s="204">
        <f>IF(N2658="nulová",J2658,0)</f>
        <v>0</v>
      </c>
      <c r="BJ2658" s="17" t="s">
        <v>16</v>
      </c>
      <c r="BK2658" s="204">
        <f>ROUND(I2658*H2658,2)</f>
        <v>0</v>
      </c>
      <c r="BL2658" s="17" t="s">
        <v>279</v>
      </c>
      <c r="BM2658" s="203" t="s">
        <v>7686</v>
      </c>
    </row>
    <row r="2659" spans="1:65" s="12" customFormat="1" ht="25.9" customHeight="1">
      <c r="B2659" s="176"/>
      <c r="C2659" s="177"/>
      <c r="D2659" s="178" t="s">
        <v>75</v>
      </c>
      <c r="E2659" s="179" t="s">
        <v>7687</v>
      </c>
      <c r="F2659" s="179" t="s">
        <v>7688</v>
      </c>
      <c r="G2659" s="177"/>
      <c r="H2659" s="177"/>
      <c r="I2659" s="180"/>
      <c r="J2659" s="181">
        <f>BK2659</f>
        <v>0</v>
      </c>
      <c r="K2659" s="177"/>
      <c r="L2659" s="182"/>
      <c r="M2659" s="183"/>
      <c r="N2659" s="184"/>
      <c r="O2659" s="184"/>
      <c r="P2659" s="185">
        <f>SUM(P2660:P2705)</f>
        <v>0</v>
      </c>
      <c r="Q2659" s="184"/>
      <c r="R2659" s="185">
        <f>SUM(R2660:R2705)</f>
        <v>0</v>
      </c>
      <c r="S2659" s="184"/>
      <c r="T2659" s="186">
        <f>SUM(T2660:T2705)</f>
        <v>0</v>
      </c>
      <c r="AR2659" s="187" t="s">
        <v>16</v>
      </c>
      <c r="AT2659" s="188" t="s">
        <v>75</v>
      </c>
      <c r="AU2659" s="188" t="s">
        <v>76</v>
      </c>
      <c r="AY2659" s="187" t="s">
        <v>272</v>
      </c>
      <c r="BK2659" s="189">
        <f>SUM(BK2660:BK2705)</f>
        <v>0</v>
      </c>
    </row>
    <row r="2660" spans="1:65" s="2" customFormat="1" ht="44.25" customHeight="1">
      <c r="A2660" s="34"/>
      <c r="B2660" s="35"/>
      <c r="C2660" s="192" t="s">
        <v>4439</v>
      </c>
      <c r="D2660" s="192" t="s">
        <v>274</v>
      </c>
      <c r="E2660" s="193" t="s">
        <v>7689</v>
      </c>
      <c r="F2660" s="194" t="s">
        <v>7690</v>
      </c>
      <c r="G2660" s="195" t="s">
        <v>952</v>
      </c>
      <c r="H2660" s="196">
        <v>1</v>
      </c>
      <c r="I2660" s="197"/>
      <c r="J2660" s="198">
        <f>ROUND(I2660*H2660,2)</f>
        <v>0</v>
      </c>
      <c r="K2660" s="194" t="s">
        <v>1</v>
      </c>
      <c r="L2660" s="39"/>
      <c r="M2660" s="199" t="s">
        <v>1</v>
      </c>
      <c r="N2660" s="200" t="s">
        <v>41</v>
      </c>
      <c r="O2660" s="71"/>
      <c r="P2660" s="201">
        <f>O2660*H2660</f>
        <v>0</v>
      </c>
      <c r="Q2660" s="201">
        <v>0</v>
      </c>
      <c r="R2660" s="201">
        <f>Q2660*H2660</f>
        <v>0</v>
      </c>
      <c r="S2660" s="201">
        <v>0</v>
      </c>
      <c r="T2660" s="202">
        <f>S2660*H2660</f>
        <v>0</v>
      </c>
      <c r="U2660" s="34"/>
      <c r="V2660" s="34"/>
      <c r="W2660" s="34"/>
      <c r="X2660" s="34"/>
      <c r="Y2660" s="34"/>
      <c r="Z2660" s="34"/>
      <c r="AA2660" s="34"/>
      <c r="AB2660" s="34"/>
      <c r="AC2660" s="34"/>
      <c r="AD2660" s="34"/>
      <c r="AE2660" s="34"/>
      <c r="AR2660" s="203" t="s">
        <v>279</v>
      </c>
      <c r="AT2660" s="203" t="s">
        <v>274</v>
      </c>
      <c r="AU2660" s="203" t="s">
        <v>16</v>
      </c>
      <c r="AY2660" s="17" t="s">
        <v>272</v>
      </c>
      <c r="BE2660" s="204">
        <f>IF(N2660="základní",J2660,0)</f>
        <v>0</v>
      </c>
      <c r="BF2660" s="204">
        <f>IF(N2660="snížená",J2660,0)</f>
        <v>0</v>
      </c>
      <c r="BG2660" s="204">
        <f>IF(N2660="zákl. přenesená",J2660,0)</f>
        <v>0</v>
      </c>
      <c r="BH2660" s="204">
        <f>IF(N2660="sníž. přenesená",J2660,0)</f>
        <v>0</v>
      </c>
      <c r="BI2660" s="204">
        <f>IF(N2660="nulová",J2660,0)</f>
        <v>0</v>
      </c>
      <c r="BJ2660" s="17" t="s">
        <v>16</v>
      </c>
      <c r="BK2660" s="204">
        <f>ROUND(I2660*H2660,2)</f>
        <v>0</v>
      </c>
      <c r="BL2660" s="17" t="s">
        <v>279</v>
      </c>
      <c r="BM2660" s="203" t="s">
        <v>7691</v>
      </c>
    </row>
    <row r="2661" spans="1:65" s="13" customFormat="1" ht="22.5">
      <c r="B2661" s="210"/>
      <c r="C2661" s="211"/>
      <c r="D2661" s="212" t="s">
        <v>283</v>
      </c>
      <c r="E2661" s="213" t="s">
        <v>1</v>
      </c>
      <c r="F2661" s="214" t="s">
        <v>7398</v>
      </c>
      <c r="G2661" s="211"/>
      <c r="H2661" s="213" t="s">
        <v>1</v>
      </c>
      <c r="I2661" s="215"/>
      <c r="J2661" s="211"/>
      <c r="K2661" s="211"/>
      <c r="L2661" s="216"/>
      <c r="M2661" s="217"/>
      <c r="N2661" s="218"/>
      <c r="O2661" s="218"/>
      <c r="P2661" s="218"/>
      <c r="Q2661" s="218"/>
      <c r="R2661" s="218"/>
      <c r="S2661" s="218"/>
      <c r="T2661" s="219"/>
      <c r="AT2661" s="220" t="s">
        <v>283</v>
      </c>
      <c r="AU2661" s="220" t="s">
        <v>16</v>
      </c>
      <c r="AV2661" s="13" t="s">
        <v>16</v>
      </c>
      <c r="AW2661" s="13" t="s">
        <v>32</v>
      </c>
      <c r="AX2661" s="13" t="s">
        <v>76</v>
      </c>
      <c r="AY2661" s="220" t="s">
        <v>272</v>
      </c>
    </row>
    <row r="2662" spans="1:65" s="13" customFormat="1" ht="33.75">
      <c r="B2662" s="210"/>
      <c r="C2662" s="211"/>
      <c r="D2662" s="212" t="s">
        <v>283</v>
      </c>
      <c r="E2662" s="213" t="s">
        <v>1</v>
      </c>
      <c r="F2662" s="214" t="s">
        <v>7692</v>
      </c>
      <c r="G2662" s="211"/>
      <c r="H2662" s="213" t="s">
        <v>1</v>
      </c>
      <c r="I2662" s="215"/>
      <c r="J2662" s="211"/>
      <c r="K2662" s="211"/>
      <c r="L2662" s="216"/>
      <c r="M2662" s="217"/>
      <c r="N2662" s="218"/>
      <c r="O2662" s="218"/>
      <c r="P2662" s="218"/>
      <c r="Q2662" s="218"/>
      <c r="R2662" s="218"/>
      <c r="S2662" s="218"/>
      <c r="T2662" s="219"/>
      <c r="AT2662" s="220" t="s">
        <v>283</v>
      </c>
      <c r="AU2662" s="220" t="s">
        <v>16</v>
      </c>
      <c r="AV2662" s="13" t="s">
        <v>16</v>
      </c>
      <c r="AW2662" s="13" t="s">
        <v>32</v>
      </c>
      <c r="AX2662" s="13" t="s">
        <v>76</v>
      </c>
      <c r="AY2662" s="220" t="s">
        <v>272</v>
      </c>
    </row>
    <row r="2663" spans="1:65" s="13" customFormat="1" ht="11.25">
      <c r="B2663" s="210"/>
      <c r="C2663" s="211"/>
      <c r="D2663" s="212" t="s">
        <v>283</v>
      </c>
      <c r="E2663" s="213" t="s">
        <v>1</v>
      </c>
      <c r="F2663" s="214" t="s">
        <v>6717</v>
      </c>
      <c r="G2663" s="211"/>
      <c r="H2663" s="213" t="s">
        <v>1</v>
      </c>
      <c r="I2663" s="215"/>
      <c r="J2663" s="211"/>
      <c r="K2663" s="211"/>
      <c r="L2663" s="216"/>
      <c r="M2663" s="217"/>
      <c r="N2663" s="218"/>
      <c r="O2663" s="218"/>
      <c r="P2663" s="218"/>
      <c r="Q2663" s="218"/>
      <c r="R2663" s="218"/>
      <c r="S2663" s="218"/>
      <c r="T2663" s="219"/>
      <c r="AT2663" s="220" t="s">
        <v>283</v>
      </c>
      <c r="AU2663" s="220" t="s">
        <v>16</v>
      </c>
      <c r="AV2663" s="13" t="s">
        <v>16</v>
      </c>
      <c r="AW2663" s="13" t="s">
        <v>32</v>
      </c>
      <c r="AX2663" s="13" t="s">
        <v>76</v>
      </c>
      <c r="AY2663" s="220" t="s">
        <v>272</v>
      </c>
    </row>
    <row r="2664" spans="1:65" s="13" customFormat="1" ht="22.5">
      <c r="B2664" s="210"/>
      <c r="C2664" s="211"/>
      <c r="D2664" s="212" t="s">
        <v>283</v>
      </c>
      <c r="E2664" s="213" t="s">
        <v>1</v>
      </c>
      <c r="F2664" s="214" t="s">
        <v>7660</v>
      </c>
      <c r="G2664" s="211"/>
      <c r="H2664" s="213" t="s">
        <v>1</v>
      </c>
      <c r="I2664" s="215"/>
      <c r="J2664" s="211"/>
      <c r="K2664" s="211"/>
      <c r="L2664" s="216"/>
      <c r="M2664" s="217"/>
      <c r="N2664" s="218"/>
      <c r="O2664" s="218"/>
      <c r="P2664" s="218"/>
      <c r="Q2664" s="218"/>
      <c r="R2664" s="218"/>
      <c r="S2664" s="218"/>
      <c r="T2664" s="219"/>
      <c r="AT2664" s="220" t="s">
        <v>283</v>
      </c>
      <c r="AU2664" s="220" t="s">
        <v>16</v>
      </c>
      <c r="AV2664" s="13" t="s">
        <v>16</v>
      </c>
      <c r="AW2664" s="13" t="s">
        <v>32</v>
      </c>
      <c r="AX2664" s="13" t="s">
        <v>76</v>
      </c>
      <c r="AY2664" s="220" t="s">
        <v>272</v>
      </c>
    </row>
    <row r="2665" spans="1:65" s="13" customFormat="1" ht="11.25">
      <c r="B2665" s="210"/>
      <c r="C2665" s="211"/>
      <c r="D2665" s="212" t="s">
        <v>283</v>
      </c>
      <c r="E2665" s="213" t="s">
        <v>1</v>
      </c>
      <c r="F2665" s="214" t="s">
        <v>6909</v>
      </c>
      <c r="G2665" s="211"/>
      <c r="H2665" s="213" t="s">
        <v>1</v>
      </c>
      <c r="I2665" s="215"/>
      <c r="J2665" s="211"/>
      <c r="K2665" s="211"/>
      <c r="L2665" s="216"/>
      <c r="M2665" s="217"/>
      <c r="N2665" s="218"/>
      <c r="O2665" s="218"/>
      <c r="P2665" s="218"/>
      <c r="Q2665" s="218"/>
      <c r="R2665" s="218"/>
      <c r="S2665" s="218"/>
      <c r="T2665" s="219"/>
      <c r="AT2665" s="220" t="s">
        <v>283</v>
      </c>
      <c r="AU2665" s="220" t="s">
        <v>16</v>
      </c>
      <c r="AV2665" s="13" t="s">
        <v>16</v>
      </c>
      <c r="AW2665" s="13" t="s">
        <v>32</v>
      </c>
      <c r="AX2665" s="13" t="s">
        <v>76</v>
      </c>
      <c r="AY2665" s="220" t="s">
        <v>272</v>
      </c>
    </row>
    <row r="2666" spans="1:65" s="14" customFormat="1" ht="11.25">
      <c r="B2666" s="221"/>
      <c r="C2666" s="222"/>
      <c r="D2666" s="212" t="s">
        <v>283</v>
      </c>
      <c r="E2666" s="223" t="s">
        <v>1</v>
      </c>
      <c r="F2666" s="224" t="s">
        <v>16</v>
      </c>
      <c r="G2666" s="222"/>
      <c r="H2666" s="225">
        <v>1</v>
      </c>
      <c r="I2666" s="226"/>
      <c r="J2666" s="222"/>
      <c r="K2666" s="222"/>
      <c r="L2666" s="227"/>
      <c r="M2666" s="228"/>
      <c r="N2666" s="229"/>
      <c r="O2666" s="229"/>
      <c r="P2666" s="229"/>
      <c r="Q2666" s="229"/>
      <c r="R2666" s="229"/>
      <c r="S2666" s="229"/>
      <c r="T2666" s="230"/>
      <c r="AT2666" s="231" t="s">
        <v>283</v>
      </c>
      <c r="AU2666" s="231" t="s">
        <v>16</v>
      </c>
      <c r="AV2666" s="14" t="s">
        <v>84</v>
      </c>
      <c r="AW2666" s="14" t="s">
        <v>32</v>
      </c>
      <c r="AX2666" s="14" t="s">
        <v>76</v>
      </c>
      <c r="AY2666" s="231" t="s">
        <v>272</v>
      </c>
    </row>
    <row r="2667" spans="1:65" s="15" customFormat="1" ht="11.25">
      <c r="B2667" s="246"/>
      <c r="C2667" s="247"/>
      <c r="D2667" s="212" t="s">
        <v>283</v>
      </c>
      <c r="E2667" s="248" t="s">
        <v>1</v>
      </c>
      <c r="F2667" s="249" t="s">
        <v>5942</v>
      </c>
      <c r="G2667" s="247"/>
      <c r="H2667" s="250">
        <v>1</v>
      </c>
      <c r="I2667" s="251"/>
      <c r="J2667" s="247"/>
      <c r="K2667" s="247"/>
      <c r="L2667" s="252"/>
      <c r="M2667" s="253"/>
      <c r="N2667" s="254"/>
      <c r="O2667" s="254"/>
      <c r="P2667" s="254"/>
      <c r="Q2667" s="254"/>
      <c r="R2667" s="254"/>
      <c r="S2667" s="254"/>
      <c r="T2667" s="255"/>
      <c r="AT2667" s="256" t="s">
        <v>283</v>
      </c>
      <c r="AU2667" s="256" t="s">
        <v>16</v>
      </c>
      <c r="AV2667" s="15" t="s">
        <v>279</v>
      </c>
      <c r="AW2667" s="15" t="s">
        <v>32</v>
      </c>
      <c r="AX2667" s="15" t="s">
        <v>16</v>
      </c>
      <c r="AY2667" s="256" t="s">
        <v>272</v>
      </c>
    </row>
    <row r="2668" spans="1:65" s="2" customFormat="1" ht="16.5" customHeight="1">
      <c r="A2668" s="34"/>
      <c r="B2668" s="35"/>
      <c r="C2668" s="192" t="s">
        <v>4443</v>
      </c>
      <c r="D2668" s="192" t="s">
        <v>274</v>
      </c>
      <c r="E2668" s="193" t="s">
        <v>7693</v>
      </c>
      <c r="F2668" s="194" t="s">
        <v>7694</v>
      </c>
      <c r="G2668" s="195" t="s">
        <v>952</v>
      </c>
      <c r="H2668" s="196">
        <v>1</v>
      </c>
      <c r="I2668" s="197"/>
      <c r="J2668" s="198">
        <f>ROUND(I2668*H2668,2)</f>
        <v>0</v>
      </c>
      <c r="K2668" s="194" t="s">
        <v>1</v>
      </c>
      <c r="L2668" s="39"/>
      <c r="M2668" s="199" t="s">
        <v>1</v>
      </c>
      <c r="N2668" s="200" t="s">
        <v>41</v>
      </c>
      <c r="O2668" s="71"/>
      <c r="P2668" s="201">
        <f>O2668*H2668</f>
        <v>0</v>
      </c>
      <c r="Q2668" s="201">
        <v>0</v>
      </c>
      <c r="R2668" s="201">
        <f>Q2668*H2668</f>
        <v>0</v>
      </c>
      <c r="S2668" s="201">
        <v>0</v>
      </c>
      <c r="T2668" s="202">
        <f>S2668*H2668</f>
        <v>0</v>
      </c>
      <c r="U2668" s="34"/>
      <c r="V2668" s="34"/>
      <c r="W2668" s="34"/>
      <c r="X2668" s="34"/>
      <c r="Y2668" s="34"/>
      <c r="Z2668" s="34"/>
      <c r="AA2668" s="34"/>
      <c r="AB2668" s="34"/>
      <c r="AC2668" s="34"/>
      <c r="AD2668" s="34"/>
      <c r="AE2668" s="34"/>
      <c r="AR2668" s="203" t="s">
        <v>279</v>
      </c>
      <c r="AT2668" s="203" t="s">
        <v>274</v>
      </c>
      <c r="AU2668" s="203" t="s">
        <v>16</v>
      </c>
      <c r="AY2668" s="17" t="s">
        <v>272</v>
      </c>
      <c r="BE2668" s="204">
        <f>IF(N2668="základní",J2668,0)</f>
        <v>0</v>
      </c>
      <c r="BF2668" s="204">
        <f>IF(N2668="snížená",J2668,0)</f>
        <v>0</v>
      </c>
      <c r="BG2668" s="204">
        <f>IF(N2668="zákl. přenesená",J2668,0)</f>
        <v>0</v>
      </c>
      <c r="BH2668" s="204">
        <f>IF(N2668="sníž. přenesená",J2668,0)</f>
        <v>0</v>
      </c>
      <c r="BI2668" s="204">
        <f>IF(N2668="nulová",J2668,0)</f>
        <v>0</v>
      </c>
      <c r="BJ2668" s="17" t="s">
        <v>16</v>
      </c>
      <c r="BK2668" s="204">
        <f>ROUND(I2668*H2668,2)</f>
        <v>0</v>
      </c>
      <c r="BL2668" s="17" t="s">
        <v>279</v>
      </c>
      <c r="BM2668" s="203" t="s">
        <v>7695</v>
      </c>
    </row>
    <row r="2669" spans="1:65" s="13" customFormat="1" ht="11.25">
      <c r="B2669" s="210"/>
      <c r="C2669" s="211"/>
      <c r="D2669" s="212" t="s">
        <v>283</v>
      </c>
      <c r="E2669" s="213" t="s">
        <v>1</v>
      </c>
      <c r="F2669" s="214" t="s">
        <v>6909</v>
      </c>
      <c r="G2669" s="211"/>
      <c r="H2669" s="213" t="s">
        <v>1</v>
      </c>
      <c r="I2669" s="215"/>
      <c r="J2669" s="211"/>
      <c r="K2669" s="211"/>
      <c r="L2669" s="216"/>
      <c r="M2669" s="217"/>
      <c r="N2669" s="218"/>
      <c r="O2669" s="218"/>
      <c r="P2669" s="218"/>
      <c r="Q2669" s="218"/>
      <c r="R2669" s="218"/>
      <c r="S2669" s="218"/>
      <c r="T2669" s="219"/>
      <c r="AT2669" s="220" t="s">
        <v>283</v>
      </c>
      <c r="AU2669" s="220" t="s">
        <v>16</v>
      </c>
      <c r="AV2669" s="13" t="s">
        <v>16</v>
      </c>
      <c r="AW2669" s="13" t="s">
        <v>32</v>
      </c>
      <c r="AX2669" s="13" t="s">
        <v>76</v>
      </c>
      <c r="AY2669" s="220" t="s">
        <v>272</v>
      </c>
    </row>
    <row r="2670" spans="1:65" s="14" customFormat="1" ht="11.25">
      <c r="B2670" s="221"/>
      <c r="C2670" s="222"/>
      <c r="D2670" s="212" t="s">
        <v>283</v>
      </c>
      <c r="E2670" s="223" t="s">
        <v>1</v>
      </c>
      <c r="F2670" s="224" t="s">
        <v>16</v>
      </c>
      <c r="G2670" s="222"/>
      <c r="H2670" s="225">
        <v>1</v>
      </c>
      <c r="I2670" s="226"/>
      <c r="J2670" s="222"/>
      <c r="K2670" s="222"/>
      <c r="L2670" s="227"/>
      <c r="M2670" s="228"/>
      <c r="N2670" s="229"/>
      <c r="O2670" s="229"/>
      <c r="P2670" s="229"/>
      <c r="Q2670" s="229"/>
      <c r="R2670" s="229"/>
      <c r="S2670" s="229"/>
      <c r="T2670" s="230"/>
      <c r="AT2670" s="231" t="s">
        <v>283</v>
      </c>
      <c r="AU2670" s="231" t="s">
        <v>16</v>
      </c>
      <c r="AV2670" s="14" t="s">
        <v>84</v>
      </c>
      <c r="AW2670" s="14" t="s">
        <v>32</v>
      </c>
      <c r="AX2670" s="14" t="s">
        <v>76</v>
      </c>
      <c r="AY2670" s="231" t="s">
        <v>272</v>
      </c>
    </row>
    <row r="2671" spans="1:65" s="15" customFormat="1" ht="11.25">
      <c r="B2671" s="246"/>
      <c r="C2671" s="247"/>
      <c r="D2671" s="212" t="s">
        <v>283</v>
      </c>
      <c r="E2671" s="248" t="s">
        <v>1</v>
      </c>
      <c r="F2671" s="249" t="s">
        <v>5942</v>
      </c>
      <c r="G2671" s="247"/>
      <c r="H2671" s="250">
        <v>1</v>
      </c>
      <c r="I2671" s="251"/>
      <c r="J2671" s="247"/>
      <c r="K2671" s="247"/>
      <c r="L2671" s="252"/>
      <c r="M2671" s="253"/>
      <c r="N2671" s="254"/>
      <c r="O2671" s="254"/>
      <c r="P2671" s="254"/>
      <c r="Q2671" s="254"/>
      <c r="R2671" s="254"/>
      <c r="S2671" s="254"/>
      <c r="T2671" s="255"/>
      <c r="AT2671" s="256" t="s">
        <v>283</v>
      </c>
      <c r="AU2671" s="256" t="s">
        <v>16</v>
      </c>
      <c r="AV2671" s="15" t="s">
        <v>279</v>
      </c>
      <c r="AW2671" s="15" t="s">
        <v>32</v>
      </c>
      <c r="AX2671" s="15" t="s">
        <v>16</v>
      </c>
      <c r="AY2671" s="256" t="s">
        <v>272</v>
      </c>
    </row>
    <row r="2672" spans="1:65" s="2" customFormat="1" ht="16.5" customHeight="1">
      <c r="A2672" s="34"/>
      <c r="B2672" s="35"/>
      <c r="C2672" s="192" t="s">
        <v>4447</v>
      </c>
      <c r="D2672" s="192" t="s">
        <v>274</v>
      </c>
      <c r="E2672" s="193" t="s">
        <v>7696</v>
      </c>
      <c r="F2672" s="194" t="s">
        <v>7697</v>
      </c>
      <c r="G2672" s="195" t="s">
        <v>952</v>
      </c>
      <c r="H2672" s="196">
        <v>1</v>
      </c>
      <c r="I2672" s="197"/>
      <c r="J2672" s="198">
        <f>ROUND(I2672*H2672,2)</f>
        <v>0</v>
      </c>
      <c r="K2672" s="194" t="s">
        <v>1</v>
      </c>
      <c r="L2672" s="39"/>
      <c r="M2672" s="199" t="s">
        <v>1</v>
      </c>
      <c r="N2672" s="200" t="s">
        <v>41</v>
      </c>
      <c r="O2672" s="71"/>
      <c r="P2672" s="201">
        <f>O2672*H2672</f>
        <v>0</v>
      </c>
      <c r="Q2672" s="201">
        <v>0</v>
      </c>
      <c r="R2672" s="201">
        <f>Q2672*H2672</f>
        <v>0</v>
      </c>
      <c r="S2672" s="201">
        <v>0</v>
      </c>
      <c r="T2672" s="202">
        <f>S2672*H2672</f>
        <v>0</v>
      </c>
      <c r="U2672" s="34"/>
      <c r="V2672" s="34"/>
      <c r="W2672" s="34"/>
      <c r="X2672" s="34"/>
      <c r="Y2672" s="34"/>
      <c r="Z2672" s="34"/>
      <c r="AA2672" s="34"/>
      <c r="AB2672" s="34"/>
      <c r="AC2672" s="34"/>
      <c r="AD2672" s="34"/>
      <c r="AE2672" s="34"/>
      <c r="AR2672" s="203" t="s">
        <v>279</v>
      </c>
      <c r="AT2672" s="203" t="s">
        <v>274</v>
      </c>
      <c r="AU2672" s="203" t="s">
        <v>16</v>
      </c>
      <c r="AY2672" s="17" t="s">
        <v>272</v>
      </c>
      <c r="BE2672" s="204">
        <f>IF(N2672="základní",J2672,0)</f>
        <v>0</v>
      </c>
      <c r="BF2672" s="204">
        <f>IF(N2672="snížená",J2672,0)</f>
        <v>0</v>
      </c>
      <c r="BG2672" s="204">
        <f>IF(N2672="zákl. přenesená",J2672,0)</f>
        <v>0</v>
      </c>
      <c r="BH2672" s="204">
        <f>IF(N2672="sníž. přenesená",J2672,0)</f>
        <v>0</v>
      </c>
      <c r="BI2672" s="204">
        <f>IF(N2672="nulová",J2672,0)</f>
        <v>0</v>
      </c>
      <c r="BJ2672" s="17" t="s">
        <v>16</v>
      </c>
      <c r="BK2672" s="204">
        <f>ROUND(I2672*H2672,2)</f>
        <v>0</v>
      </c>
      <c r="BL2672" s="17" t="s">
        <v>279</v>
      </c>
      <c r="BM2672" s="203" t="s">
        <v>7698</v>
      </c>
    </row>
    <row r="2673" spans="1:65" s="13" customFormat="1" ht="11.25">
      <c r="B2673" s="210"/>
      <c r="C2673" s="211"/>
      <c r="D2673" s="212" t="s">
        <v>283</v>
      </c>
      <c r="E2673" s="213" t="s">
        <v>1</v>
      </c>
      <c r="F2673" s="214" t="s">
        <v>6909</v>
      </c>
      <c r="G2673" s="211"/>
      <c r="H2673" s="213" t="s">
        <v>1</v>
      </c>
      <c r="I2673" s="215"/>
      <c r="J2673" s="211"/>
      <c r="K2673" s="211"/>
      <c r="L2673" s="216"/>
      <c r="M2673" s="217"/>
      <c r="N2673" s="218"/>
      <c r="O2673" s="218"/>
      <c r="P2673" s="218"/>
      <c r="Q2673" s="218"/>
      <c r="R2673" s="218"/>
      <c r="S2673" s="218"/>
      <c r="T2673" s="219"/>
      <c r="AT2673" s="220" t="s">
        <v>283</v>
      </c>
      <c r="AU2673" s="220" t="s">
        <v>16</v>
      </c>
      <c r="AV2673" s="13" t="s">
        <v>16</v>
      </c>
      <c r="AW2673" s="13" t="s">
        <v>32</v>
      </c>
      <c r="AX2673" s="13" t="s">
        <v>76</v>
      </c>
      <c r="AY2673" s="220" t="s">
        <v>272</v>
      </c>
    </row>
    <row r="2674" spans="1:65" s="14" customFormat="1" ht="11.25">
      <c r="B2674" s="221"/>
      <c r="C2674" s="222"/>
      <c r="D2674" s="212" t="s">
        <v>283</v>
      </c>
      <c r="E2674" s="223" t="s">
        <v>1</v>
      </c>
      <c r="F2674" s="224" t="s">
        <v>16</v>
      </c>
      <c r="G2674" s="222"/>
      <c r="H2674" s="225">
        <v>1</v>
      </c>
      <c r="I2674" s="226"/>
      <c r="J2674" s="222"/>
      <c r="K2674" s="222"/>
      <c r="L2674" s="227"/>
      <c r="M2674" s="228"/>
      <c r="N2674" s="229"/>
      <c r="O2674" s="229"/>
      <c r="P2674" s="229"/>
      <c r="Q2674" s="229"/>
      <c r="R2674" s="229"/>
      <c r="S2674" s="229"/>
      <c r="T2674" s="230"/>
      <c r="AT2674" s="231" t="s">
        <v>283</v>
      </c>
      <c r="AU2674" s="231" t="s">
        <v>16</v>
      </c>
      <c r="AV2674" s="14" t="s">
        <v>84</v>
      </c>
      <c r="AW2674" s="14" t="s">
        <v>32</v>
      </c>
      <c r="AX2674" s="14" t="s">
        <v>76</v>
      </c>
      <c r="AY2674" s="231" t="s">
        <v>272</v>
      </c>
    </row>
    <row r="2675" spans="1:65" s="15" customFormat="1" ht="11.25">
      <c r="B2675" s="246"/>
      <c r="C2675" s="247"/>
      <c r="D2675" s="212" t="s">
        <v>283</v>
      </c>
      <c r="E2675" s="248" t="s">
        <v>1</v>
      </c>
      <c r="F2675" s="249" t="s">
        <v>5942</v>
      </c>
      <c r="G2675" s="247"/>
      <c r="H2675" s="250">
        <v>1</v>
      </c>
      <c r="I2675" s="251"/>
      <c r="J2675" s="247"/>
      <c r="K2675" s="247"/>
      <c r="L2675" s="252"/>
      <c r="M2675" s="253"/>
      <c r="N2675" s="254"/>
      <c r="O2675" s="254"/>
      <c r="P2675" s="254"/>
      <c r="Q2675" s="254"/>
      <c r="R2675" s="254"/>
      <c r="S2675" s="254"/>
      <c r="T2675" s="255"/>
      <c r="AT2675" s="256" t="s">
        <v>283</v>
      </c>
      <c r="AU2675" s="256" t="s">
        <v>16</v>
      </c>
      <c r="AV2675" s="15" t="s">
        <v>279</v>
      </c>
      <c r="AW2675" s="15" t="s">
        <v>32</v>
      </c>
      <c r="AX2675" s="15" t="s">
        <v>16</v>
      </c>
      <c r="AY2675" s="256" t="s">
        <v>272</v>
      </c>
    </row>
    <row r="2676" spans="1:65" s="2" customFormat="1" ht="16.5" customHeight="1">
      <c r="A2676" s="34"/>
      <c r="B2676" s="35"/>
      <c r="C2676" s="192" t="s">
        <v>4452</v>
      </c>
      <c r="D2676" s="192" t="s">
        <v>274</v>
      </c>
      <c r="E2676" s="193" t="s">
        <v>7699</v>
      </c>
      <c r="F2676" s="194" t="s">
        <v>7700</v>
      </c>
      <c r="G2676" s="195" t="s">
        <v>952</v>
      </c>
      <c r="H2676" s="196">
        <v>1</v>
      </c>
      <c r="I2676" s="197"/>
      <c r="J2676" s="198">
        <f>ROUND(I2676*H2676,2)</f>
        <v>0</v>
      </c>
      <c r="K2676" s="194" t="s">
        <v>1</v>
      </c>
      <c r="L2676" s="39"/>
      <c r="M2676" s="199" t="s">
        <v>1</v>
      </c>
      <c r="N2676" s="200" t="s">
        <v>41</v>
      </c>
      <c r="O2676" s="71"/>
      <c r="P2676" s="201">
        <f>O2676*H2676</f>
        <v>0</v>
      </c>
      <c r="Q2676" s="201">
        <v>0</v>
      </c>
      <c r="R2676" s="201">
        <f>Q2676*H2676</f>
        <v>0</v>
      </c>
      <c r="S2676" s="201">
        <v>0</v>
      </c>
      <c r="T2676" s="202">
        <f>S2676*H2676</f>
        <v>0</v>
      </c>
      <c r="U2676" s="34"/>
      <c r="V2676" s="34"/>
      <c r="W2676" s="34"/>
      <c r="X2676" s="34"/>
      <c r="Y2676" s="34"/>
      <c r="Z2676" s="34"/>
      <c r="AA2676" s="34"/>
      <c r="AB2676" s="34"/>
      <c r="AC2676" s="34"/>
      <c r="AD2676" s="34"/>
      <c r="AE2676" s="34"/>
      <c r="AR2676" s="203" t="s">
        <v>279</v>
      </c>
      <c r="AT2676" s="203" t="s">
        <v>274</v>
      </c>
      <c r="AU2676" s="203" t="s">
        <v>16</v>
      </c>
      <c r="AY2676" s="17" t="s">
        <v>272</v>
      </c>
      <c r="BE2676" s="204">
        <f>IF(N2676="základní",J2676,0)</f>
        <v>0</v>
      </c>
      <c r="BF2676" s="204">
        <f>IF(N2676="snížená",J2676,0)</f>
        <v>0</v>
      </c>
      <c r="BG2676" s="204">
        <f>IF(N2676="zákl. přenesená",J2676,0)</f>
        <v>0</v>
      </c>
      <c r="BH2676" s="204">
        <f>IF(N2676="sníž. přenesená",J2676,0)</f>
        <v>0</v>
      </c>
      <c r="BI2676" s="204">
        <f>IF(N2676="nulová",J2676,0)</f>
        <v>0</v>
      </c>
      <c r="BJ2676" s="17" t="s">
        <v>16</v>
      </c>
      <c r="BK2676" s="204">
        <f>ROUND(I2676*H2676,2)</f>
        <v>0</v>
      </c>
      <c r="BL2676" s="17" t="s">
        <v>279</v>
      </c>
      <c r="BM2676" s="203" t="s">
        <v>7701</v>
      </c>
    </row>
    <row r="2677" spans="1:65" s="13" customFormat="1" ht="11.25">
      <c r="B2677" s="210"/>
      <c r="C2677" s="211"/>
      <c r="D2677" s="212" t="s">
        <v>283</v>
      </c>
      <c r="E2677" s="213" t="s">
        <v>1</v>
      </c>
      <c r="F2677" s="214" t="s">
        <v>6909</v>
      </c>
      <c r="G2677" s="211"/>
      <c r="H2677" s="213" t="s">
        <v>1</v>
      </c>
      <c r="I2677" s="215"/>
      <c r="J2677" s="211"/>
      <c r="K2677" s="211"/>
      <c r="L2677" s="216"/>
      <c r="M2677" s="217"/>
      <c r="N2677" s="218"/>
      <c r="O2677" s="218"/>
      <c r="P2677" s="218"/>
      <c r="Q2677" s="218"/>
      <c r="R2677" s="218"/>
      <c r="S2677" s="218"/>
      <c r="T2677" s="219"/>
      <c r="AT2677" s="220" t="s">
        <v>283</v>
      </c>
      <c r="AU2677" s="220" t="s">
        <v>16</v>
      </c>
      <c r="AV2677" s="13" t="s">
        <v>16</v>
      </c>
      <c r="AW2677" s="13" t="s">
        <v>32</v>
      </c>
      <c r="AX2677" s="13" t="s">
        <v>76</v>
      </c>
      <c r="AY2677" s="220" t="s">
        <v>272</v>
      </c>
    </row>
    <row r="2678" spans="1:65" s="14" customFormat="1" ht="11.25">
      <c r="B2678" s="221"/>
      <c r="C2678" s="222"/>
      <c r="D2678" s="212" t="s">
        <v>283</v>
      </c>
      <c r="E2678" s="223" t="s">
        <v>1</v>
      </c>
      <c r="F2678" s="224" t="s">
        <v>16</v>
      </c>
      <c r="G2678" s="222"/>
      <c r="H2678" s="225">
        <v>1</v>
      </c>
      <c r="I2678" s="226"/>
      <c r="J2678" s="222"/>
      <c r="K2678" s="222"/>
      <c r="L2678" s="227"/>
      <c r="M2678" s="228"/>
      <c r="N2678" s="229"/>
      <c r="O2678" s="229"/>
      <c r="P2678" s="229"/>
      <c r="Q2678" s="229"/>
      <c r="R2678" s="229"/>
      <c r="S2678" s="229"/>
      <c r="T2678" s="230"/>
      <c r="AT2678" s="231" t="s">
        <v>283</v>
      </c>
      <c r="AU2678" s="231" t="s">
        <v>16</v>
      </c>
      <c r="AV2678" s="14" t="s">
        <v>84</v>
      </c>
      <c r="AW2678" s="14" t="s">
        <v>32</v>
      </c>
      <c r="AX2678" s="14" t="s">
        <v>76</v>
      </c>
      <c r="AY2678" s="231" t="s">
        <v>272</v>
      </c>
    </row>
    <row r="2679" spans="1:65" s="15" customFormat="1" ht="11.25">
      <c r="B2679" s="246"/>
      <c r="C2679" s="247"/>
      <c r="D2679" s="212" t="s">
        <v>283</v>
      </c>
      <c r="E2679" s="248" t="s">
        <v>1</v>
      </c>
      <c r="F2679" s="249" t="s">
        <v>5942</v>
      </c>
      <c r="G2679" s="247"/>
      <c r="H2679" s="250">
        <v>1</v>
      </c>
      <c r="I2679" s="251"/>
      <c r="J2679" s="247"/>
      <c r="K2679" s="247"/>
      <c r="L2679" s="252"/>
      <c r="M2679" s="253"/>
      <c r="N2679" s="254"/>
      <c r="O2679" s="254"/>
      <c r="P2679" s="254"/>
      <c r="Q2679" s="254"/>
      <c r="R2679" s="254"/>
      <c r="S2679" s="254"/>
      <c r="T2679" s="255"/>
      <c r="AT2679" s="256" t="s">
        <v>283</v>
      </c>
      <c r="AU2679" s="256" t="s">
        <v>16</v>
      </c>
      <c r="AV2679" s="15" t="s">
        <v>279</v>
      </c>
      <c r="AW2679" s="15" t="s">
        <v>32</v>
      </c>
      <c r="AX2679" s="15" t="s">
        <v>16</v>
      </c>
      <c r="AY2679" s="256" t="s">
        <v>272</v>
      </c>
    </row>
    <row r="2680" spans="1:65" s="2" customFormat="1" ht="21.75" customHeight="1">
      <c r="A2680" s="34"/>
      <c r="B2680" s="35"/>
      <c r="C2680" s="192" t="s">
        <v>4456</v>
      </c>
      <c r="D2680" s="192" t="s">
        <v>274</v>
      </c>
      <c r="E2680" s="193" t="s">
        <v>7702</v>
      </c>
      <c r="F2680" s="194" t="s">
        <v>7703</v>
      </c>
      <c r="G2680" s="195" t="s">
        <v>952</v>
      </c>
      <c r="H2680" s="196">
        <v>1</v>
      </c>
      <c r="I2680" s="197"/>
      <c r="J2680" s="198">
        <f>ROUND(I2680*H2680,2)</f>
        <v>0</v>
      </c>
      <c r="K2680" s="194" t="s">
        <v>1</v>
      </c>
      <c r="L2680" s="39"/>
      <c r="M2680" s="199" t="s">
        <v>1</v>
      </c>
      <c r="N2680" s="200" t="s">
        <v>41</v>
      </c>
      <c r="O2680" s="71"/>
      <c r="P2680" s="201">
        <f>O2680*H2680</f>
        <v>0</v>
      </c>
      <c r="Q2680" s="201">
        <v>0</v>
      </c>
      <c r="R2680" s="201">
        <f>Q2680*H2680</f>
        <v>0</v>
      </c>
      <c r="S2680" s="201">
        <v>0</v>
      </c>
      <c r="T2680" s="202">
        <f>S2680*H2680</f>
        <v>0</v>
      </c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4"/>
      <c r="AE2680" s="34"/>
      <c r="AR2680" s="203" t="s">
        <v>279</v>
      </c>
      <c r="AT2680" s="203" t="s">
        <v>274</v>
      </c>
      <c r="AU2680" s="203" t="s">
        <v>16</v>
      </c>
      <c r="AY2680" s="17" t="s">
        <v>272</v>
      </c>
      <c r="BE2680" s="204">
        <f>IF(N2680="základní",J2680,0)</f>
        <v>0</v>
      </c>
      <c r="BF2680" s="204">
        <f>IF(N2680="snížená",J2680,0)</f>
        <v>0</v>
      </c>
      <c r="BG2680" s="204">
        <f>IF(N2680="zákl. přenesená",J2680,0)</f>
        <v>0</v>
      </c>
      <c r="BH2680" s="204">
        <f>IF(N2680="sníž. přenesená",J2680,0)</f>
        <v>0</v>
      </c>
      <c r="BI2680" s="204">
        <f>IF(N2680="nulová",J2680,0)</f>
        <v>0</v>
      </c>
      <c r="BJ2680" s="17" t="s">
        <v>16</v>
      </c>
      <c r="BK2680" s="204">
        <f>ROUND(I2680*H2680,2)</f>
        <v>0</v>
      </c>
      <c r="BL2680" s="17" t="s">
        <v>279</v>
      </c>
      <c r="BM2680" s="203" t="s">
        <v>7704</v>
      </c>
    </row>
    <row r="2681" spans="1:65" s="13" customFormat="1" ht="11.25">
      <c r="B2681" s="210"/>
      <c r="C2681" s="211"/>
      <c r="D2681" s="212" t="s">
        <v>283</v>
      </c>
      <c r="E2681" s="213" t="s">
        <v>1</v>
      </c>
      <c r="F2681" s="214" t="s">
        <v>6909</v>
      </c>
      <c r="G2681" s="211"/>
      <c r="H2681" s="213" t="s">
        <v>1</v>
      </c>
      <c r="I2681" s="215"/>
      <c r="J2681" s="211"/>
      <c r="K2681" s="211"/>
      <c r="L2681" s="216"/>
      <c r="M2681" s="217"/>
      <c r="N2681" s="218"/>
      <c r="O2681" s="218"/>
      <c r="P2681" s="218"/>
      <c r="Q2681" s="218"/>
      <c r="R2681" s="218"/>
      <c r="S2681" s="218"/>
      <c r="T2681" s="219"/>
      <c r="AT2681" s="220" t="s">
        <v>283</v>
      </c>
      <c r="AU2681" s="220" t="s">
        <v>16</v>
      </c>
      <c r="AV2681" s="13" t="s">
        <v>16</v>
      </c>
      <c r="AW2681" s="13" t="s">
        <v>32</v>
      </c>
      <c r="AX2681" s="13" t="s">
        <v>76</v>
      </c>
      <c r="AY2681" s="220" t="s">
        <v>272</v>
      </c>
    </row>
    <row r="2682" spans="1:65" s="14" customFormat="1" ht="11.25">
      <c r="B2682" s="221"/>
      <c r="C2682" s="222"/>
      <c r="D2682" s="212" t="s">
        <v>283</v>
      </c>
      <c r="E2682" s="223" t="s">
        <v>1</v>
      </c>
      <c r="F2682" s="224" t="s">
        <v>16</v>
      </c>
      <c r="G2682" s="222"/>
      <c r="H2682" s="225">
        <v>1</v>
      </c>
      <c r="I2682" s="226"/>
      <c r="J2682" s="222"/>
      <c r="K2682" s="222"/>
      <c r="L2682" s="227"/>
      <c r="M2682" s="228"/>
      <c r="N2682" s="229"/>
      <c r="O2682" s="229"/>
      <c r="P2682" s="229"/>
      <c r="Q2682" s="229"/>
      <c r="R2682" s="229"/>
      <c r="S2682" s="229"/>
      <c r="T2682" s="230"/>
      <c r="AT2682" s="231" t="s">
        <v>283</v>
      </c>
      <c r="AU2682" s="231" t="s">
        <v>16</v>
      </c>
      <c r="AV2682" s="14" t="s">
        <v>84</v>
      </c>
      <c r="AW2682" s="14" t="s">
        <v>32</v>
      </c>
      <c r="AX2682" s="14" t="s">
        <v>76</v>
      </c>
      <c r="AY2682" s="231" t="s">
        <v>272</v>
      </c>
    </row>
    <row r="2683" spans="1:65" s="15" customFormat="1" ht="11.25">
      <c r="B2683" s="246"/>
      <c r="C2683" s="247"/>
      <c r="D2683" s="212" t="s">
        <v>283</v>
      </c>
      <c r="E2683" s="248" t="s">
        <v>1</v>
      </c>
      <c r="F2683" s="249" t="s">
        <v>5942</v>
      </c>
      <c r="G2683" s="247"/>
      <c r="H2683" s="250">
        <v>1</v>
      </c>
      <c r="I2683" s="251"/>
      <c r="J2683" s="247"/>
      <c r="K2683" s="247"/>
      <c r="L2683" s="252"/>
      <c r="M2683" s="253"/>
      <c r="N2683" s="254"/>
      <c r="O2683" s="254"/>
      <c r="P2683" s="254"/>
      <c r="Q2683" s="254"/>
      <c r="R2683" s="254"/>
      <c r="S2683" s="254"/>
      <c r="T2683" s="255"/>
      <c r="AT2683" s="256" t="s">
        <v>283</v>
      </c>
      <c r="AU2683" s="256" t="s">
        <v>16</v>
      </c>
      <c r="AV2683" s="15" t="s">
        <v>279</v>
      </c>
      <c r="AW2683" s="15" t="s">
        <v>32</v>
      </c>
      <c r="AX2683" s="15" t="s">
        <v>16</v>
      </c>
      <c r="AY2683" s="256" t="s">
        <v>272</v>
      </c>
    </row>
    <row r="2684" spans="1:65" s="2" customFormat="1" ht="16.5" customHeight="1">
      <c r="A2684" s="34"/>
      <c r="B2684" s="35"/>
      <c r="C2684" s="192" t="s">
        <v>4460</v>
      </c>
      <c r="D2684" s="192" t="s">
        <v>274</v>
      </c>
      <c r="E2684" s="193" t="s">
        <v>7705</v>
      </c>
      <c r="F2684" s="194" t="s">
        <v>7706</v>
      </c>
      <c r="G2684" s="195" t="s">
        <v>952</v>
      </c>
      <c r="H2684" s="196">
        <v>1</v>
      </c>
      <c r="I2684" s="197"/>
      <c r="J2684" s="198">
        <f>ROUND(I2684*H2684,2)</f>
        <v>0</v>
      </c>
      <c r="K2684" s="194" t="s">
        <v>1</v>
      </c>
      <c r="L2684" s="39"/>
      <c r="M2684" s="199" t="s">
        <v>1</v>
      </c>
      <c r="N2684" s="200" t="s">
        <v>41</v>
      </c>
      <c r="O2684" s="71"/>
      <c r="P2684" s="201">
        <f>O2684*H2684</f>
        <v>0</v>
      </c>
      <c r="Q2684" s="201">
        <v>0</v>
      </c>
      <c r="R2684" s="201">
        <f>Q2684*H2684</f>
        <v>0</v>
      </c>
      <c r="S2684" s="201">
        <v>0</v>
      </c>
      <c r="T2684" s="202">
        <f>S2684*H2684</f>
        <v>0</v>
      </c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4"/>
      <c r="AE2684" s="34"/>
      <c r="AR2684" s="203" t="s">
        <v>279</v>
      </c>
      <c r="AT2684" s="203" t="s">
        <v>274</v>
      </c>
      <c r="AU2684" s="203" t="s">
        <v>16</v>
      </c>
      <c r="AY2684" s="17" t="s">
        <v>272</v>
      </c>
      <c r="BE2684" s="204">
        <f>IF(N2684="základní",J2684,0)</f>
        <v>0</v>
      </c>
      <c r="BF2684" s="204">
        <f>IF(N2684="snížená",J2684,0)</f>
        <v>0</v>
      </c>
      <c r="BG2684" s="204">
        <f>IF(N2684="zákl. přenesená",J2684,0)</f>
        <v>0</v>
      </c>
      <c r="BH2684" s="204">
        <f>IF(N2684="sníž. přenesená",J2684,0)</f>
        <v>0</v>
      </c>
      <c r="BI2684" s="204">
        <f>IF(N2684="nulová",J2684,0)</f>
        <v>0</v>
      </c>
      <c r="BJ2684" s="17" t="s">
        <v>16</v>
      </c>
      <c r="BK2684" s="204">
        <f>ROUND(I2684*H2684,2)</f>
        <v>0</v>
      </c>
      <c r="BL2684" s="17" t="s">
        <v>279</v>
      </c>
      <c r="BM2684" s="203" t="s">
        <v>7707</v>
      </c>
    </row>
    <row r="2685" spans="1:65" s="13" customFormat="1" ht="11.25">
      <c r="B2685" s="210"/>
      <c r="C2685" s="211"/>
      <c r="D2685" s="212" t="s">
        <v>283</v>
      </c>
      <c r="E2685" s="213" t="s">
        <v>1</v>
      </c>
      <c r="F2685" s="214" t="s">
        <v>6909</v>
      </c>
      <c r="G2685" s="211"/>
      <c r="H2685" s="213" t="s">
        <v>1</v>
      </c>
      <c r="I2685" s="215"/>
      <c r="J2685" s="211"/>
      <c r="K2685" s="211"/>
      <c r="L2685" s="216"/>
      <c r="M2685" s="217"/>
      <c r="N2685" s="218"/>
      <c r="O2685" s="218"/>
      <c r="P2685" s="218"/>
      <c r="Q2685" s="218"/>
      <c r="R2685" s="218"/>
      <c r="S2685" s="218"/>
      <c r="T2685" s="219"/>
      <c r="AT2685" s="220" t="s">
        <v>283</v>
      </c>
      <c r="AU2685" s="220" t="s">
        <v>16</v>
      </c>
      <c r="AV2685" s="13" t="s">
        <v>16</v>
      </c>
      <c r="AW2685" s="13" t="s">
        <v>32</v>
      </c>
      <c r="AX2685" s="13" t="s">
        <v>76</v>
      </c>
      <c r="AY2685" s="220" t="s">
        <v>272</v>
      </c>
    </row>
    <row r="2686" spans="1:65" s="14" customFormat="1" ht="11.25">
      <c r="B2686" s="221"/>
      <c r="C2686" s="222"/>
      <c r="D2686" s="212" t="s">
        <v>283</v>
      </c>
      <c r="E2686" s="223" t="s">
        <v>1</v>
      </c>
      <c r="F2686" s="224" t="s">
        <v>16</v>
      </c>
      <c r="G2686" s="222"/>
      <c r="H2686" s="225">
        <v>1</v>
      </c>
      <c r="I2686" s="226"/>
      <c r="J2686" s="222"/>
      <c r="K2686" s="222"/>
      <c r="L2686" s="227"/>
      <c r="M2686" s="228"/>
      <c r="N2686" s="229"/>
      <c r="O2686" s="229"/>
      <c r="P2686" s="229"/>
      <c r="Q2686" s="229"/>
      <c r="R2686" s="229"/>
      <c r="S2686" s="229"/>
      <c r="T2686" s="230"/>
      <c r="AT2686" s="231" t="s">
        <v>283</v>
      </c>
      <c r="AU2686" s="231" t="s">
        <v>16</v>
      </c>
      <c r="AV2686" s="14" t="s">
        <v>84</v>
      </c>
      <c r="AW2686" s="14" t="s">
        <v>32</v>
      </c>
      <c r="AX2686" s="14" t="s">
        <v>76</v>
      </c>
      <c r="AY2686" s="231" t="s">
        <v>272</v>
      </c>
    </row>
    <row r="2687" spans="1:65" s="15" customFormat="1" ht="11.25">
      <c r="B2687" s="246"/>
      <c r="C2687" s="247"/>
      <c r="D2687" s="212" t="s">
        <v>283</v>
      </c>
      <c r="E2687" s="248" t="s">
        <v>1</v>
      </c>
      <c r="F2687" s="249" t="s">
        <v>5942</v>
      </c>
      <c r="G2687" s="247"/>
      <c r="H2687" s="250">
        <v>1</v>
      </c>
      <c r="I2687" s="251"/>
      <c r="J2687" s="247"/>
      <c r="K2687" s="247"/>
      <c r="L2687" s="252"/>
      <c r="M2687" s="253"/>
      <c r="N2687" s="254"/>
      <c r="O2687" s="254"/>
      <c r="P2687" s="254"/>
      <c r="Q2687" s="254"/>
      <c r="R2687" s="254"/>
      <c r="S2687" s="254"/>
      <c r="T2687" s="255"/>
      <c r="AT2687" s="256" t="s">
        <v>283</v>
      </c>
      <c r="AU2687" s="256" t="s">
        <v>16</v>
      </c>
      <c r="AV2687" s="15" t="s">
        <v>279</v>
      </c>
      <c r="AW2687" s="15" t="s">
        <v>32</v>
      </c>
      <c r="AX2687" s="15" t="s">
        <v>16</v>
      </c>
      <c r="AY2687" s="256" t="s">
        <v>272</v>
      </c>
    </row>
    <row r="2688" spans="1:65" s="2" customFormat="1" ht="24.2" customHeight="1">
      <c r="A2688" s="34"/>
      <c r="B2688" s="35"/>
      <c r="C2688" s="192" t="s">
        <v>4464</v>
      </c>
      <c r="D2688" s="192" t="s">
        <v>274</v>
      </c>
      <c r="E2688" s="193" t="s">
        <v>7708</v>
      </c>
      <c r="F2688" s="194" t="s">
        <v>7709</v>
      </c>
      <c r="G2688" s="195" t="s">
        <v>952</v>
      </c>
      <c r="H2688" s="196">
        <v>1</v>
      </c>
      <c r="I2688" s="197"/>
      <c r="J2688" s="198">
        <f>ROUND(I2688*H2688,2)</f>
        <v>0</v>
      </c>
      <c r="K2688" s="194" t="s">
        <v>1</v>
      </c>
      <c r="L2688" s="39"/>
      <c r="M2688" s="199" t="s">
        <v>1</v>
      </c>
      <c r="N2688" s="200" t="s">
        <v>41</v>
      </c>
      <c r="O2688" s="71"/>
      <c r="P2688" s="201">
        <f>O2688*H2688</f>
        <v>0</v>
      </c>
      <c r="Q2688" s="201">
        <v>0</v>
      </c>
      <c r="R2688" s="201">
        <f>Q2688*H2688</f>
        <v>0</v>
      </c>
      <c r="S2688" s="201">
        <v>0</v>
      </c>
      <c r="T2688" s="202">
        <f>S2688*H2688</f>
        <v>0</v>
      </c>
      <c r="U2688" s="34"/>
      <c r="V2688" s="34"/>
      <c r="W2688" s="34"/>
      <c r="X2688" s="34"/>
      <c r="Y2688" s="34"/>
      <c r="Z2688" s="34"/>
      <c r="AA2688" s="34"/>
      <c r="AB2688" s="34"/>
      <c r="AC2688" s="34"/>
      <c r="AD2688" s="34"/>
      <c r="AE2688" s="34"/>
      <c r="AR2688" s="203" t="s">
        <v>279</v>
      </c>
      <c r="AT2688" s="203" t="s">
        <v>274</v>
      </c>
      <c r="AU2688" s="203" t="s">
        <v>16</v>
      </c>
      <c r="AY2688" s="17" t="s">
        <v>272</v>
      </c>
      <c r="BE2688" s="204">
        <f>IF(N2688="základní",J2688,0)</f>
        <v>0</v>
      </c>
      <c r="BF2688" s="204">
        <f>IF(N2688="snížená",J2688,0)</f>
        <v>0</v>
      </c>
      <c r="BG2688" s="204">
        <f>IF(N2688="zákl. přenesená",J2688,0)</f>
        <v>0</v>
      </c>
      <c r="BH2688" s="204">
        <f>IF(N2688="sníž. přenesená",J2688,0)</f>
        <v>0</v>
      </c>
      <c r="BI2688" s="204">
        <f>IF(N2688="nulová",J2688,0)</f>
        <v>0</v>
      </c>
      <c r="BJ2688" s="17" t="s">
        <v>16</v>
      </c>
      <c r="BK2688" s="204">
        <f>ROUND(I2688*H2688,2)</f>
        <v>0</v>
      </c>
      <c r="BL2688" s="17" t="s">
        <v>279</v>
      </c>
      <c r="BM2688" s="203" t="s">
        <v>7710</v>
      </c>
    </row>
    <row r="2689" spans="1:65" s="13" customFormat="1" ht="11.25">
      <c r="B2689" s="210"/>
      <c r="C2689" s="211"/>
      <c r="D2689" s="212" t="s">
        <v>283</v>
      </c>
      <c r="E2689" s="213" t="s">
        <v>1</v>
      </c>
      <c r="F2689" s="214" t="s">
        <v>6909</v>
      </c>
      <c r="G2689" s="211"/>
      <c r="H2689" s="213" t="s">
        <v>1</v>
      </c>
      <c r="I2689" s="215"/>
      <c r="J2689" s="211"/>
      <c r="K2689" s="211"/>
      <c r="L2689" s="216"/>
      <c r="M2689" s="217"/>
      <c r="N2689" s="218"/>
      <c r="O2689" s="218"/>
      <c r="P2689" s="218"/>
      <c r="Q2689" s="218"/>
      <c r="R2689" s="218"/>
      <c r="S2689" s="218"/>
      <c r="T2689" s="219"/>
      <c r="AT2689" s="220" t="s">
        <v>283</v>
      </c>
      <c r="AU2689" s="220" t="s">
        <v>16</v>
      </c>
      <c r="AV2689" s="13" t="s">
        <v>16</v>
      </c>
      <c r="AW2689" s="13" t="s">
        <v>32</v>
      </c>
      <c r="AX2689" s="13" t="s">
        <v>76</v>
      </c>
      <c r="AY2689" s="220" t="s">
        <v>272</v>
      </c>
    </row>
    <row r="2690" spans="1:65" s="14" customFormat="1" ht="11.25">
      <c r="B2690" s="221"/>
      <c r="C2690" s="222"/>
      <c r="D2690" s="212" t="s">
        <v>283</v>
      </c>
      <c r="E2690" s="223" t="s">
        <v>1</v>
      </c>
      <c r="F2690" s="224" t="s">
        <v>16</v>
      </c>
      <c r="G2690" s="222"/>
      <c r="H2690" s="225">
        <v>1</v>
      </c>
      <c r="I2690" s="226"/>
      <c r="J2690" s="222"/>
      <c r="K2690" s="222"/>
      <c r="L2690" s="227"/>
      <c r="M2690" s="228"/>
      <c r="N2690" s="229"/>
      <c r="O2690" s="229"/>
      <c r="P2690" s="229"/>
      <c r="Q2690" s="229"/>
      <c r="R2690" s="229"/>
      <c r="S2690" s="229"/>
      <c r="T2690" s="230"/>
      <c r="AT2690" s="231" t="s">
        <v>283</v>
      </c>
      <c r="AU2690" s="231" t="s">
        <v>16</v>
      </c>
      <c r="AV2690" s="14" t="s">
        <v>84</v>
      </c>
      <c r="AW2690" s="14" t="s">
        <v>32</v>
      </c>
      <c r="AX2690" s="14" t="s">
        <v>76</v>
      </c>
      <c r="AY2690" s="231" t="s">
        <v>272</v>
      </c>
    </row>
    <row r="2691" spans="1:65" s="15" customFormat="1" ht="11.25">
      <c r="B2691" s="246"/>
      <c r="C2691" s="247"/>
      <c r="D2691" s="212" t="s">
        <v>283</v>
      </c>
      <c r="E2691" s="248" t="s">
        <v>1</v>
      </c>
      <c r="F2691" s="249" t="s">
        <v>5942</v>
      </c>
      <c r="G2691" s="247"/>
      <c r="H2691" s="250">
        <v>1</v>
      </c>
      <c r="I2691" s="251"/>
      <c r="J2691" s="247"/>
      <c r="K2691" s="247"/>
      <c r="L2691" s="252"/>
      <c r="M2691" s="253"/>
      <c r="N2691" s="254"/>
      <c r="O2691" s="254"/>
      <c r="P2691" s="254"/>
      <c r="Q2691" s="254"/>
      <c r="R2691" s="254"/>
      <c r="S2691" s="254"/>
      <c r="T2691" s="255"/>
      <c r="AT2691" s="256" t="s">
        <v>283</v>
      </c>
      <c r="AU2691" s="256" t="s">
        <v>16</v>
      </c>
      <c r="AV2691" s="15" t="s">
        <v>279</v>
      </c>
      <c r="AW2691" s="15" t="s">
        <v>32</v>
      </c>
      <c r="AX2691" s="15" t="s">
        <v>16</v>
      </c>
      <c r="AY2691" s="256" t="s">
        <v>272</v>
      </c>
    </row>
    <row r="2692" spans="1:65" s="2" customFormat="1" ht="37.9" customHeight="1">
      <c r="A2692" s="34"/>
      <c r="B2692" s="35"/>
      <c r="C2692" s="192" t="s">
        <v>4468</v>
      </c>
      <c r="D2692" s="192" t="s">
        <v>274</v>
      </c>
      <c r="E2692" s="193" t="s">
        <v>7711</v>
      </c>
      <c r="F2692" s="194" t="s">
        <v>7712</v>
      </c>
      <c r="G2692" s="195" t="s">
        <v>952</v>
      </c>
      <c r="H2692" s="196">
        <v>1</v>
      </c>
      <c r="I2692" s="197"/>
      <c r="J2692" s="198">
        <f>ROUND(I2692*H2692,2)</f>
        <v>0</v>
      </c>
      <c r="K2692" s="194" t="s">
        <v>1</v>
      </c>
      <c r="L2692" s="39"/>
      <c r="M2692" s="199" t="s">
        <v>1</v>
      </c>
      <c r="N2692" s="200" t="s">
        <v>41</v>
      </c>
      <c r="O2692" s="71"/>
      <c r="P2692" s="201">
        <f>O2692*H2692</f>
        <v>0</v>
      </c>
      <c r="Q2692" s="201">
        <v>0</v>
      </c>
      <c r="R2692" s="201">
        <f>Q2692*H2692</f>
        <v>0</v>
      </c>
      <c r="S2692" s="201">
        <v>0</v>
      </c>
      <c r="T2692" s="202">
        <f>S2692*H2692</f>
        <v>0</v>
      </c>
      <c r="U2692" s="34"/>
      <c r="V2692" s="34"/>
      <c r="W2692" s="34"/>
      <c r="X2692" s="34"/>
      <c r="Y2692" s="34"/>
      <c r="Z2692" s="34"/>
      <c r="AA2692" s="34"/>
      <c r="AB2692" s="34"/>
      <c r="AC2692" s="34"/>
      <c r="AD2692" s="34"/>
      <c r="AE2692" s="34"/>
      <c r="AR2692" s="203" t="s">
        <v>279</v>
      </c>
      <c r="AT2692" s="203" t="s">
        <v>274</v>
      </c>
      <c r="AU2692" s="203" t="s">
        <v>16</v>
      </c>
      <c r="AY2692" s="17" t="s">
        <v>272</v>
      </c>
      <c r="BE2692" s="204">
        <f>IF(N2692="základní",J2692,0)</f>
        <v>0</v>
      </c>
      <c r="BF2692" s="204">
        <f>IF(N2692="snížená",J2692,0)</f>
        <v>0</v>
      </c>
      <c r="BG2692" s="204">
        <f>IF(N2692="zákl. přenesená",J2692,0)</f>
        <v>0</v>
      </c>
      <c r="BH2692" s="204">
        <f>IF(N2692="sníž. přenesená",J2692,0)</f>
        <v>0</v>
      </c>
      <c r="BI2692" s="204">
        <f>IF(N2692="nulová",J2692,0)</f>
        <v>0</v>
      </c>
      <c r="BJ2692" s="17" t="s">
        <v>16</v>
      </c>
      <c r="BK2692" s="204">
        <f>ROUND(I2692*H2692,2)</f>
        <v>0</v>
      </c>
      <c r="BL2692" s="17" t="s">
        <v>279</v>
      </c>
      <c r="BM2692" s="203" t="s">
        <v>7713</v>
      </c>
    </row>
    <row r="2693" spans="1:65" s="13" customFormat="1" ht="11.25">
      <c r="B2693" s="210"/>
      <c r="C2693" s="211"/>
      <c r="D2693" s="212" t="s">
        <v>283</v>
      </c>
      <c r="E2693" s="213" t="s">
        <v>1</v>
      </c>
      <c r="F2693" s="214" t="s">
        <v>6909</v>
      </c>
      <c r="G2693" s="211"/>
      <c r="H2693" s="213" t="s">
        <v>1</v>
      </c>
      <c r="I2693" s="215"/>
      <c r="J2693" s="211"/>
      <c r="K2693" s="211"/>
      <c r="L2693" s="216"/>
      <c r="M2693" s="217"/>
      <c r="N2693" s="218"/>
      <c r="O2693" s="218"/>
      <c r="P2693" s="218"/>
      <c r="Q2693" s="218"/>
      <c r="R2693" s="218"/>
      <c r="S2693" s="218"/>
      <c r="T2693" s="219"/>
      <c r="AT2693" s="220" t="s">
        <v>283</v>
      </c>
      <c r="AU2693" s="220" t="s">
        <v>16</v>
      </c>
      <c r="AV2693" s="13" t="s">
        <v>16</v>
      </c>
      <c r="AW2693" s="13" t="s">
        <v>32</v>
      </c>
      <c r="AX2693" s="13" t="s">
        <v>76</v>
      </c>
      <c r="AY2693" s="220" t="s">
        <v>272</v>
      </c>
    </row>
    <row r="2694" spans="1:65" s="14" customFormat="1" ht="11.25">
      <c r="B2694" s="221"/>
      <c r="C2694" s="222"/>
      <c r="D2694" s="212" t="s">
        <v>283</v>
      </c>
      <c r="E2694" s="223" t="s">
        <v>1</v>
      </c>
      <c r="F2694" s="224" t="s">
        <v>16</v>
      </c>
      <c r="G2694" s="222"/>
      <c r="H2694" s="225">
        <v>1</v>
      </c>
      <c r="I2694" s="226"/>
      <c r="J2694" s="222"/>
      <c r="K2694" s="222"/>
      <c r="L2694" s="227"/>
      <c r="M2694" s="228"/>
      <c r="N2694" s="229"/>
      <c r="O2694" s="229"/>
      <c r="P2694" s="229"/>
      <c r="Q2694" s="229"/>
      <c r="R2694" s="229"/>
      <c r="S2694" s="229"/>
      <c r="T2694" s="230"/>
      <c r="AT2694" s="231" t="s">
        <v>283</v>
      </c>
      <c r="AU2694" s="231" t="s">
        <v>16</v>
      </c>
      <c r="AV2694" s="14" t="s">
        <v>84</v>
      </c>
      <c r="AW2694" s="14" t="s">
        <v>32</v>
      </c>
      <c r="AX2694" s="14" t="s">
        <v>76</v>
      </c>
      <c r="AY2694" s="231" t="s">
        <v>272</v>
      </c>
    </row>
    <row r="2695" spans="1:65" s="15" customFormat="1" ht="11.25">
      <c r="B2695" s="246"/>
      <c r="C2695" s="247"/>
      <c r="D2695" s="212" t="s">
        <v>283</v>
      </c>
      <c r="E2695" s="248" t="s">
        <v>1</v>
      </c>
      <c r="F2695" s="249" t="s">
        <v>5942</v>
      </c>
      <c r="G2695" s="247"/>
      <c r="H2695" s="250">
        <v>1</v>
      </c>
      <c r="I2695" s="251"/>
      <c r="J2695" s="247"/>
      <c r="K2695" s="247"/>
      <c r="L2695" s="252"/>
      <c r="M2695" s="253"/>
      <c r="N2695" s="254"/>
      <c r="O2695" s="254"/>
      <c r="P2695" s="254"/>
      <c r="Q2695" s="254"/>
      <c r="R2695" s="254"/>
      <c r="S2695" s="254"/>
      <c r="T2695" s="255"/>
      <c r="AT2695" s="256" t="s">
        <v>283</v>
      </c>
      <c r="AU2695" s="256" t="s">
        <v>16</v>
      </c>
      <c r="AV2695" s="15" t="s">
        <v>279</v>
      </c>
      <c r="AW2695" s="15" t="s">
        <v>32</v>
      </c>
      <c r="AX2695" s="15" t="s">
        <v>16</v>
      </c>
      <c r="AY2695" s="256" t="s">
        <v>272</v>
      </c>
    </row>
    <row r="2696" spans="1:65" s="2" customFormat="1" ht="37.9" customHeight="1">
      <c r="A2696" s="34"/>
      <c r="B2696" s="35"/>
      <c r="C2696" s="192" t="s">
        <v>4472</v>
      </c>
      <c r="D2696" s="192" t="s">
        <v>274</v>
      </c>
      <c r="E2696" s="193" t="s">
        <v>7714</v>
      </c>
      <c r="F2696" s="194" t="s">
        <v>6788</v>
      </c>
      <c r="G2696" s="195" t="s">
        <v>185</v>
      </c>
      <c r="H2696" s="196">
        <v>3</v>
      </c>
      <c r="I2696" s="197"/>
      <c r="J2696" s="198">
        <f>ROUND(I2696*H2696,2)</f>
        <v>0</v>
      </c>
      <c r="K2696" s="194" t="s">
        <v>1</v>
      </c>
      <c r="L2696" s="39"/>
      <c r="M2696" s="199" t="s">
        <v>1</v>
      </c>
      <c r="N2696" s="200" t="s">
        <v>41</v>
      </c>
      <c r="O2696" s="71"/>
      <c r="P2696" s="201">
        <f>O2696*H2696</f>
        <v>0</v>
      </c>
      <c r="Q2696" s="201">
        <v>0</v>
      </c>
      <c r="R2696" s="201">
        <f>Q2696*H2696</f>
        <v>0</v>
      </c>
      <c r="S2696" s="201">
        <v>0</v>
      </c>
      <c r="T2696" s="202">
        <f>S2696*H2696</f>
        <v>0</v>
      </c>
      <c r="U2696" s="34"/>
      <c r="V2696" s="34"/>
      <c r="W2696" s="34"/>
      <c r="X2696" s="34"/>
      <c r="Y2696" s="34"/>
      <c r="Z2696" s="34"/>
      <c r="AA2696" s="34"/>
      <c r="AB2696" s="34"/>
      <c r="AC2696" s="34"/>
      <c r="AD2696" s="34"/>
      <c r="AE2696" s="34"/>
      <c r="AR2696" s="203" t="s">
        <v>279</v>
      </c>
      <c r="AT2696" s="203" t="s">
        <v>274</v>
      </c>
      <c r="AU2696" s="203" t="s">
        <v>16</v>
      </c>
      <c r="AY2696" s="17" t="s">
        <v>272</v>
      </c>
      <c r="BE2696" s="204">
        <f>IF(N2696="základní",J2696,0)</f>
        <v>0</v>
      </c>
      <c r="BF2696" s="204">
        <f>IF(N2696="snížená",J2696,0)</f>
        <v>0</v>
      </c>
      <c r="BG2696" s="204">
        <f>IF(N2696="zákl. přenesená",J2696,0)</f>
        <v>0</v>
      </c>
      <c r="BH2696" s="204">
        <f>IF(N2696="sníž. přenesená",J2696,0)</f>
        <v>0</v>
      </c>
      <c r="BI2696" s="204">
        <f>IF(N2696="nulová",J2696,0)</f>
        <v>0</v>
      </c>
      <c r="BJ2696" s="17" t="s">
        <v>16</v>
      </c>
      <c r="BK2696" s="204">
        <f>ROUND(I2696*H2696,2)</f>
        <v>0</v>
      </c>
      <c r="BL2696" s="17" t="s">
        <v>279</v>
      </c>
      <c r="BM2696" s="203" t="s">
        <v>7715</v>
      </c>
    </row>
    <row r="2697" spans="1:65" s="13" customFormat="1" ht="11.25">
      <c r="B2697" s="210"/>
      <c r="C2697" s="211"/>
      <c r="D2697" s="212" t="s">
        <v>283</v>
      </c>
      <c r="E2697" s="213" t="s">
        <v>1</v>
      </c>
      <c r="F2697" s="214" t="s">
        <v>6909</v>
      </c>
      <c r="G2697" s="211"/>
      <c r="H2697" s="213" t="s">
        <v>1</v>
      </c>
      <c r="I2697" s="215"/>
      <c r="J2697" s="211"/>
      <c r="K2697" s="211"/>
      <c r="L2697" s="216"/>
      <c r="M2697" s="217"/>
      <c r="N2697" s="218"/>
      <c r="O2697" s="218"/>
      <c r="P2697" s="218"/>
      <c r="Q2697" s="218"/>
      <c r="R2697" s="218"/>
      <c r="S2697" s="218"/>
      <c r="T2697" s="219"/>
      <c r="AT2697" s="220" t="s">
        <v>283</v>
      </c>
      <c r="AU2697" s="220" t="s">
        <v>16</v>
      </c>
      <c r="AV2697" s="13" t="s">
        <v>16</v>
      </c>
      <c r="AW2697" s="13" t="s">
        <v>32</v>
      </c>
      <c r="AX2697" s="13" t="s">
        <v>76</v>
      </c>
      <c r="AY2697" s="220" t="s">
        <v>272</v>
      </c>
    </row>
    <row r="2698" spans="1:65" s="14" customFormat="1" ht="11.25">
      <c r="B2698" s="221"/>
      <c r="C2698" s="222"/>
      <c r="D2698" s="212" t="s">
        <v>283</v>
      </c>
      <c r="E2698" s="223" t="s">
        <v>1</v>
      </c>
      <c r="F2698" s="224" t="s">
        <v>291</v>
      </c>
      <c r="G2698" s="222"/>
      <c r="H2698" s="225">
        <v>3</v>
      </c>
      <c r="I2698" s="226"/>
      <c r="J2698" s="222"/>
      <c r="K2698" s="222"/>
      <c r="L2698" s="227"/>
      <c r="M2698" s="228"/>
      <c r="N2698" s="229"/>
      <c r="O2698" s="229"/>
      <c r="P2698" s="229"/>
      <c r="Q2698" s="229"/>
      <c r="R2698" s="229"/>
      <c r="S2698" s="229"/>
      <c r="T2698" s="230"/>
      <c r="AT2698" s="231" t="s">
        <v>283</v>
      </c>
      <c r="AU2698" s="231" t="s">
        <v>16</v>
      </c>
      <c r="AV2698" s="14" t="s">
        <v>84</v>
      </c>
      <c r="AW2698" s="14" t="s">
        <v>32</v>
      </c>
      <c r="AX2698" s="14" t="s">
        <v>76</v>
      </c>
      <c r="AY2698" s="231" t="s">
        <v>272</v>
      </c>
    </row>
    <row r="2699" spans="1:65" s="15" customFormat="1" ht="11.25">
      <c r="B2699" s="246"/>
      <c r="C2699" s="247"/>
      <c r="D2699" s="212" t="s">
        <v>283</v>
      </c>
      <c r="E2699" s="248" t="s">
        <v>1</v>
      </c>
      <c r="F2699" s="249" t="s">
        <v>5942</v>
      </c>
      <c r="G2699" s="247"/>
      <c r="H2699" s="250">
        <v>3</v>
      </c>
      <c r="I2699" s="251"/>
      <c r="J2699" s="247"/>
      <c r="K2699" s="247"/>
      <c r="L2699" s="252"/>
      <c r="M2699" s="253"/>
      <c r="N2699" s="254"/>
      <c r="O2699" s="254"/>
      <c r="P2699" s="254"/>
      <c r="Q2699" s="254"/>
      <c r="R2699" s="254"/>
      <c r="S2699" s="254"/>
      <c r="T2699" s="255"/>
      <c r="AT2699" s="256" t="s">
        <v>283</v>
      </c>
      <c r="AU2699" s="256" t="s">
        <v>16</v>
      </c>
      <c r="AV2699" s="15" t="s">
        <v>279</v>
      </c>
      <c r="AW2699" s="15" t="s">
        <v>32</v>
      </c>
      <c r="AX2699" s="15" t="s">
        <v>16</v>
      </c>
      <c r="AY2699" s="256" t="s">
        <v>272</v>
      </c>
    </row>
    <row r="2700" spans="1:65" s="2" customFormat="1" ht="37.9" customHeight="1">
      <c r="A2700" s="34"/>
      <c r="B2700" s="35"/>
      <c r="C2700" s="192" t="s">
        <v>4487</v>
      </c>
      <c r="D2700" s="192" t="s">
        <v>274</v>
      </c>
      <c r="E2700" s="193" t="s">
        <v>7716</v>
      </c>
      <c r="F2700" s="194" t="s">
        <v>6790</v>
      </c>
      <c r="G2700" s="195" t="s">
        <v>156</v>
      </c>
      <c r="H2700" s="196">
        <v>1.5</v>
      </c>
      <c r="I2700" s="197"/>
      <c r="J2700" s="198">
        <f>ROUND(I2700*H2700,2)</f>
        <v>0</v>
      </c>
      <c r="K2700" s="194" t="s">
        <v>1</v>
      </c>
      <c r="L2700" s="39"/>
      <c r="M2700" s="199" t="s">
        <v>1</v>
      </c>
      <c r="N2700" s="200" t="s">
        <v>41</v>
      </c>
      <c r="O2700" s="71"/>
      <c r="P2700" s="201">
        <f>O2700*H2700</f>
        <v>0</v>
      </c>
      <c r="Q2700" s="201">
        <v>0</v>
      </c>
      <c r="R2700" s="201">
        <f>Q2700*H2700</f>
        <v>0</v>
      </c>
      <c r="S2700" s="201">
        <v>0</v>
      </c>
      <c r="T2700" s="202">
        <f>S2700*H2700</f>
        <v>0</v>
      </c>
      <c r="U2700" s="34"/>
      <c r="V2700" s="34"/>
      <c r="W2700" s="34"/>
      <c r="X2700" s="34"/>
      <c r="Y2700" s="34"/>
      <c r="Z2700" s="34"/>
      <c r="AA2700" s="34"/>
      <c r="AB2700" s="34"/>
      <c r="AC2700" s="34"/>
      <c r="AD2700" s="34"/>
      <c r="AE2700" s="34"/>
      <c r="AR2700" s="203" t="s">
        <v>279</v>
      </c>
      <c r="AT2700" s="203" t="s">
        <v>274</v>
      </c>
      <c r="AU2700" s="203" t="s">
        <v>16</v>
      </c>
      <c r="AY2700" s="17" t="s">
        <v>272</v>
      </c>
      <c r="BE2700" s="204">
        <f>IF(N2700="základní",J2700,0)</f>
        <v>0</v>
      </c>
      <c r="BF2700" s="204">
        <f>IF(N2700="snížená",J2700,0)</f>
        <v>0</v>
      </c>
      <c r="BG2700" s="204">
        <f>IF(N2700="zákl. přenesená",J2700,0)</f>
        <v>0</v>
      </c>
      <c r="BH2700" s="204">
        <f>IF(N2700="sníž. přenesená",J2700,0)</f>
        <v>0</v>
      </c>
      <c r="BI2700" s="204">
        <f>IF(N2700="nulová",J2700,0)</f>
        <v>0</v>
      </c>
      <c r="BJ2700" s="17" t="s">
        <v>16</v>
      </c>
      <c r="BK2700" s="204">
        <f>ROUND(I2700*H2700,2)</f>
        <v>0</v>
      </c>
      <c r="BL2700" s="17" t="s">
        <v>279</v>
      </c>
      <c r="BM2700" s="203" t="s">
        <v>7717</v>
      </c>
    </row>
    <row r="2701" spans="1:65" s="13" customFormat="1" ht="11.25">
      <c r="B2701" s="210"/>
      <c r="C2701" s="211"/>
      <c r="D2701" s="212" t="s">
        <v>283</v>
      </c>
      <c r="E2701" s="213" t="s">
        <v>1</v>
      </c>
      <c r="F2701" s="214" t="s">
        <v>6909</v>
      </c>
      <c r="G2701" s="211"/>
      <c r="H2701" s="213" t="s">
        <v>1</v>
      </c>
      <c r="I2701" s="215"/>
      <c r="J2701" s="211"/>
      <c r="K2701" s="211"/>
      <c r="L2701" s="216"/>
      <c r="M2701" s="217"/>
      <c r="N2701" s="218"/>
      <c r="O2701" s="218"/>
      <c r="P2701" s="218"/>
      <c r="Q2701" s="218"/>
      <c r="R2701" s="218"/>
      <c r="S2701" s="218"/>
      <c r="T2701" s="219"/>
      <c r="AT2701" s="220" t="s">
        <v>283</v>
      </c>
      <c r="AU2701" s="220" t="s">
        <v>16</v>
      </c>
      <c r="AV2701" s="13" t="s">
        <v>16</v>
      </c>
      <c r="AW2701" s="13" t="s">
        <v>32</v>
      </c>
      <c r="AX2701" s="13" t="s">
        <v>76</v>
      </c>
      <c r="AY2701" s="220" t="s">
        <v>272</v>
      </c>
    </row>
    <row r="2702" spans="1:65" s="14" customFormat="1" ht="11.25">
      <c r="B2702" s="221"/>
      <c r="C2702" s="222"/>
      <c r="D2702" s="212" t="s">
        <v>283</v>
      </c>
      <c r="E2702" s="223" t="s">
        <v>1</v>
      </c>
      <c r="F2702" s="224" t="s">
        <v>7047</v>
      </c>
      <c r="G2702" s="222"/>
      <c r="H2702" s="225">
        <v>1.5</v>
      </c>
      <c r="I2702" s="226"/>
      <c r="J2702" s="222"/>
      <c r="K2702" s="222"/>
      <c r="L2702" s="227"/>
      <c r="M2702" s="228"/>
      <c r="N2702" s="229"/>
      <c r="O2702" s="229"/>
      <c r="P2702" s="229"/>
      <c r="Q2702" s="229"/>
      <c r="R2702" s="229"/>
      <c r="S2702" s="229"/>
      <c r="T2702" s="230"/>
      <c r="AT2702" s="231" t="s">
        <v>283</v>
      </c>
      <c r="AU2702" s="231" t="s">
        <v>16</v>
      </c>
      <c r="AV2702" s="14" t="s">
        <v>84</v>
      </c>
      <c r="AW2702" s="14" t="s">
        <v>32</v>
      </c>
      <c r="AX2702" s="14" t="s">
        <v>76</v>
      </c>
      <c r="AY2702" s="231" t="s">
        <v>272</v>
      </c>
    </row>
    <row r="2703" spans="1:65" s="15" customFormat="1" ht="11.25">
      <c r="B2703" s="246"/>
      <c r="C2703" s="247"/>
      <c r="D2703" s="212" t="s">
        <v>283</v>
      </c>
      <c r="E2703" s="248" t="s">
        <v>1</v>
      </c>
      <c r="F2703" s="249" t="s">
        <v>5942</v>
      </c>
      <c r="G2703" s="247"/>
      <c r="H2703" s="250">
        <v>1.5</v>
      </c>
      <c r="I2703" s="251"/>
      <c r="J2703" s="247"/>
      <c r="K2703" s="247"/>
      <c r="L2703" s="252"/>
      <c r="M2703" s="253"/>
      <c r="N2703" s="254"/>
      <c r="O2703" s="254"/>
      <c r="P2703" s="254"/>
      <c r="Q2703" s="254"/>
      <c r="R2703" s="254"/>
      <c r="S2703" s="254"/>
      <c r="T2703" s="255"/>
      <c r="AT2703" s="256" t="s">
        <v>283</v>
      </c>
      <c r="AU2703" s="256" t="s">
        <v>16</v>
      </c>
      <c r="AV2703" s="15" t="s">
        <v>279</v>
      </c>
      <c r="AW2703" s="15" t="s">
        <v>32</v>
      </c>
      <c r="AX2703" s="15" t="s">
        <v>16</v>
      </c>
      <c r="AY2703" s="256" t="s">
        <v>272</v>
      </c>
    </row>
    <row r="2704" spans="1:65" s="2" customFormat="1" ht="55.5" customHeight="1">
      <c r="A2704" s="34"/>
      <c r="B2704" s="35"/>
      <c r="C2704" s="192" t="s">
        <v>4494</v>
      </c>
      <c r="D2704" s="192" t="s">
        <v>274</v>
      </c>
      <c r="E2704" s="193" t="s">
        <v>7718</v>
      </c>
      <c r="F2704" s="194" t="s">
        <v>7719</v>
      </c>
      <c r="G2704" s="195" t="s">
        <v>2594</v>
      </c>
      <c r="H2704" s="196">
        <v>4</v>
      </c>
      <c r="I2704" s="197"/>
      <c r="J2704" s="198">
        <f>ROUND(I2704*H2704,2)</f>
        <v>0</v>
      </c>
      <c r="K2704" s="194" t="s">
        <v>1</v>
      </c>
      <c r="L2704" s="39"/>
      <c r="M2704" s="199" t="s">
        <v>1</v>
      </c>
      <c r="N2704" s="200" t="s">
        <v>41</v>
      </c>
      <c r="O2704" s="71"/>
      <c r="P2704" s="201">
        <f>O2704*H2704</f>
        <v>0</v>
      </c>
      <c r="Q2704" s="201">
        <v>0</v>
      </c>
      <c r="R2704" s="201">
        <f>Q2704*H2704</f>
        <v>0</v>
      </c>
      <c r="S2704" s="201">
        <v>0</v>
      </c>
      <c r="T2704" s="202">
        <f>S2704*H2704</f>
        <v>0</v>
      </c>
      <c r="U2704" s="34"/>
      <c r="V2704" s="34"/>
      <c r="W2704" s="34"/>
      <c r="X2704" s="34"/>
      <c r="Y2704" s="34"/>
      <c r="Z2704" s="34"/>
      <c r="AA2704" s="34"/>
      <c r="AB2704" s="34"/>
      <c r="AC2704" s="34"/>
      <c r="AD2704" s="34"/>
      <c r="AE2704" s="34"/>
      <c r="AR2704" s="203" t="s">
        <v>279</v>
      </c>
      <c r="AT2704" s="203" t="s">
        <v>274</v>
      </c>
      <c r="AU2704" s="203" t="s">
        <v>16</v>
      </c>
      <c r="AY2704" s="17" t="s">
        <v>272</v>
      </c>
      <c r="BE2704" s="204">
        <f>IF(N2704="základní",J2704,0)</f>
        <v>0</v>
      </c>
      <c r="BF2704" s="204">
        <f>IF(N2704="snížená",J2704,0)</f>
        <v>0</v>
      </c>
      <c r="BG2704" s="204">
        <f>IF(N2704="zákl. přenesená",J2704,0)</f>
        <v>0</v>
      </c>
      <c r="BH2704" s="204">
        <f>IF(N2704="sníž. přenesená",J2704,0)</f>
        <v>0</v>
      </c>
      <c r="BI2704" s="204">
        <f>IF(N2704="nulová",J2704,0)</f>
        <v>0</v>
      </c>
      <c r="BJ2704" s="17" t="s">
        <v>16</v>
      </c>
      <c r="BK2704" s="204">
        <f>ROUND(I2704*H2704,2)</f>
        <v>0</v>
      </c>
      <c r="BL2704" s="17" t="s">
        <v>279</v>
      </c>
      <c r="BM2704" s="203" t="s">
        <v>7720</v>
      </c>
    </row>
    <row r="2705" spans="1:65" s="2" customFormat="1" ht="21.75" customHeight="1">
      <c r="A2705" s="34"/>
      <c r="B2705" s="35"/>
      <c r="C2705" s="192" t="s">
        <v>4500</v>
      </c>
      <c r="D2705" s="192" t="s">
        <v>274</v>
      </c>
      <c r="E2705" s="193" t="s">
        <v>7721</v>
      </c>
      <c r="F2705" s="194" t="s">
        <v>7722</v>
      </c>
      <c r="G2705" s="195" t="s">
        <v>380</v>
      </c>
      <c r="H2705" s="196">
        <v>0.08</v>
      </c>
      <c r="I2705" s="197"/>
      <c r="J2705" s="198">
        <f>ROUND(I2705*H2705,2)</f>
        <v>0</v>
      </c>
      <c r="K2705" s="194" t="s">
        <v>1</v>
      </c>
      <c r="L2705" s="39"/>
      <c r="M2705" s="199" t="s">
        <v>1</v>
      </c>
      <c r="N2705" s="200" t="s">
        <v>41</v>
      </c>
      <c r="O2705" s="71"/>
      <c r="P2705" s="201">
        <f>O2705*H2705</f>
        <v>0</v>
      </c>
      <c r="Q2705" s="201">
        <v>0</v>
      </c>
      <c r="R2705" s="201">
        <f>Q2705*H2705</f>
        <v>0</v>
      </c>
      <c r="S2705" s="201">
        <v>0</v>
      </c>
      <c r="T2705" s="202">
        <f>S2705*H2705</f>
        <v>0</v>
      </c>
      <c r="U2705" s="34"/>
      <c r="V2705" s="34"/>
      <c r="W2705" s="34"/>
      <c r="X2705" s="34"/>
      <c r="Y2705" s="34"/>
      <c r="Z2705" s="34"/>
      <c r="AA2705" s="34"/>
      <c r="AB2705" s="34"/>
      <c r="AC2705" s="34"/>
      <c r="AD2705" s="34"/>
      <c r="AE2705" s="34"/>
      <c r="AR2705" s="203" t="s">
        <v>279</v>
      </c>
      <c r="AT2705" s="203" t="s">
        <v>274</v>
      </c>
      <c r="AU2705" s="203" t="s">
        <v>16</v>
      </c>
      <c r="AY2705" s="17" t="s">
        <v>272</v>
      </c>
      <c r="BE2705" s="204">
        <f>IF(N2705="základní",J2705,0)</f>
        <v>0</v>
      </c>
      <c r="BF2705" s="204">
        <f>IF(N2705="snížená",J2705,0)</f>
        <v>0</v>
      </c>
      <c r="BG2705" s="204">
        <f>IF(N2705="zákl. přenesená",J2705,0)</f>
        <v>0</v>
      </c>
      <c r="BH2705" s="204">
        <f>IF(N2705="sníž. přenesená",J2705,0)</f>
        <v>0</v>
      </c>
      <c r="BI2705" s="204">
        <f>IF(N2705="nulová",J2705,0)</f>
        <v>0</v>
      </c>
      <c r="BJ2705" s="17" t="s">
        <v>16</v>
      </c>
      <c r="BK2705" s="204">
        <f>ROUND(I2705*H2705,2)</f>
        <v>0</v>
      </c>
      <c r="BL2705" s="17" t="s">
        <v>279</v>
      </c>
      <c r="BM2705" s="203" t="s">
        <v>7723</v>
      </c>
    </row>
    <row r="2706" spans="1:65" s="12" customFormat="1" ht="25.9" customHeight="1">
      <c r="B2706" s="176"/>
      <c r="C2706" s="177"/>
      <c r="D2706" s="178" t="s">
        <v>75</v>
      </c>
      <c r="E2706" s="179" t="s">
        <v>7724</v>
      </c>
      <c r="F2706" s="179" t="s">
        <v>7725</v>
      </c>
      <c r="G2706" s="177"/>
      <c r="H2706" s="177"/>
      <c r="I2706" s="180"/>
      <c r="J2706" s="181">
        <f>BK2706</f>
        <v>0</v>
      </c>
      <c r="K2706" s="177"/>
      <c r="L2706" s="182"/>
      <c r="M2706" s="183"/>
      <c r="N2706" s="184"/>
      <c r="O2706" s="184"/>
      <c r="P2706" s="185">
        <f>SUM(P2707:P2752)</f>
        <v>0</v>
      </c>
      <c r="Q2706" s="184"/>
      <c r="R2706" s="185">
        <f>SUM(R2707:R2752)</f>
        <v>0</v>
      </c>
      <c r="S2706" s="184"/>
      <c r="T2706" s="186">
        <f>SUM(T2707:T2752)</f>
        <v>0</v>
      </c>
      <c r="AR2706" s="187" t="s">
        <v>16</v>
      </c>
      <c r="AT2706" s="188" t="s">
        <v>75</v>
      </c>
      <c r="AU2706" s="188" t="s">
        <v>76</v>
      </c>
      <c r="AY2706" s="187" t="s">
        <v>272</v>
      </c>
      <c r="BK2706" s="189">
        <f>SUM(BK2707:BK2752)</f>
        <v>0</v>
      </c>
    </row>
    <row r="2707" spans="1:65" s="2" customFormat="1" ht="44.25" customHeight="1">
      <c r="A2707" s="34"/>
      <c r="B2707" s="35"/>
      <c r="C2707" s="192" t="s">
        <v>4506</v>
      </c>
      <c r="D2707" s="192" t="s">
        <v>274</v>
      </c>
      <c r="E2707" s="193" t="s">
        <v>7726</v>
      </c>
      <c r="F2707" s="194" t="s">
        <v>7727</v>
      </c>
      <c r="G2707" s="195" t="s">
        <v>952</v>
      </c>
      <c r="H2707" s="196">
        <v>1</v>
      </c>
      <c r="I2707" s="197"/>
      <c r="J2707" s="198">
        <f>ROUND(I2707*H2707,2)</f>
        <v>0</v>
      </c>
      <c r="K2707" s="194" t="s">
        <v>1</v>
      </c>
      <c r="L2707" s="39"/>
      <c r="M2707" s="199" t="s">
        <v>1</v>
      </c>
      <c r="N2707" s="200" t="s">
        <v>41</v>
      </c>
      <c r="O2707" s="71"/>
      <c r="P2707" s="201">
        <f>O2707*H2707</f>
        <v>0</v>
      </c>
      <c r="Q2707" s="201">
        <v>0</v>
      </c>
      <c r="R2707" s="201">
        <f>Q2707*H2707</f>
        <v>0</v>
      </c>
      <c r="S2707" s="201">
        <v>0</v>
      </c>
      <c r="T2707" s="202">
        <f>S2707*H2707</f>
        <v>0</v>
      </c>
      <c r="U2707" s="34"/>
      <c r="V2707" s="34"/>
      <c r="W2707" s="34"/>
      <c r="X2707" s="34"/>
      <c r="Y2707" s="34"/>
      <c r="Z2707" s="34"/>
      <c r="AA2707" s="34"/>
      <c r="AB2707" s="34"/>
      <c r="AC2707" s="34"/>
      <c r="AD2707" s="34"/>
      <c r="AE2707" s="34"/>
      <c r="AR2707" s="203" t="s">
        <v>279</v>
      </c>
      <c r="AT2707" s="203" t="s">
        <v>274</v>
      </c>
      <c r="AU2707" s="203" t="s">
        <v>16</v>
      </c>
      <c r="AY2707" s="17" t="s">
        <v>272</v>
      </c>
      <c r="BE2707" s="204">
        <f>IF(N2707="základní",J2707,0)</f>
        <v>0</v>
      </c>
      <c r="BF2707" s="204">
        <f>IF(N2707="snížená",J2707,0)</f>
        <v>0</v>
      </c>
      <c r="BG2707" s="204">
        <f>IF(N2707="zákl. přenesená",J2707,0)</f>
        <v>0</v>
      </c>
      <c r="BH2707" s="204">
        <f>IF(N2707="sníž. přenesená",J2707,0)</f>
        <v>0</v>
      </c>
      <c r="BI2707" s="204">
        <f>IF(N2707="nulová",J2707,0)</f>
        <v>0</v>
      </c>
      <c r="BJ2707" s="17" t="s">
        <v>16</v>
      </c>
      <c r="BK2707" s="204">
        <f>ROUND(I2707*H2707,2)</f>
        <v>0</v>
      </c>
      <c r="BL2707" s="17" t="s">
        <v>279</v>
      </c>
      <c r="BM2707" s="203" t="s">
        <v>7728</v>
      </c>
    </row>
    <row r="2708" spans="1:65" s="13" customFormat="1" ht="22.5">
      <c r="B2708" s="210"/>
      <c r="C2708" s="211"/>
      <c r="D2708" s="212" t="s">
        <v>283</v>
      </c>
      <c r="E2708" s="213" t="s">
        <v>1</v>
      </c>
      <c r="F2708" s="214" t="s">
        <v>7398</v>
      </c>
      <c r="G2708" s="211"/>
      <c r="H2708" s="213" t="s">
        <v>1</v>
      </c>
      <c r="I2708" s="215"/>
      <c r="J2708" s="211"/>
      <c r="K2708" s="211"/>
      <c r="L2708" s="216"/>
      <c r="M2708" s="217"/>
      <c r="N2708" s="218"/>
      <c r="O2708" s="218"/>
      <c r="P2708" s="218"/>
      <c r="Q2708" s="218"/>
      <c r="R2708" s="218"/>
      <c r="S2708" s="218"/>
      <c r="T2708" s="219"/>
      <c r="AT2708" s="220" t="s">
        <v>283</v>
      </c>
      <c r="AU2708" s="220" t="s">
        <v>16</v>
      </c>
      <c r="AV2708" s="13" t="s">
        <v>16</v>
      </c>
      <c r="AW2708" s="13" t="s">
        <v>32</v>
      </c>
      <c r="AX2708" s="13" t="s">
        <v>76</v>
      </c>
      <c r="AY2708" s="220" t="s">
        <v>272</v>
      </c>
    </row>
    <row r="2709" spans="1:65" s="13" customFormat="1" ht="33.75">
      <c r="B2709" s="210"/>
      <c r="C2709" s="211"/>
      <c r="D2709" s="212" t="s">
        <v>283</v>
      </c>
      <c r="E2709" s="213" t="s">
        <v>1</v>
      </c>
      <c r="F2709" s="214" t="s">
        <v>7692</v>
      </c>
      <c r="G2709" s="211"/>
      <c r="H2709" s="213" t="s">
        <v>1</v>
      </c>
      <c r="I2709" s="215"/>
      <c r="J2709" s="211"/>
      <c r="K2709" s="211"/>
      <c r="L2709" s="216"/>
      <c r="M2709" s="217"/>
      <c r="N2709" s="218"/>
      <c r="O2709" s="218"/>
      <c r="P2709" s="218"/>
      <c r="Q2709" s="218"/>
      <c r="R2709" s="218"/>
      <c r="S2709" s="218"/>
      <c r="T2709" s="219"/>
      <c r="AT2709" s="220" t="s">
        <v>283</v>
      </c>
      <c r="AU2709" s="220" t="s">
        <v>16</v>
      </c>
      <c r="AV2709" s="13" t="s">
        <v>16</v>
      </c>
      <c r="AW2709" s="13" t="s">
        <v>32</v>
      </c>
      <c r="AX2709" s="13" t="s">
        <v>76</v>
      </c>
      <c r="AY2709" s="220" t="s">
        <v>272</v>
      </c>
    </row>
    <row r="2710" spans="1:65" s="13" customFormat="1" ht="11.25">
      <c r="B2710" s="210"/>
      <c r="C2710" s="211"/>
      <c r="D2710" s="212" t="s">
        <v>283</v>
      </c>
      <c r="E2710" s="213" t="s">
        <v>1</v>
      </c>
      <c r="F2710" s="214" t="s">
        <v>6717</v>
      </c>
      <c r="G2710" s="211"/>
      <c r="H2710" s="213" t="s">
        <v>1</v>
      </c>
      <c r="I2710" s="215"/>
      <c r="J2710" s="211"/>
      <c r="K2710" s="211"/>
      <c r="L2710" s="216"/>
      <c r="M2710" s="217"/>
      <c r="N2710" s="218"/>
      <c r="O2710" s="218"/>
      <c r="P2710" s="218"/>
      <c r="Q2710" s="218"/>
      <c r="R2710" s="218"/>
      <c r="S2710" s="218"/>
      <c r="T2710" s="219"/>
      <c r="AT2710" s="220" t="s">
        <v>283</v>
      </c>
      <c r="AU2710" s="220" t="s">
        <v>16</v>
      </c>
      <c r="AV2710" s="13" t="s">
        <v>16</v>
      </c>
      <c r="AW2710" s="13" t="s">
        <v>32</v>
      </c>
      <c r="AX2710" s="13" t="s">
        <v>76</v>
      </c>
      <c r="AY2710" s="220" t="s">
        <v>272</v>
      </c>
    </row>
    <row r="2711" spans="1:65" s="13" customFormat="1" ht="22.5">
      <c r="B2711" s="210"/>
      <c r="C2711" s="211"/>
      <c r="D2711" s="212" t="s">
        <v>283</v>
      </c>
      <c r="E2711" s="213" t="s">
        <v>1</v>
      </c>
      <c r="F2711" s="214" t="s">
        <v>7660</v>
      </c>
      <c r="G2711" s="211"/>
      <c r="H2711" s="213" t="s">
        <v>1</v>
      </c>
      <c r="I2711" s="215"/>
      <c r="J2711" s="211"/>
      <c r="K2711" s="211"/>
      <c r="L2711" s="216"/>
      <c r="M2711" s="217"/>
      <c r="N2711" s="218"/>
      <c r="O2711" s="218"/>
      <c r="P2711" s="218"/>
      <c r="Q2711" s="218"/>
      <c r="R2711" s="218"/>
      <c r="S2711" s="218"/>
      <c r="T2711" s="219"/>
      <c r="AT2711" s="220" t="s">
        <v>283</v>
      </c>
      <c r="AU2711" s="220" t="s">
        <v>16</v>
      </c>
      <c r="AV2711" s="13" t="s">
        <v>16</v>
      </c>
      <c r="AW2711" s="13" t="s">
        <v>32</v>
      </c>
      <c r="AX2711" s="13" t="s">
        <v>76</v>
      </c>
      <c r="AY2711" s="220" t="s">
        <v>272</v>
      </c>
    </row>
    <row r="2712" spans="1:65" s="13" customFormat="1" ht="11.25">
      <c r="B2712" s="210"/>
      <c r="C2712" s="211"/>
      <c r="D2712" s="212" t="s">
        <v>283</v>
      </c>
      <c r="E2712" s="213" t="s">
        <v>1</v>
      </c>
      <c r="F2712" s="214" t="s">
        <v>6909</v>
      </c>
      <c r="G2712" s="211"/>
      <c r="H2712" s="213" t="s">
        <v>1</v>
      </c>
      <c r="I2712" s="215"/>
      <c r="J2712" s="211"/>
      <c r="K2712" s="211"/>
      <c r="L2712" s="216"/>
      <c r="M2712" s="217"/>
      <c r="N2712" s="218"/>
      <c r="O2712" s="218"/>
      <c r="P2712" s="218"/>
      <c r="Q2712" s="218"/>
      <c r="R2712" s="218"/>
      <c r="S2712" s="218"/>
      <c r="T2712" s="219"/>
      <c r="AT2712" s="220" t="s">
        <v>283</v>
      </c>
      <c r="AU2712" s="220" t="s">
        <v>16</v>
      </c>
      <c r="AV2712" s="13" t="s">
        <v>16</v>
      </c>
      <c r="AW2712" s="13" t="s">
        <v>32</v>
      </c>
      <c r="AX2712" s="13" t="s">
        <v>76</v>
      </c>
      <c r="AY2712" s="220" t="s">
        <v>272</v>
      </c>
    </row>
    <row r="2713" spans="1:65" s="14" customFormat="1" ht="11.25">
      <c r="B2713" s="221"/>
      <c r="C2713" s="222"/>
      <c r="D2713" s="212" t="s">
        <v>283</v>
      </c>
      <c r="E2713" s="223" t="s">
        <v>1</v>
      </c>
      <c r="F2713" s="224" t="s">
        <v>16</v>
      </c>
      <c r="G2713" s="222"/>
      <c r="H2713" s="225">
        <v>1</v>
      </c>
      <c r="I2713" s="226"/>
      <c r="J2713" s="222"/>
      <c r="K2713" s="222"/>
      <c r="L2713" s="227"/>
      <c r="M2713" s="228"/>
      <c r="N2713" s="229"/>
      <c r="O2713" s="229"/>
      <c r="P2713" s="229"/>
      <c r="Q2713" s="229"/>
      <c r="R2713" s="229"/>
      <c r="S2713" s="229"/>
      <c r="T2713" s="230"/>
      <c r="AT2713" s="231" t="s">
        <v>283</v>
      </c>
      <c r="AU2713" s="231" t="s">
        <v>16</v>
      </c>
      <c r="AV2713" s="14" t="s">
        <v>84</v>
      </c>
      <c r="AW2713" s="14" t="s">
        <v>32</v>
      </c>
      <c r="AX2713" s="14" t="s">
        <v>76</v>
      </c>
      <c r="AY2713" s="231" t="s">
        <v>272</v>
      </c>
    </row>
    <row r="2714" spans="1:65" s="15" customFormat="1" ht="11.25">
      <c r="B2714" s="246"/>
      <c r="C2714" s="247"/>
      <c r="D2714" s="212" t="s">
        <v>283</v>
      </c>
      <c r="E2714" s="248" t="s">
        <v>1</v>
      </c>
      <c r="F2714" s="249" t="s">
        <v>5942</v>
      </c>
      <c r="G2714" s="247"/>
      <c r="H2714" s="250">
        <v>1</v>
      </c>
      <c r="I2714" s="251"/>
      <c r="J2714" s="247"/>
      <c r="K2714" s="247"/>
      <c r="L2714" s="252"/>
      <c r="M2714" s="253"/>
      <c r="N2714" s="254"/>
      <c r="O2714" s="254"/>
      <c r="P2714" s="254"/>
      <c r="Q2714" s="254"/>
      <c r="R2714" s="254"/>
      <c r="S2714" s="254"/>
      <c r="T2714" s="255"/>
      <c r="AT2714" s="256" t="s">
        <v>283</v>
      </c>
      <c r="AU2714" s="256" t="s">
        <v>16</v>
      </c>
      <c r="AV2714" s="15" t="s">
        <v>279</v>
      </c>
      <c r="AW2714" s="15" t="s">
        <v>32</v>
      </c>
      <c r="AX2714" s="15" t="s">
        <v>16</v>
      </c>
      <c r="AY2714" s="256" t="s">
        <v>272</v>
      </c>
    </row>
    <row r="2715" spans="1:65" s="2" customFormat="1" ht="16.5" customHeight="1">
      <c r="A2715" s="34"/>
      <c r="B2715" s="35"/>
      <c r="C2715" s="192" t="s">
        <v>4512</v>
      </c>
      <c r="D2715" s="192" t="s">
        <v>274</v>
      </c>
      <c r="E2715" s="193" t="s">
        <v>7729</v>
      </c>
      <c r="F2715" s="194" t="s">
        <v>7730</v>
      </c>
      <c r="G2715" s="195" t="s">
        <v>952</v>
      </c>
      <c r="H2715" s="196">
        <v>1</v>
      </c>
      <c r="I2715" s="197"/>
      <c r="J2715" s="198">
        <f>ROUND(I2715*H2715,2)</f>
        <v>0</v>
      </c>
      <c r="K2715" s="194" t="s">
        <v>1</v>
      </c>
      <c r="L2715" s="39"/>
      <c r="M2715" s="199" t="s">
        <v>1</v>
      </c>
      <c r="N2715" s="200" t="s">
        <v>41</v>
      </c>
      <c r="O2715" s="71"/>
      <c r="P2715" s="201">
        <f>O2715*H2715</f>
        <v>0</v>
      </c>
      <c r="Q2715" s="201">
        <v>0</v>
      </c>
      <c r="R2715" s="201">
        <f>Q2715*H2715</f>
        <v>0</v>
      </c>
      <c r="S2715" s="201">
        <v>0</v>
      </c>
      <c r="T2715" s="202">
        <f>S2715*H2715</f>
        <v>0</v>
      </c>
      <c r="U2715" s="34"/>
      <c r="V2715" s="34"/>
      <c r="W2715" s="34"/>
      <c r="X2715" s="34"/>
      <c r="Y2715" s="34"/>
      <c r="Z2715" s="34"/>
      <c r="AA2715" s="34"/>
      <c r="AB2715" s="34"/>
      <c r="AC2715" s="34"/>
      <c r="AD2715" s="34"/>
      <c r="AE2715" s="34"/>
      <c r="AR2715" s="203" t="s">
        <v>279</v>
      </c>
      <c r="AT2715" s="203" t="s">
        <v>274</v>
      </c>
      <c r="AU2715" s="203" t="s">
        <v>16</v>
      </c>
      <c r="AY2715" s="17" t="s">
        <v>272</v>
      </c>
      <c r="BE2715" s="204">
        <f>IF(N2715="základní",J2715,0)</f>
        <v>0</v>
      </c>
      <c r="BF2715" s="204">
        <f>IF(N2715="snížená",J2715,0)</f>
        <v>0</v>
      </c>
      <c r="BG2715" s="204">
        <f>IF(N2715="zákl. přenesená",J2715,0)</f>
        <v>0</v>
      </c>
      <c r="BH2715" s="204">
        <f>IF(N2715="sníž. přenesená",J2715,0)</f>
        <v>0</v>
      </c>
      <c r="BI2715" s="204">
        <f>IF(N2715="nulová",J2715,0)</f>
        <v>0</v>
      </c>
      <c r="BJ2715" s="17" t="s">
        <v>16</v>
      </c>
      <c r="BK2715" s="204">
        <f>ROUND(I2715*H2715,2)</f>
        <v>0</v>
      </c>
      <c r="BL2715" s="17" t="s">
        <v>279</v>
      </c>
      <c r="BM2715" s="203" t="s">
        <v>7731</v>
      </c>
    </row>
    <row r="2716" spans="1:65" s="13" customFormat="1" ht="11.25">
      <c r="B2716" s="210"/>
      <c r="C2716" s="211"/>
      <c r="D2716" s="212" t="s">
        <v>283</v>
      </c>
      <c r="E2716" s="213" t="s">
        <v>1</v>
      </c>
      <c r="F2716" s="214" t="s">
        <v>6909</v>
      </c>
      <c r="G2716" s="211"/>
      <c r="H2716" s="213" t="s">
        <v>1</v>
      </c>
      <c r="I2716" s="215"/>
      <c r="J2716" s="211"/>
      <c r="K2716" s="211"/>
      <c r="L2716" s="216"/>
      <c r="M2716" s="217"/>
      <c r="N2716" s="218"/>
      <c r="O2716" s="218"/>
      <c r="P2716" s="218"/>
      <c r="Q2716" s="218"/>
      <c r="R2716" s="218"/>
      <c r="S2716" s="218"/>
      <c r="T2716" s="219"/>
      <c r="AT2716" s="220" t="s">
        <v>283</v>
      </c>
      <c r="AU2716" s="220" t="s">
        <v>16</v>
      </c>
      <c r="AV2716" s="13" t="s">
        <v>16</v>
      </c>
      <c r="AW2716" s="13" t="s">
        <v>32</v>
      </c>
      <c r="AX2716" s="13" t="s">
        <v>76</v>
      </c>
      <c r="AY2716" s="220" t="s">
        <v>272</v>
      </c>
    </row>
    <row r="2717" spans="1:65" s="14" customFormat="1" ht="11.25">
      <c r="B2717" s="221"/>
      <c r="C2717" s="222"/>
      <c r="D2717" s="212" t="s">
        <v>283</v>
      </c>
      <c r="E2717" s="223" t="s">
        <v>1</v>
      </c>
      <c r="F2717" s="224" t="s">
        <v>16</v>
      </c>
      <c r="G2717" s="222"/>
      <c r="H2717" s="225">
        <v>1</v>
      </c>
      <c r="I2717" s="226"/>
      <c r="J2717" s="222"/>
      <c r="K2717" s="222"/>
      <c r="L2717" s="227"/>
      <c r="M2717" s="228"/>
      <c r="N2717" s="229"/>
      <c r="O2717" s="229"/>
      <c r="P2717" s="229"/>
      <c r="Q2717" s="229"/>
      <c r="R2717" s="229"/>
      <c r="S2717" s="229"/>
      <c r="T2717" s="230"/>
      <c r="AT2717" s="231" t="s">
        <v>283</v>
      </c>
      <c r="AU2717" s="231" t="s">
        <v>16</v>
      </c>
      <c r="AV2717" s="14" t="s">
        <v>84</v>
      </c>
      <c r="AW2717" s="14" t="s">
        <v>32</v>
      </c>
      <c r="AX2717" s="14" t="s">
        <v>76</v>
      </c>
      <c r="AY2717" s="231" t="s">
        <v>272</v>
      </c>
    </row>
    <row r="2718" spans="1:65" s="15" customFormat="1" ht="11.25">
      <c r="B2718" s="246"/>
      <c r="C2718" s="247"/>
      <c r="D2718" s="212" t="s">
        <v>283</v>
      </c>
      <c r="E2718" s="248" t="s">
        <v>1</v>
      </c>
      <c r="F2718" s="249" t="s">
        <v>5942</v>
      </c>
      <c r="G2718" s="247"/>
      <c r="H2718" s="250">
        <v>1</v>
      </c>
      <c r="I2718" s="251"/>
      <c r="J2718" s="247"/>
      <c r="K2718" s="247"/>
      <c r="L2718" s="252"/>
      <c r="M2718" s="253"/>
      <c r="N2718" s="254"/>
      <c r="O2718" s="254"/>
      <c r="P2718" s="254"/>
      <c r="Q2718" s="254"/>
      <c r="R2718" s="254"/>
      <c r="S2718" s="254"/>
      <c r="T2718" s="255"/>
      <c r="AT2718" s="256" t="s">
        <v>283</v>
      </c>
      <c r="AU2718" s="256" t="s">
        <v>16</v>
      </c>
      <c r="AV2718" s="15" t="s">
        <v>279</v>
      </c>
      <c r="AW2718" s="15" t="s">
        <v>32</v>
      </c>
      <c r="AX2718" s="15" t="s">
        <v>16</v>
      </c>
      <c r="AY2718" s="256" t="s">
        <v>272</v>
      </c>
    </row>
    <row r="2719" spans="1:65" s="2" customFormat="1" ht="16.5" customHeight="1">
      <c r="A2719" s="34"/>
      <c r="B2719" s="35"/>
      <c r="C2719" s="192" t="s">
        <v>4518</v>
      </c>
      <c r="D2719" s="192" t="s">
        <v>274</v>
      </c>
      <c r="E2719" s="193" t="s">
        <v>7732</v>
      </c>
      <c r="F2719" s="194" t="s">
        <v>7662</v>
      </c>
      <c r="G2719" s="195" t="s">
        <v>952</v>
      </c>
      <c r="H2719" s="196">
        <v>1</v>
      </c>
      <c r="I2719" s="197"/>
      <c r="J2719" s="198">
        <f>ROUND(I2719*H2719,2)</f>
        <v>0</v>
      </c>
      <c r="K2719" s="194" t="s">
        <v>1</v>
      </c>
      <c r="L2719" s="39"/>
      <c r="M2719" s="199" t="s">
        <v>1</v>
      </c>
      <c r="N2719" s="200" t="s">
        <v>41</v>
      </c>
      <c r="O2719" s="71"/>
      <c r="P2719" s="201">
        <f>O2719*H2719</f>
        <v>0</v>
      </c>
      <c r="Q2719" s="201">
        <v>0</v>
      </c>
      <c r="R2719" s="201">
        <f>Q2719*H2719</f>
        <v>0</v>
      </c>
      <c r="S2719" s="201">
        <v>0</v>
      </c>
      <c r="T2719" s="202">
        <f>S2719*H2719</f>
        <v>0</v>
      </c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4"/>
      <c r="AE2719" s="34"/>
      <c r="AR2719" s="203" t="s">
        <v>279</v>
      </c>
      <c r="AT2719" s="203" t="s">
        <v>274</v>
      </c>
      <c r="AU2719" s="203" t="s">
        <v>16</v>
      </c>
      <c r="AY2719" s="17" t="s">
        <v>272</v>
      </c>
      <c r="BE2719" s="204">
        <f>IF(N2719="základní",J2719,0)</f>
        <v>0</v>
      </c>
      <c r="BF2719" s="204">
        <f>IF(N2719="snížená",J2719,0)</f>
        <v>0</v>
      </c>
      <c r="BG2719" s="204">
        <f>IF(N2719="zákl. přenesená",J2719,0)</f>
        <v>0</v>
      </c>
      <c r="BH2719" s="204">
        <f>IF(N2719="sníž. přenesená",J2719,0)</f>
        <v>0</v>
      </c>
      <c r="BI2719" s="204">
        <f>IF(N2719="nulová",J2719,0)</f>
        <v>0</v>
      </c>
      <c r="BJ2719" s="17" t="s">
        <v>16</v>
      </c>
      <c r="BK2719" s="204">
        <f>ROUND(I2719*H2719,2)</f>
        <v>0</v>
      </c>
      <c r="BL2719" s="17" t="s">
        <v>279</v>
      </c>
      <c r="BM2719" s="203" t="s">
        <v>7733</v>
      </c>
    </row>
    <row r="2720" spans="1:65" s="13" customFormat="1" ht="11.25">
      <c r="B2720" s="210"/>
      <c r="C2720" s="211"/>
      <c r="D2720" s="212" t="s">
        <v>283</v>
      </c>
      <c r="E2720" s="213" t="s">
        <v>1</v>
      </c>
      <c r="F2720" s="214" t="s">
        <v>6909</v>
      </c>
      <c r="G2720" s="211"/>
      <c r="H2720" s="213" t="s">
        <v>1</v>
      </c>
      <c r="I2720" s="215"/>
      <c r="J2720" s="211"/>
      <c r="K2720" s="211"/>
      <c r="L2720" s="216"/>
      <c r="M2720" s="217"/>
      <c r="N2720" s="218"/>
      <c r="O2720" s="218"/>
      <c r="P2720" s="218"/>
      <c r="Q2720" s="218"/>
      <c r="R2720" s="218"/>
      <c r="S2720" s="218"/>
      <c r="T2720" s="219"/>
      <c r="AT2720" s="220" t="s">
        <v>283</v>
      </c>
      <c r="AU2720" s="220" t="s">
        <v>16</v>
      </c>
      <c r="AV2720" s="13" t="s">
        <v>16</v>
      </c>
      <c r="AW2720" s="13" t="s">
        <v>32</v>
      </c>
      <c r="AX2720" s="13" t="s">
        <v>76</v>
      </c>
      <c r="AY2720" s="220" t="s">
        <v>272</v>
      </c>
    </row>
    <row r="2721" spans="1:65" s="14" customFormat="1" ht="11.25">
      <c r="B2721" s="221"/>
      <c r="C2721" s="222"/>
      <c r="D2721" s="212" t="s">
        <v>283</v>
      </c>
      <c r="E2721" s="223" t="s">
        <v>1</v>
      </c>
      <c r="F2721" s="224" t="s">
        <v>16</v>
      </c>
      <c r="G2721" s="222"/>
      <c r="H2721" s="225">
        <v>1</v>
      </c>
      <c r="I2721" s="226"/>
      <c r="J2721" s="222"/>
      <c r="K2721" s="222"/>
      <c r="L2721" s="227"/>
      <c r="M2721" s="228"/>
      <c r="N2721" s="229"/>
      <c r="O2721" s="229"/>
      <c r="P2721" s="229"/>
      <c r="Q2721" s="229"/>
      <c r="R2721" s="229"/>
      <c r="S2721" s="229"/>
      <c r="T2721" s="230"/>
      <c r="AT2721" s="231" t="s">
        <v>283</v>
      </c>
      <c r="AU2721" s="231" t="s">
        <v>16</v>
      </c>
      <c r="AV2721" s="14" t="s">
        <v>84</v>
      </c>
      <c r="AW2721" s="14" t="s">
        <v>32</v>
      </c>
      <c r="AX2721" s="14" t="s">
        <v>76</v>
      </c>
      <c r="AY2721" s="231" t="s">
        <v>272</v>
      </c>
    </row>
    <row r="2722" spans="1:65" s="15" customFormat="1" ht="11.25">
      <c r="B2722" s="246"/>
      <c r="C2722" s="247"/>
      <c r="D2722" s="212" t="s">
        <v>283</v>
      </c>
      <c r="E2722" s="248" t="s">
        <v>1</v>
      </c>
      <c r="F2722" s="249" t="s">
        <v>5942</v>
      </c>
      <c r="G2722" s="247"/>
      <c r="H2722" s="250">
        <v>1</v>
      </c>
      <c r="I2722" s="251"/>
      <c r="J2722" s="247"/>
      <c r="K2722" s="247"/>
      <c r="L2722" s="252"/>
      <c r="M2722" s="253"/>
      <c r="N2722" s="254"/>
      <c r="O2722" s="254"/>
      <c r="P2722" s="254"/>
      <c r="Q2722" s="254"/>
      <c r="R2722" s="254"/>
      <c r="S2722" s="254"/>
      <c r="T2722" s="255"/>
      <c r="AT2722" s="256" t="s">
        <v>283</v>
      </c>
      <c r="AU2722" s="256" t="s">
        <v>16</v>
      </c>
      <c r="AV2722" s="15" t="s">
        <v>279</v>
      </c>
      <c r="AW2722" s="15" t="s">
        <v>32</v>
      </c>
      <c r="AX2722" s="15" t="s">
        <v>16</v>
      </c>
      <c r="AY2722" s="256" t="s">
        <v>272</v>
      </c>
    </row>
    <row r="2723" spans="1:65" s="2" customFormat="1" ht="16.5" customHeight="1">
      <c r="A2723" s="34"/>
      <c r="B2723" s="35"/>
      <c r="C2723" s="192" t="s">
        <v>4524</v>
      </c>
      <c r="D2723" s="192" t="s">
        <v>274</v>
      </c>
      <c r="E2723" s="193" t="s">
        <v>7734</v>
      </c>
      <c r="F2723" s="194" t="s">
        <v>7665</v>
      </c>
      <c r="G2723" s="195" t="s">
        <v>952</v>
      </c>
      <c r="H2723" s="196">
        <v>1</v>
      </c>
      <c r="I2723" s="197"/>
      <c r="J2723" s="198">
        <f>ROUND(I2723*H2723,2)</f>
        <v>0</v>
      </c>
      <c r="K2723" s="194" t="s">
        <v>1</v>
      </c>
      <c r="L2723" s="39"/>
      <c r="M2723" s="199" t="s">
        <v>1</v>
      </c>
      <c r="N2723" s="200" t="s">
        <v>41</v>
      </c>
      <c r="O2723" s="71"/>
      <c r="P2723" s="201">
        <f>O2723*H2723</f>
        <v>0</v>
      </c>
      <c r="Q2723" s="201">
        <v>0</v>
      </c>
      <c r="R2723" s="201">
        <f>Q2723*H2723</f>
        <v>0</v>
      </c>
      <c r="S2723" s="201">
        <v>0</v>
      </c>
      <c r="T2723" s="202">
        <f>S2723*H2723</f>
        <v>0</v>
      </c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  <c r="AR2723" s="203" t="s">
        <v>279</v>
      </c>
      <c r="AT2723" s="203" t="s">
        <v>274</v>
      </c>
      <c r="AU2723" s="203" t="s">
        <v>16</v>
      </c>
      <c r="AY2723" s="17" t="s">
        <v>272</v>
      </c>
      <c r="BE2723" s="204">
        <f>IF(N2723="základní",J2723,0)</f>
        <v>0</v>
      </c>
      <c r="BF2723" s="204">
        <f>IF(N2723="snížená",J2723,0)</f>
        <v>0</v>
      </c>
      <c r="BG2723" s="204">
        <f>IF(N2723="zákl. přenesená",J2723,0)</f>
        <v>0</v>
      </c>
      <c r="BH2723" s="204">
        <f>IF(N2723="sníž. přenesená",J2723,0)</f>
        <v>0</v>
      </c>
      <c r="BI2723" s="204">
        <f>IF(N2723="nulová",J2723,0)</f>
        <v>0</v>
      </c>
      <c r="BJ2723" s="17" t="s">
        <v>16</v>
      </c>
      <c r="BK2723" s="204">
        <f>ROUND(I2723*H2723,2)</f>
        <v>0</v>
      </c>
      <c r="BL2723" s="17" t="s">
        <v>279</v>
      </c>
      <c r="BM2723" s="203" t="s">
        <v>7735</v>
      </c>
    </row>
    <row r="2724" spans="1:65" s="13" customFormat="1" ht="11.25">
      <c r="B2724" s="210"/>
      <c r="C2724" s="211"/>
      <c r="D2724" s="212" t="s">
        <v>283</v>
      </c>
      <c r="E2724" s="213" t="s">
        <v>1</v>
      </c>
      <c r="F2724" s="214" t="s">
        <v>6909</v>
      </c>
      <c r="G2724" s="211"/>
      <c r="H2724" s="213" t="s">
        <v>1</v>
      </c>
      <c r="I2724" s="215"/>
      <c r="J2724" s="211"/>
      <c r="K2724" s="211"/>
      <c r="L2724" s="216"/>
      <c r="M2724" s="217"/>
      <c r="N2724" s="218"/>
      <c r="O2724" s="218"/>
      <c r="P2724" s="218"/>
      <c r="Q2724" s="218"/>
      <c r="R2724" s="218"/>
      <c r="S2724" s="218"/>
      <c r="T2724" s="219"/>
      <c r="AT2724" s="220" t="s">
        <v>283</v>
      </c>
      <c r="AU2724" s="220" t="s">
        <v>16</v>
      </c>
      <c r="AV2724" s="13" t="s">
        <v>16</v>
      </c>
      <c r="AW2724" s="13" t="s">
        <v>32</v>
      </c>
      <c r="AX2724" s="13" t="s">
        <v>76</v>
      </c>
      <c r="AY2724" s="220" t="s">
        <v>272</v>
      </c>
    </row>
    <row r="2725" spans="1:65" s="14" customFormat="1" ht="11.25">
      <c r="B2725" s="221"/>
      <c r="C2725" s="222"/>
      <c r="D2725" s="212" t="s">
        <v>283</v>
      </c>
      <c r="E2725" s="223" t="s">
        <v>1</v>
      </c>
      <c r="F2725" s="224" t="s">
        <v>16</v>
      </c>
      <c r="G2725" s="222"/>
      <c r="H2725" s="225">
        <v>1</v>
      </c>
      <c r="I2725" s="226"/>
      <c r="J2725" s="222"/>
      <c r="K2725" s="222"/>
      <c r="L2725" s="227"/>
      <c r="M2725" s="228"/>
      <c r="N2725" s="229"/>
      <c r="O2725" s="229"/>
      <c r="P2725" s="229"/>
      <c r="Q2725" s="229"/>
      <c r="R2725" s="229"/>
      <c r="S2725" s="229"/>
      <c r="T2725" s="230"/>
      <c r="AT2725" s="231" t="s">
        <v>283</v>
      </c>
      <c r="AU2725" s="231" t="s">
        <v>16</v>
      </c>
      <c r="AV2725" s="14" t="s">
        <v>84</v>
      </c>
      <c r="AW2725" s="14" t="s">
        <v>32</v>
      </c>
      <c r="AX2725" s="14" t="s">
        <v>76</v>
      </c>
      <c r="AY2725" s="231" t="s">
        <v>272</v>
      </c>
    </row>
    <row r="2726" spans="1:65" s="15" customFormat="1" ht="11.25">
      <c r="B2726" s="246"/>
      <c r="C2726" s="247"/>
      <c r="D2726" s="212" t="s">
        <v>283</v>
      </c>
      <c r="E2726" s="248" t="s">
        <v>1</v>
      </c>
      <c r="F2726" s="249" t="s">
        <v>5942</v>
      </c>
      <c r="G2726" s="247"/>
      <c r="H2726" s="250">
        <v>1</v>
      </c>
      <c r="I2726" s="251"/>
      <c r="J2726" s="247"/>
      <c r="K2726" s="247"/>
      <c r="L2726" s="252"/>
      <c r="M2726" s="253"/>
      <c r="N2726" s="254"/>
      <c r="O2726" s="254"/>
      <c r="P2726" s="254"/>
      <c r="Q2726" s="254"/>
      <c r="R2726" s="254"/>
      <c r="S2726" s="254"/>
      <c r="T2726" s="255"/>
      <c r="AT2726" s="256" t="s">
        <v>283</v>
      </c>
      <c r="AU2726" s="256" t="s">
        <v>16</v>
      </c>
      <c r="AV2726" s="15" t="s">
        <v>279</v>
      </c>
      <c r="AW2726" s="15" t="s">
        <v>32</v>
      </c>
      <c r="AX2726" s="15" t="s">
        <v>16</v>
      </c>
      <c r="AY2726" s="256" t="s">
        <v>272</v>
      </c>
    </row>
    <row r="2727" spans="1:65" s="2" customFormat="1" ht="21.75" customHeight="1">
      <c r="A2727" s="34"/>
      <c r="B2727" s="35"/>
      <c r="C2727" s="192" t="s">
        <v>4528</v>
      </c>
      <c r="D2727" s="192" t="s">
        <v>274</v>
      </c>
      <c r="E2727" s="193" t="s">
        <v>7736</v>
      </c>
      <c r="F2727" s="194" t="s">
        <v>7737</v>
      </c>
      <c r="G2727" s="195" t="s">
        <v>952</v>
      </c>
      <c r="H2727" s="196">
        <v>1</v>
      </c>
      <c r="I2727" s="197"/>
      <c r="J2727" s="198">
        <f>ROUND(I2727*H2727,2)</f>
        <v>0</v>
      </c>
      <c r="K2727" s="194" t="s">
        <v>1</v>
      </c>
      <c r="L2727" s="39"/>
      <c r="M2727" s="199" t="s">
        <v>1</v>
      </c>
      <c r="N2727" s="200" t="s">
        <v>41</v>
      </c>
      <c r="O2727" s="71"/>
      <c r="P2727" s="201">
        <f>O2727*H2727</f>
        <v>0</v>
      </c>
      <c r="Q2727" s="201">
        <v>0</v>
      </c>
      <c r="R2727" s="201">
        <f>Q2727*H2727</f>
        <v>0</v>
      </c>
      <c r="S2727" s="201">
        <v>0</v>
      </c>
      <c r="T2727" s="202">
        <f>S2727*H2727</f>
        <v>0</v>
      </c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R2727" s="203" t="s">
        <v>279</v>
      </c>
      <c r="AT2727" s="203" t="s">
        <v>274</v>
      </c>
      <c r="AU2727" s="203" t="s">
        <v>16</v>
      </c>
      <c r="AY2727" s="17" t="s">
        <v>272</v>
      </c>
      <c r="BE2727" s="204">
        <f>IF(N2727="základní",J2727,0)</f>
        <v>0</v>
      </c>
      <c r="BF2727" s="204">
        <f>IF(N2727="snížená",J2727,0)</f>
        <v>0</v>
      </c>
      <c r="BG2727" s="204">
        <f>IF(N2727="zákl. přenesená",J2727,0)</f>
        <v>0</v>
      </c>
      <c r="BH2727" s="204">
        <f>IF(N2727="sníž. přenesená",J2727,0)</f>
        <v>0</v>
      </c>
      <c r="BI2727" s="204">
        <f>IF(N2727="nulová",J2727,0)</f>
        <v>0</v>
      </c>
      <c r="BJ2727" s="17" t="s">
        <v>16</v>
      </c>
      <c r="BK2727" s="204">
        <f>ROUND(I2727*H2727,2)</f>
        <v>0</v>
      </c>
      <c r="BL2727" s="17" t="s">
        <v>279</v>
      </c>
      <c r="BM2727" s="203" t="s">
        <v>7738</v>
      </c>
    </row>
    <row r="2728" spans="1:65" s="13" customFormat="1" ht="11.25">
      <c r="B2728" s="210"/>
      <c r="C2728" s="211"/>
      <c r="D2728" s="212" t="s">
        <v>283</v>
      </c>
      <c r="E2728" s="213" t="s">
        <v>1</v>
      </c>
      <c r="F2728" s="214" t="s">
        <v>6909</v>
      </c>
      <c r="G2728" s="211"/>
      <c r="H2728" s="213" t="s">
        <v>1</v>
      </c>
      <c r="I2728" s="215"/>
      <c r="J2728" s="211"/>
      <c r="K2728" s="211"/>
      <c r="L2728" s="216"/>
      <c r="M2728" s="217"/>
      <c r="N2728" s="218"/>
      <c r="O2728" s="218"/>
      <c r="P2728" s="218"/>
      <c r="Q2728" s="218"/>
      <c r="R2728" s="218"/>
      <c r="S2728" s="218"/>
      <c r="T2728" s="219"/>
      <c r="AT2728" s="220" t="s">
        <v>283</v>
      </c>
      <c r="AU2728" s="220" t="s">
        <v>16</v>
      </c>
      <c r="AV2728" s="13" t="s">
        <v>16</v>
      </c>
      <c r="AW2728" s="13" t="s">
        <v>32</v>
      </c>
      <c r="AX2728" s="13" t="s">
        <v>76</v>
      </c>
      <c r="AY2728" s="220" t="s">
        <v>272</v>
      </c>
    </row>
    <row r="2729" spans="1:65" s="14" customFormat="1" ht="11.25">
      <c r="B2729" s="221"/>
      <c r="C2729" s="222"/>
      <c r="D2729" s="212" t="s">
        <v>283</v>
      </c>
      <c r="E2729" s="223" t="s">
        <v>1</v>
      </c>
      <c r="F2729" s="224" t="s">
        <v>16</v>
      </c>
      <c r="G2729" s="222"/>
      <c r="H2729" s="225">
        <v>1</v>
      </c>
      <c r="I2729" s="226"/>
      <c r="J2729" s="222"/>
      <c r="K2729" s="222"/>
      <c r="L2729" s="227"/>
      <c r="M2729" s="228"/>
      <c r="N2729" s="229"/>
      <c r="O2729" s="229"/>
      <c r="P2729" s="229"/>
      <c r="Q2729" s="229"/>
      <c r="R2729" s="229"/>
      <c r="S2729" s="229"/>
      <c r="T2729" s="230"/>
      <c r="AT2729" s="231" t="s">
        <v>283</v>
      </c>
      <c r="AU2729" s="231" t="s">
        <v>16</v>
      </c>
      <c r="AV2729" s="14" t="s">
        <v>84</v>
      </c>
      <c r="AW2729" s="14" t="s">
        <v>32</v>
      </c>
      <c r="AX2729" s="14" t="s">
        <v>76</v>
      </c>
      <c r="AY2729" s="231" t="s">
        <v>272</v>
      </c>
    </row>
    <row r="2730" spans="1:65" s="15" customFormat="1" ht="11.25">
      <c r="B2730" s="246"/>
      <c r="C2730" s="247"/>
      <c r="D2730" s="212" t="s">
        <v>283</v>
      </c>
      <c r="E2730" s="248" t="s">
        <v>1</v>
      </c>
      <c r="F2730" s="249" t="s">
        <v>5942</v>
      </c>
      <c r="G2730" s="247"/>
      <c r="H2730" s="250">
        <v>1</v>
      </c>
      <c r="I2730" s="251"/>
      <c r="J2730" s="247"/>
      <c r="K2730" s="247"/>
      <c r="L2730" s="252"/>
      <c r="M2730" s="253"/>
      <c r="N2730" s="254"/>
      <c r="O2730" s="254"/>
      <c r="P2730" s="254"/>
      <c r="Q2730" s="254"/>
      <c r="R2730" s="254"/>
      <c r="S2730" s="254"/>
      <c r="T2730" s="255"/>
      <c r="AT2730" s="256" t="s">
        <v>283</v>
      </c>
      <c r="AU2730" s="256" t="s">
        <v>16</v>
      </c>
      <c r="AV2730" s="15" t="s">
        <v>279</v>
      </c>
      <c r="AW2730" s="15" t="s">
        <v>32</v>
      </c>
      <c r="AX2730" s="15" t="s">
        <v>16</v>
      </c>
      <c r="AY2730" s="256" t="s">
        <v>272</v>
      </c>
    </row>
    <row r="2731" spans="1:65" s="2" customFormat="1" ht="16.5" customHeight="1">
      <c r="A2731" s="34"/>
      <c r="B2731" s="35"/>
      <c r="C2731" s="192" t="s">
        <v>4533</v>
      </c>
      <c r="D2731" s="192" t="s">
        <v>274</v>
      </c>
      <c r="E2731" s="193" t="s">
        <v>7739</v>
      </c>
      <c r="F2731" s="194" t="s">
        <v>7740</v>
      </c>
      <c r="G2731" s="195" t="s">
        <v>952</v>
      </c>
      <c r="H2731" s="196">
        <v>1</v>
      </c>
      <c r="I2731" s="197"/>
      <c r="J2731" s="198">
        <f>ROUND(I2731*H2731,2)</f>
        <v>0</v>
      </c>
      <c r="K2731" s="194" t="s">
        <v>1</v>
      </c>
      <c r="L2731" s="39"/>
      <c r="M2731" s="199" t="s">
        <v>1</v>
      </c>
      <c r="N2731" s="200" t="s">
        <v>41</v>
      </c>
      <c r="O2731" s="71"/>
      <c r="P2731" s="201">
        <f>O2731*H2731</f>
        <v>0</v>
      </c>
      <c r="Q2731" s="201">
        <v>0</v>
      </c>
      <c r="R2731" s="201">
        <f>Q2731*H2731</f>
        <v>0</v>
      </c>
      <c r="S2731" s="201">
        <v>0</v>
      </c>
      <c r="T2731" s="202">
        <f>S2731*H2731</f>
        <v>0</v>
      </c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  <c r="AR2731" s="203" t="s">
        <v>279</v>
      </c>
      <c r="AT2731" s="203" t="s">
        <v>274</v>
      </c>
      <c r="AU2731" s="203" t="s">
        <v>16</v>
      </c>
      <c r="AY2731" s="17" t="s">
        <v>272</v>
      </c>
      <c r="BE2731" s="204">
        <f>IF(N2731="základní",J2731,0)</f>
        <v>0</v>
      </c>
      <c r="BF2731" s="204">
        <f>IF(N2731="snížená",J2731,0)</f>
        <v>0</v>
      </c>
      <c r="BG2731" s="204">
        <f>IF(N2731="zákl. přenesená",J2731,0)</f>
        <v>0</v>
      </c>
      <c r="BH2731" s="204">
        <f>IF(N2731="sníž. přenesená",J2731,0)</f>
        <v>0</v>
      </c>
      <c r="BI2731" s="204">
        <f>IF(N2731="nulová",J2731,0)</f>
        <v>0</v>
      </c>
      <c r="BJ2731" s="17" t="s">
        <v>16</v>
      </c>
      <c r="BK2731" s="204">
        <f>ROUND(I2731*H2731,2)</f>
        <v>0</v>
      </c>
      <c r="BL2731" s="17" t="s">
        <v>279</v>
      </c>
      <c r="BM2731" s="203" t="s">
        <v>7741</v>
      </c>
    </row>
    <row r="2732" spans="1:65" s="13" customFormat="1" ht="11.25">
      <c r="B2732" s="210"/>
      <c r="C2732" s="211"/>
      <c r="D2732" s="212" t="s">
        <v>283</v>
      </c>
      <c r="E2732" s="213" t="s">
        <v>1</v>
      </c>
      <c r="F2732" s="214" t="s">
        <v>6909</v>
      </c>
      <c r="G2732" s="211"/>
      <c r="H2732" s="213" t="s">
        <v>1</v>
      </c>
      <c r="I2732" s="215"/>
      <c r="J2732" s="211"/>
      <c r="K2732" s="211"/>
      <c r="L2732" s="216"/>
      <c r="M2732" s="217"/>
      <c r="N2732" s="218"/>
      <c r="O2732" s="218"/>
      <c r="P2732" s="218"/>
      <c r="Q2732" s="218"/>
      <c r="R2732" s="218"/>
      <c r="S2732" s="218"/>
      <c r="T2732" s="219"/>
      <c r="AT2732" s="220" t="s">
        <v>283</v>
      </c>
      <c r="AU2732" s="220" t="s">
        <v>16</v>
      </c>
      <c r="AV2732" s="13" t="s">
        <v>16</v>
      </c>
      <c r="AW2732" s="13" t="s">
        <v>32</v>
      </c>
      <c r="AX2732" s="13" t="s">
        <v>76</v>
      </c>
      <c r="AY2732" s="220" t="s">
        <v>272</v>
      </c>
    </row>
    <row r="2733" spans="1:65" s="14" customFormat="1" ht="11.25">
      <c r="B2733" s="221"/>
      <c r="C2733" s="222"/>
      <c r="D2733" s="212" t="s">
        <v>283</v>
      </c>
      <c r="E2733" s="223" t="s">
        <v>1</v>
      </c>
      <c r="F2733" s="224" t="s">
        <v>16</v>
      </c>
      <c r="G2733" s="222"/>
      <c r="H2733" s="225">
        <v>1</v>
      </c>
      <c r="I2733" s="226"/>
      <c r="J2733" s="222"/>
      <c r="K2733" s="222"/>
      <c r="L2733" s="227"/>
      <c r="M2733" s="228"/>
      <c r="N2733" s="229"/>
      <c r="O2733" s="229"/>
      <c r="P2733" s="229"/>
      <c r="Q2733" s="229"/>
      <c r="R2733" s="229"/>
      <c r="S2733" s="229"/>
      <c r="T2733" s="230"/>
      <c r="AT2733" s="231" t="s">
        <v>283</v>
      </c>
      <c r="AU2733" s="231" t="s">
        <v>16</v>
      </c>
      <c r="AV2733" s="14" t="s">
        <v>84</v>
      </c>
      <c r="AW2733" s="14" t="s">
        <v>32</v>
      </c>
      <c r="AX2733" s="14" t="s">
        <v>76</v>
      </c>
      <c r="AY2733" s="231" t="s">
        <v>272</v>
      </c>
    </row>
    <row r="2734" spans="1:65" s="15" customFormat="1" ht="11.25">
      <c r="B2734" s="246"/>
      <c r="C2734" s="247"/>
      <c r="D2734" s="212" t="s">
        <v>283</v>
      </c>
      <c r="E2734" s="248" t="s">
        <v>1</v>
      </c>
      <c r="F2734" s="249" t="s">
        <v>5942</v>
      </c>
      <c r="G2734" s="247"/>
      <c r="H2734" s="250">
        <v>1</v>
      </c>
      <c r="I2734" s="251"/>
      <c r="J2734" s="247"/>
      <c r="K2734" s="247"/>
      <c r="L2734" s="252"/>
      <c r="M2734" s="253"/>
      <c r="N2734" s="254"/>
      <c r="O2734" s="254"/>
      <c r="P2734" s="254"/>
      <c r="Q2734" s="254"/>
      <c r="R2734" s="254"/>
      <c r="S2734" s="254"/>
      <c r="T2734" s="255"/>
      <c r="AT2734" s="256" t="s">
        <v>283</v>
      </c>
      <c r="AU2734" s="256" t="s">
        <v>16</v>
      </c>
      <c r="AV2734" s="15" t="s">
        <v>279</v>
      </c>
      <c r="AW2734" s="15" t="s">
        <v>32</v>
      </c>
      <c r="AX2734" s="15" t="s">
        <v>16</v>
      </c>
      <c r="AY2734" s="256" t="s">
        <v>272</v>
      </c>
    </row>
    <row r="2735" spans="1:65" s="2" customFormat="1" ht="24.2" customHeight="1">
      <c r="A2735" s="34"/>
      <c r="B2735" s="35"/>
      <c r="C2735" s="192" t="s">
        <v>4539</v>
      </c>
      <c r="D2735" s="192" t="s">
        <v>274</v>
      </c>
      <c r="E2735" s="193" t="s">
        <v>7742</v>
      </c>
      <c r="F2735" s="194" t="s">
        <v>7743</v>
      </c>
      <c r="G2735" s="195" t="s">
        <v>952</v>
      </c>
      <c r="H2735" s="196">
        <v>1</v>
      </c>
      <c r="I2735" s="197"/>
      <c r="J2735" s="198">
        <f>ROUND(I2735*H2735,2)</f>
        <v>0</v>
      </c>
      <c r="K2735" s="194" t="s">
        <v>1</v>
      </c>
      <c r="L2735" s="39"/>
      <c r="M2735" s="199" t="s">
        <v>1</v>
      </c>
      <c r="N2735" s="200" t="s">
        <v>41</v>
      </c>
      <c r="O2735" s="71"/>
      <c r="P2735" s="201">
        <f>O2735*H2735</f>
        <v>0</v>
      </c>
      <c r="Q2735" s="201">
        <v>0</v>
      </c>
      <c r="R2735" s="201">
        <f>Q2735*H2735</f>
        <v>0</v>
      </c>
      <c r="S2735" s="201">
        <v>0</v>
      </c>
      <c r="T2735" s="202">
        <f>S2735*H2735</f>
        <v>0</v>
      </c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4"/>
      <c r="AE2735" s="34"/>
      <c r="AR2735" s="203" t="s">
        <v>279</v>
      </c>
      <c r="AT2735" s="203" t="s">
        <v>274</v>
      </c>
      <c r="AU2735" s="203" t="s">
        <v>16</v>
      </c>
      <c r="AY2735" s="17" t="s">
        <v>272</v>
      </c>
      <c r="BE2735" s="204">
        <f>IF(N2735="základní",J2735,0)</f>
        <v>0</v>
      </c>
      <c r="BF2735" s="204">
        <f>IF(N2735="snížená",J2735,0)</f>
        <v>0</v>
      </c>
      <c r="BG2735" s="204">
        <f>IF(N2735="zákl. přenesená",J2735,0)</f>
        <v>0</v>
      </c>
      <c r="BH2735" s="204">
        <f>IF(N2735="sníž. přenesená",J2735,0)</f>
        <v>0</v>
      </c>
      <c r="BI2735" s="204">
        <f>IF(N2735="nulová",J2735,0)</f>
        <v>0</v>
      </c>
      <c r="BJ2735" s="17" t="s">
        <v>16</v>
      </c>
      <c r="BK2735" s="204">
        <f>ROUND(I2735*H2735,2)</f>
        <v>0</v>
      </c>
      <c r="BL2735" s="17" t="s">
        <v>279</v>
      </c>
      <c r="BM2735" s="203" t="s">
        <v>7744</v>
      </c>
    </row>
    <row r="2736" spans="1:65" s="13" customFormat="1" ht="11.25">
      <c r="B2736" s="210"/>
      <c r="C2736" s="211"/>
      <c r="D2736" s="212" t="s">
        <v>283</v>
      </c>
      <c r="E2736" s="213" t="s">
        <v>1</v>
      </c>
      <c r="F2736" s="214" t="s">
        <v>6909</v>
      </c>
      <c r="G2736" s="211"/>
      <c r="H2736" s="213" t="s">
        <v>1</v>
      </c>
      <c r="I2736" s="215"/>
      <c r="J2736" s="211"/>
      <c r="K2736" s="211"/>
      <c r="L2736" s="216"/>
      <c r="M2736" s="217"/>
      <c r="N2736" s="218"/>
      <c r="O2736" s="218"/>
      <c r="P2736" s="218"/>
      <c r="Q2736" s="218"/>
      <c r="R2736" s="218"/>
      <c r="S2736" s="218"/>
      <c r="T2736" s="219"/>
      <c r="AT2736" s="220" t="s">
        <v>283</v>
      </c>
      <c r="AU2736" s="220" t="s">
        <v>16</v>
      </c>
      <c r="AV2736" s="13" t="s">
        <v>16</v>
      </c>
      <c r="AW2736" s="13" t="s">
        <v>32</v>
      </c>
      <c r="AX2736" s="13" t="s">
        <v>76</v>
      </c>
      <c r="AY2736" s="220" t="s">
        <v>272</v>
      </c>
    </row>
    <row r="2737" spans="1:65" s="14" customFormat="1" ht="11.25">
      <c r="B2737" s="221"/>
      <c r="C2737" s="222"/>
      <c r="D2737" s="212" t="s">
        <v>283</v>
      </c>
      <c r="E2737" s="223" t="s">
        <v>1</v>
      </c>
      <c r="F2737" s="224" t="s">
        <v>16</v>
      </c>
      <c r="G2737" s="222"/>
      <c r="H2737" s="225">
        <v>1</v>
      </c>
      <c r="I2737" s="226"/>
      <c r="J2737" s="222"/>
      <c r="K2737" s="222"/>
      <c r="L2737" s="227"/>
      <c r="M2737" s="228"/>
      <c r="N2737" s="229"/>
      <c r="O2737" s="229"/>
      <c r="P2737" s="229"/>
      <c r="Q2737" s="229"/>
      <c r="R2737" s="229"/>
      <c r="S2737" s="229"/>
      <c r="T2737" s="230"/>
      <c r="AT2737" s="231" t="s">
        <v>283</v>
      </c>
      <c r="AU2737" s="231" t="s">
        <v>16</v>
      </c>
      <c r="AV2737" s="14" t="s">
        <v>84</v>
      </c>
      <c r="AW2737" s="14" t="s">
        <v>32</v>
      </c>
      <c r="AX2737" s="14" t="s">
        <v>76</v>
      </c>
      <c r="AY2737" s="231" t="s">
        <v>272</v>
      </c>
    </row>
    <row r="2738" spans="1:65" s="15" customFormat="1" ht="11.25">
      <c r="B2738" s="246"/>
      <c r="C2738" s="247"/>
      <c r="D2738" s="212" t="s">
        <v>283</v>
      </c>
      <c r="E2738" s="248" t="s">
        <v>1</v>
      </c>
      <c r="F2738" s="249" t="s">
        <v>5942</v>
      </c>
      <c r="G2738" s="247"/>
      <c r="H2738" s="250">
        <v>1</v>
      </c>
      <c r="I2738" s="251"/>
      <c r="J2738" s="247"/>
      <c r="K2738" s="247"/>
      <c r="L2738" s="252"/>
      <c r="M2738" s="253"/>
      <c r="N2738" s="254"/>
      <c r="O2738" s="254"/>
      <c r="P2738" s="254"/>
      <c r="Q2738" s="254"/>
      <c r="R2738" s="254"/>
      <c r="S2738" s="254"/>
      <c r="T2738" s="255"/>
      <c r="AT2738" s="256" t="s">
        <v>283</v>
      </c>
      <c r="AU2738" s="256" t="s">
        <v>16</v>
      </c>
      <c r="AV2738" s="15" t="s">
        <v>279</v>
      </c>
      <c r="AW2738" s="15" t="s">
        <v>32</v>
      </c>
      <c r="AX2738" s="15" t="s">
        <v>16</v>
      </c>
      <c r="AY2738" s="256" t="s">
        <v>272</v>
      </c>
    </row>
    <row r="2739" spans="1:65" s="2" customFormat="1" ht="37.9" customHeight="1">
      <c r="A2739" s="34"/>
      <c r="B2739" s="35"/>
      <c r="C2739" s="192" t="s">
        <v>4545</v>
      </c>
      <c r="D2739" s="192" t="s">
        <v>274</v>
      </c>
      <c r="E2739" s="193" t="s">
        <v>7745</v>
      </c>
      <c r="F2739" s="194" t="s">
        <v>7746</v>
      </c>
      <c r="G2739" s="195" t="s">
        <v>952</v>
      </c>
      <c r="H2739" s="196">
        <v>1</v>
      </c>
      <c r="I2739" s="197"/>
      <c r="J2739" s="198">
        <f>ROUND(I2739*H2739,2)</f>
        <v>0</v>
      </c>
      <c r="K2739" s="194" t="s">
        <v>1</v>
      </c>
      <c r="L2739" s="39"/>
      <c r="M2739" s="199" t="s">
        <v>1</v>
      </c>
      <c r="N2739" s="200" t="s">
        <v>41</v>
      </c>
      <c r="O2739" s="71"/>
      <c r="P2739" s="201">
        <f>O2739*H2739</f>
        <v>0</v>
      </c>
      <c r="Q2739" s="201">
        <v>0</v>
      </c>
      <c r="R2739" s="201">
        <f>Q2739*H2739</f>
        <v>0</v>
      </c>
      <c r="S2739" s="201">
        <v>0</v>
      </c>
      <c r="T2739" s="202">
        <f>S2739*H2739</f>
        <v>0</v>
      </c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  <c r="AR2739" s="203" t="s">
        <v>279</v>
      </c>
      <c r="AT2739" s="203" t="s">
        <v>274</v>
      </c>
      <c r="AU2739" s="203" t="s">
        <v>16</v>
      </c>
      <c r="AY2739" s="17" t="s">
        <v>272</v>
      </c>
      <c r="BE2739" s="204">
        <f>IF(N2739="základní",J2739,0)</f>
        <v>0</v>
      </c>
      <c r="BF2739" s="204">
        <f>IF(N2739="snížená",J2739,0)</f>
        <v>0</v>
      </c>
      <c r="BG2739" s="204">
        <f>IF(N2739="zákl. přenesená",J2739,0)</f>
        <v>0</v>
      </c>
      <c r="BH2739" s="204">
        <f>IF(N2739="sníž. přenesená",J2739,0)</f>
        <v>0</v>
      </c>
      <c r="BI2739" s="204">
        <f>IF(N2739="nulová",J2739,0)</f>
        <v>0</v>
      </c>
      <c r="BJ2739" s="17" t="s">
        <v>16</v>
      </c>
      <c r="BK2739" s="204">
        <f>ROUND(I2739*H2739,2)</f>
        <v>0</v>
      </c>
      <c r="BL2739" s="17" t="s">
        <v>279</v>
      </c>
      <c r="BM2739" s="203" t="s">
        <v>7747</v>
      </c>
    </row>
    <row r="2740" spans="1:65" s="13" customFormat="1" ht="11.25">
      <c r="B2740" s="210"/>
      <c r="C2740" s="211"/>
      <c r="D2740" s="212" t="s">
        <v>283</v>
      </c>
      <c r="E2740" s="213" t="s">
        <v>1</v>
      </c>
      <c r="F2740" s="214" t="s">
        <v>6909</v>
      </c>
      <c r="G2740" s="211"/>
      <c r="H2740" s="213" t="s">
        <v>1</v>
      </c>
      <c r="I2740" s="215"/>
      <c r="J2740" s="211"/>
      <c r="K2740" s="211"/>
      <c r="L2740" s="216"/>
      <c r="M2740" s="217"/>
      <c r="N2740" s="218"/>
      <c r="O2740" s="218"/>
      <c r="P2740" s="218"/>
      <c r="Q2740" s="218"/>
      <c r="R2740" s="218"/>
      <c r="S2740" s="218"/>
      <c r="T2740" s="219"/>
      <c r="AT2740" s="220" t="s">
        <v>283</v>
      </c>
      <c r="AU2740" s="220" t="s">
        <v>16</v>
      </c>
      <c r="AV2740" s="13" t="s">
        <v>16</v>
      </c>
      <c r="AW2740" s="13" t="s">
        <v>32</v>
      </c>
      <c r="AX2740" s="13" t="s">
        <v>76</v>
      </c>
      <c r="AY2740" s="220" t="s">
        <v>272</v>
      </c>
    </row>
    <row r="2741" spans="1:65" s="14" customFormat="1" ht="11.25">
      <c r="B2741" s="221"/>
      <c r="C2741" s="222"/>
      <c r="D2741" s="212" t="s">
        <v>283</v>
      </c>
      <c r="E2741" s="223" t="s">
        <v>1</v>
      </c>
      <c r="F2741" s="224" t="s">
        <v>16</v>
      </c>
      <c r="G2741" s="222"/>
      <c r="H2741" s="225">
        <v>1</v>
      </c>
      <c r="I2741" s="226"/>
      <c r="J2741" s="222"/>
      <c r="K2741" s="222"/>
      <c r="L2741" s="227"/>
      <c r="M2741" s="228"/>
      <c r="N2741" s="229"/>
      <c r="O2741" s="229"/>
      <c r="P2741" s="229"/>
      <c r="Q2741" s="229"/>
      <c r="R2741" s="229"/>
      <c r="S2741" s="229"/>
      <c r="T2741" s="230"/>
      <c r="AT2741" s="231" t="s">
        <v>283</v>
      </c>
      <c r="AU2741" s="231" t="s">
        <v>16</v>
      </c>
      <c r="AV2741" s="14" t="s">
        <v>84</v>
      </c>
      <c r="AW2741" s="14" t="s">
        <v>32</v>
      </c>
      <c r="AX2741" s="14" t="s">
        <v>76</v>
      </c>
      <c r="AY2741" s="231" t="s">
        <v>272</v>
      </c>
    </row>
    <row r="2742" spans="1:65" s="15" customFormat="1" ht="11.25">
      <c r="B2742" s="246"/>
      <c r="C2742" s="247"/>
      <c r="D2742" s="212" t="s">
        <v>283</v>
      </c>
      <c r="E2742" s="248" t="s">
        <v>1</v>
      </c>
      <c r="F2742" s="249" t="s">
        <v>5942</v>
      </c>
      <c r="G2742" s="247"/>
      <c r="H2742" s="250">
        <v>1</v>
      </c>
      <c r="I2742" s="251"/>
      <c r="J2742" s="247"/>
      <c r="K2742" s="247"/>
      <c r="L2742" s="252"/>
      <c r="M2742" s="253"/>
      <c r="N2742" s="254"/>
      <c r="O2742" s="254"/>
      <c r="P2742" s="254"/>
      <c r="Q2742" s="254"/>
      <c r="R2742" s="254"/>
      <c r="S2742" s="254"/>
      <c r="T2742" s="255"/>
      <c r="AT2742" s="256" t="s">
        <v>283</v>
      </c>
      <c r="AU2742" s="256" t="s">
        <v>16</v>
      </c>
      <c r="AV2742" s="15" t="s">
        <v>279</v>
      </c>
      <c r="AW2742" s="15" t="s">
        <v>32</v>
      </c>
      <c r="AX2742" s="15" t="s">
        <v>16</v>
      </c>
      <c r="AY2742" s="256" t="s">
        <v>272</v>
      </c>
    </row>
    <row r="2743" spans="1:65" s="2" customFormat="1" ht="37.9" customHeight="1">
      <c r="A2743" s="34"/>
      <c r="B2743" s="35"/>
      <c r="C2743" s="192" t="s">
        <v>4549</v>
      </c>
      <c r="D2743" s="192" t="s">
        <v>274</v>
      </c>
      <c r="E2743" s="193" t="s">
        <v>7748</v>
      </c>
      <c r="F2743" s="194" t="s">
        <v>6981</v>
      </c>
      <c r="G2743" s="195" t="s">
        <v>185</v>
      </c>
      <c r="H2743" s="196">
        <v>3</v>
      </c>
      <c r="I2743" s="197"/>
      <c r="J2743" s="198">
        <f>ROUND(I2743*H2743,2)</f>
        <v>0</v>
      </c>
      <c r="K2743" s="194" t="s">
        <v>1</v>
      </c>
      <c r="L2743" s="39"/>
      <c r="M2743" s="199" t="s">
        <v>1</v>
      </c>
      <c r="N2743" s="200" t="s">
        <v>41</v>
      </c>
      <c r="O2743" s="71"/>
      <c r="P2743" s="201">
        <f>O2743*H2743</f>
        <v>0</v>
      </c>
      <c r="Q2743" s="201">
        <v>0</v>
      </c>
      <c r="R2743" s="201">
        <f>Q2743*H2743</f>
        <v>0</v>
      </c>
      <c r="S2743" s="201">
        <v>0</v>
      </c>
      <c r="T2743" s="202">
        <f>S2743*H2743</f>
        <v>0</v>
      </c>
      <c r="U2743" s="34"/>
      <c r="V2743" s="34"/>
      <c r="W2743" s="34"/>
      <c r="X2743" s="34"/>
      <c r="Y2743" s="34"/>
      <c r="Z2743" s="34"/>
      <c r="AA2743" s="34"/>
      <c r="AB2743" s="34"/>
      <c r="AC2743" s="34"/>
      <c r="AD2743" s="34"/>
      <c r="AE2743" s="34"/>
      <c r="AR2743" s="203" t="s">
        <v>279</v>
      </c>
      <c r="AT2743" s="203" t="s">
        <v>274</v>
      </c>
      <c r="AU2743" s="203" t="s">
        <v>16</v>
      </c>
      <c r="AY2743" s="17" t="s">
        <v>272</v>
      </c>
      <c r="BE2743" s="204">
        <f>IF(N2743="základní",J2743,0)</f>
        <v>0</v>
      </c>
      <c r="BF2743" s="204">
        <f>IF(N2743="snížená",J2743,0)</f>
        <v>0</v>
      </c>
      <c r="BG2743" s="204">
        <f>IF(N2743="zákl. přenesená",J2743,0)</f>
        <v>0</v>
      </c>
      <c r="BH2743" s="204">
        <f>IF(N2743="sníž. přenesená",J2743,0)</f>
        <v>0</v>
      </c>
      <c r="BI2743" s="204">
        <f>IF(N2743="nulová",J2743,0)</f>
        <v>0</v>
      </c>
      <c r="BJ2743" s="17" t="s">
        <v>16</v>
      </c>
      <c r="BK2743" s="204">
        <f>ROUND(I2743*H2743,2)</f>
        <v>0</v>
      </c>
      <c r="BL2743" s="17" t="s">
        <v>279</v>
      </c>
      <c r="BM2743" s="203" t="s">
        <v>7749</v>
      </c>
    </row>
    <row r="2744" spans="1:65" s="13" customFormat="1" ht="11.25">
      <c r="B2744" s="210"/>
      <c r="C2744" s="211"/>
      <c r="D2744" s="212" t="s">
        <v>283</v>
      </c>
      <c r="E2744" s="213" t="s">
        <v>1</v>
      </c>
      <c r="F2744" s="214" t="s">
        <v>6909</v>
      </c>
      <c r="G2744" s="211"/>
      <c r="H2744" s="213" t="s">
        <v>1</v>
      </c>
      <c r="I2744" s="215"/>
      <c r="J2744" s="211"/>
      <c r="K2744" s="211"/>
      <c r="L2744" s="216"/>
      <c r="M2744" s="217"/>
      <c r="N2744" s="218"/>
      <c r="O2744" s="218"/>
      <c r="P2744" s="218"/>
      <c r="Q2744" s="218"/>
      <c r="R2744" s="218"/>
      <c r="S2744" s="218"/>
      <c r="T2744" s="219"/>
      <c r="AT2744" s="220" t="s">
        <v>283</v>
      </c>
      <c r="AU2744" s="220" t="s">
        <v>16</v>
      </c>
      <c r="AV2744" s="13" t="s">
        <v>16</v>
      </c>
      <c r="AW2744" s="13" t="s">
        <v>32</v>
      </c>
      <c r="AX2744" s="13" t="s">
        <v>76</v>
      </c>
      <c r="AY2744" s="220" t="s">
        <v>272</v>
      </c>
    </row>
    <row r="2745" spans="1:65" s="14" customFormat="1" ht="11.25">
      <c r="B2745" s="221"/>
      <c r="C2745" s="222"/>
      <c r="D2745" s="212" t="s">
        <v>283</v>
      </c>
      <c r="E2745" s="223" t="s">
        <v>1</v>
      </c>
      <c r="F2745" s="224" t="s">
        <v>291</v>
      </c>
      <c r="G2745" s="222"/>
      <c r="H2745" s="225">
        <v>3</v>
      </c>
      <c r="I2745" s="226"/>
      <c r="J2745" s="222"/>
      <c r="K2745" s="222"/>
      <c r="L2745" s="227"/>
      <c r="M2745" s="228"/>
      <c r="N2745" s="229"/>
      <c r="O2745" s="229"/>
      <c r="P2745" s="229"/>
      <c r="Q2745" s="229"/>
      <c r="R2745" s="229"/>
      <c r="S2745" s="229"/>
      <c r="T2745" s="230"/>
      <c r="AT2745" s="231" t="s">
        <v>283</v>
      </c>
      <c r="AU2745" s="231" t="s">
        <v>16</v>
      </c>
      <c r="AV2745" s="14" t="s">
        <v>84</v>
      </c>
      <c r="AW2745" s="14" t="s">
        <v>32</v>
      </c>
      <c r="AX2745" s="14" t="s">
        <v>76</v>
      </c>
      <c r="AY2745" s="231" t="s">
        <v>272</v>
      </c>
    </row>
    <row r="2746" spans="1:65" s="15" customFormat="1" ht="11.25">
      <c r="B2746" s="246"/>
      <c r="C2746" s="247"/>
      <c r="D2746" s="212" t="s">
        <v>283</v>
      </c>
      <c r="E2746" s="248" t="s">
        <v>1</v>
      </c>
      <c r="F2746" s="249" t="s">
        <v>5942</v>
      </c>
      <c r="G2746" s="247"/>
      <c r="H2746" s="250">
        <v>3</v>
      </c>
      <c r="I2746" s="251"/>
      <c r="J2746" s="247"/>
      <c r="K2746" s="247"/>
      <c r="L2746" s="252"/>
      <c r="M2746" s="253"/>
      <c r="N2746" s="254"/>
      <c r="O2746" s="254"/>
      <c r="P2746" s="254"/>
      <c r="Q2746" s="254"/>
      <c r="R2746" s="254"/>
      <c r="S2746" s="254"/>
      <c r="T2746" s="255"/>
      <c r="AT2746" s="256" t="s">
        <v>283</v>
      </c>
      <c r="AU2746" s="256" t="s">
        <v>16</v>
      </c>
      <c r="AV2746" s="15" t="s">
        <v>279</v>
      </c>
      <c r="AW2746" s="15" t="s">
        <v>32</v>
      </c>
      <c r="AX2746" s="15" t="s">
        <v>16</v>
      </c>
      <c r="AY2746" s="256" t="s">
        <v>272</v>
      </c>
    </row>
    <row r="2747" spans="1:65" s="2" customFormat="1" ht="37.9" customHeight="1">
      <c r="A2747" s="34"/>
      <c r="B2747" s="35"/>
      <c r="C2747" s="192" t="s">
        <v>4554</v>
      </c>
      <c r="D2747" s="192" t="s">
        <v>274</v>
      </c>
      <c r="E2747" s="193" t="s">
        <v>7750</v>
      </c>
      <c r="F2747" s="194" t="s">
        <v>6790</v>
      </c>
      <c r="G2747" s="195" t="s">
        <v>156</v>
      </c>
      <c r="H2747" s="196">
        <v>1</v>
      </c>
      <c r="I2747" s="197"/>
      <c r="J2747" s="198">
        <f>ROUND(I2747*H2747,2)</f>
        <v>0</v>
      </c>
      <c r="K2747" s="194" t="s">
        <v>1</v>
      </c>
      <c r="L2747" s="39"/>
      <c r="M2747" s="199" t="s">
        <v>1</v>
      </c>
      <c r="N2747" s="200" t="s">
        <v>41</v>
      </c>
      <c r="O2747" s="71"/>
      <c r="P2747" s="201">
        <f>O2747*H2747</f>
        <v>0</v>
      </c>
      <c r="Q2747" s="201">
        <v>0</v>
      </c>
      <c r="R2747" s="201">
        <f>Q2747*H2747</f>
        <v>0</v>
      </c>
      <c r="S2747" s="201">
        <v>0</v>
      </c>
      <c r="T2747" s="202">
        <f>S2747*H2747</f>
        <v>0</v>
      </c>
      <c r="U2747" s="34"/>
      <c r="V2747" s="34"/>
      <c r="W2747" s="34"/>
      <c r="X2747" s="34"/>
      <c r="Y2747" s="34"/>
      <c r="Z2747" s="34"/>
      <c r="AA2747" s="34"/>
      <c r="AB2747" s="34"/>
      <c r="AC2747" s="34"/>
      <c r="AD2747" s="34"/>
      <c r="AE2747" s="34"/>
      <c r="AR2747" s="203" t="s">
        <v>279</v>
      </c>
      <c r="AT2747" s="203" t="s">
        <v>274</v>
      </c>
      <c r="AU2747" s="203" t="s">
        <v>16</v>
      </c>
      <c r="AY2747" s="17" t="s">
        <v>272</v>
      </c>
      <c r="BE2747" s="204">
        <f>IF(N2747="základní",J2747,0)</f>
        <v>0</v>
      </c>
      <c r="BF2747" s="204">
        <f>IF(N2747="snížená",J2747,0)</f>
        <v>0</v>
      </c>
      <c r="BG2747" s="204">
        <f>IF(N2747="zákl. přenesená",J2747,0)</f>
        <v>0</v>
      </c>
      <c r="BH2747" s="204">
        <f>IF(N2747="sníž. přenesená",J2747,0)</f>
        <v>0</v>
      </c>
      <c r="BI2747" s="204">
        <f>IF(N2747="nulová",J2747,0)</f>
        <v>0</v>
      </c>
      <c r="BJ2747" s="17" t="s">
        <v>16</v>
      </c>
      <c r="BK2747" s="204">
        <f>ROUND(I2747*H2747,2)</f>
        <v>0</v>
      </c>
      <c r="BL2747" s="17" t="s">
        <v>279</v>
      </c>
      <c r="BM2747" s="203" t="s">
        <v>7751</v>
      </c>
    </row>
    <row r="2748" spans="1:65" s="13" customFormat="1" ht="11.25">
      <c r="B2748" s="210"/>
      <c r="C2748" s="211"/>
      <c r="D2748" s="212" t="s">
        <v>283</v>
      </c>
      <c r="E2748" s="213" t="s">
        <v>1</v>
      </c>
      <c r="F2748" s="214" t="s">
        <v>6909</v>
      </c>
      <c r="G2748" s="211"/>
      <c r="H2748" s="213" t="s">
        <v>1</v>
      </c>
      <c r="I2748" s="215"/>
      <c r="J2748" s="211"/>
      <c r="K2748" s="211"/>
      <c r="L2748" s="216"/>
      <c r="M2748" s="217"/>
      <c r="N2748" s="218"/>
      <c r="O2748" s="218"/>
      <c r="P2748" s="218"/>
      <c r="Q2748" s="218"/>
      <c r="R2748" s="218"/>
      <c r="S2748" s="218"/>
      <c r="T2748" s="219"/>
      <c r="AT2748" s="220" t="s">
        <v>283</v>
      </c>
      <c r="AU2748" s="220" t="s">
        <v>16</v>
      </c>
      <c r="AV2748" s="13" t="s">
        <v>16</v>
      </c>
      <c r="AW2748" s="13" t="s">
        <v>32</v>
      </c>
      <c r="AX2748" s="13" t="s">
        <v>76</v>
      </c>
      <c r="AY2748" s="220" t="s">
        <v>272</v>
      </c>
    </row>
    <row r="2749" spans="1:65" s="14" customFormat="1" ht="11.25">
      <c r="B2749" s="221"/>
      <c r="C2749" s="222"/>
      <c r="D2749" s="212" t="s">
        <v>283</v>
      </c>
      <c r="E2749" s="223" t="s">
        <v>1</v>
      </c>
      <c r="F2749" s="224" t="s">
        <v>16</v>
      </c>
      <c r="G2749" s="222"/>
      <c r="H2749" s="225">
        <v>1</v>
      </c>
      <c r="I2749" s="226"/>
      <c r="J2749" s="222"/>
      <c r="K2749" s="222"/>
      <c r="L2749" s="227"/>
      <c r="M2749" s="228"/>
      <c r="N2749" s="229"/>
      <c r="O2749" s="229"/>
      <c r="P2749" s="229"/>
      <c r="Q2749" s="229"/>
      <c r="R2749" s="229"/>
      <c r="S2749" s="229"/>
      <c r="T2749" s="230"/>
      <c r="AT2749" s="231" t="s">
        <v>283</v>
      </c>
      <c r="AU2749" s="231" t="s">
        <v>16</v>
      </c>
      <c r="AV2749" s="14" t="s">
        <v>84</v>
      </c>
      <c r="AW2749" s="14" t="s">
        <v>32</v>
      </c>
      <c r="AX2749" s="14" t="s">
        <v>76</v>
      </c>
      <c r="AY2749" s="231" t="s">
        <v>272</v>
      </c>
    </row>
    <row r="2750" spans="1:65" s="15" customFormat="1" ht="11.25">
      <c r="B2750" s="246"/>
      <c r="C2750" s="247"/>
      <c r="D2750" s="212" t="s">
        <v>283</v>
      </c>
      <c r="E2750" s="248" t="s">
        <v>1</v>
      </c>
      <c r="F2750" s="249" t="s">
        <v>5942</v>
      </c>
      <c r="G2750" s="247"/>
      <c r="H2750" s="250">
        <v>1</v>
      </c>
      <c r="I2750" s="251"/>
      <c r="J2750" s="247"/>
      <c r="K2750" s="247"/>
      <c r="L2750" s="252"/>
      <c r="M2750" s="253"/>
      <c r="N2750" s="254"/>
      <c r="O2750" s="254"/>
      <c r="P2750" s="254"/>
      <c r="Q2750" s="254"/>
      <c r="R2750" s="254"/>
      <c r="S2750" s="254"/>
      <c r="T2750" s="255"/>
      <c r="AT2750" s="256" t="s">
        <v>283</v>
      </c>
      <c r="AU2750" s="256" t="s">
        <v>16</v>
      </c>
      <c r="AV2750" s="15" t="s">
        <v>279</v>
      </c>
      <c r="AW2750" s="15" t="s">
        <v>32</v>
      </c>
      <c r="AX2750" s="15" t="s">
        <v>16</v>
      </c>
      <c r="AY2750" s="256" t="s">
        <v>272</v>
      </c>
    </row>
    <row r="2751" spans="1:65" s="2" customFormat="1" ht="49.15" customHeight="1">
      <c r="A2751" s="34"/>
      <c r="B2751" s="35"/>
      <c r="C2751" s="192" t="s">
        <v>4559</v>
      </c>
      <c r="D2751" s="192" t="s">
        <v>274</v>
      </c>
      <c r="E2751" s="193" t="s">
        <v>7752</v>
      </c>
      <c r="F2751" s="194" t="s">
        <v>7753</v>
      </c>
      <c r="G2751" s="195" t="s">
        <v>2594</v>
      </c>
      <c r="H2751" s="196">
        <v>4</v>
      </c>
      <c r="I2751" s="197"/>
      <c r="J2751" s="198">
        <f>ROUND(I2751*H2751,2)</f>
        <v>0</v>
      </c>
      <c r="K2751" s="194" t="s">
        <v>1</v>
      </c>
      <c r="L2751" s="39"/>
      <c r="M2751" s="199" t="s">
        <v>1</v>
      </c>
      <c r="N2751" s="200" t="s">
        <v>41</v>
      </c>
      <c r="O2751" s="71"/>
      <c r="P2751" s="201">
        <f>O2751*H2751</f>
        <v>0</v>
      </c>
      <c r="Q2751" s="201">
        <v>0</v>
      </c>
      <c r="R2751" s="201">
        <f>Q2751*H2751</f>
        <v>0</v>
      </c>
      <c r="S2751" s="201">
        <v>0</v>
      </c>
      <c r="T2751" s="202">
        <f>S2751*H2751</f>
        <v>0</v>
      </c>
      <c r="U2751" s="34"/>
      <c r="V2751" s="34"/>
      <c r="W2751" s="34"/>
      <c r="X2751" s="34"/>
      <c r="Y2751" s="34"/>
      <c r="Z2751" s="34"/>
      <c r="AA2751" s="34"/>
      <c r="AB2751" s="34"/>
      <c r="AC2751" s="34"/>
      <c r="AD2751" s="34"/>
      <c r="AE2751" s="34"/>
      <c r="AR2751" s="203" t="s">
        <v>279</v>
      </c>
      <c r="AT2751" s="203" t="s">
        <v>274</v>
      </c>
      <c r="AU2751" s="203" t="s">
        <v>16</v>
      </c>
      <c r="AY2751" s="17" t="s">
        <v>272</v>
      </c>
      <c r="BE2751" s="204">
        <f>IF(N2751="základní",J2751,0)</f>
        <v>0</v>
      </c>
      <c r="BF2751" s="204">
        <f>IF(N2751="snížená",J2751,0)</f>
        <v>0</v>
      </c>
      <c r="BG2751" s="204">
        <f>IF(N2751="zákl. přenesená",J2751,0)</f>
        <v>0</v>
      </c>
      <c r="BH2751" s="204">
        <f>IF(N2751="sníž. přenesená",J2751,0)</f>
        <v>0</v>
      </c>
      <c r="BI2751" s="204">
        <f>IF(N2751="nulová",J2751,0)</f>
        <v>0</v>
      </c>
      <c r="BJ2751" s="17" t="s">
        <v>16</v>
      </c>
      <c r="BK2751" s="204">
        <f>ROUND(I2751*H2751,2)</f>
        <v>0</v>
      </c>
      <c r="BL2751" s="17" t="s">
        <v>279</v>
      </c>
      <c r="BM2751" s="203" t="s">
        <v>7754</v>
      </c>
    </row>
    <row r="2752" spans="1:65" s="2" customFormat="1" ht="21.75" customHeight="1">
      <c r="A2752" s="34"/>
      <c r="B2752" s="35"/>
      <c r="C2752" s="192" t="s">
        <v>4564</v>
      </c>
      <c r="D2752" s="192" t="s">
        <v>274</v>
      </c>
      <c r="E2752" s="193" t="s">
        <v>7755</v>
      </c>
      <c r="F2752" s="194" t="s">
        <v>7722</v>
      </c>
      <c r="G2752" s="195" t="s">
        <v>380</v>
      </c>
      <c r="H2752" s="196">
        <v>0.06</v>
      </c>
      <c r="I2752" s="197"/>
      <c r="J2752" s="198">
        <f>ROUND(I2752*H2752,2)</f>
        <v>0</v>
      </c>
      <c r="K2752" s="194" t="s">
        <v>1</v>
      </c>
      <c r="L2752" s="39"/>
      <c r="M2752" s="199" t="s">
        <v>1</v>
      </c>
      <c r="N2752" s="200" t="s">
        <v>41</v>
      </c>
      <c r="O2752" s="71"/>
      <c r="P2752" s="201">
        <f>O2752*H2752</f>
        <v>0</v>
      </c>
      <c r="Q2752" s="201">
        <v>0</v>
      </c>
      <c r="R2752" s="201">
        <f>Q2752*H2752</f>
        <v>0</v>
      </c>
      <c r="S2752" s="201">
        <v>0</v>
      </c>
      <c r="T2752" s="202">
        <f>S2752*H2752</f>
        <v>0</v>
      </c>
      <c r="U2752" s="34"/>
      <c r="V2752" s="34"/>
      <c r="W2752" s="34"/>
      <c r="X2752" s="34"/>
      <c r="Y2752" s="34"/>
      <c r="Z2752" s="34"/>
      <c r="AA2752" s="34"/>
      <c r="AB2752" s="34"/>
      <c r="AC2752" s="34"/>
      <c r="AD2752" s="34"/>
      <c r="AE2752" s="34"/>
      <c r="AR2752" s="203" t="s">
        <v>279</v>
      </c>
      <c r="AT2752" s="203" t="s">
        <v>274</v>
      </c>
      <c r="AU2752" s="203" t="s">
        <v>16</v>
      </c>
      <c r="AY2752" s="17" t="s">
        <v>272</v>
      </c>
      <c r="BE2752" s="204">
        <f>IF(N2752="základní",J2752,0)</f>
        <v>0</v>
      </c>
      <c r="BF2752" s="204">
        <f>IF(N2752="snížená",J2752,0)</f>
        <v>0</v>
      </c>
      <c r="BG2752" s="204">
        <f>IF(N2752="zákl. přenesená",J2752,0)</f>
        <v>0</v>
      </c>
      <c r="BH2752" s="204">
        <f>IF(N2752="sníž. přenesená",J2752,0)</f>
        <v>0</v>
      </c>
      <c r="BI2752" s="204">
        <f>IF(N2752="nulová",J2752,0)</f>
        <v>0</v>
      </c>
      <c r="BJ2752" s="17" t="s">
        <v>16</v>
      </c>
      <c r="BK2752" s="204">
        <f>ROUND(I2752*H2752,2)</f>
        <v>0</v>
      </c>
      <c r="BL2752" s="17" t="s">
        <v>279</v>
      </c>
      <c r="BM2752" s="203" t="s">
        <v>7756</v>
      </c>
    </row>
    <row r="2753" spans="1:65" s="12" customFormat="1" ht="25.9" customHeight="1">
      <c r="B2753" s="176"/>
      <c r="C2753" s="177"/>
      <c r="D2753" s="178" t="s">
        <v>75</v>
      </c>
      <c r="E2753" s="179" t="s">
        <v>7757</v>
      </c>
      <c r="F2753" s="179" t="s">
        <v>7758</v>
      </c>
      <c r="G2753" s="177"/>
      <c r="H2753" s="177"/>
      <c r="I2753" s="180"/>
      <c r="J2753" s="181">
        <f>BK2753</f>
        <v>0</v>
      </c>
      <c r="K2753" s="177"/>
      <c r="L2753" s="182"/>
      <c r="M2753" s="183"/>
      <c r="N2753" s="184"/>
      <c r="O2753" s="184"/>
      <c r="P2753" s="185">
        <f>SUM(P2754:P2799)</f>
        <v>0</v>
      </c>
      <c r="Q2753" s="184"/>
      <c r="R2753" s="185">
        <f>SUM(R2754:R2799)</f>
        <v>0</v>
      </c>
      <c r="S2753" s="184"/>
      <c r="T2753" s="186">
        <f>SUM(T2754:T2799)</f>
        <v>0</v>
      </c>
      <c r="AR2753" s="187" t="s">
        <v>16</v>
      </c>
      <c r="AT2753" s="188" t="s">
        <v>75</v>
      </c>
      <c r="AU2753" s="188" t="s">
        <v>76</v>
      </c>
      <c r="AY2753" s="187" t="s">
        <v>272</v>
      </c>
      <c r="BK2753" s="189">
        <f>SUM(BK2754:BK2799)</f>
        <v>0</v>
      </c>
    </row>
    <row r="2754" spans="1:65" s="2" customFormat="1" ht="44.25" customHeight="1">
      <c r="A2754" s="34"/>
      <c r="B2754" s="35"/>
      <c r="C2754" s="192" t="s">
        <v>4569</v>
      </c>
      <c r="D2754" s="192" t="s">
        <v>274</v>
      </c>
      <c r="E2754" s="193" t="s">
        <v>7759</v>
      </c>
      <c r="F2754" s="194" t="s">
        <v>7727</v>
      </c>
      <c r="G2754" s="195" t="s">
        <v>952</v>
      </c>
      <c r="H2754" s="196">
        <v>1</v>
      </c>
      <c r="I2754" s="197"/>
      <c r="J2754" s="198">
        <f>ROUND(I2754*H2754,2)</f>
        <v>0</v>
      </c>
      <c r="K2754" s="194" t="s">
        <v>1</v>
      </c>
      <c r="L2754" s="39"/>
      <c r="M2754" s="199" t="s">
        <v>1</v>
      </c>
      <c r="N2754" s="200" t="s">
        <v>41</v>
      </c>
      <c r="O2754" s="71"/>
      <c r="P2754" s="201">
        <f>O2754*H2754</f>
        <v>0</v>
      </c>
      <c r="Q2754" s="201">
        <v>0</v>
      </c>
      <c r="R2754" s="201">
        <f>Q2754*H2754</f>
        <v>0</v>
      </c>
      <c r="S2754" s="201">
        <v>0</v>
      </c>
      <c r="T2754" s="202">
        <f>S2754*H2754</f>
        <v>0</v>
      </c>
      <c r="U2754" s="34"/>
      <c r="V2754" s="34"/>
      <c r="W2754" s="34"/>
      <c r="X2754" s="34"/>
      <c r="Y2754" s="34"/>
      <c r="Z2754" s="34"/>
      <c r="AA2754" s="34"/>
      <c r="AB2754" s="34"/>
      <c r="AC2754" s="34"/>
      <c r="AD2754" s="34"/>
      <c r="AE2754" s="34"/>
      <c r="AR2754" s="203" t="s">
        <v>279</v>
      </c>
      <c r="AT2754" s="203" t="s">
        <v>274</v>
      </c>
      <c r="AU2754" s="203" t="s">
        <v>16</v>
      </c>
      <c r="AY2754" s="17" t="s">
        <v>272</v>
      </c>
      <c r="BE2754" s="204">
        <f>IF(N2754="základní",J2754,0)</f>
        <v>0</v>
      </c>
      <c r="BF2754" s="204">
        <f>IF(N2754="snížená",J2754,0)</f>
        <v>0</v>
      </c>
      <c r="BG2754" s="204">
        <f>IF(N2754="zákl. přenesená",J2754,0)</f>
        <v>0</v>
      </c>
      <c r="BH2754" s="204">
        <f>IF(N2754="sníž. přenesená",J2754,0)</f>
        <v>0</v>
      </c>
      <c r="BI2754" s="204">
        <f>IF(N2754="nulová",J2754,0)</f>
        <v>0</v>
      </c>
      <c r="BJ2754" s="17" t="s">
        <v>16</v>
      </c>
      <c r="BK2754" s="204">
        <f>ROUND(I2754*H2754,2)</f>
        <v>0</v>
      </c>
      <c r="BL2754" s="17" t="s">
        <v>279</v>
      </c>
      <c r="BM2754" s="203" t="s">
        <v>7760</v>
      </c>
    </row>
    <row r="2755" spans="1:65" s="13" customFormat="1" ht="22.5">
      <c r="B2755" s="210"/>
      <c r="C2755" s="211"/>
      <c r="D2755" s="212" t="s">
        <v>283</v>
      </c>
      <c r="E2755" s="213" t="s">
        <v>1</v>
      </c>
      <c r="F2755" s="214" t="s">
        <v>7398</v>
      </c>
      <c r="G2755" s="211"/>
      <c r="H2755" s="213" t="s">
        <v>1</v>
      </c>
      <c r="I2755" s="215"/>
      <c r="J2755" s="211"/>
      <c r="K2755" s="211"/>
      <c r="L2755" s="216"/>
      <c r="M2755" s="217"/>
      <c r="N2755" s="218"/>
      <c r="O2755" s="218"/>
      <c r="P2755" s="218"/>
      <c r="Q2755" s="218"/>
      <c r="R2755" s="218"/>
      <c r="S2755" s="218"/>
      <c r="T2755" s="219"/>
      <c r="AT2755" s="220" t="s">
        <v>283</v>
      </c>
      <c r="AU2755" s="220" t="s">
        <v>16</v>
      </c>
      <c r="AV2755" s="13" t="s">
        <v>16</v>
      </c>
      <c r="AW2755" s="13" t="s">
        <v>32</v>
      </c>
      <c r="AX2755" s="13" t="s">
        <v>76</v>
      </c>
      <c r="AY2755" s="220" t="s">
        <v>272</v>
      </c>
    </row>
    <row r="2756" spans="1:65" s="13" customFormat="1" ht="33.75">
      <c r="B2756" s="210"/>
      <c r="C2756" s="211"/>
      <c r="D2756" s="212" t="s">
        <v>283</v>
      </c>
      <c r="E2756" s="213" t="s">
        <v>1</v>
      </c>
      <c r="F2756" s="214" t="s">
        <v>7692</v>
      </c>
      <c r="G2756" s="211"/>
      <c r="H2756" s="213" t="s">
        <v>1</v>
      </c>
      <c r="I2756" s="215"/>
      <c r="J2756" s="211"/>
      <c r="K2756" s="211"/>
      <c r="L2756" s="216"/>
      <c r="M2756" s="217"/>
      <c r="N2756" s="218"/>
      <c r="O2756" s="218"/>
      <c r="P2756" s="218"/>
      <c r="Q2756" s="218"/>
      <c r="R2756" s="218"/>
      <c r="S2756" s="218"/>
      <c r="T2756" s="219"/>
      <c r="AT2756" s="220" t="s">
        <v>283</v>
      </c>
      <c r="AU2756" s="220" t="s">
        <v>16</v>
      </c>
      <c r="AV2756" s="13" t="s">
        <v>16</v>
      </c>
      <c r="AW2756" s="13" t="s">
        <v>32</v>
      </c>
      <c r="AX2756" s="13" t="s">
        <v>76</v>
      </c>
      <c r="AY2756" s="220" t="s">
        <v>272</v>
      </c>
    </row>
    <row r="2757" spans="1:65" s="13" customFormat="1" ht="11.25">
      <c r="B2757" s="210"/>
      <c r="C2757" s="211"/>
      <c r="D2757" s="212" t="s">
        <v>283</v>
      </c>
      <c r="E2757" s="213" t="s">
        <v>1</v>
      </c>
      <c r="F2757" s="214" t="s">
        <v>6717</v>
      </c>
      <c r="G2757" s="211"/>
      <c r="H2757" s="213" t="s">
        <v>1</v>
      </c>
      <c r="I2757" s="215"/>
      <c r="J2757" s="211"/>
      <c r="K2757" s="211"/>
      <c r="L2757" s="216"/>
      <c r="M2757" s="217"/>
      <c r="N2757" s="218"/>
      <c r="O2757" s="218"/>
      <c r="P2757" s="218"/>
      <c r="Q2757" s="218"/>
      <c r="R2757" s="218"/>
      <c r="S2757" s="218"/>
      <c r="T2757" s="219"/>
      <c r="AT2757" s="220" t="s">
        <v>283</v>
      </c>
      <c r="AU2757" s="220" t="s">
        <v>16</v>
      </c>
      <c r="AV2757" s="13" t="s">
        <v>16</v>
      </c>
      <c r="AW2757" s="13" t="s">
        <v>32</v>
      </c>
      <c r="AX2757" s="13" t="s">
        <v>76</v>
      </c>
      <c r="AY2757" s="220" t="s">
        <v>272</v>
      </c>
    </row>
    <row r="2758" spans="1:65" s="13" customFormat="1" ht="22.5">
      <c r="B2758" s="210"/>
      <c r="C2758" s="211"/>
      <c r="D2758" s="212" t="s">
        <v>283</v>
      </c>
      <c r="E2758" s="213" t="s">
        <v>1</v>
      </c>
      <c r="F2758" s="214" t="s">
        <v>7660</v>
      </c>
      <c r="G2758" s="211"/>
      <c r="H2758" s="213" t="s">
        <v>1</v>
      </c>
      <c r="I2758" s="215"/>
      <c r="J2758" s="211"/>
      <c r="K2758" s="211"/>
      <c r="L2758" s="216"/>
      <c r="M2758" s="217"/>
      <c r="N2758" s="218"/>
      <c r="O2758" s="218"/>
      <c r="P2758" s="218"/>
      <c r="Q2758" s="218"/>
      <c r="R2758" s="218"/>
      <c r="S2758" s="218"/>
      <c r="T2758" s="219"/>
      <c r="AT2758" s="220" t="s">
        <v>283</v>
      </c>
      <c r="AU2758" s="220" t="s">
        <v>16</v>
      </c>
      <c r="AV2758" s="13" t="s">
        <v>16</v>
      </c>
      <c r="AW2758" s="13" t="s">
        <v>32</v>
      </c>
      <c r="AX2758" s="13" t="s">
        <v>76</v>
      </c>
      <c r="AY2758" s="220" t="s">
        <v>272</v>
      </c>
    </row>
    <row r="2759" spans="1:65" s="13" customFormat="1" ht="11.25">
      <c r="B2759" s="210"/>
      <c r="C2759" s="211"/>
      <c r="D2759" s="212" t="s">
        <v>283</v>
      </c>
      <c r="E2759" s="213" t="s">
        <v>1</v>
      </c>
      <c r="F2759" s="214" t="s">
        <v>6909</v>
      </c>
      <c r="G2759" s="211"/>
      <c r="H2759" s="213" t="s">
        <v>1</v>
      </c>
      <c r="I2759" s="215"/>
      <c r="J2759" s="211"/>
      <c r="K2759" s="211"/>
      <c r="L2759" s="216"/>
      <c r="M2759" s="217"/>
      <c r="N2759" s="218"/>
      <c r="O2759" s="218"/>
      <c r="P2759" s="218"/>
      <c r="Q2759" s="218"/>
      <c r="R2759" s="218"/>
      <c r="S2759" s="218"/>
      <c r="T2759" s="219"/>
      <c r="AT2759" s="220" t="s">
        <v>283</v>
      </c>
      <c r="AU2759" s="220" t="s">
        <v>16</v>
      </c>
      <c r="AV2759" s="13" t="s">
        <v>16</v>
      </c>
      <c r="AW2759" s="13" t="s">
        <v>32</v>
      </c>
      <c r="AX2759" s="13" t="s">
        <v>76</v>
      </c>
      <c r="AY2759" s="220" t="s">
        <v>272</v>
      </c>
    </row>
    <row r="2760" spans="1:65" s="14" customFormat="1" ht="11.25">
      <c r="B2760" s="221"/>
      <c r="C2760" s="222"/>
      <c r="D2760" s="212" t="s">
        <v>283</v>
      </c>
      <c r="E2760" s="223" t="s">
        <v>1</v>
      </c>
      <c r="F2760" s="224" t="s">
        <v>16</v>
      </c>
      <c r="G2760" s="222"/>
      <c r="H2760" s="225">
        <v>1</v>
      </c>
      <c r="I2760" s="226"/>
      <c r="J2760" s="222"/>
      <c r="K2760" s="222"/>
      <c r="L2760" s="227"/>
      <c r="M2760" s="228"/>
      <c r="N2760" s="229"/>
      <c r="O2760" s="229"/>
      <c r="P2760" s="229"/>
      <c r="Q2760" s="229"/>
      <c r="R2760" s="229"/>
      <c r="S2760" s="229"/>
      <c r="T2760" s="230"/>
      <c r="AT2760" s="231" t="s">
        <v>283</v>
      </c>
      <c r="AU2760" s="231" t="s">
        <v>16</v>
      </c>
      <c r="AV2760" s="14" t="s">
        <v>84</v>
      </c>
      <c r="AW2760" s="14" t="s">
        <v>32</v>
      </c>
      <c r="AX2760" s="14" t="s">
        <v>76</v>
      </c>
      <c r="AY2760" s="231" t="s">
        <v>272</v>
      </c>
    </row>
    <row r="2761" spans="1:65" s="15" customFormat="1" ht="11.25">
      <c r="B2761" s="246"/>
      <c r="C2761" s="247"/>
      <c r="D2761" s="212" t="s">
        <v>283</v>
      </c>
      <c r="E2761" s="248" t="s">
        <v>1</v>
      </c>
      <c r="F2761" s="249" t="s">
        <v>5942</v>
      </c>
      <c r="G2761" s="247"/>
      <c r="H2761" s="250">
        <v>1</v>
      </c>
      <c r="I2761" s="251"/>
      <c r="J2761" s="247"/>
      <c r="K2761" s="247"/>
      <c r="L2761" s="252"/>
      <c r="M2761" s="253"/>
      <c r="N2761" s="254"/>
      <c r="O2761" s="254"/>
      <c r="P2761" s="254"/>
      <c r="Q2761" s="254"/>
      <c r="R2761" s="254"/>
      <c r="S2761" s="254"/>
      <c r="T2761" s="255"/>
      <c r="AT2761" s="256" t="s">
        <v>283</v>
      </c>
      <c r="AU2761" s="256" t="s">
        <v>16</v>
      </c>
      <c r="AV2761" s="15" t="s">
        <v>279</v>
      </c>
      <c r="AW2761" s="15" t="s">
        <v>32</v>
      </c>
      <c r="AX2761" s="15" t="s">
        <v>16</v>
      </c>
      <c r="AY2761" s="256" t="s">
        <v>272</v>
      </c>
    </row>
    <row r="2762" spans="1:65" s="2" customFormat="1" ht="16.5" customHeight="1">
      <c r="A2762" s="34"/>
      <c r="B2762" s="35"/>
      <c r="C2762" s="192" t="s">
        <v>4574</v>
      </c>
      <c r="D2762" s="192" t="s">
        <v>274</v>
      </c>
      <c r="E2762" s="193" t="s">
        <v>7761</v>
      </c>
      <c r="F2762" s="194" t="s">
        <v>7730</v>
      </c>
      <c r="G2762" s="195" t="s">
        <v>952</v>
      </c>
      <c r="H2762" s="196">
        <v>1</v>
      </c>
      <c r="I2762" s="197"/>
      <c r="J2762" s="198">
        <f>ROUND(I2762*H2762,2)</f>
        <v>0</v>
      </c>
      <c r="K2762" s="194" t="s">
        <v>1</v>
      </c>
      <c r="L2762" s="39"/>
      <c r="M2762" s="199" t="s">
        <v>1</v>
      </c>
      <c r="N2762" s="200" t="s">
        <v>41</v>
      </c>
      <c r="O2762" s="71"/>
      <c r="P2762" s="201">
        <f>O2762*H2762</f>
        <v>0</v>
      </c>
      <c r="Q2762" s="201">
        <v>0</v>
      </c>
      <c r="R2762" s="201">
        <f>Q2762*H2762</f>
        <v>0</v>
      </c>
      <c r="S2762" s="201">
        <v>0</v>
      </c>
      <c r="T2762" s="202">
        <f>S2762*H2762</f>
        <v>0</v>
      </c>
      <c r="U2762" s="34"/>
      <c r="V2762" s="34"/>
      <c r="W2762" s="34"/>
      <c r="X2762" s="34"/>
      <c r="Y2762" s="34"/>
      <c r="Z2762" s="34"/>
      <c r="AA2762" s="34"/>
      <c r="AB2762" s="34"/>
      <c r="AC2762" s="34"/>
      <c r="AD2762" s="34"/>
      <c r="AE2762" s="34"/>
      <c r="AR2762" s="203" t="s">
        <v>279</v>
      </c>
      <c r="AT2762" s="203" t="s">
        <v>274</v>
      </c>
      <c r="AU2762" s="203" t="s">
        <v>16</v>
      </c>
      <c r="AY2762" s="17" t="s">
        <v>272</v>
      </c>
      <c r="BE2762" s="204">
        <f>IF(N2762="základní",J2762,0)</f>
        <v>0</v>
      </c>
      <c r="BF2762" s="204">
        <f>IF(N2762="snížená",J2762,0)</f>
        <v>0</v>
      </c>
      <c r="BG2762" s="204">
        <f>IF(N2762="zákl. přenesená",J2762,0)</f>
        <v>0</v>
      </c>
      <c r="BH2762" s="204">
        <f>IF(N2762="sníž. přenesená",J2762,0)</f>
        <v>0</v>
      </c>
      <c r="BI2762" s="204">
        <f>IF(N2762="nulová",J2762,0)</f>
        <v>0</v>
      </c>
      <c r="BJ2762" s="17" t="s">
        <v>16</v>
      </c>
      <c r="BK2762" s="204">
        <f>ROUND(I2762*H2762,2)</f>
        <v>0</v>
      </c>
      <c r="BL2762" s="17" t="s">
        <v>279</v>
      </c>
      <c r="BM2762" s="203" t="s">
        <v>7762</v>
      </c>
    </row>
    <row r="2763" spans="1:65" s="13" customFormat="1" ht="11.25">
      <c r="B2763" s="210"/>
      <c r="C2763" s="211"/>
      <c r="D2763" s="212" t="s">
        <v>283</v>
      </c>
      <c r="E2763" s="213" t="s">
        <v>1</v>
      </c>
      <c r="F2763" s="214" t="s">
        <v>6909</v>
      </c>
      <c r="G2763" s="211"/>
      <c r="H2763" s="213" t="s">
        <v>1</v>
      </c>
      <c r="I2763" s="215"/>
      <c r="J2763" s="211"/>
      <c r="K2763" s="211"/>
      <c r="L2763" s="216"/>
      <c r="M2763" s="217"/>
      <c r="N2763" s="218"/>
      <c r="O2763" s="218"/>
      <c r="P2763" s="218"/>
      <c r="Q2763" s="218"/>
      <c r="R2763" s="218"/>
      <c r="S2763" s="218"/>
      <c r="T2763" s="219"/>
      <c r="AT2763" s="220" t="s">
        <v>283</v>
      </c>
      <c r="AU2763" s="220" t="s">
        <v>16</v>
      </c>
      <c r="AV2763" s="13" t="s">
        <v>16</v>
      </c>
      <c r="AW2763" s="13" t="s">
        <v>32</v>
      </c>
      <c r="AX2763" s="13" t="s">
        <v>76</v>
      </c>
      <c r="AY2763" s="220" t="s">
        <v>272</v>
      </c>
    </row>
    <row r="2764" spans="1:65" s="14" customFormat="1" ht="11.25">
      <c r="B2764" s="221"/>
      <c r="C2764" s="222"/>
      <c r="D2764" s="212" t="s">
        <v>283</v>
      </c>
      <c r="E2764" s="223" t="s">
        <v>1</v>
      </c>
      <c r="F2764" s="224" t="s">
        <v>16</v>
      </c>
      <c r="G2764" s="222"/>
      <c r="H2764" s="225">
        <v>1</v>
      </c>
      <c r="I2764" s="226"/>
      <c r="J2764" s="222"/>
      <c r="K2764" s="222"/>
      <c r="L2764" s="227"/>
      <c r="M2764" s="228"/>
      <c r="N2764" s="229"/>
      <c r="O2764" s="229"/>
      <c r="P2764" s="229"/>
      <c r="Q2764" s="229"/>
      <c r="R2764" s="229"/>
      <c r="S2764" s="229"/>
      <c r="T2764" s="230"/>
      <c r="AT2764" s="231" t="s">
        <v>283</v>
      </c>
      <c r="AU2764" s="231" t="s">
        <v>16</v>
      </c>
      <c r="AV2764" s="14" t="s">
        <v>84</v>
      </c>
      <c r="AW2764" s="14" t="s">
        <v>32</v>
      </c>
      <c r="AX2764" s="14" t="s">
        <v>76</v>
      </c>
      <c r="AY2764" s="231" t="s">
        <v>272</v>
      </c>
    </row>
    <row r="2765" spans="1:65" s="15" customFormat="1" ht="11.25">
      <c r="B2765" s="246"/>
      <c r="C2765" s="247"/>
      <c r="D2765" s="212" t="s">
        <v>283</v>
      </c>
      <c r="E2765" s="248" t="s">
        <v>1</v>
      </c>
      <c r="F2765" s="249" t="s">
        <v>5942</v>
      </c>
      <c r="G2765" s="247"/>
      <c r="H2765" s="250">
        <v>1</v>
      </c>
      <c r="I2765" s="251"/>
      <c r="J2765" s="247"/>
      <c r="K2765" s="247"/>
      <c r="L2765" s="252"/>
      <c r="M2765" s="253"/>
      <c r="N2765" s="254"/>
      <c r="O2765" s="254"/>
      <c r="P2765" s="254"/>
      <c r="Q2765" s="254"/>
      <c r="R2765" s="254"/>
      <c r="S2765" s="254"/>
      <c r="T2765" s="255"/>
      <c r="AT2765" s="256" t="s">
        <v>283</v>
      </c>
      <c r="AU2765" s="256" t="s">
        <v>16</v>
      </c>
      <c r="AV2765" s="15" t="s">
        <v>279</v>
      </c>
      <c r="AW2765" s="15" t="s">
        <v>32</v>
      </c>
      <c r="AX2765" s="15" t="s">
        <v>16</v>
      </c>
      <c r="AY2765" s="256" t="s">
        <v>272</v>
      </c>
    </row>
    <row r="2766" spans="1:65" s="2" customFormat="1" ht="16.5" customHeight="1">
      <c r="A2766" s="34"/>
      <c r="B2766" s="35"/>
      <c r="C2766" s="192" t="s">
        <v>4580</v>
      </c>
      <c r="D2766" s="192" t="s">
        <v>274</v>
      </c>
      <c r="E2766" s="193" t="s">
        <v>7763</v>
      </c>
      <c r="F2766" s="194" t="s">
        <v>7662</v>
      </c>
      <c r="G2766" s="195" t="s">
        <v>952</v>
      </c>
      <c r="H2766" s="196">
        <v>1</v>
      </c>
      <c r="I2766" s="197"/>
      <c r="J2766" s="198">
        <f>ROUND(I2766*H2766,2)</f>
        <v>0</v>
      </c>
      <c r="K2766" s="194" t="s">
        <v>1</v>
      </c>
      <c r="L2766" s="39"/>
      <c r="M2766" s="199" t="s">
        <v>1</v>
      </c>
      <c r="N2766" s="200" t="s">
        <v>41</v>
      </c>
      <c r="O2766" s="71"/>
      <c r="P2766" s="201">
        <f>O2766*H2766</f>
        <v>0</v>
      </c>
      <c r="Q2766" s="201">
        <v>0</v>
      </c>
      <c r="R2766" s="201">
        <f>Q2766*H2766</f>
        <v>0</v>
      </c>
      <c r="S2766" s="201">
        <v>0</v>
      </c>
      <c r="T2766" s="202">
        <f>S2766*H2766</f>
        <v>0</v>
      </c>
      <c r="U2766" s="34"/>
      <c r="V2766" s="34"/>
      <c r="W2766" s="34"/>
      <c r="X2766" s="34"/>
      <c r="Y2766" s="34"/>
      <c r="Z2766" s="34"/>
      <c r="AA2766" s="34"/>
      <c r="AB2766" s="34"/>
      <c r="AC2766" s="34"/>
      <c r="AD2766" s="34"/>
      <c r="AE2766" s="34"/>
      <c r="AR2766" s="203" t="s">
        <v>279</v>
      </c>
      <c r="AT2766" s="203" t="s">
        <v>274</v>
      </c>
      <c r="AU2766" s="203" t="s">
        <v>16</v>
      </c>
      <c r="AY2766" s="17" t="s">
        <v>272</v>
      </c>
      <c r="BE2766" s="204">
        <f>IF(N2766="základní",J2766,0)</f>
        <v>0</v>
      </c>
      <c r="BF2766" s="204">
        <f>IF(N2766="snížená",J2766,0)</f>
        <v>0</v>
      </c>
      <c r="BG2766" s="204">
        <f>IF(N2766="zákl. přenesená",J2766,0)</f>
        <v>0</v>
      </c>
      <c r="BH2766" s="204">
        <f>IF(N2766="sníž. přenesená",J2766,0)</f>
        <v>0</v>
      </c>
      <c r="BI2766" s="204">
        <f>IF(N2766="nulová",J2766,0)</f>
        <v>0</v>
      </c>
      <c r="BJ2766" s="17" t="s">
        <v>16</v>
      </c>
      <c r="BK2766" s="204">
        <f>ROUND(I2766*H2766,2)</f>
        <v>0</v>
      </c>
      <c r="BL2766" s="17" t="s">
        <v>279</v>
      </c>
      <c r="BM2766" s="203" t="s">
        <v>7764</v>
      </c>
    </row>
    <row r="2767" spans="1:65" s="13" customFormat="1" ht="11.25">
      <c r="B2767" s="210"/>
      <c r="C2767" s="211"/>
      <c r="D2767" s="212" t="s">
        <v>283</v>
      </c>
      <c r="E2767" s="213" t="s">
        <v>1</v>
      </c>
      <c r="F2767" s="214" t="s">
        <v>6909</v>
      </c>
      <c r="G2767" s="211"/>
      <c r="H2767" s="213" t="s">
        <v>1</v>
      </c>
      <c r="I2767" s="215"/>
      <c r="J2767" s="211"/>
      <c r="K2767" s="211"/>
      <c r="L2767" s="216"/>
      <c r="M2767" s="217"/>
      <c r="N2767" s="218"/>
      <c r="O2767" s="218"/>
      <c r="P2767" s="218"/>
      <c r="Q2767" s="218"/>
      <c r="R2767" s="218"/>
      <c r="S2767" s="218"/>
      <c r="T2767" s="219"/>
      <c r="AT2767" s="220" t="s">
        <v>283</v>
      </c>
      <c r="AU2767" s="220" t="s">
        <v>16</v>
      </c>
      <c r="AV2767" s="13" t="s">
        <v>16</v>
      </c>
      <c r="AW2767" s="13" t="s">
        <v>32</v>
      </c>
      <c r="AX2767" s="13" t="s">
        <v>76</v>
      </c>
      <c r="AY2767" s="220" t="s">
        <v>272</v>
      </c>
    </row>
    <row r="2768" spans="1:65" s="14" customFormat="1" ht="11.25">
      <c r="B2768" s="221"/>
      <c r="C2768" s="222"/>
      <c r="D2768" s="212" t="s">
        <v>283</v>
      </c>
      <c r="E2768" s="223" t="s">
        <v>1</v>
      </c>
      <c r="F2768" s="224" t="s">
        <v>16</v>
      </c>
      <c r="G2768" s="222"/>
      <c r="H2768" s="225">
        <v>1</v>
      </c>
      <c r="I2768" s="226"/>
      <c r="J2768" s="222"/>
      <c r="K2768" s="222"/>
      <c r="L2768" s="227"/>
      <c r="M2768" s="228"/>
      <c r="N2768" s="229"/>
      <c r="O2768" s="229"/>
      <c r="P2768" s="229"/>
      <c r="Q2768" s="229"/>
      <c r="R2768" s="229"/>
      <c r="S2768" s="229"/>
      <c r="T2768" s="230"/>
      <c r="AT2768" s="231" t="s">
        <v>283</v>
      </c>
      <c r="AU2768" s="231" t="s">
        <v>16</v>
      </c>
      <c r="AV2768" s="14" t="s">
        <v>84</v>
      </c>
      <c r="AW2768" s="14" t="s">
        <v>32</v>
      </c>
      <c r="AX2768" s="14" t="s">
        <v>76</v>
      </c>
      <c r="AY2768" s="231" t="s">
        <v>272</v>
      </c>
    </row>
    <row r="2769" spans="1:65" s="15" customFormat="1" ht="11.25">
      <c r="B2769" s="246"/>
      <c r="C2769" s="247"/>
      <c r="D2769" s="212" t="s">
        <v>283</v>
      </c>
      <c r="E2769" s="248" t="s">
        <v>1</v>
      </c>
      <c r="F2769" s="249" t="s">
        <v>5942</v>
      </c>
      <c r="G2769" s="247"/>
      <c r="H2769" s="250">
        <v>1</v>
      </c>
      <c r="I2769" s="251"/>
      <c r="J2769" s="247"/>
      <c r="K2769" s="247"/>
      <c r="L2769" s="252"/>
      <c r="M2769" s="253"/>
      <c r="N2769" s="254"/>
      <c r="O2769" s="254"/>
      <c r="P2769" s="254"/>
      <c r="Q2769" s="254"/>
      <c r="R2769" s="254"/>
      <c r="S2769" s="254"/>
      <c r="T2769" s="255"/>
      <c r="AT2769" s="256" t="s">
        <v>283</v>
      </c>
      <c r="AU2769" s="256" t="s">
        <v>16</v>
      </c>
      <c r="AV2769" s="15" t="s">
        <v>279</v>
      </c>
      <c r="AW2769" s="15" t="s">
        <v>32</v>
      </c>
      <c r="AX2769" s="15" t="s">
        <v>16</v>
      </c>
      <c r="AY2769" s="256" t="s">
        <v>272</v>
      </c>
    </row>
    <row r="2770" spans="1:65" s="2" customFormat="1" ht="16.5" customHeight="1">
      <c r="A2770" s="34"/>
      <c r="B2770" s="35"/>
      <c r="C2770" s="192" t="s">
        <v>4584</v>
      </c>
      <c r="D2770" s="192" t="s">
        <v>274</v>
      </c>
      <c r="E2770" s="193" t="s">
        <v>7765</v>
      </c>
      <c r="F2770" s="194" t="s">
        <v>7665</v>
      </c>
      <c r="G2770" s="195" t="s">
        <v>952</v>
      </c>
      <c r="H2770" s="196">
        <v>1</v>
      </c>
      <c r="I2770" s="197"/>
      <c r="J2770" s="198">
        <f>ROUND(I2770*H2770,2)</f>
        <v>0</v>
      </c>
      <c r="K2770" s="194" t="s">
        <v>1</v>
      </c>
      <c r="L2770" s="39"/>
      <c r="M2770" s="199" t="s">
        <v>1</v>
      </c>
      <c r="N2770" s="200" t="s">
        <v>41</v>
      </c>
      <c r="O2770" s="71"/>
      <c r="P2770" s="201">
        <f>O2770*H2770</f>
        <v>0</v>
      </c>
      <c r="Q2770" s="201">
        <v>0</v>
      </c>
      <c r="R2770" s="201">
        <f>Q2770*H2770</f>
        <v>0</v>
      </c>
      <c r="S2770" s="201">
        <v>0</v>
      </c>
      <c r="T2770" s="202">
        <f>S2770*H2770</f>
        <v>0</v>
      </c>
      <c r="U2770" s="34"/>
      <c r="V2770" s="34"/>
      <c r="W2770" s="34"/>
      <c r="X2770" s="34"/>
      <c r="Y2770" s="34"/>
      <c r="Z2770" s="34"/>
      <c r="AA2770" s="34"/>
      <c r="AB2770" s="34"/>
      <c r="AC2770" s="34"/>
      <c r="AD2770" s="34"/>
      <c r="AE2770" s="34"/>
      <c r="AR2770" s="203" t="s">
        <v>279</v>
      </c>
      <c r="AT2770" s="203" t="s">
        <v>274</v>
      </c>
      <c r="AU2770" s="203" t="s">
        <v>16</v>
      </c>
      <c r="AY2770" s="17" t="s">
        <v>272</v>
      </c>
      <c r="BE2770" s="204">
        <f>IF(N2770="základní",J2770,0)</f>
        <v>0</v>
      </c>
      <c r="BF2770" s="204">
        <f>IF(N2770="snížená",J2770,0)</f>
        <v>0</v>
      </c>
      <c r="BG2770" s="204">
        <f>IF(N2770="zákl. přenesená",J2770,0)</f>
        <v>0</v>
      </c>
      <c r="BH2770" s="204">
        <f>IF(N2770="sníž. přenesená",J2770,0)</f>
        <v>0</v>
      </c>
      <c r="BI2770" s="204">
        <f>IF(N2770="nulová",J2770,0)</f>
        <v>0</v>
      </c>
      <c r="BJ2770" s="17" t="s">
        <v>16</v>
      </c>
      <c r="BK2770" s="204">
        <f>ROUND(I2770*H2770,2)</f>
        <v>0</v>
      </c>
      <c r="BL2770" s="17" t="s">
        <v>279</v>
      </c>
      <c r="BM2770" s="203" t="s">
        <v>7766</v>
      </c>
    </row>
    <row r="2771" spans="1:65" s="13" customFormat="1" ht="11.25">
      <c r="B2771" s="210"/>
      <c r="C2771" s="211"/>
      <c r="D2771" s="212" t="s">
        <v>283</v>
      </c>
      <c r="E2771" s="213" t="s">
        <v>1</v>
      </c>
      <c r="F2771" s="214" t="s">
        <v>6909</v>
      </c>
      <c r="G2771" s="211"/>
      <c r="H2771" s="213" t="s">
        <v>1</v>
      </c>
      <c r="I2771" s="215"/>
      <c r="J2771" s="211"/>
      <c r="K2771" s="211"/>
      <c r="L2771" s="216"/>
      <c r="M2771" s="217"/>
      <c r="N2771" s="218"/>
      <c r="O2771" s="218"/>
      <c r="P2771" s="218"/>
      <c r="Q2771" s="218"/>
      <c r="R2771" s="218"/>
      <c r="S2771" s="218"/>
      <c r="T2771" s="219"/>
      <c r="AT2771" s="220" t="s">
        <v>283</v>
      </c>
      <c r="AU2771" s="220" t="s">
        <v>16</v>
      </c>
      <c r="AV2771" s="13" t="s">
        <v>16</v>
      </c>
      <c r="AW2771" s="13" t="s">
        <v>32</v>
      </c>
      <c r="AX2771" s="13" t="s">
        <v>76</v>
      </c>
      <c r="AY2771" s="220" t="s">
        <v>272</v>
      </c>
    </row>
    <row r="2772" spans="1:65" s="14" customFormat="1" ht="11.25">
      <c r="B2772" s="221"/>
      <c r="C2772" s="222"/>
      <c r="D2772" s="212" t="s">
        <v>283</v>
      </c>
      <c r="E2772" s="223" t="s">
        <v>1</v>
      </c>
      <c r="F2772" s="224" t="s">
        <v>16</v>
      </c>
      <c r="G2772" s="222"/>
      <c r="H2772" s="225">
        <v>1</v>
      </c>
      <c r="I2772" s="226"/>
      <c r="J2772" s="222"/>
      <c r="K2772" s="222"/>
      <c r="L2772" s="227"/>
      <c r="M2772" s="228"/>
      <c r="N2772" s="229"/>
      <c r="O2772" s="229"/>
      <c r="P2772" s="229"/>
      <c r="Q2772" s="229"/>
      <c r="R2772" s="229"/>
      <c r="S2772" s="229"/>
      <c r="T2772" s="230"/>
      <c r="AT2772" s="231" t="s">
        <v>283</v>
      </c>
      <c r="AU2772" s="231" t="s">
        <v>16</v>
      </c>
      <c r="AV2772" s="14" t="s">
        <v>84</v>
      </c>
      <c r="AW2772" s="14" t="s">
        <v>32</v>
      </c>
      <c r="AX2772" s="14" t="s">
        <v>76</v>
      </c>
      <c r="AY2772" s="231" t="s">
        <v>272</v>
      </c>
    </row>
    <row r="2773" spans="1:65" s="15" customFormat="1" ht="11.25">
      <c r="B2773" s="246"/>
      <c r="C2773" s="247"/>
      <c r="D2773" s="212" t="s">
        <v>283</v>
      </c>
      <c r="E2773" s="248" t="s">
        <v>1</v>
      </c>
      <c r="F2773" s="249" t="s">
        <v>5942</v>
      </c>
      <c r="G2773" s="247"/>
      <c r="H2773" s="250">
        <v>1</v>
      </c>
      <c r="I2773" s="251"/>
      <c r="J2773" s="247"/>
      <c r="K2773" s="247"/>
      <c r="L2773" s="252"/>
      <c r="M2773" s="253"/>
      <c r="N2773" s="254"/>
      <c r="O2773" s="254"/>
      <c r="P2773" s="254"/>
      <c r="Q2773" s="254"/>
      <c r="R2773" s="254"/>
      <c r="S2773" s="254"/>
      <c r="T2773" s="255"/>
      <c r="AT2773" s="256" t="s">
        <v>283</v>
      </c>
      <c r="AU2773" s="256" t="s">
        <v>16</v>
      </c>
      <c r="AV2773" s="15" t="s">
        <v>279</v>
      </c>
      <c r="AW2773" s="15" t="s">
        <v>32</v>
      </c>
      <c r="AX2773" s="15" t="s">
        <v>16</v>
      </c>
      <c r="AY2773" s="256" t="s">
        <v>272</v>
      </c>
    </row>
    <row r="2774" spans="1:65" s="2" customFormat="1" ht="21.75" customHeight="1">
      <c r="A2774" s="34"/>
      <c r="B2774" s="35"/>
      <c r="C2774" s="192" t="s">
        <v>4588</v>
      </c>
      <c r="D2774" s="192" t="s">
        <v>274</v>
      </c>
      <c r="E2774" s="193" t="s">
        <v>7767</v>
      </c>
      <c r="F2774" s="194" t="s">
        <v>7737</v>
      </c>
      <c r="G2774" s="195" t="s">
        <v>952</v>
      </c>
      <c r="H2774" s="196">
        <v>1</v>
      </c>
      <c r="I2774" s="197"/>
      <c r="J2774" s="198">
        <f>ROUND(I2774*H2774,2)</f>
        <v>0</v>
      </c>
      <c r="K2774" s="194" t="s">
        <v>1</v>
      </c>
      <c r="L2774" s="39"/>
      <c r="M2774" s="199" t="s">
        <v>1</v>
      </c>
      <c r="N2774" s="200" t="s">
        <v>41</v>
      </c>
      <c r="O2774" s="71"/>
      <c r="P2774" s="201">
        <f>O2774*H2774</f>
        <v>0</v>
      </c>
      <c r="Q2774" s="201">
        <v>0</v>
      </c>
      <c r="R2774" s="201">
        <f>Q2774*H2774</f>
        <v>0</v>
      </c>
      <c r="S2774" s="201">
        <v>0</v>
      </c>
      <c r="T2774" s="202">
        <f>S2774*H2774</f>
        <v>0</v>
      </c>
      <c r="U2774" s="34"/>
      <c r="V2774" s="34"/>
      <c r="W2774" s="34"/>
      <c r="X2774" s="34"/>
      <c r="Y2774" s="34"/>
      <c r="Z2774" s="34"/>
      <c r="AA2774" s="34"/>
      <c r="AB2774" s="34"/>
      <c r="AC2774" s="34"/>
      <c r="AD2774" s="34"/>
      <c r="AE2774" s="34"/>
      <c r="AR2774" s="203" t="s">
        <v>279</v>
      </c>
      <c r="AT2774" s="203" t="s">
        <v>274</v>
      </c>
      <c r="AU2774" s="203" t="s">
        <v>16</v>
      </c>
      <c r="AY2774" s="17" t="s">
        <v>272</v>
      </c>
      <c r="BE2774" s="204">
        <f>IF(N2774="základní",J2774,0)</f>
        <v>0</v>
      </c>
      <c r="BF2774" s="204">
        <f>IF(N2774="snížená",J2774,0)</f>
        <v>0</v>
      </c>
      <c r="BG2774" s="204">
        <f>IF(N2774="zákl. přenesená",J2774,0)</f>
        <v>0</v>
      </c>
      <c r="BH2774" s="204">
        <f>IF(N2774="sníž. přenesená",J2774,0)</f>
        <v>0</v>
      </c>
      <c r="BI2774" s="204">
        <f>IF(N2774="nulová",J2774,0)</f>
        <v>0</v>
      </c>
      <c r="BJ2774" s="17" t="s">
        <v>16</v>
      </c>
      <c r="BK2774" s="204">
        <f>ROUND(I2774*H2774,2)</f>
        <v>0</v>
      </c>
      <c r="BL2774" s="17" t="s">
        <v>279</v>
      </c>
      <c r="BM2774" s="203" t="s">
        <v>7768</v>
      </c>
    </row>
    <row r="2775" spans="1:65" s="13" customFormat="1" ht="11.25">
      <c r="B2775" s="210"/>
      <c r="C2775" s="211"/>
      <c r="D2775" s="212" t="s">
        <v>283</v>
      </c>
      <c r="E2775" s="213" t="s">
        <v>1</v>
      </c>
      <c r="F2775" s="214" t="s">
        <v>6909</v>
      </c>
      <c r="G2775" s="211"/>
      <c r="H2775" s="213" t="s">
        <v>1</v>
      </c>
      <c r="I2775" s="215"/>
      <c r="J2775" s="211"/>
      <c r="K2775" s="211"/>
      <c r="L2775" s="216"/>
      <c r="M2775" s="217"/>
      <c r="N2775" s="218"/>
      <c r="O2775" s="218"/>
      <c r="P2775" s="218"/>
      <c r="Q2775" s="218"/>
      <c r="R2775" s="218"/>
      <c r="S2775" s="218"/>
      <c r="T2775" s="219"/>
      <c r="AT2775" s="220" t="s">
        <v>283</v>
      </c>
      <c r="AU2775" s="220" t="s">
        <v>16</v>
      </c>
      <c r="AV2775" s="13" t="s">
        <v>16</v>
      </c>
      <c r="AW2775" s="13" t="s">
        <v>32</v>
      </c>
      <c r="AX2775" s="13" t="s">
        <v>76</v>
      </c>
      <c r="AY2775" s="220" t="s">
        <v>272</v>
      </c>
    </row>
    <row r="2776" spans="1:65" s="14" customFormat="1" ht="11.25">
      <c r="B2776" s="221"/>
      <c r="C2776" s="222"/>
      <c r="D2776" s="212" t="s">
        <v>283</v>
      </c>
      <c r="E2776" s="223" t="s">
        <v>1</v>
      </c>
      <c r="F2776" s="224" t="s">
        <v>16</v>
      </c>
      <c r="G2776" s="222"/>
      <c r="H2776" s="225">
        <v>1</v>
      </c>
      <c r="I2776" s="226"/>
      <c r="J2776" s="222"/>
      <c r="K2776" s="222"/>
      <c r="L2776" s="227"/>
      <c r="M2776" s="228"/>
      <c r="N2776" s="229"/>
      <c r="O2776" s="229"/>
      <c r="P2776" s="229"/>
      <c r="Q2776" s="229"/>
      <c r="R2776" s="229"/>
      <c r="S2776" s="229"/>
      <c r="T2776" s="230"/>
      <c r="AT2776" s="231" t="s">
        <v>283</v>
      </c>
      <c r="AU2776" s="231" t="s">
        <v>16</v>
      </c>
      <c r="AV2776" s="14" t="s">
        <v>84</v>
      </c>
      <c r="AW2776" s="14" t="s">
        <v>32</v>
      </c>
      <c r="AX2776" s="14" t="s">
        <v>76</v>
      </c>
      <c r="AY2776" s="231" t="s">
        <v>272</v>
      </c>
    </row>
    <row r="2777" spans="1:65" s="15" customFormat="1" ht="11.25">
      <c r="B2777" s="246"/>
      <c r="C2777" s="247"/>
      <c r="D2777" s="212" t="s">
        <v>283</v>
      </c>
      <c r="E2777" s="248" t="s">
        <v>1</v>
      </c>
      <c r="F2777" s="249" t="s">
        <v>5942</v>
      </c>
      <c r="G2777" s="247"/>
      <c r="H2777" s="250">
        <v>1</v>
      </c>
      <c r="I2777" s="251"/>
      <c r="J2777" s="247"/>
      <c r="K2777" s="247"/>
      <c r="L2777" s="252"/>
      <c r="M2777" s="253"/>
      <c r="N2777" s="254"/>
      <c r="O2777" s="254"/>
      <c r="P2777" s="254"/>
      <c r="Q2777" s="254"/>
      <c r="R2777" s="254"/>
      <c r="S2777" s="254"/>
      <c r="T2777" s="255"/>
      <c r="AT2777" s="256" t="s">
        <v>283</v>
      </c>
      <c r="AU2777" s="256" t="s">
        <v>16</v>
      </c>
      <c r="AV2777" s="15" t="s">
        <v>279</v>
      </c>
      <c r="AW2777" s="15" t="s">
        <v>32</v>
      </c>
      <c r="AX2777" s="15" t="s">
        <v>16</v>
      </c>
      <c r="AY2777" s="256" t="s">
        <v>272</v>
      </c>
    </row>
    <row r="2778" spans="1:65" s="2" customFormat="1" ht="16.5" customHeight="1">
      <c r="A2778" s="34"/>
      <c r="B2778" s="35"/>
      <c r="C2778" s="192" t="s">
        <v>4592</v>
      </c>
      <c r="D2778" s="192" t="s">
        <v>274</v>
      </c>
      <c r="E2778" s="193" t="s">
        <v>7769</v>
      </c>
      <c r="F2778" s="194" t="s">
        <v>7740</v>
      </c>
      <c r="G2778" s="195" t="s">
        <v>952</v>
      </c>
      <c r="H2778" s="196">
        <v>1</v>
      </c>
      <c r="I2778" s="197"/>
      <c r="J2778" s="198">
        <f>ROUND(I2778*H2778,2)</f>
        <v>0</v>
      </c>
      <c r="K2778" s="194" t="s">
        <v>1</v>
      </c>
      <c r="L2778" s="39"/>
      <c r="M2778" s="199" t="s">
        <v>1</v>
      </c>
      <c r="N2778" s="200" t="s">
        <v>41</v>
      </c>
      <c r="O2778" s="71"/>
      <c r="P2778" s="201">
        <f>O2778*H2778</f>
        <v>0</v>
      </c>
      <c r="Q2778" s="201">
        <v>0</v>
      </c>
      <c r="R2778" s="201">
        <f>Q2778*H2778</f>
        <v>0</v>
      </c>
      <c r="S2778" s="201">
        <v>0</v>
      </c>
      <c r="T2778" s="202">
        <f>S2778*H2778</f>
        <v>0</v>
      </c>
      <c r="U2778" s="34"/>
      <c r="V2778" s="34"/>
      <c r="W2778" s="34"/>
      <c r="X2778" s="34"/>
      <c r="Y2778" s="34"/>
      <c r="Z2778" s="34"/>
      <c r="AA2778" s="34"/>
      <c r="AB2778" s="34"/>
      <c r="AC2778" s="34"/>
      <c r="AD2778" s="34"/>
      <c r="AE2778" s="34"/>
      <c r="AR2778" s="203" t="s">
        <v>279</v>
      </c>
      <c r="AT2778" s="203" t="s">
        <v>274</v>
      </c>
      <c r="AU2778" s="203" t="s">
        <v>16</v>
      </c>
      <c r="AY2778" s="17" t="s">
        <v>272</v>
      </c>
      <c r="BE2778" s="204">
        <f>IF(N2778="základní",J2778,0)</f>
        <v>0</v>
      </c>
      <c r="BF2778" s="204">
        <f>IF(N2778="snížená",J2778,0)</f>
        <v>0</v>
      </c>
      <c r="BG2778" s="204">
        <f>IF(N2778="zákl. přenesená",J2778,0)</f>
        <v>0</v>
      </c>
      <c r="BH2778" s="204">
        <f>IF(N2778="sníž. přenesená",J2778,0)</f>
        <v>0</v>
      </c>
      <c r="BI2778" s="204">
        <f>IF(N2778="nulová",J2778,0)</f>
        <v>0</v>
      </c>
      <c r="BJ2778" s="17" t="s">
        <v>16</v>
      </c>
      <c r="BK2778" s="204">
        <f>ROUND(I2778*H2778,2)</f>
        <v>0</v>
      </c>
      <c r="BL2778" s="17" t="s">
        <v>279</v>
      </c>
      <c r="BM2778" s="203" t="s">
        <v>7770</v>
      </c>
    </row>
    <row r="2779" spans="1:65" s="13" customFormat="1" ht="11.25">
      <c r="B2779" s="210"/>
      <c r="C2779" s="211"/>
      <c r="D2779" s="212" t="s">
        <v>283</v>
      </c>
      <c r="E2779" s="213" t="s">
        <v>1</v>
      </c>
      <c r="F2779" s="214" t="s">
        <v>6909</v>
      </c>
      <c r="G2779" s="211"/>
      <c r="H2779" s="213" t="s">
        <v>1</v>
      </c>
      <c r="I2779" s="215"/>
      <c r="J2779" s="211"/>
      <c r="K2779" s="211"/>
      <c r="L2779" s="216"/>
      <c r="M2779" s="217"/>
      <c r="N2779" s="218"/>
      <c r="O2779" s="218"/>
      <c r="P2779" s="218"/>
      <c r="Q2779" s="218"/>
      <c r="R2779" s="218"/>
      <c r="S2779" s="218"/>
      <c r="T2779" s="219"/>
      <c r="AT2779" s="220" t="s">
        <v>283</v>
      </c>
      <c r="AU2779" s="220" t="s">
        <v>16</v>
      </c>
      <c r="AV2779" s="13" t="s">
        <v>16</v>
      </c>
      <c r="AW2779" s="13" t="s">
        <v>32</v>
      </c>
      <c r="AX2779" s="13" t="s">
        <v>76</v>
      </c>
      <c r="AY2779" s="220" t="s">
        <v>272</v>
      </c>
    </row>
    <row r="2780" spans="1:65" s="14" customFormat="1" ht="11.25">
      <c r="B2780" s="221"/>
      <c r="C2780" s="222"/>
      <c r="D2780" s="212" t="s">
        <v>283</v>
      </c>
      <c r="E2780" s="223" t="s">
        <v>1</v>
      </c>
      <c r="F2780" s="224" t="s">
        <v>16</v>
      </c>
      <c r="G2780" s="222"/>
      <c r="H2780" s="225">
        <v>1</v>
      </c>
      <c r="I2780" s="226"/>
      <c r="J2780" s="222"/>
      <c r="K2780" s="222"/>
      <c r="L2780" s="227"/>
      <c r="M2780" s="228"/>
      <c r="N2780" s="229"/>
      <c r="O2780" s="229"/>
      <c r="P2780" s="229"/>
      <c r="Q2780" s="229"/>
      <c r="R2780" s="229"/>
      <c r="S2780" s="229"/>
      <c r="T2780" s="230"/>
      <c r="AT2780" s="231" t="s">
        <v>283</v>
      </c>
      <c r="AU2780" s="231" t="s">
        <v>16</v>
      </c>
      <c r="AV2780" s="14" t="s">
        <v>84</v>
      </c>
      <c r="AW2780" s="14" t="s">
        <v>32</v>
      </c>
      <c r="AX2780" s="14" t="s">
        <v>76</v>
      </c>
      <c r="AY2780" s="231" t="s">
        <v>272</v>
      </c>
    </row>
    <row r="2781" spans="1:65" s="15" customFormat="1" ht="11.25">
      <c r="B2781" s="246"/>
      <c r="C2781" s="247"/>
      <c r="D2781" s="212" t="s">
        <v>283</v>
      </c>
      <c r="E2781" s="248" t="s">
        <v>1</v>
      </c>
      <c r="F2781" s="249" t="s">
        <v>5942</v>
      </c>
      <c r="G2781" s="247"/>
      <c r="H2781" s="250">
        <v>1</v>
      </c>
      <c r="I2781" s="251"/>
      <c r="J2781" s="247"/>
      <c r="K2781" s="247"/>
      <c r="L2781" s="252"/>
      <c r="M2781" s="253"/>
      <c r="N2781" s="254"/>
      <c r="O2781" s="254"/>
      <c r="P2781" s="254"/>
      <c r="Q2781" s="254"/>
      <c r="R2781" s="254"/>
      <c r="S2781" s="254"/>
      <c r="T2781" s="255"/>
      <c r="AT2781" s="256" t="s">
        <v>283</v>
      </c>
      <c r="AU2781" s="256" t="s">
        <v>16</v>
      </c>
      <c r="AV2781" s="15" t="s">
        <v>279</v>
      </c>
      <c r="AW2781" s="15" t="s">
        <v>32</v>
      </c>
      <c r="AX2781" s="15" t="s">
        <v>16</v>
      </c>
      <c r="AY2781" s="256" t="s">
        <v>272</v>
      </c>
    </row>
    <row r="2782" spans="1:65" s="2" customFormat="1" ht="24.2" customHeight="1">
      <c r="A2782" s="34"/>
      <c r="B2782" s="35"/>
      <c r="C2782" s="192" t="s">
        <v>4596</v>
      </c>
      <c r="D2782" s="192" t="s">
        <v>274</v>
      </c>
      <c r="E2782" s="193" t="s">
        <v>7771</v>
      </c>
      <c r="F2782" s="194" t="s">
        <v>7743</v>
      </c>
      <c r="G2782" s="195" t="s">
        <v>952</v>
      </c>
      <c r="H2782" s="196">
        <v>1</v>
      </c>
      <c r="I2782" s="197"/>
      <c r="J2782" s="198">
        <f>ROUND(I2782*H2782,2)</f>
        <v>0</v>
      </c>
      <c r="K2782" s="194" t="s">
        <v>1</v>
      </c>
      <c r="L2782" s="39"/>
      <c r="M2782" s="199" t="s">
        <v>1</v>
      </c>
      <c r="N2782" s="200" t="s">
        <v>41</v>
      </c>
      <c r="O2782" s="71"/>
      <c r="P2782" s="201">
        <f>O2782*H2782</f>
        <v>0</v>
      </c>
      <c r="Q2782" s="201">
        <v>0</v>
      </c>
      <c r="R2782" s="201">
        <f>Q2782*H2782</f>
        <v>0</v>
      </c>
      <c r="S2782" s="201">
        <v>0</v>
      </c>
      <c r="T2782" s="202">
        <f>S2782*H2782</f>
        <v>0</v>
      </c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4"/>
      <c r="AE2782" s="34"/>
      <c r="AR2782" s="203" t="s">
        <v>279</v>
      </c>
      <c r="AT2782" s="203" t="s">
        <v>274</v>
      </c>
      <c r="AU2782" s="203" t="s">
        <v>16</v>
      </c>
      <c r="AY2782" s="17" t="s">
        <v>272</v>
      </c>
      <c r="BE2782" s="204">
        <f>IF(N2782="základní",J2782,0)</f>
        <v>0</v>
      </c>
      <c r="BF2782" s="204">
        <f>IF(N2782="snížená",J2782,0)</f>
        <v>0</v>
      </c>
      <c r="BG2782" s="204">
        <f>IF(N2782="zákl. přenesená",J2782,0)</f>
        <v>0</v>
      </c>
      <c r="BH2782" s="204">
        <f>IF(N2782="sníž. přenesená",J2782,0)</f>
        <v>0</v>
      </c>
      <c r="BI2782" s="204">
        <f>IF(N2782="nulová",J2782,0)</f>
        <v>0</v>
      </c>
      <c r="BJ2782" s="17" t="s">
        <v>16</v>
      </c>
      <c r="BK2782" s="204">
        <f>ROUND(I2782*H2782,2)</f>
        <v>0</v>
      </c>
      <c r="BL2782" s="17" t="s">
        <v>279</v>
      </c>
      <c r="BM2782" s="203" t="s">
        <v>7772</v>
      </c>
    </row>
    <row r="2783" spans="1:65" s="13" customFormat="1" ht="11.25">
      <c r="B2783" s="210"/>
      <c r="C2783" s="211"/>
      <c r="D2783" s="212" t="s">
        <v>283</v>
      </c>
      <c r="E2783" s="213" t="s">
        <v>1</v>
      </c>
      <c r="F2783" s="214" t="s">
        <v>6909</v>
      </c>
      <c r="G2783" s="211"/>
      <c r="H2783" s="213" t="s">
        <v>1</v>
      </c>
      <c r="I2783" s="215"/>
      <c r="J2783" s="211"/>
      <c r="K2783" s="211"/>
      <c r="L2783" s="216"/>
      <c r="M2783" s="217"/>
      <c r="N2783" s="218"/>
      <c r="O2783" s="218"/>
      <c r="P2783" s="218"/>
      <c r="Q2783" s="218"/>
      <c r="R2783" s="218"/>
      <c r="S2783" s="218"/>
      <c r="T2783" s="219"/>
      <c r="AT2783" s="220" t="s">
        <v>283</v>
      </c>
      <c r="AU2783" s="220" t="s">
        <v>16</v>
      </c>
      <c r="AV2783" s="13" t="s">
        <v>16</v>
      </c>
      <c r="AW2783" s="13" t="s">
        <v>32</v>
      </c>
      <c r="AX2783" s="13" t="s">
        <v>76</v>
      </c>
      <c r="AY2783" s="220" t="s">
        <v>272</v>
      </c>
    </row>
    <row r="2784" spans="1:65" s="14" customFormat="1" ht="11.25">
      <c r="B2784" s="221"/>
      <c r="C2784" s="222"/>
      <c r="D2784" s="212" t="s">
        <v>283</v>
      </c>
      <c r="E2784" s="223" t="s">
        <v>1</v>
      </c>
      <c r="F2784" s="224" t="s">
        <v>16</v>
      </c>
      <c r="G2784" s="222"/>
      <c r="H2784" s="225">
        <v>1</v>
      </c>
      <c r="I2784" s="226"/>
      <c r="J2784" s="222"/>
      <c r="K2784" s="222"/>
      <c r="L2784" s="227"/>
      <c r="M2784" s="228"/>
      <c r="N2784" s="229"/>
      <c r="O2784" s="229"/>
      <c r="P2784" s="229"/>
      <c r="Q2784" s="229"/>
      <c r="R2784" s="229"/>
      <c r="S2784" s="229"/>
      <c r="T2784" s="230"/>
      <c r="AT2784" s="231" t="s">
        <v>283</v>
      </c>
      <c r="AU2784" s="231" t="s">
        <v>16</v>
      </c>
      <c r="AV2784" s="14" t="s">
        <v>84</v>
      </c>
      <c r="AW2784" s="14" t="s">
        <v>32</v>
      </c>
      <c r="AX2784" s="14" t="s">
        <v>76</v>
      </c>
      <c r="AY2784" s="231" t="s">
        <v>272</v>
      </c>
    </row>
    <row r="2785" spans="1:65" s="15" customFormat="1" ht="11.25">
      <c r="B2785" s="246"/>
      <c r="C2785" s="247"/>
      <c r="D2785" s="212" t="s">
        <v>283</v>
      </c>
      <c r="E2785" s="248" t="s">
        <v>1</v>
      </c>
      <c r="F2785" s="249" t="s">
        <v>5942</v>
      </c>
      <c r="G2785" s="247"/>
      <c r="H2785" s="250">
        <v>1</v>
      </c>
      <c r="I2785" s="251"/>
      <c r="J2785" s="247"/>
      <c r="K2785" s="247"/>
      <c r="L2785" s="252"/>
      <c r="M2785" s="253"/>
      <c r="N2785" s="254"/>
      <c r="O2785" s="254"/>
      <c r="P2785" s="254"/>
      <c r="Q2785" s="254"/>
      <c r="R2785" s="254"/>
      <c r="S2785" s="254"/>
      <c r="T2785" s="255"/>
      <c r="AT2785" s="256" t="s">
        <v>283</v>
      </c>
      <c r="AU2785" s="256" t="s">
        <v>16</v>
      </c>
      <c r="AV2785" s="15" t="s">
        <v>279</v>
      </c>
      <c r="AW2785" s="15" t="s">
        <v>32</v>
      </c>
      <c r="AX2785" s="15" t="s">
        <v>16</v>
      </c>
      <c r="AY2785" s="256" t="s">
        <v>272</v>
      </c>
    </row>
    <row r="2786" spans="1:65" s="2" customFormat="1" ht="37.9" customHeight="1">
      <c r="A2786" s="34"/>
      <c r="B2786" s="35"/>
      <c r="C2786" s="192" t="s">
        <v>4600</v>
      </c>
      <c r="D2786" s="192" t="s">
        <v>274</v>
      </c>
      <c r="E2786" s="193" t="s">
        <v>7773</v>
      </c>
      <c r="F2786" s="194" t="s">
        <v>7746</v>
      </c>
      <c r="G2786" s="195" t="s">
        <v>952</v>
      </c>
      <c r="H2786" s="196">
        <v>1</v>
      </c>
      <c r="I2786" s="197"/>
      <c r="J2786" s="198">
        <f>ROUND(I2786*H2786,2)</f>
        <v>0</v>
      </c>
      <c r="K2786" s="194" t="s">
        <v>1</v>
      </c>
      <c r="L2786" s="39"/>
      <c r="M2786" s="199" t="s">
        <v>1</v>
      </c>
      <c r="N2786" s="200" t="s">
        <v>41</v>
      </c>
      <c r="O2786" s="71"/>
      <c r="P2786" s="201">
        <f>O2786*H2786</f>
        <v>0</v>
      </c>
      <c r="Q2786" s="201">
        <v>0</v>
      </c>
      <c r="R2786" s="201">
        <f>Q2786*H2786</f>
        <v>0</v>
      </c>
      <c r="S2786" s="201">
        <v>0</v>
      </c>
      <c r="T2786" s="202">
        <f>S2786*H2786</f>
        <v>0</v>
      </c>
      <c r="U2786" s="34"/>
      <c r="V2786" s="34"/>
      <c r="W2786" s="34"/>
      <c r="X2786" s="34"/>
      <c r="Y2786" s="34"/>
      <c r="Z2786" s="34"/>
      <c r="AA2786" s="34"/>
      <c r="AB2786" s="34"/>
      <c r="AC2786" s="34"/>
      <c r="AD2786" s="34"/>
      <c r="AE2786" s="34"/>
      <c r="AR2786" s="203" t="s">
        <v>279</v>
      </c>
      <c r="AT2786" s="203" t="s">
        <v>274</v>
      </c>
      <c r="AU2786" s="203" t="s">
        <v>16</v>
      </c>
      <c r="AY2786" s="17" t="s">
        <v>272</v>
      </c>
      <c r="BE2786" s="204">
        <f>IF(N2786="základní",J2786,0)</f>
        <v>0</v>
      </c>
      <c r="BF2786" s="204">
        <f>IF(N2786="snížená",J2786,0)</f>
        <v>0</v>
      </c>
      <c r="BG2786" s="204">
        <f>IF(N2786="zákl. přenesená",J2786,0)</f>
        <v>0</v>
      </c>
      <c r="BH2786" s="204">
        <f>IF(N2786="sníž. přenesená",J2786,0)</f>
        <v>0</v>
      </c>
      <c r="BI2786" s="204">
        <f>IF(N2786="nulová",J2786,0)</f>
        <v>0</v>
      </c>
      <c r="BJ2786" s="17" t="s">
        <v>16</v>
      </c>
      <c r="BK2786" s="204">
        <f>ROUND(I2786*H2786,2)</f>
        <v>0</v>
      </c>
      <c r="BL2786" s="17" t="s">
        <v>279</v>
      </c>
      <c r="BM2786" s="203" t="s">
        <v>7774</v>
      </c>
    </row>
    <row r="2787" spans="1:65" s="13" customFormat="1" ht="11.25">
      <c r="B2787" s="210"/>
      <c r="C2787" s="211"/>
      <c r="D2787" s="212" t="s">
        <v>283</v>
      </c>
      <c r="E2787" s="213" t="s">
        <v>1</v>
      </c>
      <c r="F2787" s="214" t="s">
        <v>6909</v>
      </c>
      <c r="G2787" s="211"/>
      <c r="H2787" s="213" t="s">
        <v>1</v>
      </c>
      <c r="I2787" s="215"/>
      <c r="J2787" s="211"/>
      <c r="K2787" s="211"/>
      <c r="L2787" s="216"/>
      <c r="M2787" s="217"/>
      <c r="N2787" s="218"/>
      <c r="O2787" s="218"/>
      <c r="P2787" s="218"/>
      <c r="Q2787" s="218"/>
      <c r="R2787" s="218"/>
      <c r="S2787" s="218"/>
      <c r="T2787" s="219"/>
      <c r="AT2787" s="220" t="s">
        <v>283</v>
      </c>
      <c r="AU2787" s="220" t="s">
        <v>16</v>
      </c>
      <c r="AV2787" s="13" t="s">
        <v>16</v>
      </c>
      <c r="AW2787" s="13" t="s">
        <v>32</v>
      </c>
      <c r="AX2787" s="13" t="s">
        <v>76</v>
      </c>
      <c r="AY2787" s="220" t="s">
        <v>272</v>
      </c>
    </row>
    <row r="2788" spans="1:65" s="14" customFormat="1" ht="11.25">
      <c r="B2788" s="221"/>
      <c r="C2788" s="222"/>
      <c r="D2788" s="212" t="s">
        <v>283</v>
      </c>
      <c r="E2788" s="223" t="s">
        <v>1</v>
      </c>
      <c r="F2788" s="224" t="s">
        <v>16</v>
      </c>
      <c r="G2788" s="222"/>
      <c r="H2788" s="225">
        <v>1</v>
      </c>
      <c r="I2788" s="226"/>
      <c r="J2788" s="222"/>
      <c r="K2788" s="222"/>
      <c r="L2788" s="227"/>
      <c r="M2788" s="228"/>
      <c r="N2788" s="229"/>
      <c r="O2788" s="229"/>
      <c r="P2788" s="229"/>
      <c r="Q2788" s="229"/>
      <c r="R2788" s="229"/>
      <c r="S2788" s="229"/>
      <c r="T2788" s="230"/>
      <c r="AT2788" s="231" t="s">
        <v>283</v>
      </c>
      <c r="AU2788" s="231" t="s">
        <v>16</v>
      </c>
      <c r="AV2788" s="14" t="s">
        <v>84</v>
      </c>
      <c r="AW2788" s="14" t="s">
        <v>32</v>
      </c>
      <c r="AX2788" s="14" t="s">
        <v>76</v>
      </c>
      <c r="AY2788" s="231" t="s">
        <v>272</v>
      </c>
    </row>
    <row r="2789" spans="1:65" s="15" customFormat="1" ht="11.25">
      <c r="B2789" s="246"/>
      <c r="C2789" s="247"/>
      <c r="D2789" s="212" t="s">
        <v>283</v>
      </c>
      <c r="E2789" s="248" t="s">
        <v>1</v>
      </c>
      <c r="F2789" s="249" t="s">
        <v>5942</v>
      </c>
      <c r="G2789" s="247"/>
      <c r="H2789" s="250">
        <v>1</v>
      </c>
      <c r="I2789" s="251"/>
      <c r="J2789" s="247"/>
      <c r="K2789" s="247"/>
      <c r="L2789" s="252"/>
      <c r="M2789" s="253"/>
      <c r="N2789" s="254"/>
      <c r="O2789" s="254"/>
      <c r="P2789" s="254"/>
      <c r="Q2789" s="254"/>
      <c r="R2789" s="254"/>
      <c r="S2789" s="254"/>
      <c r="T2789" s="255"/>
      <c r="AT2789" s="256" t="s">
        <v>283</v>
      </c>
      <c r="AU2789" s="256" t="s">
        <v>16</v>
      </c>
      <c r="AV2789" s="15" t="s">
        <v>279</v>
      </c>
      <c r="AW2789" s="15" t="s">
        <v>32</v>
      </c>
      <c r="AX2789" s="15" t="s">
        <v>16</v>
      </c>
      <c r="AY2789" s="256" t="s">
        <v>272</v>
      </c>
    </row>
    <row r="2790" spans="1:65" s="2" customFormat="1" ht="37.9" customHeight="1">
      <c r="A2790" s="34"/>
      <c r="B2790" s="35"/>
      <c r="C2790" s="192" t="s">
        <v>4604</v>
      </c>
      <c r="D2790" s="192" t="s">
        <v>274</v>
      </c>
      <c r="E2790" s="193" t="s">
        <v>7775</v>
      </c>
      <c r="F2790" s="194" t="s">
        <v>6981</v>
      </c>
      <c r="G2790" s="195" t="s">
        <v>185</v>
      </c>
      <c r="H2790" s="196">
        <v>3</v>
      </c>
      <c r="I2790" s="197"/>
      <c r="J2790" s="198">
        <f>ROUND(I2790*H2790,2)</f>
        <v>0</v>
      </c>
      <c r="K2790" s="194" t="s">
        <v>1</v>
      </c>
      <c r="L2790" s="39"/>
      <c r="M2790" s="199" t="s">
        <v>1</v>
      </c>
      <c r="N2790" s="200" t="s">
        <v>41</v>
      </c>
      <c r="O2790" s="71"/>
      <c r="P2790" s="201">
        <f>O2790*H2790</f>
        <v>0</v>
      </c>
      <c r="Q2790" s="201">
        <v>0</v>
      </c>
      <c r="R2790" s="201">
        <f>Q2790*H2790</f>
        <v>0</v>
      </c>
      <c r="S2790" s="201">
        <v>0</v>
      </c>
      <c r="T2790" s="202">
        <f>S2790*H2790</f>
        <v>0</v>
      </c>
      <c r="U2790" s="34"/>
      <c r="V2790" s="34"/>
      <c r="W2790" s="34"/>
      <c r="X2790" s="34"/>
      <c r="Y2790" s="34"/>
      <c r="Z2790" s="34"/>
      <c r="AA2790" s="34"/>
      <c r="AB2790" s="34"/>
      <c r="AC2790" s="34"/>
      <c r="AD2790" s="34"/>
      <c r="AE2790" s="34"/>
      <c r="AR2790" s="203" t="s">
        <v>279</v>
      </c>
      <c r="AT2790" s="203" t="s">
        <v>274</v>
      </c>
      <c r="AU2790" s="203" t="s">
        <v>16</v>
      </c>
      <c r="AY2790" s="17" t="s">
        <v>272</v>
      </c>
      <c r="BE2790" s="204">
        <f>IF(N2790="základní",J2790,0)</f>
        <v>0</v>
      </c>
      <c r="BF2790" s="204">
        <f>IF(N2790="snížená",J2790,0)</f>
        <v>0</v>
      </c>
      <c r="BG2790" s="204">
        <f>IF(N2790="zákl. přenesená",J2790,0)</f>
        <v>0</v>
      </c>
      <c r="BH2790" s="204">
        <f>IF(N2790="sníž. přenesená",J2790,0)</f>
        <v>0</v>
      </c>
      <c r="BI2790" s="204">
        <f>IF(N2790="nulová",J2790,0)</f>
        <v>0</v>
      </c>
      <c r="BJ2790" s="17" t="s">
        <v>16</v>
      </c>
      <c r="BK2790" s="204">
        <f>ROUND(I2790*H2790,2)</f>
        <v>0</v>
      </c>
      <c r="BL2790" s="17" t="s">
        <v>279</v>
      </c>
      <c r="BM2790" s="203" t="s">
        <v>7776</v>
      </c>
    </row>
    <row r="2791" spans="1:65" s="13" customFormat="1" ht="11.25">
      <c r="B2791" s="210"/>
      <c r="C2791" s="211"/>
      <c r="D2791" s="212" t="s">
        <v>283</v>
      </c>
      <c r="E2791" s="213" t="s">
        <v>1</v>
      </c>
      <c r="F2791" s="214" t="s">
        <v>6909</v>
      </c>
      <c r="G2791" s="211"/>
      <c r="H2791" s="213" t="s">
        <v>1</v>
      </c>
      <c r="I2791" s="215"/>
      <c r="J2791" s="211"/>
      <c r="K2791" s="211"/>
      <c r="L2791" s="216"/>
      <c r="M2791" s="217"/>
      <c r="N2791" s="218"/>
      <c r="O2791" s="218"/>
      <c r="P2791" s="218"/>
      <c r="Q2791" s="218"/>
      <c r="R2791" s="218"/>
      <c r="S2791" s="218"/>
      <c r="T2791" s="219"/>
      <c r="AT2791" s="220" t="s">
        <v>283</v>
      </c>
      <c r="AU2791" s="220" t="s">
        <v>16</v>
      </c>
      <c r="AV2791" s="13" t="s">
        <v>16</v>
      </c>
      <c r="AW2791" s="13" t="s">
        <v>32</v>
      </c>
      <c r="AX2791" s="13" t="s">
        <v>76</v>
      </c>
      <c r="AY2791" s="220" t="s">
        <v>272</v>
      </c>
    </row>
    <row r="2792" spans="1:65" s="14" customFormat="1" ht="11.25">
      <c r="B2792" s="221"/>
      <c r="C2792" s="222"/>
      <c r="D2792" s="212" t="s">
        <v>283</v>
      </c>
      <c r="E2792" s="223" t="s">
        <v>1</v>
      </c>
      <c r="F2792" s="224" t="s">
        <v>291</v>
      </c>
      <c r="G2792" s="222"/>
      <c r="H2792" s="225">
        <v>3</v>
      </c>
      <c r="I2792" s="226"/>
      <c r="J2792" s="222"/>
      <c r="K2792" s="222"/>
      <c r="L2792" s="227"/>
      <c r="M2792" s="228"/>
      <c r="N2792" s="229"/>
      <c r="O2792" s="229"/>
      <c r="P2792" s="229"/>
      <c r="Q2792" s="229"/>
      <c r="R2792" s="229"/>
      <c r="S2792" s="229"/>
      <c r="T2792" s="230"/>
      <c r="AT2792" s="231" t="s">
        <v>283</v>
      </c>
      <c r="AU2792" s="231" t="s">
        <v>16</v>
      </c>
      <c r="AV2792" s="14" t="s">
        <v>84</v>
      </c>
      <c r="AW2792" s="14" t="s">
        <v>32</v>
      </c>
      <c r="AX2792" s="14" t="s">
        <v>76</v>
      </c>
      <c r="AY2792" s="231" t="s">
        <v>272</v>
      </c>
    </row>
    <row r="2793" spans="1:65" s="15" customFormat="1" ht="11.25">
      <c r="B2793" s="246"/>
      <c r="C2793" s="247"/>
      <c r="D2793" s="212" t="s">
        <v>283</v>
      </c>
      <c r="E2793" s="248" t="s">
        <v>1</v>
      </c>
      <c r="F2793" s="249" t="s">
        <v>5942</v>
      </c>
      <c r="G2793" s="247"/>
      <c r="H2793" s="250">
        <v>3</v>
      </c>
      <c r="I2793" s="251"/>
      <c r="J2793" s="247"/>
      <c r="K2793" s="247"/>
      <c r="L2793" s="252"/>
      <c r="M2793" s="253"/>
      <c r="N2793" s="254"/>
      <c r="O2793" s="254"/>
      <c r="P2793" s="254"/>
      <c r="Q2793" s="254"/>
      <c r="R2793" s="254"/>
      <c r="S2793" s="254"/>
      <c r="T2793" s="255"/>
      <c r="AT2793" s="256" t="s">
        <v>283</v>
      </c>
      <c r="AU2793" s="256" t="s">
        <v>16</v>
      </c>
      <c r="AV2793" s="15" t="s">
        <v>279</v>
      </c>
      <c r="AW2793" s="15" t="s">
        <v>32</v>
      </c>
      <c r="AX2793" s="15" t="s">
        <v>16</v>
      </c>
      <c r="AY2793" s="256" t="s">
        <v>272</v>
      </c>
    </row>
    <row r="2794" spans="1:65" s="2" customFormat="1" ht="37.9" customHeight="1">
      <c r="A2794" s="34"/>
      <c r="B2794" s="35"/>
      <c r="C2794" s="192" t="s">
        <v>4618</v>
      </c>
      <c r="D2794" s="192" t="s">
        <v>274</v>
      </c>
      <c r="E2794" s="193" t="s">
        <v>7777</v>
      </c>
      <c r="F2794" s="194" t="s">
        <v>6790</v>
      </c>
      <c r="G2794" s="195" t="s">
        <v>156</v>
      </c>
      <c r="H2794" s="196">
        <v>1</v>
      </c>
      <c r="I2794" s="197"/>
      <c r="J2794" s="198">
        <f>ROUND(I2794*H2794,2)</f>
        <v>0</v>
      </c>
      <c r="K2794" s="194" t="s">
        <v>1</v>
      </c>
      <c r="L2794" s="39"/>
      <c r="M2794" s="199" t="s">
        <v>1</v>
      </c>
      <c r="N2794" s="200" t="s">
        <v>41</v>
      </c>
      <c r="O2794" s="71"/>
      <c r="P2794" s="201">
        <f>O2794*H2794</f>
        <v>0</v>
      </c>
      <c r="Q2794" s="201">
        <v>0</v>
      </c>
      <c r="R2794" s="201">
        <f>Q2794*H2794</f>
        <v>0</v>
      </c>
      <c r="S2794" s="201">
        <v>0</v>
      </c>
      <c r="T2794" s="202">
        <f>S2794*H2794</f>
        <v>0</v>
      </c>
      <c r="U2794" s="34"/>
      <c r="V2794" s="34"/>
      <c r="W2794" s="34"/>
      <c r="X2794" s="34"/>
      <c r="Y2794" s="34"/>
      <c r="Z2794" s="34"/>
      <c r="AA2794" s="34"/>
      <c r="AB2794" s="34"/>
      <c r="AC2794" s="34"/>
      <c r="AD2794" s="34"/>
      <c r="AE2794" s="34"/>
      <c r="AR2794" s="203" t="s">
        <v>279</v>
      </c>
      <c r="AT2794" s="203" t="s">
        <v>274</v>
      </c>
      <c r="AU2794" s="203" t="s">
        <v>16</v>
      </c>
      <c r="AY2794" s="17" t="s">
        <v>272</v>
      </c>
      <c r="BE2794" s="204">
        <f>IF(N2794="základní",J2794,0)</f>
        <v>0</v>
      </c>
      <c r="BF2794" s="204">
        <f>IF(N2794="snížená",J2794,0)</f>
        <v>0</v>
      </c>
      <c r="BG2794" s="204">
        <f>IF(N2794="zákl. přenesená",J2794,0)</f>
        <v>0</v>
      </c>
      <c r="BH2794" s="204">
        <f>IF(N2794="sníž. přenesená",J2794,0)</f>
        <v>0</v>
      </c>
      <c r="BI2794" s="204">
        <f>IF(N2794="nulová",J2794,0)</f>
        <v>0</v>
      </c>
      <c r="BJ2794" s="17" t="s">
        <v>16</v>
      </c>
      <c r="BK2794" s="204">
        <f>ROUND(I2794*H2794,2)</f>
        <v>0</v>
      </c>
      <c r="BL2794" s="17" t="s">
        <v>279</v>
      </c>
      <c r="BM2794" s="203" t="s">
        <v>7778</v>
      </c>
    </row>
    <row r="2795" spans="1:65" s="13" customFormat="1" ht="11.25">
      <c r="B2795" s="210"/>
      <c r="C2795" s="211"/>
      <c r="D2795" s="212" t="s">
        <v>283</v>
      </c>
      <c r="E2795" s="213" t="s">
        <v>1</v>
      </c>
      <c r="F2795" s="214" t="s">
        <v>6909</v>
      </c>
      <c r="G2795" s="211"/>
      <c r="H2795" s="213" t="s">
        <v>1</v>
      </c>
      <c r="I2795" s="215"/>
      <c r="J2795" s="211"/>
      <c r="K2795" s="211"/>
      <c r="L2795" s="216"/>
      <c r="M2795" s="217"/>
      <c r="N2795" s="218"/>
      <c r="O2795" s="218"/>
      <c r="P2795" s="218"/>
      <c r="Q2795" s="218"/>
      <c r="R2795" s="218"/>
      <c r="S2795" s="218"/>
      <c r="T2795" s="219"/>
      <c r="AT2795" s="220" t="s">
        <v>283</v>
      </c>
      <c r="AU2795" s="220" t="s">
        <v>16</v>
      </c>
      <c r="AV2795" s="13" t="s">
        <v>16</v>
      </c>
      <c r="AW2795" s="13" t="s">
        <v>32</v>
      </c>
      <c r="AX2795" s="13" t="s">
        <v>76</v>
      </c>
      <c r="AY2795" s="220" t="s">
        <v>272</v>
      </c>
    </row>
    <row r="2796" spans="1:65" s="14" customFormat="1" ht="11.25">
      <c r="B2796" s="221"/>
      <c r="C2796" s="222"/>
      <c r="D2796" s="212" t="s">
        <v>283</v>
      </c>
      <c r="E2796" s="223" t="s">
        <v>1</v>
      </c>
      <c r="F2796" s="224" t="s">
        <v>16</v>
      </c>
      <c r="G2796" s="222"/>
      <c r="H2796" s="225">
        <v>1</v>
      </c>
      <c r="I2796" s="226"/>
      <c r="J2796" s="222"/>
      <c r="K2796" s="222"/>
      <c r="L2796" s="227"/>
      <c r="M2796" s="228"/>
      <c r="N2796" s="229"/>
      <c r="O2796" s="229"/>
      <c r="P2796" s="229"/>
      <c r="Q2796" s="229"/>
      <c r="R2796" s="229"/>
      <c r="S2796" s="229"/>
      <c r="T2796" s="230"/>
      <c r="AT2796" s="231" t="s">
        <v>283</v>
      </c>
      <c r="AU2796" s="231" t="s">
        <v>16</v>
      </c>
      <c r="AV2796" s="14" t="s">
        <v>84</v>
      </c>
      <c r="AW2796" s="14" t="s">
        <v>32</v>
      </c>
      <c r="AX2796" s="14" t="s">
        <v>76</v>
      </c>
      <c r="AY2796" s="231" t="s">
        <v>272</v>
      </c>
    </row>
    <row r="2797" spans="1:65" s="15" customFormat="1" ht="11.25">
      <c r="B2797" s="246"/>
      <c r="C2797" s="247"/>
      <c r="D2797" s="212" t="s">
        <v>283</v>
      </c>
      <c r="E2797" s="248" t="s">
        <v>1</v>
      </c>
      <c r="F2797" s="249" t="s">
        <v>5942</v>
      </c>
      <c r="G2797" s="247"/>
      <c r="H2797" s="250">
        <v>1</v>
      </c>
      <c r="I2797" s="251"/>
      <c r="J2797" s="247"/>
      <c r="K2797" s="247"/>
      <c r="L2797" s="252"/>
      <c r="M2797" s="253"/>
      <c r="N2797" s="254"/>
      <c r="O2797" s="254"/>
      <c r="P2797" s="254"/>
      <c r="Q2797" s="254"/>
      <c r="R2797" s="254"/>
      <c r="S2797" s="254"/>
      <c r="T2797" s="255"/>
      <c r="AT2797" s="256" t="s">
        <v>283</v>
      </c>
      <c r="AU2797" s="256" t="s">
        <v>16</v>
      </c>
      <c r="AV2797" s="15" t="s">
        <v>279</v>
      </c>
      <c r="AW2797" s="15" t="s">
        <v>32</v>
      </c>
      <c r="AX2797" s="15" t="s">
        <v>16</v>
      </c>
      <c r="AY2797" s="256" t="s">
        <v>272</v>
      </c>
    </row>
    <row r="2798" spans="1:65" s="2" customFormat="1" ht="55.5" customHeight="1">
      <c r="A2798" s="34"/>
      <c r="B2798" s="35"/>
      <c r="C2798" s="192" t="s">
        <v>4625</v>
      </c>
      <c r="D2798" s="192" t="s">
        <v>274</v>
      </c>
      <c r="E2798" s="193" t="s">
        <v>7779</v>
      </c>
      <c r="F2798" s="194" t="s">
        <v>7780</v>
      </c>
      <c r="G2798" s="195" t="s">
        <v>2594</v>
      </c>
      <c r="H2798" s="196">
        <v>4</v>
      </c>
      <c r="I2798" s="197"/>
      <c r="J2798" s="198">
        <f>ROUND(I2798*H2798,2)</f>
        <v>0</v>
      </c>
      <c r="K2798" s="194" t="s">
        <v>1</v>
      </c>
      <c r="L2798" s="39"/>
      <c r="M2798" s="199" t="s">
        <v>1</v>
      </c>
      <c r="N2798" s="200" t="s">
        <v>41</v>
      </c>
      <c r="O2798" s="71"/>
      <c r="P2798" s="201">
        <f>O2798*H2798</f>
        <v>0</v>
      </c>
      <c r="Q2798" s="201">
        <v>0</v>
      </c>
      <c r="R2798" s="201">
        <f>Q2798*H2798</f>
        <v>0</v>
      </c>
      <c r="S2798" s="201">
        <v>0</v>
      </c>
      <c r="T2798" s="202">
        <f>S2798*H2798</f>
        <v>0</v>
      </c>
      <c r="U2798" s="34"/>
      <c r="V2798" s="34"/>
      <c r="W2798" s="34"/>
      <c r="X2798" s="34"/>
      <c r="Y2798" s="34"/>
      <c r="Z2798" s="34"/>
      <c r="AA2798" s="34"/>
      <c r="AB2798" s="34"/>
      <c r="AC2798" s="34"/>
      <c r="AD2798" s="34"/>
      <c r="AE2798" s="34"/>
      <c r="AR2798" s="203" t="s">
        <v>279</v>
      </c>
      <c r="AT2798" s="203" t="s">
        <v>274</v>
      </c>
      <c r="AU2798" s="203" t="s">
        <v>16</v>
      </c>
      <c r="AY2798" s="17" t="s">
        <v>272</v>
      </c>
      <c r="BE2798" s="204">
        <f>IF(N2798="základní",J2798,0)</f>
        <v>0</v>
      </c>
      <c r="BF2798" s="204">
        <f>IF(N2798="snížená",J2798,0)</f>
        <v>0</v>
      </c>
      <c r="BG2798" s="204">
        <f>IF(N2798="zákl. přenesená",J2798,0)</f>
        <v>0</v>
      </c>
      <c r="BH2798" s="204">
        <f>IF(N2798="sníž. přenesená",J2798,0)</f>
        <v>0</v>
      </c>
      <c r="BI2798" s="204">
        <f>IF(N2798="nulová",J2798,0)</f>
        <v>0</v>
      </c>
      <c r="BJ2798" s="17" t="s">
        <v>16</v>
      </c>
      <c r="BK2798" s="204">
        <f>ROUND(I2798*H2798,2)</f>
        <v>0</v>
      </c>
      <c r="BL2798" s="17" t="s">
        <v>279</v>
      </c>
      <c r="BM2798" s="203" t="s">
        <v>7781</v>
      </c>
    </row>
    <row r="2799" spans="1:65" s="2" customFormat="1" ht="21.75" customHeight="1">
      <c r="A2799" s="34"/>
      <c r="B2799" s="35"/>
      <c r="C2799" s="192" t="s">
        <v>4637</v>
      </c>
      <c r="D2799" s="192" t="s">
        <v>274</v>
      </c>
      <c r="E2799" s="193" t="s">
        <v>7782</v>
      </c>
      <c r="F2799" s="194" t="s">
        <v>7722</v>
      </c>
      <c r="G2799" s="195" t="s">
        <v>380</v>
      </c>
      <c r="H2799" s="196">
        <v>0.06</v>
      </c>
      <c r="I2799" s="197"/>
      <c r="J2799" s="198">
        <f>ROUND(I2799*H2799,2)</f>
        <v>0</v>
      </c>
      <c r="K2799" s="194" t="s">
        <v>1</v>
      </c>
      <c r="L2799" s="39"/>
      <c r="M2799" s="199" t="s">
        <v>1</v>
      </c>
      <c r="N2799" s="200" t="s">
        <v>41</v>
      </c>
      <c r="O2799" s="71"/>
      <c r="P2799" s="201">
        <f>O2799*H2799</f>
        <v>0</v>
      </c>
      <c r="Q2799" s="201">
        <v>0</v>
      </c>
      <c r="R2799" s="201">
        <f>Q2799*H2799</f>
        <v>0</v>
      </c>
      <c r="S2799" s="201">
        <v>0</v>
      </c>
      <c r="T2799" s="202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203" t="s">
        <v>279</v>
      </c>
      <c r="AT2799" s="203" t="s">
        <v>274</v>
      </c>
      <c r="AU2799" s="203" t="s">
        <v>16</v>
      </c>
      <c r="AY2799" s="17" t="s">
        <v>272</v>
      </c>
      <c r="BE2799" s="204">
        <f>IF(N2799="základní",J2799,0)</f>
        <v>0</v>
      </c>
      <c r="BF2799" s="204">
        <f>IF(N2799="snížená",J2799,0)</f>
        <v>0</v>
      </c>
      <c r="BG2799" s="204">
        <f>IF(N2799="zákl. přenesená",J2799,0)</f>
        <v>0</v>
      </c>
      <c r="BH2799" s="204">
        <f>IF(N2799="sníž. přenesená",J2799,0)</f>
        <v>0</v>
      </c>
      <c r="BI2799" s="204">
        <f>IF(N2799="nulová",J2799,0)</f>
        <v>0</v>
      </c>
      <c r="BJ2799" s="17" t="s">
        <v>16</v>
      </c>
      <c r="BK2799" s="204">
        <f>ROUND(I2799*H2799,2)</f>
        <v>0</v>
      </c>
      <c r="BL2799" s="17" t="s">
        <v>279</v>
      </c>
      <c r="BM2799" s="203" t="s">
        <v>7783</v>
      </c>
    </row>
    <row r="2800" spans="1:65" s="12" customFormat="1" ht="25.9" customHeight="1">
      <c r="B2800" s="176"/>
      <c r="C2800" s="177"/>
      <c r="D2800" s="178" t="s">
        <v>75</v>
      </c>
      <c r="E2800" s="179" t="s">
        <v>7784</v>
      </c>
      <c r="F2800" s="179" t="s">
        <v>7785</v>
      </c>
      <c r="G2800" s="177"/>
      <c r="H2800" s="177"/>
      <c r="I2800" s="180"/>
      <c r="J2800" s="181">
        <f>BK2800</f>
        <v>0</v>
      </c>
      <c r="K2800" s="177"/>
      <c r="L2800" s="182"/>
      <c r="M2800" s="183"/>
      <c r="N2800" s="184"/>
      <c r="O2800" s="184"/>
      <c r="P2800" s="185">
        <f>SUM(P2801:P2843)</f>
        <v>0</v>
      </c>
      <c r="Q2800" s="184"/>
      <c r="R2800" s="185">
        <f>SUM(R2801:R2843)</f>
        <v>0</v>
      </c>
      <c r="S2800" s="184"/>
      <c r="T2800" s="186">
        <f>SUM(T2801:T2843)</f>
        <v>0</v>
      </c>
      <c r="AR2800" s="187" t="s">
        <v>16</v>
      </c>
      <c r="AT2800" s="188" t="s">
        <v>75</v>
      </c>
      <c r="AU2800" s="188" t="s">
        <v>76</v>
      </c>
      <c r="AY2800" s="187" t="s">
        <v>272</v>
      </c>
      <c r="BK2800" s="189">
        <f>SUM(BK2801:BK2843)</f>
        <v>0</v>
      </c>
    </row>
    <row r="2801" spans="1:65" s="2" customFormat="1" ht="44.25" customHeight="1">
      <c r="A2801" s="34"/>
      <c r="B2801" s="35"/>
      <c r="C2801" s="192" t="s">
        <v>4643</v>
      </c>
      <c r="D2801" s="192" t="s">
        <v>274</v>
      </c>
      <c r="E2801" s="193" t="s">
        <v>7786</v>
      </c>
      <c r="F2801" s="194" t="s">
        <v>7787</v>
      </c>
      <c r="G2801" s="195" t="s">
        <v>952</v>
      </c>
      <c r="H2801" s="196">
        <v>1</v>
      </c>
      <c r="I2801" s="197"/>
      <c r="J2801" s="198">
        <f>ROUND(I2801*H2801,2)</f>
        <v>0</v>
      </c>
      <c r="K2801" s="194" t="s">
        <v>1</v>
      </c>
      <c r="L2801" s="39"/>
      <c r="M2801" s="199" t="s">
        <v>1</v>
      </c>
      <c r="N2801" s="200" t="s">
        <v>41</v>
      </c>
      <c r="O2801" s="71"/>
      <c r="P2801" s="201">
        <f>O2801*H2801</f>
        <v>0</v>
      </c>
      <c r="Q2801" s="201">
        <v>0</v>
      </c>
      <c r="R2801" s="201">
        <f>Q2801*H2801</f>
        <v>0</v>
      </c>
      <c r="S2801" s="201">
        <v>0</v>
      </c>
      <c r="T2801" s="202">
        <f>S2801*H2801</f>
        <v>0</v>
      </c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R2801" s="203" t="s">
        <v>279</v>
      </c>
      <c r="AT2801" s="203" t="s">
        <v>274</v>
      </c>
      <c r="AU2801" s="203" t="s">
        <v>16</v>
      </c>
      <c r="AY2801" s="17" t="s">
        <v>272</v>
      </c>
      <c r="BE2801" s="204">
        <f>IF(N2801="základní",J2801,0)</f>
        <v>0</v>
      </c>
      <c r="BF2801" s="204">
        <f>IF(N2801="snížená",J2801,0)</f>
        <v>0</v>
      </c>
      <c r="BG2801" s="204">
        <f>IF(N2801="zákl. přenesená",J2801,0)</f>
        <v>0</v>
      </c>
      <c r="BH2801" s="204">
        <f>IF(N2801="sníž. přenesená",J2801,0)</f>
        <v>0</v>
      </c>
      <c r="BI2801" s="204">
        <f>IF(N2801="nulová",J2801,0)</f>
        <v>0</v>
      </c>
      <c r="BJ2801" s="17" t="s">
        <v>16</v>
      </c>
      <c r="BK2801" s="204">
        <f>ROUND(I2801*H2801,2)</f>
        <v>0</v>
      </c>
      <c r="BL2801" s="17" t="s">
        <v>279</v>
      </c>
      <c r="BM2801" s="203" t="s">
        <v>7788</v>
      </c>
    </row>
    <row r="2802" spans="1:65" s="13" customFormat="1" ht="22.5">
      <c r="B2802" s="210"/>
      <c r="C2802" s="211"/>
      <c r="D2802" s="212" t="s">
        <v>283</v>
      </c>
      <c r="E2802" s="213" t="s">
        <v>1</v>
      </c>
      <c r="F2802" s="214" t="s">
        <v>7398</v>
      </c>
      <c r="G2802" s="211"/>
      <c r="H2802" s="213" t="s">
        <v>1</v>
      </c>
      <c r="I2802" s="215"/>
      <c r="J2802" s="211"/>
      <c r="K2802" s="211"/>
      <c r="L2802" s="216"/>
      <c r="M2802" s="217"/>
      <c r="N2802" s="218"/>
      <c r="O2802" s="218"/>
      <c r="P2802" s="218"/>
      <c r="Q2802" s="218"/>
      <c r="R2802" s="218"/>
      <c r="S2802" s="218"/>
      <c r="T2802" s="219"/>
      <c r="AT2802" s="220" t="s">
        <v>283</v>
      </c>
      <c r="AU2802" s="220" t="s">
        <v>16</v>
      </c>
      <c r="AV2802" s="13" t="s">
        <v>16</v>
      </c>
      <c r="AW2802" s="13" t="s">
        <v>32</v>
      </c>
      <c r="AX2802" s="13" t="s">
        <v>76</v>
      </c>
      <c r="AY2802" s="220" t="s">
        <v>272</v>
      </c>
    </row>
    <row r="2803" spans="1:65" s="13" customFormat="1" ht="33.75">
      <c r="B2803" s="210"/>
      <c r="C2803" s="211"/>
      <c r="D2803" s="212" t="s">
        <v>283</v>
      </c>
      <c r="E2803" s="213" t="s">
        <v>1</v>
      </c>
      <c r="F2803" s="214" t="s">
        <v>7789</v>
      </c>
      <c r="G2803" s="211"/>
      <c r="H2803" s="213" t="s">
        <v>1</v>
      </c>
      <c r="I2803" s="215"/>
      <c r="J2803" s="211"/>
      <c r="K2803" s="211"/>
      <c r="L2803" s="216"/>
      <c r="M2803" s="217"/>
      <c r="N2803" s="218"/>
      <c r="O2803" s="218"/>
      <c r="P2803" s="218"/>
      <c r="Q2803" s="218"/>
      <c r="R2803" s="218"/>
      <c r="S2803" s="218"/>
      <c r="T2803" s="219"/>
      <c r="AT2803" s="220" t="s">
        <v>283</v>
      </c>
      <c r="AU2803" s="220" t="s">
        <v>16</v>
      </c>
      <c r="AV2803" s="13" t="s">
        <v>16</v>
      </c>
      <c r="AW2803" s="13" t="s">
        <v>32</v>
      </c>
      <c r="AX2803" s="13" t="s">
        <v>76</v>
      </c>
      <c r="AY2803" s="220" t="s">
        <v>272</v>
      </c>
    </row>
    <row r="2804" spans="1:65" s="13" customFormat="1" ht="22.5">
      <c r="B2804" s="210"/>
      <c r="C2804" s="211"/>
      <c r="D2804" s="212" t="s">
        <v>283</v>
      </c>
      <c r="E2804" s="213" t="s">
        <v>1</v>
      </c>
      <c r="F2804" s="214" t="s">
        <v>7660</v>
      </c>
      <c r="G2804" s="211"/>
      <c r="H2804" s="213" t="s">
        <v>1</v>
      </c>
      <c r="I2804" s="215"/>
      <c r="J2804" s="211"/>
      <c r="K2804" s="211"/>
      <c r="L2804" s="216"/>
      <c r="M2804" s="217"/>
      <c r="N2804" s="218"/>
      <c r="O2804" s="218"/>
      <c r="P2804" s="218"/>
      <c r="Q2804" s="218"/>
      <c r="R2804" s="218"/>
      <c r="S2804" s="218"/>
      <c r="T2804" s="219"/>
      <c r="AT2804" s="220" t="s">
        <v>283</v>
      </c>
      <c r="AU2804" s="220" t="s">
        <v>16</v>
      </c>
      <c r="AV2804" s="13" t="s">
        <v>16</v>
      </c>
      <c r="AW2804" s="13" t="s">
        <v>32</v>
      </c>
      <c r="AX2804" s="13" t="s">
        <v>76</v>
      </c>
      <c r="AY2804" s="220" t="s">
        <v>272</v>
      </c>
    </row>
    <row r="2805" spans="1:65" s="13" customFormat="1" ht="11.25">
      <c r="B2805" s="210"/>
      <c r="C2805" s="211"/>
      <c r="D2805" s="212" t="s">
        <v>283</v>
      </c>
      <c r="E2805" s="213" t="s">
        <v>1</v>
      </c>
      <c r="F2805" s="214" t="s">
        <v>6736</v>
      </c>
      <c r="G2805" s="211"/>
      <c r="H2805" s="213" t="s">
        <v>1</v>
      </c>
      <c r="I2805" s="215"/>
      <c r="J2805" s="211"/>
      <c r="K2805" s="211"/>
      <c r="L2805" s="216"/>
      <c r="M2805" s="217"/>
      <c r="N2805" s="218"/>
      <c r="O2805" s="218"/>
      <c r="P2805" s="218"/>
      <c r="Q2805" s="218"/>
      <c r="R2805" s="218"/>
      <c r="S2805" s="218"/>
      <c r="T2805" s="219"/>
      <c r="AT2805" s="220" t="s">
        <v>283</v>
      </c>
      <c r="AU2805" s="220" t="s">
        <v>16</v>
      </c>
      <c r="AV2805" s="13" t="s">
        <v>16</v>
      </c>
      <c r="AW2805" s="13" t="s">
        <v>32</v>
      </c>
      <c r="AX2805" s="13" t="s">
        <v>76</v>
      </c>
      <c r="AY2805" s="220" t="s">
        <v>272</v>
      </c>
    </row>
    <row r="2806" spans="1:65" s="14" customFormat="1" ht="11.25">
      <c r="B2806" s="221"/>
      <c r="C2806" s="222"/>
      <c r="D2806" s="212" t="s">
        <v>283</v>
      </c>
      <c r="E2806" s="223" t="s">
        <v>1</v>
      </c>
      <c r="F2806" s="224" t="s">
        <v>16</v>
      </c>
      <c r="G2806" s="222"/>
      <c r="H2806" s="225">
        <v>1</v>
      </c>
      <c r="I2806" s="226"/>
      <c r="J2806" s="222"/>
      <c r="K2806" s="222"/>
      <c r="L2806" s="227"/>
      <c r="M2806" s="228"/>
      <c r="N2806" s="229"/>
      <c r="O2806" s="229"/>
      <c r="P2806" s="229"/>
      <c r="Q2806" s="229"/>
      <c r="R2806" s="229"/>
      <c r="S2806" s="229"/>
      <c r="T2806" s="230"/>
      <c r="AT2806" s="231" t="s">
        <v>283</v>
      </c>
      <c r="AU2806" s="231" t="s">
        <v>16</v>
      </c>
      <c r="AV2806" s="14" t="s">
        <v>84</v>
      </c>
      <c r="AW2806" s="14" t="s">
        <v>32</v>
      </c>
      <c r="AX2806" s="14" t="s">
        <v>76</v>
      </c>
      <c r="AY2806" s="231" t="s">
        <v>272</v>
      </c>
    </row>
    <row r="2807" spans="1:65" s="15" customFormat="1" ht="11.25">
      <c r="B2807" s="246"/>
      <c r="C2807" s="247"/>
      <c r="D2807" s="212" t="s">
        <v>283</v>
      </c>
      <c r="E2807" s="248" t="s">
        <v>1</v>
      </c>
      <c r="F2807" s="249" t="s">
        <v>5942</v>
      </c>
      <c r="G2807" s="247"/>
      <c r="H2807" s="250">
        <v>1</v>
      </c>
      <c r="I2807" s="251"/>
      <c r="J2807" s="247"/>
      <c r="K2807" s="247"/>
      <c r="L2807" s="252"/>
      <c r="M2807" s="253"/>
      <c r="N2807" s="254"/>
      <c r="O2807" s="254"/>
      <c r="P2807" s="254"/>
      <c r="Q2807" s="254"/>
      <c r="R2807" s="254"/>
      <c r="S2807" s="254"/>
      <c r="T2807" s="255"/>
      <c r="AT2807" s="256" t="s">
        <v>283</v>
      </c>
      <c r="AU2807" s="256" t="s">
        <v>16</v>
      </c>
      <c r="AV2807" s="15" t="s">
        <v>279</v>
      </c>
      <c r="AW2807" s="15" t="s">
        <v>32</v>
      </c>
      <c r="AX2807" s="15" t="s">
        <v>16</v>
      </c>
      <c r="AY2807" s="256" t="s">
        <v>272</v>
      </c>
    </row>
    <row r="2808" spans="1:65" s="2" customFormat="1" ht="16.5" customHeight="1">
      <c r="A2808" s="34"/>
      <c r="B2808" s="35"/>
      <c r="C2808" s="192" t="s">
        <v>4650</v>
      </c>
      <c r="D2808" s="192" t="s">
        <v>274</v>
      </c>
      <c r="E2808" s="193" t="s">
        <v>7790</v>
      </c>
      <c r="F2808" s="194" t="s">
        <v>6908</v>
      </c>
      <c r="G2808" s="195" t="s">
        <v>952</v>
      </c>
      <c r="H2808" s="196">
        <v>1</v>
      </c>
      <c r="I2808" s="197"/>
      <c r="J2808" s="198">
        <f>ROUND(I2808*H2808,2)</f>
        <v>0</v>
      </c>
      <c r="K2808" s="194" t="s">
        <v>1</v>
      </c>
      <c r="L2808" s="39"/>
      <c r="M2808" s="199" t="s">
        <v>1</v>
      </c>
      <c r="N2808" s="200" t="s">
        <v>41</v>
      </c>
      <c r="O2808" s="71"/>
      <c r="P2808" s="201">
        <f>O2808*H2808</f>
        <v>0</v>
      </c>
      <c r="Q2808" s="201">
        <v>0</v>
      </c>
      <c r="R2808" s="201">
        <f>Q2808*H2808</f>
        <v>0</v>
      </c>
      <c r="S2808" s="201">
        <v>0</v>
      </c>
      <c r="T2808" s="202">
        <f>S2808*H2808</f>
        <v>0</v>
      </c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R2808" s="203" t="s">
        <v>279</v>
      </c>
      <c r="AT2808" s="203" t="s">
        <v>274</v>
      </c>
      <c r="AU2808" s="203" t="s">
        <v>16</v>
      </c>
      <c r="AY2808" s="17" t="s">
        <v>272</v>
      </c>
      <c r="BE2808" s="204">
        <f>IF(N2808="základní",J2808,0)</f>
        <v>0</v>
      </c>
      <c r="BF2808" s="204">
        <f>IF(N2808="snížená",J2808,0)</f>
        <v>0</v>
      </c>
      <c r="BG2808" s="204">
        <f>IF(N2808="zákl. přenesená",J2808,0)</f>
        <v>0</v>
      </c>
      <c r="BH2808" s="204">
        <f>IF(N2808="sníž. přenesená",J2808,0)</f>
        <v>0</v>
      </c>
      <c r="BI2808" s="204">
        <f>IF(N2808="nulová",J2808,0)</f>
        <v>0</v>
      </c>
      <c r="BJ2808" s="17" t="s">
        <v>16</v>
      </c>
      <c r="BK2808" s="204">
        <f>ROUND(I2808*H2808,2)</f>
        <v>0</v>
      </c>
      <c r="BL2808" s="17" t="s">
        <v>279</v>
      </c>
      <c r="BM2808" s="203" t="s">
        <v>7791</v>
      </c>
    </row>
    <row r="2809" spans="1:65" s="13" customFormat="1" ht="11.25">
      <c r="B2809" s="210"/>
      <c r="C2809" s="211"/>
      <c r="D2809" s="212" t="s">
        <v>283</v>
      </c>
      <c r="E2809" s="213" t="s">
        <v>1</v>
      </c>
      <c r="F2809" s="214" t="s">
        <v>6736</v>
      </c>
      <c r="G2809" s="211"/>
      <c r="H2809" s="213" t="s">
        <v>1</v>
      </c>
      <c r="I2809" s="215"/>
      <c r="J2809" s="211"/>
      <c r="K2809" s="211"/>
      <c r="L2809" s="216"/>
      <c r="M2809" s="217"/>
      <c r="N2809" s="218"/>
      <c r="O2809" s="218"/>
      <c r="P2809" s="218"/>
      <c r="Q2809" s="218"/>
      <c r="R2809" s="218"/>
      <c r="S2809" s="218"/>
      <c r="T2809" s="219"/>
      <c r="AT2809" s="220" t="s">
        <v>283</v>
      </c>
      <c r="AU2809" s="220" t="s">
        <v>16</v>
      </c>
      <c r="AV2809" s="13" t="s">
        <v>16</v>
      </c>
      <c r="AW2809" s="13" t="s">
        <v>32</v>
      </c>
      <c r="AX2809" s="13" t="s">
        <v>76</v>
      </c>
      <c r="AY2809" s="220" t="s">
        <v>272</v>
      </c>
    </row>
    <row r="2810" spans="1:65" s="14" customFormat="1" ht="11.25">
      <c r="B2810" s="221"/>
      <c r="C2810" s="222"/>
      <c r="D2810" s="212" t="s">
        <v>283</v>
      </c>
      <c r="E2810" s="223" t="s">
        <v>1</v>
      </c>
      <c r="F2810" s="224" t="s">
        <v>16</v>
      </c>
      <c r="G2810" s="222"/>
      <c r="H2810" s="225">
        <v>1</v>
      </c>
      <c r="I2810" s="226"/>
      <c r="J2810" s="222"/>
      <c r="K2810" s="222"/>
      <c r="L2810" s="227"/>
      <c r="M2810" s="228"/>
      <c r="N2810" s="229"/>
      <c r="O2810" s="229"/>
      <c r="P2810" s="229"/>
      <c r="Q2810" s="229"/>
      <c r="R2810" s="229"/>
      <c r="S2810" s="229"/>
      <c r="T2810" s="230"/>
      <c r="AT2810" s="231" t="s">
        <v>283</v>
      </c>
      <c r="AU2810" s="231" t="s">
        <v>16</v>
      </c>
      <c r="AV2810" s="14" t="s">
        <v>84</v>
      </c>
      <c r="AW2810" s="14" t="s">
        <v>32</v>
      </c>
      <c r="AX2810" s="14" t="s">
        <v>76</v>
      </c>
      <c r="AY2810" s="231" t="s">
        <v>272</v>
      </c>
    </row>
    <row r="2811" spans="1:65" s="15" customFormat="1" ht="11.25">
      <c r="B2811" s="246"/>
      <c r="C2811" s="247"/>
      <c r="D2811" s="212" t="s">
        <v>283</v>
      </c>
      <c r="E2811" s="248" t="s">
        <v>1</v>
      </c>
      <c r="F2811" s="249" t="s">
        <v>5942</v>
      </c>
      <c r="G2811" s="247"/>
      <c r="H2811" s="250">
        <v>1</v>
      </c>
      <c r="I2811" s="251"/>
      <c r="J2811" s="247"/>
      <c r="K2811" s="247"/>
      <c r="L2811" s="252"/>
      <c r="M2811" s="253"/>
      <c r="N2811" s="254"/>
      <c r="O2811" s="254"/>
      <c r="P2811" s="254"/>
      <c r="Q2811" s="254"/>
      <c r="R2811" s="254"/>
      <c r="S2811" s="254"/>
      <c r="T2811" s="255"/>
      <c r="AT2811" s="256" t="s">
        <v>283</v>
      </c>
      <c r="AU2811" s="256" t="s">
        <v>16</v>
      </c>
      <c r="AV2811" s="15" t="s">
        <v>279</v>
      </c>
      <c r="AW2811" s="15" t="s">
        <v>32</v>
      </c>
      <c r="AX2811" s="15" t="s">
        <v>16</v>
      </c>
      <c r="AY2811" s="256" t="s">
        <v>272</v>
      </c>
    </row>
    <row r="2812" spans="1:65" s="2" customFormat="1" ht="16.5" customHeight="1">
      <c r="A2812" s="34"/>
      <c r="B2812" s="35"/>
      <c r="C2812" s="192" t="s">
        <v>4655</v>
      </c>
      <c r="D2812" s="192" t="s">
        <v>274</v>
      </c>
      <c r="E2812" s="193" t="s">
        <v>7792</v>
      </c>
      <c r="F2812" s="194" t="s">
        <v>7793</v>
      </c>
      <c r="G2812" s="195" t="s">
        <v>952</v>
      </c>
      <c r="H2812" s="196">
        <v>1</v>
      </c>
      <c r="I2812" s="197"/>
      <c r="J2812" s="198">
        <f>ROUND(I2812*H2812,2)</f>
        <v>0</v>
      </c>
      <c r="K2812" s="194" t="s">
        <v>1</v>
      </c>
      <c r="L2812" s="39"/>
      <c r="M2812" s="199" t="s">
        <v>1</v>
      </c>
      <c r="N2812" s="200" t="s">
        <v>41</v>
      </c>
      <c r="O2812" s="71"/>
      <c r="P2812" s="201">
        <f>O2812*H2812</f>
        <v>0</v>
      </c>
      <c r="Q2812" s="201">
        <v>0</v>
      </c>
      <c r="R2812" s="201">
        <f>Q2812*H2812</f>
        <v>0</v>
      </c>
      <c r="S2812" s="201">
        <v>0</v>
      </c>
      <c r="T2812" s="202">
        <f>S2812*H2812</f>
        <v>0</v>
      </c>
      <c r="U2812" s="34"/>
      <c r="V2812" s="34"/>
      <c r="W2812" s="34"/>
      <c r="X2812" s="34"/>
      <c r="Y2812" s="34"/>
      <c r="Z2812" s="34"/>
      <c r="AA2812" s="34"/>
      <c r="AB2812" s="34"/>
      <c r="AC2812" s="34"/>
      <c r="AD2812" s="34"/>
      <c r="AE2812" s="34"/>
      <c r="AR2812" s="203" t="s">
        <v>279</v>
      </c>
      <c r="AT2812" s="203" t="s">
        <v>274</v>
      </c>
      <c r="AU2812" s="203" t="s">
        <v>16</v>
      </c>
      <c r="AY2812" s="17" t="s">
        <v>272</v>
      </c>
      <c r="BE2812" s="204">
        <f>IF(N2812="základní",J2812,0)</f>
        <v>0</v>
      </c>
      <c r="BF2812" s="204">
        <f>IF(N2812="snížená",J2812,0)</f>
        <v>0</v>
      </c>
      <c r="BG2812" s="204">
        <f>IF(N2812="zákl. přenesená",J2812,0)</f>
        <v>0</v>
      </c>
      <c r="BH2812" s="204">
        <f>IF(N2812="sníž. přenesená",J2812,0)</f>
        <v>0</v>
      </c>
      <c r="BI2812" s="204">
        <f>IF(N2812="nulová",J2812,0)</f>
        <v>0</v>
      </c>
      <c r="BJ2812" s="17" t="s">
        <v>16</v>
      </c>
      <c r="BK2812" s="204">
        <f>ROUND(I2812*H2812,2)</f>
        <v>0</v>
      </c>
      <c r="BL2812" s="17" t="s">
        <v>279</v>
      </c>
      <c r="BM2812" s="203" t="s">
        <v>7794</v>
      </c>
    </row>
    <row r="2813" spans="1:65" s="13" customFormat="1" ht="11.25">
      <c r="B2813" s="210"/>
      <c r="C2813" s="211"/>
      <c r="D2813" s="212" t="s">
        <v>283</v>
      </c>
      <c r="E2813" s="213" t="s">
        <v>1</v>
      </c>
      <c r="F2813" s="214" t="s">
        <v>6736</v>
      </c>
      <c r="G2813" s="211"/>
      <c r="H2813" s="213" t="s">
        <v>1</v>
      </c>
      <c r="I2813" s="215"/>
      <c r="J2813" s="211"/>
      <c r="K2813" s="211"/>
      <c r="L2813" s="216"/>
      <c r="M2813" s="217"/>
      <c r="N2813" s="218"/>
      <c r="O2813" s="218"/>
      <c r="P2813" s="218"/>
      <c r="Q2813" s="218"/>
      <c r="R2813" s="218"/>
      <c r="S2813" s="218"/>
      <c r="T2813" s="219"/>
      <c r="AT2813" s="220" t="s">
        <v>283</v>
      </c>
      <c r="AU2813" s="220" t="s">
        <v>16</v>
      </c>
      <c r="AV2813" s="13" t="s">
        <v>16</v>
      </c>
      <c r="AW2813" s="13" t="s">
        <v>32</v>
      </c>
      <c r="AX2813" s="13" t="s">
        <v>76</v>
      </c>
      <c r="AY2813" s="220" t="s">
        <v>272</v>
      </c>
    </row>
    <row r="2814" spans="1:65" s="14" customFormat="1" ht="11.25">
      <c r="B2814" s="221"/>
      <c r="C2814" s="222"/>
      <c r="D2814" s="212" t="s">
        <v>283</v>
      </c>
      <c r="E2814" s="223" t="s">
        <v>1</v>
      </c>
      <c r="F2814" s="224" t="s">
        <v>16</v>
      </c>
      <c r="G2814" s="222"/>
      <c r="H2814" s="225">
        <v>1</v>
      </c>
      <c r="I2814" s="226"/>
      <c r="J2814" s="222"/>
      <c r="K2814" s="222"/>
      <c r="L2814" s="227"/>
      <c r="M2814" s="228"/>
      <c r="N2814" s="229"/>
      <c r="O2814" s="229"/>
      <c r="P2814" s="229"/>
      <c r="Q2814" s="229"/>
      <c r="R2814" s="229"/>
      <c r="S2814" s="229"/>
      <c r="T2814" s="230"/>
      <c r="AT2814" s="231" t="s">
        <v>283</v>
      </c>
      <c r="AU2814" s="231" t="s">
        <v>16</v>
      </c>
      <c r="AV2814" s="14" t="s">
        <v>84</v>
      </c>
      <c r="AW2814" s="14" t="s">
        <v>32</v>
      </c>
      <c r="AX2814" s="14" t="s">
        <v>76</v>
      </c>
      <c r="AY2814" s="231" t="s">
        <v>272</v>
      </c>
    </row>
    <row r="2815" spans="1:65" s="15" customFormat="1" ht="11.25">
      <c r="B2815" s="246"/>
      <c r="C2815" s="247"/>
      <c r="D2815" s="212" t="s">
        <v>283</v>
      </c>
      <c r="E2815" s="248" t="s">
        <v>1</v>
      </c>
      <c r="F2815" s="249" t="s">
        <v>5942</v>
      </c>
      <c r="G2815" s="247"/>
      <c r="H2815" s="250">
        <v>1</v>
      </c>
      <c r="I2815" s="251"/>
      <c r="J2815" s="247"/>
      <c r="K2815" s="247"/>
      <c r="L2815" s="252"/>
      <c r="M2815" s="253"/>
      <c r="N2815" s="254"/>
      <c r="O2815" s="254"/>
      <c r="P2815" s="254"/>
      <c r="Q2815" s="254"/>
      <c r="R2815" s="254"/>
      <c r="S2815" s="254"/>
      <c r="T2815" s="255"/>
      <c r="AT2815" s="256" t="s">
        <v>283</v>
      </c>
      <c r="AU2815" s="256" t="s">
        <v>16</v>
      </c>
      <c r="AV2815" s="15" t="s">
        <v>279</v>
      </c>
      <c r="AW2815" s="15" t="s">
        <v>32</v>
      </c>
      <c r="AX2815" s="15" t="s">
        <v>16</v>
      </c>
      <c r="AY2815" s="256" t="s">
        <v>272</v>
      </c>
    </row>
    <row r="2816" spans="1:65" s="2" customFormat="1" ht="16.5" customHeight="1">
      <c r="A2816" s="34"/>
      <c r="B2816" s="35"/>
      <c r="C2816" s="192" t="s">
        <v>4659</v>
      </c>
      <c r="D2816" s="192" t="s">
        <v>274</v>
      </c>
      <c r="E2816" s="193" t="s">
        <v>7795</v>
      </c>
      <c r="F2816" s="194" t="s">
        <v>7796</v>
      </c>
      <c r="G2816" s="195" t="s">
        <v>952</v>
      </c>
      <c r="H2816" s="196">
        <v>1</v>
      </c>
      <c r="I2816" s="197"/>
      <c r="J2816" s="198">
        <f>ROUND(I2816*H2816,2)</f>
        <v>0</v>
      </c>
      <c r="K2816" s="194" t="s">
        <v>1</v>
      </c>
      <c r="L2816" s="39"/>
      <c r="M2816" s="199" t="s">
        <v>1</v>
      </c>
      <c r="N2816" s="200" t="s">
        <v>41</v>
      </c>
      <c r="O2816" s="71"/>
      <c r="P2816" s="201">
        <f>O2816*H2816</f>
        <v>0</v>
      </c>
      <c r="Q2816" s="201">
        <v>0</v>
      </c>
      <c r="R2816" s="201">
        <f>Q2816*H2816</f>
        <v>0</v>
      </c>
      <c r="S2816" s="201">
        <v>0</v>
      </c>
      <c r="T2816" s="202">
        <f>S2816*H2816</f>
        <v>0</v>
      </c>
      <c r="U2816" s="34"/>
      <c r="V2816" s="34"/>
      <c r="W2816" s="34"/>
      <c r="X2816" s="34"/>
      <c r="Y2816" s="34"/>
      <c r="Z2816" s="34"/>
      <c r="AA2816" s="34"/>
      <c r="AB2816" s="34"/>
      <c r="AC2816" s="34"/>
      <c r="AD2816" s="34"/>
      <c r="AE2816" s="34"/>
      <c r="AR2816" s="203" t="s">
        <v>279</v>
      </c>
      <c r="AT2816" s="203" t="s">
        <v>274</v>
      </c>
      <c r="AU2816" s="203" t="s">
        <v>16</v>
      </c>
      <c r="AY2816" s="17" t="s">
        <v>272</v>
      </c>
      <c r="BE2816" s="204">
        <f>IF(N2816="základní",J2816,0)</f>
        <v>0</v>
      </c>
      <c r="BF2816" s="204">
        <f>IF(N2816="snížená",J2816,0)</f>
        <v>0</v>
      </c>
      <c r="BG2816" s="204">
        <f>IF(N2816="zákl. přenesená",J2816,0)</f>
        <v>0</v>
      </c>
      <c r="BH2816" s="204">
        <f>IF(N2816="sníž. přenesená",J2816,0)</f>
        <v>0</v>
      </c>
      <c r="BI2816" s="204">
        <f>IF(N2816="nulová",J2816,0)</f>
        <v>0</v>
      </c>
      <c r="BJ2816" s="17" t="s">
        <v>16</v>
      </c>
      <c r="BK2816" s="204">
        <f>ROUND(I2816*H2816,2)</f>
        <v>0</v>
      </c>
      <c r="BL2816" s="17" t="s">
        <v>279</v>
      </c>
      <c r="BM2816" s="203" t="s">
        <v>7797</v>
      </c>
    </row>
    <row r="2817" spans="1:65" s="13" customFormat="1" ht="11.25">
      <c r="B2817" s="210"/>
      <c r="C2817" s="211"/>
      <c r="D2817" s="212" t="s">
        <v>283</v>
      </c>
      <c r="E2817" s="213" t="s">
        <v>1</v>
      </c>
      <c r="F2817" s="214" t="s">
        <v>6736</v>
      </c>
      <c r="G2817" s="211"/>
      <c r="H2817" s="213" t="s">
        <v>1</v>
      </c>
      <c r="I2817" s="215"/>
      <c r="J2817" s="211"/>
      <c r="K2817" s="211"/>
      <c r="L2817" s="216"/>
      <c r="M2817" s="217"/>
      <c r="N2817" s="218"/>
      <c r="O2817" s="218"/>
      <c r="P2817" s="218"/>
      <c r="Q2817" s="218"/>
      <c r="R2817" s="218"/>
      <c r="S2817" s="218"/>
      <c r="T2817" s="219"/>
      <c r="AT2817" s="220" t="s">
        <v>283</v>
      </c>
      <c r="AU2817" s="220" t="s">
        <v>16</v>
      </c>
      <c r="AV2817" s="13" t="s">
        <v>16</v>
      </c>
      <c r="AW2817" s="13" t="s">
        <v>32</v>
      </c>
      <c r="AX2817" s="13" t="s">
        <v>76</v>
      </c>
      <c r="AY2817" s="220" t="s">
        <v>272</v>
      </c>
    </row>
    <row r="2818" spans="1:65" s="14" customFormat="1" ht="11.25">
      <c r="B2818" s="221"/>
      <c r="C2818" s="222"/>
      <c r="D2818" s="212" t="s">
        <v>283</v>
      </c>
      <c r="E2818" s="223" t="s">
        <v>1</v>
      </c>
      <c r="F2818" s="224" t="s">
        <v>16</v>
      </c>
      <c r="G2818" s="222"/>
      <c r="H2818" s="225">
        <v>1</v>
      </c>
      <c r="I2818" s="226"/>
      <c r="J2818" s="222"/>
      <c r="K2818" s="222"/>
      <c r="L2818" s="227"/>
      <c r="M2818" s="228"/>
      <c r="N2818" s="229"/>
      <c r="O2818" s="229"/>
      <c r="P2818" s="229"/>
      <c r="Q2818" s="229"/>
      <c r="R2818" s="229"/>
      <c r="S2818" s="229"/>
      <c r="T2818" s="230"/>
      <c r="AT2818" s="231" t="s">
        <v>283</v>
      </c>
      <c r="AU2818" s="231" t="s">
        <v>16</v>
      </c>
      <c r="AV2818" s="14" t="s">
        <v>84</v>
      </c>
      <c r="AW2818" s="14" t="s">
        <v>32</v>
      </c>
      <c r="AX2818" s="14" t="s">
        <v>76</v>
      </c>
      <c r="AY2818" s="231" t="s">
        <v>272</v>
      </c>
    </row>
    <row r="2819" spans="1:65" s="15" customFormat="1" ht="11.25">
      <c r="B2819" s="246"/>
      <c r="C2819" s="247"/>
      <c r="D2819" s="212" t="s">
        <v>283</v>
      </c>
      <c r="E2819" s="248" t="s">
        <v>1</v>
      </c>
      <c r="F2819" s="249" t="s">
        <v>5942</v>
      </c>
      <c r="G2819" s="247"/>
      <c r="H2819" s="250">
        <v>1</v>
      </c>
      <c r="I2819" s="251"/>
      <c r="J2819" s="247"/>
      <c r="K2819" s="247"/>
      <c r="L2819" s="252"/>
      <c r="M2819" s="253"/>
      <c r="N2819" s="254"/>
      <c r="O2819" s="254"/>
      <c r="P2819" s="254"/>
      <c r="Q2819" s="254"/>
      <c r="R2819" s="254"/>
      <c r="S2819" s="254"/>
      <c r="T2819" s="255"/>
      <c r="AT2819" s="256" t="s">
        <v>283</v>
      </c>
      <c r="AU2819" s="256" t="s">
        <v>16</v>
      </c>
      <c r="AV2819" s="15" t="s">
        <v>279</v>
      </c>
      <c r="AW2819" s="15" t="s">
        <v>32</v>
      </c>
      <c r="AX2819" s="15" t="s">
        <v>16</v>
      </c>
      <c r="AY2819" s="256" t="s">
        <v>272</v>
      </c>
    </row>
    <row r="2820" spans="1:65" s="2" customFormat="1" ht="24.2" customHeight="1">
      <c r="A2820" s="34"/>
      <c r="B2820" s="35"/>
      <c r="C2820" s="192" t="s">
        <v>4664</v>
      </c>
      <c r="D2820" s="192" t="s">
        <v>274</v>
      </c>
      <c r="E2820" s="193" t="s">
        <v>7798</v>
      </c>
      <c r="F2820" s="194" t="s">
        <v>7799</v>
      </c>
      <c r="G2820" s="195" t="s">
        <v>952</v>
      </c>
      <c r="H2820" s="196">
        <v>1</v>
      </c>
      <c r="I2820" s="197"/>
      <c r="J2820" s="198">
        <f>ROUND(I2820*H2820,2)</f>
        <v>0</v>
      </c>
      <c r="K2820" s="194" t="s">
        <v>1</v>
      </c>
      <c r="L2820" s="39"/>
      <c r="M2820" s="199" t="s">
        <v>1</v>
      </c>
      <c r="N2820" s="200" t="s">
        <v>41</v>
      </c>
      <c r="O2820" s="71"/>
      <c r="P2820" s="201">
        <f>O2820*H2820</f>
        <v>0</v>
      </c>
      <c r="Q2820" s="201">
        <v>0</v>
      </c>
      <c r="R2820" s="201">
        <f>Q2820*H2820</f>
        <v>0</v>
      </c>
      <c r="S2820" s="201">
        <v>0</v>
      </c>
      <c r="T2820" s="202">
        <f>S2820*H2820</f>
        <v>0</v>
      </c>
      <c r="U2820" s="34"/>
      <c r="V2820" s="34"/>
      <c r="W2820" s="34"/>
      <c r="X2820" s="34"/>
      <c r="Y2820" s="34"/>
      <c r="Z2820" s="34"/>
      <c r="AA2820" s="34"/>
      <c r="AB2820" s="34"/>
      <c r="AC2820" s="34"/>
      <c r="AD2820" s="34"/>
      <c r="AE2820" s="34"/>
      <c r="AR2820" s="203" t="s">
        <v>279</v>
      </c>
      <c r="AT2820" s="203" t="s">
        <v>274</v>
      </c>
      <c r="AU2820" s="203" t="s">
        <v>16</v>
      </c>
      <c r="AY2820" s="17" t="s">
        <v>272</v>
      </c>
      <c r="BE2820" s="204">
        <f>IF(N2820="základní",J2820,0)</f>
        <v>0</v>
      </c>
      <c r="BF2820" s="204">
        <f>IF(N2820="snížená",J2820,0)</f>
        <v>0</v>
      </c>
      <c r="BG2820" s="204">
        <f>IF(N2820="zákl. přenesená",J2820,0)</f>
        <v>0</v>
      </c>
      <c r="BH2820" s="204">
        <f>IF(N2820="sníž. přenesená",J2820,0)</f>
        <v>0</v>
      </c>
      <c r="BI2820" s="204">
        <f>IF(N2820="nulová",J2820,0)</f>
        <v>0</v>
      </c>
      <c r="BJ2820" s="17" t="s">
        <v>16</v>
      </c>
      <c r="BK2820" s="204">
        <f>ROUND(I2820*H2820,2)</f>
        <v>0</v>
      </c>
      <c r="BL2820" s="17" t="s">
        <v>279</v>
      </c>
      <c r="BM2820" s="203" t="s">
        <v>7800</v>
      </c>
    </row>
    <row r="2821" spans="1:65" s="13" customFormat="1" ht="11.25">
      <c r="B2821" s="210"/>
      <c r="C2821" s="211"/>
      <c r="D2821" s="212" t="s">
        <v>283</v>
      </c>
      <c r="E2821" s="213" t="s">
        <v>1</v>
      </c>
      <c r="F2821" s="214" t="s">
        <v>7672</v>
      </c>
      <c r="G2821" s="211"/>
      <c r="H2821" s="213" t="s">
        <v>1</v>
      </c>
      <c r="I2821" s="215"/>
      <c r="J2821" s="211"/>
      <c r="K2821" s="211"/>
      <c r="L2821" s="216"/>
      <c r="M2821" s="217"/>
      <c r="N2821" s="218"/>
      <c r="O2821" s="218"/>
      <c r="P2821" s="218"/>
      <c r="Q2821" s="218"/>
      <c r="R2821" s="218"/>
      <c r="S2821" s="218"/>
      <c r="T2821" s="219"/>
      <c r="AT2821" s="220" t="s">
        <v>283</v>
      </c>
      <c r="AU2821" s="220" t="s">
        <v>16</v>
      </c>
      <c r="AV2821" s="13" t="s">
        <v>16</v>
      </c>
      <c r="AW2821" s="13" t="s">
        <v>32</v>
      </c>
      <c r="AX2821" s="13" t="s">
        <v>76</v>
      </c>
      <c r="AY2821" s="220" t="s">
        <v>272</v>
      </c>
    </row>
    <row r="2822" spans="1:65" s="13" customFormat="1" ht="11.25">
      <c r="B2822" s="210"/>
      <c r="C2822" s="211"/>
      <c r="D2822" s="212" t="s">
        <v>283</v>
      </c>
      <c r="E2822" s="213" t="s">
        <v>1</v>
      </c>
      <c r="F2822" s="214" t="s">
        <v>6768</v>
      </c>
      <c r="G2822" s="211"/>
      <c r="H2822" s="213" t="s">
        <v>1</v>
      </c>
      <c r="I2822" s="215"/>
      <c r="J2822" s="211"/>
      <c r="K2822" s="211"/>
      <c r="L2822" s="216"/>
      <c r="M2822" s="217"/>
      <c r="N2822" s="218"/>
      <c r="O2822" s="218"/>
      <c r="P2822" s="218"/>
      <c r="Q2822" s="218"/>
      <c r="R2822" s="218"/>
      <c r="S2822" s="218"/>
      <c r="T2822" s="219"/>
      <c r="AT2822" s="220" t="s">
        <v>283</v>
      </c>
      <c r="AU2822" s="220" t="s">
        <v>16</v>
      </c>
      <c r="AV2822" s="13" t="s">
        <v>16</v>
      </c>
      <c r="AW2822" s="13" t="s">
        <v>32</v>
      </c>
      <c r="AX2822" s="13" t="s">
        <v>76</v>
      </c>
      <c r="AY2822" s="220" t="s">
        <v>272</v>
      </c>
    </row>
    <row r="2823" spans="1:65" s="14" customFormat="1" ht="11.25">
      <c r="B2823" s="221"/>
      <c r="C2823" s="222"/>
      <c r="D2823" s="212" t="s">
        <v>283</v>
      </c>
      <c r="E2823" s="223" t="s">
        <v>1</v>
      </c>
      <c r="F2823" s="224" t="s">
        <v>16</v>
      </c>
      <c r="G2823" s="222"/>
      <c r="H2823" s="225">
        <v>1</v>
      </c>
      <c r="I2823" s="226"/>
      <c r="J2823" s="222"/>
      <c r="K2823" s="222"/>
      <c r="L2823" s="227"/>
      <c r="M2823" s="228"/>
      <c r="N2823" s="229"/>
      <c r="O2823" s="229"/>
      <c r="P2823" s="229"/>
      <c r="Q2823" s="229"/>
      <c r="R2823" s="229"/>
      <c r="S2823" s="229"/>
      <c r="T2823" s="230"/>
      <c r="AT2823" s="231" t="s">
        <v>283</v>
      </c>
      <c r="AU2823" s="231" t="s">
        <v>16</v>
      </c>
      <c r="AV2823" s="14" t="s">
        <v>84</v>
      </c>
      <c r="AW2823" s="14" t="s">
        <v>32</v>
      </c>
      <c r="AX2823" s="14" t="s">
        <v>76</v>
      </c>
      <c r="AY2823" s="231" t="s">
        <v>272</v>
      </c>
    </row>
    <row r="2824" spans="1:65" s="15" customFormat="1" ht="11.25">
      <c r="B2824" s="246"/>
      <c r="C2824" s="247"/>
      <c r="D2824" s="212" t="s">
        <v>283</v>
      </c>
      <c r="E2824" s="248" t="s">
        <v>1</v>
      </c>
      <c r="F2824" s="249" t="s">
        <v>5942</v>
      </c>
      <c r="G2824" s="247"/>
      <c r="H2824" s="250">
        <v>1</v>
      </c>
      <c r="I2824" s="251"/>
      <c r="J2824" s="247"/>
      <c r="K2824" s="247"/>
      <c r="L2824" s="252"/>
      <c r="M2824" s="253"/>
      <c r="N2824" s="254"/>
      <c r="O2824" s="254"/>
      <c r="P2824" s="254"/>
      <c r="Q2824" s="254"/>
      <c r="R2824" s="254"/>
      <c r="S2824" s="254"/>
      <c r="T2824" s="255"/>
      <c r="AT2824" s="256" t="s">
        <v>283</v>
      </c>
      <c r="AU2824" s="256" t="s">
        <v>16</v>
      </c>
      <c r="AV2824" s="15" t="s">
        <v>279</v>
      </c>
      <c r="AW2824" s="15" t="s">
        <v>32</v>
      </c>
      <c r="AX2824" s="15" t="s">
        <v>16</v>
      </c>
      <c r="AY2824" s="256" t="s">
        <v>272</v>
      </c>
    </row>
    <row r="2825" spans="1:65" s="2" customFormat="1" ht="37.9" customHeight="1">
      <c r="A2825" s="34"/>
      <c r="B2825" s="35"/>
      <c r="C2825" s="192" t="s">
        <v>4671</v>
      </c>
      <c r="D2825" s="192" t="s">
        <v>274</v>
      </c>
      <c r="E2825" s="193" t="s">
        <v>7801</v>
      </c>
      <c r="F2825" s="194" t="s">
        <v>7802</v>
      </c>
      <c r="G2825" s="195" t="s">
        <v>185</v>
      </c>
      <c r="H2825" s="196">
        <v>7.5</v>
      </c>
      <c r="I2825" s="197"/>
      <c r="J2825" s="198">
        <f>ROUND(I2825*H2825,2)</f>
        <v>0</v>
      </c>
      <c r="K2825" s="194" t="s">
        <v>1</v>
      </c>
      <c r="L2825" s="39"/>
      <c r="M2825" s="199" t="s">
        <v>1</v>
      </c>
      <c r="N2825" s="200" t="s">
        <v>41</v>
      </c>
      <c r="O2825" s="71"/>
      <c r="P2825" s="201">
        <f>O2825*H2825</f>
        <v>0</v>
      </c>
      <c r="Q2825" s="201">
        <v>0</v>
      </c>
      <c r="R2825" s="201">
        <f>Q2825*H2825</f>
        <v>0</v>
      </c>
      <c r="S2825" s="201">
        <v>0</v>
      </c>
      <c r="T2825" s="202">
        <f>S2825*H2825</f>
        <v>0</v>
      </c>
      <c r="U2825" s="34"/>
      <c r="V2825" s="34"/>
      <c r="W2825" s="34"/>
      <c r="X2825" s="34"/>
      <c r="Y2825" s="34"/>
      <c r="Z2825" s="34"/>
      <c r="AA2825" s="34"/>
      <c r="AB2825" s="34"/>
      <c r="AC2825" s="34"/>
      <c r="AD2825" s="34"/>
      <c r="AE2825" s="34"/>
      <c r="AR2825" s="203" t="s">
        <v>279</v>
      </c>
      <c r="AT2825" s="203" t="s">
        <v>274</v>
      </c>
      <c r="AU2825" s="203" t="s">
        <v>16</v>
      </c>
      <c r="AY2825" s="17" t="s">
        <v>272</v>
      </c>
      <c r="BE2825" s="204">
        <f>IF(N2825="základní",J2825,0)</f>
        <v>0</v>
      </c>
      <c r="BF2825" s="204">
        <f>IF(N2825="snížená",J2825,0)</f>
        <v>0</v>
      </c>
      <c r="BG2825" s="204">
        <f>IF(N2825="zákl. přenesená",J2825,0)</f>
        <v>0</v>
      </c>
      <c r="BH2825" s="204">
        <f>IF(N2825="sníž. přenesená",J2825,0)</f>
        <v>0</v>
      </c>
      <c r="BI2825" s="204">
        <f>IF(N2825="nulová",J2825,0)</f>
        <v>0</v>
      </c>
      <c r="BJ2825" s="17" t="s">
        <v>16</v>
      </c>
      <c r="BK2825" s="204">
        <f>ROUND(I2825*H2825,2)</f>
        <v>0</v>
      </c>
      <c r="BL2825" s="17" t="s">
        <v>279</v>
      </c>
      <c r="BM2825" s="203" t="s">
        <v>7803</v>
      </c>
    </row>
    <row r="2826" spans="1:65" s="13" customFormat="1" ht="11.25">
      <c r="B2826" s="210"/>
      <c r="C2826" s="211"/>
      <c r="D2826" s="212" t="s">
        <v>283</v>
      </c>
      <c r="E2826" s="213" t="s">
        <v>1</v>
      </c>
      <c r="F2826" s="214" t="s">
        <v>7425</v>
      </c>
      <c r="G2826" s="211"/>
      <c r="H2826" s="213" t="s">
        <v>1</v>
      </c>
      <c r="I2826" s="215"/>
      <c r="J2826" s="211"/>
      <c r="K2826" s="211"/>
      <c r="L2826" s="216"/>
      <c r="M2826" s="217"/>
      <c r="N2826" s="218"/>
      <c r="O2826" s="218"/>
      <c r="P2826" s="218"/>
      <c r="Q2826" s="218"/>
      <c r="R2826" s="218"/>
      <c r="S2826" s="218"/>
      <c r="T2826" s="219"/>
      <c r="AT2826" s="220" t="s">
        <v>283</v>
      </c>
      <c r="AU2826" s="220" t="s">
        <v>16</v>
      </c>
      <c r="AV2826" s="13" t="s">
        <v>16</v>
      </c>
      <c r="AW2826" s="13" t="s">
        <v>32</v>
      </c>
      <c r="AX2826" s="13" t="s">
        <v>76</v>
      </c>
      <c r="AY2826" s="220" t="s">
        <v>272</v>
      </c>
    </row>
    <row r="2827" spans="1:65" s="14" customFormat="1" ht="11.25">
      <c r="B2827" s="221"/>
      <c r="C2827" s="222"/>
      <c r="D2827" s="212" t="s">
        <v>283</v>
      </c>
      <c r="E2827" s="223" t="s">
        <v>1</v>
      </c>
      <c r="F2827" s="224" t="s">
        <v>7804</v>
      </c>
      <c r="G2827" s="222"/>
      <c r="H2827" s="225">
        <v>7.5</v>
      </c>
      <c r="I2827" s="226"/>
      <c r="J2827" s="222"/>
      <c r="K2827" s="222"/>
      <c r="L2827" s="227"/>
      <c r="M2827" s="228"/>
      <c r="N2827" s="229"/>
      <c r="O2827" s="229"/>
      <c r="P2827" s="229"/>
      <c r="Q2827" s="229"/>
      <c r="R2827" s="229"/>
      <c r="S2827" s="229"/>
      <c r="T2827" s="230"/>
      <c r="AT2827" s="231" t="s">
        <v>283</v>
      </c>
      <c r="AU2827" s="231" t="s">
        <v>16</v>
      </c>
      <c r="AV2827" s="14" t="s">
        <v>84</v>
      </c>
      <c r="AW2827" s="14" t="s">
        <v>32</v>
      </c>
      <c r="AX2827" s="14" t="s">
        <v>76</v>
      </c>
      <c r="AY2827" s="231" t="s">
        <v>272</v>
      </c>
    </row>
    <row r="2828" spans="1:65" s="15" customFormat="1" ht="11.25">
      <c r="B2828" s="246"/>
      <c r="C2828" s="247"/>
      <c r="D2828" s="212" t="s">
        <v>283</v>
      </c>
      <c r="E2828" s="248" t="s">
        <v>1</v>
      </c>
      <c r="F2828" s="249" t="s">
        <v>5942</v>
      </c>
      <c r="G2828" s="247"/>
      <c r="H2828" s="250">
        <v>7.5</v>
      </c>
      <c r="I2828" s="251"/>
      <c r="J2828" s="247"/>
      <c r="K2828" s="247"/>
      <c r="L2828" s="252"/>
      <c r="M2828" s="253"/>
      <c r="N2828" s="254"/>
      <c r="O2828" s="254"/>
      <c r="P2828" s="254"/>
      <c r="Q2828" s="254"/>
      <c r="R2828" s="254"/>
      <c r="S2828" s="254"/>
      <c r="T2828" s="255"/>
      <c r="AT2828" s="256" t="s">
        <v>283</v>
      </c>
      <c r="AU2828" s="256" t="s">
        <v>16</v>
      </c>
      <c r="AV2828" s="15" t="s">
        <v>279</v>
      </c>
      <c r="AW2828" s="15" t="s">
        <v>32</v>
      </c>
      <c r="AX2828" s="15" t="s">
        <v>16</v>
      </c>
      <c r="AY2828" s="256" t="s">
        <v>272</v>
      </c>
    </row>
    <row r="2829" spans="1:65" s="2" customFormat="1" ht="37.9" customHeight="1">
      <c r="A2829" s="34"/>
      <c r="B2829" s="35"/>
      <c r="C2829" s="192" t="s">
        <v>4676</v>
      </c>
      <c r="D2829" s="192" t="s">
        <v>274</v>
      </c>
      <c r="E2829" s="193" t="s">
        <v>7805</v>
      </c>
      <c r="F2829" s="194" t="s">
        <v>6783</v>
      </c>
      <c r="G2829" s="195" t="s">
        <v>185</v>
      </c>
      <c r="H2829" s="196">
        <v>1</v>
      </c>
      <c r="I2829" s="197"/>
      <c r="J2829" s="198">
        <f>ROUND(I2829*H2829,2)</f>
        <v>0</v>
      </c>
      <c r="K2829" s="194" t="s">
        <v>1</v>
      </c>
      <c r="L2829" s="39"/>
      <c r="M2829" s="199" t="s">
        <v>1</v>
      </c>
      <c r="N2829" s="200" t="s">
        <v>41</v>
      </c>
      <c r="O2829" s="71"/>
      <c r="P2829" s="201">
        <f>O2829*H2829</f>
        <v>0</v>
      </c>
      <c r="Q2829" s="201">
        <v>0</v>
      </c>
      <c r="R2829" s="201">
        <f>Q2829*H2829</f>
        <v>0</v>
      </c>
      <c r="S2829" s="201">
        <v>0</v>
      </c>
      <c r="T2829" s="202">
        <f>S2829*H2829</f>
        <v>0</v>
      </c>
      <c r="U2829" s="34"/>
      <c r="V2829" s="34"/>
      <c r="W2829" s="34"/>
      <c r="X2829" s="34"/>
      <c r="Y2829" s="34"/>
      <c r="Z2829" s="34"/>
      <c r="AA2829" s="34"/>
      <c r="AB2829" s="34"/>
      <c r="AC2829" s="34"/>
      <c r="AD2829" s="34"/>
      <c r="AE2829" s="34"/>
      <c r="AR2829" s="203" t="s">
        <v>279</v>
      </c>
      <c r="AT2829" s="203" t="s">
        <v>274</v>
      </c>
      <c r="AU2829" s="203" t="s">
        <v>16</v>
      </c>
      <c r="AY2829" s="17" t="s">
        <v>272</v>
      </c>
      <c r="BE2829" s="204">
        <f>IF(N2829="základní",J2829,0)</f>
        <v>0</v>
      </c>
      <c r="BF2829" s="204">
        <f>IF(N2829="snížená",J2829,0)</f>
        <v>0</v>
      </c>
      <c r="BG2829" s="204">
        <f>IF(N2829="zákl. přenesená",J2829,0)</f>
        <v>0</v>
      </c>
      <c r="BH2829" s="204">
        <f>IF(N2829="sníž. přenesená",J2829,0)</f>
        <v>0</v>
      </c>
      <c r="BI2829" s="204">
        <f>IF(N2829="nulová",J2829,0)</f>
        <v>0</v>
      </c>
      <c r="BJ2829" s="17" t="s">
        <v>16</v>
      </c>
      <c r="BK2829" s="204">
        <f>ROUND(I2829*H2829,2)</f>
        <v>0</v>
      </c>
      <c r="BL2829" s="17" t="s">
        <v>279</v>
      </c>
      <c r="BM2829" s="203" t="s">
        <v>7806</v>
      </c>
    </row>
    <row r="2830" spans="1:65" s="13" customFormat="1" ht="11.25">
      <c r="B2830" s="210"/>
      <c r="C2830" s="211"/>
      <c r="D2830" s="212" t="s">
        <v>283</v>
      </c>
      <c r="E2830" s="213" t="s">
        <v>1</v>
      </c>
      <c r="F2830" s="214" t="s">
        <v>6736</v>
      </c>
      <c r="G2830" s="211"/>
      <c r="H2830" s="213" t="s">
        <v>1</v>
      </c>
      <c r="I2830" s="215"/>
      <c r="J2830" s="211"/>
      <c r="K2830" s="211"/>
      <c r="L2830" s="216"/>
      <c r="M2830" s="217"/>
      <c r="N2830" s="218"/>
      <c r="O2830" s="218"/>
      <c r="P2830" s="218"/>
      <c r="Q2830" s="218"/>
      <c r="R2830" s="218"/>
      <c r="S2830" s="218"/>
      <c r="T2830" s="219"/>
      <c r="AT2830" s="220" t="s">
        <v>283</v>
      </c>
      <c r="AU2830" s="220" t="s">
        <v>16</v>
      </c>
      <c r="AV2830" s="13" t="s">
        <v>16</v>
      </c>
      <c r="AW2830" s="13" t="s">
        <v>32</v>
      </c>
      <c r="AX2830" s="13" t="s">
        <v>76</v>
      </c>
      <c r="AY2830" s="220" t="s">
        <v>272</v>
      </c>
    </row>
    <row r="2831" spans="1:65" s="14" customFormat="1" ht="11.25">
      <c r="B2831" s="221"/>
      <c r="C2831" s="222"/>
      <c r="D2831" s="212" t="s">
        <v>283</v>
      </c>
      <c r="E2831" s="223" t="s">
        <v>1</v>
      </c>
      <c r="F2831" s="224" t="s">
        <v>16</v>
      </c>
      <c r="G2831" s="222"/>
      <c r="H2831" s="225">
        <v>1</v>
      </c>
      <c r="I2831" s="226"/>
      <c r="J2831" s="222"/>
      <c r="K2831" s="222"/>
      <c r="L2831" s="227"/>
      <c r="M2831" s="228"/>
      <c r="N2831" s="229"/>
      <c r="O2831" s="229"/>
      <c r="P2831" s="229"/>
      <c r="Q2831" s="229"/>
      <c r="R2831" s="229"/>
      <c r="S2831" s="229"/>
      <c r="T2831" s="230"/>
      <c r="AT2831" s="231" t="s">
        <v>283</v>
      </c>
      <c r="AU2831" s="231" t="s">
        <v>16</v>
      </c>
      <c r="AV2831" s="14" t="s">
        <v>84</v>
      </c>
      <c r="AW2831" s="14" t="s">
        <v>32</v>
      </c>
      <c r="AX2831" s="14" t="s">
        <v>76</v>
      </c>
      <c r="AY2831" s="231" t="s">
        <v>272</v>
      </c>
    </row>
    <row r="2832" spans="1:65" s="15" customFormat="1" ht="11.25">
      <c r="B2832" s="246"/>
      <c r="C2832" s="247"/>
      <c r="D2832" s="212" t="s">
        <v>283</v>
      </c>
      <c r="E2832" s="248" t="s">
        <v>1</v>
      </c>
      <c r="F2832" s="249" t="s">
        <v>5942</v>
      </c>
      <c r="G2832" s="247"/>
      <c r="H2832" s="250">
        <v>1</v>
      </c>
      <c r="I2832" s="251"/>
      <c r="J2832" s="247"/>
      <c r="K2832" s="247"/>
      <c r="L2832" s="252"/>
      <c r="M2832" s="253"/>
      <c r="N2832" s="254"/>
      <c r="O2832" s="254"/>
      <c r="P2832" s="254"/>
      <c r="Q2832" s="254"/>
      <c r="R2832" s="254"/>
      <c r="S2832" s="254"/>
      <c r="T2832" s="255"/>
      <c r="AT2832" s="256" t="s">
        <v>283</v>
      </c>
      <c r="AU2832" s="256" t="s">
        <v>16</v>
      </c>
      <c r="AV2832" s="15" t="s">
        <v>279</v>
      </c>
      <c r="AW2832" s="15" t="s">
        <v>32</v>
      </c>
      <c r="AX2832" s="15" t="s">
        <v>16</v>
      </c>
      <c r="AY2832" s="256" t="s">
        <v>272</v>
      </c>
    </row>
    <row r="2833" spans="1:65" s="2" customFormat="1" ht="44.25" customHeight="1">
      <c r="A2833" s="34"/>
      <c r="B2833" s="35"/>
      <c r="C2833" s="192" t="s">
        <v>4680</v>
      </c>
      <c r="D2833" s="192" t="s">
        <v>274</v>
      </c>
      <c r="E2833" s="193" t="s">
        <v>7807</v>
      </c>
      <c r="F2833" s="194" t="s">
        <v>7808</v>
      </c>
      <c r="G2833" s="195" t="s">
        <v>156</v>
      </c>
      <c r="H2833" s="196">
        <v>3</v>
      </c>
      <c r="I2833" s="197"/>
      <c r="J2833" s="198">
        <f>ROUND(I2833*H2833,2)</f>
        <v>0</v>
      </c>
      <c r="K2833" s="194" t="s">
        <v>1</v>
      </c>
      <c r="L2833" s="39"/>
      <c r="M2833" s="199" t="s">
        <v>1</v>
      </c>
      <c r="N2833" s="200" t="s">
        <v>41</v>
      </c>
      <c r="O2833" s="71"/>
      <c r="P2833" s="201">
        <f>O2833*H2833</f>
        <v>0</v>
      </c>
      <c r="Q2833" s="201">
        <v>0</v>
      </c>
      <c r="R2833" s="201">
        <f>Q2833*H2833</f>
        <v>0</v>
      </c>
      <c r="S2833" s="201">
        <v>0</v>
      </c>
      <c r="T2833" s="202">
        <f>S2833*H2833</f>
        <v>0</v>
      </c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4"/>
      <c r="AE2833" s="34"/>
      <c r="AR2833" s="203" t="s">
        <v>279</v>
      </c>
      <c r="AT2833" s="203" t="s">
        <v>274</v>
      </c>
      <c r="AU2833" s="203" t="s">
        <v>16</v>
      </c>
      <c r="AY2833" s="17" t="s">
        <v>272</v>
      </c>
      <c r="BE2833" s="204">
        <f>IF(N2833="základní",J2833,0)</f>
        <v>0</v>
      </c>
      <c r="BF2833" s="204">
        <f>IF(N2833="snížená",J2833,0)</f>
        <v>0</v>
      </c>
      <c r="BG2833" s="204">
        <f>IF(N2833="zákl. přenesená",J2833,0)</f>
        <v>0</v>
      </c>
      <c r="BH2833" s="204">
        <f>IF(N2833="sníž. přenesená",J2833,0)</f>
        <v>0</v>
      </c>
      <c r="BI2833" s="204">
        <f>IF(N2833="nulová",J2833,0)</f>
        <v>0</v>
      </c>
      <c r="BJ2833" s="17" t="s">
        <v>16</v>
      </c>
      <c r="BK2833" s="204">
        <f>ROUND(I2833*H2833,2)</f>
        <v>0</v>
      </c>
      <c r="BL2833" s="17" t="s">
        <v>279</v>
      </c>
      <c r="BM2833" s="203" t="s">
        <v>7809</v>
      </c>
    </row>
    <row r="2834" spans="1:65" s="13" customFormat="1" ht="33.75">
      <c r="B2834" s="210"/>
      <c r="C2834" s="211"/>
      <c r="D2834" s="212" t="s">
        <v>283</v>
      </c>
      <c r="E2834" s="213" t="s">
        <v>1</v>
      </c>
      <c r="F2834" s="214" t="s">
        <v>7810</v>
      </c>
      <c r="G2834" s="211"/>
      <c r="H2834" s="213" t="s">
        <v>1</v>
      </c>
      <c r="I2834" s="215"/>
      <c r="J2834" s="211"/>
      <c r="K2834" s="211"/>
      <c r="L2834" s="216"/>
      <c r="M2834" s="217"/>
      <c r="N2834" s="218"/>
      <c r="O2834" s="218"/>
      <c r="P2834" s="218"/>
      <c r="Q2834" s="218"/>
      <c r="R2834" s="218"/>
      <c r="S2834" s="218"/>
      <c r="T2834" s="219"/>
      <c r="AT2834" s="220" t="s">
        <v>283</v>
      </c>
      <c r="AU2834" s="220" t="s">
        <v>16</v>
      </c>
      <c r="AV2834" s="13" t="s">
        <v>16</v>
      </c>
      <c r="AW2834" s="13" t="s">
        <v>32</v>
      </c>
      <c r="AX2834" s="13" t="s">
        <v>76</v>
      </c>
      <c r="AY2834" s="220" t="s">
        <v>272</v>
      </c>
    </row>
    <row r="2835" spans="1:65" s="13" customFormat="1" ht="11.25">
      <c r="B2835" s="210"/>
      <c r="C2835" s="211"/>
      <c r="D2835" s="212" t="s">
        <v>283</v>
      </c>
      <c r="E2835" s="213" t="s">
        <v>1</v>
      </c>
      <c r="F2835" s="214" t="s">
        <v>6768</v>
      </c>
      <c r="G2835" s="211"/>
      <c r="H2835" s="213" t="s">
        <v>1</v>
      </c>
      <c r="I2835" s="215"/>
      <c r="J2835" s="211"/>
      <c r="K2835" s="211"/>
      <c r="L2835" s="216"/>
      <c r="M2835" s="217"/>
      <c r="N2835" s="218"/>
      <c r="O2835" s="218"/>
      <c r="P2835" s="218"/>
      <c r="Q2835" s="218"/>
      <c r="R2835" s="218"/>
      <c r="S2835" s="218"/>
      <c r="T2835" s="219"/>
      <c r="AT2835" s="220" t="s">
        <v>283</v>
      </c>
      <c r="AU2835" s="220" t="s">
        <v>16</v>
      </c>
      <c r="AV2835" s="13" t="s">
        <v>16</v>
      </c>
      <c r="AW2835" s="13" t="s">
        <v>32</v>
      </c>
      <c r="AX2835" s="13" t="s">
        <v>76</v>
      </c>
      <c r="AY2835" s="220" t="s">
        <v>272</v>
      </c>
    </row>
    <row r="2836" spans="1:65" s="14" customFormat="1" ht="11.25">
      <c r="B2836" s="221"/>
      <c r="C2836" s="222"/>
      <c r="D2836" s="212" t="s">
        <v>283</v>
      </c>
      <c r="E2836" s="223" t="s">
        <v>1</v>
      </c>
      <c r="F2836" s="224" t="s">
        <v>291</v>
      </c>
      <c r="G2836" s="222"/>
      <c r="H2836" s="225">
        <v>3</v>
      </c>
      <c r="I2836" s="226"/>
      <c r="J2836" s="222"/>
      <c r="K2836" s="222"/>
      <c r="L2836" s="227"/>
      <c r="M2836" s="228"/>
      <c r="N2836" s="229"/>
      <c r="O2836" s="229"/>
      <c r="P2836" s="229"/>
      <c r="Q2836" s="229"/>
      <c r="R2836" s="229"/>
      <c r="S2836" s="229"/>
      <c r="T2836" s="230"/>
      <c r="AT2836" s="231" t="s">
        <v>283</v>
      </c>
      <c r="AU2836" s="231" t="s">
        <v>16</v>
      </c>
      <c r="AV2836" s="14" t="s">
        <v>84</v>
      </c>
      <c r="AW2836" s="14" t="s">
        <v>32</v>
      </c>
      <c r="AX2836" s="14" t="s">
        <v>76</v>
      </c>
      <c r="AY2836" s="231" t="s">
        <v>272</v>
      </c>
    </row>
    <row r="2837" spans="1:65" s="15" customFormat="1" ht="11.25">
      <c r="B2837" s="246"/>
      <c r="C2837" s="247"/>
      <c r="D2837" s="212" t="s">
        <v>283</v>
      </c>
      <c r="E2837" s="248" t="s">
        <v>1</v>
      </c>
      <c r="F2837" s="249" t="s">
        <v>5942</v>
      </c>
      <c r="G2837" s="247"/>
      <c r="H2837" s="250">
        <v>3</v>
      </c>
      <c r="I2837" s="251"/>
      <c r="J2837" s="247"/>
      <c r="K2837" s="247"/>
      <c r="L2837" s="252"/>
      <c r="M2837" s="253"/>
      <c r="N2837" s="254"/>
      <c r="O2837" s="254"/>
      <c r="P2837" s="254"/>
      <c r="Q2837" s="254"/>
      <c r="R2837" s="254"/>
      <c r="S2837" s="254"/>
      <c r="T2837" s="255"/>
      <c r="AT2837" s="256" t="s">
        <v>283</v>
      </c>
      <c r="AU2837" s="256" t="s">
        <v>16</v>
      </c>
      <c r="AV2837" s="15" t="s">
        <v>279</v>
      </c>
      <c r="AW2837" s="15" t="s">
        <v>32</v>
      </c>
      <c r="AX2837" s="15" t="s">
        <v>16</v>
      </c>
      <c r="AY2837" s="256" t="s">
        <v>272</v>
      </c>
    </row>
    <row r="2838" spans="1:65" s="2" customFormat="1" ht="37.9" customHeight="1">
      <c r="A2838" s="34"/>
      <c r="B2838" s="35"/>
      <c r="C2838" s="192" t="s">
        <v>4684</v>
      </c>
      <c r="D2838" s="192" t="s">
        <v>274</v>
      </c>
      <c r="E2838" s="193" t="s">
        <v>7811</v>
      </c>
      <c r="F2838" s="194" t="s">
        <v>7680</v>
      </c>
      <c r="G2838" s="195" t="s">
        <v>156</v>
      </c>
      <c r="H2838" s="196">
        <v>0.5</v>
      </c>
      <c r="I2838" s="197"/>
      <c r="J2838" s="198">
        <f>ROUND(I2838*H2838,2)</f>
        <v>0</v>
      </c>
      <c r="K2838" s="194" t="s">
        <v>1</v>
      </c>
      <c r="L2838" s="39"/>
      <c r="M2838" s="199" t="s">
        <v>1</v>
      </c>
      <c r="N2838" s="200" t="s">
        <v>41</v>
      </c>
      <c r="O2838" s="71"/>
      <c r="P2838" s="201">
        <f>O2838*H2838</f>
        <v>0</v>
      </c>
      <c r="Q2838" s="201">
        <v>0</v>
      </c>
      <c r="R2838" s="201">
        <f>Q2838*H2838</f>
        <v>0</v>
      </c>
      <c r="S2838" s="201">
        <v>0</v>
      </c>
      <c r="T2838" s="202">
        <f>S2838*H2838</f>
        <v>0</v>
      </c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4"/>
      <c r="AE2838" s="34"/>
      <c r="AR2838" s="203" t="s">
        <v>279</v>
      </c>
      <c r="AT2838" s="203" t="s">
        <v>274</v>
      </c>
      <c r="AU2838" s="203" t="s">
        <v>16</v>
      </c>
      <c r="AY2838" s="17" t="s">
        <v>272</v>
      </c>
      <c r="BE2838" s="204">
        <f>IF(N2838="základní",J2838,0)</f>
        <v>0</v>
      </c>
      <c r="BF2838" s="204">
        <f>IF(N2838="snížená",J2838,0)</f>
        <v>0</v>
      </c>
      <c r="BG2838" s="204">
        <f>IF(N2838="zákl. přenesená",J2838,0)</f>
        <v>0</v>
      </c>
      <c r="BH2838" s="204">
        <f>IF(N2838="sníž. přenesená",J2838,0)</f>
        <v>0</v>
      </c>
      <c r="BI2838" s="204">
        <f>IF(N2838="nulová",J2838,0)</f>
        <v>0</v>
      </c>
      <c r="BJ2838" s="17" t="s">
        <v>16</v>
      </c>
      <c r="BK2838" s="204">
        <f>ROUND(I2838*H2838,2)</f>
        <v>0</v>
      </c>
      <c r="BL2838" s="17" t="s">
        <v>279</v>
      </c>
      <c r="BM2838" s="203" t="s">
        <v>7812</v>
      </c>
    </row>
    <row r="2839" spans="1:65" s="13" customFormat="1" ht="11.25">
      <c r="B2839" s="210"/>
      <c r="C2839" s="211"/>
      <c r="D2839" s="212" t="s">
        <v>283</v>
      </c>
      <c r="E2839" s="213" t="s">
        <v>1</v>
      </c>
      <c r="F2839" s="214" t="s">
        <v>6768</v>
      </c>
      <c r="G2839" s="211"/>
      <c r="H2839" s="213" t="s">
        <v>1</v>
      </c>
      <c r="I2839" s="215"/>
      <c r="J2839" s="211"/>
      <c r="K2839" s="211"/>
      <c r="L2839" s="216"/>
      <c r="M2839" s="217"/>
      <c r="N2839" s="218"/>
      <c r="O2839" s="218"/>
      <c r="P2839" s="218"/>
      <c r="Q2839" s="218"/>
      <c r="R2839" s="218"/>
      <c r="S2839" s="218"/>
      <c r="T2839" s="219"/>
      <c r="AT2839" s="220" t="s">
        <v>283</v>
      </c>
      <c r="AU2839" s="220" t="s">
        <v>16</v>
      </c>
      <c r="AV2839" s="13" t="s">
        <v>16</v>
      </c>
      <c r="AW2839" s="13" t="s">
        <v>32</v>
      </c>
      <c r="AX2839" s="13" t="s">
        <v>76</v>
      </c>
      <c r="AY2839" s="220" t="s">
        <v>272</v>
      </c>
    </row>
    <row r="2840" spans="1:65" s="14" customFormat="1" ht="11.25">
      <c r="B2840" s="221"/>
      <c r="C2840" s="222"/>
      <c r="D2840" s="212" t="s">
        <v>283</v>
      </c>
      <c r="E2840" s="223" t="s">
        <v>1</v>
      </c>
      <c r="F2840" s="224" t="s">
        <v>2743</v>
      </c>
      <c r="G2840" s="222"/>
      <c r="H2840" s="225">
        <v>0.5</v>
      </c>
      <c r="I2840" s="226"/>
      <c r="J2840" s="222"/>
      <c r="K2840" s="222"/>
      <c r="L2840" s="227"/>
      <c r="M2840" s="228"/>
      <c r="N2840" s="229"/>
      <c r="O2840" s="229"/>
      <c r="P2840" s="229"/>
      <c r="Q2840" s="229"/>
      <c r="R2840" s="229"/>
      <c r="S2840" s="229"/>
      <c r="T2840" s="230"/>
      <c r="AT2840" s="231" t="s">
        <v>283</v>
      </c>
      <c r="AU2840" s="231" t="s">
        <v>16</v>
      </c>
      <c r="AV2840" s="14" t="s">
        <v>84</v>
      </c>
      <c r="AW2840" s="14" t="s">
        <v>32</v>
      </c>
      <c r="AX2840" s="14" t="s">
        <v>76</v>
      </c>
      <c r="AY2840" s="231" t="s">
        <v>272</v>
      </c>
    </row>
    <row r="2841" spans="1:65" s="15" customFormat="1" ht="11.25">
      <c r="B2841" s="246"/>
      <c r="C2841" s="247"/>
      <c r="D2841" s="212" t="s">
        <v>283</v>
      </c>
      <c r="E2841" s="248" t="s">
        <v>1</v>
      </c>
      <c r="F2841" s="249" t="s">
        <v>5942</v>
      </c>
      <c r="G2841" s="247"/>
      <c r="H2841" s="250">
        <v>0.5</v>
      </c>
      <c r="I2841" s="251"/>
      <c r="J2841" s="247"/>
      <c r="K2841" s="247"/>
      <c r="L2841" s="252"/>
      <c r="M2841" s="253"/>
      <c r="N2841" s="254"/>
      <c r="O2841" s="254"/>
      <c r="P2841" s="254"/>
      <c r="Q2841" s="254"/>
      <c r="R2841" s="254"/>
      <c r="S2841" s="254"/>
      <c r="T2841" s="255"/>
      <c r="AT2841" s="256" t="s">
        <v>283</v>
      </c>
      <c r="AU2841" s="256" t="s">
        <v>16</v>
      </c>
      <c r="AV2841" s="15" t="s">
        <v>279</v>
      </c>
      <c r="AW2841" s="15" t="s">
        <v>32</v>
      </c>
      <c r="AX2841" s="15" t="s">
        <v>16</v>
      </c>
      <c r="AY2841" s="256" t="s">
        <v>272</v>
      </c>
    </row>
    <row r="2842" spans="1:65" s="2" customFormat="1" ht="55.5" customHeight="1">
      <c r="A2842" s="34"/>
      <c r="B2842" s="35"/>
      <c r="C2842" s="192" t="s">
        <v>4688</v>
      </c>
      <c r="D2842" s="192" t="s">
        <v>274</v>
      </c>
      <c r="E2842" s="193" t="s">
        <v>7813</v>
      </c>
      <c r="F2842" s="194" t="s">
        <v>7814</v>
      </c>
      <c r="G2842" s="195" t="s">
        <v>2594</v>
      </c>
      <c r="H2842" s="196">
        <v>4</v>
      </c>
      <c r="I2842" s="197"/>
      <c r="J2842" s="198">
        <f>ROUND(I2842*H2842,2)</f>
        <v>0</v>
      </c>
      <c r="K2842" s="194" t="s">
        <v>1</v>
      </c>
      <c r="L2842" s="39"/>
      <c r="M2842" s="199" t="s">
        <v>1</v>
      </c>
      <c r="N2842" s="200" t="s">
        <v>41</v>
      </c>
      <c r="O2842" s="71"/>
      <c r="P2842" s="201">
        <f>O2842*H2842</f>
        <v>0</v>
      </c>
      <c r="Q2842" s="201">
        <v>0</v>
      </c>
      <c r="R2842" s="201">
        <f>Q2842*H2842</f>
        <v>0</v>
      </c>
      <c r="S2842" s="201">
        <v>0</v>
      </c>
      <c r="T2842" s="202">
        <f>S2842*H2842</f>
        <v>0</v>
      </c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4"/>
      <c r="AE2842" s="34"/>
      <c r="AR2842" s="203" t="s">
        <v>279</v>
      </c>
      <c r="AT2842" s="203" t="s">
        <v>274</v>
      </c>
      <c r="AU2842" s="203" t="s">
        <v>16</v>
      </c>
      <c r="AY2842" s="17" t="s">
        <v>272</v>
      </c>
      <c r="BE2842" s="204">
        <f>IF(N2842="základní",J2842,0)</f>
        <v>0</v>
      </c>
      <c r="BF2842" s="204">
        <f>IF(N2842="snížená",J2842,0)</f>
        <v>0</v>
      </c>
      <c r="BG2842" s="204">
        <f>IF(N2842="zákl. přenesená",J2842,0)</f>
        <v>0</v>
      </c>
      <c r="BH2842" s="204">
        <f>IF(N2842="sníž. přenesená",J2842,0)</f>
        <v>0</v>
      </c>
      <c r="BI2842" s="204">
        <f>IF(N2842="nulová",J2842,0)</f>
        <v>0</v>
      </c>
      <c r="BJ2842" s="17" t="s">
        <v>16</v>
      </c>
      <c r="BK2842" s="204">
        <f>ROUND(I2842*H2842,2)</f>
        <v>0</v>
      </c>
      <c r="BL2842" s="17" t="s">
        <v>279</v>
      </c>
      <c r="BM2842" s="203" t="s">
        <v>7815</v>
      </c>
    </row>
    <row r="2843" spans="1:65" s="2" customFormat="1" ht="21.75" customHeight="1">
      <c r="A2843" s="34"/>
      <c r="B2843" s="35"/>
      <c r="C2843" s="192" t="s">
        <v>4692</v>
      </c>
      <c r="D2843" s="192" t="s">
        <v>274</v>
      </c>
      <c r="E2843" s="193" t="s">
        <v>7816</v>
      </c>
      <c r="F2843" s="194" t="s">
        <v>6809</v>
      </c>
      <c r="G2843" s="195" t="s">
        <v>380</v>
      </c>
      <c r="H2843" s="196">
        <v>0.06</v>
      </c>
      <c r="I2843" s="197"/>
      <c r="J2843" s="198">
        <f>ROUND(I2843*H2843,2)</f>
        <v>0</v>
      </c>
      <c r="K2843" s="194" t="s">
        <v>1</v>
      </c>
      <c r="L2843" s="39"/>
      <c r="M2843" s="199" t="s">
        <v>1</v>
      </c>
      <c r="N2843" s="200" t="s">
        <v>41</v>
      </c>
      <c r="O2843" s="71"/>
      <c r="P2843" s="201">
        <f>O2843*H2843</f>
        <v>0</v>
      </c>
      <c r="Q2843" s="201">
        <v>0</v>
      </c>
      <c r="R2843" s="201">
        <f>Q2843*H2843</f>
        <v>0</v>
      </c>
      <c r="S2843" s="201">
        <v>0</v>
      </c>
      <c r="T2843" s="202">
        <f>S2843*H2843</f>
        <v>0</v>
      </c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4"/>
      <c r="AE2843" s="34"/>
      <c r="AR2843" s="203" t="s">
        <v>279</v>
      </c>
      <c r="AT2843" s="203" t="s">
        <v>274</v>
      </c>
      <c r="AU2843" s="203" t="s">
        <v>16</v>
      </c>
      <c r="AY2843" s="17" t="s">
        <v>272</v>
      </c>
      <c r="BE2843" s="204">
        <f>IF(N2843="základní",J2843,0)</f>
        <v>0</v>
      </c>
      <c r="BF2843" s="204">
        <f>IF(N2843="snížená",J2843,0)</f>
        <v>0</v>
      </c>
      <c r="BG2843" s="204">
        <f>IF(N2843="zákl. přenesená",J2843,0)</f>
        <v>0</v>
      </c>
      <c r="BH2843" s="204">
        <f>IF(N2843="sníž. přenesená",J2843,0)</f>
        <v>0</v>
      </c>
      <c r="BI2843" s="204">
        <f>IF(N2843="nulová",J2843,0)</f>
        <v>0</v>
      </c>
      <c r="BJ2843" s="17" t="s">
        <v>16</v>
      </c>
      <c r="BK2843" s="204">
        <f>ROUND(I2843*H2843,2)</f>
        <v>0</v>
      </c>
      <c r="BL2843" s="17" t="s">
        <v>279</v>
      </c>
      <c r="BM2843" s="203" t="s">
        <v>7817</v>
      </c>
    </row>
    <row r="2844" spans="1:65" s="12" customFormat="1" ht="25.9" customHeight="1">
      <c r="B2844" s="176"/>
      <c r="C2844" s="177"/>
      <c r="D2844" s="178" t="s">
        <v>75</v>
      </c>
      <c r="E2844" s="179" t="s">
        <v>7818</v>
      </c>
      <c r="F2844" s="179" t="s">
        <v>7819</v>
      </c>
      <c r="G2844" s="177"/>
      <c r="H2844" s="177"/>
      <c r="I2844" s="180"/>
      <c r="J2844" s="181">
        <f>BK2844</f>
        <v>0</v>
      </c>
      <c r="K2844" s="177"/>
      <c r="L2844" s="182"/>
      <c r="M2844" s="183"/>
      <c r="N2844" s="184"/>
      <c r="O2844" s="184"/>
      <c r="P2844" s="185">
        <f>SUM(P2845:P2890)</f>
        <v>0</v>
      </c>
      <c r="Q2844" s="184"/>
      <c r="R2844" s="185">
        <f>SUM(R2845:R2890)</f>
        <v>0</v>
      </c>
      <c r="S2844" s="184"/>
      <c r="T2844" s="186">
        <f>SUM(T2845:T2890)</f>
        <v>0</v>
      </c>
      <c r="AR2844" s="187" t="s">
        <v>16</v>
      </c>
      <c r="AT2844" s="188" t="s">
        <v>75</v>
      </c>
      <c r="AU2844" s="188" t="s">
        <v>76</v>
      </c>
      <c r="AY2844" s="187" t="s">
        <v>272</v>
      </c>
      <c r="BK2844" s="189">
        <f>SUM(BK2845:BK2890)</f>
        <v>0</v>
      </c>
    </row>
    <row r="2845" spans="1:65" s="2" customFormat="1" ht="44.25" customHeight="1">
      <c r="A2845" s="34"/>
      <c r="B2845" s="35"/>
      <c r="C2845" s="192" t="s">
        <v>4696</v>
      </c>
      <c r="D2845" s="192" t="s">
        <v>274</v>
      </c>
      <c r="E2845" s="193" t="s">
        <v>7820</v>
      </c>
      <c r="F2845" s="194" t="s">
        <v>7821</v>
      </c>
      <c r="G2845" s="195" t="s">
        <v>952</v>
      </c>
      <c r="H2845" s="196">
        <v>1</v>
      </c>
      <c r="I2845" s="197"/>
      <c r="J2845" s="198">
        <f>ROUND(I2845*H2845,2)</f>
        <v>0</v>
      </c>
      <c r="K2845" s="194" t="s">
        <v>1</v>
      </c>
      <c r="L2845" s="39"/>
      <c r="M2845" s="199" t="s">
        <v>1</v>
      </c>
      <c r="N2845" s="200" t="s">
        <v>41</v>
      </c>
      <c r="O2845" s="71"/>
      <c r="P2845" s="201">
        <f>O2845*H2845</f>
        <v>0</v>
      </c>
      <c r="Q2845" s="201">
        <v>0</v>
      </c>
      <c r="R2845" s="201">
        <f>Q2845*H2845</f>
        <v>0</v>
      </c>
      <c r="S2845" s="201">
        <v>0</v>
      </c>
      <c r="T2845" s="202">
        <f>S2845*H2845</f>
        <v>0</v>
      </c>
      <c r="U2845" s="34"/>
      <c r="V2845" s="34"/>
      <c r="W2845" s="34"/>
      <c r="X2845" s="34"/>
      <c r="Y2845" s="34"/>
      <c r="Z2845" s="34"/>
      <c r="AA2845" s="34"/>
      <c r="AB2845" s="34"/>
      <c r="AC2845" s="34"/>
      <c r="AD2845" s="34"/>
      <c r="AE2845" s="34"/>
      <c r="AR2845" s="203" t="s">
        <v>279</v>
      </c>
      <c r="AT2845" s="203" t="s">
        <v>274</v>
      </c>
      <c r="AU2845" s="203" t="s">
        <v>16</v>
      </c>
      <c r="AY2845" s="17" t="s">
        <v>272</v>
      </c>
      <c r="BE2845" s="204">
        <f>IF(N2845="základní",J2845,0)</f>
        <v>0</v>
      </c>
      <c r="BF2845" s="204">
        <f>IF(N2845="snížená",J2845,0)</f>
        <v>0</v>
      </c>
      <c r="BG2845" s="204">
        <f>IF(N2845="zákl. přenesená",J2845,0)</f>
        <v>0</v>
      </c>
      <c r="BH2845" s="204">
        <f>IF(N2845="sníž. přenesená",J2845,0)</f>
        <v>0</v>
      </c>
      <c r="BI2845" s="204">
        <f>IF(N2845="nulová",J2845,0)</f>
        <v>0</v>
      </c>
      <c r="BJ2845" s="17" t="s">
        <v>16</v>
      </c>
      <c r="BK2845" s="204">
        <f>ROUND(I2845*H2845,2)</f>
        <v>0</v>
      </c>
      <c r="BL2845" s="17" t="s">
        <v>279</v>
      </c>
      <c r="BM2845" s="203" t="s">
        <v>7822</v>
      </c>
    </row>
    <row r="2846" spans="1:65" s="13" customFormat="1" ht="22.5">
      <c r="B2846" s="210"/>
      <c r="C2846" s="211"/>
      <c r="D2846" s="212" t="s">
        <v>283</v>
      </c>
      <c r="E2846" s="213" t="s">
        <v>1</v>
      </c>
      <c r="F2846" s="214" t="s">
        <v>7398</v>
      </c>
      <c r="G2846" s="211"/>
      <c r="H2846" s="213" t="s">
        <v>1</v>
      </c>
      <c r="I2846" s="215"/>
      <c r="J2846" s="211"/>
      <c r="K2846" s="211"/>
      <c r="L2846" s="216"/>
      <c r="M2846" s="217"/>
      <c r="N2846" s="218"/>
      <c r="O2846" s="218"/>
      <c r="P2846" s="218"/>
      <c r="Q2846" s="218"/>
      <c r="R2846" s="218"/>
      <c r="S2846" s="218"/>
      <c r="T2846" s="219"/>
      <c r="AT2846" s="220" t="s">
        <v>283</v>
      </c>
      <c r="AU2846" s="220" t="s">
        <v>16</v>
      </c>
      <c r="AV2846" s="13" t="s">
        <v>16</v>
      </c>
      <c r="AW2846" s="13" t="s">
        <v>32</v>
      </c>
      <c r="AX2846" s="13" t="s">
        <v>76</v>
      </c>
      <c r="AY2846" s="220" t="s">
        <v>272</v>
      </c>
    </row>
    <row r="2847" spans="1:65" s="13" customFormat="1" ht="33.75">
      <c r="B2847" s="210"/>
      <c r="C2847" s="211"/>
      <c r="D2847" s="212" t="s">
        <v>283</v>
      </c>
      <c r="E2847" s="213" t="s">
        <v>1</v>
      </c>
      <c r="F2847" s="214" t="s">
        <v>7692</v>
      </c>
      <c r="G2847" s="211"/>
      <c r="H2847" s="213" t="s">
        <v>1</v>
      </c>
      <c r="I2847" s="215"/>
      <c r="J2847" s="211"/>
      <c r="K2847" s="211"/>
      <c r="L2847" s="216"/>
      <c r="M2847" s="217"/>
      <c r="N2847" s="218"/>
      <c r="O2847" s="218"/>
      <c r="P2847" s="218"/>
      <c r="Q2847" s="218"/>
      <c r="R2847" s="218"/>
      <c r="S2847" s="218"/>
      <c r="T2847" s="219"/>
      <c r="AT2847" s="220" t="s">
        <v>283</v>
      </c>
      <c r="AU2847" s="220" t="s">
        <v>16</v>
      </c>
      <c r="AV2847" s="13" t="s">
        <v>16</v>
      </c>
      <c r="AW2847" s="13" t="s">
        <v>32</v>
      </c>
      <c r="AX2847" s="13" t="s">
        <v>76</v>
      </c>
      <c r="AY2847" s="220" t="s">
        <v>272</v>
      </c>
    </row>
    <row r="2848" spans="1:65" s="13" customFormat="1" ht="11.25">
      <c r="B2848" s="210"/>
      <c r="C2848" s="211"/>
      <c r="D2848" s="212" t="s">
        <v>283</v>
      </c>
      <c r="E2848" s="213" t="s">
        <v>1</v>
      </c>
      <c r="F2848" s="214" t="s">
        <v>6717</v>
      </c>
      <c r="G2848" s="211"/>
      <c r="H2848" s="213" t="s">
        <v>1</v>
      </c>
      <c r="I2848" s="215"/>
      <c r="J2848" s="211"/>
      <c r="K2848" s="211"/>
      <c r="L2848" s="216"/>
      <c r="M2848" s="217"/>
      <c r="N2848" s="218"/>
      <c r="O2848" s="218"/>
      <c r="P2848" s="218"/>
      <c r="Q2848" s="218"/>
      <c r="R2848" s="218"/>
      <c r="S2848" s="218"/>
      <c r="T2848" s="219"/>
      <c r="AT2848" s="220" t="s">
        <v>283</v>
      </c>
      <c r="AU2848" s="220" t="s">
        <v>16</v>
      </c>
      <c r="AV2848" s="13" t="s">
        <v>16</v>
      </c>
      <c r="AW2848" s="13" t="s">
        <v>32</v>
      </c>
      <c r="AX2848" s="13" t="s">
        <v>76</v>
      </c>
      <c r="AY2848" s="220" t="s">
        <v>272</v>
      </c>
    </row>
    <row r="2849" spans="1:65" s="13" customFormat="1" ht="22.5">
      <c r="B2849" s="210"/>
      <c r="C2849" s="211"/>
      <c r="D2849" s="212" t="s">
        <v>283</v>
      </c>
      <c r="E2849" s="213" t="s">
        <v>1</v>
      </c>
      <c r="F2849" s="214" t="s">
        <v>7660</v>
      </c>
      <c r="G2849" s="211"/>
      <c r="H2849" s="213" t="s">
        <v>1</v>
      </c>
      <c r="I2849" s="215"/>
      <c r="J2849" s="211"/>
      <c r="K2849" s="211"/>
      <c r="L2849" s="216"/>
      <c r="M2849" s="217"/>
      <c r="N2849" s="218"/>
      <c r="O2849" s="218"/>
      <c r="P2849" s="218"/>
      <c r="Q2849" s="218"/>
      <c r="R2849" s="218"/>
      <c r="S2849" s="218"/>
      <c r="T2849" s="219"/>
      <c r="AT2849" s="220" t="s">
        <v>283</v>
      </c>
      <c r="AU2849" s="220" t="s">
        <v>16</v>
      </c>
      <c r="AV2849" s="13" t="s">
        <v>16</v>
      </c>
      <c r="AW2849" s="13" t="s">
        <v>32</v>
      </c>
      <c r="AX2849" s="13" t="s">
        <v>76</v>
      </c>
      <c r="AY2849" s="220" t="s">
        <v>272</v>
      </c>
    </row>
    <row r="2850" spans="1:65" s="13" customFormat="1" ht="11.25">
      <c r="B2850" s="210"/>
      <c r="C2850" s="211"/>
      <c r="D2850" s="212" t="s">
        <v>283</v>
      </c>
      <c r="E2850" s="213" t="s">
        <v>1</v>
      </c>
      <c r="F2850" s="214" t="s">
        <v>6768</v>
      </c>
      <c r="G2850" s="211"/>
      <c r="H2850" s="213" t="s">
        <v>1</v>
      </c>
      <c r="I2850" s="215"/>
      <c r="J2850" s="211"/>
      <c r="K2850" s="211"/>
      <c r="L2850" s="216"/>
      <c r="M2850" s="217"/>
      <c r="N2850" s="218"/>
      <c r="O2850" s="218"/>
      <c r="P2850" s="218"/>
      <c r="Q2850" s="218"/>
      <c r="R2850" s="218"/>
      <c r="S2850" s="218"/>
      <c r="T2850" s="219"/>
      <c r="AT2850" s="220" t="s">
        <v>283</v>
      </c>
      <c r="AU2850" s="220" t="s">
        <v>16</v>
      </c>
      <c r="AV2850" s="13" t="s">
        <v>16</v>
      </c>
      <c r="AW2850" s="13" t="s">
        <v>32</v>
      </c>
      <c r="AX2850" s="13" t="s">
        <v>76</v>
      </c>
      <c r="AY2850" s="220" t="s">
        <v>272</v>
      </c>
    </row>
    <row r="2851" spans="1:65" s="14" customFormat="1" ht="11.25">
      <c r="B2851" s="221"/>
      <c r="C2851" s="222"/>
      <c r="D2851" s="212" t="s">
        <v>283</v>
      </c>
      <c r="E2851" s="223" t="s">
        <v>1</v>
      </c>
      <c r="F2851" s="224" t="s">
        <v>16</v>
      </c>
      <c r="G2851" s="222"/>
      <c r="H2851" s="225">
        <v>1</v>
      </c>
      <c r="I2851" s="226"/>
      <c r="J2851" s="222"/>
      <c r="K2851" s="222"/>
      <c r="L2851" s="227"/>
      <c r="M2851" s="228"/>
      <c r="N2851" s="229"/>
      <c r="O2851" s="229"/>
      <c r="P2851" s="229"/>
      <c r="Q2851" s="229"/>
      <c r="R2851" s="229"/>
      <c r="S2851" s="229"/>
      <c r="T2851" s="230"/>
      <c r="AT2851" s="231" t="s">
        <v>283</v>
      </c>
      <c r="AU2851" s="231" t="s">
        <v>16</v>
      </c>
      <c r="AV2851" s="14" t="s">
        <v>84</v>
      </c>
      <c r="AW2851" s="14" t="s">
        <v>32</v>
      </c>
      <c r="AX2851" s="14" t="s">
        <v>76</v>
      </c>
      <c r="AY2851" s="231" t="s">
        <v>272</v>
      </c>
    </row>
    <row r="2852" spans="1:65" s="15" customFormat="1" ht="11.25">
      <c r="B2852" s="246"/>
      <c r="C2852" s="247"/>
      <c r="D2852" s="212" t="s">
        <v>283</v>
      </c>
      <c r="E2852" s="248" t="s">
        <v>1</v>
      </c>
      <c r="F2852" s="249" t="s">
        <v>5942</v>
      </c>
      <c r="G2852" s="247"/>
      <c r="H2852" s="250">
        <v>1</v>
      </c>
      <c r="I2852" s="251"/>
      <c r="J2852" s="247"/>
      <c r="K2852" s="247"/>
      <c r="L2852" s="252"/>
      <c r="M2852" s="253"/>
      <c r="N2852" s="254"/>
      <c r="O2852" s="254"/>
      <c r="P2852" s="254"/>
      <c r="Q2852" s="254"/>
      <c r="R2852" s="254"/>
      <c r="S2852" s="254"/>
      <c r="T2852" s="255"/>
      <c r="AT2852" s="256" t="s">
        <v>283</v>
      </c>
      <c r="AU2852" s="256" t="s">
        <v>16</v>
      </c>
      <c r="AV2852" s="15" t="s">
        <v>279</v>
      </c>
      <c r="AW2852" s="15" t="s">
        <v>32</v>
      </c>
      <c r="AX2852" s="15" t="s">
        <v>16</v>
      </c>
      <c r="AY2852" s="256" t="s">
        <v>272</v>
      </c>
    </row>
    <row r="2853" spans="1:65" s="2" customFormat="1" ht="16.5" customHeight="1">
      <c r="A2853" s="34"/>
      <c r="B2853" s="35"/>
      <c r="C2853" s="192" t="s">
        <v>4700</v>
      </c>
      <c r="D2853" s="192" t="s">
        <v>274</v>
      </c>
      <c r="E2853" s="193" t="s">
        <v>7823</v>
      </c>
      <c r="F2853" s="194" t="s">
        <v>7824</v>
      </c>
      <c r="G2853" s="195" t="s">
        <v>952</v>
      </c>
      <c r="H2853" s="196">
        <v>1</v>
      </c>
      <c r="I2853" s="197"/>
      <c r="J2853" s="198">
        <f>ROUND(I2853*H2853,2)</f>
        <v>0</v>
      </c>
      <c r="K2853" s="194" t="s">
        <v>1</v>
      </c>
      <c r="L2853" s="39"/>
      <c r="M2853" s="199" t="s">
        <v>1</v>
      </c>
      <c r="N2853" s="200" t="s">
        <v>41</v>
      </c>
      <c r="O2853" s="71"/>
      <c r="P2853" s="201">
        <f>O2853*H2853</f>
        <v>0</v>
      </c>
      <c r="Q2853" s="201">
        <v>0</v>
      </c>
      <c r="R2853" s="201">
        <f>Q2853*H2853</f>
        <v>0</v>
      </c>
      <c r="S2853" s="201">
        <v>0</v>
      </c>
      <c r="T2853" s="202">
        <f>S2853*H2853</f>
        <v>0</v>
      </c>
      <c r="U2853" s="34"/>
      <c r="V2853" s="34"/>
      <c r="W2853" s="34"/>
      <c r="X2853" s="34"/>
      <c r="Y2853" s="34"/>
      <c r="Z2853" s="34"/>
      <c r="AA2853" s="34"/>
      <c r="AB2853" s="34"/>
      <c r="AC2853" s="34"/>
      <c r="AD2853" s="34"/>
      <c r="AE2853" s="34"/>
      <c r="AR2853" s="203" t="s">
        <v>279</v>
      </c>
      <c r="AT2853" s="203" t="s">
        <v>274</v>
      </c>
      <c r="AU2853" s="203" t="s">
        <v>16</v>
      </c>
      <c r="AY2853" s="17" t="s">
        <v>272</v>
      </c>
      <c r="BE2853" s="204">
        <f>IF(N2853="základní",J2853,0)</f>
        <v>0</v>
      </c>
      <c r="BF2853" s="204">
        <f>IF(N2853="snížená",J2853,0)</f>
        <v>0</v>
      </c>
      <c r="BG2853" s="204">
        <f>IF(N2853="zákl. přenesená",J2853,0)</f>
        <v>0</v>
      </c>
      <c r="BH2853" s="204">
        <f>IF(N2853="sníž. přenesená",J2853,0)</f>
        <v>0</v>
      </c>
      <c r="BI2853" s="204">
        <f>IF(N2853="nulová",J2853,0)</f>
        <v>0</v>
      </c>
      <c r="BJ2853" s="17" t="s">
        <v>16</v>
      </c>
      <c r="BK2853" s="204">
        <f>ROUND(I2853*H2853,2)</f>
        <v>0</v>
      </c>
      <c r="BL2853" s="17" t="s">
        <v>279</v>
      </c>
      <c r="BM2853" s="203" t="s">
        <v>7825</v>
      </c>
    </row>
    <row r="2854" spans="1:65" s="13" customFormat="1" ht="11.25">
      <c r="B2854" s="210"/>
      <c r="C2854" s="211"/>
      <c r="D2854" s="212" t="s">
        <v>283</v>
      </c>
      <c r="E2854" s="213" t="s">
        <v>1</v>
      </c>
      <c r="F2854" s="214" t="s">
        <v>6768</v>
      </c>
      <c r="G2854" s="211"/>
      <c r="H2854" s="213" t="s">
        <v>1</v>
      </c>
      <c r="I2854" s="215"/>
      <c r="J2854" s="211"/>
      <c r="K2854" s="211"/>
      <c r="L2854" s="216"/>
      <c r="M2854" s="217"/>
      <c r="N2854" s="218"/>
      <c r="O2854" s="218"/>
      <c r="P2854" s="218"/>
      <c r="Q2854" s="218"/>
      <c r="R2854" s="218"/>
      <c r="S2854" s="218"/>
      <c r="T2854" s="219"/>
      <c r="AT2854" s="220" t="s">
        <v>283</v>
      </c>
      <c r="AU2854" s="220" t="s">
        <v>16</v>
      </c>
      <c r="AV2854" s="13" t="s">
        <v>16</v>
      </c>
      <c r="AW2854" s="13" t="s">
        <v>32</v>
      </c>
      <c r="AX2854" s="13" t="s">
        <v>76</v>
      </c>
      <c r="AY2854" s="220" t="s">
        <v>272</v>
      </c>
    </row>
    <row r="2855" spans="1:65" s="14" customFormat="1" ht="11.25">
      <c r="B2855" s="221"/>
      <c r="C2855" s="222"/>
      <c r="D2855" s="212" t="s">
        <v>283</v>
      </c>
      <c r="E2855" s="223" t="s">
        <v>1</v>
      </c>
      <c r="F2855" s="224" t="s">
        <v>16</v>
      </c>
      <c r="G2855" s="222"/>
      <c r="H2855" s="225">
        <v>1</v>
      </c>
      <c r="I2855" s="226"/>
      <c r="J2855" s="222"/>
      <c r="K2855" s="222"/>
      <c r="L2855" s="227"/>
      <c r="M2855" s="228"/>
      <c r="N2855" s="229"/>
      <c r="O2855" s="229"/>
      <c r="P2855" s="229"/>
      <c r="Q2855" s="229"/>
      <c r="R2855" s="229"/>
      <c r="S2855" s="229"/>
      <c r="T2855" s="230"/>
      <c r="AT2855" s="231" t="s">
        <v>283</v>
      </c>
      <c r="AU2855" s="231" t="s">
        <v>16</v>
      </c>
      <c r="AV2855" s="14" t="s">
        <v>84</v>
      </c>
      <c r="AW2855" s="14" t="s">
        <v>32</v>
      </c>
      <c r="AX2855" s="14" t="s">
        <v>76</v>
      </c>
      <c r="AY2855" s="231" t="s">
        <v>272</v>
      </c>
    </row>
    <row r="2856" spans="1:65" s="15" customFormat="1" ht="11.25">
      <c r="B2856" s="246"/>
      <c r="C2856" s="247"/>
      <c r="D2856" s="212" t="s">
        <v>283</v>
      </c>
      <c r="E2856" s="248" t="s">
        <v>1</v>
      </c>
      <c r="F2856" s="249" t="s">
        <v>5942</v>
      </c>
      <c r="G2856" s="247"/>
      <c r="H2856" s="250">
        <v>1</v>
      </c>
      <c r="I2856" s="251"/>
      <c r="J2856" s="247"/>
      <c r="K2856" s="247"/>
      <c r="L2856" s="252"/>
      <c r="M2856" s="253"/>
      <c r="N2856" s="254"/>
      <c r="O2856" s="254"/>
      <c r="P2856" s="254"/>
      <c r="Q2856" s="254"/>
      <c r="R2856" s="254"/>
      <c r="S2856" s="254"/>
      <c r="T2856" s="255"/>
      <c r="AT2856" s="256" t="s">
        <v>283</v>
      </c>
      <c r="AU2856" s="256" t="s">
        <v>16</v>
      </c>
      <c r="AV2856" s="15" t="s">
        <v>279</v>
      </c>
      <c r="AW2856" s="15" t="s">
        <v>32</v>
      </c>
      <c r="AX2856" s="15" t="s">
        <v>16</v>
      </c>
      <c r="AY2856" s="256" t="s">
        <v>272</v>
      </c>
    </row>
    <row r="2857" spans="1:65" s="2" customFormat="1" ht="16.5" customHeight="1">
      <c r="A2857" s="34"/>
      <c r="B2857" s="35"/>
      <c r="C2857" s="192" t="s">
        <v>4714</v>
      </c>
      <c r="D2857" s="192" t="s">
        <v>274</v>
      </c>
      <c r="E2857" s="193" t="s">
        <v>7826</v>
      </c>
      <c r="F2857" s="194" t="s">
        <v>7827</v>
      </c>
      <c r="G2857" s="195" t="s">
        <v>952</v>
      </c>
      <c r="H2857" s="196">
        <v>1</v>
      </c>
      <c r="I2857" s="197"/>
      <c r="J2857" s="198">
        <f>ROUND(I2857*H2857,2)</f>
        <v>0</v>
      </c>
      <c r="K2857" s="194" t="s">
        <v>1</v>
      </c>
      <c r="L2857" s="39"/>
      <c r="M2857" s="199" t="s">
        <v>1</v>
      </c>
      <c r="N2857" s="200" t="s">
        <v>41</v>
      </c>
      <c r="O2857" s="71"/>
      <c r="P2857" s="201">
        <f>O2857*H2857</f>
        <v>0</v>
      </c>
      <c r="Q2857" s="201">
        <v>0</v>
      </c>
      <c r="R2857" s="201">
        <f>Q2857*H2857</f>
        <v>0</v>
      </c>
      <c r="S2857" s="201">
        <v>0</v>
      </c>
      <c r="T2857" s="202">
        <f>S2857*H2857</f>
        <v>0</v>
      </c>
      <c r="U2857" s="34"/>
      <c r="V2857" s="34"/>
      <c r="W2857" s="34"/>
      <c r="X2857" s="34"/>
      <c r="Y2857" s="34"/>
      <c r="Z2857" s="34"/>
      <c r="AA2857" s="34"/>
      <c r="AB2857" s="34"/>
      <c r="AC2857" s="34"/>
      <c r="AD2857" s="34"/>
      <c r="AE2857" s="34"/>
      <c r="AR2857" s="203" t="s">
        <v>279</v>
      </c>
      <c r="AT2857" s="203" t="s">
        <v>274</v>
      </c>
      <c r="AU2857" s="203" t="s">
        <v>16</v>
      </c>
      <c r="AY2857" s="17" t="s">
        <v>272</v>
      </c>
      <c r="BE2857" s="204">
        <f>IF(N2857="základní",J2857,0)</f>
        <v>0</v>
      </c>
      <c r="BF2857" s="204">
        <f>IF(N2857="snížená",J2857,0)</f>
        <v>0</v>
      </c>
      <c r="BG2857" s="204">
        <f>IF(N2857="zákl. přenesená",J2857,0)</f>
        <v>0</v>
      </c>
      <c r="BH2857" s="204">
        <f>IF(N2857="sníž. přenesená",J2857,0)</f>
        <v>0</v>
      </c>
      <c r="BI2857" s="204">
        <f>IF(N2857="nulová",J2857,0)</f>
        <v>0</v>
      </c>
      <c r="BJ2857" s="17" t="s">
        <v>16</v>
      </c>
      <c r="BK2857" s="204">
        <f>ROUND(I2857*H2857,2)</f>
        <v>0</v>
      </c>
      <c r="BL2857" s="17" t="s">
        <v>279</v>
      </c>
      <c r="BM2857" s="203" t="s">
        <v>7828</v>
      </c>
    </row>
    <row r="2858" spans="1:65" s="13" customFormat="1" ht="11.25">
      <c r="B2858" s="210"/>
      <c r="C2858" s="211"/>
      <c r="D2858" s="212" t="s">
        <v>283</v>
      </c>
      <c r="E2858" s="213" t="s">
        <v>1</v>
      </c>
      <c r="F2858" s="214" t="s">
        <v>6768</v>
      </c>
      <c r="G2858" s="211"/>
      <c r="H2858" s="213" t="s">
        <v>1</v>
      </c>
      <c r="I2858" s="215"/>
      <c r="J2858" s="211"/>
      <c r="K2858" s="211"/>
      <c r="L2858" s="216"/>
      <c r="M2858" s="217"/>
      <c r="N2858" s="218"/>
      <c r="O2858" s="218"/>
      <c r="P2858" s="218"/>
      <c r="Q2858" s="218"/>
      <c r="R2858" s="218"/>
      <c r="S2858" s="218"/>
      <c r="T2858" s="219"/>
      <c r="AT2858" s="220" t="s">
        <v>283</v>
      </c>
      <c r="AU2858" s="220" t="s">
        <v>16</v>
      </c>
      <c r="AV2858" s="13" t="s">
        <v>16</v>
      </c>
      <c r="AW2858" s="13" t="s">
        <v>32</v>
      </c>
      <c r="AX2858" s="13" t="s">
        <v>76</v>
      </c>
      <c r="AY2858" s="220" t="s">
        <v>272</v>
      </c>
    </row>
    <row r="2859" spans="1:65" s="14" customFormat="1" ht="11.25">
      <c r="B2859" s="221"/>
      <c r="C2859" s="222"/>
      <c r="D2859" s="212" t="s">
        <v>283</v>
      </c>
      <c r="E2859" s="223" t="s">
        <v>1</v>
      </c>
      <c r="F2859" s="224" t="s">
        <v>16</v>
      </c>
      <c r="G2859" s="222"/>
      <c r="H2859" s="225">
        <v>1</v>
      </c>
      <c r="I2859" s="226"/>
      <c r="J2859" s="222"/>
      <c r="K2859" s="222"/>
      <c r="L2859" s="227"/>
      <c r="M2859" s="228"/>
      <c r="N2859" s="229"/>
      <c r="O2859" s="229"/>
      <c r="P2859" s="229"/>
      <c r="Q2859" s="229"/>
      <c r="R2859" s="229"/>
      <c r="S2859" s="229"/>
      <c r="T2859" s="230"/>
      <c r="AT2859" s="231" t="s">
        <v>283</v>
      </c>
      <c r="AU2859" s="231" t="s">
        <v>16</v>
      </c>
      <c r="AV2859" s="14" t="s">
        <v>84</v>
      </c>
      <c r="AW2859" s="14" t="s">
        <v>32</v>
      </c>
      <c r="AX2859" s="14" t="s">
        <v>76</v>
      </c>
      <c r="AY2859" s="231" t="s">
        <v>272</v>
      </c>
    </row>
    <row r="2860" spans="1:65" s="15" customFormat="1" ht="11.25">
      <c r="B2860" s="246"/>
      <c r="C2860" s="247"/>
      <c r="D2860" s="212" t="s">
        <v>283</v>
      </c>
      <c r="E2860" s="248" t="s">
        <v>1</v>
      </c>
      <c r="F2860" s="249" t="s">
        <v>5942</v>
      </c>
      <c r="G2860" s="247"/>
      <c r="H2860" s="250">
        <v>1</v>
      </c>
      <c r="I2860" s="251"/>
      <c r="J2860" s="247"/>
      <c r="K2860" s="247"/>
      <c r="L2860" s="252"/>
      <c r="M2860" s="253"/>
      <c r="N2860" s="254"/>
      <c r="O2860" s="254"/>
      <c r="P2860" s="254"/>
      <c r="Q2860" s="254"/>
      <c r="R2860" s="254"/>
      <c r="S2860" s="254"/>
      <c r="T2860" s="255"/>
      <c r="AT2860" s="256" t="s">
        <v>283</v>
      </c>
      <c r="AU2860" s="256" t="s">
        <v>16</v>
      </c>
      <c r="AV2860" s="15" t="s">
        <v>279</v>
      </c>
      <c r="AW2860" s="15" t="s">
        <v>32</v>
      </c>
      <c r="AX2860" s="15" t="s">
        <v>16</v>
      </c>
      <c r="AY2860" s="256" t="s">
        <v>272</v>
      </c>
    </row>
    <row r="2861" spans="1:65" s="2" customFormat="1" ht="16.5" customHeight="1">
      <c r="A2861" s="34"/>
      <c r="B2861" s="35"/>
      <c r="C2861" s="192" t="s">
        <v>4721</v>
      </c>
      <c r="D2861" s="192" t="s">
        <v>274</v>
      </c>
      <c r="E2861" s="193" t="s">
        <v>7829</v>
      </c>
      <c r="F2861" s="194" t="s">
        <v>7830</v>
      </c>
      <c r="G2861" s="195" t="s">
        <v>952</v>
      </c>
      <c r="H2861" s="196">
        <v>1</v>
      </c>
      <c r="I2861" s="197"/>
      <c r="J2861" s="198">
        <f>ROUND(I2861*H2861,2)</f>
        <v>0</v>
      </c>
      <c r="K2861" s="194" t="s">
        <v>1</v>
      </c>
      <c r="L2861" s="39"/>
      <c r="M2861" s="199" t="s">
        <v>1</v>
      </c>
      <c r="N2861" s="200" t="s">
        <v>41</v>
      </c>
      <c r="O2861" s="71"/>
      <c r="P2861" s="201">
        <f>O2861*H2861</f>
        <v>0</v>
      </c>
      <c r="Q2861" s="201">
        <v>0</v>
      </c>
      <c r="R2861" s="201">
        <f>Q2861*H2861</f>
        <v>0</v>
      </c>
      <c r="S2861" s="201">
        <v>0</v>
      </c>
      <c r="T2861" s="202">
        <f>S2861*H2861</f>
        <v>0</v>
      </c>
      <c r="U2861" s="34"/>
      <c r="V2861" s="34"/>
      <c r="W2861" s="34"/>
      <c r="X2861" s="34"/>
      <c r="Y2861" s="34"/>
      <c r="Z2861" s="34"/>
      <c r="AA2861" s="34"/>
      <c r="AB2861" s="34"/>
      <c r="AC2861" s="34"/>
      <c r="AD2861" s="34"/>
      <c r="AE2861" s="34"/>
      <c r="AR2861" s="203" t="s">
        <v>279</v>
      </c>
      <c r="AT2861" s="203" t="s">
        <v>274</v>
      </c>
      <c r="AU2861" s="203" t="s">
        <v>16</v>
      </c>
      <c r="AY2861" s="17" t="s">
        <v>272</v>
      </c>
      <c r="BE2861" s="204">
        <f>IF(N2861="základní",J2861,0)</f>
        <v>0</v>
      </c>
      <c r="BF2861" s="204">
        <f>IF(N2861="snížená",J2861,0)</f>
        <v>0</v>
      </c>
      <c r="BG2861" s="204">
        <f>IF(N2861="zákl. přenesená",J2861,0)</f>
        <v>0</v>
      </c>
      <c r="BH2861" s="204">
        <f>IF(N2861="sníž. přenesená",J2861,0)</f>
        <v>0</v>
      </c>
      <c r="BI2861" s="204">
        <f>IF(N2861="nulová",J2861,0)</f>
        <v>0</v>
      </c>
      <c r="BJ2861" s="17" t="s">
        <v>16</v>
      </c>
      <c r="BK2861" s="204">
        <f>ROUND(I2861*H2861,2)</f>
        <v>0</v>
      </c>
      <c r="BL2861" s="17" t="s">
        <v>279</v>
      </c>
      <c r="BM2861" s="203" t="s">
        <v>7831</v>
      </c>
    </row>
    <row r="2862" spans="1:65" s="13" customFormat="1" ht="11.25">
      <c r="B2862" s="210"/>
      <c r="C2862" s="211"/>
      <c r="D2862" s="212" t="s">
        <v>283</v>
      </c>
      <c r="E2862" s="213" t="s">
        <v>1</v>
      </c>
      <c r="F2862" s="214" t="s">
        <v>6768</v>
      </c>
      <c r="G2862" s="211"/>
      <c r="H2862" s="213" t="s">
        <v>1</v>
      </c>
      <c r="I2862" s="215"/>
      <c r="J2862" s="211"/>
      <c r="K2862" s="211"/>
      <c r="L2862" s="216"/>
      <c r="M2862" s="217"/>
      <c r="N2862" s="218"/>
      <c r="O2862" s="218"/>
      <c r="P2862" s="218"/>
      <c r="Q2862" s="218"/>
      <c r="R2862" s="218"/>
      <c r="S2862" s="218"/>
      <c r="T2862" s="219"/>
      <c r="AT2862" s="220" t="s">
        <v>283</v>
      </c>
      <c r="AU2862" s="220" t="s">
        <v>16</v>
      </c>
      <c r="AV2862" s="13" t="s">
        <v>16</v>
      </c>
      <c r="AW2862" s="13" t="s">
        <v>32</v>
      </c>
      <c r="AX2862" s="13" t="s">
        <v>76</v>
      </c>
      <c r="AY2862" s="220" t="s">
        <v>272</v>
      </c>
    </row>
    <row r="2863" spans="1:65" s="14" customFormat="1" ht="11.25">
      <c r="B2863" s="221"/>
      <c r="C2863" s="222"/>
      <c r="D2863" s="212" t="s">
        <v>283</v>
      </c>
      <c r="E2863" s="223" t="s">
        <v>1</v>
      </c>
      <c r="F2863" s="224" t="s">
        <v>16</v>
      </c>
      <c r="G2863" s="222"/>
      <c r="H2863" s="225">
        <v>1</v>
      </c>
      <c r="I2863" s="226"/>
      <c r="J2863" s="222"/>
      <c r="K2863" s="222"/>
      <c r="L2863" s="227"/>
      <c r="M2863" s="228"/>
      <c r="N2863" s="229"/>
      <c r="O2863" s="229"/>
      <c r="P2863" s="229"/>
      <c r="Q2863" s="229"/>
      <c r="R2863" s="229"/>
      <c r="S2863" s="229"/>
      <c r="T2863" s="230"/>
      <c r="AT2863" s="231" t="s">
        <v>283</v>
      </c>
      <c r="AU2863" s="231" t="s">
        <v>16</v>
      </c>
      <c r="AV2863" s="14" t="s">
        <v>84</v>
      </c>
      <c r="AW2863" s="14" t="s">
        <v>32</v>
      </c>
      <c r="AX2863" s="14" t="s">
        <v>76</v>
      </c>
      <c r="AY2863" s="231" t="s">
        <v>272</v>
      </c>
    </row>
    <row r="2864" spans="1:65" s="15" customFormat="1" ht="11.25">
      <c r="B2864" s="246"/>
      <c r="C2864" s="247"/>
      <c r="D2864" s="212" t="s">
        <v>283</v>
      </c>
      <c r="E2864" s="248" t="s">
        <v>1</v>
      </c>
      <c r="F2864" s="249" t="s">
        <v>5942</v>
      </c>
      <c r="G2864" s="247"/>
      <c r="H2864" s="250">
        <v>1</v>
      </c>
      <c r="I2864" s="251"/>
      <c r="J2864" s="247"/>
      <c r="K2864" s="247"/>
      <c r="L2864" s="252"/>
      <c r="M2864" s="253"/>
      <c r="N2864" s="254"/>
      <c r="O2864" s="254"/>
      <c r="P2864" s="254"/>
      <c r="Q2864" s="254"/>
      <c r="R2864" s="254"/>
      <c r="S2864" s="254"/>
      <c r="T2864" s="255"/>
      <c r="AT2864" s="256" t="s">
        <v>283</v>
      </c>
      <c r="AU2864" s="256" t="s">
        <v>16</v>
      </c>
      <c r="AV2864" s="15" t="s">
        <v>279</v>
      </c>
      <c r="AW2864" s="15" t="s">
        <v>32</v>
      </c>
      <c r="AX2864" s="15" t="s">
        <v>16</v>
      </c>
      <c r="AY2864" s="256" t="s">
        <v>272</v>
      </c>
    </row>
    <row r="2865" spans="1:65" s="2" customFormat="1" ht="21.75" customHeight="1">
      <c r="A2865" s="34"/>
      <c r="B2865" s="35"/>
      <c r="C2865" s="192" t="s">
        <v>4726</v>
      </c>
      <c r="D2865" s="192" t="s">
        <v>274</v>
      </c>
      <c r="E2865" s="193" t="s">
        <v>7832</v>
      </c>
      <c r="F2865" s="194" t="s">
        <v>7833</v>
      </c>
      <c r="G2865" s="195" t="s">
        <v>952</v>
      </c>
      <c r="H2865" s="196">
        <v>1</v>
      </c>
      <c r="I2865" s="197"/>
      <c r="J2865" s="198">
        <f>ROUND(I2865*H2865,2)</f>
        <v>0</v>
      </c>
      <c r="K2865" s="194" t="s">
        <v>1</v>
      </c>
      <c r="L2865" s="39"/>
      <c r="M2865" s="199" t="s">
        <v>1</v>
      </c>
      <c r="N2865" s="200" t="s">
        <v>41</v>
      </c>
      <c r="O2865" s="71"/>
      <c r="P2865" s="201">
        <f>O2865*H2865</f>
        <v>0</v>
      </c>
      <c r="Q2865" s="201">
        <v>0</v>
      </c>
      <c r="R2865" s="201">
        <f>Q2865*H2865</f>
        <v>0</v>
      </c>
      <c r="S2865" s="201">
        <v>0</v>
      </c>
      <c r="T2865" s="202">
        <f>S2865*H2865</f>
        <v>0</v>
      </c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4"/>
      <c r="AE2865" s="34"/>
      <c r="AR2865" s="203" t="s">
        <v>279</v>
      </c>
      <c r="AT2865" s="203" t="s">
        <v>274</v>
      </c>
      <c r="AU2865" s="203" t="s">
        <v>16</v>
      </c>
      <c r="AY2865" s="17" t="s">
        <v>272</v>
      </c>
      <c r="BE2865" s="204">
        <f>IF(N2865="základní",J2865,0)</f>
        <v>0</v>
      </c>
      <c r="BF2865" s="204">
        <f>IF(N2865="snížená",J2865,0)</f>
        <v>0</v>
      </c>
      <c r="BG2865" s="204">
        <f>IF(N2865="zákl. přenesená",J2865,0)</f>
        <v>0</v>
      </c>
      <c r="BH2865" s="204">
        <f>IF(N2865="sníž. přenesená",J2865,0)</f>
        <v>0</v>
      </c>
      <c r="BI2865" s="204">
        <f>IF(N2865="nulová",J2865,0)</f>
        <v>0</v>
      </c>
      <c r="BJ2865" s="17" t="s">
        <v>16</v>
      </c>
      <c r="BK2865" s="204">
        <f>ROUND(I2865*H2865,2)</f>
        <v>0</v>
      </c>
      <c r="BL2865" s="17" t="s">
        <v>279</v>
      </c>
      <c r="BM2865" s="203" t="s">
        <v>7834</v>
      </c>
    </row>
    <row r="2866" spans="1:65" s="13" customFormat="1" ht="11.25">
      <c r="B2866" s="210"/>
      <c r="C2866" s="211"/>
      <c r="D2866" s="212" t="s">
        <v>283</v>
      </c>
      <c r="E2866" s="213" t="s">
        <v>1</v>
      </c>
      <c r="F2866" s="214" t="s">
        <v>6768</v>
      </c>
      <c r="G2866" s="211"/>
      <c r="H2866" s="213" t="s">
        <v>1</v>
      </c>
      <c r="I2866" s="215"/>
      <c r="J2866" s="211"/>
      <c r="K2866" s="211"/>
      <c r="L2866" s="216"/>
      <c r="M2866" s="217"/>
      <c r="N2866" s="218"/>
      <c r="O2866" s="218"/>
      <c r="P2866" s="218"/>
      <c r="Q2866" s="218"/>
      <c r="R2866" s="218"/>
      <c r="S2866" s="218"/>
      <c r="T2866" s="219"/>
      <c r="AT2866" s="220" t="s">
        <v>283</v>
      </c>
      <c r="AU2866" s="220" t="s">
        <v>16</v>
      </c>
      <c r="AV2866" s="13" t="s">
        <v>16</v>
      </c>
      <c r="AW2866" s="13" t="s">
        <v>32</v>
      </c>
      <c r="AX2866" s="13" t="s">
        <v>76</v>
      </c>
      <c r="AY2866" s="220" t="s">
        <v>272</v>
      </c>
    </row>
    <row r="2867" spans="1:65" s="14" customFormat="1" ht="11.25">
      <c r="B2867" s="221"/>
      <c r="C2867" s="222"/>
      <c r="D2867" s="212" t="s">
        <v>283</v>
      </c>
      <c r="E2867" s="223" t="s">
        <v>1</v>
      </c>
      <c r="F2867" s="224" t="s">
        <v>16</v>
      </c>
      <c r="G2867" s="222"/>
      <c r="H2867" s="225">
        <v>1</v>
      </c>
      <c r="I2867" s="226"/>
      <c r="J2867" s="222"/>
      <c r="K2867" s="222"/>
      <c r="L2867" s="227"/>
      <c r="M2867" s="228"/>
      <c r="N2867" s="229"/>
      <c r="O2867" s="229"/>
      <c r="P2867" s="229"/>
      <c r="Q2867" s="229"/>
      <c r="R2867" s="229"/>
      <c r="S2867" s="229"/>
      <c r="T2867" s="230"/>
      <c r="AT2867" s="231" t="s">
        <v>283</v>
      </c>
      <c r="AU2867" s="231" t="s">
        <v>16</v>
      </c>
      <c r="AV2867" s="14" t="s">
        <v>84</v>
      </c>
      <c r="AW2867" s="14" t="s">
        <v>32</v>
      </c>
      <c r="AX2867" s="14" t="s">
        <v>76</v>
      </c>
      <c r="AY2867" s="231" t="s">
        <v>272</v>
      </c>
    </row>
    <row r="2868" spans="1:65" s="15" customFormat="1" ht="11.25">
      <c r="B2868" s="246"/>
      <c r="C2868" s="247"/>
      <c r="D2868" s="212" t="s">
        <v>283</v>
      </c>
      <c r="E2868" s="248" t="s">
        <v>1</v>
      </c>
      <c r="F2868" s="249" t="s">
        <v>5942</v>
      </c>
      <c r="G2868" s="247"/>
      <c r="H2868" s="250">
        <v>1</v>
      </c>
      <c r="I2868" s="251"/>
      <c r="J2868" s="247"/>
      <c r="K2868" s="247"/>
      <c r="L2868" s="252"/>
      <c r="M2868" s="253"/>
      <c r="N2868" s="254"/>
      <c r="O2868" s="254"/>
      <c r="P2868" s="254"/>
      <c r="Q2868" s="254"/>
      <c r="R2868" s="254"/>
      <c r="S2868" s="254"/>
      <c r="T2868" s="255"/>
      <c r="AT2868" s="256" t="s">
        <v>283</v>
      </c>
      <c r="AU2868" s="256" t="s">
        <v>16</v>
      </c>
      <c r="AV2868" s="15" t="s">
        <v>279</v>
      </c>
      <c r="AW2868" s="15" t="s">
        <v>32</v>
      </c>
      <c r="AX2868" s="15" t="s">
        <v>16</v>
      </c>
      <c r="AY2868" s="256" t="s">
        <v>272</v>
      </c>
    </row>
    <row r="2869" spans="1:65" s="2" customFormat="1" ht="16.5" customHeight="1">
      <c r="A2869" s="34"/>
      <c r="B2869" s="35"/>
      <c r="C2869" s="192" t="s">
        <v>4730</v>
      </c>
      <c r="D2869" s="192" t="s">
        <v>274</v>
      </c>
      <c r="E2869" s="193" t="s">
        <v>7835</v>
      </c>
      <c r="F2869" s="194" t="s">
        <v>7836</v>
      </c>
      <c r="G2869" s="195" t="s">
        <v>952</v>
      </c>
      <c r="H2869" s="196">
        <v>1</v>
      </c>
      <c r="I2869" s="197"/>
      <c r="J2869" s="198">
        <f>ROUND(I2869*H2869,2)</f>
        <v>0</v>
      </c>
      <c r="K2869" s="194" t="s">
        <v>1</v>
      </c>
      <c r="L2869" s="39"/>
      <c r="M2869" s="199" t="s">
        <v>1</v>
      </c>
      <c r="N2869" s="200" t="s">
        <v>41</v>
      </c>
      <c r="O2869" s="71"/>
      <c r="P2869" s="201">
        <f>O2869*H2869</f>
        <v>0</v>
      </c>
      <c r="Q2869" s="201">
        <v>0</v>
      </c>
      <c r="R2869" s="201">
        <f>Q2869*H2869</f>
        <v>0</v>
      </c>
      <c r="S2869" s="201">
        <v>0</v>
      </c>
      <c r="T2869" s="202">
        <f>S2869*H2869</f>
        <v>0</v>
      </c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R2869" s="203" t="s">
        <v>279</v>
      </c>
      <c r="AT2869" s="203" t="s">
        <v>274</v>
      </c>
      <c r="AU2869" s="203" t="s">
        <v>16</v>
      </c>
      <c r="AY2869" s="17" t="s">
        <v>272</v>
      </c>
      <c r="BE2869" s="204">
        <f>IF(N2869="základní",J2869,0)</f>
        <v>0</v>
      </c>
      <c r="BF2869" s="204">
        <f>IF(N2869="snížená",J2869,0)</f>
        <v>0</v>
      </c>
      <c r="BG2869" s="204">
        <f>IF(N2869="zákl. přenesená",J2869,0)</f>
        <v>0</v>
      </c>
      <c r="BH2869" s="204">
        <f>IF(N2869="sníž. přenesená",J2869,0)</f>
        <v>0</v>
      </c>
      <c r="BI2869" s="204">
        <f>IF(N2869="nulová",J2869,0)</f>
        <v>0</v>
      </c>
      <c r="BJ2869" s="17" t="s">
        <v>16</v>
      </c>
      <c r="BK2869" s="204">
        <f>ROUND(I2869*H2869,2)</f>
        <v>0</v>
      </c>
      <c r="BL2869" s="17" t="s">
        <v>279</v>
      </c>
      <c r="BM2869" s="203" t="s">
        <v>7837</v>
      </c>
    </row>
    <row r="2870" spans="1:65" s="13" customFormat="1" ht="11.25">
      <c r="B2870" s="210"/>
      <c r="C2870" s="211"/>
      <c r="D2870" s="212" t="s">
        <v>283</v>
      </c>
      <c r="E2870" s="213" t="s">
        <v>1</v>
      </c>
      <c r="F2870" s="214" t="s">
        <v>6768</v>
      </c>
      <c r="G2870" s="211"/>
      <c r="H2870" s="213" t="s">
        <v>1</v>
      </c>
      <c r="I2870" s="215"/>
      <c r="J2870" s="211"/>
      <c r="K2870" s="211"/>
      <c r="L2870" s="216"/>
      <c r="M2870" s="217"/>
      <c r="N2870" s="218"/>
      <c r="O2870" s="218"/>
      <c r="P2870" s="218"/>
      <c r="Q2870" s="218"/>
      <c r="R2870" s="218"/>
      <c r="S2870" s="218"/>
      <c r="T2870" s="219"/>
      <c r="AT2870" s="220" t="s">
        <v>283</v>
      </c>
      <c r="AU2870" s="220" t="s">
        <v>16</v>
      </c>
      <c r="AV2870" s="13" t="s">
        <v>16</v>
      </c>
      <c r="AW2870" s="13" t="s">
        <v>32</v>
      </c>
      <c r="AX2870" s="13" t="s">
        <v>76</v>
      </c>
      <c r="AY2870" s="220" t="s">
        <v>272</v>
      </c>
    </row>
    <row r="2871" spans="1:65" s="14" customFormat="1" ht="11.25">
      <c r="B2871" s="221"/>
      <c r="C2871" s="222"/>
      <c r="D2871" s="212" t="s">
        <v>283</v>
      </c>
      <c r="E2871" s="223" t="s">
        <v>1</v>
      </c>
      <c r="F2871" s="224" t="s">
        <v>16</v>
      </c>
      <c r="G2871" s="222"/>
      <c r="H2871" s="225">
        <v>1</v>
      </c>
      <c r="I2871" s="226"/>
      <c r="J2871" s="222"/>
      <c r="K2871" s="222"/>
      <c r="L2871" s="227"/>
      <c r="M2871" s="228"/>
      <c r="N2871" s="229"/>
      <c r="O2871" s="229"/>
      <c r="P2871" s="229"/>
      <c r="Q2871" s="229"/>
      <c r="R2871" s="229"/>
      <c r="S2871" s="229"/>
      <c r="T2871" s="230"/>
      <c r="AT2871" s="231" t="s">
        <v>283</v>
      </c>
      <c r="AU2871" s="231" t="s">
        <v>16</v>
      </c>
      <c r="AV2871" s="14" t="s">
        <v>84</v>
      </c>
      <c r="AW2871" s="14" t="s">
        <v>32</v>
      </c>
      <c r="AX2871" s="14" t="s">
        <v>76</v>
      </c>
      <c r="AY2871" s="231" t="s">
        <v>272</v>
      </c>
    </row>
    <row r="2872" spans="1:65" s="15" customFormat="1" ht="11.25">
      <c r="B2872" s="246"/>
      <c r="C2872" s="247"/>
      <c r="D2872" s="212" t="s">
        <v>283</v>
      </c>
      <c r="E2872" s="248" t="s">
        <v>1</v>
      </c>
      <c r="F2872" s="249" t="s">
        <v>5942</v>
      </c>
      <c r="G2872" s="247"/>
      <c r="H2872" s="250">
        <v>1</v>
      </c>
      <c r="I2872" s="251"/>
      <c r="J2872" s="247"/>
      <c r="K2872" s="247"/>
      <c r="L2872" s="252"/>
      <c r="M2872" s="253"/>
      <c r="N2872" s="254"/>
      <c r="O2872" s="254"/>
      <c r="P2872" s="254"/>
      <c r="Q2872" s="254"/>
      <c r="R2872" s="254"/>
      <c r="S2872" s="254"/>
      <c r="T2872" s="255"/>
      <c r="AT2872" s="256" t="s">
        <v>283</v>
      </c>
      <c r="AU2872" s="256" t="s">
        <v>16</v>
      </c>
      <c r="AV2872" s="15" t="s">
        <v>279</v>
      </c>
      <c r="AW2872" s="15" t="s">
        <v>32</v>
      </c>
      <c r="AX2872" s="15" t="s">
        <v>16</v>
      </c>
      <c r="AY2872" s="256" t="s">
        <v>272</v>
      </c>
    </row>
    <row r="2873" spans="1:65" s="2" customFormat="1" ht="24.2" customHeight="1">
      <c r="A2873" s="34"/>
      <c r="B2873" s="35"/>
      <c r="C2873" s="192" t="s">
        <v>4734</v>
      </c>
      <c r="D2873" s="192" t="s">
        <v>274</v>
      </c>
      <c r="E2873" s="193" t="s">
        <v>7838</v>
      </c>
      <c r="F2873" s="194" t="s">
        <v>7839</v>
      </c>
      <c r="G2873" s="195" t="s">
        <v>952</v>
      </c>
      <c r="H2873" s="196">
        <v>1</v>
      </c>
      <c r="I2873" s="197"/>
      <c r="J2873" s="198">
        <f>ROUND(I2873*H2873,2)</f>
        <v>0</v>
      </c>
      <c r="K2873" s="194" t="s">
        <v>1</v>
      </c>
      <c r="L2873" s="39"/>
      <c r="M2873" s="199" t="s">
        <v>1</v>
      </c>
      <c r="N2873" s="200" t="s">
        <v>41</v>
      </c>
      <c r="O2873" s="71"/>
      <c r="P2873" s="201">
        <f>O2873*H2873</f>
        <v>0</v>
      </c>
      <c r="Q2873" s="201">
        <v>0</v>
      </c>
      <c r="R2873" s="201">
        <f>Q2873*H2873</f>
        <v>0</v>
      </c>
      <c r="S2873" s="201">
        <v>0</v>
      </c>
      <c r="T2873" s="202">
        <f>S2873*H2873</f>
        <v>0</v>
      </c>
      <c r="U2873" s="34"/>
      <c r="V2873" s="34"/>
      <c r="W2873" s="34"/>
      <c r="X2873" s="34"/>
      <c r="Y2873" s="34"/>
      <c r="Z2873" s="34"/>
      <c r="AA2873" s="34"/>
      <c r="AB2873" s="34"/>
      <c r="AC2873" s="34"/>
      <c r="AD2873" s="34"/>
      <c r="AE2873" s="34"/>
      <c r="AR2873" s="203" t="s">
        <v>279</v>
      </c>
      <c r="AT2873" s="203" t="s">
        <v>274</v>
      </c>
      <c r="AU2873" s="203" t="s">
        <v>16</v>
      </c>
      <c r="AY2873" s="17" t="s">
        <v>272</v>
      </c>
      <c r="BE2873" s="204">
        <f>IF(N2873="základní",J2873,0)</f>
        <v>0</v>
      </c>
      <c r="BF2873" s="204">
        <f>IF(N2873="snížená",J2873,0)</f>
        <v>0</v>
      </c>
      <c r="BG2873" s="204">
        <f>IF(N2873="zákl. přenesená",J2873,0)</f>
        <v>0</v>
      </c>
      <c r="BH2873" s="204">
        <f>IF(N2873="sníž. přenesená",J2873,0)</f>
        <v>0</v>
      </c>
      <c r="BI2873" s="204">
        <f>IF(N2873="nulová",J2873,0)</f>
        <v>0</v>
      </c>
      <c r="BJ2873" s="17" t="s">
        <v>16</v>
      </c>
      <c r="BK2873" s="204">
        <f>ROUND(I2873*H2873,2)</f>
        <v>0</v>
      </c>
      <c r="BL2873" s="17" t="s">
        <v>279</v>
      </c>
      <c r="BM2873" s="203" t="s">
        <v>7840</v>
      </c>
    </row>
    <row r="2874" spans="1:65" s="13" customFormat="1" ht="11.25">
      <c r="B2874" s="210"/>
      <c r="C2874" s="211"/>
      <c r="D2874" s="212" t="s">
        <v>283</v>
      </c>
      <c r="E2874" s="213" t="s">
        <v>1</v>
      </c>
      <c r="F2874" s="214" t="s">
        <v>6768</v>
      </c>
      <c r="G2874" s="211"/>
      <c r="H2874" s="213" t="s">
        <v>1</v>
      </c>
      <c r="I2874" s="215"/>
      <c r="J2874" s="211"/>
      <c r="K2874" s="211"/>
      <c r="L2874" s="216"/>
      <c r="M2874" s="217"/>
      <c r="N2874" s="218"/>
      <c r="O2874" s="218"/>
      <c r="P2874" s="218"/>
      <c r="Q2874" s="218"/>
      <c r="R2874" s="218"/>
      <c r="S2874" s="218"/>
      <c r="T2874" s="219"/>
      <c r="AT2874" s="220" t="s">
        <v>283</v>
      </c>
      <c r="AU2874" s="220" t="s">
        <v>16</v>
      </c>
      <c r="AV2874" s="13" t="s">
        <v>16</v>
      </c>
      <c r="AW2874" s="13" t="s">
        <v>32</v>
      </c>
      <c r="AX2874" s="13" t="s">
        <v>76</v>
      </c>
      <c r="AY2874" s="220" t="s">
        <v>272</v>
      </c>
    </row>
    <row r="2875" spans="1:65" s="14" customFormat="1" ht="11.25">
      <c r="B2875" s="221"/>
      <c r="C2875" s="222"/>
      <c r="D2875" s="212" t="s">
        <v>283</v>
      </c>
      <c r="E2875" s="223" t="s">
        <v>1</v>
      </c>
      <c r="F2875" s="224" t="s">
        <v>16</v>
      </c>
      <c r="G2875" s="222"/>
      <c r="H2875" s="225">
        <v>1</v>
      </c>
      <c r="I2875" s="226"/>
      <c r="J2875" s="222"/>
      <c r="K2875" s="222"/>
      <c r="L2875" s="227"/>
      <c r="M2875" s="228"/>
      <c r="N2875" s="229"/>
      <c r="O2875" s="229"/>
      <c r="P2875" s="229"/>
      <c r="Q2875" s="229"/>
      <c r="R2875" s="229"/>
      <c r="S2875" s="229"/>
      <c r="T2875" s="230"/>
      <c r="AT2875" s="231" t="s">
        <v>283</v>
      </c>
      <c r="AU2875" s="231" t="s">
        <v>16</v>
      </c>
      <c r="AV2875" s="14" t="s">
        <v>84</v>
      </c>
      <c r="AW2875" s="14" t="s">
        <v>32</v>
      </c>
      <c r="AX2875" s="14" t="s">
        <v>76</v>
      </c>
      <c r="AY2875" s="231" t="s">
        <v>272</v>
      </c>
    </row>
    <row r="2876" spans="1:65" s="15" customFormat="1" ht="11.25">
      <c r="B2876" s="246"/>
      <c r="C2876" s="247"/>
      <c r="D2876" s="212" t="s">
        <v>283</v>
      </c>
      <c r="E2876" s="248" t="s">
        <v>1</v>
      </c>
      <c r="F2876" s="249" t="s">
        <v>5942</v>
      </c>
      <c r="G2876" s="247"/>
      <c r="H2876" s="250">
        <v>1</v>
      </c>
      <c r="I2876" s="251"/>
      <c r="J2876" s="247"/>
      <c r="K2876" s="247"/>
      <c r="L2876" s="252"/>
      <c r="M2876" s="253"/>
      <c r="N2876" s="254"/>
      <c r="O2876" s="254"/>
      <c r="P2876" s="254"/>
      <c r="Q2876" s="254"/>
      <c r="R2876" s="254"/>
      <c r="S2876" s="254"/>
      <c r="T2876" s="255"/>
      <c r="AT2876" s="256" t="s">
        <v>283</v>
      </c>
      <c r="AU2876" s="256" t="s">
        <v>16</v>
      </c>
      <c r="AV2876" s="15" t="s">
        <v>279</v>
      </c>
      <c r="AW2876" s="15" t="s">
        <v>32</v>
      </c>
      <c r="AX2876" s="15" t="s">
        <v>16</v>
      </c>
      <c r="AY2876" s="256" t="s">
        <v>272</v>
      </c>
    </row>
    <row r="2877" spans="1:65" s="2" customFormat="1" ht="24.2" customHeight="1">
      <c r="A2877" s="34"/>
      <c r="B2877" s="35"/>
      <c r="C2877" s="192" t="s">
        <v>4738</v>
      </c>
      <c r="D2877" s="192" t="s">
        <v>274</v>
      </c>
      <c r="E2877" s="193" t="s">
        <v>7841</v>
      </c>
      <c r="F2877" s="194" t="s">
        <v>7842</v>
      </c>
      <c r="G2877" s="195" t="s">
        <v>952</v>
      </c>
      <c r="H2877" s="196">
        <v>1</v>
      </c>
      <c r="I2877" s="197"/>
      <c r="J2877" s="198">
        <f>ROUND(I2877*H2877,2)</f>
        <v>0</v>
      </c>
      <c r="K2877" s="194" t="s">
        <v>1</v>
      </c>
      <c r="L2877" s="39"/>
      <c r="M2877" s="199" t="s">
        <v>1</v>
      </c>
      <c r="N2877" s="200" t="s">
        <v>41</v>
      </c>
      <c r="O2877" s="71"/>
      <c r="P2877" s="201">
        <f>O2877*H2877</f>
        <v>0</v>
      </c>
      <c r="Q2877" s="201">
        <v>0</v>
      </c>
      <c r="R2877" s="201">
        <f>Q2877*H2877</f>
        <v>0</v>
      </c>
      <c r="S2877" s="201">
        <v>0</v>
      </c>
      <c r="T2877" s="202">
        <f>S2877*H2877</f>
        <v>0</v>
      </c>
      <c r="U2877" s="34"/>
      <c r="V2877" s="34"/>
      <c r="W2877" s="34"/>
      <c r="X2877" s="34"/>
      <c r="Y2877" s="34"/>
      <c r="Z2877" s="34"/>
      <c r="AA2877" s="34"/>
      <c r="AB2877" s="34"/>
      <c r="AC2877" s="34"/>
      <c r="AD2877" s="34"/>
      <c r="AE2877" s="34"/>
      <c r="AR2877" s="203" t="s">
        <v>279</v>
      </c>
      <c r="AT2877" s="203" t="s">
        <v>274</v>
      </c>
      <c r="AU2877" s="203" t="s">
        <v>16</v>
      </c>
      <c r="AY2877" s="17" t="s">
        <v>272</v>
      </c>
      <c r="BE2877" s="204">
        <f>IF(N2877="základní",J2877,0)</f>
        <v>0</v>
      </c>
      <c r="BF2877" s="204">
        <f>IF(N2877="snížená",J2877,0)</f>
        <v>0</v>
      </c>
      <c r="BG2877" s="204">
        <f>IF(N2877="zákl. přenesená",J2877,0)</f>
        <v>0</v>
      </c>
      <c r="BH2877" s="204">
        <f>IF(N2877="sníž. přenesená",J2877,0)</f>
        <v>0</v>
      </c>
      <c r="BI2877" s="204">
        <f>IF(N2877="nulová",J2877,0)</f>
        <v>0</v>
      </c>
      <c r="BJ2877" s="17" t="s">
        <v>16</v>
      </c>
      <c r="BK2877" s="204">
        <f>ROUND(I2877*H2877,2)</f>
        <v>0</v>
      </c>
      <c r="BL2877" s="17" t="s">
        <v>279</v>
      </c>
      <c r="BM2877" s="203" t="s">
        <v>7843</v>
      </c>
    </row>
    <row r="2878" spans="1:65" s="13" customFormat="1" ht="11.25">
      <c r="B2878" s="210"/>
      <c r="C2878" s="211"/>
      <c r="D2878" s="212" t="s">
        <v>283</v>
      </c>
      <c r="E2878" s="213" t="s">
        <v>1</v>
      </c>
      <c r="F2878" s="214" t="s">
        <v>6768</v>
      </c>
      <c r="G2878" s="211"/>
      <c r="H2878" s="213" t="s">
        <v>1</v>
      </c>
      <c r="I2878" s="215"/>
      <c r="J2878" s="211"/>
      <c r="K2878" s="211"/>
      <c r="L2878" s="216"/>
      <c r="M2878" s="217"/>
      <c r="N2878" s="218"/>
      <c r="O2878" s="218"/>
      <c r="P2878" s="218"/>
      <c r="Q2878" s="218"/>
      <c r="R2878" s="218"/>
      <c r="S2878" s="218"/>
      <c r="T2878" s="219"/>
      <c r="AT2878" s="220" t="s">
        <v>283</v>
      </c>
      <c r="AU2878" s="220" t="s">
        <v>16</v>
      </c>
      <c r="AV2878" s="13" t="s">
        <v>16</v>
      </c>
      <c r="AW2878" s="13" t="s">
        <v>32</v>
      </c>
      <c r="AX2878" s="13" t="s">
        <v>76</v>
      </c>
      <c r="AY2878" s="220" t="s">
        <v>272</v>
      </c>
    </row>
    <row r="2879" spans="1:65" s="14" customFormat="1" ht="11.25">
      <c r="B2879" s="221"/>
      <c r="C2879" s="222"/>
      <c r="D2879" s="212" t="s">
        <v>283</v>
      </c>
      <c r="E2879" s="223" t="s">
        <v>1</v>
      </c>
      <c r="F2879" s="224" t="s">
        <v>16</v>
      </c>
      <c r="G2879" s="222"/>
      <c r="H2879" s="225">
        <v>1</v>
      </c>
      <c r="I2879" s="226"/>
      <c r="J2879" s="222"/>
      <c r="K2879" s="222"/>
      <c r="L2879" s="227"/>
      <c r="M2879" s="228"/>
      <c r="N2879" s="229"/>
      <c r="O2879" s="229"/>
      <c r="P2879" s="229"/>
      <c r="Q2879" s="229"/>
      <c r="R2879" s="229"/>
      <c r="S2879" s="229"/>
      <c r="T2879" s="230"/>
      <c r="AT2879" s="231" t="s">
        <v>283</v>
      </c>
      <c r="AU2879" s="231" t="s">
        <v>16</v>
      </c>
      <c r="AV2879" s="14" t="s">
        <v>84</v>
      </c>
      <c r="AW2879" s="14" t="s">
        <v>32</v>
      </c>
      <c r="AX2879" s="14" t="s">
        <v>76</v>
      </c>
      <c r="AY2879" s="231" t="s">
        <v>272</v>
      </c>
    </row>
    <row r="2880" spans="1:65" s="15" customFormat="1" ht="11.25">
      <c r="B2880" s="246"/>
      <c r="C2880" s="247"/>
      <c r="D2880" s="212" t="s">
        <v>283</v>
      </c>
      <c r="E2880" s="248" t="s">
        <v>1</v>
      </c>
      <c r="F2880" s="249" t="s">
        <v>5942</v>
      </c>
      <c r="G2880" s="247"/>
      <c r="H2880" s="250">
        <v>1</v>
      </c>
      <c r="I2880" s="251"/>
      <c r="J2880" s="247"/>
      <c r="K2880" s="247"/>
      <c r="L2880" s="252"/>
      <c r="M2880" s="253"/>
      <c r="N2880" s="254"/>
      <c r="O2880" s="254"/>
      <c r="P2880" s="254"/>
      <c r="Q2880" s="254"/>
      <c r="R2880" s="254"/>
      <c r="S2880" s="254"/>
      <c r="T2880" s="255"/>
      <c r="AT2880" s="256" t="s">
        <v>283</v>
      </c>
      <c r="AU2880" s="256" t="s">
        <v>16</v>
      </c>
      <c r="AV2880" s="15" t="s">
        <v>279</v>
      </c>
      <c r="AW2880" s="15" t="s">
        <v>32</v>
      </c>
      <c r="AX2880" s="15" t="s">
        <v>16</v>
      </c>
      <c r="AY2880" s="256" t="s">
        <v>272</v>
      </c>
    </row>
    <row r="2881" spans="1:65" s="2" customFormat="1" ht="37.9" customHeight="1">
      <c r="A2881" s="34"/>
      <c r="B2881" s="35"/>
      <c r="C2881" s="192" t="s">
        <v>4742</v>
      </c>
      <c r="D2881" s="192" t="s">
        <v>274</v>
      </c>
      <c r="E2881" s="193" t="s">
        <v>7844</v>
      </c>
      <c r="F2881" s="194" t="s">
        <v>6987</v>
      </c>
      <c r="G2881" s="195" t="s">
        <v>185</v>
      </c>
      <c r="H2881" s="196">
        <v>1</v>
      </c>
      <c r="I2881" s="197"/>
      <c r="J2881" s="198">
        <f>ROUND(I2881*H2881,2)</f>
        <v>0</v>
      </c>
      <c r="K2881" s="194" t="s">
        <v>1</v>
      </c>
      <c r="L2881" s="39"/>
      <c r="M2881" s="199" t="s">
        <v>1</v>
      </c>
      <c r="N2881" s="200" t="s">
        <v>41</v>
      </c>
      <c r="O2881" s="71"/>
      <c r="P2881" s="201">
        <f>O2881*H2881</f>
        <v>0</v>
      </c>
      <c r="Q2881" s="201">
        <v>0</v>
      </c>
      <c r="R2881" s="201">
        <f>Q2881*H2881</f>
        <v>0</v>
      </c>
      <c r="S2881" s="201">
        <v>0</v>
      </c>
      <c r="T2881" s="202">
        <f>S2881*H2881</f>
        <v>0</v>
      </c>
      <c r="U2881" s="34"/>
      <c r="V2881" s="34"/>
      <c r="W2881" s="34"/>
      <c r="X2881" s="34"/>
      <c r="Y2881" s="34"/>
      <c r="Z2881" s="34"/>
      <c r="AA2881" s="34"/>
      <c r="AB2881" s="34"/>
      <c r="AC2881" s="34"/>
      <c r="AD2881" s="34"/>
      <c r="AE2881" s="34"/>
      <c r="AR2881" s="203" t="s">
        <v>279</v>
      </c>
      <c r="AT2881" s="203" t="s">
        <v>274</v>
      </c>
      <c r="AU2881" s="203" t="s">
        <v>16</v>
      </c>
      <c r="AY2881" s="17" t="s">
        <v>272</v>
      </c>
      <c r="BE2881" s="204">
        <f>IF(N2881="základní",J2881,0)</f>
        <v>0</v>
      </c>
      <c r="BF2881" s="204">
        <f>IF(N2881="snížená",J2881,0)</f>
        <v>0</v>
      </c>
      <c r="BG2881" s="204">
        <f>IF(N2881="zákl. přenesená",J2881,0)</f>
        <v>0</v>
      </c>
      <c r="BH2881" s="204">
        <f>IF(N2881="sníž. přenesená",J2881,0)</f>
        <v>0</v>
      </c>
      <c r="BI2881" s="204">
        <f>IF(N2881="nulová",J2881,0)</f>
        <v>0</v>
      </c>
      <c r="BJ2881" s="17" t="s">
        <v>16</v>
      </c>
      <c r="BK2881" s="204">
        <f>ROUND(I2881*H2881,2)</f>
        <v>0</v>
      </c>
      <c r="BL2881" s="17" t="s">
        <v>279</v>
      </c>
      <c r="BM2881" s="203" t="s">
        <v>7845</v>
      </c>
    </row>
    <row r="2882" spans="1:65" s="13" customFormat="1" ht="11.25">
      <c r="B2882" s="210"/>
      <c r="C2882" s="211"/>
      <c r="D2882" s="212" t="s">
        <v>283</v>
      </c>
      <c r="E2882" s="213" t="s">
        <v>1</v>
      </c>
      <c r="F2882" s="214" t="s">
        <v>6768</v>
      </c>
      <c r="G2882" s="211"/>
      <c r="H2882" s="213" t="s">
        <v>1</v>
      </c>
      <c r="I2882" s="215"/>
      <c r="J2882" s="211"/>
      <c r="K2882" s="211"/>
      <c r="L2882" s="216"/>
      <c r="M2882" s="217"/>
      <c r="N2882" s="218"/>
      <c r="O2882" s="218"/>
      <c r="P2882" s="218"/>
      <c r="Q2882" s="218"/>
      <c r="R2882" s="218"/>
      <c r="S2882" s="218"/>
      <c r="T2882" s="219"/>
      <c r="AT2882" s="220" t="s">
        <v>283</v>
      </c>
      <c r="AU2882" s="220" t="s">
        <v>16</v>
      </c>
      <c r="AV2882" s="13" t="s">
        <v>16</v>
      </c>
      <c r="AW2882" s="13" t="s">
        <v>32</v>
      </c>
      <c r="AX2882" s="13" t="s">
        <v>76</v>
      </c>
      <c r="AY2882" s="220" t="s">
        <v>272</v>
      </c>
    </row>
    <row r="2883" spans="1:65" s="14" customFormat="1" ht="11.25">
      <c r="B2883" s="221"/>
      <c r="C2883" s="222"/>
      <c r="D2883" s="212" t="s">
        <v>283</v>
      </c>
      <c r="E2883" s="223" t="s">
        <v>1</v>
      </c>
      <c r="F2883" s="224" t="s">
        <v>16</v>
      </c>
      <c r="G2883" s="222"/>
      <c r="H2883" s="225">
        <v>1</v>
      </c>
      <c r="I2883" s="226"/>
      <c r="J2883" s="222"/>
      <c r="K2883" s="222"/>
      <c r="L2883" s="227"/>
      <c r="M2883" s="228"/>
      <c r="N2883" s="229"/>
      <c r="O2883" s="229"/>
      <c r="P2883" s="229"/>
      <c r="Q2883" s="229"/>
      <c r="R2883" s="229"/>
      <c r="S2883" s="229"/>
      <c r="T2883" s="230"/>
      <c r="AT2883" s="231" t="s">
        <v>283</v>
      </c>
      <c r="AU2883" s="231" t="s">
        <v>16</v>
      </c>
      <c r="AV2883" s="14" t="s">
        <v>84</v>
      </c>
      <c r="AW2883" s="14" t="s">
        <v>32</v>
      </c>
      <c r="AX2883" s="14" t="s">
        <v>76</v>
      </c>
      <c r="AY2883" s="231" t="s">
        <v>272</v>
      </c>
    </row>
    <row r="2884" spans="1:65" s="15" customFormat="1" ht="11.25">
      <c r="B2884" s="246"/>
      <c r="C2884" s="247"/>
      <c r="D2884" s="212" t="s">
        <v>283</v>
      </c>
      <c r="E2884" s="248" t="s">
        <v>1</v>
      </c>
      <c r="F2884" s="249" t="s">
        <v>5942</v>
      </c>
      <c r="G2884" s="247"/>
      <c r="H2884" s="250">
        <v>1</v>
      </c>
      <c r="I2884" s="251"/>
      <c r="J2884" s="247"/>
      <c r="K2884" s="247"/>
      <c r="L2884" s="252"/>
      <c r="M2884" s="253"/>
      <c r="N2884" s="254"/>
      <c r="O2884" s="254"/>
      <c r="P2884" s="254"/>
      <c r="Q2884" s="254"/>
      <c r="R2884" s="254"/>
      <c r="S2884" s="254"/>
      <c r="T2884" s="255"/>
      <c r="AT2884" s="256" t="s">
        <v>283</v>
      </c>
      <c r="AU2884" s="256" t="s">
        <v>16</v>
      </c>
      <c r="AV2884" s="15" t="s">
        <v>279</v>
      </c>
      <c r="AW2884" s="15" t="s">
        <v>32</v>
      </c>
      <c r="AX2884" s="15" t="s">
        <v>16</v>
      </c>
      <c r="AY2884" s="256" t="s">
        <v>272</v>
      </c>
    </row>
    <row r="2885" spans="1:65" s="2" customFormat="1" ht="37.9" customHeight="1">
      <c r="A2885" s="34"/>
      <c r="B2885" s="35"/>
      <c r="C2885" s="192" t="s">
        <v>4746</v>
      </c>
      <c r="D2885" s="192" t="s">
        <v>274</v>
      </c>
      <c r="E2885" s="193" t="s">
        <v>7846</v>
      </c>
      <c r="F2885" s="194" t="s">
        <v>7847</v>
      </c>
      <c r="G2885" s="195" t="s">
        <v>156</v>
      </c>
      <c r="H2885" s="196">
        <v>5</v>
      </c>
      <c r="I2885" s="197"/>
      <c r="J2885" s="198">
        <f>ROUND(I2885*H2885,2)</f>
        <v>0</v>
      </c>
      <c r="K2885" s="194" t="s">
        <v>1</v>
      </c>
      <c r="L2885" s="39"/>
      <c r="M2885" s="199" t="s">
        <v>1</v>
      </c>
      <c r="N2885" s="200" t="s">
        <v>41</v>
      </c>
      <c r="O2885" s="71"/>
      <c r="P2885" s="201">
        <f>O2885*H2885</f>
        <v>0</v>
      </c>
      <c r="Q2885" s="201">
        <v>0</v>
      </c>
      <c r="R2885" s="201">
        <f>Q2885*H2885</f>
        <v>0</v>
      </c>
      <c r="S2885" s="201">
        <v>0</v>
      </c>
      <c r="T2885" s="202">
        <f>S2885*H2885</f>
        <v>0</v>
      </c>
      <c r="U2885" s="34"/>
      <c r="V2885" s="34"/>
      <c r="W2885" s="34"/>
      <c r="X2885" s="34"/>
      <c r="Y2885" s="34"/>
      <c r="Z2885" s="34"/>
      <c r="AA2885" s="34"/>
      <c r="AB2885" s="34"/>
      <c r="AC2885" s="34"/>
      <c r="AD2885" s="34"/>
      <c r="AE2885" s="34"/>
      <c r="AR2885" s="203" t="s">
        <v>279</v>
      </c>
      <c r="AT2885" s="203" t="s">
        <v>274</v>
      </c>
      <c r="AU2885" s="203" t="s">
        <v>16</v>
      </c>
      <c r="AY2885" s="17" t="s">
        <v>272</v>
      </c>
      <c r="BE2885" s="204">
        <f>IF(N2885="základní",J2885,0)</f>
        <v>0</v>
      </c>
      <c r="BF2885" s="204">
        <f>IF(N2885="snížená",J2885,0)</f>
        <v>0</v>
      </c>
      <c r="BG2885" s="204">
        <f>IF(N2885="zákl. přenesená",J2885,0)</f>
        <v>0</v>
      </c>
      <c r="BH2885" s="204">
        <f>IF(N2885="sníž. přenesená",J2885,0)</f>
        <v>0</v>
      </c>
      <c r="BI2885" s="204">
        <f>IF(N2885="nulová",J2885,0)</f>
        <v>0</v>
      </c>
      <c r="BJ2885" s="17" t="s">
        <v>16</v>
      </c>
      <c r="BK2885" s="204">
        <f>ROUND(I2885*H2885,2)</f>
        <v>0</v>
      </c>
      <c r="BL2885" s="17" t="s">
        <v>279</v>
      </c>
      <c r="BM2885" s="203" t="s">
        <v>7848</v>
      </c>
    </row>
    <row r="2886" spans="1:65" s="13" customFormat="1" ht="11.25">
      <c r="B2886" s="210"/>
      <c r="C2886" s="211"/>
      <c r="D2886" s="212" t="s">
        <v>283</v>
      </c>
      <c r="E2886" s="213" t="s">
        <v>1</v>
      </c>
      <c r="F2886" s="214" t="s">
        <v>6768</v>
      </c>
      <c r="G2886" s="211"/>
      <c r="H2886" s="213" t="s">
        <v>1</v>
      </c>
      <c r="I2886" s="215"/>
      <c r="J2886" s="211"/>
      <c r="K2886" s="211"/>
      <c r="L2886" s="216"/>
      <c r="M2886" s="217"/>
      <c r="N2886" s="218"/>
      <c r="O2886" s="218"/>
      <c r="P2886" s="218"/>
      <c r="Q2886" s="218"/>
      <c r="R2886" s="218"/>
      <c r="S2886" s="218"/>
      <c r="T2886" s="219"/>
      <c r="AT2886" s="220" t="s">
        <v>283</v>
      </c>
      <c r="AU2886" s="220" t="s">
        <v>16</v>
      </c>
      <c r="AV2886" s="13" t="s">
        <v>16</v>
      </c>
      <c r="AW2886" s="13" t="s">
        <v>32</v>
      </c>
      <c r="AX2886" s="13" t="s">
        <v>76</v>
      </c>
      <c r="AY2886" s="220" t="s">
        <v>272</v>
      </c>
    </row>
    <row r="2887" spans="1:65" s="14" customFormat="1" ht="11.25">
      <c r="B2887" s="221"/>
      <c r="C2887" s="222"/>
      <c r="D2887" s="212" t="s">
        <v>283</v>
      </c>
      <c r="E2887" s="223" t="s">
        <v>1</v>
      </c>
      <c r="F2887" s="224" t="s">
        <v>4523</v>
      </c>
      <c r="G2887" s="222"/>
      <c r="H2887" s="225">
        <v>5</v>
      </c>
      <c r="I2887" s="226"/>
      <c r="J2887" s="222"/>
      <c r="K2887" s="222"/>
      <c r="L2887" s="227"/>
      <c r="M2887" s="228"/>
      <c r="N2887" s="229"/>
      <c r="O2887" s="229"/>
      <c r="P2887" s="229"/>
      <c r="Q2887" s="229"/>
      <c r="R2887" s="229"/>
      <c r="S2887" s="229"/>
      <c r="T2887" s="230"/>
      <c r="AT2887" s="231" t="s">
        <v>283</v>
      </c>
      <c r="AU2887" s="231" t="s">
        <v>16</v>
      </c>
      <c r="AV2887" s="14" t="s">
        <v>84</v>
      </c>
      <c r="AW2887" s="14" t="s">
        <v>32</v>
      </c>
      <c r="AX2887" s="14" t="s">
        <v>76</v>
      </c>
      <c r="AY2887" s="231" t="s">
        <v>272</v>
      </c>
    </row>
    <row r="2888" spans="1:65" s="15" customFormat="1" ht="11.25">
      <c r="B2888" s="246"/>
      <c r="C2888" s="247"/>
      <c r="D2888" s="212" t="s">
        <v>283</v>
      </c>
      <c r="E2888" s="248" t="s">
        <v>1</v>
      </c>
      <c r="F2888" s="249" t="s">
        <v>5942</v>
      </c>
      <c r="G2888" s="247"/>
      <c r="H2888" s="250">
        <v>5</v>
      </c>
      <c r="I2888" s="251"/>
      <c r="J2888" s="247"/>
      <c r="K2888" s="247"/>
      <c r="L2888" s="252"/>
      <c r="M2888" s="253"/>
      <c r="N2888" s="254"/>
      <c r="O2888" s="254"/>
      <c r="P2888" s="254"/>
      <c r="Q2888" s="254"/>
      <c r="R2888" s="254"/>
      <c r="S2888" s="254"/>
      <c r="T2888" s="255"/>
      <c r="AT2888" s="256" t="s">
        <v>283</v>
      </c>
      <c r="AU2888" s="256" t="s">
        <v>16</v>
      </c>
      <c r="AV2888" s="15" t="s">
        <v>279</v>
      </c>
      <c r="AW2888" s="15" t="s">
        <v>32</v>
      </c>
      <c r="AX2888" s="15" t="s">
        <v>16</v>
      </c>
      <c r="AY2888" s="256" t="s">
        <v>272</v>
      </c>
    </row>
    <row r="2889" spans="1:65" s="2" customFormat="1" ht="55.5" customHeight="1">
      <c r="A2889" s="34"/>
      <c r="B2889" s="35"/>
      <c r="C2889" s="192" t="s">
        <v>4750</v>
      </c>
      <c r="D2889" s="192" t="s">
        <v>274</v>
      </c>
      <c r="E2889" s="193" t="s">
        <v>7849</v>
      </c>
      <c r="F2889" s="194" t="s">
        <v>7850</v>
      </c>
      <c r="G2889" s="195" t="s">
        <v>2594</v>
      </c>
      <c r="H2889" s="196">
        <v>4</v>
      </c>
      <c r="I2889" s="197"/>
      <c r="J2889" s="198">
        <f>ROUND(I2889*H2889,2)</f>
        <v>0</v>
      </c>
      <c r="K2889" s="194" t="s">
        <v>1</v>
      </c>
      <c r="L2889" s="39"/>
      <c r="M2889" s="199" t="s">
        <v>1</v>
      </c>
      <c r="N2889" s="200" t="s">
        <v>41</v>
      </c>
      <c r="O2889" s="71"/>
      <c r="P2889" s="201">
        <f>O2889*H2889</f>
        <v>0</v>
      </c>
      <c r="Q2889" s="201">
        <v>0</v>
      </c>
      <c r="R2889" s="201">
        <f>Q2889*H2889</f>
        <v>0</v>
      </c>
      <c r="S2889" s="201">
        <v>0</v>
      </c>
      <c r="T2889" s="202">
        <f>S2889*H2889</f>
        <v>0</v>
      </c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4"/>
      <c r="AE2889" s="34"/>
      <c r="AR2889" s="203" t="s">
        <v>279</v>
      </c>
      <c r="AT2889" s="203" t="s">
        <v>274</v>
      </c>
      <c r="AU2889" s="203" t="s">
        <v>16</v>
      </c>
      <c r="AY2889" s="17" t="s">
        <v>272</v>
      </c>
      <c r="BE2889" s="204">
        <f>IF(N2889="základní",J2889,0)</f>
        <v>0</v>
      </c>
      <c r="BF2889" s="204">
        <f>IF(N2889="snížená",J2889,0)</f>
        <v>0</v>
      </c>
      <c r="BG2889" s="204">
        <f>IF(N2889="zákl. přenesená",J2889,0)</f>
        <v>0</v>
      </c>
      <c r="BH2889" s="204">
        <f>IF(N2889="sníž. přenesená",J2889,0)</f>
        <v>0</v>
      </c>
      <c r="BI2889" s="204">
        <f>IF(N2889="nulová",J2889,0)</f>
        <v>0</v>
      </c>
      <c r="BJ2889" s="17" t="s">
        <v>16</v>
      </c>
      <c r="BK2889" s="204">
        <f>ROUND(I2889*H2889,2)</f>
        <v>0</v>
      </c>
      <c r="BL2889" s="17" t="s">
        <v>279</v>
      </c>
      <c r="BM2889" s="203" t="s">
        <v>7851</v>
      </c>
    </row>
    <row r="2890" spans="1:65" s="2" customFormat="1" ht="21.75" customHeight="1">
      <c r="A2890" s="34"/>
      <c r="B2890" s="35"/>
      <c r="C2890" s="192" t="s">
        <v>4754</v>
      </c>
      <c r="D2890" s="192" t="s">
        <v>274</v>
      </c>
      <c r="E2890" s="193" t="s">
        <v>7852</v>
      </c>
      <c r="F2890" s="194" t="s">
        <v>6809</v>
      </c>
      <c r="G2890" s="195" t="s">
        <v>380</v>
      </c>
      <c r="H2890" s="196">
        <v>0.1</v>
      </c>
      <c r="I2890" s="197"/>
      <c r="J2890" s="198">
        <f>ROUND(I2890*H2890,2)</f>
        <v>0</v>
      </c>
      <c r="K2890" s="194" t="s">
        <v>1</v>
      </c>
      <c r="L2890" s="39"/>
      <c r="M2890" s="199" t="s">
        <v>1</v>
      </c>
      <c r="N2890" s="200" t="s">
        <v>41</v>
      </c>
      <c r="O2890" s="71"/>
      <c r="P2890" s="201">
        <f>O2890*H2890</f>
        <v>0</v>
      </c>
      <c r="Q2890" s="201">
        <v>0</v>
      </c>
      <c r="R2890" s="201">
        <f>Q2890*H2890</f>
        <v>0</v>
      </c>
      <c r="S2890" s="201">
        <v>0</v>
      </c>
      <c r="T2890" s="202">
        <f>S2890*H2890</f>
        <v>0</v>
      </c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R2890" s="203" t="s">
        <v>279</v>
      </c>
      <c r="AT2890" s="203" t="s">
        <v>274</v>
      </c>
      <c r="AU2890" s="203" t="s">
        <v>16</v>
      </c>
      <c r="AY2890" s="17" t="s">
        <v>272</v>
      </c>
      <c r="BE2890" s="204">
        <f>IF(N2890="základní",J2890,0)</f>
        <v>0</v>
      </c>
      <c r="BF2890" s="204">
        <f>IF(N2890="snížená",J2890,0)</f>
        <v>0</v>
      </c>
      <c r="BG2890" s="204">
        <f>IF(N2890="zákl. přenesená",J2890,0)</f>
        <v>0</v>
      </c>
      <c r="BH2890" s="204">
        <f>IF(N2890="sníž. přenesená",J2890,0)</f>
        <v>0</v>
      </c>
      <c r="BI2890" s="204">
        <f>IF(N2890="nulová",J2890,0)</f>
        <v>0</v>
      </c>
      <c r="BJ2890" s="17" t="s">
        <v>16</v>
      </c>
      <c r="BK2890" s="204">
        <f>ROUND(I2890*H2890,2)</f>
        <v>0</v>
      </c>
      <c r="BL2890" s="17" t="s">
        <v>279</v>
      </c>
      <c r="BM2890" s="203" t="s">
        <v>7853</v>
      </c>
    </row>
    <row r="2891" spans="1:65" s="12" customFormat="1" ht="25.9" customHeight="1">
      <c r="B2891" s="176"/>
      <c r="C2891" s="177"/>
      <c r="D2891" s="178" t="s">
        <v>75</v>
      </c>
      <c r="E2891" s="179" t="s">
        <v>7854</v>
      </c>
      <c r="F2891" s="179" t="s">
        <v>7855</v>
      </c>
      <c r="G2891" s="177"/>
      <c r="H2891" s="177"/>
      <c r="I2891" s="180"/>
      <c r="J2891" s="181">
        <f>BK2891</f>
        <v>0</v>
      </c>
      <c r="K2891" s="177"/>
      <c r="L2891" s="182"/>
      <c r="M2891" s="183"/>
      <c r="N2891" s="184"/>
      <c r="O2891" s="184"/>
      <c r="P2891" s="185">
        <f>SUM(P2892:P2907)</f>
        <v>0</v>
      </c>
      <c r="Q2891" s="184"/>
      <c r="R2891" s="185">
        <f>SUM(R2892:R2907)</f>
        <v>0</v>
      </c>
      <c r="S2891" s="184"/>
      <c r="T2891" s="186">
        <f>SUM(T2892:T2907)</f>
        <v>0</v>
      </c>
      <c r="AR2891" s="187" t="s">
        <v>16</v>
      </c>
      <c r="AT2891" s="188" t="s">
        <v>75</v>
      </c>
      <c r="AU2891" s="188" t="s">
        <v>76</v>
      </c>
      <c r="AY2891" s="187" t="s">
        <v>272</v>
      </c>
      <c r="BK2891" s="189">
        <f>SUM(BK2892:BK2907)</f>
        <v>0</v>
      </c>
    </row>
    <row r="2892" spans="1:65" s="2" customFormat="1" ht="33" customHeight="1">
      <c r="A2892" s="34"/>
      <c r="B2892" s="35"/>
      <c r="C2892" s="192" t="s">
        <v>4758</v>
      </c>
      <c r="D2892" s="192" t="s">
        <v>274</v>
      </c>
      <c r="E2892" s="193" t="s">
        <v>7856</v>
      </c>
      <c r="F2892" s="194" t="s">
        <v>7857</v>
      </c>
      <c r="G2892" s="195" t="s">
        <v>4834</v>
      </c>
      <c r="H2892" s="196">
        <v>5</v>
      </c>
      <c r="I2892" s="197"/>
      <c r="J2892" s="198">
        <f>ROUND(I2892*H2892,2)</f>
        <v>0</v>
      </c>
      <c r="K2892" s="194" t="s">
        <v>1</v>
      </c>
      <c r="L2892" s="39"/>
      <c r="M2892" s="199" t="s">
        <v>1</v>
      </c>
      <c r="N2892" s="200" t="s">
        <v>41</v>
      </c>
      <c r="O2892" s="71"/>
      <c r="P2892" s="201">
        <f>O2892*H2892</f>
        <v>0</v>
      </c>
      <c r="Q2892" s="201">
        <v>0</v>
      </c>
      <c r="R2892" s="201">
        <f>Q2892*H2892</f>
        <v>0</v>
      </c>
      <c r="S2892" s="201">
        <v>0</v>
      </c>
      <c r="T2892" s="202">
        <f>S2892*H2892</f>
        <v>0</v>
      </c>
      <c r="U2892" s="34"/>
      <c r="V2892" s="34"/>
      <c r="W2892" s="34"/>
      <c r="X2892" s="34"/>
      <c r="Y2892" s="34"/>
      <c r="Z2892" s="34"/>
      <c r="AA2892" s="34"/>
      <c r="AB2892" s="34"/>
      <c r="AC2892" s="34"/>
      <c r="AD2892" s="34"/>
      <c r="AE2892" s="34"/>
      <c r="AR2892" s="203" t="s">
        <v>279</v>
      </c>
      <c r="AT2892" s="203" t="s">
        <v>274</v>
      </c>
      <c r="AU2892" s="203" t="s">
        <v>16</v>
      </c>
      <c r="AY2892" s="17" t="s">
        <v>272</v>
      </c>
      <c r="BE2892" s="204">
        <f>IF(N2892="základní",J2892,0)</f>
        <v>0</v>
      </c>
      <c r="BF2892" s="204">
        <f>IF(N2892="snížená",J2892,0)</f>
        <v>0</v>
      </c>
      <c r="BG2892" s="204">
        <f>IF(N2892="zákl. přenesená",J2892,0)</f>
        <v>0</v>
      </c>
      <c r="BH2892" s="204">
        <f>IF(N2892="sníž. přenesená",J2892,0)</f>
        <v>0</v>
      </c>
      <c r="BI2892" s="204">
        <f>IF(N2892="nulová",J2892,0)</f>
        <v>0</v>
      </c>
      <c r="BJ2892" s="17" t="s">
        <v>16</v>
      </c>
      <c r="BK2892" s="204">
        <f>ROUND(I2892*H2892,2)</f>
        <v>0</v>
      </c>
      <c r="BL2892" s="17" t="s">
        <v>279</v>
      </c>
      <c r="BM2892" s="203" t="s">
        <v>7858</v>
      </c>
    </row>
    <row r="2893" spans="1:65" s="13" customFormat="1" ht="22.5">
      <c r="B2893" s="210"/>
      <c r="C2893" s="211"/>
      <c r="D2893" s="212" t="s">
        <v>283</v>
      </c>
      <c r="E2893" s="213" t="s">
        <v>1</v>
      </c>
      <c r="F2893" s="214" t="s">
        <v>7859</v>
      </c>
      <c r="G2893" s="211"/>
      <c r="H2893" s="213" t="s">
        <v>1</v>
      </c>
      <c r="I2893" s="215"/>
      <c r="J2893" s="211"/>
      <c r="K2893" s="211"/>
      <c r="L2893" s="216"/>
      <c r="M2893" s="217"/>
      <c r="N2893" s="218"/>
      <c r="O2893" s="218"/>
      <c r="P2893" s="218"/>
      <c r="Q2893" s="218"/>
      <c r="R2893" s="218"/>
      <c r="S2893" s="218"/>
      <c r="T2893" s="219"/>
      <c r="AT2893" s="220" t="s">
        <v>283</v>
      </c>
      <c r="AU2893" s="220" t="s">
        <v>16</v>
      </c>
      <c r="AV2893" s="13" t="s">
        <v>16</v>
      </c>
      <c r="AW2893" s="13" t="s">
        <v>32</v>
      </c>
      <c r="AX2893" s="13" t="s">
        <v>76</v>
      </c>
      <c r="AY2893" s="220" t="s">
        <v>272</v>
      </c>
    </row>
    <row r="2894" spans="1:65" s="13" customFormat="1" ht="11.25">
      <c r="B2894" s="210"/>
      <c r="C2894" s="211"/>
      <c r="D2894" s="212" t="s">
        <v>283</v>
      </c>
      <c r="E2894" s="213" t="s">
        <v>1</v>
      </c>
      <c r="F2894" s="214" t="s">
        <v>7860</v>
      </c>
      <c r="G2894" s="211"/>
      <c r="H2894" s="213" t="s">
        <v>1</v>
      </c>
      <c r="I2894" s="215"/>
      <c r="J2894" s="211"/>
      <c r="K2894" s="211"/>
      <c r="L2894" s="216"/>
      <c r="M2894" s="217"/>
      <c r="N2894" s="218"/>
      <c r="O2894" s="218"/>
      <c r="P2894" s="218"/>
      <c r="Q2894" s="218"/>
      <c r="R2894" s="218"/>
      <c r="S2894" s="218"/>
      <c r="T2894" s="219"/>
      <c r="AT2894" s="220" t="s">
        <v>283</v>
      </c>
      <c r="AU2894" s="220" t="s">
        <v>16</v>
      </c>
      <c r="AV2894" s="13" t="s">
        <v>16</v>
      </c>
      <c r="AW2894" s="13" t="s">
        <v>32</v>
      </c>
      <c r="AX2894" s="13" t="s">
        <v>76</v>
      </c>
      <c r="AY2894" s="220" t="s">
        <v>272</v>
      </c>
    </row>
    <row r="2895" spans="1:65" s="13" customFormat="1" ht="22.5">
      <c r="B2895" s="210"/>
      <c r="C2895" s="211"/>
      <c r="D2895" s="212" t="s">
        <v>283</v>
      </c>
      <c r="E2895" s="213" t="s">
        <v>1</v>
      </c>
      <c r="F2895" s="214" t="s">
        <v>7861</v>
      </c>
      <c r="G2895" s="211"/>
      <c r="H2895" s="213" t="s">
        <v>1</v>
      </c>
      <c r="I2895" s="215"/>
      <c r="J2895" s="211"/>
      <c r="K2895" s="211"/>
      <c r="L2895" s="216"/>
      <c r="M2895" s="217"/>
      <c r="N2895" s="218"/>
      <c r="O2895" s="218"/>
      <c r="P2895" s="218"/>
      <c r="Q2895" s="218"/>
      <c r="R2895" s="218"/>
      <c r="S2895" s="218"/>
      <c r="T2895" s="219"/>
      <c r="AT2895" s="220" t="s">
        <v>283</v>
      </c>
      <c r="AU2895" s="220" t="s">
        <v>16</v>
      </c>
      <c r="AV2895" s="13" t="s">
        <v>16</v>
      </c>
      <c r="AW2895" s="13" t="s">
        <v>32</v>
      </c>
      <c r="AX2895" s="13" t="s">
        <v>76</v>
      </c>
      <c r="AY2895" s="220" t="s">
        <v>272</v>
      </c>
    </row>
    <row r="2896" spans="1:65" s="13" customFormat="1" ht="22.5">
      <c r="B2896" s="210"/>
      <c r="C2896" s="211"/>
      <c r="D2896" s="212" t="s">
        <v>283</v>
      </c>
      <c r="E2896" s="213" t="s">
        <v>1</v>
      </c>
      <c r="F2896" s="214" t="s">
        <v>7862</v>
      </c>
      <c r="G2896" s="211"/>
      <c r="H2896" s="213" t="s">
        <v>1</v>
      </c>
      <c r="I2896" s="215"/>
      <c r="J2896" s="211"/>
      <c r="K2896" s="211"/>
      <c r="L2896" s="216"/>
      <c r="M2896" s="217"/>
      <c r="N2896" s="218"/>
      <c r="O2896" s="218"/>
      <c r="P2896" s="218"/>
      <c r="Q2896" s="218"/>
      <c r="R2896" s="218"/>
      <c r="S2896" s="218"/>
      <c r="T2896" s="219"/>
      <c r="AT2896" s="220" t="s">
        <v>283</v>
      </c>
      <c r="AU2896" s="220" t="s">
        <v>16</v>
      </c>
      <c r="AV2896" s="13" t="s">
        <v>16</v>
      </c>
      <c r="AW2896" s="13" t="s">
        <v>32</v>
      </c>
      <c r="AX2896" s="13" t="s">
        <v>76</v>
      </c>
      <c r="AY2896" s="220" t="s">
        <v>272</v>
      </c>
    </row>
    <row r="2897" spans="1:65" s="13" customFormat="1" ht="33.75">
      <c r="B2897" s="210"/>
      <c r="C2897" s="211"/>
      <c r="D2897" s="212" t="s">
        <v>283</v>
      </c>
      <c r="E2897" s="213" t="s">
        <v>1</v>
      </c>
      <c r="F2897" s="214" t="s">
        <v>7863</v>
      </c>
      <c r="G2897" s="211"/>
      <c r="H2897" s="213" t="s">
        <v>1</v>
      </c>
      <c r="I2897" s="215"/>
      <c r="J2897" s="211"/>
      <c r="K2897" s="211"/>
      <c r="L2897" s="216"/>
      <c r="M2897" s="217"/>
      <c r="N2897" s="218"/>
      <c r="O2897" s="218"/>
      <c r="P2897" s="218"/>
      <c r="Q2897" s="218"/>
      <c r="R2897" s="218"/>
      <c r="S2897" s="218"/>
      <c r="T2897" s="219"/>
      <c r="AT2897" s="220" t="s">
        <v>283</v>
      </c>
      <c r="AU2897" s="220" t="s">
        <v>16</v>
      </c>
      <c r="AV2897" s="13" t="s">
        <v>16</v>
      </c>
      <c r="AW2897" s="13" t="s">
        <v>32</v>
      </c>
      <c r="AX2897" s="13" t="s">
        <v>76</v>
      </c>
      <c r="AY2897" s="220" t="s">
        <v>272</v>
      </c>
    </row>
    <row r="2898" spans="1:65" s="13" customFormat="1" ht="22.5">
      <c r="B2898" s="210"/>
      <c r="C2898" s="211"/>
      <c r="D2898" s="212" t="s">
        <v>283</v>
      </c>
      <c r="E2898" s="213" t="s">
        <v>1</v>
      </c>
      <c r="F2898" s="214" t="s">
        <v>7864</v>
      </c>
      <c r="G2898" s="211"/>
      <c r="H2898" s="213" t="s">
        <v>1</v>
      </c>
      <c r="I2898" s="215"/>
      <c r="J2898" s="211"/>
      <c r="K2898" s="211"/>
      <c r="L2898" s="216"/>
      <c r="M2898" s="217"/>
      <c r="N2898" s="218"/>
      <c r="O2898" s="218"/>
      <c r="P2898" s="218"/>
      <c r="Q2898" s="218"/>
      <c r="R2898" s="218"/>
      <c r="S2898" s="218"/>
      <c r="T2898" s="219"/>
      <c r="AT2898" s="220" t="s">
        <v>283</v>
      </c>
      <c r="AU2898" s="220" t="s">
        <v>16</v>
      </c>
      <c r="AV2898" s="13" t="s">
        <v>16</v>
      </c>
      <c r="AW2898" s="13" t="s">
        <v>32</v>
      </c>
      <c r="AX2898" s="13" t="s">
        <v>76</v>
      </c>
      <c r="AY2898" s="220" t="s">
        <v>272</v>
      </c>
    </row>
    <row r="2899" spans="1:65" s="13" customFormat="1" ht="22.5">
      <c r="B2899" s="210"/>
      <c r="C2899" s="211"/>
      <c r="D2899" s="212" t="s">
        <v>283</v>
      </c>
      <c r="E2899" s="213" t="s">
        <v>1</v>
      </c>
      <c r="F2899" s="214" t="s">
        <v>7865</v>
      </c>
      <c r="G2899" s="211"/>
      <c r="H2899" s="213" t="s">
        <v>1</v>
      </c>
      <c r="I2899" s="215"/>
      <c r="J2899" s="211"/>
      <c r="K2899" s="211"/>
      <c r="L2899" s="216"/>
      <c r="M2899" s="217"/>
      <c r="N2899" s="218"/>
      <c r="O2899" s="218"/>
      <c r="P2899" s="218"/>
      <c r="Q2899" s="218"/>
      <c r="R2899" s="218"/>
      <c r="S2899" s="218"/>
      <c r="T2899" s="219"/>
      <c r="AT2899" s="220" t="s">
        <v>283</v>
      </c>
      <c r="AU2899" s="220" t="s">
        <v>16</v>
      </c>
      <c r="AV2899" s="13" t="s">
        <v>16</v>
      </c>
      <c r="AW2899" s="13" t="s">
        <v>32</v>
      </c>
      <c r="AX2899" s="13" t="s">
        <v>76</v>
      </c>
      <c r="AY2899" s="220" t="s">
        <v>272</v>
      </c>
    </row>
    <row r="2900" spans="1:65" s="13" customFormat="1" ht="22.5">
      <c r="B2900" s="210"/>
      <c r="C2900" s="211"/>
      <c r="D2900" s="212" t="s">
        <v>283</v>
      </c>
      <c r="E2900" s="213" t="s">
        <v>1</v>
      </c>
      <c r="F2900" s="214" t="s">
        <v>7866</v>
      </c>
      <c r="G2900" s="211"/>
      <c r="H2900" s="213" t="s">
        <v>1</v>
      </c>
      <c r="I2900" s="215"/>
      <c r="J2900" s="211"/>
      <c r="K2900" s="211"/>
      <c r="L2900" s="216"/>
      <c r="M2900" s="217"/>
      <c r="N2900" s="218"/>
      <c r="O2900" s="218"/>
      <c r="P2900" s="218"/>
      <c r="Q2900" s="218"/>
      <c r="R2900" s="218"/>
      <c r="S2900" s="218"/>
      <c r="T2900" s="219"/>
      <c r="AT2900" s="220" t="s">
        <v>283</v>
      </c>
      <c r="AU2900" s="220" t="s">
        <v>16</v>
      </c>
      <c r="AV2900" s="13" t="s">
        <v>16</v>
      </c>
      <c r="AW2900" s="13" t="s">
        <v>32</v>
      </c>
      <c r="AX2900" s="13" t="s">
        <v>76</v>
      </c>
      <c r="AY2900" s="220" t="s">
        <v>272</v>
      </c>
    </row>
    <row r="2901" spans="1:65" s="13" customFormat="1" ht="22.5">
      <c r="B2901" s="210"/>
      <c r="C2901" s="211"/>
      <c r="D2901" s="212" t="s">
        <v>283</v>
      </c>
      <c r="E2901" s="213" t="s">
        <v>1</v>
      </c>
      <c r="F2901" s="214" t="s">
        <v>7867</v>
      </c>
      <c r="G2901" s="211"/>
      <c r="H2901" s="213" t="s">
        <v>1</v>
      </c>
      <c r="I2901" s="215"/>
      <c r="J2901" s="211"/>
      <c r="K2901" s="211"/>
      <c r="L2901" s="216"/>
      <c r="M2901" s="217"/>
      <c r="N2901" s="218"/>
      <c r="O2901" s="218"/>
      <c r="P2901" s="218"/>
      <c r="Q2901" s="218"/>
      <c r="R2901" s="218"/>
      <c r="S2901" s="218"/>
      <c r="T2901" s="219"/>
      <c r="AT2901" s="220" t="s">
        <v>283</v>
      </c>
      <c r="AU2901" s="220" t="s">
        <v>16</v>
      </c>
      <c r="AV2901" s="13" t="s">
        <v>16</v>
      </c>
      <c r="AW2901" s="13" t="s">
        <v>32</v>
      </c>
      <c r="AX2901" s="13" t="s">
        <v>76</v>
      </c>
      <c r="AY2901" s="220" t="s">
        <v>272</v>
      </c>
    </row>
    <row r="2902" spans="1:65" s="13" customFormat="1" ht="11.25">
      <c r="B2902" s="210"/>
      <c r="C2902" s="211"/>
      <c r="D2902" s="212" t="s">
        <v>283</v>
      </c>
      <c r="E2902" s="213" t="s">
        <v>1</v>
      </c>
      <c r="F2902" s="214" t="s">
        <v>7868</v>
      </c>
      <c r="G2902" s="211"/>
      <c r="H2902" s="213" t="s">
        <v>1</v>
      </c>
      <c r="I2902" s="215"/>
      <c r="J2902" s="211"/>
      <c r="K2902" s="211"/>
      <c r="L2902" s="216"/>
      <c r="M2902" s="217"/>
      <c r="N2902" s="218"/>
      <c r="O2902" s="218"/>
      <c r="P2902" s="218"/>
      <c r="Q2902" s="218"/>
      <c r="R2902" s="218"/>
      <c r="S2902" s="218"/>
      <c r="T2902" s="219"/>
      <c r="AT2902" s="220" t="s">
        <v>283</v>
      </c>
      <c r="AU2902" s="220" t="s">
        <v>16</v>
      </c>
      <c r="AV2902" s="13" t="s">
        <v>16</v>
      </c>
      <c r="AW2902" s="13" t="s">
        <v>32</v>
      </c>
      <c r="AX2902" s="13" t="s">
        <v>76</v>
      </c>
      <c r="AY2902" s="220" t="s">
        <v>272</v>
      </c>
    </row>
    <row r="2903" spans="1:65" s="13" customFormat="1" ht="22.5">
      <c r="B2903" s="210"/>
      <c r="C2903" s="211"/>
      <c r="D2903" s="212" t="s">
        <v>283</v>
      </c>
      <c r="E2903" s="213" t="s">
        <v>1</v>
      </c>
      <c r="F2903" s="214" t="s">
        <v>7869</v>
      </c>
      <c r="G2903" s="211"/>
      <c r="H2903" s="213" t="s">
        <v>1</v>
      </c>
      <c r="I2903" s="215"/>
      <c r="J2903" s="211"/>
      <c r="K2903" s="211"/>
      <c r="L2903" s="216"/>
      <c r="M2903" s="217"/>
      <c r="N2903" s="218"/>
      <c r="O2903" s="218"/>
      <c r="P2903" s="218"/>
      <c r="Q2903" s="218"/>
      <c r="R2903" s="218"/>
      <c r="S2903" s="218"/>
      <c r="T2903" s="219"/>
      <c r="AT2903" s="220" t="s">
        <v>283</v>
      </c>
      <c r="AU2903" s="220" t="s">
        <v>16</v>
      </c>
      <c r="AV2903" s="13" t="s">
        <v>16</v>
      </c>
      <c r="AW2903" s="13" t="s">
        <v>32</v>
      </c>
      <c r="AX2903" s="13" t="s">
        <v>76</v>
      </c>
      <c r="AY2903" s="220" t="s">
        <v>272</v>
      </c>
    </row>
    <row r="2904" spans="1:65" s="13" customFormat="1" ht="11.25">
      <c r="B2904" s="210"/>
      <c r="C2904" s="211"/>
      <c r="D2904" s="212" t="s">
        <v>283</v>
      </c>
      <c r="E2904" s="213" t="s">
        <v>1</v>
      </c>
      <c r="F2904" s="214" t="s">
        <v>7870</v>
      </c>
      <c r="G2904" s="211"/>
      <c r="H2904" s="213" t="s">
        <v>1</v>
      </c>
      <c r="I2904" s="215"/>
      <c r="J2904" s="211"/>
      <c r="K2904" s="211"/>
      <c r="L2904" s="216"/>
      <c r="M2904" s="217"/>
      <c r="N2904" s="218"/>
      <c r="O2904" s="218"/>
      <c r="P2904" s="218"/>
      <c r="Q2904" s="218"/>
      <c r="R2904" s="218"/>
      <c r="S2904" s="218"/>
      <c r="T2904" s="219"/>
      <c r="AT2904" s="220" t="s">
        <v>283</v>
      </c>
      <c r="AU2904" s="220" t="s">
        <v>16</v>
      </c>
      <c r="AV2904" s="13" t="s">
        <v>16</v>
      </c>
      <c r="AW2904" s="13" t="s">
        <v>32</v>
      </c>
      <c r="AX2904" s="13" t="s">
        <v>76</v>
      </c>
      <c r="AY2904" s="220" t="s">
        <v>272</v>
      </c>
    </row>
    <row r="2905" spans="1:65" s="13" customFormat="1" ht="33.75">
      <c r="B2905" s="210"/>
      <c r="C2905" s="211"/>
      <c r="D2905" s="212" t="s">
        <v>283</v>
      </c>
      <c r="E2905" s="213" t="s">
        <v>1</v>
      </c>
      <c r="F2905" s="214" t="s">
        <v>7871</v>
      </c>
      <c r="G2905" s="211"/>
      <c r="H2905" s="213" t="s">
        <v>1</v>
      </c>
      <c r="I2905" s="215"/>
      <c r="J2905" s="211"/>
      <c r="K2905" s="211"/>
      <c r="L2905" s="216"/>
      <c r="M2905" s="217"/>
      <c r="N2905" s="218"/>
      <c r="O2905" s="218"/>
      <c r="P2905" s="218"/>
      <c r="Q2905" s="218"/>
      <c r="R2905" s="218"/>
      <c r="S2905" s="218"/>
      <c r="T2905" s="219"/>
      <c r="AT2905" s="220" t="s">
        <v>283</v>
      </c>
      <c r="AU2905" s="220" t="s">
        <v>16</v>
      </c>
      <c r="AV2905" s="13" t="s">
        <v>16</v>
      </c>
      <c r="AW2905" s="13" t="s">
        <v>32</v>
      </c>
      <c r="AX2905" s="13" t="s">
        <v>76</v>
      </c>
      <c r="AY2905" s="220" t="s">
        <v>272</v>
      </c>
    </row>
    <row r="2906" spans="1:65" s="14" customFormat="1" ht="11.25">
      <c r="B2906" s="221"/>
      <c r="C2906" s="222"/>
      <c r="D2906" s="212" t="s">
        <v>283</v>
      </c>
      <c r="E2906" s="223" t="s">
        <v>1</v>
      </c>
      <c r="F2906" s="224" t="s">
        <v>4523</v>
      </c>
      <c r="G2906" s="222"/>
      <c r="H2906" s="225">
        <v>5</v>
      </c>
      <c r="I2906" s="226"/>
      <c r="J2906" s="222"/>
      <c r="K2906" s="222"/>
      <c r="L2906" s="227"/>
      <c r="M2906" s="228"/>
      <c r="N2906" s="229"/>
      <c r="O2906" s="229"/>
      <c r="P2906" s="229"/>
      <c r="Q2906" s="229"/>
      <c r="R2906" s="229"/>
      <c r="S2906" s="229"/>
      <c r="T2906" s="230"/>
      <c r="AT2906" s="231" t="s">
        <v>283</v>
      </c>
      <c r="AU2906" s="231" t="s">
        <v>16</v>
      </c>
      <c r="AV2906" s="14" t="s">
        <v>84</v>
      </c>
      <c r="AW2906" s="14" t="s">
        <v>32</v>
      </c>
      <c r="AX2906" s="14" t="s">
        <v>76</v>
      </c>
      <c r="AY2906" s="231" t="s">
        <v>272</v>
      </c>
    </row>
    <row r="2907" spans="1:65" s="15" customFormat="1" ht="11.25">
      <c r="B2907" s="246"/>
      <c r="C2907" s="247"/>
      <c r="D2907" s="212" t="s">
        <v>283</v>
      </c>
      <c r="E2907" s="248" t="s">
        <v>1</v>
      </c>
      <c r="F2907" s="249" t="s">
        <v>5942</v>
      </c>
      <c r="G2907" s="247"/>
      <c r="H2907" s="250">
        <v>5</v>
      </c>
      <c r="I2907" s="251"/>
      <c r="J2907" s="247"/>
      <c r="K2907" s="247"/>
      <c r="L2907" s="252"/>
      <c r="M2907" s="253"/>
      <c r="N2907" s="254"/>
      <c r="O2907" s="254"/>
      <c r="P2907" s="254"/>
      <c r="Q2907" s="254"/>
      <c r="R2907" s="254"/>
      <c r="S2907" s="254"/>
      <c r="T2907" s="255"/>
      <c r="AT2907" s="256" t="s">
        <v>283</v>
      </c>
      <c r="AU2907" s="256" t="s">
        <v>16</v>
      </c>
      <c r="AV2907" s="15" t="s">
        <v>279</v>
      </c>
      <c r="AW2907" s="15" t="s">
        <v>32</v>
      </c>
      <c r="AX2907" s="15" t="s">
        <v>16</v>
      </c>
      <c r="AY2907" s="256" t="s">
        <v>272</v>
      </c>
    </row>
    <row r="2908" spans="1:65" s="12" customFormat="1" ht="25.9" customHeight="1">
      <c r="B2908" s="176"/>
      <c r="C2908" s="177"/>
      <c r="D2908" s="178" t="s">
        <v>75</v>
      </c>
      <c r="E2908" s="179" t="s">
        <v>7872</v>
      </c>
      <c r="F2908" s="179" t="s">
        <v>7873</v>
      </c>
      <c r="G2908" s="177"/>
      <c r="H2908" s="177"/>
      <c r="I2908" s="180"/>
      <c r="J2908" s="181">
        <f>BK2908</f>
        <v>0</v>
      </c>
      <c r="K2908" s="177"/>
      <c r="L2908" s="182"/>
      <c r="M2908" s="183"/>
      <c r="N2908" s="184"/>
      <c r="O2908" s="184"/>
      <c r="P2908" s="185">
        <f>SUM(P2909:P2931)</f>
        <v>0</v>
      </c>
      <c r="Q2908" s="184"/>
      <c r="R2908" s="185">
        <f>SUM(R2909:R2931)</f>
        <v>0</v>
      </c>
      <c r="S2908" s="184"/>
      <c r="T2908" s="186">
        <f>SUM(T2909:T2931)</f>
        <v>0</v>
      </c>
      <c r="AR2908" s="187" t="s">
        <v>16</v>
      </c>
      <c r="AT2908" s="188" t="s">
        <v>75</v>
      </c>
      <c r="AU2908" s="188" t="s">
        <v>76</v>
      </c>
      <c r="AY2908" s="187" t="s">
        <v>272</v>
      </c>
      <c r="BK2908" s="189">
        <f>SUM(BK2909:BK2931)</f>
        <v>0</v>
      </c>
    </row>
    <row r="2909" spans="1:65" s="2" customFormat="1" ht="37.9" customHeight="1">
      <c r="A2909" s="34"/>
      <c r="B2909" s="35"/>
      <c r="C2909" s="192" t="s">
        <v>4762</v>
      </c>
      <c r="D2909" s="192" t="s">
        <v>274</v>
      </c>
      <c r="E2909" s="193" t="s">
        <v>7874</v>
      </c>
      <c r="F2909" s="194" t="s">
        <v>7875</v>
      </c>
      <c r="G2909" s="195" t="s">
        <v>952</v>
      </c>
      <c r="H2909" s="196">
        <v>1</v>
      </c>
      <c r="I2909" s="197"/>
      <c r="J2909" s="198">
        <f>ROUND(I2909*H2909,2)</f>
        <v>0</v>
      </c>
      <c r="K2909" s="194" t="s">
        <v>1</v>
      </c>
      <c r="L2909" s="39"/>
      <c r="M2909" s="199" t="s">
        <v>1</v>
      </c>
      <c r="N2909" s="200" t="s">
        <v>41</v>
      </c>
      <c r="O2909" s="71"/>
      <c r="P2909" s="201">
        <f>O2909*H2909</f>
        <v>0</v>
      </c>
      <c r="Q2909" s="201">
        <v>0</v>
      </c>
      <c r="R2909" s="201">
        <f>Q2909*H2909</f>
        <v>0</v>
      </c>
      <c r="S2909" s="201">
        <v>0</v>
      </c>
      <c r="T2909" s="202">
        <f>S2909*H2909</f>
        <v>0</v>
      </c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R2909" s="203" t="s">
        <v>279</v>
      </c>
      <c r="AT2909" s="203" t="s">
        <v>274</v>
      </c>
      <c r="AU2909" s="203" t="s">
        <v>16</v>
      </c>
      <c r="AY2909" s="17" t="s">
        <v>272</v>
      </c>
      <c r="BE2909" s="204">
        <f>IF(N2909="základní",J2909,0)</f>
        <v>0</v>
      </c>
      <c r="BF2909" s="204">
        <f>IF(N2909="snížená",J2909,0)</f>
        <v>0</v>
      </c>
      <c r="BG2909" s="204">
        <f>IF(N2909="zákl. přenesená",J2909,0)</f>
        <v>0</v>
      </c>
      <c r="BH2909" s="204">
        <f>IF(N2909="sníž. přenesená",J2909,0)</f>
        <v>0</v>
      </c>
      <c r="BI2909" s="204">
        <f>IF(N2909="nulová",J2909,0)</f>
        <v>0</v>
      </c>
      <c r="BJ2909" s="17" t="s">
        <v>16</v>
      </c>
      <c r="BK2909" s="204">
        <f>ROUND(I2909*H2909,2)</f>
        <v>0</v>
      </c>
      <c r="BL2909" s="17" t="s">
        <v>279</v>
      </c>
      <c r="BM2909" s="203" t="s">
        <v>7876</v>
      </c>
    </row>
    <row r="2910" spans="1:65" s="13" customFormat="1" ht="11.25">
      <c r="B2910" s="210"/>
      <c r="C2910" s="211"/>
      <c r="D2910" s="212" t="s">
        <v>283</v>
      </c>
      <c r="E2910" s="213" t="s">
        <v>1</v>
      </c>
      <c r="F2910" s="214" t="s">
        <v>6909</v>
      </c>
      <c r="G2910" s="211"/>
      <c r="H2910" s="213" t="s">
        <v>1</v>
      </c>
      <c r="I2910" s="215"/>
      <c r="J2910" s="211"/>
      <c r="K2910" s="211"/>
      <c r="L2910" s="216"/>
      <c r="M2910" s="217"/>
      <c r="N2910" s="218"/>
      <c r="O2910" s="218"/>
      <c r="P2910" s="218"/>
      <c r="Q2910" s="218"/>
      <c r="R2910" s="218"/>
      <c r="S2910" s="218"/>
      <c r="T2910" s="219"/>
      <c r="AT2910" s="220" t="s">
        <v>283</v>
      </c>
      <c r="AU2910" s="220" t="s">
        <v>16</v>
      </c>
      <c r="AV2910" s="13" t="s">
        <v>16</v>
      </c>
      <c r="AW2910" s="13" t="s">
        <v>32</v>
      </c>
      <c r="AX2910" s="13" t="s">
        <v>76</v>
      </c>
      <c r="AY2910" s="220" t="s">
        <v>272</v>
      </c>
    </row>
    <row r="2911" spans="1:65" s="14" customFormat="1" ht="11.25">
      <c r="B2911" s="221"/>
      <c r="C2911" s="222"/>
      <c r="D2911" s="212" t="s">
        <v>283</v>
      </c>
      <c r="E2911" s="223" t="s">
        <v>1</v>
      </c>
      <c r="F2911" s="224" t="s">
        <v>16</v>
      </c>
      <c r="G2911" s="222"/>
      <c r="H2911" s="225">
        <v>1</v>
      </c>
      <c r="I2911" s="226"/>
      <c r="J2911" s="222"/>
      <c r="K2911" s="222"/>
      <c r="L2911" s="227"/>
      <c r="M2911" s="228"/>
      <c r="N2911" s="229"/>
      <c r="O2911" s="229"/>
      <c r="P2911" s="229"/>
      <c r="Q2911" s="229"/>
      <c r="R2911" s="229"/>
      <c r="S2911" s="229"/>
      <c r="T2911" s="230"/>
      <c r="AT2911" s="231" t="s">
        <v>283</v>
      </c>
      <c r="AU2911" s="231" t="s">
        <v>16</v>
      </c>
      <c r="AV2911" s="14" t="s">
        <v>84</v>
      </c>
      <c r="AW2911" s="14" t="s">
        <v>32</v>
      </c>
      <c r="AX2911" s="14" t="s">
        <v>76</v>
      </c>
      <c r="AY2911" s="231" t="s">
        <v>272</v>
      </c>
    </row>
    <row r="2912" spans="1:65" s="15" customFormat="1" ht="11.25">
      <c r="B2912" s="246"/>
      <c r="C2912" s="247"/>
      <c r="D2912" s="212" t="s">
        <v>283</v>
      </c>
      <c r="E2912" s="248" t="s">
        <v>1</v>
      </c>
      <c r="F2912" s="249" t="s">
        <v>5942</v>
      </c>
      <c r="G2912" s="247"/>
      <c r="H2912" s="250">
        <v>1</v>
      </c>
      <c r="I2912" s="251"/>
      <c r="J2912" s="247"/>
      <c r="K2912" s="247"/>
      <c r="L2912" s="252"/>
      <c r="M2912" s="253"/>
      <c r="N2912" s="254"/>
      <c r="O2912" s="254"/>
      <c r="P2912" s="254"/>
      <c r="Q2912" s="254"/>
      <c r="R2912" s="254"/>
      <c r="S2912" s="254"/>
      <c r="T2912" s="255"/>
      <c r="AT2912" s="256" t="s">
        <v>283</v>
      </c>
      <c r="AU2912" s="256" t="s">
        <v>16</v>
      </c>
      <c r="AV2912" s="15" t="s">
        <v>279</v>
      </c>
      <c r="AW2912" s="15" t="s">
        <v>32</v>
      </c>
      <c r="AX2912" s="15" t="s">
        <v>16</v>
      </c>
      <c r="AY2912" s="256" t="s">
        <v>272</v>
      </c>
    </row>
    <row r="2913" spans="1:65" s="2" customFormat="1" ht="37.9" customHeight="1">
      <c r="A2913" s="34"/>
      <c r="B2913" s="35"/>
      <c r="C2913" s="192" t="s">
        <v>4766</v>
      </c>
      <c r="D2913" s="192" t="s">
        <v>274</v>
      </c>
      <c r="E2913" s="193" t="s">
        <v>7877</v>
      </c>
      <c r="F2913" s="194" t="s">
        <v>6790</v>
      </c>
      <c r="G2913" s="195" t="s">
        <v>156</v>
      </c>
      <c r="H2913" s="196">
        <v>16</v>
      </c>
      <c r="I2913" s="197"/>
      <c r="J2913" s="198">
        <f>ROUND(I2913*H2913,2)</f>
        <v>0</v>
      </c>
      <c r="K2913" s="194" t="s">
        <v>1</v>
      </c>
      <c r="L2913" s="39"/>
      <c r="M2913" s="199" t="s">
        <v>1</v>
      </c>
      <c r="N2913" s="200" t="s">
        <v>41</v>
      </c>
      <c r="O2913" s="71"/>
      <c r="P2913" s="201">
        <f>O2913*H2913</f>
        <v>0</v>
      </c>
      <c r="Q2913" s="201">
        <v>0</v>
      </c>
      <c r="R2913" s="201">
        <f>Q2913*H2913</f>
        <v>0</v>
      </c>
      <c r="S2913" s="201">
        <v>0</v>
      </c>
      <c r="T2913" s="202">
        <f>S2913*H2913</f>
        <v>0</v>
      </c>
      <c r="U2913" s="34"/>
      <c r="V2913" s="34"/>
      <c r="W2913" s="34"/>
      <c r="X2913" s="34"/>
      <c r="Y2913" s="34"/>
      <c r="Z2913" s="34"/>
      <c r="AA2913" s="34"/>
      <c r="AB2913" s="34"/>
      <c r="AC2913" s="34"/>
      <c r="AD2913" s="34"/>
      <c r="AE2913" s="34"/>
      <c r="AR2913" s="203" t="s">
        <v>279</v>
      </c>
      <c r="AT2913" s="203" t="s">
        <v>274</v>
      </c>
      <c r="AU2913" s="203" t="s">
        <v>16</v>
      </c>
      <c r="AY2913" s="17" t="s">
        <v>272</v>
      </c>
      <c r="BE2913" s="204">
        <f>IF(N2913="základní",J2913,0)</f>
        <v>0</v>
      </c>
      <c r="BF2913" s="204">
        <f>IF(N2913="snížená",J2913,0)</f>
        <v>0</v>
      </c>
      <c r="BG2913" s="204">
        <f>IF(N2913="zákl. přenesená",J2913,0)</f>
        <v>0</v>
      </c>
      <c r="BH2913" s="204">
        <f>IF(N2913="sníž. přenesená",J2913,0)</f>
        <v>0</v>
      </c>
      <c r="BI2913" s="204">
        <f>IF(N2913="nulová",J2913,0)</f>
        <v>0</v>
      </c>
      <c r="BJ2913" s="17" t="s">
        <v>16</v>
      </c>
      <c r="BK2913" s="204">
        <f>ROUND(I2913*H2913,2)</f>
        <v>0</v>
      </c>
      <c r="BL2913" s="17" t="s">
        <v>279</v>
      </c>
      <c r="BM2913" s="203" t="s">
        <v>7878</v>
      </c>
    </row>
    <row r="2914" spans="1:65" s="13" customFormat="1" ht="11.25">
      <c r="B2914" s="210"/>
      <c r="C2914" s="211"/>
      <c r="D2914" s="212" t="s">
        <v>283</v>
      </c>
      <c r="E2914" s="213" t="s">
        <v>1</v>
      </c>
      <c r="F2914" s="214" t="s">
        <v>6909</v>
      </c>
      <c r="G2914" s="211"/>
      <c r="H2914" s="213" t="s">
        <v>1</v>
      </c>
      <c r="I2914" s="215"/>
      <c r="J2914" s="211"/>
      <c r="K2914" s="211"/>
      <c r="L2914" s="216"/>
      <c r="M2914" s="217"/>
      <c r="N2914" s="218"/>
      <c r="O2914" s="218"/>
      <c r="P2914" s="218"/>
      <c r="Q2914" s="218"/>
      <c r="R2914" s="218"/>
      <c r="S2914" s="218"/>
      <c r="T2914" s="219"/>
      <c r="AT2914" s="220" t="s">
        <v>283</v>
      </c>
      <c r="AU2914" s="220" t="s">
        <v>16</v>
      </c>
      <c r="AV2914" s="13" t="s">
        <v>16</v>
      </c>
      <c r="AW2914" s="13" t="s">
        <v>32</v>
      </c>
      <c r="AX2914" s="13" t="s">
        <v>76</v>
      </c>
      <c r="AY2914" s="220" t="s">
        <v>272</v>
      </c>
    </row>
    <row r="2915" spans="1:65" s="14" customFormat="1" ht="11.25">
      <c r="B2915" s="221"/>
      <c r="C2915" s="222"/>
      <c r="D2915" s="212" t="s">
        <v>283</v>
      </c>
      <c r="E2915" s="223" t="s">
        <v>1</v>
      </c>
      <c r="F2915" s="224" t="s">
        <v>358</v>
      </c>
      <c r="G2915" s="222"/>
      <c r="H2915" s="225">
        <v>16</v>
      </c>
      <c r="I2915" s="226"/>
      <c r="J2915" s="222"/>
      <c r="K2915" s="222"/>
      <c r="L2915" s="227"/>
      <c r="M2915" s="228"/>
      <c r="N2915" s="229"/>
      <c r="O2915" s="229"/>
      <c r="P2915" s="229"/>
      <c r="Q2915" s="229"/>
      <c r="R2915" s="229"/>
      <c r="S2915" s="229"/>
      <c r="T2915" s="230"/>
      <c r="AT2915" s="231" t="s">
        <v>283</v>
      </c>
      <c r="AU2915" s="231" t="s">
        <v>16</v>
      </c>
      <c r="AV2915" s="14" t="s">
        <v>84</v>
      </c>
      <c r="AW2915" s="14" t="s">
        <v>32</v>
      </c>
      <c r="AX2915" s="14" t="s">
        <v>76</v>
      </c>
      <c r="AY2915" s="231" t="s">
        <v>272</v>
      </c>
    </row>
    <row r="2916" spans="1:65" s="15" customFormat="1" ht="11.25">
      <c r="B2916" s="246"/>
      <c r="C2916" s="247"/>
      <c r="D2916" s="212" t="s">
        <v>283</v>
      </c>
      <c r="E2916" s="248" t="s">
        <v>1</v>
      </c>
      <c r="F2916" s="249" t="s">
        <v>5942</v>
      </c>
      <c r="G2916" s="247"/>
      <c r="H2916" s="250">
        <v>16</v>
      </c>
      <c r="I2916" s="251"/>
      <c r="J2916" s="247"/>
      <c r="K2916" s="247"/>
      <c r="L2916" s="252"/>
      <c r="M2916" s="253"/>
      <c r="N2916" s="254"/>
      <c r="O2916" s="254"/>
      <c r="P2916" s="254"/>
      <c r="Q2916" s="254"/>
      <c r="R2916" s="254"/>
      <c r="S2916" s="254"/>
      <c r="T2916" s="255"/>
      <c r="AT2916" s="256" t="s">
        <v>283</v>
      </c>
      <c r="AU2916" s="256" t="s">
        <v>16</v>
      </c>
      <c r="AV2916" s="15" t="s">
        <v>279</v>
      </c>
      <c r="AW2916" s="15" t="s">
        <v>32</v>
      </c>
      <c r="AX2916" s="15" t="s">
        <v>16</v>
      </c>
      <c r="AY2916" s="256" t="s">
        <v>272</v>
      </c>
    </row>
    <row r="2917" spans="1:65" s="2" customFormat="1" ht="37.9" customHeight="1">
      <c r="A2917" s="34"/>
      <c r="B2917" s="35"/>
      <c r="C2917" s="192" t="s">
        <v>4799</v>
      </c>
      <c r="D2917" s="192" t="s">
        <v>274</v>
      </c>
      <c r="E2917" s="193" t="s">
        <v>7879</v>
      </c>
      <c r="F2917" s="194" t="s">
        <v>6793</v>
      </c>
      <c r="G2917" s="195" t="s">
        <v>156</v>
      </c>
      <c r="H2917" s="196">
        <v>5</v>
      </c>
      <c r="I2917" s="197"/>
      <c r="J2917" s="198">
        <f>ROUND(I2917*H2917,2)</f>
        <v>0</v>
      </c>
      <c r="K2917" s="194" t="s">
        <v>1</v>
      </c>
      <c r="L2917" s="39"/>
      <c r="M2917" s="199" t="s">
        <v>1</v>
      </c>
      <c r="N2917" s="200" t="s">
        <v>41</v>
      </c>
      <c r="O2917" s="71"/>
      <c r="P2917" s="201">
        <f>O2917*H2917</f>
        <v>0</v>
      </c>
      <c r="Q2917" s="201">
        <v>0</v>
      </c>
      <c r="R2917" s="201">
        <f>Q2917*H2917</f>
        <v>0</v>
      </c>
      <c r="S2917" s="201">
        <v>0</v>
      </c>
      <c r="T2917" s="202">
        <f>S2917*H2917</f>
        <v>0</v>
      </c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4"/>
      <c r="AE2917" s="34"/>
      <c r="AR2917" s="203" t="s">
        <v>279</v>
      </c>
      <c r="AT2917" s="203" t="s">
        <v>274</v>
      </c>
      <c r="AU2917" s="203" t="s">
        <v>16</v>
      </c>
      <c r="AY2917" s="17" t="s">
        <v>272</v>
      </c>
      <c r="BE2917" s="204">
        <f>IF(N2917="základní",J2917,0)</f>
        <v>0</v>
      </c>
      <c r="BF2917" s="204">
        <f>IF(N2917="snížená",J2917,0)</f>
        <v>0</v>
      </c>
      <c r="BG2917" s="204">
        <f>IF(N2917="zákl. přenesená",J2917,0)</f>
        <v>0</v>
      </c>
      <c r="BH2917" s="204">
        <f>IF(N2917="sníž. přenesená",J2917,0)</f>
        <v>0</v>
      </c>
      <c r="BI2917" s="204">
        <f>IF(N2917="nulová",J2917,0)</f>
        <v>0</v>
      </c>
      <c r="BJ2917" s="17" t="s">
        <v>16</v>
      </c>
      <c r="BK2917" s="204">
        <f>ROUND(I2917*H2917,2)</f>
        <v>0</v>
      </c>
      <c r="BL2917" s="17" t="s">
        <v>279</v>
      </c>
      <c r="BM2917" s="203" t="s">
        <v>7880</v>
      </c>
    </row>
    <row r="2918" spans="1:65" s="13" customFormat="1" ht="11.25">
      <c r="B2918" s="210"/>
      <c r="C2918" s="211"/>
      <c r="D2918" s="212" t="s">
        <v>283</v>
      </c>
      <c r="E2918" s="213" t="s">
        <v>1</v>
      </c>
      <c r="F2918" s="214" t="s">
        <v>6909</v>
      </c>
      <c r="G2918" s="211"/>
      <c r="H2918" s="213" t="s">
        <v>1</v>
      </c>
      <c r="I2918" s="215"/>
      <c r="J2918" s="211"/>
      <c r="K2918" s="211"/>
      <c r="L2918" s="216"/>
      <c r="M2918" s="217"/>
      <c r="N2918" s="218"/>
      <c r="O2918" s="218"/>
      <c r="P2918" s="218"/>
      <c r="Q2918" s="218"/>
      <c r="R2918" s="218"/>
      <c r="S2918" s="218"/>
      <c r="T2918" s="219"/>
      <c r="AT2918" s="220" t="s">
        <v>283</v>
      </c>
      <c r="AU2918" s="220" t="s">
        <v>16</v>
      </c>
      <c r="AV2918" s="13" t="s">
        <v>16</v>
      </c>
      <c r="AW2918" s="13" t="s">
        <v>32</v>
      </c>
      <c r="AX2918" s="13" t="s">
        <v>76</v>
      </c>
      <c r="AY2918" s="220" t="s">
        <v>272</v>
      </c>
    </row>
    <row r="2919" spans="1:65" s="14" customFormat="1" ht="11.25">
      <c r="B2919" s="221"/>
      <c r="C2919" s="222"/>
      <c r="D2919" s="212" t="s">
        <v>283</v>
      </c>
      <c r="E2919" s="223" t="s">
        <v>1</v>
      </c>
      <c r="F2919" s="224" t="s">
        <v>4523</v>
      </c>
      <c r="G2919" s="222"/>
      <c r="H2919" s="225">
        <v>5</v>
      </c>
      <c r="I2919" s="226"/>
      <c r="J2919" s="222"/>
      <c r="K2919" s="222"/>
      <c r="L2919" s="227"/>
      <c r="M2919" s="228"/>
      <c r="N2919" s="229"/>
      <c r="O2919" s="229"/>
      <c r="P2919" s="229"/>
      <c r="Q2919" s="229"/>
      <c r="R2919" s="229"/>
      <c r="S2919" s="229"/>
      <c r="T2919" s="230"/>
      <c r="AT2919" s="231" t="s">
        <v>283</v>
      </c>
      <c r="AU2919" s="231" t="s">
        <v>16</v>
      </c>
      <c r="AV2919" s="14" t="s">
        <v>84</v>
      </c>
      <c r="AW2919" s="14" t="s">
        <v>32</v>
      </c>
      <c r="AX2919" s="14" t="s">
        <v>76</v>
      </c>
      <c r="AY2919" s="231" t="s">
        <v>272</v>
      </c>
    </row>
    <row r="2920" spans="1:65" s="15" customFormat="1" ht="11.25">
      <c r="B2920" s="246"/>
      <c r="C2920" s="247"/>
      <c r="D2920" s="212" t="s">
        <v>283</v>
      </c>
      <c r="E2920" s="248" t="s">
        <v>1</v>
      </c>
      <c r="F2920" s="249" t="s">
        <v>5942</v>
      </c>
      <c r="G2920" s="247"/>
      <c r="H2920" s="250">
        <v>5</v>
      </c>
      <c r="I2920" s="251"/>
      <c r="J2920" s="247"/>
      <c r="K2920" s="247"/>
      <c r="L2920" s="252"/>
      <c r="M2920" s="253"/>
      <c r="N2920" s="254"/>
      <c r="O2920" s="254"/>
      <c r="P2920" s="254"/>
      <c r="Q2920" s="254"/>
      <c r="R2920" s="254"/>
      <c r="S2920" s="254"/>
      <c r="T2920" s="255"/>
      <c r="AT2920" s="256" t="s">
        <v>283</v>
      </c>
      <c r="AU2920" s="256" t="s">
        <v>16</v>
      </c>
      <c r="AV2920" s="15" t="s">
        <v>279</v>
      </c>
      <c r="AW2920" s="15" t="s">
        <v>32</v>
      </c>
      <c r="AX2920" s="15" t="s">
        <v>16</v>
      </c>
      <c r="AY2920" s="256" t="s">
        <v>272</v>
      </c>
    </row>
    <row r="2921" spans="1:65" s="2" customFormat="1" ht="44.25" customHeight="1">
      <c r="A2921" s="34"/>
      <c r="B2921" s="35"/>
      <c r="C2921" s="192" t="s">
        <v>4803</v>
      </c>
      <c r="D2921" s="192" t="s">
        <v>274</v>
      </c>
      <c r="E2921" s="193" t="s">
        <v>7881</v>
      </c>
      <c r="F2921" s="194" t="s">
        <v>7882</v>
      </c>
      <c r="G2921" s="195" t="s">
        <v>156</v>
      </c>
      <c r="H2921" s="196">
        <v>21</v>
      </c>
      <c r="I2921" s="197"/>
      <c r="J2921" s="198">
        <f>ROUND(I2921*H2921,2)</f>
        <v>0</v>
      </c>
      <c r="K2921" s="194" t="s">
        <v>1</v>
      </c>
      <c r="L2921" s="39"/>
      <c r="M2921" s="199" t="s">
        <v>1</v>
      </c>
      <c r="N2921" s="200" t="s">
        <v>41</v>
      </c>
      <c r="O2921" s="71"/>
      <c r="P2921" s="201">
        <f>O2921*H2921</f>
        <v>0</v>
      </c>
      <c r="Q2921" s="201">
        <v>0</v>
      </c>
      <c r="R2921" s="201">
        <f>Q2921*H2921</f>
        <v>0</v>
      </c>
      <c r="S2921" s="201">
        <v>0</v>
      </c>
      <c r="T2921" s="202">
        <f>S2921*H2921</f>
        <v>0</v>
      </c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R2921" s="203" t="s">
        <v>279</v>
      </c>
      <c r="AT2921" s="203" t="s">
        <v>274</v>
      </c>
      <c r="AU2921" s="203" t="s">
        <v>16</v>
      </c>
      <c r="AY2921" s="17" t="s">
        <v>272</v>
      </c>
      <c r="BE2921" s="204">
        <f>IF(N2921="základní",J2921,0)</f>
        <v>0</v>
      </c>
      <c r="BF2921" s="204">
        <f>IF(N2921="snížená",J2921,0)</f>
        <v>0</v>
      </c>
      <c r="BG2921" s="204">
        <f>IF(N2921="zákl. přenesená",J2921,0)</f>
        <v>0</v>
      </c>
      <c r="BH2921" s="204">
        <f>IF(N2921="sníž. přenesená",J2921,0)</f>
        <v>0</v>
      </c>
      <c r="BI2921" s="204">
        <f>IF(N2921="nulová",J2921,0)</f>
        <v>0</v>
      </c>
      <c r="BJ2921" s="17" t="s">
        <v>16</v>
      </c>
      <c r="BK2921" s="204">
        <f>ROUND(I2921*H2921,2)</f>
        <v>0</v>
      </c>
      <c r="BL2921" s="17" t="s">
        <v>279</v>
      </c>
      <c r="BM2921" s="203" t="s">
        <v>7883</v>
      </c>
    </row>
    <row r="2922" spans="1:65" s="13" customFormat="1" ht="33.75">
      <c r="B2922" s="210"/>
      <c r="C2922" s="211"/>
      <c r="D2922" s="212" t="s">
        <v>283</v>
      </c>
      <c r="E2922" s="213" t="s">
        <v>1</v>
      </c>
      <c r="F2922" s="214" t="s">
        <v>7810</v>
      </c>
      <c r="G2922" s="211"/>
      <c r="H2922" s="213" t="s">
        <v>1</v>
      </c>
      <c r="I2922" s="215"/>
      <c r="J2922" s="211"/>
      <c r="K2922" s="211"/>
      <c r="L2922" s="216"/>
      <c r="M2922" s="217"/>
      <c r="N2922" s="218"/>
      <c r="O2922" s="218"/>
      <c r="P2922" s="218"/>
      <c r="Q2922" s="218"/>
      <c r="R2922" s="218"/>
      <c r="S2922" s="218"/>
      <c r="T2922" s="219"/>
      <c r="AT2922" s="220" t="s">
        <v>283</v>
      </c>
      <c r="AU2922" s="220" t="s">
        <v>16</v>
      </c>
      <c r="AV2922" s="13" t="s">
        <v>16</v>
      </c>
      <c r="AW2922" s="13" t="s">
        <v>32</v>
      </c>
      <c r="AX2922" s="13" t="s">
        <v>76</v>
      </c>
      <c r="AY2922" s="220" t="s">
        <v>272</v>
      </c>
    </row>
    <row r="2923" spans="1:65" s="13" customFormat="1" ht="11.25">
      <c r="B2923" s="210"/>
      <c r="C2923" s="211"/>
      <c r="D2923" s="212" t="s">
        <v>283</v>
      </c>
      <c r="E2923" s="213" t="s">
        <v>1</v>
      </c>
      <c r="F2923" s="214" t="s">
        <v>6909</v>
      </c>
      <c r="G2923" s="211"/>
      <c r="H2923" s="213" t="s">
        <v>1</v>
      </c>
      <c r="I2923" s="215"/>
      <c r="J2923" s="211"/>
      <c r="K2923" s="211"/>
      <c r="L2923" s="216"/>
      <c r="M2923" s="217"/>
      <c r="N2923" s="218"/>
      <c r="O2923" s="218"/>
      <c r="P2923" s="218"/>
      <c r="Q2923" s="218"/>
      <c r="R2923" s="218"/>
      <c r="S2923" s="218"/>
      <c r="T2923" s="219"/>
      <c r="AT2923" s="220" t="s">
        <v>283</v>
      </c>
      <c r="AU2923" s="220" t="s">
        <v>16</v>
      </c>
      <c r="AV2923" s="13" t="s">
        <v>16</v>
      </c>
      <c r="AW2923" s="13" t="s">
        <v>32</v>
      </c>
      <c r="AX2923" s="13" t="s">
        <v>76</v>
      </c>
      <c r="AY2923" s="220" t="s">
        <v>272</v>
      </c>
    </row>
    <row r="2924" spans="1:65" s="14" customFormat="1" ht="11.25">
      <c r="B2924" s="221"/>
      <c r="C2924" s="222"/>
      <c r="D2924" s="212" t="s">
        <v>283</v>
      </c>
      <c r="E2924" s="223" t="s">
        <v>1</v>
      </c>
      <c r="F2924" s="224" t="s">
        <v>7</v>
      </c>
      <c r="G2924" s="222"/>
      <c r="H2924" s="225">
        <v>21</v>
      </c>
      <c r="I2924" s="226"/>
      <c r="J2924" s="222"/>
      <c r="K2924" s="222"/>
      <c r="L2924" s="227"/>
      <c r="M2924" s="228"/>
      <c r="N2924" s="229"/>
      <c r="O2924" s="229"/>
      <c r="P2924" s="229"/>
      <c r="Q2924" s="229"/>
      <c r="R2924" s="229"/>
      <c r="S2924" s="229"/>
      <c r="T2924" s="230"/>
      <c r="AT2924" s="231" t="s">
        <v>283</v>
      </c>
      <c r="AU2924" s="231" t="s">
        <v>16</v>
      </c>
      <c r="AV2924" s="14" t="s">
        <v>84</v>
      </c>
      <c r="AW2924" s="14" t="s">
        <v>32</v>
      </c>
      <c r="AX2924" s="14" t="s">
        <v>76</v>
      </c>
      <c r="AY2924" s="231" t="s">
        <v>272</v>
      </c>
    </row>
    <row r="2925" spans="1:65" s="15" customFormat="1" ht="11.25">
      <c r="B2925" s="246"/>
      <c r="C2925" s="247"/>
      <c r="D2925" s="212" t="s">
        <v>283</v>
      </c>
      <c r="E2925" s="248" t="s">
        <v>1</v>
      </c>
      <c r="F2925" s="249" t="s">
        <v>5942</v>
      </c>
      <c r="G2925" s="247"/>
      <c r="H2925" s="250">
        <v>21</v>
      </c>
      <c r="I2925" s="251"/>
      <c r="J2925" s="247"/>
      <c r="K2925" s="247"/>
      <c r="L2925" s="252"/>
      <c r="M2925" s="253"/>
      <c r="N2925" s="254"/>
      <c r="O2925" s="254"/>
      <c r="P2925" s="254"/>
      <c r="Q2925" s="254"/>
      <c r="R2925" s="254"/>
      <c r="S2925" s="254"/>
      <c r="T2925" s="255"/>
      <c r="AT2925" s="256" t="s">
        <v>283</v>
      </c>
      <c r="AU2925" s="256" t="s">
        <v>16</v>
      </c>
      <c r="AV2925" s="15" t="s">
        <v>279</v>
      </c>
      <c r="AW2925" s="15" t="s">
        <v>32</v>
      </c>
      <c r="AX2925" s="15" t="s">
        <v>16</v>
      </c>
      <c r="AY2925" s="256" t="s">
        <v>272</v>
      </c>
    </row>
    <row r="2926" spans="1:65" s="2" customFormat="1" ht="24.2" customHeight="1">
      <c r="A2926" s="34"/>
      <c r="B2926" s="35"/>
      <c r="C2926" s="192" t="s">
        <v>4807</v>
      </c>
      <c r="D2926" s="192" t="s">
        <v>274</v>
      </c>
      <c r="E2926" s="193" t="s">
        <v>7884</v>
      </c>
      <c r="F2926" s="194" t="s">
        <v>7885</v>
      </c>
      <c r="G2926" s="195" t="s">
        <v>2594</v>
      </c>
      <c r="H2926" s="196">
        <v>2</v>
      </c>
      <c r="I2926" s="197"/>
      <c r="J2926" s="198">
        <f>ROUND(I2926*H2926,2)</f>
        <v>0</v>
      </c>
      <c r="K2926" s="194" t="s">
        <v>1</v>
      </c>
      <c r="L2926" s="39"/>
      <c r="M2926" s="199" t="s">
        <v>1</v>
      </c>
      <c r="N2926" s="200" t="s">
        <v>41</v>
      </c>
      <c r="O2926" s="71"/>
      <c r="P2926" s="201">
        <f>O2926*H2926</f>
        <v>0</v>
      </c>
      <c r="Q2926" s="201">
        <v>0</v>
      </c>
      <c r="R2926" s="201">
        <f>Q2926*H2926</f>
        <v>0</v>
      </c>
      <c r="S2926" s="201">
        <v>0</v>
      </c>
      <c r="T2926" s="202">
        <f>S2926*H2926</f>
        <v>0</v>
      </c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4"/>
      <c r="AE2926" s="34"/>
      <c r="AR2926" s="203" t="s">
        <v>279</v>
      </c>
      <c r="AT2926" s="203" t="s">
        <v>274</v>
      </c>
      <c r="AU2926" s="203" t="s">
        <v>16</v>
      </c>
      <c r="AY2926" s="17" t="s">
        <v>272</v>
      </c>
      <c r="BE2926" s="204">
        <f>IF(N2926="základní",J2926,0)</f>
        <v>0</v>
      </c>
      <c r="BF2926" s="204">
        <f>IF(N2926="snížená",J2926,0)</f>
        <v>0</v>
      </c>
      <c r="BG2926" s="204">
        <f>IF(N2926="zákl. přenesená",J2926,0)</f>
        <v>0</v>
      </c>
      <c r="BH2926" s="204">
        <f>IF(N2926="sníž. přenesená",J2926,0)</f>
        <v>0</v>
      </c>
      <c r="BI2926" s="204">
        <f>IF(N2926="nulová",J2926,0)</f>
        <v>0</v>
      </c>
      <c r="BJ2926" s="17" t="s">
        <v>16</v>
      </c>
      <c r="BK2926" s="204">
        <f>ROUND(I2926*H2926,2)</f>
        <v>0</v>
      </c>
      <c r="BL2926" s="17" t="s">
        <v>279</v>
      </c>
      <c r="BM2926" s="203" t="s">
        <v>7886</v>
      </c>
    </row>
    <row r="2927" spans="1:65" s="13" customFormat="1" ht="11.25">
      <c r="B2927" s="210"/>
      <c r="C2927" s="211"/>
      <c r="D2927" s="212" t="s">
        <v>283</v>
      </c>
      <c r="E2927" s="213" t="s">
        <v>1</v>
      </c>
      <c r="F2927" s="214" t="s">
        <v>6909</v>
      </c>
      <c r="G2927" s="211"/>
      <c r="H2927" s="213" t="s">
        <v>1</v>
      </c>
      <c r="I2927" s="215"/>
      <c r="J2927" s="211"/>
      <c r="K2927" s="211"/>
      <c r="L2927" s="216"/>
      <c r="M2927" s="217"/>
      <c r="N2927" s="218"/>
      <c r="O2927" s="218"/>
      <c r="P2927" s="218"/>
      <c r="Q2927" s="218"/>
      <c r="R2927" s="218"/>
      <c r="S2927" s="218"/>
      <c r="T2927" s="219"/>
      <c r="AT2927" s="220" t="s">
        <v>283</v>
      </c>
      <c r="AU2927" s="220" t="s">
        <v>16</v>
      </c>
      <c r="AV2927" s="13" t="s">
        <v>16</v>
      </c>
      <c r="AW2927" s="13" t="s">
        <v>32</v>
      </c>
      <c r="AX2927" s="13" t="s">
        <v>76</v>
      </c>
      <c r="AY2927" s="220" t="s">
        <v>272</v>
      </c>
    </row>
    <row r="2928" spans="1:65" s="14" customFormat="1" ht="11.25">
      <c r="B2928" s="221"/>
      <c r="C2928" s="222"/>
      <c r="D2928" s="212" t="s">
        <v>283</v>
      </c>
      <c r="E2928" s="223" t="s">
        <v>1</v>
      </c>
      <c r="F2928" s="224" t="s">
        <v>84</v>
      </c>
      <c r="G2928" s="222"/>
      <c r="H2928" s="225">
        <v>2</v>
      </c>
      <c r="I2928" s="226"/>
      <c r="J2928" s="222"/>
      <c r="K2928" s="222"/>
      <c r="L2928" s="227"/>
      <c r="M2928" s="228"/>
      <c r="N2928" s="229"/>
      <c r="O2928" s="229"/>
      <c r="P2928" s="229"/>
      <c r="Q2928" s="229"/>
      <c r="R2928" s="229"/>
      <c r="S2928" s="229"/>
      <c r="T2928" s="230"/>
      <c r="AT2928" s="231" t="s">
        <v>283</v>
      </c>
      <c r="AU2928" s="231" t="s">
        <v>16</v>
      </c>
      <c r="AV2928" s="14" t="s">
        <v>84</v>
      </c>
      <c r="AW2928" s="14" t="s">
        <v>32</v>
      </c>
      <c r="AX2928" s="14" t="s">
        <v>76</v>
      </c>
      <c r="AY2928" s="231" t="s">
        <v>272</v>
      </c>
    </row>
    <row r="2929" spans="1:65" s="15" customFormat="1" ht="11.25">
      <c r="B2929" s="246"/>
      <c r="C2929" s="247"/>
      <c r="D2929" s="212" t="s">
        <v>283</v>
      </c>
      <c r="E2929" s="248" t="s">
        <v>1</v>
      </c>
      <c r="F2929" s="249" t="s">
        <v>5942</v>
      </c>
      <c r="G2929" s="247"/>
      <c r="H2929" s="250">
        <v>2</v>
      </c>
      <c r="I2929" s="251"/>
      <c r="J2929" s="247"/>
      <c r="K2929" s="247"/>
      <c r="L2929" s="252"/>
      <c r="M2929" s="253"/>
      <c r="N2929" s="254"/>
      <c r="O2929" s="254"/>
      <c r="P2929" s="254"/>
      <c r="Q2929" s="254"/>
      <c r="R2929" s="254"/>
      <c r="S2929" s="254"/>
      <c r="T2929" s="255"/>
      <c r="AT2929" s="256" t="s">
        <v>283</v>
      </c>
      <c r="AU2929" s="256" t="s">
        <v>16</v>
      </c>
      <c r="AV2929" s="15" t="s">
        <v>279</v>
      </c>
      <c r="AW2929" s="15" t="s">
        <v>32</v>
      </c>
      <c r="AX2929" s="15" t="s">
        <v>16</v>
      </c>
      <c r="AY2929" s="256" t="s">
        <v>272</v>
      </c>
    </row>
    <row r="2930" spans="1:65" s="2" customFormat="1" ht="55.5" customHeight="1">
      <c r="A2930" s="34"/>
      <c r="B2930" s="35"/>
      <c r="C2930" s="192" t="s">
        <v>4811</v>
      </c>
      <c r="D2930" s="192" t="s">
        <v>274</v>
      </c>
      <c r="E2930" s="193" t="s">
        <v>7887</v>
      </c>
      <c r="F2930" s="194" t="s">
        <v>7888</v>
      </c>
      <c r="G2930" s="195" t="s">
        <v>2594</v>
      </c>
      <c r="H2930" s="196">
        <v>4</v>
      </c>
      <c r="I2930" s="197"/>
      <c r="J2930" s="198">
        <f>ROUND(I2930*H2930,2)</f>
        <v>0</v>
      </c>
      <c r="K2930" s="194" t="s">
        <v>1</v>
      </c>
      <c r="L2930" s="39"/>
      <c r="M2930" s="199" t="s">
        <v>1</v>
      </c>
      <c r="N2930" s="200" t="s">
        <v>41</v>
      </c>
      <c r="O2930" s="71"/>
      <c r="P2930" s="201">
        <f>O2930*H2930</f>
        <v>0</v>
      </c>
      <c r="Q2930" s="201">
        <v>0</v>
      </c>
      <c r="R2930" s="201">
        <f>Q2930*H2930</f>
        <v>0</v>
      </c>
      <c r="S2930" s="201">
        <v>0</v>
      </c>
      <c r="T2930" s="202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203" t="s">
        <v>279</v>
      </c>
      <c r="AT2930" s="203" t="s">
        <v>274</v>
      </c>
      <c r="AU2930" s="203" t="s">
        <v>16</v>
      </c>
      <c r="AY2930" s="17" t="s">
        <v>272</v>
      </c>
      <c r="BE2930" s="204">
        <f>IF(N2930="základní",J2930,0)</f>
        <v>0</v>
      </c>
      <c r="BF2930" s="204">
        <f>IF(N2930="snížená",J2930,0)</f>
        <v>0</v>
      </c>
      <c r="BG2930" s="204">
        <f>IF(N2930="zákl. přenesená",J2930,0)</f>
        <v>0</v>
      </c>
      <c r="BH2930" s="204">
        <f>IF(N2930="sníž. přenesená",J2930,0)</f>
        <v>0</v>
      </c>
      <c r="BI2930" s="204">
        <f>IF(N2930="nulová",J2930,0)</f>
        <v>0</v>
      </c>
      <c r="BJ2930" s="17" t="s">
        <v>16</v>
      </c>
      <c r="BK2930" s="204">
        <f>ROUND(I2930*H2930,2)</f>
        <v>0</v>
      </c>
      <c r="BL2930" s="17" t="s">
        <v>279</v>
      </c>
      <c r="BM2930" s="203" t="s">
        <v>7889</v>
      </c>
    </row>
    <row r="2931" spans="1:65" s="2" customFormat="1" ht="21.75" customHeight="1">
      <c r="A2931" s="34"/>
      <c r="B2931" s="35"/>
      <c r="C2931" s="192" t="s">
        <v>4821</v>
      </c>
      <c r="D2931" s="192" t="s">
        <v>274</v>
      </c>
      <c r="E2931" s="193" t="s">
        <v>7890</v>
      </c>
      <c r="F2931" s="194" t="s">
        <v>7722</v>
      </c>
      <c r="G2931" s="195" t="s">
        <v>380</v>
      </c>
      <c r="H2931" s="196">
        <v>0.3</v>
      </c>
      <c r="I2931" s="197"/>
      <c r="J2931" s="198">
        <f>ROUND(I2931*H2931,2)</f>
        <v>0</v>
      </c>
      <c r="K2931" s="194" t="s">
        <v>1</v>
      </c>
      <c r="L2931" s="39"/>
      <c r="M2931" s="199" t="s">
        <v>1</v>
      </c>
      <c r="N2931" s="200" t="s">
        <v>41</v>
      </c>
      <c r="O2931" s="71"/>
      <c r="P2931" s="201">
        <f>O2931*H2931</f>
        <v>0</v>
      </c>
      <c r="Q2931" s="201">
        <v>0</v>
      </c>
      <c r="R2931" s="201">
        <f>Q2931*H2931</f>
        <v>0</v>
      </c>
      <c r="S2931" s="201">
        <v>0</v>
      </c>
      <c r="T2931" s="202">
        <f>S2931*H2931</f>
        <v>0</v>
      </c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R2931" s="203" t="s">
        <v>279</v>
      </c>
      <c r="AT2931" s="203" t="s">
        <v>274</v>
      </c>
      <c r="AU2931" s="203" t="s">
        <v>16</v>
      </c>
      <c r="AY2931" s="17" t="s">
        <v>272</v>
      </c>
      <c r="BE2931" s="204">
        <f>IF(N2931="základní",J2931,0)</f>
        <v>0</v>
      </c>
      <c r="BF2931" s="204">
        <f>IF(N2931="snížená",J2931,0)</f>
        <v>0</v>
      </c>
      <c r="BG2931" s="204">
        <f>IF(N2931="zákl. přenesená",J2931,0)</f>
        <v>0</v>
      </c>
      <c r="BH2931" s="204">
        <f>IF(N2931="sníž. přenesená",J2931,0)</f>
        <v>0</v>
      </c>
      <c r="BI2931" s="204">
        <f>IF(N2931="nulová",J2931,0)</f>
        <v>0</v>
      </c>
      <c r="BJ2931" s="17" t="s">
        <v>16</v>
      </c>
      <c r="BK2931" s="204">
        <f>ROUND(I2931*H2931,2)</f>
        <v>0</v>
      </c>
      <c r="BL2931" s="17" t="s">
        <v>279</v>
      </c>
      <c r="BM2931" s="203" t="s">
        <v>7891</v>
      </c>
    </row>
    <row r="2932" spans="1:65" s="12" customFormat="1" ht="25.9" customHeight="1">
      <c r="B2932" s="176"/>
      <c r="C2932" s="177"/>
      <c r="D2932" s="178" t="s">
        <v>75</v>
      </c>
      <c r="E2932" s="179" t="s">
        <v>7892</v>
      </c>
      <c r="F2932" s="179" t="s">
        <v>7893</v>
      </c>
      <c r="G2932" s="177"/>
      <c r="H2932" s="177"/>
      <c r="I2932" s="180"/>
      <c r="J2932" s="181">
        <f>BK2932</f>
        <v>0</v>
      </c>
      <c r="K2932" s="177"/>
      <c r="L2932" s="182"/>
      <c r="M2932" s="183"/>
      <c r="N2932" s="184"/>
      <c r="O2932" s="184"/>
      <c r="P2932" s="185">
        <f>SUM(P2933:P2951)</f>
        <v>0</v>
      </c>
      <c r="Q2932" s="184"/>
      <c r="R2932" s="185">
        <f>SUM(R2933:R2951)</f>
        <v>0</v>
      </c>
      <c r="S2932" s="184"/>
      <c r="T2932" s="186">
        <f>SUM(T2933:T2951)</f>
        <v>0</v>
      </c>
      <c r="AR2932" s="187" t="s">
        <v>16</v>
      </c>
      <c r="AT2932" s="188" t="s">
        <v>75</v>
      </c>
      <c r="AU2932" s="188" t="s">
        <v>76</v>
      </c>
      <c r="AY2932" s="187" t="s">
        <v>272</v>
      </c>
      <c r="BK2932" s="189">
        <f>SUM(BK2933:BK2951)</f>
        <v>0</v>
      </c>
    </row>
    <row r="2933" spans="1:65" s="2" customFormat="1" ht="24.2" customHeight="1">
      <c r="A2933" s="34"/>
      <c r="B2933" s="35"/>
      <c r="C2933" s="192" t="s">
        <v>4827</v>
      </c>
      <c r="D2933" s="192" t="s">
        <v>274</v>
      </c>
      <c r="E2933" s="193" t="s">
        <v>7894</v>
      </c>
      <c r="F2933" s="194" t="s">
        <v>7895</v>
      </c>
      <c r="G2933" s="195" t="s">
        <v>3165</v>
      </c>
      <c r="H2933" s="196">
        <v>1580</v>
      </c>
      <c r="I2933" s="197"/>
      <c r="J2933" s="198">
        <f t="shared" ref="J2933:J2951" si="0">ROUND(I2933*H2933,2)</f>
        <v>0</v>
      </c>
      <c r="K2933" s="194" t="s">
        <v>1</v>
      </c>
      <c r="L2933" s="39"/>
      <c r="M2933" s="199" t="s">
        <v>1</v>
      </c>
      <c r="N2933" s="200" t="s">
        <v>41</v>
      </c>
      <c r="O2933" s="71"/>
      <c r="P2933" s="201">
        <f t="shared" ref="P2933:P2951" si="1">O2933*H2933</f>
        <v>0</v>
      </c>
      <c r="Q2933" s="201">
        <v>0</v>
      </c>
      <c r="R2933" s="201">
        <f t="shared" ref="R2933:R2951" si="2">Q2933*H2933</f>
        <v>0</v>
      </c>
      <c r="S2933" s="201">
        <v>0</v>
      </c>
      <c r="T2933" s="202">
        <f t="shared" ref="T2933:T2951" si="3">S2933*H2933</f>
        <v>0</v>
      </c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R2933" s="203" t="s">
        <v>279</v>
      </c>
      <c r="AT2933" s="203" t="s">
        <v>274</v>
      </c>
      <c r="AU2933" s="203" t="s">
        <v>16</v>
      </c>
      <c r="AY2933" s="17" t="s">
        <v>272</v>
      </c>
      <c r="BE2933" s="204">
        <f t="shared" ref="BE2933:BE2951" si="4">IF(N2933="základní",J2933,0)</f>
        <v>0</v>
      </c>
      <c r="BF2933" s="204">
        <f t="shared" ref="BF2933:BF2951" si="5">IF(N2933="snížená",J2933,0)</f>
        <v>0</v>
      </c>
      <c r="BG2933" s="204">
        <f t="shared" ref="BG2933:BG2951" si="6">IF(N2933="zákl. přenesená",J2933,0)</f>
        <v>0</v>
      </c>
      <c r="BH2933" s="204">
        <f t="shared" ref="BH2933:BH2951" si="7">IF(N2933="sníž. přenesená",J2933,0)</f>
        <v>0</v>
      </c>
      <c r="BI2933" s="204">
        <f t="shared" ref="BI2933:BI2951" si="8">IF(N2933="nulová",J2933,0)</f>
        <v>0</v>
      </c>
      <c r="BJ2933" s="17" t="s">
        <v>16</v>
      </c>
      <c r="BK2933" s="204">
        <f t="shared" ref="BK2933:BK2951" si="9">ROUND(I2933*H2933,2)</f>
        <v>0</v>
      </c>
      <c r="BL2933" s="17" t="s">
        <v>279</v>
      </c>
      <c r="BM2933" s="203" t="s">
        <v>7896</v>
      </c>
    </row>
    <row r="2934" spans="1:65" s="2" customFormat="1" ht="16.5" customHeight="1">
      <c r="A2934" s="34"/>
      <c r="B2934" s="35"/>
      <c r="C2934" s="192" t="s">
        <v>4831</v>
      </c>
      <c r="D2934" s="192" t="s">
        <v>274</v>
      </c>
      <c r="E2934" s="193" t="s">
        <v>7897</v>
      </c>
      <c r="F2934" s="194" t="s">
        <v>7898</v>
      </c>
      <c r="G2934" s="195" t="s">
        <v>4834</v>
      </c>
      <c r="H2934" s="196">
        <v>1</v>
      </c>
      <c r="I2934" s="197"/>
      <c r="J2934" s="198">
        <f t="shared" si="0"/>
        <v>0</v>
      </c>
      <c r="K2934" s="194" t="s">
        <v>1</v>
      </c>
      <c r="L2934" s="39"/>
      <c r="M2934" s="199" t="s">
        <v>1</v>
      </c>
      <c r="N2934" s="200" t="s">
        <v>41</v>
      </c>
      <c r="O2934" s="71"/>
      <c r="P2934" s="201">
        <f t="shared" si="1"/>
        <v>0</v>
      </c>
      <c r="Q2934" s="201">
        <v>0</v>
      </c>
      <c r="R2934" s="201">
        <f t="shared" si="2"/>
        <v>0</v>
      </c>
      <c r="S2934" s="201">
        <v>0</v>
      </c>
      <c r="T2934" s="202">
        <f t="shared" si="3"/>
        <v>0</v>
      </c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R2934" s="203" t="s">
        <v>279</v>
      </c>
      <c r="AT2934" s="203" t="s">
        <v>274</v>
      </c>
      <c r="AU2934" s="203" t="s">
        <v>16</v>
      </c>
      <c r="AY2934" s="17" t="s">
        <v>272</v>
      </c>
      <c r="BE2934" s="204">
        <f t="shared" si="4"/>
        <v>0</v>
      </c>
      <c r="BF2934" s="204">
        <f t="shared" si="5"/>
        <v>0</v>
      </c>
      <c r="BG2934" s="204">
        <f t="shared" si="6"/>
        <v>0</v>
      </c>
      <c r="BH2934" s="204">
        <f t="shared" si="7"/>
        <v>0</v>
      </c>
      <c r="BI2934" s="204">
        <f t="shared" si="8"/>
        <v>0</v>
      </c>
      <c r="BJ2934" s="17" t="s">
        <v>16</v>
      </c>
      <c r="BK2934" s="204">
        <f t="shared" si="9"/>
        <v>0</v>
      </c>
      <c r="BL2934" s="17" t="s">
        <v>279</v>
      </c>
      <c r="BM2934" s="203" t="s">
        <v>7899</v>
      </c>
    </row>
    <row r="2935" spans="1:65" s="2" customFormat="1" ht="21.75" customHeight="1">
      <c r="A2935" s="34"/>
      <c r="B2935" s="35"/>
      <c r="C2935" s="192" t="s">
        <v>4840</v>
      </c>
      <c r="D2935" s="192" t="s">
        <v>274</v>
      </c>
      <c r="E2935" s="193" t="s">
        <v>7900</v>
      </c>
      <c r="F2935" s="194" t="s">
        <v>7901</v>
      </c>
      <c r="G2935" s="195" t="s">
        <v>2594</v>
      </c>
      <c r="H2935" s="196">
        <v>200</v>
      </c>
      <c r="I2935" s="197"/>
      <c r="J2935" s="198">
        <f t="shared" si="0"/>
        <v>0</v>
      </c>
      <c r="K2935" s="194" t="s">
        <v>1</v>
      </c>
      <c r="L2935" s="39"/>
      <c r="M2935" s="199" t="s">
        <v>1</v>
      </c>
      <c r="N2935" s="200" t="s">
        <v>41</v>
      </c>
      <c r="O2935" s="71"/>
      <c r="P2935" s="201">
        <f t="shared" si="1"/>
        <v>0</v>
      </c>
      <c r="Q2935" s="201">
        <v>0</v>
      </c>
      <c r="R2935" s="201">
        <f t="shared" si="2"/>
        <v>0</v>
      </c>
      <c r="S2935" s="201">
        <v>0</v>
      </c>
      <c r="T2935" s="202">
        <f t="shared" si="3"/>
        <v>0</v>
      </c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R2935" s="203" t="s">
        <v>279</v>
      </c>
      <c r="AT2935" s="203" t="s">
        <v>274</v>
      </c>
      <c r="AU2935" s="203" t="s">
        <v>16</v>
      </c>
      <c r="AY2935" s="17" t="s">
        <v>272</v>
      </c>
      <c r="BE2935" s="204">
        <f t="shared" si="4"/>
        <v>0</v>
      </c>
      <c r="BF2935" s="204">
        <f t="shared" si="5"/>
        <v>0</v>
      </c>
      <c r="BG2935" s="204">
        <f t="shared" si="6"/>
        <v>0</v>
      </c>
      <c r="BH2935" s="204">
        <f t="shared" si="7"/>
        <v>0</v>
      </c>
      <c r="BI2935" s="204">
        <f t="shared" si="8"/>
        <v>0</v>
      </c>
      <c r="BJ2935" s="17" t="s">
        <v>16</v>
      </c>
      <c r="BK2935" s="204">
        <f t="shared" si="9"/>
        <v>0</v>
      </c>
      <c r="BL2935" s="17" t="s">
        <v>279</v>
      </c>
      <c r="BM2935" s="203" t="s">
        <v>7902</v>
      </c>
    </row>
    <row r="2936" spans="1:65" s="2" customFormat="1" ht="24.2" customHeight="1">
      <c r="A2936" s="34"/>
      <c r="B2936" s="35"/>
      <c r="C2936" s="192" t="s">
        <v>4847</v>
      </c>
      <c r="D2936" s="192" t="s">
        <v>274</v>
      </c>
      <c r="E2936" s="193" t="s">
        <v>7903</v>
      </c>
      <c r="F2936" s="194" t="s">
        <v>7904</v>
      </c>
      <c r="G2936" s="195" t="s">
        <v>156</v>
      </c>
      <c r="H2936" s="196">
        <v>12</v>
      </c>
      <c r="I2936" s="197"/>
      <c r="J2936" s="198">
        <f t="shared" si="0"/>
        <v>0</v>
      </c>
      <c r="K2936" s="194" t="s">
        <v>1</v>
      </c>
      <c r="L2936" s="39"/>
      <c r="M2936" s="199" t="s">
        <v>1</v>
      </c>
      <c r="N2936" s="200" t="s">
        <v>41</v>
      </c>
      <c r="O2936" s="71"/>
      <c r="P2936" s="201">
        <f t="shared" si="1"/>
        <v>0</v>
      </c>
      <c r="Q2936" s="201">
        <v>0</v>
      </c>
      <c r="R2936" s="201">
        <f t="shared" si="2"/>
        <v>0</v>
      </c>
      <c r="S2936" s="201">
        <v>0</v>
      </c>
      <c r="T2936" s="202">
        <f t="shared" si="3"/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203" t="s">
        <v>279</v>
      </c>
      <c r="AT2936" s="203" t="s">
        <v>274</v>
      </c>
      <c r="AU2936" s="203" t="s">
        <v>16</v>
      </c>
      <c r="AY2936" s="17" t="s">
        <v>272</v>
      </c>
      <c r="BE2936" s="204">
        <f t="shared" si="4"/>
        <v>0</v>
      </c>
      <c r="BF2936" s="204">
        <f t="shared" si="5"/>
        <v>0</v>
      </c>
      <c r="BG2936" s="204">
        <f t="shared" si="6"/>
        <v>0</v>
      </c>
      <c r="BH2936" s="204">
        <f t="shared" si="7"/>
        <v>0</v>
      </c>
      <c r="BI2936" s="204">
        <f t="shared" si="8"/>
        <v>0</v>
      </c>
      <c r="BJ2936" s="17" t="s">
        <v>16</v>
      </c>
      <c r="BK2936" s="204">
        <f t="shared" si="9"/>
        <v>0</v>
      </c>
      <c r="BL2936" s="17" t="s">
        <v>279</v>
      </c>
      <c r="BM2936" s="203" t="s">
        <v>7905</v>
      </c>
    </row>
    <row r="2937" spans="1:65" s="2" customFormat="1" ht="21.75" customHeight="1">
      <c r="A2937" s="34"/>
      <c r="B2937" s="35"/>
      <c r="C2937" s="192" t="s">
        <v>4856</v>
      </c>
      <c r="D2937" s="192" t="s">
        <v>274</v>
      </c>
      <c r="E2937" s="193" t="s">
        <v>7906</v>
      </c>
      <c r="F2937" s="194" t="s">
        <v>7907</v>
      </c>
      <c r="G2937" s="195" t="s">
        <v>2594</v>
      </c>
      <c r="H2937" s="196">
        <v>50</v>
      </c>
      <c r="I2937" s="197"/>
      <c r="J2937" s="198">
        <f t="shared" si="0"/>
        <v>0</v>
      </c>
      <c r="K2937" s="194" t="s">
        <v>1</v>
      </c>
      <c r="L2937" s="39"/>
      <c r="M2937" s="199" t="s">
        <v>1</v>
      </c>
      <c r="N2937" s="200" t="s">
        <v>41</v>
      </c>
      <c r="O2937" s="71"/>
      <c r="P2937" s="201">
        <f t="shared" si="1"/>
        <v>0</v>
      </c>
      <c r="Q2937" s="201">
        <v>0</v>
      </c>
      <c r="R2937" s="201">
        <f t="shared" si="2"/>
        <v>0</v>
      </c>
      <c r="S2937" s="201">
        <v>0</v>
      </c>
      <c r="T2937" s="202">
        <f t="shared" si="3"/>
        <v>0</v>
      </c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R2937" s="203" t="s">
        <v>279</v>
      </c>
      <c r="AT2937" s="203" t="s">
        <v>274</v>
      </c>
      <c r="AU2937" s="203" t="s">
        <v>16</v>
      </c>
      <c r="AY2937" s="17" t="s">
        <v>272</v>
      </c>
      <c r="BE2937" s="204">
        <f t="shared" si="4"/>
        <v>0</v>
      </c>
      <c r="BF2937" s="204">
        <f t="shared" si="5"/>
        <v>0</v>
      </c>
      <c r="BG2937" s="204">
        <f t="shared" si="6"/>
        <v>0</v>
      </c>
      <c r="BH2937" s="204">
        <f t="shared" si="7"/>
        <v>0</v>
      </c>
      <c r="BI2937" s="204">
        <f t="shared" si="8"/>
        <v>0</v>
      </c>
      <c r="BJ2937" s="17" t="s">
        <v>16</v>
      </c>
      <c r="BK2937" s="204">
        <f t="shared" si="9"/>
        <v>0</v>
      </c>
      <c r="BL2937" s="17" t="s">
        <v>279</v>
      </c>
      <c r="BM2937" s="203" t="s">
        <v>7908</v>
      </c>
    </row>
    <row r="2938" spans="1:65" s="2" customFormat="1" ht="16.5" customHeight="1">
      <c r="A2938" s="34"/>
      <c r="B2938" s="35"/>
      <c r="C2938" s="192" t="s">
        <v>4860</v>
      </c>
      <c r="D2938" s="192" t="s">
        <v>274</v>
      </c>
      <c r="E2938" s="193" t="s">
        <v>7909</v>
      </c>
      <c r="F2938" s="194" t="s">
        <v>7910</v>
      </c>
      <c r="G2938" s="195" t="s">
        <v>2594</v>
      </c>
      <c r="H2938" s="196">
        <v>20</v>
      </c>
      <c r="I2938" s="197"/>
      <c r="J2938" s="198">
        <f t="shared" si="0"/>
        <v>0</v>
      </c>
      <c r="K2938" s="194" t="s">
        <v>1</v>
      </c>
      <c r="L2938" s="39"/>
      <c r="M2938" s="199" t="s">
        <v>1</v>
      </c>
      <c r="N2938" s="200" t="s">
        <v>41</v>
      </c>
      <c r="O2938" s="71"/>
      <c r="P2938" s="201">
        <f t="shared" si="1"/>
        <v>0</v>
      </c>
      <c r="Q2938" s="201">
        <v>0</v>
      </c>
      <c r="R2938" s="201">
        <f t="shared" si="2"/>
        <v>0</v>
      </c>
      <c r="S2938" s="201">
        <v>0</v>
      </c>
      <c r="T2938" s="202">
        <f t="shared" si="3"/>
        <v>0</v>
      </c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R2938" s="203" t="s">
        <v>279</v>
      </c>
      <c r="AT2938" s="203" t="s">
        <v>274</v>
      </c>
      <c r="AU2938" s="203" t="s">
        <v>16</v>
      </c>
      <c r="AY2938" s="17" t="s">
        <v>272</v>
      </c>
      <c r="BE2938" s="204">
        <f t="shared" si="4"/>
        <v>0</v>
      </c>
      <c r="BF2938" s="204">
        <f t="shared" si="5"/>
        <v>0</v>
      </c>
      <c r="BG2938" s="204">
        <f t="shared" si="6"/>
        <v>0</v>
      </c>
      <c r="BH2938" s="204">
        <f t="shared" si="7"/>
        <v>0</v>
      </c>
      <c r="BI2938" s="204">
        <f t="shared" si="8"/>
        <v>0</v>
      </c>
      <c r="BJ2938" s="17" t="s">
        <v>16</v>
      </c>
      <c r="BK2938" s="204">
        <f t="shared" si="9"/>
        <v>0</v>
      </c>
      <c r="BL2938" s="17" t="s">
        <v>279</v>
      </c>
      <c r="BM2938" s="203" t="s">
        <v>7911</v>
      </c>
    </row>
    <row r="2939" spans="1:65" s="2" customFormat="1" ht="16.5" customHeight="1">
      <c r="A2939" s="34"/>
      <c r="B2939" s="35"/>
      <c r="C2939" s="192" t="s">
        <v>4865</v>
      </c>
      <c r="D2939" s="192" t="s">
        <v>274</v>
      </c>
      <c r="E2939" s="193" t="s">
        <v>7912</v>
      </c>
      <c r="F2939" s="194" t="s">
        <v>7913</v>
      </c>
      <c r="G2939" s="195" t="s">
        <v>2594</v>
      </c>
      <c r="H2939" s="196">
        <v>30</v>
      </c>
      <c r="I2939" s="197"/>
      <c r="J2939" s="198">
        <f t="shared" si="0"/>
        <v>0</v>
      </c>
      <c r="K2939" s="194" t="s">
        <v>1</v>
      </c>
      <c r="L2939" s="39"/>
      <c r="M2939" s="199" t="s">
        <v>1</v>
      </c>
      <c r="N2939" s="200" t="s">
        <v>41</v>
      </c>
      <c r="O2939" s="71"/>
      <c r="P2939" s="201">
        <f t="shared" si="1"/>
        <v>0</v>
      </c>
      <c r="Q2939" s="201">
        <v>0</v>
      </c>
      <c r="R2939" s="201">
        <f t="shared" si="2"/>
        <v>0</v>
      </c>
      <c r="S2939" s="201">
        <v>0</v>
      </c>
      <c r="T2939" s="202">
        <f t="shared" si="3"/>
        <v>0</v>
      </c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R2939" s="203" t="s">
        <v>279</v>
      </c>
      <c r="AT2939" s="203" t="s">
        <v>274</v>
      </c>
      <c r="AU2939" s="203" t="s">
        <v>16</v>
      </c>
      <c r="AY2939" s="17" t="s">
        <v>272</v>
      </c>
      <c r="BE2939" s="204">
        <f t="shared" si="4"/>
        <v>0</v>
      </c>
      <c r="BF2939" s="204">
        <f t="shared" si="5"/>
        <v>0</v>
      </c>
      <c r="BG2939" s="204">
        <f t="shared" si="6"/>
        <v>0</v>
      </c>
      <c r="BH2939" s="204">
        <f t="shared" si="7"/>
        <v>0</v>
      </c>
      <c r="BI2939" s="204">
        <f t="shared" si="8"/>
        <v>0</v>
      </c>
      <c r="BJ2939" s="17" t="s">
        <v>16</v>
      </c>
      <c r="BK2939" s="204">
        <f t="shared" si="9"/>
        <v>0</v>
      </c>
      <c r="BL2939" s="17" t="s">
        <v>279</v>
      </c>
      <c r="BM2939" s="203" t="s">
        <v>7914</v>
      </c>
    </row>
    <row r="2940" spans="1:65" s="2" customFormat="1" ht="37.9" customHeight="1">
      <c r="A2940" s="34"/>
      <c r="B2940" s="35"/>
      <c r="C2940" s="192" t="s">
        <v>4870</v>
      </c>
      <c r="D2940" s="192" t="s">
        <v>274</v>
      </c>
      <c r="E2940" s="193" t="s">
        <v>7915</v>
      </c>
      <c r="F2940" s="194" t="s">
        <v>7916</v>
      </c>
      <c r="G2940" s="195" t="s">
        <v>2594</v>
      </c>
      <c r="H2940" s="196">
        <v>240</v>
      </c>
      <c r="I2940" s="197"/>
      <c r="J2940" s="198">
        <f t="shared" si="0"/>
        <v>0</v>
      </c>
      <c r="K2940" s="194" t="s">
        <v>1</v>
      </c>
      <c r="L2940" s="39"/>
      <c r="M2940" s="199" t="s">
        <v>1</v>
      </c>
      <c r="N2940" s="200" t="s">
        <v>41</v>
      </c>
      <c r="O2940" s="71"/>
      <c r="P2940" s="201">
        <f t="shared" si="1"/>
        <v>0</v>
      </c>
      <c r="Q2940" s="201">
        <v>0</v>
      </c>
      <c r="R2940" s="201">
        <f t="shared" si="2"/>
        <v>0</v>
      </c>
      <c r="S2940" s="201">
        <v>0</v>
      </c>
      <c r="T2940" s="202">
        <f t="shared" si="3"/>
        <v>0</v>
      </c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R2940" s="203" t="s">
        <v>279</v>
      </c>
      <c r="AT2940" s="203" t="s">
        <v>274</v>
      </c>
      <c r="AU2940" s="203" t="s">
        <v>16</v>
      </c>
      <c r="AY2940" s="17" t="s">
        <v>272</v>
      </c>
      <c r="BE2940" s="204">
        <f t="shared" si="4"/>
        <v>0</v>
      </c>
      <c r="BF2940" s="204">
        <f t="shared" si="5"/>
        <v>0</v>
      </c>
      <c r="BG2940" s="204">
        <f t="shared" si="6"/>
        <v>0</v>
      </c>
      <c r="BH2940" s="204">
        <f t="shared" si="7"/>
        <v>0</v>
      </c>
      <c r="BI2940" s="204">
        <f t="shared" si="8"/>
        <v>0</v>
      </c>
      <c r="BJ2940" s="17" t="s">
        <v>16</v>
      </c>
      <c r="BK2940" s="204">
        <f t="shared" si="9"/>
        <v>0</v>
      </c>
      <c r="BL2940" s="17" t="s">
        <v>279</v>
      </c>
      <c r="BM2940" s="203" t="s">
        <v>7917</v>
      </c>
    </row>
    <row r="2941" spans="1:65" s="2" customFormat="1" ht="16.5" customHeight="1">
      <c r="A2941" s="34"/>
      <c r="B2941" s="35"/>
      <c r="C2941" s="192" t="s">
        <v>4874</v>
      </c>
      <c r="D2941" s="192" t="s">
        <v>274</v>
      </c>
      <c r="E2941" s="193" t="s">
        <v>7918</v>
      </c>
      <c r="F2941" s="194" t="s">
        <v>7919</v>
      </c>
      <c r="G2941" s="195" t="s">
        <v>2594</v>
      </c>
      <c r="H2941" s="196">
        <v>24</v>
      </c>
      <c r="I2941" s="197"/>
      <c r="J2941" s="198">
        <f t="shared" si="0"/>
        <v>0</v>
      </c>
      <c r="K2941" s="194" t="s">
        <v>1</v>
      </c>
      <c r="L2941" s="39"/>
      <c r="M2941" s="199" t="s">
        <v>1</v>
      </c>
      <c r="N2941" s="200" t="s">
        <v>41</v>
      </c>
      <c r="O2941" s="71"/>
      <c r="P2941" s="201">
        <f t="shared" si="1"/>
        <v>0</v>
      </c>
      <c r="Q2941" s="201">
        <v>0</v>
      </c>
      <c r="R2941" s="201">
        <f t="shared" si="2"/>
        <v>0</v>
      </c>
      <c r="S2941" s="201">
        <v>0</v>
      </c>
      <c r="T2941" s="202">
        <f t="shared" si="3"/>
        <v>0</v>
      </c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R2941" s="203" t="s">
        <v>279</v>
      </c>
      <c r="AT2941" s="203" t="s">
        <v>274</v>
      </c>
      <c r="AU2941" s="203" t="s">
        <v>16</v>
      </c>
      <c r="AY2941" s="17" t="s">
        <v>272</v>
      </c>
      <c r="BE2941" s="204">
        <f t="shared" si="4"/>
        <v>0</v>
      </c>
      <c r="BF2941" s="204">
        <f t="shared" si="5"/>
        <v>0</v>
      </c>
      <c r="BG2941" s="204">
        <f t="shared" si="6"/>
        <v>0</v>
      </c>
      <c r="BH2941" s="204">
        <f t="shared" si="7"/>
        <v>0</v>
      </c>
      <c r="BI2941" s="204">
        <f t="shared" si="8"/>
        <v>0</v>
      </c>
      <c r="BJ2941" s="17" t="s">
        <v>16</v>
      </c>
      <c r="BK2941" s="204">
        <f t="shared" si="9"/>
        <v>0</v>
      </c>
      <c r="BL2941" s="17" t="s">
        <v>279</v>
      </c>
      <c r="BM2941" s="203" t="s">
        <v>7920</v>
      </c>
    </row>
    <row r="2942" spans="1:65" s="2" customFormat="1" ht="16.5" customHeight="1">
      <c r="A2942" s="34"/>
      <c r="B2942" s="35"/>
      <c r="C2942" s="192" t="s">
        <v>4878</v>
      </c>
      <c r="D2942" s="192" t="s">
        <v>274</v>
      </c>
      <c r="E2942" s="193" t="s">
        <v>7921</v>
      </c>
      <c r="F2942" s="194" t="s">
        <v>7922</v>
      </c>
      <c r="G2942" s="195" t="s">
        <v>4834</v>
      </c>
      <c r="H2942" s="196">
        <v>1</v>
      </c>
      <c r="I2942" s="197"/>
      <c r="J2942" s="198">
        <f t="shared" si="0"/>
        <v>0</v>
      </c>
      <c r="K2942" s="194" t="s">
        <v>1</v>
      </c>
      <c r="L2942" s="39"/>
      <c r="M2942" s="199" t="s">
        <v>1</v>
      </c>
      <c r="N2942" s="200" t="s">
        <v>41</v>
      </c>
      <c r="O2942" s="71"/>
      <c r="P2942" s="201">
        <f t="shared" si="1"/>
        <v>0</v>
      </c>
      <c r="Q2942" s="201">
        <v>0</v>
      </c>
      <c r="R2942" s="201">
        <f t="shared" si="2"/>
        <v>0</v>
      </c>
      <c r="S2942" s="201">
        <v>0</v>
      </c>
      <c r="T2942" s="202">
        <f t="shared" si="3"/>
        <v>0</v>
      </c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R2942" s="203" t="s">
        <v>279</v>
      </c>
      <c r="AT2942" s="203" t="s">
        <v>274</v>
      </c>
      <c r="AU2942" s="203" t="s">
        <v>16</v>
      </c>
      <c r="AY2942" s="17" t="s">
        <v>272</v>
      </c>
      <c r="BE2942" s="204">
        <f t="shared" si="4"/>
        <v>0</v>
      </c>
      <c r="BF2942" s="204">
        <f t="shared" si="5"/>
        <v>0</v>
      </c>
      <c r="BG2942" s="204">
        <f t="shared" si="6"/>
        <v>0</v>
      </c>
      <c r="BH2942" s="204">
        <f t="shared" si="7"/>
        <v>0</v>
      </c>
      <c r="BI2942" s="204">
        <f t="shared" si="8"/>
        <v>0</v>
      </c>
      <c r="BJ2942" s="17" t="s">
        <v>16</v>
      </c>
      <c r="BK2942" s="204">
        <f t="shared" si="9"/>
        <v>0</v>
      </c>
      <c r="BL2942" s="17" t="s">
        <v>279</v>
      </c>
      <c r="BM2942" s="203" t="s">
        <v>7923</v>
      </c>
    </row>
    <row r="2943" spans="1:65" s="2" customFormat="1" ht="33" customHeight="1">
      <c r="A2943" s="34"/>
      <c r="B2943" s="35"/>
      <c r="C2943" s="192" t="s">
        <v>4882</v>
      </c>
      <c r="D2943" s="192" t="s">
        <v>274</v>
      </c>
      <c r="E2943" s="193" t="s">
        <v>7924</v>
      </c>
      <c r="F2943" s="194" t="s">
        <v>7925</v>
      </c>
      <c r="G2943" s="195" t="s">
        <v>952</v>
      </c>
      <c r="H2943" s="196">
        <v>2</v>
      </c>
      <c r="I2943" s="197"/>
      <c r="J2943" s="198">
        <f t="shared" si="0"/>
        <v>0</v>
      </c>
      <c r="K2943" s="194" t="s">
        <v>1</v>
      </c>
      <c r="L2943" s="39"/>
      <c r="M2943" s="199" t="s">
        <v>1</v>
      </c>
      <c r="N2943" s="200" t="s">
        <v>41</v>
      </c>
      <c r="O2943" s="71"/>
      <c r="P2943" s="201">
        <f t="shared" si="1"/>
        <v>0</v>
      </c>
      <c r="Q2943" s="201">
        <v>0</v>
      </c>
      <c r="R2943" s="201">
        <f t="shared" si="2"/>
        <v>0</v>
      </c>
      <c r="S2943" s="201">
        <v>0</v>
      </c>
      <c r="T2943" s="202">
        <f t="shared" si="3"/>
        <v>0</v>
      </c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4"/>
      <c r="AE2943" s="34"/>
      <c r="AR2943" s="203" t="s">
        <v>279</v>
      </c>
      <c r="AT2943" s="203" t="s">
        <v>274</v>
      </c>
      <c r="AU2943" s="203" t="s">
        <v>16</v>
      </c>
      <c r="AY2943" s="17" t="s">
        <v>272</v>
      </c>
      <c r="BE2943" s="204">
        <f t="shared" si="4"/>
        <v>0</v>
      </c>
      <c r="BF2943" s="204">
        <f t="shared" si="5"/>
        <v>0</v>
      </c>
      <c r="BG2943" s="204">
        <f t="shared" si="6"/>
        <v>0</v>
      </c>
      <c r="BH2943" s="204">
        <f t="shared" si="7"/>
        <v>0</v>
      </c>
      <c r="BI2943" s="204">
        <f t="shared" si="8"/>
        <v>0</v>
      </c>
      <c r="BJ2943" s="17" t="s">
        <v>16</v>
      </c>
      <c r="BK2943" s="204">
        <f t="shared" si="9"/>
        <v>0</v>
      </c>
      <c r="BL2943" s="17" t="s">
        <v>279</v>
      </c>
      <c r="BM2943" s="203" t="s">
        <v>7926</v>
      </c>
    </row>
    <row r="2944" spans="1:65" s="2" customFormat="1" ht="24.2" customHeight="1">
      <c r="A2944" s="34"/>
      <c r="B2944" s="35"/>
      <c r="C2944" s="192" t="s">
        <v>4886</v>
      </c>
      <c r="D2944" s="192" t="s">
        <v>274</v>
      </c>
      <c r="E2944" s="193" t="s">
        <v>7927</v>
      </c>
      <c r="F2944" s="194" t="s">
        <v>7928</v>
      </c>
      <c r="G2944" s="195" t="s">
        <v>952</v>
      </c>
      <c r="H2944" s="196">
        <v>27</v>
      </c>
      <c r="I2944" s="197"/>
      <c r="J2944" s="198">
        <f t="shared" si="0"/>
        <v>0</v>
      </c>
      <c r="K2944" s="194" t="s">
        <v>1</v>
      </c>
      <c r="L2944" s="39"/>
      <c r="M2944" s="199" t="s">
        <v>1</v>
      </c>
      <c r="N2944" s="200" t="s">
        <v>41</v>
      </c>
      <c r="O2944" s="71"/>
      <c r="P2944" s="201">
        <f t="shared" si="1"/>
        <v>0</v>
      </c>
      <c r="Q2944" s="201">
        <v>0</v>
      </c>
      <c r="R2944" s="201">
        <f t="shared" si="2"/>
        <v>0</v>
      </c>
      <c r="S2944" s="201">
        <v>0</v>
      </c>
      <c r="T2944" s="202">
        <f t="shared" si="3"/>
        <v>0</v>
      </c>
      <c r="U2944" s="34"/>
      <c r="V2944" s="34"/>
      <c r="W2944" s="34"/>
      <c r="X2944" s="34"/>
      <c r="Y2944" s="34"/>
      <c r="Z2944" s="34"/>
      <c r="AA2944" s="34"/>
      <c r="AB2944" s="34"/>
      <c r="AC2944" s="34"/>
      <c r="AD2944" s="34"/>
      <c r="AE2944" s="34"/>
      <c r="AR2944" s="203" t="s">
        <v>279</v>
      </c>
      <c r="AT2944" s="203" t="s">
        <v>274</v>
      </c>
      <c r="AU2944" s="203" t="s">
        <v>16</v>
      </c>
      <c r="AY2944" s="17" t="s">
        <v>272</v>
      </c>
      <c r="BE2944" s="204">
        <f t="shared" si="4"/>
        <v>0</v>
      </c>
      <c r="BF2944" s="204">
        <f t="shared" si="5"/>
        <v>0</v>
      </c>
      <c r="BG2944" s="204">
        <f t="shared" si="6"/>
        <v>0</v>
      </c>
      <c r="BH2944" s="204">
        <f t="shared" si="7"/>
        <v>0</v>
      </c>
      <c r="BI2944" s="204">
        <f t="shared" si="8"/>
        <v>0</v>
      </c>
      <c r="BJ2944" s="17" t="s">
        <v>16</v>
      </c>
      <c r="BK2944" s="204">
        <f t="shared" si="9"/>
        <v>0</v>
      </c>
      <c r="BL2944" s="17" t="s">
        <v>279</v>
      </c>
      <c r="BM2944" s="203" t="s">
        <v>7929</v>
      </c>
    </row>
    <row r="2945" spans="1:65" s="2" customFormat="1" ht="37.9" customHeight="1">
      <c r="A2945" s="34"/>
      <c r="B2945" s="35"/>
      <c r="C2945" s="192" t="s">
        <v>4890</v>
      </c>
      <c r="D2945" s="192" t="s">
        <v>274</v>
      </c>
      <c r="E2945" s="193" t="s">
        <v>7930</v>
      </c>
      <c r="F2945" s="194" t="s">
        <v>7931</v>
      </c>
      <c r="G2945" s="195" t="s">
        <v>952</v>
      </c>
      <c r="H2945" s="196">
        <v>100</v>
      </c>
      <c r="I2945" s="197"/>
      <c r="J2945" s="198">
        <f t="shared" si="0"/>
        <v>0</v>
      </c>
      <c r="K2945" s="194" t="s">
        <v>1</v>
      </c>
      <c r="L2945" s="39"/>
      <c r="M2945" s="199" t="s">
        <v>1</v>
      </c>
      <c r="N2945" s="200" t="s">
        <v>41</v>
      </c>
      <c r="O2945" s="71"/>
      <c r="P2945" s="201">
        <f t="shared" si="1"/>
        <v>0</v>
      </c>
      <c r="Q2945" s="201">
        <v>0</v>
      </c>
      <c r="R2945" s="201">
        <f t="shared" si="2"/>
        <v>0</v>
      </c>
      <c r="S2945" s="201">
        <v>0</v>
      </c>
      <c r="T2945" s="202">
        <f t="shared" si="3"/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203" t="s">
        <v>279</v>
      </c>
      <c r="AT2945" s="203" t="s">
        <v>274</v>
      </c>
      <c r="AU2945" s="203" t="s">
        <v>16</v>
      </c>
      <c r="AY2945" s="17" t="s">
        <v>272</v>
      </c>
      <c r="BE2945" s="204">
        <f t="shared" si="4"/>
        <v>0</v>
      </c>
      <c r="BF2945" s="204">
        <f t="shared" si="5"/>
        <v>0</v>
      </c>
      <c r="BG2945" s="204">
        <f t="shared" si="6"/>
        <v>0</v>
      </c>
      <c r="BH2945" s="204">
        <f t="shared" si="7"/>
        <v>0</v>
      </c>
      <c r="BI2945" s="204">
        <f t="shared" si="8"/>
        <v>0</v>
      </c>
      <c r="BJ2945" s="17" t="s">
        <v>16</v>
      </c>
      <c r="BK2945" s="204">
        <f t="shared" si="9"/>
        <v>0</v>
      </c>
      <c r="BL2945" s="17" t="s">
        <v>279</v>
      </c>
      <c r="BM2945" s="203" t="s">
        <v>7932</v>
      </c>
    </row>
    <row r="2946" spans="1:65" s="2" customFormat="1" ht="16.5" customHeight="1">
      <c r="A2946" s="34"/>
      <c r="B2946" s="35"/>
      <c r="C2946" s="192" t="s">
        <v>4894</v>
      </c>
      <c r="D2946" s="192" t="s">
        <v>274</v>
      </c>
      <c r="E2946" s="193" t="s">
        <v>7933</v>
      </c>
      <c r="F2946" s="194" t="s">
        <v>7934</v>
      </c>
      <c r="G2946" s="195" t="s">
        <v>952</v>
      </c>
      <c r="H2946" s="196">
        <v>18</v>
      </c>
      <c r="I2946" s="197"/>
      <c r="J2946" s="198">
        <f t="shared" si="0"/>
        <v>0</v>
      </c>
      <c r="K2946" s="194" t="s">
        <v>1</v>
      </c>
      <c r="L2946" s="39"/>
      <c r="M2946" s="199" t="s">
        <v>1</v>
      </c>
      <c r="N2946" s="200" t="s">
        <v>41</v>
      </c>
      <c r="O2946" s="71"/>
      <c r="P2946" s="201">
        <f t="shared" si="1"/>
        <v>0</v>
      </c>
      <c r="Q2946" s="201">
        <v>0</v>
      </c>
      <c r="R2946" s="201">
        <f t="shared" si="2"/>
        <v>0</v>
      </c>
      <c r="S2946" s="201">
        <v>0</v>
      </c>
      <c r="T2946" s="202">
        <f t="shared" si="3"/>
        <v>0</v>
      </c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R2946" s="203" t="s">
        <v>279</v>
      </c>
      <c r="AT2946" s="203" t="s">
        <v>274</v>
      </c>
      <c r="AU2946" s="203" t="s">
        <v>16</v>
      </c>
      <c r="AY2946" s="17" t="s">
        <v>272</v>
      </c>
      <c r="BE2946" s="204">
        <f t="shared" si="4"/>
        <v>0</v>
      </c>
      <c r="BF2946" s="204">
        <f t="shared" si="5"/>
        <v>0</v>
      </c>
      <c r="BG2946" s="204">
        <f t="shared" si="6"/>
        <v>0</v>
      </c>
      <c r="BH2946" s="204">
        <f t="shared" si="7"/>
        <v>0</v>
      </c>
      <c r="BI2946" s="204">
        <f t="shared" si="8"/>
        <v>0</v>
      </c>
      <c r="BJ2946" s="17" t="s">
        <v>16</v>
      </c>
      <c r="BK2946" s="204">
        <f t="shared" si="9"/>
        <v>0</v>
      </c>
      <c r="BL2946" s="17" t="s">
        <v>279</v>
      </c>
      <c r="BM2946" s="203" t="s">
        <v>7935</v>
      </c>
    </row>
    <row r="2947" spans="1:65" s="2" customFormat="1" ht="24.2" customHeight="1">
      <c r="A2947" s="34"/>
      <c r="B2947" s="35"/>
      <c r="C2947" s="192" t="s">
        <v>4898</v>
      </c>
      <c r="D2947" s="192" t="s">
        <v>274</v>
      </c>
      <c r="E2947" s="193" t="s">
        <v>7936</v>
      </c>
      <c r="F2947" s="194" t="s">
        <v>7937</v>
      </c>
      <c r="G2947" s="195" t="s">
        <v>952</v>
      </c>
      <c r="H2947" s="196">
        <v>32</v>
      </c>
      <c r="I2947" s="197"/>
      <c r="J2947" s="198">
        <f t="shared" si="0"/>
        <v>0</v>
      </c>
      <c r="K2947" s="194" t="s">
        <v>1</v>
      </c>
      <c r="L2947" s="39"/>
      <c r="M2947" s="199" t="s">
        <v>1</v>
      </c>
      <c r="N2947" s="200" t="s">
        <v>41</v>
      </c>
      <c r="O2947" s="71"/>
      <c r="P2947" s="201">
        <f t="shared" si="1"/>
        <v>0</v>
      </c>
      <c r="Q2947" s="201">
        <v>0</v>
      </c>
      <c r="R2947" s="201">
        <f t="shared" si="2"/>
        <v>0</v>
      </c>
      <c r="S2947" s="201">
        <v>0</v>
      </c>
      <c r="T2947" s="202">
        <f t="shared" si="3"/>
        <v>0</v>
      </c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R2947" s="203" t="s">
        <v>279</v>
      </c>
      <c r="AT2947" s="203" t="s">
        <v>274</v>
      </c>
      <c r="AU2947" s="203" t="s">
        <v>16</v>
      </c>
      <c r="AY2947" s="17" t="s">
        <v>272</v>
      </c>
      <c r="BE2947" s="204">
        <f t="shared" si="4"/>
        <v>0</v>
      </c>
      <c r="BF2947" s="204">
        <f t="shared" si="5"/>
        <v>0</v>
      </c>
      <c r="BG2947" s="204">
        <f t="shared" si="6"/>
        <v>0</v>
      </c>
      <c r="BH2947" s="204">
        <f t="shared" si="7"/>
        <v>0</v>
      </c>
      <c r="BI2947" s="204">
        <f t="shared" si="8"/>
        <v>0</v>
      </c>
      <c r="BJ2947" s="17" t="s">
        <v>16</v>
      </c>
      <c r="BK2947" s="204">
        <f t="shared" si="9"/>
        <v>0</v>
      </c>
      <c r="BL2947" s="17" t="s">
        <v>279</v>
      </c>
      <c r="BM2947" s="203" t="s">
        <v>7938</v>
      </c>
    </row>
    <row r="2948" spans="1:65" s="2" customFormat="1" ht="16.5" customHeight="1">
      <c r="A2948" s="34"/>
      <c r="B2948" s="35"/>
      <c r="C2948" s="192" t="s">
        <v>4902</v>
      </c>
      <c r="D2948" s="192" t="s">
        <v>274</v>
      </c>
      <c r="E2948" s="193" t="s">
        <v>7939</v>
      </c>
      <c r="F2948" s="194" t="s">
        <v>7940</v>
      </c>
      <c r="G2948" s="195" t="s">
        <v>4834</v>
      </c>
      <c r="H2948" s="196">
        <v>1</v>
      </c>
      <c r="I2948" s="197"/>
      <c r="J2948" s="198">
        <f t="shared" si="0"/>
        <v>0</v>
      </c>
      <c r="K2948" s="194" t="s">
        <v>1</v>
      </c>
      <c r="L2948" s="39"/>
      <c r="M2948" s="199" t="s">
        <v>1</v>
      </c>
      <c r="N2948" s="200" t="s">
        <v>41</v>
      </c>
      <c r="O2948" s="71"/>
      <c r="P2948" s="201">
        <f t="shared" si="1"/>
        <v>0</v>
      </c>
      <c r="Q2948" s="201">
        <v>0</v>
      </c>
      <c r="R2948" s="201">
        <f t="shared" si="2"/>
        <v>0</v>
      </c>
      <c r="S2948" s="201">
        <v>0</v>
      </c>
      <c r="T2948" s="202">
        <f t="shared" si="3"/>
        <v>0</v>
      </c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R2948" s="203" t="s">
        <v>279</v>
      </c>
      <c r="AT2948" s="203" t="s">
        <v>274</v>
      </c>
      <c r="AU2948" s="203" t="s">
        <v>16</v>
      </c>
      <c r="AY2948" s="17" t="s">
        <v>272</v>
      </c>
      <c r="BE2948" s="204">
        <f t="shared" si="4"/>
        <v>0</v>
      </c>
      <c r="BF2948" s="204">
        <f t="shared" si="5"/>
        <v>0</v>
      </c>
      <c r="BG2948" s="204">
        <f t="shared" si="6"/>
        <v>0</v>
      </c>
      <c r="BH2948" s="204">
        <f t="shared" si="7"/>
        <v>0</v>
      </c>
      <c r="BI2948" s="204">
        <f t="shared" si="8"/>
        <v>0</v>
      </c>
      <c r="BJ2948" s="17" t="s">
        <v>16</v>
      </c>
      <c r="BK2948" s="204">
        <f t="shared" si="9"/>
        <v>0</v>
      </c>
      <c r="BL2948" s="17" t="s">
        <v>279</v>
      </c>
      <c r="BM2948" s="203" t="s">
        <v>7941</v>
      </c>
    </row>
    <row r="2949" spans="1:65" s="2" customFormat="1" ht="16.5" customHeight="1">
      <c r="A2949" s="34"/>
      <c r="B2949" s="35"/>
      <c r="C2949" s="192" t="s">
        <v>4910</v>
      </c>
      <c r="D2949" s="192" t="s">
        <v>274</v>
      </c>
      <c r="E2949" s="193" t="s">
        <v>7942</v>
      </c>
      <c r="F2949" s="194" t="s">
        <v>7943</v>
      </c>
      <c r="G2949" s="195" t="s">
        <v>4834</v>
      </c>
      <c r="H2949" s="196">
        <v>1</v>
      </c>
      <c r="I2949" s="197"/>
      <c r="J2949" s="198">
        <f t="shared" si="0"/>
        <v>0</v>
      </c>
      <c r="K2949" s="194" t="s">
        <v>1</v>
      </c>
      <c r="L2949" s="39"/>
      <c r="M2949" s="199" t="s">
        <v>1</v>
      </c>
      <c r="N2949" s="200" t="s">
        <v>41</v>
      </c>
      <c r="O2949" s="71"/>
      <c r="P2949" s="201">
        <f t="shared" si="1"/>
        <v>0</v>
      </c>
      <c r="Q2949" s="201">
        <v>0</v>
      </c>
      <c r="R2949" s="201">
        <f t="shared" si="2"/>
        <v>0</v>
      </c>
      <c r="S2949" s="201">
        <v>0</v>
      </c>
      <c r="T2949" s="202">
        <f t="shared" si="3"/>
        <v>0</v>
      </c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R2949" s="203" t="s">
        <v>279</v>
      </c>
      <c r="AT2949" s="203" t="s">
        <v>274</v>
      </c>
      <c r="AU2949" s="203" t="s">
        <v>16</v>
      </c>
      <c r="AY2949" s="17" t="s">
        <v>272</v>
      </c>
      <c r="BE2949" s="204">
        <f t="shared" si="4"/>
        <v>0</v>
      </c>
      <c r="BF2949" s="204">
        <f t="shared" si="5"/>
        <v>0</v>
      </c>
      <c r="BG2949" s="204">
        <f t="shared" si="6"/>
        <v>0</v>
      </c>
      <c r="BH2949" s="204">
        <f t="shared" si="7"/>
        <v>0</v>
      </c>
      <c r="BI2949" s="204">
        <f t="shared" si="8"/>
        <v>0</v>
      </c>
      <c r="BJ2949" s="17" t="s">
        <v>16</v>
      </c>
      <c r="BK2949" s="204">
        <f t="shared" si="9"/>
        <v>0</v>
      </c>
      <c r="BL2949" s="17" t="s">
        <v>279</v>
      </c>
      <c r="BM2949" s="203" t="s">
        <v>7944</v>
      </c>
    </row>
    <row r="2950" spans="1:65" s="2" customFormat="1" ht="16.5" customHeight="1">
      <c r="A2950" s="34"/>
      <c r="B2950" s="35"/>
      <c r="C2950" s="192" t="s">
        <v>4914</v>
      </c>
      <c r="D2950" s="192" t="s">
        <v>274</v>
      </c>
      <c r="E2950" s="193" t="s">
        <v>7945</v>
      </c>
      <c r="F2950" s="194" t="s">
        <v>7946</v>
      </c>
      <c r="G2950" s="195" t="s">
        <v>2594</v>
      </c>
      <c r="H2950" s="196">
        <v>80</v>
      </c>
      <c r="I2950" s="197"/>
      <c r="J2950" s="198">
        <f t="shared" si="0"/>
        <v>0</v>
      </c>
      <c r="K2950" s="194" t="s">
        <v>1</v>
      </c>
      <c r="L2950" s="39"/>
      <c r="M2950" s="199" t="s">
        <v>1</v>
      </c>
      <c r="N2950" s="200" t="s">
        <v>41</v>
      </c>
      <c r="O2950" s="71"/>
      <c r="P2950" s="201">
        <f t="shared" si="1"/>
        <v>0</v>
      </c>
      <c r="Q2950" s="201">
        <v>0</v>
      </c>
      <c r="R2950" s="201">
        <f t="shared" si="2"/>
        <v>0</v>
      </c>
      <c r="S2950" s="201">
        <v>0</v>
      </c>
      <c r="T2950" s="202">
        <f t="shared" si="3"/>
        <v>0</v>
      </c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R2950" s="203" t="s">
        <v>279</v>
      </c>
      <c r="AT2950" s="203" t="s">
        <v>274</v>
      </c>
      <c r="AU2950" s="203" t="s">
        <v>16</v>
      </c>
      <c r="AY2950" s="17" t="s">
        <v>272</v>
      </c>
      <c r="BE2950" s="204">
        <f t="shared" si="4"/>
        <v>0</v>
      </c>
      <c r="BF2950" s="204">
        <f t="shared" si="5"/>
        <v>0</v>
      </c>
      <c r="BG2950" s="204">
        <f t="shared" si="6"/>
        <v>0</v>
      </c>
      <c r="BH2950" s="204">
        <f t="shared" si="7"/>
        <v>0</v>
      </c>
      <c r="BI2950" s="204">
        <f t="shared" si="8"/>
        <v>0</v>
      </c>
      <c r="BJ2950" s="17" t="s">
        <v>16</v>
      </c>
      <c r="BK2950" s="204">
        <f t="shared" si="9"/>
        <v>0</v>
      </c>
      <c r="BL2950" s="17" t="s">
        <v>279</v>
      </c>
      <c r="BM2950" s="203" t="s">
        <v>7947</v>
      </c>
    </row>
    <row r="2951" spans="1:65" s="2" customFormat="1" ht="16.5" customHeight="1">
      <c r="A2951" s="34"/>
      <c r="B2951" s="35"/>
      <c r="C2951" s="192" t="s">
        <v>4918</v>
      </c>
      <c r="D2951" s="192" t="s">
        <v>274</v>
      </c>
      <c r="E2951" s="193" t="s">
        <v>7948</v>
      </c>
      <c r="F2951" s="194" t="s">
        <v>7949</v>
      </c>
      <c r="G2951" s="195" t="s">
        <v>4834</v>
      </c>
      <c r="H2951" s="196">
        <v>1</v>
      </c>
      <c r="I2951" s="197"/>
      <c r="J2951" s="198">
        <f t="shared" si="0"/>
        <v>0</v>
      </c>
      <c r="K2951" s="194" t="s">
        <v>1</v>
      </c>
      <c r="L2951" s="39"/>
      <c r="M2951" s="260" t="s">
        <v>1</v>
      </c>
      <c r="N2951" s="261" t="s">
        <v>41</v>
      </c>
      <c r="O2951" s="262"/>
      <c r="P2951" s="263">
        <f t="shared" si="1"/>
        <v>0</v>
      </c>
      <c r="Q2951" s="263">
        <v>0</v>
      </c>
      <c r="R2951" s="263">
        <f t="shared" si="2"/>
        <v>0</v>
      </c>
      <c r="S2951" s="263">
        <v>0</v>
      </c>
      <c r="T2951" s="264">
        <f t="shared" si="3"/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203" t="s">
        <v>279</v>
      </c>
      <c r="AT2951" s="203" t="s">
        <v>274</v>
      </c>
      <c r="AU2951" s="203" t="s">
        <v>16</v>
      </c>
      <c r="AY2951" s="17" t="s">
        <v>272</v>
      </c>
      <c r="BE2951" s="204">
        <f t="shared" si="4"/>
        <v>0</v>
      </c>
      <c r="BF2951" s="204">
        <f t="shared" si="5"/>
        <v>0</v>
      </c>
      <c r="BG2951" s="204">
        <f t="shared" si="6"/>
        <v>0</v>
      </c>
      <c r="BH2951" s="204">
        <f t="shared" si="7"/>
        <v>0</v>
      </c>
      <c r="BI2951" s="204">
        <f t="shared" si="8"/>
        <v>0</v>
      </c>
      <c r="BJ2951" s="17" t="s">
        <v>16</v>
      </c>
      <c r="BK2951" s="204">
        <f t="shared" si="9"/>
        <v>0</v>
      </c>
      <c r="BL2951" s="17" t="s">
        <v>279</v>
      </c>
      <c r="BM2951" s="203" t="s">
        <v>7950</v>
      </c>
    </row>
    <row r="2952" spans="1:65" s="2" customFormat="1" ht="6.95" customHeight="1">
      <c r="A2952" s="34"/>
      <c r="B2952" s="54"/>
      <c r="C2952" s="55"/>
      <c r="D2952" s="55"/>
      <c r="E2952" s="55"/>
      <c r="F2952" s="55"/>
      <c r="G2952" s="55"/>
      <c r="H2952" s="55"/>
      <c r="I2952" s="55"/>
      <c r="J2952" s="55"/>
      <c r="K2952" s="55"/>
      <c r="L2952" s="39"/>
      <c r="M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</row>
  </sheetData>
  <sheetProtection algorithmName="SHA-512" hashValue="aOClHua/iqEVysQjS0tIX9sb9/yYrUntwziZyoGtsp6bJsDTFWwfIOEaKMONOk1bn1IEYuwTsKpShwTR6Psw8A==" saltValue="NvOTiQHTfduzRh/PAjPGcl9vtF8zayNl8G2Sk/Nl2jJDLQ0EsqrKabFEFvZvo4/E6Db+q1PX46yXFLLnyyv4FA==" spinCount="100000" sheet="1" objects="1" scenarios="1" formatColumns="0" formatRows="0" autoFilter="0"/>
  <autoFilter ref="C149:K2951"/>
  <mergeCells count="12">
    <mergeCell ref="E142:H142"/>
    <mergeCell ref="L2:V2"/>
    <mergeCell ref="E85:H85"/>
    <mergeCell ref="E87:H87"/>
    <mergeCell ref="E89:H89"/>
    <mergeCell ref="E138:H138"/>
    <mergeCell ref="E140:H14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7951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45142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7952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7953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ROUND((SUM(BE150:BE482)),  2)</f>
        <v>0</v>
      </c>
      <c r="G35" s="34"/>
      <c r="H35" s="34"/>
      <c r="I35" s="131">
        <v>0.21</v>
      </c>
      <c r="J35" s="130">
        <f>ROUND(((SUM(BE150:BE482))*I35),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ROUND((SUM(BF150:BF482)),  2)</f>
        <v>0</v>
      </c>
      <c r="G36" s="34"/>
      <c r="H36" s="34"/>
      <c r="I36" s="131">
        <v>0.15</v>
      </c>
      <c r="J36" s="130">
        <f>ROUND(((SUM(BF150:BF482))*I36),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ROUND((SUM(BG150:BG482)),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ROUND((SUM(BH150:BH482)),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ROUND((SUM(BI150:BI482)),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D1_03_4d - Měření a regulace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45142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Královohradecký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Milan Flek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7954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7955</v>
      </c>
      <c r="E100" s="162"/>
      <c r="F100" s="162"/>
      <c r="G100" s="162"/>
      <c r="H100" s="162"/>
      <c r="I100" s="162"/>
      <c r="J100" s="163">
        <f>J152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7956</v>
      </c>
      <c r="E101" s="162"/>
      <c r="F101" s="162"/>
      <c r="G101" s="162"/>
      <c r="H101" s="162"/>
      <c r="I101" s="162"/>
      <c r="J101" s="163">
        <f>J169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7957</v>
      </c>
      <c r="E102" s="162"/>
      <c r="F102" s="162"/>
      <c r="G102" s="162"/>
      <c r="H102" s="162"/>
      <c r="I102" s="162"/>
      <c r="J102" s="163">
        <f>J171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7958</v>
      </c>
      <c r="E103" s="162"/>
      <c r="F103" s="162"/>
      <c r="G103" s="162"/>
      <c r="H103" s="162"/>
      <c r="I103" s="162"/>
      <c r="J103" s="163">
        <f>J174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7959</v>
      </c>
      <c r="E104" s="162"/>
      <c r="F104" s="162"/>
      <c r="G104" s="162"/>
      <c r="H104" s="162"/>
      <c r="I104" s="162"/>
      <c r="J104" s="163">
        <f>J176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7960</v>
      </c>
      <c r="E105" s="162"/>
      <c r="F105" s="162"/>
      <c r="G105" s="162"/>
      <c r="H105" s="162"/>
      <c r="I105" s="162"/>
      <c r="J105" s="163">
        <f>J178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7961</v>
      </c>
      <c r="E106" s="162"/>
      <c r="F106" s="162"/>
      <c r="G106" s="162"/>
      <c r="H106" s="162"/>
      <c r="I106" s="162"/>
      <c r="J106" s="163">
        <f>J188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7962</v>
      </c>
      <c r="E107" s="162"/>
      <c r="F107" s="162"/>
      <c r="G107" s="162"/>
      <c r="H107" s="162"/>
      <c r="I107" s="162"/>
      <c r="J107" s="163">
        <f>J215</f>
        <v>0</v>
      </c>
      <c r="K107" s="104"/>
      <c r="L107" s="164"/>
    </row>
    <row r="108" spans="1:47" s="10" customFormat="1" ht="19.899999999999999" customHeight="1">
      <c r="B108" s="160"/>
      <c r="C108" s="104"/>
      <c r="D108" s="161" t="s">
        <v>7963</v>
      </c>
      <c r="E108" s="162"/>
      <c r="F108" s="162"/>
      <c r="G108" s="162"/>
      <c r="H108" s="162"/>
      <c r="I108" s="162"/>
      <c r="J108" s="163">
        <f>J233</f>
        <v>0</v>
      </c>
      <c r="K108" s="104"/>
      <c r="L108" s="164"/>
    </row>
    <row r="109" spans="1:47" s="10" customFormat="1" ht="19.899999999999999" customHeight="1">
      <c r="B109" s="160"/>
      <c r="C109" s="104"/>
      <c r="D109" s="161" t="s">
        <v>7964</v>
      </c>
      <c r="E109" s="162"/>
      <c r="F109" s="162"/>
      <c r="G109" s="162"/>
      <c r="H109" s="162"/>
      <c r="I109" s="162"/>
      <c r="J109" s="163">
        <f>J261</f>
        <v>0</v>
      </c>
      <c r="K109" s="104"/>
      <c r="L109" s="164"/>
    </row>
    <row r="110" spans="1:47" s="10" customFormat="1" ht="19.899999999999999" customHeight="1">
      <c r="B110" s="160"/>
      <c r="C110" s="104"/>
      <c r="D110" s="161" t="s">
        <v>7965</v>
      </c>
      <c r="E110" s="162"/>
      <c r="F110" s="162"/>
      <c r="G110" s="162"/>
      <c r="H110" s="162"/>
      <c r="I110" s="162"/>
      <c r="J110" s="163">
        <f>J289</f>
        <v>0</v>
      </c>
      <c r="K110" s="104"/>
      <c r="L110" s="164"/>
    </row>
    <row r="111" spans="1:47" s="10" customFormat="1" ht="19.899999999999999" customHeight="1">
      <c r="B111" s="160"/>
      <c r="C111" s="104"/>
      <c r="D111" s="161" t="s">
        <v>7966</v>
      </c>
      <c r="E111" s="162"/>
      <c r="F111" s="162"/>
      <c r="G111" s="162"/>
      <c r="H111" s="162"/>
      <c r="I111" s="162"/>
      <c r="J111" s="163">
        <f>J323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7967</v>
      </c>
      <c r="E112" s="162"/>
      <c r="F112" s="162"/>
      <c r="G112" s="162"/>
      <c r="H112" s="162"/>
      <c r="I112" s="162"/>
      <c r="J112" s="163">
        <f>J330</f>
        <v>0</v>
      </c>
      <c r="K112" s="104"/>
      <c r="L112" s="164"/>
    </row>
    <row r="113" spans="2:12" s="10" customFormat="1" ht="19.899999999999999" customHeight="1">
      <c r="B113" s="160"/>
      <c r="C113" s="104"/>
      <c r="D113" s="161" t="s">
        <v>7968</v>
      </c>
      <c r="E113" s="162"/>
      <c r="F113" s="162"/>
      <c r="G113" s="162"/>
      <c r="H113" s="162"/>
      <c r="I113" s="162"/>
      <c r="J113" s="163">
        <f>J337</f>
        <v>0</v>
      </c>
      <c r="K113" s="104"/>
      <c r="L113" s="164"/>
    </row>
    <row r="114" spans="2:12" s="10" customFormat="1" ht="19.899999999999999" customHeight="1">
      <c r="B114" s="160"/>
      <c r="C114" s="104"/>
      <c r="D114" s="161" t="s">
        <v>7969</v>
      </c>
      <c r="E114" s="162"/>
      <c r="F114" s="162"/>
      <c r="G114" s="162"/>
      <c r="H114" s="162"/>
      <c r="I114" s="162"/>
      <c r="J114" s="163">
        <f>J344</f>
        <v>0</v>
      </c>
      <c r="K114" s="104"/>
      <c r="L114" s="164"/>
    </row>
    <row r="115" spans="2:12" s="10" customFormat="1" ht="19.899999999999999" customHeight="1">
      <c r="B115" s="160"/>
      <c r="C115" s="104"/>
      <c r="D115" s="161" t="s">
        <v>7970</v>
      </c>
      <c r="E115" s="162"/>
      <c r="F115" s="162"/>
      <c r="G115" s="162"/>
      <c r="H115" s="162"/>
      <c r="I115" s="162"/>
      <c r="J115" s="163">
        <f>J351</f>
        <v>0</v>
      </c>
      <c r="K115" s="104"/>
      <c r="L115" s="164"/>
    </row>
    <row r="116" spans="2:12" s="10" customFormat="1" ht="19.899999999999999" customHeight="1">
      <c r="B116" s="160"/>
      <c r="C116" s="104"/>
      <c r="D116" s="161" t="s">
        <v>7971</v>
      </c>
      <c r="E116" s="162"/>
      <c r="F116" s="162"/>
      <c r="G116" s="162"/>
      <c r="H116" s="162"/>
      <c r="I116" s="162"/>
      <c r="J116" s="163">
        <f>J353</f>
        <v>0</v>
      </c>
      <c r="K116" s="104"/>
      <c r="L116" s="164"/>
    </row>
    <row r="117" spans="2:12" s="9" customFormat="1" ht="24.95" customHeight="1">
      <c r="B117" s="154"/>
      <c r="C117" s="155"/>
      <c r="D117" s="156" t="s">
        <v>7972</v>
      </c>
      <c r="E117" s="157"/>
      <c r="F117" s="157"/>
      <c r="G117" s="157"/>
      <c r="H117" s="157"/>
      <c r="I117" s="157"/>
      <c r="J117" s="158">
        <f>J355</f>
        <v>0</v>
      </c>
      <c r="K117" s="155"/>
      <c r="L117" s="159"/>
    </row>
    <row r="118" spans="2:12" s="10" customFormat="1" ht="19.899999999999999" customHeight="1">
      <c r="B118" s="160"/>
      <c r="C118" s="104"/>
      <c r="D118" s="161" t="s">
        <v>7973</v>
      </c>
      <c r="E118" s="162"/>
      <c r="F118" s="162"/>
      <c r="G118" s="162"/>
      <c r="H118" s="162"/>
      <c r="I118" s="162"/>
      <c r="J118" s="163">
        <f>J356</f>
        <v>0</v>
      </c>
      <c r="K118" s="104"/>
      <c r="L118" s="164"/>
    </row>
    <row r="119" spans="2:12" s="10" customFormat="1" ht="19.899999999999999" customHeight="1">
      <c r="B119" s="160"/>
      <c r="C119" s="104"/>
      <c r="D119" s="161" t="s">
        <v>7974</v>
      </c>
      <c r="E119" s="162"/>
      <c r="F119" s="162"/>
      <c r="G119" s="162"/>
      <c r="H119" s="162"/>
      <c r="I119" s="162"/>
      <c r="J119" s="163">
        <f>J370</f>
        <v>0</v>
      </c>
      <c r="K119" s="104"/>
      <c r="L119" s="164"/>
    </row>
    <row r="120" spans="2:12" s="9" customFormat="1" ht="24.95" customHeight="1">
      <c r="B120" s="154"/>
      <c r="C120" s="155"/>
      <c r="D120" s="156" t="s">
        <v>7975</v>
      </c>
      <c r="E120" s="157"/>
      <c r="F120" s="157"/>
      <c r="G120" s="157"/>
      <c r="H120" s="157"/>
      <c r="I120" s="157"/>
      <c r="J120" s="158">
        <f>J380</f>
        <v>0</v>
      </c>
      <c r="K120" s="155"/>
      <c r="L120" s="159"/>
    </row>
    <row r="121" spans="2:12" s="9" customFormat="1" ht="24.95" customHeight="1">
      <c r="B121" s="154"/>
      <c r="C121" s="155"/>
      <c r="D121" s="156" t="s">
        <v>7976</v>
      </c>
      <c r="E121" s="157"/>
      <c r="F121" s="157"/>
      <c r="G121" s="157"/>
      <c r="H121" s="157"/>
      <c r="I121" s="157"/>
      <c r="J121" s="158">
        <f>J382</f>
        <v>0</v>
      </c>
      <c r="K121" s="155"/>
      <c r="L121" s="159"/>
    </row>
    <row r="122" spans="2:12" s="10" customFormat="1" ht="19.899999999999999" customHeight="1">
      <c r="B122" s="160"/>
      <c r="C122" s="104"/>
      <c r="D122" s="161" t="s">
        <v>7977</v>
      </c>
      <c r="E122" s="162"/>
      <c r="F122" s="162"/>
      <c r="G122" s="162"/>
      <c r="H122" s="162"/>
      <c r="I122" s="162"/>
      <c r="J122" s="163">
        <f>J383</f>
        <v>0</v>
      </c>
      <c r="K122" s="104"/>
      <c r="L122" s="164"/>
    </row>
    <row r="123" spans="2:12" s="9" customFormat="1" ht="24.95" customHeight="1">
      <c r="B123" s="154"/>
      <c r="C123" s="155"/>
      <c r="D123" s="156" t="s">
        <v>7978</v>
      </c>
      <c r="E123" s="157"/>
      <c r="F123" s="157"/>
      <c r="G123" s="157"/>
      <c r="H123" s="157"/>
      <c r="I123" s="157"/>
      <c r="J123" s="158">
        <f>J385</f>
        <v>0</v>
      </c>
      <c r="K123" s="155"/>
      <c r="L123" s="159"/>
    </row>
    <row r="124" spans="2:12" s="10" customFormat="1" ht="19.899999999999999" customHeight="1">
      <c r="B124" s="160"/>
      <c r="C124" s="104"/>
      <c r="D124" s="161" t="s">
        <v>7979</v>
      </c>
      <c r="E124" s="162"/>
      <c r="F124" s="162"/>
      <c r="G124" s="162"/>
      <c r="H124" s="162"/>
      <c r="I124" s="162"/>
      <c r="J124" s="163">
        <f>J386</f>
        <v>0</v>
      </c>
      <c r="K124" s="104"/>
      <c r="L124" s="164"/>
    </row>
    <row r="125" spans="2:12" s="10" customFormat="1" ht="19.899999999999999" customHeight="1">
      <c r="B125" s="160"/>
      <c r="C125" s="104"/>
      <c r="D125" s="161" t="s">
        <v>7977</v>
      </c>
      <c r="E125" s="162"/>
      <c r="F125" s="162"/>
      <c r="G125" s="162"/>
      <c r="H125" s="162"/>
      <c r="I125" s="162"/>
      <c r="J125" s="163">
        <f>J420</f>
        <v>0</v>
      </c>
      <c r="K125" s="104"/>
      <c r="L125" s="164"/>
    </row>
    <row r="126" spans="2:12" s="9" customFormat="1" ht="24.95" customHeight="1">
      <c r="B126" s="154"/>
      <c r="C126" s="155"/>
      <c r="D126" s="156" t="s">
        <v>7980</v>
      </c>
      <c r="E126" s="157"/>
      <c r="F126" s="157"/>
      <c r="G126" s="157"/>
      <c r="H126" s="157"/>
      <c r="I126" s="157"/>
      <c r="J126" s="158">
        <f>J447</f>
        <v>0</v>
      </c>
      <c r="K126" s="155"/>
      <c r="L126" s="159"/>
    </row>
    <row r="127" spans="2:12" s="9" customFormat="1" ht="24.95" customHeight="1">
      <c r="B127" s="154"/>
      <c r="C127" s="155"/>
      <c r="D127" s="156" t="s">
        <v>7981</v>
      </c>
      <c r="E127" s="157"/>
      <c r="F127" s="157"/>
      <c r="G127" s="157"/>
      <c r="H127" s="157"/>
      <c r="I127" s="157"/>
      <c r="J127" s="158">
        <f>J460</f>
        <v>0</v>
      </c>
      <c r="K127" s="155"/>
      <c r="L127" s="159"/>
    </row>
    <row r="128" spans="2:12" s="9" customFormat="1" ht="24.95" customHeight="1">
      <c r="B128" s="154"/>
      <c r="C128" s="155"/>
      <c r="D128" s="156" t="s">
        <v>7982</v>
      </c>
      <c r="E128" s="157"/>
      <c r="F128" s="157"/>
      <c r="G128" s="157"/>
      <c r="H128" s="157"/>
      <c r="I128" s="157"/>
      <c r="J128" s="158">
        <f>J467</f>
        <v>0</v>
      </c>
      <c r="K128" s="155"/>
      <c r="L128" s="159"/>
    </row>
    <row r="129" spans="1:31" s="2" customFormat="1" ht="21.7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s="2" customFormat="1" ht="6.95" customHeight="1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4" spans="1:31" s="2" customFormat="1" ht="6.95" customHeight="1">
      <c r="A134" s="34"/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24.95" customHeight="1">
      <c r="A135" s="34"/>
      <c r="B135" s="35"/>
      <c r="C135" s="23" t="s">
        <v>257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6.95" customHeight="1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>
      <c r="A137" s="34"/>
      <c r="B137" s="35"/>
      <c r="C137" s="29" t="s">
        <v>17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26.25" customHeight="1">
      <c r="A138" s="34"/>
      <c r="B138" s="35"/>
      <c r="C138" s="36"/>
      <c r="D138" s="36"/>
      <c r="E138" s="320" t="str">
        <f>E7</f>
        <v>Oblastní nemocnice Trutnov a.s., Konsolidované laboratoře a transfuzní oddělení - OKB - 2023/I</v>
      </c>
      <c r="F138" s="321"/>
      <c r="G138" s="321"/>
      <c r="H138" s="321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1" customFormat="1" ht="12" customHeight="1">
      <c r="B139" s="21"/>
      <c r="C139" s="29" t="s">
        <v>174</v>
      </c>
      <c r="D139" s="22"/>
      <c r="E139" s="22"/>
      <c r="F139" s="22"/>
      <c r="G139" s="22"/>
      <c r="H139" s="22"/>
      <c r="I139" s="22"/>
      <c r="J139" s="22"/>
      <c r="K139" s="22"/>
      <c r="L139" s="20"/>
    </row>
    <row r="140" spans="1:31" s="2" customFormat="1" ht="16.5" customHeight="1">
      <c r="A140" s="34"/>
      <c r="B140" s="35"/>
      <c r="C140" s="36"/>
      <c r="D140" s="36"/>
      <c r="E140" s="320" t="s">
        <v>178</v>
      </c>
      <c r="F140" s="322"/>
      <c r="G140" s="322"/>
      <c r="H140" s="322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>
      <c r="A141" s="34"/>
      <c r="B141" s="35"/>
      <c r="C141" s="29" t="s">
        <v>182</v>
      </c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6.5" customHeight="1">
      <c r="A142" s="34"/>
      <c r="B142" s="35"/>
      <c r="C142" s="36"/>
      <c r="D142" s="36"/>
      <c r="E142" s="273" t="str">
        <f>E11</f>
        <v>D1_03_4d - Měření a regulace</v>
      </c>
      <c r="F142" s="322"/>
      <c r="G142" s="322"/>
      <c r="H142" s="322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6.95" customHeight="1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2" customHeight="1">
      <c r="A144" s="34"/>
      <c r="B144" s="35"/>
      <c r="C144" s="29" t="s">
        <v>21</v>
      </c>
      <c r="D144" s="36"/>
      <c r="E144" s="36"/>
      <c r="F144" s="27" t="str">
        <f>F14</f>
        <v>Trutnov</v>
      </c>
      <c r="G144" s="36"/>
      <c r="H144" s="36"/>
      <c r="I144" s="29" t="s">
        <v>23</v>
      </c>
      <c r="J144" s="66">
        <f>IF(J14="","",J14)</f>
        <v>45142</v>
      </c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6.95" customHeight="1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25.7" customHeight="1">
      <c r="A146" s="34"/>
      <c r="B146" s="35"/>
      <c r="C146" s="29" t="s">
        <v>24</v>
      </c>
      <c r="D146" s="36"/>
      <c r="E146" s="36"/>
      <c r="F146" s="27" t="str">
        <f>E17</f>
        <v>Královohradecký kraj</v>
      </c>
      <c r="G146" s="36"/>
      <c r="H146" s="36"/>
      <c r="I146" s="29" t="s">
        <v>30</v>
      </c>
      <c r="J146" s="32" t="str">
        <f>E23</f>
        <v>Penta Projekt s.r.o., Mrštíkova 12, Jihlava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5.2" customHeight="1">
      <c r="A147" s="34"/>
      <c r="B147" s="35"/>
      <c r="C147" s="29" t="s">
        <v>28</v>
      </c>
      <c r="D147" s="36"/>
      <c r="E147" s="36"/>
      <c r="F147" s="27" t="str">
        <f>IF(E20="","",E20)</f>
        <v>Vyplň údaj</v>
      </c>
      <c r="G147" s="36"/>
      <c r="H147" s="36"/>
      <c r="I147" s="29" t="s">
        <v>33</v>
      </c>
      <c r="J147" s="32" t="str">
        <f>E26</f>
        <v>Ing. Milan Flek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10.35" customHeight="1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11" customFormat="1" ht="29.25" customHeight="1">
      <c r="A149" s="165"/>
      <c r="B149" s="166"/>
      <c r="C149" s="167" t="s">
        <v>258</v>
      </c>
      <c r="D149" s="168" t="s">
        <v>61</v>
      </c>
      <c r="E149" s="168" t="s">
        <v>57</v>
      </c>
      <c r="F149" s="168" t="s">
        <v>58</v>
      </c>
      <c r="G149" s="168" t="s">
        <v>259</v>
      </c>
      <c r="H149" s="168" t="s">
        <v>260</v>
      </c>
      <c r="I149" s="168" t="s">
        <v>261</v>
      </c>
      <c r="J149" s="168" t="s">
        <v>205</v>
      </c>
      <c r="K149" s="169" t="s">
        <v>262</v>
      </c>
      <c r="L149" s="170"/>
      <c r="M149" s="75" t="s">
        <v>1</v>
      </c>
      <c r="N149" s="76" t="s">
        <v>40</v>
      </c>
      <c r="O149" s="76" t="s">
        <v>263</v>
      </c>
      <c r="P149" s="76" t="s">
        <v>264</v>
      </c>
      <c r="Q149" s="76" t="s">
        <v>265</v>
      </c>
      <c r="R149" s="76" t="s">
        <v>266</v>
      </c>
      <c r="S149" s="76" t="s">
        <v>267</v>
      </c>
      <c r="T149" s="77" t="s">
        <v>268</v>
      </c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65" s="2" customFormat="1" ht="22.9" customHeight="1">
      <c r="A150" s="34"/>
      <c r="B150" s="35"/>
      <c r="C150" s="82" t="s">
        <v>269</v>
      </c>
      <c r="D150" s="36"/>
      <c r="E150" s="36"/>
      <c r="F150" s="36"/>
      <c r="G150" s="36"/>
      <c r="H150" s="36"/>
      <c r="I150" s="36"/>
      <c r="J150" s="171">
        <f>BK150</f>
        <v>0</v>
      </c>
      <c r="K150" s="36"/>
      <c r="L150" s="39"/>
      <c r="M150" s="78"/>
      <c r="N150" s="172"/>
      <c r="O150" s="79"/>
      <c r="P150" s="173">
        <f>P151+P355+P380+P382+P385+P447+P460+P467</f>
        <v>0</v>
      </c>
      <c r="Q150" s="79"/>
      <c r="R150" s="173">
        <f>R151+R355+R380+R382+R385+R447+R460+R467</f>
        <v>0</v>
      </c>
      <c r="S150" s="79"/>
      <c r="T150" s="174">
        <f>T151+T355+T380+T382+T385+T447+T460+T467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75</v>
      </c>
      <c r="AU150" s="17" t="s">
        <v>207</v>
      </c>
      <c r="BK150" s="175">
        <f>BK151+BK355+BK380+BK382+BK385+BK447+BK460+BK467</f>
        <v>0</v>
      </c>
    </row>
    <row r="151" spans="1:65" s="12" customFormat="1" ht="25.9" customHeight="1">
      <c r="B151" s="176"/>
      <c r="C151" s="177"/>
      <c r="D151" s="178" t="s">
        <v>75</v>
      </c>
      <c r="E151" s="179" t="s">
        <v>7983</v>
      </c>
      <c r="F151" s="179" t="s">
        <v>7984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P152+P169+P171+P174+P176+P178+P188+P215+P233+P261+P289+P323+P330+P337+P344+P351+P353</f>
        <v>0</v>
      </c>
      <c r="Q151" s="184"/>
      <c r="R151" s="185">
        <f>R152+R169+R171+R174+R176+R178+R188+R215+R233+R261+R289+R323+R330+R337+R344+R351+R353</f>
        <v>0</v>
      </c>
      <c r="S151" s="184"/>
      <c r="T151" s="186">
        <f>T152+T169+T171+T174+T176+T178+T188+T215+T233+T261+T289+T323+T330+T337+T344+T351+T353</f>
        <v>0</v>
      </c>
      <c r="AR151" s="187" t="s">
        <v>16</v>
      </c>
      <c r="AT151" s="188" t="s">
        <v>75</v>
      </c>
      <c r="AU151" s="188" t="s">
        <v>76</v>
      </c>
      <c r="AY151" s="187" t="s">
        <v>272</v>
      </c>
      <c r="BK151" s="189">
        <f>BK152+BK169+BK171+BK174+BK176+BK178+BK188+BK215+BK233+BK261+BK289+BK323+BK330+BK337+BK344+BK351+BK353</f>
        <v>0</v>
      </c>
    </row>
    <row r="152" spans="1:65" s="12" customFormat="1" ht="22.9" customHeight="1">
      <c r="B152" s="176"/>
      <c r="C152" s="177"/>
      <c r="D152" s="178" t="s">
        <v>75</v>
      </c>
      <c r="E152" s="190" t="s">
        <v>7985</v>
      </c>
      <c r="F152" s="190" t="s">
        <v>7986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SUM(P153:P168)</f>
        <v>0</v>
      </c>
      <c r="Q152" s="184"/>
      <c r="R152" s="185">
        <f>SUM(R153:R168)</f>
        <v>0</v>
      </c>
      <c r="S152" s="184"/>
      <c r="T152" s="186">
        <f>SUM(T153:T168)</f>
        <v>0</v>
      </c>
      <c r="AR152" s="187" t="s">
        <v>16</v>
      </c>
      <c r="AT152" s="188" t="s">
        <v>75</v>
      </c>
      <c r="AU152" s="188" t="s">
        <v>16</v>
      </c>
      <c r="AY152" s="187" t="s">
        <v>272</v>
      </c>
      <c r="BK152" s="189">
        <f>SUM(BK153:BK168)</f>
        <v>0</v>
      </c>
    </row>
    <row r="153" spans="1:65" s="2" customFormat="1" ht="37.9" customHeight="1">
      <c r="A153" s="34"/>
      <c r="B153" s="35"/>
      <c r="C153" s="192" t="s">
        <v>16</v>
      </c>
      <c r="D153" s="192" t="s">
        <v>274</v>
      </c>
      <c r="E153" s="193" t="s">
        <v>7987</v>
      </c>
      <c r="F153" s="194" t="s">
        <v>7988</v>
      </c>
      <c r="G153" s="195" t="s">
        <v>5242</v>
      </c>
      <c r="H153" s="196">
        <v>5</v>
      </c>
      <c r="I153" s="197"/>
      <c r="J153" s="198">
        <f t="shared" ref="J153:J168" si="0">ROUND(I153*H153,2)</f>
        <v>0</v>
      </c>
      <c r="K153" s="194" t="s">
        <v>1</v>
      </c>
      <c r="L153" s="39"/>
      <c r="M153" s="199" t="s">
        <v>1</v>
      </c>
      <c r="N153" s="200" t="s">
        <v>41</v>
      </c>
      <c r="O153" s="71"/>
      <c r="P153" s="201">
        <f t="shared" ref="P153:P168" si="1">O153*H153</f>
        <v>0</v>
      </c>
      <c r="Q153" s="201">
        <v>0</v>
      </c>
      <c r="R153" s="201">
        <f t="shared" ref="R153:R168" si="2">Q153*H153</f>
        <v>0</v>
      </c>
      <c r="S153" s="201">
        <v>0</v>
      </c>
      <c r="T153" s="202">
        <f t="shared" ref="T153:T168" si="3"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279</v>
      </c>
      <c r="AT153" s="203" t="s">
        <v>274</v>
      </c>
      <c r="AU153" s="203" t="s">
        <v>84</v>
      </c>
      <c r="AY153" s="17" t="s">
        <v>272</v>
      </c>
      <c r="BE153" s="204">
        <f t="shared" ref="BE153:BE168" si="4">IF(N153="základní",J153,0)</f>
        <v>0</v>
      </c>
      <c r="BF153" s="204">
        <f t="shared" ref="BF153:BF168" si="5">IF(N153="snížená",J153,0)</f>
        <v>0</v>
      </c>
      <c r="BG153" s="204">
        <f t="shared" ref="BG153:BG168" si="6">IF(N153="zákl. přenesená",J153,0)</f>
        <v>0</v>
      </c>
      <c r="BH153" s="204">
        <f t="shared" ref="BH153:BH168" si="7">IF(N153="sníž. přenesená",J153,0)</f>
        <v>0</v>
      </c>
      <c r="BI153" s="204">
        <f t="shared" ref="BI153:BI168" si="8">IF(N153="nulová",J153,0)</f>
        <v>0</v>
      </c>
      <c r="BJ153" s="17" t="s">
        <v>16</v>
      </c>
      <c r="BK153" s="204">
        <f t="shared" ref="BK153:BK168" si="9">ROUND(I153*H153,2)</f>
        <v>0</v>
      </c>
      <c r="BL153" s="17" t="s">
        <v>279</v>
      </c>
      <c r="BM153" s="203" t="s">
        <v>84</v>
      </c>
    </row>
    <row r="154" spans="1:65" s="2" customFormat="1" ht="16.5" customHeight="1">
      <c r="A154" s="34"/>
      <c r="B154" s="35"/>
      <c r="C154" s="192" t="s">
        <v>84</v>
      </c>
      <c r="D154" s="192" t="s">
        <v>274</v>
      </c>
      <c r="E154" s="193" t="s">
        <v>7989</v>
      </c>
      <c r="F154" s="194" t="s">
        <v>7990</v>
      </c>
      <c r="G154" s="195" t="s">
        <v>5242</v>
      </c>
      <c r="H154" s="196">
        <v>5</v>
      </c>
      <c r="I154" s="197"/>
      <c r="J154" s="198">
        <f t="shared" si="0"/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84</v>
      </c>
      <c r="AY154" s="17" t="s">
        <v>272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16</v>
      </c>
      <c r="BK154" s="204">
        <f t="shared" si="9"/>
        <v>0</v>
      </c>
      <c r="BL154" s="17" t="s">
        <v>279</v>
      </c>
      <c r="BM154" s="203" t="s">
        <v>279</v>
      </c>
    </row>
    <row r="155" spans="1:65" s="2" customFormat="1" ht="16.5" customHeight="1">
      <c r="A155" s="34"/>
      <c r="B155" s="35"/>
      <c r="C155" s="192" t="s">
        <v>291</v>
      </c>
      <c r="D155" s="192" t="s">
        <v>274</v>
      </c>
      <c r="E155" s="193" t="s">
        <v>7991</v>
      </c>
      <c r="F155" s="194" t="s">
        <v>7992</v>
      </c>
      <c r="G155" s="195" t="s">
        <v>5242</v>
      </c>
      <c r="H155" s="196">
        <v>5</v>
      </c>
      <c r="I155" s="197"/>
      <c r="J155" s="198">
        <f t="shared" si="0"/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84</v>
      </c>
      <c r="AY155" s="17" t="s">
        <v>272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7" t="s">
        <v>16</v>
      </c>
      <c r="BK155" s="204">
        <f t="shared" si="9"/>
        <v>0</v>
      </c>
      <c r="BL155" s="17" t="s">
        <v>279</v>
      </c>
      <c r="BM155" s="203" t="s">
        <v>305</v>
      </c>
    </row>
    <row r="156" spans="1:65" s="2" customFormat="1" ht="16.5" customHeight="1">
      <c r="A156" s="34"/>
      <c r="B156" s="35"/>
      <c r="C156" s="192" t="s">
        <v>279</v>
      </c>
      <c r="D156" s="192" t="s">
        <v>274</v>
      </c>
      <c r="E156" s="193" t="s">
        <v>7993</v>
      </c>
      <c r="F156" s="194" t="s">
        <v>7994</v>
      </c>
      <c r="G156" s="195" t="s">
        <v>5242</v>
      </c>
      <c r="H156" s="196">
        <v>1</v>
      </c>
      <c r="I156" s="197"/>
      <c r="J156" s="198">
        <f t="shared" si="0"/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84</v>
      </c>
      <c r="AY156" s="17" t="s">
        <v>272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7" t="s">
        <v>16</v>
      </c>
      <c r="BK156" s="204">
        <f t="shared" si="9"/>
        <v>0</v>
      </c>
      <c r="BL156" s="17" t="s">
        <v>279</v>
      </c>
      <c r="BM156" s="203" t="s">
        <v>313</v>
      </c>
    </row>
    <row r="157" spans="1:65" s="2" customFormat="1" ht="44.25" customHeight="1">
      <c r="A157" s="34"/>
      <c r="B157" s="35"/>
      <c r="C157" s="192" t="s">
        <v>4523</v>
      </c>
      <c r="D157" s="192" t="s">
        <v>274</v>
      </c>
      <c r="E157" s="193" t="s">
        <v>7995</v>
      </c>
      <c r="F157" s="194" t="s">
        <v>7996</v>
      </c>
      <c r="G157" s="195" t="s">
        <v>5242</v>
      </c>
      <c r="H157" s="196">
        <v>1</v>
      </c>
      <c r="I157" s="197"/>
      <c r="J157" s="198">
        <f t="shared" si="0"/>
        <v>0</v>
      </c>
      <c r="K157" s="194" t="s">
        <v>1</v>
      </c>
      <c r="L157" s="39"/>
      <c r="M157" s="199" t="s">
        <v>1</v>
      </c>
      <c r="N157" s="200" t="s">
        <v>41</v>
      </c>
      <c r="O157" s="71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279</v>
      </c>
      <c r="AT157" s="203" t="s">
        <v>274</v>
      </c>
      <c r="AU157" s="203" t="s">
        <v>84</v>
      </c>
      <c r="AY157" s="17" t="s">
        <v>272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7" t="s">
        <v>16</v>
      </c>
      <c r="BK157" s="204">
        <f t="shared" si="9"/>
        <v>0</v>
      </c>
      <c r="BL157" s="17" t="s">
        <v>279</v>
      </c>
      <c r="BM157" s="203" t="s">
        <v>320</v>
      </c>
    </row>
    <row r="158" spans="1:65" s="2" customFormat="1" ht="24.2" customHeight="1">
      <c r="A158" s="34"/>
      <c r="B158" s="35"/>
      <c r="C158" s="192" t="s">
        <v>305</v>
      </c>
      <c r="D158" s="192" t="s">
        <v>274</v>
      </c>
      <c r="E158" s="193" t="s">
        <v>7997</v>
      </c>
      <c r="F158" s="194" t="s">
        <v>7998</v>
      </c>
      <c r="G158" s="195" t="s">
        <v>5242</v>
      </c>
      <c r="H158" s="196">
        <v>1</v>
      </c>
      <c r="I158" s="197"/>
      <c r="J158" s="198">
        <f t="shared" si="0"/>
        <v>0</v>
      </c>
      <c r="K158" s="194" t="s">
        <v>1</v>
      </c>
      <c r="L158" s="39"/>
      <c r="M158" s="199" t="s">
        <v>1</v>
      </c>
      <c r="N158" s="200" t="s">
        <v>41</v>
      </c>
      <c r="O158" s="71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84</v>
      </c>
      <c r="AY158" s="17" t="s">
        <v>272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7" t="s">
        <v>16</v>
      </c>
      <c r="BK158" s="204">
        <f t="shared" si="9"/>
        <v>0</v>
      </c>
      <c r="BL158" s="17" t="s">
        <v>279</v>
      </c>
      <c r="BM158" s="203" t="s">
        <v>344</v>
      </c>
    </row>
    <row r="159" spans="1:65" s="2" customFormat="1" ht="16.5" customHeight="1">
      <c r="A159" s="34"/>
      <c r="B159" s="35"/>
      <c r="C159" s="192" t="s">
        <v>4532</v>
      </c>
      <c r="D159" s="192" t="s">
        <v>274</v>
      </c>
      <c r="E159" s="193" t="s">
        <v>7999</v>
      </c>
      <c r="F159" s="194" t="s">
        <v>8000</v>
      </c>
      <c r="G159" s="195" t="s">
        <v>5242</v>
      </c>
      <c r="H159" s="196">
        <v>1</v>
      </c>
      <c r="I159" s="197"/>
      <c r="J159" s="198">
        <f t="shared" si="0"/>
        <v>0</v>
      </c>
      <c r="K159" s="194" t="s">
        <v>1</v>
      </c>
      <c r="L159" s="39"/>
      <c r="M159" s="199" t="s">
        <v>1</v>
      </c>
      <c r="N159" s="200" t="s">
        <v>41</v>
      </c>
      <c r="O159" s="71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279</v>
      </c>
      <c r="AT159" s="203" t="s">
        <v>274</v>
      </c>
      <c r="AU159" s="203" t="s">
        <v>84</v>
      </c>
      <c r="AY159" s="17" t="s">
        <v>272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7" t="s">
        <v>16</v>
      </c>
      <c r="BK159" s="204">
        <f t="shared" si="9"/>
        <v>0</v>
      </c>
      <c r="BL159" s="17" t="s">
        <v>279</v>
      </c>
      <c r="BM159" s="203" t="s">
        <v>5121</v>
      </c>
    </row>
    <row r="160" spans="1:65" s="2" customFormat="1" ht="44.25" customHeight="1">
      <c r="A160" s="34"/>
      <c r="B160" s="35"/>
      <c r="C160" s="192" t="s">
        <v>313</v>
      </c>
      <c r="D160" s="192" t="s">
        <v>274</v>
      </c>
      <c r="E160" s="193" t="s">
        <v>8001</v>
      </c>
      <c r="F160" s="194" t="s">
        <v>8002</v>
      </c>
      <c r="G160" s="195" t="s">
        <v>5242</v>
      </c>
      <c r="H160" s="196">
        <v>4</v>
      </c>
      <c r="I160" s="197"/>
      <c r="J160" s="198">
        <f t="shared" si="0"/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7" t="s">
        <v>16</v>
      </c>
      <c r="BK160" s="204">
        <f t="shared" si="9"/>
        <v>0</v>
      </c>
      <c r="BL160" s="17" t="s">
        <v>279</v>
      </c>
      <c r="BM160" s="203" t="s">
        <v>358</v>
      </c>
    </row>
    <row r="161" spans="1:65" s="2" customFormat="1" ht="37.9" customHeight="1">
      <c r="A161" s="34"/>
      <c r="B161" s="35"/>
      <c r="C161" s="192" t="s">
        <v>2526</v>
      </c>
      <c r="D161" s="192" t="s">
        <v>274</v>
      </c>
      <c r="E161" s="193" t="s">
        <v>8003</v>
      </c>
      <c r="F161" s="194" t="s">
        <v>8004</v>
      </c>
      <c r="G161" s="195" t="s">
        <v>5242</v>
      </c>
      <c r="H161" s="196">
        <v>3</v>
      </c>
      <c r="I161" s="197"/>
      <c r="J161" s="198">
        <f t="shared" si="0"/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84</v>
      </c>
      <c r="AY161" s="17" t="s">
        <v>272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7" t="s">
        <v>16</v>
      </c>
      <c r="BK161" s="204">
        <f t="shared" si="9"/>
        <v>0</v>
      </c>
      <c r="BL161" s="17" t="s">
        <v>279</v>
      </c>
      <c r="BM161" s="203" t="s">
        <v>368</v>
      </c>
    </row>
    <row r="162" spans="1:65" s="2" customFormat="1" ht="33" customHeight="1">
      <c r="A162" s="34"/>
      <c r="B162" s="35"/>
      <c r="C162" s="192" t="s">
        <v>320</v>
      </c>
      <c r="D162" s="192" t="s">
        <v>274</v>
      </c>
      <c r="E162" s="193" t="s">
        <v>8005</v>
      </c>
      <c r="F162" s="194" t="s">
        <v>8006</v>
      </c>
      <c r="G162" s="195" t="s">
        <v>5242</v>
      </c>
      <c r="H162" s="196">
        <v>3</v>
      </c>
      <c r="I162" s="197"/>
      <c r="J162" s="198">
        <f t="shared" si="0"/>
        <v>0</v>
      </c>
      <c r="K162" s="194" t="s">
        <v>1</v>
      </c>
      <c r="L162" s="39"/>
      <c r="M162" s="199" t="s">
        <v>1</v>
      </c>
      <c r="N162" s="200" t="s">
        <v>41</v>
      </c>
      <c r="O162" s="71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279</v>
      </c>
      <c r="AT162" s="203" t="s">
        <v>274</v>
      </c>
      <c r="AU162" s="203" t="s">
        <v>84</v>
      </c>
      <c r="AY162" s="17" t="s">
        <v>272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7" t="s">
        <v>16</v>
      </c>
      <c r="BK162" s="204">
        <f t="shared" si="9"/>
        <v>0</v>
      </c>
      <c r="BL162" s="17" t="s">
        <v>279</v>
      </c>
      <c r="BM162" s="203" t="s">
        <v>377</v>
      </c>
    </row>
    <row r="163" spans="1:65" s="2" customFormat="1" ht="44.25" customHeight="1">
      <c r="A163" s="34"/>
      <c r="B163" s="35"/>
      <c r="C163" s="192" t="s">
        <v>330</v>
      </c>
      <c r="D163" s="192" t="s">
        <v>274</v>
      </c>
      <c r="E163" s="193" t="s">
        <v>8007</v>
      </c>
      <c r="F163" s="194" t="s">
        <v>8008</v>
      </c>
      <c r="G163" s="195" t="s">
        <v>5242</v>
      </c>
      <c r="H163" s="196">
        <v>1</v>
      </c>
      <c r="I163" s="197"/>
      <c r="J163" s="198">
        <f t="shared" si="0"/>
        <v>0</v>
      </c>
      <c r="K163" s="194" t="s">
        <v>1</v>
      </c>
      <c r="L163" s="39"/>
      <c r="M163" s="199" t="s">
        <v>1</v>
      </c>
      <c r="N163" s="200" t="s">
        <v>41</v>
      </c>
      <c r="O163" s="71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84</v>
      </c>
      <c r="AY163" s="17" t="s">
        <v>272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7" t="s">
        <v>16</v>
      </c>
      <c r="BK163" s="204">
        <f t="shared" si="9"/>
        <v>0</v>
      </c>
      <c r="BL163" s="17" t="s">
        <v>279</v>
      </c>
      <c r="BM163" s="203" t="s">
        <v>393</v>
      </c>
    </row>
    <row r="164" spans="1:65" s="2" customFormat="1" ht="33" customHeight="1">
      <c r="A164" s="34"/>
      <c r="B164" s="35"/>
      <c r="C164" s="192" t="s">
        <v>344</v>
      </c>
      <c r="D164" s="192" t="s">
        <v>274</v>
      </c>
      <c r="E164" s="193" t="s">
        <v>8009</v>
      </c>
      <c r="F164" s="194" t="s">
        <v>8010</v>
      </c>
      <c r="G164" s="195" t="s">
        <v>5242</v>
      </c>
      <c r="H164" s="196">
        <v>1</v>
      </c>
      <c r="I164" s="197"/>
      <c r="J164" s="198">
        <f t="shared" si="0"/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84</v>
      </c>
      <c r="AY164" s="17" t="s">
        <v>272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7" t="s">
        <v>16</v>
      </c>
      <c r="BK164" s="204">
        <f t="shared" si="9"/>
        <v>0</v>
      </c>
      <c r="BL164" s="17" t="s">
        <v>279</v>
      </c>
      <c r="BM164" s="203" t="s">
        <v>413</v>
      </c>
    </row>
    <row r="165" spans="1:65" s="2" customFormat="1" ht="44.25" customHeight="1">
      <c r="A165" s="34"/>
      <c r="B165" s="35"/>
      <c r="C165" s="192" t="s">
        <v>4826</v>
      </c>
      <c r="D165" s="192" t="s">
        <v>274</v>
      </c>
      <c r="E165" s="193" t="s">
        <v>8011</v>
      </c>
      <c r="F165" s="194" t="s">
        <v>8012</v>
      </c>
      <c r="G165" s="195" t="s">
        <v>5242</v>
      </c>
      <c r="H165" s="196">
        <v>1</v>
      </c>
      <c r="I165" s="197"/>
      <c r="J165" s="198">
        <f t="shared" si="0"/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7" t="s">
        <v>16</v>
      </c>
      <c r="BK165" s="204">
        <f t="shared" si="9"/>
        <v>0</v>
      </c>
      <c r="BL165" s="17" t="s">
        <v>279</v>
      </c>
      <c r="BM165" s="203" t="s">
        <v>431</v>
      </c>
    </row>
    <row r="166" spans="1:65" s="2" customFormat="1" ht="24.2" customHeight="1">
      <c r="A166" s="34"/>
      <c r="B166" s="35"/>
      <c r="C166" s="192" t="s">
        <v>5121</v>
      </c>
      <c r="D166" s="192" t="s">
        <v>274</v>
      </c>
      <c r="E166" s="193" t="s">
        <v>8013</v>
      </c>
      <c r="F166" s="194" t="s">
        <v>8014</v>
      </c>
      <c r="G166" s="195" t="s">
        <v>5242</v>
      </c>
      <c r="H166" s="196">
        <v>1</v>
      </c>
      <c r="I166" s="197"/>
      <c r="J166" s="198">
        <f t="shared" si="0"/>
        <v>0</v>
      </c>
      <c r="K166" s="194" t="s">
        <v>1</v>
      </c>
      <c r="L166" s="39"/>
      <c r="M166" s="199" t="s">
        <v>1</v>
      </c>
      <c r="N166" s="200" t="s">
        <v>41</v>
      </c>
      <c r="O166" s="71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84</v>
      </c>
      <c r="AY166" s="17" t="s">
        <v>272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7" t="s">
        <v>16</v>
      </c>
      <c r="BK166" s="204">
        <f t="shared" si="9"/>
        <v>0</v>
      </c>
      <c r="BL166" s="17" t="s">
        <v>279</v>
      </c>
      <c r="BM166" s="203" t="s">
        <v>453</v>
      </c>
    </row>
    <row r="167" spans="1:65" s="2" customFormat="1" ht="24.2" customHeight="1">
      <c r="A167" s="34"/>
      <c r="B167" s="35"/>
      <c r="C167" s="192" t="s">
        <v>8</v>
      </c>
      <c r="D167" s="192" t="s">
        <v>274</v>
      </c>
      <c r="E167" s="193" t="s">
        <v>8015</v>
      </c>
      <c r="F167" s="194" t="s">
        <v>8016</v>
      </c>
      <c r="G167" s="195" t="s">
        <v>5242</v>
      </c>
      <c r="H167" s="196">
        <v>1</v>
      </c>
      <c r="I167" s="197"/>
      <c r="J167" s="198">
        <f t="shared" si="0"/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7" t="s">
        <v>16</v>
      </c>
      <c r="BK167" s="204">
        <f t="shared" si="9"/>
        <v>0</v>
      </c>
      <c r="BL167" s="17" t="s">
        <v>279</v>
      </c>
      <c r="BM167" s="203" t="s">
        <v>471</v>
      </c>
    </row>
    <row r="168" spans="1:65" s="2" customFormat="1" ht="33" customHeight="1">
      <c r="A168" s="34"/>
      <c r="B168" s="35"/>
      <c r="C168" s="192" t="s">
        <v>358</v>
      </c>
      <c r="D168" s="192" t="s">
        <v>274</v>
      </c>
      <c r="E168" s="193" t="s">
        <v>8017</v>
      </c>
      <c r="F168" s="194" t="s">
        <v>8018</v>
      </c>
      <c r="G168" s="195" t="s">
        <v>5242</v>
      </c>
      <c r="H168" s="196">
        <v>1</v>
      </c>
      <c r="I168" s="197"/>
      <c r="J168" s="198">
        <f t="shared" si="0"/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 t="shared" si="1"/>
        <v>0</v>
      </c>
      <c r="Q168" s="201">
        <v>0</v>
      </c>
      <c r="R168" s="201">
        <f t="shared" si="2"/>
        <v>0</v>
      </c>
      <c r="S168" s="201">
        <v>0</v>
      </c>
      <c r="T168" s="202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7" t="s">
        <v>16</v>
      </c>
      <c r="BK168" s="204">
        <f t="shared" si="9"/>
        <v>0</v>
      </c>
      <c r="BL168" s="17" t="s">
        <v>279</v>
      </c>
      <c r="BM168" s="203" t="s">
        <v>483</v>
      </c>
    </row>
    <row r="169" spans="1:65" s="12" customFormat="1" ht="22.9" customHeight="1">
      <c r="B169" s="176"/>
      <c r="C169" s="177"/>
      <c r="D169" s="178" t="s">
        <v>75</v>
      </c>
      <c r="E169" s="190" t="s">
        <v>8019</v>
      </c>
      <c r="F169" s="190" t="s">
        <v>8020</v>
      </c>
      <c r="G169" s="177"/>
      <c r="H169" s="177"/>
      <c r="I169" s="180"/>
      <c r="J169" s="191">
        <f>BK169</f>
        <v>0</v>
      </c>
      <c r="K169" s="177"/>
      <c r="L169" s="182"/>
      <c r="M169" s="183"/>
      <c r="N169" s="184"/>
      <c r="O169" s="184"/>
      <c r="P169" s="185">
        <f>P170</f>
        <v>0</v>
      </c>
      <c r="Q169" s="184"/>
      <c r="R169" s="185">
        <f>R170</f>
        <v>0</v>
      </c>
      <c r="S169" s="184"/>
      <c r="T169" s="186">
        <f>T170</f>
        <v>0</v>
      </c>
      <c r="AR169" s="187" t="s">
        <v>16</v>
      </c>
      <c r="AT169" s="188" t="s">
        <v>75</v>
      </c>
      <c r="AU169" s="188" t="s">
        <v>16</v>
      </c>
      <c r="AY169" s="187" t="s">
        <v>272</v>
      </c>
      <c r="BK169" s="189">
        <f>BK170</f>
        <v>0</v>
      </c>
    </row>
    <row r="170" spans="1:65" s="2" customFormat="1" ht="24.2" customHeight="1">
      <c r="A170" s="34"/>
      <c r="B170" s="35"/>
      <c r="C170" s="192" t="s">
        <v>363</v>
      </c>
      <c r="D170" s="192" t="s">
        <v>274</v>
      </c>
      <c r="E170" s="193" t="s">
        <v>8021</v>
      </c>
      <c r="F170" s="194" t="s">
        <v>8022</v>
      </c>
      <c r="G170" s="195" t="s">
        <v>5242</v>
      </c>
      <c r="H170" s="196">
        <v>2</v>
      </c>
      <c r="I170" s="197"/>
      <c r="J170" s="198">
        <f>ROUND(I170*H170,2)</f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496</v>
      </c>
    </row>
    <row r="171" spans="1:65" s="12" customFormat="1" ht="22.9" customHeight="1">
      <c r="B171" s="176"/>
      <c r="C171" s="177"/>
      <c r="D171" s="178" t="s">
        <v>75</v>
      </c>
      <c r="E171" s="190" t="s">
        <v>8023</v>
      </c>
      <c r="F171" s="190" t="s">
        <v>8024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SUM(P172:P173)</f>
        <v>0</v>
      </c>
      <c r="Q171" s="184"/>
      <c r="R171" s="185">
        <f>SUM(R172:R173)</f>
        <v>0</v>
      </c>
      <c r="S171" s="184"/>
      <c r="T171" s="186">
        <f>SUM(T172:T173)</f>
        <v>0</v>
      </c>
      <c r="AR171" s="187" t="s">
        <v>16</v>
      </c>
      <c r="AT171" s="188" t="s">
        <v>75</v>
      </c>
      <c r="AU171" s="188" t="s">
        <v>16</v>
      </c>
      <c r="AY171" s="187" t="s">
        <v>272</v>
      </c>
      <c r="BK171" s="189">
        <f>SUM(BK172:BK173)</f>
        <v>0</v>
      </c>
    </row>
    <row r="172" spans="1:65" s="2" customFormat="1" ht="37.9" customHeight="1">
      <c r="A172" s="34"/>
      <c r="B172" s="35"/>
      <c r="C172" s="192" t="s">
        <v>368</v>
      </c>
      <c r="D172" s="192" t="s">
        <v>274</v>
      </c>
      <c r="E172" s="193" t="s">
        <v>8025</v>
      </c>
      <c r="F172" s="194" t="s">
        <v>8026</v>
      </c>
      <c r="G172" s="195" t="s">
        <v>5242</v>
      </c>
      <c r="H172" s="196">
        <v>1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511</v>
      </c>
    </row>
    <row r="173" spans="1:65" s="2" customFormat="1" ht="37.9" customHeight="1">
      <c r="A173" s="34"/>
      <c r="B173" s="35"/>
      <c r="C173" s="192" t="s">
        <v>5995</v>
      </c>
      <c r="D173" s="192" t="s">
        <v>274</v>
      </c>
      <c r="E173" s="193" t="s">
        <v>8027</v>
      </c>
      <c r="F173" s="194" t="s">
        <v>8028</v>
      </c>
      <c r="G173" s="195" t="s">
        <v>5242</v>
      </c>
      <c r="H173" s="196">
        <v>1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523</v>
      </c>
    </row>
    <row r="174" spans="1:65" s="12" customFormat="1" ht="22.9" customHeight="1">
      <c r="B174" s="176"/>
      <c r="C174" s="177"/>
      <c r="D174" s="178" t="s">
        <v>75</v>
      </c>
      <c r="E174" s="190" t="s">
        <v>8029</v>
      </c>
      <c r="F174" s="190" t="s">
        <v>8030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P175</f>
        <v>0</v>
      </c>
      <c r="Q174" s="184"/>
      <c r="R174" s="185">
        <f>R175</f>
        <v>0</v>
      </c>
      <c r="S174" s="184"/>
      <c r="T174" s="186">
        <f>T175</f>
        <v>0</v>
      </c>
      <c r="AR174" s="187" t="s">
        <v>16</v>
      </c>
      <c r="AT174" s="188" t="s">
        <v>75</v>
      </c>
      <c r="AU174" s="188" t="s">
        <v>16</v>
      </c>
      <c r="AY174" s="187" t="s">
        <v>272</v>
      </c>
      <c r="BK174" s="189">
        <f>BK175</f>
        <v>0</v>
      </c>
    </row>
    <row r="175" spans="1:65" s="2" customFormat="1" ht="24.2" customHeight="1">
      <c r="A175" s="34"/>
      <c r="B175" s="35"/>
      <c r="C175" s="192" t="s">
        <v>377</v>
      </c>
      <c r="D175" s="192" t="s">
        <v>274</v>
      </c>
      <c r="E175" s="193" t="s">
        <v>8031</v>
      </c>
      <c r="F175" s="194" t="s">
        <v>8032</v>
      </c>
      <c r="G175" s="195" t="s">
        <v>5242</v>
      </c>
      <c r="H175" s="196">
        <v>1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536</v>
      </c>
    </row>
    <row r="176" spans="1:65" s="12" customFormat="1" ht="22.9" customHeight="1">
      <c r="B176" s="176"/>
      <c r="C176" s="177"/>
      <c r="D176" s="178" t="s">
        <v>75</v>
      </c>
      <c r="E176" s="190" t="s">
        <v>8033</v>
      </c>
      <c r="F176" s="190" t="s">
        <v>8034</v>
      </c>
      <c r="G176" s="177"/>
      <c r="H176" s="177"/>
      <c r="I176" s="180"/>
      <c r="J176" s="191">
        <f>BK176</f>
        <v>0</v>
      </c>
      <c r="K176" s="177"/>
      <c r="L176" s="182"/>
      <c r="M176" s="183"/>
      <c r="N176" s="184"/>
      <c r="O176" s="184"/>
      <c r="P176" s="185">
        <f>P177</f>
        <v>0</v>
      </c>
      <c r="Q176" s="184"/>
      <c r="R176" s="185">
        <f>R177</f>
        <v>0</v>
      </c>
      <c r="S176" s="184"/>
      <c r="T176" s="186">
        <f>T177</f>
        <v>0</v>
      </c>
      <c r="AR176" s="187" t="s">
        <v>16</v>
      </c>
      <c r="AT176" s="188" t="s">
        <v>75</v>
      </c>
      <c r="AU176" s="188" t="s">
        <v>16</v>
      </c>
      <c r="AY176" s="187" t="s">
        <v>272</v>
      </c>
      <c r="BK176" s="189">
        <f>BK177</f>
        <v>0</v>
      </c>
    </row>
    <row r="177" spans="1:65" s="2" customFormat="1" ht="24.2" customHeight="1">
      <c r="A177" s="34"/>
      <c r="B177" s="35"/>
      <c r="C177" s="192" t="s">
        <v>7</v>
      </c>
      <c r="D177" s="192" t="s">
        <v>274</v>
      </c>
      <c r="E177" s="193" t="s">
        <v>8035</v>
      </c>
      <c r="F177" s="194" t="s">
        <v>8036</v>
      </c>
      <c r="G177" s="195" t="s">
        <v>5242</v>
      </c>
      <c r="H177" s="196">
        <v>1</v>
      </c>
      <c r="I177" s="197"/>
      <c r="J177" s="198">
        <f>ROUND(I177*H177,2)</f>
        <v>0</v>
      </c>
      <c r="K177" s="194" t="s">
        <v>1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551</v>
      </c>
    </row>
    <row r="178" spans="1:65" s="12" customFormat="1" ht="22.9" customHeight="1">
      <c r="B178" s="176"/>
      <c r="C178" s="177"/>
      <c r="D178" s="178" t="s">
        <v>75</v>
      </c>
      <c r="E178" s="190" t="s">
        <v>8037</v>
      </c>
      <c r="F178" s="190" t="s">
        <v>8038</v>
      </c>
      <c r="G178" s="177"/>
      <c r="H178" s="177"/>
      <c r="I178" s="180"/>
      <c r="J178" s="191">
        <f>BK178</f>
        <v>0</v>
      </c>
      <c r="K178" s="177"/>
      <c r="L178" s="182"/>
      <c r="M178" s="183"/>
      <c r="N178" s="184"/>
      <c r="O178" s="184"/>
      <c r="P178" s="185">
        <f>SUM(P179:P187)</f>
        <v>0</v>
      </c>
      <c r="Q178" s="184"/>
      <c r="R178" s="185">
        <f>SUM(R179:R187)</f>
        <v>0</v>
      </c>
      <c r="S178" s="184"/>
      <c r="T178" s="186">
        <f>SUM(T179:T187)</f>
        <v>0</v>
      </c>
      <c r="AR178" s="187" t="s">
        <v>16</v>
      </c>
      <c r="AT178" s="188" t="s">
        <v>75</v>
      </c>
      <c r="AU178" s="188" t="s">
        <v>16</v>
      </c>
      <c r="AY178" s="187" t="s">
        <v>272</v>
      </c>
      <c r="BK178" s="189">
        <f>SUM(BK179:BK187)</f>
        <v>0</v>
      </c>
    </row>
    <row r="179" spans="1:65" s="2" customFormat="1" ht="33" customHeight="1">
      <c r="A179" s="34"/>
      <c r="B179" s="35"/>
      <c r="C179" s="192" t="s">
        <v>393</v>
      </c>
      <c r="D179" s="192" t="s">
        <v>274</v>
      </c>
      <c r="E179" s="193" t="s">
        <v>8039</v>
      </c>
      <c r="F179" s="194" t="s">
        <v>8040</v>
      </c>
      <c r="G179" s="195" t="s">
        <v>5242</v>
      </c>
      <c r="H179" s="196">
        <v>104</v>
      </c>
      <c r="I179" s="197"/>
      <c r="J179" s="198">
        <f>ROUND(I179*H179,2)</f>
        <v>0</v>
      </c>
      <c r="K179" s="194" t="s">
        <v>1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279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279</v>
      </c>
      <c r="BM179" s="203" t="s">
        <v>574</v>
      </c>
    </row>
    <row r="180" spans="1:65" s="2" customFormat="1" ht="16.5" customHeight="1">
      <c r="A180" s="34"/>
      <c r="B180" s="35"/>
      <c r="C180" s="192" t="s">
        <v>399</v>
      </c>
      <c r="D180" s="192" t="s">
        <v>274</v>
      </c>
      <c r="E180" s="193" t="s">
        <v>8041</v>
      </c>
      <c r="F180" s="194" t="s">
        <v>8042</v>
      </c>
      <c r="G180" s="195" t="s">
        <v>5242</v>
      </c>
      <c r="H180" s="196">
        <v>104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594</v>
      </c>
    </row>
    <row r="181" spans="1:65" s="2" customFormat="1" ht="24.2" customHeight="1">
      <c r="A181" s="34"/>
      <c r="B181" s="35"/>
      <c r="C181" s="192" t="s">
        <v>413</v>
      </c>
      <c r="D181" s="192" t="s">
        <v>274</v>
      </c>
      <c r="E181" s="193" t="s">
        <v>8043</v>
      </c>
      <c r="F181" s="194" t="s">
        <v>8044</v>
      </c>
      <c r="G181" s="195" t="s">
        <v>5242</v>
      </c>
      <c r="H181" s="196">
        <v>9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617</v>
      </c>
    </row>
    <row r="182" spans="1:65" s="13" customFormat="1" ht="33.75">
      <c r="B182" s="210"/>
      <c r="C182" s="211"/>
      <c r="D182" s="212" t="s">
        <v>283</v>
      </c>
      <c r="E182" s="213" t="s">
        <v>1</v>
      </c>
      <c r="F182" s="214" t="s">
        <v>8045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3" customFormat="1" ht="22.5">
      <c r="B183" s="210"/>
      <c r="C183" s="211"/>
      <c r="D183" s="212" t="s">
        <v>283</v>
      </c>
      <c r="E183" s="213" t="s">
        <v>1</v>
      </c>
      <c r="F183" s="214" t="s">
        <v>8046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2526</v>
      </c>
      <c r="G184" s="222"/>
      <c r="H184" s="225">
        <v>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16</v>
      </c>
      <c r="AY184" s="231" t="s">
        <v>272</v>
      </c>
    </row>
    <row r="185" spans="1:65" s="2" customFormat="1" ht="55.5" customHeight="1">
      <c r="A185" s="34"/>
      <c r="B185" s="35"/>
      <c r="C185" s="192" t="s">
        <v>417</v>
      </c>
      <c r="D185" s="192" t="s">
        <v>274</v>
      </c>
      <c r="E185" s="193" t="s">
        <v>8047</v>
      </c>
      <c r="F185" s="194" t="s">
        <v>8048</v>
      </c>
      <c r="G185" s="195" t="s">
        <v>5242</v>
      </c>
      <c r="H185" s="196">
        <v>77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644</v>
      </c>
    </row>
    <row r="186" spans="1:65" s="2" customFormat="1" ht="16.5" customHeight="1">
      <c r="A186" s="34"/>
      <c r="B186" s="35"/>
      <c r="C186" s="192" t="s">
        <v>431</v>
      </c>
      <c r="D186" s="192" t="s">
        <v>274</v>
      </c>
      <c r="E186" s="193" t="s">
        <v>8049</v>
      </c>
      <c r="F186" s="194" t="s">
        <v>8050</v>
      </c>
      <c r="G186" s="195" t="s">
        <v>8051</v>
      </c>
      <c r="H186" s="196">
        <v>9</v>
      </c>
      <c r="I186" s="197"/>
      <c r="J186" s="198">
        <f>ROUND(I186*H186,2)</f>
        <v>0</v>
      </c>
      <c r="K186" s="194" t="s">
        <v>1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279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279</v>
      </c>
      <c r="BM186" s="203" t="s">
        <v>662</v>
      </c>
    </row>
    <row r="187" spans="1:65" s="2" customFormat="1" ht="37.9" customHeight="1">
      <c r="A187" s="34"/>
      <c r="B187" s="35"/>
      <c r="C187" s="192" t="s">
        <v>448</v>
      </c>
      <c r="D187" s="192" t="s">
        <v>274</v>
      </c>
      <c r="E187" s="193" t="s">
        <v>8052</v>
      </c>
      <c r="F187" s="194" t="s">
        <v>8053</v>
      </c>
      <c r="G187" s="195" t="s">
        <v>8051</v>
      </c>
      <c r="H187" s="196">
        <v>1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676</v>
      </c>
    </row>
    <row r="188" spans="1:65" s="12" customFormat="1" ht="22.9" customHeight="1">
      <c r="B188" s="176"/>
      <c r="C188" s="177"/>
      <c r="D188" s="178" t="s">
        <v>75</v>
      </c>
      <c r="E188" s="190" t="s">
        <v>8054</v>
      </c>
      <c r="F188" s="190" t="s">
        <v>8055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SUM(P189:P214)</f>
        <v>0</v>
      </c>
      <c r="Q188" s="184"/>
      <c r="R188" s="185">
        <f>SUM(R189:R214)</f>
        <v>0</v>
      </c>
      <c r="S188" s="184"/>
      <c r="T188" s="186">
        <f>SUM(T189:T214)</f>
        <v>0</v>
      </c>
      <c r="AR188" s="187" t="s">
        <v>16</v>
      </c>
      <c r="AT188" s="188" t="s">
        <v>75</v>
      </c>
      <c r="AU188" s="188" t="s">
        <v>16</v>
      </c>
      <c r="AY188" s="187" t="s">
        <v>272</v>
      </c>
      <c r="BK188" s="189">
        <f>SUM(BK189:BK214)</f>
        <v>0</v>
      </c>
    </row>
    <row r="189" spans="1:65" s="2" customFormat="1" ht="49.15" customHeight="1">
      <c r="A189" s="34"/>
      <c r="B189" s="35"/>
      <c r="C189" s="192" t="s">
        <v>453</v>
      </c>
      <c r="D189" s="192" t="s">
        <v>274</v>
      </c>
      <c r="E189" s="193" t="s">
        <v>8056</v>
      </c>
      <c r="F189" s="194" t="s">
        <v>8057</v>
      </c>
      <c r="G189" s="195" t="s">
        <v>8051</v>
      </c>
      <c r="H189" s="196">
        <v>2</v>
      </c>
      <c r="I189" s="197"/>
      <c r="J189" s="198">
        <f t="shared" ref="J189:J209" si="10"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 t="shared" ref="P189:P209" si="11">O189*H189</f>
        <v>0</v>
      </c>
      <c r="Q189" s="201">
        <v>0</v>
      </c>
      <c r="R189" s="201">
        <f t="shared" ref="R189:R209" si="12">Q189*H189</f>
        <v>0</v>
      </c>
      <c r="S189" s="201">
        <v>0</v>
      </c>
      <c r="T189" s="202">
        <f t="shared" ref="T189:T209" si="13"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84</v>
      </c>
      <c r="AY189" s="17" t="s">
        <v>272</v>
      </c>
      <c r="BE189" s="204">
        <f t="shared" ref="BE189:BE209" si="14">IF(N189="základní",J189,0)</f>
        <v>0</v>
      </c>
      <c r="BF189" s="204">
        <f t="shared" ref="BF189:BF209" si="15">IF(N189="snížená",J189,0)</f>
        <v>0</v>
      </c>
      <c r="BG189" s="204">
        <f t="shared" ref="BG189:BG209" si="16">IF(N189="zákl. přenesená",J189,0)</f>
        <v>0</v>
      </c>
      <c r="BH189" s="204">
        <f t="shared" ref="BH189:BH209" si="17">IF(N189="sníž. přenesená",J189,0)</f>
        <v>0</v>
      </c>
      <c r="BI189" s="204">
        <f t="shared" ref="BI189:BI209" si="18">IF(N189="nulová",J189,0)</f>
        <v>0</v>
      </c>
      <c r="BJ189" s="17" t="s">
        <v>16</v>
      </c>
      <c r="BK189" s="204">
        <f t="shared" ref="BK189:BK209" si="19">ROUND(I189*H189,2)</f>
        <v>0</v>
      </c>
      <c r="BL189" s="17" t="s">
        <v>279</v>
      </c>
      <c r="BM189" s="203" t="s">
        <v>692</v>
      </c>
    </row>
    <row r="190" spans="1:65" s="2" customFormat="1" ht="49.15" customHeight="1">
      <c r="A190" s="34"/>
      <c r="B190" s="35"/>
      <c r="C190" s="192" t="s">
        <v>464</v>
      </c>
      <c r="D190" s="192" t="s">
        <v>274</v>
      </c>
      <c r="E190" s="193" t="s">
        <v>8058</v>
      </c>
      <c r="F190" s="194" t="s">
        <v>8059</v>
      </c>
      <c r="G190" s="195" t="s">
        <v>8051</v>
      </c>
      <c r="H190" s="196">
        <v>1</v>
      </c>
      <c r="I190" s="197"/>
      <c r="J190" s="198">
        <f t="shared" si="10"/>
        <v>0</v>
      </c>
      <c r="K190" s="194" t="s">
        <v>1</v>
      </c>
      <c r="L190" s="39"/>
      <c r="M190" s="199" t="s">
        <v>1</v>
      </c>
      <c r="N190" s="200" t="s">
        <v>41</v>
      </c>
      <c r="O190" s="71"/>
      <c r="P190" s="201">
        <f t="shared" si="11"/>
        <v>0</v>
      </c>
      <c r="Q190" s="201">
        <v>0</v>
      </c>
      <c r="R190" s="201">
        <f t="shared" si="12"/>
        <v>0</v>
      </c>
      <c r="S190" s="201">
        <v>0</v>
      </c>
      <c r="T190" s="202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84</v>
      </c>
      <c r="AY190" s="17" t="s">
        <v>272</v>
      </c>
      <c r="BE190" s="204">
        <f t="shared" si="14"/>
        <v>0</v>
      </c>
      <c r="BF190" s="204">
        <f t="shared" si="15"/>
        <v>0</v>
      </c>
      <c r="BG190" s="204">
        <f t="shared" si="16"/>
        <v>0</v>
      </c>
      <c r="BH190" s="204">
        <f t="shared" si="17"/>
        <v>0</v>
      </c>
      <c r="BI190" s="204">
        <f t="shared" si="18"/>
        <v>0</v>
      </c>
      <c r="BJ190" s="17" t="s">
        <v>16</v>
      </c>
      <c r="BK190" s="204">
        <f t="shared" si="19"/>
        <v>0</v>
      </c>
      <c r="BL190" s="17" t="s">
        <v>279</v>
      </c>
      <c r="BM190" s="203" t="s">
        <v>713</v>
      </c>
    </row>
    <row r="191" spans="1:65" s="2" customFormat="1" ht="37.9" customHeight="1">
      <c r="A191" s="34"/>
      <c r="B191" s="35"/>
      <c r="C191" s="192" t="s">
        <v>471</v>
      </c>
      <c r="D191" s="192" t="s">
        <v>274</v>
      </c>
      <c r="E191" s="193" t="s">
        <v>8060</v>
      </c>
      <c r="F191" s="194" t="s">
        <v>8061</v>
      </c>
      <c r="G191" s="195" t="s">
        <v>8051</v>
      </c>
      <c r="H191" s="196">
        <v>2</v>
      </c>
      <c r="I191" s="197"/>
      <c r="J191" s="198">
        <f t="shared" si="10"/>
        <v>0</v>
      </c>
      <c r="K191" s="194" t="s">
        <v>1</v>
      </c>
      <c r="L191" s="39"/>
      <c r="M191" s="199" t="s">
        <v>1</v>
      </c>
      <c r="N191" s="200" t="s">
        <v>41</v>
      </c>
      <c r="O191" s="71"/>
      <c r="P191" s="201">
        <f t="shared" si="11"/>
        <v>0</v>
      </c>
      <c r="Q191" s="201">
        <v>0</v>
      </c>
      <c r="R191" s="201">
        <f t="shared" si="12"/>
        <v>0</v>
      </c>
      <c r="S191" s="201">
        <v>0</v>
      </c>
      <c r="T191" s="202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279</v>
      </c>
      <c r="AT191" s="203" t="s">
        <v>274</v>
      </c>
      <c r="AU191" s="203" t="s">
        <v>84</v>
      </c>
      <c r="AY191" s="17" t="s">
        <v>272</v>
      </c>
      <c r="BE191" s="204">
        <f t="shared" si="14"/>
        <v>0</v>
      </c>
      <c r="BF191" s="204">
        <f t="shared" si="15"/>
        <v>0</v>
      </c>
      <c r="BG191" s="204">
        <f t="shared" si="16"/>
        <v>0</v>
      </c>
      <c r="BH191" s="204">
        <f t="shared" si="17"/>
        <v>0</v>
      </c>
      <c r="BI191" s="204">
        <f t="shared" si="18"/>
        <v>0</v>
      </c>
      <c r="BJ191" s="17" t="s">
        <v>16</v>
      </c>
      <c r="BK191" s="204">
        <f t="shared" si="19"/>
        <v>0</v>
      </c>
      <c r="BL191" s="17" t="s">
        <v>279</v>
      </c>
      <c r="BM191" s="203" t="s">
        <v>727</v>
      </c>
    </row>
    <row r="192" spans="1:65" s="2" customFormat="1" ht="37.9" customHeight="1">
      <c r="A192" s="34"/>
      <c r="B192" s="35"/>
      <c r="C192" s="192" t="s">
        <v>476</v>
      </c>
      <c r="D192" s="192" t="s">
        <v>274</v>
      </c>
      <c r="E192" s="193" t="s">
        <v>8062</v>
      </c>
      <c r="F192" s="194" t="s">
        <v>8063</v>
      </c>
      <c r="G192" s="195" t="s">
        <v>5242</v>
      </c>
      <c r="H192" s="196">
        <v>6</v>
      </c>
      <c r="I192" s="197"/>
      <c r="J192" s="198">
        <f t="shared" si="10"/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 t="shared" si="11"/>
        <v>0</v>
      </c>
      <c r="Q192" s="201">
        <v>0</v>
      </c>
      <c r="R192" s="201">
        <f t="shared" si="12"/>
        <v>0</v>
      </c>
      <c r="S192" s="201">
        <v>0</v>
      </c>
      <c r="T192" s="202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84</v>
      </c>
      <c r="AY192" s="17" t="s">
        <v>272</v>
      </c>
      <c r="BE192" s="204">
        <f t="shared" si="14"/>
        <v>0</v>
      </c>
      <c r="BF192" s="204">
        <f t="shared" si="15"/>
        <v>0</v>
      </c>
      <c r="BG192" s="204">
        <f t="shared" si="16"/>
        <v>0</v>
      </c>
      <c r="BH192" s="204">
        <f t="shared" si="17"/>
        <v>0</v>
      </c>
      <c r="BI192" s="204">
        <f t="shared" si="18"/>
        <v>0</v>
      </c>
      <c r="BJ192" s="17" t="s">
        <v>16</v>
      </c>
      <c r="BK192" s="204">
        <f t="shared" si="19"/>
        <v>0</v>
      </c>
      <c r="BL192" s="17" t="s">
        <v>279</v>
      </c>
      <c r="BM192" s="203" t="s">
        <v>741</v>
      </c>
    </row>
    <row r="193" spans="1:65" s="2" customFormat="1" ht="37.9" customHeight="1">
      <c r="A193" s="34"/>
      <c r="B193" s="35"/>
      <c r="C193" s="192" t="s">
        <v>483</v>
      </c>
      <c r="D193" s="192" t="s">
        <v>274</v>
      </c>
      <c r="E193" s="193" t="s">
        <v>7987</v>
      </c>
      <c r="F193" s="194" t="s">
        <v>7988</v>
      </c>
      <c r="G193" s="195" t="s">
        <v>5242</v>
      </c>
      <c r="H193" s="196">
        <v>1</v>
      </c>
      <c r="I193" s="197"/>
      <c r="J193" s="198">
        <f t="shared" si="10"/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 t="shared" si="11"/>
        <v>0</v>
      </c>
      <c r="Q193" s="201">
        <v>0</v>
      </c>
      <c r="R193" s="201">
        <f t="shared" si="12"/>
        <v>0</v>
      </c>
      <c r="S193" s="201">
        <v>0</v>
      </c>
      <c r="T193" s="202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84</v>
      </c>
      <c r="AY193" s="17" t="s">
        <v>272</v>
      </c>
      <c r="BE193" s="204">
        <f t="shared" si="14"/>
        <v>0</v>
      </c>
      <c r="BF193" s="204">
        <f t="shared" si="15"/>
        <v>0</v>
      </c>
      <c r="BG193" s="204">
        <f t="shared" si="16"/>
        <v>0</v>
      </c>
      <c r="BH193" s="204">
        <f t="shared" si="17"/>
        <v>0</v>
      </c>
      <c r="BI193" s="204">
        <f t="shared" si="18"/>
        <v>0</v>
      </c>
      <c r="BJ193" s="17" t="s">
        <v>16</v>
      </c>
      <c r="BK193" s="204">
        <f t="shared" si="19"/>
        <v>0</v>
      </c>
      <c r="BL193" s="17" t="s">
        <v>279</v>
      </c>
      <c r="BM193" s="203" t="s">
        <v>765</v>
      </c>
    </row>
    <row r="194" spans="1:65" s="2" customFormat="1" ht="16.5" customHeight="1">
      <c r="A194" s="34"/>
      <c r="B194" s="35"/>
      <c r="C194" s="192" t="s">
        <v>491</v>
      </c>
      <c r="D194" s="192" t="s">
        <v>274</v>
      </c>
      <c r="E194" s="193" t="s">
        <v>7989</v>
      </c>
      <c r="F194" s="194" t="s">
        <v>7990</v>
      </c>
      <c r="G194" s="195" t="s">
        <v>5242</v>
      </c>
      <c r="H194" s="196">
        <v>1</v>
      </c>
      <c r="I194" s="197"/>
      <c r="J194" s="198">
        <f t="shared" si="10"/>
        <v>0</v>
      </c>
      <c r="K194" s="194" t="s">
        <v>1</v>
      </c>
      <c r="L194" s="39"/>
      <c r="M194" s="199" t="s">
        <v>1</v>
      </c>
      <c r="N194" s="200" t="s">
        <v>41</v>
      </c>
      <c r="O194" s="71"/>
      <c r="P194" s="201">
        <f t="shared" si="11"/>
        <v>0</v>
      </c>
      <c r="Q194" s="201">
        <v>0</v>
      </c>
      <c r="R194" s="201">
        <f t="shared" si="12"/>
        <v>0</v>
      </c>
      <c r="S194" s="201">
        <v>0</v>
      </c>
      <c r="T194" s="202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 t="shared" si="14"/>
        <v>0</v>
      </c>
      <c r="BF194" s="204">
        <f t="shared" si="15"/>
        <v>0</v>
      </c>
      <c r="BG194" s="204">
        <f t="shared" si="16"/>
        <v>0</v>
      </c>
      <c r="BH194" s="204">
        <f t="shared" si="17"/>
        <v>0</v>
      </c>
      <c r="BI194" s="204">
        <f t="shared" si="18"/>
        <v>0</v>
      </c>
      <c r="BJ194" s="17" t="s">
        <v>16</v>
      </c>
      <c r="BK194" s="204">
        <f t="shared" si="19"/>
        <v>0</v>
      </c>
      <c r="BL194" s="17" t="s">
        <v>279</v>
      </c>
      <c r="BM194" s="203" t="s">
        <v>781</v>
      </c>
    </row>
    <row r="195" spans="1:65" s="2" customFormat="1" ht="16.5" customHeight="1">
      <c r="A195" s="34"/>
      <c r="B195" s="35"/>
      <c r="C195" s="192" t="s">
        <v>496</v>
      </c>
      <c r="D195" s="192" t="s">
        <v>274</v>
      </c>
      <c r="E195" s="193" t="s">
        <v>7991</v>
      </c>
      <c r="F195" s="194" t="s">
        <v>7992</v>
      </c>
      <c r="G195" s="195" t="s">
        <v>5242</v>
      </c>
      <c r="H195" s="196">
        <v>1</v>
      </c>
      <c r="I195" s="197"/>
      <c r="J195" s="198">
        <f t="shared" si="10"/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 t="shared" si="11"/>
        <v>0</v>
      </c>
      <c r="Q195" s="201">
        <v>0</v>
      </c>
      <c r="R195" s="201">
        <f t="shared" si="12"/>
        <v>0</v>
      </c>
      <c r="S195" s="201">
        <v>0</v>
      </c>
      <c r="T195" s="202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84</v>
      </c>
      <c r="AY195" s="17" t="s">
        <v>272</v>
      </c>
      <c r="BE195" s="204">
        <f t="shared" si="14"/>
        <v>0</v>
      </c>
      <c r="BF195" s="204">
        <f t="shared" si="15"/>
        <v>0</v>
      </c>
      <c r="BG195" s="204">
        <f t="shared" si="16"/>
        <v>0</v>
      </c>
      <c r="BH195" s="204">
        <f t="shared" si="17"/>
        <v>0</v>
      </c>
      <c r="BI195" s="204">
        <f t="shared" si="18"/>
        <v>0</v>
      </c>
      <c r="BJ195" s="17" t="s">
        <v>16</v>
      </c>
      <c r="BK195" s="204">
        <f t="shared" si="19"/>
        <v>0</v>
      </c>
      <c r="BL195" s="17" t="s">
        <v>279</v>
      </c>
      <c r="BM195" s="203" t="s">
        <v>794</v>
      </c>
    </row>
    <row r="196" spans="1:65" s="2" customFormat="1" ht="49.15" customHeight="1">
      <c r="A196" s="34"/>
      <c r="B196" s="35"/>
      <c r="C196" s="192" t="s">
        <v>504</v>
      </c>
      <c r="D196" s="192" t="s">
        <v>274</v>
      </c>
      <c r="E196" s="193" t="s">
        <v>8064</v>
      </c>
      <c r="F196" s="194" t="s">
        <v>8065</v>
      </c>
      <c r="G196" s="195" t="s">
        <v>5242</v>
      </c>
      <c r="H196" s="196">
        <v>1</v>
      </c>
      <c r="I196" s="197"/>
      <c r="J196" s="198">
        <f t="shared" si="10"/>
        <v>0</v>
      </c>
      <c r="K196" s="194" t="s">
        <v>1</v>
      </c>
      <c r="L196" s="39"/>
      <c r="M196" s="199" t="s">
        <v>1</v>
      </c>
      <c r="N196" s="200" t="s">
        <v>41</v>
      </c>
      <c r="O196" s="71"/>
      <c r="P196" s="201">
        <f t="shared" si="11"/>
        <v>0</v>
      </c>
      <c r="Q196" s="201">
        <v>0</v>
      </c>
      <c r="R196" s="201">
        <f t="shared" si="12"/>
        <v>0</v>
      </c>
      <c r="S196" s="201">
        <v>0</v>
      </c>
      <c r="T196" s="202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 t="shared" si="14"/>
        <v>0</v>
      </c>
      <c r="BF196" s="204">
        <f t="shared" si="15"/>
        <v>0</v>
      </c>
      <c r="BG196" s="204">
        <f t="shared" si="16"/>
        <v>0</v>
      </c>
      <c r="BH196" s="204">
        <f t="shared" si="17"/>
        <v>0</v>
      </c>
      <c r="BI196" s="204">
        <f t="shared" si="18"/>
        <v>0</v>
      </c>
      <c r="BJ196" s="17" t="s">
        <v>16</v>
      </c>
      <c r="BK196" s="204">
        <f t="shared" si="19"/>
        <v>0</v>
      </c>
      <c r="BL196" s="17" t="s">
        <v>279</v>
      </c>
      <c r="BM196" s="203" t="s">
        <v>809</v>
      </c>
    </row>
    <row r="197" spans="1:65" s="2" customFormat="1" ht="37.9" customHeight="1">
      <c r="A197" s="34"/>
      <c r="B197" s="35"/>
      <c r="C197" s="192" t="s">
        <v>511</v>
      </c>
      <c r="D197" s="192" t="s">
        <v>274</v>
      </c>
      <c r="E197" s="193" t="s">
        <v>8066</v>
      </c>
      <c r="F197" s="194" t="s">
        <v>8067</v>
      </c>
      <c r="G197" s="195" t="s">
        <v>5242</v>
      </c>
      <c r="H197" s="196">
        <v>2</v>
      </c>
      <c r="I197" s="197"/>
      <c r="J197" s="198">
        <f t="shared" si="10"/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 t="shared" si="11"/>
        <v>0</v>
      </c>
      <c r="Q197" s="201">
        <v>0</v>
      </c>
      <c r="R197" s="201">
        <f t="shared" si="12"/>
        <v>0</v>
      </c>
      <c r="S197" s="201">
        <v>0</v>
      </c>
      <c r="T197" s="202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279</v>
      </c>
      <c r="AT197" s="203" t="s">
        <v>274</v>
      </c>
      <c r="AU197" s="203" t="s">
        <v>84</v>
      </c>
      <c r="AY197" s="17" t="s">
        <v>272</v>
      </c>
      <c r="BE197" s="204">
        <f t="shared" si="14"/>
        <v>0</v>
      </c>
      <c r="BF197" s="204">
        <f t="shared" si="15"/>
        <v>0</v>
      </c>
      <c r="BG197" s="204">
        <f t="shared" si="16"/>
        <v>0</v>
      </c>
      <c r="BH197" s="204">
        <f t="shared" si="17"/>
        <v>0</v>
      </c>
      <c r="BI197" s="204">
        <f t="shared" si="18"/>
        <v>0</v>
      </c>
      <c r="BJ197" s="17" t="s">
        <v>16</v>
      </c>
      <c r="BK197" s="204">
        <f t="shared" si="19"/>
        <v>0</v>
      </c>
      <c r="BL197" s="17" t="s">
        <v>279</v>
      </c>
      <c r="BM197" s="203" t="s">
        <v>824</v>
      </c>
    </row>
    <row r="198" spans="1:65" s="2" customFormat="1" ht="37.9" customHeight="1">
      <c r="A198" s="34"/>
      <c r="B198" s="35"/>
      <c r="C198" s="192" t="s">
        <v>516</v>
      </c>
      <c r="D198" s="192" t="s">
        <v>274</v>
      </c>
      <c r="E198" s="193" t="s">
        <v>8068</v>
      </c>
      <c r="F198" s="194" t="s">
        <v>8069</v>
      </c>
      <c r="G198" s="195" t="s">
        <v>5242</v>
      </c>
      <c r="H198" s="196">
        <v>1</v>
      </c>
      <c r="I198" s="197"/>
      <c r="J198" s="198">
        <f t="shared" si="10"/>
        <v>0</v>
      </c>
      <c r="K198" s="194" t="s">
        <v>1</v>
      </c>
      <c r="L198" s="39"/>
      <c r="M198" s="199" t="s">
        <v>1</v>
      </c>
      <c r="N198" s="200" t="s">
        <v>41</v>
      </c>
      <c r="O198" s="71"/>
      <c r="P198" s="201">
        <f t="shared" si="11"/>
        <v>0</v>
      </c>
      <c r="Q198" s="201">
        <v>0</v>
      </c>
      <c r="R198" s="201">
        <f t="shared" si="12"/>
        <v>0</v>
      </c>
      <c r="S198" s="201">
        <v>0</v>
      </c>
      <c r="T198" s="202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279</v>
      </c>
      <c r="AT198" s="203" t="s">
        <v>274</v>
      </c>
      <c r="AU198" s="203" t="s">
        <v>84</v>
      </c>
      <c r="AY198" s="17" t="s">
        <v>272</v>
      </c>
      <c r="BE198" s="204">
        <f t="shared" si="14"/>
        <v>0</v>
      </c>
      <c r="BF198" s="204">
        <f t="shared" si="15"/>
        <v>0</v>
      </c>
      <c r="BG198" s="204">
        <f t="shared" si="16"/>
        <v>0</v>
      </c>
      <c r="BH198" s="204">
        <f t="shared" si="17"/>
        <v>0</v>
      </c>
      <c r="BI198" s="204">
        <f t="shared" si="18"/>
        <v>0</v>
      </c>
      <c r="BJ198" s="17" t="s">
        <v>16</v>
      </c>
      <c r="BK198" s="204">
        <f t="shared" si="19"/>
        <v>0</v>
      </c>
      <c r="BL198" s="17" t="s">
        <v>279</v>
      </c>
      <c r="BM198" s="203" t="s">
        <v>856</v>
      </c>
    </row>
    <row r="199" spans="1:65" s="2" customFormat="1" ht="33" customHeight="1">
      <c r="A199" s="34"/>
      <c r="B199" s="35"/>
      <c r="C199" s="192" t="s">
        <v>523</v>
      </c>
      <c r="D199" s="192" t="s">
        <v>274</v>
      </c>
      <c r="E199" s="193" t="s">
        <v>8070</v>
      </c>
      <c r="F199" s="194" t="s">
        <v>8071</v>
      </c>
      <c r="G199" s="195" t="s">
        <v>5242</v>
      </c>
      <c r="H199" s="196">
        <v>1</v>
      </c>
      <c r="I199" s="197"/>
      <c r="J199" s="198">
        <f t="shared" si="10"/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 t="shared" si="11"/>
        <v>0</v>
      </c>
      <c r="Q199" s="201">
        <v>0</v>
      </c>
      <c r="R199" s="201">
        <f t="shared" si="12"/>
        <v>0</v>
      </c>
      <c r="S199" s="201">
        <v>0</v>
      </c>
      <c r="T199" s="202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 t="shared" si="14"/>
        <v>0</v>
      </c>
      <c r="BF199" s="204">
        <f t="shared" si="15"/>
        <v>0</v>
      </c>
      <c r="BG199" s="204">
        <f t="shared" si="16"/>
        <v>0</v>
      </c>
      <c r="BH199" s="204">
        <f t="shared" si="17"/>
        <v>0</v>
      </c>
      <c r="BI199" s="204">
        <f t="shared" si="18"/>
        <v>0</v>
      </c>
      <c r="BJ199" s="17" t="s">
        <v>16</v>
      </c>
      <c r="BK199" s="204">
        <f t="shared" si="19"/>
        <v>0</v>
      </c>
      <c r="BL199" s="17" t="s">
        <v>279</v>
      </c>
      <c r="BM199" s="203" t="s">
        <v>901</v>
      </c>
    </row>
    <row r="200" spans="1:65" s="2" customFormat="1" ht="37.9" customHeight="1">
      <c r="A200" s="34"/>
      <c r="B200" s="35"/>
      <c r="C200" s="192" t="s">
        <v>531</v>
      </c>
      <c r="D200" s="192" t="s">
        <v>274</v>
      </c>
      <c r="E200" s="193" t="s">
        <v>8072</v>
      </c>
      <c r="F200" s="194" t="s">
        <v>8073</v>
      </c>
      <c r="G200" s="195" t="s">
        <v>5242</v>
      </c>
      <c r="H200" s="196">
        <v>1</v>
      </c>
      <c r="I200" s="197"/>
      <c r="J200" s="198">
        <f t="shared" si="10"/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 t="shared" si="11"/>
        <v>0</v>
      </c>
      <c r="Q200" s="201">
        <v>0</v>
      </c>
      <c r="R200" s="201">
        <f t="shared" si="12"/>
        <v>0</v>
      </c>
      <c r="S200" s="201">
        <v>0</v>
      </c>
      <c r="T200" s="202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 t="shared" si="14"/>
        <v>0</v>
      </c>
      <c r="BF200" s="204">
        <f t="shared" si="15"/>
        <v>0</v>
      </c>
      <c r="BG200" s="204">
        <f t="shared" si="16"/>
        <v>0</v>
      </c>
      <c r="BH200" s="204">
        <f t="shared" si="17"/>
        <v>0</v>
      </c>
      <c r="BI200" s="204">
        <f t="shared" si="18"/>
        <v>0</v>
      </c>
      <c r="BJ200" s="17" t="s">
        <v>16</v>
      </c>
      <c r="BK200" s="204">
        <f t="shared" si="19"/>
        <v>0</v>
      </c>
      <c r="BL200" s="17" t="s">
        <v>279</v>
      </c>
      <c r="BM200" s="203" t="s">
        <v>936</v>
      </c>
    </row>
    <row r="201" spans="1:65" s="2" customFormat="1" ht="66.75" customHeight="1">
      <c r="A201" s="34"/>
      <c r="B201" s="35"/>
      <c r="C201" s="192" t="s">
        <v>536</v>
      </c>
      <c r="D201" s="192" t="s">
        <v>274</v>
      </c>
      <c r="E201" s="193" t="s">
        <v>8074</v>
      </c>
      <c r="F201" s="194" t="s">
        <v>8075</v>
      </c>
      <c r="G201" s="195" t="s">
        <v>5242</v>
      </c>
      <c r="H201" s="196">
        <v>2</v>
      </c>
      <c r="I201" s="197"/>
      <c r="J201" s="198">
        <f t="shared" si="10"/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 t="shared" si="11"/>
        <v>0</v>
      </c>
      <c r="Q201" s="201">
        <v>0</v>
      </c>
      <c r="R201" s="201">
        <f t="shared" si="12"/>
        <v>0</v>
      </c>
      <c r="S201" s="201">
        <v>0</v>
      </c>
      <c r="T201" s="202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279</v>
      </c>
      <c r="AT201" s="203" t="s">
        <v>274</v>
      </c>
      <c r="AU201" s="203" t="s">
        <v>84</v>
      </c>
      <c r="AY201" s="17" t="s">
        <v>272</v>
      </c>
      <c r="BE201" s="204">
        <f t="shared" si="14"/>
        <v>0</v>
      </c>
      <c r="BF201" s="204">
        <f t="shared" si="15"/>
        <v>0</v>
      </c>
      <c r="BG201" s="204">
        <f t="shared" si="16"/>
        <v>0</v>
      </c>
      <c r="BH201" s="204">
        <f t="shared" si="17"/>
        <v>0</v>
      </c>
      <c r="BI201" s="204">
        <f t="shared" si="18"/>
        <v>0</v>
      </c>
      <c r="BJ201" s="17" t="s">
        <v>16</v>
      </c>
      <c r="BK201" s="204">
        <f t="shared" si="19"/>
        <v>0</v>
      </c>
      <c r="BL201" s="17" t="s">
        <v>279</v>
      </c>
      <c r="BM201" s="203" t="s">
        <v>949</v>
      </c>
    </row>
    <row r="202" spans="1:65" s="2" customFormat="1" ht="33" customHeight="1">
      <c r="A202" s="34"/>
      <c r="B202" s="35"/>
      <c r="C202" s="192" t="s">
        <v>544</v>
      </c>
      <c r="D202" s="192" t="s">
        <v>274</v>
      </c>
      <c r="E202" s="193" t="s">
        <v>8076</v>
      </c>
      <c r="F202" s="194" t="s">
        <v>8077</v>
      </c>
      <c r="G202" s="195" t="s">
        <v>5242</v>
      </c>
      <c r="H202" s="196">
        <v>2</v>
      </c>
      <c r="I202" s="197"/>
      <c r="J202" s="198">
        <f t="shared" si="10"/>
        <v>0</v>
      </c>
      <c r="K202" s="194" t="s">
        <v>1</v>
      </c>
      <c r="L202" s="39"/>
      <c r="M202" s="199" t="s">
        <v>1</v>
      </c>
      <c r="N202" s="200" t="s">
        <v>41</v>
      </c>
      <c r="O202" s="71"/>
      <c r="P202" s="201">
        <f t="shared" si="11"/>
        <v>0</v>
      </c>
      <c r="Q202" s="201">
        <v>0</v>
      </c>
      <c r="R202" s="201">
        <f t="shared" si="12"/>
        <v>0</v>
      </c>
      <c r="S202" s="201">
        <v>0</v>
      </c>
      <c r="T202" s="202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279</v>
      </c>
      <c r="AT202" s="203" t="s">
        <v>274</v>
      </c>
      <c r="AU202" s="203" t="s">
        <v>84</v>
      </c>
      <c r="AY202" s="17" t="s">
        <v>272</v>
      </c>
      <c r="BE202" s="204">
        <f t="shared" si="14"/>
        <v>0</v>
      </c>
      <c r="BF202" s="204">
        <f t="shared" si="15"/>
        <v>0</v>
      </c>
      <c r="BG202" s="204">
        <f t="shared" si="16"/>
        <v>0</v>
      </c>
      <c r="BH202" s="204">
        <f t="shared" si="17"/>
        <v>0</v>
      </c>
      <c r="BI202" s="204">
        <f t="shared" si="18"/>
        <v>0</v>
      </c>
      <c r="BJ202" s="17" t="s">
        <v>16</v>
      </c>
      <c r="BK202" s="204">
        <f t="shared" si="19"/>
        <v>0</v>
      </c>
      <c r="BL202" s="17" t="s">
        <v>279</v>
      </c>
      <c r="BM202" s="203" t="s">
        <v>965</v>
      </c>
    </row>
    <row r="203" spans="1:65" s="2" customFormat="1" ht="33" customHeight="1">
      <c r="A203" s="34"/>
      <c r="B203" s="35"/>
      <c r="C203" s="192" t="s">
        <v>551</v>
      </c>
      <c r="D203" s="192" t="s">
        <v>274</v>
      </c>
      <c r="E203" s="193" t="s">
        <v>8078</v>
      </c>
      <c r="F203" s="194" t="s">
        <v>8079</v>
      </c>
      <c r="G203" s="195" t="s">
        <v>5242</v>
      </c>
      <c r="H203" s="196">
        <v>2</v>
      </c>
      <c r="I203" s="197"/>
      <c r="J203" s="198">
        <f t="shared" si="10"/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 t="shared" si="11"/>
        <v>0</v>
      </c>
      <c r="Q203" s="201">
        <v>0</v>
      </c>
      <c r="R203" s="201">
        <f t="shared" si="12"/>
        <v>0</v>
      </c>
      <c r="S203" s="201">
        <v>0</v>
      </c>
      <c r="T203" s="202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279</v>
      </c>
      <c r="AT203" s="203" t="s">
        <v>274</v>
      </c>
      <c r="AU203" s="203" t="s">
        <v>84</v>
      </c>
      <c r="AY203" s="17" t="s">
        <v>272</v>
      </c>
      <c r="BE203" s="204">
        <f t="shared" si="14"/>
        <v>0</v>
      </c>
      <c r="BF203" s="204">
        <f t="shared" si="15"/>
        <v>0</v>
      </c>
      <c r="BG203" s="204">
        <f t="shared" si="16"/>
        <v>0</v>
      </c>
      <c r="BH203" s="204">
        <f t="shared" si="17"/>
        <v>0</v>
      </c>
      <c r="BI203" s="204">
        <f t="shared" si="18"/>
        <v>0</v>
      </c>
      <c r="BJ203" s="17" t="s">
        <v>16</v>
      </c>
      <c r="BK203" s="204">
        <f t="shared" si="19"/>
        <v>0</v>
      </c>
      <c r="BL203" s="17" t="s">
        <v>279</v>
      </c>
      <c r="BM203" s="203" t="s">
        <v>6382</v>
      </c>
    </row>
    <row r="204" spans="1:65" s="2" customFormat="1" ht="37.9" customHeight="1">
      <c r="A204" s="34"/>
      <c r="B204" s="35"/>
      <c r="C204" s="192" t="s">
        <v>559</v>
      </c>
      <c r="D204" s="192" t="s">
        <v>274</v>
      </c>
      <c r="E204" s="193" t="s">
        <v>8080</v>
      </c>
      <c r="F204" s="194" t="s">
        <v>8081</v>
      </c>
      <c r="G204" s="195" t="s">
        <v>5242</v>
      </c>
      <c r="H204" s="196">
        <v>1</v>
      </c>
      <c r="I204" s="197"/>
      <c r="J204" s="198">
        <f t="shared" si="10"/>
        <v>0</v>
      </c>
      <c r="K204" s="194" t="s">
        <v>1</v>
      </c>
      <c r="L204" s="39"/>
      <c r="M204" s="199" t="s">
        <v>1</v>
      </c>
      <c r="N204" s="200" t="s">
        <v>41</v>
      </c>
      <c r="O204" s="71"/>
      <c r="P204" s="201">
        <f t="shared" si="11"/>
        <v>0</v>
      </c>
      <c r="Q204" s="201">
        <v>0</v>
      </c>
      <c r="R204" s="201">
        <f t="shared" si="12"/>
        <v>0</v>
      </c>
      <c r="S204" s="201">
        <v>0</v>
      </c>
      <c r="T204" s="202">
        <f t="shared" si="1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84</v>
      </c>
      <c r="AY204" s="17" t="s">
        <v>272</v>
      </c>
      <c r="BE204" s="204">
        <f t="shared" si="14"/>
        <v>0</v>
      </c>
      <c r="BF204" s="204">
        <f t="shared" si="15"/>
        <v>0</v>
      </c>
      <c r="BG204" s="204">
        <f t="shared" si="16"/>
        <v>0</v>
      </c>
      <c r="BH204" s="204">
        <f t="shared" si="17"/>
        <v>0</v>
      </c>
      <c r="BI204" s="204">
        <f t="shared" si="18"/>
        <v>0</v>
      </c>
      <c r="BJ204" s="17" t="s">
        <v>16</v>
      </c>
      <c r="BK204" s="204">
        <f t="shared" si="19"/>
        <v>0</v>
      </c>
      <c r="BL204" s="17" t="s">
        <v>279</v>
      </c>
      <c r="BM204" s="203" t="s">
        <v>978</v>
      </c>
    </row>
    <row r="205" spans="1:65" s="2" customFormat="1" ht="37.9" customHeight="1">
      <c r="A205" s="34"/>
      <c r="B205" s="35"/>
      <c r="C205" s="192" t="s">
        <v>574</v>
      </c>
      <c r="D205" s="192" t="s">
        <v>274</v>
      </c>
      <c r="E205" s="193" t="s">
        <v>8082</v>
      </c>
      <c r="F205" s="194" t="s">
        <v>8083</v>
      </c>
      <c r="G205" s="195" t="s">
        <v>5242</v>
      </c>
      <c r="H205" s="196">
        <v>2</v>
      </c>
      <c r="I205" s="197"/>
      <c r="J205" s="198">
        <f t="shared" si="10"/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 t="shared" si="11"/>
        <v>0</v>
      </c>
      <c r="Q205" s="201">
        <v>0</v>
      </c>
      <c r="R205" s="201">
        <f t="shared" si="12"/>
        <v>0</v>
      </c>
      <c r="S205" s="201">
        <v>0</v>
      </c>
      <c r="T205" s="202">
        <f t="shared" si="1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 t="shared" si="14"/>
        <v>0</v>
      </c>
      <c r="BF205" s="204">
        <f t="shared" si="15"/>
        <v>0</v>
      </c>
      <c r="BG205" s="204">
        <f t="shared" si="16"/>
        <v>0</v>
      </c>
      <c r="BH205" s="204">
        <f t="shared" si="17"/>
        <v>0</v>
      </c>
      <c r="BI205" s="204">
        <f t="shared" si="18"/>
        <v>0</v>
      </c>
      <c r="BJ205" s="17" t="s">
        <v>16</v>
      </c>
      <c r="BK205" s="204">
        <f t="shared" si="19"/>
        <v>0</v>
      </c>
      <c r="BL205" s="17" t="s">
        <v>279</v>
      </c>
      <c r="BM205" s="203" t="s">
        <v>4978</v>
      </c>
    </row>
    <row r="206" spans="1:65" s="2" customFormat="1" ht="37.9" customHeight="1">
      <c r="A206" s="34"/>
      <c r="B206" s="35"/>
      <c r="C206" s="192" t="s">
        <v>584</v>
      </c>
      <c r="D206" s="192" t="s">
        <v>274</v>
      </c>
      <c r="E206" s="193" t="s">
        <v>8084</v>
      </c>
      <c r="F206" s="194" t="s">
        <v>8085</v>
      </c>
      <c r="G206" s="195" t="s">
        <v>8051</v>
      </c>
      <c r="H206" s="196">
        <v>1</v>
      </c>
      <c r="I206" s="197"/>
      <c r="J206" s="198">
        <f t="shared" si="10"/>
        <v>0</v>
      </c>
      <c r="K206" s="194" t="s">
        <v>1</v>
      </c>
      <c r="L206" s="39"/>
      <c r="M206" s="199" t="s">
        <v>1</v>
      </c>
      <c r="N206" s="200" t="s">
        <v>41</v>
      </c>
      <c r="O206" s="71"/>
      <c r="P206" s="201">
        <f t="shared" si="11"/>
        <v>0</v>
      </c>
      <c r="Q206" s="201">
        <v>0</v>
      </c>
      <c r="R206" s="201">
        <f t="shared" si="12"/>
        <v>0</v>
      </c>
      <c r="S206" s="201">
        <v>0</v>
      </c>
      <c r="T206" s="202">
        <f t="shared" si="1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279</v>
      </c>
      <c r="AT206" s="203" t="s">
        <v>274</v>
      </c>
      <c r="AU206" s="203" t="s">
        <v>84</v>
      </c>
      <c r="AY206" s="17" t="s">
        <v>272</v>
      </c>
      <c r="BE206" s="204">
        <f t="shared" si="14"/>
        <v>0</v>
      </c>
      <c r="BF206" s="204">
        <f t="shared" si="15"/>
        <v>0</v>
      </c>
      <c r="BG206" s="204">
        <f t="shared" si="16"/>
        <v>0</v>
      </c>
      <c r="BH206" s="204">
        <f t="shared" si="17"/>
        <v>0</v>
      </c>
      <c r="BI206" s="204">
        <f t="shared" si="18"/>
        <v>0</v>
      </c>
      <c r="BJ206" s="17" t="s">
        <v>16</v>
      </c>
      <c r="BK206" s="204">
        <f t="shared" si="19"/>
        <v>0</v>
      </c>
      <c r="BL206" s="17" t="s">
        <v>279</v>
      </c>
      <c r="BM206" s="203" t="s">
        <v>992</v>
      </c>
    </row>
    <row r="207" spans="1:65" s="2" customFormat="1" ht="16.5" customHeight="1">
      <c r="A207" s="34"/>
      <c r="B207" s="35"/>
      <c r="C207" s="192" t="s">
        <v>594</v>
      </c>
      <c r="D207" s="192" t="s">
        <v>274</v>
      </c>
      <c r="E207" s="193" t="s">
        <v>8086</v>
      </c>
      <c r="F207" s="194" t="s">
        <v>8087</v>
      </c>
      <c r="G207" s="195" t="s">
        <v>5242</v>
      </c>
      <c r="H207" s="196">
        <v>4</v>
      </c>
      <c r="I207" s="197"/>
      <c r="J207" s="198">
        <f t="shared" si="10"/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 t="shared" si="11"/>
        <v>0</v>
      </c>
      <c r="Q207" s="201">
        <v>0</v>
      </c>
      <c r="R207" s="201">
        <f t="shared" si="12"/>
        <v>0</v>
      </c>
      <c r="S207" s="201">
        <v>0</v>
      </c>
      <c r="T207" s="202">
        <f t="shared" si="1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279</v>
      </c>
      <c r="AT207" s="203" t="s">
        <v>274</v>
      </c>
      <c r="AU207" s="203" t="s">
        <v>84</v>
      </c>
      <c r="AY207" s="17" t="s">
        <v>272</v>
      </c>
      <c r="BE207" s="204">
        <f t="shared" si="14"/>
        <v>0</v>
      </c>
      <c r="BF207" s="204">
        <f t="shared" si="15"/>
        <v>0</v>
      </c>
      <c r="BG207" s="204">
        <f t="shared" si="16"/>
        <v>0</v>
      </c>
      <c r="BH207" s="204">
        <f t="shared" si="17"/>
        <v>0</v>
      </c>
      <c r="BI207" s="204">
        <f t="shared" si="18"/>
        <v>0</v>
      </c>
      <c r="BJ207" s="17" t="s">
        <v>16</v>
      </c>
      <c r="BK207" s="204">
        <f t="shared" si="19"/>
        <v>0</v>
      </c>
      <c r="BL207" s="17" t="s">
        <v>279</v>
      </c>
      <c r="BM207" s="203" t="s">
        <v>1009</v>
      </c>
    </row>
    <row r="208" spans="1:65" s="2" customFormat="1" ht="37.9" customHeight="1">
      <c r="A208" s="34"/>
      <c r="B208" s="35"/>
      <c r="C208" s="192" t="s">
        <v>606</v>
      </c>
      <c r="D208" s="192" t="s">
        <v>274</v>
      </c>
      <c r="E208" s="193" t="s">
        <v>8088</v>
      </c>
      <c r="F208" s="194" t="s">
        <v>8089</v>
      </c>
      <c r="G208" s="195" t="s">
        <v>5242</v>
      </c>
      <c r="H208" s="196">
        <v>8</v>
      </c>
      <c r="I208" s="197"/>
      <c r="J208" s="198">
        <f t="shared" si="10"/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 t="shared" si="11"/>
        <v>0</v>
      </c>
      <c r="Q208" s="201">
        <v>0</v>
      </c>
      <c r="R208" s="201">
        <f t="shared" si="12"/>
        <v>0</v>
      </c>
      <c r="S208" s="201">
        <v>0</v>
      </c>
      <c r="T208" s="202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279</v>
      </c>
      <c r="AT208" s="203" t="s">
        <v>274</v>
      </c>
      <c r="AU208" s="203" t="s">
        <v>84</v>
      </c>
      <c r="AY208" s="17" t="s">
        <v>272</v>
      </c>
      <c r="BE208" s="204">
        <f t="shared" si="14"/>
        <v>0</v>
      </c>
      <c r="BF208" s="204">
        <f t="shared" si="15"/>
        <v>0</v>
      </c>
      <c r="BG208" s="204">
        <f t="shared" si="16"/>
        <v>0</v>
      </c>
      <c r="BH208" s="204">
        <f t="shared" si="17"/>
        <v>0</v>
      </c>
      <c r="BI208" s="204">
        <f t="shared" si="18"/>
        <v>0</v>
      </c>
      <c r="BJ208" s="17" t="s">
        <v>16</v>
      </c>
      <c r="BK208" s="204">
        <f t="shared" si="19"/>
        <v>0</v>
      </c>
      <c r="BL208" s="17" t="s">
        <v>279</v>
      </c>
      <c r="BM208" s="203" t="s">
        <v>1024</v>
      </c>
    </row>
    <row r="209" spans="1:65" s="2" customFormat="1" ht="37.9" customHeight="1">
      <c r="A209" s="34"/>
      <c r="B209" s="35"/>
      <c r="C209" s="192" t="s">
        <v>617</v>
      </c>
      <c r="D209" s="192" t="s">
        <v>274</v>
      </c>
      <c r="E209" s="193" t="s">
        <v>8090</v>
      </c>
      <c r="F209" s="194" t="s">
        <v>8091</v>
      </c>
      <c r="G209" s="195" t="s">
        <v>5242</v>
      </c>
      <c r="H209" s="196">
        <v>4</v>
      </c>
      <c r="I209" s="197"/>
      <c r="J209" s="198">
        <f t="shared" si="10"/>
        <v>0</v>
      </c>
      <c r="K209" s="194" t="s">
        <v>1</v>
      </c>
      <c r="L209" s="39"/>
      <c r="M209" s="199" t="s">
        <v>1</v>
      </c>
      <c r="N209" s="200" t="s">
        <v>41</v>
      </c>
      <c r="O209" s="71"/>
      <c r="P209" s="201">
        <f t="shared" si="11"/>
        <v>0</v>
      </c>
      <c r="Q209" s="201">
        <v>0</v>
      </c>
      <c r="R209" s="201">
        <f t="shared" si="12"/>
        <v>0</v>
      </c>
      <c r="S209" s="201">
        <v>0</v>
      </c>
      <c r="T209" s="202">
        <f t="shared" si="1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84</v>
      </c>
      <c r="AY209" s="17" t="s">
        <v>272</v>
      </c>
      <c r="BE209" s="204">
        <f t="shared" si="14"/>
        <v>0</v>
      </c>
      <c r="BF209" s="204">
        <f t="shared" si="15"/>
        <v>0</v>
      </c>
      <c r="BG209" s="204">
        <f t="shared" si="16"/>
        <v>0</v>
      </c>
      <c r="BH209" s="204">
        <f t="shared" si="17"/>
        <v>0</v>
      </c>
      <c r="BI209" s="204">
        <f t="shared" si="18"/>
        <v>0</v>
      </c>
      <c r="BJ209" s="17" t="s">
        <v>16</v>
      </c>
      <c r="BK209" s="204">
        <f t="shared" si="19"/>
        <v>0</v>
      </c>
      <c r="BL209" s="17" t="s">
        <v>279</v>
      </c>
      <c r="BM209" s="203" t="s">
        <v>1054</v>
      </c>
    </row>
    <row r="210" spans="1:65" s="13" customFormat="1" ht="22.5">
      <c r="B210" s="210"/>
      <c r="C210" s="211"/>
      <c r="D210" s="212" t="s">
        <v>283</v>
      </c>
      <c r="E210" s="213" t="s">
        <v>1</v>
      </c>
      <c r="F210" s="214" t="s">
        <v>8092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8093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3" customFormat="1" ht="11.25">
      <c r="B212" s="210"/>
      <c r="C212" s="211"/>
      <c r="D212" s="212" t="s">
        <v>283</v>
      </c>
      <c r="E212" s="213" t="s">
        <v>1</v>
      </c>
      <c r="F212" s="214" t="s">
        <v>8094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279</v>
      </c>
      <c r="G213" s="222"/>
      <c r="H213" s="225">
        <v>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16</v>
      </c>
      <c r="AY213" s="231" t="s">
        <v>272</v>
      </c>
    </row>
    <row r="214" spans="1:65" s="2" customFormat="1" ht="37.9" customHeight="1">
      <c r="A214" s="34"/>
      <c r="B214" s="35"/>
      <c r="C214" s="192" t="s">
        <v>632</v>
      </c>
      <c r="D214" s="192" t="s">
        <v>274</v>
      </c>
      <c r="E214" s="193" t="s">
        <v>8095</v>
      </c>
      <c r="F214" s="194" t="s">
        <v>8096</v>
      </c>
      <c r="G214" s="195" t="s">
        <v>5242</v>
      </c>
      <c r="H214" s="196">
        <v>1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1072</v>
      </c>
    </row>
    <row r="215" spans="1:65" s="12" customFormat="1" ht="22.9" customHeight="1">
      <c r="B215" s="176"/>
      <c r="C215" s="177"/>
      <c r="D215" s="178" t="s">
        <v>75</v>
      </c>
      <c r="E215" s="190" t="s">
        <v>8097</v>
      </c>
      <c r="F215" s="190" t="s">
        <v>8098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SUM(P216:P232)</f>
        <v>0</v>
      </c>
      <c r="Q215" s="184"/>
      <c r="R215" s="185">
        <f>SUM(R216:R232)</f>
        <v>0</v>
      </c>
      <c r="S215" s="184"/>
      <c r="T215" s="186">
        <f>SUM(T216:T232)</f>
        <v>0</v>
      </c>
      <c r="AR215" s="187" t="s">
        <v>16</v>
      </c>
      <c r="AT215" s="188" t="s">
        <v>75</v>
      </c>
      <c r="AU215" s="188" t="s">
        <v>16</v>
      </c>
      <c r="AY215" s="187" t="s">
        <v>272</v>
      </c>
      <c r="BK215" s="189">
        <f>SUM(BK216:BK232)</f>
        <v>0</v>
      </c>
    </row>
    <row r="216" spans="1:65" s="2" customFormat="1" ht="49.15" customHeight="1">
      <c r="A216" s="34"/>
      <c r="B216" s="35"/>
      <c r="C216" s="192" t="s">
        <v>644</v>
      </c>
      <c r="D216" s="192" t="s">
        <v>274</v>
      </c>
      <c r="E216" s="193" t="s">
        <v>8099</v>
      </c>
      <c r="F216" s="194" t="s">
        <v>8100</v>
      </c>
      <c r="G216" s="195" t="s">
        <v>8051</v>
      </c>
      <c r="H216" s="196">
        <v>2</v>
      </c>
      <c r="I216" s="197"/>
      <c r="J216" s="198">
        <f t="shared" ref="J216:J232" si="20">ROUND(I216*H216,2)</f>
        <v>0</v>
      </c>
      <c r="K216" s="194" t="s">
        <v>1</v>
      </c>
      <c r="L216" s="39"/>
      <c r="M216" s="199" t="s">
        <v>1</v>
      </c>
      <c r="N216" s="200" t="s">
        <v>41</v>
      </c>
      <c r="O216" s="71"/>
      <c r="P216" s="201">
        <f t="shared" ref="P216:P232" si="21">O216*H216</f>
        <v>0</v>
      </c>
      <c r="Q216" s="201">
        <v>0</v>
      </c>
      <c r="R216" s="201">
        <f t="shared" ref="R216:R232" si="22">Q216*H216</f>
        <v>0</v>
      </c>
      <c r="S216" s="201">
        <v>0</v>
      </c>
      <c r="T216" s="202">
        <f t="shared" ref="T216:T232" si="23"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 t="shared" ref="BE216:BE232" si="24">IF(N216="základní",J216,0)</f>
        <v>0</v>
      </c>
      <c r="BF216" s="204">
        <f t="shared" ref="BF216:BF232" si="25">IF(N216="snížená",J216,0)</f>
        <v>0</v>
      </c>
      <c r="BG216" s="204">
        <f t="shared" ref="BG216:BG232" si="26">IF(N216="zákl. přenesená",J216,0)</f>
        <v>0</v>
      </c>
      <c r="BH216" s="204">
        <f t="shared" ref="BH216:BH232" si="27">IF(N216="sníž. přenesená",J216,0)</f>
        <v>0</v>
      </c>
      <c r="BI216" s="204">
        <f t="shared" ref="BI216:BI232" si="28">IF(N216="nulová",J216,0)</f>
        <v>0</v>
      </c>
      <c r="BJ216" s="17" t="s">
        <v>16</v>
      </c>
      <c r="BK216" s="204">
        <f t="shared" ref="BK216:BK232" si="29">ROUND(I216*H216,2)</f>
        <v>0</v>
      </c>
      <c r="BL216" s="17" t="s">
        <v>279</v>
      </c>
      <c r="BM216" s="203" t="s">
        <v>1106</v>
      </c>
    </row>
    <row r="217" spans="1:65" s="2" customFormat="1" ht="49.15" customHeight="1">
      <c r="A217" s="34"/>
      <c r="B217" s="35"/>
      <c r="C217" s="192" t="s">
        <v>653</v>
      </c>
      <c r="D217" s="192" t="s">
        <v>274</v>
      </c>
      <c r="E217" s="193" t="s">
        <v>8101</v>
      </c>
      <c r="F217" s="194" t="s">
        <v>8102</v>
      </c>
      <c r="G217" s="195" t="s">
        <v>8051</v>
      </c>
      <c r="H217" s="196">
        <v>1</v>
      </c>
      <c r="I217" s="197"/>
      <c r="J217" s="198">
        <f t="shared" si="20"/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 t="shared" si="21"/>
        <v>0</v>
      </c>
      <c r="Q217" s="201">
        <v>0</v>
      </c>
      <c r="R217" s="201">
        <f t="shared" si="22"/>
        <v>0</v>
      </c>
      <c r="S217" s="201">
        <v>0</v>
      </c>
      <c r="T217" s="202">
        <f t="shared" si="2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 t="shared" si="24"/>
        <v>0</v>
      </c>
      <c r="BF217" s="204">
        <f t="shared" si="25"/>
        <v>0</v>
      </c>
      <c r="BG217" s="204">
        <f t="shared" si="26"/>
        <v>0</v>
      </c>
      <c r="BH217" s="204">
        <f t="shared" si="27"/>
        <v>0</v>
      </c>
      <c r="BI217" s="204">
        <f t="shared" si="28"/>
        <v>0</v>
      </c>
      <c r="BJ217" s="17" t="s">
        <v>16</v>
      </c>
      <c r="BK217" s="204">
        <f t="shared" si="29"/>
        <v>0</v>
      </c>
      <c r="BL217" s="17" t="s">
        <v>279</v>
      </c>
      <c r="BM217" s="203" t="s">
        <v>1121</v>
      </c>
    </row>
    <row r="218" spans="1:65" s="2" customFormat="1" ht="37.9" customHeight="1">
      <c r="A218" s="34"/>
      <c r="B218" s="35"/>
      <c r="C218" s="192" t="s">
        <v>662</v>
      </c>
      <c r="D218" s="192" t="s">
        <v>274</v>
      </c>
      <c r="E218" s="193" t="s">
        <v>8060</v>
      </c>
      <c r="F218" s="194" t="s">
        <v>8061</v>
      </c>
      <c r="G218" s="195" t="s">
        <v>8051</v>
      </c>
      <c r="H218" s="196">
        <v>4</v>
      </c>
      <c r="I218" s="197"/>
      <c r="J218" s="198">
        <f t="shared" si="20"/>
        <v>0</v>
      </c>
      <c r="K218" s="194" t="s">
        <v>1</v>
      </c>
      <c r="L218" s="39"/>
      <c r="M218" s="199" t="s">
        <v>1</v>
      </c>
      <c r="N218" s="200" t="s">
        <v>41</v>
      </c>
      <c r="O218" s="71"/>
      <c r="P218" s="201">
        <f t="shared" si="21"/>
        <v>0</v>
      </c>
      <c r="Q218" s="201">
        <v>0</v>
      </c>
      <c r="R218" s="201">
        <f t="shared" si="22"/>
        <v>0</v>
      </c>
      <c r="S218" s="201">
        <v>0</v>
      </c>
      <c r="T218" s="202">
        <f t="shared" si="2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279</v>
      </c>
      <c r="AT218" s="203" t="s">
        <v>274</v>
      </c>
      <c r="AU218" s="203" t="s">
        <v>84</v>
      </c>
      <c r="AY218" s="17" t="s">
        <v>272</v>
      </c>
      <c r="BE218" s="204">
        <f t="shared" si="24"/>
        <v>0</v>
      </c>
      <c r="BF218" s="204">
        <f t="shared" si="25"/>
        <v>0</v>
      </c>
      <c r="BG218" s="204">
        <f t="shared" si="26"/>
        <v>0</v>
      </c>
      <c r="BH218" s="204">
        <f t="shared" si="27"/>
        <v>0</v>
      </c>
      <c r="BI218" s="204">
        <f t="shared" si="28"/>
        <v>0</v>
      </c>
      <c r="BJ218" s="17" t="s">
        <v>16</v>
      </c>
      <c r="BK218" s="204">
        <f t="shared" si="29"/>
        <v>0</v>
      </c>
      <c r="BL218" s="17" t="s">
        <v>279</v>
      </c>
      <c r="BM218" s="203" t="s">
        <v>1136</v>
      </c>
    </row>
    <row r="219" spans="1:65" s="2" customFormat="1" ht="37.9" customHeight="1">
      <c r="A219" s="34"/>
      <c r="B219" s="35"/>
      <c r="C219" s="192" t="s">
        <v>667</v>
      </c>
      <c r="D219" s="192" t="s">
        <v>274</v>
      </c>
      <c r="E219" s="193" t="s">
        <v>8062</v>
      </c>
      <c r="F219" s="194" t="s">
        <v>8063</v>
      </c>
      <c r="G219" s="195" t="s">
        <v>5242</v>
      </c>
      <c r="H219" s="196">
        <v>5</v>
      </c>
      <c r="I219" s="197"/>
      <c r="J219" s="198">
        <f t="shared" si="20"/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 t="shared" si="21"/>
        <v>0</v>
      </c>
      <c r="Q219" s="201">
        <v>0</v>
      </c>
      <c r="R219" s="201">
        <f t="shared" si="22"/>
        <v>0</v>
      </c>
      <c r="S219" s="201">
        <v>0</v>
      </c>
      <c r="T219" s="202">
        <f t="shared" si="2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 t="shared" si="24"/>
        <v>0</v>
      </c>
      <c r="BF219" s="204">
        <f t="shared" si="25"/>
        <v>0</v>
      </c>
      <c r="BG219" s="204">
        <f t="shared" si="26"/>
        <v>0</v>
      </c>
      <c r="BH219" s="204">
        <f t="shared" si="27"/>
        <v>0</v>
      </c>
      <c r="BI219" s="204">
        <f t="shared" si="28"/>
        <v>0</v>
      </c>
      <c r="BJ219" s="17" t="s">
        <v>16</v>
      </c>
      <c r="BK219" s="204">
        <f t="shared" si="29"/>
        <v>0</v>
      </c>
      <c r="BL219" s="17" t="s">
        <v>279</v>
      </c>
      <c r="BM219" s="203" t="s">
        <v>1251</v>
      </c>
    </row>
    <row r="220" spans="1:65" s="2" customFormat="1" ht="37.9" customHeight="1">
      <c r="A220" s="34"/>
      <c r="B220" s="35"/>
      <c r="C220" s="192" t="s">
        <v>676</v>
      </c>
      <c r="D220" s="192" t="s">
        <v>274</v>
      </c>
      <c r="E220" s="193" t="s">
        <v>7987</v>
      </c>
      <c r="F220" s="194" t="s">
        <v>7988</v>
      </c>
      <c r="G220" s="195" t="s">
        <v>5242</v>
      </c>
      <c r="H220" s="196">
        <v>1</v>
      </c>
      <c r="I220" s="197"/>
      <c r="J220" s="198">
        <f t="shared" si="20"/>
        <v>0</v>
      </c>
      <c r="K220" s="194" t="s">
        <v>1</v>
      </c>
      <c r="L220" s="39"/>
      <c r="M220" s="199" t="s">
        <v>1</v>
      </c>
      <c r="N220" s="200" t="s">
        <v>41</v>
      </c>
      <c r="O220" s="71"/>
      <c r="P220" s="201">
        <f t="shared" si="21"/>
        <v>0</v>
      </c>
      <c r="Q220" s="201">
        <v>0</v>
      </c>
      <c r="R220" s="201">
        <f t="shared" si="22"/>
        <v>0</v>
      </c>
      <c r="S220" s="201">
        <v>0</v>
      </c>
      <c r="T220" s="202">
        <f t="shared" si="2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279</v>
      </c>
      <c r="AT220" s="203" t="s">
        <v>274</v>
      </c>
      <c r="AU220" s="203" t="s">
        <v>84</v>
      </c>
      <c r="AY220" s="17" t="s">
        <v>272</v>
      </c>
      <c r="BE220" s="204">
        <f t="shared" si="24"/>
        <v>0</v>
      </c>
      <c r="BF220" s="204">
        <f t="shared" si="25"/>
        <v>0</v>
      </c>
      <c r="BG220" s="204">
        <f t="shared" si="26"/>
        <v>0</v>
      </c>
      <c r="BH220" s="204">
        <f t="shared" si="27"/>
        <v>0</v>
      </c>
      <c r="BI220" s="204">
        <f t="shared" si="28"/>
        <v>0</v>
      </c>
      <c r="BJ220" s="17" t="s">
        <v>16</v>
      </c>
      <c r="BK220" s="204">
        <f t="shared" si="29"/>
        <v>0</v>
      </c>
      <c r="BL220" s="17" t="s">
        <v>279</v>
      </c>
      <c r="BM220" s="203" t="s">
        <v>1366</v>
      </c>
    </row>
    <row r="221" spans="1:65" s="2" customFormat="1" ht="16.5" customHeight="1">
      <c r="A221" s="34"/>
      <c r="B221" s="35"/>
      <c r="C221" s="192" t="s">
        <v>684</v>
      </c>
      <c r="D221" s="192" t="s">
        <v>274</v>
      </c>
      <c r="E221" s="193" t="s">
        <v>7989</v>
      </c>
      <c r="F221" s="194" t="s">
        <v>7990</v>
      </c>
      <c r="G221" s="195" t="s">
        <v>5242</v>
      </c>
      <c r="H221" s="196">
        <v>1</v>
      </c>
      <c r="I221" s="197"/>
      <c r="J221" s="198">
        <f t="shared" si="20"/>
        <v>0</v>
      </c>
      <c r="K221" s="194" t="s">
        <v>1</v>
      </c>
      <c r="L221" s="39"/>
      <c r="M221" s="199" t="s">
        <v>1</v>
      </c>
      <c r="N221" s="200" t="s">
        <v>41</v>
      </c>
      <c r="O221" s="71"/>
      <c r="P221" s="201">
        <f t="shared" si="21"/>
        <v>0</v>
      </c>
      <c r="Q221" s="201">
        <v>0</v>
      </c>
      <c r="R221" s="201">
        <f t="shared" si="22"/>
        <v>0</v>
      </c>
      <c r="S221" s="201">
        <v>0</v>
      </c>
      <c r="T221" s="202">
        <f t="shared" si="2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279</v>
      </c>
      <c r="AT221" s="203" t="s">
        <v>274</v>
      </c>
      <c r="AU221" s="203" t="s">
        <v>84</v>
      </c>
      <c r="AY221" s="17" t="s">
        <v>272</v>
      </c>
      <c r="BE221" s="204">
        <f t="shared" si="24"/>
        <v>0</v>
      </c>
      <c r="BF221" s="204">
        <f t="shared" si="25"/>
        <v>0</v>
      </c>
      <c r="BG221" s="204">
        <f t="shared" si="26"/>
        <v>0</v>
      </c>
      <c r="BH221" s="204">
        <f t="shared" si="27"/>
        <v>0</v>
      </c>
      <c r="BI221" s="204">
        <f t="shared" si="28"/>
        <v>0</v>
      </c>
      <c r="BJ221" s="17" t="s">
        <v>16</v>
      </c>
      <c r="BK221" s="204">
        <f t="shared" si="29"/>
        <v>0</v>
      </c>
      <c r="BL221" s="17" t="s">
        <v>279</v>
      </c>
      <c r="BM221" s="203" t="s">
        <v>1380</v>
      </c>
    </row>
    <row r="222" spans="1:65" s="2" customFormat="1" ht="16.5" customHeight="1">
      <c r="A222" s="34"/>
      <c r="B222" s="35"/>
      <c r="C222" s="192" t="s">
        <v>692</v>
      </c>
      <c r="D222" s="192" t="s">
        <v>274</v>
      </c>
      <c r="E222" s="193" t="s">
        <v>7991</v>
      </c>
      <c r="F222" s="194" t="s">
        <v>7992</v>
      </c>
      <c r="G222" s="195" t="s">
        <v>5242</v>
      </c>
      <c r="H222" s="196">
        <v>1</v>
      </c>
      <c r="I222" s="197"/>
      <c r="J222" s="198">
        <f t="shared" si="20"/>
        <v>0</v>
      </c>
      <c r="K222" s="194" t="s">
        <v>1</v>
      </c>
      <c r="L222" s="39"/>
      <c r="M222" s="199" t="s">
        <v>1</v>
      </c>
      <c r="N222" s="200" t="s">
        <v>41</v>
      </c>
      <c r="O222" s="71"/>
      <c r="P222" s="201">
        <f t="shared" si="21"/>
        <v>0</v>
      </c>
      <c r="Q222" s="201">
        <v>0</v>
      </c>
      <c r="R222" s="201">
        <f t="shared" si="22"/>
        <v>0</v>
      </c>
      <c r="S222" s="201">
        <v>0</v>
      </c>
      <c r="T222" s="202">
        <f t="shared" si="2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 t="shared" si="24"/>
        <v>0</v>
      </c>
      <c r="BF222" s="204">
        <f t="shared" si="25"/>
        <v>0</v>
      </c>
      <c r="BG222" s="204">
        <f t="shared" si="26"/>
        <v>0</v>
      </c>
      <c r="BH222" s="204">
        <f t="shared" si="27"/>
        <v>0</v>
      </c>
      <c r="BI222" s="204">
        <f t="shared" si="28"/>
        <v>0</v>
      </c>
      <c r="BJ222" s="17" t="s">
        <v>16</v>
      </c>
      <c r="BK222" s="204">
        <f t="shared" si="29"/>
        <v>0</v>
      </c>
      <c r="BL222" s="17" t="s">
        <v>279</v>
      </c>
      <c r="BM222" s="203" t="s">
        <v>1397</v>
      </c>
    </row>
    <row r="223" spans="1:65" s="2" customFormat="1" ht="49.15" customHeight="1">
      <c r="A223" s="34"/>
      <c r="B223" s="35"/>
      <c r="C223" s="192" t="s">
        <v>701</v>
      </c>
      <c r="D223" s="192" t="s">
        <v>274</v>
      </c>
      <c r="E223" s="193" t="s">
        <v>8064</v>
      </c>
      <c r="F223" s="194" t="s">
        <v>8065</v>
      </c>
      <c r="G223" s="195" t="s">
        <v>5242</v>
      </c>
      <c r="H223" s="196">
        <v>1</v>
      </c>
      <c r="I223" s="197"/>
      <c r="J223" s="198">
        <f t="shared" si="20"/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 t="shared" si="21"/>
        <v>0</v>
      </c>
      <c r="Q223" s="201">
        <v>0</v>
      </c>
      <c r="R223" s="201">
        <f t="shared" si="22"/>
        <v>0</v>
      </c>
      <c r="S223" s="201">
        <v>0</v>
      </c>
      <c r="T223" s="202">
        <f t="shared" si="2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279</v>
      </c>
      <c r="AT223" s="203" t="s">
        <v>274</v>
      </c>
      <c r="AU223" s="203" t="s">
        <v>84</v>
      </c>
      <c r="AY223" s="17" t="s">
        <v>272</v>
      </c>
      <c r="BE223" s="204">
        <f t="shared" si="24"/>
        <v>0</v>
      </c>
      <c r="BF223" s="204">
        <f t="shared" si="25"/>
        <v>0</v>
      </c>
      <c r="BG223" s="204">
        <f t="shared" si="26"/>
        <v>0</v>
      </c>
      <c r="BH223" s="204">
        <f t="shared" si="27"/>
        <v>0</v>
      </c>
      <c r="BI223" s="204">
        <f t="shared" si="28"/>
        <v>0</v>
      </c>
      <c r="BJ223" s="17" t="s">
        <v>16</v>
      </c>
      <c r="BK223" s="204">
        <f t="shared" si="29"/>
        <v>0</v>
      </c>
      <c r="BL223" s="17" t="s">
        <v>279</v>
      </c>
      <c r="BM223" s="203" t="s">
        <v>1418</v>
      </c>
    </row>
    <row r="224" spans="1:65" s="2" customFormat="1" ht="37.9" customHeight="1">
      <c r="A224" s="34"/>
      <c r="B224" s="35"/>
      <c r="C224" s="192" t="s">
        <v>713</v>
      </c>
      <c r="D224" s="192" t="s">
        <v>274</v>
      </c>
      <c r="E224" s="193" t="s">
        <v>8103</v>
      </c>
      <c r="F224" s="194" t="s">
        <v>8104</v>
      </c>
      <c r="G224" s="195" t="s">
        <v>5242</v>
      </c>
      <c r="H224" s="196">
        <v>1</v>
      </c>
      <c r="I224" s="197"/>
      <c r="J224" s="198">
        <f t="shared" si="20"/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 t="shared" si="21"/>
        <v>0</v>
      </c>
      <c r="Q224" s="201">
        <v>0</v>
      </c>
      <c r="R224" s="201">
        <f t="shared" si="22"/>
        <v>0</v>
      </c>
      <c r="S224" s="201">
        <v>0</v>
      </c>
      <c r="T224" s="202">
        <f t="shared" si="2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84</v>
      </c>
      <c r="AY224" s="17" t="s">
        <v>272</v>
      </c>
      <c r="BE224" s="204">
        <f t="shared" si="24"/>
        <v>0</v>
      </c>
      <c r="BF224" s="204">
        <f t="shared" si="25"/>
        <v>0</v>
      </c>
      <c r="BG224" s="204">
        <f t="shared" si="26"/>
        <v>0</v>
      </c>
      <c r="BH224" s="204">
        <f t="shared" si="27"/>
        <v>0</v>
      </c>
      <c r="BI224" s="204">
        <f t="shared" si="28"/>
        <v>0</v>
      </c>
      <c r="BJ224" s="17" t="s">
        <v>16</v>
      </c>
      <c r="BK224" s="204">
        <f t="shared" si="29"/>
        <v>0</v>
      </c>
      <c r="BL224" s="17" t="s">
        <v>279</v>
      </c>
      <c r="BM224" s="203" t="s">
        <v>1431</v>
      </c>
    </row>
    <row r="225" spans="1:65" s="2" customFormat="1" ht="33" customHeight="1">
      <c r="A225" s="34"/>
      <c r="B225" s="35"/>
      <c r="C225" s="192" t="s">
        <v>718</v>
      </c>
      <c r="D225" s="192" t="s">
        <v>274</v>
      </c>
      <c r="E225" s="193" t="s">
        <v>8070</v>
      </c>
      <c r="F225" s="194" t="s">
        <v>8071</v>
      </c>
      <c r="G225" s="195" t="s">
        <v>5242</v>
      </c>
      <c r="H225" s="196">
        <v>1</v>
      </c>
      <c r="I225" s="197"/>
      <c r="J225" s="198">
        <f t="shared" si="20"/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 t="shared" si="21"/>
        <v>0</v>
      </c>
      <c r="Q225" s="201">
        <v>0</v>
      </c>
      <c r="R225" s="201">
        <f t="shared" si="22"/>
        <v>0</v>
      </c>
      <c r="S225" s="201">
        <v>0</v>
      </c>
      <c r="T225" s="202">
        <f t="shared" si="2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 t="shared" si="24"/>
        <v>0</v>
      </c>
      <c r="BF225" s="204">
        <f t="shared" si="25"/>
        <v>0</v>
      </c>
      <c r="BG225" s="204">
        <f t="shared" si="26"/>
        <v>0</v>
      </c>
      <c r="BH225" s="204">
        <f t="shared" si="27"/>
        <v>0</v>
      </c>
      <c r="BI225" s="204">
        <f t="shared" si="28"/>
        <v>0</v>
      </c>
      <c r="BJ225" s="17" t="s">
        <v>16</v>
      </c>
      <c r="BK225" s="204">
        <f t="shared" si="29"/>
        <v>0</v>
      </c>
      <c r="BL225" s="17" t="s">
        <v>279</v>
      </c>
      <c r="BM225" s="203" t="s">
        <v>1443</v>
      </c>
    </row>
    <row r="226" spans="1:65" s="2" customFormat="1" ht="37.9" customHeight="1">
      <c r="A226" s="34"/>
      <c r="B226" s="35"/>
      <c r="C226" s="192" t="s">
        <v>727</v>
      </c>
      <c r="D226" s="192" t="s">
        <v>274</v>
      </c>
      <c r="E226" s="193" t="s">
        <v>8072</v>
      </c>
      <c r="F226" s="194" t="s">
        <v>8073</v>
      </c>
      <c r="G226" s="195" t="s">
        <v>5242</v>
      </c>
      <c r="H226" s="196">
        <v>1</v>
      </c>
      <c r="I226" s="197"/>
      <c r="J226" s="198">
        <f t="shared" si="20"/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 t="shared" si="21"/>
        <v>0</v>
      </c>
      <c r="Q226" s="201">
        <v>0</v>
      </c>
      <c r="R226" s="201">
        <f t="shared" si="22"/>
        <v>0</v>
      </c>
      <c r="S226" s="201">
        <v>0</v>
      </c>
      <c r="T226" s="202">
        <f t="shared" si="2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 t="shared" si="24"/>
        <v>0</v>
      </c>
      <c r="BF226" s="204">
        <f t="shared" si="25"/>
        <v>0</v>
      </c>
      <c r="BG226" s="204">
        <f t="shared" si="26"/>
        <v>0</v>
      </c>
      <c r="BH226" s="204">
        <f t="shared" si="27"/>
        <v>0</v>
      </c>
      <c r="BI226" s="204">
        <f t="shared" si="28"/>
        <v>0</v>
      </c>
      <c r="BJ226" s="17" t="s">
        <v>16</v>
      </c>
      <c r="BK226" s="204">
        <f t="shared" si="29"/>
        <v>0</v>
      </c>
      <c r="BL226" s="17" t="s">
        <v>279</v>
      </c>
      <c r="BM226" s="203" t="s">
        <v>1448</v>
      </c>
    </row>
    <row r="227" spans="1:65" s="2" customFormat="1" ht="66.75" customHeight="1">
      <c r="A227" s="34"/>
      <c r="B227" s="35"/>
      <c r="C227" s="192" t="s">
        <v>733</v>
      </c>
      <c r="D227" s="192" t="s">
        <v>274</v>
      </c>
      <c r="E227" s="193" t="s">
        <v>8074</v>
      </c>
      <c r="F227" s="194" t="s">
        <v>8075</v>
      </c>
      <c r="G227" s="195" t="s">
        <v>5242</v>
      </c>
      <c r="H227" s="196">
        <v>2</v>
      </c>
      <c r="I227" s="197"/>
      <c r="J227" s="198">
        <f t="shared" si="20"/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 t="shared" si="21"/>
        <v>0</v>
      </c>
      <c r="Q227" s="201">
        <v>0</v>
      </c>
      <c r="R227" s="201">
        <f t="shared" si="22"/>
        <v>0</v>
      </c>
      <c r="S227" s="201">
        <v>0</v>
      </c>
      <c r="T227" s="202">
        <f t="shared" si="2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 t="shared" si="24"/>
        <v>0</v>
      </c>
      <c r="BF227" s="204">
        <f t="shared" si="25"/>
        <v>0</v>
      </c>
      <c r="BG227" s="204">
        <f t="shared" si="26"/>
        <v>0</v>
      </c>
      <c r="BH227" s="204">
        <f t="shared" si="27"/>
        <v>0</v>
      </c>
      <c r="BI227" s="204">
        <f t="shared" si="28"/>
        <v>0</v>
      </c>
      <c r="BJ227" s="17" t="s">
        <v>16</v>
      </c>
      <c r="BK227" s="204">
        <f t="shared" si="29"/>
        <v>0</v>
      </c>
      <c r="BL227" s="17" t="s">
        <v>279</v>
      </c>
      <c r="BM227" s="203" t="s">
        <v>1487</v>
      </c>
    </row>
    <row r="228" spans="1:65" s="2" customFormat="1" ht="33" customHeight="1">
      <c r="A228" s="34"/>
      <c r="B228" s="35"/>
      <c r="C228" s="192" t="s">
        <v>741</v>
      </c>
      <c r="D228" s="192" t="s">
        <v>274</v>
      </c>
      <c r="E228" s="193" t="s">
        <v>8105</v>
      </c>
      <c r="F228" s="194" t="s">
        <v>8106</v>
      </c>
      <c r="G228" s="195" t="s">
        <v>5242</v>
      </c>
      <c r="H228" s="196">
        <v>2</v>
      </c>
      <c r="I228" s="197"/>
      <c r="J228" s="198">
        <f t="shared" si="20"/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 t="shared" si="21"/>
        <v>0</v>
      </c>
      <c r="Q228" s="201">
        <v>0</v>
      </c>
      <c r="R228" s="201">
        <f t="shared" si="22"/>
        <v>0</v>
      </c>
      <c r="S228" s="201">
        <v>0</v>
      </c>
      <c r="T228" s="202">
        <f t="shared" si="2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 t="shared" si="24"/>
        <v>0</v>
      </c>
      <c r="BF228" s="204">
        <f t="shared" si="25"/>
        <v>0</v>
      </c>
      <c r="BG228" s="204">
        <f t="shared" si="26"/>
        <v>0</v>
      </c>
      <c r="BH228" s="204">
        <f t="shared" si="27"/>
        <v>0</v>
      </c>
      <c r="BI228" s="204">
        <f t="shared" si="28"/>
        <v>0</v>
      </c>
      <c r="BJ228" s="17" t="s">
        <v>16</v>
      </c>
      <c r="BK228" s="204">
        <f t="shared" si="29"/>
        <v>0</v>
      </c>
      <c r="BL228" s="17" t="s">
        <v>279</v>
      </c>
      <c r="BM228" s="203" t="s">
        <v>1508</v>
      </c>
    </row>
    <row r="229" spans="1:65" s="2" customFormat="1" ht="33" customHeight="1">
      <c r="A229" s="34"/>
      <c r="B229" s="35"/>
      <c r="C229" s="192" t="s">
        <v>755</v>
      </c>
      <c r="D229" s="192" t="s">
        <v>274</v>
      </c>
      <c r="E229" s="193" t="s">
        <v>8107</v>
      </c>
      <c r="F229" s="194" t="s">
        <v>8108</v>
      </c>
      <c r="G229" s="195" t="s">
        <v>5242</v>
      </c>
      <c r="H229" s="196">
        <v>2</v>
      </c>
      <c r="I229" s="197"/>
      <c r="J229" s="198">
        <f t="shared" si="20"/>
        <v>0</v>
      </c>
      <c r="K229" s="194" t="s">
        <v>1</v>
      </c>
      <c r="L229" s="39"/>
      <c r="M229" s="199" t="s">
        <v>1</v>
      </c>
      <c r="N229" s="200" t="s">
        <v>41</v>
      </c>
      <c r="O229" s="71"/>
      <c r="P229" s="201">
        <f t="shared" si="21"/>
        <v>0</v>
      </c>
      <c r="Q229" s="201">
        <v>0</v>
      </c>
      <c r="R229" s="201">
        <f t="shared" si="22"/>
        <v>0</v>
      </c>
      <c r="S229" s="201">
        <v>0</v>
      </c>
      <c r="T229" s="202">
        <f t="shared" si="2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84</v>
      </c>
      <c r="AY229" s="17" t="s">
        <v>272</v>
      </c>
      <c r="BE229" s="204">
        <f t="shared" si="24"/>
        <v>0</v>
      </c>
      <c r="BF229" s="204">
        <f t="shared" si="25"/>
        <v>0</v>
      </c>
      <c r="BG229" s="204">
        <f t="shared" si="26"/>
        <v>0</v>
      </c>
      <c r="BH229" s="204">
        <f t="shared" si="27"/>
        <v>0</v>
      </c>
      <c r="BI229" s="204">
        <f t="shared" si="28"/>
        <v>0</v>
      </c>
      <c r="BJ229" s="17" t="s">
        <v>16</v>
      </c>
      <c r="BK229" s="204">
        <f t="shared" si="29"/>
        <v>0</v>
      </c>
      <c r="BL229" s="17" t="s">
        <v>279</v>
      </c>
      <c r="BM229" s="203" t="s">
        <v>1522</v>
      </c>
    </row>
    <row r="230" spans="1:65" s="2" customFormat="1" ht="16.5" customHeight="1">
      <c r="A230" s="34"/>
      <c r="B230" s="35"/>
      <c r="C230" s="192" t="s">
        <v>765</v>
      </c>
      <c r="D230" s="192" t="s">
        <v>274</v>
      </c>
      <c r="E230" s="193" t="s">
        <v>8086</v>
      </c>
      <c r="F230" s="194" t="s">
        <v>8087</v>
      </c>
      <c r="G230" s="195" t="s">
        <v>5242</v>
      </c>
      <c r="H230" s="196">
        <v>9</v>
      </c>
      <c r="I230" s="197"/>
      <c r="J230" s="198">
        <f t="shared" si="20"/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 t="shared" si="21"/>
        <v>0</v>
      </c>
      <c r="Q230" s="201">
        <v>0</v>
      </c>
      <c r="R230" s="201">
        <f t="shared" si="22"/>
        <v>0</v>
      </c>
      <c r="S230" s="201">
        <v>0</v>
      </c>
      <c r="T230" s="202">
        <f t="shared" si="2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 t="shared" si="24"/>
        <v>0</v>
      </c>
      <c r="BF230" s="204">
        <f t="shared" si="25"/>
        <v>0</v>
      </c>
      <c r="BG230" s="204">
        <f t="shared" si="26"/>
        <v>0</v>
      </c>
      <c r="BH230" s="204">
        <f t="shared" si="27"/>
        <v>0</v>
      </c>
      <c r="BI230" s="204">
        <f t="shared" si="28"/>
        <v>0</v>
      </c>
      <c r="BJ230" s="17" t="s">
        <v>16</v>
      </c>
      <c r="BK230" s="204">
        <f t="shared" si="29"/>
        <v>0</v>
      </c>
      <c r="BL230" s="17" t="s">
        <v>279</v>
      </c>
      <c r="BM230" s="203" t="s">
        <v>1541</v>
      </c>
    </row>
    <row r="231" spans="1:65" s="2" customFormat="1" ht="37.9" customHeight="1">
      <c r="A231" s="34"/>
      <c r="B231" s="35"/>
      <c r="C231" s="192" t="s">
        <v>771</v>
      </c>
      <c r="D231" s="192" t="s">
        <v>274</v>
      </c>
      <c r="E231" s="193" t="s">
        <v>8088</v>
      </c>
      <c r="F231" s="194" t="s">
        <v>8089</v>
      </c>
      <c r="G231" s="195" t="s">
        <v>5242</v>
      </c>
      <c r="H231" s="196">
        <v>12</v>
      </c>
      <c r="I231" s="197"/>
      <c r="J231" s="198">
        <f t="shared" si="20"/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 t="shared" si="21"/>
        <v>0</v>
      </c>
      <c r="Q231" s="201">
        <v>0</v>
      </c>
      <c r="R231" s="201">
        <f t="shared" si="22"/>
        <v>0</v>
      </c>
      <c r="S231" s="201">
        <v>0</v>
      </c>
      <c r="T231" s="202">
        <f t="shared" si="2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84</v>
      </c>
      <c r="AY231" s="17" t="s">
        <v>272</v>
      </c>
      <c r="BE231" s="204">
        <f t="shared" si="24"/>
        <v>0</v>
      </c>
      <c r="BF231" s="204">
        <f t="shared" si="25"/>
        <v>0</v>
      </c>
      <c r="BG231" s="204">
        <f t="shared" si="26"/>
        <v>0</v>
      </c>
      <c r="BH231" s="204">
        <f t="shared" si="27"/>
        <v>0</v>
      </c>
      <c r="BI231" s="204">
        <f t="shared" si="28"/>
        <v>0</v>
      </c>
      <c r="BJ231" s="17" t="s">
        <v>16</v>
      </c>
      <c r="BK231" s="204">
        <f t="shared" si="29"/>
        <v>0</v>
      </c>
      <c r="BL231" s="17" t="s">
        <v>279</v>
      </c>
      <c r="BM231" s="203" t="s">
        <v>1555</v>
      </c>
    </row>
    <row r="232" spans="1:65" s="2" customFormat="1" ht="37.9" customHeight="1">
      <c r="A232" s="34"/>
      <c r="B232" s="35"/>
      <c r="C232" s="192" t="s">
        <v>781</v>
      </c>
      <c r="D232" s="192" t="s">
        <v>274</v>
      </c>
      <c r="E232" s="193" t="s">
        <v>8095</v>
      </c>
      <c r="F232" s="194" t="s">
        <v>8096</v>
      </c>
      <c r="G232" s="195" t="s">
        <v>5242</v>
      </c>
      <c r="H232" s="196">
        <v>1</v>
      </c>
      <c r="I232" s="197"/>
      <c r="J232" s="198">
        <f t="shared" si="20"/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 t="shared" si="21"/>
        <v>0</v>
      </c>
      <c r="Q232" s="201">
        <v>0</v>
      </c>
      <c r="R232" s="201">
        <f t="shared" si="22"/>
        <v>0</v>
      </c>
      <c r="S232" s="201">
        <v>0</v>
      </c>
      <c r="T232" s="202">
        <f t="shared" si="2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 t="shared" si="24"/>
        <v>0</v>
      </c>
      <c r="BF232" s="204">
        <f t="shared" si="25"/>
        <v>0</v>
      </c>
      <c r="BG232" s="204">
        <f t="shared" si="26"/>
        <v>0</v>
      </c>
      <c r="BH232" s="204">
        <f t="shared" si="27"/>
        <v>0</v>
      </c>
      <c r="BI232" s="204">
        <f t="shared" si="28"/>
        <v>0</v>
      </c>
      <c r="BJ232" s="17" t="s">
        <v>16</v>
      </c>
      <c r="BK232" s="204">
        <f t="shared" si="29"/>
        <v>0</v>
      </c>
      <c r="BL232" s="17" t="s">
        <v>279</v>
      </c>
      <c r="BM232" s="203" t="s">
        <v>1573</v>
      </c>
    </row>
    <row r="233" spans="1:65" s="12" customFormat="1" ht="22.9" customHeight="1">
      <c r="B233" s="176"/>
      <c r="C233" s="177"/>
      <c r="D233" s="178" t="s">
        <v>75</v>
      </c>
      <c r="E233" s="190" t="s">
        <v>8109</v>
      </c>
      <c r="F233" s="190" t="s">
        <v>8110</v>
      </c>
      <c r="G233" s="177"/>
      <c r="H233" s="177"/>
      <c r="I233" s="180"/>
      <c r="J233" s="191">
        <f>BK233</f>
        <v>0</v>
      </c>
      <c r="K233" s="177"/>
      <c r="L233" s="182"/>
      <c r="M233" s="183"/>
      <c r="N233" s="184"/>
      <c r="O233" s="184"/>
      <c r="P233" s="185">
        <f>SUM(P234:P260)</f>
        <v>0</v>
      </c>
      <c r="Q233" s="184"/>
      <c r="R233" s="185">
        <f>SUM(R234:R260)</f>
        <v>0</v>
      </c>
      <c r="S233" s="184"/>
      <c r="T233" s="186">
        <f>SUM(T234:T260)</f>
        <v>0</v>
      </c>
      <c r="AR233" s="187" t="s">
        <v>16</v>
      </c>
      <c r="AT233" s="188" t="s">
        <v>75</v>
      </c>
      <c r="AU233" s="188" t="s">
        <v>16</v>
      </c>
      <c r="AY233" s="187" t="s">
        <v>272</v>
      </c>
      <c r="BK233" s="189">
        <f>SUM(BK234:BK260)</f>
        <v>0</v>
      </c>
    </row>
    <row r="234" spans="1:65" s="2" customFormat="1" ht="49.15" customHeight="1">
      <c r="A234" s="34"/>
      <c r="B234" s="35"/>
      <c r="C234" s="192" t="s">
        <v>789</v>
      </c>
      <c r="D234" s="192" t="s">
        <v>274</v>
      </c>
      <c r="E234" s="193" t="s">
        <v>8056</v>
      </c>
      <c r="F234" s="194" t="s">
        <v>8057</v>
      </c>
      <c r="G234" s="195" t="s">
        <v>8051</v>
      </c>
      <c r="H234" s="196">
        <v>2</v>
      </c>
      <c r="I234" s="197"/>
      <c r="J234" s="198">
        <f t="shared" ref="J234:J254" si="30">ROUND(I234*H234,2)</f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 t="shared" ref="P234:P254" si="31">O234*H234</f>
        <v>0</v>
      </c>
      <c r="Q234" s="201">
        <v>0</v>
      </c>
      <c r="R234" s="201">
        <f t="shared" ref="R234:R254" si="32">Q234*H234</f>
        <v>0</v>
      </c>
      <c r="S234" s="201">
        <v>0</v>
      </c>
      <c r="T234" s="202">
        <f t="shared" ref="T234:T254" si="33"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84</v>
      </c>
      <c r="AY234" s="17" t="s">
        <v>272</v>
      </c>
      <c r="BE234" s="204">
        <f t="shared" ref="BE234:BE254" si="34">IF(N234="základní",J234,0)</f>
        <v>0</v>
      </c>
      <c r="BF234" s="204">
        <f t="shared" ref="BF234:BF254" si="35">IF(N234="snížená",J234,0)</f>
        <v>0</v>
      </c>
      <c r="BG234" s="204">
        <f t="shared" ref="BG234:BG254" si="36">IF(N234="zákl. přenesená",J234,0)</f>
        <v>0</v>
      </c>
      <c r="BH234" s="204">
        <f t="shared" ref="BH234:BH254" si="37">IF(N234="sníž. přenesená",J234,0)</f>
        <v>0</v>
      </c>
      <c r="BI234" s="204">
        <f t="shared" ref="BI234:BI254" si="38">IF(N234="nulová",J234,0)</f>
        <v>0</v>
      </c>
      <c r="BJ234" s="17" t="s">
        <v>16</v>
      </c>
      <c r="BK234" s="204">
        <f t="shared" ref="BK234:BK254" si="39">ROUND(I234*H234,2)</f>
        <v>0</v>
      </c>
      <c r="BL234" s="17" t="s">
        <v>279</v>
      </c>
      <c r="BM234" s="203" t="s">
        <v>1586</v>
      </c>
    </row>
    <row r="235" spans="1:65" s="2" customFormat="1" ht="49.15" customHeight="1">
      <c r="A235" s="34"/>
      <c r="B235" s="35"/>
      <c r="C235" s="192" t="s">
        <v>794</v>
      </c>
      <c r="D235" s="192" t="s">
        <v>274</v>
      </c>
      <c r="E235" s="193" t="s">
        <v>8058</v>
      </c>
      <c r="F235" s="194" t="s">
        <v>8059</v>
      </c>
      <c r="G235" s="195" t="s">
        <v>8051</v>
      </c>
      <c r="H235" s="196">
        <v>1</v>
      </c>
      <c r="I235" s="197"/>
      <c r="J235" s="198">
        <f t="shared" si="30"/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 t="shared" si="31"/>
        <v>0</v>
      </c>
      <c r="Q235" s="201">
        <v>0</v>
      </c>
      <c r="R235" s="201">
        <f t="shared" si="32"/>
        <v>0</v>
      </c>
      <c r="S235" s="201">
        <v>0</v>
      </c>
      <c r="T235" s="202">
        <f t="shared" si="3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84</v>
      </c>
      <c r="AY235" s="17" t="s">
        <v>272</v>
      </c>
      <c r="BE235" s="204">
        <f t="shared" si="34"/>
        <v>0</v>
      </c>
      <c r="BF235" s="204">
        <f t="shared" si="35"/>
        <v>0</v>
      </c>
      <c r="BG235" s="204">
        <f t="shared" si="36"/>
        <v>0</v>
      </c>
      <c r="BH235" s="204">
        <f t="shared" si="37"/>
        <v>0</v>
      </c>
      <c r="BI235" s="204">
        <f t="shared" si="38"/>
        <v>0</v>
      </c>
      <c r="BJ235" s="17" t="s">
        <v>16</v>
      </c>
      <c r="BK235" s="204">
        <f t="shared" si="39"/>
        <v>0</v>
      </c>
      <c r="BL235" s="17" t="s">
        <v>279</v>
      </c>
      <c r="BM235" s="203" t="s">
        <v>1598</v>
      </c>
    </row>
    <row r="236" spans="1:65" s="2" customFormat="1" ht="37.9" customHeight="1">
      <c r="A236" s="34"/>
      <c r="B236" s="35"/>
      <c r="C236" s="192" t="s">
        <v>802</v>
      </c>
      <c r="D236" s="192" t="s">
        <v>274</v>
      </c>
      <c r="E236" s="193" t="s">
        <v>8060</v>
      </c>
      <c r="F236" s="194" t="s">
        <v>8061</v>
      </c>
      <c r="G236" s="195" t="s">
        <v>8051</v>
      </c>
      <c r="H236" s="196">
        <v>2</v>
      </c>
      <c r="I236" s="197"/>
      <c r="J236" s="198">
        <f t="shared" si="30"/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 t="shared" si="31"/>
        <v>0</v>
      </c>
      <c r="Q236" s="201">
        <v>0</v>
      </c>
      <c r="R236" s="201">
        <f t="shared" si="32"/>
        <v>0</v>
      </c>
      <c r="S236" s="201">
        <v>0</v>
      </c>
      <c r="T236" s="202">
        <f t="shared" si="3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84</v>
      </c>
      <c r="AY236" s="17" t="s">
        <v>272</v>
      </c>
      <c r="BE236" s="204">
        <f t="shared" si="34"/>
        <v>0</v>
      </c>
      <c r="BF236" s="204">
        <f t="shared" si="35"/>
        <v>0</v>
      </c>
      <c r="BG236" s="204">
        <f t="shared" si="36"/>
        <v>0</v>
      </c>
      <c r="BH236" s="204">
        <f t="shared" si="37"/>
        <v>0</v>
      </c>
      <c r="BI236" s="204">
        <f t="shared" si="38"/>
        <v>0</v>
      </c>
      <c r="BJ236" s="17" t="s">
        <v>16</v>
      </c>
      <c r="BK236" s="204">
        <f t="shared" si="39"/>
        <v>0</v>
      </c>
      <c r="BL236" s="17" t="s">
        <v>279</v>
      </c>
      <c r="BM236" s="203" t="s">
        <v>1611</v>
      </c>
    </row>
    <row r="237" spans="1:65" s="2" customFormat="1" ht="37.9" customHeight="1">
      <c r="A237" s="34"/>
      <c r="B237" s="35"/>
      <c r="C237" s="192" t="s">
        <v>809</v>
      </c>
      <c r="D237" s="192" t="s">
        <v>274</v>
      </c>
      <c r="E237" s="193" t="s">
        <v>8062</v>
      </c>
      <c r="F237" s="194" t="s">
        <v>8063</v>
      </c>
      <c r="G237" s="195" t="s">
        <v>5242</v>
      </c>
      <c r="H237" s="196">
        <v>7</v>
      </c>
      <c r="I237" s="197"/>
      <c r="J237" s="198">
        <f t="shared" si="30"/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 t="shared" si="31"/>
        <v>0</v>
      </c>
      <c r="Q237" s="201">
        <v>0</v>
      </c>
      <c r="R237" s="201">
        <f t="shared" si="32"/>
        <v>0</v>
      </c>
      <c r="S237" s="201">
        <v>0</v>
      </c>
      <c r="T237" s="202">
        <f t="shared" si="3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84</v>
      </c>
      <c r="AY237" s="17" t="s">
        <v>272</v>
      </c>
      <c r="BE237" s="204">
        <f t="shared" si="34"/>
        <v>0</v>
      </c>
      <c r="BF237" s="204">
        <f t="shared" si="35"/>
        <v>0</v>
      </c>
      <c r="BG237" s="204">
        <f t="shared" si="36"/>
        <v>0</v>
      </c>
      <c r="BH237" s="204">
        <f t="shared" si="37"/>
        <v>0</v>
      </c>
      <c r="BI237" s="204">
        <f t="shared" si="38"/>
        <v>0</v>
      </c>
      <c r="BJ237" s="17" t="s">
        <v>16</v>
      </c>
      <c r="BK237" s="204">
        <f t="shared" si="39"/>
        <v>0</v>
      </c>
      <c r="BL237" s="17" t="s">
        <v>279</v>
      </c>
      <c r="BM237" s="203" t="s">
        <v>1631</v>
      </c>
    </row>
    <row r="238" spans="1:65" s="2" customFormat="1" ht="37.9" customHeight="1">
      <c r="A238" s="34"/>
      <c r="B238" s="35"/>
      <c r="C238" s="192" t="s">
        <v>816</v>
      </c>
      <c r="D238" s="192" t="s">
        <v>274</v>
      </c>
      <c r="E238" s="193" t="s">
        <v>7987</v>
      </c>
      <c r="F238" s="194" t="s">
        <v>7988</v>
      </c>
      <c r="G238" s="195" t="s">
        <v>5242</v>
      </c>
      <c r="H238" s="196">
        <v>1</v>
      </c>
      <c r="I238" s="197"/>
      <c r="J238" s="198">
        <f t="shared" si="30"/>
        <v>0</v>
      </c>
      <c r="K238" s="194" t="s">
        <v>1</v>
      </c>
      <c r="L238" s="39"/>
      <c r="M238" s="199" t="s">
        <v>1</v>
      </c>
      <c r="N238" s="200" t="s">
        <v>41</v>
      </c>
      <c r="O238" s="71"/>
      <c r="P238" s="201">
        <f t="shared" si="31"/>
        <v>0</v>
      </c>
      <c r="Q238" s="201">
        <v>0</v>
      </c>
      <c r="R238" s="201">
        <f t="shared" si="32"/>
        <v>0</v>
      </c>
      <c r="S238" s="201">
        <v>0</v>
      </c>
      <c r="T238" s="202">
        <f t="shared" si="3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84</v>
      </c>
      <c r="AY238" s="17" t="s">
        <v>272</v>
      </c>
      <c r="BE238" s="204">
        <f t="shared" si="34"/>
        <v>0</v>
      </c>
      <c r="BF238" s="204">
        <f t="shared" si="35"/>
        <v>0</v>
      </c>
      <c r="BG238" s="204">
        <f t="shared" si="36"/>
        <v>0</v>
      </c>
      <c r="BH238" s="204">
        <f t="shared" si="37"/>
        <v>0</v>
      </c>
      <c r="BI238" s="204">
        <f t="shared" si="38"/>
        <v>0</v>
      </c>
      <c r="BJ238" s="17" t="s">
        <v>16</v>
      </c>
      <c r="BK238" s="204">
        <f t="shared" si="39"/>
        <v>0</v>
      </c>
      <c r="BL238" s="17" t="s">
        <v>279</v>
      </c>
      <c r="BM238" s="203" t="s">
        <v>1652</v>
      </c>
    </row>
    <row r="239" spans="1:65" s="2" customFormat="1" ht="16.5" customHeight="1">
      <c r="A239" s="34"/>
      <c r="B239" s="35"/>
      <c r="C239" s="192" t="s">
        <v>824</v>
      </c>
      <c r="D239" s="192" t="s">
        <v>274</v>
      </c>
      <c r="E239" s="193" t="s">
        <v>7989</v>
      </c>
      <c r="F239" s="194" t="s">
        <v>7990</v>
      </c>
      <c r="G239" s="195" t="s">
        <v>5242</v>
      </c>
      <c r="H239" s="196">
        <v>1</v>
      </c>
      <c r="I239" s="197"/>
      <c r="J239" s="198">
        <f t="shared" si="30"/>
        <v>0</v>
      </c>
      <c r="K239" s="194" t="s">
        <v>1</v>
      </c>
      <c r="L239" s="39"/>
      <c r="M239" s="199" t="s">
        <v>1</v>
      </c>
      <c r="N239" s="200" t="s">
        <v>41</v>
      </c>
      <c r="O239" s="71"/>
      <c r="P239" s="201">
        <f t="shared" si="31"/>
        <v>0</v>
      </c>
      <c r="Q239" s="201">
        <v>0</v>
      </c>
      <c r="R239" s="201">
        <f t="shared" si="32"/>
        <v>0</v>
      </c>
      <c r="S239" s="201">
        <v>0</v>
      </c>
      <c r="T239" s="202">
        <f t="shared" si="3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84</v>
      </c>
      <c r="AY239" s="17" t="s">
        <v>272</v>
      </c>
      <c r="BE239" s="204">
        <f t="shared" si="34"/>
        <v>0</v>
      </c>
      <c r="BF239" s="204">
        <f t="shared" si="35"/>
        <v>0</v>
      </c>
      <c r="BG239" s="204">
        <f t="shared" si="36"/>
        <v>0</v>
      </c>
      <c r="BH239" s="204">
        <f t="shared" si="37"/>
        <v>0</v>
      </c>
      <c r="BI239" s="204">
        <f t="shared" si="38"/>
        <v>0</v>
      </c>
      <c r="BJ239" s="17" t="s">
        <v>16</v>
      </c>
      <c r="BK239" s="204">
        <f t="shared" si="39"/>
        <v>0</v>
      </c>
      <c r="BL239" s="17" t="s">
        <v>279</v>
      </c>
      <c r="BM239" s="203" t="s">
        <v>1671</v>
      </c>
    </row>
    <row r="240" spans="1:65" s="2" customFormat="1" ht="16.5" customHeight="1">
      <c r="A240" s="34"/>
      <c r="B240" s="35"/>
      <c r="C240" s="192" t="s">
        <v>844</v>
      </c>
      <c r="D240" s="192" t="s">
        <v>274</v>
      </c>
      <c r="E240" s="193" t="s">
        <v>7991</v>
      </c>
      <c r="F240" s="194" t="s">
        <v>7992</v>
      </c>
      <c r="G240" s="195" t="s">
        <v>5242</v>
      </c>
      <c r="H240" s="196">
        <v>1</v>
      </c>
      <c r="I240" s="197"/>
      <c r="J240" s="198">
        <f t="shared" si="30"/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 t="shared" si="31"/>
        <v>0</v>
      </c>
      <c r="Q240" s="201">
        <v>0</v>
      </c>
      <c r="R240" s="201">
        <f t="shared" si="32"/>
        <v>0</v>
      </c>
      <c r="S240" s="201">
        <v>0</v>
      </c>
      <c r="T240" s="202">
        <f t="shared" si="3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84</v>
      </c>
      <c r="AY240" s="17" t="s">
        <v>272</v>
      </c>
      <c r="BE240" s="204">
        <f t="shared" si="34"/>
        <v>0</v>
      </c>
      <c r="BF240" s="204">
        <f t="shared" si="35"/>
        <v>0</v>
      </c>
      <c r="BG240" s="204">
        <f t="shared" si="36"/>
        <v>0</v>
      </c>
      <c r="BH240" s="204">
        <f t="shared" si="37"/>
        <v>0</v>
      </c>
      <c r="BI240" s="204">
        <f t="shared" si="38"/>
        <v>0</v>
      </c>
      <c r="BJ240" s="17" t="s">
        <v>16</v>
      </c>
      <c r="BK240" s="204">
        <f t="shared" si="39"/>
        <v>0</v>
      </c>
      <c r="BL240" s="17" t="s">
        <v>279</v>
      </c>
      <c r="BM240" s="203" t="s">
        <v>1786</v>
      </c>
    </row>
    <row r="241" spans="1:65" s="2" customFormat="1" ht="49.15" customHeight="1">
      <c r="A241" s="34"/>
      <c r="B241" s="35"/>
      <c r="C241" s="192" t="s">
        <v>856</v>
      </c>
      <c r="D241" s="192" t="s">
        <v>274</v>
      </c>
      <c r="E241" s="193" t="s">
        <v>8064</v>
      </c>
      <c r="F241" s="194" t="s">
        <v>8065</v>
      </c>
      <c r="G241" s="195" t="s">
        <v>5242</v>
      </c>
      <c r="H241" s="196">
        <v>2</v>
      </c>
      <c r="I241" s="197"/>
      <c r="J241" s="198">
        <f t="shared" si="30"/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 t="shared" si="31"/>
        <v>0</v>
      </c>
      <c r="Q241" s="201">
        <v>0</v>
      </c>
      <c r="R241" s="201">
        <f t="shared" si="32"/>
        <v>0</v>
      </c>
      <c r="S241" s="201">
        <v>0</v>
      </c>
      <c r="T241" s="202">
        <f t="shared" si="3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 t="shared" si="34"/>
        <v>0</v>
      </c>
      <c r="BF241" s="204">
        <f t="shared" si="35"/>
        <v>0</v>
      </c>
      <c r="BG241" s="204">
        <f t="shared" si="36"/>
        <v>0</v>
      </c>
      <c r="BH241" s="204">
        <f t="shared" si="37"/>
        <v>0</v>
      </c>
      <c r="BI241" s="204">
        <f t="shared" si="38"/>
        <v>0</v>
      </c>
      <c r="BJ241" s="17" t="s">
        <v>16</v>
      </c>
      <c r="BK241" s="204">
        <f t="shared" si="39"/>
        <v>0</v>
      </c>
      <c r="BL241" s="17" t="s">
        <v>279</v>
      </c>
      <c r="BM241" s="203" t="s">
        <v>1801</v>
      </c>
    </row>
    <row r="242" spans="1:65" s="2" customFormat="1" ht="37.9" customHeight="1">
      <c r="A242" s="34"/>
      <c r="B242" s="35"/>
      <c r="C242" s="192" t="s">
        <v>871</v>
      </c>
      <c r="D242" s="192" t="s">
        <v>274</v>
      </c>
      <c r="E242" s="193" t="s">
        <v>8066</v>
      </c>
      <c r="F242" s="194" t="s">
        <v>8067</v>
      </c>
      <c r="G242" s="195" t="s">
        <v>5242</v>
      </c>
      <c r="H242" s="196">
        <v>2</v>
      </c>
      <c r="I242" s="197"/>
      <c r="J242" s="198">
        <f t="shared" si="30"/>
        <v>0</v>
      </c>
      <c r="K242" s="194" t="s">
        <v>1</v>
      </c>
      <c r="L242" s="39"/>
      <c r="M242" s="199" t="s">
        <v>1</v>
      </c>
      <c r="N242" s="200" t="s">
        <v>41</v>
      </c>
      <c r="O242" s="71"/>
      <c r="P242" s="201">
        <f t="shared" si="31"/>
        <v>0</v>
      </c>
      <c r="Q242" s="201">
        <v>0</v>
      </c>
      <c r="R242" s="201">
        <f t="shared" si="32"/>
        <v>0</v>
      </c>
      <c r="S242" s="201">
        <v>0</v>
      </c>
      <c r="T242" s="202">
        <f t="shared" si="3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84</v>
      </c>
      <c r="AY242" s="17" t="s">
        <v>272</v>
      </c>
      <c r="BE242" s="204">
        <f t="shared" si="34"/>
        <v>0</v>
      </c>
      <c r="BF242" s="204">
        <f t="shared" si="35"/>
        <v>0</v>
      </c>
      <c r="BG242" s="204">
        <f t="shared" si="36"/>
        <v>0</v>
      </c>
      <c r="BH242" s="204">
        <f t="shared" si="37"/>
        <v>0</v>
      </c>
      <c r="BI242" s="204">
        <f t="shared" si="38"/>
        <v>0</v>
      </c>
      <c r="BJ242" s="17" t="s">
        <v>16</v>
      </c>
      <c r="BK242" s="204">
        <f t="shared" si="39"/>
        <v>0</v>
      </c>
      <c r="BL242" s="17" t="s">
        <v>279</v>
      </c>
      <c r="BM242" s="203" t="s">
        <v>1815</v>
      </c>
    </row>
    <row r="243" spans="1:65" s="2" customFormat="1" ht="37.9" customHeight="1">
      <c r="A243" s="34"/>
      <c r="B243" s="35"/>
      <c r="C243" s="192" t="s">
        <v>901</v>
      </c>
      <c r="D243" s="192" t="s">
        <v>274</v>
      </c>
      <c r="E243" s="193" t="s">
        <v>8111</v>
      </c>
      <c r="F243" s="194" t="s">
        <v>8112</v>
      </c>
      <c r="G243" s="195" t="s">
        <v>5242</v>
      </c>
      <c r="H243" s="196">
        <v>1</v>
      </c>
      <c r="I243" s="197"/>
      <c r="J243" s="198">
        <f t="shared" si="30"/>
        <v>0</v>
      </c>
      <c r="K243" s="194" t="s">
        <v>1</v>
      </c>
      <c r="L243" s="39"/>
      <c r="M243" s="199" t="s">
        <v>1</v>
      </c>
      <c r="N243" s="200" t="s">
        <v>41</v>
      </c>
      <c r="O243" s="71"/>
      <c r="P243" s="201">
        <f t="shared" si="31"/>
        <v>0</v>
      </c>
      <c r="Q243" s="201">
        <v>0</v>
      </c>
      <c r="R243" s="201">
        <f t="shared" si="32"/>
        <v>0</v>
      </c>
      <c r="S243" s="201">
        <v>0</v>
      </c>
      <c r="T243" s="202">
        <f t="shared" si="3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279</v>
      </c>
      <c r="AT243" s="203" t="s">
        <v>274</v>
      </c>
      <c r="AU243" s="203" t="s">
        <v>84</v>
      </c>
      <c r="AY243" s="17" t="s">
        <v>272</v>
      </c>
      <c r="BE243" s="204">
        <f t="shared" si="34"/>
        <v>0</v>
      </c>
      <c r="BF243" s="204">
        <f t="shared" si="35"/>
        <v>0</v>
      </c>
      <c r="BG243" s="204">
        <f t="shared" si="36"/>
        <v>0</v>
      </c>
      <c r="BH243" s="204">
        <f t="shared" si="37"/>
        <v>0</v>
      </c>
      <c r="BI243" s="204">
        <f t="shared" si="38"/>
        <v>0</v>
      </c>
      <c r="BJ243" s="17" t="s">
        <v>16</v>
      </c>
      <c r="BK243" s="204">
        <f t="shared" si="39"/>
        <v>0</v>
      </c>
      <c r="BL243" s="17" t="s">
        <v>279</v>
      </c>
      <c r="BM243" s="203" t="s">
        <v>1892</v>
      </c>
    </row>
    <row r="244" spans="1:65" s="2" customFormat="1" ht="33" customHeight="1">
      <c r="A244" s="34"/>
      <c r="B244" s="35"/>
      <c r="C244" s="192" t="s">
        <v>921</v>
      </c>
      <c r="D244" s="192" t="s">
        <v>274</v>
      </c>
      <c r="E244" s="193" t="s">
        <v>8070</v>
      </c>
      <c r="F244" s="194" t="s">
        <v>8071</v>
      </c>
      <c r="G244" s="195" t="s">
        <v>5242</v>
      </c>
      <c r="H244" s="196">
        <v>1</v>
      </c>
      <c r="I244" s="197"/>
      <c r="J244" s="198">
        <f t="shared" si="30"/>
        <v>0</v>
      </c>
      <c r="K244" s="194" t="s">
        <v>1</v>
      </c>
      <c r="L244" s="39"/>
      <c r="M244" s="199" t="s">
        <v>1</v>
      </c>
      <c r="N244" s="200" t="s">
        <v>41</v>
      </c>
      <c r="O244" s="71"/>
      <c r="P244" s="201">
        <f t="shared" si="31"/>
        <v>0</v>
      </c>
      <c r="Q244" s="201">
        <v>0</v>
      </c>
      <c r="R244" s="201">
        <f t="shared" si="32"/>
        <v>0</v>
      </c>
      <c r="S244" s="201">
        <v>0</v>
      </c>
      <c r="T244" s="202">
        <f t="shared" si="3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84</v>
      </c>
      <c r="AY244" s="17" t="s">
        <v>272</v>
      </c>
      <c r="BE244" s="204">
        <f t="shared" si="34"/>
        <v>0</v>
      </c>
      <c r="BF244" s="204">
        <f t="shared" si="35"/>
        <v>0</v>
      </c>
      <c r="BG244" s="204">
        <f t="shared" si="36"/>
        <v>0</v>
      </c>
      <c r="BH244" s="204">
        <f t="shared" si="37"/>
        <v>0</v>
      </c>
      <c r="BI244" s="204">
        <f t="shared" si="38"/>
        <v>0</v>
      </c>
      <c r="BJ244" s="17" t="s">
        <v>16</v>
      </c>
      <c r="BK244" s="204">
        <f t="shared" si="39"/>
        <v>0</v>
      </c>
      <c r="BL244" s="17" t="s">
        <v>279</v>
      </c>
      <c r="BM244" s="203" t="s">
        <v>1897</v>
      </c>
    </row>
    <row r="245" spans="1:65" s="2" customFormat="1" ht="37.9" customHeight="1">
      <c r="A245" s="34"/>
      <c r="B245" s="35"/>
      <c r="C245" s="192" t="s">
        <v>936</v>
      </c>
      <c r="D245" s="192" t="s">
        <v>274</v>
      </c>
      <c r="E245" s="193" t="s">
        <v>8072</v>
      </c>
      <c r="F245" s="194" t="s">
        <v>8073</v>
      </c>
      <c r="G245" s="195" t="s">
        <v>5242</v>
      </c>
      <c r="H245" s="196">
        <v>1</v>
      </c>
      <c r="I245" s="197"/>
      <c r="J245" s="198">
        <f t="shared" si="30"/>
        <v>0</v>
      </c>
      <c r="K245" s="194" t="s">
        <v>1</v>
      </c>
      <c r="L245" s="39"/>
      <c r="M245" s="199" t="s">
        <v>1</v>
      </c>
      <c r="N245" s="200" t="s">
        <v>41</v>
      </c>
      <c r="O245" s="71"/>
      <c r="P245" s="201">
        <f t="shared" si="31"/>
        <v>0</v>
      </c>
      <c r="Q245" s="201">
        <v>0</v>
      </c>
      <c r="R245" s="201">
        <f t="shared" si="32"/>
        <v>0</v>
      </c>
      <c r="S245" s="201">
        <v>0</v>
      </c>
      <c r="T245" s="202">
        <f t="shared" si="3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84</v>
      </c>
      <c r="AY245" s="17" t="s">
        <v>272</v>
      </c>
      <c r="BE245" s="204">
        <f t="shared" si="34"/>
        <v>0</v>
      </c>
      <c r="BF245" s="204">
        <f t="shared" si="35"/>
        <v>0</v>
      </c>
      <c r="BG245" s="204">
        <f t="shared" si="36"/>
        <v>0</v>
      </c>
      <c r="BH245" s="204">
        <f t="shared" si="37"/>
        <v>0</v>
      </c>
      <c r="BI245" s="204">
        <f t="shared" si="38"/>
        <v>0</v>
      </c>
      <c r="BJ245" s="17" t="s">
        <v>16</v>
      </c>
      <c r="BK245" s="204">
        <f t="shared" si="39"/>
        <v>0</v>
      </c>
      <c r="BL245" s="17" t="s">
        <v>279</v>
      </c>
      <c r="BM245" s="203" t="s">
        <v>1908</v>
      </c>
    </row>
    <row r="246" spans="1:65" s="2" customFormat="1" ht="33" customHeight="1">
      <c r="A246" s="34"/>
      <c r="B246" s="35"/>
      <c r="C246" s="192" t="s">
        <v>941</v>
      </c>
      <c r="D246" s="192" t="s">
        <v>274</v>
      </c>
      <c r="E246" s="193" t="s">
        <v>8105</v>
      </c>
      <c r="F246" s="194" t="s">
        <v>8106</v>
      </c>
      <c r="G246" s="195" t="s">
        <v>5242</v>
      </c>
      <c r="H246" s="196">
        <v>1</v>
      </c>
      <c r="I246" s="197"/>
      <c r="J246" s="198">
        <f t="shared" si="30"/>
        <v>0</v>
      </c>
      <c r="K246" s="194" t="s">
        <v>1</v>
      </c>
      <c r="L246" s="39"/>
      <c r="M246" s="199" t="s">
        <v>1</v>
      </c>
      <c r="N246" s="200" t="s">
        <v>41</v>
      </c>
      <c r="O246" s="71"/>
      <c r="P246" s="201">
        <f t="shared" si="31"/>
        <v>0</v>
      </c>
      <c r="Q246" s="201">
        <v>0</v>
      </c>
      <c r="R246" s="201">
        <f t="shared" si="32"/>
        <v>0</v>
      </c>
      <c r="S246" s="201">
        <v>0</v>
      </c>
      <c r="T246" s="202">
        <f t="shared" si="3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279</v>
      </c>
      <c r="AT246" s="203" t="s">
        <v>274</v>
      </c>
      <c r="AU246" s="203" t="s">
        <v>84</v>
      </c>
      <c r="AY246" s="17" t="s">
        <v>272</v>
      </c>
      <c r="BE246" s="204">
        <f t="shared" si="34"/>
        <v>0</v>
      </c>
      <c r="BF246" s="204">
        <f t="shared" si="35"/>
        <v>0</v>
      </c>
      <c r="BG246" s="204">
        <f t="shared" si="36"/>
        <v>0</v>
      </c>
      <c r="BH246" s="204">
        <f t="shared" si="37"/>
        <v>0</v>
      </c>
      <c r="BI246" s="204">
        <f t="shared" si="38"/>
        <v>0</v>
      </c>
      <c r="BJ246" s="17" t="s">
        <v>16</v>
      </c>
      <c r="BK246" s="204">
        <f t="shared" si="39"/>
        <v>0</v>
      </c>
      <c r="BL246" s="17" t="s">
        <v>279</v>
      </c>
      <c r="BM246" s="203" t="s">
        <v>1937</v>
      </c>
    </row>
    <row r="247" spans="1:65" s="2" customFormat="1" ht="33" customHeight="1">
      <c r="A247" s="34"/>
      <c r="B247" s="35"/>
      <c r="C247" s="192" t="s">
        <v>949</v>
      </c>
      <c r="D247" s="192" t="s">
        <v>274</v>
      </c>
      <c r="E247" s="193" t="s">
        <v>8107</v>
      </c>
      <c r="F247" s="194" t="s">
        <v>8108</v>
      </c>
      <c r="G247" s="195" t="s">
        <v>5242</v>
      </c>
      <c r="H247" s="196">
        <v>1</v>
      </c>
      <c r="I247" s="197"/>
      <c r="J247" s="198">
        <f t="shared" si="30"/>
        <v>0</v>
      </c>
      <c r="K247" s="194" t="s">
        <v>1</v>
      </c>
      <c r="L247" s="39"/>
      <c r="M247" s="199" t="s">
        <v>1</v>
      </c>
      <c r="N247" s="200" t="s">
        <v>41</v>
      </c>
      <c r="O247" s="71"/>
      <c r="P247" s="201">
        <f t="shared" si="31"/>
        <v>0</v>
      </c>
      <c r="Q247" s="201">
        <v>0</v>
      </c>
      <c r="R247" s="201">
        <f t="shared" si="32"/>
        <v>0</v>
      </c>
      <c r="S247" s="201">
        <v>0</v>
      </c>
      <c r="T247" s="202">
        <f t="shared" si="3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279</v>
      </c>
      <c r="AT247" s="203" t="s">
        <v>274</v>
      </c>
      <c r="AU247" s="203" t="s">
        <v>84</v>
      </c>
      <c r="AY247" s="17" t="s">
        <v>272</v>
      </c>
      <c r="BE247" s="204">
        <f t="shared" si="34"/>
        <v>0</v>
      </c>
      <c r="BF247" s="204">
        <f t="shared" si="35"/>
        <v>0</v>
      </c>
      <c r="BG247" s="204">
        <f t="shared" si="36"/>
        <v>0</v>
      </c>
      <c r="BH247" s="204">
        <f t="shared" si="37"/>
        <v>0</v>
      </c>
      <c r="BI247" s="204">
        <f t="shared" si="38"/>
        <v>0</v>
      </c>
      <c r="BJ247" s="17" t="s">
        <v>16</v>
      </c>
      <c r="BK247" s="204">
        <f t="shared" si="39"/>
        <v>0</v>
      </c>
      <c r="BL247" s="17" t="s">
        <v>279</v>
      </c>
      <c r="BM247" s="203" t="s">
        <v>1954</v>
      </c>
    </row>
    <row r="248" spans="1:65" s="2" customFormat="1" ht="33" customHeight="1">
      <c r="A248" s="34"/>
      <c r="B248" s="35"/>
      <c r="C248" s="192" t="s">
        <v>957</v>
      </c>
      <c r="D248" s="192" t="s">
        <v>274</v>
      </c>
      <c r="E248" s="193" t="s">
        <v>8076</v>
      </c>
      <c r="F248" s="194" t="s">
        <v>8077</v>
      </c>
      <c r="G248" s="195" t="s">
        <v>5242</v>
      </c>
      <c r="H248" s="196">
        <v>1</v>
      </c>
      <c r="I248" s="197"/>
      <c r="J248" s="198">
        <f t="shared" si="30"/>
        <v>0</v>
      </c>
      <c r="K248" s="194" t="s">
        <v>1</v>
      </c>
      <c r="L248" s="39"/>
      <c r="M248" s="199" t="s">
        <v>1</v>
      </c>
      <c r="N248" s="200" t="s">
        <v>41</v>
      </c>
      <c r="O248" s="71"/>
      <c r="P248" s="201">
        <f t="shared" si="31"/>
        <v>0</v>
      </c>
      <c r="Q248" s="201">
        <v>0</v>
      </c>
      <c r="R248" s="201">
        <f t="shared" si="32"/>
        <v>0</v>
      </c>
      <c r="S248" s="201">
        <v>0</v>
      </c>
      <c r="T248" s="202">
        <f t="shared" si="3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279</v>
      </c>
      <c r="AT248" s="203" t="s">
        <v>274</v>
      </c>
      <c r="AU248" s="203" t="s">
        <v>84</v>
      </c>
      <c r="AY248" s="17" t="s">
        <v>272</v>
      </c>
      <c r="BE248" s="204">
        <f t="shared" si="34"/>
        <v>0</v>
      </c>
      <c r="BF248" s="204">
        <f t="shared" si="35"/>
        <v>0</v>
      </c>
      <c r="BG248" s="204">
        <f t="shared" si="36"/>
        <v>0</v>
      </c>
      <c r="BH248" s="204">
        <f t="shared" si="37"/>
        <v>0</v>
      </c>
      <c r="BI248" s="204">
        <f t="shared" si="38"/>
        <v>0</v>
      </c>
      <c r="BJ248" s="17" t="s">
        <v>16</v>
      </c>
      <c r="BK248" s="204">
        <f t="shared" si="39"/>
        <v>0</v>
      </c>
      <c r="BL248" s="17" t="s">
        <v>279</v>
      </c>
      <c r="BM248" s="203" t="s">
        <v>1967</v>
      </c>
    </row>
    <row r="249" spans="1:65" s="2" customFormat="1" ht="33" customHeight="1">
      <c r="A249" s="34"/>
      <c r="B249" s="35"/>
      <c r="C249" s="192" t="s">
        <v>965</v>
      </c>
      <c r="D249" s="192" t="s">
        <v>274</v>
      </c>
      <c r="E249" s="193" t="s">
        <v>8113</v>
      </c>
      <c r="F249" s="194" t="s">
        <v>8114</v>
      </c>
      <c r="G249" s="195" t="s">
        <v>5242</v>
      </c>
      <c r="H249" s="196">
        <v>1</v>
      </c>
      <c r="I249" s="197"/>
      <c r="J249" s="198">
        <f t="shared" si="30"/>
        <v>0</v>
      </c>
      <c r="K249" s="194" t="s">
        <v>1</v>
      </c>
      <c r="L249" s="39"/>
      <c r="M249" s="199" t="s">
        <v>1</v>
      </c>
      <c r="N249" s="200" t="s">
        <v>41</v>
      </c>
      <c r="O249" s="71"/>
      <c r="P249" s="201">
        <f t="shared" si="31"/>
        <v>0</v>
      </c>
      <c r="Q249" s="201">
        <v>0</v>
      </c>
      <c r="R249" s="201">
        <f t="shared" si="32"/>
        <v>0</v>
      </c>
      <c r="S249" s="201">
        <v>0</v>
      </c>
      <c r="T249" s="202">
        <f t="shared" si="3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279</v>
      </c>
      <c r="AT249" s="203" t="s">
        <v>274</v>
      </c>
      <c r="AU249" s="203" t="s">
        <v>84</v>
      </c>
      <c r="AY249" s="17" t="s">
        <v>272</v>
      </c>
      <c r="BE249" s="204">
        <f t="shared" si="34"/>
        <v>0</v>
      </c>
      <c r="BF249" s="204">
        <f t="shared" si="35"/>
        <v>0</v>
      </c>
      <c r="BG249" s="204">
        <f t="shared" si="36"/>
        <v>0</v>
      </c>
      <c r="BH249" s="204">
        <f t="shared" si="37"/>
        <v>0</v>
      </c>
      <c r="BI249" s="204">
        <f t="shared" si="38"/>
        <v>0</v>
      </c>
      <c r="BJ249" s="17" t="s">
        <v>16</v>
      </c>
      <c r="BK249" s="204">
        <f t="shared" si="39"/>
        <v>0</v>
      </c>
      <c r="BL249" s="17" t="s">
        <v>279</v>
      </c>
      <c r="BM249" s="203" t="s">
        <v>1981</v>
      </c>
    </row>
    <row r="250" spans="1:65" s="2" customFormat="1" ht="37.9" customHeight="1">
      <c r="A250" s="34"/>
      <c r="B250" s="35"/>
      <c r="C250" s="192" t="s">
        <v>972</v>
      </c>
      <c r="D250" s="192" t="s">
        <v>274</v>
      </c>
      <c r="E250" s="193" t="s">
        <v>8080</v>
      </c>
      <c r="F250" s="194" t="s">
        <v>8081</v>
      </c>
      <c r="G250" s="195" t="s">
        <v>5242</v>
      </c>
      <c r="H250" s="196">
        <v>1</v>
      </c>
      <c r="I250" s="197"/>
      <c r="J250" s="198">
        <f t="shared" si="30"/>
        <v>0</v>
      </c>
      <c r="K250" s="194" t="s">
        <v>1</v>
      </c>
      <c r="L250" s="39"/>
      <c r="M250" s="199" t="s">
        <v>1</v>
      </c>
      <c r="N250" s="200" t="s">
        <v>41</v>
      </c>
      <c r="O250" s="71"/>
      <c r="P250" s="201">
        <f t="shared" si="31"/>
        <v>0</v>
      </c>
      <c r="Q250" s="201">
        <v>0</v>
      </c>
      <c r="R250" s="201">
        <f t="shared" si="32"/>
        <v>0</v>
      </c>
      <c r="S250" s="201">
        <v>0</v>
      </c>
      <c r="T250" s="202">
        <f t="shared" si="3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279</v>
      </c>
      <c r="AT250" s="203" t="s">
        <v>274</v>
      </c>
      <c r="AU250" s="203" t="s">
        <v>84</v>
      </c>
      <c r="AY250" s="17" t="s">
        <v>272</v>
      </c>
      <c r="BE250" s="204">
        <f t="shared" si="34"/>
        <v>0</v>
      </c>
      <c r="BF250" s="204">
        <f t="shared" si="35"/>
        <v>0</v>
      </c>
      <c r="BG250" s="204">
        <f t="shared" si="36"/>
        <v>0</v>
      </c>
      <c r="BH250" s="204">
        <f t="shared" si="37"/>
        <v>0</v>
      </c>
      <c r="BI250" s="204">
        <f t="shared" si="38"/>
        <v>0</v>
      </c>
      <c r="BJ250" s="17" t="s">
        <v>16</v>
      </c>
      <c r="BK250" s="204">
        <f t="shared" si="39"/>
        <v>0</v>
      </c>
      <c r="BL250" s="17" t="s">
        <v>279</v>
      </c>
      <c r="BM250" s="203" t="s">
        <v>1999</v>
      </c>
    </row>
    <row r="251" spans="1:65" s="2" customFormat="1" ht="37.9" customHeight="1">
      <c r="A251" s="34"/>
      <c r="B251" s="35"/>
      <c r="C251" s="192" t="s">
        <v>6382</v>
      </c>
      <c r="D251" s="192" t="s">
        <v>274</v>
      </c>
      <c r="E251" s="193" t="s">
        <v>8082</v>
      </c>
      <c r="F251" s="194" t="s">
        <v>8083</v>
      </c>
      <c r="G251" s="195" t="s">
        <v>5242</v>
      </c>
      <c r="H251" s="196">
        <v>2</v>
      </c>
      <c r="I251" s="197"/>
      <c r="J251" s="198">
        <f t="shared" si="30"/>
        <v>0</v>
      </c>
      <c r="K251" s="194" t="s">
        <v>1</v>
      </c>
      <c r="L251" s="39"/>
      <c r="M251" s="199" t="s">
        <v>1</v>
      </c>
      <c r="N251" s="200" t="s">
        <v>41</v>
      </c>
      <c r="O251" s="71"/>
      <c r="P251" s="201">
        <f t="shared" si="31"/>
        <v>0</v>
      </c>
      <c r="Q251" s="201">
        <v>0</v>
      </c>
      <c r="R251" s="201">
        <f t="shared" si="32"/>
        <v>0</v>
      </c>
      <c r="S251" s="201">
        <v>0</v>
      </c>
      <c r="T251" s="202">
        <f t="shared" si="3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279</v>
      </c>
      <c r="AT251" s="203" t="s">
        <v>274</v>
      </c>
      <c r="AU251" s="203" t="s">
        <v>84</v>
      </c>
      <c r="AY251" s="17" t="s">
        <v>272</v>
      </c>
      <c r="BE251" s="204">
        <f t="shared" si="34"/>
        <v>0</v>
      </c>
      <c r="BF251" s="204">
        <f t="shared" si="35"/>
        <v>0</v>
      </c>
      <c r="BG251" s="204">
        <f t="shared" si="36"/>
        <v>0</v>
      </c>
      <c r="BH251" s="204">
        <f t="shared" si="37"/>
        <v>0</v>
      </c>
      <c r="BI251" s="204">
        <f t="shared" si="38"/>
        <v>0</v>
      </c>
      <c r="BJ251" s="17" t="s">
        <v>16</v>
      </c>
      <c r="BK251" s="204">
        <f t="shared" si="39"/>
        <v>0</v>
      </c>
      <c r="BL251" s="17" t="s">
        <v>279</v>
      </c>
      <c r="BM251" s="203" t="s">
        <v>2011</v>
      </c>
    </row>
    <row r="252" spans="1:65" s="2" customFormat="1" ht="37.9" customHeight="1">
      <c r="A252" s="34"/>
      <c r="B252" s="35"/>
      <c r="C252" s="192" t="s">
        <v>6387</v>
      </c>
      <c r="D252" s="192" t="s">
        <v>274</v>
      </c>
      <c r="E252" s="193" t="s">
        <v>8084</v>
      </c>
      <c r="F252" s="194" t="s">
        <v>8085</v>
      </c>
      <c r="G252" s="195" t="s">
        <v>8051</v>
      </c>
      <c r="H252" s="196">
        <v>1</v>
      </c>
      <c r="I252" s="197"/>
      <c r="J252" s="198">
        <f t="shared" si="30"/>
        <v>0</v>
      </c>
      <c r="K252" s="194" t="s">
        <v>1</v>
      </c>
      <c r="L252" s="39"/>
      <c r="M252" s="199" t="s">
        <v>1</v>
      </c>
      <c r="N252" s="200" t="s">
        <v>41</v>
      </c>
      <c r="O252" s="71"/>
      <c r="P252" s="201">
        <f t="shared" si="31"/>
        <v>0</v>
      </c>
      <c r="Q252" s="201">
        <v>0</v>
      </c>
      <c r="R252" s="201">
        <f t="shared" si="32"/>
        <v>0</v>
      </c>
      <c r="S252" s="201">
        <v>0</v>
      </c>
      <c r="T252" s="202">
        <f t="shared" si="3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279</v>
      </c>
      <c r="AT252" s="203" t="s">
        <v>274</v>
      </c>
      <c r="AU252" s="203" t="s">
        <v>84</v>
      </c>
      <c r="AY252" s="17" t="s">
        <v>272</v>
      </c>
      <c r="BE252" s="204">
        <f t="shared" si="34"/>
        <v>0</v>
      </c>
      <c r="BF252" s="204">
        <f t="shared" si="35"/>
        <v>0</v>
      </c>
      <c r="BG252" s="204">
        <f t="shared" si="36"/>
        <v>0</v>
      </c>
      <c r="BH252" s="204">
        <f t="shared" si="37"/>
        <v>0</v>
      </c>
      <c r="BI252" s="204">
        <f t="shared" si="38"/>
        <v>0</v>
      </c>
      <c r="BJ252" s="17" t="s">
        <v>16</v>
      </c>
      <c r="BK252" s="204">
        <f t="shared" si="39"/>
        <v>0</v>
      </c>
      <c r="BL252" s="17" t="s">
        <v>279</v>
      </c>
      <c r="BM252" s="203" t="s">
        <v>2029</v>
      </c>
    </row>
    <row r="253" spans="1:65" s="2" customFormat="1" ht="16.5" customHeight="1">
      <c r="A253" s="34"/>
      <c r="B253" s="35"/>
      <c r="C253" s="192" t="s">
        <v>978</v>
      </c>
      <c r="D253" s="192" t="s">
        <v>274</v>
      </c>
      <c r="E253" s="193" t="s">
        <v>8086</v>
      </c>
      <c r="F253" s="194" t="s">
        <v>8087</v>
      </c>
      <c r="G253" s="195" t="s">
        <v>5242</v>
      </c>
      <c r="H253" s="196">
        <v>2</v>
      </c>
      <c r="I253" s="197"/>
      <c r="J253" s="198">
        <f t="shared" si="30"/>
        <v>0</v>
      </c>
      <c r="K253" s="194" t="s">
        <v>1</v>
      </c>
      <c r="L253" s="39"/>
      <c r="M253" s="199" t="s">
        <v>1</v>
      </c>
      <c r="N253" s="200" t="s">
        <v>41</v>
      </c>
      <c r="O253" s="71"/>
      <c r="P253" s="201">
        <f t="shared" si="31"/>
        <v>0</v>
      </c>
      <c r="Q253" s="201">
        <v>0</v>
      </c>
      <c r="R253" s="201">
        <f t="shared" si="32"/>
        <v>0</v>
      </c>
      <c r="S253" s="201">
        <v>0</v>
      </c>
      <c r="T253" s="202">
        <f t="shared" si="3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279</v>
      </c>
      <c r="AT253" s="203" t="s">
        <v>274</v>
      </c>
      <c r="AU253" s="203" t="s">
        <v>84</v>
      </c>
      <c r="AY253" s="17" t="s">
        <v>272</v>
      </c>
      <c r="BE253" s="204">
        <f t="shared" si="34"/>
        <v>0</v>
      </c>
      <c r="BF253" s="204">
        <f t="shared" si="35"/>
        <v>0</v>
      </c>
      <c r="BG253" s="204">
        <f t="shared" si="36"/>
        <v>0</v>
      </c>
      <c r="BH253" s="204">
        <f t="shared" si="37"/>
        <v>0</v>
      </c>
      <c r="BI253" s="204">
        <f t="shared" si="38"/>
        <v>0</v>
      </c>
      <c r="BJ253" s="17" t="s">
        <v>16</v>
      </c>
      <c r="BK253" s="204">
        <f t="shared" si="39"/>
        <v>0</v>
      </c>
      <c r="BL253" s="17" t="s">
        <v>279</v>
      </c>
      <c r="BM253" s="203" t="s">
        <v>2044</v>
      </c>
    </row>
    <row r="254" spans="1:65" s="2" customFormat="1" ht="37.9" customHeight="1">
      <c r="A254" s="34"/>
      <c r="B254" s="35"/>
      <c r="C254" s="192" t="s">
        <v>985</v>
      </c>
      <c r="D254" s="192" t="s">
        <v>274</v>
      </c>
      <c r="E254" s="193" t="s">
        <v>8090</v>
      </c>
      <c r="F254" s="194" t="s">
        <v>8091</v>
      </c>
      <c r="G254" s="195" t="s">
        <v>5242</v>
      </c>
      <c r="H254" s="196">
        <v>6</v>
      </c>
      <c r="I254" s="197"/>
      <c r="J254" s="198">
        <f t="shared" si="30"/>
        <v>0</v>
      </c>
      <c r="K254" s="194" t="s">
        <v>1</v>
      </c>
      <c r="L254" s="39"/>
      <c r="M254" s="199" t="s">
        <v>1</v>
      </c>
      <c r="N254" s="200" t="s">
        <v>41</v>
      </c>
      <c r="O254" s="71"/>
      <c r="P254" s="201">
        <f t="shared" si="31"/>
        <v>0</v>
      </c>
      <c r="Q254" s="201">
        <v>0</v>
      </c>
      <c r="R254" s="201">
        <f t="shared" si="32"/>
        <v>0</v>
      </c>
      <c r="S254" s="201">
        <v>0</v>
      </c>
      <c r="T254" s="202">
        <f t="shared" si="3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279</v>
      </c>
      <c r="AT254" s="203" t="s">
        <v>274</v>
      </c>
      <c r="AU254" s="203" t="s">
        <v>84</v>
      </c>
      <c r="AY254" s="17" t="s">
        <v>272</v>
      </c>
      <c r="BE254" s="204">
        <f t="shared" si="34"/>
        <v>0</v>
      </c>
      <c r="BF254" s="204">
        <f t="shared" si="35"/>
        <v>0</v>
      </c>
      <c r="BG254" s="204">
        <f t="shared" si="36"/>
        <v>0</v>
      </c>
      <c r="BH254" s="204">
        <f t="shared" si="37"/>
        <v>0</v>
      </c>
      <c r="BI254" s="204">
        <f t="shared" si="38"/>
        <v>0</v>
      </c>
      <c r="BJ254" s="17" t="s">
        <v>16</v>
      </c>
      <c r="BK254" s="204">
        <f t="shared" si="39"/>
        <v>0</v>
      </c>
      <c r="BL254" s="17" t="s">
        <v>279</v>
      </c>
      <c r="BM254" s="203" t="s">
        <v>2066</v>
      </c>
    </row>
    <row r="255" spans="1:65" s="13" customFormat="1" ht="22.5">
      <c r="B255" s="210"/>
      <c r="C255" s="211"/>
      <c r="D255" s="212" t="s">
        <v>283</v>
      </c>
      <c r="E255" s="213" t="s">
        <v>1</v>
      </c>
      <c r="F255" s="214" t="s">
        <v>8092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8093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8094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>
      <c r="B258" s="221"/>
      <c r="C258" s="222"/>
      <c r="D258" s="212" t="s">
        <v>283</v>
      </c>
      <c r="E258" s="223" t="s">
        <v>1</v>
      </c>
      <c r="F258" s="224" t="s">
        <v>305</v>
      </c>
      <c r="G258" s="222"/>
      <c r="H258" s="225">
        <v>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16</v>
      </c>
      <c r="AY258" s="231" t="s">
        <v>272</v>
      </c>
    </row>
    <row r="259" spans="1:65" s="2" customFormat="1" ht="37.9" customHeight="1">
      <c r="A259" s="34"/>
      <c r="B259" s="35"/>
      <c r="C259" s="192" t="s">
        <v>4978</v>
      </c>
      <c r="D259" s="192" t="s">
        <v>274</v>
      </c>
      <c r="E259" s="193" t="s">
        <v>8088</v>
      </c>
      <c r="F259" s="194" t="s">
        <v>8089</v>
      </c>
      <c r="G259" s="195" t="s">
        <v>5242</v>
      </c>
      <c r="H259" s="196">
        <v>14</v>
      </c>
      <c r="I259" s="197"/>
      <c r="J259" s="198">
        <f>ROUND(I259*H259,2)</f>
        <v>0</v>
      </c>
      <c r="K259" s="194" t="s">
        <v>1</v>
      </c>
      <c r="L259" s="39"/>
      <c r="M259" s="199" t="s">
        <v>1</v>
      </c>
      <c r="N259" s="200" t="s">
        <v>41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279</v>
      </c>
      <c r="AT259" s="203" t="s">
        <v>274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279</v>
      </c>
      <c r="BM259" s="203" t="s">
        <v>2079</v>
      </c>
    </row>
    <row r="260" spans="1:65" s="2" customFormat="1" ht="37.9" customHeight="1">
      <c r="A260" s="34"/>
      <c r="B260" s="35"/>
      <c r="C260" s="192" t="s">
        <v>6408</v>
      </c>
      <c r="D260" s="192" t="s">
        <v>274</v>
      </c>
      <c r="E260" s="193" t="s">
        <v>8095</v>
      </c>
      <c r="F260" s="194" t="s">
        <v>8096</v>
      </c>
      <c r="G260" s="195" t="s">
        <v>5242</v>
      </c>
      <c r="H260" s="196">
        <v>1</v>
      </c>
      <c r="I260" s="197"/>
      <c r="J260" s="198">
        <f>ROUND(I260*H260,2)</f>
        <v>0</v>
      </c>
      <c r="K260" s="194" t="s">
        <v>1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279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2089</v>
      </c>
    </row>
    <row r="261" spans="1:65" s="12" customFormat="1" ht="22.9" customHeight="1">
      <c r="B261" s="176"/>
      <c r="C261" s="177"/>
      <c r="D261" s="178" t="s">
        <v>75</v>
      </c>
      <c r="E261" s="190" t="s">
        <v>8115</v>
      </c>
      <c r="F261" s="190" t="s">
        <v>8116</v>
      </c>
      <c r="G261" s="177"/>
      <c r="H261" s="177"/>
      <c r="I261" s="180"/>
      <c r="J261" s="191">
        <f>BK261</f>
        <v>0</v>
      </c>
      <c r="K261" s="177"/>
      <c r="L261" s="182"/>
      <c r="M261" s="183"/>
      <c r="N261" s="184"/>
      <c r="O261" s="184"/>
      <c r="P261" s="185">
        <f>SUM(P262:P288)</f>
        <v>0</v>
      </c>
      <c r="Q261" s="184"/>
      <c r="R261" s="185">
        <f>SUM(R262:R288)</f>
        <v>0</v>
      </c>
      <c r="S261" s="184"/>
      <c r="T261" s="186">
        <f>SUM(T262:T288)</f>
        <v>0</v>
      </c>
      <c r="AR261" s="187" t="s">
        <v>16</v>
      </c>
      <c r="AT261" s="188" t="s">
        <v>75</v>
      </c>
      <c r="AU261" s="188" t="s">
        <v>16</v>
      </c>
      <c r="AY261" s="187" t="s">
        <v>272</v>
      </c>
      <c r="BK261" s="189">
        <f>SUM(BK262:BK288)</f>
        <v>0</v>
      </c>
    </row>
    <row r="262" spans="1:65" s="2" customFormat="1" ht="49.15" customHeight="1">
      <c r="A262" s="34"/>
      <c r="B262" s="35"/>
      <c r="C262" s="192" t="s">
        <v>992</v>
      </c>
      <c r="D262" s="192" t="s">
        <v>274</v>
      </c>
      <c r="E262" s="193" t="s">
        <v>8099</v>
      </c>
      <c r="F262" s="194" t="s">
        <v>8100</v>
      </c>
      <c r="G262" s="195" t="s">
        <v>8051</v>
      </c>
      <c r="H262" s="196">
        <v>2</v>
      </c>
      <c r="I262" s="197"/>
      <c r="J262" s="198">
        <f t="shared" ref="J262:J282" si="40">ROUND(I262*H262,2)</f>
        <v>0</v>
      </c>
      <c r="K262" s="194" t="s">
        <v>1</v>
      </c>
      <c r="L262" s="39"/>
      <c r="M262" s="199" t="s">
        <v>1</v>
      </c>
      <c r="N262" s="200" t="s">
        <v>41</v>
      </c>
      <c r="O262" s="71"/>
      <c r="P262" s="201">
        <f t="shared" ref="P262:P282" si="41">O262*H262</f>
        <v>0</v>
      </c>
      <c r="Q262" s="201">
        <v>0</v>
      </c>
      <c r="R262" s="201">
        <f t="shared" ref="R262:R282" si="42">Q262*H262</f>
        <v>0</v>
      </c>
      <c r="S262" s="201">
        <v>0</v>
      </c>
      <c r="T262" s="202">
        <f t="shared" ref="T262:T282" si="43"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279</v>
      </c>
      <c r="AT262" s="203" t="s">
        <v>274</v>
      </c>
      <c r="AU262" s="203" t="s">
        <v>84</v>
      </c>
      <c r="AY262" s="17" t="s">
        <v>272</v>
      </c>
      <c r="BE262" s="204">
        <f t="shared" ref="BE262:BE282" si="44">IF(N262="základní",J262,0)</f>
        <v>0</v>
      </c>
      <c r="BF262" s="204">
        <f t="shared" ref="BF262:BF282" si="45">IF(N262="snížená",J262,0)</f>
        <v>0</v>
      </c>
      <c r="BG262" s="204">
        <f t="shared" ref="BG262:BG282" si="46">IF(N262="zákl. přenesená",J262,0)</f>
        <v>0</v>
      </c>
      <c r="BH262" s="204">
        <f t="shared" ref="BH262:BH282" si="47">IF(N262="sníž. přenesená",J262,0)</f>
        <v>0</v>
      </c>
      <c r="BI262" s="204">
        <f t="shared" ref="BI262:BI282" si="48">IF(N262="nulová",J262,0)</f>
        <v>0</v>
      </c>
      <c r="BJ262" s="17" t="s">
        <v>16</v>
      </c>
      <c r="BK262" s="204">
        <f t="shared" ref="BK262:BK282" si="49">ROUND(I262*H262,2)</f>
        <v>0</v>
      </c>
      <c r="BL262" s="17" t="s">
        <v>279</v>
      </c>
      <c r="BM262" s="203" t="s">
        <v>2101</v>
      </c>
    </row>
    <row r="263" spans="1:65" s="2" customFormat="1" ht="49.15" customHeight="1">
      <c r="A263" s="34"/>
      <c r="B263" s="35"/>
      <c r="C263" s="192" t="s">
        <v>1001</v>
      </c>
      <c r="D263" s="192" t="s">
        <v>274</v>
      </c>
      <c r="E263" s="193" t="s">
        <v>8058</v>
      </c>
      <c r="F263" s="194" t="s">
        <v>8059</v>
      </c>
      <c r="G263" s="195" t="s">
        <v>8051</v>
      </c>
      <c r="H263" s="196">
        <v>1</v>
      </c>
      <c r="I263" s="197"/>
      <c r="J263" s="198">
        <f t="shared" si="40"/>
        <v>0</v>
      </c>
      <c r="K263" s="194" t="s">
        <v>1</v>
      </c>
      <c r="L263" s="39"/>
      <c r="M263" s="199" t="s">
        <v>1</v>
      </c>
      <c r="N263" s="200" t="s">
        <v>41</v>
      </c>
      <c r="O263" s="71"/>
      <c r="P263" s="201">
        <f t="shared" si="41"/>
        <v>0</v>
      </c>
      <c r="Q263" s="201">
        <v>0</v>
      </c>
      <c r="R263" s="201">
        <f t="shared" si="42"/>
        <v>0</v>
      </c>
      <c r="S263" s="201">
        <v>0</v>
      </c>
      <c r="T263" s="202">
        <f t="shared" si="4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279</v>
      </c>
      <c r="AT263" s="203" t="s">
        <v>274</v>
      </c>
      <c r="AU263" s="203" t="s">
        <v>84</v>
      </c>
      <c r="AY263" s="17" t="s">
        <v>272</v>
      </c>
      <c r="BE263" s="204">
        <f t="shared" si="44"/>
        <v>0</v>
      </c>
      <c r="BF263" s="204">
        <f t="shared" si="45"/>
        <v>0</v>
      </c>
      <c r="BG263" s="204">
        <f t="shared" si="46"/>
        <v>0</v>
      </c>
      <c r="BH263" s="204">
        <f t="shared" si="47"/>
        <v>0</v>
      </c>
      <c r="BI263" s="204">
        <f t="shared" si="48"/>
        <v>0</v>
      </c>
      <c r="BJ263" s="17" t="s">
        <v>16</v>
      </c>
      <c r="BK263" s="204">
        <f t="shared" si="49"/>
        <v>0</v>
      </c>
      <c r="BL263" s="17" t="s">
        <v>279</v>
      </c>
      <c r="BM263" s="203" t="s">
        <v>2126</v>
      </c>
    </row>
    <row r="264" spans="1:65" s="2" customFormat="1" ht="37.9" customHeight="1">
      <c r="A264" s="34"/>
      <c r="B264" s="35"/>
      <c r="C264" s="192" t="s">
        <v>1009</v>
      </c>
      <c r="D264" s="192" t="s">
        <v>274</v>
      </c>
      <c r="E264" s="193" t="s">
        <v>8060</v>
      </c>
      <c r="F264" s="194" t="s">
        <v>8061</v>
      </c>
      <c r="G264" s="195" t="s">
        <v>8051</v>
      </c>
      <c r="H264" s="196">
        <v>2</v>
      </c>
      <c r="I264" s="197"/>
      <c r="J264" s="198">
        <f t="shared" si="40"/>
        <v>0</v>
      </c>
      <c r="K264" s="194" t="s">
        <v>1</v>
      </c>
      <c r="L264" s="39"/>
      <c r="M264" s="199" t="s">
        <v>1</v>
      </c>
      <c r="N264" s="200" t="s">
        <v>41</v>
      </c>
      <c r="O264" s="71"/>
      <c r="P264" s="201">
        <f t="shared" si="41"/>
        <v>0</v>
      </c>
      <c r="Q264" s="201">
        <v>0</v>
      </c>
      <c r="R264" s="201">
        <f t="shared" si="42"/>
        <v>0</v>
      </c>
      <c r="S264" s="201">
        <v>0</v>
      </c>
      <c r="T264" s="202">
        <f t="shared" si="4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279</v>
      </c>
      <c r="AT264" s="203" t="s">
        <v>274</v>
      </c>
      <c r="AU264" s="203" t="s">
        <v>84</v>
      </c>
      <c r="AY264" s="17" t="s">
        <v>272</v>
      </c>
      <c r="BE264" s="204">
        <f t="shared" si="44"/>
        <v>0</v>
      </c>
      <c r="BF264" s="204">
        <f t="shared" si="45"/>
        <v>0</v>
      </c>
      <c r="BG264" s="204">
        <f t="shared" si="46"/>
        <v>0</v>
      </c>
      <c r="BH264" s="204">
        <f t="shared" si="47"/>
        <v>0</v>
      </c>
      <c r="BI264" s="204">
        <f t="shared" si="48"/>
        <v>0</v>
      </c>
      <c r="BJ264" s="17" t="s">
        <v>16</v>
      </c>
      <c r="BK264" s="204">
        <f t="shared" si="49"/>
        <v>0</v>
      </c>
      <c r="BL264" s="17" t="s">
        <v>279</v>
      </c>
      <c r="BM264" s="203" t="s">
        <v>2134</v>
      </c>
    </row>
    <row r="265" spans="1:65" s="2" customFormat="1" ht="37.9" customHeight="1">
      <c r="A265" s="34"/>
      <c r="B265" s="35"/>
      <c r="C265" s="192" t="s">
        <v>1018</v>
      </c>
      <c r="D265" s="192" t="s">
        <v>274</v>
      </c>
      <c r="E265" s="193" t="s">
        <v>8062</v>
      </c>
      <c r="F265" s="194" t="s">
        <v>8063</v>
      </c>
      <c r="G265" s="195" t="s">
        <v>5242</v>
      </c>
      <c r="H265" s="196">
        <v>6</v>
      </c>
      <c r="I265" s="197"/>
      <c r="J265" s="198">
        <f t="shared" si="40"/>
        <v>0</v>
      </c>
      <c r="K265" s="194" t="s">
        <v>1</v>
      </c>
      <c r="L265" s="39"/>
      <c r="M265" s="199" t="s">
        <v>1</v>
      </c>
      <c r="N265" s="200" t="s">
        <v>41</v>
      </c>
      <c r="O265" s="71"/>
      <c r="P265" s="201">
        <f t="shared" si="41"/>
        <v>0</v>
      </c>
      <c r="Q265" s="201">
        <v>0</v>
      </c>
      <c r="R265" s="201">
        <f t="shared" si="42"/>
        <v>0</v>
      </c>
      <c r="S265" s="201">
        <v>0</v>
      </c>
      <c r="T265" s="202">
        <f t="shared" si="4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279</v>
      </c>
      <c r="AT265" s="203" t="s">
        <v>274</v>
      </c>
      <c r="AU265" s="203" t="s">
        <v>84</v>
      </c>
      <c r="AY265" s="17" t="s">
        <v>272</v>
      </c>
      <c r="BE265" s="204">
        <f t="shared" si="44"/>
        <v>0</v>
      </c>
      <c r="BF265" s="204">
        <f t="shared" si="45"/>
        <v>0</v>
      </c>
      <c r="BG265" s="204">
        <f t="shared" si="46"/>
        <v>0</v>
      </c>
      <c r="BH265" s="204">
        <f t="shared" si="47"/>
        <v>0</v>
      </c>
      <c r="BI265" s="204">
        <f t="shared" si="48"/>
        <v>0</v>
      </c>
      <c r="BJ265" s="17" t="s">
        <v>16</v>
      </c>
      <c r="BK265" s="204">
        <f t="shared" si="49"/>
        <v>0</v>
      </c>
      <c r="BL265" s="17" t="s">
        <v>279</v>
      </c>
      <c r="BM265" s="203" t="s">
        <v>2146</v>
      </c>
    </row>
    <row r="266" spans="1:65" s="2" customFormat="1" ht="37.9" customHeight="1">
      <c r="A266" s="34"/>
      <c r="B266" s="35"/>
      <c r="C266" s="192" t="s">
        <v>1024</v>
      </c>
      <c r="D266" s="192" t="s">
        <v>274</v>
      </c>
      <c r="E266" s="193" t="s">
        <v>7987</v>
      </c>
      <c r="F266" s="194" t="s">
        <v>7988</v>
      </c>
      <c r="G266" s="195" t="s">
        <v>5242</v>
      </c>
      <c r="H266" s="196">
        <v>1</v>
      </c>
      <c r="I266" s="197"/>
      <c r="J266" s="198">
        <f t="shared" si="40"/>
        <v>0</v>
      </c>
      <c r="K266" s="194" t="s">
        <v>1</v>
      </c>
      <c r="L266" s="39"/>
      <c r="M266" s="199" t="s">
        <v>1</v>
      </c>
      <c r="N266" s="200" t="s">
        <v>41</v>
      </c>
      <c r="O266" s="71"/>
      <c r="P266" s="201">
        <f t="shared" si="41"/>
        <v>0</v>
      </c>
      <c r="Q266" s="201">
        <v>0</v>
      </c>
      <c r="R266" s="201">
        <f t="shared" si="42"/>
        <v>0</v>
      </c>
      <c r="S266" s="201">
        <v>0</v>
      </c>
      <c r="T266" s="202">
        <f t="shared" si="4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279</v>
      </c>
      <c r="AT266" s="203" t="s">
        <v>274</v>
      </c>
      <c r="AU266" s="203" t="s">
        <v>84</v>
      </c>
      <c r="AY266" s="17" t="s">
        <v>272</v>
      </c>
      <c r="BE266" s="204">
        <f t="shared" si="44"/>
        <v>0</v>
      </c>
      <c r="BF266" s="204">
        <f t="shared" si="45"/>
        <v>0</v>
      </c>
      <c r="BG266" s="204">
        <f t="shared" si="46"/>
        <v>0</v>
      </c>
      <c r="BH266" s="204">
        <f t="shared" si="47"/>
        <v>0</v>
      </c>
      <c r="BI266" s="204">
        <f t="shared" si="48"/>
        <v>0</v>
      </c>
      <c r="BJ266" s="17" t="s">
        <v>16</v>
      </c>
      <c r="BK266" s="204">
        <f t="shared" si="49"/>
        <v>0</v>
      </c>
      <c r="BL266" s="17" t="s">
        <v>279</v>
      </c>
      <c r="BM266" s="203" t="s">
        <v>2162</v>
      </c>
    </row>
    <row r="267" spans="1:65" s="2" customFormat="1" ht="16.5" customHeight="1">
      <c r="A267" s="34"/>
      <c r="B267" s="35"/>
      <c r="C267" s="192" t="s">
        <v>1034</v>
      </c>
      <c r="D267" s="192" t="s">
        <v>274</v>
      </c>
      <c r="E267" s="193" t="s">
        <v>7989</v>
      </c>
      <c r="F267" s="194" t="s">
        <v>7990</v>
      </c>
      <c r="G267" s="195" t="s">
        <v>5242</v>
      </c>
      <c r="H267" s="196">
        <v>1</v>
      </c>
      <c r="I267" s="197"/>
      <c r="J267" s="198">
        <f t="shared" si="40"/>
        <v>0</v>
      </c>
      <c r="K267" s="194" t="s">
        <v>1</v>
      </c>
      <c r="L267" s="39"/>
      <c r="M267" s="199" t="s">
        <v>1</v>
      </c>
      <c r="N267" s="200" t="s">
        <v>41</v>
      </c>
      <c r="O267" s="71"/>
      <c r="P267" s="201">
        <f t="shared" si="41"/>
        <v>0</v>
      </c>
      <c r="Q267" s="201">
        <v>0</v>
      </c>
      <c r="R267" s="201">
        <f t="shared" si="42"/>
        <v>0</v>
      </c>
      <c r="S267" s="201">
        <v>0</v>
      </c>
      <c r="T267" s="202">
        <f t="shared" si="4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 t="shared" si="44"/>
        <v>0</v>
      </c>
      <c r="BF267" s="204">
        <f t="shared" si="45"/>
        <v>0</v>
      </c>
      <c r="BG267" s="204">
        <f t="shared" si="46"/>
        <v>0</v>
      </c>
      <c r="BH267" s="204">
        <f t="shared" si="47"/>
        <v>0</v>
      </c>
      <c r="BI267" s="204">
        <f t="shared" si="48"/>
        <v>0</v>
      </c>
      <c r="BJ267" s="17" t="s">
        <v>16</v>
      </c>
      <c r="BK267" s="204">
        <f t="shared" si="49"/>
        <v>0</v>
      </c>
      <c r="BL267" s="17" t="s">
        <v>279</v>
      </c>
      <c r="BM267" s="203" t="s">
        <v>2170</v>
      </c>
    </row>
    <row r="268" spans="1:65" s="2" customFormat="1" ht="16.5" customHeight="1">
      <c r="A268" s="34"/>
      <c r="B268" s="35"/>
      <c r="C268" s="192" t="s">
        <v>1054</v>
      </c>
      <c r="D268" s="192" t="s">
        <v>274</v>
      </c>
      <c r="E268" s="193" t="s">
        <v>7991</v>
      </c>
      <c r="F268" s="194" t="s">
        <v>7992</v>
      </c>
      <c r="G268" s="195" t="s">
        <v>5242</v>
      </c>
      <c r="H268" s="196">
        <v>1</v>
      </c>
      <c r="I268" s="197"/>
      <c r="J268" s="198">
        <f t="shared" si="40"/>
        <v>0</v>
      </c>
      <c r="K268" s="194" t="s">
        <v>1</v>
      </c>
      <c r="L268" s="39"/>
      <c r="M268" s="199" t="s">
        <v>1</v>
      </c>
      <c r="N268" s="200" t="s">
        <v>41</v>
      </c>
      <c r="O268" s="71"/>
      <c r="P268" s="201">
        <f t="shared" si="41"/>
        <v>0</v>
      </c>
      <c r="Q268" s="201">
        <v>0</v>
      </c>
      <c r="R268" s="201">
        <f t="shared" si="42"/>
        <v>0</v>
      </c>
      <c r="S268" s="201">
        <v>0</v>
      </c>
      <c r="T268" s="202">
        <f t="shared" si="4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84</v>
      </c>
      <c r="AY268" s="17" t="s">
        <v>272</v>
      </c>
      <c r="BE268" s="204">
        <f t="shared" si="44"/>
        <v>0</v>
      </c>
      <c r="BF268" s="204">
        <f t="shared" si="45"/>
        <v>0</v>
      </c>
      <c r="BG268" s="204">
        <f t="shared" si="46"/>
        <v>0</v>
      </c>
      <c r="BH268" s="204">
        <f t="shared" si="47"/>
        <v>0</v>
      </c>
      <c r="BI268" s="204">
        <f t="shared" si="48"/>
        <v>0</v>
      </c>
      <c r="BJ268" s="17" t="s">
        <v>16</v>
      </c>
      <c r="BK268" s="204">
        <f t="shared" si="49"/>
        <v>0</v>
      </c>
      <c r="BL268" s="17" t="s">
        <v>279</v>
      </c>
      <c r="BM268" s="203" t="s">
        <v>2184</v>
      </c>
    </row>
    <row r="269" spans="1:65" s="2" customFormat="1" ht="49.15" customHeight="1">
      <c r="A269" s="34"/>
      <c r="B269" s="35"/>
      <c r="C269" s="192" t="s">
        <v>1063</v>
      </c>
      <c r="D269" s="192" t="s">
        <v>274</v>
      </c>
      <c r="E269" s="193" t="s">
        <v>8064</v>
      </c>
      <c r="F269" s="194" t="s">
        <v>8065</v>
      </c>
      <c r="G269" s="195" t="s">
        <v>5242</v>
      </c>
      <c r="H269" s="196">
        <v>2</v>
      </c>
      <c r="I269" s="197"/>
      <c r="J269" s="198">
        <f t="shared" si="40"/>
        <v>0</v>
      </c>
      <c r="K269" s="194" t="s">
        <v>1</v>
      </c>
      <c r="L269" s="39"/>
      <c r="M269" s="199" t="s">
        <v>1</v>
      </c>
      <c r="N269" s="200" t="s">
        <v>41</v>
      </c>
      <c r="O269" s="71"/>
      <c r="P269" s="201">
        <f t="shared" si="41"/>
        <v>0</v>
      </c>
      <c r="Q269" s="201">
        <v>0</v>
      </c>
      <c r="R269" s="201">
        <f t="shared" si="42"/>
        <v>0</v>
      </c>
      <c r="S269" s="201">
        <v>0</v>
      </c>
      <c r="T269" s="202">
        <f t="shared" si="4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279</v>
      </c>
      <c r="AT269" s="203" t="s">
        <v>274</v>
      </c>
      <c r="AU269" s="203" t="s">
        <v>84</v>
      </c>
      <c r="AY269" s="17" t="s">
        <v>272</v>
      </c>
      <c r="BE269" s="204">
        <f t="shared" si="44"/>
        <v>0</v>
      </c>
      <c r="BF269" s="204">
        <f t="shared" si="45"/>
        <v>0</v>
      </c>
      <c r="BG269" s="204">
        <f t="shared" si="46"/>
        <v>0</v>
      </c>
      <c r="BH269" s="204">
        <f t="shared" si="47"/>
        <v>0</v>
      </c>
      <c r="BI269" s="204">
        <f t="shared" si="48"/>
        <v>0</v>
      </c>
      <c r="BJ269" s="17" t="s">
        <v>16</v>
      </c>
      <c r="BK269" s="204">
        <f t="shared" si="49"/>
        <v>0</v>
      </c>
      <c r="BL269" s="17" t="s">
        <v>279</v>
      </c>
      <c r="BM269" s="203" t="s">
        <v>2201</v>
      </c>
    </row>
    <row r="270" spans="1:65" s="2" customFormat="1" ht="37.9" customHeight="1">
      <c r="A270" s="34"/>
      <c r="B270" s="35"/>
      <c r="C270" s="192" t="s">
        <v>1072</v>
      </c>
      <c r="D270" s="192" t="s">
        <v>274</v>
      </c>
      <c r="E270" s="193" t="s">
        <v>8066</v>
      </c>
      <c r="F270" s="194" t="s">
        <v>8067</v>
      </c>
      <c r="G270" s="195" t="s">
        <v>5242</v>
      </c>
      <c r="H270" s="196">
        <v>2</v>
      </c>
      <c r="I270" s="197"/>
      <c r="J270" s="198">
        <f t="shared" si="40"/>
        <v>0</v>
      </c>
      <c r="K270" s="194" t="s">
        <v>1</v>
      </c>
      <c r="L270" s="39"/>
      <c r="M270" s="199" t="s">
        <v>1</v>
      </c>
      <c r="N270" s="200" t="s">
        <v>41</v>
      </c>
      <c r="O270" s="71"/>
      <c r="P270" s="201">
        <f t="shared" si="41"/>
        <v>0</v>
      </c>
      <c r="Q270" s="201">
        <v>0</v>
      </c>
      <c r="R270" s="201">
        <f t="shared" si="42"/>
        <v>0</v>
      </c>
      <c r="S270" s="201">
        <v>0</v>
      </c>
      <c r="T270" s="202">
        <f t="shared" si="4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 t="shared" si="44"/>
        <v>0</v>
      </c>
      <c r="BF270" s="204">
        <f t="shared" si="45"/>
        <v>0</v>
      </c>
      <c r="BG270" s="204">
        <f t="shared" si="46"/>
        <v>0</v>
      </c>
      <c r="BH270" s="204">
        <f t="shared" si="47"/>
        <v>0</v>
      </c>
      <c r="BI270" s="204">
        <f t="shared" si="48"/>
        <v>0</v>
      </c>
      <c r="BJ270" s="17" t="s">
        <v>16</v>
      </c>
      <c r="BK270" s="204">
        <f t="shared" si="49"/>
        <v>0</v>
      </c>
      <c r="BL270" s="17" t="s">
        <v>279</v>
      </c>
      <c r="BM270" s="203" t="s">
        <v>2214</v>
      </c>
    </row>
    <row r="271" spans="1:65" s="2" customFormat="1" ht="37.9" customHeight="1">
      <c r="A271" s="34"/>
      <c r="B271" s="35"/>
      <c r="C271" s="192" t="s">
        <v>1082</v>
      </c>
      <c r="D271" s="192" t="s">
        <v>274</v>
      </c>
      <c r="E271" s="193" t="s">
        <v>8117</v>
      </c>
      <c r="F271" s="194" t="s">
        <v>8118</v>
      </c>
      <c r="G271" s="195" t="s">
        <v>5242</v>
      </c>
      <c r="H271" s="196">
        <v>1</v>
      </c>
      <c r="I271" s="197"/>
      <c r="J271" s="198">
        <f t="shared" si="40"/>
        <v>0</v>
      </c>
      <c r="K271" s="194" t="s">
        <v>1</v>
      </c>
      <c r="L271" s="39"/>
      <c r="M271" s="199" t="s">
        <v>1</v>
      </c>
      <c r="N271" s="200" t="s">
        <v>41</v>
      </c>
      <c r="O271" s="71"/>
      <c r="P271" s="201">
        <f t="shared" si="41"/>
        <v>0</v>
      </c>
      <c r="Q271" s="201">
        <v>0</v>
      </c>
      <c r="R271" s="201">
        <f t="shared" si="42"/>
        <v>0</v>
      </c>
      <c r="S271" s="201">
        <v>0</v>
      </c>
      <c r="T271" s="202">
        <f t="shared" si="4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279</v>
      </c>
      <c r="AT271" s="203" t="s">
        <v>274</v>
      </c>
      <c r="AU271" s="203" t="s">
        <v>84</v>
      </c>
      <c r="AY271" s="17" t="s">
        <v>272</v>
      </c>
      <c r="BE271" s="204">
        <f t="shared" si="44"/>
        <v>0</v>
      </c>
      <c r="BF271" s="204">
        <f t="shared" si="45"/>
        <v>0</v>
      </c>
      <c r="BG271" s="204">
        <f t="shared" si="46"/>
        <v>0</v>
      </c>
      <c r="BH271" s="204">
        <f t="shared" si="47"/>
        <v>0</v>
      </c>
      <c r="BI271" s="204">
        <f t="shared" si="48"/>
        <v>0</v>
      </c>
      <c r="BJ271" s="17" t="s">
        <v>16</v>
      </c>
      <c r="BK271" s="204">
        <f t="shared" si="49"/>
        <v>0</v>
      </c>
      <c r="BL271" s="17" t="s">
        <v>279</v>
      </c>
      <c r="BM271" s="203" t="s">
        <v>6946</v>
      </c>
    </row>
    <row r="272" spans="1:65" s="2" customFormat="1" ht="33" customHeight="1">
      <c r="A272" s="34"/>
      <c r="B272" s="35"/>
      <c r="C272" s="192" t="s">
        <v>1106</v>
      </c>
      <c r="D272" s="192" t="s">
        <v>274</v>
      </c>
      <c r="E272" s="193" t="s">
        <v>8070</v>
      </c>
      <c r="F272" s="194" t="s">
        <v>8071</v>
      </c>
      <c r="G272" s="195" t="s">
        <v>5242</v>
      </c>
      <c r="H272" s="196">
        <v>1</v>
      </c>
      <c r="I272" s="197"/>
      <c r="J272" s="198">
        <f t="shared" si="40"/>
        <v>0</v>
      </c>
      <c r="K272" s="194" t="s">
        <v>1</v>
      </c>
      <c r="L272" s="39"/>
      <c r="M272" s="199" t="s">
        <v>1</v>
      </c>
      <c r="N272" s="200" t="s">
        <v>41</v>
      </c>
      <c r="O272" s="71"/>
      <c r="P272" s="201">
        <f t="shared" si="41"/>
        <v>0</v>
      </c>
      <c r="Q272" s="201">
        <v>0</v>
      </c>
      <c r="R272" s="201">
        <f t="shared" si="42"/>
        <v>0</v>
      </c>
      <c r="S272" s="201">
        <v>0</v>
      </c>
      <c r="T272" s="202">
        <f t="shared" si="4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279</v>
      </c>
      <c r="AT272" s="203" t="s">
        <v>274</v>
      </c>
      <c r="AU272" s="203" t="s">
        <v>84</v>
      </c>
      <c r="AY272" s="17" t="s">
        <v>272</v>
      </c>
      <c r="BE272" s="204">
        <f t="shared" si="44"/>
        <v>0</v>
      </c>
      <c r="BF272" s="204">
        <f t="shared" si="45"/>
        <v>0</v>
      </c>
      <c r="BG272" s="204">
        <f t="shared" si="46"/>
        <v>0</v>
      </c>
      <c r="BH272" s="204">
        <f t="shared" si="47"/>
        <v>0</v>
      </c>
      <c r="BI272" s="204">
        <f t="shared" si="48"/>
        <v>0</v>
      </c>
      <c r="BJ272" s="17" t="s">
        <v>16</v>
      </c>
      <c r="BK272" s="204">
        <f t="shared" si="49"/>
        <v>0</v>
      </c>
      <c r="BL272" s="17" t="s">
        <v>279</v>
      </c>
      <c r="BM272" s="203" t="s">
        <v>6949</v>
      </c>
    </row>
    <row r="273" spans="1:65" s="2" customFormat="1" ht="37.9" customHeight="1">
      <c r="A273" s="34"/>
      <c r="B273" s="35"/>
      <c r="C273" s="192" t="s">
        <v>1116</v>
      </c>
      <c r="D273" s="192" t="s">
        <v>274</v>
      </c>
      <c r="E273" s="193" t="s">
        <v>8072</v>
      </c>
      <c r="F273" s="194" t="s">
        <v>8073</v>
      </c>
      <c r="G273" s="195" t="s">
        <v>5242</v>
      </c>
      <c r="H273" s="196">
        <v>1</v>
      </c>
      <c r="I273" s="197"/>
      <c r="J273" s="198">
        <f t="shared" si="40"/>
        <v>0</v>
      </c>
      <c r="K273" s="194" t="s">
        <v>1</v>
      </c>
      <c r="L273" s="39"/>
      <c r="M273" s="199" t="s">
        <v>1</v>
      </c>
      <c r="N273" s="200" t="s">
        <v>41</v>
      </c>
      <c r="O273" s="71"/>
      <c r="P273" s="201">
        <f t="shared" si="41"/>
        <v>0</v>
      </c>
      <c r="Q273" s="201">
        <v>0</v>
      </c>
      <c r="R273" s="201">
        <f t="shared" si="42"/>
        <v>0</v>
      </c>
      <c r="S273" s="201">
        <v>0</v>
      </c>
      <c r="T273" s="202">
        <f t="shared" si="4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279</v>
      </c>
      <c r="AT273" s="203" t="s">
        <v>274</v>
      </c>
      <c r="AU273" s="203" t="s">
        <v>84</v>
      </c>
      <c r="AY273" s="17" t="s">
        <v>272</v>
      </c>
      <c r="BE273" s="204">
        <f t="shared" si="44"/>
        <v>0</v>
      </c>
      <c r="BF273" s="204">
        <f t="shared" si="45"/>
        <v>0</v>
      </c>
      <c r="BG273" s="204">
        <f t="shared" si="46"/>
        <v>0</v>
      </c>
      <c r="BH273" s="204">
        <f t="shared" si="47"/>
        <v>0</v>
      </c>
      <c r="BI273" s="204">
        <f t="shared" si="48"/>
        <v>0</v>
      </c>
      <c r="BJ273" s="17" t="s">
        <v>16</v>
      </c>
      <c r="BK273" s="204">
        <f t="shared" si="49"/>
        <v>0</v>
      </c>
      <c r="BL273" s="17" t="s">
        <v>279</v>
      </c>
      <c r="BM273" s="203" t="s">
        <v>6111</v>
      </c>
    </row>
    <row r="274" spans="1:65" s="2" customFormat="1" ht="66.75" customHeight="1">
      <c r="A274" s="34"/>
      <c r="B274" s="35"/>
      <c r="C274" s="192" t="s">
        <v>1121</v>
      </c>
      <c r="D274" s="192" t="s">
        <v>274</v>
      </c>
      <c r="E274" s="193" t="s">
        <v>8074</v>
      </c>
      <c r="F274" s="194" t="s">
        <v>8075</v>
      </c>
      <c r="G274" s="195" t="s">
        <v>5242</v>
      </c>
      <c r="H274" s="196">
        <v>2</v>
      </c>
      <c r="I274" s="197"/>
      <c r="J274" s="198">
        <f t="shared" si="40"/>
        <v>0</v>
      </c>
      <c r="K274" s="194" t="s">
        <v>1</v>
      </c>
      <c r="L274" s="39"/>
      <c r="M274" s="199" t="s">
        <v>1</v>
      </c>
      <c r="N274" s="200" t="s">
        <v>41</v>
      </c>
      <c r="O274" s="71"/>
      <c r="P274" s="201">
        <f t="shared" si="41"/>
        <v>0</v>
      </c>
      <c r="Q274" s="201">
        <v>0</v>
      </c>
      <c r="R274" s="201">
        <f t="shared" si="42"/>
        <v>0</v>
      </c>
      <c r="S274" s="201">
        <v>0</v>
      </c>
      <c r="T274" s="202">
        <f t="shared" si="4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279</v>
      </c>
      <c r="AT274" s="203" t="s">
        <v>274</v>
      </c>
      <c r="AU274" s="203" t="s">
        <v>84</v>
      </c>
      <c r="AY274" s="17" t="s">
        <v>272</v>
      </c>
      <c r="BE274" s="204">
        <f t="shared" si="44"/>
        <v>0</v>
      </c>
      <c r="BF274" s="204">
        <f t="shared" si="45"/>
        <v>0</v>
      </c>
      <c r="BG274" s="204">
        <f t="shared" si="46"/>
        <v>0</v>
      </c>
      <c r="BH274" s="204">
        <f t="shared" si="47"/>
        <v>0</v>
      </c>
      <c r="BI274" s="204">
        <f t="shared" si="48"/>
        <v>0</v>
      </c>
      <c r="BJ274" s="17" t="s">
        <v>16</v>
      </c>
      <c r="BK274" s="204">
        <f t="shared" si="49"/>
        <v>0</v>
      </c>
      <c r="BL274" s="17" t="s">
        <v>279</v>
      </c>
      <c r="BM274" s="203" t="s">
        <v>2245</v>
      </c>
    </row>
    <row r="275" spans="1:65" s="2" customFormat="1" ht="33" customHeight="1">
      <c r="A275" s="34"/>
      <c r="B275" s="35"/>
      <c r="C275" s="192" t="s">
        <v>1128</v>
      </c>
      <c r="D275" s="192" t="s">
        <v>274</v>
      </c>
      <c r="E275" s="193" t="s">
        <v>8119</v>
      </c>
      <c r="F275" s="194" t="s">
        <v>8120</v>
      </c>
      <c r="G275" s="195" t="s">
        <v>5242</v>
      </c>
      <c r="H275" s="196">
        <v>1</v>
      </c>
      <c r="I275" s="197"/>
      <c r="J275" s="198">
        <f t="shared" si="40"/>
        <v>0</v>
      </c>
      <c r="K275" s="194" t="s">
        <v>1</v>
      </c>
      <c r="L275" s="39"/>
      <c r="M275" s="199" t="s">
        <v>1</v>
      </c>
      <c r="N275" s="200" t="s">
        <v>41</v>
      </c>
      <c r="O275" s="71"/>
      <c r="P275" s="201">
        <f t="shared" si="41"/>
        <v>0</v>
      </c>
      <c r="Q275" s="201">
        <v>0</v>
      </c>
      <c r="R275" s="201">
        <f t="shared" si="42"/>
        <v>0</v>
      </c>
      <c r="S275" s="201">
        <v>0</v>
      </c>
      <c r="T275" s="202">
        <f t="shared" si="4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279</v>
      </c>
      <c r="AT275" s="203" t="s">
        <v>274</v>
      </c>
      <c r="AU275" s="203" t="s">
        <v>84</v>
      </c>
      <c r="AY275" s="17" t="s">
        <v>272</v>
      </c>
      <c r="BE275" s="204">
        <f t="shared" si="44"/>
        <v>0</v>
      </c>
      <c r="BF275" s="204">
        <f t="shared" si="45"/>
        <v>0</v>
      </c>
      <c r="BG275" s="204">
        <f t="shared" si="46"/>
        <v>0</v>
      </c>
      <c r="BH275" s="204">
        <f t="shared" si="47"/>
        <v>0</v>
      </c>
      <c r="BI275" s="204">
        <f t="shared" si="48"/>
        <v>0</v>
      </c>
      <c r="BJ275" s="17" t="s">
        <v>16</v>
      </c>
      <c r="BK275" s="204">
        <f t="shared" si="49"/>
        <v>0</v>
      </c>
      <c r="BL275" s="17" t="s">
        <v>279</v>
      </c>
      <c r="BM275" s="203" t="s">
        <v>2250</v>
      </c>
    </row>
    <row r="276" spans="1:65" s="2" customFormat="1" ht="33" customHeight="1">
      <c r="A276" s="34"/>
      <c r="B276" s="35"/>
      <c r="C276" s="192" t="s">
        <v>1136</v>
      </c>
      <c r="D276" s="192" t="s">
        <v>274</v>
      </c>
      <c r="E276" s="193" t="s">
        <v>8113</v>
      </c>
      <c r="F276" s="194" t="s">
        <v>8114</v>
      </c>
      <c r="G276" s="195" t="s">
        <v>5242</v>
      </c>
      <c r="H276" s="196">
        <v>1</v>
      </c>
      <c r="I276" s="197"/>
      <c r="J276" s="198">
        <f t="shared" si="40"/>
        <v>0</v>
      </c>
      <c r="K276" s="194" t="s">
        <v>1</v>
      </c>
      <c r="L276" s="39"/>
      <c r="M276" s="199" t="s">
        <v>1</v>
      </c>
      <c r="N276" s="200" t="s">
        <v>41</v>
      </c>
      <c r="O276" s="71"/>
      <c r="P276" s="201">
        <f t="shared" si="41"/>
        <v>0</v>
      </c>
      <c r="Q276" s="201">
        <v>0</v>
      </c>
      <c r="R276" s="201">
        <f t="shared" si="42"/>
        <v>0</v>
      </c>
      <c r="S276" s="201">
        <v>0</v>
      </c>
      <c r="T276" s="202">
        <f t="shared" si="4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279</v>
      </c>
      <c r="AT276" s="203" t="s">
        <v>274</v>
      </c>
      <c r="AU276" s="203" t="s">
        <v>84</v>
      </c>
      <c r="AY276" s="17" t="s">
        <v>272</v>
      </c>
      <c r="BE276" s="204">
        <f t="shared" si="44"/>
        <v>0</v>
      </c>
      <c r="BF276" s="204">
        <f t="shared" si="45"/>
        <v>0</v>
      </c>
      <c r="BG276" s="204">
        <f t="shared" si="46"/>
        <v>0</v>
      </c>
      <c r="BH276" s="204">
        <f t="shared" si="47"/>
        <v>0</v>
      </c>
      <c r="BI276" s="204">
        <f t="shared" si="48"/>
        <v>0</v>
      </c>
      <c r="BJ276" s="17" t="s">
        <v>16</v>
      </c>
      <c r="BK276" s="204">
        <f t="shared" si="49"/>
        <v>0</v>
      </c>
      <c r="BL276" s="17" t="s">
        <v>279</v>
      </c>
      <c r="BM276" s="203" t="s">
        <v>6957</v>
      </c>
    </row>
    <row r="277" spans="1:65" s="2" customFormat="1" ht="33" customHeight="1">
      <c r="A277" s="34"/>
      <c r="B277" s="35"/>
      <c r="C277" s="192" t="s">
        <v>1208</v>
      </c>
      <c r="D277" s="192" t="s">
        <v>274</v>
      </c>
      <c r="E277" s="193" t="s">
        <v>8121</v>
      </c>
      <c r="F277" s="194" t="s">
        <v>8122</v>
      </c>
      <c r="G277" s="195" t="s">
        <v>5242</v>
      </c>
      <c r="H277" s="196">
        <v>1</v>
      </c>
      <c r="I277" s="197"/>
      <c r="J277" s="198">
        <f t="shared" si="40"/>
        <v>0</v>
      </c>
      <c r="K277" s="194" t="s">
        <v>1</v>
      </c>
      <c r="L277" s="39"/>
      <c r="M277" s="199" t="s">
        <v>1</v>
      </c>
      <c r="N277" s="200" t="s">
        <v>41</v>
      </c>
      <c r="O277" s="71"/>
      <c r="P277" s="201">
        <f t="shared" si="41"/>
        <v>0</v>
      </c>
      <c r="Q277" s="201">
        <v>0</v>
      </c>
      <c r="R277" s="201">
        <f t="shared" si="42"/>
        <v>0</v>
      </c>
      <c r="S277" s="201">
        <v>0</v>
      </c>
      <c r="T277" s="202">
        <f t="shared" si="4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 t="shared" si="44"/>
        <v>0</v>
      </c>
      <c r="BF277" s="204">
        <f t="shared" si="45"/>
        <v>0</v>
      </c>
      <c r="BG277" s="204">
        <f t="shared" si="46"/>
        <v>0</v>
      </c>
      <c r="BH277" s="204">
        <f t="shared" si="47"/>
        <v>0</v>
      </c>
      <c r="BI277" s="204">
        <f t="shared" si="48"/>
        <v>0</v>
      </c>
      <c r="BJ277" s="17" t="s">
        <v>16</v>
      </c>
      <c r="BK277" s="204">
        <f t="shared" si="49"/>
        <v>0</v>
      </c>
      <c r="BL277" s="17" t="s">
        <v>279</v>
      </c>
      <c r="BM277" s="203" t="s">
        <v>2277</v>
      </c>
    </row>
    <row r="278" spans="1:65" s="2" customFormat="1" ht="33" customHeight="1">
      <c r="A278" s="34"/>
      <c r="B278" s="35"/>
      <c r="C278" s="192" t="s">
        <v>1251</v>
      </c>
      <c r="D278" s="192" t="s">
        <v>274</v>
      </c>
      <c r="E278" s="193" t="s">
        <v>8078</v>
      </c>
      <c r="F278" s="194" t="s">
        <v>8079</v>
      </c>
      <c r="G278" s="195" t="s">
        <v>5242</v>
      </c>
      <c r="H278" s="196">
        <v>1</v>
      </c>
      <c r="I278" s="197"/>
      <c r="J278" s="198">
        <f t="shared" si="40"/>
        <v>0</v>
      </c>
      <c r="K278" s="194" t="s">
        <v>1</v>
      </c>
      <c r="L278" s="39"/>
      <c r="M278" s="199" t="s">
        <v>1</v>
      </c>
      <c r="N278" s="200" t="s">
        <v>41</v>
      </c>
      <c r="O278" s="71"/>
      <c r="P278" s="201">
        <f t="shared" si="41"/>
        <v>0</v>
      </c>
      <c r="Q278" s="201">
        <v>0</v>
      </c>
      <c r="R278" s="201">
        <f t="shared" si="42"/>
        <v>0</v>
      </c>
      <c r="S278" s="201">
        <v>0</v>
      </c>
      <c r="T278" s="202">
        <f t="shared" si="4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279</v>
      </c>
      <c r="AT278" s="203" t="s">
        <v>274</v>
      </c>
      <c r="AU278" s="203" t="s">
        <v>84</v>
      </c>
      <c r="AY278" s="17" t="s">
        <v>272</v>
      </c>
      <c r="BE278" s="204">
        <f t="shared" si="44"/>
        <v>0</v>
      </c>
      <c r="BF278" s="204">
        <f t="shared" si="45"/>
        <v>0</v>
      </c>
      <c r="BG278" s="204">
        <f t="shared" si="46"/>
        <v>0</v>
      </c>
      <c r="BH278" s="204">
        <f t="shared" si="47"/>
        <v>0</v>
      </c>
      <c r="BI278" s="204">
        <f t="shared" si="48"/>
        <v>0</v>
      </c>
      <c r="BJ278" s="17" t="s">
        <v>16</v>
      </c>
      <c r="BK278" s="204">
        <f t="shared" si="49"/>
        <v>0</v>
      </c>
      <c r="BL278" s="17" t="s">
        <v>279</v>
      </c>
      <c r="BM278" s="203" t="s">
        <v>2347</v>
      </c>
    </row>
    <row r="279" spans="1:65" s="2" customFormat="1" ht="37.9" customHeight="1">
      <c r="A279" s="34"/>
      <c r="B279" s="35"/>
      <c r="C279" s="192" t="s">
        <v>1358</v>
      </c>
      <c r="D279" s="192" t="s">
        <v>274</v>
      </c>
      <c r="E279" s="193" t="s">
        <v>8080</v>
      </c>
      <c r="F279" s="194" t="s">
        <v>8081</v>
      </c>
      <c r="G279" s="195" t="s">
        <v>5242</v>
      </c>
      <c r="H279" s="196">
        <v>1</v>
      </c>
      <c r="I279" s="197"/>
      <c r="J279" s="198">
        <f t="shared" si="40"/>
        <v>0</v>
      </c>
      <c r="K279" s="194" t="s">
        <v>1</v>
      </c>
      <c r="L279" s="39"/>
      <c r="M279" s="199" t="s">
        <v>1</v>
      </c>
      <c r="N279" s="200" t="s">
        <v>41</v>
      </c>
      <c r="O279" s="71"/>
      <c r="P279" s="201">
        <f t="shared" si="41"/>
        <v>0</v>
      </c>
      <c r="Q279" s="201">
        <v>0</v>
      </c>
      <c r="R279" s="201">
        <f t="shared" si="42"/>
        <v>0</v>
      </c>
      <c r="S279" s="201">
        <v>0</v>
      </c>
      <c r="T279" s="202">
        <f t="shared" si="4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279</v>
      </c>
      <c r="AT279" s="203" t="s">
        <v>274</v>
      </c>
      <c r="AU279" s="203" t="s">
        <v>84</v>
      </c>
      <c r="AY279" s="17" t="s">
        <v>272</v>
      </c>
      <c r="BE279" s="204">
        <f t="shared" si="44"/>
        <v>0</v>
      </c>
      <c r="BF279" s="204">
        <f t="shared" si="45"/>
        <v>0</v>
      </c>
      <c r="BG279" s="204">
        <f t="shared" si="46"/>
        <v>0</v>
      </c>
      <c r="BH279" s="204">
        <f t="shared" si="47"/>
        <v>0</v>
      </c>
      <c r="BI279" s="204">
        <f t="shared" si="48"/>
        <v>0</v>
      </c>
      <c r="BJ279" s="17" t="s">
        <v>16</v>
      </c>
      <c r="BK279" s="204">
        <f t="shared" si="49"/>
        <v>0</v>
      </c>
      <c r="BL279" s="17" t="s">
        <v>279</v>
      </c>
      <c r="BM279" s="203" t="s">
        <v>2415</v>
      </c>
    </row>
    <row r="280" spans="1:65" s="2" customFormat="1" ht="37.9" customHeight="1">
      <c r="A280" s="34"/>
      <c r="B280" s="35"/>
      <c r="C280" s="192" t="s">
        <v>1366</v>
      </c>
      <c r="D280" s="192" t="s">
        <v>274</v>
      </c>
      <c r="E280" s="193" t="s">
        <v>8082</v>
      </c>
      <c r="F280" s="194" t="s">
        <v>8083</v>
      </c>
      <c r="G280" s="195" t="s">
        <v>5242</v>
      </c>
      <c r="H280" s="196">
        <v>2</v>
      </c>
      <c r="I280" s="197"/>
      <c r="J280" s="198">
        <f t="shared" si="40"/>
        <v>0</v>
      </c>
      <c r="K280" s="194" t="s">
        <v>1</v>
      </c>
      <c r="L280" s="39"/>
      <c r="M280" s="199" t="s">
        <v>1</v>
      </c>
      <c r="N280" s="200" t="s">
        <v>41</v>
      </c>
      <c r="O280" s="71"/>
      <c r="P280" s="201">
        <f t="shared" si="41"/>
        <v>0</v>
      </c>
      <c r="Q280" s="201">
        <v>0</v>
      </c>
      <c r="R280" s="201">
        <f t="shared" si="42"/>
        <v>0</v>
      </c>
      <c r="S280" s="201">
        <v>0</v>
      </c>
      <c r="T280" s="202">
        <f t="shared" si="4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279</v>
      </c>
      <c r="AT280" s="203" t="s">
        <v>274</v>
      </c>
      <c r="AU280" s="203" t="s">
        <v>84</v>
      </c>
      <c r="AY280" s="17" t="s">
        <v>272</v>
      </c>
      <c r="BE280" s="204">
        <f t="shared" si="44"/>
        <v>0</v>
      </c>
      <c r="BF280" s="204">
        <f t="shared" si="45"/>
        <v>0</v>
      </c>
      <c r="BG280" s="204">
        <f t="shared" si="46"/>
        <v>0</v>
      </c>
      <c r="BH280" s="204">
        <f t="shared" si="47"/>
        <v>0</v>
      </c>
      <c r="BI280" s="204">
        <f t="shared" si="48"/>
        <v>0</v>
      </c>
      <c r="BJ280" s="17" t="s">
        <v>16</v>
      </c>
      <c r="BK280" s="204">
        <f t="shared" si="49"/>
        <v>0</v>
      </c>
      <c r="BL280" s="17" t="s">
        <v>279</v>
      </c>
      <c r="BM280" s="203" t="s">
        <v>2425</v>
      </c>
    </row>
    <row r="281" spans="1:65" s="2" customFormat="1" ht="16.5" customHeight="1">
      <c r="A281" s="34"/>
      <c r="B281" s="35"/>
      <c r="C281" s="192" t="s">
        <v>1374</v>
      </c>
      <c r="D281" s="192" t="s">
        <v>274</v>
      </c>
      <c r="E281" s="193" t="s">
        <v>8086</v>
      </c>
      <c r="F281" s="194" t="s">
        <v>8087</v>
      </c>
      <c r="G281" s="195" t="s">
        <v>5242</v>
      </c>
      <c r="H281" s="196">
        <v>2</v>
      </c>
      <c r="I281" s="197"/>
      <c r="J281" s="198">
        <f t="shared" si="40"/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 t="shared" si="41"/>
        <v>0</v>
      </c>
      <c r="Q281" s="201">
        <v>0</v>
      </c>
      <c r="R281" s="201">
        <f t="shared" si="42"/>
        <v>0</v>
      </c>
      <c r="S281" s="201">
        <v>0</v>
      </c>
      <c r="T281" s="202">
        <f t="shared" si="4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84</v>
      </c>
      <c r="AY281" s="17" t="s">
        <v>272</v>
      </c>
      <c r="BE281" s="204">
        <f t="shared" si="44"/>
        <v>0</v>
      </c>
      <c r="BF281" s="204">
        <f t="shared" si="45"/>
        <v>0</v>
      </c>
      <c r="BG281" s="204">
        <f t="shared" si="46"/>
        <v>0</v>
      </c>
      <c r="BH281" s="204">
        <f t="shared" si="47"/>
        <v>0</v>
      </c>
      <c r="BI281" s="204">
        <f t="shared" si="48"/>
        <v>0</v>
      </c>
      <c r="BJ281" s="17" t="s">
        <v>16</v>
      </c>
      <c r="BK281" s="204">
        <f t="shared" si="49"/>
        <v>0</v>
      </c>
      <c r="BL281" s="17" t="s">
        <v>279</v>
      </c>
      <c r="BM281" s="203" t="s">
        <v>2435</v>
      </c>
    </row>
    <row r="282" spans="1:65" s="2" customFormat="1" ht="37.9" customHeight="1">
      <c r="A282" s="34"/>
      <c r="B282" s="35"/>
      <c r="C282" s="192" t="s">
        <v>1380</v>
      </c>
      <c r="D282" s="192" t="s">
        <v>274</v>
      </c>
      <c r="E282" s="193" t="s">
        <v>8090</v>
      </c>
      <c r="F282" s="194" t="s">
        <v>8091</v>
      </c>
      <c r="G282" s="195" t="s">
        <v>5242</v>
      </c>
      <c r="H282" s="196">
        <v>5</v>
      </c>
      <c r="I282" s="197"/>
      <c r="J282" s="198">
        <f t="shared" si="40"/>
        <v>0</v>
      </c>
      <c r="K282" s="194" t="s">
        <v>1</v>
      </c>
      <c r="L282" s="39"/>
      <c r="M282" s="199" t="s">
        <v>1</v>
      </c>
      <c r="N282" s="200" t="s">
        <v>41</v>
      </c>
      <c r="O282" s="71"/>
      <c r="P282" s="201">
        <f t="shared" si="41"/>
        <v>0</v>
      </c>
      <c r="Q282" s="201">
        <v>0</v>
      </c>
      <c r="R282" s="201">
        <f t="shared" si="42"/>
        <v>0</v>
      </c>
      <c r="S282" s="201">
        <v>0</v>
      </c>
      <c r="T282" s="202">
        <f t="shared" si="4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279</v>
      </c>
      <c r="AT282" s="203" t="s">
        <v>274</v>
      </c>
      <c r="AU282" s="203" t="s">
        <v>84</v>
      </c>
      <c r="AY282" s="17" t="s">
        <v>272</v>
      </c>
      <c r="BE282" s="204">
        <f t="shared" si="44"/>
        <v>0</v>
      </c>
      <c r="BF282" s="204">
        <f t="shared" si="45"/>
        <v>0</v>
      </c>
      <c r="BG282" s="204">
        <f t="shared" si="46"/>
        <v>0</v>
      </c>
      <c r="BH282" s="204">
        <f t="shared" si="47"/>
        <v>0</v>
      </c>
      <c r="BI282" s="204">
        <f t="shared" si="48"/>
        <v>0</v>
      </c>
      <c r="BJ282" s="17" t="s">
        <v>16</v>
      </c>
      <c r="BK282" s="204">
        <f t="shared" si="49"/>
        <v>0</v>
      </c>
      <c r="BL282" s="17" t="s">
        <v>279</v>
      </c>
      <c r="BM282" s="203" t="s">
        <v>2449</v>
      </c>
    </row>
    <row r="283" spans="1:65" s="13" customFormat="1" ht="22.5">
      <c r="B283" s="210"/>
      <c r="C283" s="211"/>
      <c r="D283" s="212" t="s">
        <v>283</v>
      </c>
      <c r="E283" s="213" t="s">
        <v>1</v>
      </c>
      <c r="F283" s="214" t="s">
        <v>8092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8093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11.25">
      <c r="B285" s="210"/>
      <c r="C285" s="211"/>
      <c r="D285" s="212" t="s">
        <v>283</v>
      </c>
      <c r="E285" s="213" t="s">
        <v>1</v>
      </c>
      <c r="F285" s="214" t="s">
        <v>8094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84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4" customFormat="1" ht="11.25">
      <c r="B286" s="221"/>
      <c r="C286" s="222"/>
      <c r="D286" s="212" t="s">
        <v>283</v>
      </c>
      <c r="E286" s="223" t="s">
        <v>1</v>
      </c>
      <c r="F286" s="224" t="s">
        <v>4523</v>
      </c>
      <c r="G286" s="222"/>
      <c r="H286" s="225">
        <v>5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283</v>
      </c>
      <c r="AU286" s="231" t="s">
        <v>84</v>
      </c>
      <c r="AV286" s="14" t="s">
        <v>84</v>
      </c>
      <c r="AW286" s="14" t="s">
        <v>32</v>
      </c>
      <c r="AX286" s="14" t="s">
        <v>16</v>
      </c>
      <c r="AY286" s="231" t="s">
        <v>272</v>
      </c>
    </row>
    <row r="287" spans="1:65" s="2" customFormat="1" ht="37.9" customHeight="1">
      <c r="A287" s="34"/>
      <c r="B287" s="35"/>
      <c r="C287" s="192" t="s">
        <v>1387</v>
      </c>
      <c r="D287" s="192" t="s">
        <v>274</v>
      </c>
      <c r="E287" s="193" t="s">
        <v>8088</v>
      </c>
      <c r="F287" s="194" t="s">
        <v>8089</v>
      </c>
      <c r="G287" s="195" t="s">
        <v>5242</v>
      </c>
      <c r="H287" s="196">
        <v>16</v>
      </c>
      <c r="I287" s="197"/>
      <c r="J287" s="198">
        <f>ROUND(I287*H287,2)</f>
        <v>0</v>
      </c>
      <c r="K287" s="194" t="s">
        <v>1</v>
      </c>
      <c r="L287" s="39"/>
      <c r="M287" s="199" t="s">
        <v>1</v>
      </c>
      <c r="N287" s="200" t="s">
        <v>41</v>
      </c>
      <c r="O287" s="71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3" t="s">
        <v>279</v>
      </c>
      <c r="AT287" s="203" t="s">
        <v>274</v>
      </c>
      <c r="AU287" s="203" t="s">
        <v>84</v>
      </c>
      <c r="AY287" s="17" t="s">
        <v>272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7" t="s">
        <v>16</v>
      </c>
      <c r="BK287" s="204">
        <f>ROUND(I287*H287,2)</f>
        <v>0</v>
      </c>
      <c r="BL287" s="17" t="s">
        <v>279</v>
      </c>
      <c r="BM287" s="203" t="s">
        <v>2474</v>
      </c>
    </row>
    <row r="288" spans="1:65" s="2" customFormat="1" ht="37.9" customHeight="1">
      <c r="A288" s="34"/>
      <c r="B288" s="35"/>
      <c r="C288" s="192" t="s">
        <v>1397</v>
      </c>
      <c r="D288" s="192" t="s">
        <v>274</v>
      </c>
      <c r="E288" s="193" t="s">
        <v>8095</v>
      </c>
      <c r="F288" s="194" t="s">
        <v>8096</v>
      </c>
      <c r="G288" s="195" t="s">
        <v>5242</v>
      </c>
      <c r="H288" s="196">
        <v>1</v>
      </c>
      <c r="I288" s="197"/>
      <c r="J288" s="198">
        <f>ROUND(I288*H288,2)</f>
        <v>0</v>
      </c>
      <c r="K288" s="194" t="s">
        <v>1</v>
      </c>
      <c r="L288" s="39"/>
      <c r="M288" s="199" t="s">
        <v>1</v>
      </c>
      <c r="N288" s="200" t="s">
        <v>41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279</v>
      </c>
      <c r="AT288" s="203" t="s">
        <v>274</v>
      </c>
      <c r="AU288" s="203" t="s">
        <v>84</v>
      </c>
      <c r="AY288" s="17" t="s">
        <v>272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16</v>
      </c>
      <c r="BK288" s="204">
        <f>ROUND(I288*H288,2)</f>
        <v>0</v>
      </c>
      <c r="BL288" s="17" t="s">
        <v>279</v>
      </c>
      <c r="BM288" s="203" t="s">
        <v>2504</v>
      </c>
    </row>
    <row r="289" spans="1:65" s="12" customFormat="1" ht="22.9" customHeight="1">
      <c r="B289" s="176"/>
      <c r="C289" s="177"/>
      <c r="D289" s="178" t="s">
        <v>75</v>
      </c>
      <c r="E289" s="190" t="s">
        <v>8123</v>
      </c>
      <c r="F289" s="190" t="s">
        <v>8124</v>
      </c>
      <c r="G289" s="177"/>
      <c r="H289" s="177"/>
      <c r="I289" s="180"/>
      <c r="J289" s="191">
        <f>BK289</f>
        <v>0</v>
      </c>
      <c r="K289" s="177"/>
      <c r="L289" s="182"/>
      <c r="M289" s="183"/>
      <c r="N289" s="184"/>
      <c r="O289" s="184"/>
      <c r="P289" s="185">
        <f>SUM(P290:P322)</f>
        <v>0</v>
      </c>
      <c r="Q289" s="184"/>
      <c r="R289" s="185">
        <f>SUM(R290:R322)</f>
        <v>0</v>
      </c>
      <c r="S289" s="184"/>
      <c r="T289" s="186">
        <f>SUM(T290:T322)</f>
        <v>0</v>
      </c>
      <c r="AR289" s="187" t="s">
        <v>16</v>
      </c>
      <c r="AT289" s="188" t="s">
        <v>75</v>
      </c>
      <c r="AU289" s="188" t="s">
        <v>16</v>
      </c>
      <c r="AY289" s="187" t="s">
        <v>272</v>
      </c>
      <c r="BK289" s="189">
        <f>SUM(BK290:BK322)</f>
        <v>0</v>
      </c>
    </row>
    <row r="290" spans="1:65" s="2" customFormat="1" ht="49.15" customHeight="1">
      <c r="A290" s="34"/>
      <c r="B290" s="35"/>
      <c r="C290" s="192" t="s">
        <v>1405</v>
      </c>
      <c r="D290" s="192" t="s">
        <v>274</v>
      </c>
      <c r="E290" s="193" t="s">
        <v>8099</v>
      </c>
      <c r="F290" s="194" t="s">
        <v>8100</v>
      </c>
      <c r="G290" s="195" t="s">
        <v>8051</v>
      </c>
      <c r="H290" s="196">
        <v>2</v>
      </c>
      <c r="I290" s="197"/>
      <c r="J290" s="198">
        <f t="shared" ref="J290:J314" si="50">ROUND(I290*H290,2)</f>
        <v>0</v>
      </c>
      <c r="K290" s="194" t="s">
        <v>1</v>
      </c>
      <c r="L290" s="39"/>
      <c r="M290" s="199" t="s">
        <v>1</v>
      </c>
      <c r="N290" s="200" t="s">
        <v>41</v>
      </c>
      <c r="O290" s="71"/>
      <c r="P290" s="201">
        <f t="shared" ref="P290:P314" si="51">O290*H290</f>
        <v>0</v>
      </c>
      <c r="Q290" s="201">
        <v>0</v>
      </c>
      <c r="R290" s="201">
        <f t="shared" ref="R290:R314" si="52">Q290*H290</f>
        <v>0</v>
      </c>
      <c r="S290" s="201">
        <v>0</v>
      </c>
      <c r="T290" s="202">
        <f t="shared" ref="T290:T314" si="53"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279</v>
      </c>
      <c r="AT290" s="203" t="s">
        <v>274</v>
      </c>
      <c r="AU290" s="203" t="s">
        <v>84</v>
      </c>
      <c r="AY290" s="17" t="s">
        <v>272</v>
      </c>
      <c r="BE290" s="204">
        <f t="shared" ref="BE290:BE314" si="54">IF(N290="základní",J290,0)</f>
        <v>0</v>
      </c>
      <c r="BF290" s="204">
        <f t="shared" ref="BF290:BF314" si="55">IF(N290="snížená",J290,0)</f>
        <v>0</v>
      </c>
      <c r="BG290" s="204">
        <f t="shared" ref="BG290:BG314" si="56">IF(N290="zákl. přenesená",J290,0)</f>
        <v>0</v>
      </c>
      <c r="BH290" s="204">
        <f t="shared" ref="BH290:BH314" si="57">IF(N290="sníž. přenesená",J290,0)</f>
        <v>0</v>
      </c>
      <c r="BI290" s="204">
        <f t="shared" ref="BI290:BI314" si="58">IF(N290="nulová",J290,0)</f>
        <v>0</v>
      </c>
      <c r="BJ290" s="17" t="s">
        <v>16</v>
      </c>
      <c r="BK290" s="204">
        <f t="shared" ref="BK290:BK314" si="59">ROUND(I290*H290,2)</f>
        <v>0</v>
      </c>
      <c r="BL290" s="17" t="s">
        <v>279</v>
      </c>
      <c r="BM290" s="203" t="s">
        <v>2514</v>
      </c>
    </row>
    <row r="291" spans="1:65" s="2" customFormat="1" ht="49.15" customHeight="1">
      <c r="A291" s="34"/>
      <c r="B291" s="35"/>
      <c r="C291" s="192" t="s">
        <v>1418</v>
      </c>
      <c r="D291" s="192" t="s">
        <v>274</v>
      </c>
      <c r="E291" s="193" t="s">
        <v>8058</v>
      </c>
      <c r="F291" s="194" t="s">
        <v>8059</v>
      </c>
      <c r="G291" s="195" t="s">
        <v>8051</v>
      </c>
      <c r="H291" s="196">
        <v>1</v>
      </c>
      <c r="I291" s="197"/>
      <c r="J291" s="198">
        <f t="shared" si="50"/>
        <v>0</v>
      </c>
      <c r="K291" s="194" t="s">
        <v>1</v>
      </c>
      <c r="L291" s="39"/>
      <c r="M291" s="199" t="s">
        <v>1</v>
      </c>
      <c r="N291" s="200" t="s">
        <v>41</v>
      </c>
      <c r="O291" s="71"/>
      <c r="P291" s="201">
        <f t="shared" si="51"/>
        <v>0</v>
      </c>
      <c r="Q291" s="201">
        <v>0</v>
      </c>
      <c r="R291" s="201">
        <f t="shared" si="52"/>
        <v>0</v>
      </c>
      <c r="S291" s="201">
        <v>0</v>
      </c>
      <c r="T291" s="202">
        <f t="shared" si="5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279</v>
      </c>
      <c r="AT291" s="203" t="s">
        <v>274</v>
      </c>
      <c r="AU291" s="203" t="s">
        <v>84</v>
      </c>
      <c r="AY291" s="17" t="s">
        <v>272</v>
      </c>
      <c r="BE291" s="204">
        <f t="shared" si="54"/>
        <v>0</v>
      </c>
      <c r="BF291" s="204">
        <f t="shared" si="55"/>
        <v>0</v>
      </c>
      <c r="BG291" s="204">
        <f t="shared" si="56"/>
        <v>0</v>
      </c>
      <c r="BH291" s="204">
        <f t="shared" si="57"/>
        <v>0</v>
      </c>
      <c r="BI291" s="204">
        <f t="shared" si="58"/>
        <v>0</v>
      </c>
      <c r="BJ291" s="17" t="s">
        <v>16</v>
      </c>
      <c r="BK291" s="204">
        <f t="shared" si="59"/>
        <v>0</v>
      </c>
      <c r="BL291" s="17" t="s">
        <v>279</v>
      </c>
      <c r="BM291" s="203" t="s">
        <v>6975</v>
      </c>
    </row>
    <row r="292" spans="1:65" s="2" customFormat="1" ht="37.9" customHeight="1">
      <c r="A292" s="34"/>
      <c r="B292" s="35"/>
      <c r="C292" s="192" t="s">
        <v>1423</v>
      </c>
      <c r="D292" s="192" t="s">
        <v>274</v>
      </c>
      <c r="E292" s="193" t="s">
        <v>8060</v>
      </c>
      <c r="F292" s="194" t="s">
        <v>8061</v>
      </c>
      <c r="G292" s="195" t="s">
        <v>8051</v>
      </c>
      <c r="H292" s="196">
        <v>2</v>
      </c>
      <c r="I292" s="197"/>
      <c r="J292" s="198">
        <f t="shared" si="50"/>
        <v>0</v>
      </c>
      <c r="K292" s="194" t="s">
        <v>1</v>
      </c>
      <c r="L292" s="39"/>
      <c r="M292" s="199" t="s">
        <v>1</v>
      </c>
      <c r="N292" s="200" t="s">
        <v>41</v>
      </c>
      <c r="O292" s="71"/>
      <c r="P292" s="201">
        <f t="shared" si="51"/>
        <v>0</v>
      </c>
      <c r="Q292" s="201">
        <v>0</v>
      </c>
      <c r="R292" s="201">
        <f t="shared" si="52"/>
        <v>0</v>
      </c>
      <c r="S292" s="201">
        <v>0</v>
      </c>
      <c r="T292" s="202">
        <f t="shared" si="5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279</v>
      </c>
      <c r="AT292" s="203" t="s">
        <v>274</v>
      </c>
      <c r="AU292" s="203" t="s">
        <v>84</v>
      </c>
      <c r="AY292" s="17" t="s">
        <v>272</v>
      </c>
      <c r="BE292" s="204">
        <f t="shared" si="54"/>
        <v>0</v>
      </c>
      <c r="BF292" s="204">
        <f t="shared" si="55"/>
        <v>0</v>
      </c>
      <c r="BG292" s="204">
        <f t="shared" si="56"/>
        <v>0</v>
      </c>
      <c r="BH292" s="204">
        <f t="shared" si="57"/>
        <v>0</v>
      </c>
      <c r="BI292" s="204">
        <f t="shared" si="58"/>
        <v>0</v>
      </c>
      <c r="BJ292" s="17" t="s">
        <v>16</v>
      </c>
      <c r="BK292" s="204">
        <f t="shared" si="59"/>
        <v>0</v>
      </c>
      <c r="BL292" s="17" t="s">
        <v>279</v>
      </c>
      <c r="BM292" s="203" t="s">
        <v>2541</v>
      </c>
    </row>
    <row r="293" spans="1:65" s="2" customFormat="1" ht="37.9" customHeight="1">
      <c r="A293" s="34"/>
      <c r="B293" s="35"/>
      <c r="C293" s="192" t="s">
        <v>1431</v>
      </c>
      <c r="D293" s="192" t="s">
        <v>274</v>
      </c>
      <c r="E293" s="193" t="s">
        <v>8062</v>
      </c>
      <c r="F293" s="194" t="s">
        <v>8063</v>
      </c>
      <c r="G293" s="195" t="s">
        <v>5242</v>
      </c>
      <c r="H293" s="196">
        <v>7</v>
      </c>
      <c r="I293" s="197"/>
      <c r="J293" s="198">
        <f t="shared" si="50"/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 t="shared" si="51"/>
        <v>0</v>
      </c>
      <c r="Q293" s="201">
        <v>0</v>
      </c>
      <c r="R293" s="201">
        <f t="shared" si="52"/>
        <v>0</v>
      </c>
      <c r="S293" s="201">
        <v>0</v>
      </c>
      <c r="T293" s="202">
        <f t="shared" si="5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 t="shared" si="54"/>
        <v>0</v>
      </c>
      <c r="BF293" s="204">
        <f t="shared" si="55"/>
        <v>0</v>
      </c>
      <c r="BG293" s="204">
        <f t="shared" si="56"/>
        <v>0</v>
      </c>
      <c r="BH293" s="204">
        <f t="shared" si="57"/>
        <v>0</v>
      </c>
      <c r="BI293" s="204">
        <f t="shared" si="58"/>
        <v>0</v>
      </c>
      <c r="BJ293" s="17" t="s">
        <v>16</v>
      </c>
      <c r="BK293" s="204">
        <f t="shared" si="59"/>
        <v>0</v>
      </c>
      <c r="BL293" s="17" t="s">
        <v>279</v>
      </c>
      <c r="BM293" s="203" t="s">
        <v>2553</v>
      </c>
    </row>
    <row r="294" spans="1:65" s="2" customFormat="1" ht="37.9" customHeight="1">
      <c r="A294" s="34"/>
      <c r="B294" s="35"/>
      <c r="C294" s="192" t="s">
        <v>1436</v>
      </c>
      <c r="D294" s="192" t="s">
        <v>274</v>
      </c>
      <c r="E294" s="193" t="s">
        <v>7987</v>
      </c>
      <c r="F294" s="194" t="s">
        <v>7988</v>
      </c>
      <c r="G294" s="195" t="s">
        <v>5242</v>
      </c>
      <c r="H294" s="196">
        <v>1</v>
      </c>
      <c r="I294" s="197"/>
      <c r="J294" s="198">
        <f t="shared" si="50"/>
        <v>0</v>
      </c>
      <c r="K294" s="194" t="s">
        <v>1</v>
      </c>
      <c r="L294" s="39"/>
      <c r="M294" s="199" t="s">
        <v>1</v>
      </c>
      <c r="N294" s="200" t="s">
        <v>41</v>
      </c>
      <c r="O294" s="71"/>
      <c r="P294" s="201">
        <f t="shared" si="51"/>
        <v>0</v>
      </c>
      <c r="Q294" s="201">
        <v>0</v>
      </c>
      <c r="R294" s="201">
        <f t="shared" si="52"/>
        <v>0</v>
      </c>
      <c r="S294" s="201">
        <v>0</v>
      </c>
      <c r="T294" s="202">
        <f t="shared" si="5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279</v>
      </c>
      <c r="AT294" s="203" t="s">
        <v>274</v>
      </c>
      <c r="AU294" s="203" t="s">
        <v>84</v>
      </c>
      <c r="AY294" s="17" t="s">
        <v>272</v>
      </c>
      <c r="BE294" s="204">
        <f t="shared" si="54"/>
        <v>0</v>
      </c>
      <c r="BF294" s="204">
        <f t="shared" si="55"/>
        <v>0</v>
      </c>
      <c r="BG294" s="204">
        <f t="shared" si="56"/>
        <v>0</v>
      </c>
      <c r="BH294" s="204">
        <f t="shared" si="57"/>
        <v>0</v>
      </c>
      <c r="BI294" s="204">
        <f t="shared" si="58"/>
        <v>0</v>
      </c>
      <c r="BJ294" s="17" t="s">
        <v>16</v>
      </c>
      <c r="BK294" s="204">
        <f t="shared" si="59"/>
        <v>0</v>
      </c>
      <c r="BL294" s="17" t="s">
        <v>279</v>
      </c>
      <c r="BM294" s="203" t="s">
        <v>2567</v>
      </c>
    </row>
    <row r="295" spans="1:65" s="2" customFormat="1" ht="16.5" customHeight="1">
      <c r="A295" s="34"/>
      <c r="B295" s="35"/>
      <c r="C295" s="192" t="s">
        <v>1443</v>
      </c>
      <c r="D295" s="192" t="s">
        <v>274</v>
      </c>
      <c r="E295" s="193" t="s">
        <v>7989</v>
      </c>
      <c r="F295" s="194" t="s">
        <v>7990</v>
      </c>
      <c r="G295" s="195" t="s">
        <v>5242</v>
      </c>
      <c r="H295" s="196">
        <v>1</v>
      </c>
      <c r="I295" s="197"/>
      <c r="J295" s="198">
        <f t="shared" si="50"/>
        <v>0</v>
      </c>
      <c r="K295" s="194" t="s">
        <v>1</v>
      </c>
      <c r="L295" s="39"/>
      <c r="M295" s="199" t="s">
        <v>1</v>
      </c>
      <c r="N295" s="200" t="s">
        <v>41</v>
      </c>
      <c r="O295" s="71"/>
      <c r="P295" s="201">
        <f t="shared" si="51"/>
        <v>0</v>
      </c>
      <c r="Q295" s="201">
        <v>0</v>
      </c>
      <c r="R295" s="201">
        <f t="shared" si="52"/>
        <v>0</v>
      </c>
      <c r="S295" s="201">
        <v>0</v>
      </c>
      <c r="T295" s="202">
        <f t="shared" si="5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84</v>
      </c>
      <c r="AY295" s="17" t="s">
        <v>272</v>
      </c>
      <c r="BE295" s="204">
        <f t="shared" si="54"/>
        <v>0</v>
      </c>
      <c r="BF295" s="204">
        <f t="shared" si="55"/>
        <v>0</v>
      </c>
      <c r="BG295" s="204">
        <f t="shared" si="56"/>
        <v>0</v>
      </c>
      <c r="BH295" s="204">
        <f t="shared" si="57"/>
        <v>0</v>
      </c>
      <c r="BI295" s="204">
        <f t="shared" si="58"/>
        <v>0</v>
      </c>
      <c r="BJ295" s="17" t="s">
        <v>16</v>
      </c>
      <c r="BK295" s="204">
        <f t="shared" si="59"/>
        <v>0</v>
      </c>
      <c r="BL295" s="17" t="s">
        <v>279</v>
      </c>
      <c r="BM295" s="203" t="s">
        <v>2580</v>
      </c>
    </row>
    <row r="296" spans="1:65" s="2" customFormat="1" ht="16.5" customHeight="1">
      <c r="A296" s="34"/>
      <c r="B296" s="35"/>
      <c r="C296" s="192" t="s">
        <v>6516</v>
      </c>
      <c r="D296" s="192" t="s">
        <v>274</v>
      </c>
      <c r="E296" s="193" t="s">
        <v>7991</v>
      </c>
      <c r="F296" s="194" t="s">
        <v>7992</v>
      </c>
      <c r="G296" s="195" t="s">
        <v>5242</v>
      </c>
      <c r="H296" s="196">
        <v>1</v>
      </c>
      <c r="I296" s="197"/>
      <c r="J296" s="198">
        <f t="shared" si="50"/>
        <v>0</v>
      </c>
      <c r="K296" s="194" t="s">
        <v>1</v>
      </c>
      <c r="L296" s="39"/>
      <c r="M296" s="199" t="s">
        <v>1</v>
      </c>
      <c r="N296" s="200" t="s">
        <v>41</v>
      </c>
      <c r="O296" s="71"/>
      <c r="P296" s="201">
        <f t="shared" si="51"/>
        <v>0</v>
      </c>
      <c r="Q296" s="201">
        <v>0</v>
      </c>
      <c r="R296" s="201">
        <f t="shared" si="52"/>
        <v>0</v>
      </c>
      <c r="S296" s="201">
        <v>0</v>
      </c>
      <c r="T296" s="202">
        <f t="shared" si="5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279</v>
      </c>
      <c r="AT296" s="203" t="s">
        <v>274</v>
      </c>
      <c r="AU296" s="203" t="s">
        <v>84</v>
      </c>
      <c r="AY296" s="17" t="s">
        <v>272</v>
      </c>
      <c r="BE296" s="204">
        <f t="shared" si="54"/>
        <v>0</v>
      </c>
      <c r="BF296" s="204">
        <f t="shared" si="55"/>
        <v>0</v>
      </c>
      <c r="BG296" s="204">
        <f t="shared" si="56"/>
        <v>0</v>
      </c>
      <c r="BH296" s="204">
        <f t="shared" si="57"/>
        <v>0</v>
      </c>
      <c r="BI296" s="204">
        <f t="shared" si="58"/>
        <v>0</v>
      </c>
      <c r="BJ296" s="17" t="s">
        <v>16</v>
      </c>
      <c r="BK296" s="204">
        <f t="shared" si="59"/>
        <v>0</v>
      </c>
      <c r="BL296" s="17" t="s">
        <v>279</v>
      </c>
      <c r="BM296" s="203" t="s">
        <v>2591</v>
      </c>
    </row>
    <row r="297" spans="1:65" s="2" customFormat="1" ht="49.15" customHeight="1">
      <c r="A297" s="34"/>
      <c r="B297" s="35"/>
      <c r="C297" s="192" t="s">
        <v>1448</v>
      </c>
      <c r="D297" s="192" t="s">
        <v>274</v>
      </c>
      <c r="E297" s="193" t="s">
        <v>8064</v>
      </c>
      <c r="F297" s="194" t="s">
        <v>8065</v>
      </c>
      <c r="G297" s="195" t="s">
        <v>5242</v>
      </c>
      <c r="H297" s="196">
        <v>2</v>
      </c>
      <c r="I297" s="197"/>
      <c r="J297" s="198">
        <f t="shared" si="50"/>
        <v>0</v>
      </c>
      <c r="K297" s="194" t="s">
        <v>1</v>
      </c>
      <c r="L297" s="39"/>
      <c r="M297" s="199" t="s">
        <v>1</v>
      </c>
      <c r="N297" s="200" t="s">
        <v>41</v>
      </c>
      <c r="O297" s="71"/>
      <c r="P297" s="201">
        <f t="shared" si="51"/>
        <v>0</v>
      </c>
      <c r="Q297" s="201">
        <v>0</v>
      </c>
      <c r="R297" s="201">
        <f t="shared" si="52"/>
        <v>0</v>
      </c>
      <c r="S297" s="201">
        <v>0</v>
      </c>
      <c r="T297" s="202">
        <f t="shared" si="5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 t="shared" si="54"/>
        <v>0</v>
      </c>
      <c r="BF297" s="204">
        <f t="shared" si="55"/>
        <v>0</v>
      </c>
      <c r="BG297" s="204">
        <f t="shared" si="56"/>
        <v>0</v>
      </c>
      <c r="BH297" s="204">
        <f t="shared" si="57"/>
        <v>0</v>
      </c>
      <c r="BI297" s="204">
        <f t="shared" si="58"/>
        <v>0</v>
      </c>
      <c r="BJ297" s="17" t="s">
        <v>16</v>
      </c>
      <c r="BK297" s="204">
        <f t="shared" si="59"/>
        <v>0</v>
      </c>
      <c r="BL297" s="17" t="s">
        <v>279</v>
      </c>
      <c r="BM297" s="203" t="s">
        <v>2610</v>
      </c>
    </row>
    <row r="298" spans="1:65" s="2" customFormat="1" ht="37.9" customHeight="1">
      <c r="A298" s="34"/>
      <c r="B298" s="35"/>
      <c r="C298" s="192" t="s">
        <v>1467</v>
      </c>
      <c r="D298" s="192" t="s">
        <v>274</v>
      </c>
      <c r="E298" s="193" t="s">
        <v>8066</v>
      </c>
      <c r="F298" s="194" t="s">
        <v>8067</v>
      </c>
      <c r="G298" s="195" t="s">
        <v>5242</v>
      </c>
      <c r="H298" s="196">
        <v>2</v>
      </c>
      <c r="I298" s="197"/>
      <c r="J298" s="198">
        <f t="shared" si="50"/>
        <v>0</v>
      </c>
      <c r="K298" s="194" t="s">
        <v>1</v>
      </c>
      <c r="L298" s="39"/>
      <c r="M298" s="199" t="s">
        <v>1</v>
      </c>
      <c r="N298" s="200" t="s">
        <v>41</v>
      </c>
      <c r="O298" s="71"/>
      <c r="P298" s="201">
        <f t="shared" si="51"/>
        <v>0</v>
      </c>
      <c r="Q298" s="201">
        <v>0</v>
      </c>
      <c r="R298" s="201">
        <f t="shared" si="52"/>
        <v>0</v>
      </c>
      <c r="S298" s="201">
        <v>0</v>
      </c>
      <c r="T298" s="202">
        <f t="shared" si="5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279</v>
      </c>
      <c r="AT298" s="203" t="s">
        <v>274</v>
      </c>
      <c r="AU298" s="203" t="s">
        <v>84</v>
      </c>
      <c r="AY298" s="17" t="s">
        <v>272</v>
      </c>
      <c r="BE298" s="204">
        <f t="shared" si="54"/>
        <v>0</v>
      </c>
      <c r="BF298" s="204">
        <f t="shared" si="55"/>
        <v>0</v>
      </c>
      <c r="BG298" s="204">
        <f t="shared" si="56"/>
        <v>0</v>
      </c>
      <c r="BH298" s="204">
        <f t="shared" si="57"/>
        <v>0</v>
      </c>
      <c r="BI298" s="204">
        <f t="shared" si="58"/>
        <v>0</v>
      </c>
      <c r="BJ298" s="17" t="s">
        <v>16</v>
      </c>
      <c r="BK298" s="204">
        <f t="shared" si="59"/>
        <v>0</v>
      </c>
      <c r="BL298" s="17" t="s">
        <v>279</v>
      </c>
      <c r="BM298" s="203" t="s">
        <v>2636</v>
      </c>
    </row>
    <row r="299" spans="1:65" s="2" customFormat="1" ht="37.9" customHeight="1">
      <c r="A299" s="34"/>
      <c r="B299" s="35"/>
      <c r="C299" s="192" t="s">
        <v>1487</v>
      </c>
      <c r="D299" s="192" t="s">
        <v>274</v>
      </c>
      <c r="E299" s="193" t="s">
        <v>8125</v>
      </c>
      <c r="F299" s="194" t="s">
        <v>8126</v>
      </c>
      <c r="G299" s="195" t="s">
        <v>5242</v>
      </c>
      <c r="H299" s="196">
        <v>1</v>
      </c>
      <c r="I299" s="197"/>
      <c r="J299" s="198">
        <f t="shared" si="50"/>
        <v>0</v>
      </c>
      <c r="K299" s="194" t="s">
        <v>1</v>
      </c>
      <c r="L299" s="39"/>
      <c r="M299" s="199" t="s">
        <v>1</v>
      </c>
      <c r="N299" s="200" t="s">
        <v>41</v>
      </c>
      <c r="O299" s="71"/>
      <c r="P299" s="201">
        <f t="shared" si="51"/>
        <v>0</v>
      </c>
      <c r="Q299" s="201">
        <v>0</v>
      </c>
      <c r="R299" s="201">
        <f t="shared" si="52"/>
        <v>0</v>
      </c>
      <c r="S299" s="201">
        <v>0</v>
      </c>
      <c r="T299" s="202">
        <f t="shared" si="5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 t="shared" si="54"/>
        <v>0</v>
      </c>
      <c r="BF299" s="204">
        <f t="shared" si="55"/>
        <v>0</v>
      </c>
      <c r="BG299" s="204">
        <f t="shared" si="56"/>
        <v>0</v>
      </c>
      <c r="BH299" s="204">
        <f t="shared" si="57"/>
        <v>0</v>
      </c>
      <c r="BI299" s="204">
        <f t="shared" si="58"/>
        <v>0</v>
      </c>
      <c r="BJ299" s="17" t="s">
        <v>16</v>
      </c>
      <c r="BK299" s="204">
        <f t="shared" si="59"/>
        <v>0</v>
      </c>
      <c r="BL299" s="17" t="s">
        <v>279</v>
      </c>
      <c r="BM299" s="203" t="s">
        <v>2648</v>
      </c>
    </row>
    <row r="300" spans="1:65" s="2" customFormat="1" ht="33" customHeight="1">
      <c r="A300" s="34"/>
      <c r="B300" s="35"/>
      <c r="C300" s="192" t="s">
        <v>1503</v>
      </c>
      <c r="D300" s="192" t="s">
        <v>274</v>
      </c>
      <c r="E300" s="193" t="s">
        <v>8070</v>
      </c>
      <c r="F300" s="194" t="s">
        <v>8071</v>
      </c>
      <c r="G300" s="195" t="s">
        <v>5242</v>
      </c>
      <c r="H300" s="196">
        <v>1</v>
      </c>
      <c r="I300" s="197"/>
      <c r="J300" s="198">
        <f t="shared" si="50"/>
        <v>0</v>
      </c>
      <c r="K300" s="194" t="s">
        <v>1</v>
      </c>
      <c r="L300" s="39"/>
      <c r="M300" s="199" t="s">
        <v>1</v>
      </c>
      <c r="N300" s="200" t="s">
        <v>41</v>
      </c>
      <c r="O300" s="71"/>
      <c r="P300" s="201">
        <f t="shared" si="51"/>
        <v>0</v>
      </c>
      <c r="Q300" s="201">
        <v>0</v>
      </c>
      <c r="R300" s="201">
        <f t="shared" si="52"/>
        <v>0</v>
      </c>
      <c r="S300" s="201">
        <v>0</v>
      </c>
      <c r="T300" s="202">
        <f t="shared" si="5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279</v>
      </c>
      <c r="AT300" s="203" t="s">
        <v>274</v>
      </c>
      <c r="AU300" s="203" t="s">
        <v>84</v>
      </c>
      <c r="AY300" s="17" t="s">
        <v>272</v>
      </c>
      <c r="BE300" s="204">
        <f t="shared" si="54"/>
        <v>0</v>
      </c>
      <c r="BF300" s="204">
        <f t="shared" si="55"/>
        <v>0</v>
      </c>
      <c r="BG300" s="204">
        <f t="shared" si="56"/>
        <v>0</v>
      </c>
      <c r="BH300" s="204">
        <f t="shared" si="57"/>
        <v>0</v>
      </c>
      <c r="BI300" s="204">
        <f t="shared" si="58"/>
        <v>0</v>
      </c>
      <c r="BJ300" s="17" t="s">
        <v>16</v>
      </c>
      <c r="BK300" s="204">
        <f t="shared" si="59"/>
        <v>0</v>
      </c>
      <c r="BL300" s="17" t="s">
        <v>279</v>
      </c>
      <c r="BM300" s="203" t="s">
        <v>2660</v>
      </c>
    </row>
    <row r="301" spans="1:65" s="2" customFormat="1" ht="37.9" customHeight="1">
      <c r="A301" s="34"/>
      <c r="B301" s="35"/>
      <c r="C301" s="192" t="s">
        <v>1508</v>
      </c>
      <c r="D301" s="192" t="s">
        <v>274</v>
      </c>
      <c r="E301" s="193" t="s">
        <v>8127</v>
      </c>
      <c r="F301" s="194" t="s">
        <v>8128</v>
      </c>
      <c r="G301" s="195" t="s">
        <v>5242</v>
      </c>
      <c r="H301" s="196">
        <v>1</v>
      </c>
      <c r="I301" s="197"/>
      <c r="J301" s="198">
        <f t="shared" si="50"/>
        <v>0</v>
      </c>
      <c r="K301" s="194" t="s">
        <v>1</v>
      </c>
      <c r="L301" s="39"/>
      <c r="M301" s="199" t="s">
        <v>1</v>
      </c>
      <c r="N301" s="200" t="s">
        <v>41</v>
      </c>
      <c r="O301" s="71"/>
      <c r="P301" s="201">
        <f t="shared" si="51"/>
        <v>0</v>
      </c>
      <c r="Q301" s="201">
        <v>0</v>
      </c>
      <c r="R301" s="201">
        <f t="shared" si="52"/>
        <v>0</v>
      </c>
      <c r="S301" s="201">
        <v>0</v>
      </c>
      <c r="T301" s="202">
        <f t="shared" si="5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 t="shared" si="54"/>
        <v>0</v>
      </c>
      <c r="BF301" s="204">
        <f t="shared" si="55"/>
        <v>0</v>
      </c>
      <c r="BG301" s="204">
        <f t="shared" si="56"/>
        <v>0</v>
      </c>
      <c r="BH301" s="204">
        <f t="shared" si="57"/>
        <v>0</v>
      </c>
      <c r="BI301" s="204">
        <f t="shared" si="58"/>
        <v>0</v>
      </c>
      <c r="BJ301" s="17" t="s">
        <v>16</v>
      </c>
      <c r="BK301" s="204">
        <f t="shared" si="59"/>
        <v>0</v>
      </c>
      <c r="BL301" s="17" t="s">
        <v>279</v>
      </c>
      <c r="BM301" s="203" t="s">
        <v>2674</v>
      </c>
    </row>
    <row r="302" spans="1:65" s="2" customFormat="1" ht="66.75" customHeight="1">
      <c r="A302" s="34"/>
      <c r="B302" s="35"/>
      <c r="C302" s="192" t="s">
        <v>1517</v>
      </c>
      <c r="D302" s="192" t="s">
        <v>274</v>
      </c>
      <c r="E302" s="193" t="s">
        <v>8074</v>
      </c>
      <c r="F302" s="194" t="s">
        <v>8075</v>
      </c>
      <c r="G302" s="195" t="s">
        <v>5242</v>
      </c>
      <c r="H302" s="196">
        <v>3</v>
      </c>
      <c r="I302" s="197"/>
      <c r="J302" s="198">
        <f t="shared" si="50"/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 t="shared" si="51"/>
        <v>0</v>
      </c>
      <c r="Q302" s="201">
        <v>0</v>
      </c>
      <c r="R302" s="201">
        <f t="shared" si="52"/>
        <v>0</v>
      </c>
      <c r="S302" s="201">
        <v>0</v>
      </c>
      <c r="T302" s="202">
        <f t="shared" si="53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 t="shared" si="54"/>
        <v>0</v>
      </c>
      <c r="BF302" s="204">
        <f t="shared" si="55"/>
        <v>0</v>
      </c>
      <c r="BG302" s="204">
        <f t="shared" si="56"/>
        <v>0</v>
      </c>
      <c r="BH302" s="204">
        <f t="shared" si="57"/>
        <v>0</v>
      </c>
      <c r="BI302" s="204">
        <f t="shared" si="58"/>
        <v>0</v>
      </c>
      <c r="BJ302" s="17" t="s">
        <v>16</v>
      </c>
      <c r="BK302" s="204">
        <f t="shared" si="59"/>
        <v>0</v>
      </c>
      <c r="BL302" s="17" t="s">
        <v>279</v>
      </c>
      <c r="BM302" s="203" t="s">
        <v>2687</v>
      </c>
    </row>
    <row r="303" spans="1:65" s="2" customFormat="1" ht="33" customHeight="1">
      <c r="A303" s="34"/>
      <c r="B303" s="35"/>
      <c r="C303" s="192" t="s">
        <v>1522</v>
      </c>
      <c r="D303" s="192" t="s">
        <v>274</v>
      </c>
      <c r="E303" s="193" t="s">
        <v>8129</v>
      </c>
      <c r="F303" s="194" t="s">
        <v>8130</v>
      </c>
      <c r="G303" s="195" t="s">
        <v>5242</v>
      </c>
      <c r="H303" s="196">
        <v>1</v>
      </c>
      <c r="I303" s="197"/>
      <c r="J303" s="198">
        <f t="shared" si="50"/>
        <v>0</v>
      </c>
      <c r="K303" s="194" t="s">
        <v>1</v>
      </c>
      <c r="L303" s="39"/>
      <c r="M303" s="199" t="s">
        <v>1</v>
      </c>
      <c r="N303" s="200" t="s">
        <v>41</v>
      </c>
      <c r="O303" s="71"/>
      <c r="P303" s="201">
        <f t="shared" si="51"/>
        <v>0</v>
      </c>
      <c r="Q303" s="201">
        <v>0</v>
      </c>
      <c r="R303" s="201">
        <f t="shared" si="52"/>
        <v>0</v>
      </c>
      <c r="S303" s="201">
        <v>0</v>
      </c>
      <c r="T303" s="202">
        <f t="shared" si="5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279</v>
      </c>
      <c r="AT303" s="203" t="s">
        <v>274</v>
      </c>
      <c r="AU303" s="203" t="s">
        <v>84</v>
      </c>
      <c r="AY303" s="17" t="s">
        <v>272</v>
      </c>
      <c r="BE303" s="204">
        <f t="shared" si="54"/>
        <v>0</v>
      </c>
      <c r="BF303" s="204">
        <f t="shared" si="55"/>
        <v>0</v>
      </c>
      <c r="BG303" s="204">
        <f t="shared" si="56"/>
        <v>0</v>
      </c>
      <c r="BH303" s="204">
        <f t="shared" si="57"/>
        <v>0</v>
      </c>
      <c r="BI303" s="204">
        <f t="shared" si="58"/>
        <v>0</v>
      </c>
      <c r="BJ303" s="17" t="s">
        <v>16</v>
      </c>
      <c r="BK303" s="204">
        <f t="shared" si="59"/>
        <v>0</v>
      </c>
      <c r="BL303" s="17" t="s">
        <v>279</v>
      </c>
      <c r="BM303" s="203" t="s">
        <v>2701</v>
      </c>
    </row>
    <row r="304" spans="1:65" s="2" customFormat="1" ht="33" customHeight="1">
      <c r="A304" s="34"/>
      <c r="B304" s="35"/>
      <c r="C304" s="192" t="s">
        <v>1536</v>
      </c>
      <c r="D304" s="192" t="s">
        <v>274</v>
      </c>
      <c r="E304" s="193" t="s">
        <v>8107</v>
      </c>
      <c r="F304" s="194" t="s">
        <v>8108</v>
      </c>
      <c r="G304" s="195" t="s">
        <v>5242</v>
      </c>
      <c r="H304" s="196">
        <v>1</v>
      </c>
      <c r="I304" s="197"/>
      <c r="J304" s="198">
        <f t="shared" si="50"/>
        <v>0</v>
      </c>
      <c r="K304" s="194" t="s">
        <v>1</v>
      </c>
      <c r="L304" s="39"/>
      <c r="M304" s="199" t="s">
        <v>1</v>
      </c>
      <c r="N304" s="200" t="s">
        <v>41</v>
      </c>
      <c r="O304" s="71"/>
      <c r="P304" s="201">
        <f t="shared" si="51"/>
        <v>0</v>
      </c>
      <c r="Q304" s="201">
        <v>0</v>
      </c>
      <c r="R304" s="201">
        <f t="shared" si="52"/>
        <v>0</v>
      </c>
      <c r="S304" s="201">
        <v>0</v>
      </c>
      <c r="T304" s="202">
        <f t="shared" si="5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279</v>
      </c>
      <c r="AT304" s="203" t="s">
        <v>274</v>
      </c>
      <c r="AU304" s="203" t="s">
        <v>84</v>
      </c>
      <c r="AY304" s="17" t="s">
        <v>272</v>
      </c>
      <c r="BE304" s="204">
        <f t="shared" si="54"/>
        <v>0</v>
      </c>
      <c r="BF304" s="204">
        <f t="shared" si="55"/>
        <v>0</v>
      </c>
      <c r="BG304" s="204">
        <f t="shared" si="56"/>
        <v>0</v>
      </c>
      <c r="BH304" s="204">
        <f t="shared" si="57"/>
        <v>0</v>
      </c>
      <c r="BI304" s="204">
        <f t="shared" si="58"/>
        <v>0</v>
      </c>
      <c r="BJ304" s="17" t="s">
        <v>16</v>
      </c>
      <c r="BK304" s="204">
        <f t="shared" si="59"/>
        <v>0</v>
      </c>
      <c r="BL304" s="17" t="s">
        <v>279</v>
      </c>
      <c r="BM304" s="203" t="s">
        <v>2719</v>
      </c>
    </row>
    <row r="305" spans="1:65" s="2" customFormat="1" ht="33" customHeight="1">
      <c r="A305" s="34"/>
      <c r="B305" s="35"/>
      <c r="C305" s="192" t="s">
        <v>1541</v>
      </c>
      <c r="D305" s="192" t="s">
        <v>274</v>
      </c>
      <c r="E305" s="193" t="s">
        <v>8131</v>
      </c>
      <c r="F305" s="194" t="s">
        <v>8132</v>
      </c>
      <c r="G305" s="195" t="s">
        <v>5242</v>
      </c>
      <c r="H305" s="196">
        <v>1</v>
      </c>
      <c r="I305" s="197"/>
      <c r="J305" s="198">
        <f t="shared" si="50"/>
        <v>0</v>
      </c>
      <c r="K305" s="194" t="s">
        <v>1</v>
      </c>
      <c r="L305" s="39"/>
      <c r="M305" s="199" t="s">
        <v>1</v>
      </c>
      <c r="N305" s="200" t="s">
        <v>41</v>
      </c>
      <c r="O305" s="71"/>
      <c r="P305" s="201">
        <f t="shared" si="51"/>
        <v>0</v>
      </c>
      <c r="Q305" s="201">
        <v>0</v>
      </c>
      <c r="R305" s="201">
        <f t="shared" si="52"/>
        <v>0</v>
      </c>
      <c r="S305" s="201">
        <v>0</v>
      </c>
      <c r="T305" s="202">
        <f t="shared" si="5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279</v>
      </c>
      <c r="AT305" s="203" t="s">
        <v>274</v>
      </c>
      <c r="AU305" s="203" t="s">
        <v>84</v>
      </c>
      <c r="AY305" s="17" t="s">
        <v>272</v>
      </c>
      <c r="BE305" s="204">
        <f t="shared" si="54"/>
        <v>0</v>
      </c>
      <c r="BF305" s="204">
        <f t="shared" si="55"/>
        <v>0</v>
      </c>
      <c r="BG305" s="204">
        <f t="shared" si="56"/>
        <v>0</v>
      </c>
      <c r="BH305" s="204">
        <f t="shared" si="57"/>
        <v>0</v>
      </c>
      <c r="BI305" s="204">
        <f t="shared" si="58"/>
        <v>0</v>
      </c>
      <c r="BJ305" s="17" t="s">
        <v>16</v>
      </c>
      <c r="BK305" s="204">
        <f t="shared" si="59"/>
        <v>0</v>
      </c>
      <c r="BL305" s="17" t="s">
        <v>279</v>
      </c>
      <c r="BM305" s="203" t="s">
        <v>2738</v>
      </c>
    </row>
    <row r="306" spans="1:65" s="2" customFormat="1" ht="33" customHeight="1">
      <c r="A306" s="34"/>
      <c r="B306" s="35"/>
      <c r="C306" s="192" t="s">
        <v>1550</v>
      </c>
      <c r="D306" s="192" t="s">
        <v>274</v>
      </c>
      <c r="E306" s="193" t="s">
        <v>8113</v>
      </c>
      <c r="F306" s="194" t="s">
        <v>8114</v>
      </c>
      <c r="G306" s="195" t="s">
        <v>5242</v>
      </c>
      <c r="H306" s="196">
        <v>1</v>
      </c>
      <c r="I306" s="197"/>
      <c r="J306" s="198">
        <f t="shared" si="50"/>
        <v>0</v>
      </c>
      <c r="K306" s="194" t="s">
        <v>1</v>
      </c>
      <c r="L306" s="39"/>
      <c r="M306" s="199" t="s">
        <v>1</v>
      </c>
      <c r="N306" s="200" t="s">
        <v>41</v>
      </c>
      <c r="O306" s="71"/>
      <c r="P306" s="201">
        <f t="shared" si="51"/>
        <v>0</v>
      </c>
      <c r="Q306" s="201">
        <v>0</v>
      </c>
      <c r="R306" s="201">
        <f t="shared" si="52"/>
        <v>0</v>
      </c>
      <c r="S306" s="201">
        <v>0</v>
      </c>
      <c r="T306" s="202">
        <f t="shared" si="5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 t="shared" si="54"/>
        <v>0</v>
      </c>
      <c r="BF306" s="204">
        <f t="shared" si="55"/>
        <v>0</v>
      </c>
      <c r="BG306" s="204">
        <f t="shared" si="56"/>
        <v>0</v>
      </c>
      <c r="BH306" s="204">
        <f t="shared" si="57"/>
        <v>0</v>
      </c>
      <c r="BI306" s="204">
        <f t="shared" si="58"/>
        <v>0</v>
      </c>
      <c r="BJ306" s="17" t="s">
        <v>16</v>
      </c>
      <c r="BK306" s="204">
        <f t="shared" si="59"/>
        <v>0</v>
      </c>
      <c r="BL306" s="17" t="s">
        <v>279</v>
      </c>
      <c r="BM306" s="203" t="s">
        <v>2753</v>
      </c>
    </row>
    <row r="307" spans="1:65" s="2" customFormat="1" ht="37.9" customHeight="1">
      <c r="A307" s="34"/>
      <c r="B307" s="35"/>
      <c r="C307" s="192" t="s">
        <v>1555</v>
      </c>
      <c r="D307" s="192" t="s">
        <v>274</v>
      </c>
      <c r="E307" s="193" t="s">
        <v>8080</v>
      </c>
      <c r="F307" s="194" t="s">
        <v>8081</v>
      </c>
      <c r="G307" s="195" t="s">
        <v>5242</v>
      </c>
      <c r="H307" s="196">
        <v>1</v>
      </c>
      <c r="I307" s="197"/>
      <c r="J307" s="198">
        <f t="shared" si="50"/>
        <v>0</v>
      </c>
      <c r="K307" s="194" t="s">
        <v>1</v>
      </c>
      <c r="L307" s="39"/>
      <c r="M307" s="199" t="s">
        <v>1</v>
      </c>
      <c r="N307" s="200" t="s">
        <v>41</v>
      </c>
      <c r="O307" s="71"/>
      <c r="P307" s="201">
        <f t="shared" si="51"/>
        <v>0</v>
      </c>
      <c r="Q307" s="201">
        <v>0</v>
      </c>
      <c r="R307" s="201">
        <f t="shared" si="52"/>
        <v>0</v>
      </c>
      <c r="S307" s="201">
        <v>0</v>
      </c>
      <c r="T307" s="202">
        <f t="shared" si="53"/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84</v>
      </c>
      <c r="AY307" s="17" t="s">
        <v>272</v>
      </c>
      <c r="BE307" s="204">
        <f t="shared" si="54"/>
        <v>0</v>
      </c>
      <c r="BF307" s="204">
        <f t="shared" si="55"/>
        <v>0</v>
      </c>
      <c r="BG307" s="204">
        <f t="shared" si="56"/>
        <v>0</v>
      </c>
      <c r="BH307" s="204">
        <f t="shared" si="57"/>
        <v>0</v>
      </c>
      <c r="BI307" s="204">
        <f t="shared" si="58"/>
        <v>0</v>
      </c>
      <c r="BJ307" s="17" t="s">
        <v>16</v>
      </c>
      <c r="BK307" s="204">
        <f t="shared" si="59"/>
        <v>0</v>
      </c>
      <c r="BL307" s="17" t="s">
        <v>279</v>
      </c>
      <c r="BM307" s="203" t="s">
        <v>2768</v>
      </c>
    </row>
    <row r="308" spans="1:65" s="2" customFormat="1" ht="37.9" customHeight="1">
      <c r="A308" s="34"/>
      <c r="B308" s="35"/>
      <c r="C308" s="192" t="s">
        <v>1563</v>
      </c>
      <c r="D308" s="192" t="s">
        <v>274</v>
      </c>
      <c r="E308" s="193" t="s">
        <v>8082</v>
      </c>
      <c r="F308" s="194" t="s">
        <v>8083</v>
      </c>
      <c r="G308" s="195" t="s">
        <v>5242</v>
      </c>
      <c r="H308" s="196">
        <v>3</v>
      </c>
      <c r="I308" s="197"/>
      <c r="J308" s="198">
        <f t="shared" si="50"/>
        <v>0</v>
      </c>
      <c r="K308" s="194" t="s">
        <v>1</v>
      </c>
      <c r="L308" s="39"/>
      <c r="M308" s="199" t="s">
        <v>1</v>
      </c>
      <c r="N308" s="200" t="s">
        <v>41</v>
      </c>
      <c r="O308" s="71"/>
      <c r="P308" s="201">
        <f t="shared" si="51"/>
        <v>0</v>
      </c>
      <c r="Q308" s="201">
        <v>0</v>
      </c>
      <c r="R308" s="201">
        <f t="shared" si="52"/>
        <v>0</v>
      </c>
      <c r="S308" s="201">
        <v>0</v>
      </c>
      <c r="T308" s="202">
        <f t="shared" si="5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279</v>
      </c>
      <c r="AT308" s="203" t="s">
        <v>274</v>
      </c>
      <c r="AU308" s="203" t="s">
        <v>84</v>
      </c>
      <c r="AY308" s="17" t="s">
        <v>272</v>
      </c>
      <c r="BE308" s="204">
        <f t="shared" si="54"/>
        <v>0</v>
      </c>
      <c r="BF308" s="204">
        <f t="shared" si="55"/>
        <v>0</v>
      </c>
      <c r="BG308" s="204">
        <f t="shared" si="56"/>
        <v>0</v>
      </c>
      <c r="BH308" s="204">
        <f t="shared" si="57"/>
        <v>0</v>
      </c>
      <c r="BI308" s="204">
        <f t="shared" si="58"/>
        <v>0</v>
      </c>
      <c r="BJ308" s="17" t="s">
        <v>16</v>
      </c>
      <c r="BK308" s="204">
        <f t="shared" si="59"/>
        <v>0</v>
      </c>
      <c r="BL308" s="17" t="s">
        <v>279</v>
      </c>
      <c r="BM308" s="203" t="s">
        <v>2782</v>
      </c>
    </row>
    <row r="309" spans="1:65" s="2" customFormat="1" ht="37.9" customHeight="1">
      <c r="A309" s="34"/>
      <c r="B309" s="35"/>
      <c r="C309" s="192" t="s">
        <v>1573</v>
      </c>
      <c r="D309" s="192" t="s">
        <v>274</v>
      </c>
      <c r="E309" s="193" t="s">
        <v>8084</v>
      </c>
      <c r="F309" s="194" t="s">
        <v>8085</v>
      </c>
      <c r="G309" s="195" t="s">
        <v>8051</v>
      </c>
      <c r="H309" s="196">
        <v>1</v>
      </c>
      <c r="I309" s="197"/>
      <c r="J309" s="198">
        <f t="shared" si="50"/>
        <v>0</v>
      </c>
      <c r="K309" s="194" t="s">
        <v>1</v>
      </c>
      <c r="L309" s="39"/>
      <c r="M309" s="199" t="s">
        <v>1</v>
      </c>
      <c r="N309" s="200" t="s">
        <v>41</v>
      </c>
      <c r="O309" s="71"/>
      <c r="P309" s="201">
        <f t="shared" si="51"/>
        <v>0</v>
      </c>
      <c r="Q309" s="201">
        <v>0</v>
      </c>
      <c r="R309" s="201">
        <f t="shared" si="52"/>
        <v>0</v>
      </c>
      <c r="S309" s="201">
        <v>0</v>
      </c>
      <c r="T309" s="202">
        <f t="shared" si="5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279</v>
      </c>
      <c r="AT309" s="203" t="s">
        <v>274</v>
      </c>
      <c r="AU309" s="203" t="s">
        <v>84</v>
      </c>
      <c r="AY309" s="17" t="s">
        <v>272</v>
      </c>
      <c r="BE309" s="204">
        <f t="shared" si="54"/>
        <v>0</v>
      </c>
      <c r="BF309" s="204">
        <f t="shared" si="55"/>
        <v>0</v>
      </c>
      <c r="BG309" s="204">
        <f t="shared" si="56"/>
        <v>0</v>
      </c>
      <c r="BH309" s="204">
        <f t="shared" si="57"/>
        <v>0</v>
      </c>
      <c r="BI309" s="204">
        <f t="shared" si="58"/>
        <v>0</v>
      </c>
      <c r="BJ309" s="17" t="s">
        <v>16</v>
      </c>
      <c r="BK309" s="204">
        <f t="shared" si="59"/>
        <v>0</v>
      </c>
      <c r="BL309" s="17" t="s">
        <v>279</v>
      </c>
      <c r="BM309" s="203" t="s">
        <v>2795</v>
      </c>
    </row>
    <row r="310" spans="1:65" s="2" customFormat="1" ht="16.5" customHeight="1">
      <c r="A310" s="34"/>
      <c r="B310" s="35"/>
      <c r="C310" s="192" t="s">
        <v>1580</v>
      </c>
      <c r="D310" s="192" t="s">
        <v>274</v>
      </c>
      <c r="E310" s="193" t="s">
        <v>8086</v>
      </c>
      <c r="F310" s="194" t="s">
        <v>8087</v>
      </c>
      <c r="G310" s="195" t="s">
        <v>5242</v>
      </c>
      <c r="H310" s="196">
        <v>2</v>
      </c>
      <c r="I310" s="197"/>
      <c r="J310" s="198">
        <f t="shared" si="50"/>
        <v>0</v>
      </c>
      <c r="K310" s="194" t="s">
        <v>1</v>
      </c>
      <c r="L310" s="39"/>
      <c r="M310" s="199" t="s">
        <v>1</v>
      </c>
      <c r="N310" s="200" t="s">
        <v>41</v>
      </c>
      <c r="O310" s="71"/>
      <c r="P310" s="201">
        <f t="shared" si="51"/>
        <v>0</v>
      </c>
      <c r="Q310" s="201">
        <v>0</v>
      </c>
      <c r="R310" s="201">
        <f t="shared" si="52"/>
        <v>0</v>
      </c>
      <c r="S310" s="201">
        <v>0</v>
      </c>
      <c r="T310" s="202">
        <f t="shared" si="5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279</v>
      </c>
      <c r="AT310" s="203" t="s">
        <v>274</v>
      </c>
      <c r="AU310" s="203" t="s">
        <v>84</v>
      </c>
      <c r="AY310" s="17" t="s">
        <v>272</v>
      </c>
      <c r="BE310" s="204">
        <f t="shared" si="54"/>
        <v>0</v>
      </c>
      <c r="BF310" s="204">
        <f t="shared" si="55"/>
        <v>0</v>
      </c>
      <c r="BG310" s="204">
        <f t="shared" si="56"/>
        <v>0</v>
      </c>
      <c r="BH310" s="204">
        <f t="shared" si="57"/>
        <v>0</v>
      </c>
      <c r="BI310" s="204">
        <f t="shared" si="58"/>
        <v>0</v>
      </c>
      <c r="BJ310" s="17" t="s">
        <v>16</v>
      </c>
      <c r="BK310" s="204">
        <f t="shared" si="59"/>
        <v>0</v>
      </c>
      <c r="BL310" s="17" t="s">
        <v>279</v>
      </c>
      <c r="BM310" s="203" t="s">
        <v>2807</v>
      </c>
    </row>
    <row r="311" spans="1:65" s="2" customFormat="1" ht="37.9" customHeight="1">
      <c r="A311" s="34"/>
      <c r="B311" s="35"/>
      <c r="C311" s="192" t="s">
        <v>1586</v>
      </c>
      <c r="D311" s="192" t="s">
        <v>274</v>
      </c>
      <c r="E311" s="193" t="s">
        <v>8088</v>
      </c>
      <c r="F311" s="194" t="s">
        <v>8089</v>
      </c>
      <c r="G311" s="195" t="s">
        <v>5242</v>
      </c>
      <c r="H311" s="196">
        <v>3</v>
      </c>
      <c r="I311" s="197"/>
      <c r="J311" s="198">
        <f t="shared" si="50"/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 t="shared" si="51"/>
        <v>0</v>
      </c>
      <c r="Q311" s="201">
        <v>0</v>
      </c>
      <c r="R311" s="201">
        <f t="shared" si="52"/>
        <v>0</v>
      </c>
      <c r="S311" s="201">
        <v>0</v>
      </c>
      <c r="T311" s="202">
        <f t="shared" si="5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84</v>
      </c>
      <c r="AY311" s="17" t="s">
        <v>272</v>
      </c>
      <c r="BE311" s="204">
        <f t="shared" si="54"/>
        <v>0</v>
      </c>
      <c r="BF311" s="204">
        <f t="shared" si="55"/>
        <v>0</v>
      </c>
      <c r="BG311" s="204">
        <f t="shared" si="56"/>
        <v>0</v>
      </c>
      <c r="BH311" s="204">
        <f t="shared" si="57"/>
        <v>0</v>
      </c>
      <c r="BI311" s="204">
        <f t="shared" si="58"/>
        <v>0</v>
      </c>
      <c r="BJ311" s="17" t="s">
        <v>16</v>
      </c>
      <c r="BK311" s="204">
        <f t="shared" si="59"/>
        <v>0</v>
      </c>
      <c r="BL311" s="17" t="s">
        <v>279</v>
      </c>
      <c r="BM311" s="203" t="s">
        <v>2821</v>
      </c>
    </row>
    <row r="312" spans="1:65" s="2" customFormat="1" ht="49.15" customHeight="1">
      <c r="A312" s="34"/>
      <c r="B312" s="35"/>
      <c r="C312" s="192" t="s">
        <v>1593</v>
      </c>
      <c r="D312" s="192" t="s">
        <v>274</v>
      </c>
      <c r="E312" s="193" t="s">
        <v>8133</v>
      </c>
      <c r="F312" s="194" t="s">
        <v>8134</v>
      </c>
      <c r="G312" s="195" t="s">
        <v>8051</v>
      </c>
      <c r="H312" s="196">
        <v>2</v>
      </c>
      <c r="I312" s="197"/>
      <c r="J312" s="198">
        <f t="shared" si="50"/>
        <v>0</v>
      </c>
      <c r="K312" s="194" t="s">
        <v>1</v>
      </c>
      <c r="L312" s="39"/>
      <c r="M312" s="199" t="s">
        <v>1</v>
      </c>
      <c r="N312" s="200" t="s">
        <v>41</v>
      </c>
      <c r="O312" s="71"/>
      <c r="P312" s="201">
        <f t="shared" si="51"/>
        <v>0</v>
      </c>
      <c r="Q312" s="201">
        <v>0</v>
      </c>
      <c r="R312" s="201">
        <f t="shared" si="52"/>
        <v>0</v>
      </c>
      <c r="S312" s="201">
        <v>0</v>
      </c>
      <c r="T312" s="202">
        <f t="shared" si="5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279</v>
      </c>
      <c r="AT312" s="203" t="s">
        <v>274</v>
      </c>
      <c r="AU312" s="203" t="s">
        <v>84</v>
      </c>
      <c r="AY312" s="17" t="s">
        <v>272</v>
      </c>
      <c r="BE312" s="204">
        <f t="shared" si="54"/>
        <v>0</v>
      </c>
      <c r="BF312" s="204">
        <f t="shared" si="55"/>
        <v>0</v>
      </c>
      <c r="BG312" s="204">
        <f t="shared" si="56"/>
        <v>0</v>
      </c>
      <c r="BH312" s="204">
        <f t="shared" si="57"/>
        <v>0</v>
      </c>
      <c r="BI312" s="204">
        <f t="shared" si="58"/>
        <v>0</v>
      </c>
      <c r="BJ312" s="17" t="s">
        <v>16</v>
      </c>
      <c r="BK312" s="204">
        <f t="shared" si="59"/>
        <v>0</v>
      </c>
      <c r="BL312" s="17" t="s">
        <v>279</v>
      </c>
      <c r="BM312" s="203" t="s">
        <v>2833</v>
      </c>
    </row>
    <row r="313" spans="1:65" s="2" customFormat="1" ht="37.9" customHeight="1">
      <c r="A313" s="34"/>
      <c r="B313" s="35"/>
      <c r="C313" s="192" t="s">
        <v>1598</v>
      </c>
      <c r="D313" s="192" t="s">
        <v>274</v>
      </c>
      <c r="E313" s="193" t="s">
        <v>8088</v>
      </c>
      <c r="F313" s="194" t="s">
        <v>8089</v>
      </c>
      <c r="G313" s="195" t="s">
        <v>5242</v>
      </c>
      <c r="H313" s="196">
        <v>8</v>
      </c>
      <c r="I313" s="197"/>
      <c r="J313" s="198">
        <f t="shared" si="50"/>
        <v>0</v>
      </c>
      <c r="K313" s="194" t="s">
        <v>1</v>
      </c>
      <c r="L313" s="39"/>
      <c r="M313" s="199" t="s">
        <v>1</v>
      </c>
      <c r="N313" s="200" t="s">
        <v>41</v>
      </c>
      <c r="O313" s="71"/>
      <c r="P313" s="201">
        <f t="shared" si="51"/>
        <v>0</v>
      </c>
      <c r="Q313" s="201">
        <v>0</v>
      </c>
      <c r="R313" s="201">
        <f t="shared" si="52"/>
        <v>0</v>
      </c>
      <c r="S313" s="201">
        <v>0</v>
      </c>
      <c r="T313" s="202">
        <f t="shared" si="5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279</v>
      </c>
      <c r="AT313" s="203" t="s">
        <v>274</v>
      </c>
      <c r="AU313" s="203" t="s">
        <v>84</v>
      </c>
      <c r="AY313" s="17" t="s">
        <v>272</v>
      </c>
      <c r="BE313" s="204">
        <f t="shared" si="54"/>
        <v>0</v>
      </c>
      <c r="BF313" s="204">
        <f t="shared" si="55"/>
        <v>0</v>
      </c>
      <c r="BG313" s="204">
        <f t="shared" si="56"/>
        <v>0</v>
      </c>
      <c r="BH313" s="204">
        <f t="shared" si="57"/>
        <v>0</v>
      </c>
      <c r="BI313" s="204">
        <f t="shared" si="58"/>
        <v>0</v>
      </c>
      <c r="BJ313" s="17" t="s">
        <v>16</v>
      </c>
      <c r="BK313" s="204">
        <f t="shared" si="59"/>
        <v>0</v>
      </c>
      <c r="BL313" s="17" t="s">
        <v>279</v>
      </c>
      <c r="BM313" s="203" t="s">
        <v>2845</v>
      </c>
    </row>
    <row r="314" spans="1:65" s="2" customFormat="1" ht="37.9" customHeight="1">
      <c r="A314" s="34"/>
      <c r="B314" s="35"/>
      <c r="C314" s="192" t="s">
        <v>1604</v>
      </c>
      <c r="D314" s="192" t="s">
        <v>274</v>
      </c>
      <c r="E314" s="193" t="s">
        <v>8090</v>
      </c>
      <c r="F314" s="194" t="s">
        <v>8091</v>
      </c>
      <c r="G314" s="195" t="s">
        <v>5242</v>
      </c>
      <c r="H314" s="196">
        <v>5</v>
      </c>
      <c r="I314" s="197"/>
      <c r="J314" s="198">
        <f t="shared" si="50"/>
        <v>0</v>
      </c>
      <c r="K314" s="194" t="s">
        <v>1</v>
      </c>
      <c r="L314" s="39"/>
      <c r="M314" s="199" t="s">
        <v>1</v>
      </c>
      <c r="N314" s="200" t="s">
        <v>41</v>
      </c>
      <c r="O314" s="71"/>
      <c r="P314" s="201">
        <f t="shared" si="51"/>
        <v>0</v>
      </c>
      <c r="Q314" s="201">
        <v>0</v>
      </c>
      <c r="R314" s="201">
        <f t="shared" si="52"/>
        <v>0</v>
      </c>
      <c r="S314" s="201">
        <v>0</v>
      </c>
      <c r="T314" s="202">
        <f t="shared" si="5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279</v>
      </c>
      <c r="AT314" s="203" t="s">
        <v>274</v>
      </c>
      <c r="AU314" s="203" t="s">
        <v>84</v>
      </c>
      <c r="AY314" s="17" t="s">
        <v>272</v>
      </c>
      <c r="BE314" s="204">
        <f t="shared" si="54"/>
        <v>0</v>
      </c>
      <c r="BF314" s="204">
        <f t="shared" si="55"/>
        <v>0</v>
      </c>
      <c r="BG314" s="204">
        <f t="shared" si="56"/>
        <v>0</v>
      </c>
      <c r="BH314" s="204">
        <f t="shared" si="57"/>
        <v>0</v>
      </c>
      <c r="BI314" s="204">
        <f t="shared" si="58"/>
        <v>0</v>
      </c>
      <c r="BJ314" s="17" t="s">
        <v>16</v>
      </c>
      <c r="BK314" s="204">
        <f t="shared" si="59"/>
        <v>0</v>
      </c>
      <c r="BL314" s="17" t="s">
        <v>279</v>
      </c>
      <c r="BM314" s="203" t="s">
        <v>2858</v>
      </c>
    </row>
    <row r="315" spans="1:65" s="13" customFormat="1" ht="22.5">
      <c r="B315" s="210"/>
      <c r="C315" s="211"/>
      <c r="D315" s="212" t="s">
        <v>283</v>
      </c>
      <c r="E315" s="213" t="s">
        <v>1</v>
      </c>
      <c r="F315" s="214" t="s">
        <v>8092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3" customFormat="1" ht="11.25">
      <c r="B316" s="210"/>
      <c r="C316" s="211"/>
      <c r="D316" s="212" t="s">
        <v>283</v>
      </c>
      <c r="E316" s="213" t="s">
        <v>1</v>
      </c>
      <c r="F316" s="214" t="s">
        <v>8093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3" customFormat="1" ht="11.25">
      <c r="B317" s="210"/>
      <c r="C317" s="211"/>
      <c r="D317" s="212" t="s">
        <v>283</v>
      </c>
      <c r="E317" s="213" t="s">
        <v>1</v>
      </c>
      <c r="F317" s="214" t="s">
        <v>8094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4" customFormat="1" ht="11.25">
      <c r="B318" s="221"/>
      <c r="C318" s="222"/>
      <c r="D318" s="212" t="s">
        <v>283</v>
      </c>
      <c r="E318" s="223" t="s">
        <v>1</v>
      </c>
      <c r="F318" s="224" t="s">
        <v>4523</v>
      </c>
      <c r="G318" s="222"/>
      <c r="H318" s="225">
        <v>5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283</v>
      </c>
      <c r="AU318" s="231" t="s">
        <v>84</v>
      </c>
      <c r="AV318" s="14" t="s">
        <v>84</v>
      </c>
      <c r="AW318" s="14" t="s">
        <v>32</v>
      </c>
      <c r="AX318" s="14" t="s">
        <v>16</v>
      </c>
      <c r="AY318" s="231" t="s">
        <v>272</v>
      </c>
    </row>
    <row r="319" spans="1:65" s="2" customFormat="1" ht="24.2" customHeight="1">
      <c r="A319" s="34"/>
      <c r="B319" s="35"/>
      <c r="C319" s="192" t="s">
        <v>1611</v>
      </c>
      <c r="D319" s="192" t="s">
        <v>274</v>
      </c>
      <c r="E319" s="193" t="s">
        <v>8135</v>
      </c>
      <c r="F319" s="194" t="s">
        <v>8136</v>
      </c>
      <c r="G319" s="195" t="s">
        <v>5242</v>
      </c>
      <c r="H319" s="196">
        <v>2</v>
      </c>
      <c r="I319" s="197"/>
      <c r="J319" s="198">
        <f>ROUND(I319*H319,2)</f>
        <v>0</v>
      </c>
      <c r="K319" s="194" t="s">
        <v>1</v>
      </c>
      <c r="L319" s="39"/>
      <c r="M319" s="199" t="s">
        <v>1</v>
      </c>
      <c r="N319" s="200" t="s">
        <v>41</v>
      </c>
      <c r="O319" s="71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279</v>
      </c>
      <c r="AT319" s="203" t="s">
        <v>274</v>
      </c>
      <c r="AU319" s="203" t="s">
        <v>84</v>
      </c>
      <c r="AY319" s="17" t="s">
        <v>272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16</v>
      </c>
      <c r="BK319" s="204">
        <f>ROUND(I319*H319,2)</f>
        <v>0</v>
      </c>
      <c r="BL319" s="17" t="s">
        <v>279</v>
      </c>
      <c r="BM319" s="203" t="s">
        <v>2872</v>
      </c>
    </row>
    <row r="320" spans="1:65" s="2" customFormat="1" ht="24.2" customHeight="1">
      <c r="A320" s="34"/>
      <c r="B320" s="35"/>
      <c r="C320" s="192" t="s">
        <v>1617</v>
      </c>
      <c r="D320" s="192" t="s">
        <v>274</v>
      </c>
      <c r="E320" s="193" t="s">
        <v>8137</v>
      </c>
      <c r="F320" s="194" t="s">
        <v>8138</v>
      </c>
      <c r="G320" s="195" t="s">
        <v>5242</v>
      </c>
      <c r="H320" s="196">
        <v>2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279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2887</v>
      </c>
    </row>
    <row r="321" spans="1:65" s="2" customFormat="1" ht="24.2" customHeight="1">
      <c r="A321" s="34"/>
      <c r="B321" s="35"/>
      <c r="C321" s="192" t="s">
        <v>1631</v>
      </c>
      <c r="D321" s="192" t="s">
        <v>274</v>
      </c>
      <c r="E321" s="193" t="s">
        <v>8139</v>
      </c>
      <c r="F321" s="194" t="s">
        <v>8140</v>
      </c>
      <c r="G321" s="195" t="s">
        <v>5242</v>
      </c>
      <c r="H321" s="196">
        <v>2</v>
      </c>
      <c r="I321" s="197"/>
      <c r="J321" s="198">
        <f>ROUND(I321*H321,2)</f>
        <v>0</v>
      </c>
      <c r="K321" s="194" t="s">
        <v>1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2899</v>
      </c>
    </row>
    <row r="322" spans="1:65" s="2" customFormat="1" ht="37.9" customHeight="1">
      <c r="A322" s="34"/>
      <c r="B322" s="35"/>
      <c r="C322" s="192" t="s">
        <v>1643</v>
      </c>
      <c r="D322" s="192" t="s">
        <v>274</v>
      </c>
      <c r="E322" s="193" t="s">
        <v>8095</v>
      </c>
      <c r="F322" s="194" t="s">
        <v>8096</v>
      </c>
      <c r="G322" s="195" t="s">
        <v>5242</v>
      </c>
      <c r="H322" s="196">
        <v>1</v>
      </c>
      <c r="I322" s="197"/>
      <c r="J322" s="198">
        <f>ROUND(I322*H322,2)</f>
        <v>0</v>
      </c>
      <c r="K322" s="194" t="s">
        <v>1</v>
      </c>
      <c r="L322" s="39"/>
      <c r="M322" s="199" t="s">
        <v>1</v>
      </c>
      <c r="N322" s="200" t="s">
        <v>41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279</v>
      </c>
      <c r="AT322" s="203" t="s">
        <v>274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279</v>
      </c>
      <c r="BM322" s="203" t="s">
        <v>2911</v>
      </c>
    </row>
    <row r="323" spans="1:65" s="12" customFormat="1" ht="22.9" customHeight="1">
      <c r="B323" s="176"/>
      <c r="C323" s="177"/>
      <c r="D323" s="178" t="s">
        <v>75</v>
      </c>
      <c r="E323" s="190" t="s">
        <v>8141</v>
      </c>
      <c r="F323" s="190" t="s">
        <v>8142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SUM(P324:P329)</f>
        <v>0</v>
      </c>
      <c r="Q323" s="184"/>
      <c r="R323" s="185">
        <f>SUM(R324:R329)</f>
        <v>0</v>
      </c>
      <c r="S323" s="184"/>
      <c r="T323" s="186">
        <f>SUM(T324:T329)</f>
        <v>0</v>
      </c>
      <c r="AR323" s="187" t="s">
        <v>16</v>
      </c>
      <c r="AT323" s="188" t="s">
        <v>75</v>
      </c>
      <c r="AU323" s="188" t="s">
        <v>16</v>
      </c>
      <c r="AY323" s="187" t="s">
        <v>272</v>
      </c>
      <c r="BK323" s="189">
        <f>SUM(BK324:BK329)</f>
        <v>0</v>
      </c>
    </row>
    <row r="324" spans="1:65" s="2" customFormat="1" ht="24.2" customHeight="1">
      <c r="A324" s="34"/>
      <c r="B324" s="35"/>
      <c r="C324" s="192" t="s">
        <v>1652</v>
      </c>
      <c r="D324" s="192" t="s">
        <v>274</v>
      </c>
      <c r="E324" s="193" t="s">
        <v>8143</v>
      </c>
      <c r="F324" s="194" t="s">
        <v>8144</v>
      </c>
      <c r="G324" s="195" t="s">
        <v>5242</v>
      </c>
      <c r="H324" s="196">
        <v>1</v>
      </c>
      <c r="I324" s="197"/>
      <c r="J324" s="198">
        <f t="shared" ref="J324:J329" si="60"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 t="shared" ref="P324:P329" si="61">O324*H324</f>
        <v>0</v>
      </c>
      <c r="Q324" s="201">
        <v>0</v>
      </c>
      <c r="R324" s="201">
        <f t="shared" ref="R324:R329" si="62">Q324*H324</f>
        <v>0</v>
      </c>
      <c r="S324" s="201">
        <v>0</v>
      </c>
      <c r="T324" s="202">
        <f t="shared" ref="T324:T329" si="63"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279</v>
      </c>
      <c r="AT324" s="203" t="s">
        <v>274</v>
      </c>
      <c r="AU324" s="203" t="s">
        <v>84</v>
      </c>
      <c r="AY324" s="17" t="s">
        <v>272</v>
      </c>
      <c r="BE324" s="204">
        <f t="shared" ref="BE324:BE329" si="64">IF(N324="základní",J324,0)</f>
        <v>0</v>
      </c>
      <c r="BF324" s="204">
        <f t="shared" ref="BF324:BF329" si="65">IF(N324="snížená",J324,0)</f>
        <v>0</v>
      </c>
      <c r="BG324" s="204">
        <f t="shared" ref="BG324:BG329" si="66">IF(N324="zákl. přenesená",J324,0)</f>
        <v>0</v>
      </c>
      <c r="BH324" s="204">
        <f t="shared" ref="BH324:BH329" si="67">IF(N324="sníž. přenesená",J324,0)</f>
        <v>0</v>
      </c>
      <c r="BI324" s="204">
        <f t="shared" ref="BI324:BI329" si="68">IF(N324="nulová",J324,0)</f>
        <v>0</v>
      </c>
      <c r="BJ324" s="17" t="s">
        <v>16</v>
      </c>
      <c r="BK324" s="204">
        <f t="shared" ref="BK324:BK329" si="69">ROUND(I324*H324,2)</f>
        <v>0</v>
      </c>
      <c r="BL324" s="17" t="s">
        <v>279</v>
      </c>
      <c r="BM324" s="203" t="s">
        <v>2923</v>
      </c>
    </row>
    <row r="325" spans="1:65" s="2" customFormat="1" ht="37.9" customHeight="1">
      <c r="A325" s="34"/>
      <c r="B325" s="35"/>
      <c r="C325" s="192" t="s">
        <v>1663</v>
      </c>
      <c r="D325" s="192" t="s">
        <v>274</v>
      </c>
      <c r="E325" s="193" t="s">
        <v>8062</v>
      </c>
      <c r="F325" s="194" t="s">
        <v>8063</v>
      </c>
      <c r="G325" s="195" t="s">
        <v>5242</v>
      </c>
      <c r="H325" s="196">
        <v>1</v>
      </c>
      <c r="I325" s="197"/>
      <c r="J325" s="198">
        <f t="shared" si="60"/>
        <v>0</v>
      </c>
      <c r="K325" s="194" t="s">
        <v>1</v>
      </c>
      <c r="L325" s="39"/>
      <c r="M325" s="199" t="s">
        <v>1</v>
      </c>
      <c r="N325" s="200" t="s">
        <v>41</v>
      </c>
      <c r="O325" s="71"/>
      <c r="P325" s="201">
        <f t="shared" si="61"/>
        <v>0</v>
      </c>
      <c r="Q325" s="201">
        <v>0</v>
      </c>
      <c r="R325" s="201">
        <f t="shared" si="62"/>
        <v>0</v>
      </c>
      <c r="S325" s="201">
        <v>0</v>
      </c>
      <c r="T325" s="202">
        <f t="shared" si="6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279</v>
      </c>
      <c r="AT325" s="203" t="s">
        <v>274</v>
      </c>
      <c r="AU325" s="203" t="s">
        <v>84</v>
      </c>
      <c r="AY325" s="17" t="s">
        <v>272</v>
      </c>
      <c r="BE325" s="204">
        <f t="shared" si="64"/>
        <v>0</v>
      </c>
      <c r="BF325" s="204">
        <f t="shared" si="65"/>
        <v>0</v>
      </c>
      <c r="BG325" s="204">
        <f t="shared" si="66"/>
        <v>0</v>
      </c>
      <c r="BH325" s="204">
        <f t="shared" si="67"/>
        <v>0</v>
      </c>
      <c r="BI325" s="204">
        <f t="shared" si="68"/>
        <v>0</v>
      </c>
      <c r="BJ325" s="17" t="s">
        <v>16</v>
      </c>
      <c r="BK325" s="204">
        <f t="shared" si="69"/>
        <v>0</v>
      </c>
      <c r="BL325" s="17" t="s">
        <v>279</v>
      </c>
      <c r="BM325" s="203" t="s">
        <v>2935</v>
      </c>
    </row>
    <row r="326" spans="1:65" s="2" customFormat="1" ht="24.2" customHeight="1">
      <c r="A326" s="34"/>
      <c r="B326" s="35"/>
      <c r="C326" s="192" t="s">
        <v>1671</v>
      </c>
      <c r="D326" s="192" t="s">
        <v>274</v>
      </c>
      <c r="E326" s="193" t="s">
        <v>8145</v>
      </c>
      <c r="F326" s="194" t="s">
        <v>8146</v>
      </c>
      <c r="G326" s="195" t="s">
        <v>5242</v>
      </c>
      <c r="H326" s="196">
        <v>1</v>
      </c>
      <c r="I326" s="197"/>
      <c r="J326" s="198">
        <f t="shared" si="60"/>
        <v>0</v>
      </c>
      <c r="K326" s="194" t="s">
        <v>1</v>
      </c>
      <c r="L326" s="39"/>
      <c r="M326" s="199" t="s">
        <v>1</v>
      </c>
      <c r="N326" s="200" t="s">
        <v>41</v>
      </c>
      <c r="O326" s="71"/>
      <c r="P326" s="201">
        <f t="shared" si="61"/>
        <v>0</v>
      </c>
      <c r="Q326" s="201">
        <v>0</v>
      </c>
      <c r="R326" s="201">
        <f t="shared" si="62"/>
        <v>0</v>
      </c>
      <c r="S326" s="201">
        <v>0</v>
      </c>
      <c r="T326" s="202">
        <f t="shared" si="6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 t="shared" si="64"/>
        <v>0</v>
      </c>
      <c r="BF326" s="204">
        <f t="shared" si="65"/>
        <v>0</v>
      </c>
      <c r="BG326" s="204">
        <f t="shared" si="66"/>
        <v>0</v>
      </c>
      <c r="BH326" s="204">
        <f t="shared" si="67"/>
        <v>0</v>
      </c>
      <c r="BI326" s="204">
        <f t="shared" si="68"/>
        <v>0</v>
      </c>
      <c r="BJ326" s="17" t="s">
        <v>16</v>
      </c>
      <c r="BK326" s="204">
        <f t="shared" si="69"/>
        <v>0</v>
      </c>
      <c r="BL326" s="17" t="s">
        <v>279</v>
      </c>
      <c r="BM326" s="203" t="s">
        <v>2949</v>
      </c>
    </row>
    <row r="327" spans="1:65" s="2" customFormat="1" ht="24.2" customHeight="1">
      <c r="A327" s="34"/>
      <c r="B327" s="35"/>
      <c r="C327" s="192" t="s">
        <v>1676</v>
      </c>
      <c r="D327" s="192" t="s">
        <v>274</v>
      </c>
      <c r="E327" s="193" t="s">
        <v>8135</v>
      </c>
      <c r="F327" s="194" t="s">
        <v>8136</v>
      </c>
      <c r="G327" s="195" t="s">
        <v>5242</v>
      </c>
      <c r="H327" s="196">
        <v>1</v>
      </c>
      <c r="I327" s="197"/>
      <c r="J327" s="198">
        <f t="shared" si="60"/>
        <v>0</v>
      </c>
      <c r="K327" s="194" t="s">
        <v>1</v>
      </c>
      <c r="L327" s="39"/>
      <c r="M327" s="199" t="s">
        <v>1</v>
      </c>
      <c r="N327" s="200" t="s">
        <v>41</v>
      </c>
      <c r="O327" s="71"/>
      <c r="P327" s="201">
        <f t="shared" si="61"/>
        <v>0</v>
      </c>
      <c r="Q327" s="201">
        <v>0</v>
      </c>
      <c r="R327" s="201">
        <f t="shared" si="62"/>
        <v>0</v>
      </c>
      <c r="S327" s="201">
        <v>0</v>
      </c>
      <c r="T327" s="202">
        <f t="shared" si="63"/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84</v>
      </c>
      <c r="AY327" s="17" t="s">
        <v>272</v>
      </c>
      <c r="BE327" s="204">
        <f t="shared" si="64"/>
        <v>0</v>
      </c>
      <c r="BF327" s="204">
        <f t="shared" si="65"/>
        <v>0</v>
      </c>
      <c r="BG327" s="204">
        <f t="shared" si="66"/>
        <v>0</v>
      </c>
      <c r="BH327" s="204">
        <f t="shared" si="67"/>
        <v>0</v>
      </c>
      <c r="BI327" s="204">
        <f t="shared" si="68"/>
        <v>0</v>
      </c>
      <c r="BJ327" s="17" t="s">
        <v>16</v>
      </c>
      <c r="BK327" s="204">
        <f t="shared" si="69"/>
        <v>0</v>
      </c>
      <c r="BL327" s="17" t="s">
        <v>279</v>
      </c>
      <c r="BM327" s="203" t="s">
        <v>2960</v>
      </c>
    </row>
    <row r="328" spans="1:65" s="2" customFormat="1" ht="24.2" customHeight="1">
      <c r="A328" s="34"/>
      <c r="B328" s="35"/>
      <c r="C328" s="192" t="s">
        <v>1786</v>
      </c>
      <c r="D328" s="192" t="s">
        <v>274</v>
      </c>
      <c r="E328" s="193" t="s">
        <v>8147</v>
      </c>
      <c r="F328" s="194" t="s">
        <v>8148</v>
      </c>
      <c r="G328" s="195" t="s">
        <v>5242</v>
      </c>
      <c r="H328" s="196">
        <v>1</v>
      </c>
      <c r="I328" s="197"/>
      <c r="J328" s="198">
        <f t="shared" si="60"/>
        <v>0</v>
      </c>
      <c r="K328" s="194" t="s">
        <v>1</v>
      </c>
      <c r="L328" s="39"/>
      <c r="M328" s="199" t="s">
        <v>1</v>
      </c>
      <c r="N328" s="200" t="s">
        <v>41</v>
      </c>
      <c r="O328" s="71"/>
      <c r="P328" s="201">
        <f t="shared" si="61"/>
        <v>0</v>
      </c>
      <c r="Q328" s="201">
        <v>0</v>
      </c>
      <c r="R328" s="201">
        <f t="shared" si="62"/>
        <v>0</v>
      </c>
      <c r="S328" s="201">
        <v>0</v>
      </c>
      <c r="T328" s="202">
        <f t="shared" si="63"/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279</v>
      </c>
      <c r="AT328" s="203" t="s">
        <v>274</v>
      </c>
      <c r="AU328" s="203" t="s">
        <v>84</v>
      </c>
      <c r="AY328" s="17" t="s">
        <v>272</v>
      </c>
      <c r="BE328" s="204">
        <f t="shared" si="64"/>
        <v>0</v>
      </c>
      <c r="BF328" s="204">
        <f t="shared" si="65"/>
        <v>0</v>
      </c>
      <c r="BG328" s="204">
        <f t="shared" si="66"/>
        <v>0</v>
      </c>
      <c r="BH328" s="204">
        <f t="shared" si="67"/>
        <v>0</v>
      </c>
      <c r="BI328" s="204">
        <f t="shared" si="68"/>
        <v>0</v>
      </c>
      <c r="BJ328" s="17" t="s">
        <v>16</v>
      </c>
      <c r="BK328" s="204">
        <f t="shared" si="69"/>
        <v>0</v>
      </c>
      <c r="BL328" s="17" t="s">
        <v>279</v>
      </c>
      <c r="BM328" s="203" t="s">
        <v>2974</v>
      </c>
    </row>
    <row r="329" spans="1:65" s="2" customFormat="1" ht="37.9" customHeight="1">
      <c r="A329" s="34"/>
      <c r="B329" s="35"/>
      <c r="C329" s="192" t="s">
        <v>1793</v>
      </c>
      <c r="D329" s="192" t="s">
        <v>274</v>
      </c>
      <c r="E329" s="193" t="s">
        <v>8095</v>
      </c>
      <c r="F329" s="194" t="s">
        <v>8096</v>
      </c>
      <c r="G329" s="195" t="s">
        <v>5242</v>
      </c>
      <c r="H329" s="196">
        <v>1</v>
      </c>
      <c r="I329" s="197"/>
      <c r="J329" s="198">
        <f t="shared" si="60"/>
        <v>0</v>
      </c>
      <c r="K329" s="194" t="s">
        <v>1</v>
      </c>
      <c r="L329" s="39"/>
      <c r="M329" s="199" t="s">
        <v>1</v>
      </c>
      <c r="N329" s="200" t="s">
        <v>41</v>
      </c>
      <c r="O329" s="71"/>
      <c r="P329" s="201">
        <f t="shared" si="61"/>
        <v>0</v>
      </c>
      <c r="Q329" s="201">
        <v>0</v>
      </c>
      <c r="R329" s="201">
        <f t="shared" si="62"/>
        <v>0</v>
      </c>
      <c r="S329" s="201">
        <v>0</v>
      </c>
      <c r="T329" s="202">
        <f t="shared" si="63"/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 t="shared" si="64"/>
        <v>0</v>
      </c>
      <c r="BF329" s="204">
        <f t="shared" si="65"/>
        <v>0</v>
      </c>
      <c r="BG329" s="204">
        <f t="shared" si="66"/>
        <v>0</v>
      </c>
      <c r="BH329" s="204">
        <f t="shared" si="67"/>
        <v>0</v>
      </c>
      <c r="BI329" s="204">
        <f t="shared" si="68"/>
        <v>0</v>
      </c>
      <c r="BJ329" s="17" t="s">
        <v>16</v>
      </c>
      <c r="BK329" s="204">
        <f t="shared" si="69"/>
        <v>0</v>
      </c>
      <c r="BL329" s="17" t="s">
        <v>279</v>
      </c>
      <c r="BM329" s="203" t="s">
        <v>2988</v>
      </c>
    </row>
    <row r="330" spans="1:65" s="12" customFormat="1" ht="22.9" customHeight="1">
      <c r="B330" s="176"/>
      <c r="C330" s="177"/>
      <c r="D330" s="178" t="s">
        <v>75</v>
      </c>
      <c r="E330" s="190" t="s">
        <v>8149</v>
      </c>
      <c r="F330" s="190" t="s">
        <v>8150</v>
      </c>
      <c r="G330" s="177"/>
      <c r="H330" s="177"/>
      <c r="I330" s="180"/>
      <c r="J330" s="191">
        <f>BK330</f>
        <v>0</v>
      </c>
      <c r="K330" s="177"/>
      <c r="L330" s="182"/>
      <c r="M330" s="183"/>
      <c r="N330" s="184"/>
      <c r="O330" s="184"/>
      <c r="P330" s="185">
        <f>SUM(P331:P336)</f>
        <v>0</v>
      </c>
      <c r="Q330" s="184"/>
      <c r="R330" s="185">
        <f>SUM(R331:R336)</f>
        <v>0</v>
      </c>
      <c r="S330" s="184"/>
      <c r="T330" s="186">
        <f>SUM(T331:T336)</f>
        <v>0</v>
      </c>
      <c r="AR330" s="187" t="s">
        <v>16</v>
      </c>
      <c r="AT330" s="188" t="s">
        <v>75</v>
      </c>
      <c r="AU330" s="188" t="s">
        <v>16</v>
      </c>
      <c r="AY330" s="187" t="s">
        <v>272</v>
      </c>
      <c r="BK330" s="189">
        <f>SUM(BK331:BK336)</f>
        <v>0</v>
      </c>
    </row>
    <row r="331" spans="1:65" s="2" customFormat="1" ht="24.2" customHeight="1">
      <c r="A331" s="34"/>
      <c r="B331" s="35"/>
      <c r="C331" s="192" t="s">
        <v>1801</v>
      </c>
      <c r="D331" s="192" t="s">
        <v>274</v>
      </c>
      <c r="E331" s="193" t="s">
        <v>8151</v>
      </c>
      <c r="F331" s="194" t="s">
        <v>8152</v>
      </c>
      <c r="G331" s="195" t="s">
        <v>5242</v>
      </c>
      <c r="H331" s="196">
        <v>1</v>
      </c>
      <c r="I331" s="197"/>
      <c r="J331" s="198">
        <f t="shared" ref="J331:J336" si="70">ROUND(I331*H331,2)</f>
        <v>0</v>
      </c>
      <c r="K331" s="194" t="s">
        <v>1</v>
      </c>
      <c r="L331" s="39"/>
      <c r="M331" s="199" t="s">
        <v>1</v>
      </c>
      <c r="N331" s="200" t="s">
        <v>41</v>
      </c>
      <c r="O331" s="71"/>
      <c r="P331" s="201">
        <f t="shared" ref="P331:P336" si="71">O331*H331</f>
        <v>0</v>
      </c>
      <c r="Q331" s="201">
        <v>0</v>
      </c>
      <c r="R331" s="201">
        <f t="shared" ref="R331:R336" si="72">Q331*H331</f>
        <v>0</v>
      </c>
      <c r="S331" s="201">
        <v>0</v>
      </c>
      <c r="T331" s="202">
        <f t="shared" ref="T331:T336" si="73"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279</v>
      </c>
      <c r="AT331" s="203" t="s">
        <v>274</v>
      </c>
      <c r="AU331" s="203" t="s">
        <v>84</v>
      </c>
      <c r="AY331" s="17" t="s">
        <v>272</v>
      </c>
      <c r="BE331" s="204">
        <f t="shared" ref="BE331:BE336" si="74">IF(N331="základní",J331,0)</f>
        <v>0</v>
      </c>
      <c r="BF331" s="204">
        <f t="shared" ref="BF331:BF336" si="75">IF(N331="snížená",J331,0)</f>
        <v>0</v>
      </c>
      <c r="BG331" s="204">
        <f t="shared" ref="BG331:BG336" si="76">IF(N331="zákl. přenesená",J331,0)</f>
        <v>0</v>
      </c>
      <c r="BH331" s="204">
        <f t="shared" ref="BH331:BH336" si="77">IF(N331="sníž. přenesená",J331,0)</f>
        <v>0</v>
      </c>
      <c r="BI331" s="204">
        <f t="shared" ref="BI331:BI336" si="78">IF(N331="nulová",J331,0)</f>
        <v>0</v>
      </c>
      <c r="BJ331" s="17" t="s">
        <v>16</v>
      </c>
      <c r="BK331" s="204">
        <f t="shared" ref="BK331:BK336" si="79">ROUND(I331*H331,2)</f>
        <v>0</v>
      </c>
      <c r="BL331" s="17" t="s">
        <v>279</v>
      </c>
      <c r="BM331" s="203" t="s">
        <v>3005</v>
      </c>
    </row>
    <row r="332" spans="1:65" s="2" customFormat="1" ht="37.9" customHeight="1">
      <c r="A332" s="34"/>
      <c r="B332" s="35"/>
      <c r="C332" s="192" t="s">
        <v>1810</v>
      </c>
      <c r="D332" s="192" t="s">
        <v>274</v>
      </c>
      <c r="E332" s="193" t="s">
        <v>8062</v>
      </c>
      <c r="F332" s="194" t="s">
        <v>8063</v>
      </c>
      <c r="G332" s="195" t="s">
        <v>5242</v>
      </c>
      <c r="H332" s="196">
        <v>1</v>
      </c>
      <c r="I332" s="197"/>
      <c r="J332" s="198">
        <f t="shared" si="70"/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 t="shared" si="71"/>
        <v>0</v>
      </c>
      <c r="Q332" s="201">
        <v>0</v>
      </c>
      <c r="R332" s="201">
        <f t="shared" si="72"/>
        <v>0</v>
      </c>
      <c r="S332" s="201">
        <v>0</v>
      </c>
      <c r="T332" s="202">
        <f t="shared" si="7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 t="shared" si="74"/>
        <v>0</v>
      </c>
      <c r="BF332" s="204">
        <f t="shared" si="75"/>
        <v>0</v>
      </c>
      <c r="BG332" s="204">
        <f t="shared" si="76"/>
        <v>0</v>
      </c>
      <c r="BH332" s="204">
        <f t="shared" si="77"/>
        <v>0</v>
      </c>
      <c r="BI332" s="204">
        <f t="shared" si="78"/>
        <v>0</v>
      </c>
      <c r="BJ332" s="17" t="s">
        <v>16</v>
      </c>
      <c r="BK332" s="204">
        <f t="shared" si="79"/>
        <v>0</v>
      </c>
      <c r="BL332" s="17" t="s">
        <v>279</v>
      </c>
      <c r="BM332" s="203" t="s">
        <v>3016</v>
      </c>
    </row>
    <row r="333" spans="1:65" s="2" customFormat="1" ht="24.2" customHeight="1">
      <c r="A333" s="34"/>
      <c r="B333" s="35"/>
      <c r="C333" s="192" t="s">
        <v>1815</v>
      </c>
      <c r="D333" s="192" t="s">
        <v>274</v>
      </c>
      <c r="E333" s="193" t="s">
        <v>8135</v>
      </c>
      <c r="F333" s="194" t="s">
        <v>8136</v>
      </c>
      <c r="G333" s="195" t="s">
        <v>5242</v>
      </c>
      <c r="H333" s="196">
        <v>1</v>
      </c>
      <c r="I333" s="197"/>
      <c r="J333" s="198">
        <f t="shared" si="70"/>
        <v>0</v>
      </c>
      <c r="K333" s="194" t="s">
        <v>1</v>
      </c>
      <c r="L333" s="39"/>
      <c r="M333" s="199" t="s">
        <v>1</v>
      </c>
      <c r="N333" s="200" t="s">
        <v>41</v>
      </c>
      <c r="O333" s="71"/>
      <c r="P333" s="201">
        <f t="shared" si="71"/>
        <v>0</v>
      </c>
      <c r="Q333" s="201">
        <v>0</v>
      </c>
      <c r="R333" s="201">
        <f t="shared" si="72"/>
        <v>0</v>
      </c>
      <c r="S333" s="201">
        <v>0</v>
      </c>
      <c r="T333" s="202">
        <f t="shared" si="7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279</v>
      </c>
      <c r="AT333" s="203" t="s">
        <v>274</v>
      </c>
      <c r="AU333" s="203" t="s">
        <v>84</v>
      </c>
      <c r="AY333" s="17" t="s">
        <v>272</v>
      </c>
      <c r="BE333" s="204">
        <f t="shared" si="74"/>
        <v>0</v>
      </c>
      <c r="BF333" s="204">
        <f t="shared" si="75"/>
        <v>0</v>
      </c>
      <c r="BG333" s="204">
        <f t="shared" si="76"/>
        <v>0</v>
      </c>
      <c r="BH333" s="204">
        <f t="shared" si="77"/>
        <v>0</v>
      </c>
      <c r="BI333" s="204">
        <f t="shared" si="78"/>
        <v>0</v>
      </c>
      <c r="BJ333" s="17" t="s">
        <v>16</v>
      </c>
      <c r="BK333" s="204">
        <f t="shared" si="79"/>
        <v>0</v>
      </c>
      <c r="BL333" s="17" t="s">
        <v>279</v>
      </c>
      <c r="BM333" s="203" t="s">
        <v>3033</v>
      </c>
    </row>
    <row r="334" spans="1:65" s="2" customFormat="1" ht="24.2" customHeight="1">
      <c r="A334" s="34"/>
      <c r="B334" s="35"/>
      <c r="C334" s="192" t="s">
        <v>1886</v>
      </c>
      <c r="D334" s="192" t="s">
        <v>274</v>
      </c>
      <c r="E334" s="193" t="s">
        <v>8147</v>
      </c>
      <c r="F334" s="194" t="s">
        <v>8148</v>
      </c>
      <c r="G334" s="195" t="s">
        <v>5242</v>
      </c>
      <c r="H334" s="196">
        <v>1</v>
      </c>
      <c r="I334" s="197"/>
      <c r="J334" s="198">
        <f t="shared" si="70"/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 t="shared" si="71"/>
        <v>0</v>
      </c>
      <c r="Q334" s="201">
        <v>0</v>
      </c>
      <c r="R334" s="201">
        <f t="shared" si="72"/>
        <v>0</v>
      </c>
      <c r="S334" s="201">
        <v>0</v>
      </c>
      <c r="T334" s="202">
        <f t="shared" si="7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 t="shared" si="74"/>
        <v>0</v>
      </c>
      <c r="BF334" s="204">
        <f t="shared" si="75"/>
        <v>0</v>
      </c>
      <c r="BG334" s="204">
        <f t="shared" si="76"/>
        <v>0</v>
      </c>
      <c r="BH334" s="204">
        <f t="shared" si="77"/>
        <v>0</v>
      </c>
      <c r="BI334" s="204">
        <f t="shared" si="78"/>
        <v>0</v>
      </c>
      <c r="BJ334" s="17" t="s">
        <v>16</v>
      </c>
      <c r="BK334" s="204">
        <f t="shared" si="79"/>
        <v>0</v>
      </c>
      <c r="BL334" s="17" t="s">
        <v>279</v>
      </c>
      <c r="BM334" s="203" t="s">
        <v>3045</v>
      </c>
    </row>
    <row r="335" spans="1:65" s="2" customFormat="1" ht="24.2" customHeight="1">
      <c r="A335" s="34"/>
      <c r="B335" s="35"/>
      <c r="C335" s="192" t="s">
        <v>1892</v>
      </c>
      <c r="D335" s="192" t="s">
        <v>274</v>
      </c>
      <c r="E335" s="193" t="s">
        <v>8145</v>
      </c>
      <c r="F335" s="194" t="s">
        <v>8146</v>
      </c>
      <c r="G335" s="195" t="s">
        <v>5242</v>
      </c>
      <c r="H335" s="196">
        <v>1</v>
      </c>
      <c r="I335" s="197"/>
      <c r="J335" s="198">
        <f t="shared" si="70"/>
        <v>0</v>
      </c>
      <c r="K335" s="194" t="s">
        <v>1</v>
      </c>
      <c r="L335" s="39"/>
      <c r="M335" s="199" t="s">
        <v>1</v>
      </c>
      <c r="N335" s="200" t="s">
        <v>41</v>
      </c>
      <c r="O335" s="71"/>
      <c r="P335" s="201">
        <f t="shared" si="71"/>
        <v>0</v>
      </c>
      <c r="Q335" s="201">
        <v>0</v>
      </c>
      <c r="R335" s="201">
        <f t="shared" si="72"/>
        <v>0</v>
      </c>
      <c r="S335" s="201">
        <v>0</v>
      </c>
      <c r="T335" s="202">
        <f t="shared" si="7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84</v>
      </c>
      <c r="AY335" s="17" t="s">
        <v>272</v>
      </c>
      <c r="BE335" s="204">
        <f t="shared" si="74"/>
        <v>0</v>
      </c>
      <c r="BF335" s="204">
        <f t="shared" si="75"/>
        <v>0</v>
      </c>
      <c r="BG335" s="204">
        <f t="shared" si="76"/>
        <v>0</v>
      </c>
      <c r="BH335" s="204">
        <f t="shared" si="77"/>
        <v>0</v>
      </c>
      <c r="BI335" s="204">
        <f t="shared" si="78"/>
        <v>0</v>
      </c>
      <c r="BJ335" s="17" t="s">
        <v>16</v>
      </c>
      <c r="BK335" s="204">
        <f t="shared" si="79"/>
        <v>0</v>
      </c>
      <c r="BL335" s="17" t="s">
        <v>279</v>
      </c>
      <c r="BM335" s="203" t="s">
        <v>3055</v>
      </c>
    </row>
    <row r="336" spans="1:65" s="2" customFormat="1" ht="37.9" customHeight="1">
      <c r="A336" s="34"/>
      <c r="B336" s="35"/>
      <c r="C336" s="192" t="s">
        <v>7031</v>
      </c>
      <c r="D336" s="192" t="s">
        <v>274</v>
      </c>
      <c r="E336" s="193" t="s">
        <v>8095</v>
      </c>
      <c r="F336" s="194" t="s">
        <v>8096</v>
      </c>
      <c r="G336" s="195" t="s">
        <v>5242</v>
      </c>
      <c r="H336" s="196">
        <v>1</v>
      </c>
      <c r="I336" s="197"/>
      <c r="J336" s="198">
        <f t="shared" si="70"/>
        <v>0</v>
      </c>
      <c r="K336" s="194" t="s">
        <v>1</v>
      </c>
      <c r="L336" s="39"/>
      <c r="M336" s="199" t="s">
        <v>1</v>
      </c>
      <c r="N336" s="200" t="s">
        <v>41</v>
      </c>
      <c r="O336" s="71"/>
      <c r="P336" s="201">
        <f t="shared" si="71"/>
        <v>0</v>
      </c>
      <c r="Q336" s="201">
        <v>0</v>
      </c>
      <c r="R336" s="201">
        <f t="shared" si="72"/>
        <v>0</v>
      </c>
      <c r="S336" s="201">
        <v>0</v>
      </c>
      <c r="T336" s="202">
        <f t="shared" si="7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279</v>
      </c>
      <c r="AT336" s="203" t="s">
        <v>274</v>
      </c>
      <c r="AU336" s="203" t="s">
        <v>84</v>
      </c>
      <c r="AY336" s="17" t="s">
        <v>272</v>
      </c>
      <c r="BE336" s="204">
        <f t="shared" si="74"/>
        <v>0</v>
      </c>
      <c r="BF336" s="204">
        <f t="shared" si="75"/>
        <v>0</v>
      </c>
      <c r="BG336" s="204">
        <f t="shared" si="76"/>
        <v>0</v>
      </c>
      <c r="BH336" s="204">
        <f t="shared" si="77"/>
        <v>0</v>
      </c>
      <c r="BI336" s="204">
        <f t="shared" si="78"/>
        <v>0</v>
      </c>
      <c r="BJ336" s="17" t="s">
        <v>16</v>
      </c>
      <c r="BK336" s="204">
        <f t="shared" si="79"/>
        <v>0</v>
      </c>
      <c r="BL336" s="17" t="s">
        <v>279</v>
      </c>
      <c r="BM336" s="203" t="s">
        <v>3067</v>
      </c>
    </row>
    <row r="337" spans="1:65" s="12" customFormat="1" ht="22.9" customHeight="1">
      <c r="B337" s="176"/>
      <c r="C337" s="177"/>
      <c r="D337" s="178" t="s">
        <v>75</v>
      </c>
      <c r="E337" s="190" t="s">
        <v>8153</v>
      </c>
      <c r="F337" s="190" t="s">
        <v>8154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f>SUM(P338:P343)</f>
        <v>0</v>
      </c>
      <c r="Q337" s="184"/>
      <c r="R337" s="185">
        <f>SUM(R338:R343)</f>
        <v>0</v>
      </c>
      <c r="S337" s="184"/>
      <c r="T337" s="186">
        <f>SUM(T338:T343)</f>
        <v>0</v>
      </c>
      <c r="AR337" s="187" t="s">
        <v>16</v>
      </c>
      <c r="AT337" s="188" t="s">
        <v>75</v>
      </c>
      <c r="AU337" s="188" t="s">
        <v>16</v>
      </c>
      <c r="AY337" s="187" t="s">
        <v>272</v>
      </c>
      <c r="BK337" s="189">
        <f>SUM(BK338:BK343)</f>
        <v>0</v>
      </c>
    </row>
    <row r="338" spans="1:65" s="2" customFormat="1" ht="24.2" customHeight="1">
      <c r="A338" s="34"/>
      <c r="B338" s="35"/>
      <c r="C338" s="192" t="s">
        <v>1897</v>
      </c>
      <c r="D338" s="192" t="s">
        <v>274</v>
      </c>
      <c r="E338" s="193" t="s">
        <v>8151</v>
      </c>
      <c r="F338" s="194" t="s">
        <v>8152</v>
      </c>
      <c r="G338" s="195" t="s">
        <v>5242</v>
      </c>
      <c r="H338" s="196">
        <v>1</v>
      </c>
      <c r="I338" s="197"/>
      <c r="J338" s="198">
        <f t="shared" ref="J338:J343" si="80"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 t="shared" ref="P338:P343" si="81">O338*H338</f>
        <v>0</v>
      </c>
      <c r="Q338" s="201">
        <v>0</v>
      </c>
      <c r="R338" s="201">
        <f t="shared" ref="R338:R343" si="82">Q338*H338</f>
        <v>0</v>
      </c>
      <c r="S338" s="201">
        <v>0</v>
      </c>
      <c r="T338" s="202">
        <f t="shared" ref="T338:T343" si="83"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 t="shared" ref="BE338:BE343" si="84">IF(N338="základní",J338,0)</f>
        <v>0</v>
      </c>
      <c r="BF338" s="204">
        <f t="shared" ref="BF338:BF343" si="85">IF(N338="snížená",J338,0)</f>
        <v>0</v>
      </c>
      <c r="BG338" s="204">
        <f t="shared" ref="BG338:BG343" si="86">IF(N338="zákl. přenesená",J338,0)</f>
        <v>0</v>
      </c>
      <c r="BH338" s="204">
        <f t="shared" ref="BH338:BH343" si="87">IF(N338="sníž. přenesená",J338,0)</f>
        <v>0</v>
      </c>
      <c r="BI338" s="204">
        <f t="shared" ref="BI338:BI343" si="88">IF(N338="nulová",J338,0)</f>
        <v>0</v>
      </c>
      <c r="BJ338" s="17" t="s">
        <v>16</v>
      </c>
      <c r="BK338" s="204">
        <f t="shared" ref="BK338:BK343" si="89">ROUND(I338*H338,2)</f>
        <v>0</v>
      </c>
      <c r="BL338" s="17" t="s">
        <v>279</v>
      </c>
      <c r="BM338" s="203" t="s">
        <v>3077</v>
      </c>
    </row>
    <row r="339" spans="1:65" s="2" customFormat="1" ht="37.9" customHeight="1">
      <c r="A339" s="34"/>
      <c r="B339" s="35"/>
      <c r="C339" s="192" t="s">
        <v>1903</v>
      </c>
      <c r="D339" s="192" t="s">
        <v>274</v>
      </c>
      <c r="E339" s="193" t="s">
        <v>8062</v>
      </c>
      <c r="F339" s="194" t="s">
        <v>8063</v>
      </c>
      <c r="G339" s="195" t="s">
        <v>5242</v>
      </c>
      <c r="H339" s="196">
        <v>1</v>
      </c>
      <c r="I339" s="197"/>
      <c r="J339" s="198">
        <f t="shared" si="80"/>
        <v>0</v>
      </c>
      <c r="K339" s="194" t="s">
        <v>1</v>
      </c>
      <c r="L339" s="39"/>
      <c r="M339" s="199" t="s">
        <v>1</v>
      </c>
      <c r="N339" s="200" t="s">
        <v>41</v>
      </c>
      <c r="O339" s="71"/>
      <c r="P339" s="201">
        <f t="shared" si="81"/>
        <v>0</v>
      </c>
      <c r="Q339" s="201">
        <v>0</v>
      </c>
      <c r="R339" s="201">
        <f t="shared" si="82"/>
        <v>0</v>
      </c>
      <c r="S339" s="201">
        <v>0</v>
      </c>
      <c r="T339" s="202">
        <f t="shared" si="8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84</v>
      </c>
      <c r="AY339" s="17" t="s">
        <v>272</v>
      </c>
      <c r="BE339" s="204">
        <f t="shared" si="84"/>
        <v>0</v>
      </c>
      <c r="BF339" s="204">
        <f t="shared" si="85"/>
        <v>0</v>
      </c>
      <c r="BG339" s="204">
        <f t="shared" si="86"/>
        <v>0</v>
      </c>
      <c r="BH339" s="204">
        <f t="shared" si="87"/>
        <v>0</v>
      </c>
      <c r="BI339" s="204">
        <f t="shared" si="88"/>
        <v>0</v>
      </c>
      <c r="BJ339" s="17" t="s">
        <v>16</v>
      </c>
      <c r="BK339" s="204">
        <f t="shared" si="89"/>
        <v>0</v>
      </c>
      <c r="BL339" s="17" t="s">
        <v>279</v>
      </c>
      <c r="BM339" s="203" t="s">
        <v>3085</v>
      </c>
    </row>
    <row r="340" spans="1:65" s="2" customFormat="1" ht="24.2" customHeight="1">
      <c r="A340" s="34"/>
      <c r="B340" s="35"/>
      <c r="C340" s="192" t="s">
        <v>1908</v>
      </c>
      <c r="D340" s="192" t="s">
        <v>274</v>
      </c>
      <c r="E340" s="193" t="s">
        <v>8135</v>
      </c>
      <c r="F340" s="194" t="s">
        <v>8136</v>
      </c>
      <c r="G340" s="195" t="s">
        <v>5242</v>
      </c>
      <c r="H340" s="196">
        <v>1</v>
      </c>
      <c r="I340" s="197"/>
      <c r="J340" s="198">
        <f t="shared" si="80"/>
        <v>0</v>
      </c>
      <c r="K340" s="194" t="s">
        <v>1</v>
      </c>
      <c r="L340" s="39"/>
      <c r="M340" s="199" t="s">
        <v>1</v>
      </c>
      <c r="N340" s="200" t="s">
        <v>41</v>
      </c>
      <c r="O340" s="71"/>
      <c r="P340" s="201">
        <f t="shared" si="81"/>
        <v>0</v>
      </c>
      <c r="Q340" s="201">
        <v>0</v>
      </c>
      <c r="R340" s="201">
        <f t="shared" si="82"/>
        <v>0</v>
      </c>
      <c r="S340" s="201">
        <v>0</v>
      </c>
      <c r="T340" s="202">
        <f t="shared" si="83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3" t="s">
        <v>279</v>
      </c>
      <c r="AT340" s="203" t="s">
        <v>274</v>
      </c>
      <c r="AU340" s="203" t="s">
        <v>84</v>
      </c>
      <c r="AY340" s="17" t="s">
        <v>272</v>
      </c>
      <c r="BE340" s="204">
        <f t="shared" si="84"/>
        <v>0</v>
      </c>
      <c r="BF340" s="204">
        <f t="shared" si="85"/>
        <v>0</v>
      </c>
      <c r="BG340" s="204">
        <f t="shared" si="86"/>
        <v>0</v>
      </c>
      <c r="BH340" s="204">
        <f t="shared" si="87"/>
        <v>0</v>
      </c>
      <c r="BI340" s="204">
        <f t="shared" si="88"/>
        <v>0</v>
      </c>
      <c r="BJ340" s="17" t="s">
        <v>16</v>
      </c>
      <c r="BK340" s="204">
        <f t="shared" si="89"/>
        <v>0</v>
      </c>
      <c r="BL340" s="17" t="s">
        <v>279</v>
      </c>
      <c r="BM340" s="203" t="s">
        <v>3101</v>
      </c>
    </row>
    <row r="341" spans="1:65" s="2" customFormat="1" ht="24.2" customHeight="1">
      <c r="A341" s="34"/>
      <c r="B341" s="35"/>
      <c r="C341" s="192" t="s">
        <v>1922</v>
      </c>
      <c r="D341" s="192" t="s">
        <v>274</v>
      </c>
      <c r="E341" s="193" t="s">
        <v>8147</v>
      </c>
      <c r="F341" s="194" t="s">
        <v>8148</v>
      </c>
      <c r="G341" s="195" t="s">
        <v>5242</v>
      </c>
      <c r="H341" s="196">
        <v>1</v>
      </c>
      <c r="I341" s="197"/>
      <c r="J341" s="198">
        <f t="shared" si="80"/>
        <v>0</v>
      </c>
      <c r="K341" s="194" t="s">
        <v>1</v>
      </c>
      <c r="L341" s="39"/>
      <c r="M341" s="199" t="s">
        <v>1</v>
      </c>
      <c r="N341" s="200" t="s">
        <v>41</v>
      </c>
      <c r="O341" s="71"/>
      <c r="P341" s="201">
        <f t="shared" si="81"/>
        <v>0</v>
      </c>
      <c r="Q341" s="201">
        <v>0</v>
      </c>
      <c r="R341" s="201">
        <f t="shared" si="82"/>
        <v>0</v>
      </c>
      <c r="S341" s="201">
        <v>0</v>
      </c>
      <c r="T341" s="202">
        <f t="shared" si="83"/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279</v>
      </c>
      <c r="AT341" s="203" t="s">
        <v>274</v>
      </c>
      <c r="AU341" s="203" t="s">
        <v>84</v>
      </c>
      <c r="AY341" s="17" t="s">
        <v>272</v>
      </c>
      <c r="BE341" s="204">
        <f t="shared" si="84"/>
        <v>0</v>
      </c>
      <c r="BF341" s="204">
        <f t="shared" si="85"/>
        <v>0</v>
      </c>
      <c r="BG341" s="204">
        <f t="shared" si="86"/>
        <v>0</v>
      </c>
      <c r="BH341" s="204">
        <f t="shared" si="87"/>
        <v>0</v>
      </c>
      <c r="BI341" s="204">
        <f t="shared" si="88"/>
        <v>0</v>
      </c>
      <c r="BJ341" s="17" t="s">
        <v>16</v>
      </c>
      <c r="BK341" s="204">
        <f t="shared" si="89"/>
        <v>0</v>
      </c>
      <c r="BL341" s="17" t="s">
        <v>279</v>
      </c>
      <c r="BM341" s="203" t="s">
        <v>3112</v>
      </c>
    </row>
    <row r="342" spans="1:65" s="2" customFormat="1" ht="24.2" customHeight="1">
      <c r="A342" s="34"/>
      <c r="B342" s="35"/>
      <c r="C342" s="192" t="s">
        <v>1937</v>
      </c>
      <c r="D342" s="192" t="s">
        <v>274</v>
      </c>
      <c r="E342" s="193" t="s">
        <v>8145</v>
      </c>
      <c r="F342" s="194" t="s">
        <v>8146</v>
      </c>
      <c r="G342" s="195" t="s">
        <v>5242</v>
      </c>
      <c r="H342" s="196">
        <v>1</v>
      </c>
      <c r="I342" s="197"/>
      <c r="J342" s="198">
        <f t="shared" si="80"/>
        <v>0</v>
      </c>
      <c r="K342" s="194" t="s">
        <v>1</v>
      </c>
      <c r="L342" s="39"/>
      <c r="M342" s="199" t="s">
        <v>1</v>
      </c>
      <c r="N342" s="200" t="s">
        <v>41</v>
      </c>
      <c r="O342" s="71"/>
      <c r="P342" s="201">
        <f t="shared" si="81"/>
        <v>0</v>
      </c>
      <c r="Q342" s="201">
        <v>0</v>
      </c>
      <c r="R342" s="201">
        <f t="shared" si="82"/>
        <v>0</v>
      </c>
      <c r="S342" s="201">
        <v>0</v>
      </c>
      <c r="T342" s="202">
        <f t="shared" si="83"/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 t="shared" si="84"/>
        <v>0</v>
      </c>
      <c r="BF342" s="204">
        <f t="shared" si="85"/>
        <v>0</v>
      </c>
      <c r="BG342" s="204">
        <f t="shared" si="86"/>
        <v>0</v>
      </c>
      <c r="BH342" s="204">
        <f t="shared" si="87"/>
        <v>0</v>
      </c>
      <c r="BI342" s="204">
        <f t="shared" si="88"/>
        <v>0</v>
      </c>
      <c r="BJ342" s="17" t="s">
        <v>16</v>
      </c>
      <c r="BK342" s="204">
        <f t="shared" si="89"/>
        <v>0</v>
      </c>
      <c r="BL342" s="17" t="s">
        <v>279</v>
      </c>
      <c r="BM342" s="203" t="s">
        <v>3136</v>
      </c>
    </row>
    <row r="343" spans="1:65" s="2" customFormat="1" ht="37.9" customHeight="1">
      <c r="A343" s="34"/>
      <c r="B343" s="35"/>
      <c r="C343" s="192" t="s">
        <v>1942</v>
      </c>
      <c r="D343" s="192" t="s">
        <v>274</v>
      </c>
      <c r="E343" s="193" t="s">
        <v>8095</v>
      </c>
      <c r="F343" s="194" t="s">
        <v>8096</v>
      </c>
      <c r="G343" s="195" t="s">
        <v>5242</v>
      </c>
      <c r="H343" s="196">
        <v>1</v>
      </c>
      <c r="I343" s="197"/>
      <c r="J343" s="198">
        <f t="shared" si="80"/>
        <v>0</v>
      </c>
      <c r="K343" s="194" t="s">
        <v>1</v>
      </c>
      <c r="L343" s="39"/>
      <c r="M343" s="199" t="s">
        <v>1</v>
      </c>
      <c r="N343" s="200" t="s">
        <v>41</v>
      </c>
      <c r="O343" s="71"/>
      <c r="P343" s="201">
        <f t="shared" si="81"/>
        <v>0</v>
      </c>
      <c r="Q343" s="201">
        <v>0</v>
      </c>
      <c r="R343" s="201">
        <f t="shared" si="82"/>
        <v>0</v>
      </c>
      <c r="S343" s="201">
        <v>0</v>
      </c>
      <c r="T343" s="202">
        <f t="shared" si="83"/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279</v>
      </c>
      <c r="AT343" s="203" t="s">
        <v>274</v>
      </c>
      <c r="AU343" s="203" t="s">
        <v>84</v>
      </c>
      <c r="AY343" s="17" t="s">
        <v>272</v>
      </c>
      <c r="BE343" s="204">
        <f t="shared" si="84"/>
        <v>0</v>
      </c>
      <c r="BF343" s="204">
        <f t="shared" si="85"/>
        <v>0</v>
      </c>
      <c r="BG343" s="204">
        <f t="shared" si="86"/>
        <v>0</v>
      </c>
      <c r="BH343" s="204">
        <f t="shared" si="87"/>
        <v>0</v>
      </c>
      <c r="BI343" s="204">
        <f t="shared" si="88"/>
        <v>0</v>
      </c>
      <c r="BJ343" s="17" t="s">
        <v>16</v>
      </c>
      <c r="BK343" s="204">
        <f t="shared" si="89"/>
        <v>0</v>
      </c>
      <c r="BL343" s="17" t="s">
        <v>279</v>
      </c>
      <c r="BM343" s="203" t="s">
        <v>3156</v>
      </c>
    </row>
    <row r="344" spans="1:65" s="12" customFormat="1" ht="22.9" customHeight="1">
      <c r="B344" s="176"/>
      <c r="C344" s="177"/>
      <c r="D344" s="178" t="s">
        <v>75</v>
      </c>
      <c r="E344" s="190" t="s">
        <v>8155</v>
      </c>
      <c r="F344" s="190" t="s">
        <v>8156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SUM(P345:P350)</f>
        <v>0</v>
      </c>
      <c r="Q344" s="184"/>
      <c r="R344" s="185">
        <f>SUM(R345:R350)</f>
        <v>0</v>
      </c>
      <c r="S344" s="184"/>
      <c r="T344" s="186">
        <f>SUM(T345:T350)</f>
        <v>0</v>
      </c>
      <c r="AR344" s="187" t="s">
        <v>16</v>
      </c>
      <c r="AT344" s="188" t="s">
        <v>75</v>
      </c>
      <c r="AU344" s="188" t="s">
        <v>16</v>
      </c>
      <c r="AY344" s="187" t="s">
        <v>272</v>
      </c>
      <c r="BK344" s="189">
        <f>SUM(BK345:BK350)</f>
        <v>0</v>
      </c>
    </row>
    <row r="345" spans="1:65" s="2" customFormat="1" ht="24.2" customHeight="1">
      <c r="A345" s="34"/>
      <c r="B345" s="35"/>
      <c r="C345" s="192" t="s">
        <v>1954</v>
      </c>
      <c r="D345" s="192" t="s">
        <v>274</v>
      </c>
      <c r="E345" s="193" t="s">
        <v>8157</v>
      </c>
      <c r="F345" s="194" t="s">
        <v>8158</v>
      </c>
      <c r="G345" s="195" t="s">
        <v>5242</v>
      </c>
      <c r="H345" s="196">
        <v>1</v>
      </c>
      <c r="I345" s="197"/>
      <c r="J345" s="198">
        <f t="shared" ref="J345:J350" si="90">ROUND(I345*H345,2)</f>
        <v>0</v>
      </c>
      <c r="K345" s="194" t="s">
        <v>1</v>
      </c>
      <c r="L345" s="39"/>
      <c r="M345" s="199" t="s">
        <v>1</v>
      </c>
      <c r="N345" s="200" t="s">
        <v>41</v>
      </c>
      <c r="O345" s="71"/>
      <c r="P345" s="201">
        <f t="shared" ref="P345:P350" si="91">O345*H345</f>
        <v>0</v>
      </c>
      <c r="Q345" s="201">
        <v>0</v>
      </c>
      <c r="R345" s="201">
        <f t="shared" ref="R345:R350" si="92">Q345*H345</f>
        <v>0</v>
      </c>
      <c r="S345" s="201">
        <v>0</v>
      </c>
      <c r="T345" s="202">
        <f t="shared" ref="T345:T350" si="93"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279</v>
      </c>
      <c r="AT345" s="203" t="s">
        <v>274</v>
      </c>
      <c r="AU345" s="203" t="s">
        <v>84</v>
      </c>
      <c r="AY345" s="17" t="s">
        <v>272</v>
      </c>
      <c r="BE345" s="204">
        <f t="shared" ref="BE345:BE350" si="94">IF(N345="základní",J345,0)</f>
        <v>0</v>
      </c>
      <c r="BF345" s="204">
        <f t="shared" ref="BF345:BF350" si="95">IF(N345="snížená",J345,0)</f>
        <v>0</v>
      </c>
      <c r="BG345" s="204">
        <f t="shared" ref="BG345:BG350" si="96">IF(N345="zákl. přenesená",J345,0)</f>
        <v>0</v>
      </c>
      <c r="BH345" s="204">
        <f t="shared" ref="BH345:BH350" si="97">IF(N345="sníž. přenesená",J345,0)</f>
        <v>0</v>
      </c>
      <c r="BI345" s="204">
        <f t="shared" ref="BI345:BI350" si="98">IF(N345="nulová",J345,0)</f>
        <v>0</v>
      </c>
      <c r="BJ345" s="17" t="s">
        <v>16</v>
      </c>
      <c r="BK345" s="204">
        <f t="shared" ref="BK345:BK350" si="99">ROUND(I345*H345,2)</f>
        <v>0</v>
      </c>
      <c r="BL345" s="17" t="s">
        <v>279</v>
      </c>
      <c r="BM345" s="203" t="s">
        <v>3168</v>
      </c>
    </row>
    <row r="346" spans="1:65" s="2" customFormat="1" ht="37.9" customHeight="1">
      <c r="A346" s="34"/>
      <c r="B346" s="35"/>
      <c r="C346" s="192" t="s">
        <v>1959</v>
      </c>
      <c r="D346" s="192" t="s">
        <v>274</v>
      </c>
      <c r="E346" s="193" t="s">
        <v>8062</v>
      </c>
      <c r="F346" s="194" t="s">
        <v>8063</v>
      </c>
      <c r="G346" s="195" t="s">
        <v>5242</v>
      </c>
      <c r="H346" s="196">
        <v>1</v>
      </c>
      <c r="I346" s="197"/>
      <c r="J346" s="198">
        <f t="shared" si="90"/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 t="shared" si="91"/>
        <v>0</v>
      </c>
      <c r="Q346" s="201">
        <v>0</v>
      </c>
      <c r="R346" s="201">
        <f t="shared" si="92"/>
        <v>0</v>
      </c>
      <c r="S346" s="201">
        <v>0</v>
      </c>
      <c r="T346" s="202">
        <f t="shared" si="93"/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 t="shared" si="94"/>
        <v>0</v>
      </c>
      <c r="BF346" s="204">
        <f t="shared" si="95"/>
        <v>0</v>
      </c>
      <c r="BG346" s="204">
        <f t="shared" si="96"/>
        <v>0</v>
      </c>
      <c r="BH346" s="204">
        <f t="shared" si="97"/>
        <v>0</v>
      </c>
      <c r="BI346" s="204">
        <f t="shared" si="98"/>
        <v>0</v>
      </c>
      <c r="BJ346" s="17" t="s">
        <v>16</v>
      </c>
      <c r="BK346" s="204">
        <f t="shared" si="99"/>
        <v>0</v>
      </c>
      <c r="BL346" s="17" t="s">
        <v>279</v>
      </c>
      <c r="BM346" s="203" t="s">
        <v>3180</v>
      </c>
    </row>
    <row r="347" spans="1:65" s="2" customFormat="1" ht="24.2" customHeight="1">
      <c r="A347" s="34"/>
      <c r="B347" s="35"/>
      <c r="C347" s="192" t="s">
        <v>1967</v>
      </c>
      <c r="D347" s="192" t="s">
        <v>274</v>
      </c>
      <c r="E347" s="193" t="s">
        <v>8145</v>
      </c>
      <c r="F347" s="194" t="s">
        <v>8146</v>
      </c>
      <c r="G347" s="195" t="s">
        <v>5242</v>
      </c>
      <c r="H347" s="196">
        <v>1</v>
      </c>
      <c r="I347" s="197"/>
      <c r="J347" s="198">
        <f t="shared" si="90"/>
        <v>0</v>
      </c>
      <c r="K347" s="194" t="s">
        <v>1</v>
      </c>
      <c r="L347" s="39"/>
      <c r="M347" s="199" t="s">
        <v>1</v>
      </c>
      <c r="N347" s="200" t="s">
        <v>41</v>
      </c>
      <c r="O347" s="71"/>
      <c r="P347" s="201">
        <f t="shared" si="91"/>
        <v>0</v>
      </c>
      <c r="Q347" s="201">
        <v>0</v>
      </c>
      <c r="R347" s="201">
        <f t="shared" si="92"/>
        <v>0</v>
      </c>
      <c r="S347" s="201">
        <v>0</v>
      </c>
      <c r="T347" s="202">
        <f t="shared" si="93"/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279</v>
      </c>
      <c r="AT347" s="203" t="s">
        <v>274</v>
      </c>
      <c r="AU347" s="203" t="s">
        <v>84</v>
      </c>
      <c r="AY347" s="17" t="s">
        <v>272</v>
      </c>
      <c r="BE347" s="204">
        <f t="shared" si="94"/>
        <v>0</v>
      </c>
      <c r="BF347" s="204">
        <f t="shared" si="95"/>
        <v>0</v>
      </c>
      <c r="BG347" s="204">
        <f t="shared" si="96"/>
        <v>0</v>
      </c>
      <c r="BH347" s="204">
        <f t="shared" si="97"/>
        <v>0</v>
      </c>
      <c r="BI347" s="204">
        <f t="shared" si="98"/>
        <v>0</v>
      </c>
      <c r="BJ347" s="17" t="s">
        <v>16</v>
      </c>
      <c r="BK347" s="204">
        <f t="shared" si="99"/>
        <v>0</v>
      </c>
      <c r="BL347" s="17" t="s">
        <v>279</v>
      </c>
      <c r="BM347" s="203" t="s">
        <v>3195</v>
      </c>
    </row>
    <row r="348" spans="1:65" s="2" customFormat="1" ht="24.2" customHeight="1">
      <c r="A348" s="34"/>
      <c r="B348" s="35"/>
      <c r="C348" s="192" t="s">
        <v>1972</v>
      </c>
      <c r="D348" s="192" t="s">
        <v>274</v>
      </c>
      <c r="E348" s="193" t="s">
        <v>8135</v>
      </c>
      <c r="F348" s="194" t="s">
        <v>8136</v>
      </c>
      <c r="G348" s="195" t="s">
        <v>5242</v>
      </c>
      <c r="H348" s="196">
        <v>1</v>
      </c>
      <c r="I348" s="197"/>
      <c r="J348" s="198">
        <f t="shared" si="90"/>
        <v>0</v>
      </c>
      <c r="K348" s="194" t="s">
        <v>1</v>
      </c>
      <c r="L348" s="39"/>
      <c r="M348" s="199" t="s">
        <v>1</v>
      </c>
      <c r="N348" s="200" t="s">
        <v>41</v>
      </c>
      <c r="O348" s="71"/>
      <c r="P348" s="201">
        <f t="shared" si="91"/>
        <v>0</v>
      </c>
      <c r="Q348" s="201">
        <v>0</v>
      </c>
      <c r="R348" s="201">
        <f t="shared" si="92"/>
        <v>0</v>
      </c>
      <c r="S348" s="201">
        <v>0</v>
      </c>
      <c r="T348" s="202">
        <f t="shared" si="93"/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279</v>
      </c>
      <c r="AT348" s="203" t="s">
        <v>274</v>
      </c>
      <c r="AU348" s="203" t="s">
        <v>84</v>
      </c>
      <c r="AY348" s="17" t="s">
        <v>272</v>
      </c>
      <c r="BE348" s="204">
        <f t="shared" si="94"/>
        <v>0</v>
      </c>
      <c r="BF348" s="204">
        <f t="shared" si="95"/>
        <v>0</v>
      </c>
      <c r="BG348" s="204">
        <f t="shared" si="96"/>
        <v>0</v>
      </c>
      <c r="BH348" s="204">
        <f t="shared" si="97"/>
        <v>0</v>
      </c>
      <c r="BI348" s="204">
        <f t="shared" si="98"/>
        <v>0</v>
      </c>
      <c r="BJ348" s="17" t="s">
        <v>16</v>
      </c>
      <c r="BK348" s="204">
        <f t="shared" si="99"/>
        <v>0</v>
      </c>
      <c r="BL348" s="17" t="s">
        <v>279</v>
      </c>
      <c r="BM348" s="203" t="s">
        <v>3215</v>
      </c>
    </row>
    <row r="349" spans="1:65" s="2" customFormat="1" ht="24.2" customHeight="1">
      <c r="A349" s="34"/>
      <c r="B349" s="35"/>
      <c r="C349" s="192" t="s">
        <v>1981</v>
      </c>
      <c r="D349" s="192" t="s">
        <v>274</v>
      </c>
      <c r="E349" s="193" t="s">
        <v>8147</v>
      </c>
      <c r="F349" s="194" t="s">
        <v>8148</v>
      </c>
      <c r="G349" s="195" t="s">
        <v>5242</v>
      </c>
      <c r="H349" s="196">
        <v>1</v>
      </c>
      <c r="I349" s="197"/>
      <c r="J349" s="198">
        <f t="shared" si="90"/>
        <v>0</v>
      </c>
      <c r="K349" s="194" t="s">
        <v>1</v>
      </c>
      <c r="L349" s="39"/>
      <c r="M349" s="199" t="s">
        <v>1</v>
      </c>
      <c r="N349" s="200" t="s">
        <v>41</v>
      </c>
      <c r="O349" s="71"/>
      <c r="P349" s="201">
        <f t="shared" si="91"/>
        <v>0</v>
      </c>
      <c r="Q349" s="201">
        <v>0</v>
      </c>
      <c r="R349" s="201">
        <f t="shared" si="92"/>
        <v>0</v>
      </c>
      <c r="S349" s="201">
        <v>0</v>
      </c>
      <c r="T349" s="202">
        <f t="shared" si="93"/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279</v>
      </c>
      <c r="AT349" s="203" t="s">
        <v>274</v>
      </c>
      <c r="AU349" s="203" t="s">
        <v>84</v>
      </c>
      <c r="AY349" s="17" t="s">
        <v>272</v>
      </c>
      <c r="BE349" s="204">
        <f t="shared" si="94"/>
        <v>0</v>
      </c>
      <c r="BF349" s="204">
        <f t="shared" si="95"/>
        <v>0</v>
      </c>
      <c r="BG349" s="204">
        <f t="shared" si="96"/>
        <v>0</v>
      </c>
      <c r="BH349" s="204">
        <f t="shared" si="97"/>
        <v>0</v>
      </c>
      <c r="BI349" s="204">
        <f t="shared" si="98"/>
        <v>0</v>
      </c>
      <c r="BJ349" s="17" t="s">
        <v>16</v>
      </c>
      <c r="BK349" s="204">
        <f t="shared" si="99"/>
        <v>0</v>
      </c>
      <c r="BL349" s="17" t="s">
        <v>279</v>
      </c>
      <c r="BM349" s="203" t="s">
        <v>3227</v>
      </c>
    </row>
    <row r="350" spans="1:65" s="2" customFormat="1" ht="37.9" customHeight="1">
      <c r="A350" s="34"/>
      <c r="B350" s="35"/>
      <c r="C350" s="192" t="s">
        <v>1986</v>
      </c>
      <c r="D350" s="192" t="s">
        <v>274</v>
      </c>
      <c r="E350" s="193" t="s">
        <v>8095</v>
      </c>
      <c r="F350" s="194" t="s">
        <v>8096</v>
      </c>
      <c r="G350" s="195" t="s">
        <v>5242</v>
      </c>
      <c r="H350" s="196">
        <v>1</v>
      </c>
      <c r="I350" s="197"/>
      <c r="J350" s="198">
        <f t="shared" si="90"/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 t="shared" si="91"/>
        <v>0</v>
      </c>
      <c r="Q350" s="201">
        <v>0</v>
      </c>
      <c r="R350" s="201">
        <f t="shared" si="92"/>
        <v>0</v>
      </c>
      <c r="S350" s="201">
        <v>0</v>
      </c>
      <c r="T350" s="202">
        <f t="shared" si="93"/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 t="shared" si="94"/>
        <v>0</v>
      </c>
      <c r="BF350" s="204">
        <f t="shared" si="95"/>
        <v>0</v>
      </c>
      <c r="BG350" s="204">
        <f t="shared" si="96"/>
        <v>0</v>
      </c>
      <c r="BH350" s="204">
        <f t="shared" si="97"/>
        <v>0</v>
      </c>
      <c r="BI350" s="204">
        <f t="shared" si="98"/>
        <v>0</v>
      </c>
      <c r="BJ350" s="17" t="s">
        <v>16</v>
      </c>
      <c r="BK350" s="204">
        <f t="shared" si="99"/>
        <v>0</v>
      </c>
      <c r="BL350" s="17" t="s">
        <v>279</v>
      </c>
      <c r="BM350" s="203" t="s">
        <v>3237</v>
      </c>
    </row>
    <row r="351" spans="1:65" s="12" customFormat="1" ht="22.9" customHeight="1">
      <c r="B351" s="176"/>
      <c r="C351" s="177"/>
      <c r="D351" s="178" t="s">
        <v>75</v>
      </c>
      <c r="E351" s="190" t="s">
        <v>8159</v>
      </c>
      <c r="F351" s="190" t="s">
        <v>8160</v>
      </c>
      <c r="G351" s="177"/>
      <c r="H351" s="177"/>
      <c r="I351" s="180"/>
      <c r="J351" s="191">
        <f>BK351</f>
        <v>0</v>
      </c>
      <c r="K351" s="177"/>
      <c r="L351" s="182"/>
      <c r="M351" s="183"/>
      <c r="N351" s="184"/>
      <c r="O351" s="184"/>
      <c r="P351" s="185">
        <f>P352</f>
        <v>0</v>
      </c>
      <c r="Q351" s="184"/>
      <c r="R351" s="185">
        <f>R352</f>
        <v>0</v>
      </c>
      <c r="S351" s="184"/>
      <c r="T351" s="186">
        <f>T352</f>
        <v>0</v>
      </c>
      <c r="AR351" s="187" t="s">
        <v>16</v>
      </c>
      <c r="AT351" s="188" t="s">
        <v>75</v>
      </c>
      <c r="AU351" s="188" t="s">
        <v>16</v>
      </c>
      <c r="AY351" s="187" t="s">
        <v>272</v>
      </c>
      <c r="BK351" s="189">
        <f>BK352</f>
        <v>0</v>
      </c>
    </row>
    <row r="352" spans="1:65" s="2" customFormat="1" ht="24.2" customHeight="1">
      <c r="A352" s="34"/>
      <c r="B352" s="35"/>
      <c r="C352" s="192" t="s">
        <v>1999</v>
      </c>
      <c r="D352" s="192" t="s">
        <v>274</v>
      </c>
      <c r="E352" s="193" t="s">
        <v>8161</v>
      </c>
      <c r="F352" s="194" t="s">
        <v>8162</v>
      </c>
      <c r="G352" s="195" t="s">
        <v>5242</v>
      </c>
      <c r="H352" s="196">
        <v>3</v>
      </c>
      <c r="I352" s="197"/>
      <c r="J352" s="198">
        <f>ROUND(I352*H352,2)</f>
        <v>0</v>
      </c>
      <c r="K352" s="194" t="s">
        <v>1</v>
      </c>
      <c r="L352" s="39"/>
      <c r="M352" s="199" t="s">
        <v>1</v>
      </c>
      <c r="N352" s="200" t="s">
        <v>41</v>
      </c>
      <c r="O352" s="71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279</v>
      </c>
      <c r="AT352" s="203" t="s">
        <v>274</v>
      </c>
      <c r="AU352" s="203" t="s">
        <v>84</v>
      </c>
      <c r="AY352" s="17" t="s">
        <v>272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16</v>
      </c>
      <c r="BK352" s="204">
        <f>ROUND(I352*H352,2)</f>
        <v>0</v>
      </c>
      <c r="BL352" s="17" t="s">
        <v>279</v>
      </c>
      <c r="BM352" s="203" t="s">
        <v>3256</v>
      </c>
    </row>
    <row r="353" spans="1:65" s="12" customFormat="1" ht="22.9" customHeight="1">
      <c r="B353" s="176"/>
      <c r="C353" s="177"/>
      <c r="D353" s="178" t="s">
        <v>75</v>
      </c>
      <c r="E353" s="190" t="s">
        <v>8163</v>
      </c>
      <c r="F353" s="190" t="s">
        <v>8164</v>
      </c>
      <c r="G353" s="177"/>
      <c r="H353" s="177"/>
      <c r="I353" s="180"/>
      <c r="J353" s="191">
        <f>BK353</f>
        <v>0</v>
      </c>
      <c r="K353" s="177"/>
      <c r="L353" s="182"/>
      <c r="M353" s="183"/>
      <c r="N353" s="184"/>
      <c r="O353" s="184"/>
      <c r="P353" s="185">
        <f>P354</f>
        <v>0</v>
      </c>
      <c r="Q353" s="184"/>
      <c r="R353" s="185">
        <f>R354</f>
        <v>0</v>
      </c>
      <c r="S353" s="184"/>
      <c r="T353" s="186">
        <f>T354</f>
        <v>0</v>
      </c>
      <c r="AR353" s="187" t="s">
        <v>16</v>
      </c>
      <c r="AT353" s="188" t="s">
        <v>75</v>
      </c>
      <c r="AU353" s="188" t="s">
        <v>16</v>
      </c>
      <c r="AY353" s="187" t="s">
        <v>272</v>
      </c>
      <c r="BK353" s="189">
        <f>BK354</f>
        <v>0</v>
      </c>
    </row>
    <row r="354" spans="1:65" s="2" customFormat="1" ht="24.2" customHeight="1">
      <c r="A354" s="34"/>
      <c r="B354" s="35"/>
      <c r="C354" s="192" t="s">
        <v>2006</v>
      </c>
      <c r="D354" s="192" t="s">
        <v>274</v>
      </c>
      <c r="E354" s="193" t="s">
        <v>8161</v>
      </c>
      <c r="F354" s="194" t="s">
        <v>8162</v>
      </c>
      <c r="G354" s="195" t="s">
        <v>5242</v>
      </c>
      <c r="H354" s="196">
        <v>1</v>
      </c>
      <c r="I354" s="197"/>
      <c r="J354" s="198">
        <f>ROUND(I354*H354,2)</f>
        <v>0</v>
      </c>
      <c r="K354" s="194" t="s">
        <v>1</v>
      </c>
      <c r="L354" s="39"/>
      <c r="M354" s="199" t="s">
        <v>1</v>
      </c>
      <c r="N354" s="200" t="s">
        <v>41</v>
      </c>
      <c r="O354" s="71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279</v>
      </c>
      <c r="AT354" s="203" t="s">
        <v>274</v>
      </c>
      <c r="AU354" s="203" t="s">
        <v>84</v>
      </c>
      <c r="AY354" s="17" t="s">
        <v>272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7" t="s">
        <v>16</v>
      </c>
      <c r="BK354" s="204">
        <f>ROUND(I354*H354,2)</f>
        <v>0</v>
      </c>
      <c r="BL354" s="17" t="s">
        <v>279</v>
      </c>
      <c r="BM354" s="203" t="s">
        <v>3267</v>
      </c>
    </row>
    <row r="355" spans="1:65" s="12" customFormat="1" ht="25.9" customHeight="1">
      <c r="B355" s="176"/>
      <c r="C355" s="177"/>
      <c r="D355" s="178" t="s">
        <v>75</v>
      </c>
      <c r="E355" s="179" t="s">
        <v>8165</v>
      </c>
      <c r="F355" s="179" t="s">
        <v>8166</v>
      </c>
      <c r="G355" s="177"/>
      <c r="H355" s="177"/>
      <c r="I355" s="180"/>
      <c r="J355" s="181">
        <f>BK355</f>
        <v>0</v>
      </c>
      <c r="K355" s="177"/>
      <c r="L355" s="182"/>
      <c r="M355" s="183"/>
      <c r="N355" s="184"/>
      <c r="O355" s="184"/>
      <c r="P355" s="185">
        <f>P356+P370</f>
        <v>0</v>
      </c>
      <c r="Q355" s="184"/>
      <c r="R355" s="185">
        <f>R356+R370</f>
        <v>0</v>
      </c>
      <c r="S355" s="184"/>
      <c r="T355" s="186">
        <f>T356+T370</f>
        <v>0</v>
      </c>
      <c r="AR355" s="187" t="s">
        <v>16</v>
      </c>
      <c r="AT355" s="188" t="s">
        <v>75</v>
      </c>
      <c r="AU355" s="188" t="s">
        <v>76</v>
      </c>
      <c r="AY355" s="187" t="s">
        <v>272</v>
      </c>
      <c r="BK355" s="189">
        <f>BK356+BK370</f>
        <v>0</v>
      </c>
    </row>
    <row r="356" spans="1:65" s="12" customFormat="1" ht="22.9" customHeight="1">
      <c r="B356" s="176"/>
      <c r="C356" s="177"/>
      <c r="D356" s="178" t="s">
        <v>75</v>
      </c>
      <c r="E356" s="190" t="s">
        <v>8167</v>
      </c>
      <c r="F356" s="190" t="s">
        <v>8168</v>
      </c>
      <c r="G356" s="177"/>
      <c r="H356" s="177"/>
      <c r="I356" s="180"/>
      <c r="J356" s="191">
        <f>BK356</f>
        <v>0</v>
      </c>
      <c r="K356" s="177"/>
      <c r="L356" s="182"/>
      <c r="M356" s="183"/>
      <c r="N356" s="184"/>
      <c r="O356" s="184"/>
      <c r="P356" s="185">
        <f>SUM(P357:P369)</f>
        <v>0</v>
      </c>
      <c r="Q356" s="184"/>
      <c r="R356" s="185">
        <f>SUM(R357:R369)</f>
        <v>0</v>
      </c>
      <c r="S356" s="184"/>
      <c r="T356" s="186">
        <f>SUM(T357:T369)</f>
        <v>0</v>
      </c>
      <c r="AR356" s="187" t="s">
        <v>16</v>
      </c>
      <c r="AT356" s="188" t="s">
        <v>75</v>
      </c>
      <c r="AU356" s="188" t="s">
        <v>16</v>
      </c>
      <c r="AY356" s="187" t="s">
        <v>272</v>
      </c>
      <c r="BK356" s="189">
        <f>SUM(BK357:BK369)</f>
        <v>0</v>
      </c>
    </row>
    <row r="357" spans="1:65" s="2" customFormat="1" ht="21.75" customHeight="1">
      <c r="A357" s="34"/>
      <c r="B357" s="35"/>
      <c r="C357" s="192" t="s">
        <v>2011</v>
      </c>
      <c r="D357" s="192" t="s">
        <v>274</v>
      </c>
      <c r="E357" s="193" t="s">
        <v>8169</v>
      </c>
      <c r="F357" s="194" t="s">
        <v>8170</v>
      </c>
      <c r="G357" s="195" t="s">
        <v>5242</v>
      </c>
      <c r="H357" s="196">
        <v>1</v>
      </c>
      <c r="I357" s="197"/>
      <c r="J357" s="198">
        <f t="shared" ref="J357:J369" si="100">ROUND(I357*H357,2)</f>
        <v>0</v>
      </c>
      <c r="K357" s="194" t="s">
        <v>1</v>
      </c>
      <c r="L357" s="39"/>
      <c r="M357" s="199" t="s">
        <v>1</v>
      </c>
      <c r="N357" s="200" t="s">
        <v>41</v>
      </c>
      <c r="O357" s="71"/>
      <c r="P357" s="201">
        <f t="shared" ref="P357:P369" si="101">O357*H357</f>
        <v>0</v>
      </c>
      <c r="Q357" s="201">
        <v>0</v>
      </c>
      <c r="R357" s="201">
        <f t="shared" ref="R357:R369" si="102">Q357*H357</f>
        <v>0</v>
      </c>
      <c r="S357" s="201">
        <v>0</v>
      </c>
      <c r="T357" s="202">
        <f t="shared" ref="T357:T369" si="103"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279</v>
      </c>
      <c r="AT357" s="203" t="s">
        <v>274</v>
      </c>
      <c r="AU357" s="203" t="s">
        <v>84</v>
      </c>
      <c r="AY357" s="17" t="s">
        <v>272</v>
      </c>
      <c r="BE357" s="204">
        <f t="shared" ref="BE357:BE369" si="104">IF(N357="základní",J357,0)</f>
        <v>0</v>
      </c>
      <c r="BF357" s="204">
        <f t="shared" ref="BF357:BF369" si="105">IF(N357="snížená",J357,0)</f>
        <v>0</v>
      </c>
      <c r="BG357" s="204">
        <f t="shared" ref="BG357:BG369" si="106">IF(N357="zákl. přenesená",J357,0)</f>
        <v>0</v>
      </c>
      <c r="BH357" s="204">
        <f t="shared" ref="BH357:BH369" si="107">IF(N357="sníž. přenesená",J357,0)</f>
        <v>0</v>
      </c>
      <c r="BI357" s="204">
        <f t="shared" ref="BI357:BI369" si="108">IF(N357="nulová",J357,0)</f>
        <v>0</v>
      </c>
      <c r="BJ357" s="17" t="s">
        <v>16</v>
      </c>
      <c r="BK357" s="204">
        <f t="shared" ref="BK357:BK369" si="109">ROUND(I357*H357,2)</f>
        <v>0</v>
      </c>
      <c r="BL357" s="17" t="s">
        <v>279</v>
      </c>
      <c r="BM357" s="203" t="s">
        <v>3280</v>
      </c>
    </row>
    <row r="358" spans="1:65" s="2" customFormat="1" ht="16.5" customHeight="1">
      <c r="A358" s="34"/>
      <c r="B358" s="35"/>
      <c r="C358" s="192" t="s">
        <v>2020</v>
      </c>
      <c r="D358" s="192" t="s">
        <v>274</v>
      </c>
      <c r="E358" s="193" t="s">
        <v>8171</v>
      </c>
      <c r="F358" s="194" t="s">
        <v>8172</v>
      </c>
      <c r="G358" s="195" t="s">
        <v>5242</v>
      </c>
      <c r="H358" s="196">
        <v>15</v>
      </c>
      <c r="I358" s="197"/>
      <c r="J358" s="198">
        <f t="shared" si="100"/>
        <v>0</v>
      </c>
      <c r="K358" s="194" t="s">
        <v>1</v>
      </c>
      <c r="L358" s="39"/>
      <c r="M358" s="199" t="s">
        <v>1</v>
      </c>
      <c r="N358" s="200" t="s">
        <v>41</v>
      </c>
      <c r="O358" s="71"/>
      <c r="P358" s="201">
        <f t="shared" si="101"/>
        <v>0</v>
      </c>
      <c r="Q358" s="201">
        <v>0</v>
      </c>
      <c r="R358" s="201">
        <f t="shared" si="102"/>
        <v>0</v>
      </c>
      <c r="S358" s="201">
        <v>0</v>
      </c>
      <c r="T358" s="202">
        <f t="shared" si="10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3" t="s">
        <v>279</v>
      </c>
      <c r="AT358" s="203" t="s">
        <v>274</v>
      </c>
      <c r="AU358" s="203" t="s">
        <v>84</v>
      </c>
      <c r="AY358" s="17" t="s">
        <v>272</v>
      </c>
      <c r="BE358" s="204">
        <f t="shared" si="104"/>
        <v>0</v>
      </c>
      <c r="BF358" s="204">
        <f t="shared" si="105"/>
        <v>0</v>
      </c>
      <c r="BG358" s="204">
        <f t="shared" si="106"/>
        <v>0</v>
      </c>
      <c r="BH358" s="204">
        <f t="shared" si="107"/>
        <v>0</v>
      </c>
      <c r="BI358" s="204">
        <f t="shared" si="108"/>
        <v>0</v>
      </c>
      <c r="BJ358" s="17" t="s">
        <v>16</v>
      </c>
      <c r="BK358" s="204">
        <f t="shared" si="109"/>
        <v>0</v>
      </c>
      <c r="BL358" s="17" t="s">
        <v>279</v>
      </c>
      <c r="BM358" s="203" t="s">
        <v>3297</v>
      </c>
    </row>
    <row r="359" spans="1:65" s="2" customFormat="1" ht="16.5" customHeight="1">
      <c r="A359" s="34"/>
      <c r="B359" s="35"/>
      <c r="C359" s="192" t="s">
        <v>2029</v>
      </c>
      <c r="D359" s="192" t="s">
        <v>274</v>
      </c>
      <c r="E359" s="193" t="s">
        <v>8173</v>
      </c>
      <c r="F359" s="194" t="s">
        <v>8174</v>
      </c>
      <c r="G359" s="195" t="s">
        <v>5242</v>
      </c>
      <c r="H359" s="196">
        <v>5</v>
      </c>
      <c r="I359" s="197"/>
      <c r="J359" s="198">
        <f t="shared" si="100"/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 t="shared" si="101"/>
        <v>0</v>
      </c>
      <c r="Q359" s="201">
        <v>0</v>
      </c>
      <c r="R359" s="201">
        <f t="shared" si="102"/>
        <v>0</v>
      </c>
      <c r="S359" s="201">
        <v>0</v>
      </c>
      <c r="T359" s="202">
        <f t="shared" si="10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84</v>
      </c>
      <c r="AY359" s="17" t="s">
        <v>272</v>
      </c>
      <c r="BE359" s="204">
        <f t="shared" si="104"/>
        <v>0</v>
      </c>
      <c r="BF359" s="204">
        <f t="shared" si="105"/>
        <v>0</v>
      </c>
      <c r="BG359" s="204">
        <f t="shared" si="106"/>
        <v>0</v>
      </c>
      <c r="BH359" s="204">
        <f t="shared" si="107"/>
        <v>0</v>
      </c>
      <c r="BI359" s="204">
        <f t="shared" si="108"/>
        <v>0</v>
      </c>
      <c r="BJ359" s="17" t="s">
        <v>16</v>
      </c>
      <c r="BK359" s="204">
        <f t="shared" si="109"/>
        <v>0</v>
      </c>
      <c r="BL359" s="17" t="s">
        <v>279</v>
      </c>
      <c r="BM359" s="203" t="s">
        <v>3311</v>
      </c>
    </row>
    <row r="360" spans="1:65" s="2" customFormat="1" ht="24.2" customHeight="1">
      <c r="A360" s="34"/>
      <c r="B360" s="35"/>
      <c r="C360" s="192" t="s">
        <v>2034</v>
      </c>
      <c r="D360" s="192" t="s">
        <v>274</v>
      </c>
      <c r="E360" s="193" t="s">
        <v>8175</v>
      </c>
      <c r="F360" s="194" t="s">
        <v>8176</v>
      </c>
      <c r="G360" s="195" t="s">
        <v>5242</v>
      </c>
      <c r="H360" s="196">
        <v>5</v>
      </c>
      <c r="I360" s="197"/>
      <c r="J360" s="198">
        <f t="shared" si="100"/>
        <v>0</v>
      </c>
      <c r="K360" s="194" t="s">
        <v>1</v>
      </c>
      <c r="L360" s="39"/>
      <c r="M360" s="199" t="s">
        <v>1</v>
      </c>
      <c r="N360" s="200" t="s">
        <v>41</v>
      </c>
      <c r="O360" s="71"/>
      <c r="P360" s="201">
        <f t="shared" si="101"/>
        <v>0</v>
      </c>
      <c r="Q360" s="201">
        <v>0</v>
      </c>
      <c r="R360" s="201">
        <f t="shared" si="102"/>
        <v>0</v>
      </c>
      <c r="S360" s="201">
        <v>0</v>
      </c>
      <c r="T360" s="202">
        <f t="shared" si="103"/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279</v>
      </c>
      <c r="AT360" s="203" t="s">
        <v>274</v>
      </c>
      <c r="AU360" s="203" t="s">
        <v>84</v>
      </c>
      <c r="AY360" s="17" t="s">
        <v>272</v>
      </c>
      <c r="BE360" s="204">
        <f t="shared" si="104"/>
        <v>0</v>
      </c>
      <c r="BF360" s="204">
        <f t="shared" si="105"/>
        <v>0</v>
      </c>
      <c r="BG360" s="204">
        <f t="shared" si="106"/>
        <v>0</v>
      </c>
      <c r="BH360" s="204">
        <f t="shared" si="107"/>
        <v>0</v>
      </c>
      <c r="BI360" s="204">
        <f t="shared" si="108"/>
        <v>0</v>
      </c>
      <c r="BJ360" s="17" t="s">
        <v>16</v>
      </c>
      <c r="BK360" s="204">
        <f t="shared" si="109"/>
        <v>0</v>
      </c>
      <c r="BL360" s="17" t="s">
        <v>279</v>
      </c>
      <c r="BM360" s="203" t="s">
        <v>3324</v>
      </c>
    </row>
    <row r="361" spans="1:65" s="2" customFormat="1" ht="16.5" customHeight="1">
      <c r="A361" s="34"/>
      <c r="B361" s="35"/>
      <c r="C361" s="192" t="s">
        <v>2044</v>
      </c>
      <c r="D361" s="192" t="s">
        <v>274</v>
      </c>
      <c r="E361" s="193" t="s">
        <v>8177</v>
      </c>
      <c r="F361" s="194" t="s">
        <v>8178</v>
      </c>
      <c r="G361" s="195" t="s">
        <v>5242</v>
      </c>
      <c r="H361" s="196">
        <v>6</v>
      </c>
      <c r="I361" s="197"/>
      <c r="J361" s="198">
        <f t="shared" si="100"/>
        <v>0</v>
      </c>
      <c r="K361" s="194" t="s">
        <v>1</v>
      </c>
      <c r="L361" s="39"/>
      <c r="M361" s="199" t="s">
        <v>1</v>
      </c>
      <c r="N361" s="200" t="s">
        <v>41</v>
      </c>
      <c r="O361" s="71"/>
      <c r="P361" s="201">
        <f t="shared" si="101"/>
        <v>0</v>
      </c>
      <c r="Q361" s="201">
        <v>0</v>
      </c>
      <c r="R361" s="201">
        <f t="shared" si="102"/>
        <v>0</v>
      </c>
      <c r="S361" s="201">
        <v>0</v>
      </c>
      <c r="T361" s="202">
        <f t="shared" si="103"/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279</v>
      </c>
      <c r="AT361" s="203" t="s">
        <v>274</v>
      </c>
      <c r="AU361" s="203" t="s">
        <v>84</v>
      </c>
      <c r="AY361" s="17" t="s">
        <v>272</v>
      </c>
      <c r="BE361" s="204">
        <f t="shared" si="104"/>
        <v>0</v>
      </c>
      <c r="BF361" s="204">
        <f t="shared" si="105"/>
        <v>0</v>
      </c>
      <c r="BG361" s="204">
        <f t="shared" si="106"/>
        <v>0</v>
      </c>
      <c r="BH361" s="204">
        <f t="shared" si="107"/>
        <v>0</v>
      </c>
      <c r="BI361" s="204">
        <f t="shared" si="108"/>
        <v>0</v>
      </c>
      <c r="BJ361" s="17" t="s">
        <v>16</v>
      </c>
      <c r="BK361" s="204">
        <f t="shared" si="109"/>
        <v>0</v>
      </c>
      <c r="BL361" s="17" t="s">
        <v>279</v>
      </c>
      <c r="BM361" s="203" t="s">
        <v>3339</v>
      </c>
    </row>
    <row r="362" spans="1:65" s="2" customFormat="1" ht="16.5" customHeight="1">
      <c r="A362" s="34"/>
      <c r="B362" s="35"/>
      <c r="C362" s="192" t="s">
        <v>2051</v>
      </c>
      <c r="D362" s="192" t="s">
        <v>274</v>
      </c>
      <c r="E362" s="193" t="s">
        <v>8179</v>
      </c>
      <c r="F362" s="194" t="s">
        <v>8180</v>
      </c>
      <c r="G362" s="195" t="s">
        <v>5242</v>
      </c>
      <c r="H362" s="196">
        <v>4</v>
      </c>
      <c r="I362" s="197"/>
      <c r="J362" s="198">
        <f t="shared" si="100"/>
        <v>0</v>
      </c>
      <c r="K362" s="194" t="s">
        <v>1</v>
      </c>
      <c r="L362" s="39"/>
      <c r="M362" s="199" t="s">
        <v>1</v>
      </c>
      <c r="N362" s="200" t="s">
        <v>41</v>
      </c>
      <c r="O362" s="71"/>
      <c r="P362" s="201">
        <f t="shared" si="101"/>
        <v>0</v>
      </c>
      <c r="Q362" s="201">
        <v>0</v>
      </c>
      <c r="R362" s="201">
        <f t="shared" si="102"/>
        <v>0</v>
      </c>
      <c r="S362" s="201">
        <v>0</v>
      </c>
      <c r="T362" s="202">
        <f t="shared" si="103"/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279</v>
      </c>
      <c r="AT362" s="203" t="s">
        <v>274</v>
      </c>
      <c r="AU362" s="203" t="s">
        <v>84</v>
      </c>
      <c r="AY362" s="17" t="s">
        <v>272</v>
      </c>
      <c r="BE362" s="204">
        <f t="shared" si="104"/>
        <v>0</v>
      </c>
      <c r="BF362" s="204">
        <f t="shared" si="105"/>
        <v>0</v>
      </c>
      <c r="BG362" s="204">
        <f t="shared" si="106"/>
        <v>0</v>
      </c>
      <c r="BH362" s="204">
        <f t="shared" si="107"/>
        <v>0</v>
      </c>
      <c r="BI362" s="204">
        <f t="shared" si="108"/>
        <v>0</v>
      </c>
      <c r="BJ362" s="17" t="s">
        <v>16</v>
      </c>
      <c r="BK362" s="204">
        <f t="shared" si="109"/>
        <v>0</v>
      </c>
      <c r="BL362" s="17" t="s">
        <v>279</v>
      </c>
      <c r="BM362" s="203" t="s">
        <v>3349</v>
      </c>
    </row>
    <row r="363" spans="1:65" s="2" customFormat="1" ht="16.5" customHeight="1">
      <c r="A363" s="34"/>
      <c r="B363" s="35"/>
      <c r="C363" s="192" t="s">
        <v>2066</v>
      </c>
      <c r="D363" s="192" t="s">
        <v>274</v>
      </c>
      <c r="E363" s="193" t="s">
        <v>8181</v>
      </c>
      <c r="F363" s="194" t="s">
        <v>8182</v>
      </c>
      <c r="G363" s="195" t="s">
        <v>5242</v>
      </c>
      <c r="H363" s="196">
        <v>32</v>
      </c>
      <c r="I363" s="197"/>
      <c r="J363" s="198">
        <f t="shared" si="100"/>
        <v>0</v>
      </c>
      <c r="K363" s="194" t="s">
        <v>1</v>
      </c>
      <c r="L363" s="39"/>
      <c r="M363" s="199" t="s">
        <v>1</v>
      </c>
      <c r="N363" s="200" t="s">
        <v>41</v>
      </c>
      <c r="O363" s="71"/>
      <c r="P363" s="201">
        <f t="shared" si="101"/>
        <v>0</v>
      </c>
      <c r="Q363" s="201">
        <v>0</v>
      </c>
      <c r="R363" s="201">
        <f t="shared" si="102"/>
        <v>0</v>
      </c>
      <c r="S363" s="201">
        <v>0</v>
      </c>
      <c r="T363" s="202">
        <f t="shared" si="103"/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84</v>
      </c>
      <c r="AY363" s="17" t="s">
        <v>272</v>
      </c>
      <c r="BE363" s="204">
        <f t="shared" si="104"/>
        <v>0</v>
      </c>
      <c r="BF363" s="204">
        <f t="shared" si="105"/>
        <v>0</v>
      </c>
      <c r="BG363" s="204">
        <f t="shared" si="106"/>
        <v>0</v>
      </c>
      <c r="BH363" s="204">
        <f t="shared" si="107"/>
        <v>0</v>
      </c>
      <c r="BI363" s="204">
        <f t="shared" si="108"/>
        <v>0</v>
      </c>
      <c r="BJ363" s="17" t="s">
        <v>16</v>
      </c>
      <c r="BK363" s="204">
        <f t="shared" si="109"/>
        <v>0</v>
      </c>
      <c r="BL363" s="17" t="s">
        <v>279</v>
      </c>
      <c r="BM363" s="203" t="s">
        <v>3358</v>
      </c>
    </row>
    <row r="364" spans="1:65" s="2" customFormat="1" ht="16.5" customHeight="1">
      <c r="A364" s="34"/>
      <c r="B364" s="35"/>
      <c r="C364" s="192" t="s">
        <v>2071</v>
      </c>
      <c r="D364" s="192" t="s">
        <v>274</v>
      </c>
      <c r="E364" s="193" t="s">
        <v>8183</v>
      </c>
      <c r="F364" s="194" t="s">
        <v>8184</v>
      </c>
      <c r="G364" s="195" t="s">
        <v>5242</v>
      </c>
      <c r="H364" s="196">
        <v>1</v>
      </c>
      <c r="I364" s="197"/>
      <c r="J364" s="198">
        <f t="shared" si="100"/>
        <v>0</v>
      </c>
      <c r="K364" s="194" t="s">
        <v>1</v>
      </c>
      <c r="L364" s="39"/>
      <c r="M364" s="199" t="s">
        <v>1</v>
      </c>
      <c r="N364" s="200" t="s">
        <v>41</v>
      </c>
      <c r="O364" s="71"/>
      <c r="P364" s="201">
        <f t="shared" si="101"/>
        <v>0</v>
      </c>
      <c r="Q364" s="201">
        <v>0</v>
      </c>
      <c r="R364" s="201">
        <f t="shared" si="102"/>
        <v>0</v>
      </c>
      <c r="S364" s="201">
        <v>0</v>
      </c>
      <c r="T364" s="202">
        <f t="shared" si="103"/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279</v>
      </c>
      <c r="AT364" s="203" t="s">
        <v>274</v>
      </c>
      <c r="AU364" s="203" t="s">
        <v>84</v>
      </c>
      <c r="AY364" s="17" t="s">
        <v>272</v>
      </c>
      <c r="BE364" s="204">
        <f t="shared" si="104"/>
        <v>0</v>
      </c>
      <c r="BF364" s="204">
        <f t="shared" si="105"/>
        <v>0</v>
      </c>
      <c r="BG364" s="204">
        <f t="shared" si="106"/>
        <v>0</v>
      </c>
      <c r="BH364" s="204">
        <f t="shared" si="107"/>
        <v>0</v>
      </c>
      <c r="BI364" s="204">
        <f t="shared" si="108"/>
        <v>0</v>
      </c>
      <c r="BJ364" s="17" t="s">
        <v>16</v>
      </c>
      <c r="BK364" s="204">
        <f t="shared" si="109"/>
        <v>0</v>
      </c>
      <c r="BL364" s="17" t="s">
        <v>279</v>
      </c>
      <c r="BM364" s="203" t="s">
        <v>3372</v>
      </c>
    </row>
    <row r="365" spans="1:65" s="2" customFormat="1" ht="16.5" customHeight="1">
      <c r="A365" s="34"/>
      <c r="B365" s="35"/>
      <c r="C365" s="192" t="s">
        <v>2079</v>
      </c>
      <c r="D365" s="192" t="s">
        <v>274</v>
      </c>
      <c r="E365" s="193" t="s">
        <v>8185</v>
      </c>
      <c r="F365" s="194" t="s">
        <v>8186</v>
      </c>
      <c r="G365" s="195" t="s">
        <v>5242</v>
      </c>
      <c r="H365" s="196">
        <v>1</v>
      </c>
      <c r="I365" s="197"/>
      <c r="J365" s="198">
        <f t="shared" si="100"/>
        <v>0</v>
      </c>
      <c r="K365" s="194" t="s">
        <v>1</v>
      </c>
      <c r="L365" s="39"/>
      <c r="M365" s="199" t="s">
        <v>1</v>
      </c>
      <c r="N365" s="200" t="s">
        <v>41</v>
      </c>
      <c r="O365" s="71"/>
      <c r="P365" s="201">
        <f t="shared" si="101"/>
        <v>0</v>
      </c>
      <c r="Q365" s="201">
        <v>0</v>
      </c>
      <c r="R365" s="201">
        <f t="shared" si="102"/>
        <v>0</v>
      </c>
      <c r="S365" s="201">
        <v>0</v>
      </c>
      <c r="T365" s="202">
        <f t="shared" si="103"/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84</v>
      </c>
      <c r="AY365" s="17" t="s">
        <v>272</v>
      </c>
      <c r="BE365" s="204">
        <f t="shared" si="104"/>
        <v>0</v>
      </c>
      <c r="BF365" s="204">
        <f t="shared" si="105"/>
        <v>0</v>
      </c>
      <c r="BG365" s="204">
        <f t="shared" si="106"/>
        <v>0</v>
      </c>
      <c r="BH365" s="204">
        <f t="shared" si="107"/>
        <v>0</v>
      </c>
      <c r="BI365" s="204">
        <f t="shared" si="108"/>
        <v>0</v>
      </c>
      <c r="BJ365" s="17" t="s">
        <v>16</v>
      </c>
      <c r="BK365" s="204">
        <f t="shared" si="109"/>
        <v>0</v>
      </c>
      <c r="BL365" s="17" t="s">
        <v>279</v>
      </c>
      <c r="BM365" s="203" t="s">
        <v>3385</v>
      </c>
    </row>
    <row r="366" spans="1:65" s="2" customFormat="1" ht="16.5" customHeight="1">
      <c r="A366" s="34"/>
      <c r="B366" s="35"/>
      <c r="C366" s="192" t="s">
        <v>2084</v>
      </c>
      <c r="D366" s="192" t="s">
        <v>274</v>
      </c>
      <c r="E366" s="193" t="s">
        <v>8187</v>
      </c>
      <c r="F366" s="194" t="s">
        <v>8188</v>
      </c>
      <c r="G366" s="195" t="s">
        <v>5242</v>
      </c>
      <c r="H366" s="196">
        <v>3</v>
      </c>
      <c r="I366" s="197"/>
      <c r="J366" s="198">
        <f t="shared" si="100"/>
        <v>0</v>
      </c>
      <c r="K366" s="194" t="s">
        <v>1</v>
      </c>
      <c r="L366" s="39"/>
      <c r="M366" s="199" t="s">
        <v>1</v>
      </c>
      <c r="N366" s="200" t="s">
        <v>41</v>
      </c>
      <c r="O366" s="71"/>
      <c r="P366" s="201">
        <f t="shared" si="101"/>
        <v>0</v>
      </c>
      <c r="Q366" s="201">
        <v>0</v>
      </c>
      <c r="R366" s="201">
        <f t="shared" si="102"/>
        <v>0</v>
      </c>
      <c r="S366" s="201">
        <v>0</v>
      </c>
      <c r="T366" s="202">
        <f t="shared" si="103"/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3" t="s">
        <v>279</v>
      </c>
      <c r="AT366" s="203" t="s">
        <v>274</v>
      </c>
      <c r="AU366" s="203" t="s">
        <v>84</v>
      </c>
      <c r="AY366" s="17" t="s">
        <v>272</v>
      </c>
      <c r="BE366" s="204">
        <f t="shared" si="104"/>
        <v>0</v>
      </c>
      <c r="BF366" s="204">
        <f t="shared" si="105"/>
        <v>0</v>
      </c>
      <c r="BG366" s="204">
        <f t="shared" si="106"/>
        <v>0</v>
      </c>
      <c r="BH366" s="204">
        <f t="shared" si="107"/>
        <v>0</v>
      </c>
      <c r="BI366" s="204">
        <f t="shared" si="108"/>
        <v>0</v>
      </c>
      <c r="BJ366" s="17" t="s">
        <v>16</v>
      </c>
      <c r="BK366" s="204">
        <f t="shared" si="109"/>
        <v>0</v>
      </c>
      <c r="BL366" s="17" t="s">
        <v>279</v>
      </c>
      <c r="BM366" s="203" t="s">
        <v>3396</v>
      </c>
    </row>
    <row r="367" spans="1:65" s="2" customFormat="1" ht="16.5" customHeight="1">
      <c r="A367" s="34"/>
      <c r="B367" s="35"/>
      <c r="C367" s="192" t="s">
        <v>2089</v>
      </c>
      <c r="D367" s="192" t="s">
        <v>274</v>
      </c>
      <c r="E367" s="193" t="s">
        <v>8189</v>
      </c>
      <c r="F367" s="194" t="s">
        <v>8190</v>
      </c>
      <c r="G367" s="195" t="s">
        <v>5242</v>
      </c>
      <c r="H367" s="196">
        <v>1</v>
      </c>
      <c r="I367" s="197"/>
      <c r="J367" s="198">
        <f t="shared" si="100"/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 t="shared" si="101"/>
        <v>0</v>
      </c>
      <c r="Q367" s="201">
        <v>0</v>
      </c>
      <c r="R367" s="201">
        <f t="shared" si="102"/>
        <v>0</v>
      </c>
      <c r="S367" s="201">
        <v>0</v>
      </c>
      <c r="T367" s="202">
        <f t="shared" si="103"/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84</v>
      </c>
      <c r="AY367" s="17" t="s">
        <v>272</v>
      </c>
      <c r="BE367" s="204">
        <f t="shared" si="104"/>
        <v>0</v>
      </c>
      <c r="BF367" s="204">
        <f t="shared" si="105"/>
        <v>0</v>
      </c>
      <c r="BG367" s="204">
        <f t="shared" si="106"/>
        <v>0</v>
      </c>
      <c r="BH367" s="204">
        <f t="shared" si="107"/>
        <v>0</v>
      </c>
      <c r="BI367" s="204">
        <f t="shared" si="108"/>
        <v>0</v>
      </c>
      <c r="BJ367" s="17" t="s">
        <v>16</v>
      </c>
      <c r="BK367" s="204">
        <f t="shared" si="109"/>
        <v>0</v>
      </c>
      <c r="BL367" s="17" t="s">
        <v>279</v>
      </c>
      <c r="BM367" s="203" t="s">
        <v>3405</v>
      </c>
    </row>
    <row r="368" spans="1:65" s="2" customFormat="1" ht="49.15" customHeight="1">
      <c r="A368" s="34"/>
      <c r="B368" s="35"/>
      <c r="C368" s="192" t="s">
        <v>2094</v>
      </c>
      <c r="D368" s="192" t="s">
        <v>274</v>
      </c>
      <c r="E368" s="193" t="s">
        <v>8191</v>
      </c>
      <c r="F368" s="194" t="s">
        <v>8192</v>
      </c>
      <c r="G368" s="195" t="s">
        <v>5242</v>
      </c>
      <c r="H368" s="196">
        <v>1</v>
      </c>
      <c r="I368" s="197"/>
      <c r="J368" s="198">
        <f t="shared" si="100"/>
        <v>0</v>
      </c>
      <c r="K368" s="194" t="s">
        <v>1</v>
      </c>
      <c r="L368" s="39"/>
      <c r="M368" s="199" t="s">
        <v>1</v>
      </c>
      <c r="N368" s="200" t="s">
        <v>41</v>
      </c>
      <c r="O368" s="71"/>
      <c r="P368" s="201">
        <f t="shared" si="101"/>
        <v>0</v>
      </c>
      <c r="Q368" s="201">
        <v>0</v>
      </c>
      <c r="R368" s="201">
        <f t="shared" si="102"/>
        <v>0</v>
      </c>
      <c r="S368" s="201">
        <v>0</v>
      </c>
      <c r="T368" s="202">
        <f t="shared" si="103"/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279</v>
      </c>
      <c r="AT368" s="203" t="s">
        <v>274</v>
      </c>
      <c r="AU368" s="203" t="s">
        <v>84</v>
      </c>
      <c r="AY368" s="17" t="s">
        <v>272</v>
      </c>
      <c r="BE368" s="204">
        <f t="shared" si="104"/>
        <v>0</v>
      </c>
      <c r="BF368" s="204">
        <f t="shared" si="105"/>
        <v>0</v>
      </c>
      <c r="BG368" s="204">
        <f t="shared" si="106"/>
        <v>0</v>
      </c>
      <c r="BH368" s="204">
        <f t="shared" si="107"/>
        <v>0</v>
      </c>
      <c r="BI368" s="204">
        <f t="shared" si="108"/>
        <v>0</v>
      </c>
      <c r="BJ368" s="17" t="s">
        <v>16</v>
      </c>
      <c r="BK368" s="204">
        <f t="shared" si="109"/>
        <v>0</v>
      </c>
      <c r="BL368" s="17" t="s">
        <v>279</v>
      </c>
      <c r="BM368" s="203" t="s">
        <v>3414</v>
      </c>
    </row>
    <row r="369" spans="1:65" s="2" customFormat="1" ht="16.5" customHeight="1">
      <c r="A369" s="34"/>
      <c r="B369" s="35"/>
      <c r="C369" s="192" t="s">
        <v>2101</v>
      </c>
      <c r="D369" s="192" t="s">
        <v>274</v>
      </c>
      <c r="E369" s="193" t="s">
        <v>8193</v>
      </c>
      <c r="F369" s="194" t="s">
        <v>8194</v>
      </c>
      <c r="G369" s="195" t="s">
        <v>5242</v>
      </c>
      <c r="H369" s="196">
        <v>1</v>
      </c>
      <c r="I369" s="197"/>
      <c r="J369" s="198">
        <f t="shared" si="100"/>
        <v>0</v>
      </c>
      <c r="K369" s="194" t="s">
        <v>1</v>
      </c>
      <c r="L369" s="39"/>
      <c r="M369" s="199" t="s">
        <v>1</v>
      </c>
      <c r="N369" s="200" t="s">
        <v>41</v>
      </c>
      <c r="O369" s="71"/>
      <c r="P369" s="201">
        <f t="shared" si="101"/>
        <v>0</v>
      </c>
      <c r="Q369" s="201">
        <v>0</v>
      </c>
      <c r="R369" s="201">
        <f t="shared" si="102"/>
        <v>0</v>
      </c>
      <c r="S369" s="201">
        <v>0</v>
      </c>
      <c r="T369" s="202">
        <f t="shared" si="103"/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279</v>
      </c>
      <c r="AT369" s="203" t="s">
        <v>274</v>
      </c>
      <c r="AU369" s="203" t="s">
        <v>84</v>
      </c>
      <c r="AY369" s="17" t="s">
        <v>272</v>
      </c>
      <c r="BE369" s="204">
        <f t="shared" si="104"/>
        <v>0</v>
      </c>
      <c r="BF369" s="204">
        <f t="shared" si="105"/>
        <v>0</v>
      </c>
      <c r="BG369" s="204">
        <f t="shared" si="106"/>
        <v>0</v>
      </c>
      <c r="BH369" s="204">
        <f t="shared" si="107"/>
        <v>0</v>
      </c>
      <c r="BI369" s="204">
        <f t="shared" si="108"/>
        <v>0</v>
      </c>
      <c r="BJ369" s="17" t="s">
        <v>16</v>
      </c>
      <c r="BK369" s="204">
        <f t="shared" si="109"/>
        <v>0</v>
      </c>
      <c r="BL369" s="17" t="s">
        <v>279</v>
      </c>
      <c r="BM369" s="203" t="s">
        <v>3426</v>
      </c>
    </row>
    <row r="370" spans="1:65" s="12" customFormat="1" ht="22.9" customHeight="1">
      <c r="B370" s="176"/>
      <c r="C370" s="177"/>
      <c r="D370" s="178" t="s">
        <v>75</v>
      </c>
      <c r="E370" s="190" t="s">
        <v>8195</v>
      </c>
      <c r="F370" s="190" t="s">
        <v>8196</v>
      </c>
      <c r="G370" s="177"/>
      <c r="H370" s="177"/>
      <c r="I370" s="180"/>
      <c r="J370" s="191">
        <f>BK370</f>
        <v>0</v>
      </c>
      <c r="K370" s="177"/>
      <c r="L370" s="182"/>
      <c r="M370" s="183"/>
      <c r="N370" s="184"/>
      <c r="O370" s="184"/>
      <c r="P370" s="185">
        <f>SUM(P371:P379)</f>
        <v>0</v>
      </c>
      <c r="Q370" s="184"/>
      <c r="R370" s="185">
        <f>SUM(R371:R379)</f>
        <v>0</v>
      </c>
      <c r="S370" s="184"/>
      <c r="T370" s="186">
        <f>SUM(T371:T379)</f>
        <v>0</v>
      </c>
      <c r="AR370" s="187" t="s">
        <v>16</v>
      </c>
      <c r="AT370" s="188" t="s">
        <v>75</v>
      </c>
      <c r="AU370" s="188" t="s">
        <v>16</v>
      </c>
      <c r="AY370" s="187" t="s">
        <v>272</v>
      </c>
      <c r="BK370" s="189">
        <f>SUM(BK371:BK379)</f>
        <v>0</v>
      </c>
    </row>
    <row r="371" spans="1:65" s="2" customFormat="1" ht="21.75" customHeight="1">
      <c r="A371" s="34"/>
      <c r="B371" s="35"/>
      <c r="C371" s="192" t="s">
        <v>2122</v>
      </c>
      <c r="D371" s="192" t="s">
        <v>274</v>
      </c>
      <c r="E371" s="193" t="s">
        <v>8169</v>
      </c>
      <c r="F371" s="194" t="s">
        <v>8170</v>
      </c>
      <c r="G371" s="195" t="s">
        <v>5242</v>
      </c>
      <c r="H371" s="196">
        <v>1</v>
      </c>
      <c r="I371" s="197"/>
      <c r="J371" s="198">
        <f t="shared" ref="J371:J379" si="110">ROUND(I371*H371,2)</f>
        <v>0</v>
      </c>
      <c r="K371" s="194" t="s">
        <v>1</v>
      </c>
      <c r="L371" s="39"/>
      <c r="M371" s="199" t="s">
        <v>1</v>
      </c>
      <c r="N371" s="200" t="s">
        <v>41</v>
      </c>
      <c r="O371" s="71"/>
      <c r="P371" s="201">
        <f t="shared" ref="P371:P379" si="111">O371*H371</f>
        <v>0</v>
      </c>
      <c r="Q371" s="201">
        <v>0</v>
      </c>
      <c r="R371" s="201">
        <f t="shared" ref="R371:R379" si="112">Q371*H371</f>
        <v>0</v>
      </c>
      <c r="S371" s="201">
        <v>0</v>
      </c>
      <c r="T371" s="202">
        <f t="shared" ref="T371:T379" si="113"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279</v>
      </c>
      <c r="AT371" s="203" t="s">
        <v>274</v>
      </c>
      <c r="AU371" s="203" t="s">
        <v>84</v>
      </c>
      <c r="AY371" s="17" t="s">
        <v>272</v>
      </c>
      <c r="BE371" s="204">
        <f t="shared" ref="BE371:BE379" si="114">IF(N371="základní",J371,0)</f>
        <v>0</v>
      </c>
      <c r="BF371" s="204">
        <f t="shared" ref="BF371:BF379" si="115">IF(N371="snížená",J371,0)</f>
        <v>0</v>
      </c>
      <c r="BG371" s="204">
        <f t="shared" ref="BG371:BG379" si="116">IF(N371="zákl. přenesená",J371,0)</f>
        <v>0</v>
      </c>
      <c r="BH371" s="204">
        <f t="shared" ref="BH371:BH379" si="117">IF(N371="sníž. přenesená",J371,0)</f>
        <v>0</v>
      </c>
      <c r="BI371" s="204">
        <f t="shared" ref="BI371:BI379" si="118">IF(N371="nulová",J371,0)</f>
        <v>0</v>
      </c>
      <c r="BJ371" s="17" t="s">
        <v>16</v>
      </c>
      <c r="BK371" s="204">
        <f t="shared" ref="BK371:BK379" si="119">ROUND(I371*H371,2)</f>
        <v>0</v>
      </c>
      <c r="BL371" s="17" t="s">
        <v>279</v>
      </c>
      <c r="BM371" s="203" t="s">
        <v>3438</v>
      </c>
    </row>
    <row r="372" spans="1:65" s="2" customFormat="1" ht="16.5" customHeight="1">
      <c r="A372" s="34"/>
      <c r="B372" s="35"/>
      <c r="C372" s="192" t="s">
        <v>2126</v>
      </c>
      <c r="D372" s="192" t="s">
        <v>274</v>
      </c>
      <c r="E372" s="193" t="s">
        <v>8197</v>
      </c>
      <c r="F372" s="194" t="s">
        <v>8198</v>
      </c>
      <c r="G372" s="195" t="s">
        <v>5242</v>
      </c>
      <c r="H372" s="196">
        <v>4</v>
      </c>
      <c r="I372" s="197"/>
      <c r="J372" s="198">
        <f t="shared" si="110"/>
        <v>0</v>
      </c>
      <c r="K372" s="194" t="s">
        <v>1</v>
      </c>
      <c r="L372" s="39"/>
      <c r="M372" s="199" t="s">
        <v>1</v>
      </c>
      <c r="N372" s="200" t="s">
        <v>41</v>
      </c>
      <c r="O372" s="71"/>
      <c r="P372" s="201">
        <f t="shared" si="111"/>
        <v>0</v>
      </c>
      <c r="Q372" s="201">
        <v>0</v>
      </c>
      <c r="R372" s="201">
        <f t="shared" si="112"/>
        <v>0</v>
      </c>
      <c r="S372" s="201">
        <v>0</v>
      </c>
      <c r="T372" s="202">
        <f t="shared" si="113"/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279</v>
      </c>
      <c r="AT372" s="203" t="s">
        <v>274</v>
      </c>
      <c r="AU372" s="203" t="s">
        <v>84</v>
      </c>
      <c r="AY372" s="17" t="s">
        <v>272</v>
      </c>
      <c r="BE372" s="204">
        <f t="shared" si="114"/>
        <v>0</v>
      </c>
      <c r="BF372" s="204">
        <f t="shared" si="115"/>
        <v>0</v>
      </c>
      <c r="BG372" s="204">
        <f t="shared" si="116"/>
        <v>0</v>
      </c>
      <c r="BH372" s="204">
        <f t="shared" si="117"/>
        <v>0</v>
      </c>
      <c r="BI372" s="204">
        <f t="shared" si="118"/>
        <v>0</v>
      </c>
      <c r="BJ372" s="17" t="s">
        <v>16</v>
      </c>
      <c r="BK372" s="204">
        <f t="shared" si="119"/>
        <v>0</v>
      </c>
      <c r="BL372" s="17" t="s">
        <v>279</v>
      </c>
      <c r="BM372" s="203" t="s">
        <v>7073</v>
      </c>
    </row>
    <row r="373" spans="1:65" s="2" customFormat="1" ht="16.5" customHeight="1">
      <c r="A373" s="34"/>
      <c r="B373" s="35"/>
      <c r="C373" s="192" t="s">
        <v>2130</v>
      </c>
      <c r="D373" s="192" t="s">
        <v>274</v>
      </c>
      <c r="E373" s="193" t="s">
        <v>8199</v>
      </c>
      <c r="F373" s="194" t="s">
        <v>8200</v>
      </c>
      <c r="G373" s="195" t="s">
        <v>5242</v>
      </c>
      <c r="H373" s="196">
        <v>2</v>
      </c>
      <c r="I373" s="197"/>
      <c r="J373" s="198">
        <f t="shared" si="110"/>
        <v>0</v>
      </c>
      <c r="K373" s="194" t="s">
        <v>1</v>
      </c>
      <c r="L373" s="39"/>
      <c r="M373" s="199" t="s">
        <v>1</v>
      </c>
      <c r="N373" s="200" t="s">
        <v>41</v>
      </c>
      <c r="O373" s="71"/>
      <c r="P373" s="201">
        <f t="shared" si="111"/>
        <v>0</v>
      </c>
      <c r="Q373" s="201">
        <v>0</v>
      </c>
      <c r="R373" s="201">
        <f t="shared" si="112"/>
        <v>0</v>
      </c>
      <c r="S373" s="201">
        <v>0</v>
      </c>
      <c r="T373" s="202">
        <f t="shared" si="113"/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279</v>
      </c>
      <c r="AT373" s="203" t="s">
        <v>274</v>
      </c>
      <c r="AU373" s="203" t="s">
        <v>84</v>
      </c>
      <c r="AY373" s="17" t="s">
        <v>272</v>
      </c>
      <c r="BE373" s="204">
        <f t="shared" si="114"/>
        <v>0</v>
      </c>
      <c r="BF373" s="204">
        <f t="shared" si="115"/>
        <v>0</v>
      </c>
      <c r="BG373" s="204">
        <f t="shared" si="116"/>
        <v>0</v>
      </c>
      <c r="BH373" s="204">
        <f t="shared" si="117"/>
        <v>0</v>
      </c>
      <c r="BI373" s="204">
        <f t="shared" si="118"/>
        <v>0</v>
      </c>
      <c r="BJ373" s="17" t="s">
        <v>16</v>
      </c>
      <c r="BK373" s="204">
        <f t="shared" si="119"/>
        <v>0</v>
      </c>
      <c r="BL373" s="17" t="s">
        <v>279</v>
      </c>
      <c r="BM373" s="203" t="s">
        <v>3451</v>
      </c>
    </row>
    <row r="374" spans="1:65" s="2" customFormat="1" ht="24.2" customHeight="1">
      <c r="A374" s="34"/>
      <c r="B374" s="35"/>
      <c r="C374" s="192" t="s">
        <v>2134</v>
      </c>
      <c r="D374" s="192" t="s">
        <v>274</v>
      </c>
      <c r="E374" s="193" t="s">
        <v>8175</v>
      </c>
      <c r="F374" s="194" t="s">
        <v>8176</v>
      </c>
      <c r="G374" s="195" t="s">
        <v>5242</v>
      </c>
      <c r="H374" s="196">
        <v>2</v>
      </c>
      <c r="I374" s="197"/>
      <c r="J374" s="198">
        <f t="shared" si="110"/>
        <v>0</v>
      </c>
      <c r="K374" s="194" t="s">
        <v>1</v>
      </c>
      <c r="L374" s="39"/>
      <c r="M374" s="199" t="s">
        <v>1</v>
      </c>
      <c r="N374" s="200" t="s">
        <v>41</v>
      </c>
      <c r="O374" s="71"/>
      <c r="P374" s="201">
        <f t="shared" si="111"/>
        <v>0</v>
      </c>
      <c r="Q374" s="201">
        <v>0</v>
      </c>
      <c r="R374" s="201">
        <f t="shared" si="112"/>
        <v>0</v>
      </c>
      <c r="S374" s="201">
        <v>0</v>
      </c>
      <c r="T374" s="202">
        <f t="shared" si="113"/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279</v>
      </c>
      <c r="AT374" s="203" t="s">
        <v>274</v>
      </c>
      <c r="AU374" s="203" t="s">
        <v>84</v>
      </c>
      <c r="AY374" s="17" t="s">
        <v>272</v>
      </c>
      <c r="BE374" s="204">
        <f t="shared" si="114"/>
        <v>0</v>
      </c>
      <c r="BF374" s="204">
        <f t="shared" si="115"/>
        <v>0</v>
      </c>
      <c r="BG374" s="204">
        <f t="shared" si="116"/>
        <v>0</v>
      </c>
      <c r="BH374" s="204">
        <f t="shared" si="117"/>
        <v>0</v>
      </c>
      <c r="BI374" s="204">
        <f t="shared" si="118"/>
        <v>0</v>
      </c>
      <c r="BJ374" s="17" t="s">
        <v>16</v>
      </c>
      <c r="BK374" s="204">
        <f t="shared" si="119"/>
        <v>0</v>
      </c>
      <c r="BL374" s="17" t="s">
        <v>279</v>
      </c>
      <c r="BM374" s="203" t="s">
        <v>3455</v>
      </c>
    </row>
    <row r="375" spans="1:65" s="2" customFormat="1" ht="16.5" customHeight="1">
      <c r="A375" s="34"/>
      <c r="B375" s="35"/>
      <c r="C375" s="192" t="s">
        <v>2136</v>
      </c>
      <c r="D375" s="192" t="s">
        <v>274</v>
      </c>
      <c r="E375" s="193" t="s">
        <v>8181</v>
      </c>
      <c r="F375" s="194" t="s">
        <v>8182</v>
      </c>
      <c r="G375" s="195" t="s">
        <v>5242</v>
      </c>
      <c r="H375" s="196">
        <v>2</v>
      </c>
      <c r="I375" s="197"/>
      <c r="J375" s="198">
        <f t="shared" si="110"/>
        <v>0</v>
      </c>
      <c r="K375" s="194" t="s">
        <v>1</v>
      </c>
      <c r="L375" s="39"/>
      <c r="M375" s="199" t="s">
        <v>1</v>
      </c>
      <c r="N375" s="200" t="s">
        <v>41</v>
      </c>
      <c r="O375" s="71"/>
      <c r="P375" s="201">
        <f t="shared" si="111"/>
        <v>0</v>
      </c>
      <c r="Q375" s="201">
        <v>0</v>
      </c>
      <c r="R375" s="201">
        <f t="shared" si="112"/>
        <v>0</v>
      </c>
      <c r="S375" s="201">
        <v>0</v>
      </c>
      <c r="T375" s="202">
        <f t="shared" si="113"/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 t="shared" si="114"/>
        <v>0</v>
      </c>
      <c r="BF375" s="204">
        <f t="shared" si="115"/>
        <v>0</v>
      </c>
      <c r="BG375" s="204">
        <f t="shared" si="116"/>
        <v>0</v>
      </c>
      <c r="BH375" s="204">
        <f t="shared" si="117"/>
        <v>0</v>
      </c>
      <c r="BI375" s="204">
        <f t="shared" si="118"/>
        <v>0</v>
      </c>
      <c r="BJ375" s="17" t="s">
        <v>16</v>
      </c>
      <c r="BK375" s="204">
        <f t="shared" si="119"/>
        <v>0</v>
      </c>
      <c r="BL375" s="17" t="s">
        <v>279</v>
      </c>
      <c r="BM375" s="203" t="s">
        <v>3465</v>
      </c>
    </row>
    <row r="376" spans="1:65" s="2" customFormat="1" ht="16.5" customHeight="1">
      <c r="A376" s="34"/>
      <c r="B376" s="35"/>
      <c r="C376" s="192" t="s">
        <v>2146</v>
      </c>
      <c r="D376" s="192" t="s">
        <v>274</v>
      </c>
      <c r="E376" s="193" t="s">
        <v>8201</v>
      </c>
      <c r="F376" s="194" t="s">
        <v>8202</v>
      </c>
      <c r="G376" s="195" t="s">
        <v>5242</v>
      </c>
      <c r="H376" s="196">
        <v>1</v>
      </c>
      <c r="I376" s="197"/>
      <c r="J376" s="198">
        <f t="shared" si="110"/>
        <v>0</v>
      </c>
      <c r="K376" s="194" t="s">
        <v>1</v>
      </c>
      <c r="L376" s="39"/>
      <c r="M376" s="199" t="s">
        <v>1</v>
      </c>
      <c r="N376" s="200" t="s">
        <v>41</v>
      </c>
      <c r="O376" s="71"/>
      <c r="P376" s="201">
        <f t="shared" si="111"/>
        <v>0</v>
      </c>
      <c r="Q376" s="201">
        <v>0</v>
      </c>
      <c r="R376" s="201">
        <f t="shared" si="112"/>
        <v>0</v>
      </c>
      <c r="S376" s="201">
        <v>0</v>
      </c>
      <c r="T376" s="202">
        <f t="shared" si="11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279</v>
      </c>
      <c r="AT376" s="203" t="s">
        <v>274</v>
      </c>
      <c r="AU376" s="203" t="s">
        <v>84</v>
      </c>
      <c r="AY376" s="17" t="s">
        <v>272</v>
      </c>
      <c r="BE376" s="204">
        <f t="shared" si="114"/>
        <v>0</v>
      </c>
      <c r="BF376" s="204">
        <f t="shared" si="115"/>
        <v>0</v>
      </c>
      <c r="BG376" s="204">
        <f t="shared" si="116"/>
        <v>0</v>
      </c>
      <c r="BH376" s="204">
        <f t="shared" si="117"/>
        <v>0</v>
      </c>
      <c r="BI376" s="204">
        <f t="shared" si="118"/>
        <v>0</v>
      </c>
      <c r="BJ376" s="17" t="s">
        <v>16</v>
      </c>
      <c r="BK376" s="204">
        <f t="shared" si="119"/>
        <v>0</v>
      </c>
      <c r="BL376" s="17" t="s">
        <v>279</v>
      </c>
      <c r="BM376" s="203" t="s">
        <v>3583</v>
      </c>
    </row>
    <row r="377" spans="1:65" s="2" customFormat="1" ht="16.5" customHeight="1">
      <c r="A377" s="34"/>
      <c r="B377" s="35"/>
      <c r="C377" s="192" t="s">
        <v>2159</v>
      </c>
      <c r="D377" s="192" t="s">
        <v>274</v>
      </c>
      <c r="E377" s="193" t="s">
        <v>8185</v>
      </c>
      <c r="F377" s="194" t="s">
        <v>8186</v>
      </c>
      <c r="G377" s="195" t="s">
        <v>5242</v>
      </c>
      <c r="H377" s="196">
        <v>1</v>
      </c>
      <c r="I377" s="197"/>
      <c r="J377" s="198">
        <f t="shared" si="110"/>
        <v>0</v>
      </c>
      <c r="K377" s="194" t="s">
        <v>1</v>
      </c>
      <c r="L377" s="39"/>
      <c r="M377" s="199" t="s">
        <v>1</v>
      </c>
      <c r="N377" s="200" t="s">
        <v>41</v>
      </c>
      <c r="O377" s="71"/>
      <c r="P377" s="201">
        <f t="shared" si="111"/>
        <v>0</v>
      </c>
      <c r="Q377" s="201">
        <v>0</v>
      </c>
      <c r="R377" s="201">
        <f t="shared" si="112"/>
        <v>0</v>
      </c>
      <c r="S377" s="201">
        <v>0</v>
      </c>
      <c r="T377" s="202">
        <f t="shared" si="11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279</v>
      </c>
      <c r="AT377" s="203" t="s">
        <v>274</v>
      </c>
      <c r="AU377" s="203" t="s">
        <v>84</v>
      </c>
      <c r="AY377" s="17" t="s">
        <v>272</v>
      </c>
      <c r="BE377" s="204">
        <f t="shared" si="114"/>
        <v>0</v>
      </c>
      <c r="BF377" s="204">
        <f t="shared" si="115"/>
        <v>0</v>
      </c>
      <c r="BG377" s="204">
        <f t="shared" si="116"/>
        <v>0</v>
      </c>
      <c r="BH377" s="204">
        <f t="shared" si="117"/>
        <v>0</v>
      </c>
      <c r="BI377" s="204">
        <f t="shared" si="118"/>
        <v>0</v>
      </c>
      <c r="BJ377" s="17" t="s">
        <v>16</v>
      </c>
      <c r="BK377" s="204">
        <f t="shared" si="119"/>
        <v>0</v>
      </c>
      <c r="BL377" s="17" t="s">
        <v>279</v>
      </c>
      <c r="BM377" s="203" t="s">
        <v>3603</v>
      </c>
    </row>
    <row r="378" spans="1:65" s="2" customFormat="1" ht="49.15" customHeight="1">
      <c r="A378" s="34"/>
      <c r="B378" s="35"/>
      <c r="C378" s="192" t="s">
        <v>2162</v>
      </c>
      <c r="D378" s="192" t="s">
        <v>274</v>
      </c>
      <c r="E378" s="193" t="s">
        <v>8191</v>
      </c>
      <c r="F378" s="194" t="s">
        <v>8192</v>
      </c>
      <c r="G378" s="195" t="s">
        <v>5242</v>
      </c>
      <c r="H378" s="196">
        <v>1</v>
      </c>
      <c r="I378" s="197"/>
      <c r="J378" s="198">
        <f t="shared" si="110"/>
        <v>0</v>
      </c>
      <c r="K378" s="194" t="s">
        <v>1</v>
      </c>
      <c r="L378" s="39"/>
      <c r="M378" s="199" t="s">
        <v>1</v>
      </c>
      <c r="N378" s="200" t="s">
        <v>41</v>
      </c>
      <c r="O378" s="71"/>
      <c r="P378" s="201">
        <f t="shared" si="111"/>
        <v>0</v>
      </c>
      <c r="Q378" s="201">
        <v>0</v>
      </c>
      <c r="R378" s="201">
        <f t="shared" si="112"/>
        <v>0</v>
      </c>
      <c r="S378" s="201">
        <v>0</v>
      </c>
      <c r="T378" s="202">
        <f t="shared" si="11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279</v>
      </c>
      <c r="AT378" s="203" t="s">
        <v>274</v>
      </c>
      <c r="AU378" s="203" t="s">
        <v>84</v>
      </c>
      <c r="AY378" s="17" t="s">
        <v>272</v>
      </c>
      <c r="BE378" s="204">
        <f t="shared" si="114"/>
        <v>0</v>
      </c>
      <c r="BF378" s="204">
        <f t="shared" si="115"/>
        <v>0</v>
      </c>
      <c r="BG378" s="204">
        <f t="shared" si="116"/>
        <v>0</v>
      </c>
      <c r="BH378" s="204">
        <f t="shared" si="117"/>
        <v>0</v>
      </c>
      <c r="BI378" s="204">
        <f t="shared" si="118"/>
        <v>0</v>
      </c>
      <c r="BJ378" s="17" t="s">
        <v>16</v>
      </c>
      <c r="BK378" s="204">
        <f t="shared" si="119"/>
        <v>0</v>
      </c>
      <c r="BL378" s="17" t="s">
        <v>279</v>
      </c>
      <c r="BM378" s="203" t="s">
        <v>3616</v>
      </c>
    </row>
    <row r="379" spans="1:65" s="2" customFormat="1" ht="16.5" customHeight="1">
      <c r="A379" s="34"/>
      <c r="B379" s="35"/>
      <c r="C379" s="192" t="s">
        <v>2165</v>
      </c>
      <c r="D379" s="192" t="s">
        <v>274</v>
      </c>
      <c r="E379" s="193" t="s">
        <v>8193</v>
      </c>
      <c r="F379" s="194" t="s">
        <v>8194</v>
      </c>
      <c r="G379" s="195" t="s">
        <v>5242</v>
      </c>
      <c r="H379" s="196">
        <v>1</v>
      </c>
      <c r="I379" s="197"/>
      <c r="J379" s="198">
        <f t="shared" si="110"/>
        <v>0</v>
      </c>
      <c r="K379" s="194" t="s">
        <v>1</v>
      </c>
      <c r="L379" s="39"/>
      <c r="M379" s="199" t="s">
        <v>1</v>
      </c>
      <c r="N379" s="200" t="s">
        <v>41</v>
      </c>
      <c r="O379" s="71"/>
      <c r="P379" s="201">
        <f t="shared" si="111"/>
        <v>0</v>
      </c>
      <c r="Q379" s="201">
        <v>0</v>
      </c>
      <c r="R379" s="201">
        <f t="shared" si="112"/>
        <v>0</v>
      </c>
      <c r="S379" s="201">
        <v>0</v>
      </c>
      <c r="T379" s="202">
        <f t="shared" si="11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84</v>
      </c>
      <c r="AY379" s="17" t="s">
        <v>272</v>
      </c>
      <c r="BE379" s="204">
        <f t="shared" si="114"/>
        <v>0</v>
      </c>
      <c r="BF379" s="204">
        <f t="shared" si="115"/>
        <v>0</v>
      </c>
      <c r="BG379" s="204">
        <f t="shared" si="116"/>
        <v>0</v>
      </c>
      <c r="BH379" s="204">
        <f t="shared" si="117"/>
        <v>0</v>
      </c>
      <c r="BI379" s="204">
        <f t="shared" si="118"/>
        <v>0</v>
      </c>
      <c r="BJ379" s="17" t="s">
        <v>16</v>
      </c>
      <c r="BK379" s="204">
        <f t="shared" si="119"/>
        <v>0</v>
      </c>
      <c r="BL379" s="17" t="s">
        <v>279</v>
      </c>
      <c r="BM379" s="203" t="s">
        <v>3628</v>
      </c>
    </row>
    <row r="380" spans="1:65" s="12" customFormat="1" ht="25.9" customHeight="1">
      <c r="B380" s="176"/>
      <c r="C380" s="177"/>
      <c r="D380" s="178" t="s">
        <v>75</v>
      </c>
      <c r="E380" s="179" t="s">
        <v>8203</v>
      </c>
      <c r="F380" s="179" t="s">
        <v>8204</v>
      </c>
      <c r="G380" s="177"/>
      <c r="H380" s="177"/>
      <c r="I380" s="180"/>
      <c r="J380" s="181">
        <f>BK380</f>
        <v>0</v>
      </c>
      <c r="K380" s="177"/>
      <c r="L380" s="182"/>
      <c r="M380" s="183"/>
      <c r="N380" s="184"/>
      <c r="O380" s="184"/>
      <c r="P380" s="185">
        <f>P381</f>
        <v>0</v>
      </c>
      <c r="Q380" s="184"/>
      <c r="R380" s="185">
        <f>R381</f>
        <v>0</v>
      </c>
      <c r="S380" s="184"/>
      <c r="T380" s="186">
        <f>T381</f>
        <v>0</v>
      </c>
      <c r="AR380" s="187" t="s">
        <v>16</v>
      </c>
      <c r="AT380" s="188" t="s">
        <v>75</v>
      </c>
      <c r="AU380" s="188" t="s">
        <v>76</v>
      </c>
      <c r="AY380" s="187" t="s">
        <v>272</v>
      </c>
      <c r="BK380" s="189">
        <f>BK381</f>
        <v>0</v>
      </c>
    </row>
    <row r="381" spans="1:65" s="2" customFormat="1" ht="62.65" customHeight="1">
      <c r="A381" s="34"/>
      <c r="B381" s="35"/>
      <c r="C381" s="192" t="s">
        <v>2170</v>
      </c>
      <c r="D381" s="192" t="s">
        <v>274</v>
      </c>
      <c r="E381" s="193" t="s">
        <v>8205</v>
      </c>
      <c r="F381" s="194" t="s">
        <v>8206</v>
      </c>
      <c r="G381" s="195" t="s">
        <v>5242</v>
      </c>
      <c r="H381" s="196">
        <v>1</v>
      </c>
      <c r="I381" s="197"/>
      <c r="J381" s="198">
        <f>ROUND(I381*H381,2)</f>
        <v>0</v>
      </c>
      <c r="K381" s="194" t="s">
        <v>1</v>
      </c>
      <c r="L381" s="39"/>
      <c r="M381" s="199" t="s">
        <v>1</v>
      </c>
      <c r="N381" s="200" t="s">
        <v>41</v>
      </c>
      <c r="O381" s="71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279</v>
      </c>
      <c r="AT381" s="203" t="s">
        <v>274</v>
      </c>
      <c r="AU381" s="203" t="s">
        <v>16</v>
      </c>
      <c r="AY381" s="17" t="s">
        <v>272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16</v>
      </c>
      <c r="BK381" s="204">
        <f>ROUND(I381*H381,2)</f>
        <v>0</v>
      </c>
      <c r="BL381" s="17" t="s">
        <v>279</v>
      </c>
      <c r="BM381" s="203" t="s">
        <v>3655</v>
      </c>
    </row>
    <row r="382" spans="1:65" s="12" customFormat="1" ht="25.9" customHeight="1">
      <c r="B382" s="176"/>
      <c r="C382" s="177"/>
      <c r="D382" s="178" t="s">
        <v>75</v>
      </c>
      <c r="E382" s="179" t="s">
        <v>8207</v>
      </c>
      <c r="F382" s="179" t="s">
        <v>8208</v>
      </c>
      <c r="G382" s="177"/>
      <c r="H382" s="177"/>
      <c r="I382" s="180"/>
      <c r="J382" s="181">
        <f>BK382</f>
        <v>0</v>
      </c>
      <c r="K382" s="177"/>
      <c r="L382" s="182"/>
      <c r="M382" s="183"/>
      <c r="N382" s="184"/>
      <c r="O382" s="184"/>
      <c r="P382" s="185">
        <f>P383</f>
        <v>0</v>
      </c>
      <c r="Q382" s="184"/>
      <c r="R382" s="185">
        <f>R383</f>
        <v>0</v>
      </c>
      <c r="S382" s="184"/>
      <c r="T382" s="186">
        <f>T383</f>
        <v>0</v>
      </c>
      <c r="AR382" s="187" t="s">
        <v>16</v>
      </c>
      <c r="AT382" s="188" t="s">
        <v>75</v>
      </c>
      <c r="AU382" s="188" t="s">
        <v>76</v>
      </c>
      <c r="AY382" s="187" t="s">
        <v>272</v>
      </c>
      <c r="BK382" s="189">
        <f>BK383</f>
        <v>0</v>
      </c>
    </row>
    <row r="383" spans="1:65" s="12" customFormat="1" ht="22.9" customHeight="1">
      <c r="B383" s="176"/>
      <c r="C383" s="177"/>
      <c r="D383" s="178" t="s">
        <v>75</v>
      </c>
      <c r="E383" s="190" t="s">
        <v>8209</v>
      </c>
      <c r="F383" s="190" t="s">
        <v>8210</v>
      </c>
      <c r="G383" s="177"/>
      <c r="H383" s="177"/>
      <c r="I383" s="180"/>
      <c r="J383" s="191">
        <f>BK383</f>
        <v>0</v>
      </c>
      <c r="K383" s="177"/>
      <c r="L383" s="182"/>
      <c r="M383" s="183"/>
      <c r="N383" s="184"/>
      <c r="O383" s="184"/>
      <c r="P383" s="185">
        <f>P384</f>
        <v>0</v>
      </c>
      <c r="Q383" s="184"/>
      <c r="R383" s="185">
        <f>R384</f>
        <v>0</v>
      </c>
      <c r="S383" s="184"/>
      <c r="T383" s="186">
        <f>T384</f>
        <v>0</v>
      </c>
      <c r="AR383" s="187" t="s">
        <v>16</v>
      </c>
      <c r="AT383" s="188" t="s">
        <v>75</v>
      </c>
      <c r="AU383" s="188" t="s">
        <v>16</v>
      </c>
      <c r="AY383" s="187" t="s">
        <v>272</v>
      </c>
      <c r="BK383" s="189">
        <f>BK384</f>
        <v>0</v>
      </c>
    </row>
    <row r="384" spans="1:65" s="2" customFormat="1" ht="24.2" customHeight="1">
      <c r="A384" s="34"/>
      <c r="B384" s="35"/>
      <c r="C384" s="192" t="s">
        <v>2177</v>
      </c>
      <c r="D384" s="192" t="s">
        <v>274</v>
      </c>
      <c r="E384" s="193" t="s">
        <v>8211</v>
      </c>
      <c r="F384" s="194" t="s">
        <v>8212</v>
      </c>
      <c r="G384" s="195" t="s">
        <v>5242</v>
      </c>
      <c r="H384" s="196">
        <v>1</v>
      </c>
      <c r="I384" s="197"/>
      <c r="J384" s="198">
        <f>ROUND(I384*H384,2)</f>
        <v>0</v>
      </c>
      <c r="K384" s="194" t="s">
        <v>1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3667</v>
      </c>
    </row>
    <row r="385" spans="1:65" s="12" customFormat="1" ht="25.9" customHeight="1">
      <c r="B385" s="176"/>
      <c r="C385" s="177"/>
      <c r="D385" s="178" t="s">
        <v>75</v>
      </c>
      <c r="E385" s="179" t="s">
        <v>8213</v>
      </c>
      <c r="F385" s="179" t="s">
        <v>8214</v>
      </c>
      <c r="G385" s="177"/>
      <c r="H385" s="177"/>
      <c r="I385" s="180"/>
      <c r="J385" s="181">
        <f>BK385</f>
        <v>0</v>
      </c>
      <c r="K385" s="177"/>
      <c r="L385" s="182"/>
      <c r="M385" s="183"/>
      <c r="N385" s="184"/>
      <c r="O385" s="184"/>
      <c r="P385" s="185">
        <f>P386+P420</f>
        <v>0</v>
      </c>
      <c r="Q385" s="184"/>
      <c r="R385" s="185">
        <f>R386+R420</f>
        <v>0</v>
      </c>
      <c r="S385" s="184"/>
      <c r="T385" s="186">
        <f>T386+T420</f>
        <v>0</v>
      </c>
      <c r="AR385" s="187" t="s">
        <v>16</v>
      </c>
      <c r="AT385" s="188" t="s">
        <v>75</v>
      </c>
      <c r="AU385" s="188" t="s">
        <v>76</v>
      </c>
      <c r="AY385" s="187" t="s">
        <v>272</v>
      </c>
      <c r="BK385" s="189">
        <f>BK386+BK420</f>
        <v>0</v>
      </c>
    </row>
    <row r="386" spans="1:65" s="12" customFormat="1" ht="22.9" customHeight="1">
      <c r="B386" s="176"/>
      <c r="C386" s="177"/>
      <c r="D386" s="178" t="s">
        <v>75</v>
      </c>
      <c r="E386" s="190" t="s">
        <v>8215</v>
      </c>
      <c r="F386" s="190" t="s">
        <v>8216</v>
      </c>
      <c r="G386" s="177"/>
      <c r="H386" s="177"/>
      <c r="I386" s="180"/>
      <c r="J386" s="191">
        <f>BK386</f>
        <v>0</v>
      </c>
      <c r="K386" s="177"/>
      <c r="L386" s="182"/>
      <c r="M386" s="183"/>
      <c r="N386" s="184"/>
      <c r="O386" s="184"/>
      <c r="P386" s="185">
        <f>SUM(P387:P419)</f>
        <v>0</v>
      </c>
      <c r="Q386" s="184"/>
      <c r="R386" s="185">
        <f>SUM(R387:R419)</f>
        <v>0</v>
      </c>
      <c r="S386" s="184"/>
      <c r="T386" s="186">
        <f>SUM(T387:T419)</f>
        <v>0</v>
      </c>
      <c r="AR386" s="187" t="s">
        <v>16</v>
      </c>
      <c r="AT386" s="188" t="s">
        <v>75</v>
      </c>
      <c r="AU386" s="188" t="s">
        <v>16</v>
      </c>
      <c r="AY386" s="187" t="s">
        <v>272</v>
      </c>
      <c r="BK386" s="189">
        <f>SUM(BK387:BK419)</f>
        <v>0</v>
      </c>
    </row>
    <row r="387" spans="1:65" s="2" customFormat="1" ht="55.5" customHeight="1">
      <c r="A387" s="34"/>
      <c r="B387" s="35"/>
      <c r="C387" s="192" t="s">
        <v>2184</v>
      </c>
      <c r="D387" s="192" t="s">
        <v>274</v>
      </c>
      <c r="E387" s="193" t="s">
        <v>8217</v>
      </c>
      <c r="F387" s="194" t="s">
        <v>8218</v>
      </c>
      <c r="G387" s="195" t="s">
        <v>5242</v>
      </c>
      <c r="H387" s="196">
        <v>1</v>
      </c>
      <c r="I387" s="197"/>
      <c r="J387" s="198">
        <f>ROUND(I387*H387,2)</f>
        <v>0</v>
      </c>
      <c r="K387" s="194" t="s">
        <v>1</v>
      </c>
      <c r="L387" s="39"/>
      <c r="M387" s="199" t="s">
        <v>1</v>
      </c>
      <c r="N387" s="200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279</v>
      </c>
      <c r="AT387" s="203" t="s">
        <v>274</v>
      </c>
      <c r="AU387" s="203" t="s">
        <v>84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3677</v>
      </c>
    </row>
    <row r="388" spans="1:65" s="2" customFormat="1" ht="16.5" customHeight="1">
      <c r="A388" s="34"/>
      <c r="B388" s="35"/>
      <c r="C388" s="192" t="s">
        <v>2193</v>
      </c>
      <c r="D388" s="192" t="s">
        <v>274</v>
      </c>
      <c r="E388" s="193" t="s">
        <v>8219</v>
      </c>
      <c r="F388" s="194" t="s">
        <v>8220</v>
      </c>
      <c r="G388" s="195" t="s">
        <v>8051</v>
      </c>
      <c r="H388" s="196">
        <v>1</v>
      </c>
      <c r="I388" s="197"/>
      <c r="J388" s="198">
        <f>ROUND(I388*H388,2)</f>
        <v>0</v>
      </c>
      <c r="K388" s="194" t="s">
        <v>1</v>
      </c>
      <c r="L388" s="39"/>
      <c r="M388" s="199" t="s">
        <v>1</v>
      </c>
      <c r="N388" s="200" t="s">
        <v>41</v>
      </c>
      <c r="O388" s="71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279</v>
      </c>
      <c r="AT388" s="203" t="s">
        <v>274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279</v>
      </c>
      <c r="BM388" s="203" t="s">
        <v>7090</v>
      </c>
    </row>
    <row r="389" spans="1:65" s="13" customFormat="1" ht="22.5">
      <c r="B389" s="210"/>
      <c r="C389" s="211"/>
      <c r="D389" s="212" t="s">
        <v>283</v>
      </c>
      <c r="E389" s="213" t="s">
        <v>1</v>
      </c>
      <c r="F389" s="214" t="s">
        <v>8221</v>
      </c>
      <c r="G389" s="211"/>
      <c r="H389" s="213" t="s">
        <v>1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283</v>
      </c>
      <c r="AU389" s="220" t="s">
        <v>84</v>
      </c>
      <c r="AV389" s="13" t="s">
        <v>16</v>
      </c>
      <c r="AW389" s="13" t="s">
        <v>32</v>
      </c>
      <c r="AX389" s="13" t="s">
        <v>76</v>
      </c>
      <c r="AY389" s="220" t="s">
        <v>272</v>
      </c>
    </row>
    <row r="390" spans="1:65" s="13" customFormat="1" ht="22.5">
      <c r="B390" s="210"/>
      <c r="C390" s="211"/>
      <c r="D390" s="212" t="s">
        <v>283</v>
      </c>
      <c r="E390" s="213" t="s">
        <v>1</v>
      </c>
      <c r="F390" s="214" t="s">
        <v>8222</v>
      </c>
      <c r="G390" s="211"/>
      <c r="H390" s="213" t="s">
        <v>1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283</v>
      </c>
      <c r="AU390" s="220" t="s">
        <v>84</v>
      </c>
      <c r="AV390" s="13" t="s">
        <v>16</v>
      </c>
      <c r="AW390" s="13" t="s">
        <v>32</v>
      </c>
      <c r="AX390" s="13" t="s">
        <v>76</v>
      </c>
      <c r="AY390" s="220" t="s">
        <v>272</v>
      </c>
    </row>
    <row r="391" spans="1:65" s="13" customFormat="1" ht="22.5">
      <c r="B391" s="210"/>
      <c r="C391" s="211"/>
      <c r="D391" s="212" t="s">
        <v>283</v>
      </c>
      <c r="E391" s="213" t="s">
        <v>1</v>
      </c>
      <c r="F391" s="214" t="s">
        <v>8223</v>
      </c>
      <c r="G391" s="211"/>
      <c r="H391" s="213" t="s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283</v>
      </c>
      <c r="AU391" s="220" t="s">
        <v>84</v>
      </c>
      <c r="AV391" s="13" t="s">
        <v>16</v>
      </c>
      <c r="AW391" s="13" t="s">
        <v>32</v>
      </c>
      <c r="AX391" s="13" t="s">
        <v>76</v>
      </c>
      <c r="AY391" s="220" t="s">
        <v>272</v>
      </c>
    </row>
    <row r="392" spans="1:65" s="14" customFormat="1" ht="11.25">
      <c r="B392" s="221"/>
      <c r="C392" s="222"/>
      <c r="D392" s="212" t="s">
        <v>283</v>
      </c>
      <c r="E392" s="223" t="s">
        <v>1</v>
      </c>
      <c r="F392" s="224" t="s">
        <v>16</v>
      </c>
      <c r="G392" s="222"/>
      <c r="H392" s="225">
        <v>1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283</v>
      </c>
      <c r="AU392" s="231" t="s">
        <v>84</v>
      </c>
      <c r="AV392" s="14" t="s">
        <v>84</v>
      </c>
      <c r="AW392" s="14" t="s">
        <v>32</v>
      </c>
      <c r="AX392" s="14" t="s">
        <v>16</v>
      </c>
      <c r="AY392" s="231" t="s">
        <v>272</v>
      </c>
    </row>
    <row r="393" spans="1:65" s="2" customFormat="1" ht="37.9" customHeight="1">
      <c r="A393" s="34"/>
      <c r="B393" s="35"/>
      <c r="C393" s="192" t="s">
        <v>2201</v>
      </c>
      <c r="D393" s="192" t="s">
        <v>274</v>
      </c>
      <c r="E393" s="193" t="s">
        <v>8224</v>
      </c>
      <c r="F393" s="194" t="s">
        <v>8225</v>
      </c>
      <c r="G393" s="195" t="s">
        <v>8051</v>
      </c>
      <c r="H393" s="196">
        <v>1</v>
      </c>
      <c r="I393" s="197"/>
      <c r="J393" s="198">
        <f t="shared" ref="J393:J409" si="120">ROUND(I393*H393,2)</f>
        <v>0</v>
      </c>
      <c r="K393" s="194" t="s">
        <v>1</v>
      </c>
      <c r="L393" s="39"/>
      <c r="M393" s="199" t="s">
        <v>1</v>
      </c>
      <c r="N393" s="200" t="s">
        <v>41</v>
      </c>
      <c r="O393" s="71"/>
      <c r="P393" s="201">
        <f t="shared" ref="P393:P409" si="121">O393*H393</f>
        <v>0</v>
      </c>
      <c r="Q393" s="201">
        <v>0</v>
      </c>
      <c r="R393" s="201">
        <f t="shared" ref="R393:R409" si="122">Q393*H393</f>
        <v>0</v>
      </c>
      <c r="S393" s="201">
        <v>0</v>
      </c>
      <c r="T393" s="202">
        <f t="shared" ref="T393:T409" si="123"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279</v>
      </c>
      <c r="AT393" s="203" t="s">
        <v>274</v>
      </c>
      <c r="AU393" s="203" t="s">
        <v>84</v>
      </c>
      <c r="AY393" s="17" t="s">
        <v>272</v>
      </c>
      <c r="BE393" s="204">
        <f t="shared" ref="BE393:BE409" si="124">IF(N393="základní",J393,0)</f>
        <v>0</v>
      </c>
      <c r="BF393" s="204">
        <f t="shared" ref="BF393:BF409" si="125">IF(N393="snížená",J393,0)</f>
        <v>0</v>
      </c>
      <c r="BG393" s="204">
        <f t="shared" ref="BG393:BG409" si="126">IF(N393="zákl. přenesená",J393,0)</f>
        <v>0</v>
      </c>
      <c r="BH393" s="204">
        <f t="shared" ref="BH393:BH409" si="127">IF(N393="sníž. přenesená",J393,0)</f>
        <v>0</v>
      </c>
      <c r="BI393" s="204">
        <f t="shared" ref="BI393:BI409" si="128">IF(N393="nulová",J393,0)</f>
        <v>0</v>
      </c>
      <c r="BJ393" s="17" t="s">
        <v>16</v>
      </c>
      <c r="BK393" s="204">
        <f t="shared" ref="BK393:BK409" si="129">ROUND(I393*H393,2)</f>
        <v>0</v>
      </c>
      <c r="BL393" s="17" t="s">
        <v>279</v>
      </c>
      <c r="BM393" s="203" t="s">
        <v>3697</v>
      </c>
    </row>
    <row r="394" spans="1:65" s="2" customFormat="1" ht="37.9" customHeight="1">
      <c r="A394" s="34"/>
      <c r="B394" s="35"/>
      <c r="C394" s="192" t="s">
        <v>2205</v>
      </c>
      <c r="D394" s="192" t="s">
        <v>274</v>
      </c>
      <c r="E394" s="193" t="s">
        <v>8226</v>
      </c>
      <c r="F394" s="194" t="s">
        <v>8227</v>
      </c>
      <c r="G394" s="195" t="s">
        <v>8051</v>
      </c>
      <c r="H394" s="196">
        <v>1</v>
      </c>
      <c r="I394" s="197"/>
      <c r="J394" s="198">
        <f t="shared" si="120"/>
        <v>0</v>
      </c>
      <c r="K394" s="194" t="s">
        <v>1</v>
      </c>
      <c r="L394" s="39"/>
      <c r="M394" s="199" t="s">
        <v>1</v>
      </c>
      <c r="N394" s="200" t="s">
        <v>41</v>
      </c>
      <c r="O394" s="71"/>
      <c r="P394" s="201">
        <f t="shared" si="121"/>
        <v>0</v>
      </c>
      <c r="Q394" s="201">
        <v>0</v>
      </c>
      <c r="R394" s="201">
        <f t="shared" si="122"/>
        <v>0</v>
      </c>
      <c r="S394" s="201">
        <v>0</v>
      </c>
      <c r="T394" s="202">
        <f t="shared" si="123"/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84</v>
      </c>
      <c r="AY394" s="17" t="s">
        <v>272</v>
      </c>
      <c r="BE394" s="204">
        <f t="shared" si="124"/>
        <v>0</v>
      </c>
      <c r="BF394" s="204">
        <f t="shared" si="125"/>
        <v>0</v>
      </c>
      <c r="BG394" s="204">
        <f t="shared" si="126"/>
        <v>0</v>
      </c>
      <c r="BH394" s="204">
        <f t="shared" si="127"/>
        <v>0</v>
      </c>
      <c r="BI394" s="204">
        <f t="shared" si="128"/>
        <v>0</v>
      </c>
      <c r="BJ394" s="17" t="s">
        <v>16</v>
      </c>
      <c r="BK394" s="204">
        <f t="shared" si="129"/>
        <v>0</v>
      </c>
      <c r="BL394" s="17" t="s">
        <v>279</v>
      </c>
      <c r="BM394" s="203" t="s">
        <v>3709</v>
      </c>
    </row>
    <row r="395" spans="1:65" s="2" customFormat="1" ht="49.15" customHeight="1">
      <c r="A395" s="34"/>
      <c r="B395" s="35"/>
      <c r="C395" s="192" t="s">
        <v>2214</v>
      </c>
      <c r="D395" s="192" t="s">
        <v>274</v>
      </c>
      <c r="E395" s="193" t="s">
        <v>8228</v>
      </c>
      <c r="F395" s="194" t="s">
        <v>8229</v>
      </c>
      <c r="G395" s="195" t="s">
        <v>8051</v>
      </c>
      <c r="H395" s="196">
        <v>1</v>
      </c>
      <c r="I395" s="197"/>
      <c r="J395" s="198">
        <f t="shared" si="120"/>
        <v>0</v>
      </c>
      <c r="K395" s="194" t="s">
        <v>1</v>
      </c>
      <c r="L395" s="39"/>
      <c r="M395" s="199" t="s">
        <v>1</v>
      </c>
      <c r="N395" s="200" t="s">
        <v>41</v>
      </c>
      <c r="O395" s="71"/>
      <c r="P395" s="201">
        <f t="shared" si="121"/>
        <v>0</v>
      </c>
      <c r="Q395" s="201">
        <v>0</v>
      </c>
      <c r="R395" s="201">
        <f t="shared" si="122"/>
        <v>0</v>
      </c>
      <c r="S395" s="201">
        <v>0</v>
      </c>
      <c r="T395" s="202">
        <f t="shared" si="123"/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3" t="s">
        <v>279</v>
      </c>
      <c r="AT395" s="203" t="s">
        <v>274</v>
      </c>
      <c r="AU395" s="203" t="s">
        <v>84</v>
      </c>
      <c r="AY395" s="17" t="s">
        <v>272</v>
      </c>
      <c r="BE395" s="204">
        <f t="shared" si="124"/>
        <v>0</v>
      </c>
      <c r="BF395" s="204">
        <f t="shared" si="125"/>
        <v>0</v>
      </c>
      <c r="BG395" s="204">
        <f t="shared" si="126"/>
        <v>0</v>
      </c>
      <c r="BH395" s="204">
        <f t="shared" si="127"/>
        <v>0</v>
      </c>
      <c r="BI395" s="204">
        <f t="shared" si="128"/>
        <v>0</v>
      </c>
      <c r="BJ395" s="17" t="s">
        <v>16</v>
      </c>
      <c r="BK395" s="204">
        <f t="shared" si="129"/>
        <v>0</v>
      </c>
      <c r="BL395" s="17" t="s">
        <v>279</v>
      </c>
      <c r="BM395" s="203" t="s">
        <v>3719</v>
      </c>
    </row>
    <row r="396" spans="1:65" s="2" customFormat="1" ht="49.15" customHeight="1">
      <c r="A396" s="34"/>
      <c r="B396" s="35"/>
      <c r="C396" s="192" t="s">
        <v>2229</v>
      </c>
      <c r="D396" s="192" t="s">
        <v>274</v>
      </c>
      <c r="E396" s="193" t="s">
        <v>8230</v>
      </c>
      <c r="F396" s="194" t="s">
        <v>8231</v>
      </c>
      <c r="G396" s="195" t="s">
        <v>5242</v>
      </c>
      <c r="H396" s="196">
        <v>1</v>
      </c>
      <c r="I396" s="197"/>
      <c r="J396" s="198">
        <f t="shared" si="120"/>
        <v>0</v>
      </c>
      <c r="K396" s="194" t="s">
        <v>1</v>
      </c>
      <c r="L396" s="39"/>
      <c r="M396" s="199" t="s">
        <v>1</v>
      </c>
      <c r="N396" s="200" t="s">
        <v>41</v>
      </c>
      <c r="O396" s="71"/>
      <c r="P396" s="201">
        <f t="shared" si="121"/>
        <v>0</v>
      </c>
      <c r="Q396" s="201">
        <v>0</v>
      </c>
      <c r="R396" s="201">
        <f t="shared" si="122"/>
        <v>0</v>
      </c>
      <c r="S396" s="201">
        <v>0</v>
      </c>
      <c r="T396" s="202">
        <f t="shared" si="123"/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84</v>
      </c>
      <c r="AY396" s="17" t="s">
        <v>272</v>
      </c>
      <c r="BE396" s="204">
        <f t="shared" si="124"/>
        <v>0</v>
      </c>
      <c r="BF396" s="204">
        <f t="shared" si="125"/>
        <v>0</v>
      </c>
      <c r="BG396" s="204">
        <f t="shared" si="126"/>
        <v>0</v>
      </c>
      <c r="BH396" s="204">
        <f t="shared" si="127"/>
        <v>0</v>
      </c>
      <c r="BI396" s="204">
        <f t="shared" si="128"/>
        <v>0</v>
      </c>
      <c r="BJ396" s="17" t="s">
        <v>16</v>
      </c>
      <c r="BK396" s="204">
        <f t="shared" si="129"/>
        <v>0</v>
      </c>
      <c r="BL396" s="17" t="s">
        <v>279</v>
      </c>
      <c r="BM396" s="203" t="s">
        <v>3731</v>
      </c>
    </row>
    <row r="397" spans="1:65" s="2" customFormat="1" ht="62.65" customHeight="1">
      <c r="A397" s="34"/>
      <c r="B397" s="35"/>
      <c r="C397" s="192" t="s">
        <v>6946</v>
      </c>
      <c r="D397" s="192" t="s">
        <v>274</v>
      </c>
      <c r="E397" s="193" t="s">
        <v>8232</v>
      </c>
      <c r="F397" s="194" t="s">
        <v>8233</v>
      </c>
      <c r="G397" s="195" t="s">
        <v>5242</v>
      </c>
      <c r="H397" s="196">
        <v>39</v>
      </c>
      <c r="I397" s="197"/>
      <c r="J397" s="198">
        <f t="shared" si="120"/>
        <v>0</v>
      </c>
      <c r="K397" s="194" t="s">
        <v>1</v>
      </c>
      <c r="L397" s="39"/>
      <c r="M397" s="199" t="s">
        <v>1</v>
      </c>
      <c r="N397" s="200" t="s">
        <v>41</v>
      </c>
      <c r="O397" s="71"/>
      <c r="P397" s="201">
        <f t="shared" si="121"/>
        <v>0</v>
      </c>
      <c r="Q397" s="201">
        <v>0</v>
      </c>
      <c r="R397" s="201">
        <f t="shared" si="122"/>
        <v>0</v>
      </c>
      <c r="S397" s="201">
        <v>0</v>
      </c>
      <c r="T397" s="202">
        <f t="shared" si="123"/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279</v>
      </c>
      <c r="AT397" s="203" t="s">
        <v>274</v>
      </c>
      <c r="AU397" s="203" t="s">
        <v>84</v>
      </c>
      <c r="AY397" s="17" t="s">
        <v>272</v>
      </c>
      <c r="BE397" s="204">
        <f t="shared" si="124"/>
        <v>0</v>
      </c>
      <c r="BF397" s="204">
        <f t="shared" si="125"/>
        <v>0</v>
      </c>
      <c r="BG397" s="204">
        <f t="shared" si="126"/>
        <v>0</v>
      </c>
      <c r="BH397" s="204">
        <f t="shared" si="127"/>
        <v>0</v>
      </c>
      <c r="BI397" s="204">
        <f t="shared" si="128"/>
        <v>0</v>
      </c>
      <c r="BJ397" s="17" t="s">
        <v>16</v>
      </c>
      <c r="BK397" s="204">
        <f t="shared" si="129"/>
        <v>0</v>
      </c>
      <c r="BL397" s="17" t="s">
        <v>279</v>
      </c>
      <c r="BM397" s="203" t="s">
        <v>3743</v>
      </c>
    </row>
    <row r="398" spans="1:65" s="2" customFormat="1" ht="49.15" customHeight="1">
      <c r="A398" s="34"/>
      <c r="B398" s="35"/>
      <c r="C398" s="192" t="s">
        <v>7096</v>
      </c>
      <c r="D398" s="192" t="s">
        <v>274</v>
      </c>
      <c r="E398" s="193" t="s">
        <v>8234</v>
      </c>
      <c r="F398" s="194" t="s">
        <v>8235</v>
      </c>
      <c r="G398" s="195" t="s">
        <v>5242</v>
      </c>
      <c r="H398" s="196">
        <v>43</v>
      </c>
      <c r="I398" s="197"/>
      <c r="J398" s="198">
        <f t="shared" si="120"/>
        <v>0</v>
      </c>
      <c r="K398" s="194" t="s">
        <v>1</v>
      </c>
      <c r="L398" s="39"/>
      <c r="M398" s="199" t="s">
        <v>1</v>
      </c>
      <c r="N398" s="200" t="s">
        <v>41</v>
      </c>
      <c r="O398" s="71"/>
      <c r="P398" s="201">
        <f t="shared" si="121"/>
        <v>0</v>
      </c>
      <c r="Q398" s="201">
        <v>0</v>
      </c>
      <c r="R398" s="201">
        <f t="shared" si="122"/>
        <v>0</v>
      </c>
      <c r="S398" s="201">
        <v>0</v>
      </c>
      <c r="T398" s="202">
        <f t="shared" si="123"/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279</v>
      </c>
      <c r="AT398" s="203" t="s">
        <v>274</v>
      </c>
      <c r="AU398" s="203" t="s">
        <v>84</v>
      </c>
      <c r="AY398" s="17" t="s">
        <v>272</v>
      </c>
      <c r="BE398" s="204">
        <f t="shared" si="124"/>
        <v>0</v>
      </c>
      <c r="BF398" s="204">
        <f t="shared" si="125"/>
        <v>0</v>
      </c>
      <c r="BG398" s="204">
        <f t="shared" si="126"/>
        <v>0</v>
      </c>
      <c r="BH398" s="204">
        <f t="shared" si="127"/>
        <v>0</v>
      </c>
      <c r="BI398" s="204">
        <f t="shared" si="128"/>
        <v>0</v>
      </c>
      <c r="BJ398" s="17" t="s">
        <v>16</v>
      </c>
      <c r="BK398" s="204">
        <f t="shared" si="129"/>
        <v>0</v>
      </c>
      <c r="BL398" s="17" t="s">
        <v>279</v>
      </c>
      <c r="BM398" s="203" t="s">
        <v>3754</v>
      </c>
    </row>
    <row r="399" spans="1:65" s="2" customFormat="1" ht="49.15" customHeight="1">
      <c r="A399" s="34"/>
      <c r="B399" s="35"/>
      <c r="C399" s="192" t="s">
        <v>6949</v>
      </c>
      <c r="D399" s="192" t="s">
        <v>274</v>
      </c>
      <c r="E399" s="193" t="s">
        <v>8236</v>
      </c>
      <c r="F399" s="194" t="s">
        <v>8237</v>
      </c>
      <c r="G399" s="195" t="s">
        <v>5242</v>
      </c>
      <c r="H399" s="196">
        <v>12</v>
      </c>
      <c r="I399" s="197"/>
      <c r="J399" s="198">
        <f t="shared" si="120"/>
        <v>0</v>
      </c>
      <c r="K399" s="194" t="s">
        <v>1</v>
      </c>
      <c r="L399" s="39"/>
      <c r="M399" s="199" t="s">
        <v>1</v>
      </c>
      <c r="N399" s="200" t="s">
        <v>41</v>
      </c>
      <c r="O399" s="71"/>
      <c r="P399" s="201">
        <f t="shared" si="121"/>
        <v>0</v>
      </c>
      <c r="Q399" s="201">
        <v>0</v>
      </c>
      <c r="R399" s="201">
        <f t="shared" si="122"/>
        <v>0</v>
      </c>
      <c r="S399" s="201">
        <v>0</v>
      </c>
      <c r="T399" s="202">
        <f t="shared" si="123"/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84</v>
      </c>
      <c r="AY399" s="17" t="s">
        <v>272</v>
      </c>
      <c r="BE399" s="204">
        <f t="shared" si="124"/>
        <v>0</v>
      </c>
      <c r="BF399" s="204">
        <f t="shared" si="125"/>
        <v>0</v>
      </c>
      <c r="BG399" s="204">
        <f t="shared" si="126"/>
        <v>0</v>
      </c>
      <c r="BH399" s="204">
        <f t="shared" si="127"/>
        <v>0</v>
      </c>
      <c r="BI399" s="204">
        <f t="shared" si="128"/>
        <v>0</v>
      </c>
      <c r="BJ399" s="17" t="s">
        <v>16</v>
      </c>
      <c r="BK399" s="204">
        <f t="shared" si="129"/>
        <v>0</v>
      </c>
      <c r="BL399" s="17" t="s">
        <v>279</v>
      </c>
      <c r="BM399" s="203" t="s">
        <v>3787</v>
      </c>
    </row>
    <row r="400" spans="1:65" s="2" customFormat="1" ht="49.15" customHeight="1">
      <c r="A400" s="34"/>
      <c r="B400" s="35"/>
      <c r="C400" s="192" t="s">
        <v>2239</v>
      </c>
      <c r="D400" s="192" t="s">
        <v>274</v>
      </c>
      <c r="E400" s="193" t="s">
        <v>8238</v>
      </c>
      <c r="F400" s="194" t="s">
        <v>8239</v>
      </c>
      <c r="G400" s="195" t="s">
        <v>5242</v>
      </c>
      <c r="H400" s="196">
        <v>43</v>
      </c>
      <c r="I400" s="197"/>
      <c r="J400" s="198">
        <f t="shared" si="120"/>
        <v>0</v>
      </c>
      <c r="K400" s="194" t="s">
        <v>1</v>
      </c>
      <c r="L400" s="39"/>
      <c r="M400" s="199" t="s">
        <v>1</v>
      </c>
      <c r="N400" s="200" t="s">
        <v>41</v>
      </c>
      <c r="O400" s="71"/>
      <c r="P400" s="201">
        <f t="shared" si="121"/>
        <v>0</v>
      </c>
      <c r="Q400" s="201">
        <v>0</v>
      </c>
      <c r="R400" s="201">
        <f t="shared" si="122"/>
        <v>0</v>
      </c>
      <c r="S400" s="201">
        <v>0</v>
      </c>
      <c r="T400" s="202">
        <f t="shared" si="123"/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279</v>
      </c>
      <c r="AT400" s="203" t="s">
        <v>274</v>
      </c>
      <c r="AU400" s="203" t="s">
        <v>84</v>
      </c>
      <c r="AY400" s="17" t="s">
        <v>272</v>
      </c>
      <c r="BE400" s="204">
        <f t="shared" si="124"/>
        <v>0</v>
      </c>
      <c r="BF400" s="204">
        <f t="shared" si="125"/>
        <v>0</v>
      </c>
      <c r="BG400" s="204">
        <f t="shared" si="126"/>
        <v>0</v>
      </c>
      <c r="BH400" s="204">
        <f t="shared" si="127"/>
        <v>0</v>
      </c>
      <c r="BI400" s="204">
        <f t="shared" si="128"/>
        <v>0</v>
      </c>
      <c r="BJ400" s="17" t="s">
        <v>16</v>
      </c>
      <c r="BK400" s="204">
        <f t="shared" si="129"/>
        <v>0</v>
      </c>
      <c r="BL400" s="17" t="s">
        <v>279</v>
      </c>
      <c r="BM400" s="203" t="s">
        <v>3798</v>
      </c>
    </row>
    <row r="401" spans="1:65" s="2" customFormat="1" ht="37.9" customHeight="1">
      <c r="A401" s="34"/>
      <c r="B401" s="35"/>
      <c r="C401" s="192" t="s">
        <v>6111</v>
      </c>
      <c r="D401" s="192" t="s">
        <v>274</v>
      </c>
      <c r="E401" s="193" t="s">
        <v>8240</v>
      </c>
      <c r="F401" s="194" t="s">
        <v>8241</v>
      </c>
      <c r="G401" s="195" t="s">
        <v>5242</v>
      </c>
      <c r="H401" s="196">
        <v>4</v>
      </c>
      <c r="I401" s="197"/>
      <c r="J401" s="198">
        <f t="shared" si="120"/>
        <v>0</v>
      </c>
      <c r="K401" s="194" t="s">
        <v>1</v>
      </c>
      <c r="L401" s="39"/>
      <c r="M401" s="199" t="s">
        <v>1</v>
      </c>
      <c r="N401" s="200" t="s">
        <v>41</v>
      </c>
      <c r="O401" s="71"/>
      <c r="P401" s="201">
        <f t="shared" si="121"/>
        <v>0</v>
      </c>
      <c r="Q401" s="201">
        <v>0</v>
      </c>
      <c r="R401" s="201">
        <f t="shared" si="122"/>
        <v>0</v>
      </c>
      <c r="S401" s="201">
        <v>0</v>
      </c>
      <c r="T401" s="202">
        <f t="shared" si="123"/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279</v>
      </c>
      <c r="AT401" s="203" t="s">
        <v>274</v>
      </c>
      <c r="AU401" s="203" t="s">
        <v>84</v>
      </c>
      <c r="AY401" s="17" t="s">
        <v>272</v>
      </c>
      <c r="BE401" s="204">
        <f t="shared" si="124"/>
        <v>0</v>
      </c>
      <c r="BF401" s="204">
        <f t="shared" si="125"/>
        <v>0</v>
      </c>
      <c r="BG401" s="204">
        <f t="shared" si="126"/>
        <v>0</v>
      </c>
      <c r="BH401" s="204">
        <f t="shared" si="127"/>
        <v>0</v>
      </c>
      <c r="BI401" s="204">
        <f t="shared" si="128"/>
        <v>0</v>
      </c>
      <c r="BJ401" s="17" t="s">
        <v>16</v>
      </c>
      <c r="BK401" s="204">
        <f t="shared" si="129"/>
        <v>0</v>
      </c>
      <c r="BL401" s="17" t="s">
        <v>279</v>
      </c>
      <c r="BM401" s="203" t="s">
        <v>3804</v>
      </c>
    </row>
    <row r="402" spans="1:65" s="2" customFormat="1" ht="49.15" customHeight="1">
      <c r="A402" s="34"/>
      <c r="B402" s="35"/>
      <c r="C402" s="192" t="s">
        <v>7102</v>
      </c>
      <c r="D402" s="192" t="s">
        <v>274</v>
      </c>
      <c r="E402" s="193" t="s">
        <v>8242</v>
      </c>
      <c r="F402" s="194" t="s">
        <v>8243</v>
      </c>
      <c r="G402" s="195" t="s">
        <v>5242</v>
      </c>
      <c r="H402" s="196">
        <v>2</v>
      </c>
      <c r="I402" s="197"/>
      <c r="J402" s="198">
        <f t="shared" si="120"/>
        <v>0</v>
      </c>
      <c r="K402" s="194" t="s">
        <v>1</v>
      </c>
      <c r="L402" s="39"/>
      <c r="M402" s="199" t="s">
        <v>1</v>
      </c>
      <c r="N402" s="200" t="s">
        <v>41</v>
      </c>
      <c r="O402" s="71"/>
      <c r="P402" s="201">
        <f t="shared" si="121"/>
        <v>0</v>
      </c>
      <c r="Q402" s="201">
        <v>0</v>
      </c>
      <c r="R402" s="201">
        <f t="shared" si="122"/>
        <v>0</v>
      </c>
      <c r="S402" s="201">
        <v>0</v>
      </c>
      <c r="T402" s="202">
        <f t="shared" si="123"/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84</v>
      </c>
      <c r="AY402" s="17" t="s">
        <v>272</v>
      </c>
      <c r="BE402" s="204">
        <f t="shared" si="124"/>
        <v>0</v>
      </c>
      <c r="BF402" s="204">
        <f t="shared" si="125"/>
        <v>0</v>
      </c>
      <c r="BG402" s="204">
        <f t="shared" si="126"/>
        <v>0</v>
      </c>
      <c r="BH402" s="204">
        <f t="shared" si="127"/>
        <v>0</v>
      </c>
      <c r="BI402" s="204">
        <f t="shared" si="128"/>
        <v>0</v>
      </c>
      <c r="BJ402" s="17" t="s">
        <v>16</v>
      </c>
      <c r="BK402" s="204">
        <f t="shared" si="129"/>
        <v>0</v>
      </c>
      <c r="BL402" s="17" t="s">
        <v>279</v>
      </c>
      <c r="BM402" s="203" t="s">
        <v>3814</v>
      </c>
    </row>
    <row r="403" spans="1:65" s="2" customFormat="1" ht="44.25" customHeight="1">
      <c r="A403" s="34"/>
      <c r="B403" s="35"/>
      <c r="C403" s="192" t="s">
        <v>2245</v>
      </c>
      <c r="D403" s="192" t="s">
        <v>274</v>
      </c>
      <c r="E403" s="193" t="s">
        <v>8244</v>
      </c>
      <c r="F403" s="194" t="s">
        <v>8245</v>
      </c>
      <c r="G403" s="195" t="s">
        <v>5242</v>
      </c>
      <c r="H403" s="196">
        <v>4</v>
      </c>
      <c r="I403" s="197"/>
      <c r="J403" s="198">
        <f t="shared" si="120"/>
        <v>0</v>
      </c>
      <c r="K403" s="194" t="s">
        <v>1</v>
      </c>
      <c r="L403" s="39"/>
      <c r="M403" s="199" t="s">
        <v>1</v>
      </c>
      <c r="N403" s="200" t="s">
        <v>41</v>
      </c>
      <c r="O403" s="71"/>
      <c r="P403" s="201">
        <f t="shared" si="121"/>
        <v>0</v>
      </c>
      <c r="Q403" s="201">
        <v>0</v>
      </c>
      <c r="R403" s="201">
        <f t="shared" si="122"/>
        <v>0</v>
      </c>
      <c r="S403" s="201">
        <v>0</v>
      </c>
      <c r="T403" s="202">
        <f t="shared" si="123"/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279</v>
      </c>
      <c r="AT403" s="203" t="s">
        <v>274</v>
      </c>
      <c r="AU403" s="203" t="s">
        <v>84</v>
      </c>
      <c r="AY403" s="17" t="s">
        <v>272</v>
      </c>
      <c r="BE403" s="204">
        <f t="shared" si="124"/>
        <v>0</v>
      </c>
      <c r="BF403" s="204">
        <f t="shared" si="125"/>
        <v>0</v>
      </c>
      <c r="BG403" s="204">
        <f t="shared" si="126"/>
        <v>0</v>
      </c>
      <c r="BH403" s="204">
        <f t="shared" si="127"/>
        <v>0</v>
      </c>
      <c r="BI403" s="204">
        <f t="shared" si="128"/>
        <v>0</v>
      </c>
      <c r="BJ403" s="17" t="s">
        <v>16</v>
      </c>
      <c r="BK403" s="204">
        <f t="shared" si="129"/>
        <v>0</v>
      </c>
      <c r="BL403" s="17" t="s">
        <v>279</v>
      </c>
      <c r="BM403" s="203" t="s">
        <v>3833</v>
      </c>
    </row>
    <row r="404" spans="1:65" s="2" customFormat="1" ht="44.25" customHeight="1">
      <c r="A404" s="34"/>
      <c r="B404" s="35"/>
      <c r="C404" s="192" t="s">
        <v>7105</v>
      </c>
      <c r="D404" s="192" t="s">
        <v>274</v>
      </c>
      <c r="E404" s="193" t="s">
        <v>8246</v>
      </c>
      <c r="F404" s="194" t="s">
        <v>8247</v>
      </c>
      <c r="G404" s="195" t="s">
        <v>5242</v>
      </c>
      <c r="H404" s="196">
        <v>9</v>
      </c>
      <c r="I404" s="197"/>
      <c r="J404" s="198">
        <f t="shared" si="120"/>
        <v>0</v>
      </c>
      <c r="K404" s="194" t="s">
        <v>1</v>
      </c>
      <c r="L404" s="39"/>
      <c r="M404" s="199" t="s">
        <v>1</v>
      </c>
      <c r="N404" s="200" t="s">
        <v>41</v>
      </c>
      <c r="O404" s="71"/>
      <c r="P404" s="201">
        <f t="shared" si="121"/>
        <v>0</v>
      </c>
      <c r="Q404" s="201">
        <v>0</v>
      </c>
      <c r="R404" s="201">
        <f t="shared" si="122"/>
        <v>0</v>
      </c>
      <c r="S404" s="201">
        <v>0</v>
      </c>
      <c r="T404" s="202">
        <f t="shared" si="123"/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279</v>
      </c>
      <c r="AT404" s="203" t="s">
        <v>274</v>
      </c>
      <c r="AU404" s="203" t="s">
        <v>84</v>
      </c>
      <c r="AY404" s="17" t="s">
        <v>272</v>
      </c>
      <c r="BE404" s="204">
        <f t="shared" si="124"/>
        <v>0</v>
      </c>
      <c r="BF404" s="204">
        <f t="shared" si="125"/>
        <v>0</v>
      </c>
      <c r="BG404" s="204">
        <f t="shared" si="126"/>
        <v>0</v>
      </c>
      <c r="BH404" s="204">
        <f t="shared" si="127"/>
        <v>0</v>
      </c>
      <c r="BI404" s="204">
        <f t="shared" si="128"/>
        <v>0</v>
      </c>
      <c r="BJ404" s="17" t="s">
        <v>16</v>
      </c>
      <c r="BK404" s="204">
        <f t="shared" si="129"/>
        <v>0</v>
      </c>
      <c r="BL404" s="17" t="s">
        <v>279</v>
      </c>
      <c r="BM404" s="203" t="s">
        <v>3853</v>
      </c>
    </row>
    <row r="405" spans="1:65" s="2" customFormat="1" ht="44.25" customHeight="1">
      <c r="A405" s="34"/>
      <c r="B405" s="35"/>
      <c r="C405" s="192" t="s">
        <v>2250</v>
      </c>
      <c r="D405" s="192" t="s">
        <v>274</v>
      </c>
      <c r="E405" s="193" t="s">
        <v>8248</v>
      </c>
      <c r="F405" s="194" t="s">
        <v>8249</v>
      </c>
      <c r="G405" s="195" t="s">
        <v>5242</v>
      </c>
      <c r="H405" s="196">
        <v>2</v>
      </c>
      <c r="I405" s="197"/>
      <c r="J405" s="198">
        <f t="shared" si="120"/>
        <v>0</v>
      </c>
      <c r="K405" s="194" t="s">
        <v>1</v>
      </c>
      <c r="L405" s="39"/>
      <c r="M405" s="199" t="s">
        <v>1</v>
      </c>
      <c r="N405" s="200" t="s">
        <v>41</v>
      </c>
      <c r="O405" s="71"/>
      <c r="P405" s="201">
        <f t="shared" si="121"/>
        <v>0</v>
      </c>
      <c r="Q405" s="201">
        <v>0</v>
      </c>
      <c r="R405" s="201">
        <f t="shared" si="122"/>
        <v>0</v>
      </c>
      <c r="S405" s="201">
        <v>0</v>
      </c>
      <c r="T405" s="202">
        <f t="shared" si="123"/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84</v>
      </c>
      <c r="AY405" s="17" t="s">
        <v>272</v>
      </c>
      <c r="BE405" s="204">
        <f t="shared" si="124"/>
        <v>0</v>
      </c>
      <c r="BF405" s="204">
        <f t="shared" si="125"/>
        <v>0</v>
      </c>
      <c r="BG405" s="204">
        <f t="shared" si="126"/>
        <v>0</v>
      </c>
      <c r="BH405" s="204">
        <f t="shared" si="127"/>
        <v>0</v>
      </c>
      <c r="BI405" s="204">
        <f t="shared" si="128"/>
        <v>0</v>
      </c>
      <c r="BJ405" s="17" t="s">
        <v>16</v>
      </c>
      <c r="BK405" s="204">
        <f t="shared" si="129"/>
        <v>0</v>
      </c>
      <c r="BL405" s="17" t="s">
        <v>279</v>
      </c>
      <c r="BM405" s="203" t="s">
        <v>3898</v>
      </c>
    </row>
    <row r="406" spans="1:65" s="2" customFormat="1" ht="37.9" customHeight="1">
      <c r="A406" s="34"/>
      <c r="B406" s="35"/>
      <c r="C406" s="192" t="s">
        <v>2262</v>
      </c>
      <c r="D406" s="192" t="s">
        <v>274</v>
      </c>
      <c r="E406" s="193" t="s">
        <v>8250</v>
      </c>
      <c r="F406" s="194" t="s">
        <v>8251</v>
      </c>
      <c r="G406" s="195" t="s">
        <v>5242</v>
      </c>
      <c r="H406" s="196">
        <v>1</v>
      </c>
      <c r="I406" s="197"/>
      <c r="J406" s="198">
        <f t="shared" si="120"/>
        <v>0</v>
      </c>
      <c r="K406" s="194" t="s">
        <v>1</v>
      </c>
      <c r="L406" s="39"/>
      <c r="M406" s="199" t="s">
        <v>1</v>
      </c>
      <c r="N406" s="200" t="s">
        <v>41</v>
      </c>
      <c r="O406" s="71"/>
      <c r="P406" s="201">
        <f t="shared" si="121"/>
        <v>0</v>
      </c>
      <c r="Q406" s="201">
        <v>0</v>
      </c>
      <c r="R406" s="201">
        <f t="shared" si="122"/>
        <v>0</v>
      </c>
      <c r="S406" s="201">
        <v>0</v>
      </c>
      <c r="T406" s="202">
        <f t="shared" si="123"/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279</v>
      </c>
      <c r="AT406" s="203" t="s">
        <v>274</v>
      </c>
      <c r="AU406" s="203" t="s">
        <v>84</v>
      </c>
      <c r="AY406" s="17" t="s">
        <v>272</v>
      </c>
      <c r="BE406" s="204">
        <f t="shared" si="124"/>
        <v>0</v>
      </c>
      <c r="BF406" s="204">
        <f t="shared" si="125"/>
        <v>0</v>
      </c>
      <c r="BG406" s="204">
        <f t="shared" si="126"/>
        <v>0</v>
      </c>
      <c r="BH406" s="204">
        <f t="shared" si="127"/>
        <v>0</v>
      </c>
      <c r="BI406" s="204">
        <f t="shared" si="128"/>
        <v>0</v>
      </c>
      <c r="BJ406" s="17" t="s">
        <v>16</v>
      </c>
      <c r="BK406" s="204">
        <f t="shared" si="129"/>
        <v>0</v>
      </c>
      <c r="BL406" s="17" t="s">
        <v>279</v>
      </c>
      <c r="BM406" s="203" t="s">
        <v>3912</v>
      </c>
    </row>
    <row r="407" spans="1:65" s="2" customFormat="1" ht="44.25" customHeight="1">
      <c r="A407" s="34"/>
      <c r="B407" s="35"/>
      <c r="C407" s="192" t="s">
        <v>6957</v>
      </c>
      <c r="D407" s="192" t="s">
        <v>274</v>
      </c>
      <c r="E407" s="193" t="s">
        <v>8252</v>
      </c>
      <c r="F407" s="194" t="s">
        <v>8253</v>
      </c>
      <c r="G407" s="195" t="s">
        <v>5242</v>
      </c>
      <c r="H407" s="196">
        <v>1</v>
      </c>
      <c r="I407" s="197"/>
      <c r="J407" s="198">
        <f t="shared" si="120"/>
        <v>0</v>
      </c>
      <c r="K407" s="194" t="s">
        <v>1</v>
      </c>
      <c r="L407" s="39"/>
      <c r="M407" s="199" t="s">
        <v>1</v>
      </c>
      <c r="N407" s="200" t="s">
        <v>41</v>
      </c>
      <c r="O407" s="71"/>
      <c r="P407" s="201">
        <f t="shared" si="121"/>
        <v>0</v>
      </c>
      <c r="Q407" s="201">
        <v>0</v>
      </c>
      <c r="R407" s="201">
        <f t="shared" si="122"/>
        <v>0</v>
      </c>
      <c r="S407" s="201">
        <v>0</v>
      </c>
      <c r="T407" s="202">
        <f t="shared" si="123"/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84</v>
      </c>
      <c r="AY407" s="17" t="s">
        <v>272</v>
      </c>
      <c r="BE407" s="204">
        <f t="shared" si="124"/>
        <v>0</v>
      </c>
      <c r="BF407" s="204">
        <f t="shared" si="125"/>
        <v>0</v>
      </c>
      <c r="BG407" s="204">
        <f t="shared" si="126"/>
        <v>0</v>
      </c>
      <c r="BH407" s="204">
        <f t="shared" si="127"/>
        <v>0</v>
      </c>
      <c r="BI407" s="204">
        <f t="shared" si="128"/>
        <v>0</v>
      </c>
      <c r="BJ407" s="17" t="s">
        <v>16</v>
      </c>
      <c r="BK407" s="204">
        <f t="shared" si="129"/>
        <v>0</v>
      </c>
      <c r="BL407" s="17" t="s">
        <v>279</v>
      </c>
      <c r="BM407" s="203" t="s">
        <v>3940</v>
      </c>
    </row>
    <row r="408" spans="1:65" s="2" customFormat="1" ht="55.5" customHeight="1">
      <c r="A408" s="34"/>
      <c r="B408" s="35"/>
      <c r="C408" s="192" t="s">
        <v>2267</v>
      </c>
      <c r="D408" s="192" t="s">
        <v>274</v>
      </c>
      <c r="E408" s="193" t="s">
        <v>8254</v>
      </c>
      <c r="F408" s="194" t="s">
        <v>8255</v>
      </c>
      <c r="G408" s="195" t="s">
        <v>5242</v>
      </c>
      <c r="H408" s="196">
        <v>5</v>
      </c>
      <c r="I408" s="197"/>
      <c r="J408" s="198">
        <f t="shared" si="120"/>
        <v>0</v>
      </c>
      <c r="K408" s="194" t="s">
        <v>1</v>
      </c>
      <c r="L408" s="39"/>
      <c r="M408" s="199" t="s">
        <v>1</v>
      </c>
      <c r="N408" s="200" t="s">
        <v>41</v>
      </c>
      <c r="O408" s="71"/>
      <c r="P408" s="201">
        <f t="shared" si="121"/>
        <v>0</v>
      </c>
      <c r="Q408" s="201">
        <v>0</v>
      </c>
      <c r="R408" s="201">
        <f t="shared" si="122"/>
        <v>0</v>
      </c>
      <c r="S408" s="201">
        <v>0</v>
      </c>
      <c r="T408" s="202">
        <f t="shared" si="123"/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279</v>
      </c>
      <c r="AT408" s="203" t="s">
        <v>274</v>
      </c>
      <c r="AU408" s="203" t="s">
        <v>84</v>
      </c>
      <c r="AY408" s="17" t="s">
        <v>272</v>
      </c>
      <c r="BE408" s="204">
        <f t="shared" si="124"/>
        <v>0</v>
      </c>
      <c r="BF408" s="204">
        <f t="shared" si="125"/>
        <v>0</v>
      </c>
      <c r="BG408" s="204">
        <f t="shared" si="126"/>
        <v>0</v>
      </c>
      <c r="BH408" s="204">
        <f t="shared" si="127"/>
        <v>0</v>
      </c>
      <c r="BI408" s="204">
        <f t="shared" si="128"/>
        <v>0</v>
      </c>
      <c r="BJ408" s="17" t="s">
        <v>16</v>
      </c>
      <c r="BK408" s="204">
        <f t="shared" si="129"/>
        <v>0</v>
      </c>
      <c r="BL408" s="17" t="s">
        <v>279</v>
      </c>
      <c r="BM408" s="203" t="s">
        <v>3959</v>
      </c>
    </row>
    <row r="409" spans="1:65" s="2" customFormat="1" ht="24.2" customHeight="1">
      <c r="A409" s="34"/>
      <c r="B409" s="35"/>
      <c r="C409" s="192" t="s">
        <v>2277</v>
      </c>
      <c r="D409" s="192" t="s">
        <v>274</v>
      </c>
      <c r="E409" s="193" t="s">
        <v>8256</v>
      </c>
      <c r="F409" s="194" t="s">
        <v>8257</v>
      </c>
      <c r="G409" s="195" t="s">
        <v>5242</v>
      </c>
      <c r="H409" s="196">
        <v>10</v>
      </c>
      <c r="I409" s="197"/>
      <c r="J409" s="198">
        <f t="shared" si="120"/>
        <v>0</v>
      </c>
      <c r="K409" s="194" t="s">
        <v>1</v>
      </c>
      <c r="L409" s="39"/>
      <c r="M409" s="199" t="s">
        <v>1</v>
      </c>
      <c r="N409" s="200" t="s">
        <v>41</v>
      </c>
      <c r="O409" s="71"/>
      <c r="P409" s="201">
        <f t="shared" si="121"/>
        <v>0</v>
      </c>
      <c r="Q409" s="201">
        <v>0</v>
      </c>
      <c r="R409" s="201">
        <f t="shared" si="122"/>
        <v>0</v>
      </c>
      <c r="S409" s="201">
        <v>0</v>
      </c>
      <c r="T409" s="202">
        <f t="shared" si="123"/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279</v>
      </c>
      <c r="AT409" s="203" t="s">
        <v>274</v>
      </c>
      <c r="AU409" s="203" t="s">
        <v>84</v>
      </c>
      <c r="AY409" s="17" t="s">
        <v>272</v>
      </c>
      <c r="BE409" s="204">
        <f t="shared" si="124"/>
        <v>0</v>
      </c>
      <c r="BF409" s="204">
        <f t="shared" si="125"/>
        <v>0</v>
      </c>
      <c r="BG409" s="204">
        <f t="shared" si="126"/>
        <v>0</v>
      </c>
      <c r="BH409" s="204">
        <f t="shared" si="127"/>
        <v>0</v>
      </c>
      <c r="BI409" s="204">
        <f t="shared" si="128"/>
        <v>0</v>
      </c>
      <c r="BJ409" s="17" t="s">
        <v>16</v>
      </c>
      <c r="BK409" s="204">
        <f t="shared" si="129"/>
        <v>0</v>
      </c>
      <c r="BL409" s="17" t="s">
        <v>279</v>
      </c>
      <c r="BM409" s="203" t="s">
        <v>3974</v>
      </c>
    </row>
    <row r="410" spans="1:65" s="13" customFormat="1" ht="33.75">
      <c r="B410" s="210"/>
      <c r="C410" s="211"/>
      <c r="D410" s="212" t="s">
        <v>283</v>
      </c>
      <c r="E410" s="213" t="s">
        <v>1</v>
      </c>
      <c r="F410" s="214" t="s">
        <v>8258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84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3" customFormat="1" ht="33.75">
      <c r="B411" s="210"/>
      <c r="C411" s="211"/>
      <c r="D411" s="212" t="s">
        <v>283</v>
      </c>
      <c r="E411" s="213" t="s">
        <v>1</v>
      </c>
      <c r="F411" s="214" t="s">
        <v>8259</v>
      </c>
      <c r="G411" s="211"/>
      <c r="H411" s="213" t="s">
        <v>1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283</v>
      </c>
      <c r="AU411" s="220" t="s">
        <v>84</v>
      </c>
      <c r="AV411" s="13" t="s">
        <v>16</v>
      </c>
      <c r="AW411" s="13" t="s">
        <v>32</v>
      </c>
      <c r="AX411" s="13" t="s">
        <v>76</v>
      </c>
      <c r="AY411" s="220" t="s">
        <v>272</v>
      </c>
    </row>
    <row r="412" spans="1:65" s="14" customFormat="1" ht="11.25">
      <c r="B412" s="221"/>
      <c r="C412" s="222"/>
      <c r="D412" s="212" t="s">
        <v>283</v>
      </c>
      <c r="E412" s="223" t="s">
        <v>1</v>
      </c>
      <c r="F412" s="224" t="s">
        <v>320</v>
      </c>
      <c r="G412" s="222"/>
      <c r="H412" s="225">
        <v>10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283</v>
      </c>
      <c r="AU412" s="231" t="s">
        <v>84</v>
      </c>
      <c r="AV412" s="14" t="s">
        <v>84</v>
      </c>
      <c r="AW412" s="14" t="s">
        <v>32</v>
      </c>
      <c r="AX412" s="14" t="s">
        <v>16</v>
      </c>
      <c r="AY412" s="231" t="s">
        <v>272</v>
      </c>
    </row>
    <row r="413" spans="1:65" s="2" customFormat="1" ht="44.25" customHeight="1">
      <c r="A413" s="34"/>
      <c r="B413" s="35"/>
      <c r="C413" s="192" t="s">
        <v>2307</v>
      </c>
      <c r="D413" s="192" t="s">
        <v>274</v>
      </c>
      <c r="E413" s="193" t="s">
        <v>8260</v>
      </c>
      <c r="F413" s="194" t="s">
        <v>8261</v>
      </c>
      <c r="G413" s="195" t="s">
        <v>5242</v>
      </c>
      <c r="H413" s="196">
        <v>5</v>
      </c>
      <c r="I413" s="197"/>
      <c r="J413" s="198">
        <f t="shared" ref="J413:J419" si="130">ROUND(I413*H413,2)</f>
        <v>0</v>
      </c>
      <c r="K413" s="194" t="s">
        <v>1</v>
      </c>
      <c r="L413" s="39"/>
      <c r="M413" s="199" t="s">
        <v>1</v>
      </c>
      <c r="N413" s="200" t="s">
        <v>41</v>
      </c>
      <c r="O413" s="71"/>
      <c r="P413" s="201">
        <f t="shared" ref="P413:P419" si="131">O413*H413</f>
        <v>0</v>
      </c>
      <c r="Q413" s="201">
        <v>0</v>
      </c>
      <c r="R413" s="201">
        <f t="shared" ref="R413:R419" si="132">Q413*H413</f>
        <v>0</v>
      </c>
      <c r="S413" s="201">
        <v>0</v>
      </c>
      <c r="T413" s="202">
        <f t="shared" ref="T413:T419" si="133"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3" t="s">
        <v>279</v>
      </c>
      <c r="AT413" s="203" t="s">
        <v>274</v>
      </c>
      <c r="AU413" s="203" t="s">
        <v>84</v>
      </c>
      <c r="AY413" s="17" t="s">
        <v>272</v>
      </c>
      <c r="BE413" s="204">
        <f t="shared" ref="BE413:BE419" si="134">IF(N413="základní",J413,0)</f>
        <v>0</v>
      </c>
      <c r="BF413" s="204">
        <f t="shared" ref="BF413:BF419" si="135">IF(N413="snížená",J413,0)</f>
        <v>0</v>
      </c>
      <c r="BG413" s="204">
        <f t="shared" ref="BG413:BG419" si="136">IF(N413="zákl. přenesená",J413,0)</f>
        <v>0</v>
      </c>
      <c r="BH413" s="204">
        <f t="shared" ref="BH413:BH419" si="137">IF(N413="sníž. přenesená",J413,0)</f>
        <v>0</v>
      </c>
      <c r="BI413" s="204">
        <f t="shared" ref="BI413:BI419" si="138">IF(N413="nulová",J413,0)</f>
        <v>0</v>
      </c>
      <c r="BJ413" s="17" t="s">
        <v>16</v>
      </c>
      <c r="BK413" s="204">
        <f t="shared" ref="BK413:BK419" si="139">ROUND(I413*H413,2)</f>
        <v>0</v>
      </c>
      <c r="BL413" s="17" t="s">
        <v>279</v>
      </c>
      <c r="BM413" s="203" t="s">
        <v>3983</v>
      </c>
    </row>
    <row r="414" spans="1:65" s="2" customFormat="1" ht="44.25" customHeight="1">
      <c r="A414" s="34"/>
      <c r="B414" s="35"/>
      <c r="C414" s="192" t="s">
        <v>2347</v>
      </c>
      <c r="D414" s="192" t="s">
        <v>274</v>
      </c>
      <c r="E414" s="193" t="s">
        <v>8262</v>
      </c>
      <c r="F414" s="194" t="s">
        <v>8263</v>
      </c>
      <c r="G414" s="195" t="s">
        <v>5242</v>
      </c>
      <c r="H414" s="196">
        <v>19</v>
      </c>
      <c r="I414" s="197"/>
      <c r="J414" s="198">
        <f t="shared" si="130"/>
        <v>0</v>
      </c>
      <c r="K414" s="194" t="s">
        <v>1</v>
      </c>
      <c r="L414" s="39"/>
      <c r="M414" s="199" t="s">
        <v>1</v>
      </c>
      <c r="N414" s="200" t="s">
        <v>41</v>
      </c>
      <c r="O414" s="71"/>
      <c r="P414" s="201">
        <f t="shared" si="131"/>
        <v>0</v>
      </c>
      <c r="Q414" s="201">
        <v>0</v>
      </c>
      <c r="R414" s="201">
        <f t="shared" si="132"/>
        <v>0</v>
      </c>
      <c r="S414" s="201">
        <v>0</v>
      </c>
      <c r="T414" s="202">
        <f t="shared" si="133"/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279</v>
      </c>
      <c r="AT414" s="203" t="s">
        <v>274</v>
      </c>
      <c r="AU414" s="203" t="s">
        <v>84</v>
      </c>
      <c r="AY414" s="17" t="s">
        <v>272</v>
      </c>
      <c r="BE414" s="204">
        <f t="shared" si="134"/>
        <v>0</v>
      </c>
      <c r="BF414" s="204">
        <f t="shared" si="135"/>
        <v>0</v>
      </c>
      <c r="BG414" s="204">
        <f t="shared" si="136"/>
        <v>0</v>
      </c>
      <c r="BH414" s="204">
        <f t="shared" si="137"/>
        <v>0</v>
      </c>
      <c r="BI414" s="204">
        <f t="shared" si="138"/>
        <v>0</v>
      </c>
      <c r="BJ414" s="17" t="s">
        <v>16</v>
      </c>
      <c r="BK414" s="204">
        <f t="shared" si="139"/>
        <v>0</v>
      </c>
      <c r="BL414" s="17" t="s">
        <v>279</v>
      </c>
      <c r="BM414" s="203" t="s">
        <v>3996</v>
      </c>
    </row>
    <row r="415" spans="1:65" s="2" customFormat="1" ht="37.9" customHeight="1">
      <c r="A415" s="34"/>
      <c r="B415" s="35"/>
      <c r="C415" s="192" t="s">
        <v>2365</v>
      </c>
      <c r="D415" s="192" t="s">
        <v>274</v>
      </c>
      <c r="E415" s="193" t="s">
        <v>8264</v>
      </c>
      <c r="F415" s="194" t="s">
        <v>8265</v>
      </c>
      <c r="G415" s="195" t="s">
        <v>5242</v>
      </c>
      <c r="H415" s="196">
        <v>1</v>
      </c>
      <c r="I415" s="197"/>
      <c r="J415" s="198">
        <f t="shared" si="130"/>
        <v>0</v>
      </c>
      <c r="K415" s="194" t="s">
        <v>1</v>
      </c>
      <c r="L415" s="39"/>
      <c r="M415" s="199" t="s">
        <v>1</v>
      </c>
      <c r="N415" s="200" t="s">
        <v>41</v>
      </c>
      <c r="O415" s="71"/>
      <c r="P415" s="201">
        <f t="shared" si="131"/>
        <v>0</v>
      </c>
      <c r="Q415" s="201">
        <v>0</v>
      </c>
      <c r="R415" s="201">
        <f t="shared" si="132"/>
        <v>0</v>
      </c>
      <c r="S415" s="201">
        <v>0</v>
      </c>
      <c r="T415" s="202">
        <f t="shared" si="133"/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279</v>
      </c>
      <c r="AT415" s="203" t="s">
        <v>274</v>
      </c>
      <c r="AU415" s="203" t="s">
        <v>84</v>
      </c>
      <c r="AY415" s="17" t="s">
        <v>272</v>
      </c>
      <c r="BE415" s="204">
        <f t="shared" si="134"/>
        <v>0</v>
      </c>
      <c r="BF415" s="204">
        <f t="shared" si="135"/>
        <v>0</v>
      </c>
      <c r="BG415" s="204">
        <f t="shared" si="136"/>
        <v>0</v>
      </c>
      <c r="BH415" s="204">
        <f t="shared" si="137"/>
        <v>0</v>
      </c>
      <c r="BI415" s="204">
        <f t="shared" si="138"/>
        <v>0</v>
      </c>
      <c r="BJ415" s="17" t="s">
        <v>16</v>
      </c>
      <c r="BK415" s="204">
        <f t="shared" si="139"/>
        <v>0</v>
      </c>
      <c r="BL415" s="17" t="s">
        <v>279</v>
      </c>
      <c r="BM415" s="203" t="s">
        <v>4007</v>
      </c>
    </row>
    <row r="416" spans="1:65" s="2" customFormat="1" ht="24.2" customHeight="1">
      <c r="A416" s="34"/>
      <c r="B416" s="35"/>
      <c r="C416" s="192" t="s">
        <v>2415</v>
      </c>
      <c r="D416" s="192" t="s">
        <v>274</v>
      </c>
      <c r="E416" s="193" t="s">
        <v>8266</v>
      </c>
      <c r="F416" s="194" t="s">
        <v>8267</v>
      </c>
      <c r="G416" s="195" t="s">
        <v>8051</v>
      </c>
      <c r="H416" s="196">
        <v>1</v>
      </c>
      <c r="I416" s="197"/>
      <c r="J416" s="198">
        <f t="shared" si="130"/>
        <v>0</v>
      </c>
      <c r="K416" s="194" t="s">
        <v>1</v>
      </c>
      <c r="L416" s="39"/>
      <c r="M416" s="199" t="s">
        <v>1</v>
      </c>
      <c r="N416" s="200" t="s">
        <v>41</v>
      </c>
      <c r="O416" s="71"/>
      <c r="P416" s="201">
        <f t="shared" si="131"/>
        <v>0</v>
      </c>
      <c r="Q416" s="201">
        <v>0</v>
      </c>
      <c r="R416" s="201">
        <f t="shared" si="132"/>
        <v>0</v>
      </c>
      <c r="S416" s="201">
        <v>0</v>
      </c>
      <c r="T416" s="202">
        <f t="shared" si="133"/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3" t="s">
        <v>279</v>
      </c>
      <c r="AT416" s="203" t="s">
        <v>274</v>
      </c>
      <c r="AU416" s="203" t="s">
        <v>84</v>
      </c>
      <c r="AY416" s="17" t="s">
        <v>272</v>
      </c>
      <c r="BE416" s="204">
        <f t="shared" si="134"/>
        <v>0</v>
      </c>
      <c r="BF416" s="204">
        <f t="shared" si="135"/>
        <v>0</v>
      </c>
      <c r="BG416" s="204">
        <f t="shared" si="136"/>
        <v>0</v>
      </c>
      <c r="BH416" s="204">
        <f t="shared" si="137"/>
        <v>0</v>
      </c>
      <c r="BI416" s="204">
        <f t="shared" si="138"/>
        <v>0</v>
      </c>
      <c r="BJ416" s="17" t="s">
        <v>16</v>
      </c>
      <c r="BK416" s="204">
        <f t="shared" si="139"/>
        <v>0</v>
      </c>
      <c r="BL416" s="17" t="s">
        <v>279</v>
      </c>
      <c r="BM416" s="203" t="s">
        <v>4017</v>
      </c>
    </row>
    <row r="417" spans="1:65" s="2" customFormat="1" ht="16.5" customHeight="1">
      <c r="A417" s="34"/>
      <c r="B417" s="35"/>
      <c r="C417" s="192" t="s">
        <v>2420</v>
      </c>
      <c r="D417" s="192" t="s">
        <v>274</v>
      </c>
      <c r="E417" s="193" t="s">
        <v>8268</v>
      </c>
      <c r="F417" s="194" t="s">
        <v>8269</v>
      </c>
      <c r="G417" s="195" t="s">
        <v>8051</v>
      </c>
      <c r="H417" s="196">
        <v>1</v>
      </c>
      <c r="I417" s="197"/>
      <c r="J417" s="198">
        <f t="shared" si="130"/>
        <v>0</v>
      </c>
      <c r="K417" s="194" t="s">
        <v>1</v>
      </c>
      <c r="L417" s="39"/>
      <c r="M417" s="199" t="s">
        <v>1</v>
      </c>
      <c r="N417" s="200" t="s">
        <v>41</v>
      </c>
      <c r="O417" s="71"/>
      <c r="P417" s="201">
        <f t="shared" si="131"/>
        <v>0</v>
      </c>
      <c r="Q417" s="201">
        <v>0</v>
      </c>
      <c r="R417" s="201">
        <f t="shared" si="132"/>
        <v>0</v>
      </c>
      <c r="S417" s="201">
        <v>0</v>
      </c>
      <c r="T417" s="202">
        <f t="shared" si="133"/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279</v>
      </c>
      <c r="AT417" s="203" t="s">
        <v>274</v>
      </c>
      <c r="AU417" s="203" t="s">
        <v>84</v>
      </c>
      <c r="AY417" s="17" t="s">
        <v>272</v>
      </c>
      <c r="BE417" s="204">
        <f t="shared" si="134"/>
        <v>0</v>
      </c>
      <c r="BF417" s="204">
        <f t="shared" si="135"/>
        <v>0</v>
      </c>
      <c r="BG417" s="204">
        <f t="shared" si="136"/>
        <v>0</v>
      </c>
      <c r="BH417" s="204">
        <f t="shared" si="137"/>
        <v>0</v>
      </c>
      <c r="BI417" s="204">
        <f t="shared" si="138"/>
        <v>0</v>
      </c>
      <c r="BJ417" s="17" t="s">
        <v>16</v>
      </c>
      <c r="BK417" s="204">
        <f t="shared" si="139"/>
        <v>0</v>
      </c>
      <c r="BL417" s="17" t="s">
        <v>279</v>
      </c>
      <c r="BM417" s="203" t="s">
        <v>4028</v>
      </c>
    </row>
    <row r="418" spans="1:65" s="2" customFormat="1" ht="16.5" customHeight="1">
      <c r="A418" s="34"/>
      <c r="B418" s="35"/>
      <c r="C418" s="192" t="s">
        <v>2425</v>
      </c>
      <c r="D418" s="192" t="s">
        <v>274</v>
      </c>
      <c r="E418" s="193" t="s">
        <v>8270</v>
      </c>
      <c r="F418" s="194" t="s">
        <v>8271</v>
      </c>
      <c r="G418" s="195" t="s">
        <v>8051</v>
      </c>
      <c r="H418" s="196">
        <v>1</v>
      </c>
      <c r="I418" s="197"/>
      <c r="J418" s="198">
        <f t="shared" si="130"/>
        <v>0</v>
      </c>
      <c r="K418" s="194" t="s">
        <v>1</v>
      </c>
      <c r="L418" s="39"/>
      <c r="M418" s="199" t="s">
        <v>1</v>
      </c>
      <c r="N418" s="200" t="s">
        <v>41</v>
      </c>
      <c r="O418" s="71"/>
      <c r="P418" s="201">
        <f t="shared" si="131"/>
        <v>0</v>
      </c>
      <c r="Q418" s="201">
        <v>0</v>
      </c>
      <c r="R418" s="201">
        <f t="shared" si="132"/>
        <v>0</v>
      </c>
      <c r="S418" s="201">
        <v>0</v>
      </c>
      <c r="T418" s="202">
        <f t="shared" si="133"/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3" t="s">
        <v>279</v>
      </c>
      <c r="AT418" s="203" t="s">
        <v>274</v>
      </c>
      <c r="AU418" s="203" t="s">
        <v>84</v>
      </c>
      <c r="AY418" s="17" t="s">
        <v>272</v>
      </c>
      <c r="BE418" s="204">
        <f t="shared" si="134"/>
        <v>0</v>
      </c>
      <c r="BF418" s="204">
        <f t="shared" si="135"/>
        <v>0</v>
      </c>
      <c r="BG418" s="204">
        <f t="shared" si="136"/>
        <v>0</v>
      </c>
      <c r="BH418" s="204">
        <f t="shared" si="137"/>
        <v>0</v>
      </c>
      <c r="BI418" s="204">
        <f t="shared" si="138"/>
        <v>0</v>
      </c>
      <c r="BJ418" s="17" t="s">
        <v>16</v>
      </c>
      <c r="BK418" s="204">
        <f t="shared" si="139"/>
        <v>0</v>
      </c>
      <c r="BL418" s="17" t="s">
        <v>279</v>
      </c>
      <c r="BM418" s="203" t="s">
        <v>4038</v>
      </c>
    </row>
    <row r="419" spans="1:65" s="2" customFormat="1" ht="16.5" customHeight="1">
      <c r="A419" s="34"/>
      <c r="B419" s="35"/>
      <c r="C419" s="192" t="s">
        <v>2431</v>
      </c>
      <c r="D419" s="192" t="s">
        <v>274</v>
      </c>
      <c r="E419" s="193" t="s">
        <v>8272</v>
      </c>
      <c r="F419" s="194" t="s">
        <v>8273</v>
      </c>
      <c r="G419" s="195" t="s">
        <v>8051</v>
      </c>
      <c r="H419" s="196">
        <v>1</v>
      </c>
      <c r="I419" s="197"/>
      <c r="J419" s="198">
        <f t="shared" si="130"/>
        <v>0</v>
      </c>
      <c r="K419" s="194" t="s">
        <v>1</v>
      </c>
      <c r="L419" s="39"/>
      <c r="M419" s="199" t="s">
        <v>1</v>
      </c>
      <c r="N419" s="200" t="s">
        <v>41</v>
      </c>
      <c r="O419" s="71"/>
      <c r="P419" s="201">
        <f t="shared" si="131"/>
        <v>0</v>
      </c>
      <c r="Q419" s="201">
        <v>0</v>
      </c>
      <c r="R419" s="201">
        <f t="shared" si="132"/>
        <v>0</v>
      </c>
      <c r="S419" s="201">
        <v>0</v>
      </c>
      <c r="T419" s="202">
        <f t="shared" si="133"/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84</v>
      </c>
      <c r="AY419" s="17" t="s">
        <v>272</v>
      </c>
      <c r="BE419" s="204">
        <f t="shared" si="134"/>
        <v>0</v>
      </c>
      <c r="BF419" s="204">
        <f t="shared" si="135"/>
        <v>0</v>
      </c>
      <c r="BG419" s="204">
        <f t="shared" si="136"/>
        <v>0</v>
      </c>
      <c r="BH419" s="204">
        <f t="shared" si="137"/>
        <v>0</v>
      </c>
      <c r="BI419" s="204">
        <f t="shared" si="138"/>
        <v>0</v>
      </c>
      <c r="BJ419" s="17" t="s">
        <v>16</v>
      </c>
      <c r="BK419" s="204">
        <f t="shared" si="139"/>
        <v>0</v>
      </c>
      <c r="BL419" s="17" t="s">
        <v>279</v>
      </c>
      <c r="BM419" s="203" t="s">
        <v>4049</v>
      </c>
    </row>
    <row r="420" spans="1:65" s="12" customFormat="1" ht="22.9" customHeight="1">
      <c r="B420" s="176"/>
      <c r="C420" s="177"/>
      <c r="D420" s="178" t="s">
        <v>75</v>
      </c>
      <c r="E420" s="190" t="s">
        <v>8209</v>
      </c>
      <c r="F420" s="190" t="s">
        <v>8210</v>
      </c>
      <c r="G420" s="177"/>
      <c r="H420" s="177"/>
      <c r="I420" s="180"/>
      <c r="J420" s="191">
        <f>BK420</f>
        <v>0</v>
      </c>
      <c r="K420" s="177"/>
      <c r="L420" s="182"/>
      <c r="M420" s="183"/>
      <c r="N420" s="184"/>
      <c r="O420" s="184"/>
      <c r="P420" s="185">
        <f>SUM(P421:P446)</f>
        <v>0</v>
      </c>
      <c r="Q420" s="184"/>
      <c r="R420" s="185">
        <f>SUM(R421:R446)</f>
        <v>0</v>
      </c>
      <c r="S420" s="184"/>
      <c r="T420" s="186">
        <f>SUM(T421:T446)</f>
        <v>0</v>
      </c>
      <c r="AR420" s="187" t="s">
        <v>16</v>
      </c>
      <c r="AT420" s="188" t="s">
        <v>75</v>
      </c>
      <c r="AU420" s="188" t="s">
        <v>16</v>
      </c>
      <c r="AY420" s="187" t="s">
        <v>272</v>
      </c>
      <c r="BK420" s="189">
        <f>SUM(BK421:BK446)</f>
        <v>0</v>
      </c>
    </row>
    <row r="421" spans="1:65" s="2" customFormat="1" ht="49.15" customHeight="1">
      <c r="A421" s="34"/>
      <c r="B421" s="35"/>
      <c r="C421" s="192" t="s">
        <v>2435</v>
      </c>
      <c r="D421" s="192" t="s">
        <v>274</v>
      </c>
      <c r="E421" s="193" t="s">
        <v>8274</v>
      </c>
      <c r="F421" s="194" t="s">
        <v>8275</v>
      </c>
      <c r="G421" s="195" t="s">
        <v>5242</v>
      </c>
      <c r="H421" s="196">
        <v>1</v>
      </c>
      <c r="I421" s="197"/>
      <c r="J421" s="198">
        <f>ROUND(I421*H421,2)</f>
        <v>0</v>
      </c>
      <c r="K421" s="194" t="s">
        <v>1</v>
      </c>
      <c r="L421" s="39"/>
      <c r="M421" s="199" t="s">
        <v>1</v>
      </c>
      <c r="N421" s="200" t="s">
        <v>41</v>
      </c>
      <c r="O421" s="71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3" t="s">
        <v>279</v>
      </c>
      <c r="AT421" s="203" t="s">
        <v>274</v>
      </c>
      <c r="AU421" s="203" t="s">
        <v>84</v>
      </c>
      <c r="AY421" s="17" t="s">
        <v>272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7" t="s">
        <v>16</v>
      </c>
      <c r="BK421" s="204">
        <f>ROUND(I421*H421,2)</f>
        <v>0</v>
      </c>
      <c r="BL421" s="17" t="s">
        <v>279</v>
      </c>
      <c r="BM421" s="203" t="s">
        <v>4063</v>
      </c>
    </row>
    <row r="422" spans="1:65" s="2" customFormat="1" ht="16.5" customHeight="1">
      <c r="A422" s="34"/>
      <c r="B422" s="35"/>
      <c r="C422" s="192" t="s">
        <v>2440</v>
      </c>
      <c r="D422" s="192" t="s">
        <v>274</v>
      </c>
      <c r="E422" s="193" t="s">
        <v>8276</v>
      </c>
      <c r="F422" s="194" t="s">
        <v>8277</v>
      </c>
      <c r="G422" s="195" t="s">
        <v>8051</v>
      </c>
      <c r="H422" s="196">
        <v>1</v>
      </c>
      <c r="I422" s="197"/>
      <c r="J422" s="198">
        <f>ROUND(I422*H422,2)</f>
        <v>0</v>
      </c>
      <c r="K422" s="194" t="s">
        <v>1</v>
      </c>
      <c r="L422" s="39"/>
      <c r="M422" s="199" t="s">
        <v>1</v>
      </c>
      <c r="N422" s="200" t="s">
        <v>41</v>
      </c>
      <c r="O422" s="71"/>
      <c r="P422" s="201">
        <f>O422*H422</f>
        <v>0</v>
      </c>
      <c r="Q422" s="201">
        <v>0</v>
      </c>
      <c r="R422" s="201">
        <f>Q422*H422</f>
        <v>0</v>
      </c>
      <c r="S422" s="201">
        <v>0</v>
      </c>
      <c r="T422" s="202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3" t="s">
        <v>279</v>
      </c>
      <c r="AT422" s="203" t="s">
        <v>274</v>
      </c>
      <c r="AU422" s="203" t="s">
        <v>84</v>
      </c>
      <c r="AY422" s="17" t="s">
        <v>272</v>
      </c>
      <c r="BE422" s="204">
        <f>IF(N422="základní",J422,0)</f>
        <v>0</v>
      </c>
      <c r="BF422" s="204">
        <f>IF(N422="snížená",J422,0)</f>
        <v>0</v>
      </c>
      <c r="BG422" s="204">
        <f>IF(N422="zákl. přenesená",J422,0)</f>
        <v>0</v>
      </c>
      <c r="BH422" s="204">
        <f>IF(N422="sníž. přenesená",J422,0)</f>
        <v>0</v>
      </c>
      <c r="BI422" s="204">
        <f>IF(N422="nulová",J422,0)</f>
        <v>0</v>
      </c>
      <c r="BJ422" s="17" t="s">
        <v>16</v>
      </c>
      <c r="BK422" s="204">
        <f>ROUND(I422*H422,2)</f>
        <v>0</v>
      </c>
      <c r="BL422" s="17" t="s">
        <v>279</v>
      </c>
      <c r="BM422" s="203" t="s">
        <v>4074</v>
      </c>
    </row>
    <row r="423" spans="1:65" s="13" customFormat="1" ht="22.5">
      <c r="B423" s="210"/>
      <c r="C423" s="211"/>
      <c r="D423" s="212" t="s">
        <v>283</v>
      </c>
      <c r="E423" s="213" t="s">
        <v>1</v>
      </c>
      <c r="F423" s="214" t="s">
        <v>8278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84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3" customFormat="1" ht="33.75">
      <c r="B424" s="210"/>
      <c r="C424" s="211"/>
      <c r="D424" s="212" t="s">
        <v>283</v>
      </c>
      <c r="E424" s="213" t="s">
        <v>1</v>
      </c>
      <c r="F424" s="214" t="s">
        <v>8279</v>
      </c>
      <c r="G424" s="211"/>
      <c r="H424" s="213" t="s">
        <v>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283</v>
      </c>
      <c r="AU424" s="220" t="s">
        <v>84</v>
      </c>
      <c r="AV424" s="13" t="s">
        <v>16</v>
      </c>
      <c r="AW424" s="13" t="s">
        <v>32</v>
      </c>
      <c r="AX424" s="13" t="s">
        <v>76</v>
      </c>
      <c r="AY424" s="220" t="s">
        <v>272</v>
      </c>
    </row>
    <row r="425" spans="1:65" s="13" customFormat="1" ht="22.5">
      <c r="B425" s="210"/>
      <c r="C425" s="211"/>
      <c r="D425" s="212" t="s">
        <v>283</v>
      </c>
      <c r="E425" s="213" t="s">
        <v>1</v>
      </c>
      <c r="F425" s="214" t="s">
        <v>8223</v>
      </c>
      <c r="G425" s="211"/>
      <c r="H425" s="213" t="s">
        <v>1</v>
      </c>
      <c r="I425" s="215"/>
      <c r="J425" s="211"/>
      <c r="K425" s="211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283</v>
      </c>
      <c r="AU425" s="220" t="s">
        <v>84</v>
      </c>
      <c r="AV425" s="13" t="s">
        <v>16</v>
      </c>
      <c r="AW425" s="13" t="s">
        <v>32</v>
      </c>
      <c r="AX425" s="13" t="s">
        <v>76</v>
      </c>
      <c r="AY425" s="220" t="s">
        <v>272</v>
      </c>
    </row>
    <row r="426" spans="1:65" s="14" customFormat="1" ht="11.25">
      <c r="B426" s="221"/>
      <c r="C426" s="222"/>
      <c r="D426" s="212" t="s">
        <v>283</v>
      </c>
      <c r="E426" s="223" t="s">
        <v>1</v>
      </c>
      <c r="F426" s="224" t="s">
        <v>16</v>
      </c>
      <c r="G426" s="222"/>
      <c r="H426" s="225">
        <v>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283</v>
      </c>
      <c r="AU426" s="231" t="s">
        <v>84</v>
      </c>
      <c r="AV426" s="14" t="s">
        <v>84</v>
      </c>
      <c r="AW426" s="14" t="s">
        <v>32</v>
      </c>
      <c r="AX426" s="14" t="s">
        <v>16</v>
      </c>
      <c r="AY426" s="231" t="s">
        <v>272</v>
      </c>
    </row>
    <row r="427" spans="1:65" s="2" customFormat="1" ht="37.9" customHeight="1">
      <c r="A427" s="34"/>
      <c r="B427" s="35"/>
      <c r="C427" s="192" t="s">
        <v>2449</v>
      </c>
      <c r="D427" s="192" t="s">
        <v>274</v>
      </c>
      <c r="E427" s="193" t="s">
        <v>8226</v>
      </c>
      <c r="F427" s="194" t="s">
        <v>8227</v>
      </c>
      <c r="G427" s="195" t="s">
        <v>8051</v>
      </c>
      <c r="H427" s="196">
        <v>2</v>
      </c>
      <c r="I427" s="197"/>
      <c r="J427" s="198">
        <f t="shared" ref="J427:J434" si="140">ROUND(I427*H427,2)</f>
        <v>0</v>
      </c>
      <c r="K427" s="194" t="s">
        <v>1</v>
      </c>
      <c r="L427" s="39"/>
      <c r="M427" s="199" t="s">
        <v>1</v>
      </c>
      <c r="N427" s="200" t="s">
        <v>41</v>
      </c>
      <c r="O427" s="71"/>
      <c r="P427" s="201">
        <f t="shared" ref="P427:P434" si="141">O427*H427</f>
        <v>0</v>
      </c>
      <c r="Q427" s="201">
        <v>0</v>
      </c>
      <c r="R427" s="201">
        <f t="shared" ref="R427:R434" si="142">Q427*H427</f>
        <v>0</v>
      </c>
      <c r="S427" s="201">
        <v>0</v>
      </c>
      <c r="T427" s="202">
        <f t="shared" ref="T427:T434" si="143"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3" t="s">
        <v>279</v>
      </c>
      <c r="AT427" s="203" t="s">
        <v>274</v>
      </c>
      <c r="AU427" s="203" t="s">
        <v>84</v>
      </c>
      <c r="AY427" s="17" t="s">
        <v>272</v>
      </c>
      <c r="BE427" s="204">
        <f t="shared" ref="BE427:BE434" si="144">IF(N427="základní",J427,0)</f>
        <v>0</v>
      </c>
      <c r="BF427" s="204">
        <f t="shared" ref="BF427:BF434" si="145">IF(N427="snížená",J427,0)</f>
        <v>0</v>
      </c>
      <c r="BG427" s="204">
        <f t="shared" ref="BG427:BG434" si="146">IF(N427="zákl. přenesená",J427,0)</f>
        <v>0</v>
      </c>
      <c r="BH427" s="204">
        <f t="shared" ref="BH427:BH434" si="147">IF(N427="sníž. přenesená",J427,0)</f>
        <v>0</v>
      </c>
      <c r="BI427" s="204">
        <f t="shared" ref="BI427:BI434" si="148">IF(N427="nulová",J427,0)</f>
        <v>0</v>
      </c>
      <c r="BJ427" s="17" t="s">
        <v>16</v>
      </c>
      <c r="BK427" s="204">
        <f t="shared" ref="BK427:BK434" si="149">ROUND(I427*H427,2)</f>
        <v>0</v>
      </c>
      <c r="BL427" s="17" t="s">
        <v>279</v>
      </c>
      <c r="BM427" s="203" t="s">
        <v>4085</v>
      </c>
    </row>
    <row r="428" spans="1:65" s="2" customFormat="1" ht="49.15" customHeight="1">
      <c r="A428" s="34"/>
      <c r="B428" s="35"/>
      <c r="C428" s="192" t="s">
        <v>2470</v>
      </c>
      <c r="D428" s="192" t="s">
        <v>274</v>
      </c>
      <c r="E428" s="193" t="s">
        <v>8228</v>
      </c>
      <c r="F428" s="194" t="s">
        <v>8229</v>
      </c>
      <c r="G428" s="195" t="s">
        <v>8051</v>
      </c>
      <c r="H428" s="196">
        <v>1</v>
      </c>
      <c r="I428" s="197"/>
      <c r="J428" s="198">
        <f t="shared" si="140"/>
        <v>0</v>
      </c>
      <c r="K428" s="194" t="s">
        <v>1</v>
      </c>
      <c r="L428" s="39"/>
      <c r="M428" s="199" t="s">
        <v>1</v>
      </c>
      <c r="N428" s="200" t="s">
        <v>41</v>
      </c>
      <c r="O428" s="71"/>
      <c r="P428" s="201">
        <f t="shared" si="141"/>
        <v>0</v>
      </c>
      <c r="Q428" s="201">
        <v>0</v>
      </c>
      <c r="R428" s="201">
        <f t="shared" si="142"/>
        <v>0</v>
      </c>
      <c r="S428" s="201">
        <v>0</v>
      </c>
      <c r="T428" s="202">
        <f t="shared" si="143"/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3" t="s">
        <v>279</v>
      </c>
      <c r="AT428" s="203" t="s">
        <v>274</v>
      </c>
      <c r="AU428" s="203" t="s">
        <v>84</v>
      </c>
      <c r="AY428" s="17" t="s">
        <v>272</v>
      </c>
      <c r="BE428" s="204">
        <f t="shared" si="144"/>
        <v>0</v>
      </c>
      <c r="BF428" s="204">
        <f t="shared" si="145"/>
        <v>0</v>
      </c>
      <c r="BG428" s="204">
        <f t="shared" si="146"/>
        <v>0</v>
      </c>
      <c r="BH428" s="204">
        <f t="shared" si="147"/>
        <v>0</v>
      </c>
      <c r="BI428" s="204">
        <f t="shared" si="148"/>
        <v>0</v>
      </c>
      <c r="BJ428" s="17" t="s">
        <v>16</v>
      </c>
      <c r="BK428" s="204">
        <f t="shared" si="149"/>
        <v>0</v>
      </c>
      <c r="BL428" s="17" t="s">
        <v>279</v>
      </c>
      <c r="BM428" s="203" t="s">
        <v>4096</v>
      </c>
    </row>
    <row r="429" spans="1:65" s="2" customFormat="1" ht="49.15" customHeight="1">
      <c r="A429" s="34"/>
      <c r="B429" s="35"/>
      <c r="C429" s="192" t="s">
        <v>2474</v>
      </c>
      <c r="D429" s="192" t="s">
        <v>274</v>
      </c>
      <c r="E429" s="193" t="s">
        <v>8230</v>
      </c>
      <c r="F429" s="194" t="s">
        <v>8231</v>
      </c>
      <c r="G429" s="195" t="s">
        <v>5242</v>
      </c>
      <c r="H429" s="196">
        <v>1</v>
      </c>
      <c r="I429" s="197"/>
      <c r="J429" s="198">
        <f t="shared" si="140"/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 t="shared" si="141"/>
        <v>0</v>
      </c>
      <c r="Q429" s="201">
        <v>0</v>
      </c>
      <c r="R429" s="201">
        <f t="shared" si="142"/>
        <v>0</v>
      </c>
      <c r="S429" s="201">
        <v>0</v>
      </c>
      <c r="T429" s="202">
        <f t="shared" si="143"/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279</v>
      </c>
      <c r="AT429" s="203" t="s">
        <v>274</v>
      </c>
      <c r="AU429" s="203" t="s">
        <v>84</v>
      </c>
      <c r="AY429" s="17" t="s">
        <v>272</v>
      </c>
      <c r="BE429" s="204">
        <f t="shared" si="144"/>
        <v>0</v>
      </c>
      <c r="BF429" s="204">
        <f t="shared" si="145"/>
        <v>0</v>
      </c>
      <c r="BG429" s="204">
        <f t="shared" si="146"/>
        <v>0</v>
      </c>
      <c r="BH429" s="204">
        <f t="shared" si="147"/>
        <v>0</v>
      </c>
      <c r="BI429" s="204">
        <f t="shared" si="148"/>
        <v>0</v>
      </c>
      <c r="BJ429" s="17" t="s">
        <v>16</v>
      </c>
      <c r="BK429" s="204">
        <f t="shared" si="149"/>
        <v>0</v>
      </c>
      <c r="BL429" s="17" t="s">
        <v>279</v>
      </c>
      <c r="BM429" s="203" t="s">
        <v>4115</v>
      </c>
    </row>
    <row r="430" spans="1:65" s="2" customFormat="1" ht="62.65" customHeight="1">
      <c r="A430" s="34"/>
      <c r="B430" s="35"/>
      <c r="C430" s="192" t="s">
        <v>2498</v>
      </c>
      <c r="D430" s="192" t="s">
        <v>274</v>
      </c>
      <c r="E430" s="193" t="s">
        <v>8232</v>
      </c>
      <c r="F430" s="194" t="s">
        <v>8233</v>
      </c>
      <c r="G430" s="195" t="s">
        <v>5242</v>
      </c>
      <c r="H430" s="196">
        <v>7</v>
      </c>
      <c r="I430" s="197"/>
      <c r="J430" s="198">
        <f t="shared" si="140"/>
        <v>0</v>
      </c>
      <c r="K430" s="194" t="s">
        <v>1</v>
      </c>
      <c r="L430" s="39"/>
      <c r="M430" s="199" t="s">
        <v>1</v>
      </c>
      <c r="N430" s="200" t="s">
        <v>41</v>
      </c>
      <c r="O430" s="71"/>
      <c r="P430" s="201">
        <f t="shared" si="141"/>
        <v>0</v>
      </c>
      <c r="Q430" s="201">
        <v>0</v>
      </c>
      <c r="R430" s="201">
        <f t="shared" si="142"/>
        <v>0</v>
      </c>
      <c r="S430" s="201">
        <v>0</v>
      </c>
      <c r="T430" s="202">
        <f t="shared" si="143"/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03" t="s">
        <v>279</v>
      </c>
      <c r="AT430" s="203" t="s">
        <v>274</v>
      </c>
      <c r="AU430" s="203" t="s">
        <v>84</v>
      </c>
      <c r="AY430" s="17" t="s">
        <v>272</v>
      </c>
      <c r="BE430" s="204">
        <f t="shared" si="144"/>
        <v>0</v>
      </c>
      <c r="BF430" s="204">
        <f t="shared" si="145"/>
        <v>0</v>
      </c>
      <c r="BG430" s="204">
        <f t="shared" si="146"/>
        <v>0</v>
      </c>
      <c r="BH430" s="204">
        <f t="shared" si="147"/>
        <v>0</v>
      </c>
      <c r="BI430" s="204">
        <f t="shared" si="148"/>
        <v>0</v>
      </c>
      <c r="BJ430" s="17" t="s">
        <v>16</v>
      </c>
      <c r="BK430" s="204">
        <f t="shared" si="149"/>
        <v>0</v>
      </c>
      <c r="BL430" s="17" t="s">
        <v>279</v>
      </c>
      <c r="BM430" s="203" t="s">
        <v>4126</v>
      </c>
    </row>
    <row r="431" spans="1:65" s="2" customFormat="1" ht="49.15" customHeight="1">
      <c r="A431" s="34"/>
      <c r="B431" s="35"/>
      <c r="C431" s="192" t="s">
        <v>2504</v>
      </c>
      <c r="D431" s="192" t="s">
        <v>274</v>
      </c>
      <c r="E431" s="193" t="s">
        <v>8234</v>
      </c>
      <c r="F431" s="194" t="s">
        <v>8235</v>
      </c>
      <c r="G431" s="195" t="s">
        <v>5242</v>
      </c>
      <c r="H431" s="196">
        <v>3</v>
      </c>
      <c r="I431" s="197"/>
      <c r="J431" s="198">
        <f t="shared" si="140"/>
        <v>0</v>
      </c>
      <c r="K431" s="194" t="s">
        <v>1</v>
      </c>
      <c r="L431" s="39"/>
      <c r="M431" s="199" t="s">
        <v>1</v>
      </c>
      <c r="N431" s="200" t="s">
        <v>41</v>
      </c>
      <c r="O431" s="71"/>
      <c r="P431" s="201">
        <f t="shared" si="141"/>
        <v>0</v>
      </c>
      <c r="Q431" s="201">
        <v>0</v>
      </c>
      <c r="R431" s="201">
        <f t="shared" si="142"/>
        <v>0</v>
      </c>
      <c r="S431" s="201">
        <v>0</v>
      </c>
      <c r="T431" s="202">
        <f t="shared" si="143"/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279</v>
      </c>
      <c r="AT431" s="203" t="s">
        <v>274</v>
      </c>
      <c r="AU431" s="203" t="s">
        <v>84</v>
      </c>
      <c r="AY431" s="17" t="s">
        <v>272</v>
      </c>
      <c r="BE431" s="204">
        <f t="shared" si="144"/>
        <v>0</v>
      </c>
      <c r="BF431" s="204">
        <f t="shared" si="145"/>
        <v>0</v>
      </c>
      <c r="BG431" s="204">
        <f t="shared" si="146"/>
        <v>0</v>
      </c>
      <c r="BH431" s="204">
        <f t="shared" si="147"/>
        <v>0</v>
      </c>
      <c r="BI431" s="204">
        <f t="shared" si="148"/>
        <v>0</v>
      </c>
      <c r="BJ431" s="17" t="s">
        <v>16</v>
      </c>
      <c r="BK431" s="204">
        <f t="shared" si="149"/>
        <v>0</v>
      </c>
      <c r="BL431" s="17" t="s">
        <v>279</v>
      </c>
      <c r="BM431" s="203" t="s">
        <v>4136</v>
      </c>
    </row>
    <row r="432" spans="1:65" s="2" customFormat="1" ht="49.15" customHeight="1">
      <c r="A432" s="34"/>
      <c r="B432" s="35"/>
      <c r="C432" s="192" t="s">
        <v>2508</v>
      </c>
      <c r="D432" s="192" t="s">
        <v>274</v>
      </c>
      <c r="E432" s="193" t="s">
        <v>8238</v>
      </c>
      <c r="F432" s="194" t="s">
        <v>8239</v>
      </c>
      <c r="G432" s="195" t="s">
        <v>5242</v>
      </c>
      <c r="H432" s="196">
        <v>8</v>
      </c>
      <c r="I432" s="197"/>
      <c r="J432" s="198">
        <f t="shared" si="140"/>
        <v>0</v>
      </c>
      <c r="K432" s="194" t="s">
        <v>1</v>
      </c>
      <c r="L432" s="39"/>
      <c r="M432" s="199" t="s">
        <v>1</v>
      </c>
      <c r="N432" s="200" t="s">
        <v>41</v>
      </c>
      <c r="O432" s="71"/>
      <c r="P432" s="201">
        <f t="shared" si="141"/>
        <v>0</v>
      </c>
      <c r="Q432" s="201">
        <v>0</v>
      </c>
      <c r="R432" s="201">
        <f t="shared" si="142"/>
        <v>0</v>
      </c>
      <c r="S432" s="201">
        <v>0</v>
      </c>
      <c r="T432" s="202">
        <f t="shared" si="143"/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03" t="s">
        <v>279</v>
      </c>
      <c r="AT432" s="203" t="s">
        <v>274</v>
      </c>
      <c r="AU432" s="203" t="s">
        <v>84</v>
      </c>
      <c r="AY432" s="17" t="s">
        <v>272</v>
      </c>
      <c r="BE432" s="204">
        <f t="shared" si="144"/>
        <v>0</v>
      </c>
      <c r="BF432" s="204">
        <f t="shared" si="145"/>
        <v>0</v>
      </c>
      <c r="BG432" s="204">
        <f t="shared" si="146"/>
        <v>0</v>
      </c>
      <c r="BH432" s="204">
        <f t="shared" si="147"/>
        <v>0</v>
      </c>
      <c r="BI432" s="204">
        <f t="shared" si="148"/>
        <v>0</v>
      </c>
      <c r="BJ432" s="17" t="s">
        <v>16</v>
      </c>
      <c r="BK432" s="204">
        <f t="shared" si="149"/>
        <v>0</v>
      </c>
      <c r="BL432" s="17" t="s">
        <v>279</v>
      </c>
      <c r="BM432" s="203" t="s">
        <v>4144</v>
      </c>
    </row>
    <row r="433" spans="1:65" s="2" customFormat="1" ht="49.15" customHeight="1">
      <c r="A433" s="34"/>
      <c r="B433" s="35"/>
      <c r="C433" s="192" t="s">
        <v>2514</v>
      </c>
      <c r="D433" s="192" t="s">
        <v>274</v>
      </c>
      <c r="E433" s="193" t="s">
        <v>8280</v>
      </c>
      <c r="F433" s="194" t="s">
        <v>8281</v>
      </c>
      <c r="G433" s="195" t="s">
        <v>5242</v>
      </c>
      <c r="H433" s="196">
        <v>1</v>
      </c>
      <c r="I433" s="197"/>
      <c r="J433" s="198">
        <f t="shared" si="140"/>
        <v>0</v>
      </c>
      <c r="K433" s="194" t="s">
        <v>1</v>
      </c>
      <c r="L433" s="39"/>
      <c r="M433" s="199" t="s">
        <v>1</v>
      </c>
      <c r="N433" s="200" t="s">
        <v>41</v>
      </c>
      <c r="O433" s="71"/>
      <c r="P433" s="201">
        <f t="shared" si="141"/>
        <v>0</v>
      </c>
      <c r="Q433" s="201">
        <v>0</v>
      </c>
      <c r="R433" s="201">
        <f t="shared" si="142"/>
        <v>0</v>
      </c>
      <c r="S433" s="201">
        <v>0</v>
      </c>
      <c r="T433" s="202">
        <f t="shared" si="143"/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84</v>
      </c>
      <c r="AY433" s="17" t="s">
        <v>272</v>
      </c>
      <c r="BE433" s="204">
        <f t="shared" si="144"/>
        <v>0</v>
      </c>
      <c r="BF433" s="204">
        <f t="shared" si="145"/>
        <v>0</v>
      </c>
      <c r="BG433" s="204">
        <f t="shared" si="146"/>
        <v>0</v>
      </c>
      <c r="BH433" s="204">
        <f t="shared" si="147"/>
        <v>0</v>
      </c>
      <c r="BI433" s="204">
        <f t="shared" si="148"/>
        <v>0</v>
      </c>
      <c r="BJ433" s="17" t="s">
        <v>16</v>
      </c>
      <c r="BK433" s="204">
        <f t="shared" si="149"/>
        <v>0</v>
      </c>
      <c r="BL433" s="17" t="s">
        <v>279</v>
      </c>
      <c r="BM433" s="203" t="s">
        <v>4157</v>
      </c>
    </row>
    <row r="434" spans="1:65" s="2" customFormat="1" ht="16.5" customHeight="1">
      <c r="A434" s="34"/>
      <c r="B434" s="35"/>
      <c r="C434" s="192" t="s">
        <v>2520</v>
      </c>
      <c r="D434" s="192" t="s">
        <v>274</v>
      </c>
      <c r="E434" s="193" t="s">
        <v>8282</v>
      </c>
      <c r="F434" s="194" t="s">
        <v>8283</v>
      </c>
      <c r="G434" s="195" t="s">
        <v>5242</v>
      </c>
      <c r="H434" s="196">
        <v>4</v>
      </c>
      <c r="I434" s="197"/>
      <c r="J434" s="198">
        <f t="shared" si="140"/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 t="shared" si="141"/>
        <v>0</v>
      </c>
      <c r="Q434" s="201">
        <v>0</v>
      </c>
      <c r="R434" s="201">
        <f t="shared" si="142"/>
        <v>0</v>
      </c>
      <c r="S434" s="201">
        <v>0</v>
      </c>
      <c r="T434" s="202">
        <f t="shared" si="143"/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279</v>
      </c>
      <c r="AT434" s="203" t="s">
        <v>274</v>
      </c>
      <c r="AU434" s="203" t="s">
        <v>84</v>
      </c>
      <c r="AY434" s="17" t="s">
        <v>272</v>
      </c>
      <c r="BE434" s="204">
        <f t="shared" si="144"/>
        <v>0</v>
      </c>
      <c r="BF434" s="204">
        <f t="shared" si="145"/>
        <v>0</v>
      </c>
      <c r="BG434" s="204">
        <f t="shared" si="146"/>
        <v>0</v>
      </c>
      <c r="BH434" s="204">
        <f t="shared" si="147"/>
        <v>0</v>
      </c>
      <c r="BI434" s="204">
        <f t="shared" si="148"/>
        <v>0</v>
      </c>
      <c r="BJ434" s="17" t="s">
        <v>16</v>
      </c>
      <c r="BK434" s="204">
        <f t="shared" si="149"/>
        <v>0</v>
      </c>
      <c r="BL434" s="17" t="s">
        <v>279</v>
      </c>
      <c r="BM434" s="203" t="s">
        <v>4166</v>
      </c>
    </row>
    <row r="435" spans="1:65" s="13" customFormat="1" ht="22.5">
      <c r="B435" s="210"/>
      <c r="C435" s="211"/>
      <c r="D435" s="212" t="s">
        <v>283</v>
      </c>
      <c r="E435" s="213" t="s">
        <v>1</v>
      </c>
      <c r="F435" s="214" t="s">
        <v>8284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84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3" customFormat="1" ht="22.5">
      <c r="B436" s="210"/>
      <c r="C436" s="211"/>
      <c r="D436" s="212" t="s">
        <v>283</v>
      </c>
      <c r="E436" s="213" t="s">
        <v>1</v>
      </c>
      <c r="F436" s="214" t="s">
        <v>8285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84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3" customFormat="1" ht="22.5">
      <c r="B437" s="210"/>
      <c r="C437" s="211"/>
      <c r="D437" s="212" t="s">
        <v>283</v>
      </c>
      <c r="E437" s="213" t="s">
        <v>1</v>
      </c>
      <c r="F437" s="214" t="s">
        <v>8286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84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4" customFormat="1" ht="11.25">
      <c r="B438" s="221"/>
      <c r="C438" s="222"/>
      <c r="D438" s="212" t="s">
        <v>283</v>
      </c>
      <c r="E438" s="223" t="s">
        <v>1</v>
      </c>
      <c r="F438" s="224" t="s">
        <v>279</v>
      </c>
      <c r="G438" s="222"/>
      <c r="H438" s="225">
        <v>4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16</v>
      </c>
      <c r="AY438" s="231" t="s">
        <v>272</v>
      </c>
    </row>
    <row r="439" spans="1:65" s="2" customFormat="1" ht="55.5" customHeight="1">
      <c r="A439" s="34"/>
      <c r="B439" s="35"/>
      <c r="C439" s="192" t="s">
        <v>6975</v>
      </c>
      <c r="D439" s="192" t="s">
        <v>274</v>
      </c>
      <c r="E439" s="193" t="s">
        <v>8287</v>
      </c>
      <c r="F439" s="194" t="s">
        <v>8288</v>
      </c>
      <c r="G439" s="195" t="s">
        <v>5242</v>
      </c>
      <c r="H439" s="196">
        <v>1</v>
      </c>
      <c r="I439" s="197"/>
      <c r="J439" s="198">
        <f t="shared" ref="J439:J446" si="150">ROUND(I439*H439,2)</f>
        <v>0</v>
      </c>
      <c r="K439" s="194" t="s">
        <v>1</v>
      </c>
      <c r="L439" s="39"/>
      <c r="M439" s="199" t="s">
        <v>1</v>
      </c>
      <c r="N439" s="200" t="s">
        <v>41</v>
      </c>
      <c r="O439" s="71"/>
      <c r="P439" s="201">
        <f t="shared" ref="P439:P446" si="151">O439*H439</f>
        <v>0</v>
      </c>
      <c r="Q439" s="201">
        <v>0</v>
      </c>
      <c r="R439" s="201">
        <f t="shared" ref="R439:R446" si="152">Q439*H439</f>
        <v>0</v>
      </c>
      <c r="S439" s="201">
        <v>0</v>
      </c>
      <c r="T439" s="202">
        <f t="shared" ref="T439:T446" si="153"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279</v>
      </c>
      <c r="AT439" s="203" t="s">
        <v>274</v>
      </c>
      <c r="AU439" s="203" t="s">
        <v>84</v>
      </c>
      <c r="AY439" s="17" t="s">
        <v>272</v>
      </c>
      <c r="BE439" s="204">
        <f t="shared" ref="BE439:BE446" si="154">IF(N439="základní",J439,0)</f>
        <v>0</v>
      </c>
      <c r="BF439" s="204">
        <f t="shared" ref="BF439:BF446" si="155">IF(N439="snížená",J439,0)</f>
        <v>0</v>
      </c>
      <c r="BG439" s="204">
        <f t="shared" ref="BG439:BG446" si="156">IF(N439="zákl. přenesená",J439,0)</f>
        <v>0</v>
      </c>
      <c r="BH439" s="204">
        <f t="shared" ref="BH439:BH446" si="157">IF(N439="sníž. přenesená",J439,0)</f>
        <v>0</v>
      </c>
      <c r="BI439" s="204">
        <f t="shared" ref="BI439:BI446" si="158">IF(N439="nulová",J439,0)</f>
        <v>0</v>
      </c>
      <c r="BJ439" s="17" t="s">
        <v>16</v>
      </c>
      <c r="BK439" s="204">
        <f t="shared" ref="BK439:BK446" si="159">ROUND(I439*H439,2)</f>
        <v>0</v>
      </c>
      <c r="BL439" s="17" t="s">
        <v>279</v>
      </c>
      <c r="BM439" s="203" t="s">
        <v>4174</v>
      </c>
    </row>
    <row r="440" spans="1:65" s="2" customFormat="1" ht="37.9" customHeight="1">
      <c r="A440" s="34"/>
      <c r="B440" s="35"/>
      <c r="C440" s="192" t="s">
        <v>2529</v>
      </c>
      <c r="D440" s="192" t="s">
        <v>274</v>
      </c>
      <c r="E440" s="193" t="s">
        <v>8240</v>
      </c>
      <c r="F440" s="194" t="s">
        <v>8241</v>
      </c>
      <c r="G440" s="195" t="s">
        <v>5242</v>
      </c>
      <c r="H440" s="196">
        <v>3</v>
      </c>
      <c r="I440" s="197"/>
      <c r="J440" s="198">
        <f t="shared" si="150"/>
        <v>0</v>
      </c>
      <c r="K440" s="194" t="s">
        <v>1</v>
      </c>
      <c r="L440" s="39"/>
      <c r="M440" s="199" t="s">
        <v>1</v>
      </c>
      <c r="N440" s="200" t="s">
        <v>41</v>
      </c>
      <c r="O440" s="71"/>
      <c r="P440" s="201">
        <f t="shared" si="151"/>
        <v>0</v>
      </c>
      <c r="Q440" s="201">
        <v>0</v>
      </c>
      <c r="R440" s="201">
        <f t="shared" si="152"/>
        <v>0</v>
      </c>
      <c r="S440" s="201">
        <v>0</v>
      </c>
      <c r="T440" s="202">
        <f t="shared" si="153"/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279</v>
      </c>
      <c r="AT440" s="203" t="s">
        <v>274</v>
      </c>
      <c r="AU440" s="203" t="s">
        <v>84</v>
      </c>
      <c r="AY440" s="17" t="s">
        <v>272</v>
      </c>
      <c r="BE440" s="204">
        <f t="shared" si="154"/>
        <v>0</v>
      </c>
      <c r="BF440" s="204">
        <f t="shared" si="155"/>
        <v>0</v>
      </c>
      <c r="BG440" s="204">
        <f t="shared" si="156"/>
        <v>0</v>
      </c>
      <c r="BH440" s="204">
        <f t="shared" si="157"/>
        <v>0</v>
      </c>
      <c r="BI440" s="204">
        <f t="shared" si="158"/>
        <v>0</v>
      </c>
      <c r="BJ440" s="17" t="s">
        <v>16</v>
      </c>
      <c r="BK440" s="204">
        <f t="shared" si="159"/>
        <v>0</v>
      </c>
      <c r="BL440" s="17" t="s">
        <v>279</v>
      </c>
      <c r="BM440" s="203" t="s">
        <v>4188</v>
      </c>
    </row>
    <row r="441" spans="1:65" s="2" customFormat="1" ht="49.15" customHeight="1">
      <c r="A441" s="34"/>
      <c r="B441" s="35"/>
      <c r="C441" s="192" t="s">
        <v>2541</v>
      </c>
      <c r="D441" s="192" t="s">
        <v>274</v>
      </c>
      <c r="E441" s="193" t="s">
        <v>8242</v>
      </c>
      <c r="F441" s="194" t="s">
        <v>8243</v>
      </c>
      <c r="G441" s="195" t="s">
        <v>5242</v>
      </c>
      <c r="H441" s="196">
        <v>3</v>
      </c>
      <c r="I441" s="197"/>
      <c r="J441" s="198">
        <f t="shared" si="150"/>
        <v>0</v>
      </c>
      <c r="K441" s="194" t="s">
        <v>1</v>
      </c>
      <c r="L441" s="39"/>
      <c r="M441" s="199" t="s">
        <v>1</v>
      </c>
      <c r="N441" s="200" t="s">
        <v>41</v>
      </c>
      <c r="O441" s="71"/>
      <c r="P441" s="201">
        <f t="shared" si="151"/>
        <v>0</v>
      </c>
      <c r="Q441" s="201">
        <v>0</v>
      </c>
      <c r="R441" s="201">
        <f t="shared" si="152"/>
        <v>0</v>
      </c>
      <c r="S441" s="201">
        <v>0</v>
      </c>
      <c r="T441" s="202">
        <f t="shared" si="153"/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279</v>
      </c>
      <c r="AT441" s="203" t="s">
        <v>274</v>
      </c>
      <c r="AU441" s="203" t="s">
        <v>84</v>
      </c>
      <c r="AY441" s="17" t="s">
        <v>272</v>
      </c>
      <c r="BE441" s="204">
        <f t="shared" si="154"/>
        <v>0</v>
      </c>
      <c r="BF441" s="204">
        <f t="shared" si="155"/>
        <v>0</v>
      </c>
      <c r="BG441" s="204">
        <f t="shared" si="156"/>
        <v>0</v>
      </c>
      <c r="BH441" s="204">
        <f t="shared" si="157"/>
        <v>0</v>
      </c>
      <c r="BI441" s="204">
        <f t="shared" si="158"/>
        <v>0</v>
      </c>
      <c r="BJ441" s="17" t="s">
        <v>16</v>
      </c>
      <c r="BK441" s="204">
        <f t="shared" si="159"/>
        <v>0</v>
      </c>
      <c r="BL441" s="17" t="s">
        <v>279</v>
      </c>
      <c r="BM441" s="203" t="s">
        <v>4198</v>
      </c>
    </row>
    <row r="442" spans="1:65" s="2" customFormat="1" ht="37.9" customHeight="1">
      <c r="A442" s="34"/>
      <c r="B442" s="35"/>
      <c r="C442" s="192" t="s">
        <v>2548</v>
      </c>
      <c r="D442" s="192" t="s">
        <v>274</v>
      </c>
      <c r="E442" s="193" t="s">
        <v>8289</v>
      </c>
      <c r="F442" s="194" t="s">
        <v>8290</v>
      </c>
      <c r="G442" s="195" t="s">
        <v>5242</v>
      </c>
      <c r="H442" s="196">
        <v>1</v>
      </c>
      <c r="I442" s="197"/>
      <c r="J442" s="198">
        <f t="shared" si="150"/>
        <v>0</v>
      </c>
      <c r="K442" s="194" t="s">
        <v>1</v>
      </c>
      <c r="L442" s="39"/>
      <c r="M442" s="199" t="s">
        <v>1</v>
      </c>
      <c r="N442" s="200" t="s">
        <v>41</v>
      </c>
      <c r="O442" s="71"/>
      <c r="P442" s="201">
        <f t="shared" si="151"/>
        <v>0</v>
      </c>
      <c r="Q442" s="201">
        <v>0</v>
      </c>
      <c r="R442" s="201">
        <f t="shared" si="152"/>
        <v>0</v>
      </c>
      <c r="S442" s="201">
        <v>0</v>
      </c>
      <c r="T442" s="202">
        <f t="shared" si="153"/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3" t="s">
        <v>279</v>
      </c>
      <c r="AT442" s="203" t="s">
        <v>274</v>
      </c>
      <c r="AU442" s="203" t="s">
        <v>84</v>
      </c>
      <c r="AY442" s="17" t="s">
        <v>272</v>
      </c>
      <c r="BE442" s="204">
        <f t="shared" si="154"/>
        <v>0</v>
      </c>
      <c r="BF442" s="204">
        <f t="shared" si="155"/>
        <v>0</v>
      </c>
      <c r="BG442" s="204">
        <f t="shared" si="156"/>
        <v>0</v>
      </c>
      <c r="BH442" s="204">
        <f t="shared" si="157"/>
        <v>0</v>
      </c>
      <c r="BI442" s="204">
        <f t="shared" si="158"/>
        <v>0</v>
      </c>
      <c r="BJ442" s="17" t="s">
        <v>16</v>
      </c>
      <c r="BK442" s="204">
        <f t="shared" si="159"/>
        <v>0</v>
      </c>
      <c r="BL442" s="17" t="s">
        <v>279</v>
      </c>
      <c r="BM442" s="203" t="s">
        <v>4208</v>
      </c>
    </row>
    <row r="443" spans="1:65" s="2" customFormat="1" ht="24.2" customHeight="1">
      <c r="A443" s="34"/>
      <c r="B443" s="35"/>
      <c r="C443" s="192" t="s">
        <v>2553</v>
      </c>
      <c r="D443" s="192" t="s">
        <v>274</v>
      </c>
      <c r="E443" s="193" t="s">
        <v>8266</v>
      </c>
      <c r="F443" s="194" t="s">
        <v>8267</v>
      </c>
      <c r="G443" s="195" t="s">
        <v>8051</v>
      </c>
      <c r="H443" s="196">
        <v>1</v>
      </c>
      <c r="I443" s="197"/>
      <c r="J443" s="198">
        <f t="shared" si="150"/>
        <v>0</v>
      </c>
      <c r="K443" s="194" t="s">
        <v>1</v>
      </c>
      <c r="L443" s="39"/>
      <c r="M443" s="199" t="s">
        <v>1</v>
      </c>
      <c r="N443" s="200" t="s">
        <v>41</v>
      </c>
      <c r="O443" s="71"/>
      <c r="P443" s="201">
        <f t="shared" si="151"/>
        <v>0</v>
      </c>
      <c r="Q443" s="201">
        <v>0</v>
      </c>
      <c r="R443" s="201">
        <f t="shared" si="152"/>
        <v>0</v>
      </c>
      <c r="S443" s="201">
        <v>0</v>
      </c>
      <c r="T443" s="202">
        <f t="shared" si="153"/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279</v>
      </c>
      <c r="AT443" s="203" t="s">
        <v>274</v>
      </c>
      <c r="AU443" s="203" t="s">
        <v>84</v>
      </c>
      <c r="AY443" s="17" t="s">
        <v>272</v>
      </c>
      <c r="BE443" s="204">
        <f t="shared" si="154"/>
        <v>0</v>
      </c>
      <c r="BF443" s="204">
        <f t="shared" si="155"/>
        <v>0</v>
      </c>
      <c r="BG443" s="204">
        <f t="shared" si="156"/>
        <v>0</v>
      </c>
      <c r="BH443" s="204">
        <f t="shared" si="157"/>
        <v>0</v>
      </c>
      <c r="BI443" s="204">
        <f t="shared" si="158"/>
        <v>0</v>
      </c>
      <c r="BJ443" s="17" t="s">
        <v>16</v>
      </c>
      <c r="BK443" s="204">
        <f t="shared" si="159"/>
        <v>0</v>
      </c>
      <c r="BL443" s="17" t="s">
        <v>279</v>
      </c>
      <c r="BM443" s="203" t="s">
        <v>4219</v>
      </c>
    </row>
    <row r="444" spans="1:65" s="2" customFormat="1" ht="16.5" customHeight="1">
      <c r="A444" s="34"/>
      <c r="B444" s="35"/>
      <c r="C444" s="192" t="s">
        <v>2561</v>
      </c>
      <c r="D444" s="192" t="s">
        <v>274</v>
      </c>
      <c r="E444" s="193" t="s">
        <v>8268</v>
      </c>
      <c r="F444" s="194" t="s">
        <v>8269</v>
      </c>
      <c r="G444" s="195" t="s">
        <v>8051</v>
      </c>
      <c r="H444" s="196">
        <v>1</v>
      </c>
      <c r="I444" s="197"/>
      <c r="J444" s="198">
        <f t="shared" si="150"/>
        <v>0</v>
      </c>
      <c r="K444" s="194" t="s">
        <v>1</v>
      </c>
      <c r="L444" s="39"/>
      <c r="M444" s="199" t="s">
        <v>1</v>
      </c>
      <c r="N444" s="200" t="s">
        <v>41</v>
      </c>
      <c r="O444" s="71"/>
      <c r="P444" s="201">
        <f t="shared" si="151"/>
        <v>0</v>
      </c>
      <c r="Q444" s="201">
        <v>0</v>
      </c>
      <c r="R444" s="201">
        <f t="shared" si="152"/>
        <v>0</v>
      </c>
      <c r="S444" s="201">
        <v>0</v>
      </c>
      <c r="T444" s="202">
        <f t="shared" si="153"/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03" t="s">
        <v>279</v>
      </c>
      <c r="AT444" s="203" t="s">
        <v>274</v>
      </c>
      <c r="AU444" s="203" t="s">
        <v>84</v>
      </c>
      <c r="AY444" s="17" t="s">
        <v>272</v>
      </c>
      <c r="BE444" s="204">
        <f t="shared" si="154"/>
        <v>0</v>
      </c>
      <c r="BF444" s="204">
        <f t="shared" si="155"/>
        <v>0</v>
      </c>
      <c r="BG444" s="204">
        <f t="shared" si="156"/>
        <v>0</v>
      </c>
      <c r="BH444" s="204">
        <f t="shared" si="157"/>
        <v>0</v>
      </c>
      <c r="BI444" s="204">
        <f t="shared" si="158"/>
        <v>0</v>
      </c>
      <c r="BJ444" s="17" t="s">
        <v>16</v>
      </c>
      <c r="BK444" s="204">
        <f t="shared" si="159"/>
        <v>0</v>
      </c>
      <c r="BL444" s="17" t="s">
        <v>279</v>
      </c>
      <c r="BM444" s="203" t="s">
        <v>4237</v>
      </c>
    </row>
    <row r="445" spans="1:65" s="2" customFormat="1" ht="16.5" customHeight="1">
      <c r="A445" s="34"/>
      <c r="B445" s="35"/>
      <c r="C445" s="192" t="s">
        <v>2567</v>
      </c>
      <c r="D445" s="192" t="s">
        <v>274</v>
      </c>
      <c r="E445" s="193" t="s">
        <v>8291</v>
      </c>
      <c r="F445" s="194" t="s">
        <v>8271</v>
      </c>
      <c r="G445" s="195" t="s">
        <v>8051</v>
      </c>
      <c r="H445" s="196">
        <v>1</v>
      </c>
      <c r="I445" s="197"/>
      <c r="J445" s="198">
        <f t="shared" si="150"/>
        <v>0</v>
      </c>
      <c r="K445" s="194" t="s">
        <v>1</v>
      </c>
      <c r="L445" s="39"/>
      <c r="M445" s="199" t="s">
        <v>1</v>
      </c>
      <c r="N445" s="200" t="s">
        <v>41</v>
      </c>
      <c r="O445" s="71"/>
      <c r="P445" s="201">
        <f t="shared" si="151"/>
        <v>0</v>
      </c>
      <c r="Q445" s="201">
        <v>0</v>
      </c>
      <c r="R445" s="201">
        <f t="shared" si="152"/>
        <v>0</v>
      </c>
      <c r="S445" s="201">
        <v>0</v>
      </c>
      <c r="T445" s="202">
        <f t="shared" si="153"/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279</v>
      </c>
      <c r="AT445" s="203" t="s">
        <v>274</v>
      </c>
      <c r="AU445" s="203" t="s">
        <v>84</v>
      </c>
      <c r="AY445" s="17" t="s">
        <v>272</v>
      </c>
      <c r="BE445" s="204">
        <f t="shared" si="154"/>
        <v>0</v>
      </c>
      <c r="BF445" s="204">
        <f t="shared" si="155"/>
        <v>0</v>
      </c>
      <c r="BG445" s="204">
        <f t="shared" si="156"/>
        <v>0</v>
      </c>
      <c r="BH445" s="204">
        <f t="shared" si="157"/>
        <v>0</v>
      </c>
      <c r="BI445" s="204">
        <f t="shared" si="158"/>
        <v>0</v>
      </c>
      <c r="BJ445" s="17" t="s">
        <v>16</v>
      </c>
      <c r="BK445" s="204">
        <f t="shared" si="159"/>
        <v>0</v>
      </c>
      <c r="BL445" s="17" t="s">
        <v>279</v>
      </c>
      <c r="BM445" s="203" t="s">
        <v>4246</v>
      </c>
    </row>
    <row r="446" spans="1:65" s="2" customFormat="1" ht="16.5" customHeight="1">
      <c r="A446" s="34"/>
      <c r="B446" s="35"/>
      <c r="C446" s="192" t="s">
        <v>2572</v>
      </c>
      <c r="D446" s="192" t="s">
        <v>274</v>
      </c>
      <c r="E446" s="193" t="s">
        <v>8292</v>
      </c>
      <c r="F446" s="194" t="s">
        <v>8273</v>
      </c>
      <c r="G446" s="195" t="s">
        <v>8051</v>
      </c>
      <c r="H446" s="196">
        <v>1</v>
      </c>
      <c r="I446" s="197"/>
      <c r="J446" s="198">
        <f t="shared" si="150"/>
        <v>0</v>
      </c>
      <c r="K446" s="194" t="s">
        <v>1</v>
      </c>
      <c r="L446" s="39"/>
      <c r="M446" s="199" t="s">
        <v>1</v>
      </c>
      <c r="N446" s="200" t="s">
        <v>41</v>
      </c>
      <c r="O446" s="71"/>
      <c r="P446" s="201">
        <f t="shared" si="151"/>
        <v>0</v>
      </c>
      <c r="Q446" s="201">
        <v>0</v>
      </c>
      <c r="R446" s="201">
        <f t="shared" si="152"/>
        <v>0</v>
      </c>
      <c r="S446" s="201">
        <v>0</v>
      </c>
      <c r="T446" s="202">
        <f t="shared" si="153"/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279</v>
      </c>
      <c r="AT446" s="203" t="s">
        <v>274</v>
      </c>
      <c r="AU446" s="203" t="s">
        <v>84</v>
      </c>
      <c r="AY446" s="17" t="s">
        <v>272</v>
      </c>
      <c r="BE446" s="204">
        <f t="shared" si="154"/>
        <v>0</v>
      </c>
      <c r="BF446" s="204">
        <f t="shared" si="155"/>
        <v>0</v>
      </c>
      <c r="BG446" s="204">
        <f t="shared" si="156"/>
        <v>0</v>
      </c>
      <c r="BH446" s="204">
        <f t="shared" si="157"/>
        <v>0</v>
      </c>
      <c r="BI446" s="204">
        <f t="shared" si="158"/>
        <v>0</v>
      </c>
      <c r="BJ446" s="17" t="s">
        <v>16</v>
      </c>
      <c r="BK446" s="204">
        <f t="shared" si="159"/>
        <v>0</v>
      </c>
      <c r="BL446" s="17" t="s">
        <v>279</v>
      </c>
      <c r="BM446" s="203" t="s">
        <v>4254</v>
      </c>
    </row>
    <row r="447" spans="1:65" s="12" customFormat="1" ht="25.9" customHeight="1">
      <c r="B447" s="176"/>
      <c r="C447" s="177"/>
      <c r="D447" s="178" t="s">
        <v>75</v>
      </c>
      <c r="E447" s="179" t="s">
        <v>8293</v>
      </c>
      <c r="F447" s="179" t="s">
        <v>8294</v>
      </c>
      <c r="G447" s="177"/>
      <c r="H447" s="177"/>
      <c r="I447" s="180"/>
      <c r="J447" s="181">
        <f>BK447</f>
        <v>0</v>
      </c>
      <c r="K447" s="177"/>
      <c r="L447" s="182"/>
      <c r="M447" s="183"/>
      <c r="N447" s="184"/>
      <c r="O447" s="184"/>
      <c r="P447" s="185">
        <f>SUM(P448:P459)</f>
        <v>0</v>
      </c>
      <c r="Q447" s="184"/>
      <c r="R447" s="185">
        <f>SUM(R448:R459)</f>
        <v>0</v>
      </c>
      <c r="S447" s="184"/>
      <c r="T447" s="186">
        <f>SUM(T448:T459)</f>
        <v>0</v>
      </c>
      <c r="AR447" s="187" t="s">
        <v>16</v>
      </c>
      <c r="AT447" s="188" t="s">
        <v>75</v>
      </c>
      <c r="AU447" s="188" t="s">
        <v>76</v>
      </c>
      <c r="AY447" s="187" t="s">
        <v>272</v>
      </c>
      <c r="BK447" s="189">
        <f>SUM(BK448:BK459)</f>
        <v>0</v>
      </c>
    </row>
    <row r="448" spans="1:65" s="2" customFormat="1" ht="16.5" customHeight="1">
      <c r="A448" s="34"/>
      <c r="B448" s="35"/>
      <c r="C448" s="192" t="s">
        <v>2580</v>
      </c>
      <c r="D448" s="192" t="s">
        <v>274</v>
      </c>
      <c r="E448" s="193" t="s">
        <v>8295</v>
      </c>
      <c r="F448" s="194" t="s">
        <v>8296</v>
      </c>
      <c r="G448" s="195" t="s">
        <v>185</v>
      </c>
      <c r="H448" s="196">
        <v>751</v>
      </c>
      <c r="I448" s="197"/>
      <c r="J448" s="198">
        <f t="shared" ref="J448:J459" si="160">ROUND(I448*H448,2)</f>
        <v>0</v>
      </c>
      <c r="K448" s="194" t="s">
        <v>1</v>
      </c>
      <c r="L448" s="39"/>
      <c r="M448" s="199" t="s">
        <v>1</v>
      </c>
      <c r="N448" s="200" t="s">
        <v>41</v>
      </c>
      <c r="O448" s="71"/>
      <c r="P448" s="201">
        <f t="shared" ref="P448:P459" si="161">O448*H448</f>
        <v>0</v>
      </c>
      <c r="Q448" s="201">
        <v>0</v>
      </c>
      <c r="R448" s="201">
        <f t="shared" ref="R448:R459" si="162">Q448*H448</f>
        <v>0</v>
      </c>
      <c r="S448" s="201">
        <v>0</v>
      </c>
      <c r="T448" s="202">
        <f t="shared" ref="T448:T459" si="163"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03" t="s">
        <v>279</v>
      </c>
      <c r="AT448" s="203" t="s">
        <v>274</v>
      </c>
      <c r="AU448" s="203" t="s">
        <v>16</v>
      </c>
      <c r="AY448" s="17" t="s">
        <v>272</v>
      </c>
      <c r="BE448" s="204">
        <f t="shared" ref="BE448:BE459" si="164">IF(N448="základní",J448,0)</f>
        <v>0</v>
      </c>
      <c r="BF448" s="204">
        <f t="shared" ref="BF448:BF459" si="165">IF(N448="snížená",J448,0)</f>
        <v>0</v>
      </c>
      <c r="BG448" s="204">
        <f t="shared" ref="BG448:BG459" si="166">IF(N448="zákl. přenesená",J448,0)</f>
        <v>0</v>
      </c>
      <c r="BH448" s="204">
        <f t="shared" ref="BH448:BH459" si="167">IF(N448="sníž. přenesená",J448,0)</f>
        <v>0</v>
      </c>
      <c r="BI448" s="204">
        <f t="shared" ref="BI448:BI459" si="168">IF(N448="nulová",J448,0)</f>
        <v>0</v>
      </c>
      <c r="BJ448" s="17" t="s">
        <v>16</v>
      </c>
      <c r="BK448" s="204">
        <f t="shared" ref="BK448:BK459" si="169">ROUND(I448*H448,2)</f>
        <v>0</v>
      </c>
      <c r="BL448" s="17" t="s">
        <v>279</v>
      </c>
      <c r="BM448" s="203" t="s">
        <v>4263</v>
      </c>
    </row>
    <row r="449" spans="1:65" s="2" customFormat="1" ht="16.5" customHeight="1">
      <c r="A449" s="34"/>
      <c r="B449" s="35"/>
      <c r="C449" s="192" t="s">
        <v>2586</v>
      </c>
      <c r="D449" s="192" t="s">
        <v>274</v>
      </c>
      <c r="E449" s="193" t="s">
        <v>8297</v>
      </c>
      <c r="F449" s="194" t="s">
        <v>8298</v>
      </c>
      <c r="G449" s="195" t="s">
        <v>185</v>
      </c>
      <c r="H449" s="196">
        <v>43</v>
      </c>
      <c r="I449" s="197"/>
      <c r="J449" s="198">
        <f t="shared" si="160"/>
        <v>0</v>
      </c>
      <c r="K449" s="194" t="s">
        <v>1</v>
      </c>
      <c r="L449" s="39"/>
      <c r="M449" s="199" t="s">
        <v>1</v>
      </c>
      <c r="N449" s="200" t="s">
        <v>41</v>
      </c>
      <c r="O449" s="71"/>
      <c r="P449" s="201">
        <f t="shared" si="161"/>
        <v>0</v>
      </c>
      <c r="Q449" s="201">
        <v>0</v>
      </c>
      <c r="R449" s="201">
        <f t="shared" si="162"/>
        <v>0</v>
      </c>
      <c r="S449" s="201">
        <v>0</v>
      </c>
      <c r="T449" s="202">
        <f t="shared" si="163"/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279</v>
      </c>
      <c r="AT449" s="203" t="s">
        <v>274</v>
      </c>
      <c r="AU449" s="203" t="s">
        <v>16</v>
      </c>
      <c r="AY449" s="17" t="s">
        <v>272</v>
      </c>
      <c r="BE449" s="204">
        <f t="shared" si="164"/>
        <v>0</v>
      </c>
      <c r="BF449" s="204">
        <f t="shared" si="165"/>
        <v>0</v>
      </c>
      <c r="BG449" s="204">
        <f t="shared" si="166"/>
        <v>0</v>
      </c>
      <c r="BH449" s="204">
        <f t="shared" si="167"/>
        <v>0</v>
      </c>
      <c r="BI449" s="204">
        <f t="shared" si="168"/>
        <v>0</v>
      </c>
      <c r="BJ449" s="17" t="s">
        <v>16</v>
      </c>
      <c r="BK449" s="204">
        <f t="shared" si="169"/>
        <v>0</v>
      </c>
      <c r="BL449" s="17" t="s">
        <v>279</v>
      </c>
      <c r="BM449" s="203" t="s">
        <v>4286</v>
      </c>
    </row>
    <row r="450" spans="1:65" s="2" customFormat="1" ht="16.5" customHeight="1">
      <c r="A450" s="34"/>
      <c r="B450" s="35"/>
      <c r="C450" s="192" t="s">
        <v>2591</v>
      </c>
      <c r="D450" s="192" t="s">
        <v>274</v>
      </c>
      <c r="E450" s="193" t="s">
        <v>8299</v>
      </c>
      <c r="F450" s="194" t="s">
        <v>8300</v>
      </c>
      <c r="G450" s="195" t="s">
        <v>185</v>
      </c>
      <c r="H450" s="196">
        <v>114</v>
      </c>
      <c r="I450" s="197"/>
      <c r="J450" s="198">
        <f t="shared" si="160"/>
        <v>0</v>
      </c>
      <c r="K450" s="194" t="s">
        <v>1</v>
      </c>
      <c r="L450" s="39"/>
      <c r="M450" s="199" t="s">
        <v>1</v>
      </c>
      <c r="N450" s="200" t="s">
        <v>41</v>
      </c>
      <c r="O450" s="71"/>
      <c r="P450" s="201">
        <f t="shared" si="161"/>
        <v>0</v>
      </c>
      <c r="Q450" s="201">
        <v>0</v>
      </c>
      <c r="R450" s="201">
        <f t="shared" si="162"/>
        <v>0</v>
      </c>
      <c r="S450" s="201">
        <v>0</v>
      </c>
      <c r="T450" s="202">
        <f t="shared" si="163"/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3" t="s">
        <v>279</v>
      </c>
      <c r="AT450" s="203" t="s">
        <v>274</v>
      </c>
      <c r="AU450" s="203" t="s">
        <v>16</v>
      </c>
      <c r="AY450" s="17" t="s">
        <v>272</v>
      </c>
      <c r="BE450" s="204">
        <f t="shared" si="164"/>
        <v>0</v>
      </c>
      <c r="BF450" s="204">
        <f t="shared" si="165"/>
        <v>0</v>
      </c>
      <c r="BG450" s="204">
        <f t="shared" si="166"/>
        <v>0</v>
      </c>
      <c r="BH450" s="204">
        <f t="shared" si="167"/>
        <v>0</v>
      </c>
      <c r="BI450" s="204">
        <f t="shared" si="168"/>
        <v>0</v>
      </c>
      <c r="BJ450" s="17" t="s">
        <v>16</v>
      </c>
      <c r="BK450" s="204">
        <f t="shared" si="169"/>
        <v>0</v>
      </c>
      <c r="BL450" s="17" t="s">
        <v>279</v>
      </c>
      <c r="BM450" s="203" t="s">
        <v>4295</v>
      </c>
    </row>
    <row r="451" spans="1:65" s="2" customFormat="1" ht="44.25" customHeight="1">
      <c r="A451" s="34"/>
      <c r="B451" s="35"/>
      <c r="C451" s="192" t="s">
        <v>2599</v>
      </c>
      <c r="D451" s="192" t="s">
        <v>274</v>
      </c>
      <c r="E451" s="193" t="s">
        <v>8301</v>
      </c>
      <c r="F451" s="194" t="s">
        <v>8302</v>
      </c>
      <c r="G451" s="195" t="s">
        <v>185</v>
      </c>
      <c r="H451" s="196">
        <v>51</v>
      </c>
      <c r="I451" s="197"/>
      <c r="J451" s="198">
        <f t="shared" si="160"/>
        <v>0</v>
      </c>
      <c r="K451" s="194" t="s">
        <v>1</v>
      </c>
      <c r="L451" s="39"/>
      <c r="M451" s="199" t="s">
        <v>1</v>
      </c>
      <c r="N451" s="200" t="s">
        <v>41</v>
      </c>
      <c r="O451" s="71"/>
      <c r="P451" s="201">
        <f t="shared" si="161"/>
        <v>0</v>
      </c>
      <c r="Q451" s="201">
        <v>0</v>
      </c>
      <c r="R451" s="201">
        <f t="shared" si="162"/>
        <v>0</v>
      </c>
      <c r="S451" s="201">
        <v>0</v>
      </c>
      <c r="T451" s="202">
        <f t="shared" si="163"/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279</v>
      </c>
      <c r="AT451" s="203" t="s">
        <v>274</v>
      </c>
      <c r="AU451" s="203" t="s">
        <v>16</v>
      </c>
      <c r="AY451" s="17" t="s">
        <v>272</v>
      </c>
      <c r="BE451" s="204">
        <f t="shared" si="164"/>
        <v>0</v>
      </c>
      <c r="BF451" s="204">
        <f t="shared" si="165"/>
        <v>0</v>
      </c>
      <c r="BG451" s="204">
        <f t="shared" si="166"/>
        <v>0</v>
      </c>
      <c r="BH451" s="204">
        <f t="shared" si="167"/>
        <v>0</v>
      </c>
      <c r="BI451" s="204">
        <f t="shared" si="168"/>
        <v>0</v>
      </c>
      <c r="BJ451" s="17" t="s">
        <v>16</v>
      </c>
      <c r="BK451" s="204">
        <f t="shared" si="169"/>
        <v>0</v>
      </c>
      <c r="BL451" s="17" t="s">
        <v>279</v>
      </c>
      <c r="BM451" s="203" t="s">
        <v>4306</v>
      </c>
    </row>
    <row r="452" spans="1:65" s="2" customFormat="1" ht="44.25" customHeight="1">
      <c r="A452" s="34"/>
      <c r="B452" s="35"/>
      <c r="C452" s="192" t="s">
        <v>2610</v>
      </c>
      <c r="D452" s="192" t="s">
        <v>274</v>
      </c>
      <c r="E452" s="193" t="s">
        <v>8303</v>
      </c>
      <c r="F452" s="194" t="s">
        <v>8304</v>
      </c>
      <c r="G452" s="195" t="s">
        <v>185</v>
      </c>
      <c r="H452" s="196">
        <v>158</v>
      </c>
      <c r="I452" s="197"/>
      <c r="J452" s="198">
        <f t="shared" si="160"/>
        <v>0</v>
      </c>
      <c r="K452" s="194" t="s">
        <v>1</v>
      </c>
      <c r="L452" s="39"/>
      <c r="M452" s="199" t="s">
        <v>1</v>
      </c>
      <c r="N452" s="200" t="s">
        <v>41</v>
      </c>
      <c r="O452" s="71"/>
      <c r="P452" s="201">
        <f t="shared" si="161"/>
        <v>0</v>
      </c>
      <c r="Q452" s="201">
        <v>0</v>
      </c>
      <c r="R452" s="201">
        <f t="shared" si="162"/>
        <v>0</v>
      </c>
      <c r="S452" s="201">
        <v>0</v>
      </c>
      <c r="T452" s="202">
        <f t="shared" si="163"/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279</v>
      </c>
      <c r="AT452" s="203" t="s">
        <v>274</v>
      </c>
      <c r="AU452" s="203" t="s">
        <v>16</v>
      </c>
      <c r="AY452" s="17" t="s">
        <v>272</v>
      </c>
      <c r="BE452" s="204">
        <f t="shared" si="164"/>
        <v>0</v>
      </c>
      <c r="BF452" s="204">
        <f t="shared" si="165"/>
        <v>0</v>
      </c>
      <c r="BG452" s="204">
        <f t="shared" si="166"/>
        <v>0</v>
      </c>
      <c r="BH452" s="204">
        <f t="shared" si="167"/>
        <v>0</v>
      </c>
      <c r="BI452" s="204">
        <f t="shared" si="168"/>
        <v>0</v>
      </c>
      <c r="BJ452" s="17" t="s">
        <v>16</v>
      </c>
      <c r="BK452" s="204">
        <f t="shared" si="169"/>
        <v>0</v>
      </c>
      <c r="BL452" s="17" t="s">
        <v>279</v>
      </c>
      <c r="BM452" s="203" t="s">
        <v>4316</v>
      </c>
    </row>
    <row r="453" spans="1:65" s="2" customFormat="1" ht="16.5" customHeight="1">
      <c r="A453" s="34"/>
      <c r="B453" s="35"/>
      <c r="C453" s="192" t="s">
        <v>2629</v>
      </c>
      <c r="D453" s="192" t="s">
        <v>274</v>
      </c>
      <c r="E453" s="193" t="s">
        <v>8305</v>
      </c>
      <c r="F453" s="194" t="s">
        <v>8306</v>
      </c>
      <c r="G453" s="195" t="s">
        <v>185</v>
      </c>
      <c r="H453" s="196">
        <v>1926</v>
      </c>
      <c r="I453" s="197"/>
      <c r="J453" s="198">
        <f t="shared" si="160"/>
        <v>0</v>
      </c>
      <c r="K453" s="194" t="s">
        <v>1</v>
      </c>
      <c r="L453" s="39"/>
      <c r="M453" s="199" t="s">
        <v>1</v>
      </c>
      <c r="N453" s="200" t="s">
        <v>41</v>
      </c>
      <c r="O453" s="71"/>
      <c r="P453" s="201">
        <f t="shared" si="161"/>
        <v>0</v>
      </c>
      <c r="Q453" s="201">
        <v>0</v>
      </c>
      <c r="R453" s="201">
        <f t="shared" si="162"/>
        <v>0</v>
      </c>
      <c r="S453" s="201">
        <v>0</v>
      </c>
      <c r="T453" s="202">
        <f t="shared" si="163"/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279</v>
      </c>
      <c r="AT453" s="203" t="s">
        <v>274</v>
      </c>
      <c r="AU453" s="203" t="s">
        <v>16</v>
      </c>
      <c r="AY453" s="17" t="s">
        <v>272</v>
      </c>
      <c r="BE453" s="204">
        <f t="shared" si="164"/>
        <v>0</v>
      </c>
      <c r="BF453" s="204">
        <f t="shared" si="165"/>
        <v>0</v>
      </c>
      <c r="BG453" s="204">
        <f t="shared" si="166"/>
        <v>0</v>
      </c>
      <c r="BH453" s="204">
        <f t="shared" si="167"/>
        <v>0</v>
      </c>
      <c r="BI453" s="204">
        <f t="shared" si="168"/>
        <v>0</v>
      </c>
      <c r="BJ453" s="17" t="s">
        <v>16</v>
      </c>
      <c r="BK453" s="204">
        <f t="shared" si="169"/>
        <v>0</v>
      </c>
      <c r="BL453" s="17" t="s">
        <v>279</v>
      </c>
      <c r="BM453" s="203" t="s">
        <v>4325</v>
      </c>
    </row>
    <row r="454" spans="1:65" s="2" customFormat="1" ht="16.5" customHeight="1">
      <c r="A454" s="34"/>
      <c r="B454" s="35"/>
      <c r="C454" s="192" t="s">
        <v>2636</v>
      </c>
      <c r="D454" s="192" t="s">
        <v>274</v>
      </c>
      <c r="E454" s="193" t="s">
        <v>8307</v>
      </c>
      <c r="F454" s="194" t="s">
        <v>8308</v>
      </c>
      <c r="G454" s="195" t="s">
        <v>185</v>
      </c>
      <c r="H454" s="196">
        <v>1425</v>
      </c>
      <c r="I454" s="197"/>
      <c r="J454" s="198">
        <f t="shared" si="160"/>
        <v>0</v>
      </c>
      <c r="K454" s="194" t="s">
        <v>1</v>
      </c>
      <c r="L454" s="39"/>
      <c r="M454" s="199" t="s">
        <v>1</v>
      </c>
      <c r="N454" s="200" t="s">
        <v>41</v>
      </c>
      <c r="O454" s="71"/>
      <c r="P454" s="201">
        <f t="shared" si="161"/>
        <v>0</v>
      </c>
      <c r="Q454" s="201">
        <v>0</v>
      </c>
      <c r="R454" s="201">
        <f t="shared" si="162"/>
        <v>0</v>
      </c>
      <c r="S454" s="201">
        <v>0</v>
      </c>
      <c r="T454" s="202">
        <f t="shared" si="163"/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279</v>
      </c>
      <c r="AT454" s="203" t="s">
        <v>274</v>
      </c>
      <c r="AU454" s="203" t="s">
        <v>16</v>
      </c>
      <c r="AY454" s="17" t="s">
        <v>272</v>
      </c>
      <c r="BE454" s="204">
        <f t="shared" si="164"/>
        <v>0</v>
      </c>
      <c r="BF454" s="204">
        <f t="shared" si="165"/>
        <v>0</v>
      </c>
      <c r="BG454" s="204">
        <f t="shared" si="166"/>
        <v>0</v>
      </c>
      <c r="BH454" s="204">
        <f t="shared" si="167"/>
        <v>0</v>
      </c>
      <c r="BI454" s="204">
        <f t="shared" si="168"/>
        <v>0</v>
      </c>
      <c r="BJ454" s="17" t="s">
        <v>16</v>
      </c>
      <c r="BK454" s="204">
        <f t="shared" si="169"/>
        <v>0</v>
      </c>
      <c r="BL454" s="17" t="s">
        <v>279</v>
      </c>
      <c r="BM454" s="203" t="s">
        <v>4333</v>
      </c>
    </row>
    <row r="455" spans="1:65" s="2" customFormat="1" ht="33" customHeight="1">
      <c r="A455" s="34"/>
      <c r="B455" s="35"/>
      <c r="C455" s="192" t="s">
        <v>2643</v>
      </c>
      <c r="D455" s="192" t="s">
        <v>274</v>
      </c>
      <c r="E455" s="193" t="s">
        <v>8309</v>
      </c>
      <c r="F455" s="194" t="s">
        <v>8310</v>
      </c>
      <c r="G455" s="195" t="s">
        <v>185</v>
      </c>
      <c r="H455" s="196">
        <v>2271</v>
      </c>
      <c r="I455" s="197"/>
      <c r="J455" s="198">
        <f t="shared" si="160"/>
        <v>0</v>
      </c>
      <c r="K455" s="194" t="s">
        <v>1</v>
      </c>
      <c r="L455" s="39"/>
      <c r="M455" s="199" t="s">
        <v>1</v>
      </c>
      <c r="N455" s="200" t="s">
        <v>41</v>
      </c>
      <c r="O455" s="71"/>
      <c r="P455" s="201">
        <f t="shared" si="161"/>
        <v>0</v>
      </c>
      <c r="Q455" s="201">
        <v>0</v>
      </c>
      <c r="R455" s="201">
        <f t="shared" si="162"/>
        <v>0</v>
      </c>
      <c r="S455" s="201">
        <v>0</v>
      </c>
      <c r="T455" s="202">
        <f t="shared" si="163"/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279</v>
      </c>
      <c r="AT455" s="203" t="s">
        <v>274</v>
      </c>
      <c r="AU455" s="203" t="s">
        <v>16</v>
      </c>
      <c r="AY455" s="17" t="s">
        <v>272</v>
      </c>
      <c r="BE455" s="204">
        <f t="shared" si="164"/>
        <v>0</v>
      </c>
      <c r="BF455" s="204">
        <f t="shared" si="165"/>
        <v>0</v>
      </c>
      <c r="BG455" s="204">
        <f t="shared" si="166"/>
        <v>0</v>
      </c>
      <c r="BH455" s="204">
        <f t="shared" si="167"/>
        <v>0</v>
      </c>
      <c r="BI455" s="204">
        <f t="shared" si="168"/>
        <v>0</v>
      </c>
      <c r="BJ455" s="17" t="s">
        <v>16</v>
      </c>
      <c r="BK455" s="204">
        <f t="shared" si="169"/>
        <v>0</v>
      </c>
      <c r="BL455" s="17" t="s">
        <v>279</v>
      </c>
      <c r="BM455" s="203" t="s">
        <v>4341</v>
      </c>
    </row>
    <row r="456" spans="1:65" s="2" customFormat="1" ht="16.5" customHeight="1">
      <c r="A456" s="34"/>
      <c r="B456" s="35"/>
      <c r="C456" s="192" t="s">
        <v>2648</v>
      </c>
      <c r="D456" s="192" t="s">
        <v>274</v>
      </c>
      <c r="E456" s="193" t="s">
        <v>8311</v>
      </c>
      <c r="F456" s="194" t="s">
        <v>8312</v>
      </c>
      <c r="G456" s="195" t="s">
        <v>185</v>
      </c>
      <c r="H456" s="196">
        <v>4037</v>
      </c>
      <c r="I456" s="197"/>
      <c r="J456" s="198">
        <f t="shared" si="160"/>
        <v>0</v>
      </c>
      <c r="K456" s="194" t="s">
        <v>1</v>
      </c>
      <c r="L456" s="39"/>
      <c r="M456" s="199" t="s">
        <v>1</v>
      </c>
      <c r="N456" s="200" t="s">
        <v>41</v>
      </c>
      <c r="O456" s="71"/>
      <c r="P456" s="201">
        <f t="shared" si="161"/>
        <v>0</v>
      </c>
      <c r="Q456" s="201">
        <v>0</v>
      </c>
      <c r="R456" s="201">
        <f t="shared" si="162"/>
        <v>0</v>
      </c>
      <c r="S456" s="201">
        <v>0</v>
      </c>
      <c r="T456" s="202">
        <f t="shared" si="163"/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279</v>
      </c>
      <c r="AT456" s="203" t="s">
        <v>274</v>
      </c>
      <c r="AU456" s="203" t="s">
        <v>16</v>
      </c>
      <c r="AY456" s="17" t="s">
        <v>272</v>
      </c>
      <c r="BE456" s="204">
        <f t="shared" si="164"/>
        <v>0</v>
      </c>
      <c r="BF456" s="204">
        <f t="shared" si="165"/>
        <v>0</v>
      </c>
      <c r="BG456" s="204">
        <f t="shared" si="166"/>
        <v>0</v>
      </c>
      <c r="BH456" s="204">
        <f t="shared" si="167"/>
        <v>0</v>
      </c>
      <c r="BI456" s="204">
        <f t="shared" si="168"/>
        <v>0</v>
      </c>
      <c r="BJ456" s="17" t="s">
        <v>16</v>
      </c>
      <c r="BK456" s="204">
        <f t="shared" si="169"/>
        <v>0</v>
      </c>
      <c r="BL456" s="17" t="s">
        <v>279</v>
      </c>
      <c r="BM456" s="203" t="s">
        <v>4372</v>
      </c>
    </row>
    <row r="457" spans="1:65" s="2" customFormat="1" ht="16.5" customHeight="1">
      <c r="A457" s="34"/>
      <c r="B457" s="35"/>
      <c r="C457" s="192" t="s">
        <v>2653</v>
      </c>
      <c r="D457" s="192" t="s">
        <v>274</v>
      </c>
      <c r="E457" s="193" t="s">
        <v>8313</v>
      </c>
      <c r="F457" s="194" t="s">
        <v>8314</v>
      </c>
      <c r="G457" s="195" t="s">
        <v>185</v>
      </c>
      <c r="H457" s="196">
        <v>7392</v>
      </c>
      <c r="I457" s="197"/>
      <c r="J457" s="198">
        <f t="shared" si="160"/>
        <v>0</v>
      </c>
      <c r="K457" s="194" t="s">
        <v>1</v>
      </c>
      <c r="L457" s="39"/>
      <c r="M457" s="199" t="s">
        <v>1</v>
      </c>
      <c r="N457" s="200" t="s">
        <v>41</v>
      </c>
      <c r="O457" s="71"/>
      <c r="P457" s="201">
        <f t="shared" si="161"/>
        <v>0</v>
      </c>
      <c r="Q457" s="201">
        <v>0</v>
      </c>
      <c r="R457" s="201">
        <f t="shared" si="162"/>
        <v>0</v>
      </c>
      <c r="S457" s="201">
        <v>0</v>
      </c>
      <c r="T457" s="202">
        <f t="shared" si="163"/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279</v>
      </c>
      <c r="AT457" s="203" t="s">
        <v>274</v>
      </c>
      <c r="AU457" s="203" t="s">
        <v>16</v>
      </c>
      <c r="AY457" s="17" t="s">
        <v>272</v>
      </c>
      <c r="BE457" s="204">
        <f t="shared" si="164"/>
        <v>0</v>
      </c>
      <c r="BF457" s="204">
        <f t="shared" si="165"/>
        <v>0</v>
      </c>
      <c r="BG457" s="204">
        <f t="shared" si="166"/>
        <v>0</v>
      </c>
      <c r="BH457" s="204">
        <f t="shared" si="167"/>
        <v>0</v>
      </c>
      <c r="BI457" s="204">
        <f t="shared" si="168"/>
        <v>0</v>
      </c>
      <c r="BJ457" s="17" t="s">
        <v>16</v>
      </c>
      <c r="BK457" s="204">
        <f t="shared" si="169"/>
        <v>0</v>
      </c>
      <c r="BL457" s="17" t="s">
        <v>279</v>
      </c>
      <c r="BM457" s="203" t="s">
        <v>3279</v>
      </c>
    </row>
    <row r="458" spans="1:65" s="2" customFormat="1" ht="21.75" customHeight="1">
      <c r="A458" s="34"/>
      <c r="B458" s="35"/>
      <c r="C458" s="192" t="s">
        <v>2660</v>
      </c>
      <c r="D458" s="192" t="s">
        <v>274</v>
      </c>
      <c r="E458" s="193" t="s">
        <v>8315</v>
      </c>
      <c r="F458" s="194" t="s">
        <v>8316</v>
      </c>
      <c r="G458" s="195" t="s">
        <v>185</v>
      </c>
      <c r="H458" s="196">
        <v>114</v>
      </c>
      <c r="I458" s="197"/>
      <c r="J458" s="198">
        <f t="shared" si="160"/>
        <v>0</v>
      </c>
      <c r="K458" s="194" t="s">
        <v>1</v>
      </c>
      <c r="L458" s="39"/>
      <c r="M458" s="199" t="s">
        <v>1</v>
      </c>
      <c r="N458" s="200" t="s">
        <v>41</v>
      </c>
      <c r="O458" s="71"/>
      <c r="P458" s="201">
        <f t="shared" si="161"/>
        <v>0</v>
      </c>
      <c r="Q458" s="201">
        <v>0</v>
      </c>
      <c r="R458" s="201">
        <f t="shared" si="162"/>
        <v>0</v>
      </c>
      <c r="S458" s="201">
        <v>0</v>
      </c>
      <c r="T458" s="202">
        <f t="shared" si="163"/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3" t="s">
        <v>279</v>
      </c>
      <c r="AT458" s="203" t="s">
        <v>274</v>
      </c>
      <c r="AU458" s="203" t="s">
        <v>16</v>
      </c>
      <c r="AY458" s="17" t="s">
        <v>272</v>
      </c>
      <c r="BE458" s="204">
        <f t="shared" si="164"/>
        <v>0</v>
      </c>
      <c r="BF458" s="204">
        <f t="shared" si="165"/>
        <v>0</v>
      </c>
      <c r="BG458" s="204">
        <f t="shared" si="166"/>
        <v>0</v>
      </c>
      <c r="BH458" s="204">
        <f t="shared" si="167"/>
        <v>0</v>
      </c>
      <c r="BI458" s="204">
        <f t="shared" si="168"/>
        <v>0</v>
      </c>
      <c r="BJ458" s="17" t="s">
        <v>16</v>
      </c>
      <c r="BK458" s="204">
        <f t="shared" si="169"/>
        <v>0</v>
      </c>
      <c r="BL458" s="17" t="s">
        <v>279</v>
      </c>
      <c r="BM458" s="203" t="s">
        <v>4401</v>
      </c>
    </row>
    <row r="459" spans="1:65" s="2" customFormat="1" ht="16.5" customHeight="1">
      <c r="A459" s="34"/>
      <c r="B459" s="35"/>
      <c r="C459" s="192" t="s">
        <v>2667</v>
      </c>
      <c r="D459" s="192" t="s">
        <v>274</v>
      </c>
      <c r="E459" s="193" t="s">
        <v>8317</v>
      </c>
      <c r="F459" s="194" t="s">
        <v>8318</v>
      </c>
      <c r="G459" s="195" t="s">
        <v>185</v>
      </c>
      <c r="H459" s="196">
        <v>429</v>
      </c>
      <c r="I459" s="197"/>
      <c r="J459" s="198">
        <f t="shared" si="160"/>
        <v>0</v>
      </c>
      <c r="K459" s="194" t="s">
        <v>1</v>
      </c>
      <c r="L459" s="39"/>
      <c r="M459" s="199" t="s">
        <v>1</v>
      </c>
      <c r="N459" s="200" t="s">
        <v>41</v>
      </c>
      <c r="O459" s="71"/>
      <c r="P459" s="201">
        <f t="shared" si="161"/>
        <v>0</v>
      </c>
      <c r="Q459" s="201">
        <v>0</v>
      </c>
      <c r="R459" s="201">
        <f t="shared" si="162"/>
        <v>0</v>
      </c>
      <c r="S459" s="201">
        <v>0</v>
      </c>
      <c r="T459" s="202">
        <f t="shared" si="163"/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 t="shared" si="164"/>
        <v>0</v>
      </c>
      <c r="BF459" s="204">
        <f t="shared" si="165"/>
        <v>0</v>
      </c>
      <c r="BG459" s="204">
        <f t="shared" si="166"/>
        <v>0</v>
      </c>
      <c r="BH459" s="204">
        <f t="shared" si="167"/>
        <v>0</v>
      </c>
      <c r="BI459" s="204">
        <f t="shared" si="168"/>
        <v>0</v>
      </c>
      <c r="BJ459" s="17" t="s">
        <v>16</v>
      </c>
      <c r="BK459" s="204">
        <f t="shared" si="169"/>
        <v>0</v>
      </c>
      <c r="BL459" s="17" t="s">
        <v>279</v>
      </c>
      <c r="BM459" s="203" t="s">
        <v>4411</v>
      </c>
    </row>
    <row r="460" spans="1:65" s="12" customFormat="1" ht="25.9" customHeight="1">
      <c r="B460" s="176"/>
      <c r="C460" s="177"/>
      <c r="D460" s="178" t="s">
        <v>75</v>
      </c>
      <c r="E460" s="179" t="s">
        <v>8319</v>
      </c>
      <c r="F460" s="179" t="s">
        <v>8320</v>
      </c>
      <c r="G460" s="177"/>
      <c r="H460" s="177"/>
      <c r="I460" s="180"/>
      <c r="J460" s="181">
        <f>BK460</f>
        <v>0</v>
      </c>
      <c r="K460" s="177"/>
      <c r="L460" s="182"/>
      <c r="M460" s="183"/>
      <c r="N460" s="184"/>
      <c r="O460" s="184"/>
      <c r="P460" s="185">
        <f>SUM(P461:P466)</f>
        <v>0</v>
      </c>
      <c r="Q460" s="184"/>
      <c r="R460" s="185">
        <f>SUM(R461:R466)</f>
        <v>0</v>
      </c>
      <c r="S460" s="184"/>
      <c r="T460" s="186">
        <f>SUM(T461:T466)</f>
        <v>0</v>
      </c>
      <c r="AR460" s="187" t="s">
        <v>16</v>
      </c>
      <c r="AT460" s="188" t="s">
        <v>75</v>
      </c>
      <c r="AU460" s="188" t="s">
        <v>76</v>
      </c>
      <c r="AY460" s="187" t="s">
        <v>272</v>
      </c>
      <c r="BK460" s="189">
        <f>SUM(BK461:BK466)</f>
        <v>0</v>
      </c>
    </row>
    <row r="461" spans="1:65" s="2" customFormat="1" ht="33" customHeight="1">
      <c r="A461" s="34"/>
      <c r="B461" s="35"/>
      <c r="C461" s="192" t="s">
        <v>2674</v>
      </c>
      <c r="D461" s="192" t="s">
        <v>274</v>
      </c>
      <c r="E461" s="193" t="s">
        <v>8321</v>
      </c>
      <c r="F461" s="194" t="s">
        <v>8322</v>
      </c>
      <c r="G461" s="195" t="s">
        <v>185</v>
      </c>
      <c r="H461" s="196">
        <v>57</v>
      </c>
      <c r="I461" s="197"/>
      <c r="J461" s="198">
        <f t="shared" ref="J461:J466" si="170">ROUND(I461*H461,2)</f>
        <v>0</v>
      </c>
      <c r="K461" s="194" t="s">
        <v>1</v>
      </c>
      <c r="L461" s="39"/>
      <c r="M461" s="199" t="s">
        <v>1</v>
      </c>
      <c r="N461" s="200" t="s">
        <v>41</v>
      </c>
      <c r="O461" s="71"/>
      <c r="P461" s="201">
        <f t="shared" ref="P461:P466" si="171">O461*H461</f>
        <v>0</v>
      </c>
      <c r="Q461" s="201">
        <v>0</v>
      </c>
      <c r="R461" s="201">
        <f t="shared" ref="R461:R466" si="172">Q461*H461</f>
        <v>0</v>
      </c>
      <c r="S461" s="201">
        <v>0</v>
      </c>
      <c r="T461" s="202">
        <f t="shared" ref="T461:T466" si="173"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279</v>
      </c>
      <c r="AT461" s="203" t="s">
        <v>274</v>
      </c>
      <c r="AU461" s="203" t="s">
        <v>16</v>
      </c>
      <c r="AY461" s="17" t="s">
        <v>272</v>
      </c>
      <c r="BE461" s="204">
        <f t="shared" ref="BE461:BE466" si="174">IF(N461="základní",J461,0)</f>
        <v>0</v>
      </c>
      <c r="BF461" s="204">
        <f t="shared" ref="BF461:BF466" si="175">IF(N461="snížená",J461,0)</f>
        <v>0</v>
      </c>
      <c r="BG461" s="204">
        <f t="shared" ref="BG461:BG466" si="176">IF(N461="zákl. přenesená",J461,0)</f>
        <v>0</v>
      </c>
      <c r="BH461" s="204">
        <f t="shared" ref="BH461:BH466" si="177">IF(N461="sníž. přenesená",J461,0)</f>
        <v>0</v>
      </c>
      <c r="BI461" s="204">
        <f t="shared" ref="BI461:BI466" si="178">IF(N461="nulová",J461,0)</f>
        <v>0</v>
      </c>
      <c r="BJ461" s="17" t="s">
        <v>16</v>
      </c>
      <c r="BK461" s="204">
        <f t="shared" ref="BK461:BK466" si="179">ROUND(I461*H461,2)</f>
        <v>0</v>
      </c>
      <c r="BL461" s="17" t="s">
        <v>279</v>
      </c>
      <c r="BM461" s="203" t="s">
        <v>4419</v>
      </c>
    </row>
    <row r="462" spans="1:65" s="2" customFormat="1" ht="33" customHeight="1">
      <c r="A462" s="34"/>
      <c r="B462" s="35"/>
      <c r="C462" s="192" t="s">
        <v>2680</v>
      </c>
      <c r="D462" s="192" t="s">
        <v>274</v>
      </c>
      <c r="E462" s="193" t="s">
        <v>8323</v>
      </c>
      <c r="F462" s="194" t="s">
        <v>8324</v>
      </c>
      <c r="G462" s="195" t="s">
        <v>185</v>
      </c>
      <c r="H462" s="196">
        <v>71</v>
      </c>
      <c r="I462" s="197"/>
      <c r="J462" s="198">
        <f t="shared" si="170"/>
        <v>0</v>
      </c>
      <c r="K462" s="194" t="s">
        <v>1</v>
      </c>
      <c r="L462" s="39"/>
      <c r="M462" s="199" t="s">
        <v>1</v>
      </c>
      <c r="N462" s="200" t="s">
        <v>41</v>
      </c>
      <c r="O462" s="71"/>
      <c r="P462" s="201">
        <f t="shared" si="171"/>
        <v>0</v>
      </c>
      <c r="Q462" s="201">
        <v>0</v>
      </c>
      <c r="R462" s="201">
        <f t="shared" si="172"/>
        <v>0</v>
      </c>
      <c r="S462" s="201">
        <v>0</v>
      </c>
      <c r="T462" s="202">
        <f t="shared" si="173"/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3" t="s">
        <v>279</v>
      </c>
      <c r="AT462" s="203" t="s">
        <v>274</v>
      </c>
      <c r="AU462" s="203" t="s">
        <v>16</v>
      </c>
      <c r="AY462" s="17" t="s">
        <v>272</v>
      </c>
      <c r="BE462" s="204">
        <f t="shared" si="174"/>
        <v>0</v>
      </c>
      <c r="BF462" s="204">
        <f t="shared" si="175"/>
        <v>0</v>
      </c>
      <c r="BG462" s="204">
        <f t="shared" si="176"/>
        <v>0</v>
      </c>
      <c r="BH462" s="204">
        <f t="shared" si="177"/>
        <v>0</v>
      </c>
      <c r="BI462" s="204">
        <f t="shared" si="178"/>
        <v>0</v>
      </c>
      <c r="BJ462" s="17" t="s">
        <v>16</v>
      </c>
      <c r="BK462" s="204">
        <f t="shared" si="179"/>
        <v>0</v>
      </c>
      <c r="BL462" s="17" t="s">
        <v>279</v>
      </c>
      <c r="BM462" s="203" t="s">
        <v>4427</v>
      </c>
    </row>
    <row r="463" spans="1:65" s="2" customFormat="1" ht="33" customHeight="1">
      <c r="A463" s="34"/>
      <c r="B463" s="35"/>
      <c r="C463" s="192" t="s">
        <v>2687</v>
      </c>
      <c r="D463" s="192" t="s">
        <v>274</v>
      </c>
      <c r="E463" s="193" t="s">
        <v>8325</v>
      </c>
      <c r="F463" s="194" t="s">
        <v>8326</v>
      </c>
      <c r="G463" s="195" t="s">
        <v>185</v>
      </c>
      <c r="H463" s="196">
        <v>104</v>
      </c>
      <c r="I463" s="197"/>
      <c r="J463" s="198">
        <f t="shared" si="170"/>
        <v>0</v>
      </c>
      <c r="K463" s="194" t="s">
        <v>1</v>
      </c>
      <c r="L463" s="39"/>
      <c r="M463" s="199" t="s">
        <v>1</v>
      </c>
      <c r="N463" s="200" t="s">
        <v>41</v>
      </c>
      <c r="O463" s="71"/>
      <c r="P463" s="201">
        <f t="shared" si="171"/>
        <v>0</v>
      </c>
      <c r="Q463" s="201">
        <v>0</v>
      </c>
      <c r="R463" s="201">
        <f t="shared" si="172"/>
        <v>0</v>
      </c>
      <c r="S463" s="201">
        <v>0</v>
      </c>
      <c r="T463" s="202">
        <f t="shared" si="173"/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279</v>
      </c>
      <c r="AT463" s="203" t="s">
        <v>274</v>
      </c>
      <c r="AU463" s="203" t="s">
        <v>16</v>
      </c>
      <c r="AY463" s="17" t="s">
        <v>272</v>
      </c>
      <c r="BE463" s="204">
        <f t="shared" si="174"/>
        <v>0</v>
      </c>
      <c r="BF463" s="204">
        <f t="shared" si="175"/>
        <v>0</v>
      </c>
      <c r="BG463" s="204">
        <f t="shared" si="176"/>
        <v>0</v>
      </c>
      <c r="BH463" s="204">
        <f t="shared" si="177"/>
        <v>0</v>
      </c>
      <c r="BI463" s="204">
        <f t="shared" si="178"/>
        <v>0</v>
      </c>
      <c r="BJ463" s="17" t="s">
        <v>16</v>
      </c>
      <c r="BK463" s="204">
        <f t="shared" si="179"/>
        <v>0</v>
      </c>
      <c r="BL463" s="17" t="s">
        <v>279</v>
      </c>
      <c r="BM463" s="203" t="s">
        <v>4435</v>
      </c>
    </row>
    <row r="464" spans="1:65" s="2" customFormat="1" ht="24.2" customHeight="1">
      <c r="A464" s="34"/>
      <c r="B464" s="35"/>
      <c r="C464" s="192" t="s">
        <v>2695</v>
      </c>
      <c r="D464" s="192" t="s">
        <v>274</v>
      </c>
      <c r="E464" s="193" t="s">
        <v>8327</v>
      </c>
      <c r="F464" s="194" t="s">
        <v>8328</v>
      </c>
      <c r="G464" s="195" t="s">
        <v>185</v>
      </c>
      <c r="H464" s="196">
        <v>4762</v>
      </c>
      <c r="I464" s="197"/>
      <c r="J464" s="198">
        <f t="shared" si="170"/>
        <v>0</v>
      </c>
      <c r="K464" s="194" t="s">
        <v>1</v>
      </c>
      <c r="L464" s="39"/>
      <c r="M464" s="199" t="s">
        <v>1</v>
      </c>
      <c r="N464" s="200" t="s">
        <v>41</v>
      </c>
      <c r="O464" s="71"/>
      <c r="P464" s="201">
        <f t="shared" si="171"/>
        <v>0</v>
      </c>
      <c r="Q464" s="201">
        <v>0</v>
      </c>
      <c r="R464" s="201">
        <f t="shared" si="172"/>
        <v>0</v>
      </c>
      <c r="S464" s="201">
        <v>0</v>
      </c>
      <c r="T464" s="202">
        <f t="shared" si="173"/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279</v>
      </c>
      <c r="AT464" s="203" t="s">
        <v>274</v>
      </c>
      <c r="AU464" s="203" t="s">
        <v>16</v>
      </c>
      <c r="AY464" s="17" t="s">
        <v>272</v>
      </c>
      <c r="BE464" s="204">
        <f t="shared" si="174"/>
        <v>0</v>
      </c>
      <c r="BF464" s="204">
        <f t="shared" si="175"/>
        <v>0</v>
      </c>
      <c r="BG464" s="204">
        <f t="shared" si="176"/>
        <v>0</v>
      </c>
      <c r="BH464" s="204">
        <f t="shared" si="177"/>
        <v>0</v>
      </c>
      <c r="BI464" s="204">
        <f t="shared" si="178"/>
        <v>0</v>
      </c>
      <c r="BJ464" s="17" t="s">
        <v>16</v>
      </c>
      <c r="BK464" s="204">
        <f t="shared" si="179"/>
        <v>0</v>
      </c>
      <c r="BL464" s="17" t="s">
        <v>279</v>
      </c>
      <c r="BM464" s="203" t="s">
        <v>4443</v>
      </c>
    </row>
    <row r="465" spans="1:65" s="2" customFormat="1" ht="33" customHeight="1">
      <c r="A465" s="34"/>
      <c r="B465" s="35"/>
      <c r="C465" s="192" t="s">
        <v>2701</v>
      </c>
      <c r="D465" s="192" t="s">
        <v>274</v>
      </c>
      <c r="E465" s="193" t="s">
        <v>8329</v>
      </c>
      <c r="F465" s="194" t="s">
        <v>8330</v>
      </c>
      <c r="G465" s="195" t="s">
        <v>185</v>
      </c>
      <c r="H465" s="196">
        <v>71</v>
      </c>
      <c r="I465" s="197"/>
      <c r="J465" s="198">
        <f t="shared" si="170"/>
        <v>0</v>
      </c>
      <c r="K465" s="194" t="s">
        <v>1</v>
      </c>
      <c r="L465" s="39"/>
      <c r="M465" s="199" t="s">
        <v>1</v>
      </c>
      <c r="N465" s="200" t="s">
        <v>41</v>
      </c>
      <c r="O465" s="71"/>
      <c r="P465" s="201">
        <f t="shared" si="171"/>
        <v>0</v>
      </c>
      <c r="Q465" s="201">
        <v>0</v>
      </c>
      <c r="R465" s="201">
        <f t="shared" si="172"/>
        <v>0</v>
      </c>
      <c r="S465" s="201">
        <v>0</v>
      </c>
      <c r="T465" s="202">
        <f t="shared" si="173"/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279</v>
      </c>
      <c r="AT465" s="203" t="s">
        <v>274</v>
      </c>
      <c r="AU465" s="203" t="s">
        <v>16</v>
      </c>
      <c r="AY465" s="17" t="s">
        <v>272</v>
      </c>
      <c r="BE465" s="204">
        <f t="shared" si="174"/>
        <v>0</v>
      </c>
      <c r="BF465" s="204">
        <f t="shared" si="175"/>
        <v>0</v>
      </c>
      <c r="BG465" s="204">
        <f t="shared" si="176"/>
        <v>0</v>
      </c>
      <c r="BH465" s="204">
        <f t="shared" si="177"/>
        <v>0</v>
      </c>
      <c r="BI465" s="204">
        <f t="shared" si="178"/>
        <v>0</v>
      </c>
      <c r="BJ465" s="17" t="s">
        <v>16</v>
      </c>
      <c r="BK465" s="204">
        <f t="shared" si="179"/>
        <v>0</v>
      </c>
      <c r="BL465" s="17" t="s">
        <v>279</v>
      </c>
      <c r="BM465" s="203" t="s">
        <v>4452</v>
      </c>
    </row>
    <row r="466" spans="1:65" s="2" customFormat="1" ht="37.9" customHeight="1">
      <c r="A466" s="34"/>
      <c r="B466" s="35"/>
      <c r="C466" s="192" t="s">
        <v>2710</v>
      </c>
      <c r="D466" s="192" t="s">
        <v>274</v>
      </c>
      <c r="E466" s="193" t="s">
        <v>8331</v>
      </c>
      <c r="F466" s="194" t="s">
        <v>8332</v>
      </c>
      <c r="G466" s="195" t="s">
        <v>185</v>
      </c>
      <c r="H466" s="196">
        <v>1187</v>
      </c>
      <c r="I466" s="197"/>
      <c r="J466" s="198">
        <f t="shared" si="170"/>
        <v>0</v>
      </c>
      <c r="K466" s="194" t="s">
        <v>1</v>
      </c>
      <c r="L466" s="39"/>
      <c r="M466" s="199" t="s">
        <v>1</v>
      </c>
      <c r="N466" s="200" t="s">
        <v>41</v>
      </c>
      <c r="O466" s="71"/>
      <c r="P466" s="201">
        <f t="shared" si="171"/>
        <v>0</v>
      </c>
      <c r="Q466" s="201">
        <v>0</v>
      </c>
      <c r="R466" s="201">
        <f t="shared" si="172"/>
        <v>0</v>
      </c>
      <c r="S466" s="201">
        <v>0</v>
      </c>
      <c r="T466" s="202">
        <f t="shared" si="173"/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279</v>
      </c>
      <c r="AT466" s="203" t="s">
        <v>274</v>
      </c>
      <c r="AU466" s="203" t="s">
        <v>16</v>
      </c>
      <c r="AY466" s="17" t="s">
        <v>272</v>
      </c>
      <c r="BE466" s="204">
        <f t="shared" si="174"/>
        <v>0</v>
      </c>
      <c r="BF466" s="204">
        <f t="shared" si="175"/>
        <v>0</v>
      </c>
      <c r="BG466" s="204">
        <f t="shared" si="176"/>
        <v>0</v>
      </c>
      <c r="BH466" s="204">
        <f t="shared" si="177"/>
        <v>0</v>
      </c>
      <c r="BI466" s="204">
        <f t="shared" si="178"/>
        <v>0</v>
      </c>
      <c r="BJ466" s="17" t="s">
        <v>16</v>
      </c>
      <c r="BK466" s="204">
        <f t="shared" si="179"/>
        <v>0</v>
      </c>
      <c r="BL466" s="17" t="s">
        <v>279</v>
      </c>
      <c r="BM466" s="203" t="s">
        <v>4460</v>
      </c>
    </row>
    <row r="467" spans="1:65" s="12" customFormat="1" ht="25.9" customHeight="1">
      <c r="B467" s="176"/>
      <c r="C467" s="177"/>
      <c r="D467" s="178" t="s">
        <v>75</v>
      </c>
      <c r="E467" s="179" t="s">
        <v>8333</v>
      </c>
      <c r="F467" s="179" t="s">
        <v>8334</v>
      </c>
      <c r="G467" s="177"/>
      <c r="H467" s="177"/>
      <c r="I467" s="180"/>
      <c r="J467" s="181">
        <f>BK467</f>
        <v>0</v>
      </c>
      <c r="K467" s="177"/>
      <c r="L467" s="182"/>
      <c r="M467" s="183"/>
      <c r="N467" s="184"/>
      <c r="O467" s="184"/>
      <c r="P467" s="185">
        <f>SUM(P468:P482)</f>
        <v>0</v>
      </c>
      <c r="Q467" s="184"/>
      <c r="R467" s="185">
        <f>SUM(R468:R482)</f>
        <v>0</v>
      </c>
      <c r="S467" s="184"/>
      <c r="T467" s="186">
        <f>SUM(T468:T482)</f>
        <v>0</v>
      </c>
      <c r="AR467" s="187" t="s">
        <v>16</v>
      </c>
      <c r="AT467" s="188" t="s">
        <v>75</v>
      </c>
      <c r="AU467" s="188" t="s">
        <v>76</v>
      </c>
      <c r="AY467" s="187" t="s">
        <v>272</v>
      </c>
      <c r="BK467" s="189">
        <f>SUM(BK468:BK482)</f>
        <v>0</v>
      </c>
    </row>
    <row r="468" spans="1:65" s="2" customFormat="1" ht="16.5" customHeight="1">
      <c r="A468" s="34"/>
      <c r="B468" s="35"/>
      <c r="C468" s="192" t="s">
        <v>2719</v>
      </c>
      <c r="D468" s="192" t="s">
        <v>274</v>
      </c>
      <c r="E468" s="193" t="s">
        <v>8335</v>
      </c>
      <c r="F468" s="194" t="s">
        <v>8336</v>
      </c>
      <c r="G468" s="195" t="s">
        <v>8051</v>
      </c>
      <c r="H468" s="196">
        <v>1</v>
      </c>
      <c r="I468" s="197"/>
      <c r="J468" s="198">
        <f t="shared" ref="J468:J482" si="180">ROUND(I468*H468,2)</f>
        <v>0</v>
      </c>
      <c r="K468" s="194" t="s">
        <v>1</v>
      </c>
      <c r="L468" s="39"/>
      <c r="M468" s="199" t="s">
        <v>1</v>
      </c>
      <c r="N468" s="200" t="s">
        <v>41</v>
      </c>
      <c r="O468" s="71"/>
      <c r="P468" s="201">
        <f t="shared" ref="P468:P482" si="181">O468*H468</f>
        <v>0</v>
      </c>
      <c r="Q468" s="201">
        <v>0</v>
      </c>
      <c r="R468" s="201">
        <f t="shared" ref="R468:R482" si="182">Q468*H468</f>
        <v>0</v>
      </c>
      <c r="S468" s="201">
        <v>0</v>
      </c>
      <c r="T468" s="202">
        <f t="shared" ref="T468:T482" si="183"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16</v>
      </c>
      <c r="AY468" s="17" t="s">
        <v>272</v>
      </c>
      <c r="BE468" s="204">
        <f t="shared" ref="BE468:BE482" si="184">IF(N468="základní",J468,0)</f>
        <v>0</v>
      </c>
      <c r="BF468" s="204">
        <f t="shared" ref="BF468:BF482" si="185">IF(N468="snížená",J468,0)</f>
        <v>0</v>
      </c>
      <c r="BG468" s="204">
        <f t="shared" ref="BG468:BG482" si="186">IF(N468="zákl. přenesená",J468,0)</f>
        <v>0</v>
      </c>
      <c r="BH468" s="204">
        <f t="shared" ref="BH468:BH482" si="187">IF(N468="sníž. přenesená",J468,0)</f>
        <v>0</v>
      </c>
      <c r="BI468" s="204">
        <f t="shared" ref="BI468:BI482" si="188">IF(N468="nulová",J468,0)</f>
        <v>0</v>
      </c>
      <c r="BJ468" s="17" t="s">
        <v>16</v>
      </c>
      <c r="BK468" s="204">
        <f t="shared" ref="BK468:BK482" si="189">ROUND(I468*H468,2)</f>
        <v>0</v>
      </c>
      <c r="BL468" s="17" t="s">
        <v>279</v>
      </c>
      <c r="BM468" s="203" t="s">
        <v>4487</v>
      </c>
    </row>
    <row r="469" spans="1:65" s="2" customFormat="1" ht="16.5" customHeight="1">
      <c r="A469" s="34"/>
      <c r="B469" s="35"/>
      <c r="C469" s="192" t="s">
        <v>2730</v>
      </c>
      <c r="D469" s="192" t="s">
        <v>274</v>
      </c>
      <c r="E469" s="193" t="s">
        <v>8337</v>
      </c>
      <c r="F469" s="194" t="s">
        <v>8338</v>
      </c>
      <c r="G469" s="195" t="s">
        <v>8051</v>
      </c>
      <c r="H469" s="196">
        <v>1</v>
      </c>
      <c r="I469" s="197"/>
      <c r="J469" s="198">
        <f t="shared" si="180"/>
        <v>0</v>
      </c>
      <c r="K469" s="194" t="s">
        <v>1</v>
      </c>
      <c r="L469" s="39"/>
      <c r="M469" s="199" t="s">
        <v>1</v>
      </c>
      <c r="N469" s="200" t="s">
        <v>41</v>
      </c>
      <c r="O469" s="71"/>
      <c r="P469" s="201">
        <f t="shared" si="181"/>
        <v>0</v>
      </c>
      <c r="Q469" s="201">
        <v>0</v>
      </c>
      <c r="R469" s="201">
        <f t="shared" si="182"/>
        <v>0</v>
      </c>
      <c r="S469" s="201">
        <v>0</v>
      </c>
      <c r="T469" s="202">
        <f t="shared" si="183"/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279</v>
      </c>
      <c r="AT469" s="203" t="s">
        <v>274</v>
      </c>
      <c r="AU469" s="203" t="s">
        <v>16</v>
      </c>
      <c r="AY469" s="17" t="s">
        <v>272</v>
      </c>
      <c r="BE469" s="204">
        <f t="shared" si="184"/>
        <v>0</v>
      </c>
      <c r="BF469" s="204">
        <f t="shared" si="185"/>
        <v>0</v>
      </c>
      <c r="BG469" s="204">
        <f t="shared" si="186"/>
        <v>0</v>
      </c>
      <c r="BH469" s="204">
        <f t="shared" si="187"/>
        <v>0</v>
      </c>
      <c r="BI469" s="204">
        <f t="shared" si="188"/>
        <v>0</v>
      </c>
      <c r="BJ469" s="17" t="s">
        <v>16</v>
      </c>
      <c r="BK469" s="204">
        <f t="shared" si="189"/>
        <v>0</v>
      </c>
      <c r="BL469" s="17" t="s">
        <v>279</v>
      </c>
      <c r="BM469" s="203" t="s">
        <v>4500</v>
      </c>
    </row>
    <row r="470" spans="1:65" s="2" customFormat="1" ht="16.5" customHeight="1">
      <c r="A470" s="34"/>
      <c r="B470" s="35"/>
      <c r="C470" s="192" t="s">
        <v>2738</v>
      </c>
      <c r="D470" s="192" t="s">
        <v>274</v>
      </c>
      <c r="E470" s="193" t="s">
        <v>8339</v>
      </c>
      <c r="F470" s="194" t="s">
        <v>8340</v>
      </c>
      <c r="G470" s="195" t="s">
        <v>8051</v>
      </c>
      <c r="H470" s="196">
        <v>1</v>
      </c>
      <c r="I470" s="197"/>
      <c r="J470" s="198">
        <f t="shared" si="180"/>
        <v>0</v>
      </c>
      <c r="K470" s="194" t="s">
        <v>1</v>
      </c>
      <c r="L470" s="39"/>
      <c r="M470" s="199" t="s">
        <v>1</v>
      </c>
      <c r="N470" s="200" t="s">
        <v>41</v>
      </c>
      <c r="O470" s="71"/>
      <c r="P470" s="201">
        <f t="shared" si="181"/>
        <v>0</v>
      </c>
      <c r="Q470" s="201">
        <v>0</v>
      </c>
      <c r="R470" s="201">
        <f t="shared" si="182"/>
        <v>0</v>
      </c>
      <c r="S470" s="201">
        <v>0</v>
      </c>
      <c r="T470" s="202">
        <f t="shared" si="183"/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03" t="s">
        <v>279</v>
      </c>
      <c r="AT470" s="203" t="s">
        <v>274</v>
      </c>
      <c r="AU470" s="203" t="s">
        <v>16</v>
      </c>
      <c r="AY470" s="17" t="s">
        <v>272</v>
      </c>
      <c r="BE470" s="204">
        <f t="shared" si="184"/>
        <v>0</v>
      </c>
      <c r="BF470" s="204">
        <f t="shared" si="185"/>
        <v>0</v>
      </c>
      <c r="BG470" s="204">
        <f t="shared" si="186"/>
        <v>0</v>
      </c>
      <c r="BH470" s="204">
        <f t="shared" si="187"/>
        <v>0</v>
      </c>
      <c r="BI470" s="204">
        <f t="shared" si="188"/>
        <v>0</v>
      </c>
      <c r="BJ470" s="17" t="s">
        <v>16</v>
      </c>
      <c r="BK470" s="204">
        <f t="shared" si="189"/>
        <v>0</v>
      </c>
      <c r="BL470" s="17" t="s">
        <v>279</v>
      </c>
      <c r="BM470" s="203" t="s">
        <v>4512</v>
      </c>
    </row>
    <row r="471" spans="1:65" s="2" customFormat="1" ht="24.2" customHeight="1">
      <c r="A471" s="34"/>
      <c r="B471" s="35"/>
      <c r="C471" s="192" t="s">
        <v>2745</v>
      </c>
      <c r="D471" s="192" t="s">
        <v>274</v>
      </c>
      <c r="E471" s="193" t="s">
        <v>8341</v>
      </c>
      <c r="F471" s="194" t="s">
        <v>8342</v>
      </c>
      <c r="G471" s="195" t="s">
        <v>8051</v>
      </c>
      <c r="H471" s="196">
        <v>1</v>
      </c>
      <c r="I471" s="197"/>
      <c r="J471" s="198">
        <f t="shared" si="180"/>
        <v>0</v>
      </c>
      <c r="K471" s="194" t="s">
        <v>1</v>
      </c>
      <c r="L471" s="39"/>
      <c r="M471" s="199" t="s">
        <v>1</v>
      </c>
      <c r="N471" s="200" t="s">
        <v>41</v>
      </c>
      <c r="O471" s="71"/>
      <c r="P471" s="201">
        <f t="shared" si="181"/>
        <v>0</v>
      </c>
      <c r="Q471" s="201">
        <v>0</v>
      </c>
      <c r="R471" s="201">
        <f t="shared" si="182"/>
        <v>0</v>
      </c>
      <c r="S471" s="201">
        <v>0</v>
      </c>
      <c r="T471" s="202">
        <f t="shared" si="183"/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279</v>
      </c>
      <c r="AT471" s="203" t="s">
        <v>274</v>
      </c>
      <c r="AU471" s="203" t="s">
        <v>16</v>
      </c>
      <c r="AY471" s="17" t="s">
        <v>272</v>
      </c>
      <c r="BE471" s="204">
        <f t="shared" si="184"/>
        <v>0</v>
      </c>
      <c r="BF471" s="204">
        <f t="shared" si="185"/>
        <v>0</v>
      </c>
      <c r="BG471" s="204">
        <f t="shared" si="186"/>
        <v>0</v>
      </c>
      <c r="BH471" s="204">
        <f t="shared" si="187"/>
        <v>0</v>
      </c>
      <c r="BI471" s="204">
        <f t="shared" si="188"/>
        <v>0</v>
      </c>
      <c r="BJ471" s="17" t="s">
        <v>16</v>
      </c>
      <c r="BK471" s="204">
        <f t="shared" si="189"/>
        <v>0</v>
      </c>
      <c r="BL471" s="17" t="s">
        <v>279</v>
      </c>
      <c r="BM471" s="203" t="s">
        <v>4524</v>
      </c>
    </row>
    <row r="472" spans="1:65" s="2" customFormat="1" ht="24.2" customHeight="1">
      <c r="A472" s="34"/>
      <c r="B472" s="35"/>
      <c r="C472" s="192" t="s">
        <v>2753</v>
      </c>
      <c r="D472" s="192" t="s">
        <v>274</v>
      </c>
      <c r="E472" s="193" t="s">
        <v>8343</v>
      </c>
      <c r="F472" s="194" t="s">
        <v>8344</v>
      </c>
      <c r="G472" s="195" t="s">
        <v>8051</v>
      </c>
      <c r="H472" s="196">
        <v>1</v>
      </c>
      <c r="I472" s="197"/>
      <c r="J472" s="198">
        <f t="shared" si="180"/>
        <v>0</v>
      </c>
      <c r="K472" s="194" t="s">
        <v>1</v>
      </c>
      <c r="L472" s="39"/>
      <c r="M472" s="199" t="s">
        <v>1</v>
      </c>
      <c r="N472" s="200" t="s">
        <v>41</v>
      </c>
      <c r="O472" s="71"/>
      <c r="P472" s="201">
        <f t="shared" si="181"/>
        <v>0</v>
      </c>
      <c r="Q472" s="201">
        <v>0</v>
      </c>
      <c r="R472" s="201">
        <f t="shared" si="182"/>
        <v>0</v>
      </c>
      <c r="S472" s="201">
        <v>0</v>
      </c>
      <c r="T472" s="202">
        <f t="shared" si="183"/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279</v>
      </c>
      <c r="AT472" s="203" t="s">
        <v>274</v>
      </c>
      <c r="AU472" s="203" t="s">
        <v>16</v>
      </c>
      <c r="AY472" s="17" t="s">
        <v>272</v>
      </c>
      <c r="BE472" s="204">
        <f t="shared" si="184"/>
        <v>0</v>
      </c>
      <c r="BF472" s="204">
        <f t="shared" si="185"/>
        <v>0</v>
      </c>
      <c r="BG472" s="204">
        <f t="shared" si="186"/>
        <v>0</v>
      </c>
      <c r="BH472" s="204">
        <f t="shared" si="187"/>
        <v>0</v>
      </c>
      <c r="BI472" s="204">
        <f t="shared" si="188"/>
        <v>0</v>
      </c>
      <c r="BJ472" s="17" t="s">
        <v>16</v>
      </c>
      <c r="BK472" s="204">
        <f t="shared" si="189"/>
        <v>0</v>
      </c>
      <c r="BL472" s="17" t="s">
        <v>279</v>
      </c>
      <c r="BM472" s="203" t="s">
        <v>4533</v>
      </c>
    </row>
    <row r="473" spans="1:65" s="2" customFormat="1" ht="16.5" customHeight="1">
      <c r="A473" s="34"/>
      <c r="B473" s="35"/>
      <c r="C473" s="192" t="s">
        <v>2760</v>
      </c>
      <c r="D473" s="192" t="s">
        <v>274</v>
      </c>
      <c r="E473" s="193" t="s">
        <v>8345</v>
      </c>
      <c r="F473" s="194" t="s">
        <v>8346</v>
      </c>
      <c r="G473" s="195" t="s">
        <v>8051</v>
      </c>
      <c r="H473" s="196">
        <v>1</v>
      </c>
      <c r="I473" s="197"/>
      <c r="J473" s="198">
        <f t="shared" si="180"/>
        <v>0</v>
      </c>
      <c r="K473" s="194" t="s">
        <v>1</v>
      </c>
      <c r="L473" s="39"/>
      <c r="M473" s="199" t="s">
        <v>1</v>
      </c>
      <c r="N473" s="200" t="s">
        <v>41</v>
      </c>
      <c r="O473" s="71"/>
      <c r="P473" s="201">
        <f t="shared" si="181"/>
        <v>0</v>
      </c>
      <c r="Q473" s="201">
        <v>0</v>
      </c>
      <c r="R473" s="201">
        <f t="shared" si="182"/>
        <v>0</v>
      </c>
      <c r="S473" s="201">
        <v>0</v>
      </c>
      <c r="T473" s="202">
        <f t="shared" si="183"/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279</v>
      </c>
      <c r="AT473" s="203" t="s">
        <v>274</v>
      </c>
      <c r="AU473" s="203" t="s">
        <v>16</v>
      </c>
      <c r="AY473" s="17" t="s">
        <v>272</v>
      </c>
      <c r="BE473" s="204">
        <f t="shared" si="184"/>
        <v>0</v>
      </c>
      <c r="BF473" s="204">
        <f t="shared" si="185"/>
        <v>0</v>
      </c>
      <c r="BG473" s="204">
        <f t="shared" si="186"/>
        <v>0</v>
      </c>
      <c r="BH473" s="204">
        <f t="shared" si="187"/>
        <v>0</v>
      </c>
      <c r="BI473" s="204">
        <f t="shared" si="188"/>
        <v>0</v>
      </c>
      <c r="BJ473" s="17" t="s">
        <v>16</v>
      </c>
      <c r="BK473" s="204">
        <f t="shared" si="189"/>
        <v>0</v>
      </c>
      <c r="BL473" s="17" t="s">
        <v>279</v>
      </c>
      <c r="BM473" s="203" t="s">
        <v>4545</v>
      </c>
    </row>
    <row r="474" spans="1:65" s="2" customFormat="1" ht="49.15" customHeight="1">
      <c r="A474" s="34"/>
      <c r="B474" s="35"/>
      <c r="C474" s="192" t="s">
        <v>2768</v>
      </c>
      <c r="D474" s="192" t="s">
        <v>274</v>
      </c>
      <c r="E474" s="193" t="s">
        <v>8347</v>
      </c>
      <c r="F474" s="194" t="s">
        <v>8348</v>
      </c>
      <c r="G474" s="195" t="s">
        <v>8051</v>
      </c>
      <c r="H474" s="196">
        <v>1</v>
      </c>
      <c r="I474" s="197"/>
      <c r="J474" s="198">
        <f t="shared" si="180"/>
        <v>0</v>
      </c>
      <c r="K474" s="194" t="s">
        <v>1</v>
      </c>
      <c r="L474" s="39"/>
      <c r="M474" s="199" t="s">
        <v>1</v>
      </c>
      <c r="N474" s="200" t="s">
        <v>41</v>
      </c>
      <c r="O474" s="71"/>
      <c r="P474" s="201">
        <f t="shared" si="181"/>
        <v>0</v>
      </c>
      <c r="Q474" s="201">
        <v>0</v>
      </c>
      <c r="R474" s="201">
        <f t="shared" si="182"/>
        <v>0</v>
      </c>
      <c r="S474" s="201">
        <v>0</v>
      </c>
      <c r="T474" s="202">
        <f t="shared" si="183"/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279</v>
      </c>
      <c r="AT474" s="203" t="s">
        <v>274</v>
      </c>
      <c r="AU474" s="203" t="s">
        <v>16</v>
      </c>
      <c r="AY474" s="17" t="s">
        <v>272</v>
      </c>
      <c r="BE474" s="204">
        <f t="shared" si="184"/>
        <v>0</v>
      </c>
      <c r="BF474" s="204">
        <f t="shared" si="185"/>
        <v>0</v>
      </c>
      <c r="BG474" s="204">
        <f t="shared" si="186"/>
        <v>0</v>
      </c>
      <c r="BH474" s="204">
        <f t="shared" si="187"/>
        <v>0</v>
      </c>
      <c r="BI474" s="204">
        <f t="shared" si="188"/>
        <v>0</v>
      </c>
      <c r="BJ474" s="17" t="s">
        <v>16</v>
      </c>
      <c r="BK474" s="204">
        <f t="shared" si="189"/>
        <v>0</v>
      </c>
      <c r="BL474" s="17" t="s">
        <v>279</v>
      </c>
      <c r="BM474" s="203" t="s">
        <v>4554</v>
      </c>
    </row>
    <row r="475" spans="1:65" s="2" customFormat="1" ht="24.2" customHeight="1">
      <c r="A475" s="34"/>
      <c r="B475" s="35"/>
      <c r="C475" s="192" t="s">
        <v>2774</v>
      </c>
      <c r="D475" s="192" t="s">
        <v>274</v>
      </c>
      <c r="E475" s="193" t="s">
        <v>8349</v>
      </c>
      <c r="F475" s="194" t="s">
        <v>8350</v>
      </c>
      <c r="G475" s="195" t="s">
        <v>8051</v>
      </c>
      <c r="H475" s="196">
        <v>1</v>
      </c>
      <c r="I475" s="197"/>
      <c r="J475" s="198">
        <f t="shared" si="180"/>
        <v>0</v>
      </c>
      <c r="K475" s="194" t="s">
        <v>1</v>
      </c>
      <c r="L475" s="39"/>
      <c r="M475" s="199" t="s">
        <v>1</v>
      </c>
      <c r="N475" s="200" t="s">
        <v>41</v>
      </c>
      <c r="O475" s="71"/>
      <c r="P475" s="201">
        <f t="shared" si="181"/>
        <v>0</v>
      </c>
      <c r="Q475" s="201">
        <v>0</v>
      </c>
      <c r="R475" s="201">
        <f t="shared" si="182"/>
        <v>0</v>
      </c>
      <c r="S475" s="201">
        <v>0</v>
      </c>
      <c r="T475" s="202">
        <f t="shared" si="183"/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279</v>
      </c>
      <c r="AT475" s="203" t="s">
        <v>274</v>
      </c>
      <c r="AU475" s="203" t="s">
        <v>16</v>
      </c>
      <c r="AY475" s="17" t="s">
        <v>272</v>
      </c>
      <c r="BE475" s="204">
        <f t="shared" si="184"/>
        <v>0</v>
      </c>
      <c r="BF475" s="204">
        <f t="shared" si="185"/>
        <v>0</v>
      </c>
      <c r="BG475" s="204">
        <f t="shared" si="186"/>
        <v>0</v>
      </c>
      <c r="BH475" s="204">
        <f t="shared" si="187"/>
        <v>0</v>
      </c>
      <c r="BI475" s="204">
        <f t="shared" si="188"/>
        <v>0</v>
      </c>
      <c r="BJ475" s="17" t="s">
        <v>16</v>
      </c>
      <c r="BK475" s="204">
        <f t="shared" si="189"/>
        <v>0</v>
      </c>
      <c r="BL475" s="17" t="s">
        <v>279</v>
      </c>
      <c r="BM475" s="203" t="s">
        <v>4564</v>
      </c>
    </row>
    <row r="476" spans="1:65" s="2" customFormat="1" ht="16.5" customHeight="1">
      <c r="A476" s="34"/>
      <c r="B476" s="35"/>
      <c r="C476" s="192" t="s">
        <v>2782</v>
      </c>
      <c r="D476" s="192" t="s">
        <v>274</v>
      </c>
      <c r="E476" s="193" t="s">
        <v>8351</v>
      </c>
      <c r="F476" s="194" t="s">
        <v>8352</v>
      </c>
      <c r="G476" s="195" t="s">
        <v>8051</v>
      </c>
      <c r="H476" s="196">
        <v>1</v>
      </c>
      <c r="I476" s="197"/>
      <c r="J476" s="198">
        <f t="shared" si="180"/>
        <v>0</v>
      </c>
      <c r="K476" s="194" t="s">
        <v>1</v>
      </c>
      <c r="L476" s="39"/>
      <c r="M476" s="199" t="s">
        <v>1</v>
      </c>
      <c r="N476" s="200" t="s">
        <v>41</v>
      </c>
      <c r="O476" s="71"/>
      <c r="P476" s="201">
        <f t="shared" si="181"/>
        <v>0</v>
      </c>
      <c r="Q476" s="201">
        <v>0</v>
      </c>
      <c r="R476" s="201">
        <f t="shared" si="182"/>
        <v>0</v>
      </c>
      <c r="S476" s="201">
        <v>0</v>
      </c>
      <c r="T476" s="202">
        <f t="shared" si="183"/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279</v>
      </c>
      <c r="AT476" s="203" t="s">
        <v>274</v>
      </c>
      <c r="AU476" s="203" t="s">
        <v>16</v>
      </c>
      <c r="AY476" s="17" t="s">
        <v>272</v>
      </c>
      <c r="BE476" s="204">
        <f t="shared" si="184"/>
        <v>0</v>
      </c>
      <c r="BF476" s="204">
        <f t="shared" si="185"/>
        <v>0</v>
      </c>
      <c r="BG476" s="204">
        <f t="shared" si="186"/>
        <v>0</v>
      </c>
      <c r="BH476" s="204">
        <f t="shared" si="187"/>
        <v>0</v>
      </c>
      <c r="BI476" s="204">
        <f t="shared" si="188"/>
        <v>0</v>
      </c>
      <c r="BJ476" s="17" t="s">
        <v>16</v>
      </c>
      <c r="BK476" s="204">
        <f t="shared" si="189"/>
        <v>0</v>
      </c>
      <c r="BL476" s="17" t="s">
        <v>279</v>
      </c>
      <c r="BM476" s="203" t="s">
        <v>4574</v>
      </c>
    </row>
    <row r="477" spans="1:65" s="2" customFormat="1" ht="16.5" customHeight="1">
      <c r="A477" s="34"/>
      <c r="B477" s="35"/>
      <c r="C477" s="192" t="s">
        <v>2787</v>
      </c>
      <c r="D477" s="192" t="s">
        <v>274</v>
      </c>
      <c r="E477" s="193" t="s">
        <v>8353</v>
      </c>
      <c r="F477" s="194" t="s">
        <v>8354</v>
      </c>
      <c r="G477" s="195" t="s">
        <v>8051</v>
      </c>
      <c r="H477" s="196">
        <v>1</v>
      </c>
      <c r="I477" s="197"/>
      <c r="J477" s="198">
        <f t="shared" si="180"/>
        <v>0</v>
      </c>
      <c r="K477" s="194" t="s">
        <v>1</v>
      </c>
      <c r="L477" s="39"/>
      <c r="M477" s="199" t="s">
        <v>1</v>
      </c>
      <c r="N477" s="200" t="s">
        <v>41</v>
      </c>
      <c r="O477" s="71"/>
      <c r="P477" s="201">
        <f t="shared" si="181"/>
        <v>0</v>
      </c>
      <c r="Q477" s="201">
        <v>0</v>
      </c>
      <c r="R477" s="201">
        <f t="shared" si="182"/>
        <v>0</v>
      </c>
      <c r="S477" s="201">
        <v>0</v>
      </c>
      <c r="T477" s="202">
        <f t="shared" si="183"/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279</v>
      </c>
      <c r="AT477" s="203" t="s">
        <v>274</v>
      </c>
      <c r="AU477" s="203" t="s">
        <v>16</v>
      </c>
      <c r="AY477" s="17" t="s">
        <v>272</v>
      </c>
      <c r="BE477" s="204">
        <f t="shared" si="184"/>
        <v>0</v>
      </c>
      <c r="BF477" s="204">
        <f t="shared" si="185"/>
        <v>0</v>
      </c>
      <c r="BG477" s="204">
        <f t="shared" si="186"/>
        <v>0</v>
      </c>
      <c r="BH477" s="204">
        <f t="shared" si="187"/>
        <v>0</v>
      </c>
      <c r="BI477" s="204">
        <f t="shared" si="188"/>
        <v>0</v>
      </c>
      <c r="BJ477" s="17" t="s">
        <v>16</v>
      </c>
      <c r="BK477" s="204">
        <f t="shared" si="189"/>
        <v>0</v>
      </c>
      <c r="BL477" s="17" t="s">
        <v>279</v>
      </c>
      <c r="BM477" s="203" t="s">
        <v>4584</v>
      </c>
    </row>
    <row r="478" spans="1:65" s="2" customFormat="1" ht="16.5" customHeight="1">
      <c r="A478" s="34"/>
      <c r="B478" s="35"/>
      <c r="C478" s="192" t="s">
        <v>2795</v>
      </c>
      <c r="D478" s="192" t="s">
        <v>274</v>
      </c>
      <c r="E478" s="193" t="s">
        <v>8355</v>
      </c>
      <c r="F478" s="194" t="s">
        <v>8356</v>
      </c>
      <c r="G478" s="195" t="s">
        <v>8051</v>
      </c>
      <c r="H478" s="196">
        <v>1</v>
      </c>
      <c r="I478" s="197"/>
      <c r="J478" s="198">
        <f t="shared" si="180"/>
        <v>0</v>
      </c>
      <c r="K478" s="194" t="s">
        <v>1</v>
      </c>
      <c r="L478" s="39"/>
      <c r="M478" s="199" t="s">
        <v>1</v>
      </c>
      <c r="N478" s="200" t="s">
        <v>41</v>
      </c>
      <c r="O478" s="71"/>
      <c r="P478" s="201">
        <f t="shared" si="181"/>
        <v>0</v>
      </c>
      <c r="Q478" s="201">
        <v>0</v>
      </c>
      <c r="R478" s="201">
        <f t="shared" si="182"/>
        <v>0</v>
      </c>
      <c r="S478" s="201">
        <v>0</v>
      </c>
      <c r="T478" s="202">
        <f t="shared" si="183"/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03" t="s">
        <v>279</v>
      </c>
      <c r="AT478" s="203" t="s">
        <v>274</v>
      </c>
      <c r="AU478" s="203" t="s">
        <v>16</v>
      </c>
      <c r="AY478" s="17" t="s">
        <v>272</v>
      </c>
      <c r="BE478" s="204">
        <f t="shared" si="184"/>
        <v>0</v>
      </c>
      <c r="BF478" s="204">
        <f t="shared" si="185"/>
        <v>0</v>
      </c>
      <c r="BG478" s="204">
        <f t="shared" si="186"/>
        <v>0</v>
      </c>
      <c r="BH478" s="204">
        <f t="shared" si="187"/>
        <v>0</v>
      </c>
      <c r="BI478" s="204">
        <f t="shared" si="188"/>
        <v>0</v>
      </c>
      <c r="BJ478" s="17" t="s">
        <v>16</v>
      </c>
      <c r="BK478" s="204">
        <f t="shared" si="189"/>
        <v>0</v>
      </c>
      <c r="BL478" s="17" t="s">
        <v>279</v>
      </c>
      <c r="BM478" s="203" t="s">
        <v>4600</v>
      </c>
    </row>
    <row r="479" spans="1:65" s="2" customFormat="1" ht="16.5" customHeight="1">
      <c r="A479" s="34"/>
      <c r="B479" s="35"/>
      <c r="C479" s="192" t="s">
        <v>2801</v>
      </c>
      <c r="D479" s="192" t="s">
        <v>274</v>
      </c>
      <c r="E479" s="193" t="s">
        <v>8357</v>
      </c>
      <c r="F479" s="194" t="s">
        <v>8358</v>
      </c>
      <c r="G479" s="195" t="s">
        <v>8051</v>
      </c>
      <c r="H479" s="196">
        <v>1</v>
      </c>
      <c r="I479" s="197"/>
      <c r="J479" s="198">
        <f t="shared" si="180"/>
        <v>0</v>
      </c>
      <c r="K479" s="194" t="s">
        <v>1</v>
      </c>
      <c r="L479" s="39"/>
      <c r="M479" s="199" t="s">
        <v>1</v>
      </c>
      <c r="N479" s="200" t="s">
        <v>41</v>
      </c>
      <c r="O479" s="71"/>
      <c r="P479" s="201">
        <f t="shared" si="181"/>
        <v>0</v>
      </c>
      <c r="Q479" s="201">
        <v>0</v>
      </c>
      <c r="R479" s="201">
        <f t="shared" si="182"/>
        <v>0</v>
      </c>
      <c r="S479" s="201">
        <v>0</v>
      </c>
      <c r="T479" s="202">
        <f t="shared" si="183"/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279</v>
      </c>
      <c r="AT479" s="203" t="s">
        <v>274</v>
      </c>
      <c r="AU479" s="203" t="s">
        <v>16</v>
      </c>
      <c r="AY479" s="17" t="s">
        <v>272</v>
      </c>
      <c r="BE479" s="204">
        <f t="shared" si="184"/>
        <v>0</v>
      </c>
      <c r="BF479" s="204">
        <f t="shared" si="185"/>
        <v>0</v>
      </c>
      <c r="BG479" s="204">
        <f t="shared" si="186"/>
        <v>0</v>
      </c>
      <c r="BH479" s="204">
        <f t="shared" si="187"/>
        <v>0</v>
      </c>
      <c r="BI479" s="204">
        <f t="shared" si="188"/>
        <v>0</v>
      </c>
      <c r="BJ479" s="17" t="s">
        <v>16</v>
      </c>
      <c r="BK479" s="204">
        <f t="shared" si="189"/>
        <v>0</v>
      </c>
      <c r="BL479" s="17" t="s">
        <v>279</v>
      </c>
      <c r="BM479" s="203" t="s">
        <v>4618</v>
      </c>
    </row>
    <row r="480" spans="1:65" s="2" customFormat="1" ht="16.5" customHeight="1">
      <c r="A480" s="34"/>
      <c r="B480" s="35"/>
      <c r="C480" s="192" t="s">
        <v>2807</v>
      </c>
      <c r="D480" s="192" t="s">
        <v>274</v>
      </c>
      <c r="E480" s="193" t="s">
        <v>8359</v>
      </c>
      <c r="F480" s="194" t="s">
        <v>8360</v>
      </c>
      <c r="G480" s="195" t="s">
        <v>8051</v>
      </c>
      <c r="H480" s="196">
        <v>1</v>
      </c>
      <c r="I480" s="197"/>
      <c r="J480" s="198">
        <f t="shared" si="180"/>
        <v>0</v>
      </c>
      <c r="K480" s="194" t="s">
        <v>1</v>
      </c>
      <c r="L480" s="39"/>
      <c r="M480" s="199" t="s">
        <v>1</v>
      </c>
      <c r="N480" s="200" t="s">
        <v>41</v>
      </c>
      <c r="O480" s="71"/>
      <c r="P480" s="201">
        <f t="shared" si="181"/>
        <v>0</v>
      </c>
      <c r="Q480" s="201">
        <v>0</v>
      </c>
      <c r="R480" s="201">
        <f t="shared" si="182"/>
        <v>0</v>
      </c>
      <c r="S480" s="201">
        <v>0</v>
      </c>
      <c r="T480" s="202">
        <f t="shared" si="183"/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16</v>
      </c>
      <c r="AY480" s="17" t="s">
        <v>272</v>
      </c>
      <c r="BE480" s="204">
        <f t="shared" si="184"/>
        <v>0</v>
      </c>
      <c r="BF480" s="204">
        <f t="shared" si="185"/>
        <v>0</v>
      </c>
      <c r="BG480" s="204">
        <f t="shared" si="186"/>
        <v>0</v>
      </c>
      <c r="BH480" s="204">
        <f t="shared" si="187"/>
        <v>0</v>
      </c>
      <c r="BI480" s="204">
        <f t="shared" si="188"/>
        <v>0</v>
      </c>
      <c r="BJ480" s="17" t="s">
        <v>16</v>
      </c>
      <c r="BK480" s="204">
        <f t="shared" si="189"/>
        <v>0</v>
      </c>
      <c r="BL480" s="17" t="s">
        <v>279</v>
      </c>
      <c r="BM480" s="203" t="s">
        <v>4637</v>
      </c>
    </row>
    <row r="481" spans="1:65" s="2" customFormat="1" ht="24.2" customHeight="1">
      <c r="A481" s="34"/>
      <c r="B481" s="35"/>
      <c r="C481" s="192" t="s">
        <v>2814</v>
      </c>
      <c r="D481" s="192" t="s">
        <v>274</v>
      </c>
      <c r="E481" s="193" t="s">
        <v>8361</v>
      </c>
      <c r="F481" s="194" t="s">
        <v>8362</v>
      </c>
      <c r="G481" s="195" t="s">
        <v>8051</v>
      </c>
      <c r="H481" s="196">
        <v>1</v>
      </c>
      <c r="I481" s="197"/>
      <c r="J481" s="198">
        <f t="shared" si="180"/>
        <v>0</v>
      </c>
      <c r="K481" s="194" t="s">
        <v>1</v>
      </c>
      <c r="L481" s="39"/>
      <c r="M481" s="199" t="s">
        <v>1</v>
      </c>
      <c r="N481" s="200" t="s">
        <v>41</v>
      </c>
      <c r="O481" s="71"/>
      <c r="P481" s="201">
        <f t="shared" si="181"/>
        <v>0</v>
      </c>
      <c r="Q481" s="201">
        <v>0</v>
      </c>
      <c r="R481" s="201">
        <f t="shared" si="182"/>
        <v>0</v>
      </c>
      <c r="S481" s="201">
        <v>0</v>
      </c>
      <c r="T481" s="202">
        <f t="shared" si="183"/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279</v>
      </c>
      <c r="AT481" s="203" t="s">
        <v>274</v>
      </c>
      <c r="AU481" s="203" t="s">
        <v>16</v>
      </c>
      <c r="AY481" s="17" t="s">
        <v>272</v>
      </c>
      <c r="BE481" s="204">
        <f t="shared" si="184"/>
        <v>0</v>
      </c>
      <c r="BF481" s="204">
        <f t="shared" si="185"/>
        <v>0</v>
      </c>
      <c r="BG481" s="204">
        <f t="shared" si="186"/>
        <v>0</v>
      </c>
      <c r="BH481" s="204">
        <f t="shared" si="187"/>
        <v>0</v>
      </c>
      <c r="BI481" s="204">
        <f t="shared" si="188"/>
        <v>0</v>
      </c>
      <c r="BJ481" s="17" t="s">
        <v>16</v>
      </c>
      <c r="BK481" s="204">
        <f t="shared" si="189"/>
        <v>0</v>
      </c>
      <c r="BL481" s="17" t="s">
        <v>279</v>
      </c>
      <c r="BM481" s="203" t="s">
        <v>4659</v>
      </c>
    </row>
    <row r="482" spans="1:65" s="2" customFormat="1" ht="16.5" customHeight="1">
      <c r="A482" s="34"/>
      <c r="B482" s="35"/>
      <c r="C482" s="192" t="s">
        <v>2821</v>
      </c>
      <c r="D482" s="192" t="s">
        <v>274</v>
      </c>
      <c r="E482" s="193" t="s">
        <v>8363</v>
      </c>
      <c r="F482" s="194" t="s">
        <v>8364</v>
      </c>
      <c r="G482" s="195" t="s">
        <v>8051</v>
      </c>
      <c r="H482" s="196">
        <v>1</v>
      </c>
      <c r="I482" s="197"/>
      <c r="J482" s="198">
        <f t="shared" si="180"/>
        <v>0</v>
      </c>
      <c r="K482" s="194" t="s">
        <v>1</v>
      </c>
      <c r="L482" s="39"/>
      <c r="M482" s="260" t="s">
        <v>1</v>
      </c>
      <c r="N482" s="261" t="s">
        <v>41</v>
      </c>
      <c r="O482" s="262"/>
      <c r="P482" s="263">
        <f t="shared" si="181"/>
        <v>0</v>
      </c>
      <c r="Q482" s="263">
        <v>0</v>
      </c>
      <c r="R482" s="263">
        <f t="shared" si="182"/>
        <v>0</v>
      </c>
      <c r="S482" s="263">
        <v>0</v>
      </c>
      <c r="T482" s="264">
        <f t="shared" si="183"/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03" t="s">
        <v>279</v>
      </c>
      <c r="AT482" s="203" t="s">
        <v>274</v>
      </c>
      <c r="AU482" s="203" t="s">
        <v>16</v>
      </c>
      <c r="AY482" s="17" t="s">
        <v>272</v>
      </c>
      <c r="BE482" s="204">
        <f t="shared" si="184"/>
        <v>0</v>
      </c>
      <c r="BF482" s="204">
        <f t="shared" si="185"/>
        <v>0</v>
      </c>
      <c r="BG482" s="204">
        <f t="shared" si="186"/>
        <v>0</v>
      </c>
      <c r="BH482" s="204">
        <f t="shared" si="187"/>
        <v>0</v>
      </c>
      <c r="BI482" s="204">
        <f t="shared" si="188"/>
        <v>0</v>
      </c>
      <c r="BJ482" s="17" t="s">
        <v>16</v>
      </c>
      <c r="BK482" s="204">
        <f t="shared" si="189"/>
        <v>0</v>
      </c>
      <c r="BL482" s="17" t="s">
        <v>279</v>
      </c>
      <c r="BM482" s="203" t="s">
        <v>4680</v>
      </c>
    </row>
    <row r="483" spans="1:65" s="2" customFormat="1" ht="6.95" customHeight="1">
      <c r="A483" s="34"/>
      <c r="B483" s="54"/>
      <c r="C483" s="55"/>
      <c r="D483" s="55"/>
      <c r="E483" s="55"/>
      <c r="F483" s="55"/>
      <c r="G483" s="55"/>
      <c r="H483" s="55"/>
      <c r="I483" s="55"/>
      <c r="J483" s="55"/>
      <c r="K483" s="55"/>
      <c r="L483" s="39"/>
      <c r="M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</row>
  </sheetData>
  <sheetProtection algorithmName="SHA-512" hashValue="v2wpbWObnSZWx9gfqM+dGcQFWaQde3FaYIzUuVn6WO3LCD/ii2hSZG1SFjJI28KkOcYOBQfNoRN4vFmS2IJhNw==" saltValue="N+JoPdQZfGpwOcpdJW2yRHUjAVb+cy43ggnSY0Vk2zNRJP1I+OCJXgX510HzRxZF1XBJFIc+LiNUdBwrDvNUKA==" spinCount="100000" sheet="1" objects="1" scenarios="1" formatColumns="0" formatRows="0" autoFilter="0"/>
  <autoFilter ref="C149:K482"/>
  <mergeCells count="12">
    <mergeCell ref="E142:H142"/>
    <mergeCell ref="L2:V2"/>
    <mergeCell ref="E85:H85"/>
    <mergeCell ref="E87:H87"/>
    <mergeCell ref="E89:H89"/>
    <mergeCell ref="E138:H138"/>
    <mergeCell ref="E140:H14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8365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45142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8366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>Ing. Avuk</v>
      </c>
      <c r="F26" s="34"/>
      <c r="G26" s="34"/>
      <c r="H26" s="34"/>
      <c r="I26" s="120" t="s">
        <v>27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ROUND((SUM(BE158:BE407)),  2)</f>
        <v>0</v>
      </c>
      <c r="G35" s="34"/>
      <c r="H35" s="34"/>
      <c r="I35" s="131">
        <v>0.21</v>
      </c>
      <c r="J35" s="130">
        <f>ROUND(((SUM(BE158:BE407))*I35),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ROUND((SUM(BF158:BF407)),  2)</f>
        <v>0</v>
      </c>
      <c r="G36" s="34"/>
      <c r="H36" s="34"/>
      <c r="I36" s="131">
        <v>0.15</v>
      </c>
      <c r="J36" s="130">
        <f>ROUND(((SUM(BF158:BF407))*I36),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ROUND((SUM(BG158:BG407)),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ROUND((SUM(BH158:BH407)),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ROUND((SUM(BI158:BI407)),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D1_03_4e - Zdravotně technické instalace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45142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Karlovarský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8367</v>
      </c>
      <c r="E99" s="157"/>
      <c r="F99" s="157"/>
      <c r="G99" s="157"/>
      <c r="H99" s="157"/>
      <c r="I99" s="157"/>
      <c r="J99" s="158">
        <f>J159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8368</v>
      </c>
      <c r="E100" s="162"/>
      <c r="F100" s="162"/>
      <c r="G100" s="162"/>
      <c r="H100" s="162"/>
      <c r="I100" s="162"/>
      <c r="J100" s="163">
        <f>J160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8369</v>
      </c>
      <c r="E101" s="162"/>
      <c r="F101" s="162"/>
      <c r="G101" s="162"/>
      <c r="H101" s="162"/>
      <c r="I101" s="162"/>
      <c r="J101" s="163">
        <f>J193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8370</v>
      </c>
      <c r="E102" s="162"/>
      <c r="F102" s="162"/>
      <c r="G102" s="162"/>
      <c r="H102" s="162"/>
      <c r="I102" s="162"/>
      <c r="J102" s="163">
        <f>J199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8371</v>
      </c>
      <c r="E103" s="162"/>
      <c r="F103" s="162"/>
      <c r="G103" s="162"/>
      <c r="H103" s="162"/>
      <c r="I103" s="162"/>
      <c r="J103" s="163">
        <f>J204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8372</v>
      </c>
      <c r="E104" s="162"/>
      <c r="F104" s="162"/>
      <c r="G104" s="162"/>
      <c r="H104" s="162"/>
      <c r="I104" s="162"/>
      <c r="J104" s="163">
        <f>J207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8373</v>
      </c>
      <c r="E105" s="162"/>
      <c r="F105" s="162"/>
      <c r="G105" s="162"/>
      <c r="H105" s="162"/>
      <c r="I105" s="162"/>
      <c r="J105" s="163">
        <f>J216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8374</v>
      </c>
      <c r="E106" s="162"/>
      <c r="F106" s="162"/>
      <c r="G106" s="162"/>
      <c r="H106" s="162"/>
      <c r="I106" s="162"/>
      <c r="J106" s="163">
        <f>J221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8375</v>
      </c>
      <c r="E107" s="162"/>
      <c r="F107" s="162"/>
      <c r="G107" s="162"/>
      <c r="H107" s="162"/>
      <c r="I107" s="162"/>
      <c r="J107" s="163">
        <f>J224</f>
        <v>0</v>
      </c>
      <c r="K107" s="104"/>
      <c r="L107" s="164"/>
    </row>
    <row r="108" spans="1:47" s="10" customFormat="1" ht="19.899999999999999" customHeight="1">
      <c r="B108" s="160"/>
      <c r="C108" s="104"/>
      <c r="D108" s="161" t="s">
        <v>8376</v>
      </c>
      <c r="E108" s="162"/>
      <c r="F108" s="162"/>
      <c r="G108" s="162"/>
      <c r="H108" s="162"/>
      <c r="I108" s="162"/>
      <c r="J108" s="163">
        <f>J229</f>
        <v>0</v>
      </c>
      <c r="K108" s="104"/>
      <c r="L108" s="164"/>
    </row>
    <row r="109" spans="1:47" s="10" customFormat="1" ht="19.899999999999999" customHeight="1">
      <c r="B109" s="160"/>
      <c r="C109" s="104"/>
      <c r="D109" s="161" t="s">
        <v>8377</v>
      </c>
      <c r="E109" s="162"/>
      <c r="F109" s="162"/>
      <c r="G109" s="162"/>
      <c r="H109" s="162"/>
      <c r="I109" s="162"/>
      <c r="J109" s="163">
        <f>J234</f>
        <v>0</v>
      </c>
      <c r="K109" s="104"/>
      <c r="L109" s="164"/>
    </row>
    <row r="110" spans="1:47" s="10" customFormat="1" ht="19.899999999999999" customHeight="1">
      <c r="B110" s="160"/>
      <c r="C110" s="104"/>
      <c r="D110" s="161" t="s">
        <v>8378</v>
      </c>
      <c r="E110" s="162"/>
      <c r="F110" s="162"/>
      <c r="G110" s="162"/>
      <c r="H110" s="162"/>
      <c r="I110" s="162"/>
      <c r="J110" s="163">
        <f>J239</f>
        <v>0</v>
      </c>
      <c r="K110" s="104"/>
      <c r="L110" s="164"/>
    </row>
    <row r="111" spans="1:47" s="10" customFormat="1" ht="19.899999999999999" customHeight="1">
      <c r="B111" s="160"/>
      <c r="C111" s="104"/>
      <c r="D111" s="161" t="s">
        <v>8379</v>
      </c>
      <c r="E111" s="162"/>
      <c r="F111" s="162"/>
      <c r="G111" s="162"/>
      <c r="H111" s="162"/>
      <c r="I111" s="162"/>
      <c r="J111" s="163">
        <f>J244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8380</v>
      </c>
      <c r="E112" s="162"/>
      <c r="F112" s="162"/>
      <c r="G112" s="162"/>
      <c r="H112" s="162"/>
      <c r="I112" s="162"/>
      <c r="J112" s="163">
        <f>J249</f>
        <v>0</v>
      </c>
      <c r="K112" s="104"/>
      <c r="L112" s="164"/>
    </row>
    <row r="113" spans="2:12" s="9" customFormat="1" ht="24.95" customHeight="1">
      <c r="B113" s="154"/>
      <c r="C113" s="155"/>
      <c r="D113" s="156" t="s">
        <v>8381</v>
      </c>
      <c r="E113" s="157"/>
      <c r="F113" s="157"/>
      <c r="G113" s="157"/>
      <c r="H113" s="157"/>
      <c r="I113" s="157"/>
      <c r="J113" s="158">
        <f>J252</f>
        <v>0</v>
      </c>
      <c r="K113" s="155"/>
      <c r="L113" s="159"/>
    </row>
    <row r="114" spans="2:12" s="10" customFormat="1" ht="19.899999999999999" customHeight="1">
      <c r="B114" s="160"/>
      <c r="C114" s="104"/>
      <c r="D114" s="161" t="s">
        <v>8382</v>
      </c>
      <c r="E114" s="162"/>
      <c r="F114" s="162"/>
      <c r="G114" s="162"/>
      <c r="H114" s="162"/>
      <c r="I114" s="162"/>
      <c r="J114" s="163">
        <f>J253</f>
        <v>0</v>
      </c>
      <c r="K114" s="104"/>
      <c r="L114" s="164"/>
    </row>
    <row r="115" spans="2:12" s="10" customFormat="1" ht="19.899999999999999" customHeight="1">
      <c r="B115" s="160"/>
      <c r="C115" s="104"/>
      <c r="D115" s="161" t="s">
        <v>8383</v>
      </c>
      <c r="E115" s="162"/>
      <c r="F115" s="162"/>
      <c r="G115" s="162"/>
      <c r="H115" s="162"/>
      <c r="I115" s="162"/>
      <c r="J115" s="163">
        <f>J257</f>
        <v>0</v>
      </c>
      <c r="K115" s="104"/>
      <c r="L115" s="164"/>
    </row>
    <row r="116" spans="2:12" s="10" customFormat="1" ht="19.899999999999999" customHeight="1">
      <c r="B116" s="160"/>
      <c r="C116" s="104"/>
      <c r="D116" s="161" t="s">
        <v>8384</v>
      </c>
      <c r="E116" s="162"/>
      <c r="F116" s="162"/>
      <c r="G116" s="162"/>
      <c r="H116" s="162"/>
      <c r="I116" s="162"/>
      <c r="J116" s="163">
        <f>J269</f>
        <v>0</v>
      </c>
      <c r="K116" s="104"/>
      <c r="L116" s="164"/>
    </row>
    <row r="117" spans="2:12" s="10" customFormat="1" ht="19.899999999999999" customHeight="1">
      <c r="B117" s="160"/>
      <c r="C117" s="104"/>
      <c r="D117" s="161" t="s">
        <v>8385</v>
      </c>
      <c r="E117" s="162"/>
      <c r="F117" s="162"/>
      <c r="G117" s="162"/>
      <c r="H117" s="162"/>
      <c r="I117" s="162"/>
      <c r="J117" s="163">
        <f>J281</f>
        <v>0</v>
      </c>
      <c r="K117" s="104"/>
      <c r="L117" s="164"/>
    </row>
    <row r="118" spans="2:12" s="10" customFormat="1" ht="19.899999999999999" customHeight="1">
      <c r="B118" s="160"/>
      <c r="C118" s="104"/>
      <c r="D118" s="161" t="s">
        <v>8386</v>
      </c>
      <c r="E118" s="162"/>
      <c r="F118" s="162"/>
      <c r="G118" s="162"/>
      <c r="H118" s="162"/>
      <c r="I118" s="162"/>
      <c r="J118" s="163">
        <f>J288</f>
        <v>0</v>
      </c>
      <c r="K118" s="104"/>
      <c r="L118" s="164"/>
    </row>
    <row r="119" spans="2:12" s="10" customFormat="1" ht="19.899999999999999" customHeight="1">
      <c r="B119" s="160"/>
      <c r="C119" s="104"/>
      <c r="D119" s="161" t="s">
        <v>8387</v>
      </c>
      <c r="E119" s="162"/>
      <c r="F119" s="162"/>
      <c r="G119" s="162"/>
      <c r="H119" s="162"/>
      <c r="I119" s="162"/>
      <c r="J119" s="163">
        <f>J301</f>
        <v>0</v>
      </c>
      <c r="K119" s="104"/>
      <c r="L119" s="164"/>
    </row>
    <row r="120" spans="2:12" s="10" customFormat="1" ht="19.899999999999999" customHeight="1">
      <c r="B120" s="160"/>
      <c r="C120" s="104"/>
      <c r="D120" s="161" t="s">
        <v>8388</v>
      </c>
      <c r="E120" s="162"/>
      <c r="F120" s="162"/>
      <c r="G120" s="162"/>
      <c r="H120" s="162"/>
      <c r="I120" s="162"/>
      <c r="J120" s="163">
        <f>J304</f>
        <v>0</v>
      </c>
      <c r="K120" s="104"/>
      <c r="L120" s="164"/>
    </row>
    <row r="121" spans="2:12" s="10" customFormat="1" ht="19.899999999999999" customHeight="1">
      <c r="B121" s="160"/>
      <c r="C121" s="104"/>
      <c r="D121" s="161" t="s">
        <v>8389</v>
      </c>
      <c r="E121" s="162"/>
      <c r="F121" s="162"/>
      <c r="G121" s="162"/>
      <c r="H121" s="162"/>
      <c r="I121" s="162"/>
      <c r="J121" s="163">
        <f>J309</f>
        <v>0</v>
      </c>
      <c r="K121" s="104"/>
      <c r="L121" s="164"/>
    </row>
    <row r="122" spans="2:12" s="10" customFormat="1" ht="19.899999999999999" customHeight="1">
      <c r="B122" s="160"/>
      <c r="C122" s="104"/>
      <c r="D122" s="161" t="s">
        <v>8390</v>
      </c>
      <c r="E122" s="162"/>
      <c r="F122" s="162"/>
      <c r="G122" s="162"/>
      <c r="H122" s="162"/>
      <c r="I122" s="162"/>
      <c r="J122" s="163">
        <f>J329</f>
        <v>0</v>
      </c>
      <c r="K122" s="104"/>
      <c r="L122" s="164"/>
    </row>
    <row r="123" spans="2:12" s="10" customFormat="1" ht="19.899999999999999" customHeight="1">
      <c r="B123" s="160"/>
      <c r="C123" s="104"/>
      <c r="D123" s="161" t="s">
        <v>8391</v>
      </c>
      <c r="E123" s="162"/>
      <c r="F123" s="162"/>
      <c r="G123" s="162"/>
      <c r="H123" s="162"/>
      <c r="I123" s="162"/>
      <c r="J123" s="163">
        <f>J334</f>
        <v>0</v>
      </c>
      <c r="K123" s="104"/>
      <c r="L123" s="164"/>
    </row>
    <row r="124" spans="2:12" s="10" customFormat="1" ht="19.899999999999999" customHeight="1">
      <c r="B124" s="160"/>
      <c r="C124" s="104"/>
      <c r="D124" s="161" t="s">
        <v>8392</v>
      </c>
      <c r="E124" s="162"/>
      <c r="F124" s="162"/>
      <c r="G124" s="162"/>
      <c r="H124" s="162"/>
      <c r="I124" s="162"/>
      <c r="J124" s="163">
        <f>J337</f>
        <v>0</v>
      </c>
      <c r="K124" s="104"/>
      <c r="L124" s="164"/>
    </row>
    <row r="125" spans="2:12" s="9" customFormat="1" ht="24.95" customHeight="1">
      <c r="B125" s="154"/>
      <c r="C125" s="155"/>
      <c r="D125" s="156" t="s">
        <v>8393</v>
      </c>
      <c r="E125" s="157"/>
      <c r="F125" s="157"/>
      <c r="G125" s="157"/>
      <c r="H125" s="157"/>
      <c r="I125" s="157"/>
      <c r="J125" s="158">
        <f>J340</f>
        <v>0</v>
      </c>
      <c r="K125" s="155"/>
      <c r="L125" s="159"/>
    </row>
    <row r="126" spans="2:12" s="10" customFormat="1" ht="19.899999999999999" customHeight="1">
      <c r="B126" s="160"/>
      <c r="C126" s="104"/>
      <c r="D126" s="161" t="s">
        <v>8394</v>
      </c>
      <c r="E126" s="162"/>
      <c r="F126" s="162"/>
      <c r="G126" s="162"/>
      <c r="H126" s="162"/>
      <c r="I126" s="162"/>
      <c r="J126" s="163">
        <f>J341</f>
        <v>0</v>
      </c>
      <c r="K126" s="104"/>
      <c r="L126" s="164"/>
    </row>
    <row r="127" spans="2:12" s="10" customFormat="1" ht="19.899999999999999" customHeight="1">
      <c r="B127" s="160"/>
      <c r="C127" s="104"/>
      <c r="D127" s="161" t="s">
        <v>8395</v>
      </c>
      <c r="E127" s="162"/>
      <c r="F127" s="162"/>
      <c r="G127" s="162"/>
      <c r="H127" s="162"/>
      <c r="I127" s="162"/>
      <c r="J127" s="163">
        <f>J352</f>
        <v>0</v>
      </c>
      <c r="K127" s="104"/>
      <c r="L127" s="164"/>
    </row>
    <row r="128" spans="2:12" s="10" customFormat="1" ht="19.899999999999999" customHeight="1">
      <c r="B128" s="160"/>
      <c r="C128" s="104"/>
      <c r="D128" s="161" t="s">
        <v>8396</v>
      </c>
      <c r="E128" s="162"/>
      <c r="F128" s="162"/>
      <c r="G128" s="162"/>
      <c r="H128" s="162"/>
      <c r="I128" s="162"/>
      <c r="J128" s="163">
        <f>J363</f>
        <v>0</v>
      </c>
      <c r="K128" s="104"/>
      <c r="L128" s="164"/>
    </row>
    <row r="129" spans="1:31" s="10" customFormat="1" ht="19.899999999999999" customHeight="1">
      <c r="B129" s="160"/>
      <c r="C129" s="104"/>
      <c r="D129" s="161" t="s">
        <v>8397</v>
      </c>
      <c r="E129" s="162"/>
      <c r="F129" s="162"/>
      <c r="G129" s="162"/>
      <c r="H129" s="162"/>
      <c r="I129" s="162"/>
      <c r="J129" s="163">
        <f>J367</f>
        <v>0</v>
      </c>
      <c r="K129" s="104"/>
      <c r="L129" s="164"/>
    </row>
    <row r="130" spans="1:31" s="10" customFormat="1" ht="19.899999999999999" customHeight="1">
      <c r="B130" s="160"/>
      <c r="C130" s="104"/>
      <c r="D130" s="161" t="s">
        <v>8398</v>
      </c>
      <c r="E130" s="162"/>
      <c r="F130" s="162"/>
      <c r="G130" s="162"/>
      <c r="H130" s="162"/>
      <c r="I130" s="162"/>
      <c r="J130" s="163">
        <f>J368</f>
        <v>0</v>
      </c>
      <c r="K130" s="104"/>
      <c r="L130" s="164"/>
    </row>
    <row r="131" spans="1:31" s="10" customFormat="1" ht="19.899999999999999" customHeight="1">
      <c r="B131" s="160"/>
      <c r="C131" s="104"/>
      <c r="D131" s="161" t="s">
        <v>8399</v>
      </c>
      <c r="E131" s="162"/>
      <c r="F131" s="162"/>
      <c r="G131" s="162"/>
      <c r="H131" s="162"/>
      <c r="I131" s="162"/>
      <c r="J131" s="163">
        <f>J377</f>
        <v>0</v>
      </c>
      <c r="K131" s="104"/>
      <c r="L131" s="164"/>
    </row>
    <row r="132" spans="1:31" s="10" customFormat="1" ht="19.899999999999999" customHeight="1">
      <c r="B132" s="160"/>
      <c r="C132" s="104"/>
      <c r="D132" s="161" t="s">
        <v>8400</v>
      </c>
      <c r="E132" s="162"/>
      <c r="F132" s="162"/>
      <c r="G132" s="162"/>
      <c r="H132" s="162"/>
      <c r="I132" s="162"/>
      <c r="J132" s="163">
        <f>J381</f>
        <v>0</v>
      </c>
      <c r="K132" s="104"/>
      <c r="L132" s="164"/>
    </row>
    <row r="133" spans="1:31" s="10" customFormat="1" ht="19.899999999999999" customHeight="1">
      <c r="B133" s="160"/>
      <c r="C133" s="104"/>
      <c r="D133" s="161" t="s">
        <v>8401</v>
      </c>
      <c r="E133" s="162"/>
      <c r="F133" s="162"/>
      <c r="G133" s="162"/>
      <c r="H133" s="162"/>
      <c r="I133" s="162"/>
      <c r="J133" s="163">
        <f>J386</f>
        <v>0</v>
      </c>
      <c r="K133" s="104"/>
      <c r="L133" s="164"/>
    </row>
    <row r="134" spans="1:31" s="10" customFormat="1" ht="19.899999999999999" customHeight="1">
      <c r="B134" s="160"/>
      <c r="C134" s="104"/>
      <c r="D134" s="161" t="s">
        <v>8402</v>
      </c>
      <c r="E134" s="162"/>
      <c r="F134" s="162"/>
      <c r="G134" s="162"/>
      <c r="H134" s="162"/>
      <c r="I134" s="162"/>
      <c r="J134" s="163">
        <f>J389</f>
        <v>0</v>
      </c>
      <c r="K134" s="104"/>
      <c r="L134" s="164"/>
    </row>
    <row r="135" spans="1:31" s="10" customFormat="1" ht="19.899999999999999" customHeight="1">
      <c r="B135" s="160"/>
      <c r="C135" s="104"/>
      <c r="D135" s="161" t="s">
        <v>8403</v>
      </c>
      <c r="E135" s="162"/>
      <c r="F135" s="162"/>
      <c r="G135" s="162"/>
      <c r="H135" s="162"/>
      <c r="I135" s="162"/>
      <c r="J135" s="163">
        <f>J392</f>
        <v>0</v>
      </c>
      <c r="K135" s="104"/>
      <c r="L135" s="164"/>
    </row>
    <row r="136" spans="1:31" s="9" customFormat="1" ht="24.95" customHeight="1">
      <c r="B136" s="154"/>
      <c r="C136" s="155"/>
      <c r="D136" s="156" t="s">
        <v>8404</v>
      </c>
      <c r="E136" s="157"/>
      <c r="F136" s="157"/>
      <c r="G136" s="157"/>
      <c r="H136" s="157"/>
      <c r="I136" s="157"/>
      <c r="J136" s="158">
        <f>J395</f>
        <v>0</v>
      </c>
      <c r="K136" s="155"/>
      <c r="L136" s="159"/>
    </row>
    <row r="137" spans="1:31" s="2" customFormat="1" ht="21.7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6.95" customHeight="1">
      <c r="A138" s="34"/>
      <c r="B138" s="54"/>
      <c r="C138" s="55"/>
      <c r="D138" s="55"/>
      <c r="E138" s="55"/>
      <c r="F138" s="55"/>
      <c r="G138" s="55"/>
      <c r="H138" s="55"/>
      <c r="I138" s="55"/>
      <c r="J138" s="55"/>
      <c r="K138" s="55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42" spans="1:31" s="2" customFormat="1" ht="6.95" customHeight="1">
      <c r="A142" s="34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24.95" customHeight="1">
      <c r="A143" s="34"/>
      <c r="B143" s="35"/>
      <c r="C143" s="23" t="s">
        <v>257</v>
      </c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3" s="2" customFormat="1" ht="12" customHeight="1">
      <c r="A145" s="34"/>
      <c r="B145" s="35"/>
      <c r="C145" s="29" t="s">
        <v>17</v>
      </c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3" s="2" customFormat="1" ht="26.25" customHeight="1">
      <c r="A146" s="34"/>
      <c r="B146" s="35"/>
      <c r="C146" s="36"/>
      <c r="D146" s="36"/>
      <c r="E146" s="320" t="str">
        <f>E7</f>
        <v>Oblastní nemocnice Trutnov a.s., Konsolidované laboratoře a transfuzní oddělení - OKB - 2023/I</v>
      </c>
      <c r="F146" s="321"/>
      <c r="G146" s="321"/>
      <c r="H146" s="321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3" s="1" customFormat="1" ht="12" customHeight="1">
      <c r="B147" s="21"/>
      <c r="C147" s="29" t="s">
        <v>174</v>
      </c>
      <c r="D147" s="22"/>
      <c r="E147" s="22"/>
      <c r="F147" s="22"/>
      <c r="G147" s="22"/>
      <c r="H147" s="22"/>
      <c r="I147" s="22"/>
      <c r="J147" s="22"/>
      <c r="K147" s="22"/>
      <c r="L147" s="20"/>
    </row>
    <row r="148" spans="1:63" s="2" customFormat="1" ht="16.5" customHeight="1">
      <c r="A148" s="34"/>
      <c r="B148" s="35"/>
      <c r="C148" s="36"/>
      <c r="D148" s="36"/>
      <c r="E148" s="320" t="s">
        <v>178</v>
      </c>
      <c r="F148" s="322"/>
      <c r="G148" s="322"/>
      <c r="H148" s="322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3" s="2" customFormat="1" ht="12" customHeight="1">
      <c r="A149" s="34"/>
      <c r="B149" s="35"/>
      <c r="C149" s="29" t="s">
        <v>182</v>
      </c>
      <c r="D149" s="36"/>
      <c r="E149" s="36"/>
      <c r="F149" s="36"/>
      <c r="G149" s="36"/>
      <c r="H149" s="36"/>
      <c r="I149" s="36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3" s="2" customFormat="1" ht="16.5" customHeight="1">
      <c r="A150" s="34"/>
      <c r="B150" s="35"/>
      <c r="C150" s="36"/>
      <c r="D150" s="36"/>
      <c r="E150" s="273" t="str">
        <f>E11</f>
        <v>D1_03_4e - Zdravotně technické instalace</v>
      </c>
      <c r="F150" s="322"/>
      <c r="G150" s="322"/>
      <c r="H150" s="322"/>
      <c r="I150" s="36"/>
      <c r="J150" s="36"/>
      <c r="K150" s="36"/>
      <c r="L150" s="51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63" s="2" customFormat="1" ht="6.95" customHeight="1">
      <c r="A151" s="34"/>
      <c r="B151" s="35"/>
      <c r="C151" s="36"/>
      <c r="D151" s="36"/>
      <c r="E151" s="36"/>
      <c r="F151" s="36"/>
      <c r="G151" s="36"/>
      <c r="H151" s="36"/>
      <c r="I151" s="36"/>
      <c r="J151" s="36"/>
      <c r="K151" s="36"/>
      <c r="L151" s="51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  <row r="152" spans="1:63" s="2" customFormat="1" ht="12" customHeight="1">
      <c r="A152" s="34"/>
      <c r="B152" s="35"/>
      <c r="C152" s="29" t="s">
        <v>21</v>
      </c>
      <c r="D152" s="36"/>
      <c r="E152" s="36"/>
      <c r="F152" s="27" t="str">
        <f>F14</f>
        <v>Trutnov</v>
      </c>
      <c r="G152" s="36"/>
      <c r="H152" s="36"/>
      <c r="I152" s="29" t="s">
        <v>23</v>
      </c>
      <c r="J152" s="66">
        <f>IF(J14="","",J14)</f>
        <v>45142</v>
      </c>
      <c r="K152" s="36"/>
      <c r="L152" s="51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  <row r="153" spans="1:63" s="2" customFormat="1" ht="6.95" customHeight="1">
      <c r="A153" s="34"/>
      <c r="B153" s="35"/>
      <c r="C153" s="36"/>
      <c r="D153" s="36"/>
      <c r="E153" s="36"/>
      <c r="F153" s="36"/>
      <c r="G153" s="36"/>
      <c r="H153" s="36"/>
      <c r="I153" s="36"/>
      <c r="J153" s="36"/>
      <c r="K153" s="36"/>
      <c r="L153" s="51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63" s="2" customFormat="1" ht="25.7" customHeight="1">
      <c r="A154" s="34"/>
      <c r="B154" s="35"/>
      <c r="C154" s="29" t="s">
        <v>24</v>
      </c>
      <c r="D154" s="36"/>
      <c r="E154" s="36"/>
      <c r="F154" s="27" t="str">
        <f>E17</f>
        <v>Karlovarský kraj</v>
      </c>
      <c r="G154" s="36"/>
      <c r="H154" s="36"/>
      <c r="I154" s="29" t="s">
        <v>30</v>
      </c>
      <c r="J154" s="32" t="str">
        <f>E23</f>
        <v>Penta Projekt s.r.o., Mrštíkova 12, Jihlava</v>
      </c>
      <c r="K154" s="36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63" s="2" customFormat="1" ht="15.2" customHeight="1">
      <c r="A155" s="34"/>
      <c r="B155" s="35"/>
      <c r="C155" s="29" t="s">
        <v>28</v>
      </c>
      <c r="D155" s="36"/>
      <c r="E155" s="36"/>
      <c r="F155" s="27" t="str">
        <f>IF(E20="","",E20)</f>
        <v>Vyplň údaj</v>
      </c>
      <c r="G155" s="36"/>
      <c r="H155" s="36"/>
      <c r="I155" s="29" t="s">
        <v>33</v>
      </c>
      <c r="J155" s="32" t="str">
        <f>E26</f>
        <v>Ing. Avuk</v>
      </c>
      <c r="K155" s="36"/>
      <c r="L155" s="5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63" s="2" customFormat="1" ht="10.35" customHeight="1">
      <c r="A156" s="34"/>
      <c r="B156" s="35"/>
      <c r="C156" s="36"/>
      <c r="D156" s="36"/>
      <c r="E156" s="36"/>
      <c r="F156" s="36"/>
      <c r="G156" s="36"/>
      <c r="H156" s="36"/>
      <c r="I156" s="36"/>
      <c r="J156" s="36"/>
      <c r="K156" s="36"/>
      <c r="L156" s="51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63" s="11" customFormat="1" ht="29.25" customHeight="1">
      <c r="A157" s="165"/>
      <c r="B157" s="166"/>
      <c r="C157" s="167" t="s">
        <v>258</v>
      </c>
      <c r="D157" s="168" t="s">
        <v>61</v>
      </c>
      <c r="E157" s="168" t="s">
        <v>57</v>
      </c>
      <c r="F157" s="168" t="s">
        <v>58</v>
      </c>
      <c r="G157" s="168" t="s">
        <v>259</v>
      </c>
      <c r="H157" s="168" t="s">
        <v>260</v>
      </c>
      <c r="I157" s="168" t="s">
        <v>261</v>
      </c>
      <c r="J157" s="168" t="s">
        <v>205</v>
      </c>
      <c r="K157" s="169" t="s">
        <v>262</v>
      </c>
      <c r="L157" s="170"/>
      <c r="M157" s="75" t="s">
        <v>1</v>
      </c>
      <c r="N157" s="76" t="s">
        <v>40</v>
      </c>
      <c r="O157" s="76" t="s">
        <v>263</v>
      </c>
      <c r="P157" s="76" t="s">
        <v>264</v>
      </c>
      <c r="Q157" s="76" t="s">
        <v>265</v>
      </c>
      <c r="R157" s="76" t="s">
        <v>266</v>
      </c>
      <c r="S157" s="76" t="s">
        <v>267</v>
      </c>
      <c r="T157" s="77" t="s">
        <v>268</v>
      </c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</row>
    <row r="158" spans="1:63" s="2" customFormat="1" ht="22.9" customHeight="1">
      <c r="A158" s="34"/>
      <c r="B158" s="35"/>
      <c r="C158" s="82" t="s">
        <v>269</v>
      </c>
      <c r="D158" s="36"/>
      <c r="E158" s="36"/>
      <c r="F158" s="36"/>
      <c r="G158" s="36"/>
      <c r="H158" s="36"/>
      <c r="I158" s="36"/>
      <c r="J158" s="171">
        <f>BK158</f>
        <v>0</v>
      </c>
      <c r="K158" s="36"/>
      <c r="L158" s="39"/>
      <c r="M158" s="78"/>
      <c r="N158" s="172"/>
      <c r="O158" s="79"/>
      <c r="P158" s="173">
        <f>P159+P252+P340+P395</f>
        <v>0</v>
      </c>
      <c r="Q158" s="79"/>
      <c r="R158" s="173">
        <f>R159+R252+R340+R395</f>
        <v>128.35735</v>
      </c>
      <c r="S158" s="79"/>
      <c r="T158" s="174">
        <f>T159+T252+T340+T395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75</v>
      </c>
      <c r="AU158" s="17" t="s">
        <v>207</v>
      </c>
      <c r="BK158" s="175">
        <f>BK159+BK252+BK340+BK395</f>
        <v>0</v>
      </c>
    </row>
    <row r="159" spans="1:63" s="12" customFormat="1" ht="25.9" customHeight="1">
      <c r="B159" s="176"/>
      <c r="C159" s="177"/>
      <c r="D159" s="178" t="s">
        <v>75</v>
      </c>
      <c r="E159" s="179" t="s">
        <v>8405</v>
      </c>
      <c r="F159" s="179" t="s">
        <v>8406</v>
      </c>
      <c r="G159" s="177"/>
      <c r="H159" s="177"/>
      <c r="I159" s="180"/>
      <c r="J159" s="181">
        <f>BK159</f>
        <v>0</v>
      </c>
      <c r="K159" s="177"/>
      <c r="L159" s="182"/>
      <c r="M159" s="183"/>
      <c r="N159" s="184"/>
      <c r="O159" s="184"/>
      <c r="P159" s="185">
        <f>P160+P193+P199+P204+P207+P216+P221+P224+P229+P234+P239+P244+P249</f>
        <v>0</v>
      </c>
      <c r="Q159" s="184"/>
      <c r="R159" s="185">
        <f>R160+R193+R199+R204+R207+R216+R221+R224+R229+R234+R239+R244+R249</f>
        <v>127.50621</v>
      </c>
      <c r="S159" s="184"/>
      <c r="T159" s="186">
        <f>T160+T193+T199+T204+T207+T216+T221+T224+T229+T234+T239+T244+T249</f>
        <v>0</v>
      </c>
      <c r="AR159" s="187" t="s">
        <v>16</v>
      </c>
      <c r="AT159" s="188" t="s">
        <v>75</v>
      </c>
      <c r="AU159" s="188" t="s">
        <v>76</v>
      </c>
      <c r="AY159" s="187" t="s">
        <v>272</v>
      </c>
      <c r="BK159" s="189">
        <f>BK160+BK193+BK199+BK204+BK207+BK216+BK221+BK224+BK229+BK234+BK239+BK244+BK249</f>
        <v>0</v>
      </c>
    </row>
    <row r="160" spans="1:63" s="12" customFormat="1" ht="22.9" customHeight="1">
      <c r="B160" s="176"/>
      <c r="C160" s="177"/>
      <c r="D160" s="178" t="s">
        <v>75</v>
      </c>
      <c r="E160" s="190" t="s">
        <v>8407</v>
      </c>
      <c r="F160" s="190" t="s">
        <v>8408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SUM(P161:P192)</f>
        <v>0</v>
      </c>
      <c r="Q160" s="184"/>
      <c r="R160" s="185">
        <f>SUM(R161:R192)</f>
        <v>127.08431999999999</v>
      </c>
      <c r="S160" s="184"/>
      <c r="T160" s="186">
        <f>SUM(T161:T192)</f>
        <v>0</v>
      </c>
      <c r="AR160" s="187" t="s">
        <v>16</v>
      </c>
      <c r="AT160" s="188" t="s">
        <v>75</v>
      </c>
      <c r="AU160" s="188" t="s">
        <v>16</v>
      </c>
      <c r="AY160" s="187" t="s">
        <v>272</v>
      </c>
      <c r="BK160" s="189">
        <f>SUM(BK161:BK192)</f>
        <v>0</v>
      </c>
    </row>
    <row r="161" spans="1:65" s="2" customFormat="1" ht="21.75" customHeight="1">
      <c r="A161" s="34"/>
      <c r="B161" s="35"/>
      <c r="C161" s="192" t="s">
        <v>16</v>
      </c>
      <c r="D161" s="192" t="s">
        <v>274</v>
      </c>
      <c r="E161" s="193" t="s">
        <v>8409</v>
      </c>
      <c r="F161" s="194" t="s">
        <v>8410</v>
      </c>
      <c r="G161" s="195" t="s">
        <v>185</v>
      </c>
      <c r="H161" s="196">
        <v>100</v>
      </c>
      <c r="I161" s="197"/>
      <c r="J161" s="198">
        <f>ROUND(I161*H161,2)</f>
        <v>0</v>
      </c>
      <c r="K161" s="194" t="s">
        <v>278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7.4400000000000004E-3</v>
      </c>
      <c r="R161" s="201">
        <f>Q161*H161</f>
        <v>0.74399999999999999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279</v>
      </c>
    </row>
    <row r="162" spans="1:65" s="2" customFormat="1" ht="11.25">
      <c r="A162" s="34"/>
      <c r="B162" s="35"/>
      <c r="C162" s="36"/>
      <c r="D162" s="205" t="s">
        <v>281</v>
      </c>
      <c r="E162" s="36"/>
      <c r="F162" s="206" t="s">
        <v>8411</v>
      </c>
      <c r="G162" s="36"/>
      <c r="H162" s="36"/>
      <c r="I162" s="207"/>
      <c r="J162" s="36"/>
      <c r="K162" s="36"/>
      <c r="L162" s="39"/>
      <c r="M162" s="208"/>
      <c r="N162" s="209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281</v>
      </c>
      <c r="AU162" s="17" t="s">
        <v>84</v>
      </c>
    </row>
    <row r="163" spans="1:65" s="2" customFormat="1" ht="24.2" customHeight="1">
      <c r="A163" s="34"/>
      <c r="B163" s="35"/>
      <c r="C163" s="192" t="s">
        <v>84</v>
      </c>
      <c r="D163" s="192" t="s">
        <v>274</v>
      </c>
      <c r="E163" s="193" t="s">
        <v>8412</v>
      </c>
      <c r="F163" s="194" t="s">
        <v>8413</v>
      </c>
      <c r="G163" s="195" t="s">
        <v>185</v>
      </c>
      <c r="H163" s="196">
        <v>26</v>
      </c>
      <c r="I163" s="197"/>
      <c r="J163" s="198">
        <f>ROUND(I163*H163,2)</f>
        <v>0</v>
      </c>
      <c r="K163" s="194" t="s">
        <v>278</v>
      </c>
      <c r="L163" s="39"/>
      <c r="M163" s="199" t="s">
        <v>1</v>
      </c>
      <c r="N163" s="200" t="s">
        <v>41</v>
      </c>
      <c r="O163" s="71"/>
      <c r="P163" s="201">
        <f>O163*H163</f>
        <v>0</v>
      </c>
      <c r="Q163" s="201">
        <v>1.4400000000000001E-3</v>
      </c>
      <c r="R163" s="201">
        <f>Q163*H163</f>
        <v>3.7440000000000001E-2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279</v>
      </c>
      <c r="BM163" s="203" t="s">
        <v>305</v>
      </c>
    </row>
    <row r="164" spans="1:65" s="2" customFormat="1" ht="11.25">
      <c r="A164" s="34"/>
      <c r="B164" s="35"/>
      <c r="C164" s="36"/>
      <c r="D164" s="205" t="s">
        <v>281</v>
      </c>
      <c r="E164" s="36"/>
      <c r="F164" s="206" t="s">
        <v>8414</v>
      </c>
      <c r="G164" s="36"/>
      <c r="H164" s="36"/>
      <c r="I164" s="207"/>
      <c r="J164" s="36"/>
      <c r="K164" s="36"/>
      <c r="L164" s="39"/>
      <c r="M164" s="208"/>
      <c r="N164" s="209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281</v>
      </c>
      <c r="AU164" s="17" t="s">
        <v>84</v>
      </c>
    </row>
    <row r="165" spans="1:65" s="2" customFormat="1" ht="21.75" customHeight="1">
      <c r="A165" s="34"/>
      <c r="B165" s="35"/>
      <c r="C165" s="192" t="s">
        <v>291</v>
      </c>
      <c r="D165" s="192" t="s">
        <v>274</v>
      </c>
      <c r="E165" s="193" t="s">
        <v>8409</v>
      </c>
      <c r="F165" s="194" t="s">
        <v>8410</v>
      </c>
      <c r="G165" s="195" t="s">
        <v>185</v>
      </c>
      <c r="H165" s="196">
        <v>10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7.4400000000000004E-3</v>
      </c>
      <c r="R165" s="201">
        <f>Q165*H165</f>
        <v>7.4400000000000008E-2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313</v>
      </c>
    </row>
    <row r="166" spans="1:65" s="2" customFormat="1" ht="11.25">
      <c r="A166" s="34"/>
      <c r="B166" s="35"/>
      <c r="C166" s="36"/>
      <c r="D166" s="205" t="s">
        <v>281</v>
      </c>
      <c r="E166" s="36"/>
      <c r="F166" s="206" t="s">
        <v>8411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2" customFormat="1" ht="16.5" customHeight="1">
      <c r="A167" s="34"/>
      <c r="B167" s="35"/>
      <c r="C167" s="192" t="s">
        <v>279</v>
      </c>
      <c r="D167" s="192" t="s">
        <v>274</v>
      </c>
      <c r="E167" s="193" t="s">
        <v>8415</v>
      </c>
      <c r="F167" s="194" t="s">
        <v>8416</v>
      </c>
      <c r="G167" s="195" t="s">
        <v>5242</v>
      </c>
      <c r="H167" s="196">
        <v>1</v>
      </c>
      <c r="I167" s="197"/>
      <c r="J167" s="198">
        <f>ROUND(I167*H167,2)</f>
        <v>0</v>
      </c>
      <c r="K167" s="194" t="s">
        <v>8417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16</v>
      </c>
      <c r="BK167" s="204">
        <f>ROUND(I167*H167,2)</f>
        <v>0</v>
      </c>
      <c r="BL167" s="17" t="s">
        <v>279</v>
      </c>
      <c r="BM167" s="203" t="s">
        <v>320</v>
      </c>
    </row>
    <row r="168" spans="1:65" s="2" customFormat="1" ht="16.5" customHeight="1">
      <c r="A168" s="34"/>
      <c r="B168" s="35"/>
      <c r="C168" s="192" t="s">
        <v>4523</v>
      </c>
      <c r="D168" s="192" t="s">
        <v>274</v>
      </c>
      <c r="E168" s="193" t="s">
        <v>8418</v>
      </c>
      <c r="F168" s="194" t="s">
        <v>8419</v>
      </c>
      <c r="G168" s="195" t="s">
        <v>4834</v>
      </c>
      <c r="H168" s="196">
        <v>1</v>
      </c>
      <c r="I168" s="197"/>
      <c r="J168" s="198">
        <f>ROUND(I168*H168,2)</f>
        <v>0</v>
      </c>
      <c r="K168" s="194" t="s">
        <v>8417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344</v>
      </c>
    </row>
    <row r="169" spans="1:65" s="2" customFormat="1" ht="37.9" customHeight="1">
      <c r="A169" s="34"/>
      <c r="B169" s="35"/>
      <c r="C169" s="192" t="s">
        <v>305</v>
      </c>
      <c r="D169" s="192" t="s">
        <v>274</v>
      </c>
      <c r="E169" s="193" t="s">
        <v>8420</v>
      </c>
      <c r="F169" s="194" t="s">
        <v>8421</v>
      </c>
      <c r="G169" s="195" t="s">
        <v>277</v>
      </c>
      <c r="H169" s="196">
        <v>68</v>
      </c>
      <c r="I169" s="197"/>
      <c r="J169" s="198">
        <f>ROUND(I169*H169,2)</f>
        <v>0</v>
      </c>
      <c r="K169" s="194" t="s">
        <v>278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5121</v>
      </c>
    </row>
    <row r="170" spans="1:65" s="2" customFormat="1" ht="11.25">
      <c r="A170" s="34"/>
      <c r="B170" s="35"/>
      <c r="C170" s="36"/>
      <c r="D170" s="205" t="s">
        <v>281</v>
      </c>
      <c r="E170" s="36"/>
      <c r="F170" s="206" t="s">
        <v>8422</v>
      </c>
      <c r="G170" s="36"/>
      <c r="H170" s="36"/>
      <c r="I170" s="207"/>
      <c r="J170" s="36"/>
      <c r="K170" s="36"/>
      <c r="L170" s="39"/>
      <c r="M170" s="208"/>
      <c r="N170" s="209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281</v>
      </c>
      <c r="AU170" s="17" t="s">
        <v>84</v>
      </c>
    </row>
    <row r="171" spans="1:65" s="2" customFormat="1" ht="21.75" customHeight="1">
      <c r="A171" s="34"/>
      <c r="B171" s="35"/>
      <c r="C171" s="192" t="s">
        <v>4532</v>
      </c>
      <c r="D171" s="192" t="s">
        <v>274</v>
      </c>
      <c r="E171" s="193" t="s">
        <v>8423</v>
      </c>
      <c r="F171" s="194" t="s">
        <v>8424</v>
      </c>
      <c r="G171" s="195" t="s">
        <v>156</v>
      </c>
      <c r="H171" s="196">
        <v>272</v>
      </c>
      <c r="I171" s="197"/>
      <c r="J171" s="198">
        <f>ROUND(I171*H171,2)</f>
        <v>0</v>
      </c>
      <c r="K171" s="194" t="s">
        <v>278</v>
      </c>
      <c r="L171" s="39"/>
      <c r="M171" s="199" t="s">
        <v>1</v>
      </c>
      <c r="N171" s="200" t="s">
        <v>41</v>
      </c>
      <c r="O171" s="71"/>
      <c r="P171" s="201">
        <f>O171*H171</f>
        <v>0</v>
      </c>
      <c r="Q171" s="201">
        <v>8.4000000000000003E-4</v>
      </c>
      <c r="R171" s="201">
        <f>Q171*H171</f>
        <v>0.22848000000000002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279</v>
      </c>
      <c r="AT171" s="203" t="s">
        <v>274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279</v>
      </c>
      <c r="BM171" s="203" t="s">
        <v>358</v>
      </c>
    </row>
    <row r="172" spans="1:65" s="2" customFormat="1" ht="11.25">
      <c r="A172" s="34"/>
      <c r="B172" s="35"/>
      <c r="C172" s="36"/>
      <c r="D172" s="205" t="s">
        <v>281</v>
      </c>
      <c r="E172" s="36"/>
      <c r="F172" s="206" t="s">
        <v>8425</v>
      </c>
      <c r="G172" s="36"/>
      <c r="H172" s="36"/>
      <c r="I172" s="207"/>
      <c r="J172" s="36"/>
      <c r="K172" s="36"/>
      <c r="L172" s="39"/>
      <c r="M172" s="208"/>
      <c r="N172" s="209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281</v>
      </c>
      <c r="AU172" s="17" t="s">
        <v>84</v>
      </c>
    </row>
    <row r="173" spans="1:65" s="2" customFormat="1" ht="24.2" customHeight="1">
      <c r="A173" s="34"/>
      <c r="B173" s="35"/>
      <c r="C173" s="192" t="s">
        <v>313</v>
      </c>
      <c r="D173" s="192" t="s">
        <v>274</v>
      </c>
      <c r="E173" s="193" t="s">
        <v>8426</v>
      </c>
      <c r="F173" s="194" t="s">
        <v>8427</v>
      </c>
      <c r="G173" s="195" t="s">
        <v>156</v>
      </c>
      <c r="H173" s="196">
        <v>272</v>
      </c>
      <c r="I173" s="197"/>
      <c r="J173" s="198">
        <f>ROUND(I173*H173,2)</f>
        <v>0</v>
      </c>
      <c r="K173" s="194" t="s">
        <v>278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368</v>
      </c>
    </row>
    <row r="174" spans="1:65" s="2" customFormat="1" ht="11.25">
      <c r="A174" s="34"/>
      <c r="B174" s="35"/>
      <c r="C174" s="36"/>
      <c r="D174" s="205" t="s">
        <v>281</v>
      </c>
      <c r="E174" s="36"/>
      <c r="F174" s="206" t="s">
        <v>8428</v>
      </c>
      <c r="G174" s="36"/>
      <c r="H174" s="36"/>
      <c r="I174" s="207"/>
      <c r="J174" s="36"/>
      <c r="K174" s="36"/>
      <c r="L174" s="39"/>
      <c r="M174" s="208"/>
      <c r="N174" s="209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281</v>
      </c>
      <c r="AU174" s="17" t="s">
        <v>84</v>
      </c>
    </row>
    <row r="175" spans="1:65" s="2" customFormat="1" ht="37.9" customHeight="1">
      <c r="A175" s="34"/>
      <c r="B175" s="35"/>
      <c r="C175" s="192" t="s">
        <v>2526</v>
      </c>
      <c r="D175" s="192" t="s">
        <v>274</v>
      </c>
      <c r="E175" s="193" t="s">
        <v>8429</v>
      </c>
      <c r="F175" s="194" t="s">
        <v>8430</v>
      </c>
      <c r="G175" s="195" t="s">
        <v>277</v>
      </c>
      <c r="H175" s="196">
        <v>136</v>
      </c>
      <c r="I175" s="197"/>
      <c r="J175" s="198">
        <f>ROUND(I175*H175,2)</f>
        <v>0</v>
      </c>
      <c r="K175" s="194" t="s">
        <v>278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377</v>
      </c>
    </row>
    <row r="176" spans="1:65" s="2" customFormat="1" ht="11.25">
      <c r="A176" s="34"/>
      <c r="B176" s="35"/>
      <c r="C176" s="36"/>
      <c r="D176" s="205" t="s">
        <v>281</v>
      </c>
      <c r="E176" s="36"/>
      <c r="F176" s="206" t="s">
        <v>8431</v>
      </c>
      <c r="G176" s="36"/>
      <c r="H176" s="36"/>
      <c r="I176" s="207"/>
      <c r="J176" s="36"/>
      <c r="K176" s="36"/>
      <c r="L176" s="39"/>
      <c r="M176" s="208"/>
      <c r="N176" s="209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281</v>
      </c>
      <c r="AU176" s="17" t="s">
        <v>84</v>
      </c>
    </row>
    <row r="177" spans="1:65" s="2" customFormat="1" ht="37.9" customHeight="1">
      <c r="A177" s="34"/>
      <c r="B177" s="35"/>
      <c r="C177" s="192" t="s">
        <v>320</v>
      </c>
      <c r="D177" s="192" t="s">
        <v>274</v>
      </c>
      <c r="E177" s="193" t="s">
        <v>8432</v>
      </c>
      <c r="F177" s="194" t="s">
        <v>8433</v>
      </c>
      <c r="G177" s="195" t="s">
        <v>277</v>
      </c>
      <c r="H177" s="196">
        <v>544</v>
      </c>
      <c r="I177" s="197"/>
      <c r="J177" s="198">
        <f>ROUND(I177*H177,2)</f>
        <v>0</v>
      </c>
      <c r="K177" s="194" t="s">
        <v>278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393</v>
      </c>
    </row>
    <row r="178" spans="1:65" s="2" customFormat="1" ht="11.25">
      <c r="A178" s="34"/>
      <c r="B178" s="35"/>
      <c r="C178" s="36"/>
      <c r="D178" s="205" t="s">
        <v>281</v>
      </c>
      <c r="E178" s="36"/>
      <c r="F178" s="206" t="s">
        <v>8434</v>
      </c>
      <c r="G178" s="36"/>
      <c r="H178" s="36"/>
      <c r="I178" s="207"/>
      <c r="J178" s="36"/>
      <c r="K178" s="36"/>
      <c r="L178" s="39"/>
      <c r="M178" s="208"/>
      <c r="N178" s="209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281</v>
      </c>
      <c r="AU178" s="17" t="s">
        <v>84</v>
      </c>
    </row>
    <row r="179" spans="1:65" s="2" customFormat="1" ht="37.9" customHeight="1">
      <c r="A179" s="34"/>
      <c r="B179" s="35"/>
      <c r="C179" s="192" t="s">
        <v>330</v>
      </c>
      <c r="D179" s="192" t="s">
        <v>274</v>
      </c>
      <c r="E179" s="193" t="s">
        <v>8435</v>
      </c>
      <c r="F179" s="194" t="s">
        <v>8436</v>
      </c>
      <c r="G179" s="195" t="s">
        <v>277</v>
      </c>
      <c r="H179" s="196">
        <v>136</v>
      </c>
      <c r="I179" s="197"/>
      <c r="J179" s="198">
        <f>ROUND(I179*H179,2)</f>
        <v>0</v>
      </c>
      <c r="K179" s="194" t="s">
        <v>278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279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279</v>
      </c>
      <c r="BM179" s="203" t="s">
        <v>413</v>
      </c>
    </row>
    <row r="180" spans="1:65" s="2" customFormat="1" ht="11.25">
      <c r="A180" s="34"/>
      <c r="B180" s="35"/>
      <c r="C180" s="36"/>
      <c r="D180" s="205" t="s">
        <v>281</v>
      </c>
      <c r="E180" s="36"/>
      <c r="F180" s="206" t="s">
        <v>8437</v>
      </c>
      <c r="G180" s="36"/>
      <c r="H180" s="36"/>
      <c r="I180" s="207"/>
      <c r="J180" s="36"/>
      <c r="K180" s="36"/>
      <c r="L180" s="39"/>
      <c r="M180" s="208"/>
      <c r="N180" s="209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281</v>
      </c>
      <c r="AU180" s="17" t="s">
        <v>84</v>
      </c>
    </row>
    <row r="181" spans="1:65" s="2" customFormat="1" ht="37.9" customHeight="1">
      <c r="A181" s="34"/>
      <c r="B181" s="35"/>
      <c r="C181" s="192" t="s">
        <v>344</v>
      </c>
      <c r="D181" s="192" t="s">
        <v>274</v>
      </c>
      <c r="E181" s="193" t="s">
        <v>8438</v>
      </c>
      <c r="F181" s="194" t="s">
        <v>8439</v>
      </c>
      <c r="G181" s="195" t="s">
        <v>277</v>
      </c>
      <c r="H181" s="196">
        <v>136</v>
      </c>
      <c r="I181" s="197"/>
      <c r="J181" s="198">
        <f>ROUND(I181*H181,2)</f>
        <v>0</v>
      </c>
      <c r="K181" s="194" t="s">
        <v>278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431</v>
      </c>
    </row>
    <row r="182" spans="1:65" s="2" customFormat="1" ht="11.25">
      <c r="A182" s="34"/>
      <c r="B182" s="35"/>
      <c r="C182" s="36"/>
      <c r="D182" s="205" t="s">
        <v>281</v>
      </c>
      <c r="E182" s="36"/>
      <c r="F182" s="206" t="s">
        <v>8440</v>
      </c>
      <c r="G182" s="36"/>
      <c r="H182" s="36"/>
      <c r="I182" s="207"/>
      <c r="J182" s="36"/>
      <c r="K182" s="36"/>
      <c r="L182" s="39"/>
      <c r="M182" s="208"/>
      <c r="N182" s="209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281</v>
      </c>
      <c r="AU182" s="17" t="s">
        <v>84</v>
      </c>
    </row>
    <row r="183" spans="1:65" s="2" customFormat="1" ht="24.2" customHeight="1">
      <c r="A183" s="34"/>
      <c r="B183" s="35"/>
      <c r="C183" s="192" t="s">
        <v>4826</v>
      </c>
      <c r="D183" s="192" t="s">
        <v>274</v>
      </c>
      <c r="E183" s="193" t="s">
        <v>8441</v>
      </c>
      <c r="F183" s="194" t="s">
        <v>8442</v>
      </c>
      <c r="G183" s="195" t="s">
        <v>277</v>
      </c>
      <c r="H183" s="196">
        <v>68</v>
      </c>
      <c r="I183" s="197"/>
      <c r="J183" s="198">
        <f>ROUND(I183*H183,2)</f>
        <v>0</v>
      </c>
      <c r="K183" s="194" t="s">
        <v>278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453</v>
      </c>
    </row>
    <row r="184" spans="1:65" s="2" customFormat="1" ht="11.25">
      <c r="A184" s="34"/>
      <c r="B184" s="35"/>
      <c r="C184" s="36"/>
      <c r="D184" s="205" t="s">
        <v>281</v>
      </c>
      <c r="E184" s="36"/>
      <c r="F184" s="206" t="s">
        <v>8443</v>
      </c>
      <c r="G184" s="36"/>
      <c r="H184" s="36"/>
      <c r="I184" s="207"/>
      <c r="J184" s="36"/>
      <c r="K184" s="36"/>
      <c r="L184" s="39"/>
      <c r="M184" s="208"/>
      <c r="N184" s="209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281</v>
      </c>
      <c r="AU184" s="17" t="s">
        <v>84</v>
      </c>
    </row>
    <row r="185" spans="1:65" s="2" customFormat="1" ht="33" customHeight="1">
      <c r="A185" s="34"/>
      <c r="B185" s="35"/>
      <c r="C185" s="192" t="s">
        <v>5121</v>
      </c>
      <c r="D185" s="192" t="s">
        <v>274</v>
      </c>
      <c r="E185" s="193" t="s">
        <v>378</v>
      </c>
      <c r="F185" s="194" t="s">
        <v>379</v>
      </c>
      <c r="G185" s="195" t="s">
        <v>380</v>
      </c>
      <c r="H185" s="196">
        <v>136</v>
      </c>
      <c r="I185" s="197"/>
      <c r="J185" s="198">
        <f>ROUND(I185*H185,2)</f>
        <v>0</v>
      </c>
      <c r="K185" s="194" t="s">
        <v>278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471</v>
      </c>
    </row>
    <row r="186" spans="1:65" s="2" customFormat="1" ht="11.25">
      <c r="A186" s="34"/>
      <c r="B186" s="35"/>
      <c r="C186" s="36"/>
      <c r="D186" s="205" t="s">
        <v>281</v>
      </c>
      <c r="E186" s="36"/>
      <c r="F186" s="206" t="s">
        <v>382</v>
      </c>
      <c r="G186" s="36"/>
      <c r="H186" s="36"/>
      <c r="I186" s="207"/>
      <c r="J186" s="36"/>
      <c r="K186" s="36"/>
      <c r="L186" s="39"/>
      <c r="M186" s="208"/>
      <c r="N186" s="209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281</v>
      </c>
      <c r="AU186" s="17" t="s">
        <v>84</v>
      </c>
    </row>
    <row r="187" spans="1:65" s="2" customFormat="1" ht="24.2" customHeight="1">
      <c r="A187" s="34"/>
      <c r="B187" s="35"/>
      <c r="C187" s="192" t="s">
        <v>8</v>
      </c>
      <c r="D187" s="192" t="s">
        <v>274</v>
      </c>
      <c r="E187" s="193" t="s">
        <v>8444</v>
      </c>
      <c r="F187" s="194" t="s">
        <v>8445</v>
      </c>
      <c r="G187" s="195" t="s">
        <v>277</v>
      </c>
      <c r="H187" s="196">
        <v>37.799999999999997</v>
      </c>
      <c r="I187" s="197"/>
      <c r="J187" s="198">
        <f>ROUND(I187*H187,2)</f>
        <v>0</v>
      </c>
      <c r="K187" s="194" t="s">
        <v>278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483</v>
      </c>
    </row>
    <row r="188" spans="1:65" s="2" customFormat="1" ht="11.25">
      <c r="A188" s="34"/>
      <c r="B188" s="35"/>
      <c r="C188" s="36"/>
      <c r="D188" s="205" t="s">
        <v>281</v>
      </c>
      <c r="E188" s="36"/>
      <c r="F188" s="206" t="s">
        <v>8446</v>
      </c>
      <c r="G188" s="36"/>
      <c r="H188" s="36"/>
      <c r="I188" s="207"/>
      <c r="J188" s="36"/>
      <c r="K188" s="36"/>
      <c r="L188" s="39"/>
      <c r="M188" s="208"/>
      <c r="N188" s="20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281</v>
      </c>
      <c r="AU188" s="17" t="s">
        <v>84</v>
      </c>
    </row>
    <row r="189" spans="1:65" s="2" customFormat="1" ht="16.5" customHeight="1">
      <c r="A189" s="34"/>
      <c r="B189" s="35"/>
      <c r="C189" s="232" t="s">
        <v>358</v>
      </c>
      <c r="D189" s="232" t="s">
        <v>394</v>
      </c>
      <c r="E189" s="233" t="s">
        <v>8447</v>
      </c>
      <c r="F189" s="234" t="s">
        <v>8448</v>
      </c>
      <c r="G189" s="235" t="s">
        <v>380</v>
      </c>
      <c r="H189" s="236">
        <v>75.599999999999994</v>
      </c>
      <c r="I189" s="237"/>
      <c r="J189" s="238">
        <f>ROUND(I189*H189,2)</f>
        <v>0</v>
      </c>
      <c r="K189" s="234" t="s">
        <v>278</v>
      </c>
      <c r="L189" s="239"/>
      <c r="M189" s="240" t="s">
        <v>1</v>
      </c>
      <c r="N189" s="241" t="s">
        <v>41</v>
      </c>
      <c r="O189" s="71"/>
      <c r="P189" s="201">
        <f>O189*H189</f>
        <v>0</v>
      </c>
      <c r="Q189" s="201">
        <v>1</v>
      </c>
      <c r="R189" s="201">
        <f>Q189*H189</f>
        <v>75.599999999999994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313</v>
      </c>
      <c r="AT189" s="203" t="s">
        <v>394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496</v>
      </c>
    </row>
    <row r="190" spans="1:65" s="2" customFormat="1" ht="24.2" customHeight="1">
      <c r="A190" s="34"/>
      <c r="B190" s="35"/>
      <c r="C190" s="192" t="s">
        <v>363</v>
      </c>
      <c r="D190" s="192" t="s">
        <v>274</v>
      </c>
      <c r="E190" s="193" t="s">
        <v>8449</v>
      </c>
      <c r="F190" s="194" t="s">
        <v>8450</v>
      </c>
      <c r="G190" s="195" t="s">
        <v>277</v>
      </c>
      <c r="H190" s="196">
        <v>25.2</v>
      </c>
      <c r="I190" s="197"/>
      <c r="J190" s="198">
        <f>ROUND(I190*H190,2)</f>
        <v>0</v>
      </c>
      <c r="K190" s="194" t="s">
        <v>278</v>
      </c>
      <c r="L190" s="39"/>
      <c r="M190" s="199" t="s">
        <v>1</v>
      </c>
      <c r="N190" s="200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511</v>
      </c>
    </row>
    <row r="191" spans="1:65" s="2" customFormat="1" ht="11.25">
      <c r="A191" s="34"/>
      <c r="B191" s="35"/>
      <c r="C191" s="36"/>
      <c r="D191" s="205" t="s">
        <v>281</v>
      </c>
      <c r="E191" s="36"/>
      <c r="F191" s="206" t="s">
        <v>8451</v>
      </c>
      <c r="G191" s="36"/>
      <c r="H191" s="36"/>
      <c r="I191" s="207"/>
      <c r="J191" s="36"/>
      <c r="K191" s="36"/>
      <c r="L191" s="39"/>
      <c r="M191" s="208"/>
      <c r="N191" s="209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281</v>
      </c>
      <c r="AU191" s="17" t="s">
        <v>84</v>
      </c>
    </row>
    <row r="192" spans="1:65" s="2" customFormat="1" ht="16.5" customHeight="1">
      <c r="A192" s="34"/>
      <c r="B192" s="35"/>
      <c r="C192" s="232" t="s">
        <v>368</v>
      </c>
      <c r="D192" s="232" t="s">
        <v>394</v>
      </c>
      <c r="E192" s="233" t="s">
        <v>8452</v>
      </c>
      <c r="F192" s="234" t="s">
        <v>8453</v>
      </c>
      <c r="G192" s="235" t="s">
        <v>380</v>
      </c>
      <c r="H192" s="236">
        <v>50.4</v>
      </c>
      <c r="I192" s="237"/>
      <c r="J192" s="238">
        <f>ROUND(I192*H192,2)</f>
        <v>0</v>
      </c>
      <c r="K192" s="234" t="s">
        <v>278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1</v>
      </c>
      <c r="R192" s="201">
        <f>Q192*H192</f>
        <v>50.4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313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523</v>
      </c>
    </row>
    <row r="193" spans="1:65" s="12" customFormat="1" ht="22.9" customHeight="1">
      <c r="B193" s="176"/>
      <c r="C193" s="177"/>
      <c r="D193" s="178" t="s">
        <v>75</v>
      </c>
      <c r="E193" s="190" t="s">
        <v>8454</v>
      </c>
      <c r="F193" s="190" t="s">
        <v>8455</v>
      </c>
      <c r="G193" s="177"/>
      <c r="H193" s="177"/>
      <c r="I193" s="180"/>
      <c r="J193" s="191">
        <f>BK193</f>
        <v>0</v>
      </c>
      <c r="K193" s="177"/>
      <c r="L193" s="182"/>
      <c r="M193" s="183"/>
      <c r="N193" s="184"/>
      <c r="O193" s="184"/>
      <c r="P193" s="185">
        <f>SUM(P194:P198)</f>
        <v>0</v>
      </c>
      <c r="Q193" s="184"/>
      <c r="R193" s="185">
        <f>SUM(R194:R198)</f>
        <v>9.8680000000000004E-2</v>
      </c>
      <c r="S193" s="184"/>
      <c r="T193" s="186">
        <f>SUM(T194:T198)</f>
        <v>0</v>
      </c>
      <c r="AR193" s="187" t="s">
        <v>16</v>
      </c>
      <c r="AT193" s="188" t="s">
        <v>75</v>
      </c>
      <c r="AU193" s="188" t="s">
        <v>16</v>
      </c>
      <c r="AY193" s="187" t="s">
        <v>272</v>
      </c>
      <c r="BK193" s="189">
        <f>SUM(BK194:BK198)</f>
        <v>0</v>
      </c>
    </row>
    <row r="194" spans="1:65" s="2" customFormat="1" ht="21.75" customHeight="1">
      <c r="A194" s="34"/>
      <c r="B194" s="35"/>
      <c r="C194" s="192" t="s">
        <v>5995</v>
      </c>
      <c r="D194" s="192" t="s">
        <v>274</v>
      </c>
      <c r="E194" s="193" t="s">
        <v>8456</v>
      </c>
      <c r="F194" s="194" t="s">
        <v>8457</v>
      </c>
      <c r="G194" s="195" t="s">
        <v>185</v>
      </c>
      <c r="H194" s="196">
        <v>36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1.6800000000000001E-3</v>
      </c>
      <c r="R194" s="201">
        <f>Q194*H194</f>
        <v>6.0480000000000006E-2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536</v>
      </c>
    </row>
    <row r="195" spans="1:65" s="2" customFormat="1" ht="11.25">
      <c r="A195" s="34"/>
      <c r="B195" s="35"/>
      <c r="C195" s="36"/>
      <c r="D195" s="205" t="s">
        <v>281</v>
      </c>
      <c r="E195" s="36"/>
      <c r="F195" s="206" t="s">
        <v>8458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2" customFormat="1" ht="21.75" customHeight="1">
      <c r="A196" s="34"/>
      <c r="B196" s="35"/>
      <c r="C196" s="192" t="s">
        <v>377</v>
      </c>
      <c r="D196" s="192" t="s">
        <v>274</v>
      </c>
      <c r="E196" s="193" t="s">
        <v>8459</v>
      </c>
      <c r="F196" s="194" t="s">
        <v>8460</v>
      </c>
      <c r="G196" s="195" t="s">
        <v>185</v>
      </c>
      <c r="H196" s="196">
        <v>20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1.91E-3</v>
      </c>
      <c r="R196" s="201">
        <f>Q196*H196</f>
        <v>3.8199999999999998E-2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279</v>
      </c>
      <c r="BM196" s="203" t="s">
        <v>551</v>
      </c>
    </row>
    <row r="197" spans="1:65" s="2" customFormat="1" ht="11.25">
      <c r="A197" s="34"/>
      <c r="B197" s="35"/>
      <c r="C197" s="36"/>
      <c r="D197" s="205" t="s">
        <v>281</v>
      </c>
      <c r="E197" s="36"/>
      <c r="F197" s="206" t="s">
        <v>8461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2" customFormat="1" ht="44.25" customHeight="1">
      <c r="A198" s="34"/>
      <c r="B198" s="35"/>
      <c r="C198" s="192" t="s">
        <v>7</v>
      </c>
      <c r="D198" s="192" t="s">
        <v>274</v>
      </c>
      <c r="E198" s="193" t="s">
        <v>8462</v>
      </c>
      <c r="F198" s="194" t="s">
        <v>8463</v>
      </c>
      <c r="G198" s="195" t="s">
        <v>185</v>
      </c>
      <c r="H198" s="196">
        <v>6</v>
      </c>
      <c r="I198" s="197"/>
      <c r="J198" s="198">
        <f>ROUND(I198*H198,2)</f>
        <v>0</v>
      </c>
      <c r="K198" s="194" t="s">
        <v>8417</v>
      </c>
      <c r="L198" s="39"/>
      <c r="M198" s="199" t="s">
        <v>1</v>
      </c>
      <c r="N198" s="200" t="s">
        <v>41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279</v>
      </c>
      <c r="AT198" s="203" t="s">
        <v>274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279</v>
      </c>
      <c r="BM198" s="203" t="s">
        <v>574</v>
      </c>
    </row>
    <row r="199" spans="1:65" s="12" customFormat="1" ht="22.9" customHeight="1">
      <c r="B199" s="176"/>
      <c r="C199" s="177"/>
      <c r="D199" s="178" t="s">
        <v>75</v>
      </c>
      <c r="E199" s="190" t="s">
        <v>8464</v>
      </c>
      <c r="F199" s="190" t="s">
        <v>8465</v>
      </c>
      <c r="G199" s="177"/>
      <c r="H199" s="177"/>
      <c r="I199" s="180"/>
      <c r="J199" s="191">
        <f>BK199</f>
        <v>0</v>
      </c>
      <c r="K199" s="177"/>
      <c r="L199" s="182"/>
      <c r="M199" s="183"/>
      <c r="N199" s="184"/>
      <c r="O199" s="184"/>
      <c r="P199" s="185">
        <f>SUM(P200:P203)</f>
        <v>0</v>
      </c>
      <c r="Q199" s="184"/>
      <c r="R199" s="185">
        <f>SUM(R200:R203)</f>
        <v>0.12246000000000001</v>
      </c>
      <c r="S199" s="184"/>
      <c r="T199" s="186">
        <f>SUM(T200:T203)</f>
        <v>0</v>
      </c>
      <c r="AR199" s="187" t="s">
        <v>16</v>
      </c>
      <c r="AT199" s="188" t="s">
        <v>75</v>
      </c>
      <c r="AU199" s="188" t="s">
        <v>16</v>
      </c>
      <c r="AY199" s="187" t="s">
        <v>272</v>
      </c>
      <c r="BK199" s="189">
        <f>SUM(BK200:BK203)</f>
        <v>0</v>
      </c>
    </row>
    <row r="200" spans="1:65" s="2" customFormat="1" ht="16.5" customHeight="1">
      <c r="A200" s="34"/>
      <c r="B200" s="35"/>
      <c r="C200" s="192" t="s">
        <v>393</v>
      </c>
      <c r="D200" s="192" t="s">
        <v>274</v>
      </c>
      <c r="E200" s="193" t="s">
        <v>8466</v>
      </c>
      <c r="F200" s="194" t="s">
        <v>8467</v>
      </c>
      <c r="G200" s="195" t="s">
        <v>185</v>
      </c>
      <c r="H200" s="196">
        <v>10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7.1000000000000002E-4</v>
      </c>
      <c r="R200" s="201">
        <f>Q200*H200</f>
        <v>7.1000000000000004E-3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594</v>
      </c>
    </row>
    <row r="201" spans="1:65" s="2" customFormat="1" ht="11.25">
      <c r="A201" s="34"/>
      <c r="B201" s="35"/>
      <c r="C201" s="36"/>
      <c r="D201" s="205" t="s">
        <v>281</v>
      </c>
      <c r="E201" s="36"/>
      <c r="F201" s="206" t="s">
        <v>8468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2" customFormat="1" ht="16.5" customHeight="1">
      <c r="A202" s="34"/>
      <c r="B202" s="35"/>
      <c r="C202" s="192" t="s">
        <v>399</v>
      </c>
      <c r="D202" s="192" t="s">
        <v>274</v>
      </c>
      <c r="E202" s="193" t="s">
        <v>8469</v>
      </c>
      <c r="F202" s="194" t="s">
        <v>8470</v>
      </c>
      <c r="G202" s="195" t="s">
        <v>185</v>
      </c>
      <c r="H202" s="196">
        <v>56</v>
      </c>
      <c r="I202" s="197"/>
      <c r="J202" s="198">
        <f>ROUND(I202*H202,2)</f>
        <v>0</v>
      </c>
      <c r="K202" s="194" t="s">
        <v>278</v>
      </c>
      <c r="L202" s="39"/>
      <c r="M202" s="199" t="s">
        <v>1</v>
      </c>
      <c r="N202" s="200" t="s">
        <v>41</v>
      </c>
      <c r="O202" s="71"/>
      <c r="P202" s="201">
        <f>O202*H202</f>
        <v>0</v>
      </c>
      <c r="Q202" s="201">
        <v>2.0600000000000002E-3</v>
      </c>
      <c r="R202" s="201">
        <f>Q202*H202</f>
        <v>0.11536000000000002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279</v>
      </c>
      <c r="AT202" s="203" t="s">
        <v>274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279</v>
      </c>
      <c r="BM202" s="203" t="s">
        <v>617</v>
      </c>
    </row>
    <row r="203" spans="1:65" s="2" customFormat="1" ht="11.25">
      <c r="A203" s="34"/>
      <c r="B203" s="35"/>
      <c r="C203" s="36"/>
      <c r="D203" s="205" t="s">
        <v>281</v>
      </c>
      <c r="E203" s="36"/>
      <c r="F203" s="206" t="s">
        <v>8471</v>
      </c>
      <c r="G203" s="36"/>
      <c r="H203" s="36"/>
      <c r="I203" s="207"/>
      <c r="J203" s="36"/>
      <c r="K203" s="36"/>
      <c r="L203" s="39"/>
      <c r="M203" s="208"/>
      <c r="N203" s="209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281</v>
      </c>
      <c r="AU203" s="17" t="s">
        <v>84</v>
      </c>
    </row>
    <row r="204" spans="1:65" s="12" customFormat="1" ht="22.9" customHeight="1">
      <c r="B204" s="176"/>
      <c r="C204" s="177"/>
      <c r="D204" s="178" t="s">
        <v>75</v>
      </c>
      <c r="E204" s="190" t="s">
        <v>8472</v>
      </c>
      <c r="F204" s="190" t="s">
        <v>8473</v>
      </c>
      <c r="G204" s="177"/>
      <c r="H204" s="177"/>
      <c r="I204" s="180"/>
      <c r="J204" s="191">
        <f>BK204</f>
        <v>0</v>
      </c>
      <c r="K204" s="177"/>
      <c r="L204" s="182"/>
      <c r="M204" s="183"/>
      <c r="N204" s="184"/>
      <c r="O204" s="184"/>
      <c r="P204" s="185">
        <f>SUM(P205:P206)</f>
        <v>0</v>
      </c>
      <c r="Q204" s="184"/>
      <c r="R204" s="185">
        <f>SUM(R205:R206)</f>
        <v>4.1200000000000001E-2</v>
      </c>
      <c r="S204" s="184"/>
      <c r="T204" s="186">
        <f>SUM(T205:T206)</f>
        <v>0</v>
      </c>
      <c r="AR204" s="187" t="s">
        <v>16</v>
      </c>
      <c r="AT204" s="188" t="s">
        <v>75</v>
      </c>
      <c r="AU204" s="188" t="s">
        <v>16</v>
      </c>
      <c r="AY204" s="187" t="s">
        <v>272</v>
      </c>
      <c r="BK204" s="189">
        <f>SUM(BK205:BK206)</f>
        <v>0</v>
      </c>
    </row>
    <row r="205" spans="1:65" s="2" customFormat="1" ht="16.5" customHeight="1">
      <c r="A205" s="34"/>
      <c r="B205" s="35"/>
      <c r="C205" s="192" t="s">
        <v>413</v>
      </c>
      <c r="D205" s="192" t="s">
        <v>274</v>
      </c>
      <c r="E205" s="193" t="s">
        <v>8469</v>
      </c>
      <c r="F205" s="194" t="s">
        <v>8470</v>
      </c>
      <c r="G205" s="195" t="s">
        <v>185</v>
      </c>
      <c r="H205" s="196">
        <v>20</v>
      </c>
      <c r="I205" s="197"/>
      <c r="J205" s="198">
        <f>ROUND(I205*H205,2)</f>
        <v>0</v>
      </c>
      <c r="K205" s="194" t="s">
        <v>278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2.0600000000000002E-3</v>
      </c>
      <c r="R205" s="201">
        <f>Q205*H205</f>
        <v>4.1200000000000001E-2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644</v>
      </c>
    </row>
    <row r="206" spans="1:65" s="2" customFormat="1" ht="11.25">
      <c r="A206" s="34"/>
      <c r="B206" s="35"/>
      <c r="C206" s="36"/>
      <c r="D206" s="205" t="s">
        <v>281</v>
      </c>
      <c r="E206" s="36"/>
      <c r="F206" s="206" t="s">
        <v>8471</v>
      </c>
      <c r="G206" s="36"/>
      <c r="H206" s="36"/>
      <c r="I206" s="207"/>
      <c r="J206" s="36"/>
      <c r="K206" s="36"/>
      <c r="L206" s="39"/>
      <c r="M206" s="208"/>
      <c r="N206" s="209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281</v>
      </c>
      <c r="AU206" s="17" t="s">
        <v>84</v>
      </c>
    </row>
    <row r="207" spans="1:65" s="12" customFormat="1" ht="22.9" customHeight="1">
      <c r="B207" s="176"/>
      <c r="C207" s="177"/>
      <c r="D207" s="178" t="s">
        <v>75</v>
      </c>
      <c r="E207" s="190" t="s">
        <v>8474</v>
      </c>
      <c r="F207" s="190" t="s">
        <v>8475</v>
      </c>
      <c r="G207" s="177"/>
      <c r="H207" s="177"/>
      <c r="I207" s="180"/>
      <c r="J207" s="191">
        <f>BK207</f>
        <v>0</v>
      </c>
      <c r="K207" s="177"/>
      <c r="L207" s="182"/>
      <c r="M207" s="183"/>
      <c r="N207" s="184"/>
      <c r="O207" s="184"/>
      <c r="P207" s="185">
        <f>SUM(P208:P215)</f>
        <v>0</v>
      </c>
      <c r="Q207" s="184"/>
      <c r="R207" s="185">
        <f>SUM(R208:R215)</f>
        <v>6.5140000000000003E-2</v>
      </c>
      <c r="S207" s="184"/>
      <c r="T207" s="186">
        <f>SUM(T208:T215)</f>
        <v>0</v>
      </c>
      <c r="AR207" s="187" t="s">
        <v>16</v>
      </c>
      <c r="AT207" s="188" t="s">
        <v>75</v>
      </c>
      <c r="AU207" s="188" t="s">
        <v>16</v>
      </c>
      <c r="AY207" s="187" t="s">
        <v>272</v>
      </c>
      <c r="BK207" s="189">
        <f>SUM(BK208:BK215)</f>
        <v>0</v>
      </c>
    </row>
    <row r="208" spans="1:65" s="2" customFormat="1" ht="16.5" customHeight="1">
      <c r="A208" s="34"/>
      <c r="B208" s="35"/>
      <c r="C208" s="192" t="s">
        <v>417</v>
      </c>
      <c r="D208" s="192" t="s">
        <v>274</v>
      </c>
      <c r="E208" s="193" t="s">
        <v>8476</v>
      </c>
      <c r="F208" s="194" t="s">
        <v>8477</v>
      </c>
      <c r="G208" s="195" t="s">
        <v>185</v>
      </c>
      <c r="H208" s="196">
        <v>20</v>
      </c>
      <c r="I208" s="197"/>
      <c r="J208" s="198">
        <f>ROUND(I208*H208,2)</f>
        <v>0</v>
      </c>
      <c r="K208" s="194" t="s">
        <v>278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4.8000000000000001E-4</v>
      </c>
      <c r="R208" s="201">
        <f>Q208*H208</f>
        <v>9.6000000000000009E-3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279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279</v>
      </c>
      <c r="BM208" s="203" t="s">
        <v>662</v>
      </c>
    </row>
    <row r="209" spans="1:65" s="2" customFormat="1" ht="11.25">
      <c r="A209" s="34"/>
      <c r="B209" s="35"/>
      <c r="C209" s="36"/>
      <c r="D209" s="205" t="s">
        <v>281</v>
      </c>
      <c r="E209" s="36"/>
      <c r="F209" s="206" t="s">
        <v>8478</v>
      </c>
      <c r="G209" s="36"/>
      <c r="H209" s="36"/>
      <c r="I209" s="207"/>
      <c r="J209" s="36"/>
      <c r="K209" s="36"/>
      <c r="L209" s="39"/>
      <c r="M209" s="208"/>
      <c r="N209" s="209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281</v>
      </c>
      <c r="AU209" s="17" t="s">
        <v>84</v>
      </c>
    </row>
    <row r="210" spans="1:65" s="2" customFormat="1" ht="16.5" customHeight="1">
      <c r="A210" s="34"/>
      <c r="B210" s="35"/>
      <c r="C210" s="192" t="s">
        <v>431</v>
      </c>
      <c r="D210" s="192" t="s">
        <v>274</v>
      </c>
      <c r="E210" s="193" t="s">
        <v>8479</v>
      </c>
      <c r="F210" s="194" t="s">
        <v>8480</v>
      </c>
      <c r="G210" s="195" t="s">
        <v>185</v>
      </c>
      <c r="H210" s="196">
        <v>26</v>
      </c>
      <c r="I210" s="197"/>
      <c r="J210" s="198">
        <f>ROUND(I210*H210,2)</f>
        <v>0</v>
      </c>
      <c r="K210" s="194" t="s">
        <v>278</v>
      </c>
      <c r="L210" s="39"/>
      <c r="M210" s="199" t="s">
        <v>1</v>
      </c>
      <c r="N210" s="200" t="s">
        <v>41</v>
      </c>
      <c r="O210" s="71"/>
      <c r="P210" s="201">
        <f>O210*H210</f>
        <v>0</v>
      </c>
      <c r="Q210" s="201">
        <v>5.9000000000000003E-4</v>
      </c>
      <c r="R210" s="201">
        <f>Q210*H210</f>
        <v>1.5340000000000001E-2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279</v>
      </c>
      <c r="AT210" s="203" t="s">
        <v>274</v>
      </c>
      <c r="AU210" s="203" t="s">
        <v>84</v>
      </c>
      <c r="AY210" s="17" t="s">
        <v>272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16</v>
      </c>
      <c r="BK210" s="204">
        <f>ROUND(I210*H210,2)</f>
        <v>0</v>
      </c>
      <c r="BL210" s="17" t="s">
        <v>279</v>
      </c>
      <c r="BM210" s="203" t="s">
        <v>676</v>
      </c>
    </row>
    <row r="211" spans="1:65" s="2" customFormat="1" ht="11.25">
      <c r="A211" s="34"/>
      <c r="B211" s="35"/>
      <c r="C211" s="36"/>
      <c r="D211" s="205" t="s">
        <v>281</v>
      </c>
      <c r="E211" s="36"/>
      <c r="F211" s="206" t="s">
        <v>8481</v>
      </c>
      <c r="G211" s="36"/>
      <c r="H211" s="36"/>
      <c r="I211" s="207"/>
      <c r="J211" s="36"/>
      <c r="K211" s="36"/>
      <c r="L211" s="39"/>
      <c r="M211" s="208"/>
      <c r="N211" s="209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281</v>
      </c>
      <c r="AU211" s="17" t="s">
        <v>84</v>
      </c>
    </row>
    <row r="212" spans="1:65" s="2" customFormat="1" ht="16.5" customHeight="1">
      <c r="A212" s="34"/>
      <c r="B212" s="35"/>
      <c r="C212" s="192" t="s">
        <v>448</v>
      </c>
      <c r="D212" s="192" t="s">
        <v>274</v>
      </c>
      <c r="E212" s="193" t="s">
        <v>8482</v>
      </c>
      <c r="F212" s="194" t="s">
        <v>8483</v>
      </c>
      <c r="G212" s="195" t="s">
        <v>185</v>
      </c>
      <c r="H212" s="196">
        <v>20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2.0100000000000001E-3</v>
      </c>
      <c r="R212" s="201">
        <f>Q212*H212</f>
        <v>4.02E-2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692</v>
      </c>
    </row>
    <row r="213" spans="1:65" s="2" customFormat="1" ht="11.25">
      <c r="A213" s="34"/>
      <c r="B213" s="35"/>
      <c r="C213" s="36"/>
      <c r="D213" s="205" t="s">
        <v>281</v>
      </c>
      <c r="E213" s="36"/>
      <c r="F213" s="206" t="s">
        <v>8484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2" customFormat="1" ht="16.5" customHeight="1">
      <c r="A214" s="34"/>
      <c r="B214" s="35"/>
      <c r="C214" s="192" t="s">
        <v>453</v>
      </c>
      <c r="D214" s="192" t="s">
        <v>274</v>
      </c>
      <c r="E214" s="193" t="s">
        <v>8485</v>
      </c>
      <c r="F214" s="194" t="s">
        <v>8486</v>
      </c>
      <c r="G214" s="195" t="s">
        <v>5242</v>
      </c>
      <c r="H214" s="196">
        <v>2</v>
      </c>
      <c r="I214" s="197"/>
      <c r="J214" s="198">
        <f>ROUND(I214*H214,2)</f>
        <v>0</v>
      </c>
      <c r="K214" s="194" t="s">
        <v>8417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713</v>
      </c>
    </row>
    <row r="215" spans="1:65" s="2" customFormat="1" ht="16.5" customHeight="1">
      <c r="A215" s="34"/>
      <c r="B215" s="35"/>
      <c r="C215" s="192" t="s">
        <v>464</v>
      </c>
      <c r="D215" s="192" t="s">
        <v>274</v>
      </c>
      <c r="E215" s="193" t="s">
        <v>8487</v>
      </c>
      <c r="F215" s="194" t="s">
        <v>8488</v>
      </c>
      <c r="G215" s="195" t="s">
        <v>5242</v>
      </c>
      <c r="H215" s="196">
        <v>9</v>
      </c>
      <c r="I215" s="197"/>
      <c r="J215" s="198">
        <f>ROUND(I215*H215,2)</f>
        <v>0</v>
      </c>
      <c r="K215" s="194" t="s">
        <v>8417</v>
      </c>
      <c r="L215" s="39"/>
      <c r="M215" s="199" t="s">
        <v>1</v>
      </c>
      <c r="N215" s="200" t="s">
        <v>41</v>
      </c>
      <c r="O215" s="71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279</v>
      </c>
      <c r="AT215" s="203" t="s">
        <v>274</v>
      </c>
      <c r="AU215" s="203" t="s">
        <v>84</v>
      </c>
      <c r="AY215" s="17" t="s">
        <v>272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16</v>
      </c>
      <c r="BK215" s="204">
        <f>ROUND(I215*H215,2)</f>
        <v>0</v>
      </c>
      <c r="BL215" s="17" t="s">
        <v>279</v>
      </c>
      <c r="BM215" s="203" t="s">
        <v>727</v>
      </c>
    </row>
    <row r="216" spans="1:65" s="12" customFormat="1" ht="22.9" customHeight="1">
      <c r="B216" s="176"/>
      <c r="C216" s="177"/>
      <c r="D216" s="178" t="s">
        <v>75</v>
      </c>
      <c r="E216" s="190" t="s">
        <v>8489</v>
      </c>
      <c r="F216" s="190" t="s">
        <v>8490</v>
      </c>
      <c r="G216" s="177"/>
      <c r="H216" s="177"/>
      <c r="I216" s="180"/>
      <c r="J216" s="191">
        <f>BK216</f>
        <v>0</v>
      </c>
      <c r="K216" s="177"/>
      <c r="L216" s="182"/>
      <c r="M216" s="183"/>
      <c r="N216" s="184"/>
      <c r="O216" s="184"/>
      <c r="P216" s="185">
        <f>SUM(P217:P220)</f>
        <v>0</v>
      </c>
      <c r="Q216" s="184"/>
      <c r="R216" s="185">
        <f>SUM(R217:R220)</f>
        <v>5.9839999999999997E-2</v>
      </c>
      <c r="S216" s="184"/>
      <c r="T216" s="186">
        <f>SUM(T217:T220)</f>
        <v>0</v>
      </c>
      <c r="AR216" s="187" t="s">
        <v>16</v>
      </c>
      <c r="AT216" s="188" t="s">
        <v>75</v>
      </c>
      <c r="AU216" s="188" t="s">
        <v>16</v>
      </c>
      <c r="AY216" s="187" t="s">
        <v>272</v>
      </c>
      <c r="BK216" s="189">
        <f>SUM(BK217:BK220)</f>
        <v>0</v>
      </c>
    </row>
    <row r="217" spans="1:65" s="2" customFormat="1" ht="16.5" customHeight="1">
      <c r="A217" s="34"/>
      <c r="B217" s="35"/>
      <c r="C217" s="192" t="s">
        <v>471</v>
      </c>
      <c r="D217" s="192" t="s">
        <v>274</v>
      </c>
      <c r="E217" s="193" t="s">
        <v>8476</v>
      </c>
      <c r="F217" s="194" t="s">
        <v>8477</v>
      </c>
      <c r="G217" s="195" t="s">
        <v>185</v>
      </c>
      <c r="H217" s="196">
        <v>50</v>
      </c>
      <c r="I217" s="197"/>
      <c r="J217" s="198">
        <f>ROUND(I217*H217,2)</f>
        <v>0</v>
      </c>
      <c r="K217" s="194" t="s">
        <v>278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4.8000000000000001E-4</v>
      </c>
      <c r="R217" s="201">
        <f>Q217*H217</f>
        <v>2.4E-2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741</v>
      </c>
    </row>
    <row r="218" spans="1:65" s="2" customFormat="1" ht="11.25">
      <c r="A218" s="34"/>
      <c r="B218" s="35"/>
      <c r="C218" s="36"/>
      <c r="D218" s="205" t="s">
        <v>281</v>
      </c>
      <c r="E218" s="36"/>
      <c r="F218" s="206" t="s">
        <v>8478</v>
      </c>
      <c r="G218" s="36"/>
      <c r="H218" s="36"/>
      <c r="I218" s="207"/>
      <c r="J218" s="36"/>
      <c r="K218" s="36"/>
      <c r="L218" s="39"/>
      <c r="M218" s="208"/>
      <c r="N218" s="209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281</v>
      </c>
      <c r="AU218" s="17" t="s">
        <v>84</v>
      </c>
    </row>
    <row r="219" spans="1:65" s="2" customFormat="1" ht="16.5" customHeight="1">
      <c r="A219" s="34"/>
      <c r="B219" s="35"/>
      <c r="C219" s="192" t="s">
        <v>476</v>
      </c>
      <c r="D219" s="192" t="s">
        <v>274</v>
      </c>
      <c r="E219" s="193" t="s">
        <v>8491</v>
      </c>
      <c r="F219" s="194" t="s">
        <v>8492</v>
      </c>
      <c r="G219" s="195" t="s">
        <v>185</v>
      </c>
      <c r="H219" s="196">
        <v>16</v>
      </c>
      <c r="I219" s="197"/>
      <c r="J219" s="198">
        <f>ROUND(I219*H219,2)</f>
        <v>0</v>
      </c>
      <c r="K219" s="194" t="s">
        <v>278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2.2399999999999998E-3</v>
      </c>
      <c r="R219" s="201">
        <f>Q219*H219</f>
        <v>3.5839999999999997E-2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765</v>
      </c>
    </row>
    <row r="220" spans="1:65" s="2" customFormat="1" ht="11.25">
      <c r="A220" s="34"/>
      <c r="B220" s="35"/>
      <c r="C220" s="36"/>
      <c r="D220" s="205" t="s">
        <v>281</v>
      </c>
      <c r="E220" s="36"/>
      <c r="F220" s="206" t="s">
        <v>8493</v>
      </c>
      <c r="G220" s="36"/>
      <c r="H220" s="36"/>
      <c r="I220" s="207"/>
      <c r="J220" s="36"/>
      <c r="K220" s="36"/>
      <c r="L220" s="39"/>
      <c r="M220" s="208"/>
      <c r="N220" s="209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281</v>
      </c>
      <c r="AU220" s="17" t="s">
        <v>84</v>
      </c>
    </row>
    <row r="221" spans="1:65" s="12" customFormat="1" ht="22.9" customHeight="1">
      <c r="B221" s="176"/>
      <c r="C221" s="177"/>
      <c r="D221" s="178" t="s">
        <v>75</v>
      </c>
      <c r="E221" s="190" t="s">
        <v>8494</v>
      </c>
      <c r="F221" s="190" t="s">
        <v>8495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SUM(P222:P223)</f>
        <v>0</v>
      </c>
      <c r="Q221" s="184"/>
      <c r="R221" s="185">
        <f>SUM(R222:R223)</f>
        <v>2.6600000000000002E-2</v>
      </c>
      <c r="S221" s="184"/>
      <c r="T221" s="186">
        <f>SUM(T222:T223)</f>
        <v>0</v>
      </c>
      <c r="AR221" s="187" t="s">
        <v>16</v>
      </c>
      <c r="AT221" s="188" t="s">
        <v>75</v>
      </c>
      <c r="AU221" s="188" t="s">
        <v>16</v>
      </c>
      <c r="AY221" s="187" t="s">
        <v>272</v>
      </c>
      <c r="BK221" s="189">
        <f>SUM(BK222:BK223)</f>
        <v>0</v>
      </c>
    </row>
    <row r="222" spans="1:65" s="2" customFormat="1" ht="24.2" customHeight="1">
      <c r="A222" s="34"/>
      <c r="B222" s="35"/>
      <c r="C222" s="192" t="s">
        <v>483</v>
      </c>
      <c r="D222" s="192" t="s">
        <v>274</v>
      </c>
      <c r="E222" s="193" t="s">
        <v>8496</v>
      </c>
      <c r="F222" s="194" t="s">
        <v>8497</v>
      </c>
      <c r="G222" s="195" t="s">
        <v>185</v>
      </c>
      <c r="H222" s="196">
        <v>70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3.8000000000000002E-4</v>
      </c>
      <c r="R222" s="201">
        <f>Q222*H222</f>
        <v>2.6600000000000002E-2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781</v>
      </c>
    </row>
    <row r="223" spans="1:65" s="2" customFormat="1" ht="11.25">
      <c r="A223" s="34"/>
      <c r="B223" s="35"/>
      <c r="C223" s="36"/>
      <c r="D223" s="205" t="s">
        <v>281</v>
      </c>
      <c r="E223" s="36"/>
      <c r="F223" s="206" t="s">
        <v>8498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12" customFormat="1" ht="22.9" customHeight="1">
      <c r="B224" s="176"/>
      <c r="C224" s="177"/>
      <c r="D224" s="178" t="s">
        <v>75</v>
      </c>
      <c r="E224" s="190" t="s">
        <v>8499</v>
      </c>
      <c r="F224" s="190" t="s">
        <v>8500</v>
      </c>
      <c r="G224" s="177"/>
      <c r="H224" s="177"/>
      <c r="I224" s="180"/>
      <c r="J224" s="191">
        <f>BK224</f>
        <v>0</v>
      </c>
      <c r="K224" s="177"/>
      <c r="L224" s="182"/>
      <c r="M224" s="183"/>
      <c r="N224" s="184"/>
      <c r="O224" s="184"/>
      <c r="P224" s="185">
        <f>SUM(P225:P228)</f>
        <v>0</v>
      </c>
      <c r="Q224" s="184"/>
      <c r="R224" s="185">
        <f>SUM(R225:R228)</f>
        <v>0</v>
      </c>
      <c r="S224" s="184"/>
      <c r="T224" s="186">
        <f>SUM(T225:T228)</f>
        <v>0</v>
      </c>
      <c r="AR224" s="187" t="s">
        <v>16</v>
      </c>
      <c r="AT224" s="188" t="s">
        <v>75</v>
      </c>
      <c r="AU224" s="188" t="s">
        <v>16</v>
      </c>
      <c r="AY224" s="187" t="s">
        <v>272</v>
      </c>
      <c r="BK224" s="189">
        <f>SUM(BK225:BK228)</f>
        <v>0</v>
      </c>
    </row>
    <row r="225" spans="1:65" s="2" customFormat="1" ht="16.5" customHeight="1">
      <c r="A225" s="34"/>
      <c r="B225" s="35"/>
      <c r="C225" s="192" t="s">
        <v>491</v>
      </c>
      <c r="D225" s="192" t="s">
        <v>274</v>
      </c>
      <c r="E225" s="193" t="s">
        <v>8501</v>
      </c>
      <c r="F225" s="194" t="s">
        <v>8502</v>
      </c>
      <c r="G225" s="195" t="s">
        <v>952</v>
      </c>
      <c r="H225" s="196">
        <v>27</v>
      </c>
      <c r="I225" s="197"/>
      <c r="J225" s="198">
        <f>ROUND(I225*H225,2)</f>
        <v>0</v>
      </c>
      <c r="K225" s="194" t="s">
        <v>278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794</v>
      </c>
    </row>
    <row r="226" spans="1:65" s="2" customFormat="1" ht="11.25">
      <c r="A226" s="34"/>
      <c r="B226" s="35"/>
      <c r="C226" s="36"/>
      <c r="D226" s="205" t="s">
        <v>281</v>
      </c>
      <c r="E226" s="36"/>
      <c r="F226" s="206" t="s">
        <v>8503</v>
      </c>
      <c r="G226" s="36"/>
      <c r="H226" s="36"/>
      <c r="I226" s="207"/>
      <c r="J226" s="36"/>
      <c r="K226" s="36"/>
      <c r="L226" s="39"/>
      <c r="M226" s="208"/>
      <c r="N226" s="209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281</v>
      </c>
      <c r="AU226" s="17" t="s">
        <v>84</v>
      </c>
    </row>
    <row r="227" spans="1:65" s="2" customFormat="1" ht="21.75" customHeight="1">
      <c r="A227" s="34"/>
      <c r="B227" s="35"/>
      <c r="C227" s="192" t="s">
        <v>496</v>
      </c>
      <c r="D227" s="192" t="s">
        <v>274</v>
      </c>
      <c r="E227" s="193" t="s">
        <v>8504</v>
      </c>
      <c r="F227" s="194" t="s">
        <v>8505</v>
      </c>
      <c r="G227" s="195" t="s">
        <v>952</v>
      </c>
      <c r="H227" s="196">
        <v>6</v>
      </c>
      <c r="I227" s="197"/>
      <c r="J227" s="198">
        <f>ROUND(I227*H227,2)</f>
        <v>0</v>
      </c>
      <c r="K227" s="194" t="s">
        <v>278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279</v>
      </c>
      <c r="BM227" s="203" t="s">
        <v>809</v>
      </c>
    </row>
    <row r="228" spans="1:65" s="2" customFormat="1" ht="11.25">
      <c r="A228" s="34"/>
      <c r="B228" s="35"/>
      <c r="C228" s="36"/>
      <c r="D228" s="205" t="s">
        <v>281</v>
      </c>
      <c r="E228" s="36"/>
      <c r="F228" s="206" t="s">
        <v>8506</v>
      </c>
      <c r="G228" s="36"/>
      <c r="H228" s="36"/>
      <c r="I228" s="207"/>
      <c r="J228" s="36"/>
      <c r="K228" s="36"/>
      <c r="L228" s="39"/>
      <c r="M228" s="208"/>
      <c r="N228" s="209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281</v>
      </c>
      <c r="AU228" s="17" t="s">
        <v>84</v>
      </c>
    </row>
    <row r="229" spans="1:65" s="12" customFormat="1" ht="22.9" customHeight="1">
      <c r="B229" s="176"/>
      <c r="C229" s="177"/>
      <c r="D229" s="178" t="s">
        <v>75</v>
      </c>
      <c r="E229" s="190" t="s">
        <v>8507</v>
      </c>
      <c r="F229" s="190" t="s">
        <v>8508</v>
      </c>
      <c r="G229" s="177"/>
      <c r="H229" s="177"/>
      <c r="I229" s="180"/>
      <c r="J229" s="191">
        <f>BK229</f>
        <v>0</v>
      </c>
      <c r="K229" s="177"/>
      <c r="L229" s="182"/>
      <c r="M229" s="183"/>
      <c r="N229" s="184"/>
      <c r="O229" s="184"/>
      <c r="P229" s="185">
        <f>SUM(P230:P233)</f>
        <v>0</v>
      </c>
      <c r="Q229" s="184"/>
      <c r="R229" s="185">
        <f>SUM(R230:R233)</f>
        <v>2.5799999999999998E-3</v>
      </c>
      <c r="S229" s="184"/>
      <c r="T229" s="186">
        <f>SUM(T230:T233)</f>
        <v>0</v>
      </c>
      <c r="AR229" s="187" t="s">
        <v>16</v>
      </c>
      <c r="AT229" s="188" t="s">
        <v>75</v>
      </c>
      <c r="AU229" s="188" t="s">
        <v>16</v>
      </c>
      <c r="AY229" s="187" t="s">
        <v>272</v>
      </c>
      <c r="BK229" s="189">
        <f>SUM(BK230:BK233)</f>
        <v>0</v>
      </c>
    </row>
    <row r="230" spans="1:65" s="2" customFormat="1" ht="24.2" customHeight="1">
      <c r="A230" s="34"/>
      <c r="B230" s="35"/>
      <c r="C230" s="192" t="s">
        <v>504</v>
      </c>
      <c r="D230" s="192" t="s">
        <v>274</v>
      </c>
      <c r="E230" s="193" t="s">
        <v>8509</v>
      </c>
      <c r="F230" s="194" t="s">
        <v>8510</v>
      </c>
      <c r="G230" s="195" t="s">
        <v>952</v>
      </c>
      <c r="H230" s="196">
        <v>2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1.01E-3</v>
      </c>
      <c r="R230" s="201">
        <f>Q230*H230</f>
        <v>2.0200000000000001E-3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824</v>
      </c>
    </row>
    <row r="231" spans="1:65" s="2" customFormat="1" ht="11.25">
      <c r="A231" s="34"/>
      <c r="B231" s="35"/>
      <c r="C231" s="36"/>
      <c r="D231" s="205" t="s">
        <v>281</v>
      </c>
      <c r="E231" s="36"/>
      <c r="F231" s="206" t="s">
        <v>8511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84</v>
      </c>
    </row>
    <row r="232" spans="1:65" s="2" customFormat="1" ht="16.5" customHeight="1">
      <c r="A232" s="34"/>
      <c r="B232" s="35"/>
      <c r="C232" s="192" t="s">
        <v>511</v>
      </c>
      <c r="D232" s="192" t="s">
        <v>274</v>
      </c>
      <c r="E232" s="193" t="s">
        <v>8512</v>
      </c>
      <c r="F232" s="194" t="s">
        <v>8513</v>
      </c>
      <c r="G232" s="195" t="s">
        <v>952</v>
      </c>
      <c r="H232" s="196">
        <v>2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2.7999999999999998E-4</v>
      </c>
      <c r="R232" s="201">
        <f>Q232*H232</f>
        <v>5.5999999999999995E-4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279</v>
      </c>
      <c r="BM232" s="203" t="s">
        <v>856</v>
      </c>
    </row>
    <row r="233" spans="1:65" s="2" customFormat="1" ht="11.25">
      <c r="A233" s="34"/>
      <c r="B233" s="35"/>
      <c r="C233" s="36"/>
      <c r="D233" s="205" t="s">
        <v>281</v>
      </c>
      <c r="E233" s="36"/>
      <c r="F233" s="206" t="s">
        <v>8514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2" customFormat="1" ht="22.9" customHeight="1">
      <c r="B234" s="176"/>
      <c r="C234" s="177"/>
      <c r="D234" s="178" t="s">
        <v>75</v>
      </c>
      <c r="E234" s="190" t="s">
        <v>8515</v>
      </c>
      <c r="F234" s="190" t="s">
        <v>8516</v>
      </c>
      <c r="G234" s="177"/>
      <c r="H234" s="177"/>
      <c r="I234" s="180"/>
      <c r="J234" s="191">
        <f>BK234</f>
        <v>0</v>
      </c>
      <c r="K234" s="177"/>
      <c r="L234" s="182"/>
      <c r="M234" s="183"/>
      <c r="N234" s="184"/>
      <c r="O234" s="184"/>
      <c r="P234" s="185">
        <f>SUM(P235:P238)</f>
        <v>0</v>
      </c>
      <c r="Q234" s="184"/>
      <c r="R234" s="185">
        <f>SUM(R235:R238)</f>
        <v>3.4999999999999996E-3</v>
      </c>
      <c r="S234" s="184"/>
      <c r="T234" s="186">
        <f>SUM(T235:T238)</f>
        <v>0</v>
      </c>
      <c r="AR234" s="187" t="s">
        <v>16</v>
      </c>
      <c r="AT234" s="188" t="s">
        <v>75</v>
      </c>
      <c r="AU234" s="188" t="s">
        <v>16</v>
      </c>
      <c r="AY234" s="187" t="s">
        <v>272</v>
      </c>
      <c r="BK234" s="189">
        <f>SUM(BK235:BK238)</f>
        <v>0</v>
      </c>
    </row>
    <row r="235" spans="1:65" s="2" customFormat="1" ht="24.2" customHeight="1">
      <c r="A235" s="34"/>
      <c r="B235" s="35"/>
      <c r="C235" s="232" t="s">
        <v>516</v>
      </c>
      <c r="D235" s="232" t="s">
        <v>394</v>
      </c>
      <c r="E235" s="233" t="s">
        <v>8517</v>
      </c>
      <c r="F235" s="234" t="s">
        <v>8518</v>
      </c>
      <c r="G235" s="235" t="s">
        <v>952</v>
      </c>
      <c r="H235" s="236">
        <v>2</v>
      </c>
      <c r="I235" s="237"/>
      <c r="J235" s="238">
        <f>ROUND(I235*H235,2)</f>
        <v>0</v>
      </c>
      <c r="K235" s="234" t="s">
        <v>278</v>
      </c>
      <c r="L235" s="239"/>
      <c r="M235" s="240" t="s">
        <v>1</v>
      </c>
      <c r="N235" s="241" t="s">
        <v>41</v>
      </c>
      <c r="O235" s="71"/>
      <c r="P235" s="201">
        <f>O235*H235</f>
        <v>0</v>
      </c>
      <c r="Q235" s="201">
        <v>2.5000000000000001E-4</v>
      </c>
      <c r="R235" s="201">
        <f>Q235*H235</f>
        <v>5.0000000000000001E-4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313</v>
      </c>
      <c r="AT235" s="203" t="s">
        <v>394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279</v>
      </c>
      <c r="BM235" s="203" t="s">
        <v>8519</v>
      </c>
    </row>
    <row r="236" spans="1:65" s="2" customFormat="1" ht="24.2" customHeight="1">
      <c r="A236" s="34"/>
      <c r="B236" s="35"/>
      <c r="C236" s="232" t="s">
        <v>523</v>
      </c>
      <c r="D236" s="232" t="s">
        <v>394</v>
      </c>
      <c r="E236" s="233" t="s">
        <v>8520</v>
      </c>
      <c r="F236" s="234" t="s">
        <v>8521</v>
      </c>
      <c r="G236" s="235" t="s">
        <v>952</v>
      </c>
      <c r="H236" s="236">
        <v>18</v>
      </c>
      <c r="I236" s="237"/>
      <c r="J236" s="238">
        <f>ROUND(I236*H236,2)</f>
        <v>0</v>
      </c>
      <c r="K236" s="234" t="s">
        <v>8417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313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936</v>
      </c>
    </row>
    <row r="237" spans="1:65" s="2" customFormat="1" ht="21.75" customHeight="1">
      <c r="A237" s="34"/>
      <c r="B237" s="35"/>
      <c r="C237" s="192" t="s">
        <v>531</v>
      </c>
      <c r="D237" s="192" t="s">
        <v>274</v>
      </c>
      <c r="E237" s="193" t="s">
        <v>8522</v>
      </c>
      <c r="F237" s="194" t="s">
        <v>8523</v>
      </c>
      <c r="G237" s="195" t="s">
        <v>952</v>
      </c>
      <c r="H237" s="196">
        <v>20</v>
      </c>
      <c r="I237" s="197"/>
      <c r="J237" s="198">
        <f>ROUND(I237*H237,2)</f>
        <v>0</v>
      </c>
      <c r="K237" s="194" t="s">
        <v>278</v>
      </c>
      <c r="L237" s="39"/>
      <c r="M237" s="199" t="s">
        <v>1</v>
      </c>
      <c r="N237" s="200" t="s">
        <v>41</v>
      </c>
      <c r="O237" s="71"/>
      <c r="P237" s="201">
        <f>O237*H237</f>
        <v>0</v>
      </c>
      <c r="Q237" s="201">
        <v>1.4999999999999999E-4</v>
      </c>
      <c r="R237" s="201">
        <f>Q237*H237</f>
        <v>2.9999999999999996E-3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84</v>
      </c>
      <c r="AY237" s="17" t="s">
        <v>272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16</v>
      </c>
      <c r="BK237" s="204">
        <f>ROUND(I237*H237,2)</f>
        <v>0</v>
      </c>
      <c r="BL237" s="17" t="s">
        <v>279</v>
      </c>
      <c r="BM237" s="203" t="s">
        <v>949</v>
      </c>
    </row>
    <row r="238" spans="1:65" s="2" customFormat="1" ht="11.25">
      <c r="A238" s="34"/>
      <c r="B238" s="35"/>
      <c r="C238" s="36"/>
      <c r="D238" s="205" t="s">
        <v>281</v>
      </c>
      <c r="E238" s="36"/>
      <c r="F238" s="206" t="s">
        <v>8524</v>
      </c>
      <c r="G238" s="36"/>
      <c r="H238" s="36"/>
      <c r="I238" s="207"/>
      <c r="J238" s="36"/>
      <c r="K238" s="36"/>
      <c r="L238" s="39"/>
      <c r="M238" s="208"/>
      <c r="N238" s="209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281</v>
      </c>
      <c r="AU238" s="17" t="s">
        <v>84</v>
      </c>
    </row>
    <row r="239" spans="1:65" s="12" customFormat="1" ht="22.9" customHeight="1">
      <c r="B239" s="176"/>
      <c r="C239" s="177"/>
      <c r="D239" s="178" t="s">
        <v>75</v>
      </c>
      <c r="E239" s="190" t="s">
        <v>8525</v>
      </c>
      <c r="F239" s="190" t="s">
        <v>8526</v>
      </c>
      <c r="G239" s="177"/>
      <c r="H239" s="177"/>
      <c r="I239" s="180"/>
      <c r="J239" s="191">
        <f>BK239</f>
        <v>0</v>
      </c>
      <c r="K239" s="177"/>
      <c r="L239" s="182"/>
      <c r="M239" s="183"/>
      <c r="N239" s="184"/>
      <c r="O239" s="184"/>
      <c r="P239" s="185">
        <f>SUM(P240:P243)</f>
        <v>0</v>
      </c>
      <c r="Q239" s="184"/>
      <c r="R239" s="185">
        <f>SUM(R240:R243)</f>
        <v>1.8900000000000002E-3</v>
      </c>
      <c r="S239" s="184"/>
      <c r="T239" s="186">
        <f>SUM(T240:T243)</f>
        <v>0</v>
      </c>
      <c r="AR239" s="187" t="s">
        <v>16</v>
      </c>
      <c r="AT239" s="188" t="s">
        <v>75</v>
      </c>
      <c r="AU239" s="188" t="s">
        <v>16</v>
      </c>
      <c r="AY239" s="187" t="s">
        <v>272</v>
      </c>
      <c r="BK239" s="189">
        <f>SUM(BK240:BK243)</f>
        <v>0</v>
      </c>
    </row>
    <row r="240" spans="1:65" s="2" customFormat="1" ht="24.2" customHeight="1">
      <c r="A240" s="34"/>
      <c r="B240" s="35"/>
      <c r="C240" s="192" t="s">
        <v>536</v>
      </c>
      <c r="D240" s="192" t="s">
        <v>274</v>
      </c>
      <c r="E240" s="193" t="s">
        <v>8527</v>
      </c>
      <c r="F240" s="194" t="s">
        <v>8528</v>
      </c>
      <c r="G240" s="195" t="s">
        <v>952</v>
      </c>
      <c r="H240" s="196">
        <v>9</v>
      </c>
      <c r="I240" s="197"/>
      <c r="J240" s="198">
        <f>ROUND(I240*H240,2)</f>
        <v>0</v>
      </c>
      <c r="K240" s="194" t="s">
        <v>278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1.7000000000000001E-4</v>
      </c>
      <c r="R240" s="201">
        <f>Q240*H240</f>
        <v>1.5300000000000001E-3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279</v>
      </c>
      <c r="BM240" s="203" t="s">
        <v>965</v>
      </c>
    </row>
    <row r="241" spans="1:65" s="2" customFormat="1" ht="11.25">
      <c r="A241" s="34"/>
      <c r="B241" s="35"/>
      <c r="C241" s="36"/>
      <c r="D241" s="205" t="s">
        <v>281</v>
      </c>
      <c r="E241" s="36"/>
      <c r="F241" s="206" t="s">
        <v>8529</v>
      </c>
      <c r="G241" s="36"/>
      <c r="H241" s="36"/>
      <c r="I241" s="207"/>
      <c r="J241" s="36"/>
      <c r="K241" s="36"/>
      <c r="L241" s="39"/>
      <c r="M241" s="208"/>
      <c r="N241" s="209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281</v>
      </c>
      <c r="AU241" s="17" t="s">
        <v>84</v>
      </c>
    </row>
    <row r="242" spans="1:65" s="2" customFormat="1" ht="21.75" customHeight="1">
      <c r="A242" s="34"/>
      <c r="B242" s="35"/>
      <c r="C242" s="192" t="s">
        <v>544</v>
      </c>
      <c r="D242" s="192" t="s">
        <v>274</v>
      </c>
      <c r="E242" s="193" t="s">
        <v>8530</v>
      </c>
      <c r="F242" s="194" t="s">
        <v>8531</v>
      </c>
      <c r="G242" s="195" t="s">
        <v>952</v>
      </c>
      <c r="H242" s="196">
        <v>2</v>
      </c>
      <c r="I242" s="197"/>
      <c r="J242" s="198">
        <f>ROUND(I242*H242,2)</f>
        <v>0</v>
      </c>
      <c r="K242" s="194" t="s">
        <v>278</v>
      </c>
      <c r="L242" s="39"/>
      <c r="M242" s="199" t="s">
        <v>1</v>
      </c>
      <c r="N242" s="200" t="s">
        <v>41</v>
      </c>
      <c r="O242" s="71"/>
      <c r="P242" s="201">
        <f>O242*H242</f>
        <v>0</v>
      </c>
      <c r="Q242" s="201">
        <v>1.8000000000000001E-4</v>
      </c>
      <c r="R242" s="201">
        <f>Q242*H242</f>
        <v>3.6000000000000002E-4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6382</v>
      </c>
    </row>
    <row r="243" spans="1:65" s="2" customFormat="1" ht="11.25">
      <c r="A243" s="34"/>
      <c r="B243" s="35"/>
      <c r="C243" s="36"/>
      <c r="D243" s="205" t="s">
        <v>281</v>
      </c>
      <c r="E243" s="36"/>
      <c r="F243" s="206" t="s">
        <v>8532</v>
      </c>
      <c r="G243" s="36"/>
      <c r="H243" s="36"/>
      <c r="I243" s="207"/>
      <c r="J243" s="36"/>
      <c r="K243" s="36"/>
      <c r="L243" s="39"/>
      <c r="M243" s="208"/>
      <c r="N243" s="209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281</v>
      </c>
      <c r="AU243" s="17" t="s">
        <v>84</v>
      </c>
    </row>
    <row r="244" spans="1:65" s="12" customFormat="1" ht="22.9" customHeight="1">
      <c r="B244" s="176"/>
      <c r="C244" s="177"/>
      <c r="D244" s="178" t="s">
        <v>75</v>
      </c>
      <c r="E244" s="190" t="s">
        <v>8533</v>
      </c>
      <c r="F244" s="190" t="s">
        <v>8534</v>
      </c>
      <c r="G244" s="177"/>
      <c r="H244" s="177"/>
      <c r="I244" s="180"/>
      <c r="J244" s="191">
        <f>BK244</f>
        <v>0</v>
      </c>
      <c r="K244" s="177"/>
      <c r="L244" s="182"/>
      <c r="M244" s="183"/>
      <c r="N244" s="184"/>
      <c r="O244" s="184"/>
      <c r="P244" s="185">
        <f>SUM(P245:P248)</f>
        <v>0</v>
      </c>
      <c r="Q244" s="184"/>
      <c r="R244" s="185">
        <f>SUM(R245:R248)</f>
        <v>0</v>
      </c>
      <c r="S244" s="184"/>
      <c r="T244" s="186">
        <f>SUM(T245:T248)</f>
        <v>0</v>
      </c>
      <c r="AR244" s="187" t="s">
        <v>16</v>
      </c>
      <c r="AT244" s="188" t="s">
        <v>75</v>
      </c>
      <c r="AU244" s="188" t="s">
        <v>16</v>
      </c>
      <c r="AY244" s="187" t="s">
        <v>272</v>
      </c>
      <c r="BK244" s="189">
        <f>SUM(BK245:BK248)</f>
        <v>0</v>
      </c>
    </row>
    <row r="245" spans="1:65" s="2" customFormat="1" ht="21.75" customHeight="1">
      <c r="A245" s="34"/>
      <c r="B245" s="35"/>
      <c r="C245" s="192" t="s">
        <v>551</v>
      </c>
      <c r="D245" s="192" t="s">
        <v>274</v>
      </c>
      <c r="E245" s="193" t="s">
        <v>8535</v>
      </c>
      <c r="F245" s="194" t="s">
        <v>8536</v>
      </c>
      <c r="G245" s="195" t="s">
        <v>185</v>
      </c>
      <c r="H245" s="196">
        <v>424</v>
      </c>
      <c r="I245" s="197"/>
      <c r="J245" s="198">
        <f>ROUND(I245*H245,2)</f>
        <v>0</v>
      </c>
      <c r="K245" s="194" t="s">
        <v>278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978</v>
      </c>
    </row>
    <row r="246" spans="1:65" s="2" customFormat="1" ht="11.25">
      <c r="A246" s="34"/>
      <c r="B246" s="35"/>
      <c r="C246" s="36"/>
      <c r="D246" s="205" t="s">
        <v>281</v>
      </c>
      <c r="E246" s="36"/>
      <c r="F246" s="206" t="s">
        <v>8537</v>
      </c>
      <c r="G246" s="36"/>
      <c r="H246" s="36"/>
      <c r="I246" s="207"/>
      <c r="J246" s="36"/>
      <c r="K246" s="36"/>
      <c r="L246" s="39"/>
      <c r="M246" s="208"/>
      <c r="N246" s="209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281</v>
      </c>
      <c r="AU246" s="17" t="s">
        <v>84</v>
      </c>
    </row>
    <row r="247" spans="1:65" s="2" customFormat="1" ht="24.2" customHeight="1">
      <c r="A247" s="34"/>
      <c r="B247" s="35"/>
      <c r="C247" s="192" t="s">
        <v>559</v>
      </c>
      <c r="D247" s="192" t="s">
        <v>274</v>
      </c>
      <c r="E247" s="193" t="s">
        <v>8538</v>
      </c>
      <c r="F247" s="194" t="s">
        <v>8539</v>
      </c>
      <c r="G247" s="195" t="s">
        <v>185</v>
      </c>
      <c r="H247" s="196">
        <v>128</v>
      </c>
      <c r="I247" s="197"/>
      <c r="J247" s="198">
        <f>ROUND(I247*H247,2)</f>
        <v>0</v>
      </c>
      <c r="K247" s="194" t="s">
        <v>278</v>
      </c>
      <c r="L247" s="39"/>
      <c r="M247" s="199" t="s">
        <v>1</v>
      </c>
      <c r="N247" s="200" t="s">
        <v>41</v>
      </c>
      <c r="O247" s="71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279</v>
      </c>
      <c r="AT247" s="203" t="s">
        <v>274</v>
      </c>
      <c r="AU247" s="203" t="s">
        <v>84</v>
      </c>
      <c r="AY247" s="17" t="s">
        <v>272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7" t="s">
        <v>16</v>
      </c>
      <c r="BK247" s="204">
        <f>ROUND(I247*H247,2)</f>
        <v>0</v>
      </c>
      <c r="BL247" s="17" t="s">
        <v>279</v>
      </c>
      <c r="BM247" s="203" t="s">
        <v>4978</v>
      </c>
    </row>
    <row r="248" spans="1:65" s="2" customFormat="1" ht="11.25">
      <c r="A248" s="34"/>
      <c r="B248" s="35"/>
      <c r="C248" s="36"/>
      <c r="D248" s="205" t="s">
        <v>281</v>
      </c>
      <c r="E248" s="36"/>
      <c r="F248" s="206" t="s">
        <v>8540</v>
      </c>
      <c r="G248" s="36"/>
      <c r="H248" s="36"/>
      <c r="I248" s="207"/>
      <c r="J248" s="36"/>
      <c r="K248" s="36"/>
      <c r="L248" s="39"/>
      <c r="M248" s="208"/>
      <c r="N248" s="209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281</v>
      </c>
      <c r="AU248" s="17" t="s">
        <v>84</v>
      </c>
    </row>
    <row r="249" spans="1:65" s="12" customFormat="1" ht="22.9" customHeight="1">
      <c r="B249" s="176"/>
      <c r="C249" s="177"/>
      <c r="D249" s="178" t="s">
        <v>75</v>
      </c>
      <c r="E249" s="190" t="s">
        <v>8541</v>
      </c>
      <c r="F249" s="190" t="s">
        <v>8542</v>
      </c>
      <c r="G249" s="177"/>
      <c r="H249" s="177"/>
      <c r="I249" s="180"/>
      <c r="J249" s="191">
        <f>BK249</f>
        <v>0</v>
      </c>
      <c r="K249" s="177"/>
      <c r="L249" s="182"/>
      <c r="M249" s="183"/>
      <c r="N249" s="184"/>
      <c r="O249" s="184"/>
      <c r="P249" s="185">
        <f>SUM(P250:P251)</f>
        <v>0</v>
      </c>
      <c r="Q249" s="184"/>
      <c r="R249" s="185">
        <f>SUM(R250:R251)</f>
        <v>0</v>
      </c>
      <c r="S249" s="184"/>
      <c r="T249" s="186">
        <f>SUM(T250:T251)</f>
        <v>0</v>
      </c>
      <c r="AR249" s="187" t="s">
        <v>16</v>
      </c>
      <c r="AT249" s="188" t="s">
        <v>75</v>
      </c>
      <c r="AU249" s="188" t="s">
        <v>16</v>
      </c>
      <c r="AY249" s="187" t="s">
        <v>272</v>
      </c>
      <c r="BK249" s="189">
        <f>SUM(BK250:BK251)</f>
        <v>0</v>
      </c>
    </row>
    <row r="250" spans="1:65" s="2" customFormat="1" ht="24.2" customHeight="1">
      <c r="A250" s="34"/>
      <c r="B250" s="35"/>
      <c r="C250" s="192" t="s">
        <v>574</v>
      </c>
      <c r="D250" s="192" t="s">
        <v>274</v>
      </c>
      <c r="E250" s="193" t="s">
        <v>8543</v>
      </c>
      <c r="F250" s="194" t="s">
        <v>8544</v>
      </c>
      <c r="G250" s="195" t="s">
        <v>3262</v>
      </c>
      <c r="H250" s="242"/>
      <c r="I250" s="197"/>
      <c r="J250" s="198">
        <f>ROUND(I250*H250,2)</f>
        <v>0</v>
      </c>
      <c r="K250" s="194" t="s">
        <v>278</v>
      </c>
      <c r="L250" s="39"/>
      <c r="M250" s="199" t="s">
        <v>1</v>
      </c>
      <c r="N250" s="200" t="s">
        <v>41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279</v>
      </c>
      <c r="AT250" s="203" t="s">
        <v>274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992</v>
      </c>
    </row>
    <row r="251" spans="1:65" s="2" customFormat="1" ht="11.25">
      <c r="A251" s="34"/>
      <c r="B251" s="35"/>
      <c r="C251" s="36"/>
      <c r="D251" s="205" t="s">
        <v>281</v>
      </c>
      <c r="E251" s="36"/>
      <c r="F251" s="206" t="s">
        <v>8545</v>
      </c>
      <c r="G251" s="36"/>
      <c r="H251" s="36"/>
      <c r="I251" s="207"/>
      <c r="J251" s="36"/>
      <c r="K251" s="36"/>
      <c r="L251" s="39"/>
      <c r="M251" s="208"/>
      <c r="N251" s="209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281</v>
      </c>
      <c r="AU251" s="17" t="s">
        <v>84</v>
      </c>
    </row>
    <row r="252" spans="1:65" s="12" customFormat="1" ht="25.9" customHeight="1">
      <c r="B252" s="176"/>
      <c r="C252" s="177"/>
      <c r="D252" s="178" t="s">
        <v>75</v>
      </c>
      <c r="E252" s="179" t="s">
        <v>8546</v>
      </c>
      <c r="F252" s="179" t="s">
        <v>8547</v>
      </c>
      <c r="G252" s="177"/>
      <c r="H252" s="177"/>
      <c r="I252" s="180"/>
      <c r="J252" s="181">
        <f>BK252</f>
        <v>0</v>
      </c>
      <c r="K252" s="177"/>
      <c r="L252" s="182"/>
      <c r="M252" s="183"/>
      <c r="N252" s="184"/>
      <c r="O252" s="184"/>
      <c r="P252" s="185">
        <f>P253+P257+P269+P281+P288+P301+P304+P309+P329+P334+P337</f>
        <v>0</v>
      </c>
      <c r="Q252" s="184"/>
      <c r="R252" s="185">
        <f>R253+R257+R269+R281+R288+R301+R304+R309+R329+R334+R337</f>
        <v>0.70590000000000008</v>
      </c>
      <c r="S252" s="184"/>
      <c r="T252" s="186">
        <f>T253+T257+T269+T281+T288+T301+T304+T309+T329+T334+T337</f>
        <v>0</v>
      </c>
      <c r="AR252" s="187" t="s">
        <v>16</v>
      </c>
      <c r="AT252" s="188" t="s">
        <v>75</v>
      </c>
      <c r="AU252" s="188" t="s">
        <v>76</v>
      </c>
      <c r="AY252" s="187" t="s">
        <v>272</v>
      </c>
      <c r="BK252" s="189">
        <f>BK253+BK257+BK269+BK281+BK288+BK301+BK304+BK309+BK329+BK334+BK337</f>
        <v>0</v>
      </c>
    </row>
    <row r="253" spans="1:65" s="12" customFormat="1" ht="22.9" customHeight="1">
      <c r="B253" s="176"/>
      <c r="C253" s="177"/>
      <c r="D253" s="178" t="s">
        <v>75</v>
      </c>
      <c r="E253" s="190" t="s">
        <v>7983</v>
      </c>
      <c r="F253" s="190" t="s">
        <v>8548</v>
      </c>
      <c r="G253" s="177"/>
      <c r="H253" s="177"/>
      <c r="I253" s="180"/>
      <c r="J253" s="191">
        <f>BK253</f>
        <v>0</v>
      </c>
      <c r="K253" s="177"/>
      <c r="L253" s="182"/>
      <c r="M253" s="183"/>
      <c r="N253" s="184"/>
      <c r="O253" s="184"/>
      <c r="P253" s="185">
        <f>SUM(P254:P256)</f>
        <v>0</v>
      </c>
      <c r="Q253" s="184"/>
      <c r="R253" s="185">
        <f>SUM(R254:R256)</f>
        <v>0</v>
      </c>
      <c r="S253" s="184"/>
      <c r="T253" s="186">
        <f>SUM(T254:T256)</f>
        <v>0</v>
      </c>
      <c r="AR253" s="187" t="s">
        <v>16</v>
      </c>
      <c r="AT253" s="188" t="s">
        <v>75</v>
      </c>
      <c r="AU253" s="188" t="s">
        <v>16</v>
      </c>
      <c r="AY253" s="187" t="s">
        <v>272</v>
      </c>
      <c r="BK253" s="189">
        <f>SUM(BK254:BK256)</f>
        <v>0</v>
      </c>
    </row>
    <row r="254" spans="1:65" s="2" customFormat="1" ht="16.5" customHeight="1">
      <c r="A254" s="34"/>
      <c r="B254" s="35"/>
      <c r="C254" s="192" t="s">
        <v>584</v>
      </c>
      <c r="D254" s="192" t="s">
        <v>274</v>
      </c>
      <c r="E254" s="193" t="s">
        <v>8549</v>
      </c>
      <c r="F254" s="194" t="s">
        <v>8550</v>
      </c>
      <c r="G254" s="195" t="s">
        <v>185</v>
      </c>
      <c r="H254" s="196">
        <v>25</v>
      </c>
      <c r="I254" s="197"/>
      <c r="J254" s="198">
        <f>ROUND(I254*H254,2)</f>
        <v>0</v>
      </c>
      <c r="K254" s="194" t="s">
        <v>8417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279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279</v>
      </c>
      <c r="BM254" s="203" t="s">
        <v>1009</v>
      </c>
    </row>
    <row r="255" spans="1:65" s="2" customFormat="1" ht="16.5" customHeight="1">
      <c r="A255" s="34"/>
      <c r="B255" s="35"/>
      <c r="C255" s="192" t="s">
        <v>594</v>
      </c>
      <c r="D255" s="192" t="s">
        <v>274</v>
      </c>
      <c r="E255" s="193" t="s">
        <v>8551</v>
      </c>
      <c r="F255" s="194" t="s">
        <v>8552</v>
      </c>
      <c r="G255" s="195" t="s">
        <v>185</v>
      </c>
      <c r="H255" s="196">
        <v>20</v>
      </c>
      <c r="I255" s="197"/>
      <c r="J255" s="198">
        <f>ROUND(I255*H255,2)</f>
        <v>0</v>
      </c>
      <c r="K255" s="194" t="s">
        <v>8417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84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1024</v>
      </c>
    </row>
    <row r="256" spans="1:65" s="2" customFormat="1" ht="16.5" customHeight="1">
      <c r="A256" s="34"/>
      <c r="B256" s="35"/>
      <c r="C256" s="192" t="s">
        <v>606</v>
      </c>
      <c r="D256" s="192" t="s">
        <v>274</v>
      </c>
      <c r="E256" s="193" t="s">
        <v>8553</v>
      </c>
      <c r="F256" s="194" t="s">
        <v>8554</v>
      </c>
      <c r="G256" s="195" t="s">
        <v>5242</v>
      </c>
      <c r="H256" s="196">
        <v>2</v>
      </c>
      <c r="I256" s="197"/>
      <c r="J256" s="198">
        <f>ROUND(I256*H256,2)</f>
        <v>0</v>
      </c>
      <c r="K256" s="194" t="s">
        <v>8417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279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279</v>
      </c>
      <c r="BM256" s="203" t="s">
        <v>1054</v>
      </c>
    </row>
    <row r="257" spans="1:65" s="12" customFormat="1" ht="22.9" customHeight="1">
      <c r="B257" s="176"/>
      <c r="C257" s="177"/>
      <c r="D257" s="178" t="s">
        <v>75</v>
      </c>
      <c r="E257" s="190" t="s">
        <v>8555</v>
      </c>
      <c r="F257" s="190" t="s">
        <v>8556</v>
      </c>
      <c r="G257" s="177"/>
      <c r="H257" s="177"/>
      <c r="I257" s="180"/>
      <c r="J257" s="191">
        <f>BK257</f>
        <v>0</v>
      </c>
      <c r="K257" s="177"/>
      <c r="L257" s="182"/>
      <c r="M257" s="183"/>
      <c r="N257" s="184"/>
      <c r="O257" s="184"/>
      <c r="P257" s="185">
        <f>SUM(P258:P268)</f>
        <v>0</v>
      </c>
      <c r="Q257" s="184"/>
      <c r="R257" s="185">
        <f>SUM(R258:R268)</f>
        <v>0.25912000000000002</v>
      </c>
      <c r="S257" s="184"/>
      <c r="T257" s="186">
        <f>SUM(T258:T268)</f>
        <v>0</v>
      </c>
      <c r="AR257" s="187" t="s">
        <v>16</v>
      </c>
      <c r="AT257" s="188" t="s">
        <v>75</v>
      </c>
      <c r="AU257" s="188" t="s">
        <v>16</v>
      </c>
      <c r="AY257" s="187" t="s">
        <v>272</v>
      </c>
      <c r="BK257" s="189">
        <f>SUM(BK258:BK268)</f>
        <v>0</v>
      </c>
    </row>
    <row r="258" spans="1:65" s="2" customFormat="1" ht="24.2" customHeight="1">
      <c r="A258" s="34"/>
      <c r="B258" s="35"/>
      <c r="C258" s="192" t="s">
        <v>617</v>
      </c>
      <c r="D258" s="192" t="s">
        <v>274</v>
      </c>
      <c r="E258" s="193" t="s">
        <v>8557</v>
      </c>
      <c r="F258" s="194" t="s">
        <v>8558</v>
      </c>
      <c r="G258" s="195" t="s">
        <v>185</v>
      </c>
      <c r="H258" s="196">
        <v>110</v>
      </c>
      <c r="I258" s="197"/>
      <c r="J258" s="198">
        <f>ROUND(I258*H258,2)</f>
        <v>0</v>
      </c>
      <c r="K258" s="194" t="s">
        <v>278</v>
      </c>
      <c r="L258" s="39"/>
      <c r="M258" s="199" t="s">
        <v>1</v>
      </c>
      <c r="N258" s="200" t="s">
        <v>41</v>
      </c>
      <c r="O258" s="71"/>
      <c r="P258" s="201">
        <f>O258*H258</f>
        <v>0</v>
      </c>
      <c r="Q258" s="201">
        <v>7.2999999999999996E-4</v>
      </c>
      <c r="R258" s="201">
        <f>Q258*H258</f>
        <v>8.0299999999999996E-2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279</v>
      </c>
      <c r="AT258" s="203" t="s">
        <v>274</v>
      </c>
      <c r="AU258" s="203" t="s">
        <v>84</v>
      </c>
      <c r="AY258" s="17" t="s">
        <v>272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16</v>
      </c>
      <c r="BK258" s="204">
        <f>ROUND(I258*H258,2)</f>
        <v>0</v>
      </c>
      <c r="BL258" s="17" t="s">
        <v>279</v>
      </c>
      <c r="BM258" s="203" t="s">
        <v>1072</v>
      </c>
    </row>
    <row r="259" spans="1:65" s="2" customFormat="1" ht="11.25">
      <c r="A259" s="34"/>
      <c r="B259" s="35"/>
      <c r="C259" s="36"/>
      <c r="D259" s="205" t="s">
        <v>281</v>
      </c>
      <c r="E259" s="36"/>
      <c r="F259" s="206" t="s">
        <v>8559</v>
      </c>
      <c r="G259" s="36"/>
      <c r="H259" s="36"/>
      <c r="I259" s="207"/>
      <c r="J259" s="36"/>
      <c r="K259" s="36"/>
      <c r="L259" s="39"/>
      <c r="M259" s="208"/>
      <c r="N259" s="209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281</v>
      </c>
      <c r="AU259" s="17" t="s">
        <v>84</v>
      </c>
    </row>
    <row r="260" spans="1:65" s="2" customFormat="1" ht="24.2" customHeight="1">
      <c r="A260" s="34"/>
      <c r="B260" s="35"/>
      <c r="C260" s="192" t="s">
        <v>632</v>
      </c>
      <c r="D260" s="192" t="s">
        <v>274</v>
      </c>
      <c r="E260" s="193" t="s">
        <v>8560</v>
      </c>
      <c r="F260" s="194" t="s">
        <v>8561</v>
      </c>
      <c r="G260" s="195" t="s">
        <v>185</v>
      </c>
      <c r="H260" s="196">
        <v>40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9.7999999999999997E-4</v>
      </c>
      <c r="R260" s="201">
        <f>Q260*H260</f>
        <v>3.9199999999999999E-2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279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1106</v>
      </c>
    </row>
    <row r="261" spans="1:65" s="2" customFormat="1" ht="11.25">
      <c r="A261" s="34"/>
      <c r="B261" s="35"/>
      <c r="C261" s="36"/>
      <c r="D261" s="205" t="s">
        <v>281</v>
      </c>
      <c r="E261" s="36"/>
      <c r="F261" s="206" t="s">
        <v>8562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2" customFormat="1" ht="24.2" customHeight="1">
      <c r="A262" s="34"/>
      <c r="B262" s="35"/>
      <c r="C262" s="192" t="s">
        <v>644</v>
      </c>
      <c r="D262" s="192" t="s">
        <v>274</v>
      </c>
      <c r="E262" s="193" t="s">
        <v>8563</v>
      </c>
      <c r="F262" s="194" t="s">
        <v>8564</v>
      </c>
      <c r="G262" s="195" t="s">
        <v>185</v>
      </c>
      <c r="H262" s="196">
        <v>10</v>
      </c>
      <c r="I262" s="197"/>
      <c r="J262" s="198">
        <f>ROUND(I262*H262,2)</f>
        <v>0</v>
      </c>
      <c r="K262" s="194" t="s">
        <v>278</v>
      </c>
      <c r="L262" s="39"/>
      <c r="M262" s="199" t="s">
        <v>1</v>
      </c>
      <c r="N262" s="200" t="s">
        <v>41</v>
      </c>
      <c r="O262" s="71"/>
      <c r="P262" s="201">
        <f>O262*H262</f>
        <v>0</v>
      </c>
      <c r="Q262" s="201">
        <v>1.2999999999999999E-3</v>
      </c>
      <c r="R262" s="201">
        <f>Q262*H262</f>
        <v>1.2999999999999999E-2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279</v>
      </c>
      <c r="AT262" s="203" t="s">
        <v>274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279</v>
      </c>
      <c r="BM262" s="203" t="s">
        <v>1121</v>
      </c>
    </row>
    <row r="263" spans="1:65" s="2" customFormat="1" ht="11.25">
      <c r="A263" s="34"/>
      <c r="B263" s="35"/>
      <c r="C263" s="36"/>
      <c r="D263" s="205" t="s">
        <v>281</v>
      </c>
      <c r="E263" s="36"/>
      <c r="F263" s="206" t="s">
        <v>8565</v>
      </c>
      <c r="G263" s="36"/>
      <c r="H263" s="36"/>
      <c r="I263" s="207"/>
      <c r="J263" s="36"/>
      <c r="K263" s="36"/>
      <c r="L263" s="39"/>
      <c r="M263" s="208"/>
      <c r="N263" s="209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281</v>
      </c>
      <c r="AU263" s="17" t="s">
        <v>84</v>
      </c>
    </row>
    <row r="264" spans="1:65" s="2" customFormat="1" ht="24.2" customHeight="1">
      <c r="A264" s="34"/>
      <c r="B264" s="35"/>
      <c r="C264" s="192" t="s">
        <v>653</v>
      </c>
      <c r="D264" s="192" t="s">
        <v>274</v>
      </c>
      <c r="E264" s="193" t="s">
        <v>8566</v>
      </c>
      <c r="F264" s="194" t="s">
        <v>8567</v>
      </c>
      <c r="G264" s="195" t="s">
        <v>185</v>
      </c>
      <c r="H264" s="196">
        <v>26</v>
      </c>
      <c r="I264" s="197"/>
      <c r="J264" s="198">
        <f>ROUND(I264*H264,2)</f>
        <v>0</v>
      </c>
      <c r="K264" s="194" t="s">
        <v>278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2.63E-3</v>
      </c>
      <c r="R264" s="201">
        <f>Q264*H264</f>
        <v>6.8379999999999996E-2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279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279</v>
      </c>
      <c r="BM264" s="203" t="s">
        <v>1136</v>
      </c>
    </row>
    <row r="265" spans="1:65" s="2" customFormat="1" ht="11.25">
      <c r="A265" s="34"/>
      <c r="B265" s="35"/>
      <c r="C265" s="36"/>
      <c r="D265" s="205" t="s">
        <v>281</v>
      </c>
      <c r="E265" s="36"/>
      <c r="F265" s="206" t="s">
        <v>8568</v>
      </c>
      <c r="G265" s="36"/>
      <c r="H265" s="36"/>
      <c r="I265" s="207"/>
      <c r="J265" s="36"/>
      <c r="K265" s="36"/>
      <c r="L265" s="39"/>
      <c r="M265" s="208"/>
      <c r="N265" s="209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281</v>
      </c>
      <c r="AU265" s="17" t="s">
        <v>84</v>
      </c>
    </row>
    <row r="266" spans="1:65" s="2" customFormat="1" ht="24.2" customHeight="1">
      <c r="A266" s="34"/>
      <c r="B266" s="35"/>
      <c r="C266" s="192" t="s">
        <v>662</v>
      </c>
      <c r="D266" s="192" t="s">
        <v>274</v>
      </c>
      <c r="E266" s="193" t="s">
        <v>8569</v>
      </c>
      <c r="F266" s="194" t="s">
        <v>8570</v>
      </c>
      <c r="G266" s="195" t="s">
        <v>185</v>
      </c>
      <c r="H266" s="196">
        <v>16</v>
      </c>
      <c r="I266" s="197"/>
      <c r="J266" s="198">
        <f>ROUND(I266*H266,2)</f>
        <v>0</v>
      </c>
      <c r="K266" s="194" t="s">
        <v>278</v>
      </c>
      <c r="L266" s="39"/>
      <c r="M266" s="199" t="s">
        <v>1</v>
      </c>
      <c r="N266" s="200" t="s">
        <v>41</v>
      </c>
      <c r="O266" s="71"/>
      <c r="P266" s="201">
        <f>O266*H266</f>
        <v>0</v>
      </c>
      <c r="Q266" s="201">
        <v>3.64E-3</v>
      </c>
      <c r="R266" s="201">
        <f>Q266*H266</f>
        <v>5.824E-2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279</v>
      </c>
      <c r="AT266" s="203" t="s">
        <v>274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1251</v>
      </c>
    </row>
    <row r="267" spans="1:65" s="2" customFormat="1" ht="11.25">
      <c r="A267" s="34"/>
      <c r="B267" s="35"/>
      <c r="C267" s="36"/>
      <c r="D267" s="205" t="s">
        <v>281</v>
      </c>
      <c r="E267" s="36"/>
      <c r="F267" s="206" t="s">
        <v>8571</v>
      </c>
      <c r="G267" s="36"/>
      <c r="H267" s="36"/>
      <c r="I267" s="207"/>
      <c r="J267" s="36"/>
      <c r="K267" s="36"/>
      <c r="L267" s="39"/>
      <c r="M267" s="208"/>
      <c r="N267" s="209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281</v>
      </c>
      <c r="AU267" s="17" t="s">
        <v>84</v>
      </c>
    </row>
    <row r="268" spans="1:65" s="2" customFormat="1" ht="24.2" customHeight="1">
      <c r="A268" s="34"/>
      <c r="B268" s="35"/>
      <c r="C268" s="192" t="s">
        <v>667</v>
      </c>
      <c r="D268" s="192" t="s">
        <v>274</v>
      </c>
      <c r="E268" s="193" t="s">
        <v>8572</v>
      </c>
      <c r="F268" s="194" t="s">
        <v>8573</v>
      </c>
      <c r="G268" s="195" t="s">
        <v>185</v>
      </c>
      <c r="H268" s="196">
        <v>50</v>
      </c>
      <c r="I268" s="197"/>
      <c r="J268" s="198">
        <f>ROUND(I268*H268,2)</f>
        <v>0</v>
      </c>
      <c r="K268" s="194" t="s">
        <v>8417</v>
      </c>
      <c r="L268" s="39"/>
      <c r="M268" s="199" t="s">
        <v>1</v>
      </c>
      <c r="N268" s="200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279</v>
      </c>
      <c r="BM268" s="203" t="s">
        <v>1366</v>
      </c>
    </row>
    <row r="269" spans="1:65" s="12" customFormat="1" ht="22.9" customHeight="1">
      <c r="B269" s="176"/>
      <c r="C269" s="177"/>
      <c r="D269" s="178" t="s">
        <v>75</v>
      </c>
      <c r="E269" s="190" t="s">
        <v>8574</v>
      </c>
      <c r="F269" s="190" t="s">
        <v>8575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SUM(P270:P280)</f>
        <v>0</v>
      </c>
      <c r="Q269" s="184"/>
      <c r="R269" s="185">
        <f>SUM(R270:R280)</f>
        <v>0.12662000000000001</v>
      </c>
      <c r="S269" s="184"/>
      <c r="T269" s="186">
        <f>SUM(T270:T280)</f>
        <v>0</v>
      </c>
      <c r="AR269" s="187" t="s">
        <v>16</v>
      </c>
      <c r="AT269" s="188" t="s">
        <v>75</v>
      </c>
      <c r="AU269" s="188" t="s">
        <v>16</v>
      </c>
      <c r="AY269" s="187" t="s">
        <v>272</v>
      </c>
      <c r="BK269" s="189">
        <f>SUM(BK270:BK280)</f>
        <v>0</v>
      </c>
    </row>
    <row r="270" spans="1:65" s="2" customFormat="1" ht="24.2" customHeight="1">
      <c r="A270" s="34"/>
      <c r="B270" s="35"/>
      <c r="C270" s="192" t="s">
        <v>676</v>
      </c>
      <c r="D270" s="192" t="s">
        <v>274</v>
      </c>
      <c r="E270" s="193" t="s">
        <v>8557</v>
      </c>
      <c r="F270" s="194" t="s">
        <v>8558</v>
      </c>
      <c r="G270" s="195" t="s">
        <v>185</v>
      </c>
      <c r="H270" s="196">
        <v>100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279</v>
      </c>
      <c r="BM270" s="203" t="s">
        <v>1380</v>
      </c>
    </row>
    <row r="271" spans="1:65" s="2" customFormat="1" ht="11.25">
      <c r="A271" s="34"/>
      <c r="B271" s="35"/>
      <c r="C271" s="36"/>
      <c r="D271" s="205" t="s">
        <v>281</v>
      </c>
      <c r="E271" s="36"/>
      <c r="F271" s="206" t="s">
        <v>8559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2" customFormat="1" ht="24.2" customHeight="1">
      <c r="A272" s="34"/>
      <c r="B272" s="35"/>
      <c r="C272" s="192" t="s">
        <v>684</v>
      </c>
      <c r="D272" s="192" t="s">
        <v>274</v>
      </c>
      <c r="E272" s="193" t="s">
        <v>8560</v>
      </c>
      <c r="F272" s="194" t="s">
        <v>8561</v>
      </c>
      <c r="G272" s="195" t="s">
        <v>185</v>
      </c>
      <c r="H272" s="196">
        <v>40</v>
      </c>
      <c r="I272" s="197"/>
      <c r="J272" s="198">
        <f>ROUND(I272*H272,2)</f>
        <v>0</v>
      </c>
      <c r="K272" s="194" t="s">
        <v>278</v>
      </c>
      <c r="L272" s="39"/>
      <c r="M272" s="199" t="s">
        <v>1</v>
      </c>
      <c r="N272" s="200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279</v>
      </c>
      <c r="AT272" s="203" t="s">
        <v>274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279</v>
      </c>
      <c r="BM272" s="203" t="s">
        <v>1397</v>
      </c>
    </row>
    <row r="273" spans="1:65" s="2" customFormat="1" ht="11.25">
      <c r="A273" s="34"/>
      <c r="B273" s="35"/>
      <c r="C273" s="36"/>
      <c r="D273" s="205" t="s">
        <v>281</v>
      </c>
      <c r="E273" s="36"/>
      <c r="F273" s="206" t="s">
        <v>8562</v>
      </c>
      <c r="G273" s="36"/>
      <c r="H273" s="36"/>
      <c r="I273" s="207"/>
      <c r="J273" s="36"/>
      <c r="K273" s="36"/>
      <c r="L273" s="39"/>
      <c r="M273" s="208"/>
      <c r="N273" s="209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281</v>
      </c>
      <c r="AU273" s="17" t="s">
        <v>84</v>
      </c>
    </row>
    <row r="274" spans="1:65" s="2" customFormat="1" ht="24.2" customHeight="1">
      <c r="A274" s="34"/>
      <c r="B274" s="35"/>
      <c r="C274" s="192" t="s">
        <v>692</v>
      </c>
      <c r="D274" s="192" t="s">
        <v>274</v>
      </c>
      <c r="E274" s="193" t="s">
        <v>8563</v>
      </c>
      <c r="F274" s="194" t="s">
        <v>8564</v>
      </c>
      <c r="G274" s="195" t="s">
        <v>185</v>
      </c>
      <c r="H274" s="196">
        <v>10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279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279</v>
      </c>
      <c r="BM274" s="203" t="s">
        <v>1418</v>
      </c>
    </row>
    <row r="275" spans="1:65" s="2" customFormat="1" ht="11.25">
      <c r="A275" s="34"/>
      <c r="B275" s="35"/>
      <c r="C275" s="36"/>
      <c r="D275" s="205" t="s">
        <v>281</v>
      </c>
      <c r="E275" s="36"/>
      <c r="F275" s="206" t="s">
        <v>8565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2" customFormat="1" ht="24.2" customHeight="1">
      <c r="A276" s="34"/>
      <c r="B276" s="35"/>
      <c r="C276" s="192" t="s">
        <v>701</v>
      </c>
      <c r="D276" s="192" t="s">
        <v>274</v>
      </c>
      <c r="E276" s="193" t="s">
        <v>8566</v>
      </c>
      <c r="F276" s="194" t="s">
        <v>8567</v>
      </c>
      <c r="G276" s="195" t="s">
        <v>185</v>
      </c>
      <c r="H276" s="196">
        <v>26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2.63E-3</v>
      </c>
      <c r="R276" s="201">
        <f>Q276*H276</f>
        <v>6.8379999999999996E-2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279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279</v>
      </c>
      <c r="BM276" s="203" t="s">
        <v>1431</v>
      </c>
    </row>
    <row r="277" spans="1:65" s="2" customFormat="1" ht="11.25">
      <c r="A277" s="34"/>
      <c r="B277" s="35"/>
      <c r="C277" s="36"/>
      <c r="D277" s="205" t="s">
        <v>281</v>
      </c>
      <c r="E277" s="36"/>
      <c r="F277" s="206" t="s">
        <v>8568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2" customFormat="1" ht="24.2" customHeight="1">
      <c r="A278" s="34"/>
      <c r="B278" s="35"/>
      <c r="C278" s="192" t="s">
        <v>713</v>
      </c>
      <c r="D278" s="192" t="s">
        <v>274</v>
      </c>
      <c r="E278" s="193" t="s">
        <v>8569</v>
      </c>
      <c r="F278" s="194" t="s">
        <v>8570</v>
      </c>
      <c r="G278" s="195" t="s">
        <v>185</v>
      </c>
      <c r="H278" s="196">
        <v>16</v>
      </c>
      <c r="I278" s="197"/>
      <c r="J278" s="198">
        <f>ROUND(I278*H278,2)</f>
        <v>0</v>
      </c>
      <c r="K278" s="194" t="s">
        <v>278</v>
      </c>
      <c r="L278" s="39"/>
      <c r="M278" s="199" t="s">
        <v>1</v>
      </c>
      <c r="N278" s="200" t="s">
        <v>41</v>
      </c>
      <c r="O278" s="71"/>
      <c r="P278" s="201">
        <f>O278*H278</f>
        <v>0</v>
      </c>
      <c r="Q278" s="201">
        <v>3.64E-3</v>
      </c>
      <c r="R278" s="201">
        <f>Q278*H278</f>
        <v>5.824E-2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279</v>
      </c>
      <c r="AT278" s="203" t="s">
        <v>274</v>
      </c>
      <c r="AU278" s="203" t="s">
        <v>84</v>
      </c>
      <c r="AY278" s="17" t="s">
        <v>272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16</v>
      </c>
      <c r="BK278" s="204">
        <f>ROUND(I278*H278,2)</f>
        <v>0</v>
      </c>
      <c r="BL278" s="17" t="s">
        <v>279</v>
      </c>
      <c r="BM278" s="203" t="s">
        <v>1443</v>
      </c>
    </row>
    <row r="279" spans="1:65" s="2" customFormat="1" ht="11.25">
      <c r="A279" s="34"/>
      <c r="B279" s="35"/>
      <c r="C279" s="36"/>
      <c r="D279" s="205" t="s">
        <v>281</v>
      </c>
      <c r="E279" s="36"/>
      <c r="F279" s="206" t="s">
        <v>8571</v>
      </c>
      <c r="G279" s="36"/>
      <c r="H279" s="36"/>
      <c r="I279" s="207"/>
      <c r="J279" s="36"/>
      <c r="K279" s="36"/>
      <c r="L279" s="39"/>
      <c r="M279" s="208"/>
      <c r="N279" s="209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281</v>
      </c>
      <c r="AU279" s="17" t="s">
        <v>84</v>
      </c>
    </row>
    <row r="280" spans="1:65" s="2" customFormat="1" ht="24.2" customHeight="1">
      <c r="A280" s="34"/>
      <c r="B280" s="35"/>
      <c r="C280" s="192" t="s">
        <v>718</v>
      </c>
      <c r="D280" s="192" t="s">
        <v>274</v>
      </c>
      <c r="E280" s="193" t="s">
        <v>8572</v>
      </c>
      <c r="F280" s="194" t="s">
        <v>8573</v>
      </c>
      <c r="G280" s="195" t="s">
        <v>185</v>
      </c>
      <c r="H280" s="196">
        <v>50</v>
      </c>
      <c r="I280" s="197"/>
      <c r="J280" s="198">
        <f>ROUND(I280*H280,2)</f>
        <v>0</v>
      </c>
      <c r="K280" s="194" t="s">
        <v>8417</v>
      </c>
      <c r="L280" s="39"/>
      <c r="M280" s="199" t="s">
        <v>1</v>
      </c>
      <c r="N280" s="200" t="s">
        <v>41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279</v>
      </c>
      <c r="AT280" s="203" t="s">
        <v>274</v>
      </c>
      <c r="AU280" s="203" t="s">
        <v>84</v>
      </c>
      <c r="AY280" s="17" t="s">
        <v>272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16</v>
      </c>
      <c r="BK280" s="204">
        <f>ROUND(I280*H280,2)</f>
        <v>0</v>
      </c>
      <c r="BL280" s="17" t="s">
        <v>279</v>
      </c>
      <c r="BM280" s="203" t="s">
        <v>1448</v>
      </c>
    </row>
    <row r="281" spans="1:65" s="12" customFormat="1" ht="22.9" customHeight="1">
      <c r="B281" s="176"/>
      <c r="C281" s="177"/>
      <c r="D281" s="178" t="s">
        <v>75</v>
      </c>
      <c r="E281" s="190" t="s">
        <v>8576</v>
      </c>
      <c r="F281" s="190" t="s">
        <v>8577</v>
      </c>
      <c r="G281" s="177"/>
      <c r="H281" s="177"/>
      <c r="I281" s="180"/>
      <c r="J281" s="191">
        <f>BK281</f>
        <v>0</v>
      </c>
      <c r="K281" s="177"/>
      <c r="L281" s="182"/>
      <c r="M281" s="183"/>
      <c r="N281" s="184"/>
      <c r="O281" s="184"/>
      <c r="P281" s="185">
        <f>SUM(P282:P287)</f>
        <v>0</v>
      </c>
      <c r="Q281" s="184"/>
      <c r="R281" s="185">
        <f>SUM(R282:R287)</f>
        <v>0.13150000000000001</v>
      </c>
      <c r="S281" s="184"/>
      <c r="T281" s="186">
        <f>SUM(T282:T287)</f>
        <v>0</v>
      </c>
      <c r="AR281" s="187" t="s">
        <v>16</v>
      </c>
      <c r="AT281" s="188" t="s">
        <v>75</v>
      </c>
      <c r="AU281" s="188" t="s">
        <v>16</v>
      </c>
      <c r="AY281" s="187" t="s">
        <v>272</v>
      </c>
      <c r="BK281" s="189">
        <f>SUM(BK282:BK287)</f>
        <v>0</v>
      </c>
    </row>
    <row r="282" spans="1:65" s="2" customFormat="1" ht="24.2" customHeight="1">
      <c r="A282" s="34"/>
      <c r="B282" s="35"/>
      <c r="C282" s="192" t="s">
        <v>727</v>
      </c>
      <c r="D282" s="192" t="s">
        <v>274</v>
      </c>
      <c r="E282" s="193" t="s">
        <v>8557</v>
      </c>
      <c r="F282" s="194" t="s">
        <v>8558</v>
      </c>
      <c r="G282" s="195" t="s">
        <v>185</v>
      </c>
      <c r="H282" s="196">
        <v>50</v>
      </c>
      <c r="I282" s="197"/>
      <c r="J282" s="198">
        <f>ROUND(I282*H282,2)</f>
        <v>0</v>
      </c>
      <c r="K282" s="194" t="s">
        <v>278</v>
      </c>
      <c r="L282" s="39"/>
      <c r="M282" s="199" t="s">
        <v>1</v>
      </c>
      <c r="N282" s="200" t="s">
        <v>41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279</v>
      </c>
      <c r="AT282" s="203" t="s">
        <v>274</v>
      </c>
      <c r="AU282" s="203" t="s">
        <v>84</v>
      </c>
      <c r="AY282" s="17" t="s">
        <v>272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16</v>
      </c>
      <c r="BK282" s="204">
        <f>ROUND(I282*H282,2)</f>
        <v>0</v>
      </c>
      <c r="BL282" s="17" t="s">
        <v>279</v>
      </c>
      <c r="BM282" s="203" t="s">
        <v>1487</v>
      </c>
    </row>
    <row r="283" spans="1:65" s="2" customFormat="1" ht="11.25">
      <c r="A283" s="34"/>
      <c r="B283" s="35"/>
      <c r="C283" s="36"/>
      <c r="D283" s="205" t="s">
        <v>281</v>
      </c>
      <c r="E283" s="36"/>
      <c r="F283" s="206" t="s">
        <v>8559</v>
      </c>
      <c r="G283" s="36"/>
      <c r="H283" s="36"/>
      <c r="I283" s="207"/>
      <c r="J283" s="36"/>
      <c r="K283" s="36"/>
      <c r="L283" s="39"/>
      <c r="M283" s="208"/>
      <c r="N283" s="209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281</v>
      </c>
      <c r="AU283" s="17" t="s">
        <v>84</v>
      </c>
    </row>
    <row r="284" spans="1:65" s="2" customFormat="1" ht="24.2" customHeight="1">
      <c r="A284" s="34"/>
      <c r="B284" s="35"/>
      <c r="C284" s="192" t="s">
        <v>733</v>
      </c>
      <c r="D284" s="192" t="s">
        <v>274</v>
      </c>
      <c r="E284" s="193" t="s">
        <v>8560</v>
      </c>
      <c r="F284" s="194" t="s">
        <v>8561</v>
      </c>
      <c r="G284" s="195" t="s">
        <v>185</v>
      </c>
      <c r="H284" s="196">
        <v>16</v>
      </c>
      <c r="I284" s="197"/>
      <c r="J284" s="198">
        <f>ROUND(I284*H284,2)</f>
        <v>0</v>
      </c>
      <c r="K284" s="194" t="s">
        <v>278</v>
      </c>
      <c r="L284" s="39"/>
      <c r="M284" s="199" t="s">
        <v>1</v>
      </c>
      <c r="N284" s="200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279</v>
      </c>
      <c r="AT284" s="203" t="s">
        <v>274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279</v>
      </c>
      <c r="BM284" s="203" t="s">
        <v>1508</v>
      </c>
    </row>
    <row r="285" spans="1:65" s="2" customFormat="1" ht="11.25">
      <c r="A285" s="34"/>
      <c r="B285" s="35"/>
      <c r="C285" s="36"/>
      <c r="D285" s="205" t="s">
        <v>281</v>
      </c>
      <c r="E285" s="36"/>
      <c r="F285" s="206" t="s">
        <v>8562</v>
      </c>
      <c r="G285" s="36"/>
      <c r="H285" s="36"/>
      <c r="I285" s="207"/>
      <c r="J285" s="36"/>
      <c r="K285" s="36"/>
      <c r="L285" s="39"/>
      <c r="M285" s="208"/>
      <c r="N285" s="209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281</v>
      </c>
      <c r="AU285" s="17" t="s">
        <v>84</v>
      </c>
    </row>
    <row r="286" spans="1:65" s="2" customFormat="1" ht="24.2" customHeight="1">
      <c r="A286" s="34"/>
      <c r="B286" s="35"/>
      <c r="C286" s="192" t="s">
        <v>741</v>
      </c>
      <c r="D286" s="192" t="s">
        <v>274</v>
      </c>
      <c r="E286" s="193" t="s">
        <v>8566</v>
      </c>
      <c r="F286" s="194" t="s">
        <v>8567</v>
      </c>
      <c r="G286" s="195" t="s">
        <v>185</v>
      </c>
      <c r="H286" s="196">
        <v>50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2.63E-3</v>
      </c>
      <c r="R286" s="201">
        <f>Q286*H286</f>
        <v>0.13150000000000001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279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279</v>
      </c>
      <c r="BM286" s="203" t="s">
        <v>1522</v>
      </c>
    </row>
    <row r="287" spans="1:65" s="2" customFormat="1" ht="11.25">
      <c r="A287" s="34"/>
      <c r="B287" s="35"/>
      <c r="C287" s="36"/>
      <c r="D287" s="205" t="s">
        <v>281</v>
      </c>
      <c r="E287" s="36"/>
      <c r="F287" s="206" t="s">
        <v>8568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2" customFormat="1" ht="22.9" customHeight="1">
      <c r="B288" s="176"/>
      <c r="C288" s="177"/>
      <c r="D288" s="178" t="s">
        <v>75</v>
      </c>
      <c r="E288" s="190" t="s">
        <v>8578</v>
      </c>
      <c r="F288" s="190" t="s">
        <v>8579</v>
      </c>
      <c r="G288" s="177"/>
      <c r="H288" s="177"/>
      <c r="I288" s="180"/>
      <c r="J288" s="191">
        <f>BK288</f>
        <v>0</v>
      </c>
      <c r="K288" s="177"/>
      <c r="L288" s="182"/>
      <c r="M288" s="183"/>
      <c r="N288" s="184"/>
      <c r="O288" s="184"/>
      <c r="P288" s="185">
        <f>SUM(P289:P300)</f>
        <v>0</v>
      </c>
      <c r="Q288" s="184"/>
      <c r="R288" s="185">
        <f>SUM(R289:R300)</f>
        <v>6.386E-2</v>
      </c>
      <c r="S288" s="184"/>
      <c r="T288" s="186">
        <f>SUM(T289:T300)</f>
        <v>0</v>
      </c>
      <c r="AR288" s="187" t="s">
        <v>16</v>
      </c>
      <c r="AT288" s="188" t="s">
        <v>75</v>
      </c>
      <c r="AU288" s="188" t="s">
        <v>16</v>
      </c>
      <c r="AY288" s="187" t="s">
        <v>272</v>
      </c>
      <c r="BK288" s="189">
        <f>SUM(BK289:BK300)</f>
        <v>0</v>
      </c>
    </row>
    <row r="289" spans="1:65" s="2" customFormat="1" ht="37.9" customHeight="1">
      <c r="A289" s="34"/>
      <c r="B289" s="35"/>
      <c r="C289" s="192" t="s">
        <v>755</v>
      </c>
      <c r="D289" s="192" t="s">
        <v>274</v>
      </c>
      <c r="E289" s="193" t="s">
        <v>8580</v>
      </c>
      <c r="F289" s="194" t="s">
        <v>8581</v>
      </c>
      <c r="G289" s="195" t="s">
        <v>185</v>
      </c>
      <c r="H289" s="196">
        <v>110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5.0000000000000002E-5</v>
      </c>
      <c r="R289" s="201">
        <f>Q289*H289</f>
        <v>5.5000000000000005E-3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279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279</v>
      </c>
      <c r="BM289" s="203" t="s">
        <v>1541</v>
      </c>
    </row>
    <row r="290" spans="1:65" s="2" customFormat="1" ht="11.25">
      <c r="A290" s="34"/>
      <c r="B290" s="35"/>
      <c r="C290" s="36"/>
      <c r="D290" s="205" t="s">
        <v>281</v>
      </c>
      <c r="E290" s="36"/>
      <c r="F290" s="206" t="s">
        <v>8582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2" customFormat="1" ht="37.9" customHeight="1">
      <c r="A291" s="34"/>
      <c r="B291" s="35"/>
      <c r="C291" s="192" t="s">
        <v>765</v>
      </c>
      <c r="D291" s="192" t="s">
        <v>274</v>
      </c>
      <c r="E291" s="193" t="s">
        <v>8583</v>
      </c>
      <c r="F291" s="194" t="s">
        <v>8584</v>
      </c>
      <c r="G291" s="195" t="s">
        <v>185</v>
      </c>
      <c r="H291" s="196">
        <v>142</v>
      </c>
      <c r="I291" s="197"/>
      <c r="J291" s="198">
        <f>ROUND(I291*H291,2)</f>
        <v>0</v>
      </c>
      <c r="K291" s="194" t="s">
        <v>278</v>
      </c>
      <c r="L291" s="39"/>
      <c r="M291" s="199" t="s">
        <v>1</v>
      </c>
      <c r="N291" s="200" t="s">
        <v>41</v>
      </c>
      <c r="O291" s="71"/>
      <c r="P291" s="201">
        <f>O291*H291</f>
        <v>0</v>
      </c>
      <c r="Q291" s="201">
        <v>6.9999999999999994E-5</v>
      </c>
      <c r="R291" s="201">
        <f>Q291*H291</f>
        <v>9.9399999999999992E-3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279</v>
      </c>
      <c r="AT291" s="203" t="s">
        <v>274</v>
      </c>
      <c r="AU291" s="203" t="s">
        <v>84</v>
      </c>
      <c r="AY291" s="17" t="s">
        <v>272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16</v>
      </c>
      <c r="BK291" s="204">
        <f>ROUND(I291*H291,2)</f>
        <v>0</v>
      </c>
      <c r="BL291" s="17" t="s">
        <v>279</v>
      </c>
      <c r="BM291" s="203" t="s">
        <v>1555</v>
      </c>
    </row>
    <row r="292" spans="1:65" s="2" customFormat="1" ht="11.25">
      <c r="A292" s="34"/>
      <c r="B292" s="35"/>
      <c r="C292" s="36"/>
      <c r="D292" s="205" t="s">
        <v>281</v>
      </c>
      <c r="E292" s="36"/>
      <c r="F292" s="206" t="s">
        <v>8585</v>
      </c>
      <c r="G292" s="36"/>
      <c r="H292" s="36"/>
      <c r="I292" s="207"/>
      <c r="J292" s="36"/>
      <c r="K292" s="36"/>
      <c r="L292" s="39"/>
      <c r="M292" s="208"/>
      <c r="N292" s="209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281</v>
      </c>
      <c r="AU292" s="17" t="s">
        <v>84</v>
      </c>
    </row>
    <row r="293" spans="1:65" s="2" customFormat="1" ht="37.9" customHeight="1">
      <c r="A293" s="34"/>
      <c r="B293" s="35"/>
      <c r="C293" s="192" t="s">
        <v>771</v>
      </c>
      <c r="D293" s="192" t="s">
        <v>274</v>
      </c>
      <c r="E293" s="193" t="s">
        <v>8586</v>
      </c>
      <c r="F293" s="194" t="s">
        <v>8587</v>
      </c>
      <c r="G293" s="195" t="s">
        <v>185</v>
      </c>
      <c r="H293" s="196">
        <v>50</v>
      </c>
      <c r="I293" s="197"/>
      <c r="J293" s="198">
        <f>ROUND(I293*H293,2)</f>
        <v>0</v>
      </c>
      <c r="K293" s="194" t="s">
        <v>278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6.9999999999999994E-5</v>
      </c>
      <c r="R293" s="201">
        <f>Q293*H293</f>
        <v>3.4999999999999996E-3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1573</v>
      </c>
    </row>
    <row r="294" spans="1:65" s="2" customFormat="1" ht="11.25">
      <c r="A294" s="34"/>
      <c r="B294" s="35"/>
      <c r="C294" s="36"/>
      <c r="D294" s="205" t="s">
        <v>281</v>
      </c>
      <c r="E294" s="36"/>
      <c r="F294" s="206" t="s">
        <v>8588</v>
      </c>
      <c r="G294" s="36"/>
      <c r="H294" s="36"/>
      <c r="I294" s="207"/>
      <c r="J294" s="36"/>
      <c r="K294" s="36"/>
      <c r="L294" s="39"/>
      <c r="M294" s="208"/>
      <c r="N294" s="209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281</v>
      </c>
      <c r="AU294" s="17" t="s">
        <v>84</v>
      </c>
    </row>
    <row r="295" spans="1:65" s="2" customFormat="1" ht="37.9" customHeight="1">
      <c r="A295" s="34"/>
      <c r="B295" s="35"/>
      <c r="C295" s="192" t="s">
        <v>781</v>
      </c>
      <c r="D295" s="192" t="s">
        <v>274</v>
      </c>
      <c r="E295" s="193" t="s">
        <v>8589</v>
      </c>
      <c r="F295" s="194" t="s">
        <v>8590</v>
      </c>
      <c r="G295" s="195" t="s">
        <v>185</v>
      </c>
      <c r="H295" s="196">
        <v>66</v>
      </c>
      <c r="I295" s="197"/>
      <c r="J295" s="198">
        <f>ROUND(I295*H295,2)</f>
        <v>0</v>
      </c>
      <c r="K295" s="194" t="s">
        <v>278</v>
      </c>
      <c r="L295" s="39"/>
      <c r="M295" s="199" t="s">
        <v>1</v>
      </c>
      <c r="N295" s="200" t="s">
        <v>41</v>
      </c>
      <c r="O295" s="71"/>
      <c r="P295" s="201">
        <f>O295*H295</f>
        <v>0</v>
      </c>
      <c r="Q295" s="201">
        <v>9.0000000000000006E-5</v>
      </c>
      <c r="R295" s="201">
        <f>Q295*H295</f>
        <v>5.94E-3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84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279</v>
      </c>
      <c r="BM295" s="203" t="s">
        <v>1586</v>
      </c>
    </row>
    <row r="296" spans="1:65" s="2" customFormat="1" ht="11.25">
      <c r="A296" s="34"/>
      <c r="B296" s="35"/>
      <c r="C296" s="36"/>
      <c r="D296" s="205" t="s">
        <v>281</v>
      </c>
      <c r="E296" s="36"/>
      <c r="F296" s="206" t="s">
        <v>8591</v>
      </c>
      <c r="G296" s="36"/>
      <c r="H296" s="36"/>
      <c r="I296" s="207"/>
      <c r="J296" s="36"/>
      <c r="K296" s="36"/>
      <c r="L296" s="39"/>
      <c r="M296" s="208"/>
      <c r="N296" s="209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281</v>
      </c>
      <c r="AU296" s="17" t="s">
        <v>84</v>
      </c>
    </row>
    <row r="297" spans="1:65" s="2" customFormat="1" ht="37.9" customHeight="1">
      <c r="A297" s="34"/>
      <c r="B297" s="35"/>
      <c r="C297" s="192" t="s">
        <v>789</v>
      </c>
      <c r="D297" s="192" t="s">
        <v>274</v>
      </c>
      <c r="E297" s="193" t="s">
        <v>8592</v>
      </c>
      <c r="F297" s="194" t="s">
        <v>8593</v>
      </c>
      <c r="G297" s="195" t="s">
        <v>185</v>
      </c>
      <c r="H297" s="196">
        <v>100</v>
      </c>
      <c r="I297" s="197"/>
      <c r="J297" s="198">
        <f>ROUND(I297*H297,2)</f>
        <v>0</v>
      </c>
      <c r="K297" s="194" t="s">
        <v>278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1.2E-4</v>
      </c>
      <c r="R297" s="201">
        <f>Q297*H297</f>
        <v>1.2E-2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279</v>
      </c>
      <c r="BM297" s="203" t="s">
        <v>1598</v>
      </c>
    </row>
    <row r="298" spans="1:65" s="2" customFormat="1" ht="11.25">
      <c r="A298" s="34"/>
      <c r="B298" s="35"/>
      <c r="C298" s="36"/>
      <c r="D298" s="205" t="s">
        <v>281</v>
      </c>
      <c r="E298" s="36"/>
      <c r="F298" s="206" t="s">
        <v>8594</v>
      </c>
      <c r="G298" s="36"/>
      <c r="H298" s="36"/>
      <c r="I298" s="207"/>
      <c r="J298" s="36"/>
      <c r="K298" s="36"/>
      <c r="L298" s="39"/>
      <c r="M298" s="208"/>
      <c r="N298" s="209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281</v>
      </c>
      <c r="AU298" s="17" t="s">
        <v>84</v>
      </c>
    </row>
    <row r="299" spans="1:65" s="2" customFormat="1" ht="37.9" customHeight="1">
      <c r="A299" s="34"/>
      <c r="B299" s="35"/>
      <c r="C299" s="192" t="s">
        <v>794</v>
      </c>
      <c r="D299" s="192" t="s">
        <v>274</v>
      </c>
      <c r="E299" s="193" t="s">
        <v>8595</v>
      </c>
      <c r="F299" s="194" t="s">
        <v>8596</v>
      </c>
      <c r="G299" s="195" t="s">
        <v>185</v>
      </c>
      <c r="H299" s="196">
        <v>142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1.9000000000000001E-4</v>
      </c>
      <c r="R299" s="201">
        <f>Q299*H299</f>
        <v>2.6980000000000001E-2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279</v>
      </c>
      <c r="BM299" s="203" t="s">
        <v>1611</v>
      </c>
    </row>
    <row r="300" spans="1:65" s="2" customFormat="1" ht="11.25">
      <c r="A300" s="34"/>
      <c r="B300" s="35"/>
      <c r="C300" s="36"/>
      <c r="D300" s="205" t="s">
        <v>281</v>
      </c>
      <c r="E300" s="36"/>
      <c r="F300" s="206" t="s">
        <v>8597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2" customFormat="1" ht="22.9" customHeight="1">
      <c r="B301" s="176"/>
      <c r="C301" s="177"/>
      <c r="D301" s="178" t="s">
        <v>75</v>
      </c>
      <c r="E301" s="190" t="s">
        <v>8598</v>
      </c>
      <c r="F301" s="190" t="s">
        <v>8599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SUM(P302:P303)</f>
        <v>0</v>
      </c>
      <c r="Q301" s="184"/>
      <c r="R301" s="185">
        <f>SUM(R302:R303)</f>
        <v>0</v>
      </c>
      <c r="S301" s="184"/>
      <c r="T301" s="186">
        <f>SUM(T302:T303)</f>
        <v>0</v>
      </c>
      <c r="AR301" s="187" t="s">
        <v>16</v>
      </c>
      <c r="AT301" s="188" t="s">
        <v>75</v>
      </c>
      <c r="AU301" s="188" t="s">
        <v>16</v>
      </c>
      <c r="AY301" s="187" t="s">
        <v>272</v>
      </c>
      <c r="BK301" s="189">
        <f>SUM(BK302:BK303)</f>
        <v>0</v>
      </c>
    </row>
    <row r="302" spans="1:65" s="2" customFormat="1" ht="16.5" customHeight="1">
      <c r="A302" s="34"/>
      <c r="B302" s="35"/>
      <c r="C302" s="192" t="s">
        <v>802</v>
      </c>
      <c r="D302" s="192" t="s">
        <v>274</v>
      </c>
      <c r="E302" s="193" t="s">
        <v>8600</v>
      </c>
      <c r="F302" s="194" t="s">
        <v>8601</v>
      </c>
      <c r="G302" s="195" t="s">
        <v>952</v>
      </c>
      <c r="H302" s="196">
        <v>71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1631</v>
      </c>
    </row>
    <row r="303" spans="1:65" s="2" customFormat="1" ht="11.25">
      <c r="A303" s="34"/>
      <c r="B303" s="35"/>
      <c r="C303" s="36"/>
      <c r="D303" s="205" t="s">
        <v>281</v>
      </c>
      <c r="E303" s="36"/>
      <c r="F303" s="206" t="s">
        <v>8602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84</v>
      </c>
    </row>
    <row r="304" spans="1:65" s="12" customFormat="1" ht="22.9" customHeight="1">
      <c r="B304" s="176"/>
      <c r="C304" s="177"/>
      <c r="D304" s="178" t="s">
        <v>75</v>
      </c>
      <c r="E304" s="190" t="s">
        <v>8603</v>
      </c>
      <c r="F304" s="190" t="s">
        <v>8604</v>
      </c>
      <c r="G304" s="177"/>
      <c r="H304" s="177"/>
      <c r="I304" s="180"/>
      <c r="J304" s="191">
        <f>BK304</f>
        <v>0</v>
      </c>
      <c r="K304" s="177"/>
      <c r="L304" s="182"/>
      <c r="M304" s="183"/>
      <c r="N304" s="184"/>
      <c r="O304" s="184"/>
      <c r="P304" s="185">
        <f>SUM(P305:P308)</f>
        <v>0</v>
      </c>
      <c r="Q304" s="184"/>
      <c r="R304" s="185">
        <f>SUM(R305:R308)</f>
        <v>9.999999999999998E-4</v>
      </c>
      <c r="S304" s="184"/>
      <c r="T304" s="186">
        <f>SUM(T305:T308)</f>
        <v>0</v>
      </c>
      <c r="AR304" s="187" t="s">
        <v>16</v>
      </c>
      <c r="AT304" s="188" t="s">
        <v>75</v>
      </c>
      <c r="AU304" s="188" t="s">
        <v>16</v>
      </c>
      <c r="AY304" s="187" t="s">
        <v>272</v>
      </c>
      <c r="BK304" s="189">
        <f>SUM(BK305:BK308)</f>
        <v>0</v>
      </c>
    </row>
    <row r="305" spans="1:65" s="2" customFormat="1" ht="21.75" customHeight="1">
      <c r="A305" s="34"/>
      <c r="B305" s="35"/>
      <c r="C305" s="192" t="s">
        <v>809</v>
      </c>
      <c r="D305" s="192" t="s">
        <v>274</v>
      </c>
      <c r="E305" s="193" t="s">
        <v>8605</v>
      </c>
      <c r="F305" s="194" t="s">
        <v>8606</v>
      </c>
      <c r="G305" s="195" t="s">
        <v>952</v>
      </c>
      <c r="H305" s="196">
        <v>6</v>
      </c>
      <c r="I305" s="197"/>
      <c r="J305" s="198">
        <f>ROUND(I305*H305,2)</f>
        <v>0</v>
      </c>
      <c r="K305" s="194" t="s">
        <v>278</v>
      </c>
      <c r="L305" s="39"/>
      <c r="M305" s="199" t="s">
        <v>1</v>
      </c>
      <c r="N305" s="200" t="s">
        <v>41</v>
      </c>
      <c r="O305" s="71"/>
      <c r="P305" s="201">
        <f>O305*H305</f>
        <v>0</v>
      </c>
      <c r="Q305" s="201">
        <v>1.2999999999999999E-4</v>
      </c>
      <c r="R305" s="201">
        <f>Q305*H305</f>
        <v>7.7999999999999988E-4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279</v>
      </c>
      <c r="AT305" s="203" t="s">
        <v>274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1652</v>
      </c>
    </row>
    <row r="306" spans="1:65" s="2" customFormat="1" ht="11.25">
      <c r="A306" s="34"/>
      <c r="B306" s="35"/>
      <c r="C306" s="36"/>
      <c r="D306" s="205" t="s">
        <v>281</v>
      </c>
      <c r="E306" s="36"/>
      <c r="F306" s="206" t="s">
        <v>8607</v>
      </c>
      <c r="G306" s="36"/>
      <c r="H306" s="36"/>
      <c r="I306" s="207"/>
      <c r="J306" s="36"/>
      <c r="K306" s="36"/>
      <c r="L306" s="39"/>
      <c r="M306" s="208"/>
      <c r="N306" s="209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281</v>
      </c>
      <c r="AU306" s="17" t="s">
        <v>84</v>
      </c>
    </row>
    <row r="307" spans="1:65" s="2" customFormat="1" ht="24.2" customHeight="1">
      <c r="A307" s="34"/>
      <c r="B307" s="35"/>
      <c r="C307" s="192" t="s">
        <v>816</v>
      </c>
      <c r="D307" s="192" t="s">
        <v>274</v>
      </c>
      <c r="E307" s="193" t="s">
        <v>8608</v>
      </c>
      <c r="F307" s="194" t="s">
        <v>8609</v>
      </c>
      <c r="G307" s="195" t="s">
        <v>952</v>
      </c>
      <c r="H307" s="196">
        <v>1</v>
      </c>
      <c r="I307" s="197"/>
      <c r="J307" s="198">
        <f>ROUND(I307*H307,2)</f>
        <v>0</v>
      </c>
      <c r="K307" s="194" t="s">
        <v>278</v>
      </c>
      <c r="L307" s="39"/>
      <c r="M307" s="199" t="s">
        <v>1</v>
      </c>
      <c r="N307" s="200" t="s">
        <v>41</v>
      </c>
      <c r="O307" s="71"/>
      <c r="P307" s="201">
        <f>O307*H307</f>
        <v>0</v>
      </c>
      <c r="Q307" s="201">
        <v>2.2000000000000001E-4</v>
      </c>
      <c r="R307" s="201">
        <f>Q307*H307</f>
        <v>2.2000000000000001E-4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84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1671</v>
      </c>
    </row>
    <row r="308" spans="1:65" s="2" customFormat="1" ht="11.25">
      <c r="A308" s="34"/>
      <c r="B308" s="35"/>
      <c r="C308" s="36"/>
      <c r="D308" s="205" t="s">
        <v>281</v>
      </c>
      <c r="E308" s="36"/>
      <c r="F308" s="206" t="s">
        <v>8610</v>
      </c>
      <c r="G308" s="36"/>
      <c r="H308" s="36"/>
      <c r="I308" s="207"/>
      <c r="J308" s="36"/>
      <c r="K308" s="36"/>
      <c r="L308" s="39"/>
      <c r="M308" s="208"/>
      <c r="N308" s="209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281</v>
      </c>
      <c r="AU308" s="17" t="s">
        <v>84</v>
      </c>
    </row>
    <row r="309" spans="1:65" s="12" customFormat="1" ht="22.9" customHeight="1">
      <c r="B309" s="176"/>
      <c r="C309" s="177"/>
      <c r="D309" s="178" t="s">
        <v>75</v>
      </c>
      <c r="E309" s="190" t="s">
        <v>8611</v>
      </c>
      <c r="F309" s="190" t="s">
        <v>8612</v>
      </c>
      <c r="G309" s="177"/>
      <c r="H309" s="177"/>
      <c r="I309" s="180"/>
      <c r="J309" s="191">
        <f>BK309</f>
        <v>0</v>
      </c>
      <c r="K309" s="177"/>
      <c r="L309" s="182"/>
      <c r="M309" s="183"/>
      <c r="N309" s="184"/>
      <c r="O309" s="184"/>
      <c r="P309" s="185">
        <f>SUM(P310:P328)</f>
        <v>0</v>
      </c>
      <c r="Q309" s="184"/>
      <c r="R309" s="185">
        <f>SUM(R310:R328)</f>
        <v>1.8000000000000002E-3</v>
      </c>
      <c r="S309" s="184"/>
      <c r="T309" s="186">
        <f>SUM(T310:T328)</f>
        <v>0</v>
      </c>
      <c r="AR309" s="187" t="s">
        <v>16</v>
      </c>
      <c r="AT309" s="188" t="s">
        <v>75</v>
      </c>
      <c r="AU309" s="188" t="s">
        <v>16</v>
      </c>
      <c r="AY309" s="187" t="s">
        <v>272</v>
      </c>
      <c r="BK309" s="189">
        <f>SUM(BK310:BK328)</f>
        <v>0</v>
      </c>
    </row>
    <row r="310" spans="1:65" s="2" customFormat="1" ht="62.65" customHeight="1">
      <c r="A310" s="34"/>
      <c r="B310" s="35"/>
      <c r="C310" s="232" t="s">
        <v>824</v>
      </c>
      <c r="D310" s="232" t="s">
        <v>394</v>
      </c>
      <c r="E310" s="233" t="s">
        <v>8613</v>
      </c>
      <c r="F310" s="234" t="s">
        <v>8614</v>
      </c>
      <c r="G310" s="235" t="s">
        <v>952</v>
      </c>
      <c r="H310" s="236">
        <v>25</v>
      </c>
      <c r="I310" s="237"/>
      <c r="J310" s="238">
        <f t="shared" ref="J310:J317" si="0">ROUND(I310*H310,2)</f>
        <v>0</v>
      </c>
      <c r="K310" s="234" t="s">
        <v>8417</v>
      </c>
      <c r="L310" s="239"/>
      <c r="M310" s="240" t="s">
        <v>1</v>
      </c>
      <c r="N310" s="241" t="s">
        <v>41</v>
      </c>
      <c r="O310" s="71"/>
      <c r="P310" s="201">
        <f t="shared" ref="P310:P317" si="1">O310*H310</f>
        <v>0</v>
      </c>
      <c r="Q310" s="201">
        <v>0</v>
      </c>
      <c r="R310" s="201">
        <f t="shared" ref="R310:R317" si="2">Q310*H310</f>
        <v>0</v>
      </c>
      <c r="S310" s="201">
        <v>0</v>
      </c>
      <c r="T310" s="202">
        <f t="shared" ref="T310:T317" si="3"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313</v>
      </c>
      <c r="AT310" s="203" t="s">
        <v>394</v>
      </c>
      <c r="AU310" s="203" t="s">
        <v>84</v>
      </c>
      <c r="AY310" s="17" t="s">
        <v>272</v>
      </c>
      <c r="BE310" s="204">
        <f t="shared" ref="BE310:BE317" si="4">IF(N310="základní",J310,0)</f>
        <v>0</v>
      </c>
      <c r="BF310" s="204">
        <f t="shared" ref="BF310:BF317" si="5">IF(N310="snížená",J310,0)</f>
        <v>0</v>
      </c>
      <c r="BG310" s="204">
        <f t="shared" ref="BG310:BG317" si="6">IF(N310="zákl. přenesená",J310,0)</f>
        <v>0</v>
      </c>
      <c r="BH310" s="204">
        <f t="shared" ref="BH310:BH317" si="7">IF(N310="sníž. přenesená",J310,0)</f>
        <v>0</v>
      </c>
      <c r="BI310" s="204">
        <f t="shared" ref="BI310:BI317" si="8">IF(N310="nulová",J310,0)</f>
        <v>0</v>
      </c>
      <c r="BJ310" s="17" t="s">
        <v>16</v>
      </c>
      <c r="BK310" s="204">
        <f t="shared" ref="BK310:BK317" si="9">ROUND(I310*H310,2)</f>
        <v>0</v>
      </c>
      <c r="BL310" s="17" t="s">
        <v>279</v>
      </c>
      <c r="BM310" s="203" t="s">
        <v>1786</v>
      </c>
    </row>
    <row r="311" spans="1:65" s="2" customFormat="1" ht="62.65" customHeight="1">
      <c r="A311" s="34"/>
      <c r="B311" s="35"/>
      <c r="C311" s="232" t="s">
        <v>844</v>
      </c>
      <c r="D311" s="232" t="s">
        <v>394</v>
      </c>
      <c r="E311" s="233" t="s">
        <v>8615</v>
      </c>
      <c r="F311" s="234" t="s">
        <v>8616</v>
      </c>
      <c r="G311" s="235" t="s">
        <v>952</v>
      </c>
      <c r="H311" s="236">
        <v>18</v>
      </c>
      <c r="I311" s="237"/>
      <c r="J311" s="238">
        <f t="shared" si="0"/>
        <v>0</v>
      </c>
      <c r="K311" s="234" t="s">
        <v>8417</v>
      </c>
      <c r="L311" s="239"/>
      <c r="M311" s="240" t="s">
        <v>1</v>
      </c>
      <c r="N311" s="241" t="s">
        <v>41</v>
      </c>
      <c r="O311" s="71"/>
      <c r="P311" s="201">
        <f t="shared" si="1"/>
        <v>0</v>
      </c>
      <c r="Q311" s="201">
        <v>0</v>
      </c>
      <c r="R311" s="201">
        <f t="shared" si="2"/>
        <v>0</v>
      </c>
      <c r="S311" s="201">
        <v>0</v>
      </c>
      <c r="T311" s="202">
        <f t="shared" si="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84</v>
      </c>
      <c r="AY311" s="17" t="s">
        <v>272</v>
      </c>
      <c r="BE311" s="204">
        <f t="shared" si="4"/>
        <v>0</v>
      </c>
      <c r="BF311" s="204">
        <f t="shared" si="5"/>
        <v>0</v>
      </c>
      <c r="BG311" s="204">
        <f t="shared" si="6"/>
        <v>0</v>
      </c>
      <c r="BH311" s="204">
        <f t="shared" si="7"/>
        <v>0</v>
      </c>
      <c r="BI311" s="204">
        <f t="shared" si="8"/>
        <v>0</v>
      </c>
      <c r="BJ311" s="17" t="s">
        <v>16</v>
      </c>
      <c r="BK311" s="204">
        <f t="shared" si="9"/>
        <v>0</v>
      </c>
      <c r="BL311" s="17" t="s">
        <v>279</v>
      </c>
      <c r="BM311" s="203" t="s">
        <v>1801</v>
      </c>
    </row>
    <row r="312" spans="1:65" s="2" customFormat="1" ht="62.65" customHeight="1">
      <c r="A312" s="34"/>
      <c r="B312" s="35"/>
      <c r="C312" s="232" t="s">
        <v>856</v>
      </c>
      <c r="D312" s="232" t="s">
        <v>394</v>
      </c>
      <c r="E312" s="233" t="s">
        <v>8617</v>
      </c>
      <c r="F312" s="234" t="s">
        <v>8618</v>
      </c>
      <c r="G312" s="235" t="s">
        <v>952</v>
      </c>
      <c r="H312" s="236">
        <v>12</v>
      </c>
      <c r="I312" s="237"/>
      <c r="J312" s="238">
        <f t="shared" si="0"/>
        <v>0</v>
      </c>
      <c r="K312" s="234" t="s">
        <v>8417</v>
      </c>
      <c r="L312" s="239"/>
      <c r="M312" s="240" t="s">
        <v>1</v>
      </c>
      <c r="N312" s="241" t="s">
        <v>41</v>
      </c>
      <c r="O312" s="71"/>
      <c r="P312" s="201">
        <f t="shared" si="1"/>
        <v>0</v>
      </c>
      <c r="Q312" s="201">
        <v>0</v>
      </c>
      <c r="R312" s="201">
        <f t="shared" si="2"/>
        <v>0</v>
      </c>
      <c r="S312" s="201">
        <v>0</v>
      </c>
      <c r="T312" s="202">
        <f t="shared" si="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313</v>
      </c>
      <c r="AT312" s="203" t="s">
        <v>394</v>
      </c>
      <c r="AU312" s="203" t="s">
        <v>84</v>
      </c>
      <c r="AY312" s="17" t="s">
        <v>272</v>
      </c>
      <c r="BE312" s="204">
        <f t="shared" si="4"/>
        <v>0</v>
      </c>
      <c r="BF312" s="204">
        <f t="shared" si="5"/>
        <v>0</v>
      </c>
      <c r="BG312" s="204">
        <f t="shared" si="6"/>
        <v>0</v>
      </c>
      <c r="BH312" s="204">
        <f t="shared" si="7"/>
        <v>0</v>
      </c>
      <c r="BI312" s="204">
        <f t="shared" si="8"/>
        <v>0</v>
      </c>
      <c r="BJ312" s="17" t="s">
        <v>16</v>
      </c>
      <c r="BK312" s="204">
        <f t="shared" si="9"/>
        <v>0</v>
      </c>
      <c r="BL312" s="17" t="s">
        <v>279</v>
      </c>
      <c r="BM312" s="203" t="s">
        <v>1815</v>
      </c>
    </row>
    <row r="313" spans="1:65" s="2" customFormat="1" ht="62.65" customHeight="1">
      <c r="A313" s="34"/>
      <c r="B313" s="35"/>
      <c r="C313" s="232" t="s">
        <v>871</v>
      </c>
      <c r="D313" s="232" t="s">
        <v>394</v>
      </c>
      <c r="E313" s="233" t="s">
        <v>8619</v>
      </c>
      <c r="F313" s="234" t="s">
        <v>8620</v>
      </c>
      <c r="G313" s="235" t="s">
        <v>952</v>
      </c>
      <c r="H313" s="236">
        <v>12</v>
      </c>
      <c r="I313" s="237"/>
      <c r="J313" s="238">
        <f t="shared" si="0"/>
        <v>0</v>
      </c>
      <c r="K313" s="234" t="s">
        <v>8417</v>
      </c>
      <c r="L313" s="239"/>
      <c r="M313" s="240" t="s">
        <v>1</v>
      </c>
      <c r="N313" s="241" t="s">
        <v>41</v>
      </c>
      <c r="O313" s="71"/>
      <c r="P313" s="201">
        <f t="shared" si="1"/>
        <v>0</v>
      </c>
      <c r="Q313" s="201">
        <v>0</v>
      </c>
      <c r="R313" s="201">
        <f t="shared" si="2"/>
        <v>0</v>
      </c>
      <c r="S313" s="201">
        <v>0</v>
      </c>
      <c r="T313" s="202">
        <f t="shared" si="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313</v>
      </c>
      <c r="AT313" s="203" t="s">
        <v>394</v>
      </c>
      <c r="AU313" s="203" t="s">
        <v>84</v>
      </c>
      <c r="AY313" s="17" t="s">
        <v>272</v>
      </c>
      <c r="BE313" s="204">
        <f t="shared" si="4"/>
        <v>0</v>
      </c>
      <c r="BF313" s="204">
        <f t="shared" si="5"/>
        <v>0</v>
      </c>
      <c r="BG313" s="204">
        <f t="shared" si="6"/>
        <v>0</v>
      </c>
      <c r="BH313" s="204">
        <f t="shared" si="7"/>
        <v>0</v>
      </c>
      <c r="BI313" s="204">
        <f t="shared" si="8"/>
        <v>0</v>
      </c>
      <c r="BJ313" s="17" t="s">
        <v>16</v>
      </c>
      <c r="BK313" s="204">
        <f t="shared" si="9"/>
        <v>0</v>
      </c>
      <c r="BL313" s="17" t="s">
        <v>279</v>
      </c>
      <c r="BM313" s="203" t="s">
        <v>1892</v>
      </c>
    </row>
    <row r="314" spans="1:65" s="2" customFormat="1" ht="62.65" customHeight="1">
      <c r="A314" s="34"/>
      <c r="B314" s="35"/>
      <c r="C314" s="232" t="s">
        <v>901</v>
      </c>
      <c r="D314" s="232" t="s">
        <v>394</v>
      </c>
      <c r="E314" s="233" t="s">
        <v>8621</v>
      </c>
      <c r="F314" s="234" t="s">
        <v>8622</v>
      </c>
      <c r="G314" s="235" t="s">
        <v>952</v>
      </c>
      <c r="H314" s="236">
        <v>2</v>
      </c>
      <c r="I314" s="237"/>
      <c r="J314" s="238">
        <f t="shared" si="0"/>
        <v>0</v>
      </c>
      <c r="K314" s="234" t="s">
        <v>8417</v>
      </c>
      <c r="L314" s="239"/>
      <c r="M314" s="240" t="s">
        <v>1</v>
      </c>
      <c r="N314" s="241" t="s">
        <v>41</v>
      </c>
      <c r="O314" s="71"/>
      <c r="P314" s="201">
        <f t="shared" si="1"/>
        <v>0</v>
      </c>
      <c r="Q314" s="201">
        <v>0</v>
      </c>
      <c r="R314" s="201">
        <f t="shared" si="2"/>
        <v>0</v>
      </c>
      <c r="S314" s="201">
        <v>0</v>
      </c>
      <c r="T314" s="202">
        <f t="shared" si="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313</v>
      </c>
      <c r="AT314" s="203" t="s">
        <v>394</v>
      </c>
      <c r="AU314" s="203" t="s">
        <v>84</v>
      </c>
      <c r="AY314" s="17" t="s">
        <v>272</v>
      </c>
      <c r="BE314" s="204">
        <f t="shared" si="4"/>
        <v>0</v>
      </c>
      <c r="BF314" s="204">
        <f t="shared" si="5"/>
        <v>0</v>
      </c>
      <c r="BG314" s="204">
        <f t="shared" si="6"/>
        <v>0</v>
      </c>
      <c r="BH314" s="204">
        <f t="shared" si="7"/>
        <v>0</v>
      </c>
      <c r="BI314" s="204">
        <f t="shared" si="8"/>
        <v>0</v>
      </c>
      <c r="BJ314" s="17" t="s">
        <v>16</v>
      </c>
      <c r="BK314" s="204">
        <f t="shared" si="9"/>
        <v>0</v>
      </c>
      <c r="BL314" s="17" t="s">
        <v>279</v>
      </c>
      <c r="BM314" s="203" t="s">
        <v>1897</v>
      </c>
    </row>
    <row r="315" spans="1:65" s="2" customFormat="1" ht="62.65" customHeight="1">
      <c r="A315" s="34"/>
      <c r="B315" s="35"/>
      <c r="C315" s="232" t="s">
        <v>921</v>
      </c>
      <c r="D315" s="232" t="s">
        <v>394</v>
      </c>
      <c r="E315" s="233" t="s">
        <v>8623</v>
      </c>
      <c r="F315" s="234" t="s">
        <v>8624</v>
      </c>
      <c r="G315" s="235" t="s">
        <v>952</v>
      </c>
      <c r="H315" s="236">
        <v>8</v>
      </c>
      <c r="I315" s="237"/>
      <c r="J315" s="238">
        <f t="shared" si="0"/>
        <v>0</v>
      </c>
      <c r="K315" s="234" t="s">
        <v>8417</v>
      </c>
      <c r="L315" s="239"/>
      <c r="M315" s="240" t="s">
        <v>1</v>
      </c>
      <c r="N315" s="241" t="s">
        <v>41</v>
      </c>
      <c r="O315" s="71"/>
      <c r="P315" s="201">
        <f t="shared" si="1"/>
        <v>0</v>
      </c>
      <c r="Q315" s="201">
        <v>0</v>
      </c>
      <c r="R315" s="201">
        <f t="shared" si="2"/>
        <v>0</v>
      </c>
      <c r="S315" s="201">
        <v>0</v>
      </c>
      <c r="T315" s="202">
        <f t="shared" si="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313</v>
      </c>
      <c r="AT315" s="203" t="s">
        <v>394</v>
      </c>
      <c r="AU315" s="203" t="s">
        <v>84</v>
      </c>
      <c r="AY315" s="17" t="s">
        <v>272</v>
      </c>
      <c r="BE315" s="204">
        <f t="shared" si="4"/>
        <v>0</v>
      </c>
      <c r="BF315" s="204">
        <f t="shared" si="5"/>
        <v>0</v>
      </c>
      <c r="BG315" s="204">
        <f t="shared" si="6"/>
        <v>0</v>
      </c>
      <c r="BH315" s="204">
        <f t="shared" si="7"/>
        <v>0</v>
      </c>
      <c r="BI315" s="204">
        <f t="shared" si="8"/>
        <v>0</v>
      </c>
      <c r="BJ315" s="17" t="s">
        <v>16</v>
      </c>
      <c r="BK315" s="204">
        <f t="shared" si="9"/>
        <v>0</v>
      </c>
      <c r="BL315" s="17" t="s">
        <v>279</v>
      </c>
      <c r="BM315" s="203" t="s">
        <v>1908</v>
      </c>
    </row>
    <row r="316" spans="1:65" s="2" customFormat="1" ht="62.65" customHeight="1">
      <c r="A316" s="34"/>
      <c r="B316" s="35"/>
      <c r="C316" s="232" t="s">
        <v>936</v>
      </c>
      <c r="D316" s="232" t="s">
        <v>394</v>
      </c>
      <c r="E316" s="233" t="s">
        <v>8625</v>
      </c>
      <c r="F316" s="234" t="s">
        <v>8626</v>
      </c>
      <c r="G316" s="235" t="s">
        <v>952</v>
      </c>
      <c r="H316" s="236">
        <v>1</v>
      </c>
      <c r="I316" s="237"/>
      <c r="J316" s="238">
        <f t="shared" si="0"/>
        <v>0</v>
      </c>
      <c r="K316" s="234" t="s">
        <v>8417</v>
      </c>
      <c r="L316" s="239"/>
      <c r="M316" s="240" t="s">
        <v>1</v>
      </c>
      <c r="N316" s="241" t="s">
        <v>41</v>
      </c>
      <c r="O316" s="71"/>
      <c r="P316" s="201">
        <f t="shared" si="1"/>
        <v>0</v>
      </c>
      <c r="Q316" s="201">
        <v>0</v>
      </c>
      <c r="R316" s="201">
        <f t="shared" si="2"/>
        <v>0</v>
      </c>
      <c r="S316" s="201">
        <v>0</v>
      </c>
      <c r="T316" s="202">
        <f t="shared" si="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313</v>
      </c>
      <c r="AT316" s="203" t="s">
        <v>394</v>
      </c>
      <c r="AU316" s="203" t="s">
        <v>84</v>
      </c>
      <c r="AY316" s="17" t="s">
        <v>272</v>
      </c>
      <c r="BE316" s="204">
        <f t="shared" si="4"/>
        <v>0</v>
      </c>
      <c r="BF316" s="204">
        <f t="shared" si="5"/>
        <v>0</v>
      </c>
      <c r="BG316" s="204">
        <f t="shared" si="6"/>
        <v>0</v>
      </c>
      <c r="BH316" s="204">
        <f t="shared" si="7"/>
        <v>0</v>
      </c>
      <c r="BI316" s="204">
        <f t="shared" si="8"/>
        <v>0</v>
      </c>
      <c r="BJ316" s="17" t="s">
        <v>16</v>
      </c>
      <c r="BK316" s="204">
        <f t="shared" si="9"/>
        <v>0</v>
      </c>
      <c r="BL316" s="17" t="s">
        <v>279</v>
      </c>
      <c r="BM316" s="203" t="s">
        <v>1937</v>
      </c>
    </row>
    <row r="317" spans="1:65" s="2" customFormat="1" ht="16.5" customHeight="1">
      <c r="A317" s="34"/>
      <c r="B317" s="35"/>
      <c r="C317" s="232" t="s">
        <v>941</v>
      </c>
      <c r="D317" s="232" t="s">
        <v>394</v>
      </c>
      <c r="E317" s="233" t="s">
        <v>8627</v>
      </c>
      <c r="F317" s="234" t="s">
        <v>8628</v>
      </c>
      <c r="G317" s="235" t="s">
        <v>952</v>
      </c>
      <c r="H317" s="236">
        <v>11</v>
      </c>
      <c r="I317" s="237"/>
      <c r="J317" s="238">
        <f t="shared" si="0"/>
        <v>0</v>
      </c>
      <c r="K317" s="234" t="s">
        <v>8417</v>
      </c>
      <c r="L317" s="239"/>
      <c r="M317" s="240" t="s">
        <v>1</v>
      </c>
      <c r="N317" s="241" t="s">
        <v>41</v>
      </c>
      <c r="O317" s="71"/>
      <c r="P317" s="201">
        <f t="shared" si="1"/>
        <v>0</v>
      </c>
      <c r="Q317" s="201">
        <v>0</v>
      </c>
      <c r="R317" s="201">
        <f t="shared" si="2"/>
        <v>0</v>
      </c>
      <c r="S317" s="201">
        <v>0</v>
      </c>
      <c r="T317" s="202">
        <f t="shared" si="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313</v>
      </c>
      <c r="AT317" s="203" t="s">
        <v>394</v>
      </c>
      <c r="AU317" s="203" t="s">
        <v>84</v>
      </c>
      <c r="AY317" s="17" t="s">
        <v>272</v>
      </c>
      <c r="BE317" s="204">
        <f t="shared" si="4"/>
        <v>0</v>
      </c>
      <c r="BF317" s="204">
        <f t="shared" si="5"/>
        <v>0</v>
      </c>
      <c r="BG317" s="204">
        <f t="shared" si="6"/>
        <v>0</v>
      </c>
      <c r="BH317" s="204">
        <f t="shared" si="7"/>
        <v>0</v>
      </c>
      <c r="BI317" s="204">
        <f t="shared" si="8"/>
        <v>0</v>
      </c>
      <c r="BJ317" s="17" t="s">
        <v>16</v>
      </c>
      <c r="BK317" s="204">
        <f t="shared" si="9"/>
        <v>0</v>
      </c>
      <c r="BL317" s="17" t="s">
        <v>279</v>
      </c>
      <c r="BM317" s="203" t="s">
        <v>1954</v>
      </c>
    </row>
    <row r="318" spans="1:65" s="13" customFormat="1" ht="33.75">
      <c r="B318" s="210"/>
      <c r="C318" s="211"/>
      <c r="D318" s="212" t="s">
        <v>283</v>
      </c>
      <c r="E318" s="213" t="s">
        <v>1</v>
      </c>
      <c r="F318" s="214" t="s">
        <v>8629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33.75">
      <c r="B319" s="210"/>
      <c r="C319" s="211"/>
      <c r="D319" s="212" t="s">
        <v>283</v>
      </c>
      <c r="E319" s="213" t="s">
        <v>1</v>
      </c>
      <c r="F319" s="214" t="s">
        <v>8630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3" customFormat="1" ht="11.25">
      <c r="B320" s="210"/>
      <c r="C320" s="211"/>
      <c r="D320" s="212" t="s">
        <v>283</v>
      </c>
      <c r="E320" s="213" t="s">
        <v>1</v>
      </c>
      <c r="F320" s="214" t="s">
        <v>285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84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>
      <c r="B321" s="221"/>
      <c r="C321" s="222"/>
      <c r="D321" s="212" t="s">
        <v>283</v>
      </c>
      <c r="E321" s="223" t="s">
        <v>1</v>
      </c>
      <c r="F321" s="224" t="s">
        <v>330</v>
      </c>
      <c r="G321" s="222"/>
      <c r="H321" s="225">
        <v>11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84</v>
      </c>
      <c r="AV321" s="14" t="s">
        <v>84</v>
      </c>
      <c r="AW321" s="14" t="s">
        <v>32</v>
      </c>
      <c r="AX321" s="14" t="s">
        <v>16</v>
      </c>
      <c r="AY321" s="231" t="s">
        <v>272</v>
      </c>
    </row>
    <row r="322" spans="1:65" s="2" customFormat="1" ht="16.5" customHeight="1">
      <c r="A322" s="34"/>
      <c r="B322" s="35"/>
      <c r="C322" s="232" t="s">
        <v>949</v>
      </c>
      <c r="D322" s="232" t="s">
        <v>394</v>
      </c>
      <c r="E322" s="233" t="s">
        <v>8631</v>
      </c>
      <c r="F322" s="234" t="s">
        <v>8632</v>
      </c>
      <c r="G322" s="235" t="s">
        <v>952</v>
      </c>
      <c r="H322" s="236">
        <v>1</v>
      </c>
      <c r="I322" s="237"/>
      <c r="J322" s="238">
        <f>ROUND(I322*H322,2)</f>
        <v>0</v>
      </c>
      <c r="K322" s="234" t="s">
        <v>8417</v>
      </c>
      <c r="L322" s="239"/>
      <c r="M322" s="240" t="s">
        <v>1</v>
      </c>
      <c r="N322" s="241" t="s">
        <v>41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313</v>
      </c>
      <c r="AT322" s="203" t="s">
        <v>394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279</v>
      </c>
      <c r="BM322" s="203" t="s">
        <v>1967</v>
      </c>
    </row>
    <row r="323" spans="1:65" s="13" customFormat="1" ht="33.75">
      <c r="B323" s="210"/>
      <c r="C323" s="211"/>
      <c r="D323" s="212" t="s">
        <v>283</v>
      </c>
      <c r="E323" s="213" t="s">
        <v>1</v>
      </c>
      <c r="F323" s="214" t="s">
        <v>8629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283</v>
      </c>
      <c r="AU323" s="220" t="s">
        <v>84</v>
      </c>
      <c r="AV323" s="13" t="s">
        <v>16</v>
      </c>
      <c r="AW323" s="13" t="s">
        <v>32</v>
      </c>
      <c r="AX323" s="13" t="s">
        <v>76</v>
      </c>
      <c r="AY323" s="220" t="s">
        <v>272</v>
      </c>
    </row>
    <row r="324" spans="1:65" s="13" customFormat="1" ht="33.75">
      <c r="B324" s="210"/>
      <c r="C324" s="211"/>
      <c r="D324" s="212" t="s">
        <v>283</v>
      </c>
      <c r="E324" s="213" t="s">
        <v>1</v>
      </c>
      <c r="F324" s="214" t="s">
        <v>8630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3" customFormat="1" ht="11.25">
      <c r="B325" s="210"/>
      <c r="C325" s="211"/>
      <c r="D325" s="212" t="s">
        <v>283</v>
      </c>
      <c r="E325" s="213" t="s">
        <v>1</v>
      </c>
      <c r="F325" s="214" t="s">
        <v>285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4" customFormat="1" ht="11.25">
      <c r="B326" s="221"/>
      <c r="C326" s="222"/>
      <c r="D326" s="212" t="s">
        <v>283</v>
      </c>
      <c r="E326" s="223" t="s">
        <v>1</v>
      </c>
      <c r="F326" s="224" t="s">
        <v>16</v>
      </c>
      <c r="G326" s="222"/>
      <c r="H326" s="225">
        <v>1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283</v>
      </c>
      <c r="AU326" s="231" t="s">
        <v>84</v>
      </c>
      <c r="AV326" s="14" t="s">
        <v>84</v>
      </c>
      <c r="AW326" s="14" t="s">
        <v>32</v>
      </c>
      <c r="AX326" s="14" t="s">
        <v>16</v>
      </c>
      <c r="AY326" s="231" t="s">
        <v>272</v>
      </c>
    </row>
    <row r="327" spans="1:65" s="2" customFormat="1" ht="21.75" customHeight="1">
      <c r="A327" s="34"/>
      <c r="B327" s="35"/>
      <c r="C327" s="192" t="s">
        <v>957</v>
      </c>
      <c r="D327" s="192" t="s">
        <v>274</v>
      </c>
      <c r="E327" s="193" t="s">
        <v>8633</v>
      </c>
      <c r="F327" s="194" t="s">
        <v>8634</v>
      </c>
      <c r="G327" s="195" t="s">
        <v>952</v>
      </c>
      <c r="H327" s="196">
        <v>90</v>
      </c>
      <c r="I327" s="197"/>
      <c r="J327" s="198">
        <f>ROUND(I327*H327,2)</f>
        <v>0</v>
      </c>
      <c r="K327" s="194" t="s">
        <v>278</v>
      </c>
      <c r="L327" s="39"/>
      <c r="M327" s="199" t="s">
        <v>1</v>
      </c>
      <c r="N327" s="200" t="s">
        <v>41</v>
      </c>
      <c r="O327" s="71"/>
      <c r="P327" s="201">
        <f>O327*H327</f>
        <v>0</v>
      </c>
      <c r="Q327" s="201">
        <v>2.0000000000000002E-5</v>
      </c>
      <c r="R327" s="201">
        <f>Q327*H327</f>
        <v>1.8000000000000002E-3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84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279</v>
      </c>
      <c r="BM327" s="203" t="s">
        <v>1981</v>
      </c>
    </row>
    <row r="328" spans="1:65" s="2" customFormat="1" ht="11.25">
      <c r="A328" s="34"/>
      <c r="B328" s="35"/>
      <c r="C328" s="36"/>
      <c r="D328" s="205" t="s">
        <v>281</v>
      </c>
      <c r="E328" s="36"/>
      <c r="F328" s="206" t="s">
        <v>8635</v>
      </c>
      <c r="G328" s="36"/>
      <c r="H328" s="36"/>
      <c r="I328" s="207"/>
      <c r="J328" s="36"/>
      <c r="K328" s="36"/>
      <c r="L328" s="39"/>
      <c r="M328" s="208"/>
      <c r="N328" s="209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281</v>
      </c>
      <c r="AU328" s="17" t="s">
        <v>84</v>
      </c>
    </row>
    <row r="329" spans="1:65" s="12" customFormat="1" ht="22.9" customHeight="1">
      <c r="B329" s="176"/>
      <c r="C329" s="177"/>
      <c r="D329" s="178" t="s">
        <v>75</v>
      </c>
      <c r="E329" s="190" t="s">
        <v>8636</v>
      </c>
      <c r="F329" s="190" t="s">
        <v>8637</v>
      </c>
      <c r="G329" s="177"/>
      <c r="H329" s="177"/>
      <c r="I329" s="180"/>
      <c r="J329" s="191">
        <f>BK329</f>
        <v>0</v>
      </c>
      <c r="K329" s="177"/>
      <c r="L329" s="182"/>
      <c r="M329" s="183"/>
      <c r="N329" s="184"/>
      <c r="O329" s="184"/>
      <c r="P329" s="185">
        <f>SUM(P330:P333)</f>
        <v>0</v>
      </c>
      <c r="Q329" s="184"/>
      <c r="R329" s="185">
        <f>SUM(R330:R333)</f>
        <v>0.122</v>
      </c>
      <c r="S329" s="184"/>
      <c r="T329" s="186">
        <f>SUM(T330:T333)</f>
        <v>0</v>
      </c>
      <c r="AR329" s="187" t="s">
        <v>16</v>
      </c>
      <c r="AT329" s="188" t="s">
        <v>75</v>
      </c>
      <c r="AU329" s="188" t="s">
        <v>16</v>
      </c>
      <c r="AY329" s="187" t="s">
        <v>272</v>
      </c>
      <c r="BK329" s="189">
        <f>SUM(BK330:BK333)</f>
        <v>0</v>
      </c>
    </row>
    <row r="330" spans="1:65" s="2" customFormat="1" ht="21.75" customHeight="1">
      <c r="A330" s="34"/>
      <c r="B330" s="35"/>
      <c r="C330" s="192" t="s">
        <v>965</v>
      </c>
      <c r="D330" s="192" t="s">
        <v>274</v>
      </c>
      <c r="E330" s="193" t="s">
        <v>8638</v>
      </c>
      <c r="F330" s="194" t="s">
        <v>8639</v>
      </c>
      <c r="G330" s="195" t="s">
        <v>185</v>
      </c>
      <c r="H330" s="196">
        <v>610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1.0000000000000001E-5</v>
      </c>
      <c r="R330" s="201">
        <f>Q330*H330</f>
        <v>6.1000000000000004E-3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1999</v>
      </c>
    </row>
    <row r="331" spans="1:65" s="2" customFormat="1" ht="11.25">
      <c r="A331" s="34"/>
      <c r="B331" s="35"/>
      <c r="C331" s="36"/>
      <c r="D331" s="205" t="s">
        <v>281</v>
      </c>
      <c r="E331" s="36"/>
      <c r="F331" s="206" t="s">
        <v>8640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2" customFormat="1" ht="24.2" customHeight="1">
      <c r="A332" s="34"/>
      <c r="B332" s="35"/>
      <c r="C332" s="192" t="s">
        <v>972</v>
      </c>
      <c r="D332" s="192" t="s">
        <v>274</v>
      </c>
      <c r="E332" s="193" t="s">
        <v>8641</v>
      </c>
      <c r="F332" s="194" t="s">
        <v>8642</v>
      </c>
      <c r="G332" s="195" t="s">
        <v>185</v>
      </c>
      <c r="H332" s="196">
        <v>610</v>
      </c>
      <c r="I332" s="197"/>
      <c r="J332" s="198">
        <f>ROUND(I332*H332,2)</f>
        <v>0</v>
      </c>
      <c r="K332" s="194" t="s">
        <v>278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1.9000000000000001E-4</v>
      </c>
      <c r="R332" s="201">
        <f>Q332*H332</f>
        <v>0.1159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2011</v>
      </c>
    </row>
    <row r="333" spans="1:65" s="2" customFormat="1" ht="11.25">
      <c r="A333" s="34"/>
      <c r="B333" s="35"/>
      <c r="C333" s="36"/>
      <c r="D333" s="205" t="s">
        <v>281</v>
      </c>
      <c r="E333" s="36"/>
      <c r="F333" s="206" t="s">
        <v>8643</v>
      </c>
      <c r="G333" s="36"/>
      <c r="H333" s="36"/>
      <c r="I333" s="207"/>
      <c r="J333" s="36"/>
      <c r="K333" s="36"/>
      <c r="L333" s="39"/>
      <c r="M333" s="208"/>
      <c r="N333" s="209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281</v>
      </c>
      <c r="AU333" s="17" t="s">
        <v>84</v>
      </c>
    </row>
    <row r="334" spans="1:65" s="12" customFormat="1" ht="22.9" customHeight="1">
      <c r="B334" s="176"/>
      <c r="C334" s="177"/>
      <c r="D334" s="178" t="s">
        <v>75</v>
      </c>
      <c r="E334" s="190" t="s">
        <v>7985</v>
      </c>
      <c r="F334" s="190" t="s">
        <v>8644</v>
      </c>
      <c r="G334" s="177"/>
      <c r="H334" s="177"/>
      <c r="I334" s="180"/>
      <c r="J334" s="191">
        <f>BK334</f>
        <v>0</v>
      </c>
      <c r="K334" s="177"/>
      <c r="L334" s="182"/>
      <c r="M334" s="183"/>
      <c r="N334" s="184"/>
      <c r="O334" s="184"/>
      <c r="P334" s="185">
        <f>SUM(P335:P336)</f>
        <v>0</v>
      </c>
      <c r="Q334" s="184"/>
      <c r="R334" s="185">
        <f>SUM(R335:R336)</f>
        <v>0</v>
      </c>
      <c r="S334" s="184"/>
      <c r="T334" s="186">
        <f>SUM(T335:T336)</f>
        <v>0</v>
      </c>
      <c r="AR334" s="187" t="s">
        <v>16</v>
      </c>
      <c r="AT334" s="188" t="s">
        <v>75</v>
      </c>
      <c r="AU334" s="188" t="s">
        <v>16</v>
      </c>
      <c r="AY334" s="187" t="s">
        <v>272</v>
      </c>
      <c r="BK334" s="189">
        <f>SUM(BK335:BK336)</f>
        <v>0</v>
      </c>
    </row>
    <row r="335" spans="1:65" s="2" customFormat="1" ht="24.2" customHeight="1">
      <c r="A335" s="34"/>
      <c r="B335" s="35"/>
      <c r="C335" s="192" t="s">
        <v>6382</v>
      </c>
      <c r="D335" s="192" t="s">
        <v>274</v>
      </c>
      <c r="E335" s="193" t="s">
        <v>8645</v>
      </c>
      <c r="F335" s="194" t="s">
        <v>8646</v>
      </c>
      <c r="G335" s="195" t="s">
        <v>3262</v>
      </c>
      <c r="H335" s="242"/>
      <c r="I335" s="197"/>
      <c r="J335" s="198">
        <f>ROUND(I335*H335,2)</f>
        <v>0</v>
      </c>
      <c r="K335" s="194" t="s">
        <v>278</v>
      </c>
      <c r="L335" s="39"/>
      <c r="M335" s="199" t="s">
        <v>1</v>
      </c>
      <c r="N335" s="200" t="s">
        <v>41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84</v>
      </c>
      <c r="AY335" s="17" t="s">
        <v>272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16</v>
      </c>
      <c r="BK335" s="204">
        <f>ROUND(I335*H335,2)</f>
        <v>0</v>
      </c>
      <c r="BL335" s="17" t="s">
        <v>279</v>
      </c>
      <c r="BM335" s="203" t="s">
        <v>2029</v>
      </c>
    </row>
    <row r="336" spans="1:65" s="2" customFormat="1" ht="11.25">
      <c r="A336" s="34"/>
      <c r="B336" s="35"/>
      <c r="C336" s="36"/>
      <c r="D336" s="205" t="s">
        <v>281</v>
      </c>
      <c r="E336" s="36"/>
      <c r="F336" s="206" t="s">
        <v>8647</v>
      </c>
      <c r="G336" s="36"/>
      <c r="H336" s="36"/>
      <c r="I336" s="207"/>
      <c r="J336" s="36"/>
      <c r="K336" s="36"/>
      <c r="L336" s="39"/>
      <c r="M336" s="208"/>
      <c r="N336" s="209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281</v>
      </c>
      <c r="AU336" s="17" t="s">
        <v>84</v>
      </c>
    </row>
    <row r="337" spans="1:65" s="12" customFormat="1" ht="22.9" customHeight="1">
      <c r="B337" s="176"/>
      <c r="C337" s="177"/>
      <c r="D337" s="178" t="s">
        <v>75</v>
      </c>
      <c r="E337" s="190" t="s">
        <v>8648</v>
      </c>
      <c r="F337" s="190" t="s">
        <v>8649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f>SUM(P338:P339)</f>
        <v>0</v>
      </c>
      <c r="Q337" s="184"/>
      <c r="R337" s="185">
        <f>SUM(R338:R339)</f>
        <v>0</v>
      </c>
      <c r="S337" s="184"/>
      <c r="T337" s="186">
        <f>SUM(T338:T339)</f>
        <v>0</v>
      </c>
      <c r="AR337" s="187" t="s">
        <v>16</v>
      </c>
      <c r="AT337" s="188" t="s">
        <v>75</v>
      </c>
      <c r="AU337" s="188" t="s">
        <v>16</v>
      </c>
      <c r="AY337" s="187" t="s">
        <v>272</v>
      </c>
      <c r="BK337" s="189">
        <f>SUM(BK338:BK339)</f>
        <v>0</v>
      </c>
    </row>
    <row r="338" spans="1:65" s="2" customFormat="1" ht="24.2" customHeight="1">
      <c r="A338" s="34"/>
      <c r="B338" s="35"/>
      <c r="C338" s="192" t="s">
        <v>6387</v>
      </c>
      <c r="D338" s="192" t="s">
        <v>274</v>
      </c>
      <c r="E338" s="193" t="s">
        <v>8650</v>
      </c>
      <c r="F338" s="194" t="s">
        <v>8651</v>
      </c>
      <c r="G338" s="195" t="s">
        <v>380</v>
      </c>
      <c r="H338" s="196">
        <v>0.16500000000000001</v>
      </c>
      <c r="I338" s="197"/>
      <c r="J338" s="198">
        <f>ROUND(I338*H338,2)</f>
        <v>0</v>
      </c>
      <c r="K338" s="194" t="s">
        <v>278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279</v>
      </c>
      <c r="BM338" s="203" t="s">
        <v>2044</v>
      </c>
    </row>
    <row r="339" spans="1:65" s="2" customFormat="1" ht="11.25">
      <c r="A339" s="34"/>
      <c r="B339" s="35"/>
      <c r="C339" s="36"/>
      <c r="D339" s="205" t="s">
        <v>281</v>
      </c>
      <c r="E339" s="36"/>
      <c r="F339" s="206" t="s">
        <v>8652</v>
      </c>
      <c r="G339" s="36"/>
      <c r="H339" s="36"/>
      <c r="I339" s="207"/>
      <c r="J339" s="36"/>
      <c r="K339" s="36"/>
      <c r="L339" s="39"/>
      <c r="M339" s="208"/>
      <c r="N339" s="209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281</v>
      </c>
      <c r="AU339" s="17" t="s">
        <v>84</v>
      </c>
    </row>
    <row r="340" spans="1:65" s="12" customFormat="1" ht="25.9" customHeight="1">
      <c r="B340" s="176"/>
      <c r="C340" s="177"/>
      <c r="D340" s="178" t="s">
        <v>75</v>
      </c>
      <c r="E340" s="179" t="s">
        <v>8653</v>
      </c>
      <c r="F340" s="179" t="s">
        <v>8654</v>
      </c>
      <c r="G340" s="177"/>
      <c r="H340" s="177"/>
      <c r="I340" s="180"/>
      <c r="J340" s="181">
        <f>BK340</f>
        <v>0</v>
      </c>
      <c r="K340" s="177"/>
      <c r="L340" s="182"/>
      <c r="M340" s="183"/>
      <c r="N340" s="184"/>
      <c r="O340" s="184"/>
      <c r="P340" s="185">
        <f>P341+P352+P363+P367+P368+P377+P381+P386+P389+P392</f>
        <v>0</v>
      </c>
      <c r="Q340" s="184"/>
      <c r="R340" s="185">
        <f>R341+R352+R363+R367+R368+R377+R381+R386+R389+R392</f>
        <v>0.14524000000000001</v>
      </c>
      <c r="S340" s="184"/>
      <c r="T340" s="186">
        <f>T341+T352+T363+T367+T368+T377+T381+T386+T389+T392</f>
        <v>0</v>
      </c>
      <c r="AR340" s="187" t="s">
        <v>16</v>
      </c>
      <c r="AT340" s="188" t="s">
        <v>75</v>
      </c>
      <c r="AU340" s="188" t="s">
        <v>76</v>
      </c>
      <c r="AY340" s="187" t="s">
        <v>272</v>
      </c>
      <c r="BK340" s="189">
        <f>BK341+BK352+BK363+BK367+BK368+BK377+BK381+BK386+BK389+BK392</f>
        <v>0</v>
      </c>
    </row>
    <row r="341" spans="1:65" s="12" customFormat="1" ht="22.9" customHeight="1">
      <c r="B341" s="176"/>
      <c r="C341" s="177"/>
      <c r="D341" s="178" t="s">
        <v>75</v>
      </c>
      <c r="E341" s="190" t="s">
        <v>8655</v>
      </c>
      <c r="F341" s="190" t="s">
        <v>8656</v>
      </c>
      <c r="G341" s="177"/>
      <c r="H341" s="177"/>
      <c r="I341" s="180"/>
      <c r="J341" s="191">
        <f>BK341</f>
        <v>0</v>
      </c>
      <c r="K341" s="177"/>
      <c r="L341" s="182"/>
      <c r="M341" s="183"/>
      <c r="N341" s="184"/>
      <c r="O341" s="184"/>
      <c r="P341" s="185">
        <f>SUM(P342:P351)</f>
        <v>0</v>
      </c>
      <c r="Q341" s="184"/>
      <c r="R341" s="185">
        <f>SUM(R342:R351)</f>
        <v>5.9500000000000004E-3</v>
      </c>
      <c r="S341" s="184"/>
      <c r="T341" s="186">
        <f>SUM(T342:T351)</f>
        <v>0</v>
      </c>
      <c r="AR341" s="187" t="s">
        <v>16</v>
      </c>
      <c r="AT341" s="188" t="s">
        <v>75</v>
      </c>
      <c r="AU341" s="188" t="s">
        <v>16</v>
      </c>
      <c r="AY341" s="187" t="s">
        <v>272</v>
      </c>
      <c r="BK341" s="189">
        <f>SUM(BK342:BK351)</f>
        <v>0</v>
      </c>
    </row>
    <row r="342" spans="1:65" s="2" customFormat="1" ht="16.5" customHeight="1">
      <c r="A342" s="34"/>
      <c r="B342" s="35"/>
      <c r="C342" s="232" t="s">
        <v>978</v>
      </c>
      <c r="D342" s="232" t="s">
        <v>394</v>
      </c>
      <c r="E342" s="233" t="s">
        <v>8657</v>
      </c>
      <c r="F342" s="234" t="s">
        <v>8658</v>
      </c>
      <c r="G342" s="235" t="s">
        <v>952</v>
      </c>
      <c r="H342" s="236">
        <v>4</v>
      </c>
      <c r="I342" s="237"/>
      <c r="J342" s="238">
        <f>ROUND(I342*H342,2)</f>
        <v>0</v>
      </c>
      <c r="K342" s="234" t="s">
        <v>8417</v>
      </c>
      <c r="L342" s="239"/>
      <c r="M342" s="240" t="s">
        <v>1</v>
      </c>
      <c r="N342" s="241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313</v>
      </c>
      <c r="AT342" s="203" t="s">
        <v>394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2066</v>
      </c>
    </row>
    <row r="343" spans="1:65" s="13" customFormat="1" ht="22.5">
      <c r="B343" s="210"/>
      <c r="C343" s="211"/>
      <c r="D343" s="212" t="s">
        <v>283</v>
      </c>
      <c r="E343" s="213" t="s">
        <v>1</v>
      </c>
      <c r="F343" s="214" t="s">
        <v>8659</v>
      </c>
      <c r="G343" s="211"/>
      <c r="H343" s="213" t="s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283</v>
      </c>
      <c r="AU343" s="220" t="s">
        <v>84</v>
      </c>
      <c r="AV343" s="13" t="s">
        <v>16</v>
      </c>
      <c r="AW343" s="13" t="s">
        <v>32</v>
      </c>
      <c r="AX343" s="13" t="s">
        <v>76</v>
      </c>
      <c r="AY343" s="220" t="s">
        <v>272</v>
      </c>
    </row>
    <row r="344" spans="1:65" s="13" customFormat="1" ht="22.5">
      <c r="B344" s="210"/>
      <c r="C344" s="211"/>
      <c r="D344" s="212" t="s">
        <v>283</v>
      </c>
      <c r="E344" s="213" t="s">
        <v>1</v>
      </c>
      <c r="F344" s="214" t="s">
        <v>8660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3" customFormat="1" ht="22.5">
      <c r="B345" s="210"/>
      <c r="C345" s="211"/>
      <c r="D345" s="212" t="s">
        <v>283</v>
      </c>
      <c r="E345" s="213" t="s">
        <v>1</v>
      </c>
      <c r="F345" s="214" t="s">
        <v>8661</v>
      </c>
      <c r="G345" s="211"/>
      <c r="H345" s="213" t="s">
        <v>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283</v>
      </c>
      <c r="AU345" s="220" t="s">
        <v>84</v>
      </c>
      <c r="AV345" s="13" t="s">
        <v>16</v>
      </c>
      <c r="AW345" s="13" t="s">
        <v>32</v>
      </c>
      <c r="AX345" s="13" t="s">
        <v>76</v>
      </c>
      <c r="AY345" s="220" t="s">
        <v>272</v>
      </c>
    </row>
    <row r="346" spans="1:65" s="13" customFormat="1" ht="22.5">
      <c r="B346" s="210"/>
      <c r="C346" s="211"/>
      <c r="D346" s="212" t="s">
        <v>283</v>
      </c>
      <c r="E346" s="213" t="s">
        <v>1</v>
      </c>
      <c r="F346" s="214" t="s">
        <v>8662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3" customFormat="1" ht="11.25">
      <c r="B347" s="210"/>
      <c r="C347" s="211"/>
      <c r="D347" s="212" t="s">
        <v>283</v>
      </c>
      <c r="E347" s="213" t="s">
        <v>1</v>
      </c>
      <c r="F347" s="214" t="s">
        <v>285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4" customFormat="1" ht="11.25">
      <c r="B348" s="221"/>
      <c r="C348" s="222"/>
      <c r="D348" s="212" t="s">
        <v>283</v>
      </c>
      <c r="E348" s="223" t="s">
        <v>1</v>
      </c>
      <c r="F348" s="224" t="s">
        <v>279</v>
      </c>
      <c r="G348" s="222"/>
      <c r="H348" s="225">
        <v>4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84</v>
      </c>
      <c r="AV348" s="14" t="s">
        <v>84</v>
      </c>
      <c r="AW348" s="14" t="s">
        <v>32</v>
      </c>
      <c r="AX348" s="14" t="s">
        <v>16</v>
      </c>
      <c r="AY348" s="231" t="s">
        <v>272</v>
      </c>
    </row>
    <row r="349" spans="1:65" s="2" customFormat="1" ht="44.25" customHeight="1">
      <c r="A349" s="34"/>
      <c r="B349" s="35"/>
      <c r="C349" s="232" t="s">
        <v>985</v>
      </c>
      <c r="D349" s="232" t="s">
        <v>394</v>
      </c>
      <c r="E349" s="233" t="s">
        <v>8663</v>
      </c>
      <c r="F349" s="234" t="s">
        <v>8664</v>
      </c>
      <c r="G349" s="235" t="s">
        <v>952</v>
      </c>
      <c r="H349" s="236">
        <v>1</v>
      </c>
      <c r="I349" s="237"/>
      <c r="J349" s="238">
        <f>ROUND(I349*H349,2)</f>
        <v>0</v>
      </c>
      <c r="K349" s="234" t="s">
        <v>8417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313</v>
      </c>
      <c r="AT349" s="203" t="s">
        <v>394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2079</v>
      </c>
    </row>
    <row r="350" spans="1:65" s="2" customFormat="1" ht="21.75" customHeight="1">
      <c r="A350" s="34"/>
      <c r="B350" s="35"/>
      <c r="C350" s="192" t="s">
        <v>4978</v>
      </c>
      <c r="D350" s="192" t="s">
        <v>274</v>
      </c>
      <c r="E350" s="193" t="s">
        <v>8665</v>
      </c>
      <c r="F350" s="194" t="s">
        <v>8666</v>
      </c>
      <c r="G350" s="195" t="s">
        <v>952</v>
      </c>
      <c r="H350" s="196">
        <v>5</v>
      </c>
      <c r="I350" s="197"/>
      <c r="J350" s="198">
        <f>ROUND(I350*H350,2)</f>
        <v>0</v>
      </c>
      <c r="K350" s="194" t="s">
        <v>278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1.1900000000000001E-3</v>
      </c>
      <c r="R350" s="201">
        <f>Q350*H350</f>
        <v>5.9500000000000004E-3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2089</v>
      </c>
    </row>
    <row r="351" spans="1:65" s="2" customFormat="1" ht="11.25">
      <c r="A351" s="34"/>
      <c r="B351" s="35"/>
      <c r="C351" s="36"/>
      <c r="D351" s="205" t="s">
        <v>281</v>
      </c>
      <c r="E351" s="36"/>
      <c r="F351" s="206" t="s">
        <v>8667</v>
      </c>
      <c r="G351" s="36"/>
      <c r="H351" s="36"/>
      <c r="I351" s="207"/>
      <c r="J351" s="36"/>
      <c r="K351" s="36"/>
      <c r="L351" s="39"/>
      <c r="M351" s="208"/>
      <c r="N351" s="209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281</v>
      </c>
      <c r="AU351" s="17" t="s">
        <v>84</v>
      </c>
    </row>
    <row r="352" spans="1:65" s="12" customFormat="1" ht="22.9" customHeight="1">
      <c r="B352" s="176"/>
      <c r="C352" s="177"/>
      <c r="D352" s="178" t="s">
        <v>75</v>
      </c>
      <c r="E352" s="190" t="s">
        <v>8668</v>
      </c>
      <c r="F352" s="190" t="s">
        <v>8669</v>
      </c>
      <c r="G352" s="177"/>
      <c r="H352" s="177"/>
      <c r="I352" s="180"/>
      <c r="J352" s="191">
        <f>BK352</f>
        <v>0</v>
      </c>
      <c r="K352" s="177"/>
      <c r="L352" s="182"/>
      <c r="M352" s="183"/>
      <c r="N352" s="184"/>
      <c r="O352" s="184"/>
      <c r="P352" s="185">
        <f>SUM(P353:P362)</f>
        <v>0</v>
      </c>
      <c r="Q352" s="184"/>
      <c r="R352" s="185">
        <f>SUM(R353:R362)</f>
        <v>3.4599999999999999E-2</v>
      </c>
      <c r="S352" s="184"/>
      <c r="T352" s="186">
        <f>SUM(T353:T362)</f>
        <v>0</v>
      </c>
      <c r="AR352" s="187" t="s">
        <v>16</v>
      </c>
      <c r="AT352" s="188" t="s">
        <v>75</v>
      </c>
      <c r="AU352" s="188" t="s">
        <v>16</v>
      </c>
      <c r="AY352" s="187" t="s">
        <v>272</v>
      </c>
      <c r="BK352" s="189">
        <f>SUM(BK353:BK362)</f>
        <v>0</v>
      </c>
    </row>
    <row r="353" spans="1:65" s="2" customFormat="1" ht="55.5" customHeight="1">
      <c r="A353" s="34"/>
      <c r="B353" s="35"/>
      <c r="C353" s="232" t="s">
        <v>6408</v>
      </c>
      <c r="D353" s="232" t="s">
        <v>394</v>
      </c>
      <c r="E353" s="233" t="s">
        <v>8670</v>
      </c>
      <c r="F353" s="234" t="s">
        <v>8671</v>
      </c>
      <c r="G353" s="235" t="s">
        <v>4834</v>
      </c>
      <c r="H353" s="236">
        <v>19</v>
      </c>
      <c r="I353" s="237"/>
      <c r="J353" s="238">
        <f>ROUND(I353*H353,2)</f>
        <v>0</v>
      </c>
      <c r="K353" s="234" t="s">
        <v>8417</v>
      </c>
      <c r="L353" s="239"/>
      <c r="M353" s="240" t="s">
        <v>1</v>
      </c>
      <c r="N353" s="241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313</v>
      </c>
      <c r="AT353" s="203" t="s">
        <v>394</v>
      </c>
      <c r="AU353" s="203" t="s">
        <v>84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279</v>
      </c>
      <c r="BM353" s="203" t="s">
        <v>2101</v>
      </c>
    </row>
    <row r="354" spans="1:65" s="2" customFormat="1" ht="24.2" customHeight="1">
      <c r="A354" s="34"/>
      <c r="B354" s="35"/>
      <c r="C354" s="232" t="s">
        <v>992</v>
      </c>
      <c r="D354" s="232" t="s">
        <v>394</v>
      </c>
      <c r="E354" s="233" t="s">
        <v>8672</v>
      </c>
      <c r="F354" s="234" t="s">
        <v>8673</v>
      </c>
      <c r="G354" s="235" t="s">
        <v>4834</v>
      </c>
      <c r="H354" s="236">
        <v>1</v>
      </c>
      <c r="I354" s="237"/>
      <c r="J354" s="238">
        <f>ROUND(I354*H354,2)</f>
        <v>0</v>
      </c>
      <c r="K354" s="234" t="s">
        <v>8417</v>
      </c>
      <c r="L354" s="239"/>
      <c r="M354" s="240" t="s">
        <v>1</v>
      </c>
      <c r="N354" s="241" t="s">
        <v>41</v>
      </c>
      <c r="O354" s="71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313</v>
      </c>
      <c r="AT354" s="203" t="s">
        <v>394</v>
      </c>
      <c r="AU354" s="203" t="s">
        <v>84</v>
      </c>
      <c r="AY354" s="17" t="s">
        <v>272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7" t="s">
        <v>16</v>
      </c>
      <c r="BK354" s="204">
        <f>ROUND(I354*H354,2)</f>
        <v>0</v>
      </c>
      <c r="BL354" s="17" t="s">
        <v>279</v>
      </c>
      <c r="BM354" s="203" t="s">
        <v>2126</v>
      </c>
    </row>
    <row r="355" spans="1:65" s="13" customFormat="1" ht="22.5">
      <c r="B355" s="210"/>
      <c r="C355" s="211"/>
      <c r="D355" s="212" t="s">
        <v>283</v>
      </c>
      <c r="E355" s="213" t="s">
        <v>1</v>
      </c>
      <c r="F355" s="214" t="s">
        <v>8674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283</v>
      </c>
      <c r="AU355" s="220" t="s">
        <v>84</v>
      </c>
      <c r="AV355" s="13" t="s">
        <v>16</v>
      </c>
      <c r="AW355" s="13" t="s">
        <v>32</v>
      </c>
      <c r="AX355" s="13" t="s">
        <v>76</v>
      </c>
      <c r="AY355" s="220" t="s">
        <v>272</v>
      </c>
    </row>
    <row r="356" spans="1:65" s="13" customFormat="1" ht="22.5">
      <c r="B356" s="210"/>
      <c r="C356" s="211"/>
      <c r="D356" s="212" t="s">
        <v>283</v>
      </c>
      <c r="E356" s="213" t="s">
        <v>1</v>
      </c>
      <c r="F356" s="214" t="s">
        <v>8675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84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3" customFormat="1" ht="22.5">
      <c r="B357" s="210"/>
      <c r="C357" s="211"/>
      <c r="D357" s="212" t="s">
        <v>283</v>
      </c>
      <c r="E357" s="213" t="s">
        <v>1</v>
      </c>
      <c r="F357" s="214" t="s">
        <v>8676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1:65" s="13" customFormat="1" ht="11.25">
      <c r="B358" s="210"/>
      <c r="C358" s="211"/>
      <c r="D358" s="212" t="s">
        <v>283</v>
      </c>
      <c r="E358" s="213" t="s">
        <v>1</v>
      </c>
      <c r="F358" s="214" t="s">
        <v>8677</v>
      </c>
      <c r="G358" s="211"/>
      <c r="H358" s="213" t="s">
        <v>1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283</v>
      </c>
      <c r="AU358" s="220" t="s">
        <v>84</v>
      </c>
      <c r="AV358" s="13" t="s">
        <v>16</v>
      </c>
      <c r="AW358" s="13" t="s">
        <v>32</v>
      </c>
      <c r="AX358" s="13" t="s">
        <v>76</v>
      </c>
      <c r="AY358" s="220" t="s">
        <v>272</v>
      </c>
    </row>
    <row r="359" spans="1:65" s="13" customFormat="1" ht="11.25">
      <c r="B359" s="210"/>
      <c r="C359" s="211"/>
      <c r="D359" s="212" t="s">
        <v>283</v>
      </c>
      <c r="E359" s="213" t="s">
        <v>1</v>
      </c>
      <c r="F359" s="214" t="s">
        <v>285</v>
      </c>
      <c r="G359" s="211"/>
      <c r="H359" s="213" t="s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283</v>
      </c>
      <c r="AU359" s="220" t="s">
        <v>84</v>
      </c>
      <c r="AV359" s="13" t="s">
        <v>16</v>
      </c>
      <c r="AW359" s="13" t="s">
        <v>32</v>
      </c>
      <c r="AX359" s="13" t="s">
        <v>76</v>
      </c>
      <c r="AY359" s="220" t="s">
        <v>272</v>
      </c>
    </row>
    <row r="360" spans="1:65" s="14" customFormat="1" ht="11.25">
      <c r="B360" s="221"/>
      <c r="C360" s="222"/>
      <c r="D360" s="212" t="s">
        <v>283</v>
      </c>
      <c r="E360" s="223" t="s">
        <v>1</v>
      </c>
      <c r="F360" s="224" t="s">
        <v>16</v>
      </c>
      <c r="G360" s="222"/>
      <c r="H360" s="225">
        <v>1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283</v>
      </c>
      <c r="AU360" s="231" t="s">
        <v>84</v>
      </c>
      <c r="AV360" s="14" t="s">
        <v>84</v>
      </c>
      <c r="AW360" s="14" t="s">
        <v>32</v>
      </c>
      <c r="AX360" s="14" t="s">
        <v>16</v>
      </c>
      <c r="AY360" s="231" t="s">
        <v>272</v>
      </c>
    </row>
    <row r="361" spans="1:65" s="2" customFormat="1" ht="21.75" customHeight="1">
      <c r="A361" s="34"/>
      <c r="B361" s="35"/>
      <c r="C361" s="192" t="s">
        <v>1001</v>
      </c>
      <c r="D361" s="192" t="s">
        <v>274</v>
      </c>
      <c r="E361" s="193" t="s">
        <v>8678</v>
      </c>
      <c r="F361" s="194" t="s">
        <v>8679</v>
      </c>
      <c r="G361" s="195" t="s">
        <v>4834</v>
      </c>
      <c r="H361" s="196">
        <v>20</v>
      </c>
      <c r="I361" s="197"/>
      <c r="J361" s="198">
        <f>ROUND(I361*H361,2)</f>
        <v>0</v>
      </c>
      <c r="K361" s="194" t="s">
        <v>278</v>
      </c>
      <c r="L361" s="39"/>
      <c r="M361" s="199" t="s">
        <v>1</v>
      </c>
      <c r="N361" s="200" t="s">
        <v>41</v>
      </c>
      <c r="O361" s="71"/>
      <c r="P361" s="201">
        <f>O361*H361</f>
        <v>0</v>
      </c>
      <c r="Q361" s="201">
        <v>1.73E-3</v>
      </c>
      <c r="R361" s="201">
        <f>Q361*H361</f>
        <v>3.4599999999999999E-2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279</v>
      </c>
      <c r="AT361" s="203" t="s">
        <v>274</v>
      </c>
      <c r="AU361" s="203" t="s">
        <v>84</v>
      </c>
      <c r="AY361" s="17" t="s">
        <v>272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16</v>
      </c>
      <c r="BK361" s="204">
        <f>ROUND(I361*H361,2)</f>
        <v>0</v>
      </c>
      <c r="BL361" s="17" t="s">
        <v>279</v>
      </c>
      <c r="BM361" s="203" t="s">
        <v>2134</v>
      </c>
    </row>
    <row r="362" spans="1:65" s="2" customFormat="1" ht="11.25">
      <c r="A362" s="34"/>
      <c r="B362" s="35"/>
      <c r="C362" s="36"/>
      <c r="D362" s="205" t="s">
        <v>281</v>
      </c>
      <c r="E362" s="36"/>
      <c r="F362" s="206" t="s">
        <v>8680</v>
      </c>
      <c r="G362" s="36"/>
      <c r="H362" s="36"/>
      <c r="I362" s="207"/>
      <c r="J362" s="36"/>
      <c r="K362" s="36"/>
      <c r="L362" s="39"/>
      <c r="M362" s="208"/>
      <c r="N362" s="209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281</v>
      </c>
      <c r="AU362" s="17" t="s">
        <v>84</v>
      </c>
    </row>
    <row r="363" spans="1:65" s="12" customFormat="1" ht="22.9" customHeight="1">
      <c r="B363" s="176"/>
      <c r="C363" s="177"/>
      <c r="D363" s="178" t="s">
        <v>75</v>
      </c>
      <c r="E363" s="190" t="s">
        <v>8681</v>
      </c>
      <c r="F363" s="190" t="s">
        <v>8682</v>
      </c>
      <c r="G363" s="177"/>
      <c r="H363" s="177"/>
      <c r="I363" s="180"/>
      <c r="J363" s="191">
        <f>BK363</f>
        <v>0</v>
      </c>
      <c r="K363" s="177"/>
      <c r="L363" s="182"/>
      <c r="M363" s="183"/>
      <c r="N363" s="184"/>
      <c r="O363" s="184"/>
      <c r="P363" s="185">
        <f>SUM(P364:P366)</f>
        <v>0</v>
      </c>
      <c r="Q363" s="184"/>
      <c r="R363" s="185">
        <f>SUM(R364:R366)</f>
        <v>6.4000000000000005E-4</v>
      </c>
      <c r="S363" s="184"/>
      <c r="T363" s="186">
        <f>SUM(T364:T366)</f>
        <v>0</v>
      </c>
      <c r="AR363" s="187" t="s">
        <v>16</v>
      </c>
      <c r="AT363" s="188" t="s">
        <v>75</v>
      </c>
      <c r="AU363" s="188" t="s">
        <v>16</v>
      </c>
      <c r="AY363" s="187" t="s">
        <v>272</v>
      </c>
      <c r="BK363" s="189">
        <f>SUM(BK364:BK366)</f>
        <v>0</v>
      </c>
    </row>
    <row r="364" spans="1:65" s="2" customFormat="1" ht="37.9" customHeight="1">
      <c r="A364" s="34"/>
      <c r="B364" s="35"/>
      <c r="C364" s="232" t="s">
        <v>1009</v>
      </c>
      <c r="D364" s="232" t="s">
        <v>394</v>
      </c>
      <c r="E364" s="233" t="s">
        <v>8683</v>
      </c>
      <c r="F364" s="234" t="s">
        <v>8684</v>
      </c>
      <c r="G364" s="235" t="s">
        <v>4834</v>
      </c>
      <c r="H364" s="236">
        <v>1</v>
      </c>
      <c r="I364" s="237"/>
      <c r="J364" s="238">
        <f>ROUND(I364*H364,2)</f>
        <v>0</v>
      </c>
      <c r="K364" s="234" t="s">
        <v>8417</v>
      </c>
      <c r="L364" s="239"/>
      <c r="M364" s="240" t="s">
        <v>1</v>
      </c>
      <c r="N364" s="241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313</v>
      </c>
      <c r="AT364" s="203" t="s">
        <v>394</v>
      </c>
      <c r="AU364" s="203" t="s">
        <v>84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279</v>
      </c>
      <c r="BM364" s="203" t="s">
        <v>2146</v>
      </c>
    </row>
    <row r="365" spans="1:65" s="2" customFormat="1" ht="16.5" customHeight="1">
      <c r="A365" s="34"/>
      <c r="B365" s="35"/>
      <c r="C365" s="192" t="s">
        <v>1018</v>
      </c>
      <c r="D365" s="192" t="s">
        <v>274</v>
      </c>
      <c r="E365" s="193" t="s">
        <v>8685</v>
      </c>
      <c r="F365" s="194" t="s">
        <v>8686</v>
      </c>
      <c r="G365" s="195" t="s">
        <v>4834</v>
      </c>
      <c r="H365" s="196">
        <v>1</v>
      </c>
      <c r="I365" s="197"/>
      <c r="J365" s="198">
        <f>ROUND(I365*H365,2)</f>
        <v>0</v>
      </c>
      <c r="K365" s="194" t="s">
        <v>278</v>
      </c>
      <c r="L365" s="39"/>
      <c r="M365" s="199" t="s">
        <v>1</v>
      </c>
      <c r="N365" s="200" t="s">
        <v>41</v>
      </c>
      <c r="O365" s="71"/>
      <c r="P365" s="201">
        <f>O365*H365</f>
        <v>0</v>
      </c>
      <c r="Q365" s="201">
        <v>6.4000000000000005E-4</v>
      </c>
      <c r="R365" s="201">
        <f>Q365*H365</f>
        <v>6.4000000000000005E-4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84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279</v>
      </c>
      <c r="BM365" s="203" t="s">
        <v>2162</v>
      </c>
    </row>
    <row r="366" spans="1:65" s="2" customFormat="1" ht="11.25">
      <c r="A366" s="34"/>
      <c r="B366" s="35"/>
      <c r="C366" s="36"/>
      <c r="D366" s="205" t="s">
        <v>281</v>
      </c>
      <c r="E366" s="36"/>
      <c r="F366" s="206" t="s">
        <v>8687</v>
      </c>
      <c r="G366" s="36"/>
      <c r="H366" s="36"/>
      <c r="I366" s="207"/>
      <c r="J366" s="36"/>
      <c r="K366" s="36"/>
      <c r="L366" s="39"/>
      <c r="M366" s="208"/>
      <c r="N366" s="209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281</v>
      </c>
      <c r="AU366" s="17" t="s">
        <v>84</v>
      </c>
    </row>
    <row r="367" spans="1:65" s="12" customFormat="1" ht="22.9" customHeight="1">
      <c r="B367" s="176"/>
      <c r="C367" s="177"/>
      <c r="D367" s="178" t="s">
        <v>75</v>
      </c>
      <c r="E367" s="190" t="s">
        <v>8688</v>
      </c>
      <c r="F367" s="190" t="s">
        <v>8689</v>
      </c>
      <c r="G367" s="177"/>
      <c r="H367" s="177"/>
      <c r="I367" s="180"/>
      <c r="J367" s="191">
        <f>BK367</f>
        <v>0</v>
      </c>
      <c r="K367" s="177"/>
      <c r="L367" s="182"/>
      <c r="M367" s="183"/>
      <c r="N367" s="184"/>
      <c r="O367" s="184"/>
      <c r="P367" s="185">
        <v>0</v>
      </c>
      <c r="Q367" s="184"/>
      <c r="R367" s="185">
        <v>0</v>
      </c>
      <c r="S367" s="184"/>
      <c r="T367" s="186">
        <v>0</v>
      </c>
      <c r="AR367" s="187" t="s">
        <v>16</v>
      </c>
      <c r="AT367" s="188" t="s">
        <v>75</v>
      </c>
      <c r="AU367" s="188" t="s">
        <v>16</v>
      </c>
      <c r="AY367" s="187" t="s">
        <v>272</v>
      </c>
      <c r="BK367" s="189">
        <v>0</v>
      </c>
    </row>
    <row r="368" spans="1:65" s="12" customFormat="1" ht="22.9" customHeight="1">
      <c r="B368" s="176"/>
      <c r="C368" s="177"/>
      <c r="D368" s="178" t="s">
        <v>75</v>
      </c>
      <c r="E368" s="190" t="s">
        <v>8690</v>
      </c>
      <c r="F368" s="190" t="s">
        <v>8691</v>
      </c>
      <c r="G368" s="177"/>
      <c r="H368" s="177"/>
      <c r="I368" s="180"/>
      <c r="J368" s="191">
        <f>BK368</f>
        <v>0</v>
      </c>
      <c r="K368" s="177"/>
      <c r="L368" s="182"/>
      <c r="M368" s="183"/>
      <c r="N368" s="184"/>
      <c r="O368" s="184"/>
      <c r="P368" s="185">
        <f>SUM(P369:P376)</f>
        <v>0</v>
      </c>
      <c r="Q368" s="184"/>
      <c r="R368" s="185">
        <f>SUM(R369:R376)</f>
        <v>1.7600000000000003E-3</v>
      </c>
      <c r="S368" s="184"/>
      <c r="T368" s="186">
        <f>SUM(T369:T376)</f>
        <v>0</v>
      </c>
      <c r="AR368" s="187" t="s">
        <v>16</v>
      </c>
      <c r="AT368" s="188" t="s">
        <v>75</v>
      </c>
      <c r="AU368" s="188" t="s">
        <v>16</v>
      </c>
      <c r="AY368" s="187" t="s">
        <v>272</v>
      </c>
      <c r="BK368" s="189">
        <f>SUM(BK369:BK376)</f>
        <v>0</v>
      </c>
    </row>
    <row r="369" spans="1:65" s="2" customFormat="1" ht="49.15" customHeight="1">
      <c r="A369" s="34"/>
      <c r="B369" s="35"/>
      <c r="C369" s="232" t="s">
        <v>1024</v>
      </c>
      <c r="D369" s="232" t="s">
        <v>394</v>
      </c>
      <c r="E369" s="233" t="s">
        <v>8692</v>
      </c>
      <c r="F369" s="234" t="s">
        <v>8693</v>
      </c>
      <c r="G369" s="235" t="s">
        <v>4834</v>
      </c>
      <c r="H369" s="236">
        <v>19</v>
      </c>
      <c r="I369" s="237"/>
      <c r="J369" s="238">
        <f>ROUND(I369*H369,2)</f>
        <v>0</v>
      </c>
      <c r="K369" s="234" t="s">
        <v>8417</v>
      </c>
      <c r="L369" s="239"/>
      <c r="M369" s="240" t="s">
        <v>1</v>
      </c>
      <c r="N369" s="241" t="s">
        <v>41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313</v>
      </c>
      <c r="AT369" s="203" t="s">
        <v>394</v>
      </c>
      <c r="AU369" s="203" t="s">
        <v>84</v>
      </c>
      <c r="AY369" s="17" t="s">
        <v>272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16</v>
      </c>
      <c r="BK369" s="204">
        <f>ROUND(I369*H369,2)</f>
        <v>0</v>
      </c>
      <c r="BL369" s="17" t="s">
        <v>279</v>
      </c>
      <c r="BM369" s="203" t="s">
        <v>2170</v>
      </c>
    </row>
    <row r="370" spans="1:65" s="2" customFormat="1" ht="55.5" customHeight="1">
      <c r="A370" s="34"/>
      <c r="B370" s="35"/>
      <c r="C370" s="232" t="s">
        <v>1034</v>
      </c>
      <c r="D370" s="232" t="s">
        <v>394</v>
      </c>
      <c r="E370" s="233" t="s">
        <v>8694</v>
      </c>
      <c r="F370" s="234" t="s">
        <v>8695</v>
      </c>
      <c r="G370" s="235" t="s">
        <v>4834</v>
      </c>
      <c r="H370" s="236">
        <v>1</v>
      </c>
      <c r="I370" s="237"/>
      <c r="J370" s="238">
        <f>ROUND(I370*H370,2)</f>
        <v>0</v>
      </c>
      <c r="K370" s="234" t="s">
        <v>8417</v>
      </c>
      <c r="L370" s="239"/>
      <c r="M370" s="240" t="s">
        <v>1</v>
      </c>
      <c r="N370" s="241" t="s">
        <v>41</v>
      </c>
      <c r="O370" s="71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313</v>
      </c>
      <c r="AT370" s="203" t="s">
        <v>394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279</v>
      </c>
      <c r="BM370" s="203" t="s">
        <v>2184</v>
      </c>
    </row>
    <row r="371" spans="1:65" s="2" customFormat="1" ht="33" customHeight="1">
      <c r="A371" s="34"/>
      <c r="B371" s="35"/>
      <c r="C371" s="232" t="s">
        <v>1054</v>
      </c>
      <c r="D371" s="232" t="s">
        <v>394</v>
      </c>
      <c r="E371" s="233" t="s">
        <v>8696</v>
      </c>
      <c r="F371" s="234" t="s">
        <v>8697</v>
      </c>
      <c r="G371" s="235" t="s">
        <v>4834</v>
      </c>
      <c r="H371" s="236">
        <v>1</v>
      </c>
      <c r="I371" s="237"/>
      <c r="J371" s="238">
        <f>ROUND(I371*H371,2)</f>
        <v>0</v>
      </c>
      <c r="K371" s="234" t="s">
        <v>8417</v>
      </c>
      <c r="L371" s="239"/>
      <c r="M371" s="240" t="s">
        <v>1</v>
      </c>
      <c r="N371" s="241" t="s">
        <v>41</v>
      </c>
      <c r="O371" s="71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313</v>
      </c>
      <c r="AT371" s="203" t="s">
        <v>394</v>
      </c>
      <c r="AU371" s="203" t="s">
        <v>84</v>
      </c>
      <c r="AY371" s="17" t="s">
        <v>272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7" t="s">
        <v>16</v>
      </c>
      <c r="BK371" s="204">
        <f>ROUND(I371*H371,2)</f>
        <v>0</v>
      </c>
      <c r="BL371" s="17" t="s">
        <v>279</v>
      </c>
      <c r="BM371" s="203" t="s">
        <v>2201</v>
      </c>
    </row>
    <row r="372" spans="1:65" s="2" customFormat="1" ht="16.5" customHeight="1">
      <c r="A372" s="34"/>
      <c r="B372" s="35"/>
      <c r="C372" s="232" t="s">
        <v>1063</v>
      </c>
      <c r="D372" s="232" t="s">
        <v>394</v>
      </c>
      <c r="E372" s="233" t="s">
        <v>8698</v>
      </c>
      <c r="F372" s="234" t="s">
        <v>8699</v>
      </c>
      <c r="G372" s="235" t="s">
        <v>4834</v>
      </c>
      <c r="H372" s="236">
        <v>6</v>
      </c>
      <c r="I372" s="237"/>
      <c r="J372" s="238">
        <f>ROUND(I372*H372,2)</f>
        <v>0</v>
      </c>
      <c r="K372" s="234" t="s">
        <v>8417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313</v>
      </c>
      <c r="AT372" s="203" t="s">
        <v>394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279</v>
      </c>
      <c r="BM372" s="203" t="s">
        <v>2214</v>
      </c>
    </row>
    <row r="373" spans="1:65" s="2" customFormat="1" ht="24.2" customHeight="1">
      <c r="A373" s="34"/>
      <c r="B373" s="35"/>
      <c r="C373" s="192" t="s">
        <v>1072</v>
      </c>
      <c r="D373" s="192" t="s">
        <v>274</v>
      </c>
      <c r="E373" s="193" t="s">
        <v>8700</v>
      </c>
      <c r="F373" s="194" t="s">
        <v>8701</v>
      </c>
      <c r="G373" s="195" t="s">
        <v>952</v>
      </c>
      <c r="H373" s="196">
        <v>20</v>
      </c>
      <c r="I373" s="197"/>
      <c r="J373" s="198">
        <f>ROUND(I373*H373,2)</f>
        <v>0</v>
      </c>
      <c r="K373" s="194" t="s">
        <v>278</v>
      </c>
      <c r="L373" s="39"/>
      <c r="M373" s="199" t="s">
        <v>1</v>
      </c>
      <c r="N373" s="200" t="s">
        <v>41</v>
      </c>
      <c r="O373" s="71"/>
      <c r="P373" s="201">
        <f>O373*H373</f>
        <v>0</v>
      </c>
      <c r="Q373" s="201">
        <v>4.0000000000000003E-5</v>
      </c>
      <c r="R373" s="201">
        <f>Q373*H373</f>
        <v>8.0000000000000004E-4</v>
      </c>
      <c r="S373" s="201">
        <v>0</v>
      </c>
      <c r="T373" s="202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279</v>
      </c>
      <c r="AT373" s="203" t="s">
        <v>274</v>
      </c>
      <c r="AU373" s="203" t="s">
        <v>84</v>
      </c>
      <c r="AY373" s="17" t="s">
        <v>272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7" t="s">
        <v>16</v>
      </c>
      <c r="BK373" s="204">
        <f>ROUND(I373*H373,2)</f>
        <v>0</v>
      </c>
      <c r="BL373" s="17" t="s">
        <v>279</v>
      </c>
      <c r="BM373" s="203" t="s">
        <v>6946</v>
      </c>
    </row>
    <row r="374" spans="1:65" s="2" customFormat="1" ht="11.25">
      <c r="A374" s="34"/>
      <c r="B374" s="35"/>
      <c r="C374" s="36"/>
      <c r="D374" s="205" t="s">
        <v>281</v>
      </c>
      <c r="E374" s="36"/>
      <c r="F374" s="206" t="s">
        <v>8702</v>
      </c>
      <c r="G374" s="36"/>
      <c r="H374" s="36"/>
      <c r="I374" s="207"/>
      <c r="J374" s="36"/>
      <c r="K374" s="36"/>
      <c r="L374" s="39"/>
      <c r="M374" s="208"/>
      <c r="N374" s="209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281</v>
      </c>
      <c r="AU374" s="17" t="s">
        <v>84</v>
      </c>
    </row>
    <row r="375" spans="1:65" s="2" customFormat="1" ht="21.75" customHeight="1">
      <c r="A375" s="34"/>
      <c r="B375" s="35"/>
      <c r="C375" s="192" t="s">
        <v>1082</v>
      </c>
      <c r="D375" s="192" t="s">
        <v>274</v>
      </c>
      <c r="E375" s="193" t="s">
        <v>8703</v>
      </c>
      <c r="F375" s="194" t="s">
        <v>8704</v>
      </c>
      <c r="G375" s="195" t="s">
        <v>952</v>
      </c>
      <c r="H375" s="196">
        <v>6</v>
      </c>
      <c r="I375" s="197"/>
      <c r="J375" s="198">
        <f>ROUND(I375*H375,2)</f>
        <v>0</v>
      </c>
      <c r="K375" s="194" t="s">
        <v>278</v>
      </c>
      <c r="L375" s="39"/>
      <c r="M375" s="199" t="s">
        <v>1</v>
      </c>
      <c r="N375" s="200" t="s">
        <v>41</v>
      </c>
      <c r="O375" s="71"/>
      <c r="P375" s="201">
        <f>O375*H375</f>
        <v>0</v>
      </c>
      <c r="Q375" s="201">
        <v>1.6000000000000001E-4</v>
      </c>
      <c r="R375" s="201">
        <f>Q375*H375</f>
        <v>9.6000000000000013E-4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16</v>
      </c>
      <c r="BK375" s="204">
        <f>ROUND(I375*H375,2)</f>
        <v>0</v>
      </c>
      <c r="BL375" s="17" t="s">
        <v>279</v>
      </c>
      <c r="BM375" s="203" t="s">
        <v>6949</v>
      </c>
    </row>
    <row r="376" spans="1:65" s="2" customFormat="1" ht="11.25">
      <c r="A376" s="34"/>
      <c r="B376" s="35"/>
      <c r="C376" s="36"/>
      <c r="D376" s="205" t="s">
        <v>281</v>
      </c>
      <c r="E376" s="36"/>
      <c r="F376" s="206" t="s">
        <v>8705</v>
      </c>
      <c r="G376" s="36"/>
      <c r="H376" s="36"/>
      <c r="I376" s="207"/>
      <c r="J376" s="36"/>
      <c r="K376" s="36"/>
      <c r="L376" s="39"/>
      <c r="M376" s="208"/>
      <c r="N376" s="209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281</v>
      </c>
      <c r="AU376" s="17" t="s">
        <v>84</v>
      </c>
    </row>
    <row r="377" spans="1:65" s="12" customFormat="1" ht="22.9" customHeight="1">
      <c r="B377" s="176"/>
      <c r="C377" s="177"/>
      <c r="D377" s="178" t="s">
        <v>75</v>
      </c>
      <c r="E377" s="190" t="s">
        <v>8706</v>
      </c>
      <c r="F377" s="190" t="s">
        <v>8707</v>
      </c>
      <c r="G377" s="177"/>
      <c r="H377" s="177"/>
      <c r="I377" s="180"/>
      <c r="J377" s="191">
        <f>BK377</f>
        <v>0</v>
      </c>
      <c r="K377" s="177"/>
      <c r="L377" s="182"/>
      <c r="M377" s="183"/>
      <c r="N377" s="184"/>
      <c r="O377" s="184"/>
      <c r="P377" s="185">
        <f>SUM(P378:P380)</f>
        <v>0</v>
      </c>
      <c r="Q377" s="184"/>
      <c r="R377" s="185">
        <f>SUM(R378:R380)</f>
        <v>2.4000000000000001E-4</v>
      </c>
      <c r="S377" s="184"/>
      <c r="T377" s="186">
        <f>SUM(T378:T380)</f>
        <v>0</v>
      </c>
      <c r="AR377" s="187" t="s">
        <v>16</v>
      </c>
      <c r="AT377" s="188" t="s">
        <v>75</v>
      </c>
      <c r="AU377" s="188" t="s">
        <v>16</v>
      </c>
      <c r="AY377" s="187" t="s">
        <v>272</v>
      </c>
      <c r="BK377" s="189">
        <f>SUM(BK378:BK380)</f>
        <v>0</v>
      </c>
    </row>
    <row r="378" spans="1:65" s="2" customFormat="1" ht="33" customHeight="1">
      <c r="A378" s="34"/>
      <c r="B378" s="35"/>
      <c r="C378" s="232" t="s">
        <v>1106</v>
      </c>
      <c r="D378" s="232" t="s">
        <v>394</v>
      </c>
      <c r="E378" s="233" t="s">
        <v>8708</v>
      </c>
      <c r="F378" s="234" t="s">
        <v>8709</v>
      </c>
      <c r="G378" s="235" t="s">
        <v>4834</v>
      </c>
      <c r="H378" s="236">
        <v>2</v>
      </c>
      <c r="I378" s="237"/>
      <c r="J378" s="238">
        <f>ROUND(I378*H378,2)</f>
        <v>0</v>
      </c>
      <c r="K378" s="234" t="s">
        <v>8417</v>
      </c>
      <c r="L378" s="239"/>
      <c r="M378" s="240" t="s">
        <v>1</v>
      </c>
      <c r="N378" s="241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313</v>
      </c>
      <c r="AT378" s="203" t="s">
        <v>394</v>
      </c>
      <c r="AU378" s="203" t="s">
        <v>84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279</v>
      </c>
      <c r="BM378" s="203" t="s">
        <v>6111</v>
      </c>
    </row>
    <row r="379" spans="1:65" s="2" customFormat="1" ht="16.5" customHeight="1">
      <c r="A379" s="34"/>
      <c r="B379" s="35"/>
      <c r="C379" s="192" t="s">
        <v>1116</v>
      </c>
      <c r="D379" s="192" t="s">
        <v>274</v>
      </c>
      <c r="E379" s="193" t="s">
        <v>8710</v>
      </c>
      <c r="F379" s="194" t="s">
        <v>8711</v>
      </c>
      <c r="G379" s="195" t="s">
        <v>952</v>
      </c>
      <c r="H379" s="196">
        <v>2</v>
      </c>
      <c r="I379" s="197"/>
      <c r="J379" s="198">
        <f>ROUND(I379*H379,2)</f>
        <v>0</v>
      </c>
      <c r="K379" s="194" t="s">
        <v>278</v>
      </c>
      <c r="L379" s="39"/>
      <c r="M379" s="199" t="s">
        <v>1</v>
      </c>
      <c r="N379" s="200" t="s">
        <v>41</v>
      </c>
      <c r="O379" s="71"/>
      <c r="P379" s="201">
        <f>O379*H379</f>
        <v>0</v>
      </c>
      <c r="Q379" s="201">
        <v>1.2E-4</v>
      </c>
      <c r="R379" s="201">
        <f>Q379*H379</f>
        <v>2.4000000000000001E-4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84</v>
      </c>
      <c r="AY379" s="17" t="s">
        <v>272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16</v>
      </c>
      <c r="BK379" s="204">
        <f>ROUND(I379*H379,2)</f>
        <v>0</v>
      </c>
      <c r="BL379" s="17" t="s">
        <v>279</v>
      </c>
      <c r="BM379" s="203" t="s">
        <v>2245</v>
      </c>
    </row>
    <row r="380" spans="1:65" s="2" customFormat="1" ht="11.25">
      <c r="A380" s="34"/>
      <c r="B380" s="35"/>
      <c r="C380" s="36"/>
      <c r="D380" s="205" t="s">
        <v>281</v>
      </c>
      <c r="E380" s="36"/>
      <c r="F380" s="206" t="s">
        <v>8712</v>
      </c>
      <c r="G380" s="36"/>
      <c r="H380" s="36"/>
      <c r="I380" s="207"/>
      <c r="J380" s="36"/>
      <c r="K380" s="36"/>
      <c r="L380" s="39"/>
      <c r="M380" s="208"/>
      <c r="N380" s="209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281</v>
      </c>
      <c r="AU380" s="17" t="s">
        <v>84</v>
      </c>
    </row>
    <row r="381" spans="1:65" s="12" customFormat="1" ht="22.9" customHeight="1">
      <c r="B381" s="176"/>
      <c r="C381" s="177"/>
      <c r="D381" s="178" t="s">
        <v>75</v>
      </c>
      <c r="E381" s="190" t="s">
        <v>8713</v>
      </c>
      <c r="F381" s="190" t="s">
        <v>8714</v>
      </c>
      <c r="G381" s="177"/>
      <c r="H381" s="177"/>
      <c r="I381" s="180"/>
      <c r="J381" s="191">
        <f>BK381</f>
        <v>0</v>
      </c>
      <c r="K381" s="177"/>
      <c r="L381" s="182"/>
      <c r="M381" s="183"/>
      <c r="N381" s="184"/>
      <c r="O381" s="184"/>
      <c r="P381" s="185">
        <f>SUM(P382:P385)</f>
        <v>0</v>
      </c>
      <c r="Q381" s="184"/>
      <c r="R381" s="185">
        <f>SUM(R382:R385)</f>
        <v>2.15E-3</v>
      </c>
      <c r="S381" s="184"/>
      <c r="T381" s="186">
        <f>SUM(T382:T385)</f>
        <v>0</v>
      </c>
      <c r="AR381" s="187" t="s">
        <v>16</v>
      </c>
      <c r="AT381" s="188" t="s">
        <v>75</v>
      </c>
      <c r="AU381" s="188" t="s">
        <v>16</v>
      </c>
      <c r="AY381" s="187" t="s">
        <v>272</v>
      </c>
      <c r="BK381" s="189">
        <f>SUM(BK382:BK385)</f>
        <v>0</v>
      </c>
    </row>
    <row r="382" spans="1:65" s="2" customFormat="1" ht="16.5" customHeight="1">
      <c r="A382" s="34"/>
      <c r="B382" s="35"/>
      <c r="C382" s="192" t="s">
        <v>1121</v>
      </c>
      <c r="D382" s="192" t="s">
        <v>274</v>
      </c>
      <c r="E382" s="193" t="s">
        <v>8715</v>
      </c>
      <c r="F382" s="194" t="s">
        <v>8716</v>
      </c>
      <c r="G382" s="195" t="s">
        <v>952</v>
      </c>
      <c r="H382" s="196">
        <v>6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2.7999999999999998E-4</v>
      </c>
      <c r="R382" s="201">
        <f>Q382*H382</f>
        <v>1.6799999999999999E-3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2250</v>
      </c>
    </row>
    <row r="383" spans="1:65" s="2" customFormat="1" ht="11.25">
      <c r="A383" s="34"/>
      <c r="B383" s="35"/>
      <c r="C383" s="36"/>
      <c r="D383" s="205" t="s">
        <v>281</v>
      </c>
      <c r="E383" s="36"/>
      <c r="F383" s="206" t="s">
        <v>8717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24.2" customHeight="1">
      <c r="A384" s="34"/>
      <c r="B384" s="35"/>
      <c r="C384" s="192" t="s">
        <v>1128</v>
      </c>
      <c r="D384" s="192" t="s">
        <v>274</v>
      </c>
      <c r="E384" s="193" t="s">
        <v>8718</v>
      </c>
      <c r="F384" s="194" t="s">
        <v>8719</v>
      </c>
      <c r="G384" s="195" t="s">
        <v>952</v>
      </c>
      <c r="H384" s="196">
        <v>1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4.6999999999999999E-4</v>
      </c>
      <c r="R384" s="201">
        <f>Q384*H384</f>
        <v>4.6999999999999999E-4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6957</v>
      </c>
    </row>
    <row r="385" spans="1:65" s="2" customFormat="1" ht="11.25">
      <c r="A385" s="34"/>
      <c r="B385" s="35"/>
      <c r="C385" s="36"/>
      <c r="D385" s="205" t="s">
        <v>281</v>
      </c>
      <c r="E385" s="36"/>
      <c r="F385" s="206" t="s">
        <v>8720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2" customFormat="1" ht="22.9" customHeight="1">
      <c r="B386" s="176"/>
      <c r="C386" s="177"/>
      <c r="D386" s="178" t="s">
        <v>75</v>
      </c>
      <c r="E386" s="190" t="s">
        <v>8019</v>
      </c>
      <c r="F386" s="190" t="s">
        <v>8721</v>
      </c>
      <c r="G386" s="177"/>
      <c r="H386" s="177"/>
      <c r="I386" s="180"/>
      <c r="J386" s="191">
        <f>BK386</f>
        <v>0</v>
      </c>
      <c r="K386" s="177"/>
      <c r="L386" s="182"/>
      <c r="M386" s="183"/>
      <c r="N386" s="184"/>
      <c r="O386" s="184"/>
      <c r="P386" s="185">
        <f>SUM(P387:P388)</f>
        <v>0</v>
      </c>
      <c r="Q386" s="184"/>
      <c r="R386" s="185">
        <f>SUM(R387:R388)</f>
        <v>0</v>
      </c>
      <c r="S386" s="184"/>
      <c r="T386" s="186">
        <f>SUM(T387:T388)</f>
        <v>0</v>
      </c>
      <c r="AR386" s="187" t="s">
        <v>16</v>
      </c>
      <c r="AT386" s="188" t="s">
        <v>75</v>
      </c>
      <c r="AU386" s="188" t="s">
        <v>16</v>
      </c>
      <c r="AY386" s="187" t="s">
        <v>272</v>
      </c>
      <c r="BK386" s="189">
        <f>SUM(BK387:BK388)</f>
        <v>0</v>
      </c>
    </row>
    <row r="387" spans="1:65" s="2" customFormat="1" ht="24.2" customHeight="1">
      <c r="A387" s="34"/>
      <c r="B387" s="35"/>
      <c r="C387" s="192" t="s">
        <v>1136</v>
      </c>
      <c r="D387" s="192" t="s">
        <v>274</v>
      </c>
      <c r="E387" s="193" t="s">
        <v>8722</v>
      </c>
      <c r="F387" s="194" t="s">
        <v>8723</v>
      </c>
      <c r="G387" s="195" t="s">
        <v>3262</v>
      </c>
      <c r="H387" s="242"/>
      <c r="I387" s="197"/>
      <c r="J387" s="198">
        <f>ROUND(I387*H387,2)</f>
        <v>0</v>
      </c>
      <c r="K387" s="194" t="s">
        <v>278</v>
      </c>
      <c r="L387" s="39"/>
      <c r="M387" s="199" t="s">
        <v>1</v>
      </c>
      <c r="N387" s="200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279</v>
      </c>
      <c r="AT387" s="203" t="s">
        <v>274</v>
      </c>
      <c r="AU387" s="203" t="s">
        <v>84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2277</v>
      </c>
    </row>
    <row r="388" spans="1:65" s="2" customFormat="1" ht="11.25">
      <c r="A388" s="34"/>
      <c r="B388" s="35"/>
      <c r="C388" s="36"/>
      <c r="D388" s="205" t="s">
        <v>281</v>
      </c>
      <c r="E388" s="36"/>
      <c r="F388" s="206" t="s">
        <v>8724</v>
      </c>
      <c r="G388" s="36"/>
      <c r="H388" s="36"/>
      <c r="I388" s="207"/>
      <c r="J388" s="36"/>
      <c r="K388" s="36"/>
      <c r="L388" s="39"/>
      <c r="M388" s="208"/>
      <c r="N388" s="209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281</v>
      </c>
      <c r="AU388" s="17" t="s">
        <v>84</v>
      </c>
    </row>
    <row r="389" spans="1:65" s="12" customFormat="1" ht="22.9" customHeight="1">
      <c r="B389" s="176"/>
      <c r="C389" s="177"/>
      <c r="D389" s="178" t="s">
        <v>75</v>
      </c>
      <c r="E389" s="190" t="s">
        <v>8725</v>
      </c>
      <c r="F389" s="190" t="s">
        <v>8726</v>
      </c>
      <c r="G389" s="177"/>
      <c r="H389" s="177"/>
      <c r="I389" s="180"/>
      <c r="J389" s="191">
        <f>BK389</f>
        <v>0</v>
      </c>
      <c r="K389" s="177"/>
      <c r="L389" s="182"/>
      <c r="M389" s="183"/>
      <c r="N389" s="184"/>
      <c r="O389" s="184"/>
      <c r="P389" s="185">
        <f>SUM(P390:P391)</f>
        <v>0</v>
      </c>
      <c r="Q389" s="184"/>
      <c r="R389" s="185">
        <f>SUM(R390:R391)</f>
        <v>9.9900000000000017E-2</v>
      </c>
      <c r="S389" s="184"/>
      <c r="T389" s="186">
        <f>SUM(T390:T391)</f>
        <v>0</v>
      </c>
      <c r="AR389" s="187" t="s">
        <v>16</v>
      </c>
      <c r="AT389" s="188" t="s">
        <v>75</v>
      </c>
      <c r="AU389" s="188" t="s">
        <v>16</v>
      </c>
      <c r="AY389" s="187" t="s">
        <v>272</v>
      </c>
      <c r="BK389" s="189">
        <f>SUM(BK390:BK391)</f>
        <v>0</v>
      </c>
    </row>
    <row r="390" spans="1:65" s="2" customFormat="1" ht="33" customHeight="1">
      <c r="A390" s="34"/>
      <c r="B390" s="35"/>
      <c r="C390" s="192" t="s">
        <v>1208</v>
      </c>
      <c r="D390" s="192" t="s">
        <v>274</v>
      </c>
      <c r="E390" s="193" t="s">
        <v>8727</v>
      </c>
      <c r="F390" s="194" t="s">
        <v>8728</v>
      </c>
      <c r="G390" s="195" t="s">
        <v>4834</v>
      </c>
      <c r="H390" s="196">
        <v>6</v>
      </c>
      <c r="I390" s="197"/>
      <c r="J390" s="198">
        <f>ROUND(I390*H390,2)</f>
        <v>0</v>
      </c>
      <c r="K390" s="194" t="s">
        <v>278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1.6650000000000002E-2</v>
      </c>
      <c r="R390" s="201">
        <f>Q390*H390</f>
        <v>9.9900000000000017E-2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279</v>
      </c>
      <c r="AT390" s="203" t="s">
        <v>274</v>
      </c>
      <c r="AU390" s="203" t="s">
        <v>84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279</v>
      </c>
      <c r="BM390" s="203" t="s">
        <v>2347</v>
      </c>
    </row>
    <row r="391" spans="1:65" s="2" customFormat="1" ht="11.25">
      <c r="A391" s="34"/>
      <c r="B391" s="35"/>
      <c r="C391" s="36"/>
      <c r="D391" s="205" t="s">
        <v>281</v>
      </c>
      <c r="E391" s="36"/>
      <c r="F391" s="206" t="s">
        <v>8729</v>
      </c>
      <c r="G391" s="36"/>
      <c r="H391" s="36"/>
      <c r="I391" s="207"/>
      <c r="J391" s="36"/>
      <c r="K391" s="36"/>
      <c r="L391" s="39"/>
      <c r="M391" s="208"/>
      <c r="N391" s="209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281</v>
      </c>
      <c r="AU391" s="17" t="s">
        <v>84</v>
      </c>
    </row>
    <row r="392" spans="1:65" s="12" customFormat="1" ht="22.9" customHeight="1">
      <c r="B392" s="176"/>
      <c r="C392" s="177"/>
      <c r="D392" s="178" t="s">
        <v>75</v>
      </c>
      <c r="E392" s="190" t="s">
        <v>8023</v>
      </c>
      <c r="F392" s="190" t="s">
        <v>8730</v>
      </c>
      <c r="G392" s="177"/>
      <c r="H392" s="177"/>
      <c r="I392" s="180"/>
      <c r="J392" s="191">
        <f>BK392</f>
        <v>0</v>
      </c>
      <c r="K392" s="177"/>
      <c r="L392" s="182"/>
      <c r="M392" s="183"/>
      <c r="N392" s="184"/>
      <c r="O392" s="184"/>
      <c r="P392" s="185">
        <f>SUM(P393:P394)</f>
        <v>0</v>
      </c>
      <c r="Q392" s="184"/>
      <c r="R392" s="185">
        <f>SUM(R393:R394)</f>
        <v>0</v>
      </c>
      <c r="S392" s="184"/>
      <c r="T392" s="186">
        <f>SUM(T393:T394)</f>
        <v>0</v>
      </c>
      <c r="AR392" s="187" t="s">
        <v>16</v>
      </c>
      <c r="AT392" s="188" t="s">
        <v>75</v>
      </c>
      <c r="AU392" s="188" t="s">
        <v>16</v>
      </c>
      <c r="AY392" s="187" t="s">
        <v>272</v>
      </c>
      <c r="BK392" s="189">
        <f>SUM(BK393:BK394)</f>
        <v>0</v>
      </c>
    </row>
    <row r="393" spans="1:65" s="2" customFormat="1" ht="24.2" customHeight="1">
      <c r="A393" s="34"/>
      <c r="B393" s="35"/>
      <c r="C393" s="192" t="s">
        <v>1251</v>
      </c>
      <c r="D393" s="192" t="s">
        <v>274</v>
      </c>
      <c r="E393" s="193" t="s">
        <v>8731</v>
      </c>
      <c r="F393" s="194" t="s">
        <v>8732</v>
      </c>
      <c r="G393" s="195" t="s">
        <v>3262</v>
      </c>
      <c r="H393" s="242"/>
      <c r="I393" s="197"/>
      <c r="J393" s="198">
        <f>ROUND(I393*H393,2)</f>
        <v>0</v>
      </c>
      <c r="K393" s="194" t="s">
        <v>278</v>
      </c>
      <c r="L393" s="39"/>
      <c r="M393" s="199" t="s">
        <v>1</v>
      </c>
      <c r="N393" s="200" t="s">
        <v>41</v>
      </c>
      <c r="O393" s="71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279</v>
      </c>
      <c r="AT393" s="203" t="s">
        <v>274</v>
      </c>
      <c r="AU393" s="203" t="s">
        <v>84</v>
      </c>
      <c r="AY393" s="17" t="s">
        <v>272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7" t="s">
        <v>16</v>
      </c>
      <c r="BK393" s="204">
        <f>ROUND(I393*H393,2)</f>
        <v>0</v>
      </c>
      <c r="BL393" s="17" t="s">
        <v>279</v>
      </c>
      <c r="BM393" s="203" t="s">
        <v>2415</v>
      </c>
    </row>
    <row r="394" spans="1:65" s="2" customFormat="1" ht="11.25">
      <c r="A394" s="34"/>
      <c r="B394" s="35"/>
      <c r="C394" s="36"/>
      <c r="D394" s="205" t="s">
        <v>281</v>
      </c>
      <c r="E394" s="36"/>
      <c r="F394" s="206" t="s">
        <v>8733</v>
      </c>
      <c r="G394" s="36"/>
      <c r="H394" s="36"/>
      <c r="I394" s="207"/>
      <c r="J394" s="36"/>
      <c r="K394" s="36"/>
      <c r="L394" s="39"/>
      <c r="M394" s="208"/>
      <c r="N394" s="209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281</v>
      </c>
      <c r="AU394" s="17" t="s">
        <v>84</v>
      </c>
    </row>
    <row r="395" spans="1:65" s="12" customFormat="1" ht="25.9" customHeight="1">
      <c r="B395" s="176"/>
      <c r="C395" s="177"/>
      <c r="D395" s="178" t="s">
        <v>75</v>
      </c>
      <c r="E395" s="179" t="s">
        <v>8734</v>
      </c>
      <c r="F395" s="179" t="s">
        <v>8735</v>
      </c>
      <c r="G395" s="177"/>
      <c r="H395" s="177"/>
      <c r="I395" s="180"/>
      <c r="J395" s="181">
        <f>BK395</f>
        <v>0</v>
      </c>
      <c r="K395" s="177"/>
      <c r="L395" s="182"/>
      <c r="M395" s="183"/>
      <c r="N395" s="184"/>
      <c r="O395" s="184"/>
      <c r="P395" s="185">
        <f>SUM(P396:P407)</f>
        <v>0</v>
      </c>
      <c r="Q395" s="184"/>
      <c r="R395" s="185">
        <f>SUM(R396:R407)</f>
        <v>0</v>
      </c>
      <c r="S395" s="184"/>
      <c r="T395" s="186">
        <f>SUM(T396:T407)</f>
        <v>0</v>
      </c>
      <c r="AR395" s="187" t="s">
        <v>16</v>
      </c>
      <c r="AT395" s="188" t="s">
        <v>75</v>
      </c>
      <c r="AU395" s="188" t="s">
        <v>76</v>
      </c>
      <c r="AY395" s="187" t="s">
        <v>272</v>
      </c>
      <c r="BK395" s="189">
        <f>SUM(BK396:BK407)</f>
        <v>0</v>
      </c>
    </row>
    <row r="396" spans="1:65" s="2" customFormat="1" ht="49.15" customHeight="1">
      <c r="A396" s="34"/>
      <c r="B396" s="35"/>
      <c r="C396" s="192" t="s">
        <v>1358</v>
      </c>
      <c r="D396" s="192" t="s">
        <v>274</v>
      </c>
      <c r="E396" s="193" t="s">
        <v>8736</v>
      </c>
      <c r="F396" s="194" t="s">
        <v>8737</v>
      </c>
      <c r="G396" s="195" t="s">
        <v>4834</v>
      </c>
      <c r="H396" s="196">
        <v>1</v>
      </c>
      <c r="I396" s="197"/>
      <c r="J396" s="198">
        <f>ROUND(I396*H396,2)</f>
        <v>0</v>
      </c>
      <c r="K396" s="194" t="s">
        <v>8417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16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279</v>
      </c>
      <c r="BM396" s="203" t="s">
        <v>2425</v>
      </c>
    </row>
    <row r="397" spans="1:65" s="2" customFormat="1" ht="49.15" customHeight="1">
      <c r="A397" s="34"/>
      <c r="B397" s="35"/>
      <c r="C397" s="192" t="s">
        <v>1366</v>
      </c>
      <c r="D397" s="192" t="s">
        <v>274</v>
      </c>
      <c r="E397" s="193" t="s">
        <v>8738</v>
      </c>
      <c r="F397" s="194" t="s">
        <v>8739</v>
      </c>
      <c r="G397" s="195" t="s">
        <v>4834</v>
      </c>
      <c r="H397" s="196">
        <v>1</v>
      </c>
      <c r="I397" s="197"/>
      <c r="J397" s="198">
        <f>ROUND(I397*H397,2)</f>
        <v>0</v>
      </c>
      <c r="K397" s="194" t="s">
        <v>8417</v>
      </c>
      <c r="L397" s="39"/>
      <c r="M397" s="199" t="s">
        <v>1</v>
      </c>
      <c r="N397" s="200" t="s">
        <v>41</v>
      </c>
      <c r="O397" s="71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279</v>
      </c>
      <c r="AT397" s="203" t="s">
        <v>274</v>
      </c>
      <c r="AU397" s="203" t="s">
        <v>16</v>
      </c>
      <c r="AY397" s="17" t="s">
        <v>272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16</v>
      </c>
      <c r="BK397" s="204">
        <f>ROUND(I397*H397,2)</f>
        <v>0</v>
      </c>
      <c r="BL397" s="17" t="s">
        <v>279</v>
      </c>
      <c r="BM397" s="203" t="s">
        <v>2435</v>
      </c>
    </row>
    <row r="398" spans="1:65" s="2" customFormat="1" ht="33" customHeight="1">
      <c r="A398" s="34"/>
      <c r="B398" s="35"/>
      <c r="C398" s="192" t="s">
        <v>1374</v>
      </c>
      <c r="D398" s="192" t="s">
        <v>274</v>
      </c>
      <c r="E398" s="193" t="s">
        <v>8740</v>
      </c>
      <c r="F398" s="194" t="s">
        <v>8741</v>
      </c>
      <c r="G398" s="195" t="s">
        <v>380</v>
      </c>
      <c r="H398" s="196">
        <v>0.5</v>
      </c>
      <c r="I398" s="197"/>
      <c r="J398" s="198">
        <f>ROUND(I398*H398,2)</f>
        <v>0</v>
      </c>
      <c r="K398" s="194" t="s">
        <v>278</v>
      </c>
      <c r="L398" s="39"/>
      <c r="M398" s="199" t="s">
        <v>1</v>
      </c>
      <c r="N398" s="200" t="s">
        <v>41</v>
      </c>
      <c r="O398" s="71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279</v>
      </c>
      <c r="AT398" s="203" t="s">
        <v>274</v>
      </c>
      <c r="AU398" s="203" t="s">
        <v>16</v>
      </c>
      <c r="AY398" s="17" t="s">
        <v>272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7" t="s">
        <v>16</v>
      </c>
      <c r="BK398" s="204">
        <f>ROUND(I398*H398,2)</f>
        <v>0</v>
      </c>
      <c r="BL398" s="17" t="s">
        <v>279</v>
      </c>
      <c r="BM398" s="203" t="s">
        <v>2449</v>
      </c>
    </row>
    <row r="399" spans="1:65" s="2" customFormat="1" ht="11.25">
      <c r="A399" s="34"/>
      <c r="B399" s="35"/>
      <c r="C399" s="36"/>
      <c r="D399" s="205" t="s">
        <v>281</v>
      </c>
      <c r="E399" s="36"/>
      <c r="F399" s="206" t="s">
        <v>8742</v>
      </c>
      <c r="G399" s="36"/>
      <c r="H399" s="36"/>
      <c r="I399" s="207"/>
      <c r="J399" s="36"/>
      <c r="K399" s="36"/>
      <c r="L399" s="39"/>
      <c r="M399" s="208"/>
      <c r="N399" s="209"/>
      <c r="O399" s="71"/>
      <c r="P399" s="71"/>
      <c r="Q399" s="71"/>
      <c r="R399" s="71"/>
      <c r="S399" s="71"/>
      <c r="T399" s="72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281</v>
      </c>
      <c r="AU399" s="17" t="s">
        <v>16</v>
      </c>
    </row>
    <row r="400" spans="1:65" s="2" customFormat="1" ht="24.2" customHeight="1">
      <c r="A400" s="34"/>
      <c r="B400" s="35"/>
      <c r="C400" s="192" t="s">
        <v>1380</v>
      </c>
      <c r="D400" s="192" t="s">
        <v>274</v>
      </c>
      <c r="E400" s="193" t="s">
        <v>8743</v>
      </c>
      <c r="F400" s="194" t="s">
        <v>8744</v>
      </c>
      <c r="G400" s="195" t="s">
        <v>380</v>
      </c>
      <c r="H400" s="196">
        <v>0.5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279</v>
      </c>
      <c r="AT400" s="203" t="s">
        <v>274</v>
      </c>
      <c r="AU400" s="203" t="s">
        <v>16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279</v>
      </c>
      <c r="BM400" s="203" t="s">
        <v>2474</v>
      </c>
    </row>
    <row r="401" spans="1:65" s="2" customFormat="1" ht="11.25">
      <c r="A401" s="34"/>
      <c r="B401" s="35"/>
      <c r="C401" s="36"/>
      <c r="D401" s="205" t="s">
        <v>281</v>
      </c>
      <c r="E401" s="36"/>
      <c r="F401" s="206" t="s">
        <v>8745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16</v>
      </c>
    </row>
    <row r="402" spans="1:65" s="2" customFormat="1" ht="24.2" customHeight="1">
      <c r="A402" s="34"/>
      <c r="B402" s="35"/>
      <c r="C402" s="192" t="s">
        <v>1387</v>
      </c>
      <c r="D402" s="192" t="s">
        <v>274</v>
      </c>
      <c r="E402" s="193" t="s">
        <v>8746</v>
      </c>
      <c r="F402" s="194" t="s">
        <v>8747</v>
      </c>
      <c r="G402" s="195" t="s">
        <v>380</v>
      </c>
      <c r="H402" s="196">
        <v>0.5</v>
      </c>
      <c r="I402" s="197"/>
      <c r="J402" s="198">
        <f>ROUND(I402*H402,2)</f>
        <v>0</v>
      </c>
      <c r="K402" s="194" t="s">
        <v>278</v>
      </c>
      <c r="L402" s="39"/>
      <c r="M402" s="199" t="s">
        <v>1</v>
      </c>
      <c r="N402" s="200" t="s">
        <v>41</v>
      </c>
      <c r="O402" s="71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16</v>
      </c>
      <c r="AY402" s="17" t="s">
        <v>272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7" t="s">
        <v>16</v>
      </c>
      <c r="BK402" s="204">
        <f>ROUND(I402*H402,2)</f>
        <v>0</v>
      </c>
      <c r="BL402" s="17" t="s">
        <v>279</v>
      </c>
      <c r="BM402" s="203" t="s">
        <v>2504</v>
      </c>
    </row>
    <row r="403" spans="1:65" s="2" customFormat="1" ht="11.25">
      <c r="A403" s="34"/>
      <c r="B403" s="35"/>
      <c r="C403" s="36"/>
      <c r="D403" s="205" t="s">
        <v>281</v>
      </c>
      <c r="E403" s="36"/>
      <c r="F403" s="206" t="s">
        <v>8748</v>
      </c>
      <c r="G403" s="36"/>
      <c r="H403" s="36"/>
      <c r="I403" s="207"/>
      <c r="J403" s="36"/>
      <c r="K403" s="36"/>
      <c r="L403" s="39"/>
      <c r="M403" s="208"/>
      <c r="N403" s="209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281</v>
      </c>
      <c r="AU403" s="17" t="s">
        <v>16</v>
      </c>
    </row>
    <row r="404" spans="1:65" s="2" customFormat="1" ht="33" customHeight="1">
      <c r="A404" s="34"/>
      <c r="B404" s="35"/>
      <c r="C404" s="192" t="s">
        <v>1397</v>
      </c>
      <c r="D404" s="192" t="s">
        <v>274</v>
      </c>
      <c r="E404" s="193" t="s">
        <v>8749</v>
      </c>
      <c r="F404" s="194" t="s">
        <v>8750</v>
      </c>
      <c r="G404" s="195" t="s">
        <v>380</v>
      </c>
      <c r="H404" s="196">
        <v>0.5</v>
      </c>
      <c r="I404" s="197"/>
      <c r="J404" s="198">
        <f>ROUND(I404*H404,2)</f>
        <v>0</v>
      </c>
      <c r="K404" s="194" t="s">
        <v>278</v>
      </c>
      <c r="L404" s="39"/>
      <c r="M404" s="199" t="s">
        <v>1</v>
      </c>
      <c r="N404" s="200" t="s">
        <v>41</v>
      </c>
      <c r="O404" s="71"/>
      <c r="P404" s="201">
        <f>O404*H404</f>
        <v>0</v>
      </c>
      <c r="Q404" s="201">
        <v>0</v>
      </c>
      <c r="R404" s="201">
        <f>Q404*H404</f>
        <v>0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279</v>
      </c>
      <c r="AT404" s="203" t="s">
        <v>274</v>
      </c>
      <c r="AU404" s="203" t="s">
        <v>16</v>
      </c>
      <c r="AY404" s="17" t="s">
        <v>272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7" t="s">
        <v>16</v>
      </c>
      <c r="BK404" s="204">
        <f>ROUND(I404*H404,2)</f>
        <v>0</v>
      </c>
      <c r="BL404" s="17" t="s">
        <v>279</v>
      </c>
      <c r="BM404" s="203" t="s">
        <v>2514</v>
      </c>
    </row>
    <row r="405" spans="1:65" s="2" customFormat="1" ht="11.25">
      <c r="A405" s="34"/>
      <c r="B405" s="35"/>
      <c r="C405" s="36"/>
      <c r="D405" s="205" t="s">
        <v>281</v>
      </c>
      <c r="E405" s="36"/>
      <c r="F405" s="206" t="s">
        <v>8751</v>
      </c>
      <c r="G405" s="36"/>
      <c r="H405" s="36"/>
      <c r="I405" s="207"/>
      <c r="J405" s="36"/>
      <c r="K405" s="36"/>
      <c r="L405" s="39"/>
      <c r="M405" s="208"/>
      <c r="N405" s="209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281</v>
      </c>
      <c r="AU405" s="17" t="s">
        <v>16</v>
      </c>
    </row>
    <row r="406" spans="1:65" s="2" customFormat="1" ht="16.5" customHeight="1">
      <c r="A406" s="34"/>
      <c r="B406" s="35"/>
      <c r="C406" s="192" t="s">
        <v>1405</v>
      </c>
      <c r="D406" s="192" t="s">
        <v>274</v>
      </c>
      <c r="E406" s="193" t="s">
        <v>8752</v>
      </c>
      <c r="F406" s="194" t="s">
        <v>8753</v>
      </c>
      <c r="G406" s="195" t="s">
        <v>4834</v>
      </c>
      <c r="H406" s="196">
        <v>1</v>
      </c>
      <c r="I406" s="197"/>
      <c r="J406" s="198">
        <f>ROUND(I406*H406,2)</f>
        <v>0</v>
      </c>
      <c r="K406" s="194" t="s">
        <v>8417</v>
      </c>
      <c r="L406" s="39"/>
      <c r="M406" s="199" t="s">
        <v>1</v>
      </c>
      <c r="N406" s="200" t="s">
        <v>41</v>
      </c>
      <c r="O406" s="71"/>
      <c r="P406" s="201">
        <f>O406*H406</f>
        <v>0</v>
      </c>
      <c r="Q406" s="201">
        <v>0</v>
      </c>
      <c r="R406" s="201">
        <f>Q406*H406</f>
        <v>0</v>
      </c>
      <c r="S406" s="201">
        <v>0</v>
      </c>
      <c r="T406" s="202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279</v>
      </c>
      <c r="AT406" s="203" t="s">
        <v>274</v>
      </c>
      <c r="AU406" s="203" t="s">
        <v>16</v>
      </c>
      <c r="AY406" s="17" t="s">
        <v>272</v>
      </c>
      <c r="BE406" s="204">
        <f>IF(N406="základní",J406,0)</f>
        <v>0</v>
      </c>
      <c r="BF406" s="204">
        <f>IF(N406="snížená",J406,0)</f>
        <v>0</v>
      </c>
      <c r="BG406" s="204">
        <f>IF(N406="zákl. přenesená",J406,0)</f>
        <v>0</v>
      </c>
      <c r="BH406" s="204">
        <f>IF(N406="sníž. přenesená",J406,0)</f>
        <v>0</v>
      </c>
      <c r="BI406" s="204">
        <f>IF(N406="nulová",J406,0)</f>
        <v>0</v>
      </c>
      <c r="BJ406" s="17" t="s">
        <v>16</v>
      </c>
      <c r="BK406" s="204">
        <f>ROUND(I406*H406,2)</f>
        <v>0</v>
      </c>
      <c r="BL406" s="17" t="s">
        <v>279</v>
      </c>
      <c r="BM406" s="203" t="s">
        <v>6975</v>
      </c>
    </row>
    <row r="407" spans="1:65" s="2" customFormat="1" ht="16.5" customHeight="1">
      <c r="A407" s="34"/>
      <c r="B407" s="35"/>
      <c r="C407" s="192" t="s">
        <v>1418</v>
      </c>
      <c r="D407" s="192" t="s">
        <v>274</v>
      </c>
      <c r="E407" s="193" t="s">
        <v>8754</v>
      </c>
      <c r="F407" s="194" t="s">
        <v>8358</v>
      </c>
      <c r="G407" s="195" t="s">
        <v>4834</v>
      </c>
      <c r="H407" s="196">
        <v>1</v>
      </c>
      <c r="I407" s="197"/>
      <c r="J407" s="198">
        <f>ROUND(I407*H407,2)</f>
        <v>0</v>
      </c>
      <c r="K407" s="194" t="s">
        <v>8417</v>
      </c>
      <c r="L407" s="39"/>
      <c r="M407" s="260" t="s">
        <v>1</v>
      </c>
      <c r="N407" s="261" t="s">
        <v>41</v>
      </c>
      <c r="O407" s="262"/>
      <c r="P407" s="263">
        <f>O407*H407</f>
        <v>0</v>
      </c>
      <c r="Q407" s="263">
        <v>0</v>
      </c>
      <c r="R407" s="263">
        <f>Q407*H407</f>
        <v>0</v>
      </c>
      <c r="S407" s="263">
        <v>0</v>
      </c>
      <c r="T407" s="264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16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279</v>
      </c>
      <c r="BM407" s="203" t="s">
        <v>2541</v>
      </c>
    </row>
    <row r="408" spans="1:65" s="2" customFormat="1" ht="6.95" customHeight="1">
      <c r="A408" s="34"/>
      <c r="B408" s="54"/>
      <c r="C408" s="55"/>
      <c r="D408" s="55"/>
      <c r="E408" s="55"/>
      <c r="F408" s="55"/>
      <c r="G408" s="55"/>
      <c r="H408" s="55"/>
      <c r="I408" s="55"/>
      <c r="J408" s="55"/>
      <c r="K408" s="55"/>
      <c r="L408" s="39"/>
      <c r="M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</row>
  </sheetData>
  <sheetProtection algorithmName="SHA-512" hashValue="g7lPeERgQ7zh9PwoFO8AhJ5eTk39+URCzHeW7qJR0dIaNgviFm/xkXhLhOKghRAMoJXL5pbYANSW9nMxdPNpZA==" saltValue="dk292PxB8Y68BYQNNY68w5GcSVOSfK8ww3d6Jhs5b6yO0hgzWNz3O4WcvJbcsGd1SkPUj+cJRYeClSvWU+U3zg==" spinCount="100000" sheet="1" objects="1" scenarios="1" formatColumns="0" formatRows="0" autoFilter="0"/>
  <autoFilter ref="C157:K407"/>
  <mergeCells count="12">
    <mergeCell ref="E150:H150"/>
    <mergeCell ref="L2:V2"/>
    <mergeCell ref="E85:H85"/>
    <mergeCell ref="E87:H87"/>
    <mergeCell ref="E89:H89"/>
    <mergeCell ref="E146:H146"/>
    <mergeCell ref="E148:H148"/>
    <mergeCell ref="E7:H7"/>
    <mergeCell ref="E9:H9"/>
    <mergeCell ref="E11:H11"/>
    <mergeCell ref="E20:H20"/>
    <mergeCell ref="E29:H29"/>
  </mergeCells>
  <hyperlinks>
    <hyperlink ref="F162" r:id="rId1"/>
    <hyperlink ref="F164" r:id="rId2"/>
    <hyperlink ref="F166" r:id="rId3"/>
    <hyperlink ref="F170" r:id="rId4"/>
    <hyperlink ref="F172" r:id="rId5"/>
    <hyperlink ref="F174" r:id="rId6"/>
    <hyperlink ref="F176" r:id="rId7"/>
    <hyperlink ref="F178" r:id="rId8"/>
    <hyperlink ref="F180" r:id="rId9"/>
    <hyperlink ref="F182" r:id="rId10"/>
    <hyperlink ref="F184" r:id="rId11"/>
    <hyperlink ref="F186" r:id="rId12"/>
    <hyperlink ref="F188" r:id="rId13"/>
    <hyperlink ref="F191" r:id="rId14"/>
    <hyperlink ref="F195" r:id="rId15"/>
    <hyperlink ref="F197" r:id="rId16"/>
    <hyperlink ref="F201" r:id="rId17"/>
    <hyperlink ref="F203" r:id="rId18"/>
    <hyperlink ref="F206" r:id="rId19"/>
    <hyperlink ref="F209" r:id="rId20"/>
    <hyperlink ref="F211" r:id="rId21"/>
    <hyperlink ref="F213" r:id="rId22"/>
    <hyperlink ref="F218" r:id="rId23"/>
    <hyperlink ref="F220" r:id="rId24"/>
    <hyperlink ref="F223" r:id="rId25"/>
    <hyperlink ref="F226" r:id="rId26"/>
    <hyperlink ref="F228" r:id="rId27"/>
    <hyperlink ref="F231" r:id="rId28"/>
    <hyperlink ref="F233" r:id="rId29"/>
    <hyperlink ref="F238" r:id="rId30"/>
    <hyperlink ref="F241" r:id="rId31"/>
    <hyperlink ref="F243" r:id="rId32"/>
    <hyperlink ref="F246" r:id="rId33"/>
    <hyperlink ref="F248" r:id="rId34"/>
    <hyperlink ref="F251" r:id="rId35"/>
    <hyperlink ref="F259" r:id="rId36"/>
    <hyperlink ref="F261" r:id="rId37"/>
    <hyperlink ref="F263" r:id="rId38"/>
    <hyperlink ref="F265" r:id="rId39"/>
    <hyperlink ref="F267" r:id="rId40"/>
    <hyperlink ref="F271" r:id="rId41"/>
    <hyperlink ref="F273" r:id="rId42"/>
    <hyperlink ref="F275" r:id="rId43"/>
    <hyperlink ref="F277" r:id="rId44"/>
    <hyperlink ref="F279" r:id="rId45"/>
    <hyperlink ref="F283" r:id="rId46"/>
    <hyperlink ref="F285" r:id="rId47"/>
    <hyperlink ref="F287" r:id="rId48"/>
    <hyperlink ref="F290" r:id="rId49"/>
    <hyperlink ref="F292" r:id="rId50"/>
    <hyperlink ref="F294" r:id="rId51"/>
    <hyperlink ref="F296" r:id="rId52"/>
    <hyperlink ref="F298" r:id="rId53"/>
    <hyperlink ref="F300" r:id="rId54"/>
    <hyperlink ref="F303" r:id="rId55"/>
    <hyperlink ref="F306" r:id="rId56"/>
    <hyperlink ref="F308" r:id="rId57"/>
    <hyperlink ref="F328" r:id="rId58"/>
    <hyperlink ref="F331" r:id="rId59"/>
    <hyperlink ref="F333" r:id="rId60"/>
    <hyperlink ref="F336" r:id="rId61"/>
    <hyperlink ref="F339" r:id="rId62"/>
    <hyperlink ref="F351" r:id="rId63"/>
    <hyperlink ref="F362" r:id="rId64"/>
    <hyperlink ref="F366" r:id="rId65"/>
    <hyperlink ref="F374" r:id="rId66"/>
    <hyperlink ref="F376" r:id="rId67"/>
    <hyperlink ref="F380" r:id="rId68"/>
    <hyperlink ref="F383" r:id="rId69"/>
    <hyperlink ref="F385" r:id="rId70"/>
    <hyperlink ref="F388" r:id="rId71"/>
    <hyperlink ref="F391" r:id="rId72"/>
    <hyperlink ref="F394" r:id="rId73"/>
    <hyperlink ref="F399" r:id="rId74"/>
    <hyperlink ref="F401" r:id="rId75"/>
    <hyperlink ref="F403" r:id="rId76"/>
    <hyperlink ref="F405" r:id="rId7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8755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45142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8756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ROUND((SUM(BE151:BE1916)),  2)</f>
        <v>0</v>
      </c>
      <c r="G35" s="34"/>
      <c r="H35" s="34"/>
      <c r="I35" s="131">
        <v>0.21</v>
      </c>
      <c r="J35" s="130">
        <f>ROUND(((SUM(BE151:BE1916))*I35),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ROUND((SUM(BF151:BF1916)),  2)</f>
        <v>0</v>
      </c>
      <c r="G36" s="34"/>
      <c r="H36" s="34"/>
      <c r="I36" s="131">
        <v>0.15</v>
      </c>
      <c r="J36" s="130">
        <f>ROUND(((SUM(BF151:BF1916))*I36),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ROUND((SUM(BG151:BG1916)),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ROUND((SUM(BH151:BH1916)),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ROUND((SUM(BI151:BI1916)),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D1_03_4g - Silnoproudá elektrotechnika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45142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Kremláček, Ing. Zacha, Ing. Škarek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8757</v>
      </c>
      <c r="E99" s="157"/>
      <c r="F99" s="157"/>
      <c r="G99" s="157"/>
      <c r="H99" s="157"/>
      <c r="I99" s="157"/>
      <c r="J99" s="158">
        <f>J152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8758</v>
      </c>
      <c r="E100" s="162"/>
      <c r="F100" s="162"/>
      <c r="G100" s="162"/>
      <c r="H100" s="162"/>
      <c r="I100" s="162"/>
      <c r="J100" s="163">
        <f>J153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8759</v>
      </c>
      <c r="E101" s="162"/>
      <c r="F101" s="162"/>
      <c r="G101" s="162"/>
      <c r="H101" s="162"/>
      <c r="I101" s="162"/>
      <c r="J101" s="163">
        <f>J245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8760</v>
      </c>
      <c r="E102" s="162"/>
      <c r="F102" s="162"/>
      <c r="G102" s="162"/>
      <c r="H102" s="162"/>
      <c r="I102" s="162"/>
      <c r="J102" s="163">
        <f>J323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8761</v>
      </c>
      <c r="E103" s="162"/>
      <c r="F103" s="162"/>
      <c r="G103" s="162"/>
      <c r="H103" s="162"/>
      <c r="I103" s="162"/>
      <c r="J103" s="163">
        <f>J336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8762</v>
      </c>
      <c r="E104" s="162"/>
      <c r="F104" s="162"/>
      <c r="G104" s="162"/>
      <c r="H104" s="162"/>
      <c r="I104" s="162"/>
      <c r="J104" s="163">
        <f>J344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8763</v>
      </c>
      <c r="E105" s="162"/>
      <c r="F105" s="162"/>
      <c r="G105" s="162"/>
      <c r="H105" s="162"/>
      <c r="I105" s="162"/>
      <c r="J105" s="163">
        <f>J402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8764</v>
      </c>
      <c r="E106" s="162"/>
      <c r="F106" s="162"/>
      <c r="G106" s="162"/>
      <c r="H106" s="162"/>
      <c r="I106" s="162"/>
      <c r="J106" s="163">
        <f>J493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8765</v>
      </c>
      <c r="E107" s="162"/>
      <c r="F107" s="162"/>
      <c r="G107" s="162"/>
      <c r="H107" s="162"/>
      <c r="I107" s="162"/>
      <c r="J107" s="163">
        <f>J594</f>
        <v>0</v>
      </c>
      <c r="K107" s="104"/>
      <c r="L107" s="164"/>
    </row>
    <row r="108" spans="1:47" s="10" customFormat="1" ht="19.899999999999999" customHeight="1">
      <c r="B108" s="160"/>
      <c r="C108" s="104"/>
      <c r="D108" s="161" t="s">
        <v>8766</v>
      </c>
      <c r="E108" s="162"/>
      <c r="F108" s="162"/>
      <c r="G108" s="162"/>
      <c r="H108" s="162"/>
      <c r="I108" s="162"/>
      <c r="J108" s="163">
        <f>J683</f>
        <v>0</v>
      </c>
      <c r="K108" s="104"/>
      <c r="L108" s="164"/>
    </row>
    <row r="109" spans="1:47" s="10" customFormat="1" ht="19.899999999999999" customHeight="1">
      <c r="B109" s="160"/>
      <c r="C109" s="104"/>
      <c r="D109" s="161" t="s">
        <v>8767</v>
      </c>
      <c r="E109" s="162"/>
      <c r="F109" s="162"/>
      <c r="G109" s="162"/>
      <c r="H109" s="162"/>
      <c r="I109" s="162"/>
      <c r="J109" s="163">
        <f>J770</f>
        <v>0</v>
      </c>
      <c r="K109" s="104"/>
      <c r="L109" s="164"/>
    </row>
    <row r="110" spans="1:47" s="10" customFormat="1" ht="19.899999999999999" customHeight="1">
      <c r="B110" s="160"/>
      <c r="C110" s="104"/>
      <c r="D110" s="161" t="s">
        <v>8768</v>
      </c>
      <c r="E110" s="162"/>
      <c r="F110" s="162"/>
      <c r="G110" s="162"/>
      <c r="H110" s="162"/>
      <c r="I110" s="162"/>
      <c r="J110" s="163">
        <f>J851</f>
        <v>0</v>
      </c>
      <c r="K110" s="104"/>
      <c r="L110" s="164"/>
    </row>
    <row r="111" spans="1:47" s="10" customFormat="1" ht="19.899999999999999" customHeight="1">
      <c r="B111" s="160"/>
      <c r="C111" s="104"/>
      <c r="D111" s="161" t="s">
        <v>8769</v>
      </c>
      <c r="E111" s="162"/>
      <c r="F111" s="162"/>
      <c r="G111" s="162"/>
      <c r="H111" s="162"/>
      <c r="I111" s="162"/>
      <c r="J111" s="163">
        <f>J934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8770</v>
      </c>
      <c r="E112" s="162"/>
      <c r="F112" s="162"/>
      <c r="G112" s="162"/>
      <c r="H112" s="162"/>
      <c r="I112" s="162"/>
      <c r="J112" s="163">
        <f>J987</f>
        <v>0</v>
      </c>
      <c r="K112" s="104"/>
      <c r="L112" s="164"/>
    </row>
    <row r="113" spans="2:12" s="10" customFormat="1" ht="19.899999999999999" customHeight="1">
      <c r="B113" s="160"/>
      <c r="C113" s="104"/>
      <c r="D113" s="161" t="s">
        <v>8771</v>
      </c>
      <c r="E113" s="162"/>
      <c r="F113" s="162"/>
      <c r="G113" s="162"/>
      <c r="H113" s="162"/>
      <c r="I113" s="162"/>
      <c r="J113" s="163">
        <f>J1068</f>
        <v>0</v>
      </c>
      <c r="K113" s="104"/>
      <c r="L113" s="164"/>
    </row>
    <row r="114" spans="2:12" s="10" customFormat="1" ht="19.899999999999999" customHeight="1">
      <c r="B114" s="160"/>
      <c r="C114" s="104"/>
      <c r="D114" s="161" t="s">
        <v>8772</v>
      </c>
      <c r="E114" s="162"/>
      <c r="F114" s="162"/>
      <c r="G114" s="162"/>
      <c r="H114" s="162"/>
      <c r="I114" s="162"/>
      <c r="J114" s="163">
        <f>J1079</f>
        <v>0</v>
      </c>
      <c r="K114" s="104"/>
      <c r="L114" s="164"/>
    </row>
    <row r="115" spans="2:12" s="10" customFormat="1" ht="19.899999999999999" customHeight="1">
      <c r="B115" s="160"/>
      <c r="C115" s="104"/>
      <c r="D115" s="161" t="s">
        <v>8773</v>
      </c>
      <c r="E115" s="162"/>
      <c r="F115" s="162"/>
      <c r="G115" s="162"/>
      <c r="H115" s="162"/>
      <c r="I115" s="162"/>
      <c r="J115" s="163">
        <f>J1092</f>
        <v>0</v>
      </c>
      <c r="K115" s="104"/>
      <c r="L115" s="164"/>
    </row>
    <row r="116" spans="2:12" s="10" customFormat="1" ht="19.899999999999999" customHeight="1">
      <c r="B116" s="160"/>
      <c r="C116" s="104"/>
      <c r="D116" s="161" t="s">
        <v>8774</v>
      </c>
      <c r="E116" s="162"/>
      <c r="F116" s="162"/>
      <c r="G116" s="162"/>
      <c r="H116" s="162"/>
      <c r="I116" s="162"/>
      <c r="J116" s="163">
        <f>J1123</f>
        <v>0</v>
      </c>
      <c r="K116" s="104"/>
      <c r="L116" s="164"/>
    </row>
    <row r="117" spans="2:12" s="10" customFormat="1" ht="19.899999999999999" customHeight="1">
      <c r="B117" s="160"/>
      <c r="C117" s="104"/>
      <c r="D117" s="161" t="s">
        <v>8775</v>
      </c>
      <c r="E117" s="162"/>
      <c r="F117" s="162"/>
      <c r="G117" s="162"/>
      <c r="H117" s="162"/>
      <c r="I117" s="162"/>
      <c r="J117" s="163">
        <f>J1128</f>
        <v>0</v>
      </c>
      <c r="K117" s="104"/>
      <c r="L117" s="164"/>
    </row>
    <row r="118" spans="2:12" s="10" customFormat="1" ht="19.899999999999999" customHeight="1">
      <c r="B118" s="160"/>
      <c r="C118" s="104"/>
      <c r="D118" s="161" t="s">
        <v>8776</v>
      </c>
      <c r="E118" s="162"/>
      <c r="F118" s="162"/>
      <c r="G118" s="162"/>
      <c r="H118" s="162"/>
      <c r="I118" s="162"/>
      <c r="J118" s="163">
        <f>J1137</f>
        <v>0</v>
      </c>
      <c r="K118" s="104"/>
      <c r="L118" s="164"/>
    </row>
    <row r="119" spans="2:12" s="10" customFormat="1" ht="19.899999999999999" customHeight="1">
      <c r="B119" s="160"/>
      <c r="C119" s="104"/>
      <c r="D119" s="161" t="s">
        <v>8777</v>
      </c>
      <c r="E119" s="162"/>
      <c r="F119" s="162"/>
      <c r="G119" s="162"/>
      <c r="H119" s="162"/>
      <c r="I119" s="162"/>
      <c r="J119" s="163">
        <f>J1146</f>
        <v>0</v>
      </c>
      <c r="K119" s="104"/>
      <c r="L119" s="164"/>
    </row>
    <row r="120" spans="2:12" s="10" customFormat="1" ht="19.899999999999999" customHeight="1">
      <c r="B120" s="160"/>
      <c r="C120" s="104"/>
      <c r="D120" s="161" t="s">
        <v>8778</v>
      </c>
      <c r="E120" s="162"/>
      <c r="F120" s="162"/>
      <c r="G120" s="162"/>
      <c r="H120" s="162"/>
      <c r="I120" s="162"/>
      <c r="J120" s="163">
        <f>J1163</f>
        <v>0</v>
      </c>
      <c r="K120" s="104"/>
      <c r="L120" s="164"/>
    </row>
    <row r="121" spans="2:12" s="10" customFormat="1" ht="19.899999999999999" customHeight="1">
      <c r="B121" s="160"/>
      <c r="C121" s="104"/>
      <c r="D121" s="161" t="s">
        <v>8779</v>
      </c>
      <c r="E121" s="162"/>
      <c r="F121" s="162"/>
      <c r="G121" s="162"/>
      <c r="H121" s="162"/>
      <c r="I121" s="162"/>
      <c r="J121" s="163">
        <f>J1343</f>
        <v>0</v>
      </c>
      <c r="K121" s="104"/>
      <c r="L121" s="164"/>
    </row>
    <row r="122" spans="2:12" s="10" customFormat="1" ht="19.899999999999999" customHeight="1">
      <c r="B122" s="160"/>
      <c r="C122" s="104"/>
      <c r="D122" s="161" t="s">
        <v>8780</v>
      </c>
      <c r="E122" s="162"/>
      <c r="F122" s="162"/>
      <c r="G122" s="162"/>
      <c r="H122" s="162"/>
      <c r="I122" s="162"/>
      <c r="J122" s="163">
        <f>J1528</f>
        <v>0</v>
      </c>
      <c r="K122" s="104"/>
      <c r="L122" s="164"/>
    </row>
    <row r="123" spans="2:12" s="10" customFormat="1" ht="19.899999999999999" customHeight="1">
      <c r="B123" s="160"/>
      <c r="C123" s="104"/>
      <c r="D123" s="161" t="s">
        <v>8781</v>
      </c>
      <c r="E123" s="162"/>
      <c r="F123" s="162"/>
      <c r="G123" s="162"/>
      <c r="H123" s="162"/>
      <c r="I123" s="162"/>
      <c r="J123" s="163">
        <f>J1547</f>
        <v>0</v>
      </c>
      <c r="K123" s="104"/>
      <c r="L123" s="164"/>
    </row>
    <row r="124" spans="2:12" s="10" customFormat="1" ht="19.899999999999999" customHeight="1">
      <c r="B124" s="160"/>
      <c r="C124" s="104"/>
      <c r="D124" s="161" t="s">
        <v>8782</v>
      </c>
      <c r="E124" s="162"/>
      <c r="F124" s="162"/>
      <c r="G124" s="162"/>
      <c r="H124" s="162"/>
      <c r="I124" s="162"/>
      <c r="J124" s="163">
        <f>J1667</f>
        <v>0</v>
      </c>
      <c r="K124" s="104"/>
      <c r="L124" s="164"/>
    </row>
    <row r="125" spans="2:12" s="10" customFormat="1" ht="19.899999999999999" customHeight="1">
      <c r="B125" s="160"/>
      <c r="C125" s="104"/>
      <c r="D125" s="161" t="s">
        <v>8783</v>
      </c>
      <c r="E125" s="162"/>
      <c r="F125" s="162"/>
      <c r="G125" s="162"/>
      <c r="H125" s="162"/>
      <c r="I125" s="162"/>
      <c r="J125" s="163">
        <f>J1799</f>
        <v>0</v>
      </c>
      <c r="K125" s="104"/>
      <c r="L125" s="164"/>
    </row>
    <row r="126" spans="2:12" s="10" customFormat="1" ht="19.899999999999999" customHeight="1">
      <c r="B126" s="160"/>
      <c r="C126" s="104"/>
      <c r="D126" s="161" t="s">
        <v>8784</v>
      </c>
      <c r="E126" s="162"/>
      <c r="F126" s="162"/>
      <c r="G126" s="162"/>
      <c r="H126" s="162"/>
      <c r="I126" s="162"/>
      <c r="J126" s="163">
        <f>J1814</f>
        <v>0</v>
      </c>
      <c r="K126" s="104"/>
      <c r="L126" s="164"/>
    </row>
    <row r="127" spans="2:12" s="10" customFormat="1" ht="19.899999999999999" customHeight="1">
      <c r="B127" s="160"/>
      <c r="C127" s="104"/>
      <c r="D127" s="161" t="s">
        <v>6038</v>
      </c>
      <c r="E127" s="162"/>
      <c r="F127" s="162"/>
      <c r="G127" s="162"/>
      <c r="H127" s="162"/>
      <c r="I127" s="162"/>
      <c r="J127" s="163">
        <f>J1859</f>
        <v>0</v>
      </c>
      <c r="K127" s="104"/>
      <c r="L127" s="164"/>
    </row>
    <row r="128" spans="2:12" s="10" customFormat="1" ht="19.899999999999999" customHeight="1">
      <c r="B128" s="160"/>
      <c r="C128" s="104"/>
      <c r="D128" s="161" t="s">
        <v>8785</v>
      </c>
      <c r="E128" s="162"/>
      <c r="F128" s="162"/>
      <c r="G128" s="162"/>
      <c r="H128" s="162"/>
      <c r="I128" s="162"/>
      <c r="J128" s="163">
        <f>J1874</f>
        <v>0</v>
      </c>
      <c r="K128" s="104"/>
      <c r="L128" s="164"/>
    </row>
    <row r="129" spans="1:31" s="10" customFormat="1" ht="19.899999999999999" customHeight="1">
      <c r="B129" s="160"/>
      <c r="C129" s="104"/>
      <c r="D129" s="161" t="s">
        <v>8786</v>
      </c>
      <c r="E129" s="162"/>
      <c r="F129" s="162"/>
      <c r="G129" s="162"/>
      <c r="H129" s="162"/>
      <c r="I129" s="162"/>
      <c r="J129" s="163">
        <f>J1890</f>
        <v>0</v>
      </c>
      <c r="K129" s="104"/>
      <c r="L129" s="164"/>
    </row>
    <row r="130" spans="1:31" s="2" customFormat="1" ht="21.7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31" s="2" customFormat="1" ht="6.95" customHeight="1">
      <c r="A131" s="3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5" spans="1:31" s="2" customFormat="1" ht="6.95" customHeight="1">
      <c r="A135" s="34"/>
      <c r="B135" s="56"/>
      <c r="C135" s="57"/>
      <c r="D135" s="57"/>
      <c r="E135" s="57"/>
      <c r="F135" s="57"/>
      <c r="G135" s="57"/>
      <c r="H135" s="57"/>
      <c r="I135" s="57"/>
      <c r="J135" s="57"/>
      <c r="K135" s="57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24.95" customHeight="1">
      <c r="A136" s="34"/>
      <c r="B136" s="35"/>
      <c r="C136" s="23" t="s">
        <v>257</v>
      </c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6.9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12" customHeight="1">
      <c r="A138" s="34"/>
      <c r="B138" s="35"/>
      <c r="C138" s="29" t="s">
        <v>17</v>
      </c>
      <c r="D138" s="36"/>
      <c r="E138" s="36"/>
      <c r="F138" s="36"/>
      <c r="G138" s="36"/>
      <c r="H138" s="36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26.25" customHeight="1">
      <c r="A139" s="34"/>
      <c r="B139" s="35"/>
      <c r="C139" s="36"/>
      <c r="D139" s="36"/>
      <c r="E139" s="320" t="str">
        <f>E7</f>
        <v>Oblastní nemocnice Trutnov a.s., Konsolidované laboratoře a transfuzní oddělení - OKB - 2023/I</v>
      </c>
      <c r="F139" s="321"/>
      <c r="G139" s="321"/>
      <c r="H139" s="321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1" customFormat="1" ht="12" customHeight="1">
      <c r="B140" s="21"/>
      <c r="C140" s="29" t="s">
        <v>174</v>
      </c>
      <c r="D140" s="22"/>
      <c r="E140" s="22"/>
      <c r="F140" s="22"/>
      <c r="G140" s="22"/>
      <c r="H140" s="22"/>
      <c r="I140" s="22"/>
      <c r="J140" s="22"/>
      <c r="K140" s="22"/>
      <c r="L140" s="20"/>
    </row>
    <row r="141" spans="1:31" s="2" customFormat="1" ht="16.5" customHeight="1">
      <c r="A141" s="34"/>
      <c r="B141" s="35"/>
      <c r="C141" s="36"/>
      <c r="D141" s="36"/>
      <c r="E141" s="320" t="s">
        <v>178</v>
      </c>
      <c r="F141" s="322"/>
      <c r="G141" s="322"/>
      <c r="H141" s="322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2" customHeight="1">
      <c r="A142" s="34"/>
      <c r="B142" s="35"/>
      <c r="C142" s="29" t="s">
        <v>182</v>
      </c>
      <c r="D142" s="36"/>
      <c r="E142" s="36"/>
      <c r="F142" s="36"/>
      <c r="G142" s="36"/>
      <c r="H142" s="36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6.5" customHeight="1">
      <c r="A143" s="34"/>
      <c r="B143" s="35"/>
      <c r="C143" s="36"/>
      <c r="D143" s="36"/>
      <c r="E143" s="273" t="str">
        <f>E11</f>
        <v>D1_03_4g - Silnoproudá elektrotechnika</v>
      </c>
      <c r="F143" s="322"/>
      <c r="G143" s="322"/>
      <c r="H143" s="322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12" customHeight="1">
      <c r="A145" s="34"/>
      <c r="B145" s="35"/>
      <c r="C145" s="29" t="s">
        <v>21</v>
      </c>
      <c r="D145" s="36"/>
      <c r="E145" s="36"/>
      <c r="F145" s="27" t="str">
        <f>F14</f>
        <v>Trutnov</v>
      </c>
      <c r="G145" s="36"/>
      <c r="H145" s="36"/>
      <c r="I145" s="29" t="s">
        <v>23</v>
      </c>
      <c r="J145" s="66">
        <f>IF(J14="","",J14)</f>
        <v>45142</v>
      </c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6.95" customHeight="1">
      <c r="A146" s="34"/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25.7" customHeight="1">
      <c r="A147" s="34"/>
      <c r="B147" s="35"/>
      <c r="C147" s="29" t="s">
        <v>24</v>
      </c>
      <c r="D147" s="36"/>
      <c r="E147" s="36"/>
      <c r="F147" s="27" t="str">
        <f>E17</f>
        <v>Královehradecký kraj</v>
      </c>
      <c r="G147" s="36"/>
      <c r="H147" s="36"/>
      <c r="I147" s="29" t="s">
        <v>30</v>
      </c>
      <c r="J147" s="32" t="str">
        <f>E23</f>
        <v>Penta Projekt s.r.o., Mrštíkova 12, Jihlava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25.7" customHeight="1">
      <c r="A148" s="34"/>
      <c r="B148" s="35"/>
      <c r="C148" s="29" t="s">
        <v>28</v>
      </c>
      <c r="D148" s="36"/>
      <c r="E148" s="36"/>
      <c r="F148" s="27" t="str">
        <f>IF(E20="","",E20)</f>
        <v>Vyplň údaj</v>
      </c>
      <c r="G148" s="36"/>
      <c r="H148" s="36"/>
      <c r="I148" s="29" t="s">
        <v>33</v>
      </c>
      <c r="J148" s="32" t="str">
        <f>E26</f>
        <v>Ing. Kremláček, Ing. Zacha, Ing. Škarek</v>
      </c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2" customFormat="1" ht="10.35" customHeight="1">
      <c r="A149" s="34"/>
      <c r="B149" s="35"/>
      <c r="C149" s="36"/>
      <c r="D149" s="36"/>
      <c r="E149" s="36"/>
      <c r="F149" s="36"/>
      <c r="G149" s="36"/>
      <c r="H149" s="36"/>
      <c r="I149" s="36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5" s="11" customFormat="1" ht="29.25" customHeight="1">
      <c r="A150" s="165"/>
      <c r="B150" s="166"/>
      <c r="C150" s="167" t="s">
        <v>258</v>
      </c>
      <c r="D150" s="168" t="s">
        <v>61</v>
      </c>
      <c r="E150" s="168" t="s">
        <v>57</v>
      </c>
      <c r="F150" s="168" t="s">
        <v>58</v>
      </c>
      <c r="G150" s="168" t="s">
        <v>259</v>
      </c>
      <c r="H150" s="168" t="s">
        <v>260</v>
      </c>
      <c r="I150" s="168" t="s">
        <v>261</v>
      </c>
      <c r="J150" s="168" t="s">
        <v>205</v>
      </c>
      <c r="K150" s="169" t="s">
        <v>262</v>
      </c>
      <c r="L150" s="170"/>
      <c r="M150" s="75" t="s">
        <v>1</v>
      </c>
      <c r="N150" s="76" t="s">
        <v>40</v>
      </c>
      <c r="O150" s="76" t="s">
        <v>263</v>
      </c>
      <c r="P150" s="76" t="s">
        <v>264</v>
      </c>
      <c r="Q150" s="76" t="s">
        <v>265</v>
      </c>
      <c r="R150" s="76" t="s">
        <v>266</v>
      </c>
      <c r="S150" s="76" t="s">
        <v>267</v>
      </c>
      <c r="T150" s="77" t="s">
        <v>268</v>
      </c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</row>
    <row r="151" spans="1:65" s="2" customFormat="1" ht="22.9" customHeight="1">
      <c r="A151" s="34"/>
      <c r="B151" s="35"/>
      <c r="C151" s="82" t="s">
        <v>269</v>
      </c>
      <c r="D151" s="36"/>
      <c r="E151" s="36"/>
      <c r="F151" s="36"/>
      <c r="G151" s="36"/>
      <c r="H151" s="36"/>
      <c r="I151" s="36"/>
      <c r="J151" s="171">
        <f>BK151</f>
        <v>0</v>
      </c>
      <c r="K151" s="36"/>
      <c r="L151" s="39"/>
      <c r="M151" s="78"/>
      <c r="N151" s="172"/>
      <c r="O151" s="79"/>
      <c r="P151" s="173">
        <f>P152</f>
        <v>0</v>
      </c>
      <c r="Q151" s="79"/>
      <c r="R151" s="173">
        <f>R152</f>
        <v>8.9574700000000007</v>
      </c>
      <c r="S151" s="79"/>
      <c r="T151" s="174">
        <f>T152</f>
        <v>8.1533000000000015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75</v>
      </c>
      <c r="AU151" s="17" t="s">
        <v>207</v>
      </c>
      <c r="BK151" s="175">
        <f>BK152</f>
        <v>0</v>
      </c>
    </row>
    <row r="152" spans="1:65" s="12" customFormat="1" ht="25.9" customHeight="1">
      <c r="B152" s="176"/>
      <c r="C152" s="177"/>
      <c r="D152" s="178" t="s">
        <v>75</v>
      </c>
      <c r="E152" s="179" t="s">
        <v>108</v>
      </c>
      <c r="F152" s="179" t="s">
        <v>8787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P153+P245+P323+P336+P344+P402+P493+P594+P683+P770+P851+P934+P987+P1068+P1079+P1092+P1123+P1128+P1137+P1146+P1163+P1343+P1528+P1547+P1667+P1799+P1814+P1859+P1874+P1890</f>
        <v>0</v>
      </c>
      <c r="Q152" s="184"/>
      <c r="R152" s="185">
        <f>R153+R245+R323+R336+R344+R402+R493+R594+R683+R770+R851+R934+R987+R1068+R1079+R1092+R1123+R1128+R1137+R1146+R1163+R1343+R1528+R1547+R1667+R1799+R1814+R1859+R1874+R1890</f>
        <v>8.9574700000000007</v>
      </c>
      <c r="S152" s="184"/>
      <c r="T152" s="186">
        <f>T153+T245+T323+T336+T344+T402+T493+T594+T683+T770+T851+T934+T987+T1068+T1079+T1092+T1123+T1128+T1137+T1146+T1163+T1343+T1528+T1547+T1667+T1799+T1814+T1859+T1874+T1890</f>
        <v>8.1533000000000015</v>
      </c>
      <c r="AR152" s="187" t="s">
        <v>291</v>
      </c>
      <c r="AT152" s="188" t="s">
        <v>75</v>
      </c>
      <c r="AU152" s="188" t="s">
        <v>76</v>
      </c>
      <c r="AY152" s="187" t="s">
        <v>272</v>
      </c>
      <c r="BK152" s="189">
        <f>BK153+BK245+BK323+BK336+BK344+BK402+BK493+BK594+BK683+BK770+BK851+BK934+BK987+BK1068+BK1079+BK1092+BK1123+BK1128+BK1137+BK1146+BK1163+BK1343+BK1528+BK1547+BK1667+BK1799+BK1814+BK1859+BK1874+BK1890</f>
        <v>0</v>
      </c>
    </row>
    <row r="153" spans="1:65" s="12" customFormat="1" ht="22.9" customHeight="1">
      <c r="B153" s="176"/>
      <c r="C153" s="177"/>
      <c r="D153" s="178" t="s">
        <v>75</v>
      </c>
      <c r="E153" s="190" t="s">
        <v>8788</v>
      </c>
      <c r="F153" s="190" t="s">
        <v>8789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SUM(P154:P244)</f>
        <v>0</v>
      </c>
      <c r="Q153" s="184"/>
      <c r="R153" s="185">
        <f>SUM(R154:R244)</f>
        <v>0</v>
      </c>
      <c r="S153" s="184"/>
      <c r="T153" s="186">
        <f>SUM(T154:T244)</f>
        <v>0</v>
      </c>
      <c r="AR153" s="187" t="s">
        <v>291</v>
      </c>
      <c r="AT153" s="188" t="s">
        <v>75</v>
      </c>
      <c r="AU153" s="188" t="s">
        <v>16</v>
      </c>
      <c r="AY153" s="187" t="s">
        <v>272</v>
      </c>
      <c r="BK153" s="189">
        <f>SUM(BK154:BK244)</f>
        <v>0</v>
      </c>
    </row>
    <row r="154" spans="1:65" s="2" customFormat="1" ht="62.65" customHeight="1">
      <c r="A154" s="34"/>
      <c r="B154" s="35"/>
      <c r="C154" s="232" t="s">
        <v>16</v>
      </c>
      <c r="D154" s="232" t="s">
        <v>394</v>
      </c>
      <c r="E154" s="233" t="s">
        <v>8790</v>
      </c>
      <c r="F154" s="234" t="s">
        <v>8791</v>
      </c>
      <c r="G154" s="235" t="s">
        <v>5242</v>
      </c>
      <c r="H154" s="236">
        <v>1</v>
      </c>
      <c r="I154" s="237"/>
      <c r="J154" s="238">
        <f>ROUND(I154*H154,2)</f>
        <v>0</v>
      </c>
      <c r="K154" s="234" t="s">
        <v>1</v>
      </c>
      <c r="L154" s="239"/>
      <c r="M154" s="240" t="s">
        <v>1</v>
      </c>
      <c r="N154" s="241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1541</v>
      </c>
      <c r="AT154" s="203" t="s">
        <v>394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1541</v>
      </c>
      <c r="BM154" s="203" t="s">
        <v>8792</v>
      </c>
    </row>
    <row r="155" spans="1:65" s="14" customFormat="1" ht="11.25">
      <c r="B155" s="221"/>
      <c r="C155" s="222"/>
      <c r="D155" s="212" t="s">
        <v>283</v>
      </c>
      <c r="E155" s="223" t="s">
        <v>1</v>
      </c>
      <c r="F155" s="224" t="s">
        <v>16</v>
      </c>
      <c r="G155" s="222"/>
      <c r="H155" s="225">
        <v>1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76</v>
      </c>
      <c r="AY155" s="231" t="s">
        <v>272</v>
      </c>
    </row>
    <row r="156" spans="1:65" s="2" customFormat="1" ht="62.65" customHeight="1">
      <c r="A156" s="34"/>
      <c r="B156" s="35"/>
      <c r="C156" s="232" t="s">
        <v>84</v>
      </c>
      <c r="D156" s="232" t="s">
        <v>394</v>
      </c>
      <c r="E156" s="233" t="s">
        <v>8793</v>
      </c>
      <c r="F156" s="234" t="s">
        <v>8794</v>
      </c>
      <c r="G156" s="235" t="s">
        <v>5242</v>
      </c>
      <c r="H156" s="236">
        <v>3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8795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291</v>
      </c>
      <c r="G157" s="222"/>
      <c r="H157" s="225">
        <v>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37.9" customHeight="1">
      <c r="A158" s="34"/>
      <c r="B158" s="35"/>
      <c r="C158" s="232" t="s">
        <v>291</v>
      </c>
      <c r="D158" s="232" t="s">
        <v>394</v>
      </c>
      <c r="E158" s="233" t="s">
        <v>8796</v>
      </c>
      <c r="F158" s="234" t="s">
        <v>8797</v>
      </c>
      <c r="G158" s="235" t="s">
        <v>8798</v>
      </c>
      <c r="H158" s="236">
        <v>2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1541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1541</v>
      </c>
      <c r="BM158" s="203" t="s">
        <v>8799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84</v>
      </c>
      <c r="G159" s="222"/>
      <c r="H159" s="225">
        <v>2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24.2" customHeight="1">
      <c r="A160" s="34"/>
      <c r="B160" s="35"/>
      <c r="C160" s="192" t="s">
        <v>279</v>
      </c>
      <c r="D160" s="192" t="s">
        <v>274</v>
      </c>
      <c r="E160" s="193" t="s">
        <v>8800</v>
      </c>
      <c r="F160" s="194" t="s">
        <v>8801</v>
      </c>
      <c r="G160" s="195" t="s">
        <v>952</v>
      </c>
      <c r="H160" s="196">
        <v>4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358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358</v>
      </c>
      <c r="BM160" s="203" t="s">
        <v>8802</v>
      </c>
    </row>
    <row r="161" spans="1:65" s="2" customFormat="1" ht="11.25">
      <c r="A161" s="34"/>
      <c r="B161" s="35"/>
      <c r="C161" s="36"/>
      <c r="D161" s="205" t="s">
        <v>281</v>
      </c>
      <c r="E161" s="36"/>
      <c r="F161" s="206" t="s">
        <v>8803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2" customFormat="1" ht="24.2" customHeight="1">
      <c r="A162" s="34"/>
      <c r="B162" s="35"/>
      <c r="C162" s="232" t="s">
        <v>4523</v>
      </c>
      <c r="D162" s="232" t="s">
        <v>394</v>
      </c>
      <c r="E162" s="233" t="s">
        <v>8804</v>
      </c>
      <c r="F162" s="234" t="s">
        <v>8805</v>
      </c>
      <c r="G162" s="235" t="s">
        <v>5242</v>
      </c>
      <c r="H162" s="236">
        <v>2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1541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1541</v>
      </c>
      <c r="BM162" s="203" t="s">
        <v>8806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84</v>
      </c>
      <c r="G163" s="222"/>
      <c r="H163" s="225">
        <v>2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2" customFormat="1" ht="37.9" customHeight="1">
      <c r="A164" s="34"/>
      <c r="B164" s="35"/>
      <c r="C164" s="232" t="s">
        <v>305</v>
      </c>
      <c r="D164" s="232" t="s">
        <v>394</v>
      </c>
      <c r="E164" s="233" t="s">
        <v>8807</v>
      </c>
      <c r="F164" s="234" t="s">
        <v>8808</v>
      </c>
      <c r="G164" s="235" t="s">
        <v>5242</v>
      </c>
      <c r="H164" s="236">
        <v>1</v>
      </c>
      <c r="I164" s="237"/>
      <c r="J164" s="238">
        <f>ROUND(I164*H164,2)</f>
        <v>0</v>
      </c>
      <c r="K164" s="234" t="s">
        <v>1</v>
      </c>
      <c r="L164" s="239"/>
      <c r="M164" s="240" t="s">
        <v>1</v>
      </c>
      <c r="N164" s="241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1541</v>
      </c>
      <c r="AT164" s="203" t="s">
        <v>394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1541</v>
      </c>
      <c r="BM164" s="203" t="s">
        <v>8809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16</v>
      </c>
      <c r="G165" s="222"/>
      <c r="H165" s="225">
        <v>1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37.9" customHeight="1">
      <c r="A166" s="34"/>
      <c r="B166" s="35"/>
      <c r="C166" s="232" t="s">
        <v>4532</v>
      </c>
      <c r="D166" s="232" t="s">
        <v>394</v>
      </c>
      <c r="E166" s="233" t="s">
        <v>8810</v>
      </c>
      <c r="F166" s="234" t="s">
        <v>8811</v>
      </c>
      <c r="G166" s="235" t="s">
        <v>5242</v>
      </c>
      <c r="H166" s="236">
        <v>1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1541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1541</v>
      </c>
      <c r="BM166" s="203" t="s">
        <v>8812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16</v>
      </c>
      <c r="G167" s="222"/>
      <c r="H167" s="225">
        <v>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37.9" customHeight="1">
      <c r="A168" s="34"/>
      <c r="B168" s="35"/>
      <c r="C168" s="232" t="s">
        <v>313</v>
      </c>
      <c r="D168" s="232" t="s">
        <v>394</v>
      </c>
      <c r="E168" s="233" t="s">
        <v>8813</v>
      </c>
      <c r="F168" s="234" t="s">
        <v>8814</v>
      </c>
      <c r="G168" s="235" t="s">
        <v>5242</v>
      </c>
      <c r="H168" s="236">
        <v>2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8815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84</v>
      </c>
      <c r="G169" s="222"/>
      <c r="H169" s="225">
        <v>2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>
      <c r="A170" s="34"/>
      <c r="B170" s="35"/>
      <c r="C170" s="232" t="s">
        <v>2526</v>
      </c>
      <c r="D170" s="232" t="s">
        <v>394</v>
      </c>
      <c r="E170" s="233" t="s">
        <v>8816</v>
      </c>
      <c r="F170" s="234" t="s">
        <v>8817</v>
      </c>
      <c r="G170" s="235" t="s">
        <v>5242</v>
      </c>
      <c r="H170" s="236">
        <v>1</v>
      </c>
      <c r="I170" s="237"/>
      <c r="J170" s="238">
        <f>ROUND(I170*H170,2)</f>
        <v>0</v>
      </c>
      <c r="K170" s="234" t="s">
        <v>1</v>
      </c>
      <c r="L170" s="239"/>
      <c r="M170" s="240" t="s">
        <v>1</v>
      </c>
      <c r="N170" s="241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1541</v>
      </c>
      <c r="AT170" s="203" t="s">
        <v>394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1541</v>
      </c>
      <c r="BM170" s="203" t="s">
        <v>8818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16</v>
      </c>
      <c r="G171" s="222"/>
      <c r="H171" s="225">
        <v>1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24.2" customHeight="1">
      <c r="A172" s="34"/>
      <c r="B172" s="35"/>
      <c r="C172" s="232" t="s">
        <v>320</v>
      </c>
      <c r="D172" s="232" t="s">
        <v>394</v>
      </c>
      <c r="E172" s="233" t="s">
        <v>8819</v>
      </c>
      <c r="F172" s="234" t="s">
        <v>8820</v>
      </c>
      <c r="G172" s="235" t="s">
        <v>5242</v>
      </c>
      <c r="H172" s="236">
        <v>1</v>
      </c>
      <c r="I172" s="237"/>
      <c r="J172" s="238">
        <f>ROUND(I172*H172,2)</f>
        <v>0</v>
      </c>
      <c r="K172" s="234" t="s">
        <v>1</v>
      </c>
      <c r="L172" s="239"/>
      <c r="M172" s="240" t="s">
        <v>1</v>
      </c>
      <c r="N172" s="241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1541</v>
      </c>
      <c r="AT172" s="203" t="s">
        <v>394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1541</v>
      </c>
      <c r="BM172" s="203" t="s">
        <v>8821</v>
      </c>
    </row>
    <row r="173" spans="1:65" s="14" customFormat="1" ht="11.25">
      <c r="B173" s="221"/>
      <c r="C173" s="222"/>
      <c r="D173" s="212" t="s">
        <v>283</v>
      </c>
      <c r="E173" s="223" t="s">
        <v>1</v>
      </c>
      <c r="F173" s="224" t="s">
        <v>16</v>
      </c>
      <c r="G173" s="222"/>
      <c r="H173" s="225">
        <v>1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2" customFormat="1" ht="24.2" customHeight="1">
      <c r="A174" s="34"/>
      <c r="B174" s="35"/>
      <c r="C174" s="192" t="s">
        <v>330</v>
      </c>
      <c r="D174" s="192" t="s">
        <v>274</v>
      </c>
      <c r="E174" s="193" t="s">
        <v>8822</v>
      </c>
      <c r="F174" s="194" t="s">
        <v>8823</v>
      </c>
      <c r="G174" s="195" t="s">
        <v>952</v>
      </c>
      <c r="H174" s="196">
        <v>2</v>
      </c>
      <c r="I174" s="197"/>
      <c r="J174" s="198">
        <f>ROUND(I174*H174,2)</f>
        <v>0</v>
      </c>
      <c r="K174" s="194" t="s">
        <v>278</v>
      </c>
      <c r="L174" s="39"/>
      <c r="M174" s="199" t="s">
        <v>1</v>
      </c>
      <c r="N174" s="200" t="s">
        <v>41</v>
      </c>
      <c r="O174" s="71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765</v>
      </c>
      <c r="AT174" s="203" t="s">
        <v>274</v>
      </c>
      <c r="AU174" s="203" t="s">
        <v>84</v>
      </c>
      <c r="AY174" s="17" t="s">
        <v>272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7" t="s">
        <v>16</v>
      </c>
      <c r="BK174" s="204">
        <f>ROUND(I174*H174,2)</f>
        <v>0</v>
      </c>
      <c r="BL174" s="17" t="s">
        <v>765</v>
      </c>
      <c r="BM174" s="203" t="s">
        <v>8824</v>
      </c>
    </row>
    <row r="175" spans="1:65" s="2" customFormat="1" ht="11.25">
      <c r="A175" s="34"/>
      <c r="B175" s="35"/>
      <c r="C175" s="36"/>
      <c r="D175" s="205" t="s">
        <v>281</v>
      </c>
      <c r="E175" s="36"/>
      <c r="F175" s="206" t="s">
        <v>8825</v>
      </c>
      <c r="G175" s="36"/>
      <c r="H175" s="36"/>
      <c r="I175" s="207"/>
      <c r="J175" s="36"/>
      <c r="K175" s="36"/>
      <c r="L175" s="39"/>
      <c r="M175" s="208"/>
      <c r="N175" s="209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281</v>
      </c>
      <c r="AU175" s="17" t="s">
        <v>84</v>
      </c>
    </row>
    <row r="176" spans="1:65" s="2" customFormat="1" ht="24.2" customHeight="1">
      <c r="A176" s="34"/>
      <c r="B176" s="35"/>
      <c r="C176" s="232" t="s">
        <v>344</v>
      </c>
      <c r="D176" s="232" t="s">
        <v>394</v>
      </c>
      <c r="E176" s="233" t="s">
        <v>8826</v>
      </c>
      <c r="F176" s="234" t="s">
        <v>8827</v>
      </c>
      <c r="G176" s="235" t="s">
        <v>5242</v>
      </c>
      <c r="H176" s="236">
        <v>6</v>
      </c>
      <c r="I176" s="237"/>
      <c r="J176" s="238">
        <f>ROUND(I176*H176,2)</f>
        <v>0</v>
      </c>
      <c r="K176" s="234" t="s">
        <v>1</v>
      </c>
      <c r="L176" s="239"/>
      <c r="M176" s="240" t="s">
        <v>1</v>
      </c>
      <c r="N176" s="241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1541</v>
      </c>
      <c r="AT176" s="203" t="s">
        <v>394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1541</v>
      </c>
      <c r="BM176" s="203" t="s">
        <v>8828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305</v>
      </c>
      <c r="G177" s="222"/>
      <c r="H177" s="225">
        <v>6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37.9" customHeight="1">
      <c r="A178" s="34"/>
      <c r="B178" s="35"/>
      <c r="C178" s="232" t="s">
        <v>4826</v>
      </c>
      <c r="D178" s="232" t="s">
        <v>394</v>
      </c>
      <c r="E178" s="233" t="s">
        <v>8829</v>
      </c>
      <c r="F178" s="234" t="s">
        <v>8830</v>
      </c>
      <c r="G178" s="235" t="s">
        <v>5242</v>
      </c>
      <c r="H178" s="236">
        <v>5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1541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1541</v>
      </c>
      <c r="BM178" s="203" t="s">
        <v>8831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4523</v>
      </c>
      <c r="G179" s="222"/>
      <c r="H179" s="225">
        <v>5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2" customFormat="1" ht="37.9" customHeight="1">
      <c r="A180" s="34"/>
      <c r="B180" s="35"/>
      <c r="C180" s="232" t="s">
        <v>5121</v>
      </c>
      <c r="D180" s="232" t="s">
        <v>394</v>
      </c>
      <c r="E180" s="233" t="s">
        <v>8832</v>
      </c>
      <c r="F180" s="234" t="s">
        <v>8833</v>
      </c>
      <c r="G180" s="235" t="s">
        <v>5242</v>
      </c>
      <c r="H180" s="236">
        <v>1</v>
      </c>
      <c r="I180" s="237"/>
      <c r="J180" s="238">
        <f>ROUND(I180*H180,2)</f>
        <v>0</v>
      </c>
      <c r="K180" s="234" t="s">
        <v>1</v>
      </c>
      <c r="L180" s="239"/>
      <c r="M180" s="240" t="s">
        <v>1</v>
      </c>
      <c r="N180" s="241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1541</v>
      </c>
      <c r="AT180" s="203" t="s">
        <v>394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1541</v>
      </c>
      <c r="BM180" s="203" t="s">
        <v>8834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2" customFormat="1" ht="24.2" customHeight="1">
      <c r="A182" s="34"/>
      <c r="B182" s="35"/>
      <c r="C182" s="192" t="s">
        <v>8</v>
      </c>
      <c r="D182" s="192" t="s">
        <v>274</v>
      </c>
      <c r="E182" s="193" t="s">
        <v>8835</v>
      </c>
      <c r="F182" s="194" t="s">
        <v>8836</v>
      </c>
      <c r="G182" s="195" t="s">
        <v>952</v>
      </c>
      <c r="H182" s="196">
        <v>6</v>
      </c>
      <c r="I182" s="197"/>
      <c r="J182" s="198">
        <f>ROUND(I182*H182,2)</f>
        <v>0</v>
      </c>
      <c r="K182" s="194" t="s">
        <v>278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765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765</v>
      </c>
      <c r="BM182" s="203" t="s">
        <v>8837</v>
      </c>
    </row>
    <row r="183" spans="1:65" s="2" customFormat="1" ht="11.25">
      <c r="A183" s="34"/>
      <c r="B183" s="35"/>
      <c r="C183" s="36"/>
      <c r="D183" s="205" t="s">
        <v>281</v>
      </c>
      <c r="E183" s="36"/>
      <c r="F183" s="206" t="s">
        <v>8838</v>
      </c>
      <c r="G183" s="36"/>
      <c r="H183" s="36"/>
      <c r="I183" s="207"/>
      <c r="J183" s="36"/>
      <c r="K183" s="36"/>
      <c r="L183" s="39"/>
      <c r="M183" s="208"/>
      <c r="N183" s="209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281</v>
      </c>
      <c r="AU183" s="17" t="s">
        <v>84</v>
      </c>
    </row>
    <row r="184" spans="1:65" s="2" customFormat="1" ht="37.9" customHeight="1">
      <c r="A184" s="34"/>
      <c r="B184" s="35"/>
      <c r="C184" s="232" t="s">
        <v>358</v>
      </c>
      <c r="D184" s="232" t="s">
        <v>394</v>
      </c>
      <c r="E184" s="233" t="s">
        <v>8839</v>
      </c>
      <c r="F184" s="234" t="s">
        <v>8840</v>
      </c>
      <c r="G184" s="235" t="s">
        <v>5242</v>
      </c>
      <c r="H184" s="236">
        <v>2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1541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1541</v>
      </c>
      <c r="BM184" s="203" t="s">
        <v>8841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84</v>
      </c>
      <c r="G185" s="222"/>
      <c r="H185" s="225">
        <v>2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37.9" customHeight="1">
      <c r="A186" s="34"/>
      <c r="B186" s="35"/>
      <c r="C186" s="232" t="s">
        <v>363</v>
      </c>
      <c r="D186" s="232" t="s">
        <v>394</v>
      </c>
      <c r="E186" s="233" t="s">
        <v>8842</v>
      </c>
      <c r="F186" s="234" t="s">
        <v>8843</v>
      </c>
      <c r="G186" s="235" t="s">
        <v>5242</v>
      </c>
      <c r="H186" s="236">
        <v>2</v>
      </c>
      <c r="I186" s="237"/>
      <c r="J186" s="238">
        <f>ROUND(I186*H186,2)</f>
        <v>0</v>
      </c>
      <c r="K186" s="234" t="s">
        <v>1</v>
      </c>
      <c r="L186" s="239"/>
      <c r="M186" s="240" t="s">
        <v>1</v>
      </c>
      <c r="N186" s="241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1541</v>
      </c>
      <c r="AT186" s="203" t="s">
        <v>394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1541</v>
      </c>
      <c r="BM186" s="203" t="s">
        <v>8844</v>
      </c>
    </row>
    <row r="187" spans="1:65" s="14" customFormat="1" ht="11.25">
      <c r="B187" s="221"/>
      <c r="C187" s="222"/>
      <c r="D187" s="212" t="s">
        <v>283</v>
      </c>
      <c r="E187" s="223" t="s">
        <v>1</v>
      </c>
      <c r="F187" s="224" t="s">
        <v>84</v>
      </c>
      <c r="G187" s="222"/>
      <c r="H187" s="225">
        <v>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76</v>
      </c>
      <c r="AY187" s="231" t="s">
        <v>272</v>
      </c>
    </row>
    <row r="188" spans="1:65" s="2" customFormat="1" ht="37.9" customHeight="1">
      <c r="A188" s="34"/>
      <c r="B188" s="35"/>
      <c r="C188" s="232" t="s">
        <v>368</v>
      </c>
      <c r="D188" s="232" t="s">
        <v>394</v>
      </c>
      <c r="E188" s="233" t="s">
        <v>8845</v>
      </c>
      <c r="F188" s="234" t="s">
        <v>8846</v>
      </c>
      <c r="G188" s="235" t="s">
        <v>5242</v>
      </c>
      <c r="H188" s="236">
        <v>6</v>
      </c>
      <c r="I188" s="237"/>
      <c r="J188" s="238">
        <f>ROUND(I188*H188,2)</f>
        <v>0</v>
      </c>
      <c r="K188" s="234" t="s">
        <v>1</v>
      </c>
      <c r="L188" s="239"/>
      <c r="M188" s="240" t="s">
        <v>1</v>
      </c>
      <c r="N188" s="241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1541</v>
      </c>
      <c r="AT188" s="203" t="s">
        <v>394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1541</v>
      </c>
      <c r="BM188" s="203" t="s">
        <v>8847</v>
      </c>
    </row>
    <row r="189" spans="1:65" s="14" customFormat="1" ht="11.25">
      <c r="B189" s="221"/>
      <c r="C189" s="222"/>
      <c r="D189" s="212" t="s">
        <v>283</v>
      </c>
      <c r="E189" s="223" t="s">
        <v>1</v>
      </c>
      <c r="F189" s="224" t="s">
        <v>305</v>
      </c>
      <c r="G189" s="222"/>
      <c r="H189" s="225">
        <v>6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2" customFormat="1" ht="37.9" customHeight="1">
      <c r="A190" s="34"/>
      <c r="B190" s="35"/>
      <c r="C190" s="232" t="s">
        <v>5995</v>
      </c>
      <c r="D190" s="232" t="s">
        <v>394</v>
      </c>
      <c r="E190" s="233" t="s">
        <v>8848</v>
      </c>
      <c r="F190" s="234" t="s">
        <v>8849</v>
      </c>
      <c r="G190" s="235" t="s">
        <v>5242</v>
      </c>
      <c r="H190" s="236">
        <v>4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1541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1541</v>
      </c>
      <c r="BM190" s="203" t="s">
        <v>8850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279</v>
      </c>
      <c r="G191" s="222"/>
      <c r="H191" s="225">
        <v>4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>
      <c r="A192" s="34"/>
      <c r="B192" s="35"/>
      <c r="C192" s="192" t="s">
        <v>377</v>
      </c>
      <c r="D192" s="192" t="s">
        <v>274</v>
      </c>
      <c r="E192" s="193" t="s">
        <v>8835</v>
      </c>
      <c r="F192" s="194" t="s">
        <v>8836</v>
      </c>
      <c r="G192" s="195" t="s">
        <v>952</v>
      </c>
      <c r="H192" s="196">
        <v>14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765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765</v>
      </c>
      <c r="BM192" s="203" t="s">
        <v>8851</v>
      </c>
    </row>
    <row r="193" spans="1:65" s="2" customFormat="1" ht="11.25">
      <c r="A193" s="34"/>
      <c r="B193" s="35"/>
      <c r="C193" s="36"/>
      <c r="D193" s="205" t="s">
        <v>281</v>
      </c>
      <c r="E193" s="36"/>
      <c r="F193" s="206" t="s">
        <v>8838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2" customFormat="1" ht="37.9" customHeight="1">
      <c r="A194" s="34"/>
      <c r="B194" s="35"/>
      <c r="C194" s="232" t="s">
        <v>7</v>
      </c>
      <c r="D194" s="232" t="s">
        <v>394</v>
      </c>
      <c r="E194" s="233" t="s">
        <v>8852</v>
      </c>
      <c r="F194" s="234" t="s">
        <v>8853</v>
      </c>
      <c r="G194" s="235" t="s">
        <v>5242</v>
      </c>
      <c r="H194" s="236">
        <v>1</v>
      </c>
      <c r="I194" s="237"/>
      <c r="J194" s="238">
        <f>ROUND(I194*H194,2)</f>
        <v>0</v>
      </c>
      <c r="K194" s="234" t="s">
        <v>1</v>
      </c>
      <c r="L194" s="239"/>
      <c r="M194" s="240" t="s">
        <v>1</v>
      </c>
      <c r="N194" s="241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1541</v>
      </c>
      <c r="AT194" s="203" t="s">
        <v>394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1541</v>
      </c>
      <c r="BM194" s="203" t="s">
        <v>8854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16</v>
      </c>
      <c r="G195" s="222"/>
      <c r="H195" s="225">
        <v>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2" customFormat="1" ht="24.2" customHeight="1">
      <c r="A196" s="34"/>
      <c r="B196" s="35"/>
      <c r="C196" s="192" t="s">
        <v>393</v>
      </c>
      <c r="D196" s="192" t="s">
        <v>274</v>
      </c>
      <c r="E196" s="193" t="s">
        <v>8855</v>
      </c>
      <c r="F196" s="194" t="s">
        <v>8856</v>
      </c>
      <c r="G196" s="195" t="s">
        <v>952</v>
      </c>
      <c r="H196" s="196">
        <v>1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8857</v>
      </c>
    </row>
    <row r="197" spans="1:65" s="2" customFormat="1" ht="11.25">
      <c r="A197" s="34"/>
      <c r="B197" s="35"/>
      <c r="C197" s="36"/>
      <c r="D197" s="205" t="s">
        <v>281</v>
      </c>
      <c r="E197" s="36"/>
      <c r="F197" s="206" t="s">
        <v>8858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2" customFormat="1" ht="37.9" customHeight="1">
      <c r="A198" s="34"/>
      <c r="B198" s="35"/>
      <c r="C198" s="232" t="s">
        <v>399</v>
      </c>
      <c r="D198" s="232" t="s">
        <v>394</v>
      </c>
      <c r="E198" s="233" t="s">
        <v>8859</v>
      </c>
      <c r="F198" s="234" t="s">
        <v>8860</v>
      </c>
      <c r="G198" s="235" t="s">
        <v>5242</v>
      </c>
      <c r="H198" s="236">
        <v>3</v>
      </c>
      <c r="I198" s="237"/>
      <c r="J198" s="238">
        <f>ROUND(I198*H198,2)</f>
        <v>0</v>
      </c>
      <c r="K198" s="234" t="s">
        <v>1</v>
      </c>
      <c r="L198" s="239"/>
      <c r="M198" s="240" t="s">
        <v>1</v>
      </c>
      <c r="N198" s="241" t="s">
        <v>41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1541</v>
      </c>
      <c r="AT198" s="203" t="s">
        <v>394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1541</v>
      </c>
      <c r="BM198" s="203" t="s">
        <v>8861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291</v>
      </c>
      <c r="G199" s="222"/>
      <c r="H199" s="225">
        <v>3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2" customFormat="1" ht="24.2" customHeight="1">
      <c r="A200" s="34"/>
      <c r="B200" s="35"/>
      <c r="C200" s="192" t="s">
        <v>413</v>
      </c>
      <c r="D200" s="192" t="s">
        <v>274</v>
      </c>
      <c r="E200" s="193" t="s">
        <v>8862</v>
      </c>
      <c r="F200" s="194" t="s">
        <v>8863</v>
      </c>
      <c r="G200" s="195" t="s">
        <v>952</v>
      </c>
      <c r="H200" s="196">
        <v>3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765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765</v>
      </c>
      <c r="BM200" s="203" t="s">
        <v>8864</v>
      </c>
    </row>
    <row r="201" spans="1:65" s="2" customFormat="1" ht="11.25">
      <c r="A201" s="34"/>
      <c r="B201" s="35"/>
      <c r="C201" s="36"/>
      <c r="D201" s="205" t="s">
        <v>281</v>
      </c>
      <c r="E201" s="36"/>
      <c r="F201" s="206" t="s">
        <v>8865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2" customFormat="1" ht="33" customHeight="1">
      <c r="A202" s="34"/>
      <c r="B202" s="35"/>
      <c r="C202" s="232" t="s">
        <v>417</v>
      </c>
      <c r="D202" s="232" t="s">
        <v>394</v>
      </c>
      <c r="E202" s="233" t="s">
        <v>8866</v>
      </c>
      <c r="F202" s="234" t="s">
        <v>8867</v>
      </c>
      <c r="G202" s="235" t="s">
        <v>5242</v>
      </c>
      <c r="H202" s="236">
        <v>1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1541</v>
      </c>
      <c r="AT202" s="203" t="s">
        <v>394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1541</v>
      </c>
      <c r="BM202" s="203" t="s">
        <v>8868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16</v>
      </c>
      <c r="G203" s="222"/>
      <c r="H203" s="225">
        <v>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24.2" customHeight="1">
      <c r="A204" s="34"/>
      <c r="B204" s="35"/>
      <c r="C204" s="192" t="s">
        <v>431</v>
      </c>
      <c r="D204" s="192" t="s">
        <v>274</v>
      </c>
      <c r="E204" s="193" t="s">
        <v>8869</v>
      </c>
      <c r="F204" s="194" t="s">
        <v>8870</v>
      </c>
      <c r="G204" s="195" t="s">
        <v>952</v>
      </c>
      <c r="H204" s="196">
        <v>1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358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358</v>
      </c>
      <c r="BM204" s="203" t="s">
        <v>8871</v>
      </c>
    </row>
    <row r="205" spans="1:65" s="2" customFormat="1" ht="11.25">
      <c r="A205" s="34"/>
      <c r="B205" s="35"/>
      <c r="C205" s="36"/>
      <c r="D205" s="205" t="s">
        <v>281</v>
      </c>
      <c r="E205" s="36"/>
      <c r="F205" s="206" t="s">
        <v>8872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2" customFormat="1" ht="24.2" customHeight="1">
      <c r="A206" s="34"/>
      <c r="B206" s="35"/>
      <c r="C206" s="232" t="s">
        <v>448</v>
      </c>
      <c r="D206" s="232" t="s">
        <v>394</v>
      </c>
      <c r="E206" s="233" t="s">
        <v>8873</v>
      </c>
      <c r="F206" s="234" t="s">
        <v>8874</v>
      </c>
      <c r="G206" s="235" t="s">
        <v>5242</v>
      </c>
      <c r="H206" s="236">
        <v>1</v>
      </c>
      <c r="I206" s="237"/>
      <c r="J206" s="238">
        <f>ROUND(I206*H206,2)</f>
        <v>0</v>
      </c>
      <c r="K206" s="234" t="s">
        <v>1</v>
      </c>
      <c r="L206" s="239"/>
      <c r="M206" s="240" t="s">
        <v>1</v>
      </c>
      <c r="N206" s="241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1541</v>
      </c>
      <c r="AT206" s="203" t="s">
        <v>394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1541</v>
      </c>
      <c r="BM206" s="203" t="s">
        <v>8875</v>
      </c>
    </row>
    <row r="207" spans="1:65" s="14" customFormat="1" ht="11.25">
      <c r="B207" s="221"/>
      <c r="C207" s="222"/>
      <c r="D207" s="212" t="s">
        <v>283</v>
      </c>
      <c r="E207" s="223" t="s">
        <v>1</v>
      </c>
      <c r="F207" s="224" t="s">
        <v>16</v>
      </c>
      <c r="G207" s="222"/>
      <c r="H207" s="225">
        <v>1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2" customFormat="1" ht="24.2" customHeight="1">
      <c r="A208" s="34"/>
      <c r="B208" s="35"/>
      <c r="C208" s="232" t="s">
        <v>453</v>
      </c>
      <c r="D208" s="232" t="s">
        <v>394</v>
      </c>
      <c r="E208" s="233" t="s">
        <v>8876</v>
      </c>
      <c r="F208" s="234" t="s">
        <v>8877</v>
      </c>
      <c r="G208" s="235" t="s">
        <v>5242</v>
      </c>
      <c r="H208" s="236">
        <v>2</v>
      </c>
      <c r="I208" s="237"/>
      <c r="J208" s="238">
        <f>ROUND(I208*H208,2)</f>
        <v>0</v>
      </c>
      <c r="K208" s="234" t="s">
        <v>1</v>
      </c>
      <c r="L208" s="239"/>
      <c r="M208" s="240" t="s">
        <v>1</v>
      </c>
      <c r="N208" s="241" t="s">
        <v>41</v>
      </c>
      <c r="O208" s="71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1541</v>
      </c>
      <c r="AT208" s="203" t="s">
        <v>394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1541</v>
      </c>
      <c r="BM208" s="203" t="s">
        <v>8878</v>
      </c>
    </row>
    <row r="209" spans="1:65" s="14" customFormat="1" ht="11.25">
      <c r="B209" s="221"/>
      <c r="C209" s="222"/>
      <c r="D209" s="212" t="s">
        <v>283</v>
      </c>
      <c r="E209" s="223" t="s">
        <v>1</v>
      </c>
      <c r="F209" s="224" t="s">
        <v>84</v>
      </c>
      <c r="G209" s="222"/>
      <c r="H209" s="225">
        <v>2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2" customFormat="1" ht="24.2" customHeight="1">
      <c r="A210" s="34"/>
      <c r="B210" s="35"/>
      <c r="C210" s="192" t="s">
        <v>464</v>
      </c>
      <c r="D210" s="192" t="s">
        <v>274</v>
      </c>
      <c r="E210" s="193" t="s">
        <v>8879</v>
      </c>
      <c r="F210" s="194" t="s">
        <v>8880</v>
      </c>
      <c r="G210" s="195" t="s">
        <v>952</v>
      </c>
      <c r="H210" s="196">
        <v>3</v>
      </c>
      <c r="I210" s="197"/>
      <c r="J210" s="198">
        <f>ROUND(I210*H210,2)</f>
        <v>0</v>
      </c>
      <c r="K210" s="194" t="s">
        <v>278</v>
      </c>
      <c r="L210" s="39"/>
      <c r="M210" s="199" t="s">
        <v>1</v>
      </c>
      <c r="N210" s="200" t="s">
        <v>41</v>
      </c>
      <c r="O210" s="71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358</v>
      </c>
      <c r="AT210" s="203" t="s">
        <v>274</v>
      </c>
      <c r="AU210" s="203" t="s">
        <v>84</v>
      </c>
      <c r="AY210" s="17" t="s">
        <v>272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16</v>
      </c>
      <c r="BK210" s="204">
        <f>ROUND(I210*H210,2)</f>
        <v>0</v>
      </c>
      <c r="BL210" s="17" t="s">
        <v>358</v>
      </c>
      <c r="BM210" s="203" t="s">
        <v>8881</v>
      </c>
    </row>
    <row r="211" spans="1:65" s="2" customFormat="1" ht="11.25">
      <c r="A211" s="34"/>
      <c r="B211" s="35"/>
      <c r="C211" s="36"/>
      <c r="D211" s="205" t="s">
        <v>281</v>
      </c>
      <c r="E211" s="36"/>
      <c r="F211" s="206" t="s">
        <v>8882</v>
      </c>
      <c r="G211" s="36"/>
      <c r="H211" s="36"/>
      <c r="I211" s="207"/>
      <c r="J211" s="36"/>
      <c r="K211" s="36"/>
      <c r="L211" s="39"/>
      <c r="M211" s="208"/>
      <c r="N211" s="209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281</v>
      </c>
      <c r="AU211" s="17" t="s">
        <v>84</v>
      </c>
    </row>
    <row r="212" spans="1:65" s="2" customFormat="1" ht="37.9" customHeight="1">
      <c r="A212" s="34"/>
      <c r="B212" s="35"/>
      <c r="C212" s="232" t="s">
        <v>471</v>
      </c>
      <c r="D212" s="232" t="s">
        <v>394</v>
      </c>
      <c r="E212" s="233" t="s">
        <v>8883</v>
      </c>
      <c r="F212" s="234" t="s">
        <v>8884</v>
      </c>
      <c r="G212" s="235" t="s">
        <v>5242</v>
      </c>
      <c r="H212" s="236">
        <v>3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1541</v>
      </c>
      <c r="AT212" s="203" t="s">
        <v>394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1541</v>
      </c>
      <c r="BM212" s="203" t="s">
        <v>8885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291</v>
      </c>
      <c r="G213" s="222"/>
      <c r="H213" s="225">
        <v>3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37.9" customHeight="1">
      <c r="A214" s="34"/>
      <c r="B214" s="35"/>
      <c r="C214" s="232" t="s">
        <v>476</v>
      </c>
      <c r="D214" s="232" t="s">
        <v>394</v>
      </c>
      <c r="E214" s="233" t="s">
        <v>8886</v>
      </c>
      <c r="F214" s="234" t="s">
        <v>8887</v>
      </c>
      <c r="G214" s="235" t="s">
        <v>5242</v>
      </c>
      <c r="H214" s="236">
        <v>3</v>
      </c>
      <c r="I214" s="237"/>
      <c r="J214" s="238">
        <f>ROUND(I214*H214,2)</f>
        <v>0</v>
      </c>
      <c r="K214" s="234" t="s">
        <v>1</v>
      </c>
      <c r="L214" s="239"/>
      <c r="M214" s="240" t="s">
        <v>1</v>
      </c>
      <c r="N214" s="241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1541</v>
      </c>
      <c r="AT214" s="203" t="s">
        <v>394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1541</v>
      </c>
      <c r="BM214" s="203" t="s">
        <v>8888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291</v>
      </c>
      <c r="G215" s="222"/>
      <c r="H215" s="225">
        <v>3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2" customFormat="1" ht="37.9" customHeight="1">
      <c r="A216" s="34"/>
      <c r="B216" s="35"/>
      <c r="C216" s="232" t="s">
        <v>483</v>
      </c>
      <c r="D216" s="232" t="s">
        <v>394</v>
      </c>
      <c r="E216" s="233" t="s">
        <v>8889</v>
      </c>
      <c r="F216" s="234" t="s">
        <v>8890</v>
      </c>
      <c r="G216" s="235" t="s">
        <v>5242</v>
      </c>
      <c r="H216" s="236">
        <v>6</v>
      </c>
      <c r="I216" s="237"/>
      <c r="J216" s="238">
        <f>ROUND(I216*H216,2)</f>
        <v>0</v>
      </c>
      <c r="K216" s="234" t="s">
        <v>1</v>
      </c>
      <c r="L216" s="239"/>
      <c r="M216" s="240" t="s">
        <v>1</v>
      </c>
      <c r="N216" s="241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1541</v>
      </c>
      <c r="AT216" s="203" t="s">
        <v>394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1541</v>
      </c>
      <c r="BM216" s="203" t="s">
        <v>8891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8892</v>
      </c>
      <c r="G217" s="222"/>
      <c r="H217" s="225">
        <v>6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2" customFormat="1" ht="21.75" customHeight="1">
      <c r="A218" s="34"/>
      <c r="B218" s="35"/>
      <c r="C218" s="192" t="s">
        <v>491</v>
      </c>
      <c r="D218" s="192" t="s">
        <v>274</v>
      </c>
      <c r="E218" s="193" t="s">
        <v>8893</v>
      </c>
      <c r="F218" s="194" t="s">
        <v>8894</v>
      </c>
      <c r="G218" s="195" t="s">
        <v>952</v>
      </c>
      <c r="H218" s="196">
        <v>12</v>
      </c>
      <c r="I218" s="197"/>
      <c r="J218" s="198">
        <f>ROUND(I218*H218,2)</f>
        <v>0</v>
      </c>
      <c r="K218" s="194" t="s">
        <v>278</v>
      </c>
      <c r="L218" s="39"/>
      <c r="M218" s="199" t="s">
        <v>1</v>
      </c>
      <c r="N218" s="200" t="s">
        <v>41</v>
      </c>
      <c r="O218" s="7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765</v>
      </c>
      <c r="AT218" s="203" t="s">
        <v>274</v>
      </c>
      <c r="AU218" s="203" t="s">
        <v>84</v>
      </c>
      <c r="AY218" s="17" t="s">
        <v>272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16</v>
      </c>
      <c r="BK218" s="204">
        <f>ROUND(I218*H218,2)</f>
        <v>0</v>
      </c>
      <c r="BL218" s="17" t="s">
        <v>765</v>
      </c>
      <c r="BM218" s="203" t="s">
        <v>8895</v>
      </c>
    </row>
    <row r="219" spans="1:65" s="2" customFormat="1" ht="11.25">
      <c r="A219" s="34"/>
      <c r="B219" s="35"/>
      <c r="C219" s="36"/>
      <c r="D219" s="205" t="s">
        <v>281</v>
      </c>
      <c r="E219" s="36"/>
      <c r="F219" s="206" t="s">
        <v>8896</v>
      </c>
      <c r="G219" s="36"/>
      <c r="H219" s="36"/>
      <c r="I219" s="207"/>
      <c r="J219" s="36"/>
      <c r="K219" s="36"/>
      <c r="L219" s="39"/>
      <c r="M219" s="208"/>
      <c r="N219" s="20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281</v>
      </c>
      <c r="AU219" s="17" t="s">
        <v>84</v>
      </c>
    </row>
    <row r="220" spans="1:65" s="2" customFormat="1" ht="37.9" customHeight="1">
      <c r="A220" s="34"/>
      <c r="B220" s="35"/>
      <c r="C220" s="232" t="s">
        <v>496</v>
      </c>
      <c r="D220" s="232" t="s">
        <v>394</v>
      </c>
      <c r="E220" s="233" t="s">
        <v>8897</v>
      </c>
      <c r="F220" s="234" t="s">
        <v>8898</v>
      </c>
      <c r="G220" s="235" t="s">
        <v>5242</v>
      </c>
      <c r="H220" s="236">
        <v>3</v>
      </c>
      <c r="I220" s="237"/>
      <c r="J220" s="238">
        <f>ROUND(I220*H220,2)</f>
        <v>0</v>
      </c>
      <c r="K220" s="234" t="s">
        <v>1</v>
      </c>
      <c r="L220" s="239"/>
      <c r="M220" s="240" t="s">
        <v>1</v>
      </c>
      <c r="N220" s="241" t="s">
        <v>41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1541</v>
      </c>
      <c r="AT220" s="203" t="s">
        <v>394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1541</v>
      </c>
      <c r="BM220" s="203" t="s">
        <v>8899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291</v>
      </c>
      <c r="G221" s="222"/>
      <c r="H221" s="225">
        <v>3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37.9" customHeight="1">
      <c r="A222" s="34"/>
      <c r="B222" s="35"/>
      <c r="C222" s="192" t="s">
        <v>504</v>
      </c>
      <c r="D222" s="192" t="s">
        <v>274</v>
      </c>
      <c r="E222" s="193" t="s">
        <v>8900</v>
      </c>
      <c r="F222" s="194" t="s">
        <v>8901</v>
      </c>
      <c r="G222" s="195" t="s">
        <v>952</v>
      </c>
      <c r="H222" s="196">
        <v>3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358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358</v>
      </c>
      <c r="BM222" s="203" t="s">
        <v>8902</v>
      </c>
    </row>
    <row r="223" spans="1:65" s="2" customFormat="1" ht="11.25">
      <c r="A223" s="34"/>
      <c r="B223" s="35"/>
      <c r="C223" s="36"/>
      <c r="D223" s="205" t="s">
        <v>281</v>
      </c>
      <c r="E223" s="36"/>
      <c r="F223" s="206" t="s">
        <v>8903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2" customFormat="1" ht="21.75" customHeight="1">
      <c r="A224" s="34"/>
      <c r="B224" s="35"/>
      <c r="C224" s="232" t="s">
        <v>511</v>
      </c>
      <c r="D224" s="232" t="s">
        <v>394</v>
      </c>
      <c r="E224" s="233" t="s">
        <v>8904</v>
      </c>
      <c r="F224" s="234" t="s">
        <v>8905</v>
      </c>
      <c r="G224" s="235" t="s">
        <v>5242</v>
      </c>
      <c r="H224" s="236">
        <v>1</v>
      </c>
      <c r="I224" s="237"/>
      <c r="J224" s="238">
        <f>ROUND(I224*H224,2)</f>
        <v>0</v>
      </c>
      <c r="K224" s="234" t="s">
        <v>1</v>
      </c>
      <c r="L224" s="239"/>
      <c r="M224" s="240" t="s">
        <v>1</v>
      </c>
      <c r="N224" s="241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1541</v>
      </c>
      <c r="AT224" s="203" t="s">
        <v>394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1541</v>
      </c>
      <c r="BM224" s="203" t="s">
        <v>8906</v>
      </c>
    </row>
    <row r="225" spans="1:65" s="14" customFormat="1" ht="11.25">
      <c r="B225" s="221"/>
      <c r="C225" s="222"/>
      <c r="D225" s="212" t="s">
        <v>283</v>
      </c>
      <c r="E225" s="223" t="s">
        <v>1</v>
      </c>
      <c r="F225" s="224" t="s">
        <v>16</v>
      </c>
      <c r="G225" s="222"/>
      <c r="H225" s="225">
        <v>1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76</v>
      </c>
      <c r="AY225" s="231" t="s">
        <v>272</v>
      </c>
    </row>
    <row r="226" spans="1:65" s="2" customFormat="1" ht="16.5" customHeight="1">
      <c r="A226" s="34"/>
      <c r="B226" s="35"/>
      <c r="C226" s="192" t="s">
        <v>516</v>
      </c>
      <c r="D226" s="192" t="s">
        <v>274</v>
      </c>
      <c r="E226" s="193" t="s">
        <v>8907</v>
      </c>
      <c r="F226" s="194" t="s">
        <v>8908</v>
      </c>
      <c r="G226" s="195" t="s">
        <v>952</v>
      </c>
      <c r="H226" s="196">
        <v>1</v>
      </c>
      <c r="I226" s="197"/>
      <c r="J226" s="198">
        <f>ROUND(I226*H226,2)</f>
        <v>0</v>
      </c>
      <c r="K226" s="194" t="s">
        <v>278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765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765</v>
      </c>
      <c r="BM226" s="203" t="s">
        <v>8909</v>
      </c>
    </row>
    <row r="227" spans="1:65" s="2" customFormat="1" ht="11.25">
      <c r="A227" s="34"/>
      <c r="B227" s="35"/>
      <c r="C227" s="36"/>
      <c r="D227" s="205" t="s">
        <v>281</v>
      </c>
      <c r="E227" s="36"/>
      <c r="F227" s="206" t="s">
        <v>8910</v>
      </c>
      <c r="G227" s="36"/>
      <c r="H227" s="36"/>
      <c r="I227" s="207"/>
      <c r="J227" s="36"/>
      <c r="K227" s="36"/>
      <c r="L227" s="39"/>
      <c r="M227" s="208"/>
      <c r="N227" s="209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281</v>
      </c>
      <c r="AU227" s="17" t="s">
        <v>84</v>
      </c>
    </row>
    <row r="228" spans="1:65" s="2" customFormat="1" ht="16.5" customHeight="1">
      <c r="A228" s="34"/>
      <c r="B228" s="35"/>
      <c r="C228" s="232" t="s">
        <v>523</v>
      </c>
      <c r="D228" s="232" t="s">
        <v>394</v>
      </c>
      <c r="E228" s="233" t="s">
        <v>8911</v>
      </c>
      <c r="F228" s="234" t="s">
        <v>8912</v>
      </c>
      <c r="G228" s="235" t="s">
        <v>5242</v>
      </c>
      <c r="H228" s="236">
        <v>3</v>
      </c>
      <c r="I228" s="237"/>
      <c r="J228" s="238">
        <f>ROUND(I228*H228,2)</f>
        <v>0</v>
      </c>
      <c r="K228" s="234" t="s">
        <v>1</v>
      </c>
      <c r="L228" s="239"/>
      <c r="M228" s="240" t="s">
        <v>1</v>
      </c>
      <c r="N228" s="241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1541</v>
      </c>
      <c r="AT228" s="203" t="s">
        <v>394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1541</v>
      </c>
      <c r="BM228" s="203" t="s">
        <v>8913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291</v>
      </c>
      <c r="G229" s="222"/>
      <c r="H229" s="225">
        <v>3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4.2" customHeight="1">
      <c r="A230" s="34"/>
      <c r="B230" s="35"/>
      <c r="C230" s="192" t="s">
        <v>531</v>
      </c>
      <c r="D230" s="192" t="s">
        <v>274</v>
      </c>
      <c r="E230" s="193" t="s">
        <v>8914</v>
      </c>
      <c r="F230" s="194" t="s">
        <v>8915</v>
      </c>
      <c r="G230" s="195" t="s">
        <v>952</v>
      </c>
      <c r="H230" s="196">
        <v>3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765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765</v>
      </c>
      <c r="BM230" s="203" t="s">
        <v>8916</v>
      </c>
    </row>
    <row r="231" spans="1:65" s="2" customFormat="1" ht="11.25">
      <c r="A231" s="34"/>
      <c r="B231" s="35"/>
      <c r="C231" s="36"/>
      <c r="D231" s="205" t="s">
        <v>281</v>
      </c>
      <c r="E231" s="36"/>
      <c r="F231" s="206" t="s">
        <v>8917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84</v>
      </c>
    </row>
    <row r="232" spans="1:65" s="2" customFormat="1" ht="16.5" customHeight="1">
      <c r="A232" s="34"/>
      <c r="B232" s="35"/>
      <c r="C232" s="232" t="s">
        <v>536</v>
      </c>
      <c r="D232" s="232" t="s">
        <v>394</v>
      </c>
      <c r="E232" s="233" t="s">
        <v>8918</v>
      </c>
      <c r="F232" s="234" t="s">
        <v>8919</v>
      </c>
      <c r="G232" s="235" t="s">
        <v>5242</v>
      </c>
      <c r="H232" s="236">
        <v>2</v>
      </c>
      <c r="I232" s="237"/>
      <c r="J232" s="238">
        <f>ROUND(I232*H232,2)</f>
        <v>0</v>
      </c>
      <c r="K232" s="234" t="s">
        <v>1</v>
      </c>
      <c r="L232" s="239"/>
      <c r="M232" s="240" t="s">
        <v>1</v>
      </c>
      <c r="N232" s="241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1541</v>
      </c>
      <c r="AT232" s="203" t="s">
        <v>394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1541</v>
      </c>
      <c r="BM232" s="203" t="s">
        <v>8920</v>
      </c>
    </row>
    <row r="233" spans="1:65" s="14" customFormat="1" ht="11.25">
      <c r="B233" s="221"/>
      <c r="C233" s="222"/>
      <c r="D233" s="212" t="s">
        <v>283</v>
      </c>
      <c r="E233" s="223" t="s">
        <v>1</v>
      </c>
      <c r="F233" s="224" t="s">
        <v>84</v>
      </c>
      <c r="G233" s="222"/>
      <c r="H233" s="225">
        <v>2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2" customFormat="1" ht="24.2" customHeight="1">
      <c r="A234" s="34"/>
      <c r="B234" s="35"/>
      <c r="C234" s="192" t="s">
        <v>544</v>
      </c>
      <c r="D234" s="192" t="s">
        <v>274</v>
      </c>
      <c r="E234" s="193" t="s">
        <v>8921</v>
      </c>
      <c r="F234" s="194" t="s">
        <v>8922</v>
      </c>
      <c r="G234" s="195" t="s">
        <v>952</v>
      </c>
      <c r="H234" s="196">
        <v>2</v>
      </c>
      <c r="I234" s="197"/>
      <c r="J234" s="198">
        <f>ROUND(I234*H234,2)</f>
        <v>0</v>
      </c>
      <c r="K234" s="194" t="s">
        <v>278</v>
      </c>
      <c r="L234" s="39"/>
      <c r="M234" s="199" t="s">
        <v>1</v>
      </c>
      <c r="N234" s="200" t="s">
        <v>41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358</v>
      </c>
      <c r="AT234" s="203" t="s">
        <v>274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358</v>
      </c>
      <c r="BM234" s="203" t="s">
        <v>8923</v>
      </c>
    </row>
    <row r="235" spans="1:65" s="2" customFormat="1" ht="11.25">
      <c r="A235" s="34"/>
      <c r="B235" s="35"/>
      <c r="C235" s="36"/>
      <c r="D235" s="205" t="s">
        <v>281</v>
      </c>
      <c r="E235" s="36"/>
      <c r="F235" s="206" t="s">
        <v>8924</v>
      </c>
      <c r="G235" s="36"/>
      <c r="H235" s="36"/>
      <c r="I235" s="207"/>
      <c r="J235" s="36"/>
      <c r="K235" s="36"/>
      <c r="L235" s="39"/>
      <c r="M235" s="208"/>
      <c r="N235" s="209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281</v>
      </c>
      <c r="AU235" s="17" t="s">
        <v>84</v>
      </c>
    </row>
    <row r="236" spans="1:65" s="2" customFormat="1" ht="16.5" customHeight="1">
      <c r="A236" s="34"/>
      <c r="B236" s="35"/>
      <c r="C236" s="232" t="s">
        <v>551</v>
      </c>
      <c r="D236" s="232" t="s">
        <v>394</v>
      </c>
      <c r="E236" s="233" t="s">
        <v>8925</v>
      </c>
      <c r="F236" s="234" t="s">
        <v>8926</v>
      </c>
      <c r="G236" s="235" t="s">
        <v>5242</v>
      </c>
      <c r="H236" s="236">
        <v>7</v>
      </c>
      <c r="I236" s="237"/>
      <c r="J236" s="238">
        <f>ROUND(I236*H236,2)</f>
        <v>0</v>
      </c>
      <c r="K236" s="234" t="s">
        <v>1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1541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1541</v>
      </c>
      <c r="BM236" s="203" t="s">
        <v>8927</v>
      </c>
    </row>
    <row r="237" spans="1:65" s="14" customFormat="1" ht="11.25">
      <c r="B237" s="221"/>
      <c r="C237" s="222"/>
      <c r="D237" s="212" t="s">
        <v>283</v>
      </c>
      <c r="E237" s="223" t="s">
        <v>1</v>
      </c>
      <c r="F237" s="224" t="s">
        <v>8928</v>
      </c>
      <c r="G237" s="222"/>
      <c r="H237" s="225">
        <v>7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2" customFormat="1" ht="16.5" customHeight="1">
      <c r="A238" s="34"/>
      <c r="B238" s="35"/>
      <c r="C238" s="232" t="s">
        <v>559</v>
      </c>
      <c r="D238" s="232" t="s">
        <v>394</v>
      </c>
      <c r="E238" s="233" t="s">
        <v>8929</v>
      </c>
      <c r="F238" s="234" t="s">
        <v>8930</v>
      </c>
      <c r="G238" s="235" t="s">
        <v>5242</v>
      </c>
      <c r="H238" s="236">
        <v>15</v>
      </c>
      <c r="I238" s="237"/>
      <c r="J238" s="238">
        <f>ROUND(I238*H238,2)</f>
        <v>0</v>
      </c>
      <c r="K238" s="234" t="s">
        <v>1</v>
      </c>
      <c r="L238" s="239"/>
      <c r="M238" s="240" t="s">
        <v>1</v>
      </c>
      <c r="N238" s="241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1541</v>
      </c>
      <c r="AT238" s="203" t="s">
        <v>394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1541</v>
      </c>
      <c r="BM238" s="203" t="s">
        <v>8931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8932</v>
      </c>
      <c r="G239" s="222"/>
      <c r="H239" s="225">
        <v>15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2" customFormat="1" ht="16.5" customHeight="1">
      <c r="A240" s="34"/>
      <c r="B240" s="35"/>
      <c r="C240" s="192" t="s">
        <v>574</v>
      </c>
      <c r="D240" s="192" t="s">
        <v>274</v>
      </c>
      <c r="E240" s="193" t="s">
        <v>8933</v>
      </c>
      <c r="F240" s="194" t="s">
        <v>8934</v>
      </c>
      <c r="G240" s="195" t="s">
        <v>952</v>
      </c>
      <c r="H240" s="196">
        <v>22</v>
      </c>
      <c r="I240" s="197"/>
      <c r="J240" s="198">
        <f>ROUND(I240*H240,2)</f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765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765</v>
      </c>
      <c r="BM240" s="203" t="s">
        <v>8935</v>
      </c>
    </row>
    <row r="241" spans="1:65" s="2" customFormat="1" ht="16.5" customHeight="1">
      <c r="A241" s="34"/>
      <c r="B241" s="35"/>
      <c r="C241" s="232" t="s">
        <v>584</v>
      </c>
      <c r="D241" s="232" t="s">
        <v>394</v>
      </c>
      <c r="E241" s="233" t="s">
        <v>8936</v>
      </c>
      <c r="F241" s="234" t="s">
        <v>8937</v>
      </c>
      <c r="G241" s="235" t="s">
        <v>185</v>
      </c>
      <c r="H241" s="236">
        <v>42</v>
      </c>
      <c r="I241" s="237"/>
      <c r="J241" s="238">
        <f>ROUND(I241*H241,2)</f>
        <v>0</v>
      </c>
      <c r="K241" s="234" t="s">
        <v>1</v>
      </c>
      <c r="L241" s="239"/>
      <c r="M241" s="240" t="s">
        <v>1</v>
      </c>
      <c r="N241" s="241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1541</v>
      </c>
      <c r="AT241" s="203" t="s">
        <v>394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1541</v>
      </c>
      <c r="BM241" s="203" t="s">
        <v>8938</v>
      </c>
    </row>
    <row r="242" spans="1:65" s="14" customFormat="1" ht="11.25">
      <c r="B242" s="221"/>
      <c r="C242" s="222"/>
      <c r="D242" s="212" t="s">
        <v>283</v>
      </c>
      <c r="E242" s="223" t="s">
        <v>1</v>
      </c>
      <c r="F242" s="224" t="s">
        <v>8939</v>
      </c>
      <c r="G242" s="222"/>
      <c r="H242" s="225">
        <v>42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283</v>
      </c>
      <c r="AU242" s="231" t="s">
        <v>84</v>
      </c>
      <c r="AV242" s="14" t="s">
        <v>84</v>
      </c>
      <c r="AW242" s="14" t="s">
        <v>32</v>
      </c>
      <c r="AX242" s="14" t="s">
        <v>76</v>
      </c>
      <c r="AY242" s="231" t="s">
        <v>272</v>
      </c>
    </row>
    <row r="243" spans="1:65" s="2" customFormat="1" ht="16.5" customHeight="1">
      <c r="A243" s="34"/>
      <c r="B243" s="35"/>
      <c r="C243" s="232" t="s">
        <v>594</v>
      </c>
      <c r="D243" s="232" t="s">
        <v>394</v>
      </c>
      <c r="E243" s="233" t="s">
        <v>8940</v>
      </c>
      <c r="F243" s="234" t="s">
        <v>8941</v>
      </c>
      <c r="G243" s="235" t="s">
        <v>185</v>
      </c>
      <c r="H243" s="236">
        <v>18</v>
      </c>
      <c r="I243" s="237"/>
      <c r="J243" s="238">
        <f>ROUND(I243*H243,2)</f>
        <v>0</v>
      </c>
      <c r="K243" s="234" t="s">
        <v>1</v>
      </c>
      <c r="L243" s="239"/>
      <c r="M243" s="240" t="s">
        <v>1</v>
      </c>
      <c r="N243" s="241" t="s">
        <v>41</v>
      </c>
      <c r="O243" s="71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1541</v>
      </c>
      <c r="AT243" s="203" t="s">
        <v>394</v>
      </c>
      <c r="AU243" s="203" t="s">
        <v>84</v>
      </c>
      <c r="AY243" s="17" t="s">
        <v>272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16</v>
      </c>
      <c r="BK243" s="204">
        <f>ROUND(I243*H243,2)</f>
        <v>0</v>
      </c>
      <c r="BL243" s="17" t="s">
        <v>1541</v>
      </c>
      <c r="BM243" s="203" t="s">
        <v>8942</v>
      </c>
    </row>
    <row r="244" spans="1:65" s="14" customFormat="1" ht="11.25">
      <c r="B244" s="221"/>
      <c r="C244" s="222"/>
      <c r="D244" s="212" t="s">
        <v>283</v>
      </c>
      <c r="E244" s="223" t="s">
        <v>1</v>
      </c>
      <c r="F244" s="224" t="s">
        <v>8943</v>
      </c>
      <c r="G244" s="222"/>
      <c r="H244" s="225">
        <v>18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84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12" customFormat="1" ht="22.9" customHeight="1">
      <c r="B245" s="176"/>
      <c r="C245" s="177"/>
      <c r="D245" s="178" t="s">
        <v>75</v>
      </c>
      <c r="E245" s="190" t="s">
        <v>8944</v>
      </c>
      <c r="F245" s="190" t="s">
        <v>8945</v>
      </c>
      <c r="G245" s="177"/>
      <c r="H245" s="177"/>
      <c r="I245" s="180"/>
      <c r="J245" s="191">
        <f>BK245</f>
        <v>0</v>
      </c>
      <c r="K245" s="177"/>
      <c r="L245" s="182"/>
      <c r="M245" s="183"/>
      <c r="N245" s="184"/>
      <c r="O245" s="184"/>
      <c r="P245" s="185">
        <f>SUM(P246:P322)</f>
        <v>0</v>
      </c>
      <c r="Q245" s="184"/>
      <c r="R245" s="185">
        <f>SUM(R246:R322)</f>
        <v>0</v>
      </c>
      <c r="S245" s="184"/>
      <c r="T245" s="186">
        <f>SUM(T246:T322)</f>
        <v>0</v>
      </c>
      <c r="AR245" s="187" t="s">
        <v>291</v>
      </c>
      <c r="AT245" s="188" t="s">
        <v>75</v>
      </c>
      <c r="AU245" s="188" t="s">
        <v>16</v>
      </c>
      <c r="AY245" s="187" t="s">
        <v>272</v>
      </c>
      <c r="BK245" s="189">
        <f>SUM(BK246:BK322)</f>
        <v>0</v>
      </c>
    </row>
    <row r="246" spans="1:65" s="2" customFormat="1" ht="62.65" customHeight="1">
      <c r="A246" s="34"/>
      <c r="B246" s="35"/>
      <c r="C246" s="232" t="s">
        <v>606</v>
      </c>
      <c r="D246" s="232" t="s">
        <v>394</v>
      </c>
      <c r="E246" s="233" t="s">
        <v>8790</v>
      </c>
      <c r="F246" s="234" t="s">
        <v>8791</v>
      </c>
      <c r="G246" s="235" t="s">
        <v>5242</v>
      </c>
      <c r="H246" s="236">
        <v>1</v>
      </c>
      <c r="I246" s="237"/>
      <c r="J246" s="238">
        <f>ROUND(I246*H246,2)</f>
        <v>0</v>
      </c>
      <c r="K246" s="234" t="s">
        <v>1</v>
      </c>
      <c r="L246" s="239"/>
      <c r="M246" s="240" t="s">
        <v>1</v>
      </c>
      <c r="N246" s="241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1541</v>
      </c>
      <c r="AT246" s="203" t="s">
        <v>394</v>
      </c>
      <c r="AU246" s="203" t="s">
        <v>84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1541</v>
      </c>
      <c r="BM246" s="203" t="s">
        <v>8946</v>
      </c>
    </row>
    <row r="247" spans="1:65" s="14" customFormat="1" ht="11.25">
      <c r="B247" s="221"/>
      <c r="C247" s="222"/>
      <c r="D247" s="212" t="s">
        <v>283</v>
      </c>
      <c r="E247" s="223" t="s">
        <v>1</v>
      </c>
      <c r="F247" s="224" t="s">
        <v>16</v>
      </c>
      <c r="G247" s="222"/>
      <c r="H247" s="225">
        <v>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76</v>
      </c>
      <c r="AY247" s="231" t="s">
        <v>272</v>
      </c>
    </row>
    <row r="248" spans="1:65" s="2" customFormat="1" ht="62.65" customHeight="1">
      <c r="A248" s="34"/>
      <c r="B248" s="35"/>
      <c r="C248" s="232" t="s">
        <v>617</v>
      </c>
      <c r="D248" s="232" t="s">
        <v>394</v>
      </c>
      <c r="E248" s="233" t="s">
        <v>8793</v>
      </c>
      <c r="F248" s="234" t="s">
        <v>8794</v>
      </c>
      <c r="G248" s="235" t="s">
        <v>5242</v>
      </c>
      <c r="H248" s="236">
        <v>2</v>
      </c>
      <c r="I248" s="237"/>
      <c r="J248" s="238">
        <f>ROUND(I248*H248,2)</f>
        <v>0</v>
      </c>
      <c r="K248" s="234" t="s">
        <v>1</v>
      </c>
      <c r="L248" s="239"/>
      <c r="M248" s="240" t="s">
        <v>1</v>
      </c>
      <c r="N248" s="241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1541</v>
      </c>
      <c r="AT248" s="203" t="s">
        <v>394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1541</v>
      </c>
      <c r="BM248" s="203" t="s">
        <v>8947</v>
      </c>
    </row>
    <row r="249" spans="1:65" s="14" customFormat="1" ht="11.25">
      <c r="B249" s="221"/>
      <c r="C249" s="222"/>
      <c r="D249" s="212" t="s">
        <v>283</v>
      </c>
      <c r="E249" s="223" t="s">
        <v>1</v>
      </c>
      <c r="F249" s="224" t="s">
        <v>84</v>
      </c>
      <c r="G249" s="222"/>
      <c r="H249" s="225">
        <v>2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2" customFormat="1" ht="37.9" customHeight="1">
      <c r="A250" s="34"/>
      <c r="B250" s="35"/>
      <c r="C250" s="232" t="s">
        <v>632</v>
      </c>
      <c r="D250" s="232" t="s">
        <v>394</v>
      </c>
      <c r="E250" s="233" t="s">
        <v>8796</v>
      </c>
      <c r="F250" s="234" t="s">
        <v>8797</v>
      </c>
      <c r="G250" s="235" t="s">
        <v>8798</v>
      </c>
      <c r="H250" s="236">
        <v>2</v>
      </c>
      <c r="I250" s="237"/>
      <c r="J250" s="238">
        <f>ROUND(I250*H250,2)</f>
        <v>0</v>
      </c>
      <c r="K250" s="234" t="s">
        <v>1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1541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1541</v>
      </c>
      <c r="BM250" s="203" t="s">
        <v>8948</v>
      </c>
    </row>
    <row r="251" spans="1:65" s="14" customFormat="1" ht="11.25">
      <c r="B251" s="221"/>
      <c r="C251" s="222"/>
      <c r="D251" s="212" t="s">
        <v>283</v>
      </c>
      <c r="E251" s="223" t="s">
        <v>1</v>
      </c>
      <c r="F251" s="224" t="s">
        <v>84</v>
      </c>
      <c r="G251" s="222"/>
      <c r="H251" s="225">
        <v>2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76</v>
      </c>
      <c r="AY251" s="231" t="s">
        <v>272</v>
      </c>
    </row>
    <row r="252" spans="1:65" s="2" customFormat="1" ht="24.2" customHeight="1">
      <c r="A252" s="34"/>
      <c r="B252" s="35"/>
      <c r="C252" s="192" t="s">
        <v>644</v>
      </c>
      <c r="D252" s="192" t="s">
        <v>274</v>
      </c>
      <c r="E252" s="193" t="s">
        <v>8800</v>
      </c>
      <c r="F252" s="194" t="s">
        <v>8801</v>
      </c>
      <c r="G252" s="195" t="s">
        <v>952</v>
      </c>
      <c r="H252" s="196">
        <v>3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358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358</v>
      </c>
      <c r="BM252" s="203" t="s">
        <v>8949</v>
      </c>
    </row>
    <row r="253" spans="1:65" s="2" customFormat="1" ht="11.25">
      <c r="A253" s="34"/>
      <c r="B253" s="35"/>
      <c r="C253" s="36"/>
      <c r="D253" s="205" t="s">
        <v>281</v>
      </c>
      <c r="E253" s="36"/>
      <c r="F253" s="206" t="s">
        <v>8803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2" customFormat="1" ht="24.2" customHeight="1">
      <c r="A254" s="34"/>
      <c r="B254" s="35"/>
      <c r="C254" s="232" t="s">
        <v>653</v>
      </c>
      <c r="D254" s="232" t="s">
        <v>394</v>
      </c>
      <c r="E254" s="233" t="s">
        <v>8804</v>
      </c>
      <c r="F254" s="234" t="s">
        <v>8805</v>
      </c>
      <c r="G254" s="235" t="s">
        <v>5242</v>
      </c>
      <c r="H254" s="236">
        <v>2</v>
      </c>
      <c r="I254" s="237"/>
      <c r="J254" s="238">
        <f>ROUND(I254*H254,2)</f>
        <v>0</v>
      </c>
      <c r="K254" s="234" t="s">
        <v>1</v>
      </c>
      <c r="L254" s="239"/>
      <c r="M254" s="240" t="s">
        <v>1</v>
      </c>
      <c r="N254" s="241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1541</v>
      </c>
      <c r="AT254" s="203" t="s">
        <v>394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1541</v>
      </c>
      <c r="BM254" s="203" t="s">
        <v>8950</v>
      </c>
    </row>
    <row r="255" spans="1:65" s="14" customFormat="1" ht="11.25">
      <c r="B255" s="221"/>
      <c r="C255" s="222"/>
      <c r="D255" s="212" t="s">
        <v>283</v>
      </c>
      <c r="E255" s="223" t="s">
        <v>1</v>
      </c>
      <c r="F255" s="224" t="s">
        <v>84</v>
      </c>
      <c r="G255" s="222"/>
      <c r="H255" s="225">
        <v>2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2" customFormat="1" ht="37.9" customHeight="1">
      <c r="A256" s="34"/>
      <c r="B256" s="35"/>
      <c r="C256" s="232" t="s">
        <v>662</v>
      </c>
      <c r="D256" s="232" t="s">
        <v>394</v>
      </c>
      <c r="E256" s="233" t="s">
        <v>8807</v>
      </c>
      <c r="F256" s="234" t="s">
        <v>8808</v>
      </c>
      <c r="G256" s="235" t="s">
        <v>5242</v>
      </c>
      <c r="H256" s="236">
        <v>2</v>
      </c>
      <c r="I256" s="237"/>
      <c r="J256" s="238">
        <f>ROUND(I256*H256,2)</f>
        <v>0</v>
      </c>
      <c r="K256" s="234" t="s">
        <v>1</v>
      </c>
      <c r="L256" s="239"/>
      <c r="M256" s="240" t="s">
        <v>1</v>
      </c>
      <c r="N256" s="241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1541</v>
      </c>
      <c r="AT256" s="203" t="s">
        <v>394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1541</v>
      </c>
      <c r="BM256" s="203" t="s">
        <v>8951</v>
      </c>
    </row>
    <row r="257" spans="1:65" s="14" customFormat="1" ht="11.25">
      <c r="B257" s="221"/>
      <c r="C257" s="222"/>
      <c r="D257" s="212" t="s">
        <v>283</v>
      </c>
      <c r="E257" s="223" t="s">
        <v>1</v>
      </c>
      <c r="F257" s="224" t="s">
        <v>84</v>
      </c>
      <c r="G257" s="222"/>
      <c r="H257" s="225">
        <v>2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283</v>
      </c>
      <c r="AU257" s="231" t="s">
        <v>84</v>
      </c>
      <c r="AV257" s="14" t="s">
        <v>84</v>
      </c>
      <c r="AW257" s="14" t="s">
        <v>32</v>
      </c>
      <c r="AX257" s="14" t="s">
        <v>76</v>
      </c>
      <c r="AY257" s="231" t="s">
        <v>272</v>
      </c>
    </row>
    <row r="258" spans="1:65" s="2" customFormat="1" ht="37.9" customHeight="1">
      <c r="A258" s="34"/>
      <c r="B258" s="35"/>
      <c r="C258" s="232" t="s">
        <v>667</v>
      </c>
      <c r="D258" s="232" t="s">
        <v>394</v>
      </c>
      <c r="E258" s="233" t="s">
        <v>8813</v>
      </c>
      <c r="F258" s="234" t="s">
        <v>8814</v>
      </c>
      <c r="G258" s="235" t="s">
        <v>5242</v>
      </c>
      <c r="H258" s="236">
        <v>2</v>
      </c>
      <c r="I258" s="237"/>
      <c r="J258" s="238">
        <f>ROUND(I258*H258,2)</f>
        <v>0</v>
      </c>
      <c r="K258" s="234" t="s">
        <v>1</v>
      </c>
      <c r="L258" s="239"/>
      <c r="M258" s="240" t="s">
        <v>1</v>
      </c>
      <c r="N258" s="241" t="s">
        <v>41</v>
      </c>
      <c r="O258" s="71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1541</v>
      </c>
      <c r="AT258" s="203" t="s">
        <v>394</v>
      </c>
      <c r="AU258" s="203" t="s">
        <v>84</v>
      </c>
      <c r="AY258" s="17" t="s">
        <v>272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16</v>
      </c>
      <c r="BK258" s="204">
        <f>ROUND(I258*H258,2)</f>
        <v>0</v>
      </c>
      <c r="BL258" s="17" t="s">
        <v>1541</v>
      </c>
      <c r="BM258" s="203" t="s">
        <v>8952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84</v>
      </c>
      <c r="G259" s="222"/>
      <c r="H259" s="225">
        <v>2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2" customFormat="1" ht="24.2" customHeight="1">
      <c r="A260" s="34"/>
      <c r="B260" s="35"/>
      <c r="C260" s="232" t="s">
        <v>676</v>
      </c>
      <c r="D260" s="232" t="s">
        <v>394</v>
      </c>
      <c r="E260" s="233" t="s">
        <v>8816</v>
      </c>
      <c r="F260" s="234" t="s">
        <v>8817</v>
      </c>
      <c r="G260" s="235" t="s">
        <v>5242</v>
      </c>
      <c r="H260" s="236">
        <v>1</v>
      </c>
      <c r="I260" s="237"/>
      <c r="J260" s="238">
        <f>ROUND(I260*H260,2)</f>
        <v>0</v>
      </c>
      <c r="K260" s="234" t="s">
        <v>1</v>
      </c>
      <c r="L260" s="239"/>
      <c r="M260" s="240" t="s">
        <v>1</v>
      </c>
      <c r="N260" s="241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1541</v>
      </c>
      <c r="AT260" s="203" t="s">
        <v>394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1541</v>
      </c>
      <c r="BM260" s="203" t="s">
        <v>8953</v>
      </c>
    </row>
    <row r="261" spans="1:65" s="14" customFormat="1" ht="11.25">
      <c r="B261" s="221"/>
      <c r="C261" s="222"/>
      <c r="D261" s="212" t="s">
        <v>283</v>
      </c>
      <c r="E261" s="223" t="s">
        <v>1</v>
      </c>
      <c r="F261" s="224" t="s">
        <v>16</v>
      </c>
      <c r="G261" s="222"/>
      <c r="H261" s="225">
        <v>1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283</v>
      </c>
      <c r="AU261" s="231" t="s">
        <v>84</v>
      </c>
      <c r="AV261" s="14" t="s">
        <v>84</v>
      </c>
      <c r="AW261" s="14" t="s">
        <v>32</v>
      </c>
      <c r="AX261" s="14" t="s">
        <v>76</v>
      </c>
      <c r="AY261" s="231" t="s">
        <v>272</v>
      </c>
    </row>
    <row r="262" spans="1:65" s="2" customFormat="1" ht="24.2" customHeight="1">
      <c r="A262" s="34"/>
      <c r="B262" s="35"/>
      <c r="C262" s="232" t="s">
        <v>684</v>
      </c>
      <c r="D262" s="232" t="s">
        <v>394</v>
      </c>
      <c r="E262" s="233" t="s">
        <v>8819</v>
      </c>
      <c r="F262" s="234" t="s">
        <v>8820</v>
      </c>
      <c r="G262" s="235" t="s">
        <v>5242</v>
      </c>
      <c r="H262" s="236">
        <v>1</v>
      </c>
      <c r="I262" s="237"/>
      <c r="J262" s="238">
        <f>ROUND(I262*H262,2)</f>
        <v>0</v>
      </c>
      <c r="K262" s="234" t="s">
        <v>1</v>
      </c>
      <c r="L262" s="239"/>
      <c r="M262" s="240" t="s">
        <v>1</v>
      </c>
      <c r="N262" s="241" t="s">
        <v>41</v>
      </c>
      <c r="O262" s="7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1541</v>
      </c>
      <c r="AT262" s="203" t="s">
        <v>394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1541</v>
      </c>
      <c r="BM262" s="203" t="s">
        <v>8954</v>
      </c>
    </row>
    <row r="263" spans="1:65" s="14" customFormat="1" ht="11.25">
      <c r="B263" s="221"/>
      <c r="C263" s="222"/>
      <c r="D263" s="212" t="s">
        <v>283</v>
      </c>
      <c r="E263" s="223" t="s">
        <v>1</v>
      </c>
      <c r="F263" s="224" t="s">
        <v>16</v>
      </c>
      <c r="G263" s="222"/>
      <c r="H263" s="225">
        <v>1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76</v>
      </c>
      <c r="AY263" s="231" t="s">
        <v>272</v>
      </c>
    </row>
    <row r="264" spans="1:65" s="2" customFormat="1" ht="24.2" customHeight="1">
      <c r="A264" s="34"/>
      <c r="B264" s="35"/>
      <c r="C264" s="192" t="s">
        <v>692</v>
      </c>
      <c r="D264" s="192" t="s">
        <v>274</v>
      </c>
      <c r="E264" s="193" t="s">
        <v>8822</v>
      </c>
      <c r="F264" s="194" t="s">
        <v>8823</v>
      </c>
      <c r="G264" s="195" t="s">
        <v>952</v>
      </c>
      <c r="H264" s="196">
        <v>2</v>
      </c>
      <c r="I264" s="197"/>
      <c r="J264" s="198">
        <f>ROUND(I264*H264,2)</f>
        <v>0</v>
      </c>
      <c r="K264" s="194" t="s">
        <v>278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765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765</v>
      </c>
      <c r="BM264" s="203" t="s">
        <v>8955</v>
      </c>
    </row>
    <row r="265" spans="1:65" s="2" customFormat="1" ht="11.25">
      <c r="A265" s="34"/>
      <c r="B265" s="35"/>
      <c r="C265" s="36"/>
      <c r="D265" s="205" t="s">
        <v>281</v>
      </c>
      <c r="E265" s="36"/>
      <c r="F265" s="206" t="s">
        <v>8825</v>
      </c>
      <c r="G265" s="36"/>
      <c r="H265" s="36"/>
      <c r="I265" s="207"/>
      <c r="J265" s="36"/>
      <c r="K265" s="36"/>
      <c r="L265" s="39"/>
      <c r="M265" s="208"/>
      <c r="N265" s="209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281</v>
      </c>
      <c r="AU265" s="17" t="s">
        <v>84</v>
      </c>
    </row>
    <row r="266" spans="1:65" s="2" customFormat="1" ht="37.9" customHeight="1">
      <c r="A266" s="34"/>
      <c r="B266" s="35"/>
      <c r="C266" s="232" t="s">
        <v>701</v>
      </c>
      <c r="D266" s="232" t="s">
        <v>394</v>
      </c>
      <c r="E266" s="233" t="s">
        <v>8839</v>
      </c>
      <c r="F266" s="234" t="s">
        <v>8840</v>
      </c>
      <c r="G266" s="235" t="s">
        <v>5242</v>
      </c>
      <c r="H266" s="236">
        <v>5</v>
      </c>
      <c r="I266" s="237"/>
      <c r="J266" s="238">
        <f>ROUND(I266*H266,2)</f>
        <v>0</v>
      </c>
      <c r="K266" s="234" t="s">
        <v>1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1541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1541</v>
      </c>
      <c r="BM266" s="203" t="s">
        <v>8956</v>
      </c>
    </row>
    <row r="267" spans="1:65" s="14" customFormat="1" ht="11.25">
      <c r="B267" s="221"/>
      <c r="C267" s="222"/>
      <c r="D267" s="212" t="s">
        <v>283</v>
      </c>
      <c r="E267" s="223" t="s">
        <v>1</v>
      </c>
      <c r="F267" s="224" t="s">
        <v>4523</v>
      </c>
      <c r="G267" s="222"/>
      <c r="H267" s="225">
        <v>5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283</v>
      </c>
      <c r="AU267" s="231" t="s">
        <v>84</v>
      </c>
      <c r="AV267" s="14" t="s">
        <v>84</v>
      </c>
      <c r="AW267" s="14" t="s">
        <v>32</v>
      </c>
      <c r="AX267" s="14" t="s">
        <v>76</v>
      </c>
      <c r="AY267" s="231" t="s">
        <v>272</v>
      </c>
    </row>
    <row r="268" spans="1:65" s="2" customFormat="1" ht="37.9" customHeight="1">
      <c r="A268" s="34"/>
      <c r="B268" s="35"/>
      <c r="C268" s="232" t="s">
        <v>713</v>
      </c>
      <c r="D268" s="232" t="s">
        <v>394</v>
      </c>
      <c r="E268" s="233" t="s">
        <v>8842</v>
      </c>
      <c r="F268" s="234" t="s">
        <v>8843</v>
      </c>
      <c r="G268" s="235" t="s">
        <v>5242</v>
      </c>
      <c r="H268" s="236">
        <v>7</v>
      </c>
      <c r="I268" s="237"/>
      <c r="J268" s="238">
        <f>ROUND(I268*H268,2)</f>
        <v>0</v>
      </c>
      <c r="K268" s="234" t="s">
        <v>1</v>
      </c>
      <c r="L268" s="239"/>
      <c r="M268" s="240" t="s">
        <v>1</v>
      </c>
      <c r="N268" s="241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1541</v>
      </c>
      <c r="AT268" s="203" t="s">
        <v>394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1541</v>
      </c>
      <c r="BM268" s="203" t="s">
        <v>8957</v>
      </c>
    </row>
    <row r="269" spans="1:65" s="14" customFormat="1" ht="11.25">
      <c r="B269" s="221"/>
      <c r="C269" s="222"/>
      <c r="D269" s="212" t="s">
        <v>283</v>
      </c>
      <c r="E269" s="223" t="s">
        <v>1</v>
      </c>
      <c r="F269" s="224" t="s">
        <v>4532</v>
      </c>
      <c r="G269" s="222"/>
      <c r="H269" s="225">
        <v>7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37.9" customHeight="1">
      <c r="A270" s="34"/>
      <c r="B270" s="35"/>
      <c r="C270" s="232" t="s">
        <v>718</v>
      </c>
      <c r="D270" s="232" t="s">
        <v>394</v>
      </c>
      <c r="E270" s="233" t="s">
        <v>8845</v>
      </c>
      <c r="F270" s="234" t="s">
        <v>8846</v>
      </c>
      <c r="G270" s="235" t="s">
        <v>5242</v>
      </c>
      <c r="H270" s="236">
        <v>2</v>
      </c>
      <c r="I270" s="237"/>
      <c r="J270" s="238">
        <f>ROUND(I270*H270,2)</f>
        <v>0</v>
      </c>
      <c r="K270" s="234" t="s">
        <v>1</v>
      </c>
      <c r="L270" s="239"/>
      <c r="M270" s="240" t="s">
        <v>1</v>
      </c>
      <c r="N270" s="241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1541</v>
      </c>
      <c r="AT270" s="203" t="s">
        <v>394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1541</v>
      </c>
      <c r="BM270" s="203" t="s">
        <v>8958</v>
      </c>
    </row>
    <row r="271" spans="1:65" s="14" customFormat="1" ht="11.25">
      <c r="B271" s="221"/>
      <c r="C271" s="222"/>
      <c r="D271" s="212" t="s">
        <v>283</v>
      </c>
      <c r="E271" s="223" t="s">
        <v>1</v>
      </c>
      <c r="F271" s="224" t="s">
        <v>84</v>
      </c>
      <c r="G271" s="222"/>
      <c r="H271" s="225">
        <v>2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76</v>
      </c>
      <c r="AY271" s="231" t="s">
        <v>272</v>
      </c>
    </row>
    <row r="272" spans="1:65" s="2" customFormat="1" ht="37.9" customHeight="1">
      <c r="A272" s="34"/>
      <c r="B272" s="35"/>
      <c r="C272" s="232" t="s">
        <v>727</v>
      </c>
      <c r="D272" s="232" t="s">
        <v>394</v>
      </c>
      <c r="E272" s="233" t="s">
        <v>8959</v>
      </c>
      <c r="F272" s="234" t="s">
        <v>8960</v>
      </c>
      <c r="G272" s="235" t="s">
        <v>5242</v>
      </c>
      <c r="H272" s="236">
        <v>1</v>
      </c>
      <c r="I272" s="237"/>
      <c r="J272" s="238">
        <f>ROUND(I272*H272,2)</f>
        <v>0</v>
      </c>
      <c r="K272" s="234" t="s">
        <v>1</v>
      </c>
      <c r="L272" s="239"/>
      <c r="M272" s="240" t="s">
        <v>1</v>
      </c>
      <c r="N272" s="241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1541</v>
      </c>
      <c r="AT272" s="203" t="s">
        <v>394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1541</v>
      </c>
      <c r="BM272" s="203" t="s">
        <v>8961</v>
      </c>
    </row>
    <row r="273" spans="1:65" s="14" customFormat="1" ht="11.25">
      <c r="B273" s="221"/>
      <c r="C273" s="222"/>
      <c r="D273" s="212" t="s">
        <v>283</v>
      </c>
      <c r="E273" s="223" t="s">
        <v>1</v>
      </c>
      <c r="F273" s="224" t="s">
        <v>16</v>
      </c>
      <c r="G273" s="222"/>
      <c r="H273" s="225">
        <v>1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2" customFormat="1" ht="24.2" customHeight="1">
      <c r="A274" s="34"/>
      <c r="B274" s="35"/>
      <c r="C274" s="192" t="s">
        <v>733</v>
      </c>
      <c r="D274" s="192" t="s">
        <v>274</v>
      </c>
      <c r="E274" s="193" t="s">
        <v>8835</v>
      </c>
      <c r="F274" s="194" t="s">
        <v>8836</v>
      </c>
      <c r="G274" s="195" t="s">
        <v>952</v>
      </c>
      <c r="H274" s="196">
        <v>15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765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765</v>
      </c>
      <c r="BM274" s="203" t="s">
        <v>8962</v>
      </c>
    </row>
    <row r="275" spans="1:65" s="2" customFormat="1" ht="11.25">
      <c r="A275" s="34"/>
      <c r="B275" s="35"/>
      <c r="C275" s="36"/>
      <c r="D275" s="205" t="s">
        <v>281</v>
      </c>
      <c r="E275" s="36"/>
      <c r="F275" s="206" t="s">
        <v>8838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2" customFormat="1" ht="37.9" customHeight="1">
      <c r="A276" s="34"/>
      <c r="B276" s="35"/>
      <c r="C276" s="232" t="s">
        <v>741</v>
      </c>
      <c r="D276" s="232" t="s">
        <v>394</v>
      </c>
      <c r="E276" s="233" t="s">
        <v>8852</v>
      </c>
      <c r="F276" s="234" t="s">
        <v>8853</v>
      </c>
      <c r="G276" s="235" t="s">
        <v>5242</v>
      </c>
      <c r="H276" s="236">
        <v>1</v>
      </c>
      <c r="I276" s="237"/>
      <c r="J276" s="238">
        <f>ROUND(I276*H276,2)</f>
        <v>0</v>
      </c>
      <c r="K276" s="234" t="s">
        <v>1</v>
      </c>
      <c r="L276" s="239"/>
      <c r="M276" s="240" t="s">
        <v>1</v>
      </c>
      <c r="N276" s="241" t="s">
        <v>41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1541</v>
      </c>
      <c r="AT276" s="203" t="s">
        <v>394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1541</v>
      </c>
      <c r="BM276" s="203" t="s">
        <v>8963</v>
      </c>
    </row>
    <row r="277" spans="1:65" s="14" customFormat="1" ht="11.25">
      <c r="B277" s="221"/>
      <c r="C277" s="222"/>
      <c r="D277" s="212" t="s">
        <v>283</v>
      </c>
      <c r="E277" s="223" t="s">
        <v>1</v>
      </c>
      <c r="F277" s="224" t="s">
        <v>16</v>
      </c>
      <c r="G277" s="222"/>
      <c r="H277" s="225">
        <v>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76</v>
      </c>
      <c r="AY277" s="231" t="s">
        <v>272</v>
      </c>
    </row>
    <row r="278" spans="1:65" s="2" customFormat="1" ht="24.2" customHeight="1">
      <c r="A278" s="34"/>
      <c r="B278" s="35"/>
      <c r="C278" s="192" t="s">
        <v>755</v>
      </c>
      <c r="D278" s="192" t="s">
        <v>274</v>
      </c>
      <c r="E278" s="193" t="s">
        <v>8855</v>
      </c>
      <c r="F278" s="194" t="s">
        <v>8856</v>
      </c>
      <c r="G278" s="195" t="s">
        <v>952</v>
      </c>
      <c r="H278" s="196">
        <v>1</v>
      </c>
      <c r="I278" s="197"/>
      <c r="J278" s="198">
        <f>ROUND(I278*H278,2)</f>
        <v>0</v>
      </c>
      <c r="K278" s="194" t="s">
        <v>278</v>
      </c>
      <c r="L278" s="39"/>
      <c r="M278" s="199" t="s">
        <v>1</v>
      </c>
      <c r="N278" s="200" t="s">
        <v>41</v>
      </c>
      <c r="O278" s="71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358</v>
      </c>
      <c r="AT278" s="203" t="s">
        <v>274</v>
      </c>
      <c r="AU278" s="203" t="s">
        <v>84</v>
      </c>
      <c r="AY278" s="17" t="s">
        <v>272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16</v>
      </c>
      <c r="BK278" s="204">
        <f>ROUND(I278*H278,2)</f>
        <v>0</v>
      </c>
      <c r="BL278" s="17" t="s">
        <v>358</v>
      </c>
      <c r="BM278" s="203" t="s">
        <v>8964</v>
      </c>
    </row>
    <row r="279" spans="1:65" s="2" customFormat="1" ht="11.25">
      <c r="A279" s="34"/>
      <c r="B279" s="35"/>
      <c r="C279" s="36"/>
      <c r="D279" s="205" t="s">
        <v>281</v>
      </c>
      <c r="E279" s="36"/>
      <c r="F279" s="206" t="s">
        <v>8858</v>
      </c>
      <c r="G279" s="36"/>
      <c r="H279" s="36"/>
      <c r="I279" s="207"/>
      <c r="J279" s="36"/>
      <c r="K279" s="36"/>
      <c r="L279" s="39"/>
      <c r="M279" s="208"/>
      <c r="N279" s="209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281</v>
      </c>
      <c r="AU279" s="17" t="s">
        <v>84</v>
      </c>
    </row>
    <row r="280" spans="1:65" s="2" customFormat="1" ht="37.9" customHeight="1">
      <c r="A280" s="34"/>
      <c r="B280" s="35"/>
      <c r="C280" s="232" t="s">
        <v>765</v>
      </c>
      <c r="D280" s="232" t="s">
        <v>394</v>
      </c>
      <c r="E280" s="233" t="s">
        <v>8859</v>
      </c>
      <c r="F280" s="234" t="s">
        <v>8860</v>
      </c>
      <c r="G280" s="235" t="s">
        <v>5242</v>
      </c>
      <c r="H280" s="236">
        <v>3</v>
      </c>
      <c r="I280" s="237"/>
      <c r="J280" s="238">
        <f>ROUND(I280*H280,2)</f>
        <v>0</v>
      </c>
      <c r="K280" s="234" t="s">
        <v>1</v>
      </c>
      <c r="L280" s="239"/>
      <c r="M280" s="240" t="s">
        <v>1</v>
      </c>
      <c r="N280" s="241" t="s">
        <v>41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1541</v>
      </c>
      <c r="AT280" s="203" t="s">
        <v>394</v>
      </c>
      <c r="AU280" s="203" t="s">
        <v>84</v>
      </c>
      <c r="AY280" s="17" t="s">
        <v>272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16</v>
      </c>
      <c r="BK280" s="204">
        <f>ROUND(I280*H280,2)</f>
        <v>0</v>
      </c>
      <c r="BL280" s="17" t="s">
        <v>1541</v>
      </c>
      <c r="BM280" s="203" t="s">
        <v>8965</v>
      </c>
    </row>
    <row r="281" spans="1:65" s="14" customFormat="1" ht="11.25">
      <c r="B281" s="221"/>
      <c r="C281" s="222"/>
      <c r="D281" s="212" t="s">
        <v>283</v>
      </c>
      <c r="E281" s="223" t="s">
        <v>1</v>
      </c>
      <c r="F281" s="224" t="s">
        <v>291</v>
      </c>
      <c r="G281" s="222"/>
      <c r="H281" s="225">
        <v>3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283</v>
      </c>
      <c r="AU281" s="231" t="s">
        <v>84</v>
      </c>
      <c r="AV281" s="14" t="s">
        <v>84</v>
      </c>
      <c r="AW281" s="14" t="s">
        <v>32</v>
      </c>
      <c r="AX281" s="14" t="s">
        <v>76</v>
      </c>
      <c r="AY281" s="231" t="s">
        <v>272</v>
      </c>
    </row>
    <row r="282" spans="1:65" s="2" customFormat="1" ht="24.2" customHeight="1">
      <c r="A282" s="34"/>
      <c r="B282" s="35"/>
      <c r="C282" s="192" t="s">
        <v>771</v>
      </c>
      <c r="D282" s="192" t="s">
        <v>274</v>
      </c>
      <c r="E282" s="193" t="s">
        <v>8862</v>
      </c>
      <c r="F282" s="194" t="s">
        <v>8863</v>
      </c>
      <c r="G282" s="195" t="s">
        <v>952</v>
      </c>
      <c r="H282" s="196">
        <v>3</v>
      </c>
      <c r="I282" s="197"/>
      <c r="J282" s="198">
        <f>ROUND(I282*H282,2)</f>
        <v>0</v>
      </c>
      <c r="K282" s="194" t="s">
        <v>278</v>
      </c>
      <c r="L282" s="39"/>
      <c r="M282" s="199" t="s">
        <v>1</v>
      </c>
      <c r="N282" s="200" t="s">
        <v>41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765</v>
      </c>
      <c r="AT282" s="203" t="s">
        <v>274</v>
      </c>
      <c r="AU282" s="203" t="s">
        <v>84</v>
      </c>
      <c r="AY282" s="17" t="s">
        <v>272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16</v>
      </c>
      <c r="BK282" s="204">
        <f>ROUND(I282*H282,2)</f>
        <v>0</v>
      </c>
      <c r="BL282" s="17" t="s">
        <v>765</v>
      </c>
      <c r="BM282" s="203" t="s">
        <v>8966</v>
      </c>
    </row>
    <row r="283" spans="1:65" s="2" customFormat="1" ht="11.25">
      <c r="A283" s="34"/>
      <c r="B283" s="35"/>
      <c r="C283" s="36"/>
      <c r="D283" s="205" t="s">
        <v>281</v>
      </c>
      <c r="E283" s="36"/>
      <c r="F283" s="206" t="s">
        <v>8865</v>
      </c>
      <c r="G283" s="36"/>
      <c r="H283" s="36"/>
      <c r="I283" s="207"/>
      <c r="J283" s="36"/>
      <c r="K283" s="36"/>
      <c r="L283" s="39"/>
      <c r="M283" s="208"/>
      <c r="N283" s="209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281</v>
      </c>
      <c r="AU283" s="17" t="s">
        <v>84</v>
      </c>
    </row>
    <row r="284" spans="1:65" s="2" customFormat="1" ht="33" customHeight="1">
      <c r="A284" s="34"/>
      <c r="B284" s="35"/>
      <c r="C284" s="232" t="s">
        <v>781</v>
      </c>
      <c r="D284" s="232" t="s">
        <v>394</v>
      </c>
      <c r="E284" s="233" t="s">
        <v>8866</v>
      </c>
      <c r="F284" s="234" t="s">
        <v>8867</v>
      </c>
      <c r="G284" s="235" t="s">
        <v>5242</v>
      </c>
      <c r="H284" s="236">
        <v>1</v>
      </c>
      <c r="I284" s="237"/>
      <c r="J284" s="238">
        <f>ROUND(I284*H284,2)</f>
        <v>0</v>
      </c>
      <c r="K284" s="234" t="s">
        <v>1</v>
      </c>
      <c r="L284" s="239"/>
      <c r="M284" s="240" t="s">
        <v>1</v>
      </c>
      <c r="N284" s="241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1541</v>
      </c>
      <c r="AT284" s="203" t="s">
        <v>394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1541</v>
      </c>
      <c r="BM284" s="203" t="s">
        <v>8967</v>
      </c>
    </row>
    <row r="285" spans="1:65" s="14" customFormat="1" ht="11.25">
      <c r="B285" s="221"/>
      <c r="C285" s="222"/>
      <c r="D285" s="212" t="s">
        <v>283</v>
      </c>
      <c r="E285" s="223" t="s">
        <v>1</v>
      </c>
      <c r="F285" s="224" t="s">
        <v>16</v>
      </c>
      <c r="G285" s="222"/>
      <c r="H285" s="225">
        <v>1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24.2" customHeight="1">
      <c r="A286" s="34"/>
      <c r="B286" s="35"/>
      <c r="C286" s="192" t="s">
        <v>789</v>
      </c>
      <c r="D286" s="192" t="s">
        <v>274</v>
      </c>
      <c r="E286" s="193" t="s">
        <v>8869</v>
      </c>
      <c r="F286" s="194" t="s">
        <v>8870</v>
      </c>
      <c r="G286" s="195" t="s">
        <v>952</v>
      </c>
      <c r="H286" s="196">
        <v>1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358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358</v>
      </c>
      <c r="BM286" s="203" t="s">
        <v>8968</v>
      </c>
    </row>
    <row r="287" spans="1:65" s="2" customFormat="1" ht="11.25">
      <c r="A287" s="34"/>
      <c r="B287" s="35"/>
      <c r="C287" s="36"/>
      <c r="D287" s="205" t="s">
        <v>281</v>
      </c>
      <c r="E287" s="36"/>
      <c r="F287" s="206" t="s">
        <v>8872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2" customFormat="1" ht="24.2" customHeight="1">
      <c r="A288" s="34"/>
      <c r="B288" s="35"/>
      <c r="C288" s="232" t="s">
        <v>794</v>
      </c>
      <c r="D288" s="232" t="s">
        <v>394</v>
      </c>
      <c r="E288" s="233" t="s">
        <v>8873</v>
      </c>
      <c r="F288" s="234" t="s">
        <v>8874</v>
      </c>
      <c r="G288" s="235" t="s">
        <v>5242</v>
      </c>
      <c r="H288" s="236">
        <v>1</v>
      </c>
      <c r="I288" s="237"/>
      <c r="J288" s="238">
        <f>ROUND(I288*H288,2)</f>
        <v>0</v>
      </c>
      <c r="K288" s="234" t="s">
        <v>1</v>
      </c>
      <c r="L288" s="239"/>
      <c r="M288" s="240" t="s">
        <v>1</v>
      </c>
      <c r="N288" s="241" t="s">
        <v>41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1541</v>
      </c>
      <c r="AT288" s="203" t="s">
        <v>394</v>
      </c>
      <c r="AU288" s="203" t="s">
        <v>84</v>
      </c>
      <c r="AY288" s="17" t="s">
        <v>272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16</v>
      </c>
      <c r="BK288" s="204">
        <f>ROUND(I288*H288,2)</f>
        <v>0</v>
      </c>
      <c r="BL288" s="17" t="s">
        <v>1541</v>
      </c>
      <c r="BM288" s="203" t="s">
        <v>8969</v>
      </c>
    </row>
    <row r="289" spans="1:65" s="14" customFormat="1" ht="11.25">
      <c r="B289" s="221"/>
      <c r="C289" s="222"/>
      <c r="D289" s="212" t="s">
        <v>283</v>
      </c>
      <c r="E289" s="223" t="s">
        <v>1</v>
      </c>
      <c r="F289" s="224" t="s">
        <v>16</v>
      </c>
      <c r="G289" s="222"/>
      <c r="H289" s="225">
        <v>1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283</v>
      </c>
      <c r="AU289" s="231" t="s">
        <v>84</v>
      </c>
      <c r="AV289" s="14" t="s">
        <v>84</v>
      </c>
      <c r="AW289" s="14" t="s">
        <v>32</v>
      </c>
      <c r="AX289" s="14" t="s">
        <v>76</v>
      </c>
      <c r="AY289" s="231" t="s">
        <v>272</v>
      </c>
    </row>
    <row r="290" spans="1:65" s="2" customFormat="1" ht="24.2" customHeight="1">
      <c r="A290" s="34"/>
      <c r="B290" s="35"/>
      <c r="C290" s="232" t="s">
        <v>802</v>
      </c>
      <c r="D290" s="232" t="s">
        <v>394</v>
      </c>
      <c r="E290" s="233" t="s">
        <v>8876</v>
      </c>
      <c r="F290" s="234" t="s">
        <v>8877</v>
      </c>
      <c r="G290" s="235" t="s">
        <v>5242</v>
      </c>
      <c r="H290" s="236">
        <v>1</v>
      </c>
      <c r="I290" s="237"/>
      <c r="J290" s="238">
        <f>ROUND(I290*H290,2)</f>
        <v>0</v>
      </c>
      <c r="K290" s="234" t="s">
        <v>1</v>
      </c>
      <c r="L290" s="239"/>
      <c r="M290" s="240" t="s">
        <v>1</v>
      </c>
      <c r="N290" s="241" t="s">
        <v>41</v>
      </c>
      <c r="O290" s="71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1541</v>
      </c>
      <c r="AT290" s="203" t="s">
        <v>394</v>
      </c>
      <c r="AU290" s="203" t="s">
        <v>84</v>
      </c>
      <c r="AY290" s="17" t="s">
        <v>272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7" t="s">
        <v>16</v>
      </c>
      <c r="BK290" s="204">
        <f>ROUND(I290*H290,2)</f>
        <v>0</v>
      </c>
      <c r="BL290" s="17" t="s">
        <v>1541</v>
      </c>
      <c r="BM290" s="203" t="s">
        <v>8970</v>
      </c>
    </row>
    <row r="291" spans="1:65" s="14" customFormat="1" ht="11.25">
      <c r="B291" s="221"/>
      <c r="C291" s="222"/>
      <c r="D291" s="212" t="s">
        <v>283</v>
      </c>
      <c r="E291" s="223" t="s">
        <v>1</v>
      </c>
      <c r="F291" s="224" t="s">
        <v>16</v>
      </c>
      <c r="G291" s="222"/>
      <c r="H291" s="225">
        <v>1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283</v>
      </c>
      <c r="AU291" s="231" t="s">
        <v>84</v>
      </c>
      <c r="AV291" s="14" t="s">
        <v>84</v>
      </c>
      <c r="AW291" s="14" t="s">
        <v>32</v>
      </c>
      <c r="AX291" s="14" t="s">
        <v>76</v>
      </c>
      <c r="AY291" s="231" t="s">
        <v>272</v>
      </c>
    </row>
    <row r="292" spans="1:65" s="2" customFormat="1" ht="24.2" customHeight="1">
      <c r="A292" s="34"/>
      <c r="B292" s="35"/>
      <c r="C292" s="192" t="s">
        <v>809</v>
      </c>
      <c r="D292" s="192" t="s">
        <v>274</v>
      </c>
      <c r="E292" s="193" t="s">
        <v>8879</v>
      </c>
      <c r="F292" s="194" t="s">
        <v>8880</v>
      </c>
      <c r="G292" s="195" t="s">
        <v>952</v>
      </c>
      <c r="H292" s="196">
        <v>2</v>
      </c>
      <c r="I292" s="197"/>
      <c r="J292" s="198">
        <f>ROUND(I292*H292,2)</f>
        <v>0</v>
      </c>
      <c r="K292" s="194" t="s">
        <v>278</v>
      </c>
      <c r="L292" s="39"/>
      <c r="M292" s="199" t="s">
        <v>1</v>
      </c>
      <c r="N292" s="200" t="s">
        <v>41</v>
      </c>
      <c r="O292" s="71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358</v>
      </c>
      <c r="AT292" s="203" t="s">
        <v>274</v>
      </c>
      <c r="AU292" s="203" t="s">
        <v>84</v>
      </c>
      <c r="AY292" s="17" t="s">
        <v>272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7" t="s">
        <v>16</v>
      </c>
      <c r="BK292" s="204">
        <f>ROUND(I292*H292,2)</f>
        <v>0</v>
      </c>
      <c r="BL292" s="17" t="s">
        <v>358</v>
      </c>
      <c r="BM292" s="203" t="s">
        <v>8971</v>
      </c>
    </row>
    <row r="293" spans="1:65" s="2" customFormat="1" ht="11.25">
      <c r="A293" s="34"/>
      <c r="B293" s="35"/>
      <c r="C293" s="36"/>
      <c r="D293" s="205" t="s">
        <v>281</v>
      </c>
      <c r="E293" s="36"/>
      <c r="F293" s="206" t="s">
        <v>8882</v>
      </c>
      <c r="G293" s="36"/>
      <c r="H293" s="36"/>
      <c r="I293" s="207"/>
      <c r="J293" s="36"/>
      <c r="K293" s="36"/>
      <c r="L293" s="39"/>
      <c r="M293" s="208"/>
      <c r="N293" s="209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281</v>
      </c>
      <c r="AU293" s="17" t="s">
        <v>84</v>
      </c>
    </row>
    <row r="294" spans="1:65" s="2" customFormat="1" ht="37.9" customHeight="1">
      <c r="A294" s="34"/>
      <c r="B294" s="35"/>
      <c r="C294" s="232" t="s">
        <v>816</v>
      </c>
      <c r="D294" s="232" t="s">
        <v>394</v>
      </c>
      <c r="E294" s="233" t="s">
        <v>8883</v>
      </c>
      <c r="F294" s="234" t="s">
        <v>8884</v>
      </c>
      <c r="G294" s="235" t="s">
        <v>5242</v>
      </c>
      <c r="H294" s="236">
        <v>1.5</v>
      </c>
      <c r="I294" s="237"/>
      <c r="J294" s="238">
        <f>ROUND(I294*H294,2)</f>
        <v>0</v>
      </c>
      <c r="K294" s="234" t="s">
        <v>1</v>
      </c>
      <c r="L294" s="239"/>
      <c r="M294" s="240" t="s">
        <v>1</v>
      </c>
      <c r="N294" s="241" t="s">
        <v>41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1541</v>
      </c>
      <c r="AT294" s="203" t="s">
        <v>394</v>
      </c>
      <c r="AU294" s="203" t="s">
        <v>84</v>
      </c>
      <c r="AY294" s="17" t="s">
        <v>272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16</v>
      </c>
      <c r="BK294" s="204">
        <f>ROUND(I294*H294,2)</f>
        <v>0</v>
      </c>
      <c r="BL294" s="17" t="s">
        <v>1541</v>
      </c>
      <c r="BM294" s="203" t="s">
        <v>8972</v>
      </c>
    </row>
    <row r="295" spans="1:65" s="2" customFormat="1" ht="37.9" customHeight="1">
      <c r="A295" s="34"/>
      <c r="B295" s="35"/>
      <c r="C295" s="232" t="s">
        <v>824</v>
      </c>
      <c r="D295" s="232" t="s">
        <v>394</v>
      </c>
      <c r="E295" s="233" t="s">
        <v>8886</v>
      </c>
      <c r="F295" s="234" t="s">
        <v>8887</v>
      </c>
      <c r="G295" s="235" t="s">
        <v>5242</v>
      </c>
      <c r="H295" s="236">
        <v>1.5</v>
      </c>
      <c r="I295" s="237"/>
      <c r="J295" s="238">
        <f>ROUND(I295*H295,2)</f>
        <v>0</v>
      </c>
      <c r="K295" s="234" t="s">
        <v>1</v>
      </c>
      <c r="L295" s="239"/>
      <c r="M295" s="240" t="s">
        <v>1</v>
      </c>
      <c r="N295" s="241" t="s">
        <v>41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1541</v>
      </c>
      <c r="AT295" s="203" t="s">
        <v>394</v>
      </c>
      <c r="AU295" s="203" t="s">
        <v>84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1541</v>
      </c>
      <c r="BM295" s="203" t="s">
        <v>8973</v>
      </c>
    </row>
    <row r="296" spans="1:65" s="2" customFormat="1" ht="37.9" customHeight="1">
      <c r="A296" s="34"/>
      <c r="B296" s="35"/>
      <c r="C296" s="232" t="s">
        <v>844</v>
      </c>
      <c r="D296" s="232" t="s">
        <v>394</v>
      </c>
      <c r="E296" s="233" t="s">
        <v>8889</v>
      </c>
      <c r="F296" s="234" t="s">
        <v>8890</v>
      </c>
      <c r="G296" s="235" t="s">
        <v>5242</v>
      </c>
      <c r="H296" s="236">
        <v>3</v>
      </c>
      <c r="I296" s="237"/>
      <c r="J296" s="238">
        <f>ROUND(I296*H296,2)</f>
        <v>0</v>
      </c>
      <c r="K296" s="234" t="s">
        <v>1</v>
      </c>
      <c r="L296" s="239"/>
      <c r="M296" s="240" t="s">
        <v>1</v>
      </c>
      <c r="N296" s="241" t="s">
        <v>41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1541</v>
      </c>
      <c r="AT296" s="203" t="s">
        <v>394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1541</v>
      </c>
      <c r="BM296" s="203" t="s">
        <v>8974</v>
      </c>
    </row>
    <row r="297" spans="1:65" s="14" customFormat="1" ht="11.25">
      <c r="B297" s="221"/>
      <c r="C297" s="222"/>
      <c r="D297" s="212" t="s">
        <v>283</v>
      </c>
      <c r="E297" s="223" t="s">
        <v>1</v>
      </c>
      <c r="F297" s="224" t="s">
        <v>291</v>
      </c>
      <c r="G297" s="222"/>
      <c r="H297" s="225">
        <v>3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21.75" customHeight="1">
      <c r="A298" s="34"/>
      <c r="B298" s="35"/>
      <c r="C298" s="192" t="s">
        <v>856</v>
      </c>
      <c r="D298" s="192" t="s">
        <v>274</v>
      </c>
      <c r="E298" s="193" t="s">
        <v>8893</v>
      </c>
      <c r="F298" s="194" t="s">
        <v>8894</v>
      </c>
      <c r="G298" s="195" t="s">
        <v>952</v>
      </c>
      <c r="H298" s="196">
        <v>12</v>
      </c>
      <c r="I298" s="197"/>
      <c r="J298" s="198">
        <f>ROUND(I298*H298,2)</f>
        <v>0</v>
      </c>
      <c r="K298" s="194" t="s">
        <v>278</v>
      </c>
      <c r="L298" s="39"/>
      <c r="M298" s="199" t="s">
        <v>1</v>
      </c>
      <c r="N298" s="200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765</v>
      </c>
      <c r="AT298" s="203" t="s">
        <v>274</v>
      </c>
      <c r="AU298" s="203" t="s">
        <v>84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765</v>
      </c>
      <c r="BM298" s="203" t="s">
        <v>8975</v>
      </c>
    </row>
    <row r="299" spans="1:65" s="2" customFormat="1" ht="11.25">
      <c r="A299" s="34"/>
      <c r="B299" s="35"/>
      <c r="C299" s="36"/>
      <c r="D299" s="205" t="s">
        <v>281</v>
      </c>
      <c r="E299" s="36"/>
      <c r="F299" s="206" t="s">
        <v>8896</v>
      </c>
      <c r="G299" s="36"/>
      <c r="H299" s="36"/>
      <c r="I299" s="207"/>
      <c r="J299" s="36"/>
      <c r="K299" s="36"/>
      <c r="L299" s="39"/>
      <c r="M299" s="208"/>
      <c r="N299" s="209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281</v>
      </c>
      <c r="AU299" s="17" t="s">
        <v>84</v>
      </c>
    </row>
    <row r="300" spans="1:65" s="2" customFormat="1" ht="37.9" customHeight="1">
      <c r="A300" s="34"/>
      <c r="B300" s="35"/>
      <c r="C300" s="232" t="s">
        <v>871</v>
      </c>
      <c r="D300" s="232" t="s">
        <v>394</v>
      </c>
      <c r="E300" s="233" t="s">
        <v>8897</v>
      </c>
      <c r="F300" s="234" t="s">
        <v>8898</v>
      </c>
      <c r="G300" s="235" t="s">
        <v>5242</v>
      </c>
      <c r="H300" s="236">
        <v>3</v>
      </c>
      <c r="I300" s="237"/>
      <c r="J300" s="238">
        <f>ROUND(I300*H300,2)</f>
        <v>0</v>
      </c>
      <c r="K300" s="234" t="s">
        <v>1</v>
      </c>
      <c r="L300" s="239"/>
      <c r="M300" s="240" t="s">
        <v>1</v>
      </c>
      <c r="N300" s="241" t="s">
        <v>41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1541</v>
      </c>
      <c r="AT300" s="203" t="s">
        <v>394</v>
      </c>
      <c r="AU300" s="203" t="s">
        <v>84</v>
      </c>
      <c r="AY300" s="17" t="s">
        <v>272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16</v>
      </c>
      <c r="BK300" s="204">
        <f>ROUND(I300*H300,2)</f>
        <v>0</v>
      </c>
      <c r="BL300" s="17" t="s">
        <v>1541</v>
      </c>
      <c r="BM300" s="203" t="s">
        <v>8976</v>
      </c>
    </row>
    <row r="301" spans="1:65" s="14" customFormat="1" ht="11.25">
      <c r="B301" s="221"/>
      <c r="C301" s="222"/>
      <c r="D301" s="212" t="s">
        <v>283</v>
      </c>
      <c r="E301" s="223" t="s">
        <v>1</v>
      </c>
      <c r="F301" s="224" t="s">
        <v>291</v>
      </c>
      <c r="G301" s="222"/>
      <c r="H301" s="225">
        <v>3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84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37.9" customHeight="1">
      <c r="A302" s="34"/>
      <c r="B302" s="35"/>
      <c r="C302" s="192" t="s">
        <v>901</v>
      </c>
      <c r="D302" s="192" t="s">
        <v>274</v>
      </c>
      <c r="E302" s="193" t="s">
        <v>8900</v>
      </c>
      <c r="F302" s="194" t="s">
        <v>8901</v>
      </c>
      <c r="G302" s="195" t="s">
        <v>952</v>
      </c>
      <c r="H302" s="196">
        <v>3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358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358</v>
      </c>
      <c r="BM302" s="203" t="s">
        <v>8977</v>
      </c>
    </row>
    <row r="303" spans="1:65" s="2" customFormat="1" ht="11.25">
      <c r="A303" s="34"/>
      <c r="B303" s="35"/>
      <c r="C303" s="36"/>
      <c r="D303" s="205" t="s">
        <v>281</v>
      </c>
      <c r="E303" s="36"/>
      <c r="F303" s="206" t="s">
        <v>8903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84</v>
      </c>
    </row>
    <row r="304" spans="1:65" s="2" customFormat="1" ht="21.75" customHeight="1">
      <c r="A304" s="34"/>
      <c r="B304" s="35"/>
      <c r="C304" s="232" t="s">
        <v>921</v>
      </c>
      <c r="D304" s="232" t="s">
        <v>394</v>
      </c>
      <c r="E304" s="233" t="s">
        <v>8904</v>
      </c>
      <c r="F304" s="234" t="s">
        <v>8905</v>
      </c>
      <c r="G304" s="235" t="s">
        <v>5242</v>
      </c>
      <c r="H304" s="236">
        <v>1</v>
      </c>
      <c r="I304" s="237"/>
      <c r="J304" s="238">
        <f>ROUND(I304*H304,2)</f>
        <v>0</v>
      </c>
      <c r="K304" s="234" t="s">
        <v>1</v>
      </c>
      <c r="L304" s="239"/>
      <c r="M304" s="240" t="s">
        <v>1</v>
      </c>
      <c r="N304" s="241" t="s">
        <v>41</v>
      </c>
      <c r="O304" s="71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1541</v>
      </c>
      <c r="AT304" s="203" t="s">
        <v>394</v>
      </c>
      <c r="AU304" s="203" t="s">
        <v>84</v>
      </c>
      <c r="AY304" s="17" t="s">
        <v>272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7" t="s">
        <v>16</v>
      </c>
      <c r="BK304" s="204">
        <f>ROUND(I304*H304,2)</f>
        <v>0</v>
      </c>
      <c r="BL304" s="17" t="s">
        <v>1541</v>
      </c>
      <c r="BM304" s="203" t="s">
        <v>8978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2" customFormat="1" ht="16.5" customHeight="1">
      <c r="A306" s="34"/>
      <c r="B306" s="35"/>
      <c r="C306" s="192" t="s">
        <v>936</v>
      </c>
      <c r="D306" s="192" t="s">
        <v>274</v>
      </c>
      <c r="E306" s="193" t="s">
        <v>8907</v>
      </c>
      <c r="F306" s="194" t="s">
        <v>8908</v>
      </c>
      <c r="G306" s="195" t="s">
        <v>952</v>
      </c>
      <c r="H306" s="196">
        <v>1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765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765</v>
      </c>
      <c r="BM306" s="203" t="s">
        <v>8979</v>
      </c>
    </row>
    <row r="307" spans="1:65" s="2" customFormat="1" ht="11.25">
      <c r="A307" s="34"/>
      <c r="B307" s="35"/>
      <c r="C307" s="36"/>
      <c r="D307" s="205" t="s">
        <v>281</v>
      </c>
      <c r="E307" s="36"/>
      <c r="F307" s="206" t="s">
        <v>8910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2" customFormat="1" ht="16.5" customHeight="1">
      <c r="A308" s="34"/>
      <c r="B308" s="35"/>
      <c r="C308" s="232" t="s">
        <v>941</v>
      </c>
      <c r="D308" s="232" t="s">
        <v>394</v>
      </c>
      <c r="E308" s="233" t="s">
        <v>8911</v>
      </c>
      <c r="F308" s="234" t="s">
        <v>8912</v>
      </c>
      <c r="G308" s="235" t="s">
        <v>5242</v>
      </c>
      <c r="H308" s="236">
        <v>3</v>
      </c>
      <c r="I308" s="237"/>
      <c r="J308" s="238">
        <f>ROUND(I308*H308,2)</f>
        <v>0</v>
      </c>
      <c r="K308" s="234" t="s">
        <v>1</v>
      </c>
      <c r="L308" s="239"/>
      <c r="M308" s="240" t="s">
        <v>1</v>
      </c>
      <c r="N308" s="241" t="s">
        <v>41</v>
      </c>
      <c r="O308" s="71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1541</v>
      </c>
      <c r="AT308" s="203" t="s">
        <v>394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1541</v>
      </c>
      <c r="BM308" s="203" t="s">
        <v>8980</v>
      </c>
    </row>
    <row r="309" spans="1:65" s="14" customFormat="1" ht="11.25">
      <c r="B309" s="221"/>
      <c r="C309" s="222"/>
      <c r="D309" s="212" t="s">
        <v>283</v>
      </c>
      <c r="E309" s="223" t="s">
        <v>1</v>
      </c>
      <c r="F309" s="224" t="s">
        <v>291</v>
      </c>
      <c r="G309" s="222"/>
      <c r="H309" s="225">
        <v>3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84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2" customFormat="1" ht="24.2" customHeight="1">
      <c r="A310" s="34"/>
      <c r="B310" s="35"/>
      <c r="C310" s="192" t="s">
        <v>949</v>
      </c>
      <c r="D310" s="192" t="s">
        <v>274</v>
      </c>
      <c r="E310" s="193" t="s">
        <v>8914</v>
      </c>
      <c r="F310" s="194" t="s">
        <v>8915</v>
      </c>
      <c r="G310" s="195" t="s">
        <v>952</v>
      </c>
      <c r="H310" s="196">
        <v>3</v>
      </c>
      <c r="I310" s="197"/>
      <c r="J310" s="198">
        <f>ROUND(I310*H310,2)</f>
        <v>0</v>
      </c>
      <c r="K310" s="194" t="s">
        <v>278</v>
      </c>
      <c r="L310" s="39"/>
      <c r="M310" s="199" t="s">
        <v>1</v>
      </c>
      <c r="N310" s="200" t="s">
        <v>41</v>
      </c>
      <c r="O310" s="71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765</v>
      </c>
      <c r="AT310" s="203" t="s">
        <v>274</v>
      </c>
      <c r="AU310" s="203" t="s">
        <v>84</v>
      </c>
      <c r="AY310" s="17" t="s">
        <v>272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16</v>
      </c>
      <c r="BK310" s="204">
        <f>ROUND(I310*H310,2)</f>
        <v>0</v>
      </c>
      <c r="BL310" s="17" t="s">
        <v>765</v>
      </c>
      <c r="BM310" s="203" t="s">
        <v>8981</v>
      </c>
    </row>
    <row r="311" spans="1:65" s="2" customFormat="1" ht="11.25">
      <c r="A311" s="34"/>
      <c r="B311" s="35"/>
      <c r="C311" s="36"/>
      <c r="D311" s="205" t="s">
        <v>281</v>
      </c>
      <c r="E311" s="36"/>
      <c r="F311" s="206" t="s">
        <v>8917</v>
      </c>
      <c r="G311" s="36"/>
      <c r="H311" s="36"/>
      <c r="I311" s="207"/>
      <c r="J311" s="36"/>
      <c r="K311" s="36"/>
      <c r="L311" s="39"/>
      <c r="M311" s="208"/>
      <c r="N311" s="209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281</v>
      </c>
      <c r="AU311" s="17" t="s">
        <v>84</v>
      </c>
    </row>
    <row r="312" spans="1:65" s="2" customFormat="1" ht="16.5" customHeight="1">
      <c r="A312" s="34"/>
      <c r="B312" s="35"/>
      <c r="C312" s="232" t="s">
        <v>957</v>
      </c>
      <c r="D312" s="232" t="s">
        <v>394</v>
      </c>
      <c r="E312" s="233" t="s">
        <v>8918</v>
      </c>
      <c r="F312" s="234" t="s">
        <v>8919</v>
      </c>
      <c r="G312" s="235" t="s">
        <v>5242</v>
      </c>
      <c r="H312" s="236">
        <v>2</v>
      </c>
      <c r="I312" s="237"/>
      <c r="J312" s="238">
        <f>ROUND(I312*H312,2)</f>
        <v>0</v>
      </c>
      <c r="K312" s="234" t="s">
        <v>1</v>
      </c>
      <c r="L312" s="239"/>
      <c r="M312" s="240" t="s">
        <v>1</v>
      </c>
      <c r="N312" s="241" t="s">
        <v>41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1541</v>
      </c>
      <c r="AT312" s="203" t="s">
        <v>394</v>
      </c>
      <c r="AU312" s="203" t="s">
        <v>84</v>
      </c>
      <c r="AY312" s="17" t="s">
        <v>272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16</v>
      </c>
      <c r="BK312" s="204">
        <f>ROUND(I312*H312,2)</f>
        <v>0</v>
      </c>
      <c r="BL312" s="17" t="s">
        <v>1541</v>
      </c>
      <c r="BM312" s="203" t="s">
        <v>8982</v>
      </c>
    </row>
    <row r="313" spans="1:65" s="14" customFormat="1" ht="11.25">
      <c r="B313" s="221"/>
      <c r="C313" s="222"/>
      <c r="D313" s="212" t="s">
        <v>283</v>
      </c>
      <c r="E313" s="223" t="s">
        <v>1</v>
      </c>
      <c r="F313" s="224" t="s">
        <v>84</v>
      </c>
      <c r="G313" s="222"/>
      <c r="H313" s="225">
        <v>2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76</v>
      </c>
      <c r="AY313" s="231" t="s">
        <v>272</v>
      </c>
    </row>
    <row r="314" spans="1:65" s="2" customFormat="1" ht="24.2" customHeight="1">
      <c r="A314" s="34"/>
      <c r="B314" s="35"/>
      <c r="C314" s="192" t="s">
        <v>965</v>
      </c>
      <c r="D314" s="192" t="s">
        <v>274</v>
      </c>
      <c r="E314" s="193" t="s">
        <v>8921</v>
      </c>
      <c r="F314" s="194" t="s">
        <v>8922</v>
      </c>
      <c r="G314" s="195" t="s">
        <v>952</v>
      </c>
      <c r="H314" s="196">
        <v>2</v>
      </c>
      <c r="I314" s="197"/>
      <c r="J314" s="198">
        <f>ROUND(I314*H314,2)</f>
        <v>0</v>
      </c>
      <c r="K314" s="194" t="s">
        <v>278</v>
      </c>
      <c r="L314" s="39"/>
      <c r="M314" s="199" t="s">
        <v>1</v>
      </c>
      <c r="N314" s="200" t="s">
        <v>41</v>
      </c>
      <c r="O314" s="71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358</v>
      </c>
      <c r="AT314" s="203" t="s">
        <v>274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358</v>
      </c>
      <c r="BM314" s="203" t="s">
        <v>8983</v>
      </c>
    </row>
    <row r="315" spans="1:65" s="2" customFormat="1" ht="11.25">
      <c r="A315" s="34"/>
      <c r="B315" s="35"/>
      <c r="C315" s="36"/>
      <c r="D315" s="205" t="s">
        <v>281</v>
      </c>
      <c r="E315" s="36"/>
      <c r="F315" s="206" t="s">
        <v>8924</v>
      </c>
      <c r="G315" s="36"/>
      <c r="H315" s="36"/>
      <c r="I315" s="207"/>
      <c r="J315" s="36"/>
      <c r="K315" s="36"/>
      <c r="L315" s="39"/>
      <c r="M315" s="208"/>
      <c r="N315" s="209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281</v>
      </c>
      <c r="AU315" s="17" t="s">
        <v>84</v>
      </c>
    </row>
    <row r="316" spans="1:65" s="2" customFormat="1" ht="16.5" customHeight="1">
      <c r="A316" s="34"/>
      <c r="B316" s="35"/>
      <c r="C316" s="232" t="s">
        <v>972</v>
      </c>
      <c r="D316" s="232" t="s">
        <v>394</v>
      </c>
      <c r="E316" s="233" t="s">
        <v>8984</v>
      </c>
      <c r="F316" s="234" t="s">
        <v>8985</v>
      </c>
      <c r="G316" s="235" t="s">
        <v>5242</v>
      </c>
      <c r="H316" s="236">
        <v>5</v>
      </c>
      <c r="I316" s="237"/>
      <c r="J316" s="238">
        <f>ROUND(I316*H316,2)</f>
        <v>0</v>
      </c>
      <c r="K316" s="234" t="s">
        <v>1</v>
      </c>
      <c r="L316" s="239"/>
      <c r="M316" s="240" t="s">
        <v>1</v>
      </c>
      <c r="N316" s="241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1541</v>
      </c>
      <c r="AT316" s="203" t="s">
        <v>394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1541</v>
      </c>
      <c r="BM316" s="203" t="s">
        <v>8986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8987</v>
      </c>
      <c r="G317" s="222"/>
      <c r="H317" s="225">
        <v>5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16.5" customHeight="1">
      <c r="A318" s="34"/>
      <c r="B318" s="35"/>
      <c r="C318" s="232" t="s">
        <v>6382</v>
      </c>
      <c r="D318" s="232" t="s">
        <v>394</v>
      </c>
      <c r="E318" s="233" t="s">
        <v>8988</v>
      </c>
      <c r="F318" s="234" t="s">
        <v>8989</v>
      </c>
      <c r="G318" s="235" t="s">
        <v>5242</v>
      </c>
      <c r="H318" s="236">
        <v>12</v>
      </c>
      <c r="I318" s="237"/>
      <c r="J318" s="238">
        <f>ROUND(I318*H318,2)</f>
        <v>0</v>
      </c>
      <c r="K318" s="234" t="s">
        <v>1</v>
      </c>
      <c r="L318" s="239"/>
      <c r="M318" s="240" t="s">
        <v>1</v>
      </c>
      <c r="N318" s="241" t="s">
        <v>41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1541</v>
      </c>
      <c r="AT318" s="203" t="s">
        <v>394</v>
      </c>
      <c r="AU318" s="203" t="s">
        <v>84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1541</v>
      </c>
      <c r="BM318" s="203" t="s">
        <v>8990</v>
      </c>
    </row>
    <row r="319" spans="1:65" s="14" customFormat="1" ht="11.25">
      <c r="B319" s="221"/>
      <c r="C319" s="222"/>
      <c r="D319" s="212" t="s">
        <v>283</v>
      </c>
      <c r="E319" s="223" t="s">
        <v>1</v>
      </c>
      <c r="F319" s="224" t="s">
        <v>8991</v>
      </c>
      <c r="G319" s="222"/>
      <c r="H319" s="225">
        <v>12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2" customFormat="1" ht="16.5" customHeight="1">
      <c r="A320" s="34"/>
      <c r="B320" s="35"/>
      <c r="C320" s="192" t="s">
        <v>6387</v>
      </c>
      <c r="D320" s="192" t="s">
        <v>274</v>
      </c>
      <c r="E320" s="193" t="s">
        <v>8933</v>
      </c>
      <c r="F320" s="194" t="s">
        <v>8934</v>
      </c>
      <c r="G320" s="195" t="s">
        <v>952</v>
      </c>
      <c r="H320" s="196">
        <v>17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765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765</v>
      </c>
      <c r="BM320" s="203" t="s">
        <v>8992</v>
      </c>
    </row>
    <row r="321" spans="1:65" s="2" customFormat="1" ht="16.5" customHeight="1">
      <c r="A321" s="34"/>
      <c r="B321" s="35"/>
      <c r="C321" s="232" t="s">
        <v>978</v>
      </c>
      <c r="D321" s="232" t="s">
        <v>394</v>
      </c>
      <c r="E321" s="233" t="s">
        <v>8936</v>
      </c>
      <c r="F321" s="234" t="s">
        <v>8937</v>
      </c>
      <c r="G321" s="235" t="s">
        <v>185</v>
      </c>
      <c r="H321" s="236">
        <v>45</v>
      </c>
      <c r="I321" s="237"/>
      <c r="J321" s="238">
        <f>ROUND(I321*H321,2)</f>
        <v>0</v>
      </c>
      <c r="K321" s="234" t="s">
        <v>1</v>
      </c>
      <c r="L321" s="239"/>
      <c r="M321" s="240" t="s">
        <v>1</v>
      </c>
      <c r="N321" s="241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1541</v>
      </c>
      <c r="AT321" s="203" t="s">
        <v>394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1541</v>
      </c>
      <c r="BM321" s="203" t="s">
        <v>8993</v>
      </c>
    </row>
    <row r="322" spans="1:65" s="14" customFormat="1" ht="11.25">
      <c r="B322" s="221"/>
      <c r="C322" s="222"/>
      <c r="D322" s="212" t="s">
        <v>283</v>
      </c>
      <c r="E322" s="223" t="s">
        <v>1</v>
      </c>
      <c r="F322" s="224" t="s">
        <v>8994</v>
      </c>
      <c r="G322" s="222"/>
      <c r="H322" s="225">
        <v>45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84</v>
      </c>
      <c r="AV322" s="14" t="s">
        <v>84</v>
      </c>
      <c r="AW322" s="14" t="s">
        <v>32</v>
      </c>
      <c r="AX322" s="14" t="s">
        <v>76</v>
      </c>
      <c r="AY322" s="231" t="s">
        <v>272</v>
      </c>
    </row>
    <row r="323" spans="1:65" s="12" customFormat="1" ht="22.9" customHeight="1">
      <c r="B323" s="176"/>
      <c r="C323" s="177"/>
      <c r="D323" s="178" t="s">
        <v>75</v>
      </c>
      <c r="E323" s="190" t="s">
        <v>8995</v>
      </c>
      <c r="F323" s="190" t="s">
        <v>8996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SUM(P324:P335)</f>
        <v>0</v>
      </c>
      <c r="Q323" s="184"/>
      <c r="R323" s="185">
        <f>SUM(R324:R335)</f>
        <v>0</v>
      </c>
      <c r="S323" s="184"/>
      <c r="T323" s="186">
        <f>SUM(T324:T335)</f>
        <v>0</v>
      </c>
      <c r="AR323" s="187" t="s">
        <v>291</v>
      </c>
      <c r="AT323" s="188" t="s">
        <v>75</v>
      </c>
      <c r="AU323" s="188" t="s">
        <v>16</v>
      </c>
      <c r="AY323" s="187" t="s">
        <v>272</v>
      </c>
      <c r="BK323" s="189">
        <f>SUM(BK324:BK335)</f>
        <v>0</v>
      </c>
    </row>
    <row r="324" spans="1:65" s="2" customFormat="1" ht="62.65" customHeight="1">
      <c r="A324" s="34"/>
      <c r="B324" s="35"/>
      <c r="C324" s="232" t="s">
        <v>985</v>
      </c>
      <c r="D324" s="232" t="s">
        <v>394</v>
      </c>
      <c r="E324" s="233" t="s">
        <v>8997</v>
      </c>
      <c r="F324" s="234" t="s">
        <v>8998</v>
      </c>
      <c r="G324" s="235" t="s">
        <v>5242</v>
      </c>
      <c r="H324" s="236">
        <v>1</v>
      </c>
      <c r="I324" s="237"/>
      <c r="J324" s="238">
        <f>ROUND(I324*H324,2)</f>
        <v>0</v>
      </c>
      <c r="K324" s="234" t="s">
        <v>1</v>
      </c>
      <c r="L324" s="239"/>
      <c r="M324" s="240" t="s">
        <v>1</v>
      </c>
      <c r="N324" s="241" t="s">
        <v>41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1541</v>
      </c>
      <c r="AT324" s="203" t="s">
        <v>394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1541</v>
      </c>
      <c r="BM324" s="203" t="s">
        <v>8999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16</v>
      </c>
      <c r="G325" s="222"/>
      <c r="H325" s="225">
        <v>1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24.2" customHeight="1">
      <c r="A326" s="34"/>
      <c r="B326" s="35"/>
      <c r="C326" s="192" t="s">
        <v>4978</v>
      </c>
      <c r="D326" s="192" t="s">
        <v>274</v>
      </c>
      <c r="E326" s="193" t="s">
        <v>9000</v>
      </c>
      <c r="F326" s="194" t="s">
        <v>9001</v>
      </c>
      <c r="G326" s="195" t="s">
        <v>952</v>
      </c>
      <c r="H326" s="196">
        <v>1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358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358</v>
      </c>
      <c r="BM326" s="203" t="s">
        <v>9002</v>
      </c>
    </row>
    <row r="327" spans="1:65" s="2" customFormat="1" ht="11.25">
      <c r="A327" s="34"/>
      <c r="B327" s="35"/>
      <c r="C327" s="36"/>
      <c r="D327" s="205" t="s">
        <v>281</v>
      </c>
      <c r="E327" s="36"/>
      <c r="F327" s="206" t="s">
        <v>9003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2" customFormat="1" ht="16.5" customHeight="1">
      <c r="A328" s="34"/>
      <c r="B328" s="35"/>
      <c r="C328" s="232" t="s">
        <v>6408</v>
      </c>
      <c r="D328" s="232" t="s">
        <v>394</v>
      </c>
      <c r="E328" s="233" t="s">
        <v>8988</v>
      </c>
      <c r="F328" s="234" t="s">
        <v>8989</v>
      </c>
      <c r="G328" s="235" t="s">
        <v>5242</v>
      </c>
      <c r="H328" s="236">
        <v>3</v>
      </c>
      <c r="I328" s="237"/>
      <c r="J328" s="238">
        <f>ROUND(I328*H328,2)</f>
        <v>0</v>
      </c>
      <c r="K328" s="234" t="s">
        <v>1</v>
      </c>
      <c r="L328" s="239"/>
      <c r="M328" s="240" t="s">
        <v>1</v>
      </c>
      <c r="N328" s="241" t="s">
        <v>41</v>
      </c>
      <c r="O328" s="71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1541</v>
      </c>
      <c r="AT328" s="203" t="s">
        <v>394</v>
      </c>
      <c r="AU328" s="203" t="s">
        <v>84</v>
      </c>
      <c r="AY328" s="17" t="s">
        <v>272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16</v>
      </c>
      <c r="BK328" s="204">
        <f>ROUND(I328*H328,2)</f>
        <v>0</v>
      </c>
      <c r="BL328" s="17" t="s">
        <v>1541</v>
      </c>
      <c r="BM328" s="203" t="s">
        <v>9004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291</v>
      </c>
      <c r="G329" s="222"/>
      <c r="H329" s="225">
        <v>3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2" customFormat="1" ht="16.5" customHeight="1">
      <c r="A330" s="34"/>
      <c r="B330" s="35"/>
      <c r="C330" s="232" t="s">
        <v>992</v>
      </c>
      <c r="D330" s="232" t="s">
        <v>394</v>
      </c>
      <c r="E330" s="233" t="s">
        <v>8984</v>
      </c>
      <c r="F330" s="234" t="s">
        <v>8985</v>
      </c>
      <c r="G330" s="235" t="s">
        <v>5242</v>
      </c>
      <c r="H330" s="236">
        <v>2</v>
      </c>
      <c r="I330" s="237"/>
      <c r="J330" s="238">
        <f>ROUND(I330*H330,2)</f>
        <v>0</v>
      </c>
      <c r="K330" s="234" t="s">
        <v>1</v>
      </c>
      <c r="L330" s="239"/>
      <c r="M330" s="240" t="s">
        <v>1</v>
      </c>
      <c r="N330" s="241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1541</v>
      </c>
      <c r="AT330" s="203" t="s">
        <v>394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1541</v>
      </c>
      <c r="BM330" s="203" t="s">
        <v>9005</v>
      </c>
    </row>
    <row r="331" spans="1:65" s="14" customFormat="1" ht="11.25">
      <c r="B331" s="221"/>
      <c r="C331" s="222"/>
      <c r="D331" s="212" t="s">
        <v>283</v>
      </c>
      <c r="E331" s="223" t="s">
        <v>1</v>
      </c>
      <c r="F331" s="224" t="s">
        <v>84</v>
      </c>
      <c r="G331" s="222"/>
      <c r="H331" s="225">
        <v>2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283</v>
      </c>
      <c r="AU331" s="231" t="s">
        <v>84</v>
      </c>
      <c r="AV331" s="14" t="s">
        <v>84</v>
      </c>
      <c r="AW331" s="14" t="s">
        <v>32</v>
      </c>
      <c r="AX331" s="14" t="s">
        <v>76</v>
      </c>
      <c r="AY331" s="231" t="s">
        <v>272</v>
      </c>
    </row>
    <row r="332" spans="1:65" s="2" customFormat="1" ht="16.5" customHeight="1">
      <c r="A332" s="34"/>
      <c r="B332" s="35"/>
      <c r="C332" s="192" t="s">
        <v>1001</v>
      </c>
      <c r="D332" s="192" t="s">
        <v>274</v>
      </c>
      <c r="E332" s="193" t="s">
        <v>8933</v>
      </c>
      <c r="F332" s="194" t="s">
        <v>8934</v>
      </c>
      <c r="G332" s="195" t="s">
        <v>952</v>
      </c>
      <c r="H332" s="196">
        <v>5</v>
      </c>
      <c r="I332" s="197"/>
      <c r="J332" s="198">
        <f>ROUND(I332*H332,2)</f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765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765</v>
      </c>
      <c r="BM332" s="203" t="s">
        <v>9006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4523</v>
      </c>
      <c r="G333" s="222"/>
      <c r="H333" s="225">
        <v>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33" customHeight="1">
      <c r="A334" s="34"/>
      <c r="B334" s="35"/>
      <c r="C334" s="232" t="s">
        <v>1009</v>
      </c>
      <c r="D334" s="232" t="s">
        <v>394</v>
      </c>
      <c r="E334" s="233" t="s">
        <v>9007</v>
      </c>
      <c r="F334" s="234" t="s">
        <v>9008</v>
      </c>
      <c r="G334" s="235" t="s">
        <v>9009</v>
      </c>
      <c r="H334" s="236">
        <v>1</v>
      </c>
      <c r="I334" s="237"/>
      <c r="J334" s="238">
        <f>ROUND(I334*H334,2)</f>
        <v>0</v>
      </c>
      <c r="K334" s="234" t="s">
        <v>1</v>
      </c>
      <c r="L334" s="239"/>
      <c r="M334" s="240" t="s">
        <v>1</v>
      </c>
      <c r="N334" s="241" t="s">
        <v>41</v>
      </c>
      <c r="O334" s="71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2738</v>
      </c>
      <c r="AT334" s="203" t="s">
        <v>394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765</v>
      </c>
      <c r="BM334" s="203" t="s">
        <v>9010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16</v>
      </c>
      <c r="G335" s="222"/>
      <c r="H335" s="225">
        <v>1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12" customFormat="1" ht="22.9" customHeight="1">
      <c r="B336" s="176"/>
      <c r="C336" s="177"/>
      <c r="D336" s="178" t="s">
        <v>75</v>
      </c>
      <c r="E336" s="190" t="s">
        <v>9011</v>
      </c>
      <c r="F336" s="190" t="s">
        <v>9012</v>
      </c>
      <c r="G336" s="177"/>
      <c r="H336" s="177"/>
      <c r="I336" s="180"/>
      <c r="J336" s="191">
        <f>BK336</f>
        <v>0</v>
      </c>
      <c r="K336" s="177"/>
      <c r="L336" s="182"/>
      <c r="M336" s="183"/>
      <c r="N336" s="184"/>
      <c r="O336" s="184"/>
      <c r="P336" s="185">
        <f>SUM(P337:P343)</f>
        <v>0</v>
      </c>
      <c r="Q336" s="184"/>
      <c r="R336" s="185">
        <f>SUM(R337:R343)</f>
        <v>0</v>
      </c>
      <c r="S336" s="184"/>
      <c r="T336" s="186">
        <f>SUM(T337:T343)</f>
        <v>0</v>
      </c>
      <c r="AR336" s="187" t="s">
        <v>291</v>
      </c>
      <c r="AT336" s="188" t="s">
        <v>75</v>
      </c>
      <c r="AU336" s="188" t="s">
        <v>16</v>
      </c>
      <c r="AY336" s="187" t="s">
        <v>272</v>
      </c>
      <c r="BK336" s="189">
        <f>SUM(BK337:BK343)</f>
        <v>0</v>
      </c>
    </row>
    <row r="337" spans="1:65" s="2" customFormat="1" ht="44.25" customHeight="1">
      <c r="A337" s="34"/>
      <c r="B337" s="35"/>
      <c r="C337" s="232" t="s">
        <v>1018</v>
      </c>
      <c r="D337" s="232" t="s">
        <v>394</v>
      </c>
      <c r="E337" s="233" t="s">
        <v>9013</v>
      </c>
      <c r="F337" s="234" t="s">
        <v>9014</v>
      </c>
      <c r="G337" s="235" t="s">
        <v>5242</v>
      </c>
      <c r="H337" s="236">
        <v>1</v>
      </c>
      <c r="I337" s="237"/>
      <c r="J337" s="238">
        <f>ROUND(I337*H337,2)</f>
        <v>0</v>
      </c>
      <c r="K337" s="234" t="s">
        <v>1</v>
      </c>
      <c r="L337" s="239"/>
      <c r="M337" s="240" t="s">
        <v>1</v>
      </c>
      <c r="N337" s="241" t="s">
        <v>41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2738</v>
      </c>
      <c r="AT337" s="203" t="s">
        <v>394</v>
      </c>
      <c r="AU337" s="203" t="s">
        <v>84</v>
      </c>
      <c r="AY337" s="17" t="s">
        <v>272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16</v>
      </c>
      <c r="BK337" s="204">
        <f>ROUND(I337*H337,2)</f>
        <v>0</v>
      </c>
      <c r="BL337" s="17" t="s">
        <v>765</v>
      </c>
      <c r="BM337" s="203" t="s">
        <v>9015</v>
      </c>
    </row>
    <row r="338" spans="1:65" s="14" customFormat="1" ht="11.25">
      <c r="B338" s="221"/>
      <c r="C338" s="222"/>
      <c r="D338" s="212" t="s">
        <v>283</v>
      </c>
      <c r="E338" s="223" t="s">
        <v>1</v>
      </c>
      <c r="F338" s="224" t="s">
        <v>16</v>
      </c>
      <c r="G338" s="222"/>
      <c r="H338" s="225">
        <v>1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283</v>
      </c>
      <c r="AU338" s="231" t="s">
        <v>84</v>
      </c>
      <c r="AV338" s="14" t="s">
        <v>84</v>
      </c>
      <c r="AW338" s="14" t="s">
        <v>32</v>
      </c>
      <c r="AX338" s="14" t="s">
        <v>76</v>
      </c>
      <c r="AY338" s="231" t="s">
        <v>272</v>
      </c>
    </row>
    <row r="339" spans="1:65" s="2" customFormat="1" ht="37.9" customHeight="1">
      <c r="A339" s="34"/>
      <c r="B339" s="35"/>
      <c r="C339" s="232" t="s">
        <v>1024</v>
      </c>
      <c r="D339" s="232" t="s">
        <v>394</v>
      </c>
      <c r="E339" s="233" t="s">
        <v>9016</v>
      </c>
      <c r="F339" s="234" t="s">
        <v>9017</v>
      </c>
      <c r="G339" s="235" t="s">
        <v>5242</v>
      </c>
      <c r="H339" s="236">
        <v>7</v>
      </c>
      <c r="I339" s="237"/>
      <c r="J339" s="238">
        <f>ROUND(I339*H339,2)</f>
        <v>0</v>
      </c>
      <c r="K339" s="234" t="s">
        <v>1</v>
      </c>
      <c r="L339" s="239"/>
      <c r="M339" s="240" t="s">
        <v>1</v>
      </c>
      <c r="N339" s="241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2738</v>
      </c>
      <c r="AT339" s="203" t="s">
        <v>394</v>
      </c>
      <c r="AU339" s="203" t="s">
        <v>84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765</v>
      </c>
      <c r="BM339" s="203" t="s">
        <v>9018</v>
      </c>
    </row>
    <row r="340" spans="1:65" s="14" customFormat="1" ht="11.25">
      <c r="B340" s="221"/>
      <c r="C340" s="222"/>
      <c r="D340" s="212" t="s">
        <v>283</v>
      </c>
      <c r="E340" s="223" t="s">
        <v>1</v>
      </c>
      <c r="F340" s="224" t="s">
        <v>4532</v>
      </c>
      <c r="G340" s="222"/>
      <c r="H340" s="225">
        <v>7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84</v>
      </c>
      <c r="AV340" s="14" t="s">
        <v>84</v>
      </c>
      <c r="AW340" s="14" t="s">
        <v>32</v>
      </c>
      <c r="AX340" s="14" t="s">
        <v>76</v>
      </c>
      <c r="AY340" s="231" t="s">
        <v>272</v>
      </c>
    </row>
    <row r="341" spans="1:65" s="2" customFormat="1" ht="24.2" customHeight="1">
      <c r="A341" s="34"/>
      <c r="B341" s="35"/>
      <c r="C341" s="192" t="s">
        <v>1034</v>
      </c>
      <c r="D341" s="192" t="s">
        <v>274</v>
      </c>
      <c r="E341" s="193" t="s">
        <v>9019</v>
      </c>
      <c r="F341" s="194" t="s">
        <v>9020</v>
      </c>
      <c r="G341" s="195" t="s">
        <v>952</v>
      </c>
      <c r="H341" s="196">
        <v>1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358</v>
      </c>
      <c r="AT341" s="203" t="s">
        <v>274</v>
      </c>
      <c r="AU341" s="203" t="s">
        <v>84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358</v>
      </c>
      <c r="BM341" s="203" t="s">
        <v>9021</v>
      </c>
    </row>
    <row r="342" spans="1:65" s="2" customFormat="1" ht="11.25">
      <c r="A342" s="34"/>
      <c r="B342" s="35"/>
      <c r="C342" s="36"/>
      <c r="D342" s="205" t="s">
        <v>281</v>
      </c>
      <c r="E342" s="36"/>
      <c r="F342" s="206" t="s">
        <v>9022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84</v>
      </c>
    </row>
    <row r="343" spans="1:65" s="14" customFormat="1" ht="11.25">
      <c r="B343" s="221"/>
      <c r="C343" s="222"/>
      <c r="D343" s="212" t="s">
        <v>283</v>
      </c>
      <c r="E343" s="223" t="s">
        <v>1</v>
      </c>
      <c r="F343" s="224" t="s">
        <v>16</v>
      </c>
      <c r="G343" s="222"/>
      <c r="H343" s="225">
        <v>1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84</v>
      </c>
      <c r="AV343" s="14" t="s">
        <v>84</v>
      </c>
      <c r="AW343" s="14" t="s">
        <v>32</v>
      </c>
      <c r="AX343" s="14" t="s">
        <v>16</v>
      </c>
      <c r="AY343" s="231" t="s">
        <v>272</v>
      </c>
    </row>
    <row r="344" spans="1:65" s="12" customFormat="1" ht="22.9" customHeight="1">
      <c r="B344" s="176"/>
      <c r="C344" s="177"/>
      <c r="D344" s="178" t="s">
        <v>75</v>
      </c>
      <c r="E344" s="190" t="s">
        <v>9023</v>
      </c>
      <c r="F344" s="190" t="s">
        <v>9024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SUM(P345:P401)</f>
        <v>0</v>
      </c>
      <c r="Q344" s="184"/>
      <c r="R344" s="185">
        <f>SUM(R345:R401)</f>
        <v>0</v>
      </c>
      <c r="S344" s="184"/>
      <c r="T344" s="186">
        <f>SUM(T345:T401)</f>
        <v>0</v>
      </c>
      <c r="AR344" s="187" t="s">
        <v>291</v>
      </c>
      <c r="AT344" s="188" t="s">
        <v>75</v>
      </c>
      <c r="AU344" s="188" t="s">
        <v>16</v>
      </c>
      <c r="AY344" s="187" t="s">
        <v>272</v>
      </c>
      <c r="BK344" s="189">
        <f>SUM(BK345:BK401)</f>
        <v>0</v>
      </c>
    </row>
    <row r="345" spans="1:65" s="2" customFormat="1" ht="55.5" customHeight="1">
      <c r="A345" s="34"/>
      <c r="B345" s="35"/>
      <c r="C345" s="232" t="s">
        <v>1054</v>
      </c>
      <c r="D345" s="232" t="s">
        <v>394</v>
      </c>
      <c r="E345" s="233" t="s">
        <v>9025</v>
      </c>
      <c r="F345" s="234" t="s">
        <v>9026</v>
      </c>
      <c r="G345" s="235" t="s">
        <v>5242</v>
      </c>
      <c r="H345" s="236">
        <v>1</v>
      </c>
      <c r="I345" s="237"/>
      <c r="J345" s="238">
        <f>ROUND(I345*H345,2)</f>
        <v>0</v>
      </c>
      <c r="K345" s="234" t="s">
        <v>1</v>
      </c>
      <c r="L345" s="239"/>
      <c r="M345" s="240" t="s">
        <v>1</v>
      </c>
      <c r="N345" s="241" t="s">
        <v>41</v>
      </c>
      <c r="O345" s="71"/>
      <c r="P345" s="201">
        <f>O345*H345</f>
        <v>0</v>
      </c>
      <c r="Q345" s="201">
        <v>0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1541</v>
      </c>
      <c r="AT345" s="203" t="s">
        <v>394</v>
      </c>
      <c r="AU345" s="203" t="s">
        <v>84</v>
      </c>
      <c r="AY345" s="17" t="s">
        <v>272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7" t="s">
        <v>16</v>
      </c>
      <c r="BK345" s="204">
        <f>ROUND(I345*H345,2)</f>
        <v>0</v>
      </c>
      <c r="BL345" s="17" t="s">
        <v>1541</v>
      </c>
      <c r="BM345" s="203" t="s">
        <v>9027</v>
      </c>
    </row>
    <row r="346" spans="1:65" s="14" customFormat="1" ht="11.25">
      <c r="B346" s="221"/>
      <c r="C346" s="222"/>
      <c r="D346" s="212" t="s">
        <v>283</v>
      </c>
      <c r="E346" s="223" t="s">
        <v>1</v>
      </c>
      <c r="F346" s="224" t="s">
        <v>16</v>
      </c>
      <c r="G346" s="222"/>
      <c r="H346" s="225">
        <v>1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283</v>
      </c>
      <c r="AU346" s="231" t="s">
        <v>84</v>
      </c>
      <c r="AV346" s="14" t="s">
        <v>84</v>
      </c>
      <c r="AW346" s="14" t="s">
        <v>32</v>
      </c>
      <c r="AX346" s="14" t="s">
        <v>76</v>
      </c>
      <c r="AY346" s="231" t="s">
        <v>272</v>
      </c>
    </row>
    <row r="347" spans="1:65" s="2" customFormat="1" ht="24.2" customHeight="1">
      <c r="A347" s="34"/>
      <c r="B347" s="35"/>
      <c r="C347" s="192" t="s">
        <v>1063</v>
      </c>
      <c r="D347" s="192" t="s">
        <v>274</v>
      </c>
      <c r="E347" s="193" t="s">
        <v>9028</v>
      </c>
      <c r="F347" s="194" t="s">
        <v>9029</v>
      </c>
      <c r="G347" s="195" t="s">
        <v>952</v>
      </c>
      <c r="H347" s="196">
        <v>1</v>
      </c>
      <c r="I347" s="197"/>
      <c r="J347" s="198">
        <f>ROUND(I347*H347,2)</f>
        <v>0</v>
      </c>
      <c r="K347" s="194" t="s">
        <v>278</v>
      </c>
      <c r="L347" s="39"/>
      <c r="M347" s="199" t="s">
        <v>1</v>
      </c>
      <c r="N347" s="200" t="s">
        <v>41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765</v>
      </c>
      <c r="AT347" s="203" t="s">
        <v>274</v>
      </c>
      <c r="AU347" s="203" t="s">
        <v>84</v>
      </c>
      <c r="AY347" s="17" t="s">
        <v>272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16</v>
      </c>
      <c r="BK347" s="204">
        <f>ROUND(I347*H347,2)</f>
        <v>0</v>
      </c>
      <c r="BL347" s="17" t="s">
        <v>765</v>
      </c>
      <c r="BM347" s="203" t="s">
        <v>9030</v>
      </c>
    </row>
    <row r="348" spans="1:65" s="2" customFormat="1" ht="11.25">
      <c r="A348" s="34"/>
      <c r="B348" s="35"/>
      <c r="C348" s="36"/>
      <c r="D348" s="205" t="s">
        <v>281</v>
      </c>
      <c r="E348" s="36"/>
      <c r="F348" s="206" t="s">
        <v>9031</v>
      </c>
      <c r="G348" s="36"/>
      <c r="H348" s="36"/>
      <c r="I348" s="207"/>
      <c r="J348" s="36"/>
      <c r="K348" s="36"/>
      <c r="L348" s="39"/>
      <c r="M348" s="208"/>
      <c r="N348" s="209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281</v>
      </c>
      <c r="AU348" s="17" t="s">
        <v>84</v>
      </c>
    </row>
    <row r="349" spans="1:65" s="2" customFormat="1" ht="37.9" customHeight="1">
      <c r="A349" s="34"/>
      <c r="B349" s="35"/>
      <c r="C349" s="232" t="s">
        <v>1072</v>
      </c>
      <c r="D349" s="232" t="s">
        <v>394</v>
      </c>
      <c r="E349" s="233" t="s">
        <v>9032</v>
      </c>
      <c r="F349" s="234" t="s">
        <v>9033</v>
      </c>
      <c r="G349" s="235" t="s">
        <v>5242</v>
      </c>
      <c r="H349" s="236">
        <v>1</v>
      </c>
      <c r="I349" s="237"/>
      <c r="J349" s="238">
        <f>ROUND(I349*H349,2)</f>
        <v>0</v>
      </c>
      <c r="K349" s="234" t="s">
        <v>1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2738</v>
      </c>
      <c r="AT349" s="203" t="s">
        <v>394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765</v>
      </c>
      <c r="BM349" s="203" t="s">
        <v>9034</v>
      </c>
    </row>
    <row r="350" spans="1:65" s="14" customFormat="1" ht="11.25">
      <c r="B350" s="221"/>
      <c r="C350" s="222"/>
      <c r="D350" s="212" t="s">
        <v>283</v>
      </c>
      <c r="E350" s="223" t="s">
        <v>1</v>
      </c>
      <c r="F350" s="224" t="s">
        <v>16</v>
      </c>
      <c r="G350" s="222"/>
      <c r="H350" s="225">
        <v>1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283</v>
      </c>
      <c r="AU350" s="231" t="s">
        <v>84</v>
      </c>
      <c r="AV350" s="14" t="s">
        <v>84</v>
      </c>
      <c r="AW350" s="14" t="s">
        <v>32</v>
      </c>
      <c r="AX350" s="14" t="s">
        <v>76</v>
      </c>
      <c r="AY350" s="231" t="s">
        <v>272</v>
      </c>
    </row>
    <row r="351" spans="1:65" s="2" customFormat="1" ht="33" customHeight="1">
      <c r="A351" s="34"/>
      <c r="B351" s="35"/>
      <c r="C351" s="192" t="s">
        <v>1082</v>
      </c>
      <c r="D351" s="192" t="s">
        <v>274</v>
      </c>
      <c r="E351" s="193" t="s">
        <v>9035</v>
      </c>
      <c r="F351" s="194" t="s">
        <v>9036</v>
      </c>
      <c r="G351" s="195" t="s">
        <v>952</v>
      </c>
      <c r="H351" s="196">
        <v>1</v>
      </c>
      <c r="I351" s="197"/>
      <c r="J351" s="198">
        <f>ROUND(I351*H351,2)</f>
        <v>0</v>
      </c>
      <c r="K351" s="194" t="s">
        <v>278</v>
      </c>
      <c r="L351" s="39"/>
      <c r="M351" s="199" t="s">
        <v>1</v>
      </c>
      <c r="N351" s="200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765</v>
      </c>
      <c r="AT351" s="203" t="s">
        <v>274</v>
      </c>
      <c r="AU351" s="203" t="s">
        <v>84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765</v>
      </c>
      <c r="BM351" s="203" t="s">
        <v>9037</v>
      </c>
    </row>
    <row r="352" spans="1:65" s="2" customFormat="1" ht="11.25">
      <c r="A352" s="34"/>
      <c r="B352" s="35"/>
      <c r="C352" s="36"/>
      <c r="D352" s="205" t="s">
        <v>281</v>
      </c>
      <c r="E352" s="36"/>
      <c r="F352" s="206" t="s">
        <v>9038</v>
      </c>
      <c r="G352" s="36"/>
      <c r="H352" s="36"/>
      <c r="I352" s="207"/>
      <c r="J352" s="36"/>
      <c r="K352" s="36"/>
      <c r="L352" s="39"/>
      <c r="M352" s="208"/>
      <c r="N352" s="209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281</v>
      </c>
      <c r="AU352" s="17" t="s">
        <v>84</v>
      </c>
    </row>
    <row r="353" spans="1:65" s="2" customFormat="1" ht="37.9" customHeight="1">
      <c r="A353" s="34"/>
      <c r="B353" s="35"/>
      <c r="C353" s="232" t="s">
        <v>1106</v>
      </c>
      <c r="D353" s="232" t="s">
        <v>394</v>
      </c>
      <c r="E353" s="233" t="s">
        <v>9039</v>
      </c>
      <c r="F353" s="234" t="s">
        <v>9040</v>
      </c>
      <c r="G353" s="235" t="s">
        <v>5242</v>
      </c>
      <c r="H353" s="236">
        <v>1</v>
      </c>
      <c r="I353" s="237"/>
      <c r="J353" s="238">
        <f>ROUND(I353*H353,2)</f>
        <v>0</v>
      </c>
      <c r="K353" s="234" t="s">
        <v>1</v>
      </c>
      <c r="L353" s="239"/>
      <c r="M353" s="240" t="s">
        <v>1</v>
      </c>
      <c r="N353" s="241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2738</v>
      </c>
      <c r="AT353" s="203" t="s">
        <v>394</v>
      </c>
      <c r="AU353" s="203" t="s">
        <v>84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765</v>
      </c>
      <c r="BM353" s="203" t="s">
        <v>9041</v>
      </c>
    </row>
    <row r="354" spans="1:65" s="14" customFormat="1" ht="11.25">
      <c r="B354" s="221"/>
      <c r="C354" s="222"/>
      <c r="D354" s="212" t="s">
        <v>283</v>
      </c>
      <c r="E354" s="223" t="s">
        <v>1</v>
      </c>
      <c r="F354" s="224" t="s">
        <v>16</v>
      </c>
      <c r="G354" s="222"/>
      <c r="H354" s="225">
        <v>1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84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1:65" s="2" customFormat="1" ht="33" customHeight="1">
      <c r="A355" s="34"/>
      <c r="B355" s="35"/>
      <c r="C355" s="192" t="s">
        <v>1116</v>
      </c>
      <c r="D355" s="192" t="s">
        <v>274</v>
      </c>
      <c r="E355" s="193" t="s">
        <v>9042</v>
      </c>
      <c r="F355" s="194" t="s">
        <v>9043</v>
      </c>
      <c r="G355" s="195" t="s">
        <v>952</v>
      </c>
      <c r="H355" s="196">
        <v>1</v>
      </c>
      <c r="I355" s="197"/>
      <c r="J355" s="198">
        <f>ROUND(I355*H355,2)</f>
        <v>0</v>
      </c>
      <c r="K355" s="194" t="s">
        <v>278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765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765</v>
      </c>
      <c r="BM355" s="203" t="s">
        <v>9044</v>
      </c>
    </row>
    <row r="356" spans="1:65" s="2" customFormat="1" ht="11.25">
      <c r="A356" s="34"/>
      <c r="B356" s="35"/>
      <c r="C356" s="36"/>
      <c r="D356" s="205" t="s">
        <v>281</v>
      </c>
      <c r="E356" s="36"/>
      <c r="F356" s="206" t="s">
        <v>9045</v>
      </c>
      <c r="G356" s="36"/>
      <c r="H356" s="36"/>
      <c r="I356" s="207"/>
      <c r="J356" s="36"/>
      <c r="K356" s="36"/>
      <c r="L356" s="39"/>
      <c r="M356" s="208"/>
      <c r="N356" s="209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281</v>
      </c>
      <c r="AU356" s="17" t="s">
        <v>84</v>
      </c>
    </row>
    <row r="357" spans="1:65" s="2" customFormat="1" ht="24.2" customHeight="1">
      <c r="A357" s="34"/>
      <c r="B357" s="35"/>
      <c r="C357" s="232" t="s">
        <v>1121</v>
      </c>
      <c r="D357" s="232" t="s">
        <v>394</v>
      </c>
      <c r="E357" s="233" t="s">
        <v>9046</v>
      </c>
      <c r="F357" s="234" t="s">
        <v>9047</v>
      </c>
      <c r="G357" s="235" t="s">
        <v>5242</v>
      </c>
      <c r="H357" s="236">
        <v>2</v>
      </c>
      <c r="I357" s="237"/>
      <c r="J357" s="238">
        <f>ROUND(I357*H357,2)</f>
        <v>0</v>
      </c>
      <c r="K357" s="234" t="s">
        <v>1</v>
      </c>
      <c r="L357" s="239"/>
      <c r="M357" s="240" t="s">
        <v>1</v>
      </c>
      <c r="N357" s="241" t="s">
        <v>41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1541</v>
      </c>
      <c r="AT357" s="203" t="s">
        <v>394</v>
      </c>
      <c r="AU357" s="203" t="s">
        <v>84</v>
      </c>
      <c r="AY357" s="17" t="s">
        <v>272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16</v>
      </c>
      <c r="BK357" s="204">
        <f>ROUND(I357*H357,2)</f>
        <v>0</v>
      </c>
      <c r="BL357" s="17" t="s">
        <v>1541</v>
      </c>
      <c r="BM357" s="203" t="s">
        <v>9048</v>
      </c>
    </row>
    <row r="358" spans="1:65" s="14" customFormat="1" ht="11.25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2" customFormat="1" ht="24.2" customHeight="1">
      <c r="A359" s="34"/>
      <c r="B359" s="35"/>
      <c r="C359" s="192" t="s">
        <v>1128</v>
      </c>
      <c r="D359" s="192" t="s">
        <v>274</v>
      </c>
      <c r="E359" s="193" t="s">
        <v>9049</v>
      </c>
      <c r="F359" s="194" t="s">
        <v>9050</v>
      </c>
      <c r="G359" s="195" t="s">
        <v>952</v>
      </c>
      <c r="H359" s="196">
        <v>2</v>
      </c>
      <c r="I359" s="197"/>
      <c r="J359" s="198">
        <f>ROUND(I359*H359,2)</f>
        <v>0</v>
      </c>
      <c r="K359" s="194" t="s">
        <v>278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358</v>
      </c>
      <c r="AT359" s="203" t="s">
        <v>274</v>
      </c>
      <c r="AU359" s="203" t="s">
        <v>84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358</v>
      </c>
      <c r="BM359" s="203" t="s">
        <v>9051</v>
      </c>
    </row>
    <row r="360" spans="1:65" s="2" customFormat="1" ht="11.25">
      <c r="A360" s="34"/>
      <c r="B360" s="35"/>
      <c r="C360" s="36"/>
      <c r="D360" s="205" t="s">
        <v>281</v>
      </c>
      <c r="E360" s="36"/>
      <c r="F360" s="206" t="s">
        <v>9052</v>
      </c>
      <c r="G360" s="36"/>
      <c r="H360" s="36"/>
      <c r="I360" s="207"/>
      <c r="J360" s="36"/>
      <c r="K360" s="36"/>
      <c r="L360" s="39"/>
      <c r="M360" s="208"/>
      <c r="N360" s="209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281</v>
      </c>
      <c r="AU360" s="17" t="s">
        <v>84</v>
      </c>
    </row>
    <row r="361" spans="1:65" s="2" customFormat="1" ht="24.2" customHeight="1">
      <c r="A361" s="34"/>
      <c r="B361" s="35"/>
      <c r="C361" s="232" t="s">
        <v>1136</v>
      </c>
      <c r="D361" s="232" t="s">
        <v>394</v>
      </c>
      <c r="E361" s="233" t="s">
        <v>9053</v>
      </c>
      <c r="F361" s="234" t="s">
        <v>9054</v>
      </c>
      <c r="G361" s="235" t="s">
        <v>5242</v>
      </c>
      <c r="H361" s="236">
        <v>2</v>
      </c>
      <c r="I361" s="237"/>
      <c r="J361" s="238">
        <f>ROUND(I361*H361,2)</f>
        <v>0</v>
      </c>
      <c r="K361" s="234" t="s">
        <v>1</v>
      </c>
      <c r="L361" s="239"/>
      <c r="M361" s="240" t="s">
        <v>1</v>
      </c>
      <c r="N361" s="241" t="s">
        <v>41</v>
      </c>
      <c r="O361" s="71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1541</v>
      </c>
      <c r="AT361" s="203" t="s">
        <v>394</v>
      </c>
      <c r="AU361" s="203" t="s">
        <v>84</v>
      </c>
      <c r="AY361" s="17" t="s">
        <v>272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16</v>
      </c>
      <c r="BK361" s="204">
        <f>ROUND(I361*H361,2)</f>
        <v>0</v>
      </c>
      <c r="BL361" s="17" t="s">
        <v>1541</v>
      </c>
      <c r="BM361" s="203" t="s">
        <v>9055</v>
      </c>
    </row>
    <row r="362" spans="1:65" s="14" customFormat="1" ht="11.25">
      <c r="B362" s="221"/>
      <c r="C362" s="222"/>
      <c r="D362" s="212" t="s">
        <v>283</v>
      </c>
      <c r="E362" s="223" t="s">
        <v>1</v>
      </c>
      <c r="F362" s="224" t="s">
        <v>84</v>
      </c>
      <c r="G362" s="222"/>
      <c r="H362" s="225">
        <v>2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2" customFormat="1" ht="21.75" customHeight="1">
      <c r="A363" s="34"/>
      <c r="B363" s="35"/>
      <c r="C363" s="192" t="s">
        <v>1208</v>
      </c>
      <c r="D363" s="192" t="s">
        <v>274</v>
      </c>
      <c r="E363" s="193" t="s">
        <v>9056</v>
      </c>
      <c r="F363" s="194" t="s">
        <v>9057</v>
      </c>
      <c r="G363" s="195" t="s">
        <v>952</v>
      </c>
      <c r="H363" s="196">
        <v>2</v>
      </c>
      <c r="I363" s="197"/>
      <c r="J363" s="198">
        <f>ROUND(I363*H363,2)</f>
        <v>0</v>
      </c>
      <c r="K363" s="194" t="s">
        <v>278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765</v>
      </c>
      <c r="AT363" s="203" t="s">
        <v>274</v>
      </c>
      <c r="AU363" s="203" t="s">
        <v>84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765</v>
      </c>
      <c r="BM363" s="203" t="s">
        <v>9058</v>
      </c>
    </row>
    <row r="364" spans="1:65" s="2" customFormat="1" ht="11.25">
      <c r="A364" s="34"/>
      <c r="B364" s="35"/>
      <c r="C364" s="36"/>
      <c r="D364" s="205" t="s">
        <v>281</v>
      </c>
      <c r="E364" s="36"/>
      <c r="F364" s="206" t="s">
        <v>9059</v>
      </c>
      <c r="G364" s="36"/>
      <c r="H364" s="36"/>
      <c r="I364" s="207"/>
      <c r="J364" s="36"/>
      <c r="K364" s="36"/>
      <c r="L364" s="39"/>
      <c r="M364" s="208"/>
      <c r="N364" s="209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281</v>
      </c>
      <c r="AU364" s="17" t="s">
        <v>84</v>
      </c>
    </row>
    <row r="365" spans="1:65" s="2" customFormat="1" ht="21.75" customHeight="1">
      <c r="A365" s="34"/>
      <c r="B365" s="35"/>
      <c r="C365" s="232" t="s">
        <v>1251</v>
      </c>
      <c r="D365" s="232" t="s">
        <v>394</v>
      </c>
      <c r="E365" s="233" t="s">
        <v>9060</v>
      </c>
      <c r="F365" s="234" t="s">
        <v>9061</v>
      </c>
      <c r="G365" s="235" t="s">
        <v>1</v>
      </c>
      <c r="H365" s="236">
        <v>1</v>
      </c>
      <c r="I365" s="237"/>
      <c r="J365" s="238">
        <f>ROUND(I365*H365,2)</f>
        <v>0</v>
      </c>
      <c r="K365" s="234" t="s">
        <v>1</v>
      </c>
      <c r="L365" s="239"/>
      <c r="M365" s="240" t="s">
        <v>1</v>
      </c>
      <c r="N365" s="241" t="s">
        <v>41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2738</v>
      </c>
      <c r="AT365" s="203" t="s">
        <v>394</v>
      </c>
      <c r="AU365" s="203" t="s">
        <v>84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765</v>
      </c>
      <c r="BM365" s="203" t="s">
        <v>9062</v>
      </c>
    </row>
    <row r="366" spans="1:65" s="14" customFormat="1" ht="11.25">
      <c r="B366" s="221"/>
      <c r="C366" s="222"/>
      <c r="D366" s="212" t="s">
        <v>283</v>
      </c>
      <c r="E366" s="223" t="s">
        <v>1</v>
      </c>
      <c r="F366" s="224" t="s">
        <v>16</v>
      </c>
      <c r="G366" s="222"/>
      <c r="H366" s="225">
        <v>1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1:65" s="2" customFormat="1" ht="16.5" customHeight="1">
      <c r="A367" s="34"/>
      <c r="B367" s="35"/>
      <c r="C367" s="192" t="s">
        <v>1358</v>
      </c>
      <c r="D367" s="192" t="s">
        <v>274</v>
      </c>
      <c r="E367" s="193" t="s">
        <v>9063</v>
      </c>
      <c r="F367" s="194" t="s">
        <v>9064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765</v>
      </c>
      <c r="AT367" s="203" t="s">
        <v>274</v>
      </c>
      <c r="AU367" s="203" t="s">
        <v>84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765</v>
      </c>
      <c r="BM367" s="203" t="s">
        <v>9065</v>
      </c>
    </row>
    <row r="368" spans="1:65" s="2" customFormat="1" ht="24.2" customHeight="1">
      <c r="A368" s="34"/>
      <c r="B368" s="35"/>
      <c r="C368" s="232" t="s">
        <v>1366</v>
      </c>
      <c r="D368" s="232" t="s">
        <v>394</v>
      </c>
      <c r="E368" s="233" t="s">
        <v>9066</v>
      </c>
      <c r="F368" s="234" t="s">
        <v>9067</v>
      </c>
      <c r="G368" s="235" t="s">
        <v>5242</v>
      </c>
      <c r="H368" s="236">
        <v>5</v>
      </c>
      <c r="I368" s="237"/>
      <c r="J368" s="238">
        <f>ROUND(I368*H368,2)</f>
        <v>0</v>
      </c>
      <c r="K368" s="234" t="s">
        <v>1</v>
      </c>
      <c r="L368" s="239"/>
      <c r="M368" s="240" t="s">
        <v>1</v>
      </c>
      <c r="N368" s="241" t="s">
        <v>41</v>
      </c>
      <c r="O368" s="71"/>
      <c r="P368" s="201">
        <f>O368*H368</f>
        <v>0</v>
      </c>
      <c r="Q368" s="201">
        <v>0</v>
      </c>
      <c r="R368" s="201">
        <f>Q368*H368</f>
        <v>0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1541</v>
      </c>
      <c r="AT368" s="203" t="s">
        <v>394</v>
      </c>
      <c r="AU368" s="203" t="s">
        <v>84</v>
      </c>
      <c r="AY368" s="17" t="s">
        <v>272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16</v>
      </c>
      <c r="BK368" s="204">
        <f>ROUND(I368*H368,2)</f>
        <v>0</v>
      </c>
      <c r="BL368" s="17" t="s">
        <v>1541</v>
      </c>
      <c r="BM368" s="203" t="s">
        <v>9068</v>
      </c>
    </row>
    <row r="369" spans="1:65" s="14" customFormat="1" ht="11.25">
      <c r="B369" s="221"/>
      <c r="C369" s="222"/>
      <c r="D369" s="212" t="s">
        <v>283</v>
      </c>
      <c r="E369" s="223" t="s">
        <v>1</v>
      </c>
      <c r="F369" s="224" t="s">
        <v>4523</v>
      </c>
      <c r="G369" s="222"/>
      <c r="H369" s="225">
        <v>5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AT369" s="231" t="s">
        <v>283</v>
      </c>
      <c r="AU369" s="231" t="s">
        <v>84</v>
      </c>
      <c r="AV369" s="14" t="s">
        <v>84</v>
      </c>
      <c r="AW369" s="14" t="s">
        <v>32</v>
      </c>
      <c r="AX369" s="14" t="s">
        <v>76</v>
      </c>
      <c r="AY369" s="231" t="s">
        <v>272</v>
      </c>
    </row>
    <row r="370" spans="1:65" s="2" customFormat="1" ht="24.2" customHeight="1">
      <c r="A370" s="34"/>
      <c r="B370" s="35"/>
      <c r="C370" s="232" t="s">
        <v>1374</v>
      </c>
      <c r="D370" s="232" t="s">
        <v>394</v>
      </c>
      <c r="E370" s="233" t="s">
        <v>9069</v>
      </c>
      <c r="F370" s="234" t="s">
        <v>9070</v>
      </c>
      <c r="G370" s="235" t="s">
        <v>5242</v>
      </c>
      <c r="H370" s="236">
        <v>1</v>
      </c>
      <c r="I370" s="237"/>
      <c r="J370" s="238">
        <f>ROUND(I370*H370,2)</f>
        <v>0</v>
      </c>
      <c r="K370" s="234" t="s">
        <v>1</v>
      </c>
      <c r="L370" s="239"/>
      <c r="M370" s="240" t="s">
        <v>1</v>
      </c>
      <c r="N370" s="241" t="s">
        <v>41</v>
      </c>
      <c r="O370" s="71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1541</v>
      </c>
      <c r="AT370" s="203" t="s">
        <v>394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1541</v>
      </c>
      <c r="BM370" s="203" t="s">
        <v>9071</v>
      </c>
    </row>
    <row r="371" spans="1:65" s="14" customFormat="1" ht="11.25">
      <c r="B371" s="221"/>
      <c r="C371" s="222"/>
      <c r="D371" s="212" t="s">
        <v>283</v>
      </c>
      <c r="E371" s="223" t="s">
        <v>1</v>
      </c>
      <c r="F371" s="224" t="s">
        <v>16</v>
      </c>
      <c r="G371" s="222"/>
      <c r="H371" s="225">
        <v>1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84</v>
      </c>
      <c r="AV371" s="14" t="s">
        <v>84</v>
      </c>
      <c r="AW371" s="14" t="s">
        <v>32</v>
      </c>
      <c r="AX371" s="14" t="s">
        <v>76</v>
      </c>
      <c r="AY371" s="231" t="s">
        <v>272</v>
      </c>
    </row>
    <row r="372" spans="1:65" s="2" customFormat="1" ht="24.2" customHeight="1">
      <c r="A372" s="34"/>
      <c r="B372" s="35"/>
      <c r="C372" s="232" t="s">
        <v>1380</v>
      </c>
      <c r="D372" s="232" t="s">
        <v>394</v>
      </c>
      <c r="E372" s="233" t="s">
        <v>9072</v>
      </c>
      <c r="F372" s="234" t="s">
        <v>9073</v>
      </c>
      <c r="G372" s="235" t="s">
        <v>5242</v>
      </c>
      <c r="H372" s="236">
        <v>8</v>
      </c>
      <c r="I372" s="237"/>
      <c r="J372" s="238">
        <f>ROUND(I372*H372,2)</f>
        <v>0</v>
      </c>
      <c r="K372" s="234" t="s">
        <v>1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1541</v>
      </c>
      <c r="AT372" s="203" t="s">
        <v>394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1541</v>
      </c>
      <c r="BM372" s="203" t="s">
        <v>9074</v>
      </c>
    </row>
    <row r="373" spans="1:65" s="14" customFormat="1" ht="11.25">
      <c r="B373" s="221"/>
      <c r="C373" s="222"/>
      <c r="D373" s="212" t="s">
        <v>283</v>
      </c>
      <c r="E373" s="223" t="s">
        <v>1</v>
      </c>
      <c r="F373" s="224" t="s">
        <v>9075</v>
      </c>
      <c r="G373" s="222"/>
      <c r="H373" s="225">
        <v>8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84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2" customFormat="1" ht="24.2" customHeight="1">
      <c r="A374" s="34"/>
      <c r="B374" s="35"/>
      <c r="C374" s="232" t="s">
        <v>1387</v>
      </c>
      <c r="D374" s="232" t="s">
        <v>394</v>
      </c>
      <c r="E374" s="233" t="s">
        <v>9076</v>
      </c>
      <c r="F374" s="234" t="s">
        <v>9077</v>
      </c>
      <c r="G374" s="235" t="s">
        <v>5242</v>
      </c>
      <c r="H374" s="236">
        <v>3</v>
      </c>
      <c r="I374" s="237"/>
      <c r="J374" s="238">
        <f>ROUND(I374*H374,2)</f>
        <v>0</v>
      </c>
      <c r="K374" s="234" t="s">
        <v>1</v>
      </c>
      <c r="L374" s="239"/>
      <c r="M374" s="240" t="s">
        <v>1</v>
      </c>
      <c r="N374" s="241" t="s">
        <v>41</v>
      </c>
      <c r="O374" s="71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1541</v>
      </c>
      <c r="AT374" s="203" t="s">
        <v>394</v>
      </c>
      <c r="AU374" s="203" t="s">
        <v>84</v>
      </c>
      <c r="AY374" s="17" t="s">
        <v>272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7" t="s">
        <v>16</v>
      </c>
      <c r="BK374" s="204">
        <f>ROUND(I374*H374,2)</f>
        <v>0</v>
      </c>
      <c r="BL374" s="17" t="s">
        <v>1541</v>
      </c>
      <c r="BM374" s="203" t="s">
        <v>9078</v>
      </c>
    </row>
    <row r="375" spans="1:65" s="14" customFormat="1" ht="11.25">
      <c r="B375" s="221"/>
      <c r="C375" s="222"/>
      <c r="D375" s="212" t="s">
        <v>283</v>
      </c>
      <c r="E375" s="223" t="s">
        <v>1</v>
      </c>
      <c r="F375" s="224" t="s">
        <v>4089</v>
      </c>
      <c r="G375" s="222"/>
      <c r="H375" s="225">
        <v>3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2" customFormat="1" ht="24.2" customHeight="1">
      <c r="A376" s="34"/>
      <c r="B376" s="35"/>
      <c r="C376" s="232" t="s">
        <v>1397</v>
      </c>
      <c r="D376" s="232" t="s">
        <v>394</v>
      </c>
      <c r="E376" s="233" t="s">
        <v>9079</v>
      </c>
      <c r="F376" s="234" t="s">
        <v>9080</v>
      </c>
      <c r="G376" s="235" t="s">
        <v>5242</v>
      </c>
      <c r="H376" s="236">
        <v>1</v>
      </c>
      <c r="I376" s="237"/>
      <c r="J376" s="238">
        <f>ROUND(I376*H376,2)</f>
        <v>0</v>
      </c>
      <c r="K376" s="234" t="s">
        <v>1</v>
      </c>
      <c r="L376" s="239"/>
      <c r="M376" s="240" t="s">
        <v>1</v>
      </c>
      <c r="N376" s="241" t="s">
        <v>41</v>
      </c>
      <c r="O376" s="71"/>
      <c r="P376" s="201">
        <f>O376*H376</f>
        <v>0</v>
      </c>
      <c r="Q376" s="201">
        <v>0</v>
      </c>
      <c r="R376" s="201">
        <f>Q376*H376</f>
        <v>0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1541</v>
      </c>
      <c r="AT376" s="203" t="s">
        <v>394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1541</v>
      </c>
      <c r="BM376" s="203" t="s">
        <v>9081</v>
      </c>
    </row>
    <row r="377" spans="1:65" s="14" customFormat="1" ht="11.25">
      <c r="B377" s="221"/>
      <c r="C377" s="222"/>
      <c r="D377" s="212" t="s">
        <v>283</v>
      </c>
      <c r="E377" s="223" t="s">
        <v>1</v>
      </c>
      <c r="F377" s="224" t="s">
        <v>16</v>
      </c>
      <c r="G377" s="222"/>
      <c r="H377" s="225">
        <v>1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283</v>
      </c>
      <c r="AU377" s="231" t="s">
        <v>84</v>
      </c>
      <c r="AV377" s="14" t="s">
        <v>84</v>
      </c>
      <c r="AW377" s="14" t="s">
        <v>32</v>
      </c>
      <c r="AX377" s="14" t="s">
        <v>76</v>
      </c>
      <c r="AY377" s="231" t="s">
        <v>272</v>
      </c>
    </row>
    <row r="378" spans="1:65" s="2" customFormat="1" ht="24.2" customHeight="1">
      <c r="A378" s="34"/>
      <c r="B378" s="35"/>
      <c r="C378" s="192" t="s">
        <v>1405</v>
      </c>
      <c r="D378" s="192" t="s">
        <v>274</v>
      </c>
      <c r="E378" s="193" t="s">
        <v>9082</v>
      </c>
      <c r="F378" s="194" t="s">
        <v>9083</v>
      </c>
      <c r="G378" s="195" t="s">
        <v>952</v>
      </c>
      <c r="H378" s="196">
        <v>18</v>
      </c>
      <c r="I378" s="197"/>
      <c r="J378" s="198">
        <f>ROUND(I378*H378,2)</f>
        <v>0</v>
      </c>
      <c r="K378" s="194" t="s">
        <v>278</v>
      </c>
      <c r="L378" s="39"/>
      <c r="M378" s="199" t="s">
        <v>1</v>
      </c>
      <c r="N378" s="200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765</v>
      </c>
      <c r="AT378" s="203" t="s">
        <v>274</v>
      </c>
      <c r="AU378" s="203" t="s">
        <v>84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765</v>
      </c>
      <c r="BM378" s="203" t="s">
        <v>9084</v>
      </c>
    </row>
    <row r="379" spans="1:65" s="2" customFormat="1" ht="11.25">
      <c r="A379" s="34"/>
      <c r="B379" s="35"/>
      <c r="C379" s="36"/>
      <c r="D379" s="205" t="s">
        <v>281</v>
      </c>
      <c r="E379" s="36"/>
      <c r="F379" s="206" t="s">
        <v>9085</v>
      </c>
      <c r="G379" s="36"/>
      <c r="H379" s="36"/>
      <c r="I379" s="207"/>
      <c r="J379" s="36"/>
      <c r="K379" s="36"/>
      <c r="L379" s="39"/>
      <c r="M379" s="208"/>
      <c r="N379" s="209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281</v>
      </c>
      <c r="AU379" s="17" t="s">
        <v>84</v>
      </c>
    </row>
    <row r="380" spans="1:65" s="2" customFormat="1" ht="24.2" customHeight="1">
      <c r="A380" s="34"/>
      <c r="B380" s="35"/>
      <c r="C380" s="232" t="s">
        <v>1418</v>
      </c>
      <c r="D380" s="232" t="s">
        <v>394</v>
      </c>
      <c r="E380" s="233" t="s">
        <v>9086</v>
      </c>
      <c r="F380" s="234" t="s">
        <v>9087</v>
      </c>
      <c r="G380" s="235" t="s">
        <v>5242</v>
      </c>
      <c r="H380" s="236">
        <v>1</v>
      </c>
      <c r="I380" s="237"/>
      <c r="J380" s="238">
        <f>ROUND(I380*H380,2)</f>
        <v>0</v>
      </c>
      <c r="K380" s="234" t="s">
        <v>1</v>
      </c>
      <c r="L380" s="239"/>
      <c r="M380" s="240" t="s">
        <v>1</v>
      </c>
      <c r="N380" s="241" t="s">
        <v>41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1541</v>
      </c>
      <c r="AT380" s="203" t="s">
        <v>394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1541</v>
      </c>
      <c r="BM380" s="203" t="s">
        <v>9088</v>
      </c>
    </row>
    <row r="381" spans="1:65" s="14" customFormat="1" ht="11.25">
      <c r="B381" s="221"/>
      <c r="C381" s="222"/>
      <c r="D381" s="212" t="s">
        <v>283</v>
      </c>
      <c r="E381" s="223" t="s">
        <v>1</v>
      </c>
      <c r="F381" s="224" t="s">
        <v>16</v>
      </c>
      <c r="G381" s="222"/>
      <c r="H381" s="225">
        <v>1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84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24.2" customHeight="1">
      <c r="A382" s="34"/>
      <c r="B382" s="35"/>
      <c r="C382" s="192" t="s">
        <v>1423</v>
      </c>
      <c r="D382" s="192" t="s">
        <v>274</v>
      </c>
      <c r="E382" s="193" t="s">
        <v>9089</v>
      </c>
      <c r="F382" s="194" t="s">
        <v>9090</v>
      </c>
      <c r="G382" s="195" t="s">
        <v>952</v>
      </c>
      <c r="H382" s="196">
        <v>1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765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765</v>
      </c>
      <c r="BM382" s="203" t="s">
        <v>9091</v>
      </c>
    </row>
    <row r="383" spans="1:65" s="2" customFormat="1" ht="11.25">
      <c r="A383" s="34"/>
      <c r="B383" s="35"/>
      <c r="C383" s="36"/>
      <c r="D383" s="205" t="s">
        <v>281</v>
      </c>
      <c r="E383" s="36"/>
      <c r="F383" s="206" t="s">
        <v>9092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16.5" customHeight="1">
      <c r="A384" s="34"/>
      <c r="B384" s="35"/>
      <c r="C384" s="232" t="s">
        <v>1431</v>
      </c>
      <c r="D384" s="232" t="s">
        <v>394</v>
      </c>
      <c r="E384" s="233" t="s">
        <v>9093</v>
      </c>
      <c r="F384" s="234" t="s">
        <v>9094</v>
      </c>
      <c r="G384" s="235" t="s">
        <v>5242</v>
      </c>
      <c r="H384" s="236">
        <v>5</v>
      </c>
      <c r="I384" s="237"/>
      <c r="J384" s="238">
        <f>ROUND(I384*H384,2)</f>
        <v>0</v>
      </c>
      <c r="K384" s="234" t="s">
        <v>1</v>
      </c>
      <c r="L384" s="239"/>
      <c r="M384" s="240" t="s">
        <v>1</v>
      </c>
      <c r="N384" s="241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1541</v>
      </c>
      <c r="AT384" s="203" t="s">
        <v>394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1541</v>
      </c>
      <c r="BM384" s="203" t="s">
        <v>9095</v>
      </c>
    </row>
    <row r="385" spans="1:65" s="14" customFormat="1" ht="11.25">
      <c r="B385" s="221"/>
      <c r="C385" s="222"/>
      <c r="D385" s="212" t="s">
        <v>283</v>
      </c>
      <c r="E385" s="223" t="s">
        <v>1</v>
      </c>
      <c r="F385" s="224" t="s">
        <v>4523</v>
      </c>
      <c r="G385" s="222"/>
      <c r="H385" s="225">
        <v>5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283</v>
      </c>
      <c r="AU385" s="231" t="s">
        <v>84</v>
      </c>
      <c r="AV385" s="14" t="s">
        <v>84</v>
      </c>
      <c r="AW385" s="14" t="s">
        <v>32</v>
      </c>
      <c r="AX385" s="14" t="s">
        <v>76</v>
      </c>
      <c r="AY385" s="231" t="s">
        <v>272</v>
      </c>
    </row>
    <row r="386" spans="1:65" s="2" customFormat="1" ht="24.2" customHeight="1">
      <c r="A386" s="34"/>
      <c r="B386" s="35"/>
      <c r="C386" s="192" t="s">
        <v>1436</v>
      </c>
      <c r="D386" s="192" t="s">
        <v>274</v>
      </c>
      <c r="E386" s="193" t="s">
        <v>9096</v>
      </c>
      <c r="F386" s="194" t="s">
        <v>9097</v>
      </c>
      <c r="G386" s="195" t="s">
        <v>952</v>
      </c>
      <c r="H386" s="196">
        <v>5</v>
      </c>
      <c r="I386" s="197"/>
      <c r="J386" s="198">
        <f>ROUND(I386*H386,2)</f>
        <v>0</v>
      </c>
      <c r="K386" s="194" t="s">
        <v>278</v>
      </c>
      <c r="L386" s="39"/>
      <c r="M386" s="199" t="s">
        <v>1</v>
      </c>
      <c r="N386" s="200" t="s">
        <v>41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765</v>
      </c>
      <c r="AT386" s="203" t="s">
        <v>274</v>
      </c>
      <c r="AU386" s="203" t="s">
        <v>84</v>
      </c>
      <c r="AY386" s="17" t="s">
        <v>272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16</v>
      </c>
      <c r="BK386" s="204">
        <f>ROUND(I386*H386,2)</f>
        <v>0</v>
      </c>
      <c r="BL386" s="17" t="s">
        <v>765</v>
      </c>
      <c r="BM386" s="203" t="s">
        <v>9098</v>
      </c>
    </row>
    <row r="387" spans="1:65" s="2" customFormat="1" ht="11.25">
      <c r="A387" s="34"/>
      <c r="B387" s="35"/>
      <c r="C387" s="36"/>
      <c r="D387" s="205" t="s">
        <v>281</v>
      </c>
      <c r="E387" s="36"/>
      <c r="F387" s="206" t="s">
        <v>9099</v>
      </c>
      <c r="G387" s="36"/>
      <c r="H387" s="36"/>
      <c r="I387" s="207"/>
      <c r="J387" s="36"/>
      <c r="K387" s="36"/>
      <c r="L387" s="39"/>
      <c r="M387" s="208"/>
      <c r="N387" s="209"/>
      <c r="O387" s="71"/>
      <c r="P387" s="71"/>
      <c r="Q387" s="71"/>
      <c r="R387" s="71"/>
      <c r="S387" s="71"/>
      <c r="T387" s="72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281</v>
      </c>
      <c r="AU387" s="17" t="s">
        <v>84</v>
      </c>
    </row>
    <row r="388" spans="1:65" s="2" customFormat="1" ht="16.5" customHeight="1">
      <c r="A388" s="34"/>
      <c r="B388" s="35"/>
      <c r="C388" s="232" t="s">
        <v>1443</v>
      </c>
      <c r="D388" s="232" t="s">
        <v>394</v>
      </c>
      <c r="E388" s="233" t="s">
        <v>9100</v>
      </c>
      <c r="F388" s="234" t="s">
        <v>9101</v>
      </c>
      <c r="G388" s="235" t="s">
        <v>5242</v>
      </c>
      <c r="H388" s="236">
        <v>5</v>
      </c>
      <c r="I388" s="237"/>
      <c r="J388" s="238">
        <f>ROUND(I388*H388,2)</f>
        <v>0</v>
      </c>
      <c r="K388" s="234" t="s">
        <v>1</v>
      </c>
      <c r="L388" s="239"/>
      <c r="M388" s="240" t="s">
        <v>1</v>
      </c>
      <c r="N388" s="241" t="s">
        <v>41</v>
      </c>
      <c r="O388" s="71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1541</v>
      </c>
      <c r="AT388" s="203" t="s">
        <v>394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1541</v>
      </c>
      <c r="BM388" s="203" t="s">
        <v>9102</v>
      </c>
    </row>
    <row r="389" spans="1:65" s="14" customFormat="1" ht="11.25">
      <c r="B389" s="221"/>
      <c r="C389" s="222"/>
      <c r="D389" s="212" t="s">
        <v>283</v>
      </c>
      <c r="E389" s="223" t="s">
        <v>1</v>
      </c>
      <c r="F389" s="224" t="s">
        <v>4523</v>
      </c>
      <c r="G389" s="222"/>
      <c r="H389" s="225">
        <v>5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283</v>
      </c>
      <c r="AU389" s="231" t="s">
        <v>84</v>
      </c>
      <c r="AV389" s="14" t="s">
        <v>84</v>
      </c>
      <c r="AW389" s="14" t="s">
        <v>32</v>
      </c>
      <c r="AX389" s="14" t="s">
        <v>76</v>
      </c>
      <c r="AY389" s="231" t="s">
        <v>272</v>
      </c>
    </row>
    <row r="390" spans="1:65" s="2" customFormat="1" ht="24.2" customHeight="1">
      <c r="A390" s="34"/>
      <c r="B390" s="35"/>
      <c r="C390" s="192" t="s">
        <v>6516</v>
      </c>
      <c r="D390" s="192" t="s">
        <v>274</v>
      </c>
      <c r="E390" s="193" t="s">
        <v>9103</v>
      </c>
      <c r="F390" s="194" t="s">
        <v>9104</v>
      </c>
      <c r="G390" s="195" t="s">
        <v>952</v>
      </c>
      <c r="H390" s="196">
        <v>5</v>
      </c>
      <c r="I390" s="197"/>
      <c r="J390" s="198">
        <f>ROUND(I390*H390,2)</f>
        <v>0</v>
      </c>
      <c r="K390" s="194" t="s">
        <v>278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765</v>
      </c>
      <c r="AT390" s="203" t="s">
        <v>274</v>
      </c>
      <c r="AU390" s="203" t="s">
        <v>84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765</v>
      </c>
      <c r="BM390" s="203" t="s">
        <v>9105</v>
      </c>
    </row>
    <row r="391" spans="1:65" s="2" customFormat="1" ht="11.25">
      <c r="A391" s="34"/>
      <c r="B391" s="35"/>
      <c r="C391" s="36"/>
      <c r="D391" s="205" t="s">
        <v>281</v>
      </c>
      <c r="E391" s="36"/>
      <c r="F391" s="206" t="s">
        <v>9106</v>
      </c>
      <c r="G391" s="36"/>
      <c r="H391" s="36"/>
      <c r="I391" s="207"/>
      <c r="J391" s="36"/>
      <c r="K391" s="36"/>
      <c r="L391" s="39"/>
      <c r="M391" s="208"/>
      <c r="N391" s="209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281</v>
      </c>
      <c r="AU391" s="17" t="s">
        <v>84</v>
      </c>
    </row>
    <row r="392" spans="1:65" s="2" customFormat="1" ht="16.5" customHeight="1">
      <c r="A392" s="34"/>
      <c r="B392" s="35"/>
      <c r="C392" s="232" t="s">
        <v>1448</v>
      </c>
      <c r="D392" s="232" t="s">
        <v>394</v>
      </c>
      <c r="E392" s="233" t="s">
        <v>8918</v>
      </c>
      <c r="F392" s="234" t="s">
        <v>8919</v>
      </c>
      <c r="G392" s="235" t="s">
        <v>5242</v>
      </c>
      <c r="H392" s="236">
        <v>26</v>
      </c>
      <c r="I392" s="237"/>
      <c r="J392" s="238">
        <f>ROUND(I392*H392,2)</f>
        <v>0</v>
      </c>
      <c r="K392" s="234" t="s">
        <v>1</v>
      </c>
      <c r="L392" s="239"/>
      <c r="M392" s="240" t="s">
        <v>1</v>
      </c>
      <c r="N392" s="241" t="s">
        <v>41</v>
      </c>
      <c r="O392" s="71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1541</v>
      </c>
      <c r="AT392" s="203" t="s">
        <v>394</v>
      </c>
      <c r="AU392" s="203" t="s">
        <v>84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1541</v>
      </c>
      <c r="BM392" s="203" t="s">
        <v>9107</v>
      </c>
    </row>
    <row r="393" spans="1:65" s="14" customFormat="1" ht="11.25">
      <c r="B393" s="221"/>
      <c r="C393" s="222"/>
      <c r="D393" s="212" t="s">
        <v>283</v>
      </c>
      <c r="E393" s="223" t="s">
        <v>1</v>
      </c>
      <c r="F393" s="224" t="s">
        <v>9108</v>
      </c>
      <c r="G393" s="222"/>
      <c r="H393" s="225">
        <v>26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84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2" customFormat="1" ht="16.5" customHeight="1">
      <c r="A394" s="34"/>
      <c r="B394" s="35"/>
      <c r="C394" s="232" t="s">
        <v>1467</v>
      </c>
      <c r="D394" s="232" t="s">
        <v>394</v>
      </c>
      <c r="E394" s="233" t="s">
        <v>9109</v>
      </c>
      <c r="F394" s="234" t="s">
        <v>9110</v>
      </c>
      <c r="G394" s="235" t="s">
        <v>5242</v>
      </c>
      <c r="H394" s="236">
        <v>4</v>
      </c>
      <c r="I394" s="237"/>
      <c r="J394" s="238">
        <f>ROUND(I394*H394,2)</f>
        <v>0</v>
      </c>
      <c r="K394" s="234" t="s">
        <v>1</v>
      </c>
      <c r="L394" s="239"/>
      <c r="M394" s="240" t="s">
        <v>1</v>
      </c>
      <c r="N394" s="241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1541</v>
      </c>
      <c r="AT394" s="203" t="s">
        <v>394</v>
      </c>
      <c r="AU394" s="203" t="s">
        <v>84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1541</v>
      </c>
      <c r="BM394" s="203" t="s">
        <v>9111</v>
      </c>
    </row>
    <row r="395" spans="1:65" s="14" customFormat="1" ht="11.25">
      <c r="B395" s="221"/>
      <c r="C395" s="222"/>
      <c r="D395" s="212" t="s">
        <v>283</v>
      </c>
      <c r="E395" s="223" t="s">
        <v>1</v>
      </c>
      <c r="F395" s="224" t="s">
        <v>279</v>
      </c>
      <c r="G395" s="222"/>
      <c r="H395" s="225">
        <v>4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2" customFormat="1" ht="24.2" customHeight="1">
      <c r="A396" s="34"/>
      <c r="B396" s="35"/>
      <c r="C396" s="192" t="s">
        <v>1487</v>
      </c>
      <c r="D396" s="192" t="s">
        <v>274</v>
      </c>
      <c r="E396" s="193" t="s">
        <v>8921</v>
      </c>
      <c r="F396" s="194" t="s">
        <v>8922</v>
      </c>
      <c r="G396" s="195" t="s">
        <v>952</v>
      </c>
      <c r="H396" s="196">
        <v>30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765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765</v>
      </c>
      <c r="BM396" s="203" t="s">
        <v>9112</v>
      </c>
    </row>
    <row r="397" spans="1:65" s="2" customFormat="1" ht="11.25">
      <c r="A397" s="34"/>
      <c r="B397" s="35"/>
      <c r="C397" s="36"/>
      <c r="D397" s="205" t="s">
        <v>281</v>
      </c>
      <c r="E397" s="36"/>
      <c r="F397" s="206" t="s">
        <v>8924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2" customFormat="1" ht="16.5" customHeight="1">
      <c r="A398" s="34"/>
      <c r="B398" s="35"/>
      <c r="C398" s="232" t="s">
        <v>1503</v>
      </c>
      <c r="D398" s="232" t="s">
        <v>394</v>
      </c>
      <c r="E398" s="233" t="s">
        <v>9113</v>
      </c>
      <c r="F398" s="234" t="s">
        <v>9114</v>
      </c>
      <c r="G398" s="235" t="s">
        <v>5242</v>
      </c>
      <c r="H398" s="236">
        <v>8</v>
      </c>
      <c r="I398" s="237"/>
      <c r="J398" s="238">
        <f>ROUND(I398*H398,2)</f>
        <v>0</v>
      </c>
      <c r="K398" s="234" t="s">
        <v>1</v>
      </c>
      <c r="L398" s="239"/>
      <c r="M398" s="240" t="s">
        <v>1</v>
      </c>
      <c r="N398" s="241" t="s">
        <v>41</v>
      </c>
      <c r="O398" s="71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1541</v>
      </c>
      <c r="AT398" s="203" t="s">
        <v>394</v>
      </c>
      <c r="AU398" s="203" t="s">
        <v>84</v>
      </c>
      <c r="AY398" s="17" t="s">
        <v>272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7" t="s">
        <v>16</v>
      </c>
      <c r="BK398" s="204">
        <f>ROUND(I398*H398,2)</f>
        <v>0</v>
      </c>
      <c r="BL398" s="17" t="s">
        <v>1541</v>
      </c>
      <c r="BM398" s="203" t="s">
        <v>9115</v>
      </c>
    </row>
    <row r="399" spans="1:65" s="14" customFormat="1" ht="11.25">
      <c r="B399" s="221"/>
      <c r="C399" s="222"/>
      <c r="D399" s="212" t="s">
        <v>283</v>
      </c>
      <c r="E399" s="223" t="s">
        <v>1</v>
      </c>
      <c r="F399" s="224" t="s">
        <v>313</v>
      </c>
      <c r="G399" s="222"/>
      <c r="H399" s="225">
        <v>8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283</v>
      </c>
      <c r="AU399" s="231" t="s">
        <v>84</v>
      </c>
      <c r="AV399" s="14" t="s">
        <v>84</v>
      </c>
      <c r="AW399" s="14" t="s">
        <v>32</v>
      </c>
      <c r="AX399" s="14" t="s">
        <v>76</v>
      </c>
      <c r="AY399" s="231" t="s">
        <v>272</v>
      </c>
    </row>
    <row r="400" spans="1:65" s="2" customFormat="1" ht="24.2" customHeight="1">
      <c r="A400" s="34"/>
      <c r="B400" s="35"/>
      <c r="C400" s="192" t="s">
        <v>1508</v>
      </c>
      <c r="D400" s="192" t="s">
        <v>274</v>
      </c>
      <c r="E400" s="193" t="s">
        <v>9116</v>
      </c>
      <c r="F400" s="194" t="s">
        <v>9117</v>
      </c>
      <c r="G400" s="195" t="s">
        <v>952</v>
      </c>
      <c r="H400" s="196">
        <v>8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765</v>
      </c>
      <c r="AT400" s="203" t="s">
        <v>274</v>
      </c>
      <c r="AU400" s="203" t="s">
        <v>84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765</v>
      </c>
      <c r="BM400" s="203" t="s">
        <v>9118</v>
      </c>
    </row>
    <row r="401" spans="1:65" s="2" customFormat="1" ht="11.25">
      <c r="A401" s="34"/>
      <c r="B401" s="35"/>
      <c r="C401" s="36"/>
      <c r="D401" s="205" t="s">
        <v>281</v>
      </c>
      <c r="E401" s="36"/>
      <c r="F401" s="206" t="s">
        <v>9119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84</v>
      </c>
    </row>
    <row r="402" spans="1:65" s="12" customFormat="1" ht="22.9" customHeight="1">
      <c r="B402" s="176"/>
      <c r="C402" s="177"/>
      <c r="D402" s="178" t="s">
        <v>75</v>
      </c>
      <c r="E402" s="190" t="s">
        <v>9120</v>
      </c>
      <c r="F402" s="190" t="s">
        <v>9121</v>
      </c>
      <c r="G402" s="177"/>
      <c r="H402" s="177"/>
      <c r="I402" s="180"/>
      <c r="J402" s="191">
        <f>BK402</f>
        <v>0</v>
      </c>
      <c r="K402" s="177"/>
      <c r="L402" s="182"/>
      <c r="M402" s="183"/>
      <c r="N402" s="184"/>
      <c r="O402" s="184"/>
      <c r="P402" s="185">
        <f>SUM(P403:P492)</f>
        <v>0</v>
      </c>
      <c r="Q402" s="184"/>
      <c r="R402" s="185">
        <f>SUM(R403:R492)</f>
        <v>2.1000000000000001E-4</v>
      </c>
      <c r="S402" s="184"/>
      <c r="T402" s="186">
        <f>SUM(T403:T492)</f>
        <v>0</v>
      </c>
      <c r="AR402" s="187" t="s">
        <v>291</v>
      </c>
      <c r="AT402" s="188" t="s">
        <v>75</v>
      </c>
      <c r="AU402" s="188" t="s">
        <v>16</v>
      </c>
      <c r="AY402" s="187" t="s">
        <v>272</v>
      </c>
      <c r="BK402" s="189">
        <f>SUM(BK403:BK492)</f>
        <v>0</v>
      </c>
    </row>
    <row r="403" spans="1:65" s="2" customFormat="1" ht="62.65" customHeight="1">
      <c r="A403" s="34"/>
      <c r="B403" s="35"/>
      <c r="C403" s="232" t="s">
        <v>1517</v>
      </c>
      <c r="D403" s="232" t="s">
        <v>394</v>
      </c>
      <c r="E403" s="233" t="s">
        <v>9122</v>
      </c>
      <c r="F403" s="234" t="s">
        <v>9123</v>
      </c>
      <c r="G403" s="235" t="s">
        <v>5242</v>
      </c>
      <c r="H403" s="236">
        <v>1</v>
      </c>
      <c r="I403" s="237"/>
      <c r="J403" s="238">
        <f>ROUND(I403*H403,2)</f>
        <v>0</v>
      </c>
      <c r="K403" s="234" t="s">
        <v>1</v>
      </c>
      <c r="L403" s="239"/>
      <c r="M403" s="240" t="s">
        <v>1</v>
      </c>
      <c r="N403" s="241" t="s">
        <v>41</v>
      </c>
      <c r="O403" s="71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1541</v>
      </c>
      <c r="AT403" s="203" t="s">
        <v>394</v>
      </c>
      <c r="AU403" s="203" t="s">
        <v>84</v>
      </c>
      <c r="AY403" s="17" t="s">
        <v>272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7" t="s">
        <v>16</v>
      </c>
      <c r="BK403" s="204">
        <f>ROUND(I403*H403,2)</f>
        <v>0</v>
      </c>
      <c r="BL403" s="17" t="s">
        <v>1541</v>
      </c>
      <c r="BM403" s="203" t="s">
        <v>9124</v>
      </c>
    </row>
    <row r="404" spans="1:65" s="14" customFormat="1" ht="11.25">
      <c r="B404" s="221"/>
      <c r="C404" s="222"/>
      <c r="D404" s="212" t="s">
        <v>283</v>
      </c>
      <c r="E404" s="223" t="s">
        <v>1</v>
      </c>
      <c r="F404" s="224" t="s">
        <v>16</v>
      </c>
      <c r="G404" s="222"/>
      <c r="H404" s="225">
        <v>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84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24.2" customHeight="1">
      <c r="A405" s="34"/>
      <c r="B405" s="35"/>
      <c r="C405" s="192" t="s">
        <v>1522</v>
      </c>
      <c r="D405" s="192" t="s">
        <v>274</v>
      </c>
      <c r="E405" s="193" t="s">
        <v>9125</v>
      </c>
      <c r="F405" s="194" t="s">
        <v>9126</v>
      </c>
      <c r="G405" s="195" t="s">
        <v>952</v>
      </c>
      <c r="H405" s="196">
        <v>1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358</v>
      </c>
      <c r="AT405" s="203" t="s">
        <v>274</v>
      </c>
      <c r="AU405" s="203" t="s">
        <v>84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358</v>
      </c>
      <c r="BM405" s="203" t="s">
        <v>9127</v>
      </c>
    </row>
    <row r="406" spans="1:65" s="2" customFormat="1" ht="11.25">
      <c r="A406" s="34"/>
      <c r="B406" s="35"/>
      <c r="C406" s="36"/>
      <c r="D406" s="205" t="s">
        <v>281</v>
      </c>
      <c r="E406" s="36"/>
      <c r="F406" s="206" t="s">
        <v>9128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84</v>
      </c>
    </row>
    <row r="407" spans="1:65" s="2" customFormat="1" ht="37.9" customHeight="1">
      <c r="A407" s="34"/>
      <c r="B407" s="35"/>
      <c r="C407" s="232" t="s">
        <v>1536</v>
      </c>
      <c r="D407" s="232" t="s">
        <v>394</v>
      </c>
      <c r="E407" s="233" t="s">
        <v>9032</v>
      </c>
      <c r="F407" s="234" t="s">
        <v>9033</v>
      </c>
      <c r="G407" s="235" t="s">
        <v>5242</v>
      </c>
      <c r="H407" s="236">
        <v>1</v>
      </c>
      <c r="I407" s="237"/>
      <c r="J407" s="238">
        <f>ROUND(I407*H407,2)</f>
        <v>0</v>
      </c>
      <c r="K407" s="234" t="s">
        <v>1</v>
      </c>
      <c r="L407" s="239"/>
      <c r="M407" s="240" t="s">
        <v>1</v>
      </c>
      <c r="N407" s="241" t="s">
        <v>41</v>
      </c>
      <c r="O407" s="71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2738</v>
      </c>
      <c r="AT407" s="203" t="s">
        <v>394</v>
      </c>
      <c r="AU407" s="203" t="s">
        <v>84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765</v>
      </c>
      <c r="BM407" s="203" t="s">
        <v>9129</v>
      </c>
    </row>
    <row r="408" spans="1:65" s="14" customFormat="1" ht="11.25">
      <c r="B408" s="221"/>
      <c r="C408" s="222"/>
      <c r="D408" s="212" t="s">
        <v>283</v>
      </c>
      <c r="E408" s="223" t="s">
        <v>1</v>
      </c>
      <c r="F408" s="224" t="s">
        <v>16</v>
      </c>
      <c r="G408" s="222"/>
      <c r="H408" s="225">
        <v>1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283</v>
      </c>
      <c r="AU408" s="231" t="s">
        <v>84</v>
      </c>
      <c r="AV408" s="14" t="s">
        <v>84</v>
      </c>
      <c r="AW408" s="14" t="s">
        <v>32</v>
      </c>
      <c r="AX408" s="14" t="s">
        <v>76</v>
      </c>
      <c r="AY408" s="231" t="s">
        <v>272</v>
      </c>
    </row>
    <row r="409" spans="1:65" s="2" customFormat="1" ht="33" customHeight="1">
      <c r="A409" s="34"/>
      <c r="B409" s="35"/>
      <c r="C409" s="192" t="s">
        <v>1541</v>
      </c>
      <c r="D409" s="192" t="s">
        <v>274</v>
      </c>
      <c r="E409" s="193" t="s">
        <v>9035</v>
      </c>
      <c r="F409" s="194" t="s">
        <v>9036</v>
      </c>
      <c r="G409" s="195" t="s">
        <v>952</v>
      </c>
      <c r="H409" s="196">
        <v>1</v>
      </c>
      <c r="I409" s="197"/>
      <c r="J409" s="198">
        <f>ROUND(I409*H409,2)</f>
        <v>0</v>
      </c>
      <c r="K409" s="194" t="s">
        <v>278</v>
      </c>
      <c r="L409" s="39"/>
      <c r="M409" s="199" t="s">
        <v>1</v>
      </c>
      <c r="N409" s="200" t="s">
        <v>41</v>
      </c>
      <c r="O409" s="71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765</v>
      </c>
      <c r="AT409" s="203" t="s">
        <v>274</v>
      </c>
      <c r="AU409" s="203" t="s">
        <v>84</v>
      </c>
      <c r="AY409" s="17" t="s">
        <v>272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7" t="s">
        <v>16</v>
      </c>
      <c r="BK409" s="204">
        <f>ROUND(I409*H409,2)</f>
        <v>0</v>
      </c>
      <c r="BL409" s="17" t="s">
        <v>765</v>
      </c>
      <c r="BM409" s="203" t="s">
        <v>9130</v>
      </c>
    </row>
    <row r="410" spans="1:65" s="2" customFormat="1" ht="11.25">
      <c r="A410" s="34"/>
      <c r="B410" s="35"/>
      <c r="C410" s="36"/>
      <c r="D410" s="205" t="s">
        <v>281</v>
      </c>
      <c r="E410" s="36"/>
      <c r="F410" s="206" t="s">
        <v>9038</v>
      </c>
      <c r="G410" s="36"/>
      <c r="H410" s="36"/>
      <c r="I410" s="207"/>
      <c r="J410" s="36"/>
      <c r="K410" s="36"/>
      <c r="L410" s="39"/>
      <c r="M410" s="208"/>
      <c r="N410" s="209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281</v>
      </c>
      <c r="AU410" s="17" t="s">
        <v>84</v>
      </c>
    </row>
    <row r="411" spans="1:65" s="2" customFormat="1" ht="37.9" customHeight="1">
      <c r="A411" s="34"/>
      <c r="B411" s="35"/>
      <c r="C411" s="232" t="s">
        <v>1550</v>
      </c>
      <c r="D411" s="232" t="s">
        <v>394</v>
      </c>
      <c r="E411" s="233" t="s">
        <v>9039</v>
      </c>
      <c r="F411" s="234" t="s">
        <v>9040</v>
      </c>
      <c r="G411" s="235" t="s">
        <v>5242</v>
      </c>
      <c r="H411" s="236">
        <v>1</v>
      </c>
      <c r="I411" s="237"/>
      <c r="J411" s="238">
        <f>ROUND(I411*H411,2)</f>
        <v>0</v>
      </c>
      <c r="K411" s="234" t="s">
        <v>1</v>
      </c>
      <c r="L411" s="239"/>
      <c r="M411" s="240" t="s">
        <v>1</v>
      </c>
      <c r="N411" s="241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2738</v>
      </c>
      <c r="AT411" s="203" t="s">
        <v>394</v>
      </c>
      <c r="AU411" s="203" t="s">
        <v>84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765</v>
      </c>
      <c r="BM411" s="203" t="s">
        <v>9131</v>
      </c>
    </row>
    <row r="412" spans="1:65" s="14" customFormat="1" ht="11.25">
      <c r="B412" s="221"/>
      <c r="C412" s="222"/>
      <c r="D412" s="212" t="s">
        <v>283</v>
      </c>
      <c r="E412" s="223" t="s">
        <v>1</v>
      </c>
      <c r="F412" s="224" t="s">
        <v>16</v>
      </c>
      <c r="G412" s="222"/>
      <c r="H412" s="225">
        <v>1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283</v>
      </c>
      <c r="AU412" s="231" t="s">
        <v>84</v>
      </c>
      <c r="AV412" s="14" t="s">
        <v>84</v>
      </c>
      <c r="AW412" s="14" t="s">
        <v>32</v>
      </c>
      <c r="AX412" s="14" t="s">
        <v>76</v>
      </c>
      <c r="AY412" s="231" t="s">
        <v>272</v>
      </c>
    </row>
    <row r="413" spans="1:65" s="2" customFormat="1" ht="33" customHeight="1">
      <c r="A413" s="34"/>
      <c r="B413" s="35"/>
      <c r="C413" s="192" t="s">
        <v>1555</v>
      </c>
      <c r="D413" s="192" t="s">
        <v>274</v>
      </c>
      <c r="E413" s="193" t="s">
        <v>9042</v>
      </c>
      <c r="F413" s="194" t="s">
        <v>9043</v>
      </c>
      <c r="G413" s="195" t="s">
        <v>952</v>
      </c>
      <c r="H413" s="196">
        <v>1</v>
      </c>
      <c r="I413" s="197"/>
      <c r="J413" s="198">
        <f>ROUND(I413*H413,2)</f>
        <v>0</v>
      </c>
      <c r="K413" s="194" t="s">
        <v>278</v>
      </c>
      <c r="L413" s="39"/>
      <c r="M413" s="199" t="s">
        <v>1</v>
      </c>
      <c r="N413" s="200" t="s">
        <v>41</v>
      </c>
      <c r="O413" s="71"/>
      <c r="P413" s="201">
        <f>O413*H413</f>
        <v>0</v>
      </c>
      <c r="Q413" s="201">
        <v>0</v>
      </c>
      <c r="R413" s="201">
        <f>Q413*H413</f>
        <v>0</v>
      </c>
      <c r="S413" s="201">
        <v>0</v>
      </c>
      <c r="T413" s="202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3" t="s">
        <v>765</v>
      </c>
      <c r="AT413" s="203" t="s">
        <v>274</v>
      </c>
      <c r="AU413" s="203" t="s">
        <v>84</v>
      </c>
      <c r="AY413" s="17" t="s">
        <v>272</v>
      </c>
      <c r="BE413" s="204">
        <f>IF(N413="základní",J413,0)</f>
        <v>0</v>
      </c>
      <c r="BF413" s="204">
        <f>IF(N413="snížená",J413,0)</f>
        <v>0</v>
      </c>
      <c r="BG413" s="204">
        <f>IF(N413="zákl. přenesená",J413,0)</f>
        <v>0</v>
      </c>
      <c r="BH413" s="204">
        <f>IF(N413="sníž. přenesená",J413,0)</f>
        <v>0</v>
      </c>
      <c r="BI413" s="204">
        <f>IF(N413="nulová",J413,0)</f>
        <v>0</v>
      </c>
      <c r="BJ413" s="17" t="s">
        <v>16</v>
      </c>
      <c r="BK413" s="204">
        <f>ROUND(I413*H413,2)</f>
        <v>0</v>
      </c>
      <c r="BL413" s="17" t="s">
        <v>765</v>
      </c>
      <c r="BM413" s="203" t="s">
        <v>9132</v>
      </c>
    </row>
    <row r="414" spans="1:65" s="2" customFormat="1" ht="11.25">
      <c r="A414" s="34"/>
      <c r="B414" s="35"/>
      <c r="C414" s="36"/>
      <c r="D414" s="205" t="s">
        <v>281</v>
      </c>
      <c r="E414" s="36"/>
      <c r="F414" s="206" t="s">
        <v>9045</v>
      </c>
      <c r="G414" s="36"/>
      <c r="H414" s="36"/>
      <c r="I414" s="207"/>
      <c r="J414" s="36"/>
      <c r="K414" s="36"/>
      <c r="L414" s="39"/>
      <c r="M414" s="208"/>
      <c r="N414" s="209"/>
      <c r="O414" s="71"/>
      <c r="P414" s="71"/>
      <c r="Q414" s="71"/>
      <c r="R414" s="71"/>
      <c r="S414" s="71"/>
      <c r="T414" s="72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281</v>
      </c>
      <c r="AU414" s="17" t="s">
        <v>84</v>
      </c>
    </row>
    <row r="415" spans="1:65" s="2" customFormat="1" ht="33" customHeight="1">
      <c r="A415" s="34"/>
      <c r="B415" s="35"/>
      <c r="C415" s="232" t="s">
        <v>1563</v>
      </c>
      <c r="D415" s="232" t="s">
        <v>394</v>
      </c>
      <c r="E415" s="233" t="s">
        <v>9133</v>
      </c>
      <c r="F415" s="234" t="s">
        <v>9134</v>
      </c>
      <c r="G415" s="235" t="s">
        <v>5242</v>
      </c>
      <c r="H415" s="236">
        <v>2</v>
      </c>
      <c r="I415" s="237"/>
      <c r="J415" s="238">
        <f>ROUND(I415*H415,2)</f>
        <v>0</v>
      </c>
      <c r="K415" s="234" t="s">
        <v>1</v>
      </c>
      <c r="L415" s="239"/>
      <c r="M415" s="240" t="s">
        <v>1</v>
      </c>
      <c r="N415" s="241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1541</v>
      </c>
      <c r="AT415" s="203" t="s">
        <v>394</v>
      </c>
      <c r="AU415" s="203" t="s">
        <v>84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1541</v>
      </c>
      <c r="BM415" s="203" t="s">
        <v>9135</v>
      </c>
    </row>
    <row r="416" spans="1:65" s="14" customFormat="1" ht="11.25">
      <c r="B416" s="221"/>
      <c r="C416" s="222"/>
      <c r="D416" s="212" t="s">
        <v>283</v>
      </c>
      <c r="E416" s="223" t="s">
        <v>1</v>
      </c>
      <c r="F416" s="224" t="s">
        <v>84</v>
      </c>
      <c r="G416" s="222"/>
      <c r="H416" s="225">
        <v>2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84</v>
      </c>
      <c r="AV416" s="14" t="s">
        <v>84</v>
      </c>
      <c r="AW416" s="14" t="s">
        <v>32</v>
      </c>
      <c r="AX416" s="14" t="s">
        <v>76</v>
      </c>
      <c r="AY416" s="231" t="s">
        <v>272</v>
      </c>
    </row>
    <row r="417" spans="1:65" s="2" customFormat="1" ht="24.2" customHeight="1">
      <c r="A417" s="34"/>
      <c r="B417" s="35"/>
      <c r="C417" s="192" t="s">
        <v>1573</v>
      </c>
      <c r="D417" s="192" t="s">
        <v>274</v>
      </c>
      <c r="E417" s="193" t="s">
        <v>9136</v>
      </c>
      <c r="F417" s="194" t="s">
        <v>9137</v>
      </c>
      <c r="G417" s="195" t="s">
        <v>952</v>
      </c>
      <c r="H417" s="196">
        <v>2</v>
      </c>
      <c r="I417" s="197"/>
      <c r="J417" s="198">
        <f>ROUND(I417*H417,2)</f>
        <v>0</v>
      </c>
      <c r="K417" s="194" t="s">
        <v>278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765</v>
      </c>
      <c r="AT417" s="203" t="s">
        <v>274</v>
      </c>
      <c r="AU417" s="203" t="s">
        <v>84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765</v>
      </c>
      <c r="BM417" s="203" t="s">
        <v>9138</v>
      </c>
    </row>
    <row r="418" spans="1:65" s="2" customFormat="1" ht="11.25">
      <c r="A418" s="34"/>
      <c r="B418" s="35"/>
      <c r="C418" s="36"/>
      <c r="D418" s="205" t="s">
        <v>281</v>
      </c>
      <c r="E418" s="36"/>
      <c r="F418" s="206" t="s">
        <v>9139</v>
      </c>
      <c r="G418" s="36"/>
      <c r="H418" s="36"/>
      <c r="I418" s="207"/>
      <c r="J418" s="36"/>
      <c r="K418" s="36"/>
      <c r="L418" s="39"/>
      <c r="M418" s="208"/>
      <c r="N418" s="209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281</v>
      </c>
      <c r="AU418" s="17" t="s">
        <v>84</v>
      </c>
    </row>
    <row r="419" spans="1:65" s="2" customFormat="1" ht="16.5" customHeight="1">
      <c r="A419" s="34"/>
      <c r="B419" s="35"/>
      <c r="C419" s="232" t="s">
        <v>1580</v>
      </c>
      <c r="D419" s="232" t="s">
        <v>394</v>
      </c>
      <c r="E419" s="233" t="s">
        <v>9140</v>
      </c>
      <c r="F419" s="234" t="s">
        <v>9141</v>
      </c>
      <c r="G419" s="235" t="s">
        <v>5242</v>
      </c>
      <c r="H419" s="236">
        <v>1</v>
      </c>
      <c r="I419" s="237"/>
      <c r="J419" s="238">
        <f>ROUND(I419*H419,2)</f>
        <v>0</v>
      </c>
      <c r="K419" s="234" t="s">
        <v>1</v>
      </c>
      <c r="L419" s="239"/>
      <c r="M419" s="240" t="s">
        <v>1</v>
      </c>
      <c r="N419" s="241" t="s">
        <v>41</v>
      </c>
      <c r="O419" s="71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2738</v>
      </c>
      <c r="AT419" s="203" t="s">
        <v>394</v>
      </c>
      <c r="AU419" s="203" t="s">
        <v>84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765</v>
      </c>
      <c r="BM419" s="203" t="s">
        <v>9142</v>
      </c>
    </row>
    <row r="420" spans="1:65" s="14" customFormat="1" ht="11.25">
      <c r="B420" s="221"/>
      <c r="C420" s="222"/>
      <c r="D420" s="212" t="s">
        <v>283</v>
      </c>
      <c r="E420" s="223" t="s">
        <v>1</v>
      </c>
      <c r="F420" s="224" t="s">
        <v>16</v>
      </c>
      <c r="G420" s="222"/>
      <c r="H420" s="225">
        <v>1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283</v>
      </c>
      <c r="AU420" s="231" t="s">
        <v>84</v>
      </c>
      <c r="AV420" s="14" t="s">
        <v>84</v>
      </c>
      <c r="AW420" s="14" t="s">
        <v>32</v>
      </c>
      <c r="AX420" s="14" t="s">
        <v>76</v>
      </c>
      <c r="AY420" s="231" t="s">
        <v>272</v>
      </c>
    </row>
    <row r="421" spans="1:65" s="2" customFormat="1" ht="33" customHeight="1">
      <c r="A421" s="34"/>
      <c r="B421" s="35"/>
      <c r="C421" s="192" t="s">
        <v>1586</v>
      </c>
      <c r="D421" s="192" t="s">
        <v>274</v>
      </c>
      <c r="E421" s="193" t="s">
        <v>9143</v>
      </c>
      <c r="F421" s="194" t="s">
        <v>9144</v>
      </c>
      <c r="G421" s="195" t="s">
        <v>952</v>
      </c>
      <c r="H421" s="196">
        <v>1</v>
      </c>
      <c r="I421" s="197"/>
      <c r="J421" s="198">
        <f>ROUND(I421*H421,2)</f>
        <v>0</v>
      </c>
      <c r="K421" s="194" t="s">
        <v>278</v>
      </c>
      <c r="L421" s="39"/>
      <c r="M421" s="199" t="s">
        <v>1</v>
      </c>
      <c r="N421" s="200" t="s">
        <v>41</v>
      </c>
      <c r="O421" s="71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3" t="s">
        <v>765</v>
      </c>
      <c r="AT421" s="203" t="s">
        <v>274</v>
      </c>
      <c r="AU421" s="203" t="s">
        <v>84</v>
      </c>
      <c r="AY421" s="17" t="s">
        <v>272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7" t="s">
        <v>16</v>
      </c>
      <c r="BK421" s="204">
        <f>ROUND(I421*H421,2)</f>
        <v>0</v>
      </c>
      <c r="BL421" s="17" t="s">
        <v>765</v>
      </c>
      <c r="BM421" s="203" t="s">
        <v>9145</v>
      </c>
    </row>
    <row r="422" spans="1:65" s="2" customFormat="1" ht="11.25">
      <c r="A422" s="34"/>
      <c r="B422" s="35"/>
      <c r="C422" s="36"/>
      <c r="D422" s="205" t="s">
        <v>281</v>
      </c>
      <c r="E422" s="36"/>
      <c r="F422" s="206" t="s">
        <v>9146</v>
      </c>
      <c r="G422" s="36"/>
      <c r="H422" s="36"/>
      <c r="I422" s="207"/>
      <c r="J422" s="36"/>
      <c r="K422" s="36"/>
      <c r="L422" s="39"/>
      <c r="M422" s="208"/>
      <c r="N422" s="209"/>
      <c r="O422" s="71"/>
      <c r="P422" s="71"/>
      <c r="Q422" s="71"/>
      <c r="R422" s="71"/>
      <c r="S422" s="71"/>
      <c r="T422" s="72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281</v>
      </c>
      <c r="AU422" s="17" t="s">
        <v>84</v>
      </c>
    </row>
    <row r="423" spans="1:65" s="2" customFormat="1" ht="24.2" customHeight="1">
      <c r="A423" s="34"/>
      <c r="B423" s="35"/>
      <c r="C423" s="232" t="s">
        <v>1593</v>
      </c>
      <c r="D423" s="232" t="s">
        <v>394</v>
      </c>
      <c r="E423" s="233" t="s">
        <v>9147</v>
      </c>
      <c r="F423" s="234" t="s">
        <v>9148</v>
      </c>
      <c r="G423" s="235" t="s">
        <v>5242</v>
      </c>
      <c r="H423" s="236">
        <v>1</v>
      </c>
      <c r="I423" s="237"/>
      <c r="J423" s="238">
        <f>ROUND(I423*H423,2)</f>
        <v>0</v>
      </c>
      <c r="K423" s="234" t="s">
        <v>1</v>
      </c>
      <c r="L423" s="239"/>
      <c r="M423" s="240" t="s">
        <v>1</v>
      </c>
      <c r="N423" s="241" t="s">
        <v>41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1541</v>
      </c>
      <c r="AT423" s="203" t="s">
        <v>394</v>
      </c>
      <c r="AU423" s="203" t="s">
        <v>84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1541</v>
      </c>
      <c r="BM423" s="203" t="s">
        <v>9149</v>
      </c>
    </row>
    <row r="424" spans="1:65" s="14" customFormat="1" ht="11.25">
      <c r="B424" s="221"/>
      <c r="C424" s="222"/>
      <c r="D424" s="212" t="s">
        <v>283</v>
      </c>
      <c r="E424" s="223" t="s">
        <v>1</v>
      </c>
      <c r="F424" s="224" t="s">
        <v>16</v>
      </c>
      <c r="G424" s="222"/>
      <c r="H424" s="225">
        <v>1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84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>
      <c r="A425" s="34"/>
      <c r="B425" s="35"/>
      <c r="C425" s="232" t="s">
        <v>1598</v>
      </c>
      <c r="D425" s="232" t="s">
        <v>394</v>
      </c>
      <c r="E425" s="233" t="s">
        <v>9069</v>
      </c>
      <c r="F425" s="234" t="s">
        <v>9070</v>
      </c>
      <c r="G425" s="235" t="s">
        <v>5242</v>
      </c>
      <c r="H425" s="236">
        <v>1</v>
      </c>
      <c r="I425" s="237"/>
      <c r="J425" s="238">
        <f>ROUND(I425*H425,2)</f>
        <v>0</v>
      </c>
      <c r="K425" s="234" t="s">
        <v>1</v>
      </c>
      <c r="L425" s="239"/>
      <c r="M425" s="240" t="s">
        <v>1</v>
      </c>
      <c r="N425" s="241" t="s">
        <v>41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1541</v>
      </c>
      <c r="AT425" s="203" t="s">
        <v>394</v>
      </c>
      <c r="AU425" s="203" t="s">
        <v>84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1541</v>
      </c>
      <c r="BM425" s="203" t="s">
        <v>9150</v>
      </c>
    </row>
    <row r="426" spans="1:65" s="14" customFormat="1" ht="11.25">
      <c r="B426" s="221"/>
      <c r="C426" s="222"/>
      <c r="D426" s="212" t="s">
        <v>283</v>
      </c>
      <c r="E426" s="223" t="s">
        <v>1</v>
      </c>
      <c r="F426" s="224" t="s">
        <v>16</v>
      </c>
      <c r="G426" s="222"/>
      <c r="H426" s="225">
        <v>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283</v>
      </c>
      <c r="AU426" s="231" t="s">
        <v>84</v>
      </c>
      <c r="AV426" s="14" t="s">
        <v>84</v>
      </c>
      <c r="AW426" s="14" t="s">
        <v>32</v>
      </c>
      <c r="AX426" s="14" t="s">
        <v>76</v>
      </c>
      <c r="AY426" s="231" t="s">
        <v>272</v>
      </c>
    </row>
    <row r="427" spans="1:65" s="2" customFormat="1" ht="24.2" customHeight="1">
      <c r="A427" s="34"/>
      <c r="B427" s="35"/>
      <c r="C427" s="232" t="s">
        <v>1604</v>
      </c>
      <c r="D427" s="232" t="s">
        <v>394</v>
      </c>
      <c r="E427" s="233" t="s">
        <v>9072</v>
      </c>
      <c r="F427" s="234" t="s">
        <v>9073</v>
      </c>
      <c r="G427" s="235" t="s">
        <v>5242</v>
      </c>
      <c r="H427" s="236">
        <v>2</v>
      </c>
      <c r="I427" s="237"/>
      <c r="J427" s="238">
        <f>ROUND(I427*H427,2)</f>
        <v>0</v>
      </c>
      <c r="K427" s="234" t="s">
        <v>1</v>
      </c>
      <c r="L427" s="239"/>
      <c r="M427" s="240" t="s">
        <v>1</v>
      </c>
      <c r="N427" s="241" t="s">
        <v>41</v>
      </c>
      <c r="O427" s="71"/>
      <c r="P427" s="201">
        <f>O427*H427</f>
        <v>0</v>
      </c>
      <c r="Q427" s="201">
        <v>0</v>
      </c>
      <c r="R427" s="201">
        <f>Q427*H427</f>
        <v>0</v>
      </c>
      <c r="S427" s="201">
        <v>0</v>
      </c>
      <c r="T427" s="202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3" t="s">
        <v>1541</v>
      </c>
      <c r="AT427" s="203" t="s">
        <v>394</v>
      </c>
      <c r="AU427" s="203" t="s">
        <v>84</v>
      </c>
      <c r="AY427" s="17" t="s">
        <v>272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17" t="s">
        <v>16</v>
      </c>
      <c r="BK427" s="204">
        <f>ROUND(I427*H427,2)</f>
        <v>0</v>
      </c>
      <c r="BL427" s="17" t="s">
        <v>1541</v>
      </c>
      <c r="BM427" s="203" t="s">
        <v>9151</v>
      </c>
    </row>
    <row r="428" spans="1:65" s="14" customFormat="1" ht="11.25">
      <c r="B428" s="221"/>
      <c r="C428" s="222"/>
      <c r="D428" s="212" t="s">
        <v>283</v>
      </c>
      <c r="E428" s="223" t="s">
        <v>1</v>
      </c>
      <c r="F428" s="224" t="s">
        <v>84</v>
      </c>
      <c r="G428" s="222"/>
      <c r="H428" s="225">
        <v>2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84</v>
      </c>
      <c r="AV428" s="14" t="s">
        <v>84</v>
      </c>
      <c r="AW428" s="14" t="s">
        <v>32</v>
      </c>
      <c r="AX428" s="14" t="s">
        <v>76</v>
      </c>
      <c r="AY428" s="231" t="s">
        <v>272</v>
      </c>
    </row>
    <row r="429" spans="1:65" s="2" customFormat="1" ht="24.2" customHeight="1">
      <c r="A429" s="34"/>
      <c r="B429" s="35"/>
      <c r="C429" s="232" t="s">
        <v>1611</v>
      </c>
      <c r="D429" s="232" t="s">
        <v>394</v>
      </c>
      <c r="E429" s="233" t="s">
        <v>9076</v>
      </c>
      <c r="F429" s="234" t="s">
        <v>9077</v>
      </c>
      <c r="G429" s="235" t="s">
        <v>5242</v>
      </c>
      <c r="H429" s="236">
        <v>1</v>
      </c>
      <c r="I429" s="237"/>
      <c r="J429" s="238">
        <f>ROUND(I429*H429,2)</f>
        <v>0</v>
      </c>
      <c r="K429" s="234" t="s">
        <v>1</v>
      </c>
      <c r="L429" s="239"/>
      <c r="M429" s="240" t="s">
        <v>1</v>
      </c>
      <c r="N429" s="241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1541</v>
      </c>
      <c r="AT429" s="203" t="s">
        <v>394</v>
      </c>
      <c r="AU429" s="203" t="s">
        <v>84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1541</v>
      </c>
      <c r="BM429" s="203" t="s">
        <v>9152</v>
      </c>
    </row>
    <row r="430" spans="1:65" s="14" customFormat="1" ht="11.25">
      <c r="B430" s="221"/>
      <c r="C430" s="222"/>
      <c r="D430" s="212" t="s">
        <v>283</v>
      </c>
      <c r="E430" s="223" t="s">
        <v>1</v>
      </c>
      <c r="F430" s="224" t="s">
        <v>16</v>
      </c>
      <c r="G430" s="222"/>
      <c r="H430" s="225">
        <v>1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84</v>
      </c>
      <c r="AV430" s="14" t="s">
        <v>84</v>
      </c>
      <c r="AW430" s="14" t="s">
        <v>32</v>
      </c>
      <c r="AX430" s="14" t="s">
        <v>76</v>
      </c>
      <c r="AY430" s="231" t="s">
        <v>272</v>
      </c>
    </row>
    <row r="431" spans="1:65" s="2" customFormat="1" ht="24.2" customHeight="1">
      <c r="A431" s="34"/>
      <c r="B431" s="35"/>
      <c r="C431" s="232" t="s">
        <v>1617</v>
      </c>
      <c r="D431" s="232" t="s">
        <v>394</v>
      </c>
      <c r="E431" s="233" t="s">
        <v>9153</v>
      </c>
      <c r="F431" s="234" t="s">
        <v>9154</v>
      </c>
      <c r="G431" s="235" t="s">
        <v>5242</v>
      </c>
      <c r="H431" s="236">
        <v>3</v>
      </c>
      <c r="I431" s="237"/>
      <c r="J431" s="238">
        <f>ROUND(I431*H431,2)</f>
        <v>0</v>
      </c>
      <c r="K431" s="234" t="s">
        <v>1</v>
      </c>
      <c r="L431" s="239"/>
      <c r="M431" s="240" t="s">
        <v>1</v>
      </c>
      <c r="N431" s="241" t="s">
        <v>41</v>
      </c>
      <c r="O431" s="7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1541</v>
      </c>
      <c r="AT431" s="203" t="s">
        <v>394</v>
      </c>
      <c r="AU431" s="203" t="s">
        <v>84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1541</v>
      </c>
      <c r="BM431" s="203" t="s">
        <v>9155</v>
      </c>
    </row>
    <row r="432" spans="1:65" s="14" customFormat="1" ht="11.25">
      <c r="B432" s="221"/>
      <c r="C432" s="222"/>
      <c r="D432" s="212" t="s">
        <v>283</v>
      </c>
      <c r="E432" s="223" t="s">
        <v>1</v>
      </c>
      <c r="F432" s="224" t="s">
        <v>291</v>
      </c>
      <c r="G432" s="222"/>
      <c r="H432" s="225">
        <v>3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283</v>
      </c>
      <c r="AU432" s="231" t="s">
        <v>84</v>
      </c>
      <c r="AV432" s="14" t="s">
        <v>84</v>
      </c>
      <c r="AW432" s="14" t="s">
        <v>32</v>
      </c>
      <c r="AX432" s="14" t="s">
        <v>76</v>
      </c>
      <c r="AY432" s="231" t="s">
        <v>272</v>
      </c>
    </row>
    <row r="433" spans="1:65" s="2" customFormat="1" ht="24.2" customHeight="1">
      <c r="A433" s="34"/>
      <c r="B433" s="35"/>
      <c r="C433" s="232" t="s">
        <v>1631</v>
      </c>
      <c r="D433" s="232" t="s">
        <v>394</v>
      </c>
      <c r="E433" s="233" t="s">
        <v>9079</v>
      </c>
      <c r="F433" s="234" t="s">
        <v>9080</v>
      </c>
      <c r="G433" s="235" t="s">
        <v>5242</v>
      </c>
      <c r="H433" s="236">
        <v>2</v>
      </c>
      <c r="I433" s="237"/>
      <c r="J433" s="238">
        <f>ROUND(I433*H433,2)</f>
        <v>0</v>
      </c>
      <c r="K433" s="234" t="s">
        <v>1</v>
      </c>
      <c r="L433" s="239"/>
      <c r="M433" s="240" t="s">
        <v>1</v>
      </c>
      <c r="N433" s="241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1541</v>
      </c>
      <c r="AT433" s="203" t="s">
        <v>394</v>
      </c>
      <c r="AU433" s="203" t="s">
        <v>84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1541</v>
      </c>
      <c r="BM433" s="203" t="s">
        <v>9156</v>
      </c>
    </row>
    <row r="434" spans="1:65" s="14" customFormat="1" ht="11.25">
      <c r="B434" s="221"/>
      <c r="C434" s="222"/>
      <c r="D434" s="212" t="s">
        <v>283</v>
      </c>
      <c r="E434" s="223" t="s">
        <v>1</v>
      </c>
      <c r="F434" s="224" t="s">
        <v>84</v>
      </c>
      <c r="G434" s="222"/>
      <c r="H434" s="225">
        <v>2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283</v>
      </c>
      <c r="AU434" s="231" t="s">
        <v>84</v>
      </c>
      <c r="AV434" s="14" t="s">
        <v>84</v>
      </c>
      <c r="AW434" s="14" t="s">
        <v>32</v>
      </c>
      <c r="AX434" s="14" t="s">
        <v>76</v>
      </c>
      <c r="AY434" s="231" t="s">
        <v>272</v>
      </c>
    </row>
    <row r="435" spans="1:65" s="2" customFormat="1" ht="24.2" customHeight="1">
      <c r="A435" s="34"/>
      <c r="B435" s="35"/>
      <c r="C435" s="192" t="s">
        <v>1643</v>
      </c>
      <c r="D435" s="192" t="s">
        <v>274</v>
      </c>
      <c r="E435" s="193" t="s">
        <v>9082</v>
      </c>
      <c r="F435" s="194" t="s">
        <v>9083</v>
      </c>
      <c r="G435" s="195" t="s">
        <v>952</v>
      </c>
      <c r="H435" s="196">
        <v>10</v>
      </c>
      <c r="I435" s="197"/>
      <c r="J435" s="198">
        <f>ROUND(I435*H435,2)</f>
        <v>0</v>
      </c>
      <c r="K435" s="194" t="s">
        <v>278</v>
      </c>
      <c r="L435" s="39"/>
      <c r="M435" s="199" t="s">
        <v>1</v>
      </c>
      <c r="N435" s="200" t="s">
        <v>41</v>
      </c>
      <c r="O435" s="71"/>
      <c r="P435" s="201">
        <f>O435*H435</f>
        <v>0</v>
      </c>
      <c r="Q435" s="201">
        <v>0</v>
      </c>
      <c r="R435" s="201">
        <f>Q435*H435</f>
        <v>0</v>
      </c>
      <c r="S435" s="201">
        <v>0</v>
      </c>
      <c r="T435" s="202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3" t="s">
        <v>765</v>
      </c>
      <c r="AT435" s="203" t="s">
        <v>274</v>
      </c>
      <c r="AU435" s="203" t="s">
        <v>84</v>
      </c>
      <c r="AY435" s="17" t="s">
        <v>272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7" t="s">
        <v>16</v>
      </c>
      <c r="BK435" s="204">
        <f>ROUND(I435*H435,2)</f>
        <v>0</v>
      </c>
      <c r="BL435" s="17" t="s">
        <v>765</v>
      </c>
      <c r="BM435" s="203" t="s">
        <v>9157</v>
      </c>
    </row>
    <row r="436" spans="1:65" s="2" customFormat="1" ht="11.25">
      <c r="A436" s="34"/>
      <c r="B436" s="35"/>
      <c r="C436" s="36"/>
      <c r="D436" s="205" t="s">
        <v>281</v>
      </c>
      <c r="E436" s="36"/>
      <c r="F436" s="206" t="s">
        <v>9085</v>
      </c>
      <c r="G436" s="36"/>
      <c r="H436" s="36"/>
      <c r="I436" s="207"/>
      <c r="J436" s="36"/>
      <c r="K436" s="36"/>
      <c r="L436" s="39"/>
      <c r="M436" s="208"/>
      <c r="N436" s="209"/>
      <c r="O436" s="71"/>
      <c r="P436" s="71"/>
      <c r="Q436" s="71"/>
      <c r="R436" s="71"/>
      <c r="S436" s="71"/>
      <c r="T436" s="72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281</v>
      </c>
      <c r="AU436" s="17" t="s">
        <v>84</v>
      </c>
    </row>
    <row r="437" spans="1:65" s="2" customFormat="1" ht="24.2" customHeight="1">
      <c r="A437" s="34"/>
      <c r="B437" s="35"/>
      <c r="C437" s="232" t="s">
        <v>1652</v>
      </c>
      <c r="D437" s="232" t="s">
        <v>394</v>
      </c>
      <c r="E437" s="233" t="s">
        <v>9158</v>
      </c>
      <c r="F437" s="234" t="s">
        <v>9159</v>
      </c>
      <c r="G437" s="235" t="s">
        <v>5242</v>
      </c>
      <c r="H437" s="236">
        <v>2</v>
      </c>
      <c r="I437" s="237"/>
      <c r="J437" s="238">
        <f>ROUND(I437*H437,2)</f>
        <v>0</v>
      </c>
      <c r="K437" s="234" t="s">
        <v>1</v>
      </c>
      <c r="L437" s="239"/>
      <c r="M437" s="240" t="s">
        <v>1</v>
      </c>
      <c r="N437" s="241" t="s">
        <v>41</v>
      </c>
      <c r="O437" s="71"/>
      <c r="P437" s="201">
        <f>O437*H437</f>
        <v>0</v>
      </c>
      <c r="Q437" s="201">
        <v>0</v>
      </c>
      <c r="R437" s="201">
        <f>Q437*H437</f>
        <v>0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1541</v>
      </c>
      <c r="AT437" s="203" t="s">
        <v>394</v>
      </c>
      <c r="AU437" s="203" t="s">
        <v>84</v>
      </c>
      <c r="AY437" s="17" t="s">
        <v>272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16</v>
      </c>
      <c r="BK437" s="204">
        <f>ROUND(I437*H437,2)</f>
        <v>0</v>
      </c>
      <c r="BL437" s="17" t="s">
        <v>1541</v>
      </c>
      <c r="BM437" s="203" t="s">
        <v>9160</v>
      </c>
    </row>
    <row r="438" spans="1:65" s="14" customFormat="1" ht="11.25">
      <c r="B438" s="221"/>
      <c r="C438" s="222"/>
      <c r="D438" s="212" t="s">
        <v>283</v>
      </c>
      <c r="E438" s="223" t="s">
        <v>1</v>
      </c>
      <c r="F438" s="224" t="s">
        <v>84</v>
      </c>
      <c r="G438" s="222"/>
      <c r="H438" s="225">
        <v>2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2" customFormat="1" ht="24.2" customHeight="1">
      <c r="A439" s="34"/>
      <c r="B439" s="35"/>
      <c r="C439" s="232" t="s">
        <v>1663</v>
      </c>
      <c r="D439" s="232" t="s">
        <v>394</v>
      </c>
      <c r="E439" s="233" t="s">
        <v>9161</v>
      </c>
      <c r="F439" s="234" t="s">
        <v>9162</v>
      </c>
      <c r="G439" s="235" t="s">
        <v>5242</v>
      </c>
      <c r="H439" s="236">
        <v>2</v>
      </c>
      <c r="I439" s="237"/>
      <c r="J439" s="238">
        <f>ROUND(I439*H439,2)</f>
        <v>0</v>
      </c>
      <c r="K439" s="234" t="s">
        <v>1</v>
      </c>
      <c r="L439" s="239"/>
      <c r="M439" s="240" t="s">
        <v>1</v>
      </c>
      <c r="N439" s="241" t="s">
        <v>41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1541</v>
      </c>
      <c r="AT439" s="203" t="s">
        <v>394</v>
      </c>
      <c r="AU439" s="203" t="s">
        <v>84</v>
      </c>
      <c r="AY439" s="17" t="s">
        <v>272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16</v>
      </c>
      <c r="BK439" s="204">
        <f>ROUND(I439*H439,2)</f>
        <v>0</v>
      </c>
      <c r="BL439" s="17" t="s">
        <v>1541</v>
      </c>
      <c r="BM439" s="203" t="s">
        <v>9163</v>
      </c>
    </row>
    <row r="440" spans="1:65" s="14" customFormat="1" ht="11.25">
      <c r="B440" s="221"/>
      <c r="C440" s="222"/>
      <c r="D440" s="212" t="s">
        <v>283</v>
      </c>
      <c r="E440" s="223" t="s">
        <v>1</v>
      </c>
      <c r="F440" s="224" t="s">
        <v>84</v>
      </c>
      <c r="G440" s="222"/>
      <c r="H440" s="225">
        <v>2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84</v>
      </c>
      <c r="AV440" s="14" t="s">
        <v>84</v>
      </c>
      <c r="AW440" s="14" t="s">
        <v>32</v>
      </c>
      <c r="AX440" s="14" t="s">
        <v>76</v>
      </c>
      <c r="AY440" s="231" t="s">
        <v>272</v>
      </c>
    </row>
    <row r="441" spans="1:65" s="2" customFormat="1" ht="24.2" customHeight="1">
      <c r="A441" s="34"/>
      <c r="B441" s="35"/>
      <c r="C441" s="232" t="s">
        <v>1671</v>
      </c>
      <c r="D441" s="232" t="s">
        <v>394</v>
      </c>
      <c r="E441" s="233" t="s">
        <v>9086</v>
      </c>
      <c r="F441" s="234" t="s">
        <v>9087</v>
      </c>
      <c r="G441" s="235" t="s">
        <v>5242</v>
      </c>
      <c r="H441" s="236">
        <v>1</v>
      </c>
      <c r="I441" s="237"/>
      <c r="J441" s="238">
        <f>ROUND(I441*H441,2)</f>
        <v>0</v>
      </c>
      <c r="K441" s="234" t="s">
        <v>1</v>
      </c>
      <c r="L441" s="239"/>
      <c r="M441" s="240" t="s">
        <v>1</v>
      </c>
      <c r="N441" s="241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1541</v>
      </c>
      <c r="AT441" s="203" t="s">
        <v>394</v>
      </c>
      <c r="AU441" s="203" t="s">
        <v>84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1541</v>
      </c>
      <c r="BM441" s="203" t="s">
        <v>9164</v>
      </c>
    </row>
    <row r="442" spans="1:65" s="14" customFormat="1" ht="11.25">
      <c r="B442" s="221"/>
      <c r="C442" s="222"/>
      <c r="D442" s="212" t="s">
        <v>283</v>
      </c>
      <c r="E442" s="223" t="s">
        <v>1</v>
      </c>
      <c r="F442" s="224" t="s">
        <v>16</v>
      </c>
      <c r="G442" s="222"/>
      <c r="H442" s="225">
        <v>1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283</v>
      </c>
      <c r="AU442" s="231" t="s">
        <v>84</v>
      </c>
      <c r="AV442" s="14" t="s">
        <v>84</v>
      </c>
      <c r="AW442" s="14" t="s">
        <v>32</v>
      </c>
      <c r="AX442" s="14" t="s">
        <v>76</v>
      </c>
      <c r="AY442" s="231" t="s">
        <v>272</v>
      </c>
    </row>
    <row r="443" spans="1:65" s="2" customFormat="1" ht="24.2" customHeight="1">
      <c r="A443" s="34"/>
      <c r="B443" s="35"/>
      <c r="C443" s="232" t="s">
        <v>1676</v>
      </c>
      <c r="D443" s="232" t="s">
        <v>394</v>
      </c>
      <c r="E443" s="233" t="s">
        <v>9165</v>
      </c>
      <c r="F443" s="234" t="s">
        <v>9166</v>
      </c>
      <c r="G443" s="235" t="s">
        <v>5242</v>
      </c>
      <c r="H443" s="236">
        <v>3</v>
      </c>
      <c r="I443" s="237"/>
      <c r="J443" s="238">
        <f>ROUND(I443*H443,2)</f>
        <v>0</v>
      </c>
      <c r="K443" s="234" t="s">
        <v>1</v>
      </c>
      <c r="L443" s="239"/>
      <c r="M443" s="240" t="s">
        <v>1</v>
      </c>
      <c r="N443" s="241" t="s">
        <v>41</v>
      </c>
      <c r="O443" s="71"/>
      <c r="P443" s="201">
        <f>O443*H443</f>
        <v>0</v>
      </c>
      <c r="Q443" s="201">
        <v>0</v>
      </c>
      <c r="R443" s="201">
        <f>Q443*H443</f>
        <v>0</v>
      </c>
      <c r="S443" s="201">
        <v>0</v>
      </c>
      <c r="T443" s="202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1541</v>
      </c>
      <c r="AT443" s="203" t="s">
        <v>394</v>
      </c>
      <c r="AU443" s="203" t="s">
        <v>84</v>
      </c>
      <c r="AY443" s="17" t="s">
        <v>272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17" t="s">
        <v>16</v>
      </c>
      <c r="BK443" s="204">
        <f>ROUND(I443*H443,2)</f>
        <v>0</v>
      </c>
      <c r="BL443" s="17" t="s">
        <v>1541</v>
      </c>
      <c r="BM443" s="203" t="s">
        <v>9167</v>
      </c>
    </row>
    <row r="444" spans="1:65" s="14" customFormat="1" ht="11.25">
      <c r="B444" s="221"/>
      <c r="C444" s="222"/>
      <c r="D444" s="212" t="s">
        <v>283</v>
      </c>
      <c r="E444" s="223" t="s">
        <v>1</v>
      </c>
      <c r="F444" s="224" t="s">
        <v>291</v>
      </c>
      <c r="G444" s="222"/>
      <c r="H444" s="225">
        <v>3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283</v>
      </c>
      <c r="AU444" s="231" t="s">
        <v>84</v>
      </c>
      <c r="AV444" s="14" t="s">
        <v>84</v>
      </c>
      <c r="AW444" s="14" t="s">
        <v>32</v>
      </c>
      <c r="AX444" s="14" t="s">
        <v>76</v>
      </c>
      <c r="AY444" s="231" t="s">
        <v>272</v>
      </c>
    </row>
    <row r="445" spans="1:65" s="2" customFormat="1" ht="24.2" customHeight="1">
      <c r="A445" s="34"/>
      <c r="B445" s="35"/>
      <c r="C445" s="192" t="s">
        <v>1786</v>
      </c>
      <c r="D445" s="192" t="s">
        <v>274</v>
      </c>
      <c r="E445" s="193" t="s">
        <v>9089</v>
      </c>
      <c r="F445" s="194" t="s">
        <v>9090</v>
      </c>
      <c r="G445" s="195" t="s">
        <v>952</v>
      </c>
      <c r="H445" s="196">
        <v>8</v>
      </c>
      <c r="I445" s="197"/>
      <c r="J445" s="198">
        <f>ROUND(I445*H445,2)</f>
        <v>0</v>
      </c>
      <c r="K445" s="194" t="s">
        <v>278</v>
      </c>
      <c r="L445" s="39"/>
      <c r="M445" s="199" t="s">
        <v>1</v>
      </c>
      <c r="N445" s="200" t="s">
        <v>41</v>
      </c>
      <c r="O445" s="71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765</v>
      </c>
      <c r="AT445" s="203" t="s">
        <v>274</v>
      </c>
      <c r="AU445" s="203" t="s">
        <v>84</v>
      </c>
      <c r="AY445" s="17" t="s">
        <v>272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7" t="s">
        <v>16</v>
      </c>
      <c r="BK445" s="204">
        <f>ROUND(I445*H445,2)</f>
        <v>0</v>
      </c>
      <c r="BL445" s="17" t="s">
        <v>765</v>
      </c>
      <c r="BM445" s="203" t="s">
        <v>9168</v>
      </c>
    </row>
    <row r="446" spans="1:65" s="2" customFormat="1" ht="11.25">
      <c r="A446" s="34"/>
      <c r="B446" s="35"/>
      <c r="C446" s="36"/>
      <c r="D446" s="205" t="s">
        <v>281</v>
      </c>
      <c r="E446" s="36"/>
      <c r="F446" s="206" t="s">
        <v>9092</v>
      </c>
      <c r="G446" s="36"/>
      <c r="H446" s="36"/>
      <c r="I446" s="207"/>
      <c r="J446" s="36"/>
      <c r="K446" s="36"/>
      <c r="L446" s="39"/>
      <c r="M446" s="208"/>
      <c r="N446" s="209"/>
      <c r="O446" s="71"/>
      <c r="P446" s="71"/>
      <c r="Q446" s="71"/>
      <c r="R446" s="71"/>
      <c r="S446" s="71"/>
      <c r="T446" s="72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281</v>
      </c>
      <c r="AU446" s="17" t="s">
        <v>84</v>
      </c>
    </row>
    <row r="447" spans="1:65" s="2" customFormat="1" ht="24.2" customHeight="1">
      <c r="A447" s="34"/>
      <c r="B447" s="35"/>
      <c r="C447" s="232" t="s">
        <v>1793</v>
      </c>
      <c r="D447" s="232" t="s">
        <v>394</v>
      </c>
      <c r="E447" s="233" t="s">
        <v>9169</v>
      </c>
      <c r="F447" s="234" t="s">
        <v>9170</v>
      </c>
      <c r="G447" s="235" t="s">
        <v>5242</v>
      </c>
      <c r="H447" s="236">
        <v>1</v>
      </c>
      <c r="I447" s="237"/>
      <c r="J447" s="238">
        <f>ROUND(I447*H447,2)</f>
        <v>0</v>
      </c>
      <c r="K447" s="234" t="s">
        <v>1</v>
      </c>
      <c r="L447" s="239"/>
      <c r="M447" s="240" t="s">
        <v>1</v>
      </c>
      <c r="N447" s="241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1541</v>
      </c>
      <c r="AT447" s="203" t="s">
        <v>394</v>
      </c>
      <c r="AU447" s="203" t="s">
        <v>84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1541</v>
      </c>
      <c r="BM447" s="203" t="s">
        <v>9171</v>
      </c>
    </row>
    <row r="448" spans="1:65" s="14" customFormat="1" ht="11.25">
      <c r="B448" s="221"/>
      <c r="C448" s="222"/>
      <c r="D448" s="212" t="s">
        <v>283</v>
      </c>
      <c r="E448" s="223" t="s">
        <v>1</v>
      </c>
      <c r="F448" s="224" t="s">
        <v>16</v>
      </c>
      <c r="G448" s="222"/>
      <c r="H448" s="225">
        <v>1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84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2" customFormat="1" ht="24.2" customHeight="1">
      <c r="A449" s="34"/>
      <c r="B449" s="35"/>
      <c r="C449" s="232" t="s">
        <v>1801</v>
      </c>
      <c r="D449" s="232" t="s">
        <v>394</v>
      </c>
      <c r="E449" s="233" t="s">
        <v>9172</v>
      </c>
      <c r="F449" s="234" t="s">
        <v>9173</v>
      </c>
      <c r="G449" s="235" t="s">
        <v>5242</v>
      </c>
      <c r="H449" s="236">
        <v>1</v>
      </c>
      <c r="I449" s="237"/>
      <c r="J449" s="238">
        <f>ROUND(I449*H449,2)</f>
        <v>0</v>
      </c>
      <c r="K449" s="234" t="s">
        <v>1</v>
      </c>
      <c r="L449" s="239"/>
      <c r="M449" s="240" t="s">
        <v>1</v>
      </c>
      <c r="N449" s="241" t="s">
        <v>41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1541</v>
      </c>
      <c r="AT449" s="203" t="s">
        <v>394</v>
      </c>
      <c r="AU449" s="203" t="s">
        <v>84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1541</v>
      </c>
      <c r="BM449" s="203" t="s">
        <v>9174</v>
      </c>
    </row>
    <row r="450" spans="1:65" s="14" customFormat="1" ht="11.25">
      <c r="B450" s="221"/>
      <c r="C450" s="222"/>
      <c r="D450" s="212" t="s">
        <v>283</v>
      </c>
      <c r="E450" s="223" t="s">
        <v>1</v>
      </c>
      <c r="F450" s="224" t="s">
        <v>16</v>
      </c>
      <c r="G450" s="222"/>
      <c r="H450" s="225">
        <v>1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283</v>
      </c>
      <c r="AU450" s="231" t="s">
        <v>84</v>
      </c>
      <c r="AV450" s="14" t="s">
        <v>84</v>
      </c>
      <c r="AW450" s="14" t="s">
        <v>32</v>
      </c>
      <c r="AX450" s="14" t="s">
        <v>76</v>
      </c>
      <c r="AY450" s="231" t="s">
        <v>272</v>
      </c>
    </row>
    <row r="451" spans="1:65" s="2" customFormat="1" ht="24.2" customHeight="1">
      <c r="A451" s="34"/>
      <c r="B451" s="35"/>
      <c r="C451" s="192" t="s">
        <v>1810</v>
      </c>
      <c r="D451" s="192" t="s">
        <v>274</v>
      </c>
      <c r="E451" s="193" t="s">
        <v>9049</v>
      </c>
      <c r="F451" s="194" t="s">
        <v>9050</v>
      </c>
      <c r="G451" s="195" t="s">
        <v>952</v>
      </c>
      <c r="H451" s="196">
        <v>2</v>
      </c>
      <c r="I451" s="197"/>
      <c r="J451" s="198">
        <f>ROUND(I451*H451,2)</f>
        <v>0</v>
      </c>
      <c r="K451" s="194" t="s">
        <v>278</v>
      </c>
      <c r="L451" s="39"/>
      <c r="M451" s="199" t="s">
        <v>1</v>
      </c>
      <c r="N451" s="200" t="s">
        <v>41</v>
      </c>
      <c r="O451" s="71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358</v>
      </c>
      <c r="AT451" s="203" t="s">
        <v>274</v>
      </c>
      <c r="AU451" s="203" t="s">
        <v>84</v>
      </c>
      <c r="AY451" s="17" t="s">
        <v>272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7" t="s">
        <v>16</v>
      </c>
      <c r="BK451" s="204">
        <f>ROUND(I451*H451,2)</f>
        <v>0</v>
      </c>
      <c r="BL451" s="17" t="s">
        <v>358</v>
      </c>
      <c r="BM451" s="203" t="s">
        <v>9175</v>
      </c>
    </row>
    <row r="452" spans="1:65" s="2" customFormat="1" ht="11.25">
      <c r="A452" s="34"/>
      <c r="B452" s="35"/>
      <c r="C452" s="36"/>
      <c r="D452" s="205" t="s">
        <v>281</v>
      </c>
      <c r="E452" s="36"/>
      <c r="F452" s="206" t="s">
        <v>9052</v>
      </c>
      <c r="G452" s="36"/>
      <c r="H452" s="36"/>
      <c r="I452" s="207"/>
      <c r="J452" s="36"/>
      <c r="K452" s="36"/>
      <c r="L452" s="39"/>
      <c r="M452" s="208"/>
      <c r="N452" s="209"/>
      <c r="O452" s="71"/>
      <c r="P452" s="71"/>
      <c r="Q452" s="71"/>
      <c r="R452" s="71"/>
      <c r="S452" s="71"/>
      <c r="T452" s="72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281</v>
      </c>
      <c r="AU452" s="17" t="s">
        <v>84</v>
      </c>
    </row>
    <row r="453" spans="1:65" s="2" customFormat="1" ht="24.2" customHeight="1">
      <c r="A453" s="34"/>
      <c r="B453" s="35"/>
      <c r="C453" s="232" t="s">
        <v>1815</v>
      </c>
      <c r="D453" s="232" t="s">
        <v>394</v>
      </c>
      <c r="E453" s="233" t="s">
        <v>9176</v>
      </c>
      <c r="F453" s="234" t="s">
        <v>9177</v>
      </c>
      <c r="G453" s="235" t="s">
        <v>5242</v>
      </c>
      <c r="H453" s="236">
        <v>1</v>
      </c>
      <c r="I453" s="237"/>
      <c r="J453" s="238">
        <f>ROUND(I453*H453,2)</f>
        <v>0</v>
      </c>
      <c r="K453" s="234" t="s">
        <v>1</v>
      </c>
      <c r="L453" s="239"/>
      <c r="M453" s="240" t="s">
        <v>1</v>
      </c>
      <c r="N453" s="241" t="s">
        <v>41</v>
      </c>
      <c r="O453" s="71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1541</v>
      </c>
      <c r="AT453" s="203" t="s">
        <v>394</v>
      </c>
      <c r="AU453" s="203" t="s">
        <v>84</v>
      </c>
      <c r="AY453" s="17" t="s">
        <v>272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7" t="s">
        <v>16</v>
      </c>
      <c r="BK453" s="204">
        <f>ROUND(I453*H453,2)</f>
        <v>0</v>
      </c>
      <c r="BL453" s="17" t="s">
        <v>1541</v>
      </c>
      <c r="BM453" s="203" t="s">
        <v>9178</v>
      </c>
    </row>
    <row r="454" spans="1:65" s="14" customFormat="1" ht="11.25">
      <c r="B454" s="221"/>
      <c r="C454" s="222"/>
      <c r="D454" s="212" t="s">
        <v>283</v>
      </c>
      <c r="E454" s="223" t="s">
        <v>1</v>
      </c>
      <c r="F454" s="224" t="s">
        <v>16</v>
      </c>
      <c r="G454" s="222"/>
      <c r="H454" s="225">
        <v>1</v>
      </c>
      <c r="I454" s="226"/>
      <c r="J454" s="222"/>
      <c r="K454" s="222"/>
      <c r="L454" s="227"/>
      <c r="M454" s="228"/>
      <c r="N454" s="229"/>
      <c r="O454" s="229"/>
      <c r="P454" s="229"/>
      <c r="Q454" s="229"/>
      <c r="R454" s="229"/>
      <c r="S454" s="229"/>
      <c r="T454" s="230"/>
      <c r="AT454" s="231" t="s">
        <v>283</v>
      </c>
      <c r="AU454" s="231" t="s">
        <v>84</v>
      </c>
      <c r="AV454" s="14" t="s">
        <v>84</v>
      </c>
      <c r="AW454" s="14" t="s">
        <v>32</v>
      </c>
      <c r="AX454" s="14" t="s">
        <v>76</v>
      </c>
      <c r="AY454" s="231" t="s">
        <v>272</v>
      </c>
    </row>
    <row r="455" spans="1:65" s="2" customFormat="1" ht="24.2" customHeight="1">
      <c r="A455" s="34"/>
      <c r="B455" s="35"/>
      <c r="C455" s="192" t="s">
        <v>1886</v>
      </c>
      <c r="D455" s="192" t="s">
        <v>274</v>
      </c>
      <c r="E455" s="193" t="s">
        <v>9179</v>
      </c>
      <c r="F455" s="194" t="s">
        <v>9180</v>
      </c>
      <c r="G455" s="195" t="s">
        <v>952</v>
      </c>
      <c r="H455" s="196">
        <v>1</v>
      </c>
      <c r="I455" s="197"/>
      <c r="J455" s="198">
        <f>ROUND(I455*H455,2)</f>
        <v>0</v>
      </c>
      <c r="K455" s="194" t="s">
        <v>278</v>
      </c>
      <c r="L455" s="39"/>
      <c r="M455" s="199" t="s">
        <v>1</v>
      </c>
      <c r="N455" s="200" t="s">
        <v>41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358</v>
      </c>
      <c r="AT455" s="203" t="s">
        <v>274</v>
      </c>
      <c r="AU455" s="203" t="s">
        <v>84</v>
      </c>
      <c r="AY455" s="17" t="s">
        <v>272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16</v>
      </c>
      <c r="BK455" s="204">
        <f>ROUND(I455*H455,2)</f>
        <v>0</v>
      </c>
      <c r="BL455" s="17" t="s">
        <v>358</v>
      </c>
      <c r="BM455" s="203" t="s">
        <v>9181</v>
      </c>
    </row>
    <row r="456" spans="1:65" s="2" customFormat="1" ht="11.25">
      <c r="A456" s="34"/>
      <c r="B456" s="35"/>
      <c r="C456" s="36"/>
      <c r="D456" s="205" t="s">
        <v>281</v>
      </c>
      <c r="E456" s="36"/>
      <c r="F456" s="206" t="s">
        <v>9182</v>
      </c>
      <c r="G456" s="36"/>
      <c r="H456" s="36"/>
      <c r="I456" s="207"/>
      <c r="J456" s="36"/>
      <c r="K456" s="36"/>
      <c r="L456" s="39"/>
      <c r="M456" s="208"/>
      <c r="N456" s="209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281</v>
      </c>
      <c r="AU456" s="17" t="s">
        <v>84</v>
      </c>
    </row>
    <row r="457" spans="1:65" s="2" customFormat="1" ht="24.2" customHeight="1">
      <c r="A457" s="34"/>
      <c r="B457" s="35"/>
      <c r="C457" s="232" t="s">
        <v>1892</v>
      </c>
      <c r="D457" s="232" t="s">
        <v>394</v>
      </c>
      <c r="E457" s="233" t="s">
        <v>9183</v>
      </c>
      <c r="F457" s="234" t="s">
        <v>9184</v>
      </c>
      <c r="G457" s="235" t="s">
        <v>5242</v>
      </c>
      <c r="H457" s="236">
        <v>1</v>
      </c>
      <c r="I457" s="237"/>
      <c r="J457" s="238">
        <f>ROUND(I457*H457,2)</f>
        <v>0</v>
      </c>
      <c r="K457" s="234" t="s">
        <v>1</v>
      </c>
      <c r="L457" s="239"/>
      <c r="M457" s="240" t="s">
        <v>1</v>
      </c>
      <c r="N457" s="241" t="s">
        <v>41</v>
      </c>
      <c r="O457" s="71"/>
      <c r="P457" s="201">
        <f>O457*H457</f>
        <v>0</v>
      </c>
      <c r="Q457" s="201">
        <v>0</v>
      </c>
      <c r="R457" s="201">
        <f>Q457*H457</f>
        <v>0</v>
      </c>
      <c r="S457" s="201">
        <v>0</v>
      </c>
      <c r="T457" s="202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1541</v>
      </c>
      <c r="AT457" s="203" t="s">
        <v>394</v>
      </c>
      <c r="AU457" s="203" t="s">
        <v>84</v>
      </c>
      <c r="AY457" s="17" t="s">
        <v>272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7" t="s">
        <v>16</v>
      </c>
      <c r="BK457" s="204">
        <f>ROUND(I457*H457,2)</f>
        <v>0</v>
      </c>
      <c r="BL457" s="17" t="s">
        <v>1541</v>
      </c>
      <c r="BM457" s="203" t="s">
        <v>9185</v>
      </c>
    </row>
    <row r="458" spans="1:65" s="14" customFormat="1" ht="11.25">
      <c r="B458" s="221"/>
      <c r="C458" s="222"/>
      <c r="D458" s="212" t="s">
        <v>283</v>
      </c>
      <c r="E458" s="223" t="s">
        <v>1</v>
      </c>
      <c r="F458" s="224" t="s">
        <v>16</v>
      </c>
      <c r="G458" s="222"/>
      <c r="H458" s="225">
        <v>1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283</v>
      </c>
      <c r="AU458" s="231" t="s">
        <v>84</v>
      </c>
      <c r="AV458" s="14" t="s">
        <v>84</v>
      </c>
      <c r="AW458" s="14" t="s">
        <v>32</v>
      </c>
      <c r="AX458" s="14" t="s">
        <v>76</v>
      </c>
      <c r="AY458" s="231" t="s">
        <v>272</v>
      </c>
    </row>
    <row r="459" spans="1:65" s="2" customFormat="1" ht="21.75" customHeight="1">
      <c r="A459" s="34"/>
      <c r="B459" s="35"/>
      <c r="C459" s="192" t="s">
        <v>7031</v>
      </c>
      <c r="D459" s="192" t="s">
        <v>274</v>
      </c>
      <c r="E459" s="193" t="s">
        <v>9056</v>
      </c>
      <c r="F459" s="194" t="s">
        <v>9057</v>
      </c>
      <c r="G459" s="195" t="s">
        <v>952</v>
      </c>
      <c r="H459" s="196">
        <v>1</v>
      </c>
      <c r="I459" s="197"/>
      <c r="J459" s="198">
        <f>ROUND(I459*H459,2)</f>
        <v>0</v>
      </c>
      <c r="K459" s="194" t="s">
        <v>278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765</v>
      </c>
      <c r="AT459" s="203" t="s">
        <v>274</v>
      </c>
      <c r="AU459" s="203" t="s">
        <v>84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765</v>
      </c>
      <c r="BM459" s="203" t="s">
        <v>9186</v>
      </c>
    </row>
    <row r="460" spans="1:65" s="2" customFormat="1" ht="11.25">
      <c r="A460" s="34"/>
      <c r="B460" s="35"/>
      <c r="C460" s="36"/>
      <c r="D460" s="205" t="s">
        <v>281</v>
      </c>
      <c r="E460" s="36"/>
      <c r="F460" s="206" t="s">
        <v>9059</v>
      </c>
      <c r="G460" s="36"/>
      <c r="H460" s="36"/>
      <c r="I460" s="207"/>
      <c r="J460" s="36"/>
      <c r="K460" s="36"/>
      <c r="L460" s="39"/>
      <c r="M460" s="208"/>
      <c r="N460" s="209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281</v>
      </c>
      <c r="AU460" s="17" t="s">
        <v>84</v>
      </c>
    </row>
    <row r="461" spans="1:65" s="2" customFormat="1" ht="37.9" customHeight="1">
      <c r="A461" s="34"/>
      <c r="B461" s="35"/>
      <c r="C461" s="232" t="s">
        <v>1897</v>
      </c>
      <c r="D461" s="232" t="s">
        <v>394</v>
      </c>
      <c r="E461" s="233" t="s">
        <v>9187</v>
      </c>
      <c r="F461" s="234" t="s">
        <v>9188</v>
      </c>
      <c r="G461" s="235" t="s">
        <v>5242</v>
      </c>
      <c r="H461" s="236">
        <v>1</v>
      </c>
      <c r="I461" s="237"/>
      <c r="J461" s="238">
        <f>ROUND(I461*H461,2)</f>
        <v>0</v>
      </c>
      <c r="K461" s="234" t="s">
        <v>1</v>
      </c>
      <c r="L461" s="239"/>
      <c r="M461" s="240" t="s">
        <v>1</v>
      </c>
      <c r="N461" s="241" t="s">
        <v>41</v>
      </c>
      <c r="O461" s="71"/>
      <c r="P461" s="201">
        <f>O461*H461</f>
        <v>0</v>
      </c>
      <c r="Q461" s="201">
        <v>0</v>
      </c>
      <c r="R461" s="201">
        <f>Q461*H461</f>
        <v>0</v>
      </c>
      <c r="S461" s="201">
        <v>0</v>
      </c>
      <c r="T461" s="202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1541</v>
      </c>
      <c r="AT461" s="203" t="s">
        <v>394</v>
      </c>
      <c r="AU461" s="203" t="s">
        <v>84</v>
      </c>
      <c r="AY461" s="17" t="s">
        <v>272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7" t="s">
        <v>16</v>
      </c>
      <c r="BK461" s="204">
        <f>ROUND(I461*H461,2)</f>
        <v>0</v>
      </c>
      <c r="BL461" s="17" t="s">
        <v>1541</v>
      </c>
      <c r="BM461" s="203" t="s">
        <v>9189</v>
      </c>
    </row>
    <row r="462" spans="1:65" s="14" customFormat="1" ht="11.25">
      <c r="B462" s="221"/>
      <c r="C462" s="222"/>
      <c r="D462" s="212" t="s">
        <v>283</v>
      </c>
      <c r="E462" s="223" t="s">
        <v>1</v>
      </c>
      <c r="F462" s="224" t="s">
        <v>16</v>
      </c>
      <c r="G462" s="222"/>
      <c r="H462" s="225">
        <v>1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283</v>
      </c>
      <c r="AU462" s="231" t="s">
        <v>84</v>
      </c>
      <c r="AV462" s="14" t="s">
        <v>84</v>
      </c>
      <c r="AW462" s="14" t="s">
        <v>32</v>
      </c>
      <c r="AX462" s="14" t="s">
        <v>76</v>
      </c>
      <c r="AY462" s="231" t="s">
        <v>272</v>
      </c>
    </row>
    <row r="463" spans="1:65" s="2" customFormat="1" ht="24.2" customHeight="1">
      <c r="A463" s="34"/>
      <c r="B463" s="35"/>
      <c r="C463" s="192" t="s">
        <v>1903</v>
      </c>
      <c r="D463" s="192" t="s">
        <v>274</v>
      </c>
      <c r="E463" s="193" t="s">
        <v>9190</v>
      </c>
      <c r="F463" s="194" t="s">
        <v>9191</v>
      </c>
      <c r="G463" s="195" t="s">
        <v>952</v>
      </c>
      <c r="H463" s="196">
        <v>1</v>
      </c>
      <c r="I463" s="197"/>
      <c r="J463" s="198">
        <f>ROUND(I463*H463,2)</f>
        <v>0</v>
      </c>
      <c r="K463" s="194" t="s">
        <v>278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765</v>
      </c>
      <c r="AT463" s="203" t="s">
        <v>274</v>
      </c>
      <c r="AU463" s="203" t="s">
        <v>84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765</v>
      </c>
      <c r="BM463" s="203" t="s">
        <v>9192</v>
      </c>
    </row>
    <row r="464" spans="1:65" s="2" customFormat="1" ht="11.25">
      <c r="A464" s="34"/>
      <c r="B464" s="35"/>
      <c r="C464" s="36"/>
      <c r="D464" s="205" t="s">
        <v>281</v>
      </c>
      <c r="E464" s="36"/>
      <c r="F464" s="206" t="s">
        <v>9193</v>
      </c>
      <c r="G464" s="36"/>
      <c r="H464" s="36"/>
      <c r="I464" s="207"/>
      <c r="J464" s="36"/>
      <c r="K464" s="36"/>
      <c r="L464" s="39"/>
      <c r="M464" s="208"/>
      <c r="N464" s="209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281</v>
      </c>
      <c r="AU464" s="17" t="s">
        <v>84</v>
      </c>
    </row>
    <row r="465" spans="1:65" s="2" customFormat="1" ht="24.2" customHeight="1">
      <c r="A465" s="34"/>
      <c r="B465" s="35"/>
      <c r="C465" s="232" t="s">
        <v>1908</v>
      </c>
      <c r="D465" s="232" t="s">
        <v>394</v>
      </c>
      <c r="E465" s="233" t="s">
        <v>9194</v>
      </c>
      <c r="F465" s="234" t="s">
        <v>9195</v>
      </c>
      <c r="G465" s="235" t="s">
        <v>5242</v>
      </c>
      <c r="H465" s="236">
        <v>1</v>
      </c>
      <c r="I465" s="237"/>
      <c r="J465" s="238">
        <f>ROUND(I465*H465,2)</f>
        <v>0</v>
      </c>
      <c r="K465" s="234" t="s">
        <v>1</v>
      </c>
      <c r="L465" s="239"/>
      <c r="M465" s="240" t="s">
        <v>1</v>
      </c>
      <c r="N465" s="241" t="s">
        <v>41</v>
      </c>
      <c r="O465" s="71"/>
      <c r="P465" s="201">
        <f>O465*H465</f>
        <v>0</v>
      </c>
      <c r="Q465" s="201">
        <v>0</v>
      </c>
      <c r="R465" s="201">
        <f>Q465*H465</f>
        <v>0</v>
      </c>
      <c r="S465" s="201">
        <v>0</v>
      </c>
      <c r="T465" s="202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1541</v>
      </c>
      <c r="AT465" s="203" t="s">
        <v>394</v>
      </c>
      <c r="AU465" s="203" t="s">
        <v>84</v>
      </c>
      <c r="AY465" s="17" t="s">
        <v>272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7" t="s">
        <v>16</v>
      </c>
      <c r="BK465" s="204">
        <f>ROUND(I465*H465,2)</f>
        <v>0</v>
      </c>
      <c r="BL465" s="17" t="s">
        <v>1541</v>
      </c>
      <c r="BM465" s="203" t="s">
        <v>9196</v>
      </c>
    </row>
    <row r="466" spans="1:65" s="14" customFormat="1" ht="11.25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84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2" customFormat="1" ht="24.2" customHeight="1">
      <c r="A467" s="34"/>
      <c r="B467" s="35"/>
      <c r="C467" s="192" t="s">
        <v>1922</v>
      </c>
      <c r="D467" s="192" t="s">
        <v>274</v>
      </c>
      <c r="E467" s="193" t="s">
        <v>9197</v>
      </c>
      <c r="F467" s="194" t="s">
        <v>9198</v>
      </c>
      <c r="G467" s="195" t="s">
        <v>952</v>
      </c>
      <c r="H467" s="196">
        <v>1</v>
      </c>
      <c r="I467" s="197"/>
      <c r="J467" s="198">
        <f>ROUND(I467*H467,2)</f>
        <v>0</v>
      </c>
      <c r="K467" s="194" t="s">
        <v>278</v>
      </c>
      <c r="L467" s="39"/>
      <c r="M467" s="199" t="s">
        <v>1</v>
      </c>
      <c r="N467" s="200" t="s">
        <v>41</v>
      </c>
      <c r="O467" s="71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3" t="s">
        <v>765</v>
      </c>
      <c r="AT467" s="203" t="s">
        <v>274</v>
      </c>
      <c r="AU467" s="203" t="s">
        <v>84</v>
      </c>
      <c r="AY467" s="17" t="s">
        <v>272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7" t="s">
        <v>16</v>
      </c>
      <c r="BK467" s="204">
        <f>ROUND(I467*H467,2)</f>
        <v>0</v>
      </c>
      <c r="BL467" s="17" t="s">
        <v>765</v>
      </c>
      <c r="BM467" s="203" t="s">
        <v>9199</v>
      </c>
    </row>
    <row r="468" spans="1:65" s="2" customFormat="1" ht="11.25">
      <c r="A468" s="34"/>
      <c r="B468" s="35"/>
      <c r="C468" s="36"/>
      <c r="D468" s="205" t="s">
        <v>281</v>
      </c>
      <c r="E468" s="36"/>
      <c r="F468" s="206" t="s">
        <v>9200</v>
      </c>
      <c r="G468" s="36"/>
      <c r="H468" s="36"/>
      <c r="I468" s="207"/>
      <c r="J468" s="36"/>
      <c r="K468" s="36"/>
      <c r="L468" s="39"/>
      <c r="M468" s="208"/>
      <c r="N468" s="209"/>
      <c r="O468" s="71"/>
      <c r="P468" s="71"/>
      <c r="Q468" s="71"/>
      <c r="R468" s="71"/>
      <c r="S468" s="71"/>
      <c r="T468" s="72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281</v>
      </c>
      <c r="AU468" s="17" t="s">
        <v>84</v>
      </c>
    </row>
    <row r="469" spans="1:65" s="2" customFormat="1" ht="21.75" customHeight="1">
      <c r="A469" s="34"/>
      <c r="B469" s="35"/>
      <c r="C469" s="232" t="s">
        <v>1937</v>
      </c>
      <c r="D469" s="232" t="s">
        <v>394</v>
      </c>
      <c r="E469" s="233" t="s">
        <v>9201</v>
      </c>
      <c r="F469" s="234" t="s">
        <v>9202</v>
      </c>
      <c r="G469" s="235" t="s">
        <v>952</v>
      </c>
      <c r="H469" s="236">
        <v>1</v>
      </c>
      <c r="I469" s="237"/>
      <c r="J469" s="238">
        <f>ROUND(I469*H469,2)</f>
        <v>0</v>
      </c>
      <c r="K469" s="234" t="s">
        <v>1</v>
      </c>
      <c r="L469" s="239"/>
      <c r="M469" s="240" t="s">
        <v>1</v>
      </c>
      <c r="N469" s="241" t="s">
        <v>41</v>
      </c>
      <c r="O469" s="71"/>
      <c r="P469" s="201">
        <f>O469*H469</f>
        <v>0</v>
      </c>
      <c r="Q469" s="201">
        <v>2.1000000000000001E-4</v>
      </c>
      <c r="R469" s="201">
        <f>Q469*H469</f>
        <v>2.1000000000000001E-4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2738</v>
      </c>
      <c r="AT469" s="203" t="s">
        <v>394</v>
      </c>
      <c r="AU469" s="203" t="s">
        <v>84</v>
      </c>
      <c r="AY469" s="17" t="s">
        <v>272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16</v>
      </c>
      <c r="BK469" s="204">
        <f>ROUND(I469*H469,2)</f>
        <v>0</v>
      </c>
      <c r="BL469" s="17" t="s">
        <v>765</v>
      </c>
      <c r="BM469" s="203" t="s">
        <v>9203</v>
      </c>
    </row>
    <row r="470" spans="1:65" s="14" customFormat="1" ht="11.25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84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2" customFormat="1" ht="33" customHeight="1">
      <c r="A471" s="34"/>
      <c r="B471" s="35"/>
      <c r="C471" s="192" t="s">
        <v>1942</v>
      </c>
      <c r="D471" s="192" t="s">
        <v>274</v>
      </c>
      <c r="E471" s="193" t="s">
        <v>9204</v>
      </c>
      <c r="F471" s="194" t="s">
        <v>9205</v>
      </c>
      <c r="G471" s="195" t="s">
        <v>952</v>
      </c>
      <c r="H471" s="196">
        <v>1</v>
      </c>
      <c r="I471" s="197"/>
      <c r="J471" s="198">
        <f>ROUND(I471*H471,2)</f>
        <v>0</v>
      </c>
      <c r="K471" s="194" t="s">
        <v>278</v>
      </c>
      <c r="L471" s="39"/>
      <c r="M471" s="199" t="s">
        <v>1</v>
      </c>
      <c r="N471" s="200" t="s">
        <v>41</v>
      </c>
      <c r="O471" s="71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765</v>
      </c>
      <c r="AT471" s="203" t="s">
        <v>274</v>
      </c>
      <c r="AU471" s="203" t="s">
        <v>84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765</v>
      </c>
      <c r="BM471" s="203" t="s">
        <v>9206</v>
      </c>
    </row>
    <row r="472" spans="1:65" s="2" customFormat="1" ht="11.25">
      <c r="A472" s="34"/>
      <c r="B472" s="35"/>
      <c r="C472" s="36"/>
      <c r="D472" s="205" t="s">
        <v>281</v>
      </c>
      <c r="E472" s="36"/>
      <c r="F472" s="206" t="s">
        <v>9207</v>
      </c>
      <c r="G472" s="36"/>
      <c r="H472" s="36"/>
      <c r="I472" s="207"/>
      <c r="J472" s="36"/>
      <c r="K472" s="36"/>
      <c r="L472" s="39"/>
      <c r="M472" s="208"/>
      <c r="N472" s="209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281</v>
      </c>
      <c r="AU472" s="17" t="s">
        <v>84</v>
      </c>
    </row>
    <row r="473" spans="1:65" s="2" customFormat="1" ht="16.5" customHeight="1">
      <c r="A473" s="34"/>
      <c r="B473" s="35"/>
      <c r="C473" s="232" t="s">
        <v>1954</v>
      </c>
      <c r="D473" s="232" t="s">
        <v>394</v>
      </c>
      <c r="E473" s="233" t="s">
        <v>9208</v>
      </c>
      <c r="F473" s="234" t="s">
        <v>9209</v>
      </c>
      <c r="G473" s="235" t="s">
        <v>952</v>
      </c>
      <c r="H473" s="236">
        <v>1</v>
      </c>
      <c r="I473" s="237"/>
      <c r="J473" s="238">
        <f>ROUND(I473*H473,2)</f>
        <v>0</v>
      </c>
      <c r="K473" s="234" t="s">
        <v>1</v>
      </c>
      <c r="L473" s="239"/>
      <c r="M473" s="240" t="s">
        <v>1</v>
      </c>
      <c r="N473" s="241" t="s">
        <v>41</v>
      </c>
      <c r="O473" s="71"/>
      <c r="P473" s="201">
        <f>O473*H473</f>
        <v>0</v>
      </c>
      <c r="Q473" s="201">
        <v>0</v>
      </c>
      <c r="R473" s="201">
        <f>Q473*H473</f>
        <v>0</v>
      </c>
      <c r="S473" s="201">
        <v>0</v>
      </c>
      <c r="T473" s="202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2738</v>
      </c>
      <c r="AT473" s="203" t="s">
        <v>394</v>
      </c>
      <c r="AU473" s="203" t="s">
        <v>84</v>
      </c>
      <c r="AY473" s="17" t="s">
        <v>272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7" t="s">
        <v>16</v>
      </c>
      <c r="BK473" s="204">
        <f>ROUND(I473*H473,2)</f>
        <v>0</v>
      </c>
      <c r="BL473" s="17" t="s">
        <v>765</v>
      </c>
      <c r="BM473" s="203" t="s">
        <v>9210</v>
      </c>
    </row>
    <row r="474" spans="1:65" s="14" customFormat="1" ht="11.25">
      <c r="B474" s="221"/>
      <c r="C474" s="222"/>
      <c r="D474" s="212" t="s">
        <v>283</v>
      </c>
      <c r="E474" s="223" t="s">
        <v>1</v>
      </c>
      <c r="F474" s="224" t="s">
        <v>16</v>
      </c>
      <c r="G474" s="222"/>
      <c r="H474" s="225">
        <v>1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84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2" customFormat="1" ht="16.5" customHeight="1">
      <c r="A475" s="34"/>
      <c r="B475" s="35"/>
      <c r="C475" s="232" t="s">
        <v>1959</v>
      </c>
      <c r="D475" s="232" t="s">
        <v>394</v>
      </c>
      <c r="E475" s="233" t="s">
        <v>9211</v>
      </c>
      <c r="F475" s="234" t="s">
        <v>9212</v>
      </c>
      <c r="G475" s="235" t="s">
        <v>952</v>
      </c>
      <c r="H475" s="236">
        <v>1</v>
      </c>
      <c r="I475" s="237"/>
      <c r="J475" s="238">
        <f>ROUND(I475*H475,2)</f>
        <v>0</v>
      </c>
      <c r="K475" s="234" t="s">
        <v>1</v>
      </c>
      <c r="L475" s="239"/>
      <c r="M475" s="240" t="s">
        <v>1</v>
      </c>
      <c r="N475" s="241" t="s">
        <v>41</v>
      </c>
      <c r="O475" s="71"/>
      <c r="P475" s="201">
        <f>O475*H475</f>
        <v>0</v>
      </c>
      <c r="Q475" s="201">
        <v>0</v>
      </c>
      <c r="R475" s="201">
        <f>Q475*H475</f>
        <v>0</v>
      </c>
      <c r="S475" s="201">
        <v>0</v>
      </c>
      <c r="T475" s="202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2738</v>
      </c>
      <c r="AT475" s="203" t="s">
        <v>394</v>
      </c>
      <c r="AU475" s="203" t="s">
        <v>84</v>
      </c>
      <c r="AY475" s="17" t="s">
        <v>272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7" t="s">
        <v>16</v>
      </c>
      <c r="BK475" s="204">
        <f>ROUND(I475*H475,2)</f>
        <v>0</v>
      </c>
      <c r="BL475" s="17" t="s">
        <v>765</v>
      </c>
      <c r="BM475" s="203" t="s">
        <v>9213</v>
      </c>
    </row>
    <row r="476" spans="1:65" s="14" customFormat="1" ht="11.25">
      <c r="B476" s="221"/>
      <c r="C476" s="222"/>
      <c r="D476" s="212" t="s">
        <v>283</v>
      </c>
      <c r="E476" s="223" t="s">
        <v>1</v>
      </c>
      <c r="F476" s="224" t="s">
        <v>16</v>
      </c>
      <c r="G476" s="222"/>
      <c r="H476" s="225">
        <v>1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84</v>
      </c>
      <c r="AV476" s="14" t="s">
        <v>84</v>
      </c>
      <c r="AW476" s="14" t="s">
        <v>32</v>
      </c>
      <c r="AX476" s="14" t="s">
        <v>76</v>
      </c>
      <c r="AY476" s="231" t="s">
        <v>272</v>
      </c>
    </row>
    <row r="477" spans="1:65" s="2" customFormat="1" ht="24.2" customHeight="1">
      <c r="A477" s="34"/>
      <c r="B477" s="35"/>
      <c r="C477" s="192" t="s">
        <v>1967</v>
      </c>
      <c r="D477" s="192" t="s">
        <v>274</v>
      </c>
      <c r="E477" s="193" t="s">
        <v>9214</v>
      </c>
      <c r="F477" s="194" t="s">
        <v>9215</v>
      </c>
      <c r="G477" s="195" t="s">
        <v>952</v>
      </c>
      <c r="H477" s="196">
        <v>2</v>
      </c>
      <c r="I477" s="197"/>
      <c r="J477" s="198">
        <f>ROUND(I477*H477,2)</f>
        <v>0</v>
      </c>
      <c r="K477" s="194" t="s">
        <v>278</v>
      </c>
      <c r="L477" s="39"/>
      <c r="M477" s="199" t="s">
        <v>1</v>
      </c>
      <c r="N477" s="200" t="s">
        <v>41</v>
      </c>
      <c r="O477" s="71"/>
      <c r="P477" s="201">
        <f>O477*H477</f>
        <v>0</v>
      </c>
      <c r="Q477" s="201">
        <v>0</v>
      </c>
      <c r="R477" s="201">
        <f>Q477*H477</f>
        <v>0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765</v>
      </c>
      <c r="AT477" s="203" t="s">
        <v>274</v>
      </c>
      <c r="AU477" s="203" t="s">
        <v>84</v>
      </c>
      <c r="AY477" s="17" t="s">
        <v>272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16</v>
      </c>
      <c r="BK477" s="204">
        <f>ROUND(I477*H477,2)</f>
        <v>0</v>
      </c>
      <c r="BL477" s="17" t="s">
        <v>765</v>
      </c>
      <c r="BM477" s="203" t="s">
        <v>9216</v>
      </c>
    </row>
    <row r="478" spans="1:65" s="2" customFormat="1" ht="11.25">
      <c r="A478" s="34"/>
      <c r="B478" s="35"/>
      <c r="C478" s="36"/>
      <c r="D478" s="205" t="s">
        <v>281</v>
      </c>
      <c r="E478" s="36"/>
      <c r="F478" s="206" t="s">
        <v>9217</v>
      </c>
      <c r="G478" s="36"/>
      <c r="H478" s="36"/>
      <c r="I478" s="207"/>
      <c r="J478" s="36"/>
      <c r="K478" s="36"/>
      <c r="L478" s="39"/>
      <c r="M478" s="208"/>
      <c r="N478" s="209"/>
      <c r="O478" s="71"/>
      <c r="P478" s="71"/>
      <c r="Q478" s="71"/>
      <c r="R478" s="71"/>
      <c r="S478" s="71"/>
      <c r="T478" s="72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281</v>
      </c>
      <c r="AU478" s="17" t="s">
        <v>84</v>
      </c>
    </row>
    <row r="479" spans="1:65" s="2" customFormat="1" ht="16.5" customHeight="1">
      <c r="A479" s="34"/>
      <c r="B479" s="35"/>
      <c r="C479" s="232" t="s">
        <v>1972</v>
      </c>
      <c r="D479" s="232" t="s">
        <v>394</v>
      </c>
      <c r="E479" s="233" t="s">
        <v>8918</v>
      </c>
      <c r="F479" s="234" t="s">
        <v>8919</v>
      </c>
      <c r="G479" s="235" t="s">
        <v>5242</v>
      </c>
      <c r="H479" s="236">
        <v>23</v>
      </c>
      <c r="I479" s="237"/>
      <c r="J479" s="238">
        <f>ROUND(I479*H479,2)</f>
        <v>0</v>
      </c>
      <c r="K479" s="234" t="s">
        <v>1</v>
      </c>
      <c r="L479" s="239"/>
      <c r="M479" s="240" t="s">
        <v>1</v>
      </c>
      <c r="N479" s="241" t="s">
        <v>41</v>
      </c>
      <c r="O479" s="71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1541</v>
      </c>
      <c r="AT479" s="203" t="s">
        <v>394</v>
      </c>
      <c r="AU479" s="203" t="s">
        <v>84</v>
      </c>
      <c r="AY479" s="17" t="s">
        <v>272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7" t="s">
        <v>16</v>
      </c>
      <c r="BK479" s="204">
        <f>ROUND(I479*H479,2)</f>
        <v>0</v>
      </c>
      <c r="BL479" s="17" t="s">
        <v>1541</v>
      </c>
      <c r="BM479" s="203" t="s">
        <v>9218</v>
      </c>
    </row>
    <row r="480" spans="1:65" s="14" customFormat="1" ht="11.25">
      <c r="B480" s="221"/>
      <c r="C480" s="222"/>
      <c r="D480" s="212" t="s">
        <v>283</v>
      </c>
      <c r="E480" s="223" t="s">
        <v>1</v>
      </c>
      <c r="F480" s="224" t="s">
        <v>9219</v>
      </c>
      <c r="G480" s="222"/>
      <c r="H480" s="225">
        <v>23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283</v>
      </c>
      <c r="AU480" s="231" t="s">
        <v>84</v>
      </c>
      <c r="AV480" s="14" t="s">
        <v>84</v>
      </c>
      <c r="AW480" s="14" t="s">
        <v>32</v>
      </c>
      <c r="AX480" s="14" t="s">
        <v>76</v>
      </c>
      <c r="AY480" s="231" t="s">
        <v>272</v>
      </c>
    </row>
    <row r="481" spans="1:65" s="2" customFormat="1" ht="16.5" customHeight="1">
      <c r="A481" s="34"/>
      <c r="B481" s="35"/>
      <c r="C481" s="232" t="s">
        <v>1981</v>
      </c>
      <c r="D481" s="232" t="s">
        <v>394</v>
      </c>
      <c r="E481" s="233" t="s">
        <v>9109</v>
      </c>
      <c r="F481" s="234" t="s">
        <v>9110</v>
      </c>
      <c r="G481" s="235" t="s">
        <v>5242</v>
      </c>
      <c r="H481" s="236">
        <v>17</v>
      </c>
      <c r="I481" s="237"/>
      <c r="J481" s="238">
        <f>ROUND(I481*H481,2)</f>
        <v>0</v>
      </c>
      <c r="K481" s="234" t="s">
        <v>1</v>
      </c>
      <c r="L481" s="239"/>
      <c r="M481" s="240" t="s">
        <v>1</v>
      </c>
      <c r="N481" s="241" t="s">
        <v>41</v>
      </c>
      <c r="O481" s="71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1541</v>
      </c>
      <c r="AT481" s="203" t="s">
        <v>394</v>
      </c>
      <c r="AU481" s="203" t="s">
        <v>84</v>
      </c>
      <c r="AY481" s="17" t="s">
        <v>272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7" t="s">
        <v>16</v>
      </c>
      <c r="BK481" s="204">
        <f>ROUND(I481*H481,2)</f>
        <v>0</v>
      </c>
      <c r="BL481" s="17" t="s">
        <v>1541</v>
      </c>
      <c r="BM481" s="203" t="s">
        <v>9220</v>
      </c>
    </row>
    <row r="482" spans="1:65" s="14" customFormat="1" ht="11.25">
      <c r="B482" s="221"/>
      <c r="C482" s="222"/>
      <c r="D482" s="212" t="s">
        <v>283</v>
      </c>
      <c r="E482" s="223" t="s">
        <v>1</v>
      </c>
      <c r="F482" s="224" t="s">
        <v>9221</v>
      </c>
      <c r="G482" s="222"/>
      <c r="H482" s="225">
        <v>17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84</v>
      </c>
      <c r="AV482" s="14" t="s">
        <v>84</v>
      </c>
      <c r="AW482" s="14" t="s">
        <v>32</v>
      </c>
      <c r="AX482" s="14" t="s">
        <v>76</v>
      </c>
      <c r="AY482" s="231" t="s">
        <v>272</v>
      </c>
    </row>
    <row r="483" spans="1:65" s="2" customFormat="1" ht="24.2" customHeight="1">
      <c r="A483" s="34"/>
      <c r="B483" s="35"/>
      <c r="C483" s="192" t="s">
        <v>1986</v>
      </c>
      <c r="D483" s="192" t="s">
        <v>274</v>
      </c>
      <c r="E483" s="193" t="s">
        <v>8921</v>
      </c>
      <c r="F483" s="194" t="s">
        <v>8922</v>
      </c>
      <c r="G483" s="195" t="s">
        <v>952</v>
      </c>
      <c r="H483" s="196">
        <v>40</v>
      </c>
      <c r="I483" s="197"/>
      <c r="J483" s="198">
        <f>ROUND(I483*H483,2)</f>
        <v>0</v>
      </c>
      <c r="K483" s="194" t="s">
        <v>278</v>
      </c>
      <c r="L483" s="39"/>
      <c r="M483" s="199" t="s">
        <v>1</v>
      </c>
      <c r="N483" s="200" t="s">
        <v>41</v>
      </c>
      <c r="O483" s="71"/>
      <c r="P483" s="201">
        <f>O483*H483</f>
        <v>0</v>
      </c>
      <c r="Q483" s="201">
        <v>0</v>
      </c>
      <c r="R483" s="201">
        <f>Q483*H483</f>
        <v>0</v>
      </c>
      <c r="S483" s="201">
        <v>0</v>
      </c>
      <c r="T483" s="202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765</v>
      </c>
      <c r="AT483" s="203" t="s">
        <v>274</v>
      </c>
      <c r="AU483" s="203" t="s">
        <v>84</v>
      </c>
      <c r="AY483" s="17" t="s">
        <v>272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7" t="s">
        <v>16</v>
      </c>
      <c r="BK483" s="204">
        <f>ROUND(I483*H483,2)</f>
        <v>0</v>
      </c>
      <c r="BL483" s="17" t="s">
        <v>765</v>
      </c>
      <c r="BM483" s="203" t="s">
        <v>9222</v>
      </c>
    </row>
    <row r="484" spans="1:65" s="2" customFormat="1" ht="11.25">
      <c r="A484" s="34"/>
      <c r="B484" s="35"/>
      <c r="C484" s="36"/>
      <c r="D484" s="205" t="s">
        <v>281</v>
      </c>
      <c r="E484" s="36"/>
      <c r="F484" s="206" t="s">
        <v>8924</v>
      </c>
      <c r="G484" s="36"/>
      <c r="H484" s="36"/>
      <c r="I484" s="207"/>
      <c r="J484" s="36"/>
      <c r="K484" s="36"/>
      <c r="L484" s="39"/>
      <c r="M484" s="208"/>
      <c r="N484" s="209"/>
      <c r="O484" s="71"/>
      <c r="P484" s="71"/>
      <c r="Q484" s="71"/>
      <c r="R484" s="71"/>
      <c r="S484" s="71"/>
      <c r="T484" s="72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281</v>
      </c>
      <c r="AU484" s="17" t="s">
        <v>84</v>
      </c>
    </row>
    <row r="485" spans="1:65" s="2" customFormat="1" ht="16.5" customHeight="1">
      <c r="A485" s="34"/>
      <c r="B485" s="35"/>
      <c r="C485" s="232" t="s">
        <v>1999</v>
      </c>
      <c r="D485" s="232" t="s">
        <v>394</v>
      </c>
      <c r="E485" s="233" t="s">
        <v>9113</v>
      </c>
      <c r="F485" s="234" t="s">
        <v>9114</v>
      </c>
      <c r="G485" s="235" t="s">
        <v>5242</v>
      </c>
      <c r="H485" s="236">
        <v>3</v>
      </c>
      <c r="I485" s="237"/>
      <c r="J485" s="238">
        <f>ROUND(I485*H485,2)</f>
        <v>0</v>
      </c>
      <c r="K485" s="234" t="s">
        <v>1</v>
      </c>
      <c r="L485" s="239"/>
      <c r="M485" s="240" t="s">
        <v>1</v>
      </c>
      <c r="N485" s="241" t="s">
        <v>41</v>
      </c>
      <c r="O485" s="71"/>
      <c r="P485" s="201">
        <f>O485*H485</f>
        <v>0</v>
      </c>
      <c r="Q485" s="201">
        <v>0</v>
      </c>
      <c r="R485" s="201">
        <f>Q485*H485</f>
        <v>0</v>
      </c>
      <c r="S485" s="201">
        <v>0</v>
      </c>
      <c r="T485" s="202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03" t="s">
        <v>1541</v>
      </c>
      <c r="AT485" s="203" t="s">
        <v>394</v>
      </c>
      <c r="AU485" s="203" t="s">
        <v>84</v>
      </c>
      <c r="AY485" s="17" t="s">
        <v>272</v>
      </c>
      <c r="BE485" s="204">
        <f>IF(N485="základní",J485,0)</f>
        <v>0</v>
      </c>
      <c r="BF485" s="204">
        <f>IF(N485="snížená",J485,0)</f>
        <v>0</v>
      </c>
      <c r="BG485" s="204">
        <f>IF(N485="zákl. přenesená",J485,0)</f>
        <v>0</v>
      </c>
      <c r="BH485" s="204">
        <f>IF(N485="sníž. přenesená",J485,0)</f>
        <v>0</v>
      </c>
      <c r="BI485" s="204">
        <f>IF(N485="nulová",J485,0)</f>
        <v>0</v>
      </c>
      <c r="BJ485" s="17" t="s">
        <v>16</v>
      </c>
      <c r="BK485" s="204">
        <f>ROUND(I485*H485,2)</f>
        <v>0</v>
      </c>
      <c r="BL485" s="17" t="s">
        <v>1541</v>
      </c>
      <c r="BM485" s="203" t="s">
        <v>9223</v>
      </c>
    </row>
    <row r="486" spans="1:65" s="14" customFormat="1" ht="11.25">
      <c r="B486" s="221"/>
      <c r="C486" s="222"/>
      <c r="D486" s="212" t="s">
        <v>283</v>
      </c>
      <c r="E486" s="223" t="s">
        <v>1</v>
      </c>
      <c r="F486" s="224" t="s">
        <v>291</v>
      </c>
      <c r="G486" s="222"/>
      <c r="H486" s="225">
        <v>3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283</v>
      </c>
      <c r="AU486" s="231" t="s">
        <v>84</v>
      </c>
      <c r="AV486" s="14" t="s">
        <v>84</v>
      </c>
      <c r="AW486" s="14" t="s">
        <v>32</v>
      </c>
      <c r="AX486" s="14" t="s">
        <v>76</v>
      </c>
      <c r="AY486" s="231" t="s">
        <v>272</v>
      </c>
    </row>
    <row r="487" spans="1:65" s="2" customFormat="1" ht="24.2" customHeight="1">
      <c r="A487" s="34"/>
      <c r="B487" s="35"/>
      <c r="C487" s="192" t="s">
        <v>2006</v>
      </c>
      <c r="D487" s="192" t="s">
        <v>274</v>
      </c>
      <c r="E487" s="193" t="s">
        <v>9116</v>
      </c>
      <c r="F487" s="194" t="s">
        <v>9117</v>
      </c>
      <c r="G487" s="195" t="s">
        <v>952</v>
      </c>
      <c r="H487" s="196">
        <v>3</v>
      </c>
      <c r="I487" s="197"/>
      <c r="J487" s="198">
        <f>ROUND(I487*H487,2)</f>
        <v>0</v>
      </c>
      <c r="K487" s="194" t="s">
        <v>278</v>
      </c>
      <c r="L487" s="39"/>
      <c r="M487" s="199" t="s">
        <v>1</v>
      </c>
      <c r="N487" s="200" t="s">
        <v>41</v>
      </c>
      <c r="O487" s="71"/>
      <c r="P487" s="201">
        <f>O487*H487</f>
        <v>0</v>
      </c>
      <c r="Q487" s="201">
        <v>0</v>
      </c>
      <c r="R487" s="201">
        <f>Q487*H487</f>
        <v>0</v>
      </c>
      <c r="S487" s="201">
        <v>0</v>
      </c>
      <c r="T487" s="202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03" t="s">
        <v>765</v>
      </c>
      <c r="AT487" s="203" t="s">
        <v>274</v>
      </c>
      <c r="AU487" s="203" t="s">
        <v>84</v>
      </c>
      <c r="AY487" s="17" t="s">
        <v>272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17" t="s">
        <v>16</v>
      </c>
      <c r="BK487" s="204">
        <f>ROUND(I487*H487,2)</f>
        <v>0</v>
      </c>
      <c r="BL487" s="17" t="s">
        <v>765</v>
      </c>
      <c r="BM487" s="203" t="s">
        <v>9224</v>
      </c>
    </row>
    <row r="488" spans="1:65" s="2" customFormat="1" ht="11.25">
      <c r="A488" s="34"/>
      <c r="B488" s="35"/>
      <c r="C488" s="36"/>
      <c r="D488" s="205" t="s">
        <v>281</v>
      </c>
      <c r="E488" s="36"/>
      <c r="F488" s="206" t="s">
        <v>9119</v>
      </c>
      <c r="G488" s="36"/>
      <c r="H488" s="36"/>
      <c r="I488" s="207"/>
      <c r="J488" s="36"/>
      <c r="K488" s="36"/>
      <c r="L488" s="39"/>
      <c r="M488" s="208"/>
      <c r="N488" s="209"/>
      <c r="O488" s="71"/>
      <c r="P488" s="71"/>
      <c r="Q488" s="71"/>
      <c r="R488" s="71"/>
      <c r="S488" s="71"/>
      <c r="T488" s="72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281</v>
      </c>
      <c r="AU488" s="17" t="s">
        <v>84</v>
      </c>
    </row>
    <row r="489" spans="1:65" s="2" customFormat="1" ht="16.5" customHeight="1">
      <c r="A489" s="34"/>
      <c r="B489" s="35"/>
      <c r="C489" s="232" t="s">
        <v>2011</v>
      </c>
      <c r="D489" s="232" t="s">
        <v>394</v>
      </c>
      <c r="E489" s="233" t="s">
        <v>9225</v>
      </c>
      <c r="F489" s="234" t="s">
        <v>9226</v>
      </c>
      <c r="G489" s="235" t="s">
        <v>5242</v>
      </c>
      <c r="H489" s="236">
        <v>9</v>
      </c>
      <c r="I489" s="237"/>
      <c r="J489" s="238">
        <f>ROUND(I489*H489,2)</f>
        <v>0</v>
      </c>
      <c r="K489" s="234" t="s">
        <v>1</v>
      </c>
      <c r="L489" s="239"/>
      <c r="M489" s="240" t="s">
        <v>1</v>
      </c>
      <c r="N489" s="241" t="s">
        <v>41</v>
      </c>
      <c r="O489" s="71"/>
      <c r="P489" s="201">
        <f>O489*H489</f>
        <v>0</v>
      </c>
      <c r="Q489" s="201">
        <v>0</v>
      </c>
      <c r="R489" s="201">
        <f>Q489*H489</f>
        <v>0</v>
      </c>
      <c r="S489" s="201">
        <v>0</v>
      </c>
      <c r="T489" s="202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3" t="s">
        <v>1541</v>
      </c>
      <c r="AT489" s="203" t="s">
        <v>394</v>
      </c>
      <c r="AU489" s="203" t="s">
        <v>84</v>
      </c>
      <c r="AY489" s="17" t="s">
        <v>272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17" t="s">
        <v>16</v>
      </c>
      <c r="BK489" s="204">
        <f>ROUND(I489*H489,2)</f>
        <v>0</v>
      </c>
      <c r="BL489" s="17" t="s">
        <v>1541</v>
      </c>
      <c r="BM489" s="203" t="s">
        <v>9227</v>
      </c>
    </row>
    <row r="490" spans="1:65" s="14" customFormat="1" ht="11.25">
      <c r="B490" s="221"/>
      <c r="C490" s="222"/>
      <c r="D490" s="212" t="s">
        <v>283</v>
      </c>
      <c r="E490" s="223" t="s">
        <v>1</v>
      </c>
      <c r="F490" s="224" t="s">
        <v>2526</v>
      </c>
      <c r="G490" s="222"/>
      <c r="H490" s="225">
        <v>9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283</v>
      </c>
      <c r="AU490" s="231" t="s">
        <v>84</v>
      </c>
      <c r="AV490" s="14" t="s">
        <v>84</v>
      </c>
      <c r="AW490" s="14" t="s">
        <v>32</v>
      </c>
      <c r="AX490" s="14" t="s">
        <v>76</v>
      </c>
      <c r="AY490" s="231" t="s">
        <v>272</v>
      </c>
    </row>
    <row r="491" spans="1:65" s="2" customFormat="1" ht="24.2" customHeight="1">
      <c r="A491" s="34"/>
      <c r="B491" s="35"/>
      <c r="C491" s="192" t="s">
        <v>2020</v>
      </c>
      <c r="D491" s="192" t="s">
        <v>274</v>
      </c>
      <c r="E491" s="193" t="s">
        <v>9228</v>
      </c>
      <c r="F491" s="194" t="s">
        <v>9229</v>
      </c>
      <c r="G491" s="195" t="s">
        <v>952</v>
      </c>
      <c r="H491" s="196">
        <v>9</v>
      </c>
      <c r="I491" s="197"/>
      <c r="J491" s="198">
        <f>ROUND(I491*H491,2)</f>
        <v>0</v>
      </c>
      <c r="K491" s="194" t="s">
        <v>278</v>
      </c>
      <c r="L491" s="39"/>
      <c r="M491" s="199" t="s">
        <v>1</v>
      </c>
      <c r="N491" s="200" t="s">
        <v>41</v>
      </c>
      <c r="O491" s="71"/>
      <c r="P491" s="201">
        <f>O491*H491</f>
        <v>0</v>
      </c>
      <c r="Q491" s="201">
        <v>0</v>
      </c>
      <c r="R491" s="201">
        <f>Q491*H491</f>
        <v>0</v>
      </c>
      <c r="S491" s="201">
        <v>0</v>
      </c>
      <c r="T491" s="202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03" t="s">
        <v>765</v>
      </c>
      <c r="AT491" s="203" t="s">
        <v>274</v>
      </c>
      <c r="AU491" s="203" t="s">
        <v>84</v>
      </c>
      <c r="AY491" s="17" t="s">
        <v>272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17" t="s">
        <v>16</v>
      </c>
      <c r="BK491" s="204">
        <f>ROUND(I491*H491,2)</f>
        <v>0</v>
      </c>
      <c r="BL491" s="17" t="s">
        <v>765</v>
      </c>
      <c r="BM491" s="203" t="s">
        <v>9230</v>
      </c>
    </row>
    <row r="492" spans="1:65" s="2" customFormat="1" ht="11.25">
      <c r="A492" s="34"/>
      <c r="B492" s="35"/>
      <c r="C492" s="36"/>
      <c r="D492" s="205" t="s">
        <v>281</v>
      </c>
      <c r="E492" s="36"/>
      <c r="F492" s="206" t="s">
        <v>9231</v>
      </c>
      <c r="G492" s="36"/>
      <c r="H492" s="36"/>
      <c r="I492" s="207"/>
      <c r="J492" s="36"/>
      <c r="K492" s="36"/>
      <c r="L492" s="39"/>
      <c r="M492" s="208"/>
      <c r="N492" s="209"/>
      <c r="O492" s="71"/>
      <c r="P492" s="71"/>
      <c r="Q492" s="71"/>
      <c r="R492" s="71"/>
      <c r="S492" s="71"/>
      <c r="T492" s="72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281</v>
      </c>
      <c r="AU492" s="17" t="s">
        <v>84</v>
      </c>
    </row>
    <row r="493" spans="1:65" s="12" customFormat="1" ht="22.9" customHeight="1">
      <c r="B493" s="176"/>
      <c r="C493" s="177"/>
      <c r="D493" s="178" t="s">
        <v>75</v>
      </c>
      <c r="E493" s="190" t="s">
        <v>9232</v>
      </c>
      <c r="F493" s="190" t="s">
        <v>9233</v>
      </c>
      <c r="G493" s="177"/>
      <c r="H493" s="177"/>
      <c r="I493" s="180"/>
      <c r="J493" s="191">
        <f>BK493</f>
        <v>0</v>
      </c>
      <c r="K493" s="177"/>
      <c r="L493" s="182"/>
      <c r="M493" s="183"/>
      <c r="N493" s="184"/>
      <c r="O493" s="184"/>
      <c r="P493" s="185">
        <f>SUM(P494:P593)</f>
        <v>0</v>
      </c>
      <c r="Q493" s="184"/>
      <c r="R493" s="185">
        <f>SUM(R494:R593)</f>
        <v>2.1000000000000001E-4</v>
      </c>
      <c r="S493" s="184"/>
      <c r="T493" s="186">
        <f>SUM(T494:T593)</f>
        <v>0</v>
      </c>
      <c r="AR493" s="187" t="s">
        <v>291</v>
      </c>
      <c r="AT493" s="188" t="s">
        <v>75</v>
      </c>
      <c r="AU493" s="188" t="s">
        <v>16</v>
      </c>
      <c r="AY493" s="187" t="s">
        <v>272</v>
      </c>
      <c r="BK493" s="189">
        <f>SUM(BK494:BK593)</f>
        <v>0</v>
      </c>
    </row>
    <row r="494" spans="1:65" s="2" customFormat="1" ht="55.5" customHeight="1">
      <c r="A494" s="34"/>
      <c r="B494" s="35"/>
      <c r="C494" s="232" t="s">
        <v>2029</v>
      </c>
      <c r="D494" s="232" t="s">
        <v>394</v>
      </c>
      <c r="E494" s="233" t="s">
        <v>9234</v>
      </c>
      <c r="F494" s="234" t="s">
        <v>9235</v>
      </c>
      <c r="G494" s="235" t="s">
        <v>5242</v>
      </c>
      <c r="H494" s="236">
        <v>1</v>
      </c>
      <c r="I494" s="237"/>
      <c r="J494" s="238">
        <f>ROUND(I494*H494,2)</f>
        <v>0</v>
      </c>
      <c r="K494" s="234" t="s">
        <v>1</v>
      </c>
      <c r="L494" s="239"/>
      <c r="M494" s="240" t="s">
        <v>1</v>
      </c>
      <c r="N494" s="241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1541</v>
      </c>
      <c r="AT494" s="203" t="s">
        <v>394</v>
      </c>
      <c r="AU494" s="203" t="s">
        <v>84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1541</v>
      </c>
      <c r="BM494" s="203" t="s">
        <v>9236</v>
      </c>
    </row>
    <row r="495" spans="1:65" s="14" customFormat="1" ht="11.25">
      <c r="B495" s="221"/>
      <c r="C495" s="222"/>
      <c r="D495" s="212" t="s">
        <v>283</v>
      </c>
      <c r="E495" s="223" t="s">
        <v>1</v>
      </c>
      <c r="F495" s="224" t="s">
        <v>16</v>
      </c>
      <c r="G495" s="222"/>
      <c r="H495" s="225">
        <v>1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283</v>
      </c>
      <c r="AU495" s="231" t="s">
        <v>84</v>
      </c>
      <c r="AV495" s="14" t="s">
        <v>84</v>
      </c>
      <c r="AW495" s="14" t="s">
        <v>32</v>
      </c>
      <c r="AX495" s="14" t="s">
        <v>76</v>
      </c>
      <c r="AY495" s="231" t="s">
        <v>272</v>
      </c>
    </row>
    <row r="496" spans="1:65" s="2" customFormat="1" ht="24.2" customHeight="1">
      <c r="A496" s="34"/>
      <c r="B496" s="35"/>
      <c r="C496" s="192" t="s">
        <v>2034</v>
      </c>
      <c r="D496" s="192" t="s">
        <v>274</v>
      </c>
      <c r="E496" s="193" t="s">
        <v>9237</v>
      </c>
      <c r="F496" s="194" t="s">
        <v>9238</v>
      </c>
      <c r="G496" s="195" t="s">
        <v>952</v>
      </c>
      <c r="H496" s="196">
        <v>1</v>
      </c>
      <c r="I496" s="197"/>
      <c r="J496" s="198">
        <f>ROUND(I496*H496,2)</f>
        <v>0</v>
      </c>
      <c r="K496" s="194" t="s">
        <v>278</v>
      </c>
      <c r="L496" s="39"/>
      <c r="M496" s="199" t="s">
        <v>1</v>
      </c>
      <c r="N496" s="200" t="s">
        <v>41</v>
      </c>
      <c r="O496" s="71"/>
      <c r="P496" s="201">
        <f>O496*H496</f>
        <v>0</v>
      </c>
      <c r="Q496" s="201">
        <v>0</v>
      </c>
      <c r="R496" s="201">
        <f>Q496*H496</f>
        <v>0</v>
      </c>
      <c r="S496" s="201">
        <v>0</v>
      </c>
      <c r="T496" s="202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03" t="s">
        <v>358</v>
      </c>
      <c r="AT496" s="203" t="s">
        <v>274</v>
      </c>
      <c r="AU496" s="203" t="s">
        <v>84</v>
      </c>
      <c r="AY496" s="17" t="s">
        <v>272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17" t="s">
        <v>16</v>
      </c>
      <c r="BK496" s="204">
        <f>ROUND(I496*H496,2)</f>
        <v>0</v>
      </c>
      <c r="BL496" s="17" t="s">
        <v>358</v>
      </c>
      <c r="BM496" s="203" t="s">
        <v>9239</v>
      </c>
    </row>
    <row r="497" spans="1:65" s="2" customFormat="1" ht="11.25">
      <c r="A497" s="34"/>
      <c r="B497" s="35"/>
      <c r="C497" s="36"/>
      <c r="D497" s="205" t="s">
        <v>281</v>
      </c>
      <c r="E497" s="36"/>
      <c r="F497" s="206" t="s">
        <v>9240</v>
      </c>
      <c r="G497" s="36"/>
      <c r="H497" s="36"/>
      <c r="I497" s="207"/>
      <c r="J497" s="36"/>
      <c r="K497" s="36"/>
      <c r="L497" s="39"/>
      <c r="M497" s="208"/>
      <c r="N497" s="209"/>
      <c r="O497" s="71"/>
      <c r="P497" s="71"/>
      <c r="Q497" s="71"/>
      <c r="R497" s="71"/>
      <c r="S497" s="71"/>
      <c r="T497" s="72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281</v>
      </c>
      <c r="AU497" s="17" t="s">
        <v>84</v>
      </c>
    </row>
    <row r="498" spans="1:65" s="2" customFormat="1" ht="37.9" customHeight="1">
      <c r="A498" s="34"/>
      <c r="B498" s="35"/>
      <c r="C498" s="232" t="s">
        <v>2044</v>
      </c>
      <c r="D498" s="232" t="s">
        <v>394</v>
      </c>
      <c r="E498" s="233" t="s">
        <v>9032</v>
      </c>
      <c r="F498" s="234" t="s">
        <v>9033</v>
      </c>
      <c r="G498" s="235" t="s">
        <v>5242</v>
      </c>
      <c r="H498" s="236">
        <v>1</v>
      </c>
      <c r="I498" s="237"/>
      <c r="J498" s="238">
        <f>ROUND(I498*H498,2)</f>
        <v>0</v>
      </c>
      <c r="K498" s="234" t="s">
        <v>1</v>
      </c>
      <c r="L498" s="239"/>
      <c r="M498" s="240" t="s">
        <v>1</v>
      </c>
      <c r="N498" s="241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2738</v>
      </c>
      <c r="AT498" s="203" t="s">
        <v>394</v>
      </c>
      <c r="AU498" s="203" t="s">
        <v>84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765</v>
      </c>
      <c r="BM498" s="203" t="s">
        <v>9241</v>
      </c>
    </row>
    <row r="499" spans="1:65" s="14" customFormat="1" ht="11.25">
      <c r="B499" s="221"/>
      <c r="C499" s="222"/>
      <c r="D499" s="212" t="s">
        <v>283</v>
      </c>
      <c r="E499" s="223" t="s">
        <v>1</v>
      </c>
      <c r="F499" s="224" t="s">
        <v>16</v>
      </c>
      <c r="G499" s="222"/>
      <c r="H499" s="225">
        <v>1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283</v>
      </c>
      <c r="AU499" s="231" t="s">
        <v>84</v>
      </c>
      <c r="AV499" s="14" t="s">
        <v>84</v>
      </c>
      <c r="AW499" s="14" t="s">
        <v>32</v>
      </c>
      <c r="AX499" s="14" t="s">
        <v>76</v>
      </c>
      <c r="AY499" s="231" t="s">
        <v>272</v>
      </c>
    </row>
    <row r="500" spans="1:65" s="2" customFormat="1" ht="33" customHeight="1">
      <c r="A500" s="34"/>
      <c r="B500" s="35"/>
      <c r="C500" s="192" t="s">
        <v>2051</v>
      </c>
      <c r="D500" s="192" t="s">
        <v>274</v>
      </c>
      <c r="E500" s="193" t="s">
        <v>9035</v>
      </c>
      <c r="F500" s="194" t="s">
        <v>9036</v>
      </c>
      <c r="G500" s="195" t="s">
        <v>952</v>
      </c>
      <c r="H500" s="196">
        <v>1</v>
      </c>
      <c r="I500" s="197"/>
      <c r="J500" s="198">
        <f>ROUND(I500*H500,2)</f>
        <v>0</v>
      </c>
      <c r="K500" s="194" t="s">
        <v>278</v>
      </c>
      <c r="L500" s="39"/>
      <c r="M500" s="199" t="s">
        <v>1</v>
      </c>
      <c r="N500" s="200" t="s">
        <v>41</v>
      </c>
      <c r="O500" s="71"/>
      <c r="P500" s="201">
        <f>O500*H500</f>
        <v>0</v>
      </c>
      <c r="Q500" s="201">
        <v>0</v>
      </c>
      <c r="R500" s="201">
        <f>Q500*H500</f>
        <v>0</v>
      </c>
      <c r="S500" s="201">
        <v>0</v>
      </c>
      <c r="T500" s="202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3" t="s">
        <v>765</v>
      </c>
      <c r="AT500" s="203" t="s">
        <v>274</v>
      </c>
      <c r="AU500" s="203" t="s">
        <v>84</v>
      </c>
      <c r="AY500" s="17" t="s">
        <v>272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7" t="s">
        <v>16</v>
      </c>
      <c r="BK500" s="204">
        <f>ROUND(I500*H500,2)</f>
        <v>0</v>
      </c>
      <c r="BL500" s="17" t="s">
        <v>765</v>
      </c>
      <c r="BM500" s="203" t="s">
        <v>9242</v>
      </c>
    </row>
    <row r="501" spans="1:65" s="2" customFormat="1" ht="11.25">
      <c r="A501" s="34"/>
      <c r="B501" s="35"/>
      <c r="C501" s="36"/>
      <c r="D501" s="205" t="s">
        <v>281</v>
      </c>
      <c r="E501" s="36"/>
      <c r="F501" s="206" t="s">
        <v>9038</v>
      </c>
      <c r="G501" s="36"/>
      <c r="H501" s="36"/>
      <c r="I501" s="207"/>
      <c r="J501" s="36"/>
      <c r="K501" s="36"/>
      <c r="L501" s="39"/>
      <c r="M501" s="208"/>
      <c r="N501" s="209"/>
      <c r="O501" s="71"/>
      <c r="P501" s="71"/>
      <c r="Q501" s="71"/>
      <c r="R501" s="71"/>
      <c r="S501" s="71"/>
      <c r="T501" s="72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7" t="s">
        <v>281</v>
      </c>
      <c r="AU501" s="17" t="s">
        <v>84</v>
      </c>
    </row>
    <row r="502" spans="1:65" s="2" customFormat="1" ht="37.9" customHeight="1">
      <c r="A502" s="34"/>
      <c r="B502" s="35"/>
      <c r="C502" s="232" t="s">
        <v>2066</v>
      </c>
      <c r="D502" s="232" t="s">
        <v>394</v>
      </c>
      <c r="E502" s="233" t="s">
        <v>9039</v>
      </c>
      <c r="F502" s="234" t="s">
        <v>9040</v>
      </c>
      <c r="G502" s="235" t="s">
        <v>5242</v>
      </c>
      <c r="H502" s="236">
        <v>2</v>
      </c>
      <c r="I502" s="237"/>
      <c r="J502" s="238">
        <f>ROUND(I502*H502,2)</f>
        <v>0</v>
      </c>
      <c r="K502" s="234" t="s">
        <v>1</v>
      </c>
      <c r="L502" s="239"/>
      <c r="M502" s="240" t="s">
        <v>1</v>
      </c>
      <c r="N502" s="241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2738</v>
      </c>
      <c r="AT502" s="203" t="s">
        <v>394</v>
      </c>
      <c r="AU502" s="203" t="s">
        <v>84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765</v>
      </c>
      <c r="BM502" s="203" t="s">
        <v>9243</v>
      </c>
    </row>
    <row r="503" spans="1:65" s="14" customFormat="1" ht="11.25">
      <c r="B503" s="221"/>
      <c r="C503" s="222"/>
      <c r="D503" s="212" t="s">
        <v>283</v>
      </c>
      <c r="E503" s="223" t="s">
        <v>1</v>
      </c>
      <c r="F503" s="224" t="s">
        <v>84</v>
      </c>
      <c r="G503" s="222"/>
      <c r="H503" s="225">
        <v>2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283</v>
      </c>
      <c r="AU503" s="231" t="s">
        <v>84</v>
      </c>
      <c r="AV503" s="14" t="s">
        <v>84</v>
      </c>
      <c r="AW503" s="14" t="s">
        <v>32</v>
      </c>
      <c r="AX503" s="14" t="s">
        <v>76</v>
      </c>
      <c r="AY503" s="231" t="s">
        <v>272</v>
      </c>
    </row>
    <row r="504" spans="1:65" s="2" customFormat="1" ht="33" customHeight="1">
      <c r="A504" s="34"/>
      <c r="B504" s="35"/>
      <c r="C504" s="192" t="s">
        <v>2071</v>
      </c>
      <c r="D504" s="192" t="s">
        <v>274</v>
      </c>
      <c r="E504" s="193" t="s">
        <v>9042</v>
      </c>
      <c r="F504" s="194" t="s">
        <v>9043</v>
      </c>
      <c r="G504" s="195" t="s">
        <v>952</v>
      </c>
      <c r="H504" s="196">
        <v>2</v>
      </c>
      <c r="I504" s="197"/>
      <c r="J504" s="198">
        <f>ROUND(I504*H504,2)</f>
        <v>0</v>
      </c>
      <c r="K504" s="194" t="s">
        <v>278</v>
      </c>
      <c r="L504" s="39"/>
      <c r="M504" s="199" t="s">
        <v>1</v>
      </c>
      <c r="N504" s="200" t="s">
        <v>41</v>
      </c>
      <c r="O504" s="71"/>
      <c r="P504" s="201">
        <f>O504*H504</f>
        <v>0</v>
      </c>
      <c r="Q504" s="201">
        <v>0</v>
      </c>
      <c r="R504" s="201">
        <f>Q504*H504</f>
        <v>0</v>
      </c>
      <c r="S504" s="201">
        <v>0</v>
      </c>
      <c r="T504" s="202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203" t="s">
        <v>765</v>
      </c>
      <c r="AT504" s="203" t="s">
        <v>274</v>
      </c>
      <c r="AU504" s="203" t="s">
        <v>84</v>
      </c>
      <c r="AY504" s="17" t="s">
        <v>272</v>
      </c>
      <c r="BE504" s="204">
        <f>IF(N504="základní",J504,0)</f>
        <v>0</v>
      </c>
      <c r="BF504" s="204">
        <f>IF(N504="snížená",J504,0)</f>
        <v>0</v>
      </c>
      <c r="BG504" s="204">
        <f>IF(N504="zákl. přenesená",J504,0)</f>
        <v>0</v>
      </c>
      <c r="BH504" s="204">
        <f>IF(N504="sníž. přenesená",J504,0)</f>
        <v>0</v>
      </c>
      <c r="BI504" s="204">
        <f>IF(N504="nulová",J504,0)</f>
        <v>0</v>
      </c>
      <c r="BJ504" s="17" t="s">
        <v>16</v>
      </c>
      <c r="BK504" s="204">
        <f>ROUND(I504*H504,2)</f>
        <v>0</v>
      </c>
      <c r="BL504" s="17" t="s">
        <v>765</v>
      </c>
      <c r="BM504" s="203" t="s">
        <v>9244</v>
      </c>
    </row>
    <row r="505" spans="1:65" s="2" customFormat="1" ht="11.25">
      <c r="A505" s="34"/>
      <c r="B505" s="35"/>
      <c r="C505" s="36"/>
      <c r="D505" s="205" t="s">
        <v>281</v>
      </c>
      <c r="E505" s="36"/>
      <c r="F505" s="206" t="s">
        <v>9045</v>
      </c>
      <c r="G505" s="36"/>
      <c r="H505" s="36"/>
      <c r="I505" s="207"/>
      <c r="J505" s="36"/>
      <c r="K505" s="36"/>
      <c r="L505" s="39"/>
      <c r="M505" s="208"/>
      <c r="N505" s="209"/>
      <c r="O505" s="71"/>
      <c r="P505" s="71"/>
      <c r="Q505" s="71"/>
      <c r="R505" s="71"/>
      <c r="S505" s="71"/>
      <c r="T505" s="72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7" t="s">
        <v>281</v>
      </c>
      <c r="AU505" s="17" t="s">
        <v>84</v>
      </c>
    </row>
    <row r="506" spans="1:65" s="2" customFormat="1" ht="24.2" customHeight="1">
      <c r="A506" s="34"/>
      <c r="B506" s="35"/>
      <c r="C506" s="232" t="s">
        <v>2079</v>
      </c>
      <c r="D506" s="232" t="s">
        <v>394</v>
      </c>
      <c r="E506" s="233" t="s">
        <v>9245</v>
      </c>
      <c r="F506" s="234" t="s">
        <v>9246</v>
      </c>
      <c r="G506" s="235" t="s">
        <v>5242</v>
      </c>
      <c r="H506" s="236">
        <v>3</v>
      </c>
      <c r="I506" s="237"/>
      <c r="J506" s="238">
        <f>ROUND(I506*H506,2)</f>
        <v>0</v>
      </c>
      <c r="K506" s="234" t="s">
        <v>1</v>
      </c>
      <c r="L506" s="239"/>
      <c r="M506" s="240" t="s">
        <v>1</v>
      </c>
      <c r="N506" s="241" t="s">
        <v>41</v>
      </c>
      <c r="O506" s="71"/>
      <c r="P506" s="201">
        <f>O506*H506</f>
        <v>0</v>
      </c>
      <c r="Q506" s="201">
        <v>0</v>
      </c>
      <c r="R506" s="201">
        <f>Q506*H506</f>
        <v>0</v>
      </c>
      <c r="S506" s="201">
        <v>0</v>
      </c>
      <c r="T506" s="202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3" t="s">
        <v>1541</v>
      </c>
      <c r="AT506" s="203" t="s">
        <v>394</v>
      </c>
      <c r="AU506" s="203" t="s">
        <v>84</v>
      </c>
      <c r="AY506" s="17" t="s">
        <v>272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7" t="s">
        <v>16</v>
      </c>
      <c r="BK506" s="204">
        <f>ROUND(I506*H506,2)</f>
        <v>0</v>
      </c>
      <c r="BL506" s="17" t="s">
        <v>1541</v>
      </c>
      <c r="BM506" s="203" t="s">
        <v>9247</v>
      </c>
    </row>
    <row r="507" spans="1:65" s="14" customFormat="1" ht="11.25">
      <c r="B507" s="221"/>
      <c r="C507" s="222"/>
      <c r="D507" s="212" t="s">
        <v>283</v>
      </c>
      <c r="E507" s="223" t="s">
        <v>1</v>
      </c>
      <c r="F507" s="224" t="s">
        <v>291</v>
      </c>
      <c r="G507" s="222"/>
      <c r="H507" s="225">
        <v>3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283</v>
      </c>
      <c r="AU507" s="231" t="s">
        <v>84</v>
      </c>
      <c r="AV507" s="14" t="s">
        <v>84</v>
      </c>
      <c r="AW507" s="14" t="s">
        <v>32</v>
      </c>
      <c r="AX507" s="14" t="s">
        <v>76</v>
      </c>
      <c r="AY507" s="231" t="s">
        <v>272</v>
      </c>
    </row>
    <row r="508" spans="1:65" s="2" customFormat="1" ht="24.2" customHeight="1">
      <c r="A508" s="34"/>
      <c r="B508" s="35"/>
      <c r="C508" s="192" t="s">
        <v>2084</v>
      </c>
      <c r="D508" s="192" t="s">
        <v>274</v>
      </c>
      <c r="E508" s="193" t="s">
        <v>9248</v>
      </c>
      <c r="F508" s="194" t="s">
        <v>9249</v>
      </c>
      <c r="G508" s="195" t="s">
        <v>952</v>
      </c>
      <c r="H508" s="196">
        <v>3</v>
      </c>
      <c r="I508" s="197"/>
      <c r="J508" s="198">
        <f>ROUND(I508*H508,2)</f>
        <v>0</v>
      </c>
      <c r="K508" s="194" t="s">
        <v>278</v>
      </c>
      <c r="L508" s="39"/>
      <c r="M508" s="199" t="s">
        <v>1</v>
      </c>
      <c r="N508" s="200" t="s">
        <v>41</v>
      </c>
      <c r="O508" s="71"/>
      <c r="P508" s="201">
        <f>O508*H508</f>
        <v>0</v>
      </c>
      <c r="Q508" s="201">
        <v>0</v>
      </c>
      <c r="R508" s="201">
        <f>Q508*H508</f>
        <v>0</v>
      </c>
      <c r="S508" s="201">
        <v>0</v>
      </c>
      <c r="T508" s="202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3" t="s">
        <v>358</v>
      </c>
      <c r="AT508" s="203" t="s">
        <v>274</v>
      </c>
      <c r="AU508" s="203" t="s">
        <v>84</v>
      </c>
      <c r="AY508" s="17" t="s">
        <v>272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7" t="s">
        <v>16</v>
      </c>
      <c r="BK508" s="204">
        <f>ROUND(I508*H508,2)</f>
        <v>0</v>
      </c>
      <c r="BL508" s="17" t="s">
        <v>358</v>
      </c>
      <c r="BM508" s="203" t="s">
        <v>9250</v>
      </c>
    </row>
    <row r="509" spans="1:65" s="2" customFormat="1" ht="11.25">
      <c r="A509" s="34"/>
      <c r="B509" s="35"/>
      <c r="C509" s="36"/>
      <c r="D509" s="205" t="s">
        <v>281</v>
      </c>
      <c r="E509" s="36"/>
      <c r="F509" s="206" t="s">
        <v>9251</v>
      </c>
      <c r="G509" s="36"/>
      <c r="H509" s="36"/>
      <c r="I509" s="207"/>
      <c r="J509" s="36"/>
      <c r="K509" s="36"/>
      <c r="L509" s="39"/>
      <c r="M509" s="208"/>
      <c r="N509" s="209"/>
      <c r="O509" s="71"/>
      <c r="P509" s="71"/>
      <c r="Q509" s="71"/>
      <c r="R509" s="71"/>
      <c r="S509" s="71"/>
      <c r="T509" s="72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281</v>
      </c>
      <c r="AU509" s="17" t="s">
        <v>84</v>
      </c>
    </row>
    <row r="510" spans="1:65" s="2" customFormat="1" ht="24.2" customHeight="1">
      <c r="A510" s="34"/>
      <c r="B510" s="35"/>
      <c r="C510" s="192" t="s">
        <v>2089</v>
      </c>
      <c r="D510" s="192" t="s">
        <v>274</v>
      </c>
      <c r="E510" s="193" t="s">
        <v>9237</v>
      </c>
      <c r="F510" s="194" t="s">
        <v>9238</v>
      </c>
      <c r="G510" s="195" t="s">
        <v>952</v>
      </c>
      <c r="H510" s="196">
        <v>1</v>
      </c>
      <c r="I510" s="197"/>
      <c r="J510" s="198">
        <f>ROUND(I510*H510,2)</f>
        <v>0</v>
      </c>
      <c r="K510" s="194" t="s">
        <v>278</v>
      </c>
      <c r="L510" s="39"/>
      <c r="M510" s="199" t="s">
        <v>1</v>
      </c>
      <c r="N510" s="200" t="s">
        <v>41</v>
      </c>
      <c r="O510" s="71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3" t="s">
        <v>358</v>
      </c>
      <c r="AT510" s="203" t="s">
        <v>274</v>
      </c>
      <c r="AU510" s="203" t="s">
        <v>84</v>
      </c>
      <c r="AY510" s="17" t="s">
        <v>272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7" t="s">
        <v>16</v>
      </c>
      <c r="BK510" s="204">
        <f>ROUND(I510*H510,2)</f>
        <v>0</v>
      </c>
      <c r="BL510" s="17" t="s">
        <v>358</v>
      </c>
      <c r="BM510" s="203" t="s">
        <v>9252</v>
      </c>
    </row>
    <row r="511" spans="1:65" s="2" customFormat="1" ht="11.25">
      <c r="A511" s="34"/>
      <c r="B511" s="35"/>
      <c r="C511" s="36"/>
      <c r="D511" s="205" t="s">
        <v>281</v>
      </c>
      <c r="E511" s="36"/>
      <c r="F511" s="206" t="s">
        <v>9240</v>
      </c>
      <c r="G511" s="36"/>
      <c r="H511" s="36"/>
      <c r="I511" s="207"/>
      <c r="J511" s="36"/>
      <c r="K511" s="36"/>
      <c r="L511" s="39"/>
      <c r="M511" s="208"/>
      <c r="N511" s="209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281</v>
      </c>
      <c r="AU511" s="17" t="s">
        <v>84</v>
      </c>
    </row>
    <row r="512" spans="1:65" s="2" customFormat="1" ht="24.2" customHeight="1">
      <c r="A512" s="34"/>
      <c r="B512" s="35"/>
      <c r="C512" s="232" t="s">
        <v>2094</v>
      </c>
      <c r="D512" s="232" t="s">
        <v>394</v>
      </c>
      <c r="E512" s="233" t="s">
        <v>9046</v>
      </c>
      <c r="F512" s="234" t="s">
        <v>9047</v>
      </c>
      <c r="G512" s="235" t="s">
        <v>5242</v>
      </c>
      <c r="H512" s="236">
        <v>1</v>
      </c>
      <c r="I512" s="237"/>
      <c r="J512" s="238">
        <f>ROUND(I512*H512,2)</f>
        <v>0</v>
      </c>
      <c r="K512" s="234" t="s">
        <v>1</v>
      </c>
      <c r="L512" s="239"/>
      <c r="M512" s="240" t="s">
        <v>1</v>
      </c>
      <c r="N512" s="241" t="s">
        <v>41</v>
      </c>
      <c r="O512" s="71"/>
      <c r="P512" s="201">
        <f>O512*H512</f>
        <v>0</v>
      </c>
      <c r="Q512" s="201">
        <v>0</v>
      </c>
      <c r="R512" s="201">
        <f>Q512*H512</f>
        <v>0</v>
      </c>
      <c r="S512" s="201">
        <v>0</v>
      </c>
      <c r="T512" s="202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03" t="s">
        <v>1541</v>
      </c>
      <c r="AT512" s="203" t="s">
        <v>394</v>
      </c>
      <c r="AU512" s="203" t="s">
        <v>84</v>
      </c>
      <c r="AY512" s="17" t="s">
        <v>272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7" t="s">
        <v>16</v>
      </c>
      <c r="BK512" s="204">
        <f>ROUND(I512*H512,2)</f>
        <v>0</v>
      </c>
      <c r="BL512" s="17" t="s">
        <v>1541</v>
      </c>
      <c r="BM512" s="203" t="s">
        <v>9253</v>
      </c>
    </row>
    <row r="513" spans="1:65" s="14" customFormat="1" ht="11.25">
      <c r="B513" s="221"/>
      <c r="C513" s="222"/>
      <c r="D513" s="212" t="s">
        <v>283</v>
      </c>
      <c r="E513" s="223" t="s">
        <v>1</v>
      </c>
      <c r="F513" s="224" t="s">
        <v>16</v>
      </c>
      <c r="G513" s="222"/>
      <c r="H513" s="225">
        <v>1</v>
      </c>
      <c r="I513" s="226"/>
      <c r="J513" s="222"/>
      <c r="K513" s="222"/>
      <c r="L513" s="227"/>
      <c r="M513" s="228"/>
      <c r="N513" s="229"/>
      <c r="O513" s="229"/>
      <c r="P513" s="229"/>
      <c r="Q513" s="229"/>
      <c r="R513" s="229"/>
      <c r="S513" s="229"/>
      <c r="T513" s="230"/>
      <c r="AT513" s="231" t="s">
        <v>283</v>
      </c>
      <c r="AU513" s="231" t="s">
        <v>84</v>
      </c>
      <c r="AV513" s="14" t="s">
        <v>84</v>
      </c>
      <c r="AW513" s="14" t="s">
        <v>32</v>
      </c>
      <c r="AX513" s="14" t="s">
        <v>76</v>
      </c>
      <c r="AY513" s="231" t="s">
        <v>272</v>
      </c>
    </row>
    <row r="514" spans="1:65" s="2" customFormat="1" ht="24.2" customHeight="1">
      <c r="A514" s="34"/>
      <c r="B514" s="35"/>
      <c r="C514" s="192" t="s">
        <v>2101</v>
      </c>
      <c r="D514" s="192" t="s">
        <v>274</v>
      </c>
      <c r="E514" s="193" t="s">
        <v>9049</v>
      </c>
      <c r="F514" s="194" t="s">
        <v>9050</v>
      </c>
      <c r="G514" s="195" t="s">
        <v>952</v>
      </c>
      <c r="H514" s="196">
        <v>1</v>
      </c>
      <c r="I514" s="197"/>
      <c r="J514" s="198">
        <f>ROUND(I514*H514,2)</f>
        <v>0</v>
      </c>
      <c r="K514" s="194" t="s">
        <v>278</v>
      </c>
      <c r="L514" s="39"/>
      <c r="M514" s="199" t="s">
        <v>1</v>
      </c>
      <c r="N514" s="200" t="s">
        <v>41</v>
      </c>
      <c r="O514" s="71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3" t="s">
        <v>358</v>
      </c>
      <c r="AT514" s="203" t="s">
        <v>274</v>
      </c>
      <c r="AU514" s="203" t="s">
        <v>84</v>
      </c>
      <c r="AY514" s="17" t="s">
        <v>272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7" t="s">
        <v>16</v>
      </c>
      <c r="BK514" s="204">
        <f>ROUND(I514*H514,2)</f>
        <v>0</v>
      </c>
      <c r="BL514" s="17" t="s">
        <v>358</v>
      </c>
      <c r="BM514" s="203" t="s">
        <v>9254</v>
      </c>
    </row>
    <row r="515" spans="1:65" s="2" customFormat="1" ht="11.25">
      <c r="A515" s="34"/>
      <c r="B515" s="35"/>
      <c r="C515" s="36"/>
      <c r="D515" s="205" t="s">
        <v>281</v>
      </c>
      <c r="E515" s="36"/>
      <c r="F515" s="206" t="s">
        <v>9052</v>
      </c>
      <c r="G515" s="36"/>
      <c r="H515" s="36"/>
      <c r="I515" s="207"/>
      <c r="J515" s="36"/>
      <c r="K515" s="36"/>
      <c r="L515" s="39"/>
      <c r="M515" s="208"/>
      <c r="N515" s="209"/>
      <c r="O515" s="71"/>
      <c r="P515" s="71"/>
      <c r="Q515" s="71"/>
      <c r="R515" s="71"/>
      <c r="S515" s="71"/>
      <c r="T515" s="72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7" t="s">
        <v>281</v>
      </c>
      <c r="AU515" s="17" t="s">
        <v>84</v>
      </c>
    </row>
    <row r="516" spans="1:65" s="2" customFormat="1" ht="24.2" customHeight="1">
      <c r="A516" s="34"/>
      <c r="B516" s="35"/>
      <c r="C516" s="232" t="s">
        <v>2122</v>
      </c>
      <c r="D516" s="232" t="s">
        <v>394</v>
      </c>
      <c r="E516" s="233" t="s">
        <v>9255</v>
      </c>
      <c r="F516" s="234" t="s">
        <v>9256</v>
      </c>
      <c r="G516" s="235" t="s">
        <v>5242</v>
      </c>
      <c r="H516" s="236">
        <v>1</v>
      </c>
      <c r="I516" s="237"/>
      <c r="J516" s="238">
        <f>ROUND(I516*H516,2)</f>
        <v>0</v>
      </c>
      <c r="K516" s="234" t="s">
        <v>1</v>
      </c>
      <c r="L516" s="239"/>
      <c r="M516" s="240" t="s">
        <v>1</v>
      </c>
      <c r="N516" s="241" t="s">
        <v>41</v>
      </c>
      <c r="O516" s="71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3" t="s">
        <v>1541</v>
      </c>
      <c r="AT516" s="203" t="s">
        <v>394</v>
      </c>
      <c r="AU516" s="203" t="s">
        <v>84</v>
      </c>
      <c r="AY516" s="17" t="s">
        <v>272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7" t="s">
        <v>16</v>
      </c>
      <c r="BK516" s="204">
        <f>ROUND(I516*H516,2)</f>
        <v>0</v>
      </c>
      <c r="BL516" s="17" t="s">
        <v>1541</v>
      </c>
      <c r="BM516" s="203" t="s">
        <v>9257</v>
      </c>
    </row>
    <row r="517" spans="1:65" s="14" customFormat="1" ht="11.25">
      <c r="B517" s="221"/>
      <c r="C517" s="222"/>
      <c r="D517" s="212" t="s">
        <v>283</v>
      </c>
      <c r="E517" s="223" t="s">
        <v>1</v>
      </c>
      <c r="F517" s="224" t="s">
        <v>16</v>
      </c>
      <c r="G517" s="222"/>
      <c r="H517" s="225">
        <v>1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283</v>
      </c>
      <c r="AU517" s="231" t="s">
        <v>84</v>
      </c>
      <c r="AV517" s="14" t="s">
        <v>84</v>
      </c>
      <c r="AW517" s="14" t="s">
        <v>32</v>
      </c>
      <c r="AX517" s="14" t="s">
        <v>76</v>
      </c>
      <c r="AY517" s="231" t="s">
        <v>272</v>
      </c>
    </row>
    <row r="518" spans="1:65" s="2" customFormat="1" ht="24.2" customHeight="1">
      <c r="A518" s="34"/>
      <c r="B518" s="35"/>
      <c r="C518" s="192" t="s">
        <v>2126</v>
      </c>
      <c r="D518" s="192" t="s">
        <v>274</v>
      </c>
      <c r="E518" s="193" t="s">
        <v>9179</v>
      </c>
      <c r="F518" s="194" t="s">
        <v>9180</v>
      </c>
      <c r="G518" s="195" t="s">
        <v>952</v>
      </c>
      <c r="H518" s="196">
        <v>1</v>
      </c>
      <c r="I518" s="197"/>
      <c r="J518" s="198">
        <f>ROUND(I518*H518,2)</f>
        <v>0</v>
      </c>
      <c r="K518" s="194" t="s">
        <v>278</v>
      </c>
      <c r="L518" s="39"/>
      <c r="M518" s="199" t="s">
        <v>1</v>
      </c>
      <c r="N518" s="200" t="s">
        <v>41</v>
      </c>
      <c r="O518" s="71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3" t="s">
        <v>358</v>
      </c>
      <c r="AT518" s="203" t="s">
        <v>274</v>
      </c>
      <c r="AU518" s="203" t="s">
        <v>84</v>
      </c>
      <c r="AY518" s="17" t="s">
        <v>272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7" t="s">
        <v>16</v>
      </c>
      <c r="BK518" s="204">
        <f>ROUND(I518*H518,2)</f>
        <v>0</v>
      </c>
      <c r="BL518" s="17" t="s">
        <v>358</v>
      </c>
      <c r="BM518" s="203" t="s">
        <v>9258</v>
      </c>
    </row>
    <row r="519" spans="1:65" s="2" customFormat="1" ht="11.25">
      <c r="A519" s="34"/>
      <c r="B519" s="35"/>
      <c r="C519" s="36"/>
      <c r="D519" s="205" t="s">
        <v>281</v>
      </c>
      <c r="E519" s="36"/>
      <c r="F519" s="206" t="s">
        <v>9182</v>
      </c>
      <c r="G519" s="36"/>
      <c r="H519" s="36"/>
      <c r="I519" s="207"/>
      <c r="J519" s="36"/>
      <c r="K519" s="36"/>
      <c r="L519" s="39"/>
      <c r="M519" s="208"/>
      <c r="N519" s="209"/>
      <c r="O519" s="71"/>
      <c r="P519" s="71"/>
      <c r="Q519" s="71"/>
      <c r="R519" s="71"/>
      <c r="S519" s="71"/>
      <c r="T519" s="72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7" t="s">
        <v>281</v>
      </c>
      <c r="AU519" s="17" t="s">
        <v>84</v>
      </c>
    </row>
    <row r="520" spans="1:65" s="2" customFormat="1" ht="24.2" customHeight="1">
      <c r="A520" s="34"/>
      <c r="B520" s="35"/>
      <c r="C520" s="232" t="s">
        <v>2130</v>
      </c>
      <c r="D520" s="232" t="s">
        <v>394</v>
      </c>
      <c r="E520" s="233" t="s">
        <v>9147</v>
      </c>
      <c r="F520" s="234" t="s">
        <v>9148</v>
      </c>
      <c r="G520" s="235" t="s">
        <v>5242</v>
      </c>
      <c r="H520" s="236">
        <v>1</v>
      </c>
      <c r="I520" s="237"/>
      <c r="J520" s="238">
        <f>ROUND(I520*H520,2)</f>
        <v>0</v>
      </c>
      <c r="K520" s="234" t="s">
        <v>1</v>
      </c>
      <c r="L520" s="239"/>
      <c r="M520" s="240" t="s">
        <v>1</v>
      </c>
      <c r="N520" s="241" t="s">
        <v>41</v>
      </c>
      <c r="O520" s="71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1541</v>
      </c>
      <c r="AT520" s="203" t="s">
        <v>394</v>
      </c>
      <c r="AU520" s="203" t="s">
        <v>84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1541</v>
      </c>
      <c r="BM520" s="203" t="s">
        <v>9259</v>
      </c>
    </row>
    <row r="521" spans="1:65" s="14" customFormat="1" ht="11.25">
      <c r="B521" s="221"/>
      <c r="C521" s="222"/>
      <c r="D521" s="212" t="s">
        <v>283</v>
      </c>
      <c r="E521" s="223" t="s">
        <v>1</v>
      </c>
      <c r="F521" s="224" t="s">
        <v>16</v>
      </c>
      <c r="G521" s="222"/>
      <c r="H521" s="225">
        <v>1</v>
      </c>
      <c r="I521" s="226"/>
      <c r="J521" s="222"/>
      <c r="K521" s="222"/>
      <c r="L521" s="227"/>
      <c r="M521" s="228"/>
      <c r="N521" s="229"/>
      <c r="O521" s="229"/>
      <c r="P521" s="229"/>
      <c r="Q521" s="229"/>
      <c r="R521" s="229"/>
      <c r="S521" s="229"/>
      <c r="T521" s="230"/>
      <c r="AT521" s="231" t="s">
        <v>283</v>
      </c>
      <c r="AU521" s="231" t="s">
        <v>84</v>
      </c>
      <c r="AV521" s="14" t="s">
        <v>84</v>
      </c>
      <c r="AW521" s="14" t="s">
        <v>32</v>
      </c>
      <c r="AX521" s="14" t="s">
        <v>76</v>
      </c>
      <c r="AY521" s="231" t="s">
        <v>272</v>
      </c>
    </row>
    <row r="522" spans="1:65" s="2" customFormat="1" ht="24.2" customHeight="1">
      <c r="A522" s="34"/>
      <c r="B522" s="35"/>
      <c r="C522" s="232" t="s">
        <v>2134</v>
      </c>
      <c r="D522" s="232" t="s">
        <v>394</v>
      </c>
      <c r="E522" s="233" t="s">
        <v>9069</v>
      </c>
      <c r="F522" s="234" t="s">
        <v>9070</v>
      </c>
      <c r="G522" s="235" t="s">
        <v>5242</v>
      </c>
      <c r="H522" s="236">
        <v>4</v>
      </c>
      <c r="I522" s="237"/>
      <c r="J522" s="238">
        <f>ROUND(I522*H522,2)</f>
        <v>0</v>
      </c>
      <c r="K522" s="234" t="s">
        <v>1</v>
      </c>
      <c r="L522" s="239"/>
      <c r="M522" s="240" t="s">
        <v>1</v>
      </c>
      <c r="N522" s="241" t="s">
        <v>41</v>
      </c>
      <c r="O522" s="71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3" t="s">
        <v>1541</v>
      </c>
      <c r="AT522" s="203" t="s">
        <v>394</v>
      </c>
      <c r="AU522" s="203" t="s">
        <v>84</v>
      </c>
      <c r="AY522" s="17" t="s">
        <v>272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7" t="s">
        <v>16</v>
      </c>
      <c r="BK522" s="204">
        <f>ROUND(I522*H522,2)</f>
        <v>0</v>
      </c>
      <c r="BL522" s="17" t="s">
        <v>1541</v>
      </c>
      <c r="BM522" s="203" t="s">
        <v>9260</v>
      </c>
    </row>
    <row r="523" spans="1:65" s="14" customFormat="1" ht="11.25">
      <c r="B523" s="221"/>
      <c r="C523" s="222"/>
      <c r="D523" s="212" t="s">
        <v>283</v>
      </c>
      <c r="E523" s="223" t="s">
        <v>1</v>
      </c>
      <c r="F523" s="224" t="s">
        <v>279</v>
      </c>
      <c r="G523" s="222"/>
      <c r="H523" s="225">
        <v>4</v>
      </c>
      <c r="I523" s="226"/>
      <c r="J523" s="222"/>
      <c r="K523" s="222"/>
      <c r="L523" s="227"/>
      <c r="M523" s="228"/>
      <c r="N523" s="229"/>
      <c r="O523" s="229"/>
      <c r="P523" s="229"/>
      <c r="Q523" s="229"/>
      <c r="R523" s="229"/>
      <c r="S523" s="229"/>
      <c r="T523" s="230"/>
      <c r="AT523" s="231" t="s">
        <v>283</v>
      </c>
      <c r="AU523" s="231" t="s">
        <v>84</v>
      </c>
      <c r="AV523" s="14" t="s">
        <v>84</v>
      </c>
      <c r="AW523" s="14" t="s">
        <v>32</v>
      </c>
      <c r="AX523" s="14" t="s">
        <v>76</v>
      </c>
      <c r="AY523" s="231" t="s">
        <v>272</v>
      </c>
    </row>
    <row r="524" spans="1:65" s="2" customFormat="1" ht="24.2" customHeight="1">
      <c r="A524" s="34"/>
      <c r="B524" s="35"/>
      <c r="C524" s="232" t="s">
        <v>2136</v>
      </c>
      <c r="D524" s="232" t="s">
        <v>394</v>
      </c>
      <c r="E524" s="233" t="s">
        <v>9072</v>
      </c>
      <c r="F524" s="234" t="s">
        <v>9073</v>
      </c>
      <c r="G524" s="235" t="s">
        <v>5242</v>
      </c>
      <c r="H524" s="236">
        <v>35</v>
      </c>
      <c r="I524" s="237"/>
      <c r="J524" s="238">
        <f>ROUND(I524*H524,2)</f>
        <v>0</v>
      </c>
      <c r="K524" s="234" t="s">
        <v>1</v>
      </c>
      <c r="L524" s="239"/>
      <c r="M524" s="240" t="s">
        <v>1</v>
      </c>
      <c r="N524" s="241" t="s">
        <v>41</v>
      </c>
      <c r="O524" s="71"/>
      <c r="P524" s="201">
        <f>O524*H524</f>
        <v>0</v>
      </c>
      <c r="Q524" s="201">
        <v>0</v>
      </c>
      <c r="R524" s="201">
        <f>Q524*H524</f>
        <v>0</v>
      </c>
      <c r="S524" s="201">
        <v>0</v>
      </c>
      <c r="T524" s="202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203" t="s">
        <v>1541</v>
      </c>
      <c r="AT524" s="203" t="s">
        <v>394</v>
      </c>
      <c r="AU524" s="203" t="s">
        <v>84</v>
      </c>
      <c r="AY524" s="17" t="s">
        <v>272</v>
      </c>
      <c r="BE524" s="204">
        <f>IF(N524="základní",J524,0)</f>
        <v>0</v>
      </c>
      <c r="BF524" s="204">
        <f>IF(N524="snížená",J524,0)</f>
        <v>0</v>
      </c>
      <c r="BG524" s="204">
        <f>IF(N524="zákl. přenesená",J524,0)</f>
        <v>0</v>
      </c>
      <c r="BH524" s="204">
        <f>IF(N524="sníž. přenesená",J524,0)</f>
        <v>0</v>
      </c>
      <c r="BI524" s="204">
        <f>IF(N524="nulová",J524,0)</f>
        <v>0</v>
      </c>
      <c r="BJ524" s="17" t="s">
        <v>16</v>
      </c>
      <c r="BK524" s="204">
        <f>ROUND(I524*H524,2)</f>
        <v>0</v>
      </c>
      <c r="BL524" s="17" t="s">
        <v>1541</v>
      </c>
      <c r="BM524" s="203" t="s">
        <v>9261</v>
      </c>
    </row>
    <row r="525" spans="1:65" s="14" customFormat="1" ht="11.25">
      <c r="B525" s="221"/>
      <c r="C525" s="222"/>
      <c r="D525" s="212" t="s">
        <v>283</v>
      </c>
      <c r="E525" s="223" t="s">
        <v>1</v>
      </c>
      <c r="F525" s="224" t="s">
        <v>9262</v>
      </c>
      <c r="G525" s="222"/>
      <c r="H525" s="225">
        <v>35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76</v>
      </c>
      <c r="AY525" s="231" t="s">
        <v>272</v>
      </c>
    </row>
    <row r="526" spans="1:65" s="2" customFormat="1" ht="24.2" customHeight="1">
      <c r="A526" s="34"/>
      <c r="B526" s="35"/>
      <c r="C526" s="232" t="s">
        <v>2146</v>
      </c>
      <c r="D526" s="232" t="s">
        <v>394</v>
      </c>
      <c r="E526" s="233" t="s">
        <v>9076</v>
      </c>
      <c r="F526" s="234" t="s">
        <v>9077</v>
      </c>
      <c r="G526" s="235" t="s">
        <v>5242</v>
      </c>
      <c r="H526" s="236">
        <v>2</v>
      </c>
      <c r="I526" s="237"/>
      <c r="J526" s="238">
        <f>ROUND(I526*H526,2)</f>
        <v>0</v>
      </c>
      <c r="K526" s="234" t="s">
        <v>1</v>
      </c>
      <c r="L526" s="239"/>
      <c r="M526" s="240" t="s">
        <v>1</v>
      </c>
      <c r="N526" s="241" t="s">
        <v>41</v>
      </c>
      <c r="O526" s="71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1541</v>
      </c>
      <c r="AT526" s="203" t="s">
        <v>394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1541</v>
      </c>
      <c r="BM526" s="203" t="s">
        <v>9263</v>
      </c>
    </row>
    <row r="527" spans="1:65" s="14" customFormat="1" ht="11.25">
      <c r="B527" s="221"/>
      <c r="C527" s="222"/>
      <c r="D527" s="212" t="s">
        <v>283</v>
      </c>
      <c r="E527" s="223" t="s">
        <v>1</v>
      </c>
      <c r="F527" s="224" t="s">
        <v>84</v>
      </c>
      <c r="G527" s="222"/>
      <c r="H527" s="225">
        <v>2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84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2" customFormat="1" ht="24.2" customHeight="1">
      <c r="A528" s="34"/>
      <c r="B528" s="35"/>
      <c r="C528" s="192" t="s">
        <v>2159</v>
      </c>
      <c r="D528" s="192" t="s">
        <v>274</v>
      </c>
      <c r="E528" s="193" t="s">
        <v>9082</v>
      </c>
      <c r="F528" s="194" t="s">
        <v>9083</v>
      </c>
      <c r="G528" s="195" t="s">
        <v>952</v>
      </c>
      <c r="H528" s="196">
        <v>42</v>
      </c>
      <c r="I528" s="197"/>
      <c r="J528" s="198">
        <f>ROUND(I528*H528,2)</f>
        <v>0</v>
      </c>
      <c r="K528" s="194" t="s">
        <v>278</v>
      </c>
      <c r="L528" s="39"/>
      <c r="M528" s="199" t="s">
        <v>1</v>
      </c>
      <c r="N528" s="200" t="s">
        <v>41</v>
      </c>
      <c r="O528" s="71"/>
      <c r="P528" s="201">
        <f>O528*H528</f>
        <v>0</v>
      </c>
      <c r="Q528" s="201">
        <v>0</v>
      </c>
      <c r="R528" s="201">
        <f>Q528*H528</f>
        <v>0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765</v>
      </c>
      <c r="AT528" s="203" t="s">
        <v>274</v>
      </c>
      <c r="AU528" s="203" t="s">
        <v>84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765</v>
      </c>
      <c r="BM528" s="203" t="s">
        <v>9264</v>
      </c>
    </row>
    <row r="529" spans="1:65" s="2" customFormat="1" ht="11.25">
      <c r="A529" s="34"/>
      <c r="B529" s="35"/>
      <c r="C529" s="36"/>
      <c r="D529" s="205" t="s">
        <v>281</v>
      </c>
      <c r="E529" s="36"/>
      <c r="F529" s="206" t="s">
        <v>9085</v>
      </c>
      <c r="G529" s="36"/>
      <c r="H529" s="36"/>
      <c r="I529" s="207"/>
      <c r="J529" s="36"/>
      <c r="K529" s="36"/>
      <c r="L529" s="39"/>
      <c r="M529" s="208"/>
      <c r="N529" s="209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281</v>
      </c>
      <c r="AU529" s="17" t="s">
        <v>84</v>
      </c>
    </row>
    <row r="530" spans="1:65" s="2" customFormat="1" ht="24.2" customHeight="1">
      <c r="A530" s="34"/>
      <c r="B530" s="35"/>
      <c r="C530" s="232" t="s">
        <v>2162</v>
      </c>
      <c r="D530" s="232" t="s">
        <v>394</v>
      </c>
      <c r="E530" s="233" t="s">
        <v>9158</v>
      </c>
      <c r="F530" s="234" t="s">
        <v>9159</v>
      </c>
      <c r="G530" s="235" t="s">
        <v>5242</v>
      </c>
      <c r="H530" s="236">
        <v>2</v>
      </c>
      <c r="I530" s="237"/>
      <c r="J530" s="238">
        <f>ROUND(I530*H530,2)</f>
        <v>0</v>
      </c>
      <c r="K530" s="234" t="s">
        <v>1</v>
      </c>
      <c r="L530" s="239"/>
      <c r="M530" s="240" t="s">
        <v>1</v>
      </c>
      <c r="N530" s="241" t="s">
        <v>41</v>
      </c>
      <c r="O530" s="71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1541</v>
      </c>
      <c r="AT530" s="203" t="s">
        <v>394</v>
      </c>
      <c r="AU530" s="203" t="s">
        <v>84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1541</v>
      </c>
      <c r="BM530" s="203" t="s">
        <v>9265</v>
      </c>
    </row>
    <row r="531" spans="1:65" s="14" customFormat="1" ht="11.25">
      <c r="B531" s="221"/>
      <c r="C531" s="222"/>
      <c r="D531" s="212" t="s">
        <v>283</v>
      </c>
      <c r="E531" s="223" t="s">
        <v>1</v>
      </c>
      <c r="F531" s="224" t="s">
        <v>84</v>
      </c>
      <c r="G531" s="222"/>
      <c r="H531" s="225">
        <v>2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283</v>
      </c>
      <c r="AU531" s="231" t="s">
        <v>84</v>
      </c>
      <c r="AV531" s="14" t="s">
        <v>84</v>
      </c>
      <c r="AW531" s="14" t="s">
        <v>32</v>
      </c>
      <c r="AX531" s="14" t="s">
        <v>76</v>
      </c>
      <c r="AY531" s="231" t="s">
        <v>272</v>
      </c>
    </row>
    <row r="532" spans="1:65" s="2" customFormat="1" ht="24.2" customHeight="1">
      <c r="A532" s="34"/>
      <c r="B532" s="35"/>
      <c r="C532" s="232" t="s">
        <v>2165</v>
      </c>
      <c r="D532" s="232" t="s">
        <v>394</v>
      </c>
      <c r="E532" s="233" t="s">
        <v>9161</v>
      </c>
      <c r="F532" s="234" t="s">
        <v>9162</v>
      </c>
      <c r="G532" s="235" t="s">
        <v>5242</v>
      </c>
      <c r="H532" s="236">
        <v>2</v>
      </c>
      <c r="I532" s="237"/>
      <c r="J532" s="238">
        <f>ROUND(I532*H532,2)</f>
        <v>0</v>
      </c>
      <c r="K532" s="234" t="s">
        <v>1</v>
      </c>
      <c r="L532" s="239"/>
      <c r="M532" s="240" t="s">
        <v>1</v>
      </c>
      <c r="N532" s="241" t="s">
        <v>41</v>
      </c>
      <c r="O532" s="71"/>
      <c r="P532" s="201">
        <f>O532*H532</f>
        <v>0</v>
      </c>
      <c r="Q532" s="201">
        <v>0</v>
      </c>
      <c r="R532" s="201">
        <f>Q532*H532</f>
        <v>0</v>
      </c>
      <c r="S532" s="201">
        <v>0</v>
      </c>
      <c r="T532" s="202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3" t="s">
        <v>1541</v>
      </c>
      <c r="AT532" s="203" t="s">
        <v>394</v>
      </c>
      <c r="AU532" s="203" t="s">
        <v>84</v>
      </c>
      <c r="AY532" s="17" t="s">
        <v>272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7" t="s">
        <v>16</v>
      </c>
      <c r="BK532" s="204">
        <f>ROUND(I532*H532,2)</f>
        <v>0</v>
      </c>
      <c r="BL532" s="17" t="s">
        <v>1541</v>
      </c>
      <c r="BM532" s="203" t="s">
        <v>9266</v>
      </c>
    </row>
    <row r="533" spans="1:65" s="14" customFormat="1" ht="11.25">
      <c r="B533" s="221"/>
      <c r="C533" s="222"/>
      <c r="D533" s="212" t="s">
        <v>283</v>
      </c>
      <c r="E533" s="223" t="s">
        <v>1</v>
      </c>
      <c r="F533" s="224" t="s">
        <v>84</v>
      </c>
      <c r="G533" s="222"/>
      <c r="H533" s="225">
        <v>2</v>
      </c>
      <c r="I533" s="226"/>
      <c r="J533" s="222"/>
      <c r="K533" s="222"/>
      <c r="L533" s="227"/>
      <c r="M533" s="228"/>
      <c r="N533" s="229"/>
      <c r="O533" s="229"/>
      <c r="P533" s="229"/>
      <c r="Q533" s="229"/>
      <c r="R533" s="229"/>
      <c r="S533" s="229"/>
      <c r="T533" s="230"/>
      <c r="AT533" s="231" t="s">
        <v>283</v>
      </c>
      <c r="AU533" s="231" t="s">
        <v>84</v>
      </c>
      <c r="AV533" s="14" t="s">
        <v>84</v>
      </c>
      <c r="AW533" s="14" t="s">
        <v>32</v>
      </c>
      <c r="AX533" s="14" t="s">
        <v>76</v>
      </c>
      <c r="AY533" s="231" t="s">
        <v>272</v>
      </c>
    </row>
    <row r="534" spans="1:65" s="2" customFormat="1" ht="24.2" customHeight="1">
      <c r="A534" s="34"/>
      <c r="B534" s="35"/>
      <c r="C534" s="192" t="s">
        <v>2170</v>
      </c>
      <c r="D534" s="192" t="s">
        <v>274</v>
      </c>
      <c r="E534" s="193" t="s">
        <v>9089</v>
      </c>
      <c r="F534" s="194" t="s">
        <v>9090</v>
      </c>
      <c r="G534" s="195" t="s">
        <v>952</v>
      </c>
      <c r="H534" s="196">
        <v>4</v>
      </c>
      <c r="I534" s="197"/>
      <c r="J534" s="198">
        <f>ROUND(I534*H534,2)</f>
        <v>0</v>
      </c>
      <c r="K534" s="194" t="s">
        <v>278</v>
      </c>
      <c r="L534" s="39"/>
      <c r="M534" s="199" t="s">
        <v>1</v>
      </c>
      <c r="N534" s="200" t="s">
        <v>41</v>
      </c>
      <c r="O534" s="71"/>
      <c r="P534" s="201">
        <f>O534*H534</f>
        <v>0</v>
      </c>
      <c r="Q534" s="201">
        <v>0</v>
      </c>
      <c r="R534" s="201">
        <f>Q534*H534</f>
        <v>0</v>
      </c>
      <c r="S534" s="201">
        <v>0</v>
      </c>
      <c r="T534" s="202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203" t="s">
        <v>765</v>
      </c>
      <c r="AT534" s="203" t="s">
        <v>274</v>
      </c>
      <c r="AU534" s="203" t="s">
        <v>84</v>
      </c>
      <c r="AY534" s="17" t="s">
        <v>272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17" t="s">
        <v>16</v>
      </c>
      <c r="BK534" s="204">
        <f>ROUND(I534*H534,2)</f>
        <v>0</v>
      </c>
      <c r="BL534" s="17" t="s">
        <v>765</v>
      </c>
      <c r="BM534" s="203" t="s">
        <v>9267</v>
      </c>
    </row>
    <row r="535" spans="1:65" s="2" customFormat="1" ht="11.25">
      <c r="A535" s="34"/>
      <c r="B535" s="35"/>
      <c r="C535" s="36"/>
      <c r="D535" s="205" t="s">
        <v>281</v>
      </c>
      <c r="E535" s="36"/>
      <c r="F535" s="206" t="s">
        <v>9092</v>
      </c>
      <c r="G535" s="36"/>
      <c r="H535" s="36"/>
      <c r="I535" s="207"/>
      <c r="J535" s="36"/>
      <c r="K535" s="36"/>
      <c r="L535" s="39"/>
      <c r="M535" s="208"/>
      <c r="N535" s="209"/>
      <c r="O535" s="71"/>
      <c r="P535" s="71"/>
      <c r="Q535" s="71"/>
      <c r="R535" s="71"/>
      <c r="S535" s="71"/>
      <c r="T535" s="72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7" t="s">
        <v>281</v>
      </c>
      <c r="AU535" s="17" t="s">
        <v>84</v>
      </c>
    </row>
    <row r="536" spans="1:65" s="2" customFormat="1" ht="24.2" customHeight="1">
      <c r="A536" s="34"/>
      <c r="B536" s="35"/>
      <c r="C536" s="232" t="s">
        <v>2177</v>
      </c>
      <c r="D536" s="232" t="s">
        <v>394</v>
      </c>
      <c r="E536" s="233" t="s">
        <v>9268</v>
      </c>
      <c r="F536" s="234" t="s">
        <v>9269</v>
      </c>
      <c r="G536" s="235" t="s">
        <v>5242</v>
      </c>
      <c r="H536" s="236">
        <v>1</v>
      </c>
      <c r="I536" s="237"/>
      <c r="J536" s="238">
        <f>ROUND(I536*H536,2)</f>
        <v>0</v>
      </c>
      <c r="K536" s="234" t="s">
        <v>1</v>
      </c>
      <c r="L536" s="239"/>
      <c r="M536" s="240" t="s">
        <v>1</v>
      </c>
      <c r="N536" s="241" t="s">
        <v>41</v>
      </c>
      <c r="O536" s="71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3" t="s">
        <v>1541</v>
      </c>
      <c r="AT536" s="203" t="s">
        <v>394</v>
      </c>
      <c r="AU536" s="203" t="s">
        <v>84</v>
      </c>
      <c r="AY536" s="17" t="s">
        <v>272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7" t="s">
        <v>16</v>
      </c>
      <c r="BK536" s="204">
        <f>ROUND(I536*H536,2)</f>
        <v>0</v>
      </c>
      <c r="BL536" s="17" t="s">
        <v>1541</v>
      </c>
      <c r="BM536" s="203" t="s">
        <v>9270</v>
      </c>
    </row>
    <row r="537" spans="1:65" s="14" customFormat="1" ht="11.25">
      <c r="B537" s="221"/>
      <c r="C537" s="222"/>
      <c r="D537" s="212" t="s">
        <v>283</v>
      </c>
      <c r="E537" s="223" t="s">
        <v>1</v>
      </c>
      <c r="F537" s="224" t="s">
        <v>16</v>
      </c>
      <c r="G537" s="222"/>
      <c r="H537" s="225">
        <v>1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84</v>
      </c>
      <c r="AV537" s="14" t="s">
        <v>84</v>
      </c>
      <c r="AW537" s="14" t="s">
        <v>32</v>
      </c>
      <c r="AX537" s="14" t="s">
        <v>76</v>
      </c>
      <c r="AY537" s="231" t="s">
        <v>272</v>
      </c>
    </row>
    <row r="538" spans="1:65" s="2" customFormat="1" ht="24.2" customHeight="1">
      <c r="A538" s="34"/>
      <c r="B538" s="35"/>
      <c r="C538" s="192" t="s">
        <v>2184</v>
      </c>
      <c r="D538" s="192" t="s">
        <v>274</v>
      </c>
      <c r="E538" s="193" t="s">
        <v>9049</v>
      </c>
      <c r="F538" s="194" t="s">
        <v>9050</v>
      </c>
      <c r="G538" s="195" t="s">
        <v>952</v>
      </c>
      <c r="H538" s="196">
        <v>1</v>
      </c>
      <c r="I538" s="197"/>
      <c r="J538" s="198">
        <f>ROUND(I538*H538,2)</f>
        <v>0</v>
      </c>
      <c r="K538" s="194" t="s">
        <v>278</v>
      </c>
      <c r="L538" s="39"/>
      <c r="M538" s="199" t="s">
        <v>1</v>
      </c>
      <c r="N538" s="200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358</v>
      </c>
      <c r="AT538" s="203" t="s">
        <v>274</v>
      </c>
      <c r="AU538" s="203" t="s">
        <v>84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358</v>
      </c>
      <c r="BM538" s="203" t="s">
        <v>9271</v>
      </c>
    </row>
    <row r="539" spans="1:65" s="2" customFormat="1" ht="11.25">
      <c r="A539" s="34"/>
      <c r="B539" s="35"/>
      <c r="C539" s="36"/>
      <c r="D539" s="205" t="s">
        <v>281</v>
      </c>
      <c r="E539" s="36"/>
      <c r="F539" s="206" t="s">
        <v>9052</v>
      </c>
      <c r="G539" s="36"/>
      <c r="H539" s="36"/>
      <c r="I539" s="207"/>
      <c r="J539" s="36"/>
      <c r="K539" s="36"/>
      <c r="L539" s="39"/>
      <c r="M539" s="208"/>
      <c r="N539" s="209"/>
      <c r="O539" s="71"/>
      <c r="P539" s="71"/>
      <c r="Q539" s="71"/>
      <c r="R539" s="71"/>
      <c r="S539" s="71"/>
      <c r="T539" s="72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281</v>
      </c>
      <c r="AU539" s="17" t="s">
        <v>84</v>
      </c>
    </row>
    <row r="540" spans="1:65" s="2" customFormat="1" ht="24.2" customHeight="1">
      <c r="A540" s="34"/>
      <c r="B540" s="35"/>
      <c r="C540" s="232" t="s">
        <v>2193</v>
      </c>
      <c r="D540" s="232" t="s">
        <v>394</v>
      </c>
      <c r="E540" s="233" t="s">
        <v>9183</v>
      </c>
      <c r="F540" s="234" t="s">
        <v>9184</v>
      </c>
      <c r="G540" s="235" t="s">
        <v>5242</v>
      </c>
      <c r="H540" s="236">
        <v>9</v>
      </c>
      <c r="I540" s="237"/>
      <c r="J540" s="238">
        <f>ROUND(I540*H540,2)</f>
        <v>0</v>
      </c>
      <c r="K540" s="234" t="s">
        <v>1</v>
      </c>
      <c r="L540" s="239"/>
      <c r="M540" s="240" t="s">
        <v>1</v>
      </c>
      <c r="N540" s="241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1541</v>
      </c>
      <c r="AT540" s="203" t="s">
        <v>394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1541</v>
      </c>
      <c r="BM540" s="203" t="s">
        <v>9272</v>
      </c>
    </row>
    <row r="541" spans="1:65" s="14" customFormat="1" ht="11.25">
      <c r="B541" s="221"/>
      <c r="C541" s="222"/>
      <c r="D541" s="212" t="s">
        <v>283</v>
      </c>
      <c r="E541" s="223" t="s">
        <v>1</v>
      </c>
      <c r="F541" s="224" t="s">
        <v>2526</v>
      </c>
      <c r="G541" s="222"/>
      <c r="H541" s="225">
        <v>9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283</v>
      </c>
      <c r="AU541" s="231" t="s">
        <v>84</v>
      </c>
      <c r="AV541" s="14" t="s">
        <v>84</v>
      </c>
      <c r="AW541" s="14" t="s">
        <v>32</v>
      </c>
      <c r="AX541" s="14" t="s">
        <v>76</v>
      </c>
      <c r="AY541" s="231" t="s">
        <v>272</v>
      </c>
    </row>
    <row r="542" spans="1:65" s="2" customFormat="1" ht="21.75" customHeight="1">
      <c r="A542" s="34"/>
      <c r="B542" s="35"/>
      <c r="C542" s="192" t="s">
        <v>2201</v>
      </c>
      <c r="D542" s="192" t="s">
        <v>274</v>
      </c>
      <c r="E542" s="193" t="s">
        <v>9056</v>
      </c>
      <c r="F542" s="194" t="s">
        <v>9057</v>
      </c>
      <c r="G542" s="195" t="s">
        <v>952</v>
      </c>
      <c r="H542" s="196">
        <v>9</v>
      </c>
      <c r="I542" s="197"/>
      <c r="J542" s="198">
        <f>ROUND(I542*H542,2)</f>
        <v>0</v>
      </c>
      <c r="K542" s="194" t="s">
        <v>278</v>
      </c>
      <c r="L542" s="39"/>
      <c r="M542" s="199" t="s">
        <v>1</v>
      </c>
      <c r="N542" s="200" t="s">
        <v>41</v>
      </c>
      <c r="O542" s="71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765</v>
      </c>
      <c r="AT542" s="203" t="s">
        <v>274</v>
      </c>
      <c r="AU542" s="203" t="s">
        <v>84</v>
      </c>
      <c r="AY542" s="17" t="s">
        <v>272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16</v>
      </c>
      <c r="BK542" s="204">
        <f>ROUND(I542*H542,2)</f>
        <v>0</v>
      </c>
      <c r="BL542" s="17" t="s">
        <v>765</v>
      </c>
      <c r="BM542" s="203" t="s">
        <v>9273</v>
      </c>
    </row>
    <row r="543" spans="1:65" s="2" customFormat="1" ht="11.25">
      <c r="A543" s="34"/>
      <c r="B543" s="35"/>
      <c r="C543" s="36"/>
      <c r="D543" s="205" t="s">
        <v>281</v>
      </c>
      <c r="E543" s="36"/>
      <c r="F543" s="206" t="s">
        <v>9059</v>
      </c>
      <c r="G543" s="36"/>
      <c r="H543" s="36"/>
      <c r="I543" s="207"/>
      <c r="J543" s="36"/>
      <c r="K543" s="36"/>
      <c r="L543" s="39"/>
      <c r="M543" s="208"/>
      <c r="N543" s="209"/>
      <c r="O543" s="71"/>
      <c r="P543" s="71"/>
      <c r="Q543" s="71"/>
      <c r="R543" s="71"/>
      <c r="S543" s="71"/>
      <c r="T543" s="72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7" t="s">
        <v>281</v>
      </c>
      <c r="AU543" s="17" t="s">
        <v>84</v>
      </c>
    </row>
    <row r="544" spans="1:65" s="2" customFormat="1" ht="37.9" customHeight="1">
      <c r="A544" s="34"/>
      <c r="B544" s="35"/>
      <c r="C544" s="232" t="s">
        <v>2205</v>
      </c>
      <c r="D544" s="232" t="s">
        <v>394</v>
      </c>
      <c r="E544" s="233" t="s">
        <v>9274</v>
      </c>
      <c r="F544" s="234" t="s">
        <v>9275</v>
      </c>
      <c r="G544" s="235" t="s">
        <v>5242</v>
      </c>
      <c r="H544" s="236">
        <v>4</v>
      </c>
      <c r="I544" s="237"/>
      <c r="J544" s="238">
        <f>ROUND(I544*H544,2)</f>
        <v>0</v>
      </c>
      <c r="K544" s="234" t="s">
        <v>1</v>
      </c>
      <c r="L544" s="239"/>
      <c r="M544" s="240" t="s">
        <v>1</v>
      </c>
      <c r="N544" s="241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1541</v>
      </c>
      <c r="AT544" s="203" t="s">
        <v>394</v>
      </c>
      <c r="AU544" s="203" t="s">
        <v>84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1541</v>
      </c>
      <c r="BM544" s="203" t="s">
        <v>9276</v>
      </c>
    </row>
    <row r="545" spans="1:65" s="14" customFormat="1" ht="11.25">
      <c r="B545" s="221"/>
      <c r="C545" s="222"/>
      <c r="D545" s="212" t="s">
        <v>283</v>
      </c>
      <c r="E545" s="223" t="s">
        <v>1</v>
      </c>
      <c r="F545" s="224" t="s">
        <v>279</v>
      </c>
      <c r="G545" s="222"/>
      <c r="H545" s="225">
        <v>4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283</v>
      </c>
      <c r="AU545" s="231" t="s">
        <v>84</v>
      </c>
      <c r="AV545" s="14" t="s">
        <v>84</v>
      </c>
      <c r="AW545" s="14" t="s">
        <v>32</v>
      </c>
      <c r="AX545" s="14" t="s">
        <v>76</v>
      </c>
      <c r="AY545" s="231" t="s">
        <v>272</v>
      </c>
    </row>
    <row r="546" spans="1:65" s="2" customFormat="1" ht="33" customHeight="1">
      <c r="A546" s="34"/>
      <c r="B546" s="35"/>
      <c r="C546" s="232" t="s">
        <v>2214</v>
      </c>
      <c r="D546" s="232" t="s">
        <v>394</v>
      </c>
      <c r="E546" s="233" t="s">
        <v>9277</v>
      </c>
      <c r="F546" s="234" t="s">
        <v>9278</v>
      </c>
      <c r="G546" s="235" t="s">
        <v>5242</v>
      </c>
      <c r="H546" s="236">
        <v>3</v>
      </c>
      <c r="I546" s="237"/>
      <c r="J546" s="238">
        <f>ROUND(I546*H546,2)</f>
        <v>0</v>
      </c>
      <c r="K546" s="234" t="s">
        <v>1</v>
      </c>
      <c r="L546" s="239"/>
      <c r="M546" s="240" t="s">
        <v>1</v>
      </c>
      <c r="N546" s="241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1541</v>
      </c>
      <c r="AT546" s="203" t="s">
        <v>394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1541</v>
      </c>
      <c r="BM546" s="203" t="s">
        <v>9279</v>
      </c>
    </row>
    <row r="547" spans="1:65" s="14" customFormat="1" ht="11.25">
      <c r="B547" s="221"/>
      <c r="C547" s="222"/>
      <c r="D547" s="212" t="s">
        <v>283</v>
      </c>
      <c r="E547" s="223" t="s">
        <v>1</v>
      </c>
      <c r="F547" s="224" t="s">
        <v>291</v>
      </c>
      <c r="G547" s="222"/>
      <c r="H547" s="225">
        <v>3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84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2" customFormat="1" ht="37.9" customHeight="1">
      <c r="A548" s="34"/>
      <c r="B548" s="35"/>
      <c r="C548" s="232" t="s">
        <v>2229</v>
      </c>
      <c r="D548" s="232" t="s">
        <v>394</v>
      </c>
      <c r="E548" s="233" t="s">
        <v>9280</v>
      </c>
      <c r="F548" s="234" t="s">
        <v>9281</v>
      </c>
      <c r="G548" s="235" t="s">
        <v>5242</v>
      </c>
      <c r="H548" s="236">
        <v>1</v>
      </c>
      <c r="I548" s="237"/>
      <c r="J548" s="238">
        <f>ROUND(I548*H548,2)</f>
        <v>0</v>
      </c>
      <c r="K548" s="234" t="s">
        <v>1</v>
      </c>
      <c r="L548" s="239"/>
      <c r="M548" s="240" t="s">
        <v>1</v>
      </c>
      <c r="N548" s="241" t="s">
        <v>41</v>
      </c>
      <c r="O548" s="71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3" t="s">
        <v>1541</v>
      </c>
      <c r="AT548" s="203" t="s">
        <v>394</v>
      </c>
      <c r="AU548" s="203" t="s">
        <v>84</v>
      </c>
      <c r="AY548" s="17" t="s">
        <v>272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7" t="s">
        <v>16</v>
      </c>
      <c r="BK548" s="204">
        <f>ROUND(I548*H548,2)</f>
        <v>0</v>
      </c>
      <c r="BL548" s="17" t="s">
        <v>1541</v>
      </c>
      <c r="BM548" s="203" t="s">
        <v>9282</v>
      </c>
    </row>
    <row r="549" spans="1:65" s="14" customFormat="1" ht="11.25">
      <c r="B549" s="221"/>
      <c r="C549" s="222"/>
      <c r="D549" s="212" t="s">
        <v>283</v>
      </c>
      <c r="E549" s="223" t="s">
        <v>1</v>
      </c>
      <c r="F549" s="224" t="s">
        <v>16</v>
      </c>
      <c r="G549" s="222"/>
      <c r="H549" s="225">
        <v>1</v>
      </c>
      <c r="I549" s="226"/>
      <c r="J549" s="222"/>
      <c r="K549" s="222"/>
      <c r="L549" s="227"/>
      <c r="M549" s="228"/>
      <c r="N549" s="229"/>
      <c r="O549" s="229"/>
      <c r="P549" s="229"/>
      <c r="Q549" s="229"/>
      <c r="R549" s="229"/>
      <c r="S549" s="229"/>
      <c r="T549" s="230"/>
      <c r="AT549" s="231" t="s">
        <v>283</v>
      </c>
      <c r="AU549" s="231" t="s">
        <v>84</v>
      </c>
      <c r="AV549" s="14" t="s">
        <v>84</v>
      </c>
      <c r="AW549" s="14" t="s">
        <v>32</v>
      </c>
      <c r="AX549" s="14" t="s">
        <v>76</v>
      </c>
      <c r="AY549" s="231" t="s">
        <v>272</v>
      </c>
    </row>
    <row r="550" spans="1:65" s="2" customFormat="1" ht="37.9" customHeight="1">
      <c r="A550" s="34"/>
      <c r="B550" s="35"/>
      <c r="C550" s="232" t="s">
        <v>6946</v>
      </c>
      <c r="D550" s="232" t="s">
        <v>394</v>
      </c>
      <c r="E550" s="233" t="s">
        <v>9187</v>
      </c>
      <c r="F550" s="234" t="s">
        <v>9188</v>
      </c>
      <c r="G550" s="235" t="s">
        <v>5242</v>
      </c>
      <c r="H550" s="236">
        <v>61</v>
      </c>
      <c r="I550" s="237"/>
      <c r="J550" s="238">
        <f>ROUND(I550*H550,2)</f>
        <v>0</v>
      </c>
      <c r="K550" s="234" t="s">
        <v>1</v>
      </c>
      <c r="L550" s="239"/>
      <c r="M550" s="240" t="s">
        <v>1</v>
      </c>
      <c r="N550" s="241" t="s">
        <v>41</v>
      </c>
      <c r="O550" s="71"/>
      <c r="P550" s="201">
        <f>O550*H550</f>
        <v>0</v>
      </c>
      <c r="Q550" s="201">
        <v>0</v>
      </c>
      <c r="R550" s="201">
        <f>Q550*H550</f>
        <v>0</v>
      </c>
      <c r="S550" s="201">
        <v>0</v>
      </c>
      <c r="T550" s="202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03" t="s">
        <v>1541</v>
      </c>
      <c r="AT550" s="203" t="s">
        <v>394</v>
      </c>
      <c r="AU550" s="203" t="s">
        <v>84</v>
      </c>
      <c r="AY550" s="17" t="s">
        <v>272</v>
      </c>
      <c r="BE550" s="204">
        <f>IF(N550="základní",J550,0)</f>
        <v>0</v>
      </c>
      <c r="BF550" s="204">
        <f>IF(N550="snížená",J550,0)</f>
        <v>0</v>
      </c>
      <c r="BG550" s="204">
        <f>IF(N550="zákl. přenesená",J550,0)</f>
        <v>0</v>
      </c>
      <c r="BH550" s="204">
        <f>IF(N550="sníž. přenesená",J550,0)</f>
        <v>0</v>
      </c>
      <c r="BI550" s="204">
        <f>IF(N550="nulová",J550,0)</f>
        <v>0</v>
      </c>
      <c r="BJ550" s="17" t="s">
        <v>16</v>
      </c>
      <c r="BK550" s="204">
        <f>ROUND(I550*H550,2)</f>
        <v>0</v>
      </c>
      <c r="BL550" s="17" t="s">
        <v>1541</v>
      </c>
      <c r="BM550" s="203" t="s">
        <v>9283</v>
      </c>
    </row>
    <row r="551" spans="1:65" s="14" customFormat="1" ht="11.25">
      <c r="B551" s="221"/>
      <c r="C551" s="222"/>
      <c r="D551" s="212" t="s">
        <v>283</v>
      </c>
      <c r="E551" s="223" t="s">
        <v>1</v>
      </c>
      <c r="F551" s="224" t="s">
        <v>9284</v>
      </c>
      <c r="G551" s="222"/>
      <c r="H551" s="225">
        <v>61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84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2" customFormat="1" ht="37.9" customHeight="1">
      <c r="A552" s="34"/>
      <c r="B552" s="35"/>
      <c r="C552" s="232" t="s">
        <v>7096</v>
      </c>
      <c r="D552" s="232" t="s">
        <v>394</v>
      </c>
      <c r="E552" s="233" t="s">
        <v>9285</v>
      </c>
      <c r="F552" s="234" t="s">
        <v>9286</v>
      </c>
      <c r="G552" s="235" t="s">
        <v>5242</v>
      </c>
      <c r="H552" s="236">
        <v>3</v>
      </c>
      <c r="I552" s="237"/>
      <c r="J552" s="238">
        <f>ROUND(I552*H552,2)</f>
        <v>0</v>
      </c>
      <c r="K552" s="234" t="s">
        <v>1</v>
      </c>
      <c r="L552" s="239"/>
      <c r="M552" s="240" t="s">
        <v>1</v>
      </c>
      <c r="N552" s="241" t="s">
        <v>41</v>
      </c>
      <c r="O552" s="71"/>
      <c r="P552" s="201">
        <f>O552*H552</f>
        <v>0</v>
      </c>
      <c r="Q552" s="201">
        <v>0</v>
      </c>
      <c r="R552" s="201">
        <f>Q552*H552</f>
        <v>0</v>
      </c>
      <c r="S552" s="201">
        <v>0</v>
      </c>
      <c r="T552" s="202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3" t="s">
        <v>1541</v>
      </c>
      <c r="AT552" s="203" t="s">
        <v>394</v>
      </c>
      <c r="AU552" s="203" t="s">
        <v>84</v>
      </c>
      <c r="AY552" s="17" t="s">
        <v>272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17" t="s">
        <v>16</v>
      </c>
      <c r="BK552" s="204">
        <f>ROUND(I552*H552,2)</f>
        <v>0</v>
      </c>
      <c r="BL552" s="17" t="s">
        <v>1541</v>
      </c>
      <c r="BM552" s="203" t="s">
        <v>9287</v>
      </c>
    </row>
    <row r="553" spans="1:65" s="14" customFormat="1" ht="11.25">
      <c r="B553" s="221"/>
      <c r="C553" s="222"/>
      <c r="D553" s="212" t="s">
        <v>283</v>
      </c>
      <c r="E553" s="223" t="s">
        <v>1</v>
      </c>
      <c r="F553" s="224" t="s">
        <v>291</v>
      </c>
      <c r="G553" s="222"/>
      <c r="H553" s="225">
        <v>3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AT553" s="231" t="s">
        <v>283</v>
      </c>
      <c r="AU553" s="231" t="s">
        <v>84</v>
      </c>
      <c r="AV553" s="14" t="s">
        <v>84</v>
      </c>
      <c r="AW553" s="14" t="s">
        <v>32</v>
      </c>
      <c r="AX553" s="14" t="s">
        <v>76</v>
      </c>
      <c r="AY553" s="231" t="s">
        <v>272</v>
      </c>
    </row>
    <row r="554" spans="1:65" s="2" customFormat="1" ht="24.2" customHeight="1">
      <c r="A554" s="34"/>
      <c r="B554" s="35"/>
      <c r="C554" s="192" t="s">
        <v>6949</v>
      </c>
      <c r="D554" s="192" t="s">
        <v>274</v>
      </c>
      <c r="E554" s="193" t="s">
        <v>9190</v>
      </c>
      <c r="F554" s="194" t="s">
        <v>9191</v>
      </c>
      <c r="G554" s="195" t="s">
        <v>952</v>
      </c>
      <c r="H554" s="196">
        <v>72</v>
      </c>
      <c r="I554" s="197"/>
      <c r="J554" s="198">
        <f>ROUND(I554*H554,2)</f>
        <v>0</v>
      </c>
      <c r="K554" s="194" t="s">
        <v>278</v>
      </c>
      <c r="L554" s="39"/>
      <c r="M554" s="199" t="s">
        <v>1</v>
      </c>
      <c r="N554" s="200" t="s">
        <v>41</v>
      </c>
      <c r="O554" s="71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765</v>
      </c>
      <c r="AT554" s="203" t="s">
        <v>274</v>
      </c>
      <c r="AU554" s="203" t="s">
        <v>84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765</v>
      </c>
      <c r="BM554" s="203" t="s">
        <v>9288</v>
      </c>
    </row>
    <row r="555" spans="1:65" s="2" customFormat="1" ht="11.25">
      <c r="A555" s="34"/>
      <c r="B555" s="35"/>
      <c r="C555" s="36"/>
      <c r="D555" s="205" t="s">
        <v>281</v>
      </c>
      <c r="E555" s="36"/>
      <c r="F555" s="206" t="s">
        <v>9193</v>
      </c>
      <c r="G555" s="36"/>
      <c r="H555" s="36"/>
      <c r="I555" s="207"/>
      <c r="J555" s="36"/>
      <c r="K555" s="36"/>
      <c r="L555" s="39"/>
      <c r="M555" s="208"/>
      <c r="N555" s="209"/>
      <c r="O555" s="71"/>
      <c r="P555" s="71"/>
      <c r="Q555" s="71"/>
      <c r="R555" s="71"/>
      <c r="S555" s="71"/>
      <c r="T555" s="72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281</v>
      </c>
      <c r="AU555" s="17" t="s">
        <v>84</v>
      </c>
    </row>
    <row r="556" spans="1:65" s="2" customFormat="1" ht="24.2" customHeight="1">
      <c r="A556" s="34"/>
      <c r="B556" s="35"/>
      <c r="C556" s="232" t="s">
        <v>2239</v>
      </c>
      <c r="D556" s="232" t="s">
        <v>394</v>
      </c>
      <c r="E556" s="233" t="s">
        <v>9194</v>
      </c>
      <c r="F556" s="234" t="s">
        <v>9195</v>
      </c>
      <c r="G556" s="235" t="s">
        <v>5242</v>
      </c>
      <c r="H556" s="236">
        <v>1</v>
      </c>
      <c r="I556" s="237"/>
      <c r="J556" s="238">
        <f>ROUND(I556*H556,2)</f>
        <v>0</v>
      </c>
      <c r="K556" s="234" t="s">
        <v>1</v>
      </c>
      <c r="L556" s="239"/>
      <c r="M556" s="240" t="s">
        <v>1</v>
      </c>
      <c r="N556" s="241" t="s">
        <v>41</v>
      </c>
      <c r="O556" s="71"/>
      <c r="P556" s="201">
        <f>O556*H556</f>
        <v>0</v>
      </c>
      <c r="Q556" s="201">
        <v>0</v>
      </c>
      <c r="R556" s="201">
        <f>Q556*H556</f>
        <v>0</v>
      </c>
      <c r="S556" s="201">
        <v>0</v>
      </c>
      <c r="T556" s="202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03" t="s">
        <v>1541</v>
      </c>
      <c r="AT556" s="203" t="s">
        <v>394</v>
      </c>
      <c r="AU556" s="203" t="s">
        <v>84</v>
      </c>
      <c r="AY556" s="17" t="s">
        <v>272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17" t="s">
        <v>16</v>
      </c>
      <c r="BK556" s="204">
        <f>ROUND(I556*H556,2)</f>
        <v>0</v>
      </c>
      <c r="BL556" s="17" t="s">
        <v>1541</v>
      </c>
      <c r="BM556" s="203" t="s">
        <v>9289</v>
      </c>
    </row>
    <row r="557" spans="1:65" s="14" customFormat="1" ht="11.25">
      <c r="B557" s="221"/>
      <c r="C557" s="222"/>
      <c r="D557" s="212" t="s">
        <v>283</v>
      </c>
      <c r="E557" s="223" t="s">
        <v>1</v>
      </c>
      <c r="F557" s="224" t="s">
        <v>16</v>
      </c>
      <c r="G557" s="222"/>
      <c r="H557" s="225">
        <v>1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84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>
      <c r="A558" s="34"/>
      <c r="B558" s="35"/>
      <c r="C558" s="192" t="s">
        <v>6111</v>
      </c>
      <c r="D558" s="192" t="s">
        <v>274</v>
      </c>
      <c r="E558" s="193" t="s">
        <v>9197</v>
      </c>
      <c r="F558" s="194" t="s">
        <v>9198</v>
      </c>
      <c r="G558" s="195" t="s">
        <v>952</v>
      </c>
      <c r="H558" s="196">
        <v>1</v>
      </c>
      <c r="I558" s="197"/>
      <c r="J558" s="198">
        <f>ROUND(I558*H558,2)</f>
        <v>0</v>
      </c>
      <c r="K558" s="194" t="s">
        <v>278</v>
      </c>
      <c r="L558" s="39"/>
      <c r="M558" s="199" t="s">
        <v>1</v>
      </c>
      <c r="N558" s="200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765</v>
      </c>
      <c r="AT558" s="203" t="s">
        <v>274</v>
      </c>
      <c r="AU558" s="203" t="s">
        <v>84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765</v>
      </c>
      <c r="BM558" s="203" t="s">
        <v>9290</v>
      </c>
    </row>
    <row r="559" spans="1:65" s="2" customFormat="1" ht="11.25">
      <c r="A559" s="34"/>
      <c r="B559" s="35"/>
      <c r="C559" s="36"/>
      <c r="D559" s="205" t="s">
        <v>281</v>
      </c>
      <c r="E559" s="36"/>
      <c r="F559" s="206" t="s">
        <v>9200</v>
      </c>
      <c r="G559" s="36"/>
      <c r="H559" s="36"/>
      <c r="I559" s="207"/>
      <c r="J559" s="36"/>
      <c r="K559" s="36"/>
      <c r="L559" s="39"/>
      <c r="M559" s="208"/>
      <c r="N559" s="209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281</v>
      </c>
      <c r="AU559" s="17" t="s">
        <v>84</v>
      </c>
    </row>
    <row r="560" spans="1:65" s="2" customFormat="1" ht="21.75" customHeight="1">
      <c r="A560" s="34"/>
      <c r="B560" s="35"/>
      <c r="C560" s="232" t="s">
        <v>7102</v>
      </c>
      <c r="D560" s="232" t="s">
        <v>394</v>
      </c>
      <c r="E560" s="233" t="s">
        <v>9201</v>
      </c>
      <c r="F560" s="234" t="s">
        <v>9202</v>
      </c>
      <c r="G560" s="235" t="s">
        <v>952</v>
      </c>
      <c r="H560" s="236">
        <v>1</v>
      </c>
      <c r="I560" s="237"/>
      <c r="J560" s="238">
        <f>ROUND(I560*H560,2)</f>
        <v>0</v>
      </c>
      <c r="K560" s="234" t="s">
        <v>1</v>
      </c>
      <c r="L560" s="239"/>
      <c r="M560" s="240" t="s">
        <v>1</v>
      </c>
      <c r="N560" s="241" t="s">
        <v>41</v>
      </c>
      <c r="O560" s="71"/>
      <c r="P560" s="201">
        <f>O560*H560</f>
        <v>0</v>
      </c>
      <c r="Q560" s="201">
        <v>2.1000000000000001E-4</v>
      </c>
      <c r="R560" s="201">
        <f>Q560*H560</f>
        <v>2.1000000000000001E-4</v>
      </c>
      <c r="S560" s="201">
        <v>0</v>
      </c>
      <c r="T560" s="202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03" t="s">
        <v>2738</v>
      </c>
      <c r="AT560" s="203" t="s">
        <v>394</v>
      </c>
      <c r="AU560" s="203" t="s">
        <v>84</v>
      </c>
      <c r="AY560" s="17" t="s">
        <v>272</v>
      </c>
      <c r="BE560" s="204">
        <f>IF(N560="základní",J560,0)</f>
        <v>0</v>
      </c>
      <c r="BF560" s="204">
        <f>IF(N560="snížená",J560,0)</f>
        <v>0</v>
      </c>
      <c r="BG560" s="204">
        <f>IF(N560="zákl. přenesená",J560,0)</f>
        <v>0</v>
      </c>
      <c r="BH560" s="204">
        <f>IF(N560="sníž. přenesená",J560,0)</f>
        <v>0</v>
      </c>
      <c r="BI560" s="204">
        <f>IF(N560="nulová",J560,0)</f>
        <v>0</v>
      </c>
      <c r="BJ560" s="17" t="s">
        <v>16</v>
      </c>
      <c r="BK560" s="204">
        <f>ROUND(I560*H560,2)</f>
        <v>0</v>
      </c>
      <c r="BL560" s="17" t="s">
        <v>765</v>
      </c>
      <c r="BM560" s="203" t="s">
        <v>9291</v>
      </c>
    </row>
    <row r="561" spans="1:65" s="14" customFormat="1" ht="11.25">
      <c r="B561" s="221"/>
      <c r="C561" s="222"/>
      <c r="D561" s="212" t="s">
        <v>283</v>
      </c>
      <c r="E561" s="223" t="s">
        <v>1</v>
      </c>
      <c r="F561" s="224" t="s">
        <v>16</v>
      </c>
      <c r="G561" s="222"/>
      <c r="H561" s="225">
        <v>1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283</v>
      </c>
      <c r="AU561" s="231" t="s">
        <v>84</v>
      </c>
      <c r="AV561" s="14" t="s">
        <v>84</v>
      </c>
      <c r="AW561" s="14" t="s">
        <v>32</v>
      </c>
      <c r="AX561" s="14" t="s">
        <v>76</v>
      </c>
      <c r="AY561" s="231" t="s">
        <v>272</v>
      </c>
    </row>
    <row r="562" spans="1:65" s="2" customFormat="1" ht="33" customHeight="1">
      <c r="A562" s="34"/>
      <c r="B562" s="35"/>
      <c r="C562" s="192" t="s">
        <v>2245</v>
      </c>
      <c r="D562" s="192" t="s">
        <v>274</v>
      </c>
      <c r="E562" s="193" t="s">
        <v>9204</v>
      </c>
      <c r="F562" s="194" t="s">
        <v>9205</v>
      </c>
      <c r="G562" s="195" t="s">
        <v>952</v>
      </c>
      <c r="H562" s="196">
        <v>1</v>
      </c>
      <c r="I562" s="197"/>
      <c r="J562" s="198">
        <f>ROUND(I562*H562,2)</f>
        <v>0</v>
      </c>
      <c r="K562" s="194" t="s">
        <v>278</v>
      </c>
      <c r="L562" s="39"/>
      <c r="M562" s="199" t="s">
        <v>1</v>
      </c>
      <c r="N562" s="200" t="s">
        <v>41</v>
      </c>
      <c r="O562" s="71"/>
      <c r="P562" s="201">
        <f>O562*H562</f>
        <v>0</v>
      </c>
      <c r="Q562" s="201">
        <v>0</v>
      </c>
      <c r="R562" s="201">
        <f>Q562*H562</f>
        <v>0</v>
      </c>
      <c r="S562" s="201">
        <v>0</v>
      </c>
      <c r="T562" s="202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203" t="s">
        <v>765</v>
      </c>
      <c r="AT562" s="203" t="s">
        <v>274</v>
      </c>
      <c r="AU562" s="203" t="s">
        <v>84</v>
      </c>
      <c r="AY562" s="17" t="s">
        <v>272</v>
      </c>
      <c r="BE562" s="204">
        <f>IF(N562="základní",J562,0)</f>
        <v>0</v>
      </c>
      <c r="BF562" s="204">
        <f>IF(N562="snížená",J562,0)</f>
        <v>0</v>
      </c>
      <c r="BG562" s="204">
        <f>IF(N562="zákl. přenesená",J562,0)</f>
        <v>0</v>
      </c>
      <c r="BH562" s="204">
        <f>IF(N562="sníž. přenesená",J562,0)</f>
        <v>0</v>
      </c>
      <c r="BI562" s="204">
        <f>IF(N562="nulová",J562,0)</f>
        <v>0</v>
      </c>
      <c r="BJ562" s="17" t="s">
        <v>16</v>
      </c>
      <c r="BK562" s="204">
        <f>ROUND(I562*H562,2)</f>
        <v>0</v>
      </c>
      <c r="BL562" s="17" t="s">
        <v>765</v>
      </c>
      <c r="BM562" s="203" t="s">
        <v>9292</v>
      </c>
    </row>
    <row r="563" spans="1:65" s="2" customFormat="1" ht="11.25">
      <c r="A563" s="34"/>
      <c r="B563" s="35"/>
      <c r="C563" s="36"/>
      <c r="D563" s="205" t="s">
        <v>281</v>
      </c>
      <c r="E563" s="36"/>
      <c r="F563" s="206" t="s">
        <v>9207</v>
      </c>
      <c r="G563" s="36"/>
      <c r="H563" s="36"/>
      <c r="I563" s="207"/>
      <c r="J563" s="36"/>
      <c r="K563" s="36"/>
      <c r="L563" s="39"/>
      <c r="M563" s="208"/>
      <c r="N563" s="209"/>
      <c r="O563" s="71"/>
      <c r="P563" s="71"/>
      <c r="Q563" s="71"/>
      <c r="R563" s="71"/>
      <c r="S563" s="71"/>
      <c r="T563" s="72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281</v>
      </c>
      <c r="AU563" s="17" t="s">
        <v>84</v>
      </c>
    </row>
    <row r="564" spans="1:65" s="2" customFormat="1" ht="24.2" customHeight="1">
      <c r="A564" s="34"/>
      <c r="B564" s="35"/>
      <c r="C564" s="232" t="s">
        <v>7105</v>
      </c>
      <c r="D564" s="232" t="s">
        <v>394</v>
      </c>
      <c r="E564" s="233" t="s">
        <v>9293</v>
      </c>
      <c r="F564" s="234" t="s">
        <v>9294</v>
      </c>
      <c r="G564" s="235" t="s">
        <v>952</v>
      </c>
      <c r="H564" s="236">
        <v>11</v>
      </c>
      <c r="I564" s="237"/>
      <c r="J564" s="238">
        <f>ROUND(I564*H564,2)</f>
        <v>0</v>
      </c>
      <c r="K564" s="234" t="s">
        <v>1</v>
      </c>
      <c r="L564" s="239"/>
      <c r="M564" s="240" t="s">
        <v>1</v>
      </c>
      <c r="N564" s="241" t="s">
        <v>41</v>
      </c>
      <c r="O564" s="71"/>
      <c r="P564" s="201">
        <f>O564*H564</f>
        <v>0</v>
      </c>
      <c r="Q564" s="201">
        <v>0</v>
      </c>
      <c r="R564" s="201">
        <f>Q564*H564</f>
        <v>0</v>
      </c>
      <c r="S564" s="201">
        <v>0</v>
      </c>
      <c r="T564" s="202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203" t="s">
        <v>2738</v>
      </c>
      <c r="AT564" s="203" t="s">
        <v>394</v>
      </c>
      <c r="AU564" s="203" t="s">
        <v>84</v>
      </c>
      <c r="AY564" s="17" t="s">
        <v>272</v>
      </c>
      <c r="BE564" s="204">
        <f>IF(N564="základní",J564,0)</f>
        <v>0</v>
      </c>
      <c r="BF564" s="204">
        <f>IF(N564="snížená",J564,0)</f>
        <v>0</v>
      </c>
      <c r="BG564" s="204">
        <f>IF(N564="zákl. přenesená",J564,0)</f>
        <v>0</v>
      </c>
      <c r="BH564" s="204">
        <f>IF(N564="sníž. přenesená",J564,0)</f>
        <v>0</v>
      </c>
      <c r="BI564" s="204">
        <f>IF(N564="nulová",J564,0)</f>
        <v>0</v>
      </c>
      <c r="BJ564" s="17" t="s">
        <v>16</v>
      </c>
      <c r="BK564" s="204">
        <f>ROUND(I564*H564,2)</f>
        <v>0</v>
      </c>
      <c r="BL564" s="17" t="s">
        <v>765</v>
      </c>
      <c r="BM564" s="203" t="s">
        <v>9295</v>
      </c>
    </row>
    <row r="565" spans="1:65" s="14" customFormat="1" ht="11.25">
      <c r="B565" s="221"/>
      <c r="C565" s="222"/>
      <c r="D565" s="212" t="s">
        <v>283</v>
      </c>
      <c r="E565" s="223" t="s">
        <v>1</v>
      </c>
      <c r="F565" s="224" t="s">
        <v>330</v>
      </c>
      <c r="G565" s="222"/>
      <c r="H565" s="225">
        <v>11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283</v>
      </c>
      <c r="AU565" s="231" t="s">
        <v>84</v>
      </c>
      <c r="AV565" s="14" t="s">
        <v>84</v>
      </c>
      <c r="AW565" s="14" t="s">
        <v>32</v>
      </c>
      <c r="AX565" s="14" t="s">
        <v>76</v>
      </c>
      <c r="AY565" s="231" t="s">
        <v>272</v>
      </c>
    </row>
    <row r="566" spans="1:65" s="2" customFormat="1" ht="24.2" customHeight="1">
      <c r="A566" s="34"/>
      <c r="B566" s="35"/>
      <c r="C566" s="192" t="s">
        <v>2250</v>
      </c>
      <c r="D566" s="192" t="s">
        <v>274</v>
      </c>
      <c r="E566" s="193" t="s">
        <v>9096</v>
      </c>
      <c r="F566" s="194" t="s">
        <v>9097</v>
      </c>
      <c r="G566" s="195" t="s">
        <v>952</v>
      </c>
      <c r="H566" s="196">
        <v>11</v>
      </c>
      <c r="I566" s="197"/>
      <c r="J566" s="198">
        <f>ROUND(I566*H566,2)</f>
        <v>0</v>
      </c>
      <c r="K566" s="194" t="s">
        <v>278</v>
      </c>
      <c r="L566" s="39"/>
      <c r="M566" s="199" t="s">
        <v>1</v>
      </c>
      <c r="N566" s="200" t="s">
        <v>41</v>
      </c>
      <c r="O566" s="71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3" t="s">
        <v>765</v>
      </c>
      <c r="AT566" s="203" t="s">
        <v>274</v>
      </c>
      <c r="AU566" s="203" t="s">
        <v>84</v>
      </c>
      <c r="AY566" s="17" t="s">
        <v>272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7" t="s">
        <v>16</v>
      </c>
      <c r="BK566" s="204">
        <f>ROUND(I566*H566,2)</f>
        <v>0</v>
      </c>
      <c r="BL566" s="17" t="s">
        <v>765</v>
      </c>
      <c r="BM566" s="203" t="s">
        <v>9296</v>
      </c>
    </row>
    <row r="567" spans="1:65" s="2" customFormat="1" ht="11.25">
      <c r="A567" s="34"/>
      <c r="B567" s="35"/>
      <c r="C567" s="36"/>
      <c r="D567" s="205" t="s">
        <v>281</v>
      </c>
      <c r="E567" s="36"/>
      <c r="F567" s="206" t="s">
        <v>9099</v>
      </c>
      <c r="G567" s="36"/>
      <c r="H567" s="36"/>
      <c r="I567" s="207"/>
      <c r="J567" s="36"/>
      <c r="K567" s="36"/>
      <c r="L567" s="39"/>
      <c r="M567" s="208"/>
      <c r="N567" s="209"/>
      <c r="O567" s="71"/>
      <c r="P567" s="71"/>
      <c r="Q567" s="71"/>
      <c r="R567" s="71"/>
      <c r="S567" s="71"/>
      <c r="T567" s="72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281</v>
      </c>
      <c r="AU567" s="17" t="s">
        <v>84</v>
      </c>
    </row>
    <row r="568" spans="1:65" s="2" customFormat="1" ht="16.5" customHeight="1">
      <c r="A568" s="34"/>
      <c r="B568" s="35"/>
      <c r="C568" s="232" t="s">
        <v>2262</v>
      </c>
      <c r="D568" s="232" t="s">
        <v>394</v>
      </c>
      <c r="E568" s="233" t="s">
        <v>9297</v>
      </c>
      <c r="F568" s="234" t="s">
        <v>9298</v>
      </c>
      <c r="G568" s="235" t="s">
        <v>5242</v>
      </c>
      <c r="H568" s="236">
        <v>4</v>
      </c>
      <c r="I568" s="237"/>
      <c r="J568" s="238">
        <f>ROUND(I568*H568,2)</f>
        <v>0</v>
      </c>
      <c r="K568" s="234" t="s">
        <v>1</v>
      </c>
      <c r="L568" s="239"/>
      <c r="M568" s="240" t="s">
        <v>1</v>
      </c>
      <c r="N568" s="241" t="s">
        <v>41</v>
      </c>
      <c r="O568" s="71"/>
      <c r="P568" s="201">
        <f>O568*H568</f>
        <v>0</v>
      </c>
      <c r="Q568" s="201">
        <v>0</v>
      </c>
      <c r="R568" s="201">
        <f>Q568*H568</f>
        <v>0</v>
      </c>
      <c r="S568" s="201">
        <v>0</v>
      </c>
      <c r="T568" s="202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03" t="s">
        <v>1541</v>
      </c>
      <c r="AT568" s="203" t="s">
        <v>394</v>
      </c>
      <c r="AU568" s="203" t="s">
        <v>84</v>
      </c>
      <c r="AY568" s="17" t="s">
        <v>272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17" t="s">
        <v>16</v>
      </c>
      <c r="BK568" s="204">
        <f>ROUND(I568*H568,2)</f>
        <v>0</v>
      </c>
      <c r="BL568" s="17" t="s">
        <v>1541</v>
      </c>
      <c r="BM568" s="203" t="s">
        <v>9299</v>
      </c>
    </row>
    <row r="569" spans="1:65" s="14" customFormat="1" ht="11.25">
      <c r="B569" s="221"/>
      <c r="C569" s="222"/>
      <c r="D569" s="212" t="s">
        <v>283</v>
      </c>
      <c r="E569" s="223" t="s">
        <v>1</v>
      </c>
      <c r="F569" s="224" t="s">
        <v>279</v>
      </c>
      <c r="G569" s="222"/>
      <c r="H569" s="225">
        <v>4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84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2" customFormat="1" ht="33" customHeight="1">
      <c r="A570" s="34"/>
      <c r="B570" s="35"/>
      <c r="C570" s="232" t="s">
        <v>6957</v>
      </c>
      <c r="D570" s="232" t="s">
        <v>394</v>
      </c>
      <c r="E570" s="233" t="s">
        <v>9300</v>
      </c>
      <c r="F570" s="234" t="s">
        <v>9301</v>
      </c>
      <c r="G570" s="235" t="s">
        <v>952</v>
      </c>
      <c r="H570" s="236">
        <v>3</v>
      </c>
      <c r="I570" s="237"/>
      <c r="J570" s="238">
        <f>ROUND(I570*H570,2)</f>
        <v>0</v>
      </c>
      <c r="K570" s="234" t="s">
        <v>1</v>
      </c>
      <c r="L570" s="239"/>
      <c r="M570" s="240" t="s">
        <v>1</v>
      </c>
      <c r="N570" s="241" t="s">
        <v>41</v>
      </c>
      <c r="O570" s="71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3" t="s">
        <v>2738</v>
      </c>
      <c r="AT570" s="203" t="s">
        <v>394</v>
      </c>
      <c r="AU570" s="203" t="s">
        <v>84</v>
      </c>
      <c r="AY570" s="17" t="s">
        <v>272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7" t="s">
        <v>16</v>
      </c>
      <c r="BK570" s="204">
        <f>ROUND(I570*H570,2)</f>
        <v>0</v>
      </c>
      <c r="BL570" s="17" t="s">
        <v>765</v>
      </c>
      <c r="BM570" s="203" t="s">
        <v>9302</v>
      </c>
    </row>
    <row r="571" spans="1:65" s="14" customFormat="1" ht="11.25">
      <c r="B571" s="221"/>
      <c r="C571" s="222"/>
      <c r="D571" s="212" t="s">
        <v>283</v>
      </c>
      <c r="E571" s="223" t="s">
        <v>1</v>
      </c>
      <c r="F571" s="224" t="s">
        <v>291</v>
      </c>
      <c r="G571" s="222"/>
      <c r="H571" s="225">
        <v>3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84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2" customFormat="1" ht="24.2" customHeight="1">
      <c r="A572" s="34"/>
      <c r="B572" s="35"/>
      <c r="C572" s="192" t="s">
        <v>2267</v>
      </c>
      <c r="D572" s="192" t="s">
        <v>274</v>
      </c>
      <c r="E572" s="193" t="s">
        <v>9103</v>
      </c>
      <c r="F572" s="194" t="s">
        <v>9104</v>
      </c>
      <c r="G572" s="195" t="s">
        <v>952</v>
      </c>
      <c r="H572" s="196">
        <v>7</v>
      </c>
      <c r="I572" s="197"/>
      <c r="J572" s="198">
        <f>ROUND(I572*H572,2)</f>
        <v>0</v>
      </c>
      <c r="K572" s="194" t="s">
        <v>278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765</v>
      </c>
      <c r="AT572" s="203" t="s">
        <v>274</v>
      </c>
      <c r="AU572" s="203" t="s">
        <v>84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765</v>
      </c>
      <c r="BM572" s="203" t="s">
        <v>9303</v>
      </c>
    </row>
    <row r="573" spans="1:65" s="2" customFormat="1" ht="11.25">
      <c r="A573" s="34"/>
      <c r="B573" s="35"/>
      <c r="C573" s="36"/>
      <c r="D573" s="205" t="s">
        <v>281</v>
      </c>
      <c r="E573" s="36"/>
      <c r="F573" s="206" t="s">
        <v>9106</v>
      </c>
      <c r="G573" s="36"/>
      <c r="H573" s="36"/>
      <c r="I573" s="207"/>
      <c r="J573" s="36"/>
      <c r="K573" s="36"/>
      <c r="L573" s="39"/>
      <c r="M573" s="208"/>
      <c r="N573" s="209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281</v>
      </c>
      <c r="AU573" s="17" t="s">
        <v>84</v>
      </c>
    </row>
    <row r="574" spans="1:65" s="2" customFormat="1" ht="16.5" customHeight="1">
      <c r="A574" s="34"/>
      <c r="B574" s="35"/>
      <c r="C574" s="232" t="s">
        <v>2277</v>
      </c>
      <c r="D574" s="232" t="s">
        <v>394</v>
      </c>
      <c r="E574" s="233" t="s">
        <v>9208</v>
      </c>
      <c r="F574" s="234" t="s">
        <v>9209</v>
      </c>
      <c r="G574" s="235" t="s">
        <v>952</v>
      </c>
      <c r="H574" s="236">
        <v>2</v>
      </c>
      <c r="I574" s="237"/>
      <c r="J574" s="238">
        <f>ROUND(I574*H574,2)</f>
        <v>0</v>
      </c>
      <c r="K574" s="234" t="s">
        <v>1</v>
      </c>
      <c r="L574" s="239"/>
      <c r="M574" s="240" t="s">
        <v>1</v>
      </c>
      <c r="N574" s="241" t="s">
        <v>41</v>
      </c>
      <c r="O574" s="71"/>
      <c r="P574" s="201">
        <f>O574*H574</f>
        <v>0</v>
      </c>
      <c r="Q574" s="201">
        <v>0</v>
      </c>
      <c r="R574" s="201">
        <f>Q574*H574</f>
        <v>0</v>
      </c>
      <c r="S574" s="201">
        <v>0</v>
      </c>
      <c r="T574" s="202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203" t="s">
        <v>2738</v>
      </c>
      <c r="AT574" s="203" t="s">
        <v>394</v>
      </c>
      <c r="AU574" s="203" t="s">
        <v>84</v>
      </c>
      <c r="AY574" s="17" t="s">
        <v>272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17" t="s">
        <v>16</v>
      </c>
      <c r="BK574" s="204">
        <f>ROUND(I574*H574,2)</f>
        <v>0</v>
      </c>
      <c r="BL574" s="17" t="s">
        <v>765</v>
      </c>
      <c r="BM574" s="203" t="s">
        <v>9304</v>
      </c>
    </row>
    <row r="575" spans="1:65" s="14" customFormat="1" ht="11.25">
      <c r="B575" s="221"/>
      <c r="C575" s="222"/>
      <c r="D575" s="212" t="s">
        <v>283</v>
      </c>
      <c r="E575" s="223" t="s">
        <v>1</v>
      </c>
      <c r="F575" s="224" t="s">
        <v>84</v>
      </c>
      <c r="G575" s="222"/>
      <c r="H575" s="225">
        <v>2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283</v>
      </c>
      <c r="AU575" s="231" t="s">
        <v>84</v>
      </c>
      <c r="AV575" s="14" t="s">
        <v>84</v>
      </c>
      <c r="AW575" s="14" t="s">
        <v>32</v>
      </c>
      <c r="AX575" s="14" t="s">
        <v>76</v>
      </c>
      <c r="AY575" s="231" t="s">
        <v>272</v>
      </c>
    </row>
    <row r="576" spans="1:65" s="2" customFormat="1" ht="16.5" customHeight="1">
      <c r="A576" s="34"/>
      <c r="B576" s="35"/>
      <c r="C576" s="232" t="s">
        <v>2307</v>
      </c>
      <c r="D576" s="232" t="s">
        <v>394</v>
      </c>
      <c r="E576" s="233" t="s">
        <v>9305</v>
      </c>
      <c r="F576" s="234" t="s">
        <v>9306</v>
      </c>
      <c r="G576" s="235" t="s">
        <v>952</v>
      </c>
      <c r="H576" s="236">
        <v>1</v>
      </c>
      <c r="I576" s="237"/>
      <c r="J576" s="238">
        <f>ROUND(I576*H576,2)</f>
        <v>0</v>
      </c>
      <c r="K576" s="234" t="s">
        <v>1</v>
      </c>
      <c r="L576" s="239"/>
      <c r="M576" s="240" t="s">
        <v>1</v>
      </c>
      <c r="N576" s="241" t="s">
        <v>41</v>
      </c>
      <c r="O576" s="71"/>
      <c r="P576" s="201">
        <f>O576*H576</f>
        <v>0</v>
      </c>
      <c r="Q576" s="201">
        <v>0</v>
      </c>
      <c r="R576" s="201">
        <f>Q576*H576</f>
        <v>0</v>
      </c>
      <c r="S576" s="201">
        <v>0</v>
      </c>
      <c r="T576" s="202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03" t="s">
        <v>2738</v>
      </c>
      <c r="AT576" s="203" t="s">
        <v>394</v>
      </c>
      <c r="AU576" s="203" t="s">
        <v>84</v>
      </c>
      <c r="AY576" s="17" t="s">
        <v>272</v>
      </c>
      <c r="BE576" s="204">
        <f>IF(N576="základní",J576,0)</f>
        <v>0</v>
      </c>
      <c r="BF576" s="204">
        <f>IF(N576="snížená",J576,0)</f>
        <v>0</v>
      </c>
      <c r="BG576" s="204">
        <f>IF(N576="zákl. přenesená",J576,0)</f>
        <v>0</v>
      </c>
      <c r="BH576" s="204">
        <f>IF(N576="sníž. přenesená",J576,0)</f>
        <v>0</v>
      </c>
      <c r="BI576" s="204">
        <f>IF(N576="nulová",J576,0)</f>
        <v>0</v>
      </c>
      <c r="BJ576" s="17" t="s">
        <v>16</v>
      </c>
      <c r="BK576" s="204">
        <f>ROUND(I576*H576,2)</f>
        <v>0</v>
      </c>
      <c r="BL576" s="17" t="s">
        <v>765</v>
      </c>
      <c r="BM576" s="203" t="s">
        <v>9307</v>
      </c>
    </row>
    <row r="577" spans="1:65" s="14" customFormat="1" ht="11.25">
      <c r="B577" s="221"/>
      <c r="C577" s="222"/>
      <c r="D577" s="212" t="s">
        <v>283</v>
      </c>
      <c r="E577" s="223" t="s">
        <v>1</v>
      </c>
      <c r="F577" s="224" t="s">
        <v>16</v>
      </c>
      <c r="G577" s="222"/>
      <c r="H577" s="225">
        <v>1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84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16.5" customHeight="1">
      <c r="A578" s="34"/>
      <c r="B578" s="35"/>
      <c r="C578" s="232" t="s">
        <v>2347</v>
      </c>
      <c r="D578" s="232" t="s">
        <v>394</v>
      </c>
      <c r="E578" s="233" t="s">
        <v>9211</v>
      </c>
      <c r="F578" s="234" t="s">
        <v>9212</v>
      </c>
      <c r="G578" s="235" t="s">
        <v>952</v>
      </c>
      <c r="H578" s="236">
        <v>1</v>
      </c>
      <c r="I578" s="237"/>
      <c r="J578" s="238">
        <f>ROUND(I578*H578,2)</f>
        <v>0</v>
      </c>
      <c r="K578" s="234" t="s">
        <v>1</v>
      </c>
      <c r="L578" s="239"/>
      <c r="M578" s="240" t="s">
        <v>1</v>
      </c>
      <c r="N578" s="241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2738</v>
      </c>
      <c r="AT578" s="203" t="s">
        <v>394</v>
      </c>
      <c r="AU578" s="203" t="s">
        <v>84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765</v>
      </c>
      <c r="BM578" s="203" t="s">
        <v>9308</v>
      </c>
    </row>
    <row r="579" spans="1:65" s="14" customFormat="1" ht="11.25">
      <c r="B579" s="221"/>
      <c r="C579" s="222"/>
      <c r="D579" s="212" t="s">
        <v>283</v>
      </c>
      <c r="E579" s="223" t="s">
        <v>1</v>
      </c>
      <c r="F579" s="224" t="s">
        <v>16</v>
      </c>
      <c r="G579" s="222"/>
      <c r="H579" s="225">
        <v>1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283</v>
      </c>
      <c r="AU579" s="231" t="s">
        <v>84</v>
      </c>
      <c r="AV579" s="14" t="s">
        <v>84</v>
      </c>
      <c r="AW579" s="14" t="s">
        <v>32</v>
      </c>
      <c r="AX579" s="14" t="s">
        <v>76</v>
      </c>
      <c r="AY579" s="231" t="s">
        <v>272</v>
      </c>
    </row>
    <row r="580" spans="1:65" s="2" customFormat="1" ht="24.2" customHeight="1">
      <c r="A580" s="34"/>
      <c r="B580" s="35"/>
      <c r="C580" s="192" t="s">
        <v>2365</v>
      </c>
      <c r="D580" s="192" t="s">
        <v>274</v>
      </c>
      <c r="E580" s="193" t="s">
        <v>9214</v>
      </c>
      <c r="F580" s="194" t="s">
        <v>9215</v>
      </c>
      <c r="G580" s="195" t="s">
        <v>952</v>
      </c>
      <c r="H580" s="196">
        <v>4</v>
      </c>
      <c r="I580" s="197"/>
      <c r="J580" s="198">
        <f>ROUND(I580*H580,2)</f>
        <v>0</v>
      </c>
      <c r="K580" s="194" t="s">
        <v>278</v>
      </c>
      <c r="L580" s="39"/>
      <c r="M580" s="199" t="s">
        <v>1</v>
      </c>
      <c r="N580" s="200" t="s">
        <v>41</v>
      </c>
      <c r="O580" s="71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765</v>
      </c>
      <c r="AT580" s="203" t="s">
        <v>274</v>
      </c>
      <c r="AU580" s="203" t="s">
        <v>84</v>
      </c>
      <c r="AY580" s="17" t="s">
        <v>272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16</v>
      </c>
      <c r="BK580" s="204">
        <f>ROUND(I580*H580,2)</f>
        <v>0</v>
      </c>
      <c r="BL580" s="17" t="s">
        <v>765</v>
      </c>
      <c r="BM580" s="203" t="s">
        <v>9309</v>
      </c>
    </row>
    <row r="581" spans="1:65" s="2" customFormat="1" ht="11.25">
      <c r="A581" s="34"/>
      <c r="B581" s="35"/>
      <c r="C581" s="36"/>
      <c r="D581" s="205" t="s">
        <v>281</v>
      </c>
      <c r="E581" s="36"/>
      <c r="F581" s="206" t="s">
        <v>9217</v>
      </c>
      <c r="G581" s="36"/>
      <c r="H581" s="36"/>
      <c r="I581" s="207"/>
      <c r="J581" s="36"/>
      <c r="K581" s="36"/>
      <c r="L581" s="39"/>
      <c r="M581" s="208"/>
      <c r="N581" s="209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281</v>
      </c>
      <c r="AU581" s="17" t="s">
        <v>84</v>
      </c>
    </row>
    <row r="582" spans="1:65" s="2" customFormat="1" ht="16.5" customHeight="1">
      <c r="A582" s="34"/>
      <c r="B582" s="35"/>
      <c r="C582" s="232" t="s">
        <v>2415</v>
      </c>
      <c r="D582" s="232" t="s">
        <v>394</v>
      </c>
      <c r="E582" s="233" t="s">
        <v>8918</v>
      </c>
      <c r="F582" s="234" t="s">
        <v>8919</v>
      </c>
      <c r="G582" s="235" t="s">
        <v>5242</v>
      </c>
      <c r="H582" s="236">
        <v>215</v>
      </c>
      <c r="I582" s="237"/>
      <c r="J582" s="238">
        <f>ROUND(I582*H582,2)</f>
        <v>0</v>
      </c>
      <c r="K582" s="234" t="s">
        <v>1</v>
      </c>
      <c r="L582" s="239"/>
      <c r="M582" s="240" t="s">
        <v>1</v>
      </c>
      <c r="N582" s="241" t="s">
        <v>41</v>
      </c>
      <c r="O582" s="71"/>
      <c r="P582" s="201">
        <f>O582*H582</f>
        <v>0</v>
      </c>
      <c r="Q582" s="201">
        <v>0</v>
      </c>
      <c r="R582" s="201">
        <f>Q582*H582</f>
        <v>0</v>
      </c>
      <c r="S582" s="201">
        <v>0</v>
      </c>
      <c r="T582" s="202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203" t="s">
        <v>1541</v>
      </c>
      <c r="AT582" s="203" t="s">
        <v>394</v>
      </c>
      <c r="AU582" s="203" t="s">
        <v>84</v>
      </c>
      <c r="AY582" s="17" t="s">
        <v>272</v>
      </c>
      <c r="BE582" s="204">
        <f>IF(N582="základní",J582,0)</f>
        <v>0</v>
      </c>
      <c r="BF582" s="204">
        <f>IF(N582="snížená",J582,0)</f>
        <v>0</v>
      </c>
      <c r="BG582" s="204">
        <f>IF(N582="zákl. přenesená",J582,0)</f>
        <v>0</v>
      </c>
      <c r="BH582" s="204">
        <f>IF(N582="sníž. přenesená",J582,0)</f>
        <v>0</v>
      </c>
      <c r="BI582" s="204">
        <f>IF(N582="nulová",J582,0)</f>
        <v>0</v>
      </c>
      <c r="BJ582" s="17" t="s">
        <v>16</v>
      </c>
      <c r="BK582" s="204">
        <f>ROUND(I582*H582,2)</f>
        <v>0</v>
      </c>
      <c r="BL582" s="17" t="s">
        <v>1541</v>
      </c>
      <c r="BM582" s="203" t="s">
        <v>9310</v>
      </c>
    </row>
    <row r="583" spans="1:65" s="14" customFormat="1" ht="11.25">
      <c r="B583" s="221"/>
      <c r="C583" s="222"/>
      <c r="D583" s="212" t="s">
        <v>283</v>
      </c>
      <c r="E583" s="223" t="s">
        <v>1</v>
      </c>
      <c r="F583" s="224" t="s">
        <v>9311</v>
      </c>
      <c r="G583" s="222"/>
      <c r="H583" s="225">
        <v>215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84</v>
      </c>
      <c r="AV583" s="14" t="s">
        <v>84</v>
      </c>
      <c r="AW583" s="14" t="s">
        <v>32</v>
      </c>
      <c r="AX583" s="14" t="s">
        <v>76</v>
      </c>
      <c r="AY583" s="231" t="s">
        <v>272</v>
      </c>
    </row>
    <row r="584" spans="1:65" s="2" customFormat="1" ht="24.2" customHeight="1">
      <c r="A584" s="34"/>
      <c r="B584" s="35"/>
      <c r="C584" s="192" t="s">
        <v>2420</v>
      </c>
      <c r="D584" s="192" t="s">
        <v>274</v>
      </c>
      <c r="E584" s="193" t="s">
        <v>8921</v>
      </c>
      <c r="F584" s="194" t="s">
        <v>8922</v>
      </c>
      <c r="G584" s="195" t="s">
        <v>952</v>
      </c>
      <c r="H584" s="196">
        <v>215</v>
      </c>
      <c r="I584" s="197"/>
      <c r="J584" s="198">
        <f>ROUND(I584*H584,2)</f>
        <v>0</v>
      </c>
      <c r="K584" s="194" t="s">
        <v>278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765</v>
      </c>
      <c r="AT584" s="203" t="s">
        <v>274</v>
      </c>
      <c r="AU584" s="203" t="s">
        <v>84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765</v>
      </c>
      <c r="BM584" s="203" t="s">
        <v>9312</v>
      </c>
    </row>
    <row r="585" spans="1:65" s="2" customFormat="1" ht="11.25">
      <c r="A585" s="34"/>
      <c r="B585" s="35"/>
      <c r="C585" s="36"/>
      <c r="D585" s="205" t="s">
        <v>281</v>
      </c>
      <c r="E585" s="36"/>
      <c r="F585" s="206" t="s">
        <v>8924</v>
      </c>
      <c r="G585" s="36"/>
      <c r="H585" s="36"/>
      <c r="I585" s="207"/>
      <c r="J585" s="36"/>
      <c r="K585" s="36"/>
      <c r="L585" s="39"/>
      <c r="M585" s="208"/>
      <c r="N585" s="209"/>
      <c r="O585" s="71"/>
      <c r="P585" s="71"/>
      <c r="Q585" s="71"/>
      <c r="R585" s="71"/>
      <c r="S585" s="71"/>
      <c r="T585" s="72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281</v>
      </c>
      <c r="AU585" s="17" t="s">
        <v>84</v>
      </c>
    </row>
    <row r="586" spans="1:65" s="2" customFormat="1" ht="16.5" customHeight="1">
      <c r="A586" s="34"/>
      <c r="B586" s="35"/>
      <c r="C586" s="232" t="s">
        <v>2425</v>
      </c>
      <c r="D586" s="232" t="s">
        <v>394</v>
      </c>
      <c r="E586" s="233" t="s">
        <v>9313</v>
      </c>
      <c r="F586" s="234" t="s">
        <v>9314</v>
      </c>
      <c r="G586" s="235" t="s">
        <v>5242</v>
      </c>
      <c r="H586" s="236">
        <v>4</v>
      </c>
      <c r="I586" s="237"/>
      <c r="J586" s="238">
        <f>ROUND(I586*H586,2)</f>
        <v>0</v>
      </c>
      <c r="K586" s="234" t="s">
        <v>1</v>
      </c>
      <c r="L586" s="239"/>
      <c r="M586" s="240" t="s">
        <v>1</v>
      </c>
      <c r="N586" s="241" t="s">
        <v>41</v>
      </c>
      <c r="O586" s="71"/>
      <c r="P586" s="201">
        <f>O586*H586</f>
        <v>0</v>
      </c>
      <c r="Q586" s="201">
        <v>0</v>
      </c>
      <c r="R586" s="201">
        <f>Q586*H586</f>
        <v>0</v>
      </c>
      <c r="S586" s="201">
        <v>0</v>
      </c>
      <c r="T586" s="202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203" t="s">
        <v>1541</v>
      </c>
      <c r="AT586" s="203" t="s">
        <v>394</v>
      </c>
      <c r="AU586" s="203" t="s">
        <v>84</v>
      </c>
      <c r="AY586" s="17" t="s">
        <v>272</v>
      </c>
      <c r="BE586" s="204">
        <f>IF(N586="základní",J586,0)</f>
        <v>0</v>
      </c>
      <c r="BF586" s="204">
        <f>IF(N586="snížená",J586,0)</f>
        <v>0</v>
      </c>
      <c r="BG586" s="204">
        <f>IF(N586="zákl. přenesená",J586,0)</f>
        <v>0</v>
      </c>
      <c r="BH586" s="204">
        <f>IF(N586="sníž. přenesená",J586,0)</f>
        <v>0</v>
      </c>
      <c r="BI586" s="204">
        <f>IF(N586="nulová",J586,0)</f>
        <v>0</v>
      </c>
      <c r="BJ586" s="17" t="s">
        <v>16</v>
      </c>
      <c r="BK586" s="204">
        <f>ROUND(I586*H586,2)</f>
        <v>0</v>
      </c>
      <c r="BL586" s="17" t="s">
        <v>1541</v>
      </c>
      <c r="BM586" s="203" t="s">
        <v>9315</v>
      </c>
    </row>
    <row r="587" spans="1:65" s="14" customFormat="1" ht="11.25">
      <c r="B587" s="221"/>
      <c r="C587" s="222"/>
      <c r="D587" s="212" t="s">
        <v>283</v>
      </c>
      <c r="E587" s="223" t="s">
        <v>1</v>
      </c>
      <c r="F587" s="224" t="s">
        <v>279</v>
      </c>
      <c r="G587" s="222"/>
      <c r="H587" s="225">
        <v>4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283</v>
      </c>
      <c r="AU587" s="231" t="s">
        <v>84</v>
      </c>
      <c r="AV587" s="14" t="s">
        <v>84</v>
      </c>
      <c r="AW587" s="14" t="s">
        <v>32</v>
      </c>
      <c r="AX587" s="14" t="s">
        <v>76</v>
      </c>
      <c r="AY587" s="231" t="s">
        <v>272</v>
      </c>
    </row>
    <row r="588" spans="1:65" s="2" customFormat="1" ht="24.2" customHeight="1">
      <c r="A588" s="34"/>
      <c r="B588" s="35"/>
      <c r="C588" s="192" t="s">
        <v>2431</v>
      </c>
      <c r="D588" s="192" t="s">
        <v>274</v>
      </c>
      <c r="E588" s="193" t="s">
        <v>9316</v>
      </c>
      <c r="F588" s="194" t="s">
        <v>9317</v>
      </c>
      <c r="G588" s="195" t="s">
        <v>952</v>
      </c>
      <c r="H588" s="196">
        <v>4</v>
      </c>
      <c r="I588" s="197"/>
      <c r="J588" s="198">
        <f>ROUND(I588*H588,2)</f>
        <v>0</v>
      </c>
      <c r="K588" s="194" t="s">
        <v>278</v>
      </c>
      <c r="L588" s="39"/>
      <c r="M588" s="199" t="s">
        <v>1</v>
      </c>
      <c r="N588" s="200" t="s">
        <v>41</v>
      </c>
      <c r="O588" s="71"/>
      <c r="P588" s="201">
        <f>O588*H588</f>
        <v>0</v>
      </c>
      <c r="Q588" s="201">
        <v>0</v>
      </c>
      <c r="R588" s="201">
        <f>Q588*H588</f>
        <v>0</v>
      </c>
      <c r="S588" s="201">
        <v>0</v>
      </c>
      <c r="T588" s="202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203" t="s">
        <v>765</v>
      </c>
      <c r="AT588" s="203" t="s">
        <v>274</v>
      </c>
      <c r="AU588" s="203" t="s">
        <v>84</v>
      </c>
      <c r="AY588" s="17" t="s">
        <v>272</v>
      </c>
      <c r="BE588" s="204">
        <f>IF(N588="základní",J588,0)</f>
        <v>0</v>
      </c>
      <c r="BF588" s="204">
        <f>IF(N588="snížená",J588,0)</f>
        <v>0</v>
      </c>
      <c r="BG588" s="204">
        <f>IF(N588="zákl. přenesená",J588,0)</f>
        <v>0</v>
      </c>
      <c r="BH588" s="204">
        <f>IF(N588="sníž. přenesená",J588,0)</f>
        <v>0</v>
      </c>
      <c r="BI588" s="204">
        <f>IF(N588="nulová",J588,0)</f>
        <v>0</v>
      </c>
      <c r="BJ588" s="17" t="s">
        <v>16</v>
      </c>
      <c r="BK588" s="204">
        <f>ROUND(I588*H588,2)</f>
        <v>0</v>
      </c>
      <c r="BL588" s="17" t="s">
        <v>765</v>
      </c>
      <c r="BM588" s="203" t="s">
        <v>9318</v>
      </c>
    </row>
    <row r="589" spans="1:65" s="2" customFormat="1" ht="11.25">
      <c r="A589" s="34"/>
      <c r="B589" s="35"/>
      <c r="C589" s="36"/>
      <c r="D589" s="205" t="s">
        <v>281</v>
      </c>
      <c r="E589" s="36"/>
      <c r="F589" s="206" t="s">
        <v>9319</v>
      </c>
      <c r="G589" s="36"/>
      <c r="H589" s="36"/>
      <c r="I589" s="207"/>
      <c r="J589" s="36"/>
      <c r="K589" s="36"/>
      <c r="L589" s="39"/>
      <c r="M589" s="208"/>
      <c r="N589" s="209"/>
      <c r="O589" s="71"/>
      <c r="P589" s="71"/>
      <c r="Q589" s="71"/>
      <c r="R589" s="71"/>
      <c r="S589" s="71"/>
      <c r="T589" s="72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7" t="s">
        <v>281</v>
      </c>
      <c r="AU589" s="17" t="s">
        <v>84</v>
      </c>
    </row>
    <row r="590" spans="1:65" s="2" customFormat="1" ht="16.5" customHeight="1">
      <c r="A590" s="34"/>
      <c r="B590" s="35"/>
      <c r="C590" s="232" t="s">
        <v>2435</v>
      </c>
      <c r="D590" s="232" t="s">
        <v>394</v>
      </c>
      <c r="E590" s="233" t="s">
        <v>9225</v>
      </c>
      <c r="F590" s="234" t="s">
        <v>9226</v>
      </c>
      <c r="G590" s="235" t="s">
        <v>5242</v>
      </c>
      <c r="H590" s="236">
        <v>7</v>
      </c>
      <c r="I590" s="237"/>
      <c r="J590" s="238">
        <f>ROUND(I590*H590,2)</f>
        <v>0</v>
      </c>
      <c r="K590" s="234" t="s">
        <v>1</v>
      </c>
      <c r="L590" s="239"/>
      <c r="M590" s="240" t="s">
        <v>1</v>
      </c>
      <c r="N590" s="241" t="s">
        <v>41</v>
      </c>
      <c r="O590" s="71"/>
      <c r="P590" s="201">
        <f>O590*H590</f>
        <v>0</v>
      </c>
      <c r="Q590" s="201">
        <v>0</v>
      </c>
      <c r="R590" s="201">
        <f>Q590*H590</f>
        <v>0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1541</v>
      </c>
      <c r="AT590" s="203" t="s">
        <v>394</v>
      </c>
      <c r="AU590" s="203" t="s">
        <v>84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1541</v>
      </c>
      <c r="BM590" s="203" t="s">
        <v>9320</v>
      </c>
    </row>
    <row r="591" spans="1:65" s="14" customFormat="1" ht="11.25">
      <c r="B591" s="221"/>
      <c r="C591" s="222"/>
      <c r="D591" s="212" t="s">
        <v>283</v>
      </c>
      <c r="E591" s="223" t="s">
        <v>1</v>
      </c>
      <c r="F591" s="224" t="s">
        <v>4078</v>
      </c>
      <c r="G591" s="222"/>
      <c r="H591" s="225">
        <v>7</v>
      </c>
      <c r="I591" s="226"/>
      <c r="J591" s="222"/>
      <c r="K591" s="222"/>
      <c r="L591" s="227"/>
      <c r="M591" s="228"/>
      <c r="N591" s="229"/>
      <c r="O591" s="229"/>
      <c r="P591" s="229"/>
      <c r="Q591" s="229"/>
      <c r="R591" s="229"/>
      <c r="S591" s="229"/>
      <c r="T591" s="230"/>
      <c r="AT591" s="231" t="s">
        <v>283</v>
      </c>
      <c r="AU591" s="231" t="s">
        <v>84</v>
      </c>
      <c r="AV591" s="14" t="s">
        <v>84</v>
      </c>
      <c r="AW591" s="14" t="s">
        <v>32</v>
      </c>
      <c r="AX591" s="14" t="s">
        <v>76</v>
      </c>
      <c r="AY591" s="231" t="s">
        <v>272</v>
      </c>
    </row>
    <row r="592" spans="1:65" s="2" customFormat="1" ht="24.2" customHeight="1">
      <c r="A592" s="34"/>
      <c r="B592" s="35"/>
      <c r="C592" s="192" t="s">
        <v>2440</v>
      </c>
      <c r="D592" s="192" t="s">
        <v>274</v>
      </c>
      <c r="E592" s="193" t="s">
        <v>9228</v>
      </c>
      <c r="F592" s="194" t="s">
        <v>9229</v>
      </c>
      <c r="G592" s="195" t="s">
        <v>952</v>
      </c>
      <c r="H592" s="196">
        <v>7</v>
      </c>
      <c r="I592" s="197"/>
      <c r="J592" s="198">
        <f>ROUND(I592*H592,2)</f>
        <v>0</v>
      </c>
      <c r="K592" s="194" t="s">
        <v>278</v>
      </c>
      <c r="L592" s="39"/>
      <c r="M592" s="199" t="s">
        <v>1</v>
      </c>
      <c r="N592" s="200" t="s">
        <v>41</v>
      </c>
      <c r="O592" s="71"/>
      <c r="P592" s="201">
        <f>O592*H592</f>
        <v>0</v>
      </c>
      <c r="Q592" s="201">
        <v>0</v>
      </c>
      <c r="R592" s="201">
        <f>Q592*H592</f>
        <v>0</v>
      </c>
      <c r="S592" s="201">
        <v>0</v>
      </c>
      <c r="T592" s="202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203" t="s">
        <v>765</v>
      </c>
      <c r="AT592" s="203" t="s">
        <v>274</v>
      </c>
      <c r="AU592" s="203" t="s">
        <v>84</v>
      </c>
      <c r="AY592" s="17" t="s">
        <v>272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17" t="s">
        <v>16</v>
      </c>
      <c r="BK592" s="204">
        <f>ROUND(I592*H592,2)</f>
        <v>0</v>
      </c>
      <c r="BL592" s="17" t="s">
        <v>765</v>
      </c>
      <c r="BM592" s="203" t="s">
        <v>9321</v>
      </c>
    </row>
    <row r="593" spans="1:65" s="2" customFormat="1" ht="11.25">
      <c r="A593" s="34"/>
      <c r="B593" s="35"/>
      <c r="C593" s="36"/>
      <c r="D593" s="205" t="s">
        <v>281</v>
      </c>
      <c r="E593" s="36"/>
      <c r="F593" s="206" t="s">
        <v>9231</v>
      </c>
      <c r="G593" s="36"/>
      <c r="H593" s="36"/>
      <c r="I593" s="207"/>
      <c r="J593" s="36"/>
      <c r="K593" s="36"/>
      <c r="L593" s="39"/>
      <c r="M593" s="208"/>
      <c r="N593" s="209"/>
      <c r="O593" s="71"/>
      <c r="P593" s="71"/>
      <c r="Q593" s="71"/>
      <c r="R593" s="71"/>
      <c r="S593" s="71"/>
      <c r="T593" s="72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7" t="s">
        <v>281</v>
      </c>
      <c r="AU593" s="17" t="s">
        <v>84</v>
      </c>
    </row>
    <row r="594" spans="1:65" s="12" customFormat="1" ht="22.9" customHeight="1">
      <c r="B594" s="176"/>
      <c r="C594" s="177"/>
      <c r="D594" s="178" t="s">
        <v>75</v>
      </c>
      <c r="E594" s="190" t="s">
        <v>9322</v>
      </c>
      <c r="F594" s="190" t="s">
        <v>9323</v>
      </c>
      <c r="G594" s="177"/>
      <c r="H594" s="177"/>
      <c r="I594" s="180"/>
      <c r="J594" s="191">
        <f>BK594</f>
        <v>0</v>
      </c>
      <c r="K594" s="177"/>
      <c r="L594" s="182"/>
      <c r="M594" s="183"/>
      <c r="N594" s="184"/>
      <c r="O594" s="184"/>
      <c r="P594" s="185">
        <f>SUM(P595:P682)</f>
        <v>0</v>
      </c>
      <c r="Q594" s="184"/>
      <c r="R594" s="185">
        <f>SUM(R595:R682)</f>
        <v>2.1000000000000001E-4</v>
      </c>
      <c r="S594" s="184"/>
      <c r="T594" s="186">
        <f>SUM(T595:T682)</f>
        <v>0</v>
      </c>
      <c r="AR594" s="187" t="s">
        <v>291</v>
      </c>
      <c r="AT594" s="188" t="s">
        <v>75</v>
      </c>
      <c r="AU594" s="188" t="s">
        <v>16</v>
      </c>
      <c r="AY594" s="187" t="s">
        <v>272</v>
      </c>
      <c r="BK594" s="189">
        <f>SUM(BK595:BK682)</f>
        <v>0</v>
      </c>
    </row>
    <row r="595" spans="1:65" s="2" customFormat="1" ht="55.5" customHeight="1">
      <c r="A595" s="34"/>
      <c r="B595" s="35"/>
      <c r="C595" s="232" t="s">
        <v>2449</v>
      </c>
      <c r="D595" s="232" t="s">
        <v>394</v>
      </c>
      <c r="E595" s="233" t="s">
        <v>9324</v>
      </c>
      <c r="F595" s="234" t="s">
        <v>9325</v>
      </c>
      <c r="G595" s="235" t="s">
        <v>5242</v>
      </c>
      <c r="H595" s="236">
        <v>1</v>
      </c>
      <c r="I595" s="237"/>
      <c r="J595" s="238">
        <f>ROUND(I595*H595,2)</f>
        <v>0</v>
      </c>
      <c r="K595" s="234" t="s">
        <v>1</v>
      </c>
      <c r="L595" s="239"/>
      <c r="M595" s="240" t="s">
        <v>1</v>
      </c>
      <c r="N595" s="241" t="s">
        <v>41</v>
      </c>
      <c r="O595" s="71"/>
      <c r="P595" s="201">
        <f>O595*H595</f>
        <v>0</v>
      </c>
      <c r="Q595" s="201">
        <v>0</v>
      </c>
      <c r="R595" s="201">
        <f>Q595*H595</f>
        <v>0</v>
      </c>
      <c r="S595" s="201">
        <v>0</v>
      </c>
      <c r="T595" s="202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203" t="s">
        <v>1541</v>
      </c>
      <c r="AT595" s="203" t="s">
        <v>394</v>
      </c>
      <c r="AU595" s="203" t="s">
        <v>84</v>
      </c>
      <c r="AY595" s="17" t="s">
        <v>272</v>
      </c>
      <c r="BE595" s="204">
        <f>IF(N595="základní",J595,0)</f>
        <v>0</v>
      </c>
      <c r="BF595" s="204">
        <f>IF(N595="snížená",J595,0)</f>
        <v>0</v>
      </c>
      <c r="BG595" s="204">
        <f>IF(N595="zákl. přenesená",J595,0)</f>
        <v>0</v>
      </c>
      <c r="BH595" s="204">
        <f>IF(N595="sníž. přenesená",J595,0)</f>
        <v>0</v>
      </c>
      <c r="BI595" s="204">
        <f>IF(N595="nulová",J595,0)</f>
        <v>0</v>
      </c>
      <c r="BJ595" s="17" t="s">
        <v>16</v>
      </c>
      <c r="BK595" s="204">
        <f>ROUND(I595*H595,2)</f>
        <v>0</v>
      </c>
      <c r="BL595" s="17" t="s">
        <v>1541</v>
      </c>
      <c r="BM595" s="203" t="s">
        <v>9326</v>
      </c>
    </row>
    <row r="596" spans="1:65" s="14" customFormat="1" ht="11.25">
      <c r="B596" s="221"/>
      <c r="C596" s="222"/>
      <c r="D596" s="212" t="s">
        <v>283</v>
      </c>
      <c r="E596" s="223" t="s">
        <v>1</v>
      </c>
      <c r="F596" s="224" t="s">
        <v>16</v>
      </c>
      <c r="G596" s="222"/>
      <c r="H596" s="225">
        <v>1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283</v>
      </c>
      <c r="AU596" s="231" t="s">
        <v>84</v>
      </c>
      <c r="AV596" s="14" t="s">
        <v>84</v>
      </c>
      <c r="AW596" s="14" t="s">
        <v>32</v>
      </c>
      <c r="AX596" s="14" t="s">
        <v>76</v>
      </c>
      <c r="AY596" s="231" t="s">
        <v>272</v>
      </c>
    </row>
    <row r="597" spans="1:65" s="2" customFormat="1" ht="24.2" customHeight="1">
      <c r="A597" s="34"/>
      <c r="B597" s="35"/>
      <c r="C597" s="192" t="s">
        <v>2470</v>
      </c>
      <c r="D597" s="192" t="s">
        <v>274</v>
      </c>
      <c r="E597" s="193" t="s">
        <v>9237</v>
      </c>
      <c r="F597" s="194" t="s">
        <v>9238</v>
      </c>
      <c r="G597" s="195" t="s">
        <v>952</v>
      </c>
      <c r="H597" s="196">
        <v>1</v>
      </c>
      <c r="I597" s="197"/>
      <c r="J597" s="198">
        <f>ROUND(I597*H597,2)</f>
        <v>0</v>
      </c>
      <c r="K597" s="194" t="s">
        <v>278</v>
      </c>
      <c r="L597" s="39"/>
      <c r="M597" s="199" t="s">
        <v>1</v>
      </c>
      <c r="N597" s="200" t="s">
        <v>41</v>
      </c>
      <c r="O597" s="71"/>
      <c r="P597" s="201">
        <f>O597*H597</f>
        <v>0</v>
      </c>
      <c r="Q597" s="201">
        <v>0</v>
      </c>
      <c r="R597" s="201">
        <f>Q597*H597</f>
        <v>0</v>
      </c>
      <c r="S597" s="201">
        <v>0</v>
      </c>
      <c r="T597" s="202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203" t="s">
        <v>358</v>
      </c>
      <c r="AT597" s="203" t="s">
        <v>274</v>
      </c>
      <c r="AU597" s="203" t="s">
        <v>84</v>
      </c>
      <c r="AY597" s="17" t="s">
        <v>272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17" t="s">
        <v>16</v>
      </c>
      <c r="BK597" s="204">
        <f>ROUND(I597*H597,2)</f>
        <v>0</v>
      </c>
      <c r="BL597" s="17" t="s">
        <v>358</v>
      </c>
      <c r="BM597" s="203" t="s">
        <v>9327</v>
      </c>
    </row>
    <row r="598" spans="1:65" s="2" customFormat="1" ht="11.25">
      <c r="A598" s="34"/>
      <c r="B598" s="35"/>
      <c r="C598" s="36"/>
      <c r="D598" s="205" t="s">
        <v>281</v>
      </c>
      <c r="E598" s="36"/>
      <c r="F598" s="206" t="s">
        <v>9240</v>
      </c>
      <c r="G598" s="36"/>
      <c r="H598" s="36"/>
      <c r="I598" s="207"/>
      <c r="J598" s="36"/>
      <c r="K598" s="36"/>
      <c r="L598" s="39"/>
      <c r="M598" s="208"/>
      <c r="N598" s="209"/>
      <c r="O598" s="71"/>
      <c r="P598" s="71"/>
      <c r="Q598" s="71"/>
      <c r="R598" s="71"/>
      <c r="S598" s="71"/>
      <c r="T598" s="72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7" t="s">
        <v>281</v>
      </c>
      <c r="AU598" s="17" t="s">
        <v>84</v>
      </c>
    </row>
    <row r="599" spans="1:65" s="2" customFormat="1" ht="37.9" customHeight="1">
      <c r="A599" s="34"/>
      <c r="B599" s="35"/>
      <c r="C599" s="232" t="s">
        <v>2474</v>
      </c>
      <c r="D599" s="232" t="s">
        <v>394</v>
      </c>
      <c r="E599" s="233" t="s">
        <v>9032</v>
      </c>
      <c r="F599" s="234" t="s">
        <v>9033</v>
      </c>
      <c r="G599" s="235" t="s">
        <v>5242</v>
      </c>
      <c r="H599" s="236">
        <v>1</v>
      </c>
      <c r="I599" s="237"/>
      <c r="J599" s="238">
        <f>ROUND(I599*H599,2)</f>
        <v>0</v>
      </c>
      <c r="K599" s="234" t="s">
        <v>1</v>
      </c>
      <c r="L599" s="239"/>
      <c r="M599" s="240" t="s">
        <v>1</v>
      </c>
      <c r="N599" s="241" t="s">
        <v>41</v>
      </c>
      <c r="O599" s="71"/>
      <c r="P599" s="201">
        <f>O599*H599</f>
        <v>0</v>
      </c>
      <c r="Q599" s="201">
        <v>0</v>
      </c>
      <c r="R599" s="201">
        <f>Q599*H599</f>
        <v>0</v>
      </c>
      <c r="S599" s="201">
        <v>0</v>
      </c>
      <c r="T599" s="202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203" t="s">
        <v>2738</v>
      </c>
      <c r="AT599" s="203" t="s">
        <v>394</v>
      </c>
      <c r="AU599" s="203" t="s">
        <v>84</v>
      </c>
      <c r="AY599" s="17" t="s">
        <v>272</v>
      </c>
      <c r="BE599" s="204">
        <f>IF(N599="základní",J599,0)</f>
        <v>0</v>
      </c>
      <c r="BF599" s="204">
        <f>IF(N599="snížená",J599,0)</f>
        <v>0</v>
      </c>
      <c r="BG599" s="204">
        <f>IF(N599="zákl. přenesená",J599,0)</f>
        <v>0</v>
      </c>
      <c r="BH599" s="204">
        <f>IF(N599="sníž. přenesená",J599,0)</f>
        <v>0</v>
      </c>
      <c r="BI599" s="204">
        <f>IF(N599="nulová",J599,0)</f>
        <v>0</v>
      </c>
      <c r="BJ599" s="17" t="s">
        <v>16</v>
      </c>
      <c r="BK599" s="204">
        <f>ROUND(I599*H599,2)</f>
        <v>0</v>
      </c>
      <c r="BL599" s="17" t="s">
        <v>765</v>
      </c>
      <c r="BM599" s="203" t="s">
        <v>9328</v>
      </c>
    </row>
    <row r="600" spans="1:65" s="14" customFormat="1" ht="11.25">
      <c r="B600" s="221"/>
      <c r="C600" s="222"/>
      <c r="D600" s="212" t="s">
        <v>283</v>
      </c>
      <c r="E600" s="223" t="s">
        <v>1</v>
      </c>
      <c r="F600" s="224" t="s">
        <v>16</v>
      </c>
      <c r="G600" s="222"/>
      <c r="H600" s="225">
        <v>1</v>
      </c>
      <c r="I600" s="226"/>
      <c r="J600" s="222"/>
      <c r="K600" s="222"/>
      <c r="L600" s="227"/>
      <c r="M600" s="228"/>
      <c r="N600" s="229"/>
      <c r="O600" s="229"/>
      <c r="P600" s="229"/>
      <c r="Q600" s="229"/>
      <c r="R600" s="229"/>
      <c r="S600" s="229"/>
      <c r="T600" s="230"/>
      <c r="AT600" s="231" t="s">
        <v>283</v>
      </c>
      <c r="AU600" s="231" t="s">
        <v>84</v>
      </c>
      <c r="AV600" s="14" t="s">
        <v>84</v>
      </c>
      <c r="AW600" s="14" t="s">
        <v>32</v>
      </c>
      <c r="AX600" s="14" t="s">
        <v>76</v>
      </c>
      <c r="AY600" s="231" t="s">
        <v>272</v>
      </c>
    </row>
    <row r="601" spans="1:65" s="2" customFormat="1" ht="33" customHeight="1">
      <c r="A601" s="34"/>
      <c r="B601" s="35"/>
      <c r="C601" s="192" t="s">
        <v>2498</v>
      </c>
      <c r="D601" s="192" t="s">
        <v>274</v>
      </c>
      <c r="E601" s="193" t="s">
        <v>9035</v>
      </c>
      <c r="F601" s="194" t="s">
        <v>9036</v>
      </c>
      <c r="G601" s="195" t="s">
        <v>952</v>
      </c>
      <c r="H601" s="196">
        <v>1</v>
      </c>
      <c r="I601" s="197"/>
      <c r="J601" s="198">
        <f>ROUND(I601*H601,2)</f>
        <v>0</v>
      </c>
      <c r="K601" s="194" t="s">
        <v>278</v>
      </c>
      <c r="L601" s="39"/>
      <c r="M601" s="199" t="s">
        <v>1</v>
      </c>
      <c r="N601" s="200" t="s">
        <v>41</v>
      </c>
      <c r="O601" s="71"/>
      <c r="P601" s="201">
        <f>O601*H601</f>
        <v>0</v>
      </c>
      <c r="Q601" s="201">
        <v>0</v>
      </c>
      <c r="R601" s="201">
        <f>Q601*H601</f>
        <v>0</v>
      </c>
      <c r="S601" s="201">
        <v>0</v>
      </c>
      <c r="T601" s="202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203" t="s">
        <v>765</v>
      </c>
      <c r="AT601" s="203" t="s">
        <v>274</v>
      </c>
      <c r="AU601" s="203" t="s">
        <v>84</v>
      </c>
      <c r="AY601" s="17" t="s">
        <v>272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7" t="s">
        <v>16</v>
      </c>
      <c r="BK601" s="204">
        <f>ROUND(I601*H601,2)</f>
        <v>0</v>
      </c>
      <c r="BL601" s="17" t="s">
        <v>765</v>
      </c>
      <c r="BM601" s="203" t="s">
        <v>9329</v>
      </c>
    </row>
    <row r="602" spans="1:65" s="2" customFormat="1" ht="11.25">
      <c r="A602" s="34"/>
      <c r="B602" s="35"/>
      <c r="C602" s="36"/>
      <c r="D602" s="205" t="s">
        <v>281</v>
      </c>
      <c r="E602" s="36"/>
      <c r="F602" s="206" t="s">
        <v>9038</v>
      </c>
      <c r="G602" s="36"/>
      <c r="H602" s="36"/>
      <c r="I602" s="207"/>
      <c r="J602" s="36"/>
      <c r="K602" s="36"/>
      <c r="L602" s="39"/>
      <c r="M602" s="208"/>
      <c r="N602" s="209"/>
      <c r="O602" s="71"/>
      <c r="P602" s="71"/>
      <c r="Q602" s="71"/>
      <c r="R602" s="71"/>
      <c r="S602" s="71"/>
      <c r="T602" s="72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7" t="s">
        <v>281</v>
      </c>
      <c r="AU602" s="17" t="s">
        <v>84</v>
      </c>
    </row>
    <row r="603" spans="1:65" s="2" customFormat="1" ht="37.9" customHeight="1">
      <c r="A603" s="34"/>
      <c r="B603" s="35"/>
      <c r="C603" s="232" t="s">
        <v>2504</v>
      </c>
      <c r="D603" s="232" t="s">
        <v>394</v>
      </c>
      <c r="E603" s="233" t="s">
        <v>9039</v>
      </c>
      <c r="F603" s="234" t="s">
        <v>9040</v>
      </c>
      <c r="G603" s="235" t="s">
        <v>5242</v>
      </c>
      <c r="H603" s="236">
        <v>2</v>
      </c>
      <c r="I603" s="237"/>
      <c r="J603" s="238">
        <f>ROUND(I603*H603,2)</f>
        <v>0</v>
      </c>
      <c r="K603" s="234" t="s">
        <v>1</v>
      </c>
      <c r="L603" s="239"/>
      <c r="M603" s="240" t="s">
        <v>1</v>
      </c>
      <c r="N603" s="241" t="s">
        <v>41</v>
      </c>
      <c r="O603" s="71"/>
      <c r="P603" s="201">
        <f>O603*H603</f>
        <v>0</v>
      </c>
      <c r="Q603" s="201">
        <v>0</v>
      </c>
      <c r="R603" s="201">
        <f>Q603*H603</f>
        <v>0</v>
      </c>
      <c r="S603" s="201">
        <v>0</v>
      </c>
      <c r="T603" s="202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203" t="s">
        <v>2738</v>
      </c>
      <c r="AT603" s="203" t="s">
        <v>394</v>
      </c>
      <c r="AU603" s="203" t="s">
        <v>84</v>
      </c>
      <c r="AY603" s="17" t="s">
        <v>272</v>
      </c>
      <c r="BE603" s="204">
        <f>IF(N603="základní",J603,0)</f>
        <v>0</v>
      </c>
      <c r="BF603" s="204">
        <f>IF(N603="snížená",J603,0)</f>
        <v>0</v>
      </c>
      <c r="BG603" s="204">
        <f>IF(N603="zákl. přenesená",J603,0)</f>
        <v>0</v>
      </c>
      <c r="BH603" s="204">
        <f>IF(N603="sníž. přenesená",J603,0)</f>
        <v>0</v>
      </c>
      <c r="BI603" s="204">
        <f>IF(N603="nulová",J603,0)</f>
        <v>0</v>
      </c>
      <c r="BJ603" s="17" t="s">
        <v>16</v>
      </c>
      <c r="BK603" s="204">
        <f>ROUND(I603*H603,2)</f>
        <v>0</v>
      </c>
      <c r="BL603" s="17" t="s">
        <v>765</v>
      </c>
      <c r="BM603" s="203" t="s">
        <v>9330</v>
      </c>
    </row>
    <row r="604" spans="1:65" s="14" customFormat="1" ht="11.25">
      <c r="B604" s="221"/>
      <c r="C604" s="222"/>
      <c r="D604" s="212" t="s">
        <v>283</v>
      </c>
      <c r="E604" s="223" t="s">
        <v>1</v>
      </c>
      <c r="F604" s="224" t="s">
        <v>84</v>
      </c>
      <c r="G604" s="222"/>
      <c r="H604" s="225">
        <v>2</v>
      </c>
      <c r="I604" s="226"/>
      <c r="J604" s="222"/>
      <c r="K604" s="222"/>
      <c r="L604" s="227"/>
      <c r="M604" s="228"/>
      <c r="N604" s="229"/>
      <c r="O604" s="229"/>
      <c r="P604" s="229"/>
      <c r="Q604" s="229"/>
      <c r="R604" s="229"/>
      <c r="S604" s="229"/>
      <c r="T604" s="230"/>
      <c r="AT604" s="231" t="s">
        <v>283</v>
      </c>
      <c r="AU604" s="231" t="s">
        <v>84</v>
      </c>
      <c r="AV604" s="14" t="s">
        <v>84</v>
      </c>
      <c r="AW604" s="14" t="s">
        <v>32</v>
      </c>
      <c r="AX604" s="14" t="s">
        <v>76</v>
      </c>
      <c r="AY604" s="231" t="s">
        <v>272</v>
      </c>
    </row>
    <row r="605" spans="1:65" s="2" customFormat="1" ht="33" customHeight="1">
      <c r="A605" s="34"/>
      <c r="B605" s="35"/>
      <c r="C605" s="192" t="s">
        <v>2508</v>
      </c>
      <c r="D605" s="192" t="s">
        <v>274</v>
      </c>
      <c r="E605" s="193" t="s">
        <v>9042</v>
      </c>
      <c r="F605" s="194" t="s">
        <v>9043</v>
      </c>
      <c r="G605" s="195" t="s">
        <v>952</v>
      </c>
      <c r="H605" s="196">
        <v>2</v>
      </c>
      <c r="I605" s="197"/>
      <c r="J605" s="198">
        <f>ROUND(I605*H605,2)</f>
        <v>0</v>
      </c>
      <c r="K605" s="194" t="s">
        <v>278</v>
      </c>
      <c r="L605" s="39"/>
      <c r="M605" s="199" t="s">
        <v>1</v>
      </c>
      <c r="N605" s="200" t="s">
        <v>41</v>
      </c>
      <c r="O605" s="71"/>
      <c r="P605" s="201">
        <f>O605*H605</f>
        <v>0</v>
      </c>
      <c r="Q605" s="201">
        <v>0</v>
      </c>
      <c r="R605" s="201">
        <f>Q605*H605</f>
        <v>0</v>
      </c>
      <c r="S605" s="201">
        <v>0</v>
      </c>
      <c r="T605" s="202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203" t="s">
        <v>765</v>
      </c>
      <c r="AT605" s="203" t="s">
        <v>274</v>
      </c>
      <c r="AU605" s="203" t="s">
        <v>84</v>
      </c>
      <c r="AY605" s="17" t="s">
        <v>272</v>
      </c>
      <c r="BE605" s="204">
        <f>IF(N605="základní",J605,0)</f>
        <v>0</v>
      </c>
      <c r="BF605" s="204">
        <f>IF(N605="snížená",J605,0)</f>
        <v>0</v>
      </c>
      <c r="BG605" s="204">
        <f>IF(N605="zákl. přenesená",J605,0)</f>
        <v>0</v>
      </c>
      <c r="BH605" s="204">
        <f>IF(N605="sníž. přenesená",J605,0)</f>
        <v>0</v>
      </c>
      <c r="BI605" s="204">
        <f>IF(N605="nulová",J605,0)</f>
        <v>0</v>
      </c>
      <c r="BJ605" s="17" t="s">
        <v>16</v>
      </c>
      <c r="BK605" s="204">
        <f>ROUND(I605*H605,2)</f>
        <v>0</v>
      </c>
      <c r="BL605" s="17" t="s">
        <v>765</v>
      </c>
      <c r="BM605" s="203" t="s">
        <v>9331</v>
      </c>
    </row>
    <row r="606" spans="1:65" s="2" customFormat="1" ht="11.25">
      <c r="A606" s="34"/>
      <c r="B606" s="35"/>
      <c r="C606" s="36"/>
      <c r="D606" s="205" t="s">
        <v>281</v>
      </c>
      <c r="E606" s="36"/>
      <c r="F606" s="206" t="s">
        <v>9045</v>
      </c>
      <c r="G606" s="36"/>
      <c r="H606" s="36"/>
      <c r="I606" s="207"/>
      <c r="J606" s="36"/>
      <c r="K606" s="36"/>
      <c r="L606" s="39"/>
      <c r="M606" s="208"/>
      <c r="N606" s="209"/>
      <c r="O606" s="71"/>
      <c r="P606" s="71"/>
      <c r="Q606" s="71"/>
      <c r="R606" s="71"/>
      <c r="S606" s="71"/>
      <c r="T606" s="72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7" t="s">
        <v>281</v>
      </c>
      <c r="AU606" s="17" t="s">
        <v>84</v>
      </c>
    </row>
    <row r="607" spans="1:65" s="2" customFormat="1" ht="37.9" customHeight="1">
      <c r="A607" s="34"/>
      <c r="B607" s="35"/>
      <c r="C607" s="232" t="s">
        <v>2514</v>
      </c>
      <c r="D607" s="232" t="s">
        <v>394</v>
      </c>
      <c r="E607" s="233" t="s">
        <v>9332</v>
      </c>
      <c r="F607" s="234" t="s">
        <v>9333</v>
      </c>
      <c r="G607" s="235" t="s">
        <v>5242</v>
      </c>
      <c r="H607" s="236">
        <v>1</v>
      </c>
      <c r="I607" s="237"/>
      <c r="J607" s="238">
        <f>ROUND(I607*H607,2)</f>
        <v>0</v>
      </c>
      <c r="K607" s="234" t="s">
        <v>1</v>
      </c>
      <c r="L607" s="239"/>
      <c r="M607" s="240" t="s">
        <v>1</v>
      </c>
      <c r="N607" s="241" t="s">
        <v>41</v>
      </c>
      <c r="O607" s="71"/>
      <c r="P607" s="201">
        <f>O607*H607</f>
        <v>0</v>
      </c>
      <c r="Q607" s="201">
        <v>0</v>
      </c>
      <c r="R607" s="201">
        <f>Q607*H607</f>
        <v>0</v>
      </c>
      <c r="S607" s="201">
        <v>0</v>
      </c>
      <c r="T607" s="202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203" t="s">
        <v>1541</v>
      </c>
      <c r="AT607" s="203" t="s">
        <v>394</v>
      </c>
      <c r="AU607" s="203" t="s">
        <v>84</v>
      </c>
      <c r="AY607" s="17" t="s">
        <v>272</v>
      </c>
      <c r="BE607" s="204">
        <f>IF(N607="základní",J607,0)</f>
        <v>0</v>
      </c>
      <c r="BF607" s="204">
        <f>IF(N607="snížená",J607,0)</f>
        <v>0</v>
      </c>
      <c r="BG607" s="204">
        <f>IF(N607="zákl. přenesená",J607,0)</f>
        <v>0</v>
      </c>
      <c r="BH607" s="204">
        <f>IF(N607="sníž. přenesená",J607,0)</f>
        <v>0</v>
      </c>
      <c r="BI607" s="204">
        <f>IF(N607="nulová",J607,0)</f>
        <v>0</v>
      </c>
      <c r="BJ607" s="17" t="s">
        <v>16</v>
      </c>
      <c r="BK607" s="204">
        <f>ROUND(I607*H607,2)</f>
        <v>0</v>
      </c>
      <c r="BL607" s="17" t="s">
        <v>1541</v>
      </c>
      <c r="BM607" s="203" t="s">
        <v>9334</v>
      </c>
    </row>
    <row r="608" spans="1:65" s="14" customFormat="1" ht="11.25">
      <c r="B608" s="221"/>
      <c r="C608" s="222"/>
      <c r="D608" s="212" t="s">
        <v>283</v>
      </c>
      <c r="E608" s="223" t="s">
        <v>1</v>
      </c>
      <c r="F608" s="224" t="s">
        <v>16</v>
      </c>
      <c r="G608" s="222"/>
      <c r="H608" s="225">
        <v>1</v>
      </c>
      <c r="I608" s="226"/>
      <c r="J608" s="222"/>
      <c r="K608" s="222"/>
      <c r="L608" s="227"/>
      <c r="M608" s="228"/>
      <c r="N608" s="229"/>
      <c r="O608" s="229"/>
      <c r="P608" s="229"/>
      <c r="Q608" s="229"/>
      <c r="R608" s="229"/>
      <c r="S608" s="229"/>
      <c r="T608" s="230"/>
      <c r="AT608" s="231" t="s">
        <v>283</v>
      </c>
      <c r="AU608" s="231" t="s">
        <v>84</v>
      </c>
      <c r="AV608" s="14" t="s">
        <v>84</v>
      </c>
      <c r="AW608" s="14" t="s">
        <v>32</v>
      </c>
      <c r="AX608" s="14" t="s">
        <v>76</v>
      </c>
      <c r="AY608" s="231" t="s">
        <v>272</v>
      </c>
    </row>
    <row r="609" spans="1:65" s="2" customFormat="1" ht="24.2" customHeight="1">
      <c r="A609" s="34"/>
      <c r="B609" s="35"/>
      <c r="C609" s="192" t="s">
        <v>2520</v>
      </c>
      <c r="D609" s="192" t="s">
        <v>274</v>
      </c>
      <c r="E609" s="193" t="s">
        <v>9335</v>
      </c>
      <c r="F609" s="194" t="s">
        <v>9336</v>
      </c>
      <c r="G609" s="195" t="s">
        <v>952</v>
      </c>
      <c r="H609" s="196">
        <v>1</v>
      </c>
      <c r="I609" s="197"/>
      <c r="J609" s="198">
        <f>ROUND(I609*H609,2)</f>
        <v>0</v>
      </c>
      <c r="K609" s="194" t="s">
        <v>278</v>
      </c>
      <c r="L609" s="39"/>
      <c r="M609" s="199" t="s">
        <v>1</v>
      </c>
      <c r="N609" s="200" t="s">
        <v>41</v>
      </c>
      <c r="O609" s="71"/>
      <c r="P609" s="201">
        <f>O609*H609</f>
        <v>0</v>
      </c>
      <c r="Q609" s="201">
        <v>0</v>
      </c>
      <c r="R609" s="201">
        <f>Q609*H609</f>
        <v>0</v>
      </c>
      <c r="S609" s="201">
        <v>0</v>
      </c>
      <c r="T609" s="202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203" t="s">
        <v>765</v>
      </c>
      <c r="AT609" s="203" t="s">
        <v>274</v>
      </c>
      <c r="AU609" s="203" t="s">
        <v>84</v>
      </c>
      <c r="AY609" s="17" t="s">
        <v>272</v>
      </c>
      <c r="BE609" s="204">
        <f>IF(N609="základní",J609,0)</f>
        <v>0</v>
      </c>
      <c r="BF609" s="204">
        <f>IF(N609="snížená",J609,0)</f>
        <v>0</v>
      </c>
      <c r="BG609" s="204">
        <f>IF(N609="zákl. přenesená",J609,0)</f>
        <v>0</v>
      </c>
      <c r="BH609" s="204">
        <f>IF(N609="sníž. přenesená",J609,0)</f>
        <v>0</v>
      </c>
      <c r="BI609" s="204">
        <f>IF(N609="nulová",J609,0)</f>
        <v>0</v>
      </c>
      <c r="BJ609" s="17" t="s">
        <v>16</v>
      </c>
      <c r="BK609" s="204">
        <f>ROUND(I609*H609,2)</f>
        <v>0</v>
      </c>
      <c r="BL609" s="17" t="s">
        <v>765</v>
      </c>
      <c r="BM609" s="203" t="s">
        <v>9337</v>
      </c>
    </row>
    <row r="610" spans="1:65" s="2" customFormat="1" ht="11.25">
      <c r="A610" s="34"/>
      <c r="B610" s="35"/>
      <c r="C610" s="36"/>
      <c r="D610" s="205" t="s">
        <v>281</v>
      </c>
      <c r="E610" s="36"/>
      <c r="F610" s="206" t="s">
        <v>9338</v>
      </c>
      <c r="G610" s="36"/>
      <c r="H610" s="36"/>
      <c r="I610" s="207"/>
      <c r="J610" s="36"/>
      <c r="K610" s="36"/>
      <c r="L610" s="39"/>
      <c r="M610" s="208"/>
      <c r="N610" s="209"/>
      <c r="O610" s="71"/>
      <c r="P610" s="71"/>
      <c r="Q610" s="71"/>
      <c r="R610" s="71"/>
      <c r="S610" s="71"/>
      <c r="T610" s="72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281</v>
      </c>
      <c r="AU610" s="17" t="s">
        <v>84</v>
      </c>
    </row>
    <row r="611" spans="1:65" s="2" customFormat="1" ht="24.2" customHeight="1">
      <c r="A611" s="34"/>
      <c r="B611" s="35"/>
      <c r="C611" s="232" t="s">
        <v>6975</v>
      </c>
      <c r="D611" s="232" t="s">
        <v>394</v>
      </c>
      <c r="E611" s="233" t="s">
        <v>9245</v>
      </c>
      <c r="F611" s="234" t="s">
        <v>9246</v>
      </c>
      <c r="G611" s="235" t="s">
        <v>5242</v>
      </c>
      <c r="H611" s="236">
        <v>1</v>
      </c>
      <c r="I611" s="237"/>
      <c r="J611" s="238">
        <f>ROUND(I611*H611,2)</f>
        <v>0</v>
      </c>
      <c r="K611" s="234" t="s">
        <v>1</v>
      </c>
      <c r="L611" s="239"/>
      <c r="M611" s="240" t="s">
        <v>1</v>
      </c>
      <c r="N611" s="241" t="s">
        <v>41</v>
      </c>
      <c r="O611" s="71"/>
      <c r="P611" s="201">
        <f>O611*H611</f>
        <v>0</v>
      </c>
      <c r="Q611" s="201">
        <v>0</v>
      </c>
      <c r="R611" s="201">
        <f>Q611*H611</f>
        <v>0</v>
      </c>
      <c r="S611" s="201">
        <v>0</v>
      </c>
      <c r="T611" s="202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203" t="s">
        <v>1541</v>
      </c>
      <c r="AT611" s="203" t="s">
        <v>394</v>
      </c>
      <c r="AU611" s="203" t="s">
        <v>84</v>
      </c>
      <c r="AY611" s="17" t="s">
        <v>272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17" t="s">
        <v>16</v>
      </c>
      <c r="BK611" s="204">
        <f>ROUND(I611*H611,2)</f>
        <v>0</v>
      </c>
      <c r="BL611" s="17" t="s">
        <v>1541</v>
      </c>
      <c r="BM611" s="203" t="s">
        <v>9339</v>
      </c>
    </row>
    <row r="612" spans="1:65" s="14" customFormat="1" ht="11.25">
      <c r="B612" s="221"/>
      <c r="C612" s="222"/>
      <c r="D612" s="212" t="s">
        <v>283</v>
      </c>
      <c r="E612" s="223" t="s">
        <v>1</v>
      </c>
      <c r="F612" s="224" t="s">
        <v>16</v>
      </c>
      <c r="G612" s="222"/>
      <c r="H612" s="225">
        <v>1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AT612" s="231" t="s">
        <v>283</v>
      </c>
      <c r="AU612" s="231" t="s">
        <v>84</v>
      </c>
      <c r="AV612" s="14" t="s">
        <v>84</v>
      </c>
      <c r="AW612" s="14" t="s">
        <v>32</v>
      </c>
      <c r="AX612" s="14" t="s">
        <v>76</v>
      </c>
      <c r="AY612" s="231" t="s">
        <v>272</v>
      </c>
    </row>
    <row r="613" spans="1:65" s="2" customFormat="1" ht="24.2" customHeight="1">
      <c r="A613" s="34"/>
      <c r="B613" s="35"/>
      <c r="C613" s="192" t="s">
        <v>2529</v>
      </c>
      <c r="D613" s="192" t="s">
        <v>274</v>
      </c>
      <c r="E613" s="193" t="s">
        <v>9248</v>
      </c>
      <c r="F613" s="194" t="s">
        <v>9249</v>
      </c>
      <c r="G613" s="195" t="s">
        <v>952</v>
      </c>
      <c r="H613" s="196">
        <v>1</v>
      </c>
      <c r="I613" s="197"/>
      <c r="J613" s="198">
        <f>ROUND(I613*H613,2)</f>
        <v>0</v>
      </c>
      <c r="K613" s="194" t="s">
        <v>278</v>
      </c>
      <c r="L613" s="39"/>
      <c r="M613" s="199" t="s">
        <v>1</v>
      </c>
      <c r="N613" s="200" t="s">
        <v>41</v>
      </c>
      <c r="O613" s="71"/>
      <c r="P613" s="201">
        <f>O613*H613</f>
        <v>0</v>
      </c>
      <c r="Q613" s="201">
        <v>0</v>
      </c>
      <c r="R613" s="201">
        <f>Q613*H613</f>
        <v>0</v>
      </c>
      <c r="S613" s="201">
        <v>0</v>
      </c>
      <c r="T613" s="202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3" t="s">
        <v>358</v>
      </c>
      <c r="AT613" s="203" t="s">
        <v>274</v>
      </c>
      <c r="AU613" s="203" t="s">
        <v>84</v>
      </c>
      <c r="AY613" s="17" t="s">
        <v>272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7" t="s">
        <v>16</v>
      </c>
      <c r="BK613" s="204">
        <f>ROUND(I613*H613,2)</f>
        <v>0</v>
      </c>
      <c r="BL613" s="17" t="s">
        <v>358</v>
      </c>
      <c r="BM613" s="203" t="s">
        <v>9340</v>
      </c>
    </row>
    <row r="614" spans="1:65" s="2" customFormat="1" ht="11.25">
      <c r="A614" s="34"/>
      <c r="B614" s="35"/>
      <c r="C614" s="36"/>
      <c r="D614" s="205" t="s">
        <v>281</v>
      </c>
      <c r="E614" s="36"/>
      <c r="F614" s="206" t="s">
        <v>9251</v>
      </c>
      <c r="G614" s="36"/>
      <c r="H614" s="36"/>
      <c r="I614" s="207"/>
      <c r="J614" s="36"/>
      <c r="K614" s="36"/>
      <c r="L614" s="39"/>
      <c r="M614" s="208"/>
      <c r="N614" s="209"/>
      <c r="O614" s="71"/>
      <c r="P614" s="71"/>
      <c r="Q614" s="71"/>
      <c r="R614" s="71"/>
      <c r="S614" s="71"/>
      <c r="T614" s="72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281</v>
      </c>
      <c r="AU614" s="17" t="s">
        <v>84</v>
      </c>
    </row>
    <row r="615" spans="1:65" s="2" customFormat="1" ht="24.2" customHeight="1">
      <c r="A615" s="34"/>
      <c r="B615" s="35"/>
      <c r="C615" s="232" t="s">
        <v>2541</v>
      </c>
      <c r="D615" s="232" t="s">
        <v>394</v>
      </c>
      <c r="E615" s="233" t="s">
        <v>9046</v>
      </c>
      <c r="F615" s="234" t="s">
        <v>9047</v>
      </c>
      <c r="G615" s="235" t="s">
        <v>5242</v>
      </c>
      <c r="H615" s="236">
        <v>3</v>
      </c>
      <c r="I615" s="237"/>
      <c r="J615" s="238">
        <f>ROUND(I615*H615,2)</f>
        <v>0</v>
      </c>
      <c r="K615" s="234" t="s">
        <v>1</v>
      </c>
      <c r="L615" s="239"/>
      <c r="M615" s="240" t="s">
        <v>1</v>
      </c>
      <c r="N615" s="241" t="s">
        <v>41</v>
      </c>
      <c r="O615" s="71"/>
      <c r="P615" s="201">
        <f>O615*H615</f>
        <v>0</v>
      </c>
      <c r="Q615" s="201">
        <v>0</v>
      </c>
      <c r="R615" s="201">
        <f>Q615*H615</f>
        <v>0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1541</v>
      </c>
      <c r="AT615" s="203" t="s">
        <v>394</v>
      </c>
      <c r="AU615" s="203" t="s">
        <v>84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1541</v>
      </c>
      <c r="BM615" s="203" t="s">
        <v>9341</v>
      </c>
    </row>
    <row r="616" spans="1:65" s="14" customFormat="1" ht="11.25">
      <c r="B616" s="221"/>
      <c r="C616" s="222"/>
      <c r="D616" s="212" t="s">
        <v>283</v>
      </c>
      <c r="E616" s="223" t="s">
        <v>1</v>
      </c>
      <c r="F616" s="224" t="s">
        <v>291</v>
      </c>
      <c r="G616" s="222"/>
      <c r="H616" s="225">
        <v>3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283</v>
      </c>
      <c r="AU616" s="231" t="s">
        <v>84</v>
      </c>
      <c r="AV616" s="14" t="s">
        <v>84</v>
      </c>
      <c r="AW616" s="14" t="s">
        <v>32</v>
      </c>
      <c r="AX616" s="14" t="s">
        <v>76</v>
      </c>
      <c r="AY616" s="231" t="s">
        <v>272</v>
      </c>
    </row>
    <row r="617" spans="1:65" s="2" customFormat="1" ht="24.2" customHeight="1">
      <c r="A617" s="34"/>
      <c r="B617" s="35"/>
      <c r="C617" s="192" t="s">
        <v>2548</v>
      </c>
      <c r="D617" s="192" t="s">
        <v>274</v>
      </c>
      <c r="E617" s="193" t="s">
        <v>9049</v>
      </c>
      <c r="F617" s="194" t="s">
        <v>9050</v>
      </c>
      <c r="G617" s="195" t="s">
        <v>952</v>
      </c>
      <c r="H617" s="196">
        <v>3</v>
      </c>
      <c r="I617" s="197"/>
      <c r="J617" s="198">
        <f>ROUND(I617*H617,2)</f>
        <v>0</v>
      </c>
      <c r="K617" s="194" t="s">
        <v>278</v>
      </c>
      <c r="L617" s="39"/>
      <c r="M617" s="199" t="s">
        <v>1</v>
      </c>
      <c r="N617" s="200" t="s">
        <v>41</v>
      </c>
      <c r="O617" s="71"/>
      <c r="P617" s="201">
        <f>O617*H617</f>
        <v>0</v>
      </c>
      <c r="Q617" s="201">
        <v>0</v>
      </c>
      <c r="R617" s="201">
        <f>Q617*H617</f>
        <v>0</v>
      </c>
      <c r="S617" s="201">
        <v>0</v>
      </c>
      <c r="T617" s="202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203" t="s">
        <v>358</v>
      </c>
      <c r="AT617" s="203" t="s">
        <v>274</v>
      </c>
      <c r="AU617" s="203" t="s">
        <v>84</v>
      </c>
      <c r="AY617" s="17" t="s">
        <v>272</v>
      </c>
      <c r="BE617" s="204">
        <f>IF(N617="základní",J617,0)</f>
        <v>0</v>
      </c>
      <c r="BF617" s="204">
        <f>IF(N617="snížená",J617,0)</f>
        <v>0</v>
      </c>
      <c r="BG617" s="204">
        <f>IF(N617="zákl. přenesená",J617,0)</f>
        <v>0</v>
      </c>
      <c r="BH617" s="204">
        <f>IF(N617="sníž. přenesená",J617,0)</f>
        <v>0</v>
      </c>
      <c r="BI617" s="204">
        <f>IF(N617="nulová",J617,0)</f>
        <v>0</v>
      </c>
      <c r="BJ617" s="17" t="s">
        <v>16</v>
      </c>
      <c r="BK617" s="204">
        <f>ROUND(I617*H617,2)</f>
        <v>0</v>
      </c>
      <c r="BL617" s="17" t="s">
        <v>358</v>
      </c>
      <c r="BM617" s="203" t="s">
        <v>9342</v>
      </c>
    </row>
    <row r="618" spans="1:65" s="2" customFormat="1" ht="11.25">
      <c r="A618" s="34"/>
      <c r="B618" s="35"/>
      <c r="C618" s="36"/>
      <c r="D618" s="205" t="s">
        <v>281</v>
      </c>
      <c r="E618" s="36"/>
      <c r="F618" s="206" t="s">
        <v>9052</v>
      </c>
      <c r="G618" s="36"/>
      <c r="H618" s="36"/>
      <c r="I618" s="207"/>
      <c r="J618" s="36"/>
      <c r="K618" s="36"/>
      <c r="L618" s="39"/>
      <c r="M618" s="208"/>
      <c r="N618" s="209"/>
      <c r="O618" s="71"/>
      <c r="P618" s="71"/>
      <c r="Q618" s="71"/>
      <c r="R618" s="71"/>
      <c r="S618" s="71"/>
      <c r="T618" s="72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7" t="s">
        <v>281</v>
      </c>
      <c r="AU618" s="17" t="s">
        <v>84</v>
      </c>
    </row>
    <row r="619" spans="1:65" s="2" customFormat="1" ht="24.2" customHeight="1">
      <c r="A619" s="34"/>
      <c r="B619" s="35"/>
      <c r="C619" s="232" t="s">
        <v>2553</v>
      </c>
      <c r="D619" s="232" t="s">
        <v>394</v>
      </c>
      <c r="E619" s="233" t="s">
        <v>9147</v>
      </c>
      <c r="F619" s="234" t="s">
        <v>9148</v>
      </c>
      <c r="G619" s="235" t="s">
        <v>5242</v>
      </c>
      <c r="H619" s="236">
        <v>1</v>
      </c>
      <c r="I619" s="237"/>
      <c r="J619" s="238">
        <f>ROUND(I619*H619,2)</f>
        <v>0</v>
      </c>
      <c r="K619" s="234" t="s">
        <v>1</v>
      </c>
      <c r="L619" s="239"/>
      <c r="M619" s="240" t="s">
        <v>1</v>
      </c>
      <c r="N619" s="241" t="s">
        <v>41</v>
      </c>
      <c r="O619" s="71"/>
      <c r="P619" s="201">
        <f>O619*H619</f>
        <v>0</v>
      </c>
      <c r="Q619" s="201">
        <v>0</v>
      </c>
      <c r="R619" s="201">
        <f>Q619*H619</f>
        <v>0</v>
      </c>
      <c r="S619" s="201">
        <v>0</v>
      </c>
      <c r="T619" s="202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203" t="s">
        <v>1541</v>
      </c>
      <c r="AT619" s="203" t="s">
        <v>394</v>
      </c>
      <c r="AU619" s="203" t="s">
        <v>84</v>
      </c>
      <c r="AY619" s="17" t="s">
        <v>272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17" t="s">
        <v>16</v>
      </c>
      <c r="BK619" s="204">
        <f>ROUND(I619*H619,2)</f>
        <v>0</v>
      </c>
      <c r="BL619" s="17" t="s">
        <v>1541</v>
      </c>
      <c r="BM619" s="203" t="s">
        <v>9343</v>
      </c>
    </row>
    <row r="620" spans="1:65" s="14" customFormat="1" ht="11.25">
      <c r="B620" s="221"/>
      <c r="C620" s="222"/>
      <c r="D620" s="212" t="s">
        <v>283</v>
      </c>
      <c r="E620" s="223" t="s">
        <v>1</v>
      </c>
      <c r="F620" s="224" t="s">
        <v>16</v>
      </c>
      <c r="G620" s="222"/>
      <c r="H620" s="225">
        <v>1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283</v>
      </c>
      <c r="AU620" s="231" t="s">
        <v>84</v>
      </c>
      <c r="AV620" s="14" t="s">
        <v>84</v>
      </c>
      <c r="AW620" s="14" t="s">
        <v>32</v>
      </c>
      <c r="AX620" s="14" t="s">
        <v>76</v>
      </c>
      <c r="AY620" s="231" t="s">
        <v>272</v>
      </c>
    </row>
    <row r="621" spans="1:65" s="2" customFormat="1" ht="24.2" customHeight="1">
      <c r="A621" s="34"/>
      <c r="B621" s="35"/>
      <c r="C621" s="232" t="s">
        <v>2561</v>
      </c>
      <c r="D621" s="232" t="s">
        <v>394</v>
      </c>
      <c r="E621" s="233" t="s">
        <v>9069</v>
      </c>
      <c r="F621" s="234" t="s">
        <v>9070</v>
      </c>
      <c r="G621" s="235" t="s">
        <v>5242</v>
      </c>
      <c r="H621" s="236">
        <v>2</v>
      </c>
      <c r="I621" s="237"/>
      <c r="J621" s="238">
        <f>ROUND(I621*H621,2)</f>
        <v>0</v>
      </c>
      <c r="K621" s="234" t="s">
        <v>1</v>
      </c>
      <c r="L621" s="239"/>
      <c r="M621" s="240" t="s">
        <v>1</v>
      </c>
      <c r="N621" s="241" t="s">
        <v>41</v>
      </c>
      <c r="O621" s="71"/>
      <c r="P621" s="201">
        <f>O621*H621</f>
        <v>0</v>
      </c>
      <c r="Q621" s="201">
        <v>0</v>
      </c>
      <c r="R621" s="201">
        <f>Q621*H621</f>
        <v>0</v>
      </c>
      <c r="S621" s="201">
        <v>0</v>
      </c>
      <c r="T621" s="202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203" t="s">
        <v>1541</v>
      </c>
      <c r="AT621" s="203" t="s">
        <v>394</v>
      </c>
      <c r="AU621" s="203" t="s">
        <v>84</v>
      </c>
      <c r="AY621" s="17" t="s">
        <v>272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7" t="s">
        <v>16</v>
      </c>
      <c r="BK621" s="204">
        <f>ROUND(I621*H621,2)</f>
        <v>0</v>
      </c>
      <c r="BL621" s="17" t="s">
        <v>1541</v>
      </c>
      <c r="BM621" s="203" t="s">
        <v>9344</v>
      </c>
    </row>
    <row r="622" spans="1:65" s="14" customFormat="1" ht="11.25">
      <c r="B622" s="221"/>
      <c r="C622" s="222"/>
      <c r="D622" s="212" t="s">
        <v>283</v>
      </c>
      <c r="E622" s="223" t="s">
        <v>1</v>
      </c>
      <c r="F622" s="224" t="s">
        <v>84</v>
      </c>
      <c r="G622" s="222"/>
      <c r="H622" s="225">
        <v>2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283</v>
      </c>
      <c r="AU622" s="231" t="s">
        <v>84</v>
      </c>
      <c r="AV622" s="14" t="s">
        <v>84</v>
      </c>
      <c r="AW622" s="14" t="s">
        <v>32</v>
      </c>
      <c r="AX622" s="14" t="s">
        <v>76</v>
      </c>
      <c r="AY622" s="231" t="s">
        <v>272</v>
      </c>
    </row>
    <row r="623" spans="1:65" s="2" customFormat="1" ht="24.2" customHeight="1">
      <c r="A623" s="34"/>
      <c r="B623" s="35"/>
      <c r="C623" s="232" t="s">
        <v>2567</v>
      </c>
      <c r="D623" s="232" t="s">
        <v>394</v>
      </c>
      <c r="E623" s="233" t="s">
        <v>9072</v>
      </c>
      <c r="F623" s="234" t="s">
        <v>9073</v>
      </c>
      <c r="G623" s="235" t="s">
        <v>5242</v>
      </c>
      <c r="H623" s="236">
        <v>22</v>
      </c>
      <c r="I623" s="237"/>
      <c r="J623" s="238">
        <f>ROUND(I623*H623,2)</f>
        <v>0</v>
      </c>
      <c r="K623" s="234" t="s">
        <v>1</v>
      </c>
      <c r="L623" s="239"/>
      <c r="M623" s="240" t="s">
        <v>1</v>
      </c>
      <c r="N623" s="241" t="s">
        <v>41</v>
      </c>
      <c r="O623" s="71"/>
      <c r="P623" s="201">
        <f>O623*H623</f>
        <v>0</v>
      </c>
      <c r="Q623" s="201">
        <v>0</v>
      </c>
      <c r="R623" s="201">
        <f>Q623*H623</f>
        <v>0</v>
      </c>
      <c r="S623" s="201">
        <v>0</v>
      </c>
      <c r="T623" s="202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3" t="s">
        <v>1541</v>
      </c>
      <c r="AT623" s="203" t="s">
        <v>394</v>
      </c>
      <c r="AU623" s="203" t="s">
        <v>84</v>
      </c>
      <c r="AY623" s="17" t="s">
        <v>272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7" t="s">
        <v>16</v>
      </c>
      <c r="BK623" s="204">
        <f>ROUND(I623*H623,2)</f>
        <v>0</v>
      </c>
      <c r="BL623" s="17" t="s">
        <v>1541</v>
      </c>
      <c r="BM623" s="203" t="s">
        <v>9345</v>
      </c>
    </row>
    <row r="624" spans="1:65" s="14" customFormat="1" ht="11.25">
      <c r="B624" s="221"/>
      <c r="C624" s="222"/>
      <c r="D624" s="212" t="s">
        <v>283</v>
      </c>
      <c r="E624" s="223" t="s">
        <v>1</v>
      </c>
      <c r="F624" s="224" t="s">
        <v>9346</v>
      </c>
      <c r="G624" s="222"/>
      <c r="H624" s="225">
        <v>22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283</v>
      </c>
      <c r="AU624" s="231" t="s">
        <v>84</v>
      </c>
      <c r="AV624" s="14" t="s">
        <v>84</v>
      </c>
      <c r="AW624" s="14" t="s">
        <v>32</v>
      </c>
      <c r="AX624" s="14" t="s">
        <v>76</v>
      </c>
      <c r="AY624" s="231" t="s">
        <v>272</v>
      </c>
    </row>
    <row r="625" spans="1:65" s="2" customFormat="1" ht="24.2" customHeight="1">
      <c r="A625" s="34"/>
      <c r="B625" s="35"/>
      <c r="C625" s="232" t="s">
        <v>2572</v>
      </c>
      <c r="D625" s="232" t="s">
        <v>394</v>
      </c>
      <c r="E625" s="233" t="s">
        <v>9076</v>
      </c>
      <c r="F625" s="234" t="s">
        <v>9077</v>
      </c>
      <c r="G625" s="235" t="s">
        <v>5242</v>
      </c>
      <c r="H625" s="236">
        <v>7</v>
      </c>
      <c r="I625" s="237"/>
      <c r="J625" s="238">
        <f>ROUND(I625*H625,2)</f>
        <v>0</v>
      </c>
      <c r="K625" s="234" t="s">
        <v>1</v>
      </c>
      <c r="L625" s="239"/>
      <c r="M625" s="240" t="s">
        <v>1</v>
      </c>
      <c r="N625" s="241" t="s">
        <v>41</v>
      </c>
      <c r="O625" s="71"/>
      <c r="P625" s="201">
        <f>O625*H625</f>
        <v>0</v>
      </c>
      <c r="Q625" s="201">
        <v>0</v>
      </c>
      <c r="R625" s="201">
        <f>Q625*H625</f>
        <v>0</v>
      </c>
      <c r="S625" s="201">
        <v>0</v>
      </c>
      <c r="T625" s="202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03" t="s">
        <v>1541</v>
      </c>
      <c r="AT625" s="203" t="s">
        <v>394</v>
      </c>
      <c r="AU625" s="203" t="s">
        <v>84</v>
      </c>
      <c r="AY625" s="17" t="s">
        <v>272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7" t="s">
        <v>16</v>
      </c>
      <c r="BK625" s="204">
        <f>ROUND(I625*H625,2)</f>
        <v>0</v>
      </c>
      <c r="BL625" s="17" t="s">
        <v>1541</v>
      </c>
      <c r="BM625" s="203" t="s">
        <v>9347</v>
      </c>
    </row>
    <row r="626" spans="1:65" s="14" customFormat="1" ht="11.25">
      <c r="B626" s="221"/>
      <c r="C626" s="222"/>
      <c r="D626" s="212" t="s">
        <v>283</v>
      </c>
      <c r="E626" s="223" t="s">
        <v>1</v>
      </c>
      <c r="F626" s="224" t="s">
        <v>9348</v>
      </c>
      <c r="G626" s="222"/>
      <c r="H626" s="225">
        <v>7</v>
      </c>
      <c r="I626" s="226"/>
      <c r="J626" s="222"/>
      <c r="K626" s="222"/>
      <c r="L626" s="227"/>
      <c r="M626" s="228"/>
      <c r="N626" s="229"/>
      <c r="O626" s="229"/>
      <c r="P626" s="229"/>
      <c r="Q626" s="229"/>
      <c r="R626" s="229"/>
      <c r="S626" s="229"/>
      <c r="T626" s="230"/>
      <c r="AT626" s="231" t="s">
        <v>283</v>
      </c>
      <c r="AU626" s="231" t="s">
        <v>84</v>
      </c>
      <c r="AV626" s="14" t="s">
        <v>84</v>
      </c>
      <c r="AW626" s="14" t="s">
        <v>32</v>
      </c>
      <c r="AX626" s="14" t="s">
        <v>76</v>
      </c>
      <c r="AY626" s="231" t="s">
        <v>272</v>
      </c>
    </row>
    <row r="627" spans="1:65" s="2" customFormat="1" ht="24.2" customHeight="1">
      <c r="A627" s="34"/>
      <c r="B627" s="35"/>
      <c r="C627" s="192" t="s">
        <v>2580</v>
      </c>
      <c r="D627" s="192" t="s">
        <v>274</v>
      </c>
      <c r="E627" s="193" t="s">
        <v>9082</v>
      </c>
      <c r="F627" s="194" t="s">
        <v>9083</v>
      </c>
      <c r="G627" s="195" t="s">
        <v>952</v>
      </c>
      <c r="H627" s="196">
        <v>32</v>
      </c>
      <c r="I627" s="197"/>
      <c r="J627" s="198">
        <f>ROUND(I627*H627,2)</f>
        <v>0</v>
      </c>
      <c r="K627" s="194" t="s">
        <v>278</v>
      </c>
      <c r="L627" s="39"/>
      <c r="M627" s="199" t="s">
        <v>1</v>
      </c>
      <c r="N627" s="200" t="s">
        <v>41</v>
      </c>
      <c r="O627" s="71"/>
      <c r="P627" s="201">
        <f>O627*H627</f>
        <v>0</v>
      </c>
      <c r="Q627" s="201">
        <v>0</v>
      </c>
      <c r="R627" s="201">
        <f>Q627*H627</f>
        <v>0</v>
      </c>
      <c r="S627" s="201">
        <v>0</v>
      </c>
      <c r="T627" s="202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203" t="s">
        <v>765</v>
      </c>
      <c r="AT627" s="203" t="s">
        <v>274</v>
      </c>
      <c r="AU627" s="203" t="s">
        <v>84</v>
      </c>
      <c r="AY627" s="17" t="s">
        <v>272</v>
      </c>
      <c r="BE627" s="204">
        <f>IF(N627="základní",J627,0)</f>
        <v>0</v>
      </c>
      <c r="BF627" s="204">
        <f>IF(N627="snížená",J627,0)</f>
        <v>0</v>
      </c>
      <c r="BG627" s="204">
        <f>IF(N627="zákl. přenesená",J627,0)</f>
        <v>0</v>
      </c>
      <c r="BH627" s="204">
        <f>IF(N627="sníž. přenesená",J627,0)</f>
        <v>0</v>
      </c>
      <c r="BI627" s="204">
        <f>IF(N627="nulová",J627,0)</f>
        <v>0</v>
      </c>
      <c r="BJ627" s="17" t="s">
        <v>16</v>
      </c>
      <c r="BK627" s="204">
        <f>ROUND(I627*H627,2)</f>
        <v>0</v>
      </c>
      <c r="BL627" s="17" t="s">
        <v>765</v>
      </c>
      <c r="BM627" s="203" t="s">
        <v>9349</v>
      </c>
    </row>
    <row r="628" spans="1:65" s="2" customFormat="1" ht="11.25">
      <c r="A628" s="34"/>
      <c r="B628" s="35"/>
      <c r="C628" s="36"/>
      <c r="D628" s="205" t="s">
        <v>281</v>
      </c>
      <c r="E628" s="36"/>
      <c r="F628" s="206" t="s">
        <v>9085</v>
      </c>
      <c r="G628" s="36"/>
      <c r="H628" s="36"/>
      <c r="I628" s="207"/>
      <c r="J628" s="36"/>
      <c r="K628" s="36"/>
      <c r="L628" s="39"/>
      <c r="M628" s="208"/>
      <c r="N628" s="209"/>
      <c r="O628" s="71"/>
      <c r="P628" s="71"/>
      <c r="Q628" s="71"/>
      <c r="R628" s="71"/>
      <c r="S628" s="71"/>
      <c r="T628" s="72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7" t="s">
        <v>281</v>
      </c>
      <c r="AU628" s="17" t="s">
        <v>84</v>
      </c>
    </row>
    <row r="629" spans="1:65" s="2" customFormat="1" ht="24.2" customHeight="1">
      <c r="A629" s="34"/>
      <c r="B629" s="35"/>
      <c r="C629" s="232" t="s">
        <v>2586</v>
      </c>
      <c r="D629" s="232" t="s">
        <v>394</v>
      </c>
      <c r="E629" s="233" t="s">
        <v>9158</v>
      </c>
      <c r="F629" s="234" t="s">
        <v>9159</v>
      </c>
      <c r="G629" s="235" t="s">
        <v>5242</v>
      </c>
      <c r="H629" s="236">
        <v>2</v>
      </c>
      <c r="I629" s="237"/>
      <c r="J629" s="238">
        <f>ROUND(I629*H629,2)</f>
        <v>0</v>
      </c>
      <c r="K629" s="234" t="s">
        <v>1</v>
      </c>
      <c r="L629" s="239"/>
      <c r="M629" s="240" t="s">
        <v>1</v>
      </c>
      <c r="N629" s="241" t="s">
        <v>41</v>
      </c>
      <c r="O629" s="71"/>
      <c r="P629" s="201">
        <f>O629*H629</f>
        <v>0</v>
      </c>
      <c r="Q629" s="201">
        <v>0</v>
      </c>
      <c r="R629" s="201">
        <f>Q629*H629</f>
        <v>0</v>
      </c>
      <c r="S629" s="201">
        <v>0</v>
      </c>
      <c r="T629" s="202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203" t="s">
        <v>1541</v>
      </c>
      <c r="AT629" s="203" t="s">
        <v>394</v>
      </c>
      <c r="AU629" s="203" t="s">
        <v>84</v>
      </c>
      <c r="AY629" s="17" t="s">
        <v>272</v>
      </c>
      <c r="BE629" s="204">
        <f>IF(N629="základní",J629,0)</f>
        <v>0</v>
      </c>
      <c r="BF629" s="204">
        <f>IF(N629="snížená",J629,0)</f>
        <v>0</v>
      </c>
      <c r="BG629" s="204">
        <f>IF(N629="zákl. přenesená",J629,0)</f>
        <v>0</v>
      </c>
      <c r="BH629" s="204">
        <f>IF(N629="sníž. přenesená",J629,0)</f>
        <v>0</v>
      </c>
      <c r="BI629" s="204">
        <f>IF(N629="nulová",J629,0)</f>
        <v>0</v>
      </c>
      <c r="BJ629" s="17" t="s">
        <v>16</v>
      </c>
      <c r="BK629" s="204">
        <f>ROUND(I629*H629,2)</f>
        <v>0</v>
      </c>
      <c r="BL629" s="17" t="s">
        <v>1541</v>
      </c>
      <c r="BM629" s="203" t="s">
        <v>9350</v>
      </c>
    </row>
    <row r="630" spans="1:65" s="14" customFormat="1" ht="11.25">
      <c r="B630" s="221"/>
      <c r="C630" s="222"/>
      <c r="D630" s="212" t="s">
        <v>283</v>
      </c>
      <c r="E630" s="223" t="s">
        <v>1</v>
      </c>
      <c r="F630" s="224" t="s">
        <v>84</v>
      </c>
      <c r="G630" s="222"/>
      <c r="H630" s="225">
        <v>2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283</v>
      </c>
      <c r="AU630" s="231" t="s">
        <v>84</v>
      </c>
      <c r="AV630" s="14" t="s">
        <v>84</v>
      </c>
      <c r="AW630" s="14" t="s">
        <v>32</v>
      </c>
      <c r="AX630" s="14" t="s">
        <v>76</v>
      </c>
      <c r="AY630" s="231" t="s">
        <v>272</v>
      </c>
    </row>
    <row r="631" spans="1:65" s="2" customFormat="1" ht="24.2" customHeight="1">
      <c r="A631" s="34"/>
      <c r="B631" s="35"/>
      <c r="C631" s="232" t="s">
        <v>2591</v>
      </c>
      <c r="D631" s="232" t="s">
        <v>394</v>
      </c>
      <c r="E631" s="233" t="s">
        <v>9161</v>
      </c>
      <c r="F631" s="234" t="s">
        <v>9162</v>
      </c>
      <c r="G631" s="235" t="s">
        <v>5242</v>
      </c>
      <c r="H631" s="236">
        <v>2</v>
      </c>
      <c r="I631" s="237"/>
      <c r="J631" s="238">
        <f>ROUND(I631*H631,2)</f>
        <v>0</v>
      </c>
      <c r="K631" s="234" t="s">
        <v>1</v>
      </c>
      <c r="L631" s="239"/>
      <c r="M631" s="240" t="s">
        <v>1</v>
      </c>
      <c r="N631" s="241" t="s">
        <v>41</v>
      </c>
      <c r="O631" s="71"/>
      <c r="P631" s="201">
        <f>O631*H631</f>
        <v>0</v>
      </c>
      <c r="Q631" s="201">
        <v>0</v>
      </c>
      <c r="R631" s="201">
        <f>Q631*H631</f>
        <v>0</v>
      </c>
      <c r="S631" s="201">
        <v>0</v>
      </c>
      <c r="T631" s="202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203" t="s">
        <v>1541</v>
      </c>
      <c r="AT631" s="203" t="s">
        <v>394</v>
      </c>
      <c r="AU631" s="203" t="s">
        <v>84</v>
      </c>
      <c r="AY631" s="17" t="s">
        <v>272</v>
      </c>
      <c r="BE631" s="204">
        <f>IF(N631="základní",J631,0)</f>
        <v>0</v>
      </c>
      <c r="BF631" s="204">
        <f>IF(N631="snížená",J631,0)</f>
        <v>0</v>
      </c>
      <c r="BG631" s="204">
        <f>IF(N631="zákl. přenesená",J631,0)</f>
        <v>0</v>
      </c>
      <c r="BH631" s="204">
        <f>IF(N631="sníž. přenesená",J631,0)</f>
        <v>0</v>
      </c>
      <c r="BI631" s="204">
        <f>IF(N631="nulová",J631,0)</f>
        <v>0</v>
      </c>
      <c r="BJ631" s="17" t="s">
        <v>16</v>
      </c>
      <c r="BK631" s="204">
        <f>ROUND(I631*H631,2)</f>
        <v>0</v>
      </c>
      <c r="BL631" s="17" t="s">
        <v>1541</v>
      </c>
      <c r="BM631" s="203" t="s">
        <v>9351</v>
      </c>
    </row>
    <row r="632" spans="1:65" s="14" customFormat="1" ht="11.25">
      <c r="B632" s="221"/>
      <c r="C632" s="222"/>
      <c r="D632" s="212" t="s">
        <v>283</v>
      </c>
      <c r="E632" s="223" t="s">
        <v>1</v>
      </c>
      <c r="F632" s="224" t="s">
        <v>84</v>
      </c>
      <c r="G632" s="222"/>
      <c r="H632" s="225">
        <v>2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283</v>
      </c>
      <c r="AU632" s="231" t="s">
        <v>84</v>
      </c>
      <c r="AV632" s="14" t="s">
        <v>84</v>
      </c>
      <c r="AW632" s="14" t="s">
        <v>32</v>
      </c>
      <c r="AX632" s="14" t="s">
        <v>76</v>
      </c>
      <c r="AY632" s="231" t="s">
        <v>272</v>
      </c>
    </row>
    <row r="633" spans="1:65" s="2" customFormat="1" ht="24.2" customHeight="1">
      <c r="A633" s="34"/>
      <c r="B633" s="35"/>
      <c r="C633" s="192" t="s">
        <v>2599</v>
      </c>
      <c r="D633" s="192" t="s">
        <v>274</v>
      </c>
      <c r="E633" s="193" t="s">
        <v>9089</v>
      </c>
      <c r="F633" s="194" t="s">
        <v>9090</v>
      </c>
      <c r="G633" s="195" t="s">
        <v>952</v>
      </c>
      <c r="H633" s="196">
        <v>4</v>
      </c>
      <c r="I633" s="197"/>
      <c r="J633" s="198">
        <f>ROUND(I633*H633,2)</f>
        <v>0</v>
      </c>
      <c r="K633" s="194" t="s">
        <v>278</v>
      </c>
      <c r="L633" s="39"/>
      <c r="M633" s="199" t="s">
        <v>1</v>
      </c>
      <c r="N633" s="200" t="s">
        <v>41</v>
      </c>
      <c r="O633" s="71"/>
      <c r="P633" s="201">
        <f>O633*H633</f>
        <v>0</v>
      </c>
      <c r="Q633" s="201">
        <v>0</v>
      </c>
      <c r="R633" s="201">
        <f>Q633*H633</f>
        <v>0</v>
      </c>
      <c r="S633" s="201">
        <v>0</v>
      </c>
      <c r="T633" s="202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03" t="s">
        <v>765</v>
      </c>
      <c r="AT633" s="203" t="s">
        <v>274</v>
      </c>
      <c r="AU633" s="203" t="s">
        <v>84</v>
      </c>
      <c r="AY633" s="17" t="s">
        <v>272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17" t="s">
        <v>16</v>
      </c>
      <c r="BK633" s="204">
        <f>ROUND(I633*H633,2)</f>
        <v>0</v>
      </c>
      <c r="BL633" s="17" t="s">
        <v>765</v>
      </c>
      <c r="BM633" s="203" t="s">
        <v>9352</v>
      </c>
    </row>
    <row r="634" spans="1:65" s="2" customFormat="1" ht="11.25">
      <c r="A634" s="34"/>
      <c r="B634" s="35"/>
      <c r="C634" s="36"/>
      <c r="D634" s="205" t="s">
        <v>281</v>
      </c>
      <c r="E634" s="36"/>
      <c r="F634" s="206" t="s">
        <v>9092</v>
      </c>
      <c r="G634" s="36"/>
      <c r="H634" s="36"/>
      <c r="I634" s="207"/>
      <c r="J634" s="36"/>
      <c r="K634" s="36"/>
      <c r="L634" s="39"/>
      <c r="M634" s="208"/>
      <c r="N634" s="209"/>
      <c r="O634" s="71"/>
      <c r="P634" s="71"/>
      <c r="Q634" s="71"/>
      <c r="R634" s="71"/>
      <c r="S634" s="71"/>
      <c r="T634" s="72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281</v>
      </c>
      <c r="AU634" s="17" t="s">
        <v>84</v>
      </c>
    </row>
    <row r="635" spans="1:65" s="2" customFormat="1" ht="24.2" customHeight="1">
      <c r="A635" s="34"/>
      <c r="B635" s="35"/>
      <c r="C635" s="232" t="s">
        <v>2610</v>
      </c>
      <c r="D635" s="232" t="s">
        <v>394</v>
      </c>
      <c r="E635" s="233" t="s">
        <v>9183</v>
      </c>
      <c r="F635" s="234" t="s">
        <v>9184</v>
      </c>
      <c r="G635" s="235" t="s">
        <v>5242</v>
      </c>
      <c r="H635" s="236">
        <v>7</v>
      </c>
      <c r="I635" s="237"/>
      <c r="J635" s="238">
        <f>ROUND(I635*H635,2)</f>
        <v>0</v>
      </c>
      <c r="K635" s="234" t="s">
        <v>1</v>
      </c>
      <c r="L635" s="239"/>
      <c r="M635" s="240" t="s">
        <v>1</v>
      </c>
      <c r="N635" s="241" t="s">
        <v>41</v>
      </c>
      <c r="O635" s="71"/>
      <c r="P635" s="201">
        <f>O635*H635</f>
        <v>0</v>
      </c>
      <c r="Q635" s="201">
        <v>0</v>
      </c>
      <c r="R635" s="201">
        <f>Q635*H635</f>
        <v>0</v>
      </c>
      <c r="S635" s="201">
        <v>0</v>
      </c>
      <c r="T635" s="202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203" t="s">
        <v>1541</v>
      </c>
      <c r="AT635" s="203" t="s">
        <v>394</v>
      </c>
      <c r="AU635" s="203" t="s">
        <v>84</v>
      </c>
      <c r="AY635" s="17" t="s">
        <v>272</v>
      </c>
      <c r="BE635" s="204">
        <f>IF(N635="základní",J635,0)</f>
        <v>0</v>
      </c>
      <c r="BF635" s="204">
        <f>IF(N635="snížená",J635,0)</f>
        <v>0</v>
      </c>
      <c r="BG635" s="204">
        <f>IF(N635="zákl. přenesená",J635,0)</f>
        <v>0</v>
      </c>
      <c r="BH635" s="204">
        <f>IF(N635="sníž. přenesená",J635,0)</f>
        <v>0</v>
      </c>
      <c r="BI635" s="204">
        <f>IF(N635="nulová",J635,0)</f>
        <v>0</v>
      </c>
      <c r="BJ635" s="17" t="s">
        <v>16</v>
      </c>
      <c r="BK635" s="204">
        <f>ROUND(I635*H635,2)</f>
        <v>0</v>
      </c>
      <c r="BL635" s="17" t="s">
        <v>1541</v>
      </c>
      <c r="BM635" s="203" t="s">
        <v>9353</v>
      </c>
    </row>
    <row r="636" spans="1:65" s="14" customFormat="1" ht="11.25">
      <c r="B636" s="221"/>
      <c r="C636" s="222"/>
      <c r="D636" s="212" t="s">
        <v>283</v>
      </c>
      <c r="E636" s="223" t="s">
        <v>1</v>
      </c>
      <c r="F636" s="224" t="s">
        <v>4532</v>
      </c>
      <c r="G636" s="222"/>
      <c r="H636" s="225">
        <v>7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AT636" s="231" t="s">
        <v>283</v>
      </c>
      <c r="AU636" s="231" t="s">
        <v>84</v>
      </c>
      <c r="AV636" s="14" t="s">
        <v>84</v>
      </c>
      <c r="AW636" s="14" t="s">
        <v>32</v>
      </c>
      <c r="AX636" s="14" t="s">
        <v>76</v>
      </c>
      <c r="AY636" s="231" t="s">
        <v>272</v>
      </c>
    </row>
    <row r="637" spans="1:65" s="2" customFormat="1" ht="21.75" customHeight="1">
      <c r="A637" s="34"/>
      <c r="B637" s="35"/>
      <c r="C637" s="192" t="s">
        <v>2629</v>
      </c>
      <c r="D637" s="192" t="s">
        <v>274</v>
      </c>
      <c r="E637" s="193" t="s">
        <v>9056</v>
      </c>
      <c r="F637" s="194" t="s">
        <v>9057</v>
      </c>
      <c r="G637" s="195" t="s">
        <v>952</v>
      </c>
      <c r="H637" s="196">
        <v>7</v>
      </c>
      <c r="I637" s="197"/>
      <c r="J637" s="198">
        <f>ROUND(I637*H637,2)</f>
        <v>0</v>
      </c>
      <c r="K637" s="194" t="s">
        <v>278</v>
      </c>
      <c r="L637" s="39"/>
      <c r="M637" s="199" t="s">
        <v>1</v>
      </c>
      <c r="N637" s="200" t="s">
        <v>41</v>
      </c>
      <c r="O637" s="71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203" t="s">
        <v>765</v>
      </c>
      <c r="AT637" s="203" t="s">
        <v>274</v>
      </c>
      <c r="AU637" s="203" t="s">
        <v>84</v>
      </c>
      <c r="AY637" s="17" t="s">
        <v>272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17" t="s">
        <v>16</v>
      </c>
      <c r="BK637" s="204">
        <f>ROUND(I637*H637,2)</f>
        <v>0</v>
      </c>
      <c r="BL637" s="17" t="s">
        <v>765</v>
      </c>
      <c r="BM637" s="203" t="s">
        <v>9354</v>
      </c>
    </row>
    <row r="638" spans="1:65" s="2" customFormat="1" ht="11.25">
      <c r="A638" s="34"/>
      <c r="B638" s="35"/>
      <c r="C638" s="36"/>
      <c r="D638" s="205" t="s">
        <v>281</v>
      </c>
      <c r="E638" s="36"/>
      <c r="F638" s="206" t="s">
        <v>9059</v>
      </c>
      <c r="G638" s="36"/>
      <c r="H638" s="36"/>
      <c r="I638" s="207"/>
      <c r="J638" s="36"/>
      <c r="K638" s="36"/>
      <c r="L638" s="39"/>
      <c r="M638" s="208"/>
      <c r="N638" s="209"/>
      <c r="O638" s="71"/>
      <c r="P638" s="71"/>
      <c r="Q638" s="71"/>
      <c r="R638" s="71"/>
      <c r="S638" s="71"/>
      <c r="T638" s="72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7" t="s">
        <v>281</v>
      </c>
      <c r="AU638" s="17" t="s">
        <v>84</v>
      </c>
    </row>
    <row r="639" spans="1:65" s="2" customFormat="1" ht="37.9" customHeight="1">
      <c r="A639" s="34"/>
      <c r="B639" s="35"/>
      <c r="C639" s="232" t="s">
        <v>2636</v>
      </c>
      <c r="D639" s="232" t="s">
        <v>394</v>
      </c>
      <c r="E639" s="233" t="s">
        <v>9274</v>
      </c>
      <c r="F639" s="234" t="s">
        <v>9275</v>
      </c>
      <c r="G639" s="235" t="s">
        <v>5242</v>
      </c>
      <c r="H639" s="236">
        <v>1</v>
      </c>
      <c r="I639" s="237"/>
      <c r="J639" s="238">
        <f>ROUND(I639*H639,2)</f>
        <v>0</v>
      </c>
      <c r="K639" s="234" t="s">
        <v>1</v>
      </c>
      <c r="L639" s="239"/>
      <c r="M639" s="240" t="s">
        <v>1</v>
      </c>
      <c r="N639" s="241" t="s">
        <v>41</v>
      </c>
      <c r="O639" s="71"/>
      <c r="P639" s="201">
        <f>O639*H639</f>
        <v>0</v>
      </c>
      <c r="Q639" s="201">
        <v>0</v>
      </c>
      <c r="R639" s="201">
        <f>Q639*H639</f>
        <v>0</v>
      </c>
      <c r="S639" s="201">
        <v>0</v>
      </c>
      <c r="T639" s="202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3" t="s">
        <v>1541</v>
      </c>
      <c r="AT639" s="203" t="s">
        <v>394</v>
      </c>
      <c r="AU639" s="203" t="s">
        <v>84</v>
      </c>
      <c r="AY639" s="17" t="s">
        <v>272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7" t="s">
        <v>16</v>
      </c>
      <c r="BK639" s="204">
        <f>ROUND(I639*H639,2)</f>
        <v>0</v>
      </c>
      <c r="BL639" s="17" t="s">
        <v>1541</v>
      </c>
      <c r="BM639" s="203" t="s">
        <v>9355</v>
      </c>
    </row>
    <row r="640" spans="1:65" s="14" customFormat="1" ht="11.25">
      <c r="B640" s="221"/>
      <c r="C640" s="222"/>
      <c r="D640" s="212" t="s">
        <v>283</v>
      </c>
      <c r="E640" s="223" t="s">
        <v>1</v>
      </c>
      <c r="F640" s="224" t="s">
        <v>16</v>
      </c>
      <c r="G640" s="222"/>
      <c r="H640" s="225">
        <v>1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283</v>
      </c>
      <c r="AU640" s="231" t="s">
        <v>84</v>
      </c>
      <c r="AV640" s="14" t="s">
        <v>84</v>
      </c>
      <c r="AW640" s="14" t="s">
        <v>32</v>
      </c>
      <c r="AX640" s="14" t="s">
        <v>76</v>
      </c>
      <c r="AY640" s="231" t="s">
        <v>272</v>
      </c>
    </row>
    <row r="641" spans="1:65" s="2" customFormat="1" ht="37.9" customHeight="1">
      <c r="A641" s="34"/>
      <c r="B641" s="35"/>
      <c r="C641" s="232" t="s">
        <v>2643</v>
      </c>
      <c r="D641" s="232" t="s">
        <v>394</v>
      </c>
      <c r="E641" s="233" t="s">
        <v>9187</v>
      </c>
      <c r="F641" s="234" t="s">
        <v>9188</v>
      </c>
      <c r="G641" s="235" t="s">
        <v>5242</v>
      </c>
      <c r="H641" s="236">
        <v>35</v>
      </c>
      <c r="I641" s="237"/>
      <c r="J641" s="238">
        <f>ROUND(I641*H641,2)</f>
        <v>0</v>
      </c>
      <c r="K641" s="234" t="s">
        <v>1</v>
      </c>
      <c r="L641" s="239"/>
      <c r="M641" s="240" t="s">
        <v>1</v>
      </c>
      <c r="N641" s="241" t="s">
        <v>41</v>
      </c>
      <c r="O641" s="71"/>
      <c r="P641" s="201">
        <f>O641*H641</f>
        <v>0</v>
      </c>
      <c r="Q641" s="201">
        <v>0</v>
      </c>
      <c r="R641" s="201">
        <f>Q641*H641</f>
        <v>0</v>
      </c>
      <c r="S641" s="201">
        <v>0</v>
      </c>
      <c r="T641" s="202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203" t="s">
        <v>1541</v>
      </c>
      <c r="AT641" s="203" t="s">
        <v>394</v>
      </c>
      <c r="AU641" s="203" t="s">
        <v>84</v>
      </c>
      <c r="AY641" s="17" t="s">
        <v>272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17" t="s">
        <v>16</v>
      </c>
      <c r="BK641" s="204">
        <f>ROUND(I641*H641,2)</f>
        <v>0</v>
      </c>
      <c r="BL641" s="17" t="s">
        <v>1541</v>
      </c>
      <c r="BM641" s="203" t="s">
        <v>9356</v>
      </c>
    </row>
    <row r="642" spans="1:65" s="14" customFormat="1" ht="11.25">
      <c r="B642" s="221"/>
      <c r="C642" s="222"/>
      <c r="D642" s="212" t="s">
        <v>283</v>
      </c>
      <c r="E642" s="223" t="s">
        <v>1</v>
      </c>
      <c r="F642" s="224" t="s">
        <v>9262</v>
      </c>
      <c r="G642" s="222"/>
      <c r="H642" s="225">
        <v>35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283</v>
      </c>
      <c r="AU642" s="231" t="s">
        <v>84</v>
      </c>
      <c r="AV642" s="14" t="s">
        <v>84</v>
      </c>
      <c r="AW642" s="14" t="s">
        <v>32</v>
      </c>
      <c r="AX642" s="14" t="s">
        <v>76</v>
      </c>
      <c r="AY642" s="231" t="s">
        <v>272</v>
      </c>
    </row>
    <row r="643" spans="1:65" s="2" customFormat="1" ht="24.2" customHeight="1">
      <c r="A643" s="34"/>
      <c r="B643" s="35"/>
      <c r="C643" s="192" t="s">
        <v>2648</v>
      </c>
      <c r="D643" s="192" t="s">
        <v>274</v>
      </c>
      <c r="E643" s="193" t="s">
        <v>9190</v>
      </c>
      <c r="F643" s="194" t="s">
        <v>9191</v>
      </c>
      <c r="G643" s="195" t="s">
        <v>952</v>
      </c>
      <c r="H643" s="196">
        <v>36</v>
      </c>
      <c r="I643" s="197"/>
      <c r="J643" s="198">
        <f>ROUND(I643*H643,2)</f>
        <v>0</v>
      </c>
      <c r="K643" s="194" t="s">
        <v>278</v>
      </c>
      <c r="L643" s="39"/>
      <c r="M643" s="199" t="s">
        <v>1</v>
      </c>
      <c r="N643" s="200" t="s">
        <v>41</v>
      </c>
      <c r="O643" s="71"/>
      <c r="P643" s="201">
        <f>O643*H643</f>
        <v>0</v>
      </c>
      <c r="Q643" s="201">
        <v>0</v>
      </c>
      <c r="R643" s="201">
        <f>Q643*H643</f>
        <v>0</v>
      </c>
      <c r="S643" s="201">
        <v>0</v>
      </c>
      <c r="T643" s="202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203" t="s">
        <v>765</v>
      </c>
      <c r="AT643" s="203" t="s">
        <v>274</v>
      </c>
      <c r="AU643" s="203" t="s">
        <v>84</v>
      </c>
      <c r="AY643" s="17" t="s">
        <v>272</v>
      </c>
      <c r="BE643" s="204">
        <f>IF(N643="základní",J643,0)</f>
        <v>0</v>
      </c>
      <c r="BF643" s="204">
        <f>IF(N643="snížená",J643,0)</f>
        <v>0</v>
      </c>
      <c r="BG643" s="204">
        <f>IF(N643="zákl. přenesená",J643,0)</f>
        <v>0</v>
      </c>
      <c r="BH643" s="204">
        <f>IF(N643="sníž. přenesená",J643,0)</f>
        <v>0</v>
      </c>
      <c r="BI643" s="204">
        <f>IF(N643="nulová",J643,0)</f>
        <v>0</v>
      </c>
      <c r="BJ643" s="17" t="s">
        <v>16</v>
      </c>
      <c r="BK643" s="204">
        <f>ROUND(I643*H643,2)</f>
        <v>0</v>
      </c>
      <c r="BL643" s="17" t="s">
        <v>765</v>
      </c>
      <c r="BM643" s="203" t="s">
        <v>9357</v>
      </c>
    </row>
    <row r="644" spans="1:65" s="2" customFormat="1" ht="11.25">
      <c r="A644" s="34"/>
      <c r="B644" s="35"/>
      <c r="C644" s="36"/>
      <c r="D644" s="205" t="s">
        <v>281</v>
      </c>
      <c r="E644" s="36"/>
      <c r="F644" s="206" t="s">
        <v>9193</v>
      </c>
      <c r="G644" s="36"/>
      <c r="H644" s="36"/>
      <c r="I644" s="207"/>
      <c r="J644" s="36"/>
      <c r="K644" s="36"/>
      <c r="L644" s="39"/>
      <c r="M644" s="208"/>
      <c r="N644" s="209"/>
      <c r="O644" s="71"/>
      <c r="P644" s="71"/>
      <c r="Q644" s="71"/>
      <c r="R644" s="71"/>
      <c r="S644" s="71"/>
      <c r="T644" s="72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7" t="s">
        <v>281</v>
      </c>
      <c r="AU644" s="17" t="s">
        <v>84</v>
      </c>
    </row>
    <row r="645" spans="1:65" s="2" customFormat="1" ht="24.2" customHeight="1">
      <c r="A645" s="34"/>
      <c r="B645" s="35"/>
      <c r="C645" s="232" t="s">
        <v>2653</v>
      </c>
      <c r="D645" s="232" t="s">
        <v>394</v>
      </c>
      <c r="E645" s="233" t="s">
        <v>9194</v>
      </c>
      <c r="F645" s="234" t="s">
        <v>9195</v>
      </c>
      <c r="G645" s="235" t="s">
        <v>5242</v>
      </c>
      <c r="H645" s="236">
        <v>1</v>
      </c>
      <c r="I645" s="237"/>
      <c r="J645" s="238">
        <f>ROUND(I645*H645,2)</f>
        <v>0</v>
      </c>
      <c r="K645" s="234" t="s">
        <v>1</v>
      </c>
      <c r="L645" s="239"/>
      <c r="M645" s="240" t="s">
        <v>1</v>
      </c>
      <c r="N645" s="241" t="s">
        <v>41</v>
      </c>
      <c r="O645" s="71"/>
      <c r="P645" s="201">
        <f>O645*H645</f>
        <v>0</v>
      </c>
      <c r="Q645" s="201">
        <v>0</v>
      </c>
      <c r="R645" s="201">
        <f>Q645*H645</f>
        <v>0</v>
      </c>
      <c r="S645" s="201">
        <v>0</v>
      </c>
      <c r="T645" s="202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203" t="s">
        <v>1541</v>
      </c>
      <c r="AT645" s="203" t="s">
        <v>394</v>
      </c>
      <c r="AU645" s="203" t="s">
        <v>84</v>
      </c>
      <c r="AY645" s="17" t="s">
        <v>272</v>
      </c>
      <c r="BE645" s="204">
        <f>IF(N645="základní",J645,0)</f>
        <v>0</v>
      </c>
      <c r="BF645" s="204">
        <f>IF(N645="snížená",J645,0)</f>
        <v>0</v>
      </c>
      <c r="BG645" s="204">
        <f>IF(N645="zákl. přenesená",J645,0)</f>
        <v>0</v>
      </c>
      <c r="BH645" s="204">
        <f>IF(N645="sníž. přenesená",J645,0)</f>
        <v>0</v>
      </c>
      <c r="BI645" s="204">
        <f>IF(N645="nulová",J645,0)</f>
        <v>0</v>
      </c>
      <c r="BJ645" s="17" t="s">
        <v>16</v>
      </c>
      <c r="BK645" s="204">
        <f>ROUND(I645*H645,2)</f>
        <v>0</v>
      </c>
      <c r="BL645" s="17" t="s">
        <v>1541</v>
      </c>
      <c r="BM645" s="203" t="s">
        <v>9358</v>
      </c>
    </row>
    <row r="646" spans="1:65" s="14" customFormat="1" ht="11.25">
      <c r="B646" s="221"/>
      <c r="C646" s="222"/>
      <c r="D646" s="212" t="s">
        <v>283</v>
      </c>
      <c r="E646" s="223" t="s">
        <v>1</v>
      </c>
      <c r="F646" s="224" t="s">
        <v>16</v>
      </c>
      <c r="G646" s="222"/>
      <c r="H646" s="225">
        <v>1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AT646" s="231" t="s">
        <v>283</v>
      </c>
      <c r="AU646" s="231" t="s">
        <v>84</v>
      </c>
      <c r="AV646" s="14" t="s">
        <v>84</v>
      </c>
      <c r="AW646" s="14" t="s">
        <v>32</v>
      </c>
      <c r="AX646" s="14" t="s">
        <v>76</v>
      </c>
      <c r="AY646" s="231" t="s">
        <v>272</v>
      </c>
    </row>
    <row r="647" spans="1:65" s="2" customFormat="1" ht="24.2" customHeight="1">
      <c r="A647" s="34"/>
      <c r="B647" s="35"/>
      <c r="C647" s="192" t="s">
        <v>2660</v>
      </c>
      <c r="D647" s="192" t="s">
        <v>274</v>
      </c>
      <c r="E647" s="193" t="s">
        <v>9197</v>
      </c>
      <c r="F647" s="194" t="s">
        <v>9198</v>
      </c>
      <c r="G647" s="195" t="s">
        <v>952</v>
      </c>
      <c r="H647" s="196">
        <v>1</v>
      </c>
      <c r="I647" s="197"/>
      <c r="J647" s="198">
        <f>ROUND(I647*H647,2)</f>
        <v>0</v>
      </c>
      <c r="K647" s="194" t="s">
        <v>278</v>
      </c>
      <c r="L647" s="39"/>
      <c r="M647" s="199" t="s">
        <v>1</v>
      </c>
      <c r="N647" s="200" t="s">
        <v>41</v>
      </c>
      <c r="O647" s="71"/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3" t="s">
        <v>765</v>
      </c>
      <c r="AT647" s="203" t="s">
        <v>274</v>
      </c>
      <c r="AU647" s="203" t="s">
        <v>84</v>
      </c>
      <c r="AY647" s="17" t="s">
        <v>272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7" t="s">
        <v>16</v>
      </c>
      <c r="BK647" s="204">
        <f>ROUND(I647*H647,2)</f>
        <v>0</v>
      </c>
      <c r="BL647" s="17" t="s">
        <v>765</v>
      </c>
      <c r="BM647" s="203" t="s">
        <v>9359</v>
      </c>
    </row>
    <row r="648" spans="1:65" s="2" customFormat="1" ht="11.25">
      <c r="A648" s="34"/>
      <c r="B648" s="35"/>
      <c r="C648" s="36"/>
      <c r="D648" s="205" t="s">
        <v>281</v>
      </c>
      <c r="E648" s="36"/>
      <c r="F648" s="206" t="s">
        <v>9200</v>
      </c>
      <c r="G648" s="36"/>
      <c r="H648" s="36"/>
      <c r="I648" s="207"/>
      <c r="J648" s="36"/>
      <c r="K648" s="36"/>
      <c r="L648" s="39"/>
      <c r="M648" s="208"/>
      <c r="N648" s="209"/>
      <c r="O648" s="71"/>
      <c r="P648" s="71"/>
      <c r="Q648" s="71"/>
      <c r="R648" s="71"/>
      <c r="S648" s="71"/>
      <c r="T648" s="72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7" t="s">
        <v>281</v>
      </c>
      <c r="AU648" s="17" t="s">
        <v>84</v>
      </c>
    </row>
    <row r="649" spans="1:65" s="2" customFormat="1" ht="21.75" customHeight="1">
      <c r="A649" s="34"/>
      <c r="B649" s="35"/>
      <c r="C649" s="232" t="s">
        <v>2667</v>
      </c>
      <c r="D649" s="232" t="s">
        <v>394</v>
      </c>
      <c r="E649" s="233" t="s">
        <v>9201</v>
      </c>
      <c r="F649" s="234" t="s">
        <v>9202</v>
      </c>
      <c r="G649" s="235" t="s">
        <v>952</v>
      </c>
      <c r="H649" s="236">
        <v>1</v>
      </c>
      <c r="I649" s="237"/>
      <c r="J649" s="238">
        <f>ROUND(I649*H649,2)</f>
        <v>0</v>
      </c>
      <c r="K649" s="234" t="s">
        <v>1</v>
      </c>
      <c r="L649" s="239"/>
      <c r="M649" s="240" t="s">
        <v>1</v>
      </c>
      <c r="N649" s="241" t="s">
        <v>41</v>
      </c>
      <c r="O649" s="71"/>
      <c r="P649" s="201">
        <f>O649*H649</f>
        <v>0</v>
      </c>
      <c r="Q649" s="201">
        <v>2.1000000000000001E-4</v>
      </c>
      <c r="R649" s="201">
        <f>Q649*H649</f>
        <v>2.1000000000000001E-4</v>
      </c>
      <c r="S649" s="201">
        <v>0</v>
      </c>
      <c r="T649" s="202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3" t="s">
        <v>2738</v>
      </c>
      <c r="AT649" s="203" t="s">
        <v>394</v>
      </c>
      <c r="AU649" s="203" t="s">
        <v>84</v>
      </c>
      <c r="AY649" s="17" t="s">
        <v>272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7" t="s">
        <v>16</v>
      </c>
      <c r="BK649" s="204">
        <f>ROUND(I649*H649,2)</f>
        <v>0</v>
      </c>
      <c r="BL649" s="17" t="s">
        <v>765</v>
      </c>
      <c r="BM649" s="203" t="s">
        <v>9360</v>
      </c>
    </row>
    <row r="650" spans="1:65" s="14" customFormat="1" ht="11.25">
      <c r="B650" s="221"/>
      <c r="C650" s="222"/>
      <c r="D650" s="212" t="s">
        <v>283</v>
      </c>
      <c r="E650" s="223" t="s">
        <v>1</v>
      </c>
      <c r="F650" s="224" t="s">
        <v>16</v>
      </c>
      <c r="G650" s="222"/>
      <c r="H650" s="225">
        <v>1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283</v>
      </c>
      <c r="AU650" s="231" t="s">
        <v>84</v>
      </c>
      <c r="AV650" s="14" t="s">
        <v>84</v>
      </c>
      <c r="AW650" s="14" t="s">
        <v>32</v>
      </c>
      <c r="AX650" s="14" t="s">
        <v>76</v>
      </c>
      <c r="AY650" s="231" t="s">
        <v>272</v>
      </c>
    </row>
    <row r="651" spans="1:65" s="2" customFormat="1" ht="33" customHeight="1">
      <c r="A651" s="34"/>
      <c r="B651" s="35"/>
      <c r="C651" s="192" t="s">
        <v>2674</v>
      </c>
      <c r="D651" s="192" t="s">
        <v>274</v>
      </c>
      <c r="E651" s="193" t="s">
        <v>9204</v>
      </c>
      <c r="F651" s="194" t="s">
        <v>9205</v>
      </c>
      <c r="G651" s="195" t="s">
        <v>952</v>
      </c>
      <c r="H651" s="196">
        <v>1</v>
      </c>
      <c r="I651" s="197"/>
      <c r="J651" s="198">
        <f>ROUND(I651*H651,2)</f>
        <v>0</v>
      </c>
      <c r="K651" s="194" t="s">
        <v>278</v>
      </c>
      <c r="L651" s="39"/>
      <c r="M651" s="199" t="s">
        <v>1</v>
      </c>
      <c r="N651" s="200" t="s">
        <v>41</v>
      </c>
      <c r="O651" s="71"/>
      <c r="P651" s="201">
        <f>O651*H651</f>
        <v>0</v>
      </c>
      <c r="Q651" s="201">
        <v>0</v>
      </c>
      <c r="R651" s="201">
        <f>Q651*H651</f>
        <v>0</v>
      </c>
      <c r="S651" s="201">
        <v>0</v>
      </c>
      <c r="T651" s="202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203" t="s">
        <v>765</v>
      </c>
      <c r="AT651" s="203" t="s">
        <v>274</v>
      </c>
      <c r="AU651" s="203" t="s">
        <v>84</v>
      </c>
      <c r="AY651" s="17" t="s">
        <v>272</v>
      </c>
      <c r="BE651" s="204">
        <f>IF(N651="základní",J651,0)</f>
        <v>0</v>
      </c>
      <c r="BF651" s="204">
        <f>IF(N651="snížená",J651,0)</f>
        <v>0</v>
      </c>
      <c r="BG651" s="204">
        <f>IF(N651="zákl. přenesená",J651,0)</f>
        <v>0</v>
      </c>
      <c r="BH651" s="204">
        <f>IF(N651="sníž. přenesená",J651,0)</f>
        <v>0</v>
      </c>
      <c r="BI651" s="204">
        <f>IF(N651="nulová",J651,0)</f>
        <v>0</v>
      </c>
      <c r="BJ651" s="17" t="s">
        <v>16</v>
      </c>
      <c r="BK651" s="204">
        <f>ROUND(I651*H651,2)</f>
        <v>0</v>
      </c>
      <c r="BL651" s="17" t="s">
        <v>765</v>
      </c>
      <c r="BM651" s="203" t="s">
        <v>9361</v>
      </c>
    </row>
    <row r="652" spans="1:65" s="2" customFormat="1" ht="11.25">
      <c r="A652" s="34"/>
      <c r="B652" s="35"/>
      <c r="C652" s="36"/>
      <c r="D652" s="205" t="s">
        <v>281</v>
      </c>
      <c r="E652" s="36"/>
      <c r="F652" s="206" t="s">
        <v>9207</v>
      </c>
      <c r="G652" s="36"/>
      <c r="H652" s="36"/>
      <c r="I652" s="207"/>
      <c r="J652" s="36"/>
      <c r="K652" s="36"/>
      <c r="L652" s="39"/>
      <c r="M652" s="208"/>
      <c r="N652" s="209"/>
      <c r="O652" s="71"/>
      <c r="P652" s="71"/>
      <c r="Q652" s="71"/>
      <c r="R652" s="71"/>
      <c r="S652" s="71"/>
      <c r="T652" s="72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281</v>
      </c>
      <c r="AU652" s="17" t="s">
        <v>84</v>
      </c>
    </row>
    <row r="653" spans="1:65" s="2" customFormat="1" ht="24.2" customHeight="1">
      <c r="A653" s="34"/>
      <c r="B653" s="35"/>
      <c r="C653" s="232" t="s">
        <v>2680</v>
      </c>
      <c r="D653" s="232" t="s">
        <v>394</v>
      </c>
      <c r="E653" s="233" t="s">
        <v>9293</v>
      </c>
      <c r="F653" s="234" t="s">
        <v>9294</v>
      </c>
      <c r="G653" s="235" t="s">
        <v>952</v>
      </c>
      <c r="H653" s="236">
        <v>4</v>
      </c>
      <c r="I653" s="237"/>
      <c r="J653" s="238">
        <f>ROUND(I653*H653,2)</f>
        <v>0</v>
      </c>
      <c r="K653" s="234" t="s">
        <v>1</v>
      </c>
      <c r="L653" s="239"/>
      <c r="M653" s="240" t="s">
        <v>1</v>
      </c>
      <c r="N653" s="241" t="s">
        <v>41</v>
      </c>
      <c r="O653" s="71"/>
      <c r="P653" s="201">
        <f>O653*H653</f>
        <v>0</v>
      </c>
      <c r="Q653" s="201">
        <v>0</v>
      </c>
      <c r="R653" s="201">
        <f>Q653*H653</f>
        <v>0</v>
      </c>
      <c r="S653" s="201">
        <v>0</v>
      </c>
      <c r="T653" s="202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203" t="s">
        <v>2738</v>
      </c>
      <c r="AT653" s="203" t="s">
        <v>394</v>
      </c>
      <c r="AU653" s="203" t="s">
        <v>84</v>
      </c>
      <c r="AY653" s="17" t="s">
        <v>272</v>
      </c>
      <c r="BE653" s="204">
        <f>IF(N653="základní",J653,0)</f>
        <v>0</v>
      </c>
      <c r="BF653" s="204">
        <f>IF(N653="snížená",J653,0)</f>
        <v>0</v>
      </c>
      <c r="BG653" s="204">
        <f>IF(N653="zákl. přenesená",J653,0)</f>
        <v>0</v>
      </c>
      <c r="BH653" s="204">
        <f>IF(N653="sníž. přenesená",J653,0)</f>
        <v>0</v>
      </c>
      <c r="BI653" s="204">
        <f>IF(N653="nulová",J653,0)</f>
        <v>0</v>
      </c>
      <c r="BJ653" s="17" t="s">
        <v>16</v>
      </c>
      <c r="BK653" s="204">
        <f>ROUND(I653*H653,2)</f>
        <v>0</v>
      </c>
      <c r="BL653" s="17" t="s">
        <v>765</v>
      </c>
      <c r="BM653" s="203" t="s">
        <v>9362</v>
      </c>
    </row>
    <row r="654" spans="1:65" s="14" customFormat="1" ht="11.25">
      <c r="B654" s="221"/>
      <c r="C654" s="222"/>
      <c r="D654" s="212" t="s">
        <v>283</v>
      </c>
      <c r="E654" s="223" t="s">
        <v>1</v>
      </c>
      <c r="F654" s="224" t="s">
        <v>279</v>
      </c>
      <c r="G654" s="222"/>
      <c r="H654" s="225">
        <v>4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283</v>
      </c>
      <c r="AU654" s="231" t="s">
        <v>84</v>
      </c>
      <c r="AV654" s="14" t="s">
        <v>84</v>
      </c>
      <c r="AW654" s="14" t="s">
        <v>32</v>
      </c>
      <c r="AX654" s="14" t="s">
        <v>76</v>
      </c>
      <c r="AY654" s="231" t="s">
        <v>272</v>
      </c>
    </row>
    <row r="655" spans="1:65" s="2" customFormat="1" ht="24.2" customHeight="1">
      <c r="A655" s="34"/>
      <c r="B655" s="35"/>
      <c r="C655" s="192" t="s">
        <v>2687</v>
      </c>
      <c r="D655" s="192" t="s">
        <v>274</v>
      </c>
      <c r="E655" s="193" t="s">
        <v>9096</v>
      </c>
      <c r="F655" s="194" t="s">
        <v>9097</v>
      </c>
      <c r="G655" s="195" t="s">
        <v>952</v>
      </c>
      <c r="H655" s="196">
        <v>4</v>
      </c>
      <c r="I655" s="197"/>
      <c r="J655" s="198">
        <f>ROUND(I655*H655,2)</f>
        <v>0</v>
      </c>
      <c r="K655" s="194" t="s">
        <v>278</v>
      </c>
      <c r="L655" s="39"/>
      <c r="M655" s="199" t="s">
        <v>1</v>
      </c>
      <c r="N655" s="200" t="s">
        <v>41</v>
      </c>
      <c r="O655" s="71"/>
      <c r="P655" s="201">
        <f>O655*H655</f>
        <v>0</v>
      </c>
      <c r="Q655" s="201">
        <v>0</v>
      </c>
      <c r="R655" s="201">
        <f>Q655*H655</f>
        <v>0</v>
      </c>
      <c r="S655" s="201">
        <v>0</v>
      </c>
      <c r="T655" s="202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203" t="s">
        <v>765</v>
      </c>
      <c r="AT655" s="203" t="s">
        <v>274</v>
      </c>
      <c r="AU655" s="203" t="s">
        <v>84</v>
      </c>
      <c r="AY655" s="17" t="s">
        <v>272</v>
      </c>
      <c r="BE655" s="204">
        <f>IF(N655="základní",J655,0)</f>
        <v>0</v>
      </c>
      <c r="BF655" s="204">
        <f>IF(N655="snížená",J655,0)</f>
        <v>0</v>
      </c>
      <c r="BG655" s="204">
        <f>IF(N655="zákl. přenesená",J655,0)</f>
        <v>0</v>
      </c>
      <c r="BH655" s="204">
        <f>IF(N655="sníž. přenesená",J655,0)</f>
        <v>0</v>
      </c>
      <c r="BI655" s="204">
        <f>IF(N655="nulová",J655,0)</f>
        <v>0</v>
      </c>
      <c r="BJ655" s="17" t="s">
        <v>16</v>
      </c>
      <c r="BK655" s="204">
        <f>ROUND(I655*H655,2)</f>
        <v>0</v>
      </c>
      <c r="BL655" s="17" t="s">
        <v>765</v>
      </c>
      <c r="BM655" s="203" t="s">
        <v>9363</v>
      </c>
    </row>
    <row r="656" spans="1:65" s="2" customFormat="1" ht="11.25">
      <c r="A656" s="34"/>
      <c r="B656" s="35"/>
      <c r="C656" s="36"/>
      <c r="D656" s="205" t="s">
        <v>281</v>
      </c>
      <c r="E656" s="36"/>
      <c r="F656" s="206" t="s">
        <v>9099</v>
      </c>
      <c r="G656" s="36"/>
      <c r="H656" s="36"/>
      <c r="I656" s="207"/>
      <c r="J656" s="36"/>
      <c r="K656" s="36"/>
      <c r="L656" s="39"/>
      <c r="M656" s="208"/>
      <c r="N656" s="209"/>
      <c r="O656" s="71"/>
      <c r="P656" s="71"/>
      <c r="Q656" s="71"/>
      <c r="R656" s="71"/>
      <c r="S656" s="71"/>
      <c r="T656" s="72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7" t="s">
        <v>281</v>
      </c>
      <c r="AU656" s="17" t="s">
        <v>84</v>
      </c>
    </row>
    <row r="657" spans="1:65" s="2" customFormat="1" ht="16.5" customHeight="1">
      <c r="A657" s="34"/>
      <c r="B657" s="35"/>
      <c r="C657" s="232" t="s">
        <v>2695</v>
      </c>
      <c r="D657" s="232" t="s">
        <v>394</v>
      </c>
      <c r="E657" s="233" t="s">
        <v>9297</v>
      </c>
      <c r="F657" s="234" t="s">
        <v>9298</v>
      </c>
      <c r="G657" s="235" t="s">
        <v>5242</v>
      </c>
      <c r="H657" s="236">
        <v>4</v>
      </c>
      <c r="I657" s="237"/>
      <c r="J657" s="238">
        <f>ROUND(I657*H657,2)</f>
        <v>0</v>
      </c>
      <c r="K657" s="234" t="s">
        <v>1</v>
      </c>
      <c r="L657" s="239"/>
      <c r="M657" s="240" t="s">
        <v>1</v>
      </c>
      <c r="N657" s="241" t="s">
        <v>41</v>
      </c>
      <c r="O657" s="71"/>
      <c r="P657" s="201">
        <f>O657*H657</f>
        <v>0</v>
      </c>
      <c r="Q657" s="201">
        <v>0</v>
      </c>
      <c r="R657" s="201">
        <f>Q657*H657</f>
        <v>0</v>
      </c>
      <c r="S657" s="201">
        <v>0</v>
      </c>
      <c r="T657" s="202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03" t="s">
        <v>1541</v>
      </c>
      <c r="AT657" s="203" t="s">
        <v>394</v>
      </c>
      <c r="AU657" s="203" t="s">
        <v>84</v>
      </c>
      <c r="AY657" s="17" t="s">
        <v>272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7" t="s">
        <v>16</v>
      </c>
      <c r="BK657" s="204">
        <f>ROUND(I657*H657,2)</f>
        <v>0</v>
      </c>
      <c r="BL657" s="17" t="s">
        <v>1541</v>
      </c>
      <c r="BM657" s="203" t="s">
        <v>9364</v>
      </c>
    </row>
    <row r="658" spans="1:65" s="14" customFormat="1" ht="11.25">
      <c r="B658" s="221"/>
      <c r="C658" s="222"/>
      <c r="D658" s="212" t="s">
        <v>283</v>
      </c>
      <c r="E658" s="223" t="s">
        <v>1</v>
      </c>
      <c r="F658" s="224" t="s">
        <v>279</v>
      </c>
      <c r="G658" s="222"/>
      <c r="H658" s="225">
        <v>4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283</v>
      </c>
      <c r="AU658" s="231" t="s">
        <v>84</v>
      </c>
      <c r="AV658" s="14" t="s">
        <v>84</v>
      </c>
      <c r="AW658" s="14" t="s">
        <v>32</v>
      </c>
      <c r="AX658" s="14" t="s">
        <v>76</v>
      </c>
      <c r="AY658" s="231" t="s">
        <v>272</v>
      </c>
    </row>
    <row r="659" spans="1:65" s="2" customFormat="1" ht="33" customHeight="1">
      <c r="A659" s="34"/>
      <c r="B659" s="35"/>
      <c r="C659" s="232" t="s">
        <v>2701</v>
      </c>
      <c r="D659" s="232" t="s">
        <v>394</v>
      </c>
      <c r="E659" s="233" t="s">
        <v>9300</v>
      </c>
      <c r="F659" s="234" t="s">
        <v>9301</v>
      </c>
      <c r="G659" s="235" t="s">
        <v>952</v>
      </c>
      <c r="H659" s="236">
        <v>2</v>
      </c>
      <c r="I659" s="237"/>
      <c r="J659" s="238">
        <f>ROUND(I659*H659,2)</f>
        <v>0</v>
      </c>
      <c r="K659" s="234" t="s">
        <v>1</v>
      </c>
      <c r="L659" s="239"/>
      <c r="M659" s="240" t="s">
        <v>1</v>
      </c>
      <c r="N659" s="241" t="s">
        <v>41</v>
      </c>
      <c r="O659" s="71"/>
      <c r="P659" s="201">
        <f>O659*H659</f>
        <v>0</v>
      </c>
      <c r="Q659" s="201">
        <v>0</v>
      </c>
      <c r="R659" s="201">
        <f>Q659*H659</f>
        <v>0</v>
      </c>
      <c r="S659" s="201">
        <v>0</v>
      </c>
      <c r="T659" s="202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203" t="s">
        <v>2738</v>
      </c>
      <c r="AT659" s="203" t="s">
        <v>394</v>
      </c>
      <c r="AU659" s="203" t="s">
        <v>84</v>
      </c>
      <c r="AY659" s="17" t="s">
        <v>272</v>
      </c>
      <c r="BE659" s="204">
        <f>IF(N659="základní",J659,0)</f>
        <v>0</v>
      </c>
      <c r="BF659" s="204">
        <f>IF(N659="snížená",J659,0)</f>
        <v>0</v>
      </c>
      <c r="BG659" s="204">
        <f>IF(N659="zákl. přenesená",J659,0)</f>
        <v>0</v>
      </c>
      <c r="BH659" s="204">
        <f>IF(N659="sníž. přenesená",J659,0)</f>
        <v>0</v>
      </c>
      <c r="BI659" s="204">
        <f>IF(N659="nulová",J659,0)</f>
        <v>0</v>
      </c>
      <c r="BJ659" s="17" t="s">
        <v>16</v>
      </c>
      <c r="BK659" s="204">
        <f>ROUND(I659*H659,2)</f>
        <v>0</v>
      </c>
      <c r="BL659" s="17" t="s">
        <v>765</v>
      </c>
      <c r="BM659" s="203" t="s">
        <v>9365</v>
      </c>
    </row>
    <row r="660" spans="1:65" s="14" customFormat="1" ht="11.25">
      <c r="B660" s="221"/>
      <c r="C660" s="222"/>
      <c r="D660" s="212" t="s">
        <v>283</v>
      </c>
      <c r="E660" s="223" t="s">
        <v>1</v>
      </c>
      <c r="F660" s="224" t="s">
        <v>84</v>
      </c>
      <c r="G660" s="222"/>
      <c r="H660" s="225">
        <v>2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AT660" s="231" t="s">
        <v>283</v>
      </c>
      <c r="AU660" s="231" t="s">
        <v>84</v>
      </c>
      <c r="AV660" s="14" t="s">
        <v>84</v>
      </c>
      <c r="AW660" s="14" t="s">
        <v>32</v>
      </c>
      <c r="AX660" s="14" t="s">
        <v>76</v>
      </c>
      <c r="AY660" s="231" t="s">
        <v>272</v>
      </c>
    </row>
    <row r="661" spans="1:65" s="2" customFormat="1" ht="24.2" customHeight="1">
      <c r="A661" s="34"/>
      <c r="B661" s="35"/>
      <c r="C661" s="192" t="s">
        <v>2710</v>
      </c>
      <c r="D661" s="192" t="s">
        <v>274</v>
      </c>
      <c r="E661" s="193" t="s">
        <v>9103</v>
      </c>
      <c r="F661" s="194" t="s">
        <v>9104</v>
      </c>
      <c r="G661" s="195" t="s">
        <v>952</v>
      </c>
      <c r="H661" s="196">
        <v>6</v>
      </c>
      <c r="I661" s="197"/>
      <c r="J661" s="198">
        <f>ROUND(I661*H661,2)</f>
        <v>0</v>
      </c>
      <c r="K661" s="194" t="s">
        <v>278</v>
      </c>
      <c r="L661" s="39"/>
      <c r="M661" s="199" t="s">
        <v>1</v>
      </c>
      <c r="N661" s="200" t="s">
        <v>41</v>
      </c>
      <c r="O661" s="71"/>
      <c r="P661" s="201">
        <f>O661*H661</f>
        <v>0</v>
      </c>
      <c r="Q661" s="201">
        <v>0</v>
      </c>
      <c r="R661" s="201">
        <f>Q661*H661</f>
        <v>0</v>
      </c>
      <c r="S661" s="201">
        <v>0</v>
      </c>
      <c r="T661" s="202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3" t="s">
        <v>765</v>
      </c>
      <c r="AT661" s="203" t="s">
        <v>274</v>
      </c>
      <c r="AU661" s="203" t="s">
        <v>84</v>
      </c>
      <c r="AY661" s="17" t="s">
        <v>272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7" t="s">
        <v>16</v>
      </c>
      <c r="BK661" s="204">
        <f>ROUND(I661*H661,2)</f>
        <v>0</v>
      </c>
      <c r="BL661" s="17" t="s">
        <v>765</v>
      </c>
      <c r="BM661" s="203" t="s">
        <v>9366</v>
      </c>
    </row>
    <row r="662" spans="1:65" s="2" customFormat="1" ht="11.25">
      <c r="A662" s="34"/>
      <c r="B662" s="35"/>
      <c r="C662" s="36"/>
      <c r="D662" s="205" t="s">
        <v>281</v>
      </c>
      <c r="E662" s="36"/>
      <c r="F662" s="206" t="s">
        <v>9106</v>
      </c>
      <c r="G662" s="36"/>
      <c r="H662" s="36"/>
      <c r="I662" s="207"/>
      <c r="J662" s="36"/>
      <c r="K662" s="36"/>
      <c r="L662" s="39"/>
      <c r="M662" s="208"/>
      <c r="N662" s="209"/>
      <c r="O662" s="71"/>
      <c r="P662" s="71"/>
      <c r="Q662" s="71"/>
      <c r="R662" s="71"/>
      <c r="S662" s="71"/>
      <c r="T662" s="72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281</v>
      </c>
      <c r="AU662" s="17" t="s">
        <v>84</v>
      </c>
    </row>
    <row r="663" spans="1:65" s="2" customFormat="1" ht="16.5" customHeight="1">
      <c r="A663" s="34"/>
      <c r="B663" s="35"/>
      <c r="C663" s="232" t="s">
        <v>2719</v>
      </c>
      <c r="D663" s="232" t="s">
        <v>394</v>
      </c>
      <c r="E663" s="233" t="s">
        <v>9208</v>
      </c>
      <c r="F663" s="234" t="s">
        <v>9209</v>
      </c>
      <c r="G663" s="235" t="s">
        <v>952</v>
      </c>
      <c r="H663" s="236">
        <v>2</v>
      </c>
      <c r="I663" s="237"/>
      <c r="J663" s="238">
        <f>ROUND(I663*H663,2)</f>
        <v>0</v>
      </c>
      <c r="K663" s="234" t="s">
        <v>1</v>
      </c>
      <c r="L663" s="239"/>
      <c r="M663" s="240" t="s">
        <v>1</v>
      </c>
      <c r="N663" s="241" t="s">
        <v>41</v>
      </c>
      <c r="O663" s="71"/>
      <c r="P663" s="201">
        <f>O663*H663</f>
        <v>0</v>
      </c>
      <c r="Q663" s="201">
        <v>0</v>
      </c>
      <c r="R663" s="201">
        <f>Q663*H663</f>
        <v>0</v>
      </c>
      <c r="S663" s="201">
        <v>0</v>
      </c>
      <c r="T663" s="202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203" t="s">
        <v>2738</v>
      </c>
      <c r="AT663" s="203" t="s">
        <v>394</v>
      </c>
      <c r="AU663" s="203" t="s">
        <v>84</v>
      </c>
      <c r="AY663" s="17" t="s">
        <v>272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17" t="s">
        <v>16</v>
      </c>
      <c r="BK663" s="204">
        <f>ROUND(I663*H663,2)</f>
        <v>0</v>
      </c>
      <c r="BL663" s="17" t="s">
        <v>765</v>
      </c>
      <c r="BM663" s="203" t="s">
        <v>9367</v>
      </c>
    </row>
    <row r="664" spans="1:65" s="14" customFormat="1" ht="11.25">
      <c r="B664" s="221"/>
      <c r="C664" s="222"/>
      <c r="D664" s="212" t="s">
        <v>283</v>
      </c>
      <c r="E664" s="223" t="s">
        <v>1</v>
      </c>
      <c r="F664" s="224" t="s">
        <v>84</v>
      </c>
      <c r="G664" s="222"/>
      <c r="H664" s="225">
        <v>2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AT664" s="231" t="s">
        <v>283</v>
      </c>
      <c r="AU664" s="231" t="s">
        <v>84</v>
      </c>
      <c r="AV664" s="14" t="s">
        <v>84</v>
      </c>
      <c r="AW664" s="14" t="s">
        <v>32</v>
      </c>
      <c r="AX664" s="14" t="s">
        <v>76</v>
      </c>
      <c r="AY664" s="231" t="s">
        <v>272</v>
      </c>
    </row>
    <row r="665" spans="1:65" s="2" customFormat="1" ht="16.5" customHeight="1">
      <c r="A665" s="34"/>
      <c r="B665" s="35"/>
      <c r="C665" s="232" t="s">
        <v>2730</v>
      </c>
      <c r="D665" s="232" t="s">
        <v>394</v>
      </c>
      <c r="E665" s="233" t="s">
        <v>9305</v>
      </c>
      <c r="F665" s="234" t="s">
        <v>9306</v>
      </c>
      <c r="G665" s="235" t="s">
        <v>952</v>
      </c>
      <c r="H665" s="236">
        <v>1</v>
      </c>
      <c r="I665" s="237"/>
      <c r="J665" s="238">
        <f>ROUND(I665*H665,2)</f>
        <v>0</v>
      </c>
      <c r="K665" s="234" t="s">
        <v>1</v>
      </c>
      <c r="L665" s="239"/>
      <c r="M665" s="240" t="s">
        <v>1</v>
      </c>
      <c r="N665" s="241" t="s">
        <v>41</v>
      </c>
      <c r="O665" s="71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03" t="s">
        <v>2738</v>
      </c>
      <c r="AT665" s="203" t="s">
        <v>394</v>
      </c>
      <c r="AU665" s="203" t="s">
        <v>84</v>
      </c>
      <c r="AY665" s="17" t="s">
        <v>272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7" t="s">
        <v>16</v>
      </c>
      <c r="BK665" s="204">
        <f>ROUND(I665*H665,2)</f>
        <v>0</v>
      </c>
      <c r="BL665" s="17" t="s">
        <v>765</v>
      </c>
      <c r="BM665" s="203" t="s">
        <v>9368</v>
      </c>
    </row>
    <row r="666" spans="1:65" s="14" customFormat="1" ht="11.25">
      <c r="B666" s="221"/>
      <c r="C666" s="222"/>
      <c r="D666" s="212" t="s">
        <v>283</v>
      </c>
      <c r="E666" s="223" t="s">
        <v>1</v>
      </c>
      <c r="F666" s="224" t="s">
        <v>16</v>
      </c>
      <c r="G666" s="222"/>
      <c r="H666" s="225">
        <v>1</v>
      </c>
      <c r="I666" s="226"/>
      <c r="J666" s="222"/>
      <c r="K666" s="222"/>
      <c r="L666" s="227"/>
      <c r="M666" s="228"/>
      <c r="N666" s="229"/>
      <c r="O666" s="229"/>
      <c r="P666" s="229"/>
      <c r="Q666" s="229"/>
      <c r="R666" s="229"/>
      <c r="S666" s="229"/>
      <c r="T666" s="230"/>
      <c r="AT666" s="231" t="s">
        <v>283</v>
      </c>
      <c r="AU666" s="231" t="s">
        <v>84</v>
      </c>
      <c r="AV666" s="14" t="s">
        <v>84</v>
      </c>
      <c r="AW666" s="14" t="s">
        <v>32</v>
      </c>
      <c r="AX666" s="14" t="s">
        <v>76</v>
      </c>
      <c r="AY666" s="231" t="s">
        <v>272</v>
      </c>
    </row>
    <row r="667" spans="1:65" s="2" customFormat="1" ht="16.5" customHeight="1">
      <c r="A667" s="34"/>
      <c r="B667" s="35"/>
      <c r="C667" s="232" t="s">
        <v>2738</v>
      </c>
      <c r="D667" s="232" t="s">
        <v>394</v>
      </c>
      <c r="E667" s="233" t="s">
        <v>9211</v>
      </c>
      <c r="F667" s="234" t="s">
        <v>9212</v>
      </c>
      <c r="G667" s="235" t="s">
        <v>952</v>
      </c>
      <c r="H667" s="236">
        <v>1</v>
      </c>
      <c r="I667" s="237"/>
      <c r="J667" s="238">
        <f>ROUND(I667*H667,2)</f>
        <v>0</v>
      </c>
      <c r="K667" s="234" t="s">
        <v>1</v>
      </c>
      <c r="L667" s="239"/>
      <c r="M667" s="240" t="s">
        <v>1</v>
      </c>
      <c r="N667" s="241" t="s">
        <v>41</v>
      </c>
      <c r="O667" s="71"/>
      <c r="P667" s="201">
        <f>O667*H667</f>
        <v>0</v>
      </c>
      <c r="Q667" s="201">
        <v>0</v>
      </c>
      <c r="R667" s="201">
        <f>Q667*H667</f>
        <v>0</v>
      </c>
      <c r="S667" s="201">
        <v>0</v>
      </c>
      <c r="T667" s="202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203" t="s">
        <v>2738</v>
      </c>
      <c r="AT667" s="203" t="s">
        <v>394</v>
      </c>
      <c r="AU667" s="203" t="s">
        <v>84</v>
      </c>
      <c r="AY667" s="17" t="s">
        <v>272</v>
      </c>
      <c r="BE667" s="204">
        <f>IF(N667="základní",J667,0)</f>
        <v>0</v>
      </c>
      <c r="BF667" s="204">
        <f>IF(N667="snížená",J667,0)</f>
        <v>0</v>
      </c>
      <c r="BG667" s="204">
        <f>IF(N667="zákl. přenesená",J667,0)</f>
        <v>0</v>
      </c>
      <c r="BH667" s="204">
        <f>IF(N667="sníž. přenesená",J667,0)</f>
        <v>0</v>
      </c>
      <c r="BI667" s="204">
        <f>IF(N667="nulová",J667,0)</f>
        <v>0</v>
      </c>
      <c r="BJ667" s="17" t="s">
        <v>16</v>
      </c>
      <c r="BK667" s="204">
        <f>ROUND(I667*H667,2)</f>
        <v>0</v>
      </c>
      <c r="BL667" s="17" t="s">
        <v>765</v>
      </c>
      <c r="BM667" s="203" t="s">
        <v>9369</v>
      </c>
    </row>
    <row r="668" spans="1:65" s="14" customFormat="1" ht="11.25">
      <c r="B668" s="221"/>
      <c r="C668" s="222"/>
      <c r="D668" s="212" t="s">
        <v>283</v>
      </c>
      <c r="E668" s="223" t="s">
        <v>1</v>
      </c>
      <c r="F668" s="224" t="s">
        <v>16</v>
      </c>
      <c r="G668" s="222"/>
      <c r="H668" s="225">
        <v>1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283</v>
      </c>
      <c r="AU668" s="231" t="s">
        <v>84</v>
      </c>
      <c r="AV668" s="14" t="s">
        <v>84</v>
      </c>
      <c r="AW668" s="14" t="s">
        <v>32</v>
      </c>
      <c r="AX668" s="14" t="s">
        <v>76</v>
      </c>
      <c r="AY668" s="231" t="s">
        <v>272</v>
      </c>
    </row>
    <row r="669" spans="1:65" s="2" customFormat="1" ht="24.2" customHeight="1">
      <c r="A669" s="34"/>
      <c r="B669" s="35"/>
      <c r="C669" s="192" t="s">
        <v>2745</v>
      </c>
      <c r="D669" s="192" t="s">
        <v>274</v>
      </c>
      <c r="E669" s="193" t="s">
        <v>9214</v>
      </c>
      <c r="F669" s="194" t="s">
        <v>9215</v>
      </c>
      <c r="G669" s="195" t="s">
        <v>952</v>
      </c>
      <c r="H669" s="196">
        <v>4</v>
      </c>
      <c r="I669" s="197"/>
      <c r="J669" s="198">
        <f>ROUND(I669*H669,2)</f>
        <v>0</v>
      </c>
      <c r="K669" s="194" t="s">
        <v>278</v>
      </c>
      <c r="L669" s="39"/>
      <c r="M669" s="199" t="s">
        <v>1</v>
      </c>
      <c r="N669" s="200" t="s">
        <v>41</v>
      </c>
      <c r="O669" s="71"/>
      <c r="P669" s="201">
        <f>O669*H669</f>
        <v>0</v>
      </c>
      <c r="Q669" s="201">
        <v>0</v>
      </c>
      <c r="R669" s="201">
        <f>Q669*H669</f>
        <v>0</v>
      </c>
      <c r="S669" s="201">
        <v>0</v>
      </c>
      <c r="T669" s="202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203" t="s">
        <v>765</v>
      </c>
      <c r="AT669" s="203" t="s">
        <v>274</v>
      </c>
      <c r="AU669" s="203" t="s">
        <v>84</v>
      </c>
      <c r="AY669" s="17" t="s">
        <v>272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17" t="s">
        <v>16</v>
      </c>
      <c r="BK669" s="204">
        <f>ROUND(I669*H669,2)</f>
        <v>0</v>
      </c>
      <c r="BL669" s="17" t="s">
        <v>765</v>
      </c>
      <c r="BM669" s="203" t="s">
        <v>9370</v>
      </c>
    </row>
    <row r="670" spans="1:65" s="2" customFormat="1" ht="11.25">
      <c r="A670" s="34"/>
      <c r="B670" s="35"/>
      <c r="C670" s="36"/>
      <c r="D670" s="205" t="s">
        <v>281</v>
      </c>
      <c r="E670" s="36"/>
      <c r="F670" s="206" t="s">
        <v>9217</v>
      </c>
      <c r="G670" s="36"/>
      <c r="H670" s="36"/>
      <c r="I670" s="207"/>
      <c r="J670" s="36"/>
      <c r="K670" s="36"/>
      <c r="L670" s="39"/>
      <c r="M670" s="208"/>
      <c r="N670" s="209"/>
      <c r="O670" s="71"/>
      <c r="P670" s="71"/>
      <c r="Q670" s="71"/>
      <c r="R670" s="71"/>
      <c r="S670" s="71"/>
      <c r="T670" s="72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T670" s="17" t="s">
        <v>281</v>
      </c>
      <c r="AU670" s="17" t="s">
        <v>84</v>
      </c>
    </row>
    <row r="671" spans="1:65" s="2" customFormat="1" ht="16.5" customHeight="1">
      <c r="A671" s="34"/>
      <c r="B671" s="35"/>
      <c r="C671" s="232" t="s">
        <v>2753</v>
      </c>
      <c r="D671" s="232" t="s">
        <v>394</v>
      </c>
      <c r="E671" s="233" t="s">
        <v>8918</v>
      </c>
      <c r="F671" s="234" t="s">
        <v>8919</v>
      </c>
      <c r="G671" s="235" t="s">
        <v>5242</v>
      </c>
      <c r="H671" s="236">
        <v>121</v>
      </c>
      <c r="I671" s="237"/>
      <c r="J671" s="238">
        <f>ROUND(I671*H671,2)</f>
        <v>0</v>
      </c>
      <c r="K671" s="234" t="s">
        <v>1</v>
      </c>
      <c r="L671" s="239"/>
      <c r="M671" s="240" t="s">
        <v>1</v>
      </c>
      <c r="N671" s="241" t="s">
        <v>41</v>
      </c>
      <c r="O671" s="71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03" t="s">
        <v>1541</v>
      </c>
      <c r="AT671" s="203" t="s">
        <v>394</v>
      </c>
      <c r="AU671" s="203" t="s">
        <v>84</v>
      </c>
      <c r="AY671" s="17" t="s">
        <v>272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17" t="s">
        <v>16</v>
      </c>
      <c r="BK671" s="204">
        <f>ROUND(I671*H671,2)</f>
        <v>0</v>
      </c>
      <c r="BL671" s="17" t="s">
        <v>1541</v>
      </c>
      <c r="BM671" s="203" t="s">
        <v>9371</v>
      </c>
    </row>
    <row r="672" spans="1:65" s="14" customFormat="1" ht="11.25">
      <c r="B672" s="221"/>
      <c r="C672" s="222"/>
      <c r="D672" s="212" t="s">
        <v>283</v>
      </c>
      <c r="E672" s="223" t="s">
        <v>1</v>
      </c>
      <c r="F672" s="224" t="s">
        <v>9372</v>
      </c>
      <c r="G672" s="222"/>
      <c r="H672" s="225">
        <v>121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AT672" s="231" t="s">
        <v>283</v>
      </c>
      <c r="AU672" s="231" t="s">
        <v>84</v>
      </c>
      <c r="AV672" s="14" t="s">
        <v>84</v>
      </c>
      <c r="AW672" s="14" t="s">
        <v>32</v>
      </c>
      <c r="AX672" s="14" t="s">
        <v>76</v>
      </c>
      <c r="AY672" s="231" t="s">
        <v>272</v>
      </c>
    </row>
    <row r="673" spans="1:65" s="2" customFormat="1" ht="24.2" customHeight="1">
      <c r="A673" s="34"/>
      <c r="B673" s="35"/>
      <c r="C673" s="192" t="s">
        <v>2760</v>
      </c>
      <c r="D673" s="192" t="s">
        <v>274</v>
      </c>
      <c r="E673" s="193" t="s">
        <v>8921</v>
      </c>
      <c r="F673" s="194" t="s">
        <v>8922</v>
      </c>
      <c r="G673" s="195" t="s">
        <v>952</v>
      </c>
      <c r="H673" s="196">
        <v>121</v>
      </c>
      <c r="I673" s="197"/>
      <c r="J673" s="198">
        <f>ROUND(I673*H673,2)</f>
        <v>0</v>
      </c>
      <c r="K673" s="194" t="s">
        <v>278</v>
      </c>
      <c r="L673" s="39"/>
      <c r="M673" s="199" t="s">
        <v>1</v>
      </c>
      <c r="N673" s="200" t="s">
        <v>41</v>
      </c>
      <c r="O673" s="71"/>
      <c r="P673" s="201">
        <f>O673*H673</f>
        <v>0</v>
      </c>
      <c r="Q673" s="201">
        <v>0</v>
      </c>
      <c r="R673" s="201">
        <f>Q673*H673</f>
        <v>0</v>
      </c>
      <c r="S673" s="201">
        <v>0</v>
      </c>
      <c r="T673" s="202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203" t="s">
        <v>765</v>
      </c>
      <c r="AT673" s="203" t="s">
        <v>274</v>
      </c>
      <c r="AU673" s="203" t="s">
        <v>84</v>
      </c>
      <c r="AY673" s="17" t="s">
        <v>272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17" t="s">
        <v>16</v>
      </c>
      <c r="BK673" s="204">
        <f>ROUND(I673*H673,2)</f>
        <v>0</v>
      </c>
      <c r="BL673" s="17" t="s">
        <v>765</v>
      </c>
      <c r="BM673" s="203" t="s">
        <v>9373</v>
      </c>
    </row>
    <row r="674" spans="1:65" s="2" customFormat="1" ht="11.25">
      <c r="A674" s="34"/>
      <c r="B674" s="35"/>
      <c r="C674" s="36"/>
      <c r="D674" s="205" t="s">
        <v>281</v>
      </c>
      <c r="E674" s="36"/>
      <c r="F674" s="206" t="s">
        <v>8924</v>
      </c>
      <c r="G674" s="36"/>
      <c r="H674" s="36"/>
      <c r="I674" s="207"/>
      <c r="J674" s="36"/>
      <c r="K674" s="36"/>
      <c r="L674" s="39"/>
      <c r="M674" s="208"/>
      <c r="N674" s="209"/>
      <c r="O674" s="71"/>
      <c r="P674" s="71"/>
      <c r="Q674" s="71"/>
      <c r="R674" s="71"/>
      <c r="S674" s="71"/>
      <c r="T674" s="72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7" t="s">
        <v>281</v>
      </c>
      <c r="AU674" s="17" t="s">
        <v>84</v>
      </c>
    </row>
    <row r="675" spans="1:65" s="2" customFormat="1" ht="16.5" customHeight="1">
      <c r="A675" s="34"/>
      <c r="B675" s="35"/>
      <c r="C675" s="232" t="s">
        <v>2768</v>
      </c>
      <c r="D675" s="232" t="s">
        <v>394</v>
      </c>
      <c r="E675" s="233" t="s">
        <v>9113</v>
      </c>
      <c r="F675" s="234" t="s">
        <v>9114</v>
      </c>
      <c r="G675" s="235" t="s">
        <v>5242</v>
      </c>
      <c r="H675" s="236">
        <v>4</v>
      </c>
      <c r="I675" s="237"/>
      <c r="J675" s="238">
        <f>ROUND(I675*H675,2)</f>
        <v>0</v>
      </c>
      <c r="K675" s="234" t="s">
        <v>1</v>
      </c>
      <c r="L675" s="239"/>
      <c r="M675" s="240" t="s">
        <v>1</v>
      </c>
      <c r="N675" s="241" t="s">
        <v>41</v>
      </c>
      <c r="O675" s="71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1541</v>
      </c>
      <c r="AT675" s="203" t="s">
        <v>394</v>
      </c>
      <c r="AU675" s="203" t="s">
        <v>84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1541</v>
      </c>
      <c r="BM675" s="203" t="s">
        <v>9374</v>
      </c>
    </row>
    <row r="676" spans="1:65" s="14" customFormat="1" ht="11.25">
      <c r="B676" s="221"/>
      <c r="C676" s="222"/>
      <c r="D676" s="212" t="s">
        <v>283</v>
      </c>
      <c r="E676" s="223" t="s">
        <v>1</v>
      </c>
      <c r="F676" s="224" t="s">
        <v>279</v>
      </c>
      <c r="G676" s="222"/>
      <c r="H676" s="225">
        <v>4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AT676" s="231" t="s">
        <v>283</v>
      </c>
      <c r="AU676" s="231" t="s">
        <v>84</v>
      </c>
      <c r="AV676" s="14" t="s">
        <v>84</v>
      </c>
      <c r="AW676" s="14" t="s">
        <v>32</v>
      </c>
      <c r="AX676" s="14" t="s">
        <v>76</v>
      </c>
      <c r="AY676" s="231" t="s">
        <v>272</v>
      </c>
    </row>
    <row r="677" spans="1:65" s="2" customFormat="1" ht="24.2" customHeight="1">
      <c r="A677" s="34"/>
      <c r="B677" s="35"/>
      <c r="C677" s="192" t="s">
        <v>2774</v>
      </c>
      <c r="D677" s="192" t="s">
        <v>274</v>
      </c>
      <c r="E677" s="193" t="s">
        <v>9116</v>
      </c>
      <c r="F677" s="194" t="s">
        <v>9117</v>
      </c>
      <c r="G677" s="195" t="s">
        <v>952</v>
      </c>
      <c r="H677" s="196">
        <v>4</v>
      </c>
      <c r="I677" s="197"/>
      <c r="J677" s="198">
        <f>ROUND(I677*H677,2)</f>
        <v>0</v>
      </c>
      <c r="K677" s="194" t="s">
        <v>278</v>
      </c>
      <c r="L677" s="39"/>
      <c r="M677" s="199" t="s">
        <v>1</v>
      </c>
      <c r="N677" s="200" t="s">
        <v>41</v>
      </c>
      <c r="O677" s="71"/>
      <c r="P677" s="201">
        <f>O677*H677</f>
        <v>0</v>
      </c>
      <c r="Q677" s="201">
        <v>0</v>
      </c>
      <c r="R677" s="201">
        <f>Q677*H677</f>
        <v>0</v>
      </c>
      <c r="S677" s="201">
        <v>0</v>
      </c>
      <c r="T677" s="202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203" t="s">
        <v>765</v>
      </c>
      <c r="AT677" s="203" t="s">
        <v>274</v>
      </c>
      <c r="AU677" s="203" t="s">
        <v>84</v>
      </c>
      <c r="AY677" s="17" t="s">
        <v>272</v>
      </c>
      <c r="BE677" s="204">
        <f>IF(N677="základní",J677,0)</f>
        <v>0</v>
      </c>
      <c r="BF677" s="204">
        <f>IF(N677="snížená",J677,0)</f>
        <v>0</v>
      </c>
      <c r="BG677" s="204">
        <f>IF(N677="zákl. přenesená",J677,0)</f>
        <v>0</v>
      </c>
      <c r="BH677" s="204">
        <f>IF(N677="sníž. přenesená",J677,0)</f>
        <v>0</v>
      </c>
      <c r="BI677" s="204">
        <f>IF(N677="nulová",J677,0)</f>
        <v>0</v>
      </c>
      <c r="BJ677" s="17" t="s">
        <v>16</v>
      </c>
      <c r="BK677" s="204">
        <f>ROUND(I677*H677,2)</f>
        <v>0</v>
      </c>
      <c r="BL677" s="17" t="s">
        <v>765</v>
      </c>
      <c r="BM677" s="203" t="s">
        <v>9375</v>
      </c>
    </row>
    <row r="678" spans="1:65" s="2" customFormat="1" ht="11.25">
      <c r="A678" s="34"/>
      <c r="B678" s="35"/>
      <c r="C678" s="36"/>
      <c r="D678" s="205" t="s">
        <v>281</v>
      </c>
      <c r="E678" s="36"/>
      <c r="F678" s="206" t="s">
        <v>9119</v>
      </c>
      <c r="G678" s="36"/>
      <c r="H678" s="36"/>
      <c r="I678" s="207"/>
      <c r="J678" s="36"/>
      <c r="K678" s="36"/>
      <c r="L678" s="39"/>
      <c r="M678" s="208"/>
      <c r="N678" s="209"/>
      <c r="O678" s="71"/>
      <c r="P678" s="71"/>
      <c r="Q678" s="71"/>
      <c r="R678" s="71"/>
      <c r="S678" s="71"/>
      <c r="T678" s="72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7" t="s">
        <v>281</v>
      </c>
      <c r="AU678" s="17" t="s">
        <v>84</v>
      </c>
    </row>
    <row r="679" spans="1:65" s="2" customFormat="1" ht="16.5" customHeight="1">
      <c r="A679" s="34"/>
      <c r="B679" s="35"/>
      <c r="C679" s="232" t="s">
        <v>2782</v>
      </c>
      <c r="D679" s="232" t="s">
        <v>394</v>
      </c>
      <c r="E679" s="233" t="s">
        <v>9313</v>
      </c>
      <c r="F679" s="234" t="s">
        <v>9314</v>
      </c>
      <c r="G679" s="235" t="s">
        <v>5242</v>
      </c>
      <c r="H679" s="236">
        <v>3</v>
      </c>
      <c r="I679" s="237"/>
      <c r="J679" s="238">
        <f>ROUND(I679*H679,2)</f>
        <v>0</v>
      </c>
      <c r="K679" s="234" t="s">
        <v>1</v>
      </c>
      <c r="L679" s="239"/>
      <c r="M679" s="240" t="s">
        <v>1</v>
      </c>
      <c r="N679" s="241" t="s">
        <v>41</v>
      </c>
      <c r="O679" s="71"/>
      <c r="P679" s="201">
        <f>O679*H679</f>
        <v>0</v>
      </c>
      <c r="Q679" s="201">
        <v>0</v>
      </c>
      <c r="R679" s="201">
        <f>Q679*H679</f>
        <v>0</v>
      </c>
      <c r="S679" s="201">
        <v>0</v>
      </c>
      <c r="T679" s="202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3" t="s">
        <v>1541</v>
      </c>
      <c r="AT679" s="203" t="s">
        <v>394</v>
      </c>
      <c r="AU679" s="203" t="s">
        <v>84</v>
      </c>
      <c r="AY679" s="17" t="s">
        <v>272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17" t="s">
        <v>16</v>
      </c>
      <c r="BK679" s="204">
        <f>ROUND(I679*H679,2)</f>
        <v>0</v>
      </c>
      <c r="BL679" s="17" t="s">
        <v>1541</v>
      </c>
      <c r="BM679" s="203" t="s">
        <v>9376</v>
      </c>
    </row>
    <row r="680" spans="1:65" s="14" customFormat="1" ht="11.25">
      <c r="B680" s="221"/>
      <c r="C680" s="222"/>
      <c r="D680" s="212" t="s">
        <v>283</v>
      </c>
      <c r="E680" s="223" t="s">
        <v>1</v>
      </c>
      <c r="F680" s="224" t="s">
        <v>291</v>
      </c>
      <c r="G680" s="222"/>
      <c r="H680" s="225">
        <v>3</v>
      </c>
      <c r="I680" s="226"/>
      <c r="J680" s="222"/>
      <c r="K680" s="222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283</v>
      </c>
      <c r="AU680" s="231" t="s">
        <v>84</v>
      </c>
      <c r="AV680" s="14" t="s">
        <v>84</v>
      </c>
      <c r="AW680" s="14" t="s">
        <v>32</v>
      </c>
      <c r="AX680" s="14" t="s">
        <v>76</v>
      </c>
      <c r="AY680" s="231" t="s">
        <v>272</v>
      </c>
    </row>
    <row r="681" spans="1:65" s="2" customFormat="1" ht="24.2" customHeight="1">
      <c r="A681" s="34"/>
      <c r="B681" s="35"/>
      <c r="C681" s="192" t="s">
        <v>2787</v>
      </c>
      <c r="D681" s="192" t="s">
        <v>274</v>
      </c>
      <c r="E681" s="193" t="s">
        <v>9316</v>
      </c>
      <c r="F681" s="194" t="s">
        <v>9317</v>
      </c>
      <c r="G681" s="195" t="s">
        <v>952</v>
      </c>
      <c r="H681" s="196">
        <v>3</v>
      </c>
      <c r="I681" s="197"/>
      <c r="J681" s="198">
        <f>ROUND(I681*H681,2)</f>
        <v>0</v>
      </c>
      <c r="K681" s="194" t="s">
        <v>278</v>
      </c>
      <c r="L681" s="39"/>
      <c r="M681" s="199" t="s">
        <v>1</v>
      </c>
      <c r="N681" s="200" t="s">
        <v>41</v>
      </c>
      <c r="O681" s="71"/>
      <c r="P681" s="201">
        <f>O681*H681</f>
        <v>0</v>
      </c>
      <c r="Q681" s="201">
        <v>0</v>
      </c>
      <c r="R681" s="201">
        <f>Q681*H681</f>
        <v>0</v>
      </c>
      <c r="S681" s="201">
        <v>0</v>
      </c>
      <c r="T681" s="202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3" t="s">
        <v>765</v>
      </c>
      <c r="AT681" s="203" t="s">
        <v>274</v>
      </c>
      <c r="AU681" s="203" t="s">
        <v>84</v>
      </c>
      <c r="AY681" s="17" t="s">
        <v>272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7" t="s">
        <v>16</v>
      </c>
      <c r="BK681" s="204">
        <f>ROUND(I681*H681,2)</f>
        <v>0</v>
      </c>
      <c r="BL681" s="17" t="s">
        <v>765</v>
      </c>
      <c r="BM681" s="203" t="s">
        <v>9377</v>
      </c>
    </row>
    <row r="682" spans="1:65" s="2" customFormat="1" ht="11.25">
      <c r="A682" s="34"/>
      <c r="B682" s="35"/>
      <c r="C682" s="36"/>
      <c r="D682" s="205" t="s">
        <v>281</v>
      </c>
      <c r="E682" s="36"/>
      <c r="F682" s="206" t="s">
        <v>9319</v>
      </c>
      <c r="G682" s="36"/>
      <c r="H682" s="36"/>
      <c r="I682" s="207"/>
      <c r="J682" s="36"/>
      <c r="K682" s="36"/>
      <c r="L682" s="39"/>
      <c r="M682" s="208"/>
      <c r="N682" s="209"/>
      <c r="O682" s="71"/>
      <c r="P682" s="71"/>
      <c r="Q682" s="71"/>
      <c r="R682" s="71"/>
      <c r="S682" s="71"/>
      <c r="T682" s="72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281</v>
      </c>
      <c r="AU682" s="17" t="s">
        <v>84</v>
      </c>
    </row>
    <row r="683" spans="1:65" s="12" customFormat="1" ht="22.9" customHeight="1">
      <c r="B683" s="176"/>
      <c r="C683" s="177"/>
      <c r="D683" s="178" t="s">
        <v>75</v>
      </c>
      <c r="E683" s="190" t="s">
        <v>9378</v>
      </c>
      <c r="F683" s="190" t="s">
        <v>9379</v>
      </c>
      <c r="G683" s="177"/>
      <c r="H683" s="177"/>
      <c r="I683" s="180"/>
      <c r="J683" s="191">
        <f>BK683</f>
        <v>0</v>
      </c>
      <c r="K683" s="177"/>
      <c r="L683" s="182"/>
      <c r="M683" s="183"/>
      <c r="N683" s="184"/>
      <c r="O683" s="184"/>
      <c r="P683" s="185">
        <f>SUM(P684:P769)</f>
        <v>0</v>
      </c>
      <c r="Q683" s="184"/>
      <c r="R683" s="185">
        <f>SUM(R684:R769)</f>
        <v>0</v>
      </c>
      <c r="S683" s="184"/>
      <c r="T683" s="186">
        <f>SUM(T684:T769)</f>
        <v>0</v>
      </c>
      <c r="AR683" s="187" t="s">
        <v>291</v>
      </c>
      <c r="AT683" s="188" t="s">
        <v>75</v>
      </c>
      <c r="AU683" s="188" t="s">
        <v>16</v>
      </c>
      <c r="AY683" s="187" t="s">
        <v>272</v>
      </c>
      <c r="BK683" s="189">
        <f>SUM(BK684:BK769)</f>
        <v>0</v>
      </c>
    </row>
    <row r="684" spans="1:65" s="2" customFormat="1" ht="55.5" customHeight="1">
      <c r="A684" s="34"/>
      <c r="B684" s="35"/>
      <c r="C684" s="232" t="s">
        <v>2795</v>
      </c>
      <c r="D684" s="232" t="s">
        <v>394</v>
      </c>
      <c r="E684" s="233" t="s">
        <v>9380</v>
      </c>
      <c r="F684" s="234" t="s">
        <v>9381</v>
      </c>
      <c r="G684" s="235" t="s">
        <v>5242</v>
      </c>
      <c r="H684" s="236">
        <v>1</v>
      </c>
      <c r="I684" s="237"/>
      <c r="J684" s="238">
        <f>ROUND(I684*H684,2)</f>
        <v>0</v>
      </c>
      <c r="K684" s="234" t="s">
        <v>1</v>
      </c>
      <c r="L684" s="239"/>
      <c r="M684" s="240" t="s">
        <v>1</v>
      </c>
      <c r="N684" s="241" t="s">
        <v>41</v>
      </c>
      <c r="O684" s="71"/>
      <c r="P684" s="201">
        <f>O684*H684</f>
        <v>0</v>
      </c>
      <c r="Q684" s="201">
        <v>0</v>
      </c>
      <c r="R684" s="201">
        <f>Q684*H684</f>
        <v>0</v>
      </c>
      <c r="S684" s="201">
        <v>0</v>
      </c>
      <c r="T684" s="202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203" t="s">
        <v>1541</v>
      </c>
      <c r="AT684" s="203" t="s">
        <v>394</v>
      </c>
      <c r="AU684" s="203" t="s">
        <v>84</v>
      </c>
      <c r="AY684" s="17" t="s">
        <v>272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17" t="s">
        <v>16</v>
      </c>
      <c r="BK684" s="204">
        <f>ROUND(I684*H684,2)</f>
        <v>0</v>
      </c>
      <c r="BL684" s="17" t="s">
        <v>1541</v>
      </c>
      <c r="BM684" s="203" t="s">
        <v>9382</v>
      </c>
    </row>
    <row r="685" spans="1:65" s="14" customFormat="1" ht="11.25">
      <c r="B685" s="221"/>
      <c r="C685" s="222"/>
      <c r="D685" s="212" t="s">
        <v>283</v>
      </c>
      <c r="E685" s="223" t="s">
        <v>1</v>
      </c>
      <c r="F685" s="224" t="s">
        <v>16</v>
      </c>
      <c r="G685" s="222"/>
      <c r="H685" s="225">
        <v>1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283</v>
      </c>
      <c r="AU685" s="231" t="s">
        <v>84</v>
      </c>
      <c r="AV685" s="14" t="s">
        <v>84</v>
      </c>
      <c r="AW685" s="14" t="s">
        <v>32</v>
      </c>
      <c r="AX685" s="14" t="s">
        <v>76</v>
      </c>
      <c r="AY685" s="231" t="s">
        <v>272</v>
      </c>
    </row>
    <row r="686" spans="1:65" s="2" customFormat="1" ht="24.2" customHeight="1">
      <c r="A686" s="34"/>
      <c r="B686" s="35"/>
      <c r="C686" s="192" t="s">
        <v>2801</v>
      </c>
      <c r="D686" s="192" t="s">
        <v>274</v>
      </c>
      <c r="E686" s="193" t="s">
        <v>9237</v>
      </c>
      <c r="F686" s="194" t="s">
        <v>9238</v>
      </c>
      <c r="G686" s="195" t="s">
        <v>952</v>
      </c>
      <c r="H686" s="196">
        <v>1</v>
      </c>
      <c r="I686" s="197"/>
      <c r="J686" s="198">
        <f>ROUND(I686*H686,2)</f>
        <v>0</v>
      </c>
      <c r="K686" s="194" t="s">
        <v>278</v>
      </c>
      <c r="L686" s="39"/>
      <c r="M686" s="199" t="s">
        <v>1</v>
      </c>
      <c r="N686" s="200" t="s">
        <v>41</v>
      </c>
      <c r="O686" s="71"/>
      <c r="P686" s="201">
        <f>O686*H686</f>
        <v>0</v>
      </c>
      <c r="Q686" s="201">
        <v>0</v>
      </c>
      <c r="R686" s="201">
        <f>Q686*H686</f>
        <v>0</v>
      </c>
      <c r="S686" s="201">
        <v>0</v>
      </c>
      <c r="T686" s="202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203" t="s">
        <v>358</v>
      </c>
      <c r="AT686" s="203" t="s">
        <v>274</v>
      </c>
      <c r="AU686" s="203" t="s">
        <v>84</v>
      </c>
      <c r="AY686" s="17" t="s">
        <v>272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17" t="s">
        <v>16</v>
      </c>
      <c r="BK686" s="204">
        <f>ROUND(I686*H686,2)</f>
        <v>0</v>
      </c>
      <c r="BL686" s="17" t="s">
        <v>358</v>
      </c>
      <c r="BM686" s="203" t="s">
        <v>9383</v>
      </c>
    </row>
    <row r="687" spans="1:65" s="2" customFormat="1" ht="11.25">
      <c r="A687" s="34"/>
      <c r="B687" s="35"/>
      <c r="C687" s="36"/>
      <c r="D687" s="205" t="s">
        <v>281</v>
      </c>
      <c r="E687" s="36"/>
      <c r="F687" s="206" t="s">
        <v>9240</v>
      </c>
      <c r="G687" s="36"/>
      <c r="H687" s="36"/>
      <c r="I687" s="207"/>
      <c r="J687" s="36"/>
      <c r="K687" s="36"/>
      <c r="L687" s="39"/>
      <c r="M687" s="208"/>
      <c r="N687" s="209"/>
      <c r="O687" s="71"/>
      <c r="P687" s="71"/>
      <c r="Q687" s="71"/>
      <c r="R687" s="71"/>
      <c r="S687" s="71"/>
      <c r="T687" s="72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7" t="s">
        <v>281</v>
      </c>
      <c r="AU687" s="17" t="s">
        <v>84</v>
      </c>
    </row>
    <row r="688" spans="1:65" s="2" customFormat="1" ht="37.9" customHeight="1">
      <c r="A688" s="34"/>
      <c r="B688" s="35"/>
      <c r="C688" s="232" t="s">
        <v>2807</v>
      </c>
      <c r="D688" s="232" t="s">
        <v>394</v>
      </c>
      <c r="E688" s="233" t="s">
        <v>9032</v>
      </c>
      <c r="F688" s="234" t="s">
        <v>9033</v>
      </c>
      <c r="G688" s="235" t="s">
        <v>5242</v>
      </c>
      <c r="H688" s="236">
        <v>1</v>
      </c>
      <c r="I688" s="237"/>
      <c r="J688" s="238">
        <f>ROUND(I688*H688,2)</f>
        <v>0</v>
      </c>
      <c r="K688" s="234" t="s">
        <v>1</v>
      </c>
      <c r="L688" s="239"/>
      <c r="M688" s="240" t="s">
        <v>1</v>
      </c>
      <c r="N688" s="241" t="s">
        <v>41</v>
      </c>
      <c r="O688" s="71"/>
      <c r="P688" s="201">
        <f>O688*H688</f>
        <v>0</v>
      </c>
      <c r="Q688" s="201">
        <v>0</v>
      </c>
      <c r="R688" s="201">
        <f>Q688*H688</f>
        <v>0</v>
      </c>
      <c r="S688" s="201">
        <v>0</v>
      </c>
      <c r="T688" s="202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203" t="s">
        <v>2738</v>
      </c>
      <c r="AT688" s="203" t="s">
        <v>394</v>
      </c>
      <c r="AU688" s="203" t="s">
        <v>84</v>
      </c>
      <c r="AY688" s="17" t="s">
        <v>272</v>
      </c>
      <c r="BE688" s="204">
        <f>IF(N688="základní",J688,0)</f>
        <v>0</v>
      </c>
      <c r="BF688" s="204">
        <f>IF(N688="snížená",J688,0)</f>
        <v>0</v>
      </c>
      <c r="BG688" s="204">
        <f>IF(N688="zákl. přenesená",J688,0)</f>
        <v>0</v>
      </c>
      <c r="BH688" s="204">
        <f>IF(N688="sníž. přenesená",J688,0)</f>
        <v>0</v>
      </c>
      <c r="BI688" s="204">
        <f>IF(N688="nulová",J688,0)</f>
        <v>0</v>
      </c>
      <c r="BJ688" s="17" t="s">
        <v>16</v>
      </c>
      <c r="BK688" s="204">
        <f>ROUND(I688*H688,2)</f>
        <v>0</v>
      </c>
      <c r="BL688" s="17" t="s">
        <v>765</v>
      </c>
      <c r="BM688" s="203" t="s">
        <v>9384</v>
      </c>
    </row>
    <row r="689" spans="1:65" s="14" customFormat="1" ht="11.25">
      <c r="B689" s="221"/>
      <c r="C689" s="222"/>
      <c r="D689" s="212" t="s">
        <v>283</v>
      </c>
      <c r="E689" s="223" t="s">
        <v>1</v>
      </c>
      <c r="F689" s="224" t="s">
        <v>16</v>
      </c>
      <c r="G689" s="222"/>
      <c r="H689" s="225">
        <v>1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283</v>
      </c>
      <c r="AU689" s="231" t="s">
        <v>84</v>
      </c>
      <c r="AV689" s="14" t="s">
        <v>84</v>
      </c>
      <c r="AW689" s="14" t="s">
        <v>32</v>
      </c>
      <c r="AX689" s="14" t="s">
        <v>76</v>
      </c>
      <c r="AY689" s="231" t="s">
        <v>272</v>
      </c>
    </row>
    <row r="690" spans="1:65" s="2" customFormat="1" ht="33" customHeight="1">
      <c r="A690" s="34"/>
      <c r="B690" s="35"/>
      <c r="C690" s="192" t="s">
        <v>2814</v>
      </c>
      <c r="D690" s="192" t="s">
        <v>274</v>
      </c>
      <c r="E690" s="193" t="s">
        <v>9035</v>
      </c>
      <c r="F690" s="194" t="s">
        <v>9036</v>
      </c>
      <c r="G690" s="195" t="s">
        <v>952</v>
      </c>
      <c r="H690" s="196">
        <v>1</v>
      </c>
      <c r="I690" s="197"/>
      <c r="J690" s="198">
        <f>ROUND(I690*H690,2)</f>
        <v>0</v>
      </c>
      <c r="K690" s="194" t="s">
        <v>278</v>
      </c>
      <c r="L690" s="39"/>
      <c r="M690" s="199" t="s">
        <v>1</v>
      </c>
      <c r="N690" s="200" t="s">
        <v>41</v>
      </c>
      <c r="O690" s="71"/>
      <c r="P690" s="201">
        <f>O690*H690</f>
        <v>0</v>
      </c>
      <c r="Q690" s="201">
        <v>0</v>
      </c>
      <c r="R690" s="201">
        <f>Q690*H690</f>
        <v>0</v>
      </c>
      <c r="S690" s="201">
        <v>0</v>
      </c>
      <c r="T690" s="202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203" t="s">
        <v>765</v>
      </c>
      <c r="AT690" s="203" t="s">
        <v>274</v>
      </c>
      <c r="AU690" s="203" t="s">
        <v>84</v>
      </c>
      <c r="AY690" s="17" t="s">
        <v>272</v>
      </c>
      <c r="BE690" s="204">
        <f>IF(N690="základní",J690,0)</f>
        <v>0</v>
      </c>
      <c r="BF690" s="204">
        <f>IF(N690="snížená",J690,0)</f>
        <v>0</v>
      </c>
      <c r="BG690" s="204">
        <f>IF(N690="zákl. přenesená",J690,0)</f>
        <v>0</v>
      </c>
      <c r="BH690" s="204">
        <f>IF(N690="sníž. přenesená",J690,0)</f>
        <v>0</v>
      </c>
      <c r="BI690" s="204">
        <f>IF(N690="nulová",J690,0)</f>
        <v>0</v>
      </c>
      <c r="BJ690" s="17" t="s">
        <v>16</v>
      </c>
      <c r="BK690" s="204">
        <f>ROUND(I690*H690,2)</f>
        <v>0</v>
      </c>
      <c r="BL690" s="17" t="s">
        <v>765</v>
      </c>
      <c r="BM690" s="203" t="s">
        <v>9385</v>
      </c>
    </row>
    <row r="691" spans="1:65" s="2" customFormat="1" ht="11.25">
      <c r="A691" s="34"/>
      <c r="B691" s="35"/>
      <c r="C691" s="36"/>
      <c r="D691" s="205" t="s">
        <v>281</v>
      </c>
      <c r="E691" s="36"/>
      <c r="F691" s="206" t="s">
        <v>9038</v>
      </c>
      <c r="G691" s="36"/>
      <c r="H691" s="36"/>
      <c r="I691" s="207"/>
      <c r="J691" s="36"/>
      <c r="K691" s="36"/>
      <c r="L691" s="39"/>
      <c r="M691" s="208"/>
      <c r="N691" s="209"/>
      <c r="O691" s="71"/>
      <c r="P691" s="71"/>
      <c r="Q691" s="71"/>
      <c r="R691" s="71"/>
      <c r="S691" s="71"/>
      <c r="T691" s="72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7" t="s">
        <v>281</v>
      </c>
      <c r="AU691" s="17" t="s">
        <v>84</v>
      </c>
    </row>
    <row r="692" spans="1:65" s="2" customFormat="1" ht="37.9" customHeight="1">
      <c r="A692" s="34"/>
      <c r="B692" s="35"/>
      <c r="C692" s="232" t="s">
        <v>2821</v>
      </c>
      <c r="D692" s="232" t="s">
        <v>394</v>
      </c>
      <c r="E692" s="233" t="s">
        <v>9039</v>
      </c>
      <c r="F692" s="234" t="s">
        <v>9040</v>
      </c>
      <c r="G692" s="235" t="s">
        <v>5242</v>
      </c>
      <c r="H692" s="236">
        <v>3</v>
      </c>
      <c r="I692" s="237"/>
      <c r="J692" s="238">
        <f>ROUND(I692*H692,2)</f>
        <v>0</v>
      </c>
      <c r="K692" s="234" t="s">
        <v>1</v>
      </c>
      <c r="L692" s="239"/>
      <c r="M692" s="240" t="s">
        <v>1</v>
      </c>
      <c r="N692" s="241" t="s">
        <v>41</v>
      </c>
      <c r="O692" s="71"/>
      <c r="P692" s="201">
        <f>O692*H692</f>
        <v>0</v>
      </c>
      <c r="Q692" s="201">
        <v>0</v>
      </c>
      <c r="R692" s="201">
        <f>Q692*H692</f>
        <v>0</v>
      </c>
      <c r="S692" s="201">
        <v>0</v>
      </c>
      <c r="T692" s="202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203" t="s">
        <v>2738</v>
      </c>
      <c r="AT692" s="203" t="s">
        <v>394</v>
      </c>
      <c r="AU692" s="203" t="s">
        <v>84</v>
      </c>
      <c r="AY692" s="17" t="s">
        <v>272</v>
      </c>
      <c r="BE692" s="204">
        <f>IF(N692="základní",J692,0)</f>
        <v>0</v>
      </c>
      <c r="BF692" s="204">
        <f>IF(N692="snížená",J692,0)</f>
        <v>0</v>
      </c>
      <c r="BG692" s="204">
        <f>IF(N692="zákl. přenesená",J692,0)</f>
        <v>0</v>
      </c>
      <c r="BH692" s="204">
        <f>IF(N692="sníž. přenesená",J692,0)</f>
        <v>0</v>
      </c>
      <c r="BI692" s="204">
        <f>IF(N692="nulová",J692,0)</f>
        <v>0</v>
      </c>
      <c r="BJ692" s="17" t="s">
        <v>16</v>
      </c>
      <c r="BK692" s="204">
        <f>ROUND(I692*H692,2)</f>
        <v>0</v>
      </c>
      <c r="BL692" s="17" t="s">
        <v>765</v>
      </c>
      <c r="BM692" s="203" t="s">
        <v>9386</v>
      </c>
    </row>
    <row r="693" spans="1:65" s="14" customFormat="1" ht="11.25">
      <c r="B693" s="221"/>
      <c r="C693" s="222"/>
      <c r="D693" s="212" t="s">
        <v>283</v>
      </c>
      <c r="E693" s="223" t="s">
        <v>1</v>
      </c>
      <c r="F693" s="224" t="s">
        <v>4089</v>
      </c>
      <c r="G693" s="222"/>
      <c r="H693" s="225">
        <v>3</v>
      </c>
      <c r="I693" s="226"/>
      <c r="J693" s="222"/>
      <c r="K693" s="222"/>
      <c r="L693" s="227"/>
      <c r="M693" s="228"/>
      <c r="N693" s="229"/>
      <c r="O693" s="229"/>
      <c r="P693" s="229"/>
      <c r="Q693" s="229"/>
      <c r="R693" s="229"/>
      <c r="S693" s="229"/>
      <c r="T693" s="230"/>
      <c r="AT693" s="231" t="s">
        <v>283</v>
      </c>
      <c r="AU693" s="231" t="s">
        <v>84</v>
      </c>
      <c r="AV693" s="14" t="s">
        <v>84</v>
      </c>
      <c r="AW693" s="14" t="s">
        <v>32</v>
      </c>
      <c r="AX693" s="14" t="s">
        <v>76</v>
      </c>
      <c r="AY693" s="231" t="s">
        <v>272</v>
      </c>
    </row>
    <row r="694" spans="1:65" s="2" customFormat="1" ht="33" customHeight="1">
      <c r="A694" s="34"/>
      <c r="B694" s="35"/>
      <c r="C694" s="192" t="s">
        <v>2827</v>
      </c>
      <c r="D694" s="192" t="s">
        <v>274</v>
      </c>
      <c r="E694" s="193" t="s">
        <v>9042</v>
      </c>
      <c r="F694" s="194" t="s">
        <v>9043</v>
      </c>
      <c r="G694" s="195" t="s">
        <v>952</v>
      </c>
      <c r="H694" s="196">
        <v>3</v>
      </c>
      <c r="I694" s="197"/>
      <c r="J694" s="198">
        <f>ROUND(I694*H694,2)</f>
        <v>0</v>
      </c>
      <c r="K694" s="194" t="s">
        <v>278</v>
      </c>
      <c r="L694" s="39"/>
      <c r="M694" s="199" t="s">
        <v>1</v>
      </c>
      <c r="N694" s="200" t="s">
        <v>41</v>
      </c>
      <c r="O694" s="71"/>
      <c r="P694" s="201">
        <f>O694*H694</f>
        <v>0</v>
      </c>
      <c r="Q694" s="201">
        <v>0</v>
      </c>
      <c r="R694" s="201">
        <f>Q694*H694</f>
        <v>0</v>
      </c>
      <c r="S694" s="201">
        <v>0</v>
      </c>
      <c r="T694" s="202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203" t="s">
        <v>765</v>
      </c>
      <c r="AT694" s="203" t="s">
        <v>274</v>
      </c>
      <c r="AU694" s="203" t="s">
        <v>84</v>
      </c>
      <c r="AY694" s="17" t="s">
        <v>272</v>
      </c>
      <c r="BE694" s="204">
        <f>IF(N694="základní",J694,0)</f>
        <v>0</v>
      </c>
      <c r="BF694" s="204">
        <f>IF(N694="snížená",J694,0)</f>
        <v>0</v>
      </c>
      <c r="BG694" s="204">
        <f>IF(N694="zákl. přenesená",J694,0)</f>
        <v>0</v>
      </c>
      <c r="BH694" s="204">
        <f>IF(N694="sníž. přenesená",J694,0)</f>
        <v>0</v>
      </c>
      <c r="BI694" s="204">
        <f>IF(N694="nulová",J694,0)</f>
        <v>0</v>
      </c>
      <c r="BJ694" s="17" t="s">
        <v>16</v>
      </c>
      <c r="BK694" s="204">
        <f>ROUND(I694*H694,2)</f>
        <v>0</v>
      </c>
      <c r="BL694" s="17" t="s">
        <v>765</v>
      </c>
      <c r="BM694" s="203" t="s">
        <v>9387</v>
      </c>
    </row>
    <row r="695" spans="1:65" s="2" customFormat="1" ht="11.25">
      <c r="A695" s="34"/>
      <c r="B695" s="35"/>
      <c r="C695" s="36"/>
      <c r="D695" s="205" t="s">
        <v>281</v>
      </c>
      <c r="E695" s="36"/>
      <c r="F695" s="206" t="s">
        <v>9045</v>
      </c>
      <c r="G695" s="36"/>
      <c r="H695" s="36"/>
      <c r="I695" s="207"/>
      <c r="J695" s="36"/>
      <c r="K695" s="36"/>
      <c r="L695" s="39"/>
      <c r="M695" s="208"/>
      <c r="N695" s="209"/>
      <c r="O695" s="71"/>
      <c r="P695" s="71"/>
      <c r="Q695" s="71"/>
      <c r="R695" s="71"/>
      <c r="S695" s="71"/>
      <c r="T695" s="72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7" t="s">
        <v>281</v>
      </c>
      <c r="AU695" s="17" t="s">
        <v>84</v>
      </c>
    </row>
    <row r="696" spans="1:65" s="2" customFormat="1" ht="24.2" customHeight="1">
      <c r="A696" s="34"/>
      <c r="B696" s="35"/>
      <c r="C696" s="232" t="s">
        <v>2833</v>
      </c>
      <c r="D696" s="232" t="s">
        <v>394</v>
      </c>
      <c r="E696" s="233" t="s">
        <v>9388</v>
      </c>
      <c r="F696" s="234" t="s">
        <v>9389</v>
      </c>
      <c r="G696" s="235" t="s">
        <v>5242</v>
      </c>
      <c r="H696" s="236">
        <v>1</v>
      </c>
      <c r="I696" s="237"/>
      <c r="J696" s="238">
        <f>ROUND(I696*H696,2)</f>
        <v>0</v>
      </c>
      <c r="K696" s="234" t="s">
        <v>1</v>
      </c>
      <c r="L696" s="239"/>
      <c r="M696" s="240" t="s">
        <v>1</v>
      </c>
      <c r="N696" s="241" t="s">
        <v>41</v>
      </c>
      <c r="O696" s="71"/>
      <c r="P696" s="201">
        <f>O696*H696</f>
        <v>0</v>
      </c>
      <c r="Q696" s="201">
        <v>0</v>
      </c>
      <c r="R696" s="201">
        <f>Q696*H696</f>
        <v>0</v>
      </c>
      <c r="S696" s="201">
        <v>0</v>
      </c>
      <c r="T696" s="202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203" t="s">
        <v>1541</v>
      </c>
      <c r="AT696" s="203" t="s">
        <v>394</v>
      </c>
      <c r="AU696" s="203" t="s">
        <v>84</v>
      </c>
      <c r="AY696" s="17" t="s">
        <v>272</v>
      </c>
      <c r="BE696" s="204">
        <f>IF(N696="základní",J696,0)</f>
        <v>0</v>
      </c>
      <c r="BF696" s="204">
        <f>IF(N696="snížená",J696,0)</f>
        <v>0</v>
      </c>
      <c r="BG696" s="204">
        <f>IF(N696="zákl. přenesená",J696,0)</f>
        <v>0</v>
      </c>
      <c r="BH696" s="204">
        <f>IF(N696="sníž. přenesená",J696,0)</f>
        <v>0</v>
      </c>
      <c r="BI696" s="204">
        <f>IF(N696="nulová",J696,0)</f>
        <v>0</v>
      </c>
      <c r="BJ696" s="17" t="s">
        <v>16</v>
      </c>
      <c r="BK696" s="204">
        <f>ROUND(I696*H696,2)</f>
        <v>0</v>
      </c>
      <c r="BL696" s="17" t="s">
        <v>1541</v>
      </c>
      <c r="BM696" s="203" t="s">
        <v>9390</v>
      </c>
    </row>
    <row r="697" spans="1:65" s="14" customFormat="1" ht="11.25">
      <c r="B697" s="221"/>
      <c r="C697" s="222"/>
      <c r="D697" s="212" t="s">
        <v>283</v>
      </c>
      <c r="E697" s="223" t="s">
        <v>1</v>
      </c>
      <c r="F697" s="224" t="s">
        <v>16</v>
      </c>
      <c r="G697" s="222"/>
      <c r="H697" s="225">
        <v>1</v>
      </c>
      <c r="I697" s="226"/>
      <c r="J697" s="222"/>
      <c r="K697" s="222"/>
      <c r="L697" s="227"/>
      <c r="M697" s="228"/>
      <c r="N697" s="229"/>
      <c r="O697" s="229"/>
      <c r="P697" s="229"/>
      <c r="Q697" s="229"/>
      <c r="R697" s="229"/>
      <c r="S697" s="229"/>
      <c r="T697" s="230"/>
      <c r="AT697" s="231" t="s">
        <v>283</v>
      </c>
      <c r="AU697" s="231" t="s">
        <v>84</v>
      </c>
      <c r="AV697" s="14" t="s">
        <v>84</v>
      </c>
      <c r="AW697" s="14" t="s">
        <v>32</v>
      </c>
      <c r="AX697" s="14" t="s">
        <v>76</v>
      </c>
      <c r="AY697" s="231" t="s">
        <v>272</v>
      </c>
    </row>
    <row r="698" spans="1:65" s="2" customFormat="1" ht="24.2" customHeight="1">
      <c r="A698" s="34"/>
      <c r="B698" s="35"/>
      <c r="C698" s="232" t="s">
        <v>2839</v>
      </c>
      <c r="D698" s="232" t="s">
        <v>394</v>
      </c>
      <c r="E698" s="233" t="s">
        <v>9046</v>
      </c>
      <c r="F698" s="234" t="s">
        <v>9047</v>
      </c>
      <c r="G698" s="235" t="s">
        <v>5242</v>
      </c>
      <c r="H698" s="236">
        <v>1</v>
      </c>
      <c r="I698" s="237"/>
      <c r="J698" s="238">
        <f>ROUND(I698*H698,2)</f>
        <v>0</v>
      </c>
      <c r="K698" s="234" t="s">
        <v>1</v>
      </c>
      <c r="L698" s="239"/>
      <c r="M698" s="240" t="s">
        <v>1</v>
      </c>
      <c r="N698" s="241" t="s">
        <v>41</v>
      </c>
      <c r="O698" s="71"/>
      <c r="P698" s="201">
        <f>O698*H698</f>
        <v>0</v>
      </c>
      <c r="Q698" s="201">
        <v>0</v>
      </c>
      <c r="R698" s="201">
        <f>Q698*H698</f>
        <v>0</v>
      </c>
      <c r="S698" s="201">
        <v>0</v>
      </c>
      <c r="T698" s="202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203" t="s">
        <v>1541</v>
      </c>
      <c r="AT698" s="203" t="s">
        <v>394</v>
      </c>
      <c r="AU698" s="203" t="s">
        <v>84</v>
      </c>
      <c r="AY698" s="17" t="s">
        <v>272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17" t="s">
        <v>16</v>
      </c>
      <c r="BK698" s="204">
        <f>ROUND(I698*H698,2)</f>
        <v>0</v>
      </c>
      <c r="BL698" s="17" t="s">
        <v>1541</v>
      </c>
      <c r="BM698" s="203" t="s">
        <v>9391</v>
      </c>
    </row>
    <row r="699" spans="1:65" s="14" customFormat="1" ht="11.25">
      <c r="B699" s="221"/>
      <c r="C699" s="222"/>
      <c r="D699" s="212" t="s">
        <v>283</v>
      </c>
      <c r="E699" s="223" t="s">
        <v>1</v>
      </c>
      <c r="F699" s="224" t="s">
        <v>16</v>
      </c>
      <c r="G699" s="222"/>
      <c r="H699" s="225">
        <v>1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283</v>
      </c>
      <c r="AU699" s="231" t="s">
        <v>84</v>
      </c>
      <c r="AV699" s="14" t="s">
        <v>84</v>
      </c>
      <c r="AW699" s="14" t="s">
        <v>32</v>
      </c>
      <c r="AX699" s="14" t="s">
        <v>76</v>
      </c>
      <c r="AY699" s="231" t="s">
        <v>272</v>
      </c>
    </row>
    <row r="700" spans="1:65" s="2" customFormat="1" ht="24.2" customHeight="1">
      <c r="A700" s="34"/>
      <c r="B700" s="35"/>
      <c r="C700" s="192" t="s">
        <v>2845</v>
      </c>
      <c r="D700" s="192" t="s">
        <v>274</v>
      </c>
      <c r="E700" s="193" t="s">
        <v>9049</v>
      </c>
      <c r="F700" s="194" t="s">
        <v>9050</v>
      </c>
      <c r="G700" s="195" t="s">
        <v>952</v>
      </c>
      <c r="H700" s="196">
        <v>2</v>
      </c>
      <c r="I700" s="197"/>
      <c r="J700" s="198">
        <f>ROUND(I700*H700,2)</f>
        <v>0</v>
      </c>
      <c r="K700" s="194" t="s">
        <v>278</v>
      </c>
      <c r="L700" s="39"/>
      <c r="M700" s="199" t="s">
        <v>1</v>
      </c>
      <c r="N700" s="200" t="s">
        <v>41</v>
      </c>
      <c r="O700" s="71"/>
      <c r="P700" s="201">
        <f>O700*H700</f>
        <v>0</v>
      </c>
      <c r="Q700" s="201">
        <v>0</v>
      </c>
      <c r="R700" s="201">
        <f>Q700*H700</f>
        <v>0</v>
      </c>
      <c r="S700" s="201">
        <v>0</v>
      </c>
      <c r="T700" s="202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203" t="s">
        <v>358</v>
      </c>
      <c r="AT700" s="203" t="s">
        <v>274</v>
      </c>
      <c r="AU700" s="203" t="s">
        <v>84</v>
      </c>
      <c r="AY700" s="17" t="s">
        <v>272</v>
      </c>
      <c r="BE700" s="204">
        <f>IF(N700="základní",J700,0)</f>
        <v>0</v>
      </c>
      <c r="BF700" s="204">
        <f>IF(N700="snížená",J700,0)</f>
        <v>0</v>
      </c>
      <c r="BG700" s="204">
        <f>IF(N700="zákl. přenesená",J700,0)</f>
        <v>0</v>
      </c>
      <c r="BH700" s="204">
        <f>IF(N700="sníž. přenesená",J700,0)</f>
        <v>0</v>
      </c>
      <c r="BI700" s="204">
        <f>IF(N700="nulová",J700,0)</f>
        <v>0</v>
      </c>
      <c r="BJ700" s="17" t="s">
        <v>16</v>
      </c>
      <c r="BK700" s="204">
        <f>ROUND(I700*H700,2)</f>
        <v>0</v>
      </c>
      <c r="BL700" s="17" t="s">
        <v>358</v>
      </c>
      <c r="BM700" s="203" t="s">
        <v>9392</v>
      </c>
    </row>
    <row r="701" spans="1:65" s="2" customFormat="1" ht="11.25">
      <c r="A701" s="34"/>
      <c r="B701" s="35"/>
      <c r="C701" s="36"/>
      <c r="D701" s="205" t="s">
        <v>281</v>
      </c>
      <c r="E701" s="36"/>
      <c r="F701" s="206" t="s">
        <v>9052</v>
      </c>
      <c r="G701" s="36"/>
      <c r="H701" s="36"/>
      <c r="I701" s="207"/>
      <c r="J701" s="36"/>
      <c r="K701" s="36"/>
      <c r="L701" s="39"/>
      <c r="M701" s="208"/>
      <c r="N701" s="209"/>
      <c r="O701" s="71"/>
      <c r="P701" s="71"/>
      <c r="Q701" s="71"/>
      <c r="R701" s="71"/>
      <c r="S701" s="71"/>
      <c r="T701" s="72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7" t="s">
        <v>281</v>
      </c>
      <c r="AU701" s="17" t="s">
        <v>84</v>
      </c>
    </row>
    <row r="702" spans="1:65" s="2" customFormat="1" ht="24.2" customHeight="1">
      <c r="A702" s="34"/>
      <c r="B702" s="35"/>
      <c r="C702" s="232" t="s">
        <v>2851</v>
      </c>
      <c r="D702" s="232" t="s">
        <v>394</v>
      </c>
      <c r="E702" s="233" t="s">
        <v>9255</v>
      </c>
      <c r="F702" s="234" t="s">
        <v>9256</v>
      </c>
      <c r="G702" s="235" t="s">
        <v>5242</v>
      </c>
      <c r="H702" s="236">
        <v>1</v>
      </c>
      <c r="I702" s="237"/>
      <c r="J702" s="238">
        <f>ROUND(I702*H702,2)</f>
        <v>0</v>
      </c>
      <c r="K702" s="234" t="s">
        <v>1</v>
      </c>
      <c r="L702" s="239"/>
      <c r="M702" s="240" t="s">
        <v>1</v>
      </c>
      <c r="N702" s="241" t="s">
        <v>41</v>
      </c>
      <c r="O702" s="71"/>
      <c r="P702" s="201">
        <f>O702*H702</f>
        <v>0</v>
      </c>
      <c r="Q702" s="201">
        <v>0</v>
      </c>
      <c r="R702" s="201">
        <f>Q702*H702</f>
        <v>0</v>
      </c>
      <c r="S702" s="201">
        <v>0</v>
      </c>
      <c r="T702" s="202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203" t="s">
        <v>1541</v>
      </c>
      <c r="AT702" s="203" t="s">
        <v>394</v>
      </c>
      <c r="AU702" s="203" t="s">
        <v>84</v>
      </c>
      <c r="AY702" s="17" t="s">
        <v>272</v>
      </c>
      <c r="BE702" s="204">
        <f>IF(N702="základní",J702,0)</f>
        <v>0</v>
      </c>
      <c r="BF702" s="204">
        <f>IF(N702="snížená",J702,0)</f>
        <v>0</v>
      </c>
      <c r="BG702" s="204">
        <f>IF(N702="zákl. přenesená",J702,0)</f>
        <v>0</v>
      </c>
      <c r="BH702" s="204">
        <f>IF(N702="sníž. přenesená",J702,0)</f>
        <v>0</v>
      </c>
      <c r="BI702" s="204">
        <f>IF(N702="nulová",J702,0)</f>
        <v>0</v>
      </c>
      <c r="BJ702" s="17" t="s">
        <v>16</v>
      </c>
      <c r="BK702" s="204">
        <f>ROUND(I702*H702,2)</f>
        <v>0</v>
      </c>
      <c r="BL702" s="17" t="s">
        <v>1541</v>
      </c>
      <c r="BM702" s="203" t="s">
        <v>9393</v>
      </c>
    </row>
    <row r="703" spans="1:65" s="14" customFormat="1" ht="11.25">
      <c r="B703" s="221"/>
      <c r="C703" s="222"/>
      <c r="D703" s="212" t="s">
        <v>283</v>
      </c>
      <c r="E703" s="223" t="s">
        <v>1</v>
      </c>
      <c r="F703" s="224" t="s">
        <v>16</v>
      </c>
      <c r="G703" s="222"/>
      <c r="H703" s="225">
        <v>1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283</v>
      </c>
      <c r="AU703" s="231" t="s">
        <v>84</v>
      </c>
      <c r="AV703" s="14" t="s">
        <v>84</v>
      </c>
      <c r="AW703" s="14" t="s">
        <v>32</v>
      </c>
      <c r="AX703" s="14" t="s">
        <v>76</v>
      </c>
      <c r="AY703" s="231" t="s">
        <v>272</v>
      </c>
    </row>
    <row r="704" spans="1:65" s="2" customFormat="1" ht="24.2" customHeight="1">
      <c r="A704" s="34"/>
      <c r="B704" s="35"/>
      <c r="C704" s="192" t="s">
        <v>2858</v>
      </c>
      <c r="D704" s="192" t="s">
        <v>274</v>
      </c>
      <c r="E704" s="193" t="s">
        <v>9179</v>
      </c>
      <c r="F704" s="194" t="s">
        <v>9180</v>
      </c>
      <c r="G704" s="195" t="s">
        <v>952</v>
      </c>
      <c r="H704" s="196">
        <v>1</v>
      </c>
      <c r="I704" s="197"/>
      <c r="J704" s="198">
        <f>ROUND(I704*H704,2)</f>
        <v>0</v>
      </c>
      <c r="K704" s="194" t="s">
        <v>278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0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358</v>
      </c>
      <c r="AT704" s="203" t="s">
        <v>274</v>
      </c>
      <c r="AU704" s="203" t="s">
        <v>84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358</v>
      </c>
      <c r="BM704" s="203" t="s">
        <v>9394</v>
      </c>
    </row>
    <row r="705" spans="1:65" s="2" customFormat="1" ht="11.25">
      <c r="A705" s="34"/>
      <c r="B705" s="35"/>
      <c r="C705" s="36"/>
      <c r="D705" s="205" t="s">
        <v>281</v>
      </c>
      <c r="E705" s="36"/>
      <c r="F705" s="206" t="s">
        <v>9182</v>
      </c>
      <c r="G705" s="36"/>
      <c r="H705" s="36"/>
      <c r="I705" s="207"/>
      <c r="J705" s="36"/>
      <c r="K705" s="36"/>
      <c r="L705" s="39"/>
      <c r="M705" s="208"/>
      <c r="N705" s="209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281</v>
      </c>
      <c r="AU705" s="17" t="s">
        <v>84</v>
      </c>
    </row>
    <row r="706" spans="1:65" s="2" customFormat="1" ht="24.2" customHeight="1">
      <c r="A706" s="34"/>
      <c r="B706" s="35"/>
      <c r="C706" s="232" t="s">
        <v>2865</v>
      </c>
      <c r="D706" s="232" t="s">
        <v>394</v>
      </c>
      <c r="E706" s="233" t="s">
        <v>9147</v>
      </c>
      <c r="F706" s="234" t="s">
        <v>9148</v>
      </c>
      <c r="G706" s="235" t="s">
        <v>5242</v>
      </c>
      <c r="H706" s="236">
        <v>1</v>
      </c>
      <c r="I706" s="237"/>
      <c r="J706" s="238">
        <f>ROUND(I706*H706,2)</f>
        <v>0</v>
      </c>
      <c r="K706" s="234" t="s">
        <v>1</v>
      </c>
      <c r="L706" s="239"/>
      <c r="M706" s="240" t="s">
        <v>1</v>
      </c>
      <c r="N706" s="241" t="s">
        <v>41</v>
      </c>
      <c r="O706" s="71"/>
      <c r="P706" s="201">
        <f>O706*H706</f>
        <v>0</v>
      </c>
      <c r="Q706" s="201">
        <v>0</v>
      </c>
      <c r="R706" s="201">
        <f>Q706*H706</f>
        <v>0</v>
      </c>
      <c r="S706" s="201">
        <v>0</v>
      </c>
      <c r="T706" s="202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203" t="s">
        <v>1541</v>
      </c>
      <c r="AT706" s="203" t="s">
        <v>394</v>
      </c>
      <c r="AU706" s="203" t="s">
        <v>84</v>
      </c>
      <c r="AY706" s="17" t="s">
        <v>272</v>
      </c>
      <c r="BE706" s="204">
        <f>IF(N706="základní",J706,0)</f>
        <v>0</v>
      </c>
      <c r="BF706" s="204">
        <f>IF(N706="snížená",J706,0)</f>
        <v>0</v>
      </c>
      <c r="BG706" s="204">
        <f>IF(N706="zákl. přenesená",J706,0)</f>
        <v>0</v>
      </c>
      <c r="BH706" s="204">
        <f>IF(N706="sníž. přenesená",J706,0)</f>
        <v>0</v>
      </c>
      <c r="BI706" s="204">
        <f>IF(N706="nulová",J706,0)</f>
        <v>0</v>
      </c>
      <c r="BJ706" s="17" t="s">
        <v>16</v>
      </c>
      <c r="BK706" s="204">
        <f>ROUND(I706*H706,2)</f>
        <v>0</v>
      </c>
      <c r="BL706" s="17" t="s">
        <v>1541</v>
      </c>
      <c r="BM706" s="203" t="s">
        <v>9395</v>
      </c>
    </row>
    <row r="707" spans="1:65" s="14" customFormat="1" ht="11.25">
      <c r="B707" s="221"/>
      <c r="C707" s="222"/>
      <c r="D707" s="212" t="s">
        <v>283</v>
      </c>
      <c r="E707" s="223" t="s">
        <v>1</v>
      </c>
      <c r="F707" s="224" t="s">
        <v>16</v>
      </c>
      <c r="G707" s="222"/>
      <c r="H707" s="225">
        <v>1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283</v>
      </c>
      <c r="AU707" s="231" t="s">
        <v>84</v>
      </c>
      <c r="AV707" s="14" t="s">
        <v>84</v>
      </c>
      <c r="AW707" s="14" t="s">
        <v>32</v>
      </c>
      <c r="AX707" s="14" t="s">
        <v>76</v>
      </c>
      <c r="AY707" s="231" t="s">
        <v>272</v>
      </c>
    </row>
    <row r="708" spans="1:65" s="2" customFormat="1" ht="24.2" customHeight="1">
      <c r="A708" s="34"/>
      <c r="B708" s="35"/>
      <c r="C708" s="232" t="s">
        <v>2872</v>
      </c>
      <c r="D708" s="232" t="s">
        <v>394</v>
      </c>
      <c r="E708" s="233" t="s">
        <v>9069</v>
      </c>
      <c r="F708" s="234" t="s">
        <v>9070</v>
      </c>
      <c r="G708" s="235" t="s">
        <v>5242</v>
      </c>
      <c r="H708" s="236">
        <v>2</v>
      </c>
      <c r="I708" s="237"/>
      <c r="J708" s="238">
        <f>ROUND(I708*H708,2)</f>
        <v>0</v>
      </c>
      <c r="K708" s="234" t="s">
        <v>1</v>
      </c>
      <c r="L708" s="239"/>
      <c r="M708" s="240" t="s">
        <v>1</v>
      </c>
      <c r="N708" s="241" t="s">
        <v>41</v>
      </c>
      <c r="O708" s="71"/>
      <c r="P708" s="201">
        <f>O708*H708</f>
        <v>0</v>
      </c>
      <c r="Q708" s="201">
        <v>0</v>
      </c>
      <c r="R708" s="201">
        <f>Q708*H708</f>
        <v>0</v>
      </c>
      <c r="S708" s="201">
        <v>0</v>
      </c>
      <c r="T708" s="202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203" t="s">
        <v>1541</v>
      </c>
      <c r="AT708" s="203" t="s">
        <v>394</v>
      </c>
      <c r="AU708" s="203" t="s">
        <v>84</v>
      </c>
      <c r="AY708" s="17" t="s">
        <v>272</v>
      </c>
      <c r="BE708" s="204">
        <f>IF(N708="základní",J708,0)</f>
        <v>0</v>
      </c>
      <c r="BF708" s="204">
        <f>IF(N708="snížená",J708,0)</f>
        <v>0</v>
      </c>
      <c r="BG708" s="204">
        <f>IF(N708="zákl. přenesená",J708,0)</f>
        <v>0</v>
      </c>
      <c r="BH708" s="204">
        <f>IF(N708="sníž. přenesená",J708,0)</f>
        <v>0</v>
      </c>
      <c r="BI708" s="204">
        <f>IF(N708="nulová",J708,0)</f>
        <v>0</v>
      </c>
      <c r="BJ708" s="17" t="s">
        <v>16</v>
      </c>
      <c r="BK708" s="204">
        <f>ROUND(I708*H708,2)</f>
        <v>0</v>
      </c>
      <c r="BL708" s="17" t="s">
        <v>1541</v>
      </c>
      <c r="BM708" s="203" t="s">
        <v>9396</v>
      </c>
    </row>
    <row r="709" spans="1:65" s="14" customFormat="1" ht="11.25">
      <c r="B709" s="221"/>
      <c r="C709" s="222"/>
      <c r="D709" s="212" t="s">
        <v>283</v>
      </c>
      <c r="E709" s="223" t="s">
        <v>1</v>
      </c>
      <c r="F709" s="224" t="s">
        <v>84</v>
      </c>
      <c r="G709" s="222"/>
      <c r="H709" s="225">
        <v>2</v>
      </c>
      <c r="I709" s="226"/>
      <c r="J709" s="222"/>
      <c r="K709" s="222"/>
      <c r="L709" s="227"/>
      <c r="M709" s="228"/>
      <c r="N709" s="229"/>
      <c r="O709" s="229"/>
      <c r="P709" s="229"/>
      <c r="Q709" s="229"/>
      <c r="R709" s="229"/>
      <c r="S709" s="229"/>
      <c r="T709" s="230"/>
      <c r="AT709" s="231" t="s">
        <v>283</v>
      </c>
      <c r="AU709" s="231" t="s">
        <v>84</v>
      </c>
      <c r="AV709" s="14" t="s">
        <v>84</v>
      </c>
      <c r="AW709" s="14" t="s">
        <v>32</v>
      </c>
      <c r="AX709" s="14" t="s">
        <v>76</v>
      </c>
      <c r="AY709" s="231" t="s">
        <v>272</v>
      </c>
    </row>
    <row r="710" spans="1:65" s="2" customFormat="1" ht="24.2" customHeight="1">
      <c r="A710" s="34"/>
      <c r="B710" s="35"/>
      <c r="C710" s="232" t="s">
        <v>2878</v>
      </c>
      <c r="D710" s="232" t="s">
        <v>394</v>
      </c>
      <c r="E710" s="233" t="s">
        <v>9072</v>
      </c>
      <c r="F710" s="234" t="s">
        <v>9073</v>
      </c>
      <c r="G710" s="235" t="s">
        <v>5242</v>
      </c>
      <c r="H710" s="236">
        <v>20</v>
      </c>
      <c r="I710" s="237"/>
      <c r="J710" s="238">
        <f>ROUND(I710*H710,2)</f>
        <v>0</v>
      </c>
      <c r="K710" s="234" t="s">
        <v>1</v>
      </c>
      <c r="L710" s="239"/>
      <c r="M710" s="240" t="s">
        <v>1</v>
      </c>
      <c r="N710" s="241" t="s">
        <v>41</v>
      </c>
      <c r="O710" s="71"/>
      <c r="P710" s="201">
        <f>O710*H710</f>
        <v>0</v>
      </c>
      <c r="Q710" s="201">
        <v>0</v>
      </c>
      <c r="R710" s="201">
        <f>Q710*H710</f>
        <v>0</v>
      </c>
      <c r="S710" s="201">
        <v>0</v>
      </c>
      <c r="T710" s="202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203" t="s">
        <v>1541</v>
      </c>
      <c r="AT710" s="203" t="s">
        <v>394</v>
      </c>
      <c r="AU710" s="203" t="s">
        <v>84</v>
      </c>
      <c r="AY710" s="17" t="s">
        <v>272</v>
      </c>
      <c r="BE710" s="204">
        <f>IF(N710="základní",J710,0)</f>
        <v>0</v>
      </c>
      <c r="BF710" s="204">
        <f>IF(N710="snížená",J710,0)</f>
        <v>0</v>
      </c>
      <c r="BG710" s="204">
        <f>IF(N710="zákl. přenesená",J710,0)</f>
        <v>0</v>
      </c>
      <c r="BH710" s="204">
        <f>IF(N710="sníž. přenesená",J710,0)</f>
        <v>0</v>
      </c>
      <c r="BI710" s="204">
        <f>IF(N710="nulová",J710,0)</f>
        <v>0</v>
      </c>
      <c r="BJ710" s="17" t="s">
        <v>16</v>
      </c>
      <c r="BK710" s="204">
        <f>ROUND(I710*H710,2)</f>
        <v>0</v>
      </c>
      <c r="BL710" s="17" t="s">
        <v>1541</v>
      </c>
      <c r="BM710" s="203" t="s">
        <v>9397</v>
      </c>
    </row>
    <row r="711" spans="1:65" s="14" customFormat="1" ht="11.25">
      <c r="B711" s="221"/>
      <c r="C711" s="222"/>
      <c r="D711" s="212" t="s">
        <v>283</v>
      </c>
      <c r="E711" s="223" t="s">
        <v>1</v>
      </c>
      <c r="F711" s="224" t="s">
        <v>9398</v>
      </c>
      <c r="G711" s="222"/>
      <c r="H711" s="225">
        <v>20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283</v>
      </c>
      <c r="AU711" s="231" t="s">
        <v>84</v>
      </c>
      <c r="AV711" s="14" t="s">
        <v>84</v>
      </c>
      <c r="AW711" s="14" t="s">
        <v>32</v>
      </c>
      <c r="AX711" s="14" t="s">
        <v>76</v>
      </c>
      <c r="AY711" s="231" t="s">
        <v>272</v>
      </c>
    </row>
    <row r="712" spans="1:65" s="2" customFormat="1" ht="24.2" customHeight="1">
      <c r="A712" s="34"/>
      <c r="B712" s="35"/>
      <c r="C712" s="232" t="s">
        <v>2887</v>
      </c>
      <c r="D712" s="232" t="s">
        <v>394</v>
      </c>
      <c r="E712" s="233" t="s">
        <v>9076</v>
      </c>
      <c r="F712" s="234" t="s">
        <v>9077</v>
      </c>
      <c r="G712" s="235" t="s">
        <v>5242</v>
      </c>
      <c r="H712" s="236">
        <v>25</v>
      </c>
      <c r="I712" s="237"/>
      <c r="J712" s="238">
        <f>ROUND(I712*H712,2)</f>
        <v>0</v>
      </c>
      <c r="K712" s="234" t="s">
        <v>1</v>
      </c>
      <c r="L712" s="239"/>
      <c r="M712" s="240" t="s">
        <v>1</v>
      </c>
      <c r="N712" s="241" t="s">
        <v>41</v>
      </c>
      <c r="O712" s="71"/>
      <c r="P712" s="201">
        <f>O712*H712</f>
        <v>0</v>
      </c>
      <c r="Q712" s="201">
        <v>0</v>
      </c>
      <c r="R712" s="201">
        <f>Q712*H712</f>
        <v>0</v>
      </c>
      <c r="S712" s="201">
        <v>0</v>
      </c>
      <c r="T712" s="202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3" t="s">
        <v>1541</v>
      </c>
      <c r="AT712" s="203" t="s">
        <v>394</v>
      </c>
      <c r="AU712" s="203" t="s">
        <v>84</v>
      </c>
      <c r="AY712" s="17" t="s">
        <v>272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7" t="s">
        <v>16</v>
      </c>
      <c r="BK712" s="204">
        <f>ROUND(I712*H712,2)</f>
        <v>0</v>
      </c>
      <c r="BL712" s="17" t="s">
        <v>1541</v>
      </c>
      <c r="BM712" s="203" t="s">
        <v>9399</v>
      </c>
    </row>
    <row r="713" spans="1:65" s="14" customFormat="1" ht="11.25">
      <c r="B713" s="221"/>
      <c r="C713" s="222"/>
      <c r="D713" s="212" t="s">
        <v>283</v>
      </c>
      <c r="E713" s="223" t="s">
        <v>1</v>
      </c>
      <c r="F713" s="224" t="s">
        <v>9400</v>
      </c>
      <c r="G713" s="222"/>
      <c r="H713" s="225">
        <v>25</v>
      </c>
      <c r="I713" s="226"/>
      <c r="J713" s="222"/>
      <c r="K713" s="222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283</v>
      </c>
      <c r="AU713" s="231" t="s">
        <v>84</v>
      </c>
      <c r="AV713" s="14" t="s">
        <v>84</v>
      </c>
      <c r="AW713" s="14" t="s">
        <v>32</v>
      </c>
      <c r="AX713" s="14" t="s">
        <v>76</v>
      </c>
      <c r="AY713" s="231" t="s">
        <v>272</v>
      </c>
    </row>
    <row r="714" spans="1:65" s="2" customFormat="1" ht="24.2" customHeight="1">
      <c r="A714" s="34"/>
      <c r="B714" s="35"/>
      <c r="C714" s="192" t="s">
        <v>2893</v>
      </c>
      <c r="D714" s="192" t="s">
        <v>274</v>
      </c>
      <c r="E714" s="193" t="s">
        <v>9082</v>
      </c>
      <c r="F714" s="194" t="s">
        <v>9083</v>
      </c>
      <c r="G714" s="195" t="s">
        <v>952</v>
      </c>
      <c r="H714" s="196">
        <v>48</v>
      </c>
      <c r="I714" s="197"/>
      <c r="J714" s="198">
        <f>ROUND(I714*H714,2)</f>
        <v>0</v>
      </c>
      <c r="K714" s="194" t="s">
        <v>278</v>
      </c>
      <c r="L714" s="39"/>
      <c r="M714" s="199" t="s">
        <v>1</v>
      </c>
      <c r="N714" s="200" t="s">
        <v>41</v>
      </c>
      <c r="O714" s="71"/>
      <c r="P714" s="201">
        <f>O714*H714</f>
        <v>0</v>
      </c>
      <c r="Q714" s="201">
        <v>0</v>
      </c>
      <c r="R714" s="201">
        <f>Q714*H714</f>
        <v>0</v>
      </c>
      <c r="S714" s="201">
        <v>0</v>
      </c>
      <c r="T714" s="202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203" t="s">
        <v>765</v>
      </c>
      <c r="AT714" s="203" t="s">
        <v>274</v>
      </c>
      <c r="AU714" s="203" t="s">
        <v>84</v>
      </c>
      <c r="AY714" s="17" t="s">
        <v>272</v>
      </c>
      <c r="BE714" s="204">
        <f>IF(N714="základní",J714,0)</f>
        <v>0</v>
      </c>
      <c r="BF714" s="204">
        <f>IF(N714="snížená",J714,0)</f>
        <v>0</v>
      </c>
      <c r="BG714" s="204">
        <f>IF(N714="zákl. přenesená",J714,0)</f>
        <v>0</v>
      </c>
      <c r="BH714" s="204">
        <f>IF(N714="sníž. přenesená",J714,0)</f>
        <v>0</v>
      </c>
      <c r="BI714" s="204">
        <f>IF(N714="nulová",J714,0)</f>
        <v>0</v>
      </c>
      <c r="BJ714" s="17" t="s">
        <v>16</v>
      </c>
      <c r="BK714" s="204">
        <f>ROUND(I714*H714,2)</f>
        <v>0</v>
      </c>
      <c r="BL714" s="17" t="s">
        <v>765</v>
      </c>
      <c r="BM714" s="203" t="s">
        <v>9401</v>
      </c>
    </row>
    <row r="715" spans="1:65" s="2" customFormat="1" ht="11.25">
      <c r="A715" s="34"/>
      <c r="B715" s="35"/>
      <c r="C715" s="36"/>
      <c r="D715" s="205" t="s">
        <v>281</v>
      </c>
      <c r="E715" s="36"/>
      <c r="F715" s="206" t="s">
        <v>9085</v>
      </c>
      <c r="G715" s="36"/>
      <c r="H715" s="36"/>
      <c r="I715" s="207"/>
      <c r="J715" s="36"/>
      <c r="K715" s="36"/>
      <c r="L715" s="39"/>
      <c r="M715" s="208"/>
      <c r="N715" s="209"/>
      <c r="O715" s="71"/>
      <c r="P715" s="71"/>
      <c r="Q715" s="71"/>
      <c r="R715" s="71"/>
      <c r="S715" s="71"/>
      <c r="T715" s="72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7" t="s">
        <v>281</v>
      </c>
      <c r="AU715" s="17" t="s">
        <v>84</v>
      </c>
    </row>
    <row r="716" spans="1:65" s="2" customFormat="1" ht="24.2" customHeight="1">
      <c r="A716" s="34"/>
      <c r="B716" s="35"/>
      <c r="C716" s="232" t="s">
        <v>2899</v>
      </c>
      <c r="D716" s="232" t="s">
        <v>394</v>
      </c>
      <c r="E716" s="233" t="s">
        <v>9158</v>
      </c>
      <c r="F716" s="234" t="s">
        <v>9159</v>
      </c>
      <c r="G716" s="235" t="s">
        <v>5242</v>
      </c>
      <c r="H716" s="236">
        <v>2</v>
      </c>
      <c r="I716" s="237"/>
      <c r="J716" s="238">
        <f>ROUND(I716*H716,2)</f>
        <v>0</v>
      </c>
      <c r="K716" s="234" t="s">
        <v>1</v>
      </c>
      <c r="L716" s="239"/>
      <c r="M716" s="240" t="s">
        <v>1</v>
      </c>
      <c r="N716" s="241" t="s">
        <v>41</v>
      </c>
      <c r="O716" s="71"/>
      <c r="P716" s="201">
        <f>O716*H716</f>
        <v>0</v>
      </c>
      <c r="Q716" s="201">
        <v>0</v>
      </c>
      <c r="R716" s="201">
        <f>Q716*H716</f>
        <v>0</v>
      </c>
      <c r="S716" s="201">
        <v>0</v>
      </c>
      <c r="T716" s="202">
        <f>S716*H716</f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203" t="s">
        <v>1541</v>
      </c>
      <c r="AT716" s="203" t="s">
        <v>394</v>
      </c>
      <c r="AU716" s="203" t="s">
        <v>84</v>
      </c>
      <c r="AY716" s="17" t="s">
        <v>272</v>
      </c>
      <c r="BE716" s="204">
        <f>IF(N716="základní",J716,0)</f>
        <v>0</v>
      </c>
      <c r="BF716" s="204">
        <f>IF(N716="snížená",J716,0)</f>
        <v>0</v>
      </c>
      <c r="BG716" s="204">
        <f>IF(N716="zákl. přenesená",J716,0)</f>
        <v>0</v>
      </c>
      <c r="BH716" s="204">
        <f>IF(N716="sníž. přenesená",J716,0)</f>
        <v>0</v>
      </c>
      <c r="BI716" s="204">
        <f>IF(N716="nulová",J716,0)</f>
        <v>0</v>
      </c>
      <c r="BJ716" s="17" t="s">
        <v>16</v>
      </c>
      <c r="BK716" s="204">
        <f>ROUND(I716*H716,2)</f>
        <v>0</v>
      </c>
      <c r="BL716" s="17" t="s">
        <v>1541</v>
      </c>
      <c r="BM716" s="203" t="s">
        <v>9402</v>
      </c>
    </row>
    <row r="717" spans="1:65" s="14" customFormat="1" ht="11.25">
      <c r="B717" s="221"/>
      <c r="C717" s="222"/>
      <c r="D717" s="212" t="s">
        <v>283</v>
      </c>
      <c r="E717" s="223" t="s">
        <v>1</v>
      </c>
      <c r="F717" s="224" t="s">
        <v>84</v>
      </c>
      <c r="G717" s="222"/>
      <c r="H717" s="225">
        <v>2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283</v>
      </c>
      <c r="AU717" s="231" t="s">
        <v>84</v>
      </c>
      <c r="AV717" s="14" t="s">
        <v>84</v>
      </c>
      <c r="AW717" s="14" t="s">
        <v>32</v>
      </c>
      <c r="AX717" s="14" t="s">
        <v>76</v>
      </c>
      <c r="AY717" s="231" t="s">
        <v>272</v>
      </c>
    </row>
    <row r="718" spans="1:65" s="2" customFormat="1" ht="24.2" customHeight="1">
      <c r="A718" s="34"/>
      <c r="B718" s="35"/>
      <c r="C718" s="232" t="s">
        <v>2905</v>
      </c>
      <c r="D718" s="232" t="s">
        <v>394</v>
      </c>
      <c r="E718" s="233" t="s">
        <v>9161</v>
      </c>
      <c r="F718" s="234" t="s">
        <v>9162</v>
      </c>
      <c r="G718" s="235" t="s">
        <v>5242</v>
      </c>
      <c r="H718" s="236">
        <v>5</v>
      </c>
      <c r="I718" s="237"/>
      <c r="J718" s="238">
        <f>ROUND(I718*H718,2)</f>
        <v>0</v>
      </c>
      <c r="K718" s="234" t="s">
        <v>1</v>
      </c>
      <c r="L718" s="239"/>
      <c r="M718" s="240" t="s">
        <v>1</v>
      </c>
      <c r="N718" s="241" t="s">
        <v>41</v>
      </c>
      <c r="O718" s="71"/>
      <c r="P718" s="201">
        <f>O718*H718</f>
        <v>0</v>
      </c>
      <c r="Q718" s="201">
        <v>0</v>
      </c>
      <c r="R718" s="201">
        <f>Q718*H718</f>
        <v>0</v>
      </c>
      <c r="S718" s="201">
        <v>0</v>
      </c>
      <c r="T718" s="202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3" t="s">
        <v>1541</v>
      </c>
      <c r="AT718" s="203" t="s">
        <v>394</v>
      </c>
      <c r="AU718" s="203" t="s">
        <v>84</v>
      </c>
      <c r="AY718" s="17" t="s">
        <v>272</v>
      </c>
      <c r="BE718" s="204">
        <f>IF(N718="základní",J718,0)</f>
        <v>0</v>
      </c>
      <c r="BF718" s="204">
        <f>IF(N718="snížená",J718,0)</f>
        <v>0</v>
      </c>
      <c r="BG718" s="204">
        <f>IF(N718="zákl. přenesená",J718,0)</f>
        <v>0</v>
      </c>
      <c r="BH718" s="204">
        <f>IF(N718="sníž. přenesená",J718,0)</f>
        <v>0</v>
      </c>
      <c r="BI718" s="204">
        <f>IF(N718="nulová",J718,0)</f>
        <v>0</v>
      </c>
      <c r="BJ718" s="17" t="s">
        <v>16</v>
      </c>
      <c r="BK718" s="204">
        <f>ROUND(I718*H718,2)</f>
        <v>0</v>
      </c>
      <c r="BL718" s="17" t="s">
        <v>1541</v>
      </c>
      <c r="BM718" s="203" t="s">
        <v>9403</v>
      </c>
    </row>
    <row r="719" spans="1:65" s="14" customFormat="1" ht="11.25">
      <c r="B719" s="221"/>
      <c r="C719" s="222"/>
      <c r="D719" s="212" t="s">
        <v>283</v>
      </c>
      <c r="E719" s="223" t="s">
        <v>1</v>
      </c>
      <c r="F719" s="224" t="s">
        <v>9404</v>
      </c>
      <c r="G719" s="222"/>
      <c r="H719" s="225">
        <v>5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283</v>
      </c>
      <c r="AU719" s="231" t="s">
        <v>84</v>
      </c>
      <c r="AV719" s="14" t="s">
        <v>84</v>
      </c>
      <c r="AW719" s="14" t="s">
        <v>32</v>
      </c>
      <c r="AX719" s="14" t="s">
        <v>76</v>
      </c>
      <c r="AY719" s="231" t="s">
        <v>272</v>
      </c>
    </row>
    <row r="720" spans="1:65" s="2" customFormat="1" ht="24.2" customHeight="1">
      <c r="A720" s="34"/>
      <c r="B720" s="35"/>
      <c r="C720" s="192" t="s">
        <v>2911</v>
      </c>
      <c r="D720" s="192" t="s">
        <v>274</v>
      </c>
      <c r="E720" s="193" t="s">
        <v>9089</v>
      </c>
      <c r="F720" s="194" t="s">
        <v>9090</v>
      </c>
      <c r="G720" s="195" t="s">
        <v>952</v>
      </c>
      <c r="H720" s="196">
        <v>7</v>
      </c>
      <c r="I720" s="197"/>
      <c r="J720" s="198">
        <f>ROUND(I720*H720,2)</f>
        <v>0</v>
      </c>
      <c r="K720" s="194" t="s">
        <v>278</v>
      </c>
      <c r="L720" s="39"/>
      <c r="M720" s="199" t="s">
        <v>1</v>
      </c>
      <c r="N720" s="200" t="s">
        <v>41</v>
      </c>
      <c r="O720" s="71"/>
      <c r="P720" s="201">
        <f>O720*H720</f>
        <v>0</v>
      </c>
      <c r="Q720" s="201">
        <v>0</v>
      </c>
      <c r="R720" s="201">
        <f>Q720*H720</f>
        <v>0</v>
      </c>
      <c r="S720" s="201">
        <v>0</v>
      </c>
      <c r="T720" s="202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3" t="s">
        <v>765</v>
      </c>
      <c r="AT720" s="203" t="s">
        <v>274</v>
      </c>
      <c r="AU720" s="203" t="s">
        <v>84</v>
      </c>
      <c r="AY720" s="17" t="s">
        <v>272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17" t="s">
        <v>16</v>
      </c>
      <c r="BK720" s="204">
        <f>ROUND(I720*H720,2)</f>
        <v>0</v>
      </c>
      <c r="BL720" s="17" t="s">
        <v>765</v>
      </c>
      <c r="BM720" s="203" t="s">
        <v>9405</v>
      </c>
    </row>
    <row r="721" spans="1:65" s="2" customFormat="1" ht="11.25">
      <c r="A721" s="34"/>
      <c r="B721" s="35"/>
      <c r="C721" s="36"/>
      <c r="D721" s="205" t="s">
        <v>281</v>
      </c>
      <c r="E721" s="36"/>
      <c r="F721" s="206" t="s">
        <v>9092</v>
      </c>
      <c r="G721" s="36"/>
      <c r="H721" s="36"/>
      <c r="I721" s="207"/>
      <c r="J721" s="36"/>
      <c r="K721" s="36"/>
      <c r="L721" s="39"/>
      <c r="M721" s="208"/>
      <c r="N721" s="209"/>
      <c r="O721" s="71"/>
      <c r="P721" s="71"/>
      <c r="Q721" s="71"/>
      <c r="R721" s="71"/>
      <c r="S721" s="71"/>
      <c r="T721" s="72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281</v>
      </c>
      <c r="AU721" s="17" t="s">
        <v>84</v>
      </c>
    </row>
    <row r="722" spans="1:65" s="2" customFormat="1" ht="24.2" customHeight="1">
      <c r="A722" s="34"/>
      <c r="B722" s="35"/>
      <c r="C722" s="232" t="s">
        <v>2917</v>
      </c>
      <c r="D722" s="232" t="s">
        <v>394</v>
      </c>
      <c r="E722" s="233" t="s">
        <v>9268</v>
      </c>
      <c r="F722" s="234" t="s">
        <v>9269</v>
      </c>
      <c r="G722" s="235" t="s">
        <v>5242</v>
      </c>
      <c r="H722" s="236">
        <v>1</v>
      </c>
      <c r="I722" s="237"/>
      <c r="J722" s="238">
        <f>ROUND(I722*H722,2)</f>
        <v>0</v>
      </c>
      <c r="K722" s="234" t="s">
        <v>1</v>
      </c>
      <c r="L722" s="239"/>
      <c r="M722" s="240" t="s">
        <v>1</v>
      </c>
      <c r="N722" s="241" t="s">
        <v>41</v>
      </c>
      <c r="O722" s="71"/>
      <c r="P722" s="201">
        <f>O722*H722</f>
        <v>0</v>
      </c>
      <c r="Q722" s="201">
        <v>0</v>
      </c>
      <c r="R722" s="201">
        <f>Q722*H722</f>
        <v>0</v>
      </c>
      <c r="S722" s="201">
        <v>0</v>
      </c>
      <c r="T722" s="202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203" t="s">
        <v>1541</v>
      </c>
      <c r="AT722" s="203" t="s">
        <v>394</v>
      </c>
      <c r="AU722" s="203" t="s">
        <v>84</v>
      </c>
      <c r="AY722" s="17" t="s">
        <v>272</v>
      </c>
      <c r="BE722" s="204">
        <f>IF(N722="základní",J722,0)</f>
        <v>0</v>
      </c>
      <c r="BF722" s="204">
        <f>IF(N722="snížená",J722,0)</f>
        <v>0</v>
      </c>
      <c r="BG722" s="204">
        <f>IF(N722="zákl. přenesená",J722,0)</f>
        <v>0</v>
      </c>
      <c r="BH722" s="204">
        <f>IF(N722="sníž. přenesená",J722,0)</f>
        <v>0</v>
      </c>
      <c r="BI722" s="204">
        <f>IF(N722="nulová",J722,0)</f>
        <v>0</v>
      </c>
      <c r="BJ722" s="17" t="s">
        <v>16</v>
      </c>
      <c r="BK722" s="204">
        <f>ROUND(I722*H722,2)</f>
        <v>0</v>
      </c>
      <c r="BL722" s="17" t="s">
        <v>1541</v>
      </c>
      <c r="BM722" s="203" t="s">
        <v>9406</v>
      </c>
    </row>
    <row r="723" spans="1:65" s="14" customFormat="1" ht="11.25">
      <c r="B723" s="221"/>
      <c r="C723" s="222"/>
      <c r="D723" s="212" t="s">
        <v>283</v>
      </c>
      <c r="E723" s="223" t="s">
        <v>1</v>
      </c>
      <c r="F723" s="224" t="s">
        <v>16</v>
      </c>
      <c r="G723" s="222"/>
      <c r="H723" s="225">
        <v>1</v>
      </c>
      <c r="I723" s="226"/>
      <c r="J723" s="222"/>
      <c r="K723" s="222"/>
      <c r="L723" s="227"/>
      <c r="M723" s="228"/>
      <c r="N723" s="229"/>
      <c r="O723" s="229"/>
      <c r="P723" s="229"/>
      <c r="Q723" s="229"/>
      <c r="R723" s="229"/>
      <c r="S723" s="229"/>
      <c r="T723" s="230"/>
      <c r="AT723" s="231" t="s">
        <v>283</v>
      </c>
      <c r="AU723" s="231" t="s">
        <v>84</v>
      </c>
      <c r="AV723" s="14" t="s">
        <v>84</v>
      </c>
      <c r="AW723" s="14" t="s">
        <v>32</v>
      </c>
      <c r="AX723" s="14" t="s">
        <v>76</v>
      </c>
      <c r="AY723" s="231" t="s">
        <v>272</v>
      </c>
    </row>
    <row r="724" spans="1:65" s="2" customFormat="1" ht="24.2" customHeight="1">
      <c r="A724" s="34"/>
      <c r="B724" s="35"/>
      <c r="C724" s="192" t="s">
        <v>2923</v>
      </c>
      <c r="D724" s="192" t="s">
        <v>274</v>
      </c>
      <c r="E724" s="193" t="s">
        <v>9049</v>
      </c>
      <c r="F724" s="194" t="s">
        <v>9050</v>
      </c>
      <c r="G724" s="195" t="s">
        <v>952</v>
      </c>
      <c r="H724" s="196">
        <v>1</v>
      </c>
      <c r="I724" s="197"/>
      <c r="J724" s="198">
        <f>ROUND(I724*H724,2)</f>
        <v>0</v>
      </c>
      <c r="K724" s="194" t="s">
        <v>278</v>
      </c>
      <c r="L724" s="39"/>
      <c r="M724" s="199" t="s">
        <v>1</v>
      </c>
      <c r="N724" s="200" t="s">
        <v>41</v>
      </c>
      <c r="O724" s="71"/>
      <c r="P724" s="201">
        <f>O724*H724</f>
        <v>0</v>
      </c>
      <c r="Q724" s="201">
        <v>0</v>
      </c>
      <c r="R724" s="201">
        <f>Q724*H724</f>
        <v>0</v>
      </c>
      <c r="S724" s="201">
        <v>0</v>
      </c>
      <c r="T724" s="202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203" t="s">
        <v>358</v>
      </c>
      <c r="AT724" s="203" t="s">
        <v>274</v>
      </c>
      <c r="AU724" s="203" t="s">
        <v>84</v>
      </c>
      <c r="AY724" s="17" t="s">
        <v>272</v>
      </c>
      <c r="BE724" s="204">
        <f>IF(N724="základní",J724,0)</f>
        <v>0</v>
      </c>
      <c r="BF724" s="204">
        <f>IF(N724="snížená",J724,0)</f>
        <v>0</v>
      </c>
      <c r="BG724" s="204">
        <f>IF(N724="zákl. přenesená",J724,0)</f>
        <v>0</v>
      </c>
      <c r="BH724" s="204">
        <f>IF(N724="sníž. přenesená",J724,0)</f>
        <v>0</v>
      </c>
      <c r="BI724" s="204">
        <f>IF(N724="nulová",J724,0)</f>
        <v>0</v>
      </c>
      <c r="BJ724" s="17" t="s">
        <v>16</v>
      </c>
      <c r="BK724" s="204">
        <f>ROUND(I724*H724,2)</f>
        <v>0</v>
      </c>
      <c r="BL724" s="17" t="s">
        <v>358</v>
      </c>
      <c r="BM724" s="203" t="s">
        <v>9407</v>
      </c>
    </row>
    <row r="725" spans="1:65" s="2" customFormat="1" ht="11.25">
      <c r="A725" s="34"/>
      <c r="B725" s="35"/>
      <c r="C725" s="36"/>
      <c r="D725" s="205" t="s">
        <v>281</v>
      </c>
      <c r="E725" s="36"/>
      <c r="F725" s="206" t="s">
        <v>9052</v>
      </c>
      <c r="G725" s="36"/>
      <c r="H725" s="36"/>
      <c r="I725" s="207"/>
      <c r="J725" s="36"/>
      <c r="K725" s="36"/>
      <c r="L725" s="39"/>
      <c r="M725" s="208"/>
      <c r="N725" s="209"/>
      <c r="O725" s="71"/>
      <c r="P725" s="71"/>
      <c r="Q725" s="71"/>
      <c r="R725" s="71"/>
      <c r="S725" s="71"/>
      <c r="T725" s="72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7" t="s">
        <v>281</v>
      </c>
      <c r="AU725" s="17" t="s">
        <v>84</v>
      </c>
    </row>
    <row r="726" spans="1:65" s="2" customFormat="1" ht="24.2" customHeight="1">
      <c r="A726" s="34"/>
      <c r="B726" s="35"/>
      <c r="C726" s="232" t="s">
        <v>2929</v>
      </c>
      <c r="D726" s="232" t="s">
        <v>394</v>
      </c>
      <c r="E726" s="233" t="s">
        <v>9183</v>
      </c>
      <c r="F726" s="234" t="s">
        <v>9184</v>
      </c>
      <c r="G726" s="235" t="s">
        <v>5242</v>
      </c>
      <c r="H726" s="236">
        <v>6</v>
      </c>
      <c r="I726" s="237"/>
      <c r="J726" s="238">
        <f>ROUND(I726*H726,2)</f>
        <v>0</v>
      </c>
      <c r="K726" s="234" t="s">
        <v>1</v>
      </c>
      <c r="L726" s="239"/>
      <c r="M726" s="240" t="s">
        <v>1</v>
      </c>
      <c r="N726" s="241" t="s">
        <v>41</v>
      </c>
      <c r="O726" s="71"/>
      <c r="P726" s="201">
        <f>O726*H726</f>
        <v>0</v>
      </c>
      <c r="Q726" s="201">
        <v>0</v>
      </c>
      <c r="R726" s="201">
        <f>Q726*H726</f>
        <v>0</v>
      </c>
      <c r="S726" s="201">
        <v>0</v>
      </c>
      <c r="T726" s="202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203" t="s">
        <v>1541</v>
      </c>
      <c r="AT726" s="203" t="s">
        <v>394</v>
      </c>
      <c r="AU726" s="203" t="s">
        <v>84</v>
      </c>
      <c r="AY726" s="17" t="s">
        <v>272</v>
      </c>
      <c r="BE726" s="204">
        <f>IF(N726="základní",J726,0)</f>
        <v>0</v>
      </c>
      <c r="BF726" s="204">
        <f>IF(N726="snížená",J726,0)</f>
        <v>0</v>
      </c>
      <c r="BG726" s="204">
        <f>IF(N726="zákl. přenesená",J726,0)</f>
        <v>0</v>
      </c>
      <c r="BH726" s="204">
        <f>IF(N726="sníž. přenesená",J726,0)</f>
        <v>0</v>
      </c>
      <c r="BI726" s="204">
        <f>IF(N726="nulová",J726,0)</f>
        <v>0</v>
      </c>
      <c r="BJ726" s="17" t="s">
        <v>16</v>
      </c>
      <c r="BK726" s="204">
        <f>ROUND(I726*H726,2)</f>
        <v>0</v>
      </c>
      <c r="BL726" s="17" t="s">
        <v>1541</v>
      </c>
      <c r="BM726" s="203" t="s">
        <v>9408</v>
      </c>
    </row>
    <row r="727" spans="1:65" s="14" customFormat="1" ht="11.25">
      <c r="B727" s="221"/>
      <c r="C727" s="222"/>
      <c r="D727" s="212" t="s">
        <v>283</v>
      </c>
      <c r="E727" s="223" t="s">
        <v>1</v>
      </c>
      <c r="F727" s="224" t="s">
        <v>305</v>
      </c>
      <c r="G727" s="222"/>
      <c r="H727" s="225">
        <v>6</v>
      </c>
      <c r="I727" s="226"/>
      <c r="J727" s="222"/>
      <c r="K727" s="222"/>
      <c r="L727" s="227"/>
      <c r="M727" s="228"/>
      <c r="N727" s="229"/>
      <c r="O727" s="229"/>
      <c r="P727" s="229"/>
      <c r="Q727" s="229"/>
      <c r="R727" s="229"/>
      <c r="S727" s="229"/>
      <c r="T727" s="230"/>
      <c r="AT727" s="231" t="s">
        <v>283</v>
      </c>
      <c r="AU727" s="231" t="s">
        <v>84</v>
      </c>
      <c r="AV727" s="14" t="s">
        <v>84</v>
      </c>
      <c r="AW727" s="14" t="s">
        <v>32</v>
      </c>
      <c r="AX727" s="14" t="s">
        <v>76</v>
      </c>
      <c r="AY727" s="231" t="s">
        <v>272</v>
      </c>
    </row>
    <row r="728" spans="1:65" s="2" customFormat="1" ht="21.75" customHeight="1">
      <c r="A728" s="34"/>
      <c r="B728" s="35"/>
      <c r="C728" s="192" t="s">
        <v>2935</v>
      </c>
      <c r="D728" s="192" t="s">
        <v>274</v>
      </c>
      <c r="E728" s="193" t="s">
        <v>9056</v>
      </c>
      <c r="F728" s="194" t="s">
        <v>9057</v>
      </c>
      <c r="G728" s="195" t="s">
        <v>952</v>
      </c>
      <c r="H728" s="196">
        <v>6</v>
      </c>
      <c r="I728" s="197"/>
      <c r="J728" s="198">
        <f>ROUND(I728*H728,2)</f>
        <v>0</v>
      </c>
      <c r="K728" s="194" t="s">
        <v>278</v>
      </c>
      <c r="L728" s="39"/>
      <c r="M728" s="199" t="s">
        <v>1</v>
      </c>
      <c r="N728" s="200" t="s">
        <v>41</v>
      </c>
      <c r="O728" s="71"/>
      <c r="P728" s="201">
        <f>O728*H728</f>
        <v>0</v>
      </c>
      <c r="Q728" s="201">
        <v>0</v>
      </c>
      <c r="R728" s="201">
        <f>Q728*H728</f>
        <v>0</v>
      </c>
      <c r="S728" s="201">
        <v>0</v>
      </c>
      <c r="T728" s="202">
        <f>S728*H728</f>
        <v>0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R728" s="203" t="s">
        <v>765</v>
      </c>
      <c r="AT728" s="203" t="s">
        <v>274</v>
      </c>
      <c r="AU728" s="203" t="s">
        <v>84</v>
      </c>
      <c r="AY728" s="17" t="s">
        <v>272</v>
      </c>
      <c r="BE728" s="204">
        <f>IF(N728="základní",J728,0)</f>
        <v>0</v>
      </c>
      <c r="BF728" s="204">
        <f>IF(N728="snížená",J728,0)</f>
        <v>0</v>
      </c>
      <c r="BG728" s="204">
        <f>IF(N728="zákl. přenesená",J728,0)</f>
        <v>0</v>
      </c>
      <c r="BH728" s="204">
        <f>IF(N728="sníž. přenesená",J728,0)</f>
        <v>0</v>
      </c>
      <c r="BI728" s="204">
        <f>IF(N728="nulová",J728,0)</f>
        <v>0</v>
      </c>
      <c r="BJ728" s="17" t="s">
        <v>16</v>
      </c>
      <c r="BK728" s="204">
        <f>ROUND(I728*H728,2)</f>
        <v>0</v>
      </c>
      <c r="BL728" s="17" t="s">
        <v>765</v>
      </c>
      <c r="BM728" s="203" t="s">
        <v>9409</v>
      </c>
    </row>
    <row r="729" spans="1:65" s="2" customFormat="1" ht="11.25">
      <c r="A729" s="34"/>
      <c r="B729" s="35"/>
      <c r="C729" s="36"/>
      <c r="D729" s="205" t="s">
        <v>281</v>
      </c>
      <c r="E729" s="36"/>
      <c r="F729" s="206" t="s">
        <v>9059</v>
      </c>
      <c r="G729" s="36"/>
      <c r="H729" s="36"/>
      <c r="I729" s="207"/>
      <c r="J729" s="36"/>
      <c r="K729" s="36"/>
      <c r="L729" s="39"/>
      <c r="M729" s="208"/>
      <c r="N729" s="209"/>
      <c r="O729" s="71"/>
      <c r="P729" s="71"/>
      <c r="Q729" s="71"/>
      <c r="R729" s="71"/>
      <c r="S729" s="71"/>
      <c r="T729" s="72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7" t="s">
        <v>281</v>
      </c>
      <c r="AU729" s="17" t="s">
        <v>84</v>
      </c>
    </row>
    <row r="730" spans="1:65" s="2" customFormat="1" ht="37.9" customHeight="1">
      <c r="A730" s="34"/>
      <c r="B730" s="35"/>
      <c r="C730" s="232" t="s">
        <v>2943</v>
      </c>
      <c r="D730" s="232" t="s">
        <v>394</v>
      </c>
      <c r="E730" s="233" t="s">
        <v>9274</v>
      </c>
      <c r="F730" s="234" t="s">
        <v>9275</v>
      </c>
      <c r="G730" s="235" t="s">
        <v>5242</v>
      </c>
      <c r="H730" s="236">
        <v>3</v>
      </c>
      <c r="I730" s="237"/>
      <c r="J730" s="238">
        <f>ROUND(I730*H730,2)</f>
        <v>0</v>
      </c>
      <c r="K730" s="234" t="s">
        <v>1</v>
      </c>
      <c r="L730" s="239"/>
      <c r="M730" s="240" t="s">
        <v>1</v>
      </c>
      <c r="N730" s="241" t="s">
        <v>41</v>
      </c>
      <c r="O730" s="71"/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1541</v>
      </c>
      <c r="AT730" s="203" t="s">
        <v>394</v>
      </c>
      <c r="AU730" s="203" t="s">
        <v>84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1541</v>
      </c>
      <c r="BM730" s="203" t="s">
        <v>9410</v>
      </c>
    </row>
    <row r="731" spans="1:65" s="14" customFormat="1" ht="11.25">
      <c r="B731" s="221"/>
      <c r="C731" s="222"/>
      <c r="D731" s="212" t="s">
        <v>283</v>
      </c>
      <c r="E731" s="223" t="s">
        <v>1</v>
      </c>
      <c r="F731" s="224" t="s">
        <v>4089</v>
      </c>
      <c r="G731" s="222"/>
      <c r="H731" s="225">
        <v>3</v>
      </c>
      <c r="I731" s="226"/>
      <c r="J731" s="222"/>
      <c r="K731" s="222"/>
      <c r="L731" s="227"/>
      <c r="M731" s="228"/>
      <c r="N731" s="229"/>
      <c r="O731" s="229"/>
      <c r="P731" s="229"/>
      <c r="Q731" s="229"/>
      <c r="R731" s="229"/>
      <c r="S731" s="229"/>
      <c r="T731" s="230"/>
      <c r="AT731" s="231" t="s">
        <v>283</v>
      </c>
      <c r="AU731" s="231" t="s">
        <v>84</v>
      </c>
      <c r="AV731" s="14" t="s">
        <v>84</v>
      </c>
      <c r="AW731" s="14" t="s">
        <v>32</v>
      </c>
      <c r="AX731" s="14" t="s">
        <v>76</v>
      </c>
      <c r="AY731" s="231" t="s">
        <v>272</v>
      </c>
    </row>
    <row r="732" spans="1:65" s="2" customFormat="1" ht="37.9" customHeight="1">
      <c r="A732" s="34"/>
      <c r="B732" s="35"/>
      <c r="C732" s="232" t="s">
        <v>2949</v>
      </c>
      <c r="D732" s="232" t="s">
        <v>394</v>
      </c>
      <c r="E732" s="233" t="s">
        <v>9187</v>
      </c>
      <c r="F732" s="234" t="s">
        <v>9188</v>
      </c>
      <c r="G732" s="235" t="s">
        <v>5242</v>
      </c>
      <c r="H732" s="236">
        <v>52</v>
      </c>
      <c r="I732" s="237"/>
      <c r="J732" s="238">
        <f>ROUND(I732*H732,2)</f>
        <v>0</v>
      </c>
      <c r="K732" s="234" t="s">
        <v>1</v>
      </c>
      <c r="L732" s="239"/>
      <c r="M732" s="240" t="s">
        <v>1</v>
      </c>
      <c r="N732" s="241" t="s">
        <v>41</v>
      </c>
      <c r="O732" s="71"/>
      <c r="P732" s="201">
        <f>O732*H732</f>
        <v>0</v>
      </c>
      <c r="Q732" s="201">
        <v>0</v>
      </c>
      <c r="R732" s="201">
        <f>Q732*H732</f>
        <v>0</v>
      </c>
      <c r="S732" s="201">
        <v>0</v>
      </c>
      <c r="T732" s="202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203" t="s">
        <v>1541</v>
      </c>
      <c r="AT732" s="203" t="s">
        <v>394</v>
      </c>
      <c r="AU732" s="203" t="s">
        <v>84</v>
      </c>
      <c r="AY732" s="17" t="s">
        <v>272</v>
      </c>
      <c r="BE732" s="204">
        <f>IF(N732="základní",J732,0)</f>
        <v>0</v>
      </c>
      <c r="BF732" s="204">
        <f>IF(N732="snížená",J732,0)</f>
        <v>0</v>
      </c>
      <c r="BG732" s="204">
        <f>IF(N732="zákl. přenesená",J732,0)</f>
        <v>0</v>
      </c>
      <c r="BH732" s="204">
        <f>IF(N732="sníž. přenesená",J732,0)</f>
        <v>0</v>
      </c>
      <c r="BI732" s="204">
        <f>IF(N732="nulová",J732,0)</f>
        <v>0</v>
      </c>
      <c r="BJ732" s="17" t="s">
        <v>16</v>
      </c>
      <c r="BK732" s="204">
        <f>ROUND(I732*H732,2)</f>
        <v>0</v>
      </c>
      <c r="BL732" s="17" t="s">
        <v>1541</v>
      </c>
      <c r="BM732" s="203" t="s">
        <v>9411</v>
      </c>
    </row>
    <row r="733" spans="1:65" s="14" customFormat="1" ht="11.25">
      <c r="B733" s="221"/>
      <c r="C733" s="222"/>
      <c r="D733" s="212" t="s">
        <v>283</v>
      </c>
      <c r="E733" s="223" t="s">
        <v>1</v>
      </c>
      <c r="F733" s="224" t="s">
        <v>9412</v>
      </c>
      <c r="G733" s="222"/>
      <c r="H733" s="225">
        <v>52</v>
      </c>
      <c r="I733" s="226"/>
      <c r="J733" s="222"/>
      <c r="K733" s="222"/>
      <c r="L733" s="227"/>
      <c r="M733" s="228"/>
      <c r="N733" s="229"/>
      <c r="O733" s="229"/>
      <c r="P733" s="229"/>
      <c r="Q733" s="229"/>
      <c r="R733" s="229"/>
      <c r="S733" s="229"/>
      <c r="T733" s="230"/>
      <c r="AT733" s="231" t="s">
        <v>283</v>
      </c>
      <c r="AU733" s="231" t="s">
        <v>84</v>
      </c>
      <c r="AV733" s="14" t="s">
        <v>84</v>
      </c>
      <c r="AW733" s="14" t="s">
        <v>32</v>
      </c>
      <c r="AX733" s="14" t="s">
        <v>76</v>
      </c>
      <c r="AY733" s="231" t="s">
        <v>272</v>
      </c>
    </row>
    <row r="734" spans="1:65" s="2" customFormat="1" ht="24.2" customHeight="1">
      <c r="A734" s="34"/>
      <c r="B734" s="35"/>
      <c r="C734" s="192" t="s">
        <v>2955</v>
      </c>
      <c r="D734" s="192" t="s">
        <v>274</v>
      </c>
      <c r="E734" s="193" t="s">
        <v>9190</v>
      </c>
      <c r="F734" s="194" t="s">
        <v>9191</v>
      </c>
      <c r="G734" s="195" t="s">
        <v>952</v>
      </c>
      <c r="H734" s="196">
        <v>55</v>
      </c>
      <c r="I734" s="197"/>
      <c r="J734" s="198">
        <f>ROUND(I734*H734,2)</f>
        <v>0</v>
      </c>
      <c r="K734" s="194" t="s">
        <v>278</v>
      </c>
      <c r="L734" s="39"/>
      <c r="M734" s="199" t="s">
        <v>1</v>
      </c>
      <c r="N734" s="200" t="s">
        <v>41</v>
      </c>
      <c r="O734" s="71"/>
      <c r="P734" s="201">
        <f>O734*H734</f>
        <v>0</v>
      </c>
      <c r="Q734" s="201">
        <v>0</v>
      </c>
      <c r="R734" s="201">
        <f>Q734*H734</f>
        <v>0</v>
      </c>
      <c r="S734" s="201">
        <v>0</v>
      </c>
      <c r="T734" s="202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203" t="s">
        <v>765</v>
      </c>
      <c r="AT734" s="203" t="s">
        <v>274</v>
      </c>
      <c r="AU734" s="203" t="s">
        <v>84</v>
      </c>
      <c r="AY734" s="17" t="s">
        <v>272</v>
      </c>
      <c r="BE734" s="204">
        <f>IF(N734="základní",J734,0)</f>
        <v>0</v>
      </c>
      <c r="BF734" s="204">
        <f>IF(N734="snížená",J734,0)</f>
        <v>0</v>
      </c>
      <c r="BG734" s="204">
        <f>IF(N734="zákl. přenesená",J734,0)</f>
        <v>0</v>
      </c>
      <c r="BH734" s="204">
        <f>IF(N734="sníž. přenesená",J734,0)</f>
        <v>0</v>
      </c>
      <c r="BI734" s="204">
        <f>IF(N734="nulová",J734,0)</f>
        <v>0</v>
      </c>
      <c r="BJ734" s="17" t="s">
        <v>16</v>
      </c>
      <c r="BK734" s="204">
        <f>ROUND(I734*H734,2)</f>
        <v>0</v>
      </c>
      <c r="BL734" s="17" t="s">
        <v>765</v>
      </c>
      <c r="BM734" s="203" t="s">
        <v>9413</v>
      </c>
    </row>
    <row r="735" spans="1:65" s="2" customFormat="1" ht="11.25">
      <c r="A735" s="34"/>
      <c r="B735" s="35"/>
      <c r="C735" s="36"/>
      <c r="D735" s="205" t="s">
        <v>281</v>
      </c>
      <c r="E735" s="36"/>
      <c r="F735" s="206" t="s">
        <v>9193</v>
      </c>
      <c r="G735" s="36"/>
      <c r="H735" s="36"/>
      <c r="I735" s="207"/>
      <c r="J735" s="36"/>
      <c r="K735" s="36"/>
      <c r="L735" s="39"/>
      <c r="M735" s="208"/>
      <c r="N735" s="209"/>
      <c r="O735" s="71"/>
      <c r="P735" s="71"/>
      <c r="Q735" s="71"/>
      <c r="R735" s="71"/>
      <c r="S735" s="71"/>
      <c r="T735" s="72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7" t="s">
        <v>281</v>
      </c>
      <c r="AU735" s="17" t="s">
        <v>84</v>
      </c>
    </row>
    <row r="736" spans="1:65" s="2" customFormat="1" ht="24.2" customHeight="1">
      <c r="A736" s="34"/>
      <c r="B736" s="35"/>
      <c r="C736" s="232" t="s">
        <v>2960</v>
      </c>
      <c r="D736" s="232" t="s">
        <v>394</v>
      </c>
      <c r="E736" s="233" t="s">
        <v>9293</v>
      </c>
      <c r="F736" s="234" t="s">
        <v>9294</v>
      </c>
      <c r="G736" s="235" t="s">
        <v>952</v>
      </c>
      <c r="H736" s="236">
        <v>4</v>
      </c>
      <c r="I736" s="237"/>
      <c r="J736" s="238">
        <f>ROUND(I736*H736,2)</f>
        <v>0</v>
      </c>
      <c r="K736" s="234" t="s">
        <v>1</v>
      </c>
      <c r="L736" s="239"/>
      <c r="M736" s="240" t="s">
        <v>1</v>
      </c>
      <c r="N736" s="241" t="s">
        <v>41</v>
      </c>
      <c r="O736" s="71"/>
      <c r="P736" s="201">
        <f>O736*H736</f>
        <v>0</v>
      </c>
      <c r="Q736" s="201">
        <v>0</v>
      </c>
      <c r="R736" s="201">
        <f>Q736*H736</f>
        <v>0</v>
      </c>
      <c r="S736" s="201">
        <v>0</v>
      </c>
      <c r="T736" s="202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203" t="s">
        <v>2738</v>
      </c>
      <c r="AT736" s="203" t="s">
        <v>394</v>
      </c>
      <c r="AU736" s="203" t="s">
        <v>84</v>
      </c>
      <c r="AY736" s="17" t="s">
        <v>272</v>
      </c>
      <c r="BE736" s="204">
        <f>IF(N736="základní",J736,0)</f>
        <v>0</v>
      </c>
      <c r="BF736" s="204">
        <f>IF(N736="snížená",J736,0)</f>
        <v>0</v>
      </c>
      <c r="BG736" s="204">
        <f>IF(N736="zákl. přenesená",J736,0)</f>
        <v>0</v>
      </c>
      <c r="BH736" s="204">
        <f>IF(N736="sníž. přenesená",J736,0)</f>
        <v>0</v>
      </c>
      <c r="BI736" s="204">
        <f>IF(N736="nulová",J736,0)</f>
        <v>0</v>
      </c>
      <c r="BJ736" s="17" t="s">
        <v>16</v>
      </c>
      <c r="BK736" s="204">
        <f>ROUND(I736*H736,2)</f>
        <v>0</v>
      </c>
      <c r="BL736" s="17" t="s">
        <v>765</v>
      </c>
      <c r="BM736" s="203" t="s">
        <v>9414</v>
      </c>
    </row>
    <row r="737" spans="1:65" s="14" customFormat="1" ht="11.25">
      <c r="B737" s="221"/>
      <c r="C737" s="222"/>
      <c r="D737" s="212" t="s">
        <v>283</v>
      </c>
      <c r="E737" s="223" t="s">
        <v>1</v>
      </c>
      <c r="F737" s="224" t="s">
        <v>279</v>
      </c>
      <c r="G737" s="222"/>
      <c r="H737" s="225">
        <v>4</v>
      </c>
      <c r="I737" s="226"/>
      <c r="J737" s="222"/>
      <c r="K737" s="222"/>
      <c r="L737" s="227"/>
      <c r="M737" s="228"/>
      <c r="N737" s="229"/>
      <c r="O737" s="229"/>
      <c r="P737" s="229"/>
      <c r="Q737" s="229"/>
      <c r="R737" s="229"/>
      <c r="S737" s="229"/>
      <c r="T737" s="230"/>
      <c r="AT737" s="231" t="s">
        <v>283</v>
      </c>
      <c r="AU737" s="231" t="s">
        <v>84</v>
      </c>
      <c r="AV737" s="14" t="s">
        <v>84</v>
      </c>
      <c r="AW737" s="14" t="s">
        <v>32</v>
      </c>
      <c r="AX737" s="14" t="s">
        <v>76</v>
      </c>
      <c r="AY737" s="231" t="s">
        <v>272</v>
      </c>
    </row>
    <row r="738" spans="1:65" s="2" customFormat="1" ht="24.2" customHeight="1">
      <c r="A738" s="34"/>
      <c r="B738" s="35"/>
      <c r="C738" s="192" t="s">
        <v>2966</v>
      </c>
      <c r="D738" s="192" t="s">
        <v>274</v>
      </c>
      <c r="E738" s="193" t="s">
        <v>9096</v>
      </c>
      <c r="F738" s="194" t="s">
        <v>9097</v>
      </c>
      <c r="G738" s="195" t="s">
        <v>952</v>
      </c>
      <c r="H738" s="196">
        <v>4</v>
      </c>
      <c r="I738" s="197"/>
      <c r="J738" s="198">
        <f>ROUND(I738*H738,2)</f>
        <v>0</v>
      </c>
      <c r="K738" s="194" t="s">
        <v>278</v>
      </c>
      <c r="L738" s="39"/>
      <c r="M738" s="199" t="s">
        <v>1</v>
      </c>
      <c r="N738" s="200" t="s">
        <v>41</v>
      </c>
      <c r="O738" s="71"/>
      <c r="P738" s="201">
        <f>O738*H738</f>
        <v>0</v>
      </c>
      <c r="Q738" s="201">
        <v>0</v>
      </c>
      <c r="R738" s="201">
        <f>Q738*H738</f>
        <v>0</v>
      </c>
      <c r="S738" s="201">
        <v>0</v>
      </c>
      <c r="T738" s="202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203" t="s">
        <v>765</v>
      </c>
      <c r="AT738" s="203" t="s">
        <v>274</v>
      </c>
      <c r="AU738" s="203" t="s">
        <v>84</v>
      </c>
      <c r="AY738" s="17" t="s">
        <v>272</v>
      </c>
      <c r="BE738" s="204">
        <f>IF(N738="základní",J738,0)</f>
        <v>0</v>
      </c>
      <c r="BF738" s="204">
        <f>IF(N738="snížená",J738,0)</f>
        <v>0</v>
      </c>
      <c r="BG738" s="204">
        <f>IF(N738="zákl. přenesená",J738,0)</f>
        <v>0</v>
      </c>
      <c r="BH738" s="204">
        <f>IF(N738="sníž. přenesená",J738,0)</f>
        <v>0</v>
      </c>
      <c r="BI738" s="204">
        <f>IF(N738="nulová",J738,0)</f>
        <v>0</v>
      </c>
      <c r="BJ738" s="17" t="s">
        <v>16</v>
      </c>
      <c r="BK738" s="204">
        <f>ROUND(I738*H738,2)</f>
        <v>0</v>
      </c>
      <c r="BL738" s="17" t="s">
        <v>765</v>
      </c>
      <c r="BM738" s="203" t="s">
        <v>9415</v>
      </c>
    </row>
    <row r="739" spans="1:65" s="2" customFormat="1" ht="11.25">
      <c r="A739" s="34"/>
      <c r="B739" s="35"/>
      <c r="C739" s="36"/>
      <c r="D739" s="205" t="s">
        <v>281</v>
      </c>
      <c r="E739" s="36"/>
      <c r="F739" s="206" t="s">
        <v>9099</v>
      </c>
      <c r="G739" s="36"/>
      <c r="H739" s="36"/>
      <c r="I739" s="207"/>
      <c r="J739" s="36"/>
      <c r="K739" s="36"/>
      <c r="L739" s="39"/>
      <c r="M739" s="208"/>
      <c r="N739" s="209"/>
      <c r="O739" s="71"/>
      <c r="P739" s="71"/>
      <c r="Q739" s="71"/>
      <c r="R739" s="71"/>
      <c r="S739" s="71"/>
      <c r="T739" s="72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T739" s="17" t="s">
        <v>281</v>
      </c>
      <c r="AU739" s="17" t="s">
        <v>84</v>
      </c>
    </row>
    <row r="740" spans="1:65" s="2" customFormat="1" ht="16.5" customHeight="1">
      <c r="A740" s="34"/>
      <c r="B740" s="35"/>
      <c r="C740" s="232" t="s">
        <v>2974</v>
      </c>
      <c r="D740" s="232" t="s">
        <v>394</v>
      </c>
      <c r="E740" s="233" t="s">
        <v>9297</v>
      </c>
      <c r="F740" s="234" t="s">
        <v>9298</v>
      </c>
      <c r="G740" s="235" t="s">
        <v>5242</v>
      </c>
      <c r="H740" s="236">
        <v>4</v>
      </c>
      <c r="I740" s="237"/>
      <c r="J740" s="238">
        <f>ROUND(I740*H740,2)</f>
        <v>0</v>
      </c>
      <c r="K740" s="234" t="s">
        <v>1</v>
      </c>
      <c r="L740" s="239"/>
      <c r="M740" s="240" t="s">
        <v>1</v>
      </c>
      <c r="N740" s="241" t="s">
        <v>41</v>
      </c>
      <c r="O740" s="71"/>
      <c r="P740" s="201">
        <f>O740*H740</f>
        <v>0</v>
      </c>
      <c r="Q740" s="201">
        <v>0</v>
      </c>
      <c r="R740" s="201">
        <f>Q740*H740</f>
        <v>0</v>
      </c>
      <c r="S740" s="201">
        <v>0</v>
      </c>
      <c r="T740" s="202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203" t="s">
        <v>1541</v>
      </c>
      <c r="AT740" s="203" t="s">
        <v>394</v>
      </c>
      <c r="AU740" s="203" t="s">
        <v>84</v>
      </c>
      <c r="AY740" s="17" t="s">
        <v>272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17" t="s">
        <v>16</v>
      </c>
      <c r="BK740" s="204">
        <f>ROUND(I740*H740,2)</f>
        <v>0</v>
      </c>
      <c r="BL740" s="17" t="s">
        <v>1541</v>
      </c>
      <c r="BM740" s="203" t="s">
        <v>9416</v>
      </c>
    </row>
    <row r="741" spans="1:65" s="14" customFormat="1" ht="11.25">
      <c r="B741" s="221"/>
      <c r="C741" s="222"/>
      <c r="D741" s="212" t="s">
        <v>283</v>
      </c>
      <c r="E741" s="223" t="s">
        <v>1</v>
      </c>
      <c r="F741" s="224" t="s">
        <v>279</v>
      </c>
      <c r="G741" s="222"/>
      <c r="H741" s="225">
        <v>4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283</v>
      </c>
      <c r="AU741" s="231" t="s">
        <v>84</v>
      </c>
      <c r="AV741" s="14" t="s">
        <v>84</v>
      </c>
      <c r="AW741" s="14" t="s">
        <v>32</v>
      </c>
      <c r="AX741" s="14" t="s">
        <v>76</v>
      </c>
      <c r="AY741" s="231" t="s">
        <v>272</v>
      </c>
    </row>
    <row r="742" spans="1:65" s="2" customFormat="1" ht="33" customHeight="1">
      <c r="A742" s="34"/>
      <c r="B742" s="35"/>
      <c r="C742" s="232" t="s">
        <v>2982</v>
      </c>
      <c r="D742" s="232" t="s">
        <v>394</v>
      </c>
      <c r="E742" s="233" t="s">
        <v>9300</v>
      </c>
      <c r="F742" s="234" t="s">
        <v>9301</v>
      </c>
      <c r="G742" s="235" t="s">
        <v>952</v>
      </c>
      <c r="H742" s="236">
        <v>2</v>
      </c>
      <c r="I742" s="237"/>
      <c r="J742" s="238">
        <f>ROUND(I742*H742,2)</f>
        <v>0</v>
      </c>
      <c r="K742" s="234" t="s">
        <v>1</v>
      </c>
      <c r="L742" s="239"/>
      <c r="M742" s="240" t="s">
        <v>1</v>
      </c>
      <c r="N742" s="241" t="s">
        <v>41</v>
      </c>
      <c r="O742" s="71"/>
      <c r="P742" s="201">
        <f>O742*H742</f>
        <v>0</v>
      </c>
      <c r="Q742" s="201">
        <v>0</v>
      </c>
      <c r="R742" s="201">
        <f>Q742*H742</f>
        <v>0</v>
      </c>
      <c r="S742" s="201">
        <v>0</v>
      </c>
      <c r="T742" s="202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203" t="s">
        <v>2738</v>
      </c>
      <c r="AT742" s="203" t="s">
        <v>394</v>
      </c>
      <c r="AU742" s="203" t="s">
        <v>84</v>
      </c>
      <c r="AY742" s="17" t="s">
        <v>272</v>
      </c>
      <c r="BE742" s="204">
        <f>IF(N742="základní",J742,0)</f>
        <v>0</v>
      </c>
      <c r="BF742" s="204">
        <f>IF(N742="snížená",J742,0)</f>
        <v>0</v>
      </c>
      <c r="BG742" s="204">
        <f>IF(N742="zákl. přenesená",J742,0)</f>
        <v>0</v>
      </c>
      <c r="BH742" s="204">
        <f>IF(N742="sníž. přenesená",J742,0)</f>
        <v>0</v>
      </c>
      <c r="BI742" s="204">
        <f>IF(N742="nulová",J742,0)</f>
        <v>0</v>
      </c>
      <c r="BJ742" s="17" t="s">
        <v>16</v>
      </c>
      <c r="BK742" s="204">
        <f>ROUND(I742*H742,2)</f>
        <v>0</v>
      </c>
      <c r="BL742" s="17" t="s">
        <v>765</v>
      </c>
      <c r="BM742" s="203" t="s">
        <v>9417</v>
      </c>
    </row>
    <row r="743" spans="1:65" s="14" customFormat="1" ht="11.25">
      <c r="B743" s="221"/>
      <c r="C743" s="222"/>
      <c r="D743" s="212" t="s">
        <v>283</v>
      </c>
      <c r="E743" s="223" t="s">
        <v>1</v>
      </c>
      <c r="F743" s="224" t="s">
        <v>84</v>
      </c>
      <c r="G743" s="222"/>
      <c r="H743" s="225">
        <v>2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283</v>
      </c>
      <c r="AU743" s="231" t="s">
        <v>84</v>
      </c>
      <c r="AV743" s="14" t="s">
        <v>84</v>
      </c>
      <c r="AW743" s="14" t="s">
        <v>32</v>
      </c>
      <c r="AX743" s="14" t="s">
        <v>76</v>
      </c>
      <c r="AY743" s="231" t="s">
        <v>272</v>
      </c>
    </row>
    <row r="744" spans="1:65" s="2" customFormat="1" ht="24.2" customHeight="1">
      <c r="A744" s="34"/>
      <c r="B744" s="35"/>
      <c r="C744" s="192" t="s">
        <v>2988</v>
      </c>
      <c r="D744" s="192" t="s">
        <v>274</v>
      </c>
      <c r="E744" s="193" t="s">
        <v>9103</v>
      </c>
      <c r="F744" s="194" t="s">
        <v>9104</v>
      </c>
      <c r="G744" s="195" t="s">
        <v>952</v>
      </c>
      <c r="H744" s="196">
        <v>6</v>
      </c>
      <c r="I744" s="197"/>
      <c r="J744" s="198">
        <f>ROUND(I744*H744,2)</f>
        <v>0</v>
      </c>
      <c r="K744" s="194" t="s">
        <v>278</v>
      </c>
      <c r="L744" s="39"/>
      <c r="M744" s="199" t="s">
        <v>1</v>
      </c>
      <c r="N744" s="200" t="s">
        <v>41</v>
      </c>
      <c r="O744" s="71"/>
      <c r="P744" s="201">
        <f>O744*H744</f>
        <v>0</v>
      </c>
      <c r="Q744" s="201">
        <v>0</v>
      </c>
      <c r="R744" s="201">
        <f>Q744*H744</f>
        <v>0</v>
      </c>
      <c r="S744" s="201">
        <v>0</v>
      </c>
      <c r="T744" s="202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203" t="s">
        <v>765</v>
      </c>
      <c r="AT744" s="203" t="s">
        <v>274</v>
      </c>
      <c r="AU744" s="203" t="s">
        <v>84</v>
      </c>
      <c r="AY744" s="17" t="s">
        <v>272</v>
      </c>
      <c r="BE744" s="204">
        <f>IF(N744="základní",J744,0)</f>
        <v>0</v>
      </c>
      <c r="BF744" s="204">
        <f>IF(N744="snížená",J744,0)</f>
        <v>0</v>
      </c>
      <c r="BG744" s="204">
        <f>IF(N744="zákl. přenesená",J744,0)</f>
        <v>0</v>
      </c>
      <c r="BH744" s="204">
        <f>IF(N744="sníž. přenesená",J744,0)</f>
        <v>0</v>
      </c>
      <c r="BI744" s="204">
        <f>IF(N744="nulová",J744,0)</f>
        <v>0</v>
      </c>
      <c r="BJ744" s="17" t="s">
        <v>16</v>
      </c>
      <c r="BK744" s="204">
        <f>ROUND(I744*H744,2)</f>
        <v>0</v>
      </c>
      <c r="BL744" s="17" t="s">
        <v>765</v>
      </c>
      <c r="BM744" s="203" t="s">
        <v>9418</v>
      </c>
    </row>
    <row r="745" spans="1:65" s="2" customFormat="1" ht="11.25">
      <c r="A745" s="34"/>
      <c r="B745" s="35"/>
      <c r="C745" s="36"/>
      <c r="D745" s="205" t="s">
        <v>281</v>
      </c>
      <c r="E745" s="36"/>
      <c r="F745" s="206" t="s">
        <v>9106</v>
      </c>
      <c r="G745" s="36"/>
      <c r="H745" s="36"/>
      <c r="I745" s="207"/>
      <c r="J745" s="36"/>
      <c r="K745" s="36"/>
      <c r="L745" s="39"/>
      <c r="M745" s="208"/>
      <c r="N745" s="209"/>
      <c r="O745" s="71"/>
      <c r="P745" s="71"/>
      <c r="Q745" s="71"/>
      <c r="R745" s="71"/>
      <c r="S745" s="71"/>
      <c r="T745" s="72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7" t="s">
        <v>281</v>
      </c>
      <c r="AU745" s="17" t="s">
        <v>84</v>
      </c>
    </row>
    <row r="746" spans="1:65" s="2" customFormat="1" ht="16.5" customHeight="1">
      <c r="A746" s="34"/>
      <c r="B746" s="35"/>
      <c r="C746" s="232" t="s">
        <v>2994</v>
      </c>
      <c r="D746" s="232" t="s">
        <v>394</v>
      </c>
      <c r="E746" s="233" t="s">
        <v>9208</v>
      </c>
      <c r="F746" s="234" t="s">
        <v>9209</v>
      </c>
      <c r="G746" s="235" t="s">
        <v>952</v>
      </c>
      <c r="H746" s="236">
        <v>2</v>
      </c>
      <c r="I746" s="237"/>
      <c r="J746" s="238">
        <f>ROUND(I746*H746,2)</f>
        <v>0</v>
      </c>
      <c r="K746" s="234" t="s">
        <v>1</v>
      </c>
      <c r="L746" s="239"/>
      <c r="M746" s="240" t="s">
        <v>1</v>
      </c>
      <c r="N746" s="241" t="s">
        <v>41</v>
      </c>
      <c r="O746" s="71"/>
      <c r="P746" s="201">
        <f>O746*H746</f>
        <v>0</v>
      </c>
      <c r="Q746" s="201">
        <v>0</v>
      </c>
      <c r="R746" s="201">
        <f>Q746*H746</f>
        <v>0</v>
      </c>
      <c r="S746" s="201">
        <v>0</v>
      </c>
      <c r="T746" s="202">
        <f>S746*H746</f>
        <v>0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203" t="s">
        <v>2738</v>
      </c>
      <c r="AT746" s="203" t="s">
        <v>394</v>
      </c>
      <c r="AU746" s="203" t="s">
        <v>84</v>
      </c>
      <c r="AY746" s="17" t="s">
        <v>272</v>
      </c>
      <c r="BE746" s="204">
        <f>IF(N746="základní",J746,0)</f>
        <v>0</v>
      </c>
      <c r="BF746" s="204">
        <f>IF(N746="snížená",J746,0)</f>
        <v>0</v>
      </c>
      <c r="BG746" s="204">
        <f>IF(N746="zákl. přenesená",J746,0)</f>
        <v>0</v>
      </c>
      <c r="BH746" s="204">
        <f>IF(N746="sníž. přenesená",J746,0)</f>
        <v>0</v>
      </c>
      <c r="BI746" s="204">
        <f>IF(N746="nulová",J746,0)</f>
        <v>0</v>
      </c>
      <c r="BJ746" s="17" t="s">
        <v>16</v>
      </c>
      <c r="BK746" s="204">
        <f>ROUND(I746*H746,2)</f>
        <v>0</v>
      </c>
      <c r="BL746" s="17" t="s">
        <v>765</v>
      </c>
      <c r="BM746" s="203" t="s">
        <v>9419</v>
      </c>
    </row>
    <row r="747" spans="1:65" s="14" customFormat="1" ht="11.25">
      <c r="B747" s="221"/>
      <c r="C747" s="222"/>
      <c r="D747" s="212" t="s">
        <v>283</v>
      </c>
      <c r="E747" s="223" t="s">
        <v>1</v>
      </c>
      <c r="F747" s="224" t="s">
        <v>84</v>
      </c>
      <c r="G747" s="222"/>
      <c r="H747" s="225">
        <v>2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283</v>
      </c>
      <c r="AU747" s="231" t="s">
        <v>84</v>
      </c>
      <c r="AV747" s="14" t="s">
        <v>84</v>
      </c>
      <c r="AW747" s="14" t="s">
        <v>32</v>
      </c>
      <c r="AX747" s="14" t="s">
        <v>76</v>
      </c>
      <c r="AY747" s="231" t="s">
        <v>272</v>
      </c>
    </row>
    <row r="748" spans="1:65" s="2" customFormat="1" ht="16.5" customHeight="1">
      <c r="A748" s="34"/>
      <c r="B748" s="35"/>
      <c r="C748" s="232" t="s">
        <v>3005</v>
      </c>
      <c r="D748" s="232" t="s">
        <v>394</v>
      </c>
      <c r="E748" s="233" t="s">
        <v>9305</v>
      </c>
      <c r="F748" s="234" t="s">
        <v>9306</v>
      </c>
      <c r="G748" s="235" t="s">
        <v>952</v>
      </c>
      <c r="H748" s="236">
        <v>1</v>
      </c>
      <c r="I748" s="237"/>
      <c r="J748" s="238">
        <f>ROUND(I748*H748,2)</f>
        <v>0</v>
      </c>
      <c r="K748" s="234" t="s">
        <v>1</v>
      </c>
      <c r="L748" s="239"/>
      <c r="M748" s="240" t="s">
        <v>1</v>
      </c>
      <c r="N748" s="241" t="s">
        <v>41</v>
      </c>
      <c r="O748" s="71"/>
      <c r="P748" s="201">
        <f>O748*H748</f>
        <v>0</v>
      </c>
      <c r="Q748" s="201">
        <v>0</v>
      </c>
      <c r="R748" s="201">
        <f>Q748*H748</f>
        <v>0</v>
      </c>
      <c r="S748" s="201">
        <v>0</v>
      </c>
      <c r="T748" s="202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203" t="s">
        <v>2738</v>
      </c>
      <c r="AT748" s="203" t="s">
        <v>394</v>
      </c>
      <c r="AU748" s="203" t="s">
        <v>84</v>
      </c>
      <c r="AY748" s="17" t="s">
        <v>272</v>
      </c>
      <c r="BE748" s="204">
        <f>IF(N748="základní",J748,0)</f>
        <v>0</v>
      </c>
      <c r="BF748" s="204">
        <f>IF(N748="snížená",J748,0)</f>
        <v>0</v>
      </c>
      <c r="BG748" s="204">
        <f>IF(N748="zákl. přenesená",J748,0)</f>
        <v>0</v>
      </c>
      <c r="BH748" s="204">
        <f>IF(N748="sníž. přenesená",J748,0)</f>
        <v>0</v>
      </c>
      <c r="BI748" s="204">
        <f>IF(N748="nulová",J748,0)</f>
        <v>0</v>
      </c>
      <c r="BJ748" s="17" t="s">
        <v>16</v>
      </c>
      <c r="BK748" s="204">
        <f>ROUND(I748*H748,2)</f>
        <v>0</v>
      </c>
      <c r="BL748" s="17" t="s">
        <v>765</v>
      </c>
      <c r="BM748" s="203" t="s">
        <v>9420</v>
      </c>
    </row>
    <row r="749" spans="1:65" s="14" customFormat="1" ht="11.25">
      <c r="B749" s="221"/>
      <c r="C749" s="222"/>
      <c r="D749" s="212" t="s">
        <v>283</v>
      </c>
      <c r="E749" s="223" t="s">
        <v>1</v>
      </c>
      <c r="F749" s="224" t="s">
        <v>16</v>
      </c>
      <c r="G749" s="222"/>
      <c r="H749" s="225">
        <v>1</v>
      </c>
      <c r="I749" s="226"/>
      <c r="J749" s="222"/>
      <c r="K749" s="222"/>
      <c r="L749" s="227"/>
      <c r="M749" s="228"/>
      <c r="N749" s="229"/>
      <c r="O749" s="229"/>
      <c r="P749" s="229"/>
      <c r="Q749" s="229"/>
      <c r="R749" s="229"/>
      <c r="S749" s="229"/>
      <c r="T749" s="230"/>
      <c r="AT749" s="231" t="s">
        <v>283</v>
      </c>
      <c r="AU749" s="231" t="s">
        <v>84</v>
      </c>
      <c r="AV749" s="14" t="s">
        <v>84</v>
      </c>
      <c r="AW749" s="14" t="s">
        <v>32</v>
      </c>
      <c r="AX749" s="14" t="s">
        <v>76</v>
      </c>
      <c r="AY749" s="231" t="s">
        <v>272</v>
      </c>
    </row>
    <row r="750" spans="1:65" s="2" customFormat="1" ht="16.5" customHeight="1">
      <c r="A750" s="34"/>
      <c r="B750" s="35"/>
      <c r="C750" s="232" t="s">
        <v>3011</v>
      </c>
      <c r="D750" s="232" t="s">
        <v>394</v>
      </c>
      <c r="E750" s="233" t="s">
        <v>9211</v>
      </c>
      <c r="F750" s="234" t="s">
        <v>9212</v>
      </c>
      <c r="G750" s="235" t="s">
        <v>952</v>
      </c>
      <c r="H750" s="236">
        <v>1</v>
      </c>
      <c r="I750" s="237"/>
      <c r="J750" s="238">
        <f>ROUND(I750*H750,2)</f>
        <v>0</v>
      </c>
      <c r="K750" s="234" t="s">
        <v>1</v>
      </c>
      <c r="L750" s="239"/>
      <c r="M750" s="240" t="s">
        <v>1</v>
      </c>
      <c r="N750" s="241" t="s">
        <v>41</v>
      </c>
      <c r="O750" s="71"/>
      <c r="P750" s="201">
        <f>O750*H750</f>
        <v>0</v>
      </c>
      <c r="Q750" s="201">
        <v>0</v>
      </c>
      <c r="R750" s="201">
        <f>Q750*H750</f>
        <v>0</v>
      </c>
      <c r="S750" s="201">
        <v>0</v>
      </c>
      <c r="T750" s="202">
        <f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203" t="s">
        <v>2738</v>
      </c>
      <c r="AT750" s="203" t="s">
        <v>394</v>
      </c>
      <c r="AU750" s="203" t="s">
        <v>84</v>
      </c>
      <c r="AY750" s="17" t="s">
        <v>272</v>
      </c>
      <c r="BE750" s="204">
        <f>IF(N750="základní",J750,0)</f>
        <v>0</v>
      </c>
      <c r="BF750" s="204">
        <f>IF(N750="snížená",J750,0)</f>
        <v>0</v>
      </c>
      <c r="BG750" s="204">
        <f>IF(N750="zákl. přenesená",J750,0)</f>
        <v>0</v>
      </c>
      <c r="BH750" s="204">
        <f>IF(N750="sníž. přenesená",J750,0)</f>
        <v>0</v>
      </c>
      <c r="BI750" s="204">
        <f>IF(N750="nulová",J750,0)</f>
        <v>0</v>
      </c>
      <c r="BJ750" s="17" t="s">
        <v>16</v>
      </c>
      <c r="BK750" s="204">
        <f>ROUND(I750*H750,2)</f>
        <v>0</v>
      </c>
      <c r="BL750" s="17" t="s">
        <v>765</v>
      </c>
      <c r="BM750" s="203" t="s">
        <v>9421</v>
      </c>
    </row>
    <row r="751" spans="1:65" s="14" customFormat="1" ht="11.25">
      <c r="B751" s="221"/>
      <c r="C751" s="222"/>
      <c r="D751" s="212" t="s">
        <v>283</v>
      </c>
      <c r="E751" s="223" t="s">
        <v>1</v>
      </c>
      <c r="F751" s="224" t="s">
        <v>16</v>
      </c>
      <c r="G751" s="222"/>
      <c r="H751" s="225">
        <v>1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283</v>
      </c>
      <c r="AU751" s="231" t="s">
        <v>84</v>
      </c>
      <c r="AV751" s="14" t="s">
        <v>84</v>
      </c>
      <c r="AW751" s="14" t="s">
        <v>32</v>
      </c>
      <c r="AX751" s="14" t="s">
        <v>76</v>
      </c>
      <c r="AY751" s="231" t="s">
        <v>272</v>
      </c>
    </row>
    <row r="752" spans="1:65" s="2" customFormat="1" ht="24.2" customHeight="1">
      <c r="A752" s="34"/>
      <c r="B752" s="35"/>
      <c r="C752" s="192" t="s">
        <v>3016</v>
      </c>
      <c r="D752" s="192" t="s">
        <v>274</v>
      </c>
      <c r="E752" s="193" t="s">
        <v>9214</v>
      </c>
      <c r="F752" s="194" t="s">
        <v>9215</v>
      </c>
      <c r="G752" s="195" t="s">
        <v>952</v>
      </c>
      <c r="H752" s="196">
        <v>4</v>
      </c>
      <c r="I752" s="197"/>
      <c r="J752" s="198">
        <f>ROUND(I752*H752,2)</f>
        <v>0</v>
      </c>
      <c r="K752" s="194" t="s">
        <v>278</v>
      </c>
      <c r="L752" s="39"/>
      <c r="M752" s="199" t="s">
        <v>1</v>
      </c>
      <c r="N752" s="200" t="s">
        <v>41</v>
      </c>
      <c r="O752" s="71"/>
      <c r="P752" s="201">
        <f>O752*H752</f>
        <v>0</v>
      </c>
      <c r="Q752" s="201">
        <v>0</v>
      </c>
      <c r="R752" s="201">
        <f>Q752*H752</f>
        <v>0</v>
      </c>
      <c r="S752" s="201">
        <v>0</v>
      </c>
      <c r="T752" s="202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203" t="s">
        <v>765</v>
      </c>
      <c r="AT752" s="203" t="s">
        <v>274</v>
      </c>
      <c r="AU752" s="203" t="s">
        <v>84</v>
      </c>
      <c r="AY752" s="17" t="s">
        <v>272</v>
      </c>
      <c r="BE752" s="204">
        <f>IF(N752="základní",J752,0)</f>
        <v>0</v>
      </c>
      <c r="BF752" s="204">
        <f>IF(N752="snížená",J752,0)</f>
        <v>0</v>
      </c>
      <c r="BG752" s="204">
        <f>IF(N752="zákl. přenesená",J752,0)</f>
        <v>0</v>
      </c>
      <c r="BH752" s="204">
        <f>IF(N752="sníž. přenesená",J752,0)</f>
        <v>0</v>
      </c>
      <c r="BI752" s="204">
        <f>IF(N752="nulová",J752,0)</f>
        <v>0</v>
      </c>
      <c r="BJ752" s="17" t="s">
        <v>16</v>
      </c>
      <c r="BK752" s="204">
        <f>ROUND(I752*H752,2)</f>
        <v>0</v>
      </c>
      <c r="BL752" s="17" t="s">
        <v>765</v>
      </c>
      <c r="BM752" s="203" t="s">
        <v>9422</v>
      </c>
    </row>
    <row r="753" spans="1:65" s="2" customFormat="1" ht="11.25">
      <c r="A753" s="34"/>
      <c r="B753" s="35"/>
      <c r="C753" s="36"/>
      <c r="D753" s="205" t="s">
        <v>281</v>
      </c>
      <c r="E753" s="36"/>
      <c r="F753" s="206" t="s">
        <v>9217</v>
      </c>
      <c r="G753" s="36"/>
      <c r="H753" s="36"/>
      <c r="I753" s="207"/>
      <c r="J753" s="36"/>
      <c r="K753" s="36"/>
      <c r="L753" s="39"/>
      <c r="M753" s="208"/>
      <c r="N753" s="209"/>
      <c r="O753" s="71"/>
      <c r="P753" s="71"/>
      <c r="Q753" s="71"/>
      <c r="R753" s="71"/>
      <c r="S753" s="71"/>
      <c r="T753" s="72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T753" s="17" t="s">
        <v>281</v>
      </c>
      <c r="AU753" s="17" t="s">
        <v>84</v>
      </c>
    </row>
    <row r="754" spans="1:65" s="2" customFormat="1" ht="16.5" customHeight="1">
      <c r="A754" s="34"/>
      <c r="B754" s="35"/>
      <c r="C754" s="232" t="s">
        <v>3028</v>
      </c>
      <c r="D754" s="232" t="s">
        <v>394</v>
      </c>
      <c r="E754" s="233" t="s">
        <v>8918</v>
      </c>
      <c r="F754" s="234" t="s">
        <v>8919</v>
      </c>
      <c r="G754" s="235" t="s">
        <v>5242</v>
      </c>
      <c r="H754" s="236">
        <v>172</v>
      </c>
      <c r="I754" s="237"/>
      <c r="J754" s="238">
        <f>ROUND(I754*H754,2)</f>
        <v>0</v>
      </c>
      <c r="K754" s="234" t="s">
        <v>1</v>
      </c>
      <c r="L754" s="239"/>
      <c r="M754" s="240" t="s">
        <v>1</v>
      </c>
      <c r="N754" s="241" t="s">
        <v>41</v>
      </c>
      <c r="O754" s="71"/>
      <c r="P754" s="201">
        <f>O754*H754</f>
        <v>0</v>
      </c>
      <c r="Q754" s="201">
        <v>0</v>
      </c>
      <c r="R754" s="201">
        <f>Q754*H754</f>
        <v>0</v>
      </c>
      <c r="S754" s="201">
        <v>0</v>
      </c>
      <c r="T754" s="202">
        <f>S754*H754</f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203" t="s">
        <v>1541</v>
      </c>
      <c r="AT754" s="203" t="s">
        <v>394</v>
      </c>
      <c r="AU754" s="203" t="s">
        <v>84</v>
      </c>
      <c r="AY754" s="17" t="s">
        <v>272</v>
      </c>
      <c r="BE754" s="204">
        <f>IF(N754="základní",J754,0)</f>
        <v>0</v>
      </c>
      <c r="BF754" s="204">
        <f>IF(N754="snížená",J754,0)</f>
        <v>0</v>
      </c>
      <c r="BG754" s="204">
        <f>IF(N754="zákl. přenesená",J754,0)</f>
        <v>0</v>
      </c>
      <c r="BH754" s="204">
        <f>IF(N754="sníž. přenesená",J754,0)</f>
        <v>0</v>
      </c>
      <c r="BI754" s="204">
        <f>IF(N754="nulová",J754,0)</f>
        <v>0</v>
      </c>
      <c r="BJ754" s="17" t="s">
        <v>16</v>
      </c>
      <c r="BK754" s="204">
        <f>ROUND(I754*H754,2)</f>
        <v>0</v>
      </c>
      <c r="BL754" s="17" t="s">
        <v>1541</v>
      </c>
      <c r="BM754" s="203" t="s">
        <v>9423</v>
      </c>
    </row>
    <row r="755" spans="1:65" s="14" customFormat="1" ht="11.25">
      <c r="B755" s="221"/>
      <c r="C755" s="222"/>
      <c r="D755" s="212" t="s">
        <v>283</v>
      </c>
      <c r="E755" s="223" t="s">
        <v>1</v>
      </c>
      <c r="F755" s="224" t="s">
        <v>9424</v>
      </c>
      <c r="G755" s="222"/>
      <c r="H755" s="225">
        <v>172</v>
      </c>
      <c r="I755" s="226"/>
      <c r="J755" s="222"/>
      <c r="K755" s="222"/>
      <c r="L755" s="227"/>
      <c r="M755" s="228"/>
      <c r="N755" s="229"/>
      <c r="O755" s="229"/>
      <c r="P755" s="229"/>
      <c r="Q755" s="229"/>
      <c r="R755" s="229"/>
      <c r="S755" s="229"/>
      <c r="T755" s="230"/>
      <c r="AT755" s="231" t="s">
        <v>283</v>
      </c>
      <c r="AU755" s="231" t="s">
        <v>84</v>
      </c>
      <c r="AV755" s="14" t="s">
        <v>84</v>
      </c>
      <c r="AW755" s="14" t="s">
        <v>32</v>
      </c>
      <c r="AX755" s="14" t="s">
        <v>76</v>
      </c>
      <c r="AY755" s="231" t="s">
        <v>272</v>
      </c>
    </row>
    <row r="756" spans="1:65" s="2" customFormat="1" ht="24.2" customHeight="1">
      <c r="A756" s="34"/>
      <c r="B756" s="35"/>
      <c r="C756" s="192" t="s">
        <v>3033</v>
      </c>
      <c r="D756" s="192" t="s">
        <v>274</v>
      </c>
      <c r="E756" s="193" t="s">
        <v>8921</v>
      </c>
      <c r="F756" s="194" t="s">
        <v>8922</v>
      </c>
      <c r="G756" s="195" t="s">
        <v>952</v>
      </c>
      <c r="H756" s="196">
        <v>172</v>
      </c>
      <c r="I756" s="197"/>
      <c r="J756" s="198">
        <f>ROUND(I756*H756,2)</f>
        <v>0</v>
      </c>
      <c r="K756" s="194" t="s">
        <v>278</v>
      </c>
      <c r="L756" s="39"/>
      <c r="M756" s="199" t="s">
        <v>1</v>
      </c>
      <c r="N756" s="200" t="s">
        <v>41</v>
      </c>
      <c r="O756" s="71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203" t="s">
        <v>765</v>
      </c>
      <c r="AT756" s="203" t="s">
        <v>274</v>
      </c>
      <c r="AU756" s="203" t="s">
        <v>84</v>
      </c>
      <c r="AY756" s="17" t="s">
        <v>272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7" t="s">
        <v>16</v>
      </c>
      <c r="BK756" s="204">
        <f>ROUND(I756*H756,2)</f>
        <v>0</v>
      </c>
      <c r="BL756" s="17" t="s">
        <v>765</v>
      </c>
      <c r="BM756" s="203" t="s">
        <v>9425</v>
      </c>
    </row>
    <row r="757" spans="1:65" s="2" customFormat="1" ht="11.25">
      <c r="A757" s="34"/>
      <c r="B757" s="35"/>
      <c r="C757" s="36"/>
      <c r="D757" s="205" t="s">
        <v>281</v>
      </c>
      <c r="E757" s="36"/>
      <c r="F757" s="206" t="s">
        <v>8924</v>
      </c>
      <c r="G757" s="36"/>
      <c r="H757" s="36"/>
      <c r="I757" s="207"/>
      <c r="J757" s="36"/>
      <c r="K757" s="36"/>
      <c r="L757" s="39"/>
      <c r="M757" s="208"/>
      <c r="N757" s="209"/>
      <c r="O757" s="71"/>
      <c r="P757" s="71"/>
      <c r="Q757" s="71"/>
      <c r="R757" s="71"/>
      <c r="S757" s="71"/>
      <c r="T757" s="72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7" t="s">
        <v>281</v>
      </c>
      <c r="AU757" s="17" t="s">
        <v>84</v>
      </c>
    </row>
    <row r="758" spans="1:65" s="2" customFormat="1" ht="16.5" customHeight="1">
      <c r="A758" s="34"/>
      <c r="B758" s="35"/>
      <c r="C758" s="232" t="s">
        <v>3039</v>
      </c>
      <c r="D758" s="232" t="s">
        <v>394</v>
      </c>
      <c r="E758" s="233" t="s">
        <v>9113</v>
      </c>
      <c r="F758" s="234" t="s">
        <v>9114</v>
      </c>
      <c r="G758" s="235" t="s">
        <v>5242</v>
      </c>
      <c r="H758" s="236">
        <v>3</v>
      </c>
      <c r="I758" s="237"/>
      <c r="J758" s="238">
        <f>ROUND(I758*H758,2)</f>
        <v>0</v>
      </c>
      <c r="K758" s="234" t="s">
        <v>1</v>
      </c>
      <c r="L758" s="239"/>
      <c r="M758" s="240" t="s">
        <v>1</v>
      </c>
      <c r="N758" s="241" t="s">
        <v>41</v>
      </c>
      <c r="O758" s="71"/>
      <c r="P758" s="201">
        <f>O758*H758</f>
        <v>0</v>
      </c>
      <c r="Q758" s="201">
        <v>0</v>
      </c>
      <c r="R758" s="201">
        <f>Q758*H758</f>
        <v>0</v>
      </c>
      <c r="S758" s="201">
        <v>0</v>
      </c>
      <c r="T758" s="202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203" t="s">
        <v>1541</v>
      </c>
      <c r="AT758" s="203" t="s">
        <v>394</v>
      </c>
      <c r="AU758" s="203" t="s">
        <v>84</v>
      </c>
      <c r="AY758" s="17" t="s">
        <v>272</v>
      </c>
      <c r="BE758" s="204">
        <f>IF(N758="základní",J758,0)</f>
        <v>0</v>
      </c>
      <c r="BF758" s="204">
        <f>IF(N758="snížená",J758,0)</f>
        <v>0</v>
      </c>
      <c r="BG758" s="204">
        <f>IF(N758="zákl. přenesená",J758,0)</f>
        <v>0</v>
      </c>
      <c r="BH758" s="204">
        <f>IF(N758="sníž. přenesená",J758,0)</f>
        <v>0</v>
      </c>
      <c r="BI758" s="204">
        <f>IF(N758="nulová",J758,0)</f>
        <v>0</v>
      </c>
      <c r="BJ758" s="17" t="s">
        <v>16</v>
      </c>
      <c r="BK758" s="204">
        <f>ROUND(I758*H758,2)</f>
        <v>0</v>
      </c>
      <c r="BL758" s="17" t="s">
        <v>1541</v>
      </c>
      <c r="BM758" s="203" t="s">
        <v>9426</v>
      </c>
    </row>
    <row r="759" spans="1:65" s="14" customFormat="1" ht="11.25">
      <c r="B759" s="221"/>
      <c r="C759" s="222"/>
      <c r="D759" s="212" t="s">
        <v>283</v>
      </c>
      <c r="E759" s="223" t="s">
        <v>1</v>
      </c>
      <c r="F759" s="224" t="s">
        <v>291</v>
      </c>
      <c r="G759" s="222"/>
      <c r="H759" s="225">
        <v>3</v>
      </c>
      <c r="I759" s="226"/>
      <c r="J759" s="222"/>
      <c r="K759" s="222"/>
      <c r="L759" s="227"/>
      <c r="M759" s="228"/>
      <c r="N759" s="229"/>
      <c r="O759" s="229"/>
      <c r="P759" s="229"/>
      <c r="Q759" s="229"/>
      <c r="R759" s="229"/>
      <c r="S759" s="229"/>
      <c r="T759" s="230"/>
      <c r="AT759" s="231" t="s">
        <v>283</v>
      </c>
      <c r="AU759" s="231" t="s">
        <v>84</v>
      </c>
      <c r="AV759" s="14" t="s">
        <v>84</v>
      </c>
      <c r="AW759" s="14" t="s">
        <v>32</v>
      </c>
      <c r="AX759" s="14" t="s">
        <v>76</v>
      </c>
      <c r="AY759" s="231" t="s">
        <v>272</v>
      </c>
    </row>
    <row r="760" spans="1:65" s="2" customFormat="1" ht="24.2" customHeight="1">
      <c r="A760" s="34"/>
      <c r="B760" s="35"/>
      <c r="C760" s="192" t="s">
        <v>3045</v>
      </c>
      <c r="D760" s="192" t="s">
        <v>274</v>
      </c>
      <c r="E760" s="193" t="s">
        <v>9116</v>
      </c>
      <c r="F760" s="194" t="s">
        <v>9117</v>
      </c>
      <c r="G760" s="195" t="s">
        <v>952</v>
      </c>
      <c r="H760" s="196">
        <v>3</v>
      </c>
      <c r="I760" s="197"/>
      <c r="J760" s="198">
        <f>ROUND(I760*H760,2)</f>
        <v>0</v>
      </c>
      <c r="K760" s="194" t="s">
        <v>278</v>
      </c>
      <c r="L760" s="39"/>
      <c r="M760" s="199" t="s">
        <v>1</v>
      </c>
      <c r="N760" s="200" t="s">
        <v>41</v>
      </c>
      <c r="O760" s="71"/>
      <c r="P760" s="201">
        <f>O760*H760</f>
        <v>0</v>
      </c>
      <c r="Q760" s="201">
        <v>0</v>
      </c>
      <c r="R760" s="201">
        <f>Q760*H760</f>
        <v>0</v>
      </c>
      <c r="S760" s="201">
        <v>0</v>
      </c>
      <c r="T760" s="202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203" t="s">
        <v>765</v>
      </c>
      <c r="AT760" s="203" t="s">
        <v>274</v>
      </c>
      <c r="AU760" s="203" t="s">
        <v>84</v>
      </c>
      <c r="AY760" s="17" t="s">
        <v>272</v>
      </c>
      <c r="BE760" s="204">
        <f>IF(N760="základní",J760,0)</f>
        <v>0</v>
      </c>
      <c r="BF760" s="204">
        <f>IF(N760="snížená",J760,0)</f>
        <v>0</v>
      </c>
      <c r="BG760" s="204">
        <f>IF(N760="zákl. přenesená",J760,0)</f>
        <v>0</v>
      </c>
      <c r="BH760" s="204">
        <f>IF(N760="sníž. přenesená",J760,0)</f>
        <v>0</v>
      </c>
      <c r="BI760" s="204">
        <f>IF(N760="nulová",J760,0)</f>
        <v>0</v>
      </c>
      <c r="BJ760" s="17" t="s">
        <v>16</v>
      </c>
      <c r="BK760" s="204">
        <f>ROUND(I760*H760,2)</f>
        <v>0</v>
      </c>
      <c r="BL760" s="17" t="s">
        <v>765</v>
      </c>
      <c r="BM760" s="203" t="s">
        <v>9427</v>
      </c>
    </row>
    <row r="761" spans="1:65" s="2" customFormat="1" ht="11.25">
      <c r="A761" s="34"/>
      <c r="B761" s="35"/>
      <c r="C761" s="36"/>
      <c r="D761" s="205" t="s">
        <v>281</v>
      </c>
      <c r="E761" s="36"/>
      <c r="F761" s="206" t="s">
        <v>9119</v>
      </c>
      <c r="G761" s="36"/>
      <c r="H761" s="36"/>
      <c r="I761" s="207"/>
      <c r="J761" s="36"/>
      <c r="K761" s="36"/>
      <c r="L761" s="39"/>
      <c r="M761" s="208"/>
      <c r="N761" s="209"/>
      <c r="O761" s="71"/>
      <c r="P761" s="71"/>
      <c r="Q761" s="71"/>
      <c r="R761" s="71"/>
      <c r="S761" s="71"/>
      <c r="T761" s="72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T761" s="17" t="s">
        <v>281</v>
      </c>
      <c r="AU761" s="17" t="s">
        <v>84</v>
      </c>
    </row>
    <row r="762" spans="1:65" s="2" customFormat="1" ht="16.5" customHeight="1">
      <c r="A762" s="34"/>
      <c r="B762" s="35"/>
      <c r="C762" s="232" t="s">
        <v>3050</v>
      </c>
      <c r="D762" s="232" t="s">
        <v>394</v>
      </c>
      <c r="E762" s="233" t="s">
        <v>9313</v>
      </c>
      <c r="F762" s="234" t="s">
        <v>9314</v>
      </c>
      <c r="G762" s="235" t="s">
        <v>5242</v>
      </c>
      <c r="H762" s="236">
        <v>4</v>
      </c>
      <c r="I762" s="237"/>
      <c r="J762" s="238">
        <f>ROUND(I762*H762,2)</f>
        <v>0</v>
      </c>
      <c r="K762" s="234" t="s">
        <v>1</v>
      </c>
      <c r="L762" s="239"/>
      <c r="M762" s="240" t="s">
        <v>1</v>
      </c>
      <c r="N762" s="241" t="s">
        <v>41</v>
      </c>
      <c r="O762" s="71"/>
      <c r="P762" s="201">
        <f>O762*H762</f>
        <v>0</v>
      </c>
      <c r="Q762" s="201">
        <v>0</v>
      </c>
      <c r="R762" s="201">
        <f>Q762*H762</f>
        <v>0</v>
      </c>
      <c r="S762" s="201">
        <v>0</v>
      </c>
      <c r="T762" s="202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203" t="s">
        <v>1541</v>
      </c>
      <c r="AT762" s="203" t="s">
        <v>394</v>
      </c>
      <c r="AU762" s="203" t="s">
        <v>84</v>
      </c>
      <c r="AY762" s="17" t="s">
        <v>272</v>
      </c>
      <c r="BE762" s="204">
        <f>IF(N762="základní",J762,0)</f>
        <v>0</v>
      </c>
      <c r="BF762" s="204">
        <f>IF(N762="snížená",J762,0)</f>
        <v>0</v>
      </c>
      <c r="BG762" s="204">
        <f>IF(N762="zákl. přenesená",J762,0)</f>
        <v>0</v>
      </c>
      <c r="BH762" s="204">
        <f>IF(N762="sníž. přenesená",J762,0)</f>
        <v>0</v>
      </c>
      <c r="BI762" s="204">
        <f>IF(N762="nulová",J762,0)</f>
        <v>0</v>
      </c>
      <c r="BJ762" s="17" t="s">
        <v>16</v>
      </c>
      <c r="BK762" s="204">
        <f>ROUND(I762*H762,2)</f>
        <v>0</v>
      </c>
      <c r="BL762" s="17" t="s">
        <v>1541</v>
      </c>
      <c r="BM762" s="203" t="s">
        <v>9428</v>
      </c>
    </row>
    <row r="763" spans="1:65" s="14" customFormat="1" ht="11.25">
      <c r="B763" s="221"/>
      <c r="C763" s="222"/>
      <c r="D763" s="212" t="s">
        <v>283</v>
      </c>
      <c r="E763" s="223" t="s">
        <v>1</v>
      </c>
      <c r="F763" s="224" t="s">
        <v>279</v>
      </c>
      <c r="G763" s="222"/>
      <c r="H763" s="225">
        <v>4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283</v>
      </c>
      <c r="AU763" s="231" t="s">
        <v>84</v>
      </c>
      <c r="AV763" s="14" t="s">
        <v>84</v>
      </c>
      <c r="AW763" s="14" t="s">
        <v>32</v>
      </c>
      <c r="AX763" s="14" t="s">
        <v>76</v>
      </c>
      <c r="AY763" s="231" t="s">
        <v>272</v>
      </c>
    </row>
    <row r="764" spans="1:65" s="2" customFormat="1" ht="24.2" customHeight="1">
      <c r="A764" s="34"/>
      <c r="B764" s="35"/>
      <c r="C764" s="192" t="s">
        <v>3055</v>
      </c>
      <c r="D764" s="192" t="s">
        <v>274</v>
      </c>
      <c r="E764" s="193" t="s">
        <v>9316</v>
      </c>
      <c r="F764" s="194" t="s">
        <v>9317</v>
      </c>
      <c r="G764" s="195" t="s">
        <v>952</v>
      </c>
      <c r="H764" s="196">
        <v>4</v>
      </c>
      <c r="I764" s="197"/>
      <c r="J764" s="198">
        <f>ROUND(I764*H764,2)</f>
        <v>0</v>
      </c>
      <c r="K764" s="194" t="s">
        <v>278</v>
      </c>
      <c r="L764" s="39"/>
      <c r="M764" s="199" t="s">
        <v>1</v>
      </c>
      <c r="N764" s="200" t="s">
        <v>41</v>
      </c>
      <c r="O764" s="71"/>
      <c r="P764" s="201">
        <f>O764*H764</f>
        <v>0</v>
      </c>
      <c r="Q764" s="201">
        <v>0</v>
      </c>
      <c r="R764" s="201">
        <f>Q764*H764</f>
        <v>0</v>
      </c>
      <c r="S764" s="201">
        <v>0</v>
      </c>
      <c r="T764" s="202">
        <f>S764*H764</f>
        <v>0</v>
      </c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R764" s="203" t="s">
        <v>765</v>
      </c>
      <c r="AT764" s="203" t="s">
        <v>274</v>
      </c>
      <c r="AU764" s="203" t="s">
        <v>84</v>
      </c>
      <c r="AY764" s="17" t="s">
        <v>272</v>
      </c>
      <c r="BE764" s="204">
        <f>IF(N764="základní",J764,0)</f>
        <v>0</v>
      </c>
      <c r="BF764" s="204">
        <f>IF(N764="snížená",J764,0)</f>
        <v>0</v>
      </c>
      <c r="BG764" s="204">
        <f>IF(N764="zákl. přenesená",J764,0)</f>
        <v>0</v>
      </c>
      <c r="BH764" s="204">
        <f>IF(N764="sníž. přenesená",J764,0)</f>
        <v>0</v>
      </c>
      <c r="BI764" s="204">
        <f>IF(N764="nulová",J764,0)</f>
        <v>0</v>
      </c>
      <c r="BJ764" s="17" t="s">
        <v>16</v>
      </c>
      <c r="BK764" s="204">
        <f>ROUND(I764*H764,2)</f>
        <v>0</v>
      </c>
      <c r="BL764" s="17" t="s">
        <v>765</v>
      </c>
      <c r="BM764" s="203" t="s">
        <v>9429</v>
      </c>
    </row>
    <row r="765" spans="1:65" s="2" customFormat="1" ht="11.25">
      <c r="A765" s="34"/>
      <c r="B765" s="35"/>
      <c r="C765" s="36"/>
      <c r="D765" s="205" t="s">
        <v>281</v>
      </c>
      <c r="E765" s="36"/>
      <c r="F765" s="206" t="s">
        <v>9319</v>
      </c>
      <c r="G765" s="36"/>
      <c r="H765" s="36"/>
      <c r="I765" s="207"/>
      <c r="J765" s="36"/>
      <c r="K765" s="36"/>
      <c r="L765" s="39"/>
      <c r="M765" s="208"/>
      <c r="N765" s="209"/>
      <c r="O765" s="71"/>
      <c r="P765" s="71"/>
      <c r="Q765" s="71"/>
      <c r="R765" s="71"/>
      <c r="S765" s="71"/>
      <c r="T765" s="72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7" t="s">
        <v>281</v>
      </c>
      <c r="AU765" s="17" t="s">
        <v>84</v>
      </c>
    </row>
    <row r="766" spans="1:65" s="2" customFormat="1" ht="16.5" customHeight="1">
      <c r="A766" s="34"/>
      <c r="B766" s="35"/>
      <c r="C766" s="232" t="s">
        <v>3063</v>
      </c>
      <c r="D766" s="232" t="s">
        <v>394</v>
      </c>
      <c r="E766" s="233" t="s">
        <v>9225</v>
      </c>
      <c r="F766" s="234" t="s">
        <v>9226</v>
      </c>
      <c r="G766" s="235" t="s">
        <v>5242</v>
      </c>
      <c r="H766" s="236">
        <v>3</v>
      </c>
      <c r="I766" s="237"/>
      <c r="J766" s="238">
        <f>ROUND(I766*H766,2)</f>
        <v>0</v>
      </c>
      <c r="K766" s="234" t="s">
        <v>1</v>
      </c>
      <c r="L766" s="239"/>
      <c r="M766" s="240" t="s">
        <v>1</v>
      </c>
      <c r="N766" s="241" t="s">
        <v>41</v>
      </c>
      <c r="O766" s="71"/>
      <c r="P766" s="201">
        <f>O766*H766</f>
        <v>0</v>
      </c>
      <c r="Q766" s="201">
        <v>0</v>
      </c>
      <c r="R766" s="201">
        <f>Q766*H766</f>
        <v>0</v>
      </c>
      <c r="S766" s="201">
        <v>0</v>
      </c>
      <c r="T766" s="202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203" t="s">
        <v>1541</v>
      </c>
      <c r="AT766" s="203" t="s">
        <v>394</v>
      </c>
      <c r="AU766" s="203" t="s">
        <v>84</v>
      </c>
      <c r="AY766" s="17" t="s">
        <v>272</v>
      </c>
      <c r="BE766" s="204">
        <f>IF(N766="základní",J766,0)</f>
        <v>0</v>
      </c>
      <c r="BF766" s="204">
        <f>IF(N766="snížená",J766,0)</f>
        <v>0</v>
      </c>
      <c r="BG766" s="204">
        <f>IF(N766="zákl. přenesená",J766,0)</f>
        <v>0</v>
      </c>
      <c r="BH766" s="204">
        <f>IF(N766="sníž. přenesená",J766,0)</f>
        <v>0</v>
      </c>
      <c r="BI766" s="204">
        <f>IF(N766="nulová",J766,0)</f>
        <v>0</v>
      </c>
      <c r="BJ766" s="17" t="s">
        <v>16</v>
      </c>
      <c r="BK766" s="204">
        <f>ROUND(I766*H766,2)</f>
        <v>0</v>
      </c>
      <c r="BL766" s="17" t="s">
        <v>1541</v>
      </c>
      <c r="BM766" s="203" t="s">
        <v>9430</v>
      </c>
    </row>
    <row r="767" spans="1:65" s="14" customFormat="1" ht="11.25">
      <c r="B767" s="221"/>
      <c r="C767" s="222"/>
      <c r="D767" s="212" t="s">
        <v>283</v>
      </c>
      <c r="E767" s="223" t="s">
        <v>1</v>
      </c>
      <c r="F767" s="224" t="s">
        <v>291</v>
      </c>
      <c r="G767" s="222"/>
      <c r="H767" s="225">
        <v>3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84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2" customFormat="1" ht="24.2" customHeight="1">
      <c r="A768" s="34"/>
      <c r="B768" s="35"/>
      <c r="C768" s="192" t="s">
        <v>3067</v>
      </c>
      <c r="D768" s="192" t="s">
        <v>274</v>
      </c>
      <c r="E768" s="193" t="s">
        <v>9228</v>
      </c>
      <c r="F768" s="194" t="s">
        <v>9229</v>
      </c>
      <c r="G768" s="195" t="s">
        <v>952</v>
      </c>
      <c r="H768" s="196">
        <v>3</v>
      </c>
      <c r="I768" s="197"/>
      <c r="J768" s="198">
        <f>ROUND(I768*H768,2)</f>
        <v>0</v>
      </c>
      <c r="K768" s="194" t="s">
        <v>278</v>
      </c>
      <c r="L768" s="39"/>
      <c r="M768" s="199" t="s">
        <v>1</v>
      </c>
      <c r="N768" s="200" t="s">
        <v>41</v>
      </c>
      <c r="O768" s="71"/>
      <c r="P768" s="201">
        <f>O768*H768</f>
        <v>0</v>
      </c>
      <c r="Q768" s="201">
        <v>0</v>
      </c>
      <c r="R768" s="201">
        <f>Q768*H768</f>
        <v>0</v>
      </c>
      <c r="S768" s="201">
        <v>0</v>
      </c>
      <c r="T768" s="202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3" t="s">
        <v>765</v>
      </c>
      <c r="AT768" s="203" t="s">
        <v>274</v>
      </c>
      <c r="AU768" s="203" t="s">
        <v>84</v>
      </c>
      <c r="AY768" s="17" t="s">
        <v>272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17" t="s">
        <v>16</v>
      </c>
      <c r="BK768" s="204">
        <f>ROUND(I768*H768,2)</f>
        <v>0</v>
      </c>
      <c r="BL768" s="17" t="s">
        <v>765</v>
      </c>
      <c r="BM768" s="203" t="s">
        <v>9431</v>
      </c>
    </row>
    <row r="769" spans="1:65" s="2" customFormat="1" ht="11.25">
      <c r="A769" s="34"/>
      <c r="B769" s="35"/>
      <c r="C769" s="36"/>
      <c r="D769" s="205" t="s">
        <v>281</v>
      </c>
      <c r="E769" s="36"/>
      <c r="F769" s="206" t="s">
        <v>9231</v>
      </c>
      <c r="G769" s="36"/>
      <c r="H769" s="36"/>
      <c r="I769" s="207"/>
      <c r="J769" s="36"/>
      <c r="K769" s="36"/>
      <c r="L769" s="39"/>
      <c r="M769" s="208"/>
      <c r="N769" s="209"/>
      <c r="O769" s="71"/>
      <c r="P769" s="71"/>
      <c r="Q769" s="71"/>
      <c r="R769" s="71"/>
      <c r="S769" s="71"/>
      <c r="T769" s="72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T769" s="17" t="s">
        <v>281</v>
      </c>
      <c r="AU769" s="17" t="s">
        <v>84</v>
      </c>
    </row>
    <row r="770" spans="1:65" s="12" customFormat="1" ht="22.9" customHeight="1">
      <c r="B770" s="176"/>
      <c r="C770" s="177"/>
      <c r="D770" s="178" t="s">
        <v>75</v>
      </c>
      <c r="E770" s="190" t="s">
        <v>9432</v>
      </c>
      <c r="F770" s="190" t="s">
        <v>9433</v>
      </c>
      <c r="G770" s="177"/>
      <c r="H770" s="177"/>
      <c r="I770" s="180"/>
      <c r="J770" s="191">
        <f>BK770</f>
        <v>0</v>
      </c>
      <c r="K770" s="177"/>
      <c r="L770" s="182"/>
      <c r="M770" s="183"/>
      <c r="N770" s="184"/>
      <c r="O770" s="184"/>
      <c r="P770" s="185">
        <f>SUM(P771:P850)</f>
        <v>0</v>
      </c>
      <c r="Q770" s="184"/>
      <c r="R770" s="185">
        <f>SUM(R771:R850)</f>
        <v>2.1000000000000001E-4</v>
      </c>
      <c r="S770" s="184"/>
      <c r="T770" s="186">
        <f>SUM(T771:T850)</f>
        <v>0</v>
      </c>
      <c r="AR770" s="187" t="s">
        <v>291</v>
      </c>
      <c r="AT770" s="188" t="s">
        <v>75</v>
      </c>
      <c r="AU770" s="188" t="s">
        <v>16</v>
      </c>
      <c r="AY770" s="187" t="s">
        <v>272</v>
      </c>
      <c r="BK770" s="189">
        <f>SUM(BK771:BK850)</f>
        <v>0</v>
      </c>
    </row>
    <row r="771" spans="1:65" s="2" customFormat="1" ht="55.5" customHeight="1">
      <c r="A771" s="34"/>
      <c r="B771" s="35"/>
      <c r="C771" s="232" t="s">
        <v>3072</v>
      </c>
      <c r="D771" s="232" t="s">
        <v>394</v>
      </c>
      <c r="E771" s="233" t="s">
        <v>9324</v>
      </c>
      <c r="F771" s="234" t="s">
        <v>9325</v>
      </c>
      <c r="G771" s="235" t="s">
        <v>5242</v>
      </c>
      <c r="H771" s="236">
        <v>1</v>
      </c>
      <c r="I771" s="237"/>
      <c r="J771" s="238">
        <f>ROUND(I771*H771,2)</f>
        <v>0</v>
      </c>
      <c r="K771" s="234" t="s">
        <v>1</v>
      </c>
      <c r="L771" s="239"/>
      <c r="M771" s="240" t="s">
        <v>1</v>
      </c>
      <c r="N771" s="241" t="s">
        <v>41</v>
      </c>
      <c r="O771" s="71"/>
      <c r="P771" s="201">
        <f>O771*H771</f>
        <v>0</v>
      </c>
      <c r="Q771" s="201">
        <v>0</v>
      </c>
      <c r="R771" s="201">
        <f>Q771*H771</f>
        <v>0</v>
      </c>
      <c r="S771" s="201">
        <v>0</v>
      </c>
      <c r="T771" s="20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3" t="s">
        <v>1541</v>
      </c>
      <c r="AT771" s="203" t="s">
        <v>394</v>
      </c>
      <c r="AU771" s="203" t="s">
        <v>84</v>
      </c>
      <c r="AY771" s="17" t="s">
        <v>272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7" t="s">
        <v>16</v>
      </c>
      <c r="BK771" s="204">
        <f>ROUND(I771*H771,2)</f>
        <v>0</v>
      </c>
      <c r="BL771" s="17" t="s">
        <v>1541</v>
      </c>
      <c r="BM771" s="203" t="s">
        <v>9434</v>
      </c>
    </row>
    <row r="772" spans="1:65" s="14" customFormat="1" ht="11.25">
      <c r="B772" s="221"/>
      <c r="C772" s="222"/>
      <c r="D772" s="212" t="s">
        <v>283</v>
      </c>
      <c r="E772" s="223" t="s">
        <v>1</v>
      </c>
      <c r="F772" s="224" t="s">
        <v>16</v>
      </c>
      <c r="G772" s="222"/>
      <c r="H772" s="225">
        <v>1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283</v>
      </c>
      <c r="AU772" s="231" t="s">
        <v>84</v>
      </c>
      <c r="AV772" s="14" t="s">
        <v>84</v>
      </c>
      <c r="AW772" s="14" t="s">
        <v>32</v>
      </c>
      <c r="AX772" s="14" t="s">
        <v>76</v>
      </c>
      <c r="AY772" s="231" t="s">
        <v>272</v>
      </c>
    </row>
    <row r="773" spans="1:65" s="2" customFormat="1" ht="24.2" customHeight="1">
      <c r="A773" s="34"/>
      <c r="B773" s="35"/>
      <c r="C773" s="192" t="s">
        <v>3077</v>
      </c>
      <c r="D773" s="192" t="s">
        <v>274</v>
      </c>
      <c r="E773" s="193" t="s">
        <v>9237</v>
      </c>
      <c r="F773" s="194" t="s">
        <v>9238</v>
      </c>
      <c r="G773" s="195" t="s">
        <v>952</v>
      </c>
      <c r="H773" s="196">
        <v>1</v>
      </c>
      <c r="I773" s="197"/>
      <c r="J773" s="198">
        <f>ROUND(I773*H773,2)</f>
        <v>0</v>
      </c>
      <c r="K773" s="194" t="s">
        <v>278</v>
      </c>
      <c r="L773" s="39"/>
      <c r="M773" s="199" t="s">
        <v>1</v>
      </c>
      <c r="N773" s="200" t="s">
        <v>41</v>
      </c>
      <c r="O773" s="71"/>
      <c r="P773" s="201">
        <f>O773*H773</f>
        <v>0</v>
      </c>
      <c r="Q773" s="201">
        <v>0</v>
      </c>
      <c r="R773" s="201">
        <f>Q773*H773</f>
        <v>0</v>
      </c>
      <c r="S773" s="201">
        <v>0</v>
      </c>
      <c r="T773" s="202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203" t="s">
        <v>358</v>
      </c>
      <c r="AT773" s="203" t="s">
        <v>274</v>
      </c>
      <c r="AU773" s="203" t="s">
        <v>84</v>
      </c>
      <c r="AY773" s="17" t="s">
        <v>272</v>
      </c>
      <c r="BE773" s="204">
        <f>IF(N773="základní",J773,0)</f>
        <v>0</v>
      </c>
      <c r="BF773" s="204">
        <f>IF(N773="snížená",J773,0)</f>
        <v>0</v>
      </c>
      <c r="BG773" s="204">
        <f>IF(N773="zákl. přenesená",J773,0)</f>
        <v>0</v>
      </c>
      <c r="BH773" s="204">
        <f>IF(N773="sníž. přenesená",J773,0)</f>
        <v>0</v>
      </c>
      <c r="BI773" s="204">
        <f>IF(N773="nulová",J773,0)</f>
        <v>0</v>
      </c>
      <c r="BJ773" s="17" t="s">
        <v>16</v>
      </c>
      <c r="BK773" s="204">
        <f>ROUND(I773*H773,2)</f>
        <v>0</v>
      </c>
      <c r="BL773" s="17" t="s">
        <v>358</v>
      </c>
      <c r="BM773" s="203" t="s">
        <v>9435</v>
      </c>
    </row>
    <row r="774" spans="1:65" s="2" customFormat="1" ht="11.25">
      <c r="A774" s="34"/>
      <c r="B774" s="35"/>
      <c r="C774" s="36"/>
      <c r="D774" s="205" t="s">
        <v>281</v>
      </c>
      <c r="E774" s="36"/>
      <c r="F774" s="206" t="s">
        <v>9240</v>
      </c>
      <c r="G774" s="36"/>
      <c r="H774" s="36"/>
      <c r="I774" s="207"/>
      <c r="J774" s="36"/>
      <c r="K774" s="36"/>
      <c r="L774" s="39"/>
      <c r="M774" s="208"/>
      <c r="N774" s="209"/>
      <c r="O774" s="71"/>
      <c r="P774" s="71"/>
      <c r="Q774" s="71"/>
      <c r="R774" s="71"/>
      <c r="S774" s="71"/>
      <c r="T774" s="72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T774" s="17" t="s">
        <v>281</v>
      </c>
      <c r="AU774" s="17" t="s">
        <v>84</v>
      </c>
    </row>
    <row r="775" spans="1:65" s="2" customFormat="1" ht="37.9" customHeight="1">
      <c r="A775" s="34"/>
      <c r="B775" s="35"/>
      <c r="C775" s="232" t="s">
        <v>3081</v>
      </c>
      <c r="D775" s="232" t="s">
        <v>394</v>
      </c>
      <c r="E775" s="233" t="s">
        <v>9032</v>
      </c>
      <c r="F775" s="234" t="s">
        <v>9033</v>
      </c>
      <c r="G775" s="235" t="s">
        <v>5242</v>
      </c>
      <c r="H775" s="236">
        <v>1</v>
      </c>
      <c r="I775" s="237"/>
      <c r="J775" s="238">
        <f>ROUND(I775*H775,2)</f>
        <v>0</v>
      </c>
      <c r="K775" s="234" t="s">
        <v>1</v>
      </c>
      <c r="L775" s="239"/>
      <c r="M775" s="240" t="s">
        <v>1</v>
      </c>
      <c r="N775" s="241" t="s">
        <v>41</v>
      </c>
      <c r="O775" s="71"/>
      <c r="P775" s="201">
        <f>O775*H775</f>
        <v>0</v>
      </c>
      <c r="Q775" s="201">
        <v>0</v>
      </c>
      <c r="R775" s="201">
        <f>Q775*H775</f>
        <v>0</v>
      </c>
      <c r="S775" s="201">
        <v>0</v>
      </c>
      <c r="T775" s="202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203" t="s">
        <v>2738</v>
      </c>
      <c r="AT775" s="203" t="s">
        <v>394</v>
      </c>
      <c r="AU775" s="203" t="s">
        <v>84</v>
      </c>
      <c r="AY775" s="17" t="s">
        <v>272</v>
      </c>
      <c r="BE775" s="204">
        <f>IF(N775="základní",J775,0)</f>
        <v>0</v>
      </c>
      <c r="BF775" s="204">
        <f>IF(N775="snížená",J775,0)</f>
        <v>0</v>
      </c>
      <c r="BG775" s="204">
        <f>IF(N775="zákl. přenesená",J775,0)</f>
        <v>0</v>
      </c>
      <c r="BH775" s="204">
        <f>IF(N775="sníž. přenesená",J775,0)</f>
        <v>0</v>
      </c>
      <c r="BI775" s="204">
        <f>IF(N775="nulová",J775,0)</f>
        <v>0</v>
      </c>
      <c r="BJ775" s="17" t="s">
        <v>16</v>
      </c>
      <c r="BK775" s="204">
        <f>ROUND(I775*H775,2)</f>
        <v>0</v>
      </c>
      <c r="BL775" s="17" t="s">
        <v>765</v>
      </c>
      <c r="BM775" s="203" t="s">
        <v>9436</v>
      </c>
    </row>
    <row r="776" spans="1:65" s="14" customFormat="1" ht="11.25">
      <c r="B776" s="221"/>
      <c r="C776" s="222"/>
      <c r="D776" s="212" t="s">
        <v>283</v>
      </c>
      <c r="E776" s="223" t="s">
        <v>1</v>
      </c>
      <c r="F776" s="224" t="s">
        <v>16</v>
      </c>
      <c r="G776" s="222"/>
      <c r="H776" s="225">
        <v>1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84</v>
      </c>
      <c r="AV776" s="14" t="s">
        <v>84</v>
      </c>
      <c r="AW776" s="14" t="s">
        <v>32</v>
      </c>
      <c r="AX776" s="14" t="s">
        <v>16</v>
      </c>
      <c r="AY776" s="231" t="s">
        <v>272</v>
      </c>
    </row>
    <row r="777" spans="1:65" s="2" customFormat="1" ht="33" customHeight="1">
      <c r="A777" s="34"/>
      <c r="B777" s="35"/>
      <c r="C777" s="192" t="s">
        <v>3085</v>
      </c>
      <c r="D777" s="192" t="s">
        <v>274</v>
      </c>
      <c r="E777" s="193" t="s">
        <v>9035</v>
      </c>
      <c r="F777" s="194" t="s">
        <v>9036</v>
      </c>
      <c r="G777" s="195" t="s">
        <v>952</v>
      </c>
      <c r="H777" s="196">
        <v>1</v>
      </c>
      <c r="I777" s="197"/>
      <c r="J777" s="198">
        <f>ROUND(I777*H777,2)</f>
        <v>0</v>
      </c>
      <c r="K777" s="194" t="s">
        <v>278</v>
      </c>
      <c r="L777" s="39"/>
      <c r="M777" s="199" t="s">
        <v>1</v>
      </c>
      <c r="N777" s="200" t="s">
        <v>41</v>
      </c>
      <c r="O777" s="71"/>
      <c r="P777" s="201">
        <f>O777*H777</f>
        <v>0</v>
      </c>
      <c r="Q777" s="201">
        <v>0</v>
      </c>
      <c r="R777" s="201">
        <f>Q777*H777</f>
        <v>0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765</v>
      </c>
      <c r="AT777" s="203" t="s">
        <v>274</v>
      </c>
      <c r="AU777" s="203" t="s">
        <v>84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765</v>
      </c>
      <c r="BM777" s="203" t="s">
        <v>9437</v>
      </c>
    </row>
    <row r="778" spans="1:65" s="2" customFormat="1" ht="11.25">
      <c r="A778" s="34"/>
      <c r="B778" s="35"/>
      <c r="C778" s="36"/>
      <c r="D778" s="205" t="s">
        <v>281</v>
      </c>
      <c r="E778" s="36"/>
      <c r="F778" s="206" t="s">
        <v>9038</v>
      </c>
      <c r="G778" s="36"/>
      <c r="H778" s="36"/>
      <c r="I778" s="207"/>
      <c r="J778" s="36"/>
      <c r="K778" s="36"/>
      <c r="L778" s="39"/>
      <c r="M778" s="208"/>
      <c r="N778" s="209"/>
      <c r="O778" s="71"/>
      <c r="P778" s="71"/>
      <c r="Q778" s="71"/>
      <c r="R778" s="71"/>
      <c r="S778" s="71"/>
      <c r="T778" s="72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7" t="s">
        <v>281</v>
      </c>
      <c r="AU778" s="17" t="s">
        <v>84</v>
      </c>
    </row>
    <row r="779" spans="1:65" s="2" customFormat="1" ht="37.9" customHeight="1">
      <c r="A779" s="34"/>
      <c r="B779" s="35"/>
      <c r="C779" s="232" t="s">
        <v>3092</v>
      </c>
      <c r="D779" s="232" t="s">
        <v>394</v>
      </c>
      <c r="E779" s="233" t="s">
        <v>9039</v>
      </c>
      <c r="F779" s="234" t="s">
        <v>9040</v>
      </c>
      <c r="G779" s="235" t="s">
        <v>5242</v>
      </c>
      <c r="H779" s="236">
        <v>2</v>
      </c>
      <c r="I779" s="237"/>
      <c r="J779" s="238">
        <f>ROUND(I779*H779,2)</f>
        <v>0</v>
      </c>
      <c r="K779" s="234" t="s">
        <v>1</v>
      </c>
      <c r="L779" s="239"/>
      <c r="M779" s="240" t="s">
        <v>1</v>
      </c>
      <c r="N779" s="241" t="s">
        <v>41</v>
      </c>
      <c r="O779" s="71"/>
      <c r="P779" s="201">
        <f>O779*H779</f>
        <v>0</v>
      </c>
      <c r="Q779" s="201">
        <v>0</v>
      </c>
      <c r="R779" s="201">
        <f>Q779*H779</f>
        <v>0</v>
      </c>
      <c r="S779" s="201">
        <v>0</v>
      </c>
      <c r="T779" s="202">
        <f>S779*H779</f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203" t="s">
        <v>2738</v>
      </c>
      <c r="AT779" s="203" t="s">
        <v>394</v>
      </c>
      <c r="AU779" s="203" t="s">
        <v>84</v>
      </c>
      <c r="AY779" s="17" t="s">
        <v>272</v>
      </c>
      <c r="BE779" s="204">
        <f>IF(N779="základní",J779,0)</f>
        <v>0</v>
      </c>
      <c r="BF779" s="204">
        <f>IF(N779="snížená",J779,0)</f>
        <v>0</v>
      </c>
      <c r="BG779" s="204">
        <f>IF(N779="zákl. přenesená",J779,0)</f>
        <v>0</v>
      </c>
      <c r="BH779" s="204">
        <f>IF(N779="sníž. přenesená",J779,0)</f>
        <v>0</v>
      </c>
      <c r="BI779" s="204">
        <f>IF(N779="nulová",J779,0)</f>
        <v>0</v>
      </c>
      <c r="BJ779" s="17" t="s">
        <v>16</v>
      </c>
      <c r="BK779" s="204">
        <f>ROUND(I779*H779,2)</f>
        <v>0</v>
      </c>
      <c r="BL779" s="17" t="s">
        <v>765</v>
      </c>
      <c r="BM779" s="203" t="s">
        <v>9438</v>
      </c>
    </row>
    <row r="780" spans="1:65" s="14" customFormat="1" ht="11.25">
      <c r="B780" s="221"/>
      <c r="C780" s="222"/>
      <c r="D780" s="212" t="s">
        <v>283</v>
      </c>
      <c r="E780" s="223" t="s">
        <v>1</v>
      </c>
      <c r="F780" s="224" t="s">
        <v>84</v>
      </c>
      <c r="G780" s="222"/>
      <c r="H780" s="225">
        <v>2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84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2" customFormat="1" ht="33" customHeight="1">
      <c r="A781" s="34"/>
      <c r="B781" s="35"/>
      <c r="C781" s="192" t="s">
        <v>3101</v>
      </c>
      <c r="D781" s="192" t="s">
        <v>274</v>
      </c>
      <c r="E781" s="193" t="s">
        <v>9042</v>
      </c>
      <c r="F781" s="194" t="s">
        <v>9043</v>
      </c>
      <c r="G781" s="195" t="s">
        <v>952</v>
      </c>
      <c r="H781" s="196">
        <v>2</v>
      </c>
      <c r="I781" s="197"/>
      <c r="J781" s="198">
        <f>ROUND(I781*H781,2)</f>
        <v>0</v>
      </c>
      <c r="K781" s="194" t="s">
        <v>278</v>
      </c>
      <c r="L781" s="39"/>
      <c r="M781" s="199" t="s">
        <v>1</v>
      </c>
      <c r="N781" s="200" t="s">
        <v>41</v>
      </c>
      <c r="O781" s="71"/>
      <c r="P781" s="201">
        <f>O781*H781</f>
        <v>0</v>
      </c>
      <c r="Q781" s="201">
        <v>0</v>
      </c>
      <c r="R781" s="201">
        <f>Q781*H781</f>
        <v>0</v>
      </c>
      <c r="S781" s="201">
        <v>0</v>
      </c>
      <c r="T781" s="202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3" t="s">
        <v>765</v>
      </c>
      <c r="AT781" s="203" t="s">
        <v>274</v>
      </c>
      <c r="AU781" s="203" t="s">
        <v>84</v>
      </c>
      <c r="AY781" s="17" t="s">
        <v>272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7" t="s">
        <v>16</v>
      </c>
      <c r="BK781" s="204">
        <f>ROUND(I781*H781,2)</f>
        <v>0</v>
      </c>
      <c r="BL781" s="17" t="s">
        <v>765</v>
      </c>
      <c r="BM781" s="203" t="s">
        <v>9439</v>
      </c>
    </row>
    <row r="782" spans="1:65" s="2" customFormat="1" ht="11.25">
      <c r="A782" s="34"/>
      <c r="B782" s="35"/>
      <c r="C782" s="36"/>
      <c r="D782" s="205" t="s">
        <v>281</v>
      </c>
      <c r="E782" s="36"/>
      <c r="F782" s="206" t="s">
        <v>9045</v>
      </c>
      <c r="G782" s="36"/>
      <c r="H782" s="36"/>
      <c r="I782" s="207"/>
      <c r="J782" s="36"/>
      <c r="K782" s="36"/>
      <c r="L782" s="39"/>
      <c r="M782" s="208"/>
      <c r="N782" s="209"/>
      <c r="O782" s="71"/>
      <c r="P782" s="71"/>
      <c r="Q782" s="71"/>
      <c r="R782" s="71"/>
      <c r="S782" s="71"/>
      <c r="T782" s="72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7" t="s">
        <v>281</v>
      </c>
      <c r="AU782" s="17" t="s">
        <v>84</v>
      </c>
    </row>
    <row r="783" spans="1:65" s="2" customFormat="1" ht="24.2" customHeight="1">
      <c r="A783" s="34"/>
      <c r="B783" s="35"/>
      <c r="C783" s="232" t="s">
        <v>3107</v>
      </c>
      <c r="D783" s="232" t="s">
        <v>394</v>
      </c>
      <c r="E783" s="233" t="s">
        <v>9046</v>
      </c>
      <c r="F783" s="234" t="s">
        <v>9047</v>
      </c>
      <c r="G783" s="235" t="s">
        <v>5242</v>
      </c>
      <c r="H783" s="236">
        <v>3</v>
      </c>
      <c r="I783" s="237"/>
      <c r="J783" s="238">
        <f>ROUND(I783*H783,2)</f>
        <v>0</v>
      </c>
      <c r="K783" s="234" t="s">
        <v>1</v>
      </c>
      <c r="L783" s="239"/>
      <c r="M783" s="240" t="s">
        <v>1</v>
      </c>
      <c r="N783" s="241" t="s">
        <v>41</v>
      </c>
      <c r="O783" s="71"/>
      <c r="P783" s="201">
        <f>O783*H783</f>
        <v>0</v>
      </c>
      <c r="Q783" s="201">
        <v>0</v>
      </c>
      <c r="R783" s="201">
        <f>Q783*H783</f>
        <v>0</v>
      </c>
      <c r="S783" s="201">
        <v>0</v>
      </c>
      <c r="T783" s="202">
        <f>S783*H783</f>
        <v>0</v>
      </c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R783" s="203" t="s">
        <v>1541</v>
      </c>
      <c r="AT783" s="203" t="s">
        <v>394</v>
      </c>
      <c r="AU783" s="203" t="s">
        <v>84</v>
      </c>
      <c r="AY783" s="17" t="s">
        <v>272</v>
      </c>
      <c r="BE783" s="204">
        <f>IF(N783="základní",J783,0)</f>
        <v>0</v>
      </c>
      <c r="BF783" s="204">
        <f>IF(N783="snížená",J783,0)</f>
        <v>0</v>
      </c>
      <c r="BG783" s="204">
        <f>IF(N783="zákl. přenesená",J783,0)</f>
        <v>0</v>
      </c>
      <c r="BH783" s="204">
        <f>IF(N783="sníž. přenesená",J783,0)</f>
        <v>0</v>
      </c>
      <c r="BI783" s="204">
        <f>IF(N783="nulová",J783,0)</f>
        <v>0</v>
      </c>
      <c r="BJ783" s="17" t="s">
        <v>16</v>
      </c>
      <c r="BK783" s="204">
        <f>ROUND(I783*H783,2)</f>
        <v>0</v>
      </c>
      <c r="BL783" s="17" t="s">
        <v>1541</v>
      </c>
      <c r="BM783" s="203" t="s">
        <v>9440</v>
      </c>
    </row>
    <row r="784" spans="1:65" s="14" customFormat="1" ht="11.25">
      <c r="B784" s="221"/>
      <c r="C784" s="222"/>
      <c r="D784" s="212" t="s">
        <v>283</v>
      </c>
      <c r="E784" s="223" t="s">
        <v>1</v>
      </c>
      <c r="F784" s="224" t="s">
        <v>291</v>
      </c>
      <c r="G784" s="222"/>
      <c r="H784" s="225">
        <v>3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84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2" customFormat="1" ht="24.2" customHeight="1">
      <c r="A785" s="34"/>
      <c r="B785" s="35"/>
      <c r="C785" s="192" t="s">
        <v>3112</v>
      </c>
      <c r="D785" s="192" t="s">
        <v>274</v>
      </c>
      <c r="E785" s="193" t="s">
        <v>9049</v>
      </c>
      <c r="F785" s="194" t="s">
        <v>9050</v>
      </c>
      <c r="G785" s="195" t="s">
        <v>952</v>
      </c>
      <c r="H785" s="196">
        <v>3</v>
      </c>
      <c r="I785" s="197"/>
      <c r="J785" s="198">
        <f>ROUND(I785*H785,2)</f>
        <v>0</v>
      </c>
      <c r="K785" s="194" t="s">
        <v>278</v>
      </c>
      <c r="L785" s="39"/>
      <c r="M785" s="199" t="s">
        <v>1</v>
      </c>
      <c r="N785" s="200" t="s">
        <v>41</v>
      </c>
      <c r="O785" s="71"/>
      <c r="P785" s="201">
        <f>O785*H785</f>
        <v>0</v>
      </c>
      <c r="Q785" s="201">
        <v>0</v>
      </c>
      <c r="R785" s="201">
        <f>Q785*H785</f>
        <v>0</v>
      </c>
      <c r="S785" s="201">
        <v>0</v>
      </c>
      <c r="T785" s="202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203" t="s">
        <v>358</v>
      </c>
      <c r="AT785" s="203" t="s">
        <v>274</v>
      </c>
      <c r="AU785" s="203" t="s">
        <v>84</v>
      </c>
      <c r="AY785" s="17" t="s">
        <v>272</v>
      </c>
      <c r="BE785" s="204">
        <f>IF(N785="základní",J785,0)</f>
        <v>0</v>
      </c>
      <c r="BF785" s="204">
        <f>IF(N785="snížená",J785,0)</f>
        <v>0</v>
      </c>
      <c r="BG785" s="204">
        <f>IF(N785="zákl. přenesená",J785,0)</f>
        <v>0</v>
      </c>
      <c r="BH785" s="204">
        <f>IF(N785="sníž. přenesená",J785,0)</f>
        <v>0</v>
      </c>
      <c r="BI785" s="204">
        <f>IF(N785="nulová",J785,0)</f>
        <v>0</v>
      </c>
      <c r="BJ785" s="17" t="s">
        <v>16</v>
      </c>
      <c r="BK785" s="204">
        <f>ROUND(I785*H785,2)</f>
        <v>0</v>
      </c>
      <c r="BL785" s="17" t="s">
        <v>358</v>
      </c>
      <c r="BM785" s="203" t="s">
        <v>9441</v>
      </c>
    </row>
    <row r="786" spans="1:65" s="2" customFormat="1" ht="11.25">
      <c r="A786" s="34"/>
      <c r="B786" s="35"/>
      <c r="C786" s="36"/>
      <c r="D786" s="205" t="s">
        <v>281</v>
      </c>
      <c r="E786" s="36"/>
      <c r="F786" s="206" t="s">
        <v>9052</v>
      </c>
      <c r="G786" s="36"/>
      <c r="H786" s="36"/>
      <c r="I786" s="207"/>
      <c r="J786" s="36"/>
      <c r="K786" s="36"/>
      <c r="L786" s="39"/>
      <c r="M786" s="208"/>
      <c r="N786" s="209"/>
      <c r="O786" s="71"/>
      <c r="P786" s="71"/>
      <c r="Q786" s="71"/>
      <c r="R786" s="71"/>
      <c r="S786" s="71"/>
      <c r="T786" s="72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281</v>
      </c>
      <c r="AU786" s="17" t="s">
        <v>84</v>
      </c>
    </row>
    <row r="787" spans="1:65" s="2" customFormat="1" ht="24.2" customHeight="1">
      <c r="A787" s="34"/>
      <c r="B787" s="35"/>
      <c r="C787" s="232" t="s">
        <v>3122</v>
      </c>
      <c r="D787" s="232" t="s">
        <v>394</v>
      </c>
      <c r="E787" s="233" t="s">
        <v>9147</v>
      </c>
      <c r="F787" s="234" t="s">
        <v>9148</v>
      </c>
      <c r="G787" s="235" t="s">
        <v>5242</v>
      </c>
      <c r="H787" s="236">
        <v>1</v>
      </c>
      <c r="I787" s="237"/>
      <c r="J787" s="238">
        <f>ROUND(I787*H787,2)</f>
        <v>0</v>
      </c>
      <c r="K787" s="234" t="s">
        <v>1</v>
      </c>
      <c r="L787" s="239"/>
      <c r="M787" s="240" t="s">
        <v>1</v>
      </c>
      <c r="N787" s="241" t="s">
        <v>41</v>
      </c>
      <c r="O787" s="71"/>
      <c r="P787" s="201">
        <f>O787*H787</f>
        <v>0</v>
      </c>
      <c r="Q787" s="201">
        <v>0</v>
      </c>
      <c r="R787" s="201">
        <f>Q787*H787</f>
        <v>0</v>
      </c>
      <c r="S787" s="201">
        <v>0</v>
      </c>
      <c r="T787" s="202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203" t="s">
        <v>1541</v>
      </c>
      <c r="AT787" s="203" t="s">
        <v>394</v>
      </c>
      <c r="AU787" s="203" t="s">
        <v>84</v>
      </c>
      <c r="AY787" s="17" t="s">
        <v>272</v>
      </c>
      <c r="BE787" s="204">
        <f>IF(N787="základní",J787,0)</f>
        <v>0</v>
      </c>
      <c r="BF787" s="204">
        <f>IF(N787="snížená",J787,0)</f>
        <v>0</v>
      </c>
      <c r="BG787" s="204">
        <f>IF(N787="zákl. přenesená",J787,0)</f>
        <v>0</v>
      </c>
      <c r="BH787" s="204">
        <f>IF(N787="sníž. přenesená",J787,0)</f>
        <v>0</v>
      </c>
      <c r="BI787" s="204">
        <f>IF(N787="nulová",J787,0)</f>
        <v>0</v>
      </c>
      <c r="BJ787" s="17" t="s">
        <v>16</v>
      </c>
      <c r="BK787" s="204">
        <f>ROUND(I787*H787,2)</f>
        <v>0</v>
      </c>
      <c r="BL787" s="17" t="s">
        <v>1541</v>
      </c>
      <c r="BM787" s="203" t="s">
        <v>9442</v>
      </c>
    </row>
    <row r="788" spans="1:65" s="14" customFormat="1" ht="11.25">
      <c r="B788" s="221"/>
      <c r="C788" s="222"/>
      <c r="D788" s="212" t="s">
        <v>283</v>
      </c>
      <c r="E788" s="223" t="s">
        <v>1</v>
      </c>
      <c r="F788" s="224" t="s">
        <v>16</v>
      </c>
      <c r="G788" s="222"/>
      <c r="H788" s="225">
        <v>1</v>
      </c>
      <c r="I788" s="226"/>
      <c r="J788" s="222"/>
      <c r="K788" s="222"/>
      <c r="L788" s="227"/>
      <c r="M788" s="228"/>
      <c r="N788" s="229"/>
      <c r="O788" s="229"/>
      <c r="P788" s="229"/>
      <c r="Q788" s="229"/>
      <c r="R788" s="229"/>
      <c r="S788" s="229"/>
      <c r="T788" s="230"/>
      <c r="AT788" s="231" t="s">
        <v>283</v>
      </c>
      <c r="AU788" s="231" t="s">
        <v>84</v>
      </c>
      <c r="AV788" s="14" t="s">
        <v>84</v>
      </c>
      <c r="AW788" s="14" t="s">
        <v>32</v>
      </c>
      <c r="AX788" s="14" t="s">
        <v>76</v>
      </c>
      <c r="AY788" s="231" t="s">
        <v>272</v>
      </c>
    </row>
    <row r="789" spans="1:65" s="2" customFormat="1" ht="24.2" customHeight="1">
      <c r="A789" s="34"/>
      <c r="B789" s="35"/>
      <c r="C789" s="232" t="s">
        <v>3136</v>
      </c>
      <c r="D789" s="232" t="s">
        <v>394</v>
      </c>
      <c r="E789" s="233" t="s">
        <v>9069</v>
      </c>
      <c r="F789" s="234" t="s">
        <v>9070</v>
      </c>
      <c r="G789" s="235" t="s">
        <v>5242</v>
      </c>
      <c r="H789" s="236">
        <v>2</v>
      </c>
      <c r="I789" s="237"/>
      <c r="J789" s="238">
        <f>ROUND(I789*H789,2)</f>
        <v>0</v>
      </c>
      <c r="K789" s="234" t="s">
        <v>1</v>
      </c>
      <c r="L789" s="239"/>
      <c r="M789" s="240" t="s">
        <v>1</v>
      </c>
      <c r="N789" s="241" t="s">
        <v>41</v>
      </c>
      <c r="O789" s="71"/>
      <c r="P789" s="201">
        <f>O789*H789</f>
        <v>0</v>
      </c>
      <c r="Q789" s="201">
        <v>0</v>
      </c>
      <c r="R789" s="201">
        <f>Q789*H789</f>
        <v>0</v>
      </c>
      <c r="S789" s="201">
        <v>0</v>
      </c>
      <c r="T789" s="202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203" t="s">
        <v>1541</v>
      </c>
      <c r="AT789" s="203" t="s">
        <v>394</v>
      </c>
      <c r="AU789" s="203" t="s">
        <v>84</v>
      </c>
      <c r="AY789" s="17" t="s">
        <v>272</v>
      </c>
      <c r="BE789" s="204">
        <f>IF(N789="základní",J789,0)</f>
        <v>0</v>
      </c>
      <c r="BF789" s="204">
        <f>IF(N789="snížená",J789,0)</f>
        <v>0</v>
      </c>
      <c r="BG789" s="204">
        <f>IF(N789="zákl. přenesená",J789,0)</f>
        <v>0</v>
      </c>
      <c r="BH789" s="204">
        <f>IF(N789="sníž. přenesená",J789,0)</f>
        <v>0</v>
      </c>
      <c r="BI789" s="204">
        <f>IF(N789="nulová",J789,0)</f>
        <v>0</v>
      </c>
      <c r="BJ789" s="17" t="s">
        <v>16</v>
      </c>
      <c r="BK789" s="204">
        <f>ROUND(I789*H789,2)</f>
        <v>0</v>
      </c>
      <c r="BL789" s="17" t="s">
        <v>1541</v>
      </c>
      <c r="BM789" s="203" t="s">
        <v>9443</v>
      </c>
    </row>
    <row r="790" spans="1:65" s="14" customFormat="1" ht="11.25">
      <c r="B790" s="221"/>
      <c r="C790" s="222"/>
      <c r="D790" s="212" t="s">
        <v>283</v>
      </c>
      <c r="E790" s="223" t="s">
        <v>1</v>
      </c>
      <c r="F790" s="224" t="s">
        <v>84</v>
      </c>
      <c r="G790" s="222"/>
      <c r="H790" s="225">
        <v>2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283</v>
      </c>
      <c r="AU790" s="231" t="s">
        <v>84</v>
      </c>
      <c r="AV790" s="14" t="s">
        <v>84</v>
      </c>
      <c r="AW790" s="14" t="s">
        <v>32</v>
      </c>
      <c r="AX790" s="14" t="s">
        <v>76</v>
      </c>
      <c r="AY790" s="231" t="s">
        <v>272</v>
      </c>
    </row>
    <row r="791" spans="1:65" s="2" customFormat="1" ht="24.2" customHeight="1">
      <c r="A791" s="34"/>
      <c r="B791" s="35"/>
      <c r="C791" s="232" t="s">
        <v>3142</v>
      </c>
      <c r="D791" s="232" t="s">
        <v>394</v>
      </c>
      <c r="E791" s="233" t="s">
        <v>9072</v>
      </c>
      <c r="F791" s="234" t="s">
        <v>9073</v>
      </c>
      <c r="G791" s="235" t="s">
        <v>5242</v>
      </c>
      <c r="H791" s="236">
        <v>23</v>
      </c>
      <c r="I791" s="237"/>
      <c r="J791" s="238">
        <f>ROUND(I791*H791,2)</f>
        <v>0</v>
      </c>
      <c r="K791" s="234" t="s">
        <v>1</v>
      </c>
      <c r="L791" s="239"/>
      <c r="M791" s="240" t="s">
        <v>1</v>
      </c>
      <c r="N791" s="241" t="s">
        <v>41</v>
      </c>
      <c r="O791" s="71"/>
      <c r="P791" s="201">
        <f>O791*H791</f>
        <v>0</v>
      </c>
      <c r="Q791" s="201">
        <v>0</v>
      </c>
      <c r="R791" s="201">
        <f>Q791*H791</f>
        <v>0</v>
      </c>
      <c r="S791" s="201">
        <v>0</v>
      </c>
      <c r="T791" s="202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203" t="s">
        <v>1541</v>
      </c>
      <c r="AT791" s="203" t="s">
        <v>394</v>
      </c>
      <c r="AU791" s="203" t="s">
        <v>84</v>
      </c>
      <c r="AY791" s="17" t="s">
        <v>272</v>
      </c>
      <c r="BE791" s="204">
        <f>IF(N791="základní",J791,0)</f>
        <v>0</v>
      </c>
      <c r="BF791" s="204">
        <f>IF(N791="snížená",J791,0)</f>
        <v>0</v>
      </c>
      <c r="BG791" s="204">
        <f>IF(N791="zákl. přenesená",J791,0)</f>
        <v>0</v>
      </c>
      <c r="BH791" s="204">
        <f>IF(N791="sníž. přenesená",J791,0)</f>
        <v>0</v>
      </c>
      <c r="BI791" s="204">
        <f>IF(N791="nulová",J791,0)</f>
        <v>0</v>
      </c>
      <c r="BJ791" s="17" t="s">
        <v>16</v>
      </c>
      <c r="BK791" s="204">
        <f>ROUND(I791*H791,2)</f>
        <v>0</v>
      </c>
      <c r="BL791" s="17" t="s">
        <v>1541</v>
      </c>
      <c r="BM791" s="203" t="s">
        <v>9444</v>
      </c>
    </row>
    <row r="792" spans="1:65" s="14" customFormat="1" ht="11.25">
      <c r="B792" s="221"/>
      <c r="C792" s="222"/>
      <c r="D792" s="212" t="s">
        <v>283</v>
      </c>
      <c r="E792" s="223" t="s">
        <v>1</v>
      </c>
      <c r="F792" s="224" t="s">
        <v>9445</v>
      </c>
      <c r="G792" s="222"/>
      <c r="H792" s="225">
        <v>23</v>
      </c>
      <c r="I792" s="226"/>
      <c r="J792" s="222"/>
      <c r="K792" s="222"/>
      <c r="L792" s="227"/>
      <c r="M792" s="228"/>
      <c r="N792" s="229"/>
      <c r="O792" s="229"/>
      <c r="P792" s="229"/>
      <c r="Q792" s="229"/>
      <c r="R792" s="229"/>
      <c r="S792" s="229"/>
      <c r="T792" s="230"/>
      <c r="AT792" s="231" t="s">
        <v>283</v>
      </c>
      <c r="AU792" s="231" t="s">
        <v>84</v>
      </c>
      <c r="AV792" s="14" t="s">
        <v>84</v>
      </c>
      <c r="AW792" s="14" t="s">
        <v>32</v>
      </c>
      <c r="AX792" s="14" t="s">
        <v>76</v>
      </c>
      <c r="AY792" s="231" t="s">
        <v>272</v>
      </c>
    </row>
    <row r="793" spans="1:65" s="2" customFormat="1" ht="24.2" customHeight="1">
      <c r="A793" s="34"/>
      <c r="B793" s="35"/>
      <c r="C793" s="232" t="s">
        <v>3156</v>
      </c>
      <c r="D793" s="232" t="s">
        <v>394</v>
      </c>
      <c r="E793" s="233" t="s">
        <v>9076</v>
      </c>
      <c r="F793" s="234" t="s">
        <v>9077</v>
      </c>
      <c r="G793" s="235" t="s">
        <v>5242</v>
      </c>
      <c r="H793" s="236">
        <v>2</v>
      </c>
      <c r="I793" s="237"/>
      <c r="J793" s="238">
        <f>ROUND(I793*H793,2)</f>
        <v>0</v>
      </c>
      <c r="K793" s="234" t="s">
        <v>1</v>
      </c>
      <c r="L793" s="239"/>
      <c r="M793" s="240" t="s">
        <v>1</v>
      </c>
      <c r="N793" s="241" t="s">
        <v>41</v>
      </c>
      <c r="O793" s="71"/>
      <c r="P793" s="201">
        <f>O793*H793</f>
        <v>0</v>
      </c>
      <c r="Q793" s="201">
        <v>0</v>
      </c>
      <c r="R793" s="201">
        <f>Q793*H793</f>
        <v>0</v>
      </c>
      <c r="S793" s="201">
        <v>0</v>
      </c>
      <c r="T793" s="202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203" t="s">
        <v>1541</v>
      </c>
      <c r="AT793" s="203" t="s">
        <v>394</v>
      </c>
      <c r="AU793" s="203" t="s">
        <v>84</v>
      </c>
      <c r="AY793" s="17" t="s">
        <v>272</v>
      </c>
      <c r="BE793" s="204">
        <f>IF(N793="základní",J793,0)</f>
        <v>0</v>
      </c>
      <c r="BF793" s="204">
        <f>IF(N793="snížená",J793,0)</f>
        <v>0</v>
      </c>
      <c r="BG793" s="204">
        <f>IF(N793="zákl. přenesená",J793,0)</f>
        <v>0</v>
      </c>
      <c r="BH793" s="204">
        <f>IF(N793="sníž. přenesená",J793,0)</f>
        <v>0</v>
      </c>
      <c r="BI793" s="204">
        <f>IF(N793="nulová",J793,0)</f>
        <v>0</v>
      </c>
      <c r="BJ793" s="17" t="s">
        <v>16</v>
      </c>
      <c r="BK793" s="204">
        <f>ROUND(I793*H793,2)</f>
        <v>0</v>
      </c>
      <c r="BL793" s="17" t="s">
        <v>1541</v>
      </c>
      <c r="BM793" s="203" t="s">
        <v>9446</v>
      </c>
    </row>
    <row r="794" spans="1:65" s="14" customFormat="1" ht="11.25">
      <c r="B794" s="221"/>
      <c r="C794" s="222"/>
      <c r="D794" s="212" t="s">
        <v>283</v>
      </c>
      <c r="E794" s="223" t="s">
        <v>1</v>
      </c>
      <c r="F794" s="224" t="s">
        <v>84</v>
      </c>
      <c r="G794" s="222"/>
      <c r="H794" s="225">
        <v>2</v>
      </c>
      <c r="I794" s="226"/>
      <c r="J794" s="222"/>
      <c r="K794" s="222"/>
      <c r="L794" s="227"/>
      <c r="M794" s="228"/>
      <c r="N794" s="229"/>
      <c r="O794" s="229"/>
      <c r="P794" s="229"/>
      <c r="Q794" s="229"/>
      <c r="R794" s="229"/>
      <c r="S794" s="229"/>
      <c r="T794" s="230"/>
      <c r="AT794" s="231" t="s">
        <v>283</v>
      </c>
      <c r="AU794" s="231" t="s">
        <v>84</v>
      </c>
      <c r="AV794" s="14" t="s">
        <v>84</v>
      </c>
      <c r="AW794" s="14" t="s">
        <v>32</v>
      </c>
      <c r="AX794" s="14" t="s">
        <v>76</v>
      </c>
      <c r="AY794" s="231" t="s">
        <v>272</v>
      </c>
    </row>
    <row r="795" spans="1:65" s="2" customFormat="1" ht="24.2" customHeight="1">
      <c r="A795" s="34"/>
      <c r="B795" s="35"/>
      <c r="C795" s="192" t="s">
        <v>3162</v>
      </c>
      <c r="D795" s="192" t="s">
        <v>274</v>
      </c>
      <c r="E795" s="193" t="s">
        <v>9082</v>
      </c>
      <c r="F795" s="194" t="s">
        <v>9083</v>
      </c>
      <c r="G795" s="195" t="s">
        <v>952</v>
      </c>
      <c r="H795" s="196">
        <v>28</v>
      </c>
      <c r="I795" s="197"/>
      <c r="J795" s="198">
        <f>ROUND(I795*H795,2)</f>
        <v>0</v>
      </c>
      <c r="K795" s="194" t="s">
        <v>278</v>
      </c>
      <c r="L795" s="39"/>
      <c r="M795" s="199" t="s">
        <v>1</v>
      </c>
      <c r="N795" s="200" t="s">
        <v>41</v>
      </c>
      <c r="O795" s="71"/>
      <c r="P795" s="201">
        <f>O795*H795</f>
        <v>0</v>
      </c>
      <c r="Q795" s="201">
        <v>0</v>
      </c>
      <c r="R795" s="201">
        <f>Q795*H795</f>
        <v>0</v>
      </c>
      <c r="S795" s="201">
        <v>0</v>
      </c>
      <c r="T795" s="202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3" t="s">
        <v>765</v>
      </c>
      <c r="AT795" s="203" t="s">
        <v>274</v>
      </c>
      <c r="AU795" s="203" t="s">
        <v>84</v>
      </c>
      <c r="AY795" s="17" t="s">
        <v>272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17" t="s">
        <v>16</v>
      </c>
      <c r="BK795" s="204">
        <f>ROUND(I795*H795,2)</f>
        <v>0</v>
      </c>
      <c r="BL795" s="17" t="s">
        <v>765</v>
      </c>
      <c r="BM795" s="203" t="s">
        <v>9447</v>
      </c>
    </row>
    <row r="796" spans="1:65" s="2" customFormat="1" ht="11.25">
      <c r="A796" s="34"/>
      <c r="B796" s="35"/>
      <c r="C796" s="36"/>
      <c r="D796" s="205" t="s">
        <v>281</v>
      </c>
      <c r="E796" s="36"/>
      <c r="F796" s="206" t="s">
        <v>9085</v>
      </c>
      <c r="G796" s="36"/>
      <c r="H796" s="36"/>
      <c r="I796" s="207"/>
      <c r="J796" s="36"/>
      <c r="K796" s="36"/>
      <c r="L796" s="39"/>
      <c r="M796" s="208"/>
      <c r="N796" s="209"/>
      <c r="O796" s="71"/>
      <c r="P796" s="71"/>
      <c r="Q796" s="71"/>
      <c r="R796" s="71"/>
      <c r="S796" s="71"/>
      <c r="T796" s="72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T796" s="17" t="s">
        <v>281</v>
      </c>
      <c r="AU796" s="17" t="s">
        <v>84</v>
      </c>
    </row>
    <row r="797" spans="1:65" s="2" customFormat="1" ht="24.2" customHeight="1">
      <c r="A797" s="34"/>
      <c r="B797" s="35"/>
      <c r="C797" s="232" t="s">
        <v>3168</v>
      </c>
      <c r="D797" s="232" t="s">
        <v>394</v>
      </c>
      <c r="E797" s="233" t="s">
        <v>9158</v>
      </c>
      <c r="F797" s="234" t="s">
        <v>9159</v>
      </c>
      <c r="G797" s="235" t="s">
        <v>5242</v>
      </c>
      <c r="H797" s="236">
        <v>2</v>
      </c>
      <c r="I797" s="237"/>
      <c r="J797" s="238">
        <f>ROUND(I797*H797,2)</f>
        <v>0</v>
      </c>
      <c r="K797" s="234" t="s">
        <v>1</v>
      </c>
      <c r="L797" s="239"/>
      <c r="M797" s="240" t="s">
        <v>1</v>
      </c>
      <c r="N797" s="241" t="s">
        <v>41</v>
      </c>
      <c r="O797" s="71"/>
      <c r="P797" s="201">
        <f>O797*H797</f>
        <v>0</v>
      </c>
      <c r="Q797" s="201">
        <v>0</v>
      </c>
      <c r="R797" s="201">
        <f>Q797*H797</f>
        <v>0</v>
      </c>
      <c r="S797" s="201">
        <v>0</v>
      </c>
      <c r="T797" s="202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03" t="s">
        <v>1541</v>
      </c>
      <c r="AT797" s="203" t="s">
        <v>394</v>
      </c>
      <c r="AU797" s="203" t="s">
        <v>84</v>
      </c>
      <c r="AY797" s="17" t="s">
        <v>272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17" t="s">
        <v>16</v>
      </c>
      <c r="BK797" s="204">
        <f>ROUND(I797*H797,2)</f>
        <v>0</v>
      </c>
      <c r="BL797" s="17" t="s">
        <v>1541</v>
      </c>
      <c r="BM797" s="203" t="s">
        <v>9448</v>
      </c>
    </row>
    <row r="798" spans="1:65" s="14" customFormat="1" ht="11.25">
      <c r="B798" s="221"/>
      <c r="C798" s="222"/>
      <c r="D798" s="212" t="s">
        <v>283</v>
      </c>
      <c r="E798" s="223" t="s">
        <v>1</v>
      </c>
      <c r="F798" s="224" t="s">
        <v>84</v>
      </c>
      <c r="G798" s="222"/>
      <c r="H798" s="225">
        <v>2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283</v>
      </c>
      <c r="AU798" s="231" t="s">
        <v>84</v>
      </c>
      <c r="AV798" s="14" t="s">
        <v>84</v>
      </c>
      <c r="AW798" s="14" t="s">
        <v>32</v>
      </c>
      <c r="AX798" s="14" t="s">
        <v>76</v>
      </c>
      <c r="AY798" s="231" t="s">
        <v>272</v>
      </c>
    </row>
    <row r="799" spans="1:65" s="2" customFormat="1" ht="24.2" customHeight="1">
      <c r="A799" s="34"/>
      <c r="B799" s="35"/>
      <c r="C799" s="232" t="s">
        <v>3174</v>
      </c>
      <c r="D799" s="232" t="s">
        <v>394</v>
      </c>
      <c r="E799" s="233" t="s">
        <v>9161</v>
      </c>
      <c r="F799" s="234" t="s">
        <v>9162</v>
      </c>
      <c r="G799" s="235" t="s">
        <v>5242</v>
      </c>
      <c r="H799" s="236">
        <v>2</v>
      </c>
      <c r="I799" s="237"/>
      <c r="J799" s="238">
        <f>ROUND(I799*H799,2)</f>
        <v>0</v>
      </c>
      <c r="K799" s="234" t="s">
        <v>1</v>
      </c>
      <c r="L799" s="239"/>
      <c r="M799" s="240" t="s">
        <v>1</v>
      </c>
      <c r="N799" s="241" t="s">
        <v>41</v>
      </c>
      <c r="O799" s="71"/>
      <c r="P799" s="201">
        <f>O799*H799</f>
        <v>0</v>
      </c>
      <c r="Q799" s="201">
        <v>0</v>
      </c>
      <c r="R799" s="201">
        <f>Q799*H799</f>
        <v>0</v>
      </c>
      <c r="S799" s="201">
        <v>0</v>
      </c>
      <c r="T799" s="202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203" t="s">
        <v>1541</v>
      </c>
      <c r="AT799" s="203" t="s">
        <v>394</v>
      </c>
      <c r="AU799" s="203" t="s">
        <v>84</v>
      </c>
      <c r="AY799" s="17" t="s">
        <v>272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7" t="s">
        <v>16</v>
      </c>
      <c r="BK799" s="204">
        <f>ROUND(I799*H799,2)</f>
        <v>0</v>
      </c>
      <c r="BL799" s="17" t="s">
        <v>1541</v>
      </c>
      <c r="BM799" s="203" t="s">
        <v>9449</v>
      </c>
    </row>
    <row r="800" spans="1:65" s="14" customFormat="1" ht="11.25">
      <c r="B800" s="221"/>
      <c r="C800" s="222"/>
      <c r="D800" s="212" t="s">
        <v>283</v>
      </c>
      <c r="E800" s="223" t="s">
        <v>1</v>
      </c>
      <c r="F800" s="224" t="s">
        <v>84</v>
      </c>
      <c r="G800" s="222"/>
      <c r="H800" s="225">
        <v>2</v>
      </c>
      <c r="I800" s="226"/>
      <c r="J800" s="222"/>
      <c r="K800" s="222"/>
      <c r="L800" s="227"/>
      <c r="M800" s="228"/>
      <c r="N800" s="229"/>
      <c r="O800" s="229"/>
      <c r="P800" s="229"/>
      <c r="Q800" s="229"/>
      <c r="R800" s="229"/>
      <c r="S800" s="229"/>
      <c r="T800" s="230"/>
      <c r="AT800" s="231" t="s">
        <v>283</v>
      </c>
      <c r="AU800" s="231" t="s">
        <v>84</v>
      </c>
      <c r="AV800" s="14" t="s">
        <v>84</v>
      </c>
      <c r="AW800" s="14" t="s">
        <v>32</v>
      </c>
      <c r="AX800" s="14" t="s">
        <v>76</v>
      </c>
      <c r="AY800" s="231" t="s">
        <v>272</v>
      </c>
    </row>
    <row r="801" spans="1:65" s="2" customFormat="1" ht="24.2" customHeight="1">
      <c r="A801" s="34"/>
      <c r="B801" s="35"/>
      <c r="C801" s="192" t="s">
        <v>3180</v>
      </c>
      <c r="D801" s="192" t="s">
        <v>274</v>
      </c>
      <c r="E801" s="193" t="s">
        <v>9089</v>
      </c>
      <c r="F801" s="194" t="s">
        <v>9090</v>
      </c>
      <c r="G801" s="195" t="s">
        <v>952</v>
      </c>
      <c r="H801" s="196">
        <v>4</v>
      </c>
      <c r="I801" s="197"/>
      <c r="J801" s="198">
        <f>ROUND(I801*H801,2)</f>
        <v>0</v>
      </c>
      <c r="K801" s="194" t="s">
        <v>278</v>
      </c>
      <c r="L801" s="39"/>
      <c r="M801" s="199" t="s">
        <v>1</v>
      </c>
      <c r="N801" s="200" t="s">
        <v>41</v>
      </c>
      <c r="O801" s="71"/>
      <c r="P801" s="201">
        <f>O801*H801</f>
        <v>0</v>
      </c>
      <c r="Q801" s="201">
        <v>0</v>
      </c>
      <c r="R801" s="201">
        <f>Q801*H801</f>
        <v>0</v>
      </c>
      <c r="S801" s="201">
        <v>0</v>
      </c>
      <c r="T801" s="202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203" t="s">
        <v>765</v>
      </c>
      <c r="AT801" s="203" t="s">
        <v>274</v>
      </c>
      <c r="AU801" s="203" t="s">
        <v>84</v>
      </c>
      <c r="AY801" s="17" t="s">
        <v>272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17" t="s">
        <v>16</v>
      </c>
      <c r="BK801" s="204">
        <f>ROUND(I801*H801,2)</f>
        <v>0</v>
      </c>
      <c r="BL801" s="17" t="s">
        <v>765</v>
      </c>
      <c r="BM801" s="203" t="s">
        <v>9450</v>
      </c>
    </row>
    <row r="802" spans="1:65" s="2" customFormat="1" ht="11.25">
      <c r="A802" s="34"/>
      <c r="B802" s="35"/>
      <c r="C802" s="36"/>
      <c r="D802" s="205" t="s">
        <v>281</v>
      </c>
      <c r="E802" s="36"/>
      <c r="F802" s="206" t="s">
        <v>9092</v>
      </c>
      <c r="G802" s="36"/>
      <c r="H802" s="36"/>
      <c r="I802" s="207"/>
      <c r="J802" s="36"/>
      <c r="K802" s="36"/>
      <c r="L802" s="39"/>
      <c r="M802" s="208"/>
      <c r="N802" s="209"/>
      <c r="O802" s="71"/>
      <c r="P802" s="71"/>
      <c r="Q802" s="71"/>
      <c r="R802" s="71"/>
      <c r="S802" s="71"/>
      <c r="T802" s="72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T802" s="17" t="s">
        <v>281</v>
      </c>
      <c r="AU802" s="17" t="s">
        <v>84</v>
      </c>
    </row>
    <row r="803" spans="1:65" s="2" customFormat="1" ht="24.2" customHeight="1">
      <c r="A803" s="34"/>
      <c r="B803" s="35"/>
      <c r="C803" s="232" t="s">
        <v>3189</v>
      </c>
      <c r="D803" s="232" t="s">
        <v>394</v>
      </c>
      <c r="E803" s="233" t="s">
        <v>9183</v>
      </c>
      <c r="F803" s="234" t="s">
        <v>9184</v>
      </c>
      <c r="G803" s="235" t="s">
        <v>5242</v>
      </c>
      <c r="H803" s="236">
        <v>7</v>
      </c>
      <c r="I803" s="237"/>
      <c r="J803" s="238">
        <f>ROUND(I803*H803,2)</f>
        <v>0</v>
      </c>
      <c r="K803" s="234" t="s">
        <v>1</v>
      </c>
      <c r="L803" s="239"/>
      <c r="M803" s="240" t="s">
        <v>1</v>
      </c>
      <c r="N803" s="241" t="s">
        <v>41</v>
      </c>
      <c r="O803" s="71"/>
      <c r="P803" s="201">
        <f>O803*H803</f>
        <v>0</v>
      </c>
      <c r="Q803" s="201">
        <v>0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1541</v>
      </c>
      <c r="AT803" s="203" t="s">
        <v>394</v>
      </c>
      <c r="AU803" s="203" t="s">
        <v>84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1541</v>
      </c>
      <c r="BM803" s="203" t="s">
        <v>9451</v>
      </c>
    </row>
    <row r="804" spans="1:65" s="14" customFormat="1" ht="11.25">
      <c r="B804" s="221"/>
      <c r="C804" s="222"/>
      <c r="D804" s="212" t="s">
        <v>283</v>
      </c>
      <c r="E804" s="223" t="s">
        <v>1</v>
      </c>
      <c r="F804" s="224" t="s">
        <v>4532</v>
      </c>
      <c r="G804" s="222"/>
      <c r="H804" s="225">
        <v>7</v>
      </c>
      <c r="I804" s="226"/>
      <c r="J804" s="222"/>
      <c r="K804" s="222"/>
      <c r="L804" s="227"/>
      <c r="M804" s="228"/>
      <c r="N804" s="229"/>
      <c r="O804" s="229"/>
      <c r="P804" s="229"/>
      <c r="Q804" s="229"/>
      <c r="R804" s="229"/>
      <c r="S804" s="229"/>
      <c r="T804" s="230"/>
      <c r="AT804" s="231" t="s">
        <v>283</v>
      </c>
      <c r="AU804" s="231" t="s">
        <v>84</v>
      </c>
      <c r="AV804" s="14" t="s">
        <v>84</v>
      </c>
      <c r="AW804" s="14" t="s">
        <v>32</v>
      </c>
      <c r="AX804" s="14" t="s">
        <v>76</v>
      </c>
      <c r="AY804" s="231" t="s">
        <v>272</v>
      </c>
    </row>
    <row r="805" spans="1:65" s="2" customFormat="1" ht="21.75" customHeight="1">
      <c r="A805" s="34"/>
      <c r="B805" s="35"/>
      <c r="C805" s="192" t="s">
        <v>3195</v>
      </c>
      <c r="D805" s="192" t="s">
        <v>274</v>
      </c>
      <c r="E805" s="193" t="s">
        <v>9056</v>
      </c>
      <c r="F805" s="194" t="s">
        <v>9057</v>
      </c>
      <c r="G805" s="195" t="s">
        <v>952</v>
      </c>
      <c r="H805" s="196">
        <v>7</v>
      </c>
      <c r="I805" s="197"/>
      <c r="J805" s="198">
        <f>ROUND(I805*H805,2)</f>
        <v>0</v>
      </c>
      <c r="K805" s="194" t="s">
        <v>278</v>
      </c>
      <c r="L805" s="39"/>
      <c r="M805" s="199" t="s">
        <v>1</v>
      </c>
      <c r="N805" s="200" t="s">
        <v>41</v>
      </c>
      <c r="O805" s="71"/>
      <c r="P805" s="201">
        <f>O805*H805</f>
        <v>0</v>
      </c>
      <c r="Q805" s="201">
        <v>0</v>
      </c>
      <c r="R805" s="201">
        <f>Q805*H805</f>
        <v>0</v>
      </c>
      <c r="S805" s="201">
        <v>0</v>
      </c>
      <c r="T805" s="202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203" t="s">
        <v>765</v>
      </c>
      <c r="AT805" s="203" t="s">
        <v>274</v>
      </c>
      <c r="AU805" s="203" t="s">
        <v>84</v>
      </c>
      <c r="AY805" s="17" t="s">
        <v>272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7" t="s">
        <v>16</v>
      </c>
      <c r="BK805" s="204">
        <f>ROUND(I805*H805,2)</f>
        <v>0</v>
      </c>
      <c r="BL805" s="17" t="s">
        <v>765</v>
      </c>
      <c r="BM805" s="203" t="s">
        <v>9452</v>
      </c>
    </row>
    <row r="806" spans="1:65" s="2" customFormat="1" ht="11.25">
      <c r="A806" s="34"/>
      <c r="B806" s="35"/>
      <c r="C806" s="36"/>
      <c r="D806" s="205" t="s">
        <v>281</v>
      </c>
      <c r="E806" s="36"/>
      <c r="F806" s="206" t="s">
        <v>9059</v>
      </c>
      <c r="G806" s="36"/>
      <c r="H806" s="36"/>
      <c r="I806" s="207"/>
      <c r="J806" s="36"/>
      <c r="K806" s="36"/>
      <c r="L806" s="39"/>
      <c r="M806" s="208"/>
      <c r="N806" s="209"/>
      <c r="O806" s="71"/>
      <c r="P806" s="71"/>
      <c r="Q806" s="71"/>
      <c r="R806" s="71"/>
      <c r="S806" s="71"/>
      <c r="T806" s="72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T806" s="17" t="s">
        <v>281</v>
      </c>
      <c r="AU806" s="17" t="s">
        <v>84</v>
      </c>
    </row>
    <row r="807" spans="1:65" s="2" customFormat="1" ht="37.9" customHeight="1">
      <c r="A807" s="34"/>
      <c r="B807" s="35"/>
      <c r="C807" s="232" t="s">
        <v>3207</v>
      </c>
      <c r="D807" s="232" t="s">
        <v>394</v>
      </c>
      <c r="E807" s="233" t="s">
        <v>9274</v>
      </c>
      <c r="F807" s="234" t="s">
        <v>9275</v>
      </c>
      <c r="G807" s="235" t="s">
        <v>5242</v>
      </c>
      <c r="H807" s="236">
        <v>3</v>
      </c>
      <c r="I807" s="237"/>
      <c r="J807" s="238">
        <f>ROUND(I807*H807,2)</f>
        <v>0</v>
      </c>
      <c r="K807" s="234" t="s">
        <v>1</v>
      </c>
      <c r="L807" s="239"/>
      <c r="M807" s="240" t="s">
        <v>1</v>
      </c>
      <c r="N807" s="241" t="s">
        <v>41</v>
      </c>
      <c r="O807" s="71"/>
      <c r="P807" s="201">
        <f>O807*H807</f>
        <v>0</v>
      </c>
      <c r="Q807" s="201">
        <v>0</v>
      </c>
      <c r="R807" s="201">
        <f>Q807*H807</f>
        <v>0</v>
      </c>
      <c r="S807" s="201">
        <v>0</v>
      </c>
      <c r="T807" s="202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203" t="s">
        <v>1541</v>
      </c>
      <c r="AT807" s="203" t="s">
        <v>394</v>
      </c>
      <c r="AU807" s="203" t="s">
        <v>84</v>
      </c>
      <c r="AY807" s="17" t="s">
        <v>272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7" t="s">
        <v>16</v>
      </c>
      <c r="BK807" s="204">
        <f>ROUND(I807*H807,2)</f>
        <v>0</v>
      </c>
      <c r="BL807" s="17" t="s">
        <v>1541</v>
      </c>
      <c r="BM807" s="203" t="s">
        <v>9453</v>
      </c>
    </row>
    <row r="808" spans="1:65" s="14" customFormat="1" ht="11.25">
      <c r="B808" s="221"/>
      <c r="C808" s="222"/>
      <c r="D808" s="212" t="s">
        <v>283</v>
      </c>
      <c r="E808" s="223" t="s">
        <v>1</v>
      </c>
      <c r="F808" s="224" t="s">
        <v>291</v>
      </c>
      <c r="G808" s="222"/>
      <c r="H808" s="225">
        <v>3</v>
      </c>
      <c r="I808" s="226"/>
      <c r="J808" s="222"/>
      <c r="K808" s="222"/>
      <c r="L808" s="227"/>
      <c r="M808" s="228"/>
      <c r="N808" s="229"/>
      <c r="O808" s="229"/>
      <c r="P808" s="229"/>
      <c r="Q808" s="229"/>
      <c r="R808" s="229"/>
      <c r="S808" s="229"/>
      <c r="T808" s="230"/>
      <c r="AT808" s="231" t="s">
        <v>283</v>
      </c>
      <c r="AU808" s="231" t="s">
        <v>84</v>
      </c>
      <c r="AV808" s="14" t="s">
        <v>84</v>
      </c>
      <c r="AW808" s="14" t="s">
        <v>32</v>
      </c>
      <c r="AX808" s="14" t="s">
        <v>76</v>
      </c>
      <c r="AY808" s="231" t="s">
        <v>272</v>
      </c>
    </row>
    <row r="809" spans="1:65" s="2" customFormat="1" ht="37.9" customHeight="1">
      <c r="A809" s="34"/>
      <c r="B809" s="35"/>
      <c r="C809" s="232" t="s">
        <v>3215</v>
      </c>
      <c r="D809" s="232" t="s">
        <v>394</v>
      </c>
      <c r="E809" s="233" t="s">
        <v>9187</v>
      </c>
      <c r="F809" s="234" t="s">
        <v>9188</v>
      </c>
      <c r="G809" s="235" t="s">
        <v>5242</v>
      </c>
      <c r="H809" s="236">
        <v>42</v>
      </c>
      <c r="I809" s="237"/>
      <c r="J809" s="238">
        <f>ROUND(I809*H809,2)</f>
        <v>0</v>
      </c>
      <c r="K809" s="234" t="s">
        <v>1</v>
      </c>
      <c r="L809" s="239"/>
      <c r="M809" s="240" t="s">
        <v>1</v>
      </c>
      <c r="N809" s="241" t="s">
        <v>41</v>
      </c>
      <c r="O809" s="71"/>
      <c r="P809" s="201">
        <f>O809*H809</f>
        <v>0</v>
      </c>
      <c r="Q809" s="201">
        <v>0</v>
      </c>
      <c r="R809" s="201">
        <f>Q809*H809</f>
        <v>0</v>
      </c>
      <c r="S809" s="201">
        <v>0</v>
      </c>
      <c r="T809" s="202">
        <f>S809*H809</f>
        <v>0</v>
      </c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R809" s="203" t="s">
        <v>1541</v>
      </c>
      <c r="AT809" s="203" t="s">
        <v>394</v>
      </c>
      <c r="AU809" s="203" t="s">
        <v>84</v>
      </c>
      <c r="AY809" s="17" t="s">
        <v>272</v>
      </c>
      <c r="BE809" s="204">
        <f>IF(N809="základní",J809,0)</f>
        <v>0</v>
      </c>
      <c r="BF809" s="204">
        <f>IF(N809="snížená",J809,0)</f>
        <v>0</v>
      </c>
      <c r="BG809" s="204">
        <f>IF(N809="zákl. přenesená",J809,0)</f>
        <v>0</v>
      </c>
      <c r="BH809" s="204">
        <f>IF(N809="sníž. přenesená",J809,0)</f>
        <v>0</v>
      </c>
      <c r="BI809" s="204">
        <f>IF(N809="nulová",J809,0)</f>
        <v>0</v>
      </c>
      <c r="BJ809" s="17" t="s">
        <v>16</v>
      </c>
      <c r="BK809" s="204">
        <f>ROUND(I809*H809,2)</f>
        <v>0</v>
      </c>
      <c r="BL809" s="17" t="s">
        <v>1541</v>
      </c>
      <c r="BM809" s="203" t="s">
        <v>9454</v>
      </c>
    </row>
    <row r="810" spans="1:65" s="14" customFormat="1" ht="11.25">
      <c r="B810" s="221"/>
      <c r="C810" s="222"/>
      <c r="D810" s="212" t="s">
        <v>283</v>
      </c>
      <c r="E810" s="223" t="s">
        <v>1</v>
      </c>
      <c r="F810" s="224" t="s">
        <v>9455</v>
      </c>
      <c r="G810" s="222"/>
      <c r="H810" s="225">
        <v>42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283</v>
      </c>
      <c r="AU810" s="231" t="s">
        <v>84</v>
      </c>
      <c r="AV810" s="14" t="s">
        <v>84</v>
      </c>
      <c r="AW810" s="14" t="s">
        <v>32</v>
      </c>
      <c r="AX810" s="14" t="s">
        <v>76</v>
      </c>
      <c r="AY810" s="231" t="s">
        <v>272</v>
      </c>
    </row>
    <row r="811" spans="1:65" s="2" customFormat="1" ht="24.2" customHeight="1">
      <c r="A811" s="34"/>
      <c r="B811" s="35"/>
      <c r="C811" s="192" t="s">
        <v>3221</v>
      </c>
      <c r="D811" s="192" t="s">
        <v>274</v>
      </c>
      <c r="E811" s="193" t="s">
        <v>9190</v>
      </c>
      <c r="F811" s="194" t="s">
        <v>9191</v>
      </c>
      <c r="G811" s="195" t="s">
        <v>952</v>
      </c>
      <c r="H811" s="196">
        <v>45</v>
      </c>
      <c r="I811" s="197"/>
      <c r="J811" s="198">
        <f>ROUND(I811*H811,2)</f>
        <v>0</v>
      </c>
      <c r="K811" s="194" t="s">
        <v>278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765</v>
      </c>
      <c r="AT811" s="203" t="s">
        <v>274</v>
      </c>
      <c r="AU811" s="203" t="s">
        <v>84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765</v>
      </c>
      <c r="BM811" s="203" t="s">
        <v>9456</v>
      </c>
    </row>
    <row r="812" spans="1:65" s="2" customFormat="1" ht="11.25">
      <c r="A812" s="34"/>
      <c r="B812" s="35"/>
      <c r="C812" s="36"/>
      <c r="D812" s="205" t="s">
        <v>281</v>
      </c>
      <c r="E812" s="36"/>
      <c r="F812" s="206" t="s">
        <v>9193</v>
      </c>
      <c r="G812" s="36"/>
      <c r="H812" s="36"/>
      <c r="I812" s="207"/>
      <c r="J812" s="36"/>
      <c r="K812" s="36"/>
      <c r="L812" s="39"/>
      <c r="M812" s="208"/>
      <c r="N812" s="209"/>
      <c r="O812" s="71"/>
      <c r="P812" s="71"/>
      <c r="Q812" s="71"/>
      <c r="R812" s="71"/>
      <c r="S812" s="71"/>
      <c r="T812" s="72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T812" s="17" t="s">
        <v>281</v>
      </c>
      <c r="AU812" s="17" t="s">
        <v>84</v>
      </c>
    </row>
    <row r="813" spans="1:65" s="2" customFormat="1" ht="24.2" customHeight="1">
      <c r="A813" s="34"/>
      <c r="B813" s="35"/>
      <c r="C813" s="232" t="s">
        <v>3227</v>
      </c>
      <c r="D813" s="232" t="s">
        <v>394</v>
      </c>
      <c r="E813" s="233" t="s">
        <v>9194</v>
      </c>
      <c r="F813" s="234" t="s">
        <v>9195</v>
      </c>
      <c r="G813" s="235" t="s">
        <v>5242</v>
      </c>
      <c r="H813" s="236">
        <v>1</v>
      </c>
      <c r="I813" s="237"/>
      <c r="J813" s="238">
        <f>ROUND(I813*H813,2)</f>
        <v>0</v>
      </c>
      <c r="K813" s="234" t="s">
        <v>1</v>
      </c>
      <c r="L813" s="239"/>
      <c r="M813" s="240" t="s">
        <v>1</v>
      </c>
      <c r="N813" s="241" t="s">
        <v>41</v>
      </c>
      <c r="O813" s="71"/>
      <c r="P813" s="201">
        <f>O813*H813</f>
        <v>0</v>
      </c>
      <c r="Q813" s="201">
        <v>0</v>
      </c>
      <c r="R813" s="201">
        <f>Q813*H813</f>
        <v>0</v>
      </c>
      <c r="S813" s="201">
        <v>0</v>
      </c>
      <c r="T813" s="202">
        <f>S813*H813</f>
        <v>0</v>
      </c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R813" s="203" t="s">
        <v>1541</v>
      </c>
      <c r="AT813" s="203" t="s">
        <v>394</v>
      </c>
      <c r="AU813" s="203" t="s">
        <v>84</v>
      </c>
      <c r="AY813" s="17" t="s">
        <v>272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17" t="s">
        <v>16</v>
      </c>
      <c r="BK813" s="204">
        <f>ROUND(I813*H813,2)</f>
        <v>0</v>
      </c>
      <c r="BL813" s="17" t="s">
        <v>1541</v>
      </c>
      <c r="BM813" s="203" t="s">
        <v>9457</v>
      </c>
    </row>
    <row r="814" spans="1:65" s="14" customFormat="1" ht="11.25">
      <c r="B814" s="221"/>
      <c r="C814" s="222"/>
      <c r="D814" s="212" t="s">
        <v>283</v>
      </c>
      <c r="E814" s="223" t="s">
        <v>1</v>
      </c>
      <c r="F814" s="224" t="s">
        <v>16</v>
      </c>
      <c r="G814" s="222"/>
      <c r="H814" s="225">
        <v>1</v>
      </c>
      <c r="I814" s="226"/>
      <c r="J814" s="222"/>
      <c r="K814" s="222"/>
      <c r="L814" s="227"/>
      <c r="M814" s="228"/>
      <c r="N814" s="229"/>
      <c r="O814" s="229"/>
      <c r="P814" s="229"/>
      <c r="Q814" s="229"/>
      <c r="R814" s="229"/>
      <c r="S814" s="229"/>
      <c r="T814" s="230"/>
      <c r="AT814" s="231" t="s">
        <v>283</v>
      </c>
      <c r="AU814" s="231" t="s">
        <v>84</v>
      </c>
      <c r="AV814" s="14" t="s">
        <v>84</v>
      </c>
      <c r="AW814" s="14" t="s">
        <v>32</v>
      </c>
      <c r="AX814" s="14" t="s">
        <v>76</v>
      </c>
      <c r="AY814" s="231" t="s">
        <v>272</v>
      </c>
    </row>
    <row r="815" spans="1:65" s="2" customFormat="1" ht="24.2" customHeight="1">
      <c r="A815" s="34"/>
      <c r="B815" s="35"/>
      <c r="C815" s="192" t="s">
        <v>3232</v>
      </c>
      <c r="D815" s="192" t="s">
        <v>274</v>
      </c>
      <c r="E815" s="193" t="s">
        <v>9197</v>
      </c>
      <c r="F815" s="194" t="s">
        <v>9198</v>
      </c>
      <c r="G815" s="195" t="s">
        <v>952</v>
      </c>
      <c r="H815" s="196">
        <v>1</v>
      </c>
      <c r="I815" s="197"/>
      <c r="J815" s="198">
        <f>ROUND(I815*H815,2)</f>
        <v>0</v>
      </c>
      <c r="K815" s="194" t="s">
        <v>278</v>
      </c>
      <c r="L815" s="39"/>
      <c r="M815" s="199" t="s">
        <v>1</v>
      </c>
      <c r="N815" s="200" t="s">
        <v>41</v>
      </c>
      <c r="O815" s="71"/>
      <c r="P815" s="201">
        <f>O815*H815</f>
        <v>0</v>
      </c>
      <c r="Q815" s="201">
        <v>0</v>
      </c>
      <c r="R815" s="201">
        <f>Q815*H815</f>
        <v>0</v>
      </c>
      <c r="S815" s="201">
        <v>0</v>
      </c>
      <c r="T815" s="202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03" t="s">
        <v>765</v>
      </c>
      <c r="AT815" s="203" t="s">
        <v>274</v>
      </c>
      <c r="AU815" s="203" t="s">
        <v>84</v>
      </c>
      <c r="AY815" s="17" t="s">
        <v>272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17" t="s">
        <v>16</v>
      </c>
      <c r="BK815" s="204">
        <f>ROUND(I815*H815,2)</f>
        <v>0</v>
      </c>
      <c r="BL815" s="17" t="s">
        <v>765</v>
      </c>
      <c r="BM815" s="203" t="s">
        <v>9458</v>
      </c>
    </row>
    <row r="816" spans="1:65" s="2" customFormat="1" ht="11.25">
      <c r="A816" s="34"/>
      <c r="B816" s="35"/>
      <c r="C816" s="36"/>
      <c r="D816" s="205" t="s">
        <v>281</v>
      </c>
      <c r="E816" s="36"/>
      <c r="F816" s="206" t="s">
        <v>9200</v>
      </c>
      <c r="G816" s="36"/>
      <c r="H816" s="36"/>
      <c r="I816" s="207"/>
      <c r="J816" s="36"/>
      <c r="K816" s="36"/>
      <c r="L816" s="39"/>
      <c r="M816" s="208"/>
      <c r="N816" s="209"/>
      <c r="O816" s="71"/>
      <c r="P816" s="71"/>
      <c r="Q816" s="71"/>
      <c r="R816" s="71"/>
      <c r="S816" s="71"/>
      <c r="T816" s="72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T816" s="17" t="s">
        <v>281</v>
      </c>
      <c r="AU816" s="17" t="s">
        <v>84</v>
      </c>
    </row>
    <row r="817" spans="1:65" s="2" customFormat="1" ht="21.75" customHeight="1">
      <c r="A817" s="34"/>
      <c r="B817" s="35"/>
      <c r="C817" s="232" t="s">
        <v>3237</v>
      </c>
      <c r="D817" s="232" t="s">
        <v>394</v>
      </c>
      <c r="E817" s="233" t="s">
        <v>9201</v>
      </c>
      <c r="F817" s="234" t="s">
        <v>9202</v>
      </c>
      <c r="G817" s="235" t="s">
        <v>952</v>
      </c>
      <c r="H817" s="236">
        <v>1</v>
      </c>
      <c r="I817" s="237"/>
      <c r="J817" s="238">
        <f>ROUND(I817*H817,2)</f>
        <v>0</v>
      </c>
      <c r="K817" s="234" t="s">
        <v>1</v>
      </c>
      <c r="L817" s="239"/>
      <c r="M817" s="240" t="s">
        <v>1</v>
      </c>
      <c r="N817" s="241" t="s">
        <v>41</v>
      </c>
      <c r="O817" s="71"/>
      <c r="P817" s="201">
        <f>O817*H817</f>
        <v>0</v>
      </c>
      <c r="Q817" s="201">
        <v>2.1000000000000001E-4</v>
      </c>
      <c r="R817" s="201">
        <f>Q817*H817</f>
        <v>2.1000000000000001E-4</v>
      </c>
      <c r="S817" s="201">
        <v>0</v>
      </c>
      <c r="T817" s="202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203" t="s">
        <v>2738</v>
      </c>
      <c r="AT817" s="203" t="s">
        <v>394</v>
      </c>
      <c r="AU817" s="203" t="s">
        <v>84</v>
      </c>
      <c r="AY817" s="17" t="s">
        <v>272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17" t="s">
        <v>16</v>
      </c>
      <c r="BK817" s="204">
        <f>ROUND(I817*H817,2)</f>
        <v>0</v>
      </c>
      <c r="BL817" s="17" t="s">
        <v>765</v>
      </c>
      <c r="BM817" s="203" t="s">
        <v>9459</v>
      </c>
    </row>
    <row r="818" spans="1:65" s="14" customFormat="1" ht="11.25">
      <c r="B818" s="221"/>
      <c r="C818" s="222"/>
      <c r="D818" s="212" t="s">
        <v>283</v>
      </c>
      <c r="E818" s="223" t="s">
        <v>1</v>
      </c>
      <c r="F818" s="224" t="s">
        <v>16</v>
      </c>
      <c r="G818" s="222"/>
      <c r="H818" s="225">
        <v>1</v>
      </c>
      <c r="I818" s="226"/>
      <c r="J818" s="222"/>
      <c r="K818" s="222"/>
      <c r="L818" s="227"/>
      <c r="M818" s="228"/>
      <c r="N818" s="229"/>
      <c r="O818" s="229"/>
      <c r="P818" s="229"/>
      <c r="Q818" s="229"/>
      <c r="R818" s="229"/>
      <c r="S818" s="229"/>
      <c r="T818" s="230"/>
      <c r="AT818" s="231" t="s">
        <v>283</v>
      </c>
      <c r="AU818" s="231" t="s">
        <v>84</v>
      </c>
      <c r="AV818" s="14" t="s">
        <v>84</v>
      </c>
      <c r="AW818" s="14" t="s">
        <v>32</v>
      </c>
      <c r="AX818" s="14" t="s">
        <v>76</v>
      </c>
      <c r="AY818" s="231" t="s">
        <v>272</v>
      </c>
    </row>
    <row r="819" spans="1:65" s="2" customFormat="1" ht="33" customHeight="1">
      <c r="A819" s="34"/>
      <c r="B819" s="35"/>
      <c r="C819" s="192" t="s">
        <v>3244</v>
      </c>
      <c r="D819" s="192" t="s">
        <v>274</v>
      </c>
      <c r="E819" s="193" t="s">
        <v>9204</v>
      </c>
      <c r="F819" s="194" t="s">
        <v>9205</v>
      </c>
      <c r="G819" s="195" t="s">
        <v>952</v>
      </c>
      <c r="H819" s="196">
        <v>1</v>
      </c>
      <c r="I819" s="197"/>
      <c r="J819" s="198">
        <f>ROUND(I819*H819,2)</f>
        <v>0</v>
      </c>
      <c r="K819" s="194" t="s">
        <v>278</v>
      </c>
      <c r="L819" s="39"/>
      <c r="M819" s="199" t="s">
        <v>1</v>
      </c>
      <c r="N819" s="200" t="s">
        <v>41</v>
      </c>
      <c r="O819" s="71"/>
      <c r="P819" s="201">
        <f>O819*H819</f>
        <v>0</v>
      </c>
      <c r="Q819" s="201">
        <v>0</v>
      </c>
      <c r="R819" s="201">
        <f>Q819*H819</f>
        <v>0</v>
      </c>
      <c r="S819" s="201">
        <v>0</v>
      </c>
      <c r="T819" s="202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203" t="s">
        <v>765</v>
      </c>
      <c r="AT819" s="203" t="s">
        <v>274</v>
      </c>
      <c r="AU819" s="203" t="s">
        <v>84</v>
      </c>
      <c r="AY819" s="17" t="s">
        <v>272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17" t="s">
        <v>16</v>
      </c>
      <c r="BK819" s="204">
        <f>ROUND(I819*H819,2)</f>
        <v>0</v>
      </c>
      <c r="BL819" s="17" t="s">
        <v>765</v>
      </c>
      <c r="BM819" s="203" t="s">
        <v>9460</v>
      </c>
    </row>
    <row r="820" spans="1:65" s="2" customFormat="1" ht="11.25">
      <c r="A820" s="34"/>
      <c r="B820" s="35"/>
      <c r="C820" s="36"/>
      <c r="D820" s="205" t="s">
        <v>281</v>
      </c>
      <c r="E820" s="36"/>
      <c r="F820" s="206" t="s">
        <v>9207</v>
      </c>
      <c r="G820" s="36"/>
      <c r="H820" s="36"/>
      <c r="I820" s="207"/>
      <c r="J820" s="36"/>
      <c r="K820" s="36"/>
      <c r="L820" s="39"/>
      <c r="M820" s="208"/>
      <c r="N820" s="209"/>
      <c r="O820" s="71"/>
      <c r="P820" s="71"/>
      <c r="Q820" s="71"/>
      <c r="R820" s="71"/>
      <c r="S820" s="71"/>
      <c r="T820" s="72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T820" s="17" t="s">
        <v>281</v>
      </c>
      <c r="AU820" s="17" t="s">
        <v>84</v>
      </c>
    </row>
    <row r="821" spans="1:65" s="2" customFormat="1" ht="24.2" customHeight="1">
      <c r="A821" s="34"/>
      <c r="B821" s="35"/>
      <c r="C821" s="232" t="s">
        <v>3256</v>
      </c>
      <c r="D821" s="232" t="s">
        <v>394</v>
      </c>
      <c r="E821" s="233" t="s">
        <v>9293</v>
      </c>
      <c r="F821" s="234" t="s">
        <v>9294</v>
      </c>
      <c r="G821" s="235" t="s">
        <v>952</v>
      </c>
      <c r="H821" s="236">
        <v>4</v>
      </c>
      <c r="I821" s="237"/>
      <c r="J821" s="238">
        <f>ROUND(I821*H821,2)</f>
        <v>0</v>
      </c>
      <c r="K821" s="234" t="s">
        <v>1</v>
      </c>
      <c r="L821" s="239"/>
      <c r="M821" s="240" t="s">
        <v>1</v>
      </c>
      <c r="N821" s="241" t="s">
        <v>41</v>
      </c>
      <c r="O821" s="71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203" t="s">
        <v>2738</v>
      </c>
      <c r="AT821" s="203" t="s">
        <v>394</v>
      </c>
      <c r="AU821" s="203" t="s">
        <v>84</v>
      </c>
      <c r="AY821" s="17" t="s">
        <v>272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7" t="s">
        <v>16</v>
      </c>
      <c r="BK821" s="204">
        <f>ROUND(I821*H821,2)</f>
        <v>0</v>
      </c>
      <c r="BL821" s="17" t="s">
        <v>765</v>
      </c>
      <c r="BM821" s="203" t="s">
        <v>9461</v>
      </c>
    </row>
    <row r="822" spans="1:65" s="14" customFormat="1" ht="11.25">
      <c r="B822" s="221"/>
      <c r="C822" s="222"/>
      <c r="D822" s="212" t="s">
        <v>283</v>
      </c>
      <c r="E822" s="223" t="s">
        <v>1</v>
      </c>
      <c r="F822" s="224" t="s">
        <v>279</v>
      </c>
      <c r="G822" s="222"/>
      <c r="H822" s="225">
        <v>4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AT822" s="231" t="s">
        <v>283</v>
      </c>
      <c r="AU822" s="231" t="s">
        <v>84</v>
      </c>
      <c r="AV822" s="14" t="s">
        <v>84</v>
      </c>
      <c r="AW822" s="14" t="s">
        <v>32</v>
      </c>
      <c r="AX822" s="14" t="s">
        <v>76</v>
      </c>
      <c r="AY822" s="231" t="s">
        <v>272</v>
      </c>
    </row>
    <row r="823" spans="1:65" s="2" customFormat="1" ht="24.2" customHeight="1">
      <c r="A823" s="34"/>
      <c r="B823" s="35"/>
      <c r="C823" s="192" t="s">
        <v>3259</v>
      </c>
      <c r="D823" s="192" t="s">
        <v>274</v>
      </c>
      <c r="E823" s="193" t="s">
        <v>9096</v>
      </c>
      <c r="F823" s="194" t="s">
        <v>9097</v>
      </c>
      <c r="G823" s="195" t="s">
        <v>952</v>
      </c>
      <c r="H823" s="196">
        <v>4</v>
      </c>
      <c r="I823" s="197"/>
      <c r="J823" s="198">
        <f>ROUND(I823*H823,2)</f>
        <v>0</v>
      </c>
      <c r="K823" s="194" t="s">
        <v>278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765</v>
      </c>
      <c r="AT823" s="203" t="s">
        <v>274</v>
      </c>
      <c r="AU823" s="203" t="s">
        <v>84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765</v>
      </c>
      <c r="BM823" s="203" t="s">
        <v>9462</v>
      </c>
    </row>
    <row r="824" spans="1:65" s="2" customFormat="1" ht="11.25">
      <c r="A824" s="34"/>
      <c r="B824" s="35"/>
      <c r="C824" s="36"/>
      <c r="D824" s="205" t="s">
        <v>281</v>
      </c>
      <c r="E824" s="36"/>
      <c r="F824" s="206" t="s">
        <v>9099</v>
      </c>
      <c r="G824" s="36"/>
      <c r="H824" s="36"/>
      <c r="I824" s="207"/>
      <c r="J824" s="36"/>
      <c r="K824" s="36"/>
      <c r="L824" s="39"/>
      <c r="M824" s="208"/>
      <c r="N824" s="209"/>
      <c r="O824" s="71"/>
      <c r="P824" s="71"/>
      <c r="Q824" s="71"/>
      <c r="R824" s="71"/>
      <c r="S824" s="71"/>
      <c r="T824" s="72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T824" s="17" t="s">
        <v>281</v>
      </c>
      <c r="AU824" s="17" t="s">
        <v>84</v>
      </c>
    </row>
    <row r="825" spans="1:65" s="2" customFormat="1" ht="16.5" customHeight="1">
      <c r="A825" s="34"/>
      <c r="B825" s="35"/>
      <c r="C825" s="232" t="s">
        <v>3267</v>
      </c>
      <c r="D825" s="232" t="s">
        <v>394</v>
      </c>
      <c r="E825" s="233" t="s">
        <v>9297</v>
      </c>
      <c r="F825" s="234" t="s">
        <v>9298</v>
      </c>
      <c r="G825" s="235" t="s">
        <v>5242</v>
      </c>
      <c r="H825" s="236">
        <v>4</v>
      </c>
      <c r="I825" s="237"/>
      <c r="J825" s="238">
        <f>ROUND(I825*H825,2)</f>
        <v>0</v>
      </c>
      <c r="K825" s="234" t="s">
        <v>1</v>
      </c>
      <c r="L825" s="239"/>
      <c r="M825" s="240" t="s">
        <v>1</v>
      </c>
      <c r="N825" s="241" t="s">
        <v>41</v>
      </c>
      <c r="O825" s="71"/>
      <c r="P825" s="201">
        <f>O825*H825</f>
        <v>0</v>
      </c>
      <c r="Q825" s="201">
        <v>0</v>
      </c>
      <c r="R825" s="201">
        <f>Q825*H825</f>
        <v>0</v>
      </c>
      <c r="S825" s="201">
        <v>0</v>
      </c>
      <c r="T825" s="202">
        <f>S825*H825</f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203" t="s">
        <v>1541</v>
      </c>
      <c r="AT825" s="203" t="s">
        <v>394</v>
      </c>
      <c r="AU825" s="203" t="s">
        <v>84</v>
      </c>
      <c r="AY825" s="17" t="s">
        <v>272</v>
      </c>
      <c r="BE825" s="204">
        <f>IF(N825="základní",J825,0)</f>
        <v>0</v>
      </c>
      <c r="BF825" s="204">
        <f>IF(N825="snížená",J825,0)</f>
        <v>0</v>
      </c>
      <c r="BG825" s="204">
        <f>IF(N825="zákl. přenesená",J825,0)</f>
        <v>0</v>
      </c>
      <c r="BH825" s="204">
        <f>IF(N825="sníž. přenesená",J825,0)</f>
        <v>0</v>
      </c>
      <c r="BI825" s="204">
        <f>IF(N825="nulová",J825,0)</f>
        <v>0</v>
      </c>
      <c r="BJ825" s="17" t="s">
        <v>16</v>
      </c>
      <c r="BK825" s="204">
        <f>ROUND(I825*H825,2)</f>
        <v>0</v>
      </c>
      <c r="BL825" s="17" t="s">
        <v>1541</v>
      </c>
      <c r="BM825" s="203" t="s">
        <v>9463</v>
      </c>
    </row>
    <row r="826" spans="1:65" s="14" customFormat="1" ht="11.25">
      <c r="B826" s="221"/>
      <c r="C826" s="222"/>
      <c r="D826" s="212" t="s">
        <v>283</v>
      </c>
      <c r="E826" s="223" t="s">
        <v>1</v>
      </c>
      <c r="F826" s="224" t="s">
        <v>279</v>
      </c>
      <c r="G826" s="222"/>
      <c r="H826" s="225">
        <v>4</v>
      </c>
      <c r="I826" s="226"/>
      <c r="J826" s="222"/>
      <c r="K826" s="222"/>
      <c r="L826" s="227"/>
      <c r="M826" s="228"/>
      <c r="N826" s="229"/>
      <c r="O826" s="229"/>
      <c r="P826" s="229"/>
      <c r="Q826" s="229"/>
      <c r="R826" s="229"/>
      <c r="S826" s="229"/>
      <c r="T826" s="230"/>
      <c r="AT826" s="231" t="s">
        <v>283</v>
      </c>
      <c r="AU826" s="231" t="s">
        <v>84</v>
      </c>
      <c r="AV826" s="14" t="s">
        <v>84</v>
      </c>
      <c r="AW826" s="14" t="s">
        <v>32</v>
      </c>
      <c r="AX826" s="14" t="s">
        <v>76</v>
      </c>
      <c r="AY826" s="231" t="s">
        <v>272</v>
      </c>
    </row>
    <row r="827" spans="1:65" s="2" customFormat="1" ht="33" customHeight="1">
      <c r="A827" s="34"/>
      <c r="B827" s="35"/>
      <c r="C827" s="232" t="s">
        <v>3274</v>
      </c>
      <c r="D827" s="232" t="s">
        <v>394</v>
      </c>
      <c r="E827" s="233" t="s">
        <v>9300</v>
      </c>
      <c r="F827" s="234" t="s">
        <v>9301</v>
      </c>
      <c r="G827" s="235" t="s">
        <v>952</v>
      </c>
      <c r="H827" s="236">
        <v>2</v>
      </c>
      <c r="I827" s="237"/>
      <c r="J827" s="238">
        <f>ROUND(I827*H827,2)</f>
        <v>0</v>
      </c>
      <c r="K827" s="234" t="s">
        <v>1</v>
      </c>
      <c r="L827" s="239"/>
      <c r="M827" s="240" t="s">
        <v>1</v>
      </c>
      <c r="N827" s="241" t="s">
        <v>41</v>
      </c>
      <c r="O827" s="71"/>
      <c r="P827" s="201">
        <f>O827*H827</f>
        <v>0</v>
      </c>
      <c r="Q827" s="201">
        <v>0</v>
      </c>
      <c r="R827" s="201">
        <f>Q827*H827</f>
        <v>0</v>
      </c>
      <c r="S827" s="201">
        <v>0</v>
      </c>
      <c r="T827" s="202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203" t="s">
        <v>2738</v>
      </c>
      <c r="AT827" s="203" t="s">
        <v>394</v>
      </c>
      <c r="AU827" s="203" t="s">
        <v>84</v>
      </c>
      <c r="AY827" s="17" t="s">
        <v>272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17" t="s">
        <v>16</v>
      </c>
      <c r="BK827" s="204">
        <f>ROUND(I827*H827,2)</f>
        <v>0</v>
      </c>
      <c r="BL827" s="17" t="s">
        <v>765</v>
      </c>
      <c r="BM827" s="203" t="s">
        <v>9464</v>
      </c>
    </row>
    <row r="828" spans="1:65" s="14" customFormat="1" ht="11.25">
      <c r="B828" s="221"/>
      <c r="C828" s="222"/>
      <c r="D828" s="212" t="s">
        <v>283</v>
      </c>
      <c r="E828" s="223" t="s">
        <v>1</v>
      </c>
      <c r="F828" s="224" t="s">
        <v>84</v>
      </c>
      <c r="G828" s="222"/>
      <c r="H828" s="225">
        <v>2</v>
      </c>
      <c r="I828" s="226"/>
      <c r="J828" s="222"/>
      <c r="K828" s="222"/>
      <c r="L828" s="227"/>
      <c r="M828" s="228"/>
      <c r="N828" s="229"/>
      <c r="O828" s="229"/>
      <c r="P828" s="229"/>
      <c r="Q828" s="229"/>
      <c r="R828" s="229"/>
      <c r="S828" s="229"/>
      <c r="T828" s="230"/>
      <c r="AT828" s="231" t="s">
        <v>283</v>
      </c>
      <c r="AU828" s="231" t="s">
        <v>84</v>
      </c>
      <c r="AV828" s="14" t="s">
        <v>84</v>
      </c>
      <c r="AW828" s="14" t="s">
        <v>32</v>
      </c>
      <c r="AX828" s="14" t="s">
        <v>76</v>
      </c>
      <c r="AY828" s="231" t="s">
        <v>272</v>
      </c>
    </row>
    <row r="829" spans="1:65" s="2" customFormat="1" ht="24.2" customHeight="1">
      <c r="A829" s="34"/>
      <c r="B829" s="35"/>
      <c r="C829" s="192" t="s">
        <v>3280</v>
      </c>
      <c r="D829" s="192" t="s">
        <v>274</v>
      </c>
      <c r="E829" s="193" t="s">
        <v>9103</v>
      </c>
      <c r="F829" s="194" t="s">
        <v>9104</v>
      </c>
      <c r="G829" s="195" t="s">
        <v>952</v>
      </c>
      <c r="H829" s="196">
        <v>6</v>
      </c>
      <c r="I829" s="197"/>
      <c r="J829" s="198">
        <f>ROUND(I829*H829,2)</f>
        <v>0</v>
      </c>
      <c r="K829" s="194" t="s">
        <v>278</v>
      </c>
      <c r="L829" s="39"/>
      <c r="M829" s="199" t="s">
        <v>1</v>
      </c>
      <c r="N829" s="200" t="s">
        <v>41</v>
      </c>
      <c r="O829" s="71"/>
      <c r="P829" s="201">
        <f>O829*H829</f>
        <v>0</v>
      </c>
      <c r="Q829" s="201">
        <v>0</v>
      </c>
      <c r="R829" s="201">
        <f>Q829*H829</f>
        <v>0</v>
      </c>
      <c r="S829" s="201">
        <v>0</v>
      </c>
      <c r="T829" s="202">
        <f>S829*H829</f>
        <v>0</v>
      </c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R829" s="203" t="s">
        <v>765</v>
      </c>
      <c r="AT829" s="203" t="s">
        <v>274</v>
      </c>
      <c r="AU829" s="203" t="s">
        <v>84</v>
      </c>
      <c r="AY829" s="17" t="s">
        <v>272</v>
      </c>
      <c r="BE829" s="204">
        <f>IF(N829="základní",J829,0)</f>
        <v>0</v>
      </c>
      <c r="BF829" s="204">
        <f>IF(N829="snížená",J829,0)</f>
        <v>0</v>
      </c>
      <c r="BG829" s="204">
        <f>IF(N829="zákl. přenesená",J829,0)</f>
        <v>0</v>
      </c>
      <c r="BH829" s="204">
        <f>IF(N829="sníž. přenesená",J829,0)</f>
        <v>0</v>
      </c>
      <c r="BI829" s="204">
        <f>IF(N829="nulová",J829,0)</f>
        <v>0</v>
      </c>
      <c r="BJ829" s="17" t="s">
        <v>16</v>
      </c>
      <c r="BK829" s="204">
        <f>ROUND(I829*H829,2)</f>
        <v>0</v>
      </c>
      <c r="BL829" s="17" t="s">
        <v>765</v>
      </c>
      <c r="BM829" s="203" t="s">
        <v>9465</v>
      </c>
    </row>
    <row r="830" spans="1:65" s="2" customFormat="1" ht="11.25">
      <c r="A830" s="34"/>
      <c r="B830" s="35"/>
      <c r="C830" s="36"/>
      <c r="D830" s="205" t="s">
        <v>281</v>
      </c>
      <c r="E830" s="36"/>
      <c r="F830" s="206" t="s">
        <v>9106</v>
      </c>
      <c r="G830" s="36"/>
      <c r="H830" s="36"/>
      <c r="I830" s="207"/>
      <c r="J830" s="36"/>
      <c r="K830" s="36"/>
      <c r="L830" s="39"/>
      <c r="M830" s="208"/>
      <c r="N830" s="209"/>
      <c r="O830" s="71"/>
      <c r="P830" s="71"/>
      <c r="Q830" s="71"/>
      <c r="R830" s="71"/>
      <c r="S830" s="71"/>
      <c r="T830" s="72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T830" s="17" t="s">
        <v>281</v>
      </c>
      <c r="AU830" s="17" t="s">
        <v>84</v>
      </c>
    </row>
    <row r="831" spans="1:65" s="2" customFormat="1" ht="16.5" customHeight="1">
      <c r="A831" s="34"/>
      <c r="B831" s="35"/>
      <c r="C831" s="232" t="s">
        <v>3288</v>
      </c>
      <c r="D831" s="232" t="s">
        <v>394</v>
      </c>
      <c r="E831" s="233" t="s">
        <v>9208</v>
      </c>
      <c r="F831" s="234" t="s">
        <v>9209</v>
      </c>
      <c r="G831" s="235" t="s">
        <v>952</v>
      </c>
      <c r="H831" s="236">
        <v>2</v>
      </c>
      <c r="I831" s="237"/>
      <c r="J831" s="238">
        <f>ROUND(I831*H831,2)</f>
        <v>0</v>
      </c>
      <c r="K831" s="234" t="s">
        <v>1</v>
      </c>
      <c r="L831" s="239"/>
      <c r="M831" s="240" t="s">
        <v>1</v>
      </c>
      <c r="N831" s="241" t="s">
        <v>41</v>
      </c>
      <c r="O831" s="71"/>
      <c r="P831" s="201">
        <f>O831*H831</f>
        <v>0</v>
      </c>
      <c r="Q831" s="201">
        <v>0</v>
      </c>
      <c r="R831" s="201">
        <f>Q831*H831</f>
        <v>0</v>
      </c>
      <c r="S831" s="201">
        <v>0</v>
      </c>
      <c r="T831" s="202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203" t="s">
        <v>2738</v>
      </c>
      <c r="AT831" s="203" t="s">
        <v>394</v>
      </c>
      <c r="AU831" s="203" t="s">
        <v>84</v>
      </c>
      <c r="AY831" s="17" t="s">
        <v>272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17" t="s">
        <v>16</v>
      </c>
      <c r="BK831" s="204">
        <f>ROUND(I831*H831,2)</f>
        <v>0</v>
      </c>
      <c r="BL831" s="17" t="s">
        <v>765</v>
      </c>
      <c r="BM831" s="203" t="s">
        <v>9466</v>
      </c>
    </row>
    <row r="832" spans="1:65" s="14" customFormat="1" ht="11.25">
      <c r="B832" s="221"/>
      <c r="C832" s="222"/>
      <c r="D832" s="212" t="s">
        <v>283</v>
      </c>
      <c r="E832" s="223" t="s">
        <v>1</v>
      </c>
      <c r="F832" s="224" t="s">
        <v>84</v>
      </c>
      <c r="G832" s="222"/>
      <c r="H832" s="225">
        <v>2</v>
      </c>
      <c r="I832" s="226"/>
      <c r="J832" s="222"/>
      <c r="K832" s="222"/>
      <c r="L832" s="227"/>
      <c r="M832" s="228"/>
      <c r="N832" s="229"/>
      <c r="O832" s="229"/>
      <c r="P832" s="229"/>
      <c r="Q832" s="229"/>
      <c r="R832" s="229"/>
      <c r="S832" s="229"/>
      <c r="T832" s="230"/>
      <c r="AT832" s="231" t="s">
        <v>283</v>
      </c>
      <c r="AU832" s="231" t="s">
        <v>84</v>
      </c>
      <c r="AV832" s="14" t="s">
        <v>84</v>
      </c>
      <c r="AW832" s="14" t="s">
        <v>32</v>
      </c>
      <c r="AX832" s="14" t="s">
        <v>76</v>
      </c>
      <c r="AY832" s="231" t="s">
        <v>272</v>
      </c>
    </row>
    <row r="833" spans="1:65" s="2" customFormat="1" ht="16.5" customHeight="1">
      <c r="A833" s="34"/>
      <c r="B833" s="35"/>
      <c r="C833" s="232" t="s">
        <v>3297</v>
      </c>
      <c r="D833" s="232" t="s">
        <v>394</v>
      </c>
      <c r="E833" s="233" t="s">
        <v>9305</v>
      </c>
      <c r="F833" s="234" t="s">
        <v>9306</v>
      </c>
      <c r="G833" s="235" t="s">
        <v>952</v>
      </c>
      <c r="H833" s="236">
        <v>1</v>
      </c>
      <c r="I833" s="237"/>
      <c r="J833" s="238">
        <f>ROUND(I833*H833,2)</f>
        <v>0</v>
      </c>
      <c r="K833" s="234" t="s">
        <v>1</v>
      </c>
      <c r="L833" s="239"/>
      <c r="M833" s="240" t="s">
        <v>1</v>
      </c>
      <c r="N833" s="241" t="s">
        <v>41</v>
      </c>
      <c r="O833" s="71"/>
      <c r="P833" s="201">
        <f>O833*H833</f>
        <v>0</v>
      </c>
      <c r="Q833" s="201">
        <v>0</v>
      </c>
      <c r="R833" s="201">
        <f>Q833*H833</f>
        <v>0</v>
      </c>
      <c r="S833" s="201">
        <v>0</v>
      </c>
      <c r="T833" s="202">
        <f>S833*H833</f>
        <v>0</v>
      </c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R833" s="203" t="s">
        <v>2738</v>
      </c>
      <c r="AT833" s="203" t="s">
        <v>394</v>
      </c>
      <c r="AU833" s="203" t="s">
        <v>84</v>
      </c>
      <c r="AY833" s="17" t="s">
        <v>272</v>
      </c>
      <c r="BE833" s="204">
        <f>IF(N833="základní",J833,0)</f>
        <v>0</v>
      </c>
      <c r="BF833" s="204">
        <f>IF(N833="snížená",J833,0)</f>
        <v>0</v>
      </c>
      <c r="BG833" s="204">
        <f>IF(N833="zákl. přenesená",J833,0)</f>
        <v>0</v>
      </c>
      <c r="BH833" s="204">
        <f>IF(N833="sníž. přenesená",J833,0)</f>
        <v>0</v>
      </c>
      <c r="BI833" s="204">
        <f>IF(N833="nulová",J833,0)</f>
        <v>0</v>
      </c>
      <c r="BJ833" s="17" t="s">
        <v>16</v>
      </c>
      <c r="BK833" s="204">
        <f>ROUND(I833*H833,2)</f>
        <v>0</v>
      </c>
      <c r="BL833" s="17" t="s">
        <v>765</v>
      </c>
      <c r="BM833" s="203" t="s">
        <v>9467</v>
      </c>
    </row>
    <row r="834" spans="1:65" s="14" customFormat="1" ht="11.25">
      <c r="B834" s="221"/>
      <c r="C834" s="222"/>
      <c r="D834" s="212" t="s">
        <v>283</v>
      </c>
      <c r="E834" s="223" t="s">
        <v>1</v>
      </c>
      <c r="F834" s="224" t="s">
        <v>16</v>
      </c>
      <c r="G834" s="222"/>
      <c r="H834" s="225">
        <v>1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AT834" s="231" t="s">
        <v>283</v>
      </c>
      <c r="AU834" s="231" t="s">
        <v>84</v>
      </c>
      <c r="AV834" s="14" t="s">
        <v>84</v>
      </c>
      <c r="AW834" s="14" t="s">
        <v>32</v>
      </c>
      <c r="AX834" s="14" t="s">
        <v>76</v>
      </c>
      <c r="AY834" s="231" t="s">
        <v>272</v>
      </c>
    </row>
    <row r="835" spans="1:65" s="2" customFormat="1" ht="16.5" customHeight="1">
      <c r="A835" s="34"/>
      <c r="B835" s="35"/>
      <c r="C835" s="232" t="s">
        <v>3307</v>
      </c>
      <c r="D835" s="232" t="s">
        <v>394</v>
      </c>
      <c r="E835" s="233" t="s">
        <v>9211</v>
      </c>
      <c r="F835" s="234" t="s">
        <v>9212</v>
      </c>
      <c r="G835" s="235" t="s">
        <v>952</v>
      </c>
      <c r="H835" s="236">
        <v>1</v>
      </c>
      <c r="I835" s="237"/>
      <c r="J835" s="238">
        <f>ROUND(I835*H835,2)</f>
        <v>0</v>
      </c>
      <c r="K835" s="234" t="s">
        <v>1</v>
      </c>
      <c r="L835" s="239"/>
      <c r="M835" s="240" t="s">
        <v>1</v>
      </c>
      <c r="N835" s="241" t="s">
        <v>41</v>
      </c>
      <c r="O835" s="71"/>
      <c r="P835" s="201">
        <f>O835*H835</f>
        <v>0</v>
      </c>
      <c r="Q835" s="201">
        <v>0</v>
      </c>
      <c r="R835" s="201">
        <f>Q835*H835</f>
        <v>0</v>
      </c>
      <c r="S835" s="201">
        <v>0</v>
      </c>
      <c r="T835" s="202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203" t="s">
        <v>2738</v>
      </c>
      <c r="AT835" s="203" t="s">
        <v>394</v>
      </c>
      <c r="AU835" s="203" t="s">
        <v>84</v>
      </c>
      <c r="AY835" s="17" t="s">
        <v>272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17" t="s">
        <v>16</v>
      </c>
      <c r="BK835" s="204">
        <f>ROUND(I835*H835,2)</f>
        <v>0</v>
      </c>
      <c r="BL835" s="17" t="s">
        <v>765</v>
      </c>
      <c r="BM835" s="203" t="s">
        <v>9468</v>
      </c>
    </row>
    <row r="836" spans="1:65" s="14" customFormat="1" ht="11.25">
      <c r="B836" s="221"/>
      <c r="C836" s="222"/>
      <c r="D836" s="212" t="s">
        <v>283</v>
      </c>
      <c r="E836" s="223" t="s">
        <v>1</v>
      </c>
      <c r="F836" s="224" t="s">
        <v>16</v>
      </c>
      <c r="G836" s="222"/>
      <c r="H836" s="225">
        <v>1</v>
      </c>
      <c r="I836" s="226"/>
      <c r="J836" s="222"/>
      <c r="K836" s="222"/>
      <c r="L836" s="227"/>
      <c r="M836" s="228"/>
      <c r="N836" s="229"/>
      <c r="O836" s="229"/>
      <c r="P836" s="229"/>
      <c r="Q836" s="229"/>
      <c r="R836" s="229"/>
      <c r="S836" s="229"/>
      <c r="T836" s="230"/>
      <c r="AT836" s="231" t="s">
        <v>283</v>
      </c>
      <c r="AU836" s="231" t="s">
        <v>84</v>
      </c>
      <c r="AV836" s="14" t="s">
        <v>84</v>
      </c>
      <c r="AW836" s="14" t="s">
        <v>32</v>
      </c>
      <c r="AX836" s="14" t="s">
        <v>76</v>
      </c>
      <c r="AY836" s="231" t="s">
        <v>272</v>
      </c>
    </row>
    <row r="837" spans="1:65" s="2" customFormat="1" ht="24.2" customHeight="1">
      <c r="A837" s="34"/>
      <c r="B837" s="35"/>
      <c r="C837" s="192" t="s">
        <v>3311</v>
      </c>
      <c r="D837" s="192" t="s">
        <v>274</v>
      </c>
      <c r="E837" s="193" t="s">
        <v>9214</v>
      </c>
      <c r="F837" s="194" t="s">
        <v>9215</v>
      </c>
      <c r="G837" s="195" t="s">
        <v>952</v>
      </c>
      <c r="H837" s="196">
        <v>4</v>
      </c>
      <c r="I837" s="197"/>
      <c r="J837" s="198">
        <f>ROUND(I837*H837,2)</f>
        <v>0</v>
      </c>
      <c r="K837" s="194" t="s">
        <v>278</v>
      </c>
      <c r="L837" s="39"/>
      <c r="M837" s="199" t="s">
        <v>1</v>
      </c>
      <c r="N837" s="200" t="s">
        <v>41</v>
      </c>
      <c r="O837" s="71"/>
      <c r="P837" s="201">
        <f>O837*H837</f>
        <v>0</v>
      </c>
      <c r="Q837" s="201">
        <v>0</v>
      </c>
      <c r="R837" s="201">
        <f>Q837*H837</f>
        <v>0</v>
      </c>
      <c r="S837" s="201">
        <v>0</v>
      </c>
      <c r="T837" s="202">
        <f>S837*H837</f>
        <v>0</v>
      </c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R837" s="203" t="s">
        <v>765</v>
      </c>
      <c r="AT837" s="203" t="s">
        <v>274</v>
      </c>
      <c r="AU837" s="203" t="s">
        <v>84</v>
      </c>
      <c r="AY837" s="17" t="s">
        <v>272</v>
      </c>
      <c r="BE837" s="204">
        <f>IF(N837="základní",J837,0)</f>
        <v>0</v>
      </c>
      <c r="BF837" s="204">
        <f>IF(N837="snížená",J837,0)</f>
        <v>0</v>
      </c>
      <c r="BG837" s="204">
        <f>IF(N837="zákl. přenesená",J837,0)</f>
        <v>0</v>
      </c>
      <c r="BH837" s="204">
        <f>IF(N837="sníž. přenesená",J837,0)</f>
        <v>0</v>
      </c>
      <c r="BI837" s="204">
        <f>IF(N837="nulová",J837,0)</f>
        <v>0</v>
      </c>
      <c r="BJ837" s="17" t="s">
        <v>16</v>
      </c>
      <c r="BK837" s="204">
        <f>ROUND(I837*H837,2)</f>
        <v>0</v>
      </c>
      <c r="BL837" s="17" t="s">
        <v>765</v>
      </c>
      <c r="BM837" s="203" t="s">
        <v>9469</v>
      </c>
    </row>
    <row r="838" spans="1:65" s="2" customFormat="1" ht="11.25">
      <c r="A838" s="34"/>
      <c r="B838" s="35"/>
      <c r="C838" s="36"/>
      <c r="D838" s="205" t="s">
        <v>281</v>
      </c>
      <c r="E838" s="36"/>
      <c r="F838" s="206" t="s">
        <v>9217</v>
      </c>
      <c r="G838" s="36"/>
      <c r="H838" s="36"/>
      <c r="I838" s="207"/>
      <c r="J838" s="36"/>
      <c r="K838" s="36"/>
      <c r="L838" s="39"/>
      <c r="M838" s="208"/>
      <c r="N838" s="209"/>
      <c r="O838" s="71"/>
      <c r="P838" s="71"/>
      <c r="Q838" s="71"/>
      <c r="R838" s="71"/>
      <c r="S838" s="71"/>
      <c r="T838" s="72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T838" s="17" t="s">
        <v>281</v>
      </c>
      <c r="AU838" s="17" t="s">
        <v>84</v>
      </c>
    </row>
    <row r="839" spans="1:65" s="2" customFormat="1" ht="16.5" customHeight="1">
      <c r="A839" s="34"/>
      <c r="B839" s="35"/>
      <c r="C839" s="232" t="s">
        <v>3317</v>
      </c>
      <c r="D839" s="232" t="s">
        <v>394</v>
      </c>
      <c r="E839" s="233" t="s">
        <v>8918</v>
      </c>
      <c r="F839" s="234" t="s">
        <v>8919</v>
      </c>
      <c r="G839" s="235" t="s">
        <v>5242</v>
      </c>
      <c r="H839" s="236">
        <v>130</v>
      </c>
      <c r="I839" s="237"/>
      <c r="J839" s="238">
        <f>ROUND(I839*H839,2)</f>
        <v>0</v>
      </c>
      <c r="K839" s="234" t="s">
        <v>1</v>
      </c>
      <c r="L839" s="239"/>
      <c r="M839" s="240" t="s">
        <v>1</v>
      </c>
      <c r="N839" s="241" t="s">
        <v>41</v>
      </c>
      <c r="O839" s="71"/>
      <c r="P839" s="201">
        <f>O839*H839</f>
        <v>0</v>
      </c>
      <c r="Q839" s="201">
        <v>0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1541</v>
      </c>
      <c r="AT839" s="203" t="s">
        <v>394</v>
      </c>
      <c r="AU839" s="203" t="s">
        <v>84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1541</v>
      </c>
      <c r="BM839" s="203" t="s">
        <v>9470</v>
      </c>
    </row>
    <row r="840" spans="1:65" s="14" customFormat="1" ht="11.25">
      <c r="B840" s="221"/>
      <c r="C840" s="222"/>
      <c r="D840" s="212" t="s">
        <v>283</v>
      </c>
      <c r="E840" s="223" t="s">
        <v>1</v>
      </c>
      <c r="F840" s="224" t="s">
        <v>9471</v>
      </c>
      <c r="G840" s="222"/>
      <c r="H840" s="225">
        <v>130</v>
      </c>
      <c r="I840" s="226"/>
      <c r="J840" s="222"/>
      <c r="K840" s="222"/>
      <c r="L840" s="227"/>
      <c r="M840" s="228"/>
      <c r="N840" s="229"/>
      <c r="O840" s="229"/>
      <c r="P840" s="229"/>
      <c r="Q840" s="229"/>
      <c r="R840" s="229"/>
      <c r="S840" s="229"/>
      <c r="T840" s="230"/>
      <c r="AT840" s="231" t="s">
        <v>283</v>
      </c>
      <c r="AU840" s="231" t="s">
        <v>84</v>
      </c>
      <c r="AV840" s="14" t="s">
        <v>84</v>
      </c>
      <c r="AW840" s="14" t="s">
        <v>32</v>
      </c>
      <c r="AX840" s="14" t="s">
        <v>76</v>
      </c>
      <c r="AY840" s="231" t="s">
        <v>272</v>
      </c>
    </row>
    <row r="841" spans="1:65" s="2" customFormat="1" ht="24.2" customHeight="1">
      <c r="A841" s="34"/>
      <c r="B841" s="35"/>
      <c r="C841" s="192" t="s">
        <v>3324</v>
      </c>
      <c r="D841" s="192" t="s">
        <v>274</v>
      </c>
      <c r="E841" s="193" t="s">
        <v>8921</v>
      </c>
      <c r="F841" s="194" t="s">
        <v>8922</v>
      </c>
      <c r="G841" s="195" t="s">
        <v>952</v>
      </c>
      <c r="H841" s="196">
        <v>130</v>
      </c>
      <c r="I841" s="197"/>
      <c r="J841" s="198">
        <f>ROUND(I841*H841,2)</f>
        <v>0</v>
      </c>
      <c r="K841" s="194" t="s">
        <v>278</v>
      </c>
      <c r="L841" s="39"/>
      <c r="M841" s="199" t="s">
        <v>1</v>
      </c>
      <c r="N841" s="200" t="s">
        <v>41</v>
      </c>
      <c r="O841" s="71"/>
      <c r="P841" s="201">
        <f>O841*H841</f>
        <v>0</v>
      </c>
      <c r="Q841" s="201">
        <v>0</v>
      </c>
      <c r="R841" s="201">
        <f>Q841*H841</f>
        <v>0</v>
      </c>
      <c r="S841" s="201">
        <v>0</v>
      </c>
      <c r="T841" s="202">
        <f>S841*H841</f>
        <v>0</v>
      </c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R841" s="203" t="s">
        <v>765</v>
      </c>
      <c r="AT841" s="203" t="s">
        <v>274</v>
      </c>
      <c r="AU841" s="203" t="s">
        <v>84</v>
      </c>
      <c r="AY841" s="17" t="s">
        <v>272</v>
      </c>
      <c r="BE841" s="204">
        <f>IF(N841="základní",J841,0)</f>
        <v>0</v>
      </c>
      <c r="BF841" s="204">
        <f>IF(N841="snížená",J841,0)</f>
        <v>0</v>
      </c>
      <c r="BG841" s="204">
        <f>IF(N841="zákl. přenesená",J841,0)</f>
        <v>0</v>
      </c>
      <c r="BH841" s="204">
        <f>IF(N841="sníž. přenesená",J841,0)</f>
        <v>0</v>
      </c>
      <c r="BI841" s="204">
        <f>IF(N841="nulová",J841,0)</f>
        <v>0</v>
      </c>
      <c r="BJ841" s="17" t="s">
        <v>16</v>
      </c>
      <c r="BK841" s="204">
        <f>ROUND(I841*H841,2)</f>
        <v>0</v>
      </c>
      <c r="BL841" s="17" t="s">
        <v>765</v>
      </c>
      <c r="BM841" s="203" t="s">
        <v>9472</v>
      </c>
    </row>
    <row r="842" spans="1:65" s="2" customFormat="1" ht="11.25">
      <c r="A842" s="34"/>
      <c r="B842" s="35"/>
      <c r="C842" s="36"/>
      <c r="D842" s="205" t="s">
        <v>281</v>
      </c>
      <c r="E842" s="36"/>
      <c r="F842" s="206" t="s">
        <v>8924</v>
      </c>
      <c r="G842" s="36"/>
      <c r="H842" s="36"/>
      <c r="I842" s="207"/>
      <c r="J842" s="36"/>
      <c r="K842" s="36"/>
      <c r="L842" s="39"/>
      <c r="M842" s="208"/>
      <c r="N842" s="209"/>
      <c r="O842" s="71"/>
      <c r="P842" s="71"/>
      <c r="Q842" s="71"/>
      <c r="R842" s="71"/>
      <c r="S842" s="71"/>
      <c r="T842" s="72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T842" s="17" t="s">
        <v>281</v>
      </c>
      <c r="AU842" s="17" t="s">
        <v>84</v>
      </c>
    </row>
    <row r="843" spans="1:65" s="2" customFormat="1" ht="16.5" customHeight="1">
      <c r="A843" s="34"/>
      <c r="B843" s="35"/>
      <c r="C843" s="232" t="s">
        <v>3334</v>
      </c>
      <c r="D843" s="232" t="s">
        <v>394</v>
      </c>
      <c r="E843" s="233" t="s">
        <v>9113</v>
      </c>
      <c r="F843" s="234" t="s">
        <v>9114</v>
      </c>
      <c r="G843" s="235" t="s">
        <v>5242</v>
      </c>
      <c r="H843" s="236">
        <v>4</v>
      </c>
      <c r="I843" s="237"/>
      <c r="J843" s="238">
        <f>ROUND(I843*H843,2)</f>
        <v>0</v>
      </c>
      <c r="K843" s="234" t="s">
        <v>1</v>
      </c>
      <c r="L843" s="239"/>
      <c r="M843" s="240" t="s">
        <v>1</v>
      </c>
      <c r="N843" s="241" t="s">
        <v>41</v>
      </c>
      <c r="O843" s="71"/>
      <c r="P843" s="201">
        <f>O843*H843</f>
        <v>0</v>
      </c>
      <c r="Q843" s="201">
        <v>0</v>
      </c>
      <c r="R843" s="201">
        <f>Q843*H843</f>
        <v>0</v>
      </c>
      <c r="S843" s="201">
        <v>0</v>
      </c>
      <c r="T843" s="202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203" t="s">
        <v>1541</v>
      </c>
      <c r="AT843" s="203" t="s">
        <v>394</v>
      </c>
      <c r="AU843" s="203" t="s">
        <v>84</v>
      </c>
      <c r="AY843" s="17" t="s">
        <v>272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17" t="s">
        <v>16</v>
      </c>
      <c r="BK843" s="204">
        <f>ROUND(I843*H843,2)</f>
        <v>0</v>
      </c>
      <c r="BL843" s="17" t="s">
        <v>1541</v>
      </c>
      <c r="BM843" s="203" t="s">
        <v>9473</v>
      </c>
    </row>
    <row r="844" spans="1:65" s="14" customFormat="1" ht="11.25">
      <c r="B844" s="221"/>
      <c r="C844" s="222"/>
      <c r="D844" s="212" t="s">
        <v>283</v>
      </c>
      <c r="E844" s="223" t="s">
        <v>1</v>
      </c>
      <c r="F844" s="224" t="s">
        <v>279</v>
      </c>
      <c r="G844" s="222"/>
      <c r="H844" s="225">
        <v>4</v>
      </c>
      <c r="I844" s="226"/>
      <c r="J844" s="222"/>
      <c r="K844" s="222"/>
      <c r="L844" s="227"/>
      <c r="M844" s="228"/>
      <c r="N844" s="229"/>
      <c r="O844" s="229"/>
      <c r="P844" s="229"/>
      <c r="Q844" s="229"/>
      <c r="R844" s="229"/>
      <c r="S844" s="229"/>
      <c r="T844" s="230"/>
      <c r="AT844" s="231" t="s">
        <v>283</v>
      </c>
      <c r="AU844" s="231" t="s">
        <v>84</v>
      </c>
      <c r="AV844" s="14" t="s">
        <v>84</v>
      </c>
      <c r="AW844" s="14" t="s">
        <v>32</v>
      </c>
      <c r="AX844" s="14" t="s">
        <v>76</v>
      </c>
      <c r="AY844" s="231" t="s">
        <v>272</v>
      </c>
    </row>
    <row r="845" spans="1:65" s="2" customFormat="1" ht="24.2" customHeight="1">
      <c r="A845" s="34"/>
      <c r="B845" s="35"/>
      <c r="C845" s="192" t="s">
        <v>3339</v>
      </c>
      <c r="D845" s="192" t="s">
        <v>274</v>
      </c>
      <c r="E845" s="193" t="s">
        <v>9116</v>
      </c>
      <c r="F845" s="194" t="s">
        <v>9117</v>
      </c>
      <c r="G845" s="195" t="s">
        <v>952</v>
      </c>
      <c r="H845" s="196">
        <v>4</v>
      </c>
      <c r="I845" s="197"/>
      <c r="J845" s="198">
        <f>ROUND(I845*H845,2)</f>
        <v>0</v>
      </c>
      <c r="K845" s="194" t="s">
        <v>278</v>
      </c>
      <c r="L845" s="39"/>
      <c r="M845" s="199" t="s">
        <v>1</v>
      </c>
      <c r="N845" s="200" t="s">
        <v>41</v>
      </c>
      <c r="O845" s="71"/>
      <c r="P845" s="201">
        <f>O845*H845</f>
        <v>0</v>
      </c>
      <c r="Q845" s="201">
        <v>0</v>
      </c>
      <c r="R845" s="201">
        <f>Q845*H845</f>
        <v>0</v>
      </c>
      <c r="S845" s="201">
        <v>0</v>
      </c>
      <c r="T845" s="202">
        <f>S845*H845</f>
        <v>0</v>
      </c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R845" s="203" t="s">
        <v>765</v>
      </c>
      <c r="AT845" s="203" t="s">
        <v>274</v>
      </c>
      <c r="AU845" s="203" t="s">
        <v>84</v>
      </c>
      <c r="AY845" s="17" t="s">
        <v>272</v>
      </c>
      <c r="BE845" s="204">
        <f>IF(N845="základní",J845,0)</f>
        <v>0</v>
      </c>
      <c r="BF845" s="204">
        <f>IF(N845="snížená",J845,0)</f>
        <v>0</v>
      </c>
      <c r="BG845" s="204">
        <f>IF(N845="zákl. přenesená",J845,0)</f>
        <v>0</v>
      </c>
      <c r="BH845" s="204">
        <f>IF(N845="sníž. přenesená",J845,0)</f>
        <v>0</v>
      </c>
      <c r="BI845" s="204">
        <f>IF(N845="nulová",J845,0)</f>
        <v>0</v>
      </c>
      <c r="BJ845" s="17" t="s">
        <v>16</v>
      </c>
      <c r="BK845" s="204">
        <f>ROUND(I845*H845,2)</f>
        <v>0</v>
      </c>
      <c r="BL845" s="17" t="s">
        <v>765</v>
      </c>
      <c r="BM845" s="203" t="s">
        <v>9474</v>
      </c>
    </row>
    <row r="846" spans="1:65" s="2" customFormat="1" ht="11.25">
      <c r="A846" s="34"/>
      <c r="B846" s="35"/>
      <c r="C846" s="36"/>
      <c r="D846" s="205" t="s">
        <v>281</v>
      </c>
      <c r="E846" s="36"/>
      <c r="F846" s="206" t="s">
        <v>9119</v>
      </c>
      <c r="G846" s="36"/>
      <c r="H846" s="36"/>
      <c r="I846" s="207"/>
      <c r="J846" s="36"/>
      <c r="K846" s="36"/>
      <c r="L846" s="39"/>
      <c r="M846" s="208"/>
      <c r="N846" s="209"/>
      <c r="O846" s="71"/>
      <c r="P846" s="71"/>
      <c r="Q846" s="71"/>
      <c r="R846" s="71"/>
      <c r="S846" s="71"/>
      <c r="T846" s="72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T846" s="17" t="s">
        <v>281</v>
      </c>
      <c r="AU846" s="17" t="s">
        <v>84</v>
      </c>
    </row>
    <row r="847" spans="1:65" s="2" customFormat="1" ht="16.5" customHeight="1">
      <c r="A847" s="34"/>
      <c r="B847" s="35"/>
      <c r="C847" s="232" t="s">
        <v>3345</v>
      </c>
      <c r="D847" s="232" t="s">
        <v>394</v>
      </c>
      <c r="E847" s="233" t="s">
        <v>9313</v>
      </c>
      <c r="F847" s="234" t="s">
        <v>9314</v>
      </c>
      <c r="G847" s="235" t="s">
        <v>5242</v>
      </c>
      <c r="H847" s="236">
        <v>3</v>
      </c>
      <c r="I847" s="237"/>
      <c r="J847" s="238">
        <f>ROUND(I847*H847,2)</f>
        <v>0</v>
      </c>
      <c r="K847" s="234" t="s">
        <v>1</v>
      </c>
      <c r="L847" s="239"/>
      <c r="M847" s="240" t="s">
        <v>1</v>
      </c>
      <c r="N847" s="241" t="s">
        <v>41</v>
      </c>
      <c r="O847" s="71"/>
      <c r="P847" s="201">
        <f>O847*H847</f>
        <v>0</v>
      </c>
      <c r="Q847" s="201">
        <v>0</v>
      </c>
      <c r="R847" s="201">
        <f>Q847*H847</f>
        <v>0</v>
      </c>
      <c r="S847" s="201">
        <v>0</v>
      </c>
      <c r="T847" s="202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203" t="s">
        <v>1541</v>
      </c>
      <c r="AT847" s="203" t="s">
        <v>394</v>
      </c>
      <c r="AU847" s="203" t="s">
        <v>84</v>
      </c>
      <c r="AY847" s="17" t="s">
        <v>272</v>
      </c>
      <c r="BE847" s="204">
        <f>IF(N847="základní",J847,0)</f>
        <v>0</v>
      </c>
      <c r="BF847" s="204">
        <f>IF(N847="snížená",J847,0)</f>
        <v>0</v>
      </c>
      <c r="BG847" s="204">
        <f>IF(N847="zákl. přenesená",J847,0)</f>
        <v>0</v>
      </c>
      <c r="BH847" s="204">
        <f>IF(N847="sníž. přenesená",J847,0)</f>
        <v>0</v>
      </c>
      <c r="BI847" s="204">
        <f>IF(N847="nulová",J847,0)</f>
        <v>0</v>
      </c>
      <c r="BJ847" s="17" t="s">
        <v>16</v>
      </c>
      <c r="BK847" s="204">
        <f>ROUND(I847*H847,2)</f>
        <v>0</v>
      </c>
      <c r="BL847" s="17" t="s">
        <v>1541</v>
      </c>
      <c r="BM847" s="203" t="s">
        <v>9475</v>
      </c>
    </row>
    <row r="848" spans="1:65" s="14" customFormat="1" ht="11.25">
      <c r="B848" s="221"/>
      <c r="C848" s="222"/>
      <c r="D848" s="212" t="s">
        <v>283</v>
      </c>
      <c r="E848" s="223" t="s">
        <v>1</v>
      </c>
      <c r="F848" s="224" t="s">
        <v>291</v>
      </c>
      <c r="G848" s="222"/>
      <c r="H848" s="225">
        <v>3</v>
      </c>
      <c r="I848" s="226"/>
      <c r="J848" s="222"/>
      <c r="K848" s="222"/>
      <c r="L848" s="227"/>
      <c r="M848" s="228"/>
      <c r="N848" s="229"/>
      <c r="O848" s="229"/>
      <c r="P848" s="229"/>
      <c r="Q848" s="229"/>
      <c r="R848" s="229"/>
      <c r="S848" s="229"/>
      <c r="T848" s="230"/>
      <c r="AT848" s="231" t="s">
        <v>283</v>
      </c>
      <c r="AU848" s="231" t="s">
        <v>84</v>
      </c>
      <c r="AV848" s="14" t="s">
        <v>84</v>
      </c>
      <c r="AW848" s="14" t="s">
        <v>32</v>
      </c>
      <c r="AX848" s="14" t="s">
        <v>76</v>
      </c>
      <c r="AY848" s="231" t="s">
        <v>272</v>
      </c>
    </row>
    <row r="849" spans="1:65" s="2" customFormat="1" ht="24.2" customHeight="1">
      <c r="A849" s="34"/>
      <c r="B849" s="35"/>
      <c r="C849" s="192" t="s">
        <v>3349</v>
      </c>
      <c r="D849" s="192" t="s">
        <v>274</v>
      </c>
      <c r="E849" s="193" t="s">
        <v>9316</v>
      </c>
      <c r="F849" s="194" t="s">
        <v>9317</v>
      </c>
      <c r="G849" s="195" t="s">
        <v>952</v>
      </c>
      <c r="H849" s="196">
        <v>3</v>
      </c>
      <c r="I849" s="197"/>
      <c r="J849" s="198">
        <f>ROUND(I849*H849,2)</f>
        <v>0</v>
      </c>
      <c r="K849" s="194" t="s">
        <v>278</v>
      </c>
      <c r="L849" s="39"/>
      <c r="M849" s="199" t="s">
        <v>1</v>
      </c>
      <c r="N849" s="200" t="s">
        <v>41</v>
      </c>
      <c r="O849" s="71"/>
      <c r="P849" s="201">
        <f>O849*H849</f>
        <v>0</v>
      </c>
      <c r="Q849" s="201">
        <v>0</v>
      </c>
      <c r="R849" s="201">
        <f>Q849*H849</f>
        <v>0</v>
      </c>
      <c r="S849" s="201">
        <v>0</v>
      </c>
      <c r="T849" s="202">
        <f>S849*H849</f>
        <v>0</v>
      </c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R849" s="203" t="s">
        <v>765</v>
      </c>
      <c r="AT849" s="203" t="s">
        <v>274</v>
      </c>
      <c r="AU849" s="203" t="s">
        <v>84</v>
      </c>
      <c r="AY849" s="17" t="s">
        <v>272</v>
      </c>
      <c r="BE849" s="204">
        <f>IF(N849="základní",J849,0)</f>
        <v>0</v>
      </c>
      <c r="BF849" s="204">
        <f>IF(N849="snížená",J849,0)</f>
        <v>0</v>
      </c>
      <c r="BG849" s="204">
        <f>IF(N849="zákl. přenesená",J849,0)</f>
        <v>0</v>
      </c>
      <c r="BH849" s="204">
        <f>IF(N849="sníž. přenesená",J849,0)</f>
        <v>0</v>
      </c>
      <c r="BI849" s="204">
        <f>IF(N849="nulová",J849,0)</f>
        <v>0</v>
      </c>
      <c r="BJ849" s="17" t="s">
        <v>16</v>
      </c>
      <c r="BK849" s="204">
        <f>ROUND(I849*H849,2)</f>
        <v>0</v>
      </c>
      <c r="BL849" s="17" t="s">
        <v>765</v>
      </c>
      <c r="BM849" s="203" t="s">
        <v>9476</v>
      </c>
    </row>
    <row r="850" spans="1:65" s="2" customFormat="1" ht="11.25">
      <c r="A850" s="34"/>
      <c r="B850" s="35"/>
      <c r="C850" s="36"/>
      <c r="D850" s="205" t="s">
        <v>281</v>
      </c>
      <c r="E850" s="36"/>
      <c r="F850" s="206" t="s">
        <v>9319</v>
      </c>
      <c r="G850" s="36"/>
      <c r="H850" s="36"/>
      <c r="I850" s="207"/>
      <c r="J850" s="36"/>
      <c r="K850" s="36"/>
      <c r="L850" s="39"/>
      <c r="M850" s="208"/>
      <c r="N850" s="209"/>
      <c r="O850" s="71"/>
      <c r="P850" s="71"/>
      <c r="Q850" s="71"/>
      <c r="R850" s="71"/>
      <c r="S850" s="71"/>
      <c r="T850" s="72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T850" s="17" t="s">
        <v>281</v>
      </c>
      <c r="AU850" s="17" t="s">
        <v>84</v>
      </c>
    </row>
    <row r="851" spans="1:65" s="12" customFormat="1" ht="22.9" customHeight="1">
      <c r="B851" s="176"/>
      <c r="C851" s="177"/>
      <c r="D851" s="178" t="s">
        <v>75</v>
      </c>
      <c r="E851" s="190" t="s">
        <v>9477</v>
      </c>
      <c r="F851" s="190" t="s">
        <v>9478</v>
      </c>
      <c r="G851" s="177"/>
      <c r="H851" s="177"/>
      <c r="I851" s="180"/>
      <c r="J851" s="191">
        <f>BK851</f>
        <v>0</v>
      </c>
      <c r="K851" s="177"/>
      <c r="L851" s="182"/>
      <c r="M851" s="183"/>
      <c r="N851" s="184"/>
      <c r="O851" s="184"/>
      <c r="P851" s="185">
        <f>SUM(P852:P933)</f>
        <v>0</v>
      </c>
      <c r="Q851" s="184"/>
      <c r="R851" s="185">
        <f>SUM(R852:R933)</f>
        <v>2.1000000000000001E-4</v>
      </c>
      <c r="S851" s="184"/>
      <c r="T851" s="186">
        <f>SUM(T852:T933)</f>
        <v>0</v>
      </c>
      <c r="AR851" s="187" t="s">
        <v>291</v>
      </c>
      <c r="AT851" s="188" t="s">
        <v>75</v>
      </c>
      <c r="AU851" s="188" t="s">
        <v>16</v>
      </c>
      <c r="AY851" s="187" t="s">
        <v>272</v>
      </c>
      <c r="BK851" s="189">
        <f>SUM(BK852:BK933)</f>
        <v>0</v>
      </c>
    </row>
    <row r="852" spans="1:65" s="2" customFormat="1" ht="49.15" customHeight="1">
      <c r="A852" s="34"/>
      <c r="B852" s="35"/>
      <c r="C852" s="232" t="s">
        <v>3353</v>
      </c>
      <c r="D852" s="232" t="s">
        <v>394</v>
      </c>
      <c r="E852" s="233" t="s">
        <v>9479</v>
      </c>
      <c r="F852" s="234" t="s">
        <v>9480</v>
      </c>
      <c r="G852" s="235" t="s">
        <v>5242</v>
      </c>
      <c r="H852" s="236">
        <v>1</v>
      </c>
      <c r="I852" s="237"/>
      <c r="J852" s="238">
        <f>ROUND(I852*H852,2)</f>
        <v>0</v>
      </c>
      <c r="K852" s="234" t="s">
        <v>1</v>
      </c>
      <c r="L852" s="239"/>
      <c r="M852" s="240" t="s">
        <v>1</v>
      </c>
      <c r="N852" s="241" t="s">
        <v>41</v>
      </c>
      <c r="O852" s="71"/>
      <c r="P852" s="201">
        <f>O852*H852</f>
        <v>0</v>
      </c>
      <c r="Q852" s="201">
        <v>0</v>
      </c>
      <c r="R852" s="201">
        <f>Q852*H852</f>
        <v>0</v>
      </c>
      <c r="S852" s="201">
        <v>0</v>
      </c>
      <c r="T852" s="202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203" t="s">
        <v>1541</v>
      </c>
      <c r="AT852" s="203" t="s">
        <v>394</v>
      </c>
      <c r="AU852" s="203" t="s">
        <v>84</v>
      </c>
      <c r="AY852" s="17" t="s">
        <v>272</v>
      </c>
      <c r="BE852" s="204">
        <f>IF(N852="základní",J852,0)</f>
        <v>0</v>
      </c>
      <c r="BF852" s="204">
        <f>IF(N852="snížená",J852,0)</f>
        <v>0</v>
      </c>
      <c r="BG852" s="204">
        <f>IF(N852="zákl. přenesená",J852,0)</f>
        <v>0</v>
      </c>
      <c r="BH852" s="204">
        <f>IF(N852="sníž. přenesená",J852,0)</f>
        <v>0</v>
      </c>
      <c r="BI852" s="204">
        <f>IF(N852="nulová",J852,0)</f>
        <v>0</v>
      </c>
      <c r="BJ852" s="17" t="s">
        <v>16</v>
      </c>
      <c r="BK852" s="204">
        <f>ROUND(I852*H852,2)</f>
        <v>0</v>
      </c>
      <c r="BL852" s="17" t="s">
        <v>1541</v>
      </c>
      <c r="BM852" s="203" t="s">
        <v>9481</v>
      </c>
    </row>
    <row r="853" spans="1:65" s="14" customFormat="1" ht="11.25">
      <c r="B853" s="221"/>
      <c r="C853" s="222"/>
      <c r="D853" s="212" t="s">
        <v>283</v>
      </c>
      <c r="E853" s="223" t="s">
        <v>1</v>
      </c>
      <c r="F853" s="224" t="s">
        <v>16</v>
      </c>
      <c r="G853" s="222"/>
      <c r="H853" s="225">
        <v>1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AT853" s="231" t="s">
        <v>283</v>
      </c>
      <c r="AU853" s="231" t="s">
        <v>84</v>
      </c>
      <c r="AV853" s="14" t="s">
        <v>84</v>
      </c>
      <c r="AW853" s="14" t="s">
        <v>32</v>
      </c>
      <c r="AX853" s="14" t="s">
        <v>76</v>
      </c>
      <c r="AY853" s="231" t="s">
        <v>272</v>
      </c>
    </row>
    <row r="854" spans="1:65" s="2" customFormat="1" ht="24.2" customHeight="1">
      <c r="A854" s="34"/>
      <c r="B854" s="35"/>
      <c r="C854" s="192" t="s">
        <v>3358</v>
      </c>
      <c r="D854" s="192" t="s">
        <v>274</v>
      </c>
      <c r="E854" s="193" t="s">
        <v>9237</v>
      </c>
      <c r="F854" s="194" t="s">
        <v>9238</v>
      </c>
      <c r="G854" s="195" t="s">
        <v>952</v>
      </c>
      <c r="H854" s="196">
        <v>1</v>
      </c>
      <c r="I854" s="197"/>
      <c r="J854" s="198">
        <f>ROUND(I854*H854,2)</f>
        <v>0</v>
      </c>
      <c r="K854" s="194" t="s">
        <v>278</v>
      </c>
      <c r="L854" s="39"/>
      <c r="M854" s="199" t="s">
        <v>1</v>
      </c>
      <c r="N854" s="200" t="s">
        <v>41</v>
      </c>
      <c r="O854" s="71"/>
      <c r="P854" s="201">
        <f>O854*H854</f>
        <v>0</v>
      </c>
      <c r="Q854" s="201">
        <v>0</v>
      </c>
      <c r="R854" s="201">
        <f>Q854*H854</f>
        <v>0</v>
      </c>
      <c r="S854" s="201">
        <v>0</v>
      </c>
      <c r="T854" s="202">
        <f>S854*H854</f>
        <v>0</v>
      </c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R854" s="203" t="s">
        <v>358</v>
      </c>
      <c r="AT854" s="203" t="s">
        <v>274</v>
      </c>
      <c r="AU854" s="203" t="s">
        <v>84</v>
      </c>
      <c r="AY854" s="17" t="s">
        <v>272</v>
      </c>
      <c r="BE854" s="204">
        <f>IF(N854="základní",J854,0)</f>
        <v>0</v>
      </c>
      <c r="BF854" s="204">
        <f>IF(N854="snížená",J854,0)</f>
        <v>0</v>
      </c>
      <c r="BG854" s="204">
        <f>IF(N854="zákl. přenesená",J854,0)</f>
        <v>0</v>
      </c>
      <c r="BH854" s="204">
        <f>IF(N854="sníž. přenesená",J854,0)</f>
        <v>0</v>
      </c>
      <c r="BI854" s="204">
        <f>IF(N854="nulová",J854,0)</f>
        <v>0</v>
      </c>
      <c r="BJ854" s="17" t="s">
        <v>16</v>
      </c>
      <c r="BK854" s="204">
        <f>ROUND(I854*H854,2)</f>
        <v>0</v>
      </c>
      <c r="BL854" s="17" t="s">
        <v>358</v>
      </c>
      <c r="BM854" s="203" t="s">
        <v>9482</v>
      </c>
    </row>
    <row r="855" spans="1:65" s="2" customFormat="1" ht="11.25">
      <c r="A855" s="34"/>
      <c r="B855" s="35"/>
      <c r="C855" s="36"/>
      <c r="D855" s="205" t="s">
        <v>281</v>
      </c>
      <c r="E855" s="36"/>
      <c r="F855" s="206" t="s">
        <v>9240</v>
      </c>
      <c r="G855" s="36"/>
      <c r="H855" s="36"/>
      <c r="I855" s="207"/>
      <c r="J855" s="36"/>
      <c r="K855" s="36"/>
      <c r="L855" s="39"/>
      <c r="M855" s="208"/>
      <c r="N855" s="209"/>
      <c r="O855" s="71"/>
      <c r="P855" s="71"/>
      <c r="Q855" s="71"/>
      <c r="R855" s="71"/>
      <c r="S855" s="71"/>
      <c r="T855" s="72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T855" s="17" t="s">
        <v>281</v>
      </c>
      <c r="AU855" s="17" t="s">
        <v>84</v>
      </c>
    </row>
    <row r="856" spans="1:65" s="2" customFormat="1" ht="37.9" customHeight="1">
      <c r="A856" s="34"/>
      <c r="B856" s="35"/>
      <c r="C856" s="232" t="s">
        <v>3367</v>
      </c>
      <c r="D856" s="232" t="s">
        <v>394</v>
      </c>
      <c r="E856" s="233" t="s">
        <v>9032</v>
      </c>
      <c r="F856" s="234" t="s">
        <v>9033</v>
      </c>
      <c r="G856" s="235" t="s">
        <v>5242</v>
      </c>
      <c r="H856" s="236">
        <v>1</v>
      </c>
      <c r="I856" s="237"/>
      <c r="J856" s="238">
        <f>ROUND(I856*H856,2)</f>
        <v>0</v>
      </c>
      <c r="K856" s="234" t="s">
        <v>1</v>
      </c>
      <c r="L856" s="239"/>
      <c r="M856" s="240" t="s">
        <v>1</v>
      </c>
      <c r="N856" s="241" t="s">
        <v>41</v>
      </c>
      <c r="O856" s="71"/>
      <c r="P856" s="201">
        <f>O856*H856</f>
        <v>0</v>
      </c>
      <c r="Q856" s="201">
        <v>0</v>
      </c>
      <c r="R856" s="201">
        <f>Q856*H856</f>
        <v>0</v>
      </c>
      <c r="S856" s="201">
        <v>0</v>
      </c>
      <c r="T856" s="202">
        <f>S856*H856</f>
        <v>0</v>
      </c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R856" s="203" t="s">
        <v>2738</v>
      </c>
      <c r="AT856" s="203" t="s">
        <v>394</v>
      </c>
      <c r="AU856" s="203" t="s">
        <v>84</v>
      </c>
      <c r="AY856" s="17" t="s">
        <v>272</v>
      </c>
      <c r="BE856" s="204">
        <f>IF(N856="základní",J856,0)</f>
        <v>0</v>
      </c>
      <c r="BF856" s="204">
        <f>IF(N856="snížená",J856,0)</f>
        <v>0</v>
      </c>
      <c r="BG856" s="204">
        <f>IF(N856="zákl. přenesená",J856,0)</f>
        <v>0</v>
      </c>
      <c r="BH856" s="204">
        <f>IF(N856="sníž. přenesená",J856,0)</f>
        <v>0</v>
      </c>
      <c r="BI856" s="204">
        <f>IF(N856="nulová",J856,0)</f>
        <v>0</v>
      </c>
      <c r="BJ856" s="17" t="s">
        <v>16</v>
      </c>
      <c r="BK856" s="204">
        <f>ROUND(I856*H856,2)</f>
        <v>0</v>
      </c>
      <c r="BL856" s="17" t="s">
        <v>765</v>
      </c>
      <c r="BM856" s="203" t="s">
        <v>9483</v>
      </c>
    </row>
    <row r="857" spans="1:65" s="14" customFormat="1" ht="11.25">
      <c r="B857" s="221"/>
      <c r="C857" s="222"/>
      <c r="D857" s="212" t="s">
        <v>283</v>
      </c>
      <c r="E857" s="223" t="s">
        <v>1</v>
      </c>
      <c r="F857" s="224" t="s">
        <v>16</v>
      </c>
      <c r="G857" s="222"/>
      <c r="H857" s="225">
        <v>1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84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2" customFormat="1" ht="33" customHeight="1">
      <c r="A858" s="34"/>
      <c r="B858" s="35"/>
      <c r="C858" s="192" t="s">
        <v>3372</v>
      </c>
      <c r="D858" s="192" t="s">
        <v>274</v>
      </c>
      <c r="E858" s="193" t="s">
        <v>9035</v>
      </c>
      <c r="F858" s="194" t="s">
        <v>9036</v>
      </c>
      <c r="G858" s="195" t="s">
        <v>952</v>
      </c>
      <c r="H858" s="196">
        <v>1</v>
      </c>
      <c r="I858" s="197"/>
      <c r="J858" s="198">
        <f>ROUND(I858*H858,2)</f>
        <v>0</v>
      </c>
      <c r="K858" s="194" t="s">
        <v>278</v>
      </c>
      <c r="L858" s="39"/>
      <c r="M858" s="199" t="s">
        <v>1</v>
      </c>
      <c r="N858" s="200" t="s">
        <v>41</v>
      </c>
      <c r="O858" s="71"/>
      <c r="P858" s="201">
        <f>O858*H858</f>
        <v>0</v>
      </c>
      <c r="Q858" s="201">
        <v>0</v>
      </c>
      <c r="R858" s="201">
        <f>Q858*H858</f>
        <v>0</v>
      </c>
      <c r="S858" s="201">
        <v>0</v>
      </c>
      <c r="T858" s="202">
        <f>S858*H858</f>
        <v>0</v>
      </c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R858" s="203" t="s">
        <v>765</v>
      </c>
      <c r="AT858" s="203" t="s">
        <v>274</v>
      </c>
      <c r="AU858" s="203" t="s">
        <v>84</v>
      </c>
      <c r="AY858" s="17" t="s">
        <v>272</v>
      </c>
      <c r="BE858" s="204">
        <f>IF(N858="základní",J858,0)</f>
        <v>0</v>
      </c>
      <c r="BF858" s="204">
        <f>IF(N858="snížená",J858,0)</f>
        <v>0</v>
      </c>
      <c r="BG858" s="204">
        <f>IF(N858="zákl. přenesená",J858,0)</f>
        <v>0</v>
      </c>
      <c r="BH858" s="204">
        <f>IF(N858="sníž. přenesená",J858,0)</f>
        <v>0</v>
      </c>
      <c r="BI858" s="204">
        <f>IF(N858="nulová",J858,0)</f>
        <v>0</v>
      </c>
      <c r="BJ858" s="17" t="s">
        <v>16</v>
      </c>
      <c r="BK858" s="204">
        <f>ROUND(I858*H858,2)</f>
        <v>0</v>
      </c>
      <c r="BL858" s="17" t="s">
        <v>765</v>
      </c>
      <c r="BM858" s="203" t="s">
        <v>9484</v>
      </c>
    </row>
    <row r="859" spans="1:65" s="2" customFormat="1" ht="11.25">
      <c r="A859" s="34"/>
      <c r="B859" s="35"/>
      <c r="C859" s="36"/>
      <c r="D859" s="205" t="s">
        <v>281</v>
      </c>
      <c r="E859" s="36"/>
      <c r="F859" s="206" t="s">
        <v>9038</v>
      </c>
      <c r="G859" s="36"/>
      <c r="H859" s="36"/>
      <c r="I859" s="207"/>
      <c r="J859" s="36"/>
      <c r="K859" s="36"/>
      <c r="L859" s="39"/>
      <c r="M859" s="208"/>
      <c r="N859" s="209"/>
      <c r="O859" s="71"/>
      <c r="P859" s="71"/>
      <c r="Q859" s="71"/>
      <c r="R859" s="71"/>
      <c r="S859" s="71"/>
      <c r="T859" s="72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T859" s="17" t="s">
        <v>281</v>
      </c>
      <c r="AU859" s="17" t="s">
        <v>84</v>
      </c>
    </row>
    <row r="860" spans="1:65" s="2" customFormat="1" ht="37.9" customHeight="1">
      <c r="A860" s="34"/>
      <c r="B860" s="35"/>
      <c r="C860" s="232" t="s">
        <v>3379</v>
      </c>
      <c r="D860" s="232" t="s">
        <v>394</v>
      </c>
      <c r="E860" s="233" t="s">
        <v>9039</v>
      </c>
      <c r="F860" s="234" t="s">
        <v>9040</v>
      </c>
      <c r="G860" s="235" t="s">
        <v>5242</v>
      </c>
      <c r="H860" s="236">
        <v>3</v>
      </c>
      <c r="I860" s="237"/>
      <c r="J860" s="238">
        <f>ROUND(I860*H860,2)</f>
        <v>0</v>
      </c>
      <c r="K860" s="234" t="s">
        <v>1</v>
      </c>
      <c r="L860" s="239"/>
      <c r="M860" s="240" t="s">
        <v>1</v>
      </c>
      <c r="N860" s="241" t="s">
        <v>41</v>
      </c>
      <c r="O860" s="71"/>
      <c r="P860" s="201">
        <f>O860*H860</f>
        <v>0</v>
      </c>
      <c r="Q860" s="201">
        <v>0</v>
      </c>
      <c r="R860" s="201">
        <f>Q860*H860</f>
        <v>0</v>
      </c>
      <c r="S860" s="201">
        <v>0</v>
      </c>
      <c r="T860" s="202">
        <f>S860*H860</f>
        <v>0</v>
      </c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R860" s="203" t="s">
        <v>2738</v>
      </c>
      <c r="AT860" s="203" t="s">
        <v>394</v>
      </c>
      <c r="AU860" s="203" t="s">
        <v>84</v>
      </c>
      <c r="AY860" s="17" t="s">
        <v>272</v>
      </c>
      <c r="BE860" s="204">
        <f>IF(N860="základní",J860,0)</f>
        <v>0</v>
      </c>
      <c r="BF860" s="204">
        <f>IF(N860="snížená",J860,0)</f>
        <v>0</v>
      </c>
      <c r="BG860" s="204">
        <f>IF(N860="zákl. přenesená",J860,0)</f>
        <v>0</v>
      </c>
      <c r="BH860" s="204">
        <f>IF(N860="sníž. přenesená",J860,0)</f>
        <v>0</v>
      </c>
      <c r="BI860" s="204">
        <f>IF(N860="nulová",J860,0)</f>
        <v>0</v>
      </c>
      <c r="BJ860" s="17" t="s">
        <v>16</v>
      </c>
      <c r="BK860" s="204">
        <f>ROUND(I860*H860,2)</f>
        <v>0</v>
      </c>
      <c r="BL860" s="17" t="s">
        <v>765</v>
      </c>
      <c r="BM860" s="203" t="s">
        <v>9485</v>
      </c>
    </row>
    <row r="861" spans="1:65" s="14" customFormat="1" ht="11.25">
      <c r="B861" s="221"/>
      <c r="C861" s="222"/>
      <c r="D861" s="212" t="s">
        <v>283</v>
      </c>
      <c r="E861" s="223" t="s">
        <v>1</v>
      </c>
      <c r="F861" s="224" t="s">
        <v>291</v>
      </c>
      <c r="G861" s="222"/>
      <c r="H861" s="225">
        <v>3</v>
      </c>
      <c r="I861" s="226"/>
      <c r="J861" s="222"/>
      <c r="K861" s="222"/>
      <c r="L861" s="227"/>
      <c r="M861" s="228"/>
      <c r="N861" s="229"/>
      <c r="O861" s="229"/>
      <c r="P861" s="229"/>
      <c r="Q861" s="229"/>
      <c r="R861" s="229"/>
      <c r="S861" s="229"/>
      <c r="T861" s="230"/>
      <c r="AT861" s="231" t="s">
        <v>283</v>
      </c>
      <c r="AU861" s="231" t="s">
        <v>84</v>
      </c>
      <c r="AV861" s="14" t="s">
        <v>84</v>
      </c>
      <c r="AW861" s="14" t="s">
        <v>32</v>
      </c>
      <c r="AX861" s="14" t="s">
        <v>76</v>
      </c>
      <c r="AY861" s="231" t="s">
        <v>272</v>
      </c>
    </row>
    <row r="862" spans="1:65" s="2" customFormat="1" ht="33" customHeight="1">
      <c r="A862" s="34"/>
      <c r="B862" s="35"/>
      <c r="C862" s="192" t="s">
        <v>3385</v>
      </c>
      <c r="D862" s="192" t="s">
        <v>274</v>
      </c>
      <c r="E862" s="193" t="s">
        <v>9042</v>
      </c>
      <c r="F862" s="194" t="s">
        <v>9043</v>
      </c>
      <c r="G862" s="195" t="s">
        <v>952</v>
      </c>
      <c r="H862" s="196">
        <v>3</v>
      </c>
      <c r="I862" s="197"/>
      <c r="J862" s="198">
        <f>ROUND(I862*H862,2)</f>
        <v>0</v>
      </c>
      <c r="K862" s="194" t="s">
        <v>278</v>
      </c>
      <c r="L862" s="39"/>
      <c r="M862" s="199" t="s">
        <v>1</v>
      </c>
      <c r="N862" s="200" t="s">
        <v>41</v>
      </c>
      <c r="O862" s="71"/>
      <c r="P862" s="201">
        <f>O862*H862</f>
        <v>0</v>
      </c>
      <c r="Q862" s="201">
        <v>0</v>
      </c>
      <c r="R862" s="201">
        <f>Q862*H862</f>
        <v>0</v>
      </c>
      <c r="S862" s="201">
        <v>0</v>
      </c>
      <c r="T862" s="202">
        <f>S862*H862</f>
        <v>0</v>
      </c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R862" s="203" t="s">
        <v>765</v>
      </c>
      <c r="AT862" s="203" t="s">
        <v>274</v>
      </c>
      <c r="AU862" s="203" t="s">
        <v>84</v>
      </c>
      <c r="AY862" s="17" t="s">
        <v>272</v>
      </c>
      <c r="BE862" s="204">
        <f>IF(N862="základní",J862,0)</f>
        <v>0</v>
      </c>
      <c r="BF862" s="204">
        <f>IF(N862="snížená",J862,0)</f>
        <v>0</v>
      </c>
      <c r="BG862" s="204">
        <f>IF(N862="zákl. přenesená",J862,0)</f>
        <v>0</v>
      </c>
      <c r="BH862" s="204">
        <f>IF(N862="sníž. přenesená",J862,0)</f>
        <v>0</v>
      </c>
      <c r="BI862" s="204">
        <f>IF(N862="nulová",J862,0)</f>
        <v>0</v>
      </c>
      <c r="BJ862" s="17" t="s">
        <v>16</v>
      </c>
      <c r="BK862" s="204">
        <f>ROUND(I862*H862,2)</f>
        <v>0</v>
      </c>
      <c r="BL862" s="17" t="s">
        <v>765</v>
      </c>
      <c r="BM862" s="203" t="s">
        <v>9486</v>
      </c>
    </row>
    <row r="863" spans="1:65" s="2" customFormat="1" ht="11.25">
      <c r="A863" s="34"/>
      <c r="B863" s="35"/>
      <c r="C863" s="36"/>
      <c r="D863" s="205" t="s">
        <v>281</v>
      </c>
      <c r="E863" s="36"/>
      <c r="F863" s="206" t="s">
        <v>9045</v>
      </c>
      <c r="G863" s="36"/>
      <c r="H863" s="36"/>
      <c r="I863" s="207"/>
      <c r="J863" s="36"/>
      <c r="K863" s="36"/>
      <c r="L863" s="39"/>
      <c r="M863" s="208"/>
      <c r="N863" s="209"/>
      <c r="O863" s="71"/>
      <c r="P863" s="71"/>
      <c r="Q863" s="71"/>
      <c r="R863" s="71"/>
      <c r="S863" s="71"/>
      <c r="T863" s="72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T863" s="17" t="s">
        <v>281</v>
      </c>
      <c r="AU863" s="17" t="s">
        <v>84</v>
      </c>
    </row>
    <row r="864" spans="1:65" s="2" customFormat="1" ht="24.2" customHeight="1">
      <c r="A864" s="34"/>
      <c r="B864" s="35"/>
      <c r="C864" s="232" t="s">
        <v>3391</v>
      </c>
      <c r="D864" s="232" t="s">
        <v>394</v>
      </c>
      <c r="E864" s="233" t="s">
        <v>9388</v>
      </c>
      <c r="F864" s="234" t="s">
        <v>9389</v>
      </c>
      <c r="G864" s="235" t="s">
        <v>5242</v>
      </c>
      <c r="H864" s="236">
        <v>1</v>
      </c>
      <c r="I864" s="237"/>
      <c r="J864" s="238">
        <f>ROUND(I864*H864,2)</f>
        <v>0</v>
      </c>
      <c r="K864" s="234" t="s">
        <v>1</v>
      </c>
      <c r="L864" s="239"/>
      <c r="M864" s="240" t="s">
        <v>1</v>
      </c>
      <c r="N864" s="241" t="s">
        <v>41</v>
      </c>
      <c r="O864" s="71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1541</v>
      </c>
      <c r="AT864" s="203" t="s">
        <v>394</v>
      </c>
      <c r="AU864" s="203" t="s">
        <v>84</v>
      </c>
      <c r="AY864" s="17" t="s">
        <v>272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16</v>
      </c>
      <c r="BK864" s="204">
        <f>ROUND(I864*H864,2)</f>
        <v>0</v>
      </c>
      <c r="BL864" s="17" t="s">
        <v>1541</v>
      </c>
      <c r="BM864" s="203" t="s">
        <v>9487</v>
      </c>
    </row>
    <row r="865" spans="1:65" s="14" customFormat="1" ht="11.25">
      <c r="B865" s="221"/>
      <c r="C865" s="222"/>
      <c r="D865" s="212" t="s">
        <v>283</v>
      </c>
      <c r="E865" s="223" t="s">
        <v>1</v>
      </c>
      <c r="F865" s="224" t="s">
        <v>16</v>
      </c>
      <c r="G865" s="222"/>
      <c r="H865" s="225">
        <v>1</v>
      </c>
      <c r="I865" s="226"/>
      <c r="J865" s="222"/>
      <c r="K865" s="222"/>
      <c r="L865" s="227"/>
      <c r="M865" s="228"/>
      <c r="N865" s="229"/>
      <c r="O865" s="229"/>
      <c r="P865" s="229"/>
      <c r="Q865" s="229"/>
      <c r="R865" s="229"/>
      <c r="S865" s="229"/>
      <c r="T865" s="230"/>
      <c r="AT865" s="231" t="s">
        <v>283</v>
      </c>
      <c r="AU865" s="231" t="s">
        <v>84</v>
      </c>
      <c r="AV865" s="14" t="s">
        <v>84</v>
      </c>
      <c r="AW865" s="14" t="s">
        <v>32</v>
      </c>
      <c r="AX865" s="14" t="s">
        <v>76</v>
      </c>
      <c r="AY865" s="231" t="s">
        <v>272</v>
      </c>
    </row>
    <row r="866" spans="1:65" s="2" customFormat="1" ht="24.2" customHeight="1">
      <c r="A866" s="34"/>
      <c r="B866" s="35"/>
      <c r="C866" s="232" t="s">
        <v>3396</v>
      </c>
      <c r="D866" s="232" t="s">
        <v>394</v>
      </c>
      <c r="E866" s="233" t="s">
        <v>9046</v>
      </c>
      <c r="F866" s="234" t="s">
        <v>9047</v>
      </c>
      <c r="G866" s="235" t="s">
        <v>5242</v>
      </c>
      <c r="H866" s="236">
        <v>3</v>
      </c>
      <c r="I866" s="237"/>
      <c r="J866" s="238">
        <f>ROUND(I866*H866,2)</f>
        <v>0</v>
      </c>
      <c r="K866" s="234" t="s">
        <v>1</v>
      </c>
      <c r="L866" s="239"/>
      <c r="M866" s="240" t="s">
        <v>1</v>
      </c>
      <c r="N866" s="241" t="s">
        <v>41</v>
      </c>
      <c r="O866" s="71"/>
      <c r="P866" s="201">
        <f>O866*H866</f>
        <v>0</v>
      </c>
      <c r="Q866" s="201">
        <v>0</v>
      </c>
      <c r="R866" s="201">
        <f>Q866*H866</f>
        <v>0</v>
      </c>
      <c r="S866" s="201">
        <v>0</v>
      </c>
      <c r="T866" s="202">
        <f>S866*H866</f>
        <v>0</v>
      </c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R866" s="203" t="s">
        <v>1541</v>
      </c>
      <c r="AT866" s="203" t="s">
        <v>394</v>
      </c>
      <c r="AU866" s="203" t="s">
        <v>84</v>
      </c>
      <c r="AY866" s="17" t="s">
        <v>272</v>
      </c>
      <c r="BE866" s="204">
        <f>IF(N866="základní",J866,0)</f>
        <v>0</v>
      </c>
      <c r="BF866" s="204">
        <f>IF(N866="snížená",J866,0)</f>
        <v>0</v>
      </c>
      <c r="BG866" s="204">
        <f>IF(N866="zákl. přenesená",J866,0)</f>
        <v>0</v>
      </c>
      <c r="BH866" s="204">
        <f>IF(N866="sníž. přenesená",J866,0)</f>
        <v>0</v>
      </c>
      <c r="BI866" s="204">
        <f>IF(N866="nulová",J866,0)</f>
        <v>0</v>
      </c>
      <c r="BJ866" s="17" t="s">
        <v>16</v>
      </c>
      <c r="BK866" s="204">
        <f>ROUND(I866*H866,2)</f>
        <v>0</v>
      </c>
      <c r="BL866" s="17" t="s">
        <v>1541</v>
      </c>
      <c r="BM866" s="203" t="s">
        <v>9488</v>
      </c>
    </row>
    <row r="867" spans="1:65" s="14" customFormat="1" ht="11.25">
      <c r="B867" s="221"/>
      <c r="C867" s="222"/>
      <c r="D867" s="212" t="s">
        <v>283</v>
      </c>
      <c r="E867" s="223" t="s">
        <v>1</v>
      </c>
      <c r="F867" s="224" t="s">
        <v>291</v>
      </c>
      <c r="G867" s="222"/>
      <c r="H867" s="225">
        <v>3</v>
      </c>
      <c r="I867" s="226"/>
      <c r="J867" s="222"/>
      <c r="K867" s="222"/>
      <c r="L867" s="227"/>
      <c r="M867" s="228"/>
      <c r="N867" s="229"/>
      <c r="O867" s="229"/>
      <c r="P867" s="229"/>
      <c r="Q867" s="229"/>
      <c r="R867" s="229"/>
      <c r="S867" s="229"/>
      <c r="T867" s="230"/>
      <c r="AT867" s="231" t="s">
        <v>283</v>
      </c>
      <c r="AU867" s="231" t="s">
        <v>84</v>
      </c>
      <c r="AV867" s="14" t="s">
        <v>84</v>
      </c>
      <c r="AW867" s="14" t="s">
        <v>32</v>
      </c>
      <c r="AX867" s="14" t="s">
        <v>76</v>
      </c>
      <c r="AY867" s="231" t="s">
        <v>272</v>
      </c>
    </row>
    <row r="868" spans="1:65" s="2" customFormat="1" ht="24.2" customHeight="1">
      <c r="A868" s="34"/>
      <c r="B868" s="35"/>
      <c r="C868" s="192" t="s">
        <v>3401</v>
      </c>
      <c r="D868" s="192" t="s">
        <v>274</v>
      </c>
      <c r="E868" s="193" t="s">
        <v>9049</v>
      </c>
      <c r="F868" s="194" t="s">
        <v>9050</v>
      </c>
      <c r="G868" s="195" t="s">
        <v>952</v>
      </c>
      <c r="H868" s="196">
        <v>4</v>
      </c>
      <c r="I868" s="197"/>
      <c r="J868" s="198">
        <f>ROUND(I868*H868,2)</f>
        <v>0</v>
      </c>
      <c r="K868" s="194" t="s">
        <v>278</v>
      </c>
      <c r="L868" s="39"/>
      <c r="M868" s="199" t="s">
        <v>1</v>
      </c>
      <c r="N868" s="200" t="s">
        <v>41</v>
      </c>
      <c r="O868" s="71"/>
      <c r="P868" s="201">
        <f>O868*H868</f>
        <v>0</v>
      </c>
      <c r="Q868" s="201">
        <v>0</v>
      </c>
      <c r="R868" s="201">
        <f>Q868*H868</f>
        <v>0</v>
      </c>
      <c r="S868" s="201">
        <v>0</v>
      </c>
      <c r="T868" s="202">
        <f>S868*H868</f>
        <v>0</v>
      </c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R868" s="203" t="s">
        <v>358</v>
      </c>
      <c r="AT868" s="203" t="s">
        <v>274</v>
      </c>
      <c r="AU868" s="203" t="s">
        <v>84</v>
      </c>
      <c r="AY868" s="17" t="s">
        <v>272</v>
      </c>
      <c r="BE868" s="204">
        <f>IF(N868="základní",J868,0)</f>
        <v>0</v>
      </c>
      <c r="BF868" s="204">
        <f>IF(N868="snížená",J868,0)</f>
        <v>0</v>
      </c>
      <c r="BG868" s="204">
        <f>IF(N868="zákl. přenesená",J868,0)</f>
        <v>0</v>
      </c>
      <c r="BH868" s="204">
        <f>IF(N868="sníž. přenesená",J868,0)</f>
        <v>0</v>
      </c>
      <c r="BI868" s="204">
        <f>IF(N868="nulová",J868,0)</f>
        <v>0</v>
      </c>
      <c r="BJ868" s="17" t="s">
        <v>16</v>
      </c>
      <c r="BK868" s="204">
        <f>ROUND(I868*H868,2)</f>
        <v>0</v>
      </c>
      <c r="BL868" s="17" t="s">
        <v>358</v>
      </c>
      <c r="BM868" s="203" t="s">
        <v>9489</v>
      </c>
    </row>
    <row r="869" spans="1:65" s="2" customFormat="1" ht="11.25">
      <c r="A869" s="34"/>
      <c r="B869" s="35"/>
      <c r="C869" s="36"/>
      <c r="D869" s="205" t="s">
        <v>281</v>
      </c>
      <c r="E869" s="36"/>
      <c r="F869" s="206" t="s">
        <v>9052</v>
      </c>
      <c r="G869" s="36"/>
      <c r="H869" s="36"/>
      <c r="I869" s="207"/>
      <c r="J869" s="36"/>
      <c r="K869" s="36"/>
      <c r="L869" s="39"/>
      <c r="M869" s="208"/>
      <c r="N869" s="209"/>
      <c r="O869" s="71"/>
      <c r="P869" s="71"/>
      <c r="Q869" s="71"/>
      <c r="R869" s="71"/>
      <c r="S869" s="71"/>
      <c r="T869" s="72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T869" s="17" t="s">
        <v>281</v>
      </c>
      <c r="AU869" s="17" t="s">
        <v>84</v>
      </c>
    </row>
    <row r="870" spans="1:65" s="2" customFormat="1" ht="24.2" customHeight="1">
      <c r="A870" s="34"/>
      <c r="B870" s="35"/>
      <c r="C870" s="232" t="s">
        <v>3405</v>
      </c>
      <c r="D870" s="232" t="s">
        <v>394</v>
      </c>
      <c r="E870" s="233" t="s">
        <v>9147</v>
      </c>
      <c r="F870" s="234" t="s">
        <v>9148</v>
      </c>
      <c r="G870" s="235" t="s">
        <v>5242</v>
      </c>
      <c r="H870" s="236">
        <v>1</v>
      </c>
      <c r="I870" s="237"/>
      <c r="J870" s="238">
        <f>ROUND(I870*H870,2)</f>
        <v>0</v>
      </c>
      <c r="K870" s="234" t="s">
        <v>1</v>
      </c>
      <c r="L870" s="239"/>
      <c r="M870" s="240" t="s">
        <v>1</v>
      </c>
      <c r="N870" s="241" t="s">
        <v>41</v>
      </c>
      <c r="O870" s="71"/>
      <c r="P870" s="201">
        <f>O870*H870</f>
        <v>0</v>
      </c>
      <c r="Q870" s="201">
        <v>0</v>
      </c>
      <c r="R870" s="201">
        <f>Q870*H870</f>
        <v>0</v>
      </c>
      <c r="S870" s="201">
        <v>0</v>
      </c>
      <c r="T870" s="202">
        <f>S870*H870</f>
        <v>0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203" t="s">
        <v>1541</v>
      </c>
      <c r="AT870" s="203" t="s">
        <v>394</v>
      </c>
      <c r="AU870" s="203" t="s">
        <v>84</v>
      </c>
      <c r="AY870" s="17" t="s">
        <v>272</v>
      </c>
      <c r="BE870" s="204">
        <f>IF(N870="základní",J870,0)</f>
        <v>0</v>
      </c>
      <c r="BF870" s="204">
        <f>IF(N870="snížená",J870,0)</f>
        <v>0</v>
      </c>
      <c r="BG870" s="204">
        <f>IF(N870="zákl. přenesená",J870,0)</f>
        <v>0</v>
      </c>
      <c r="BH870" s="204">
        <f>IF(N870="sníž. přenesená",J870,0)</f>
        <v>0</v>
      </c>
      <c r="BI870" s="204">
        <f>IF(N870="nulová",J870,0)</f>
        <v>0</v>
      </c>
      <c r="BJ870" s="17" t="s">
        <v>16</v>
      </c>
      <c r="BK870" s="204">
        <f>ROUND(I870*H870,2)</f>
        <v>0</v>
      </c>
      <c r="BL870" s="17" t="s">
        <v>1541</v>
      </c>
      <c r="BM870" s="203" t="s">
        <v>9490</v>
      </c>
    </row>
    <row r="871" spans="1:65" s="14" customFormat="1" ht="11.25">
      <c r="B871" s="221"/>
      <c r="C871" s="222"/>
      <c r="D871" s="212" t="s">
        <v>283</v>
      </c>
      <c r="E871" s="223" t="s">
        <v>1</v>
      </c>
      <c r="F871" s="224" t="s">
        <v>16</v>
      </c>
      <c r="G871" s="222"/>
      <c r="H871" s="225">
        <v>1</v>
      </c>
      <c r="I871" s="226"/>
      <c r="J871" s="222"/>
      <c r="K871" s="222"/>
      <c r="L871" s="227"/>
      <c r="M871" s="228"/>
      <c r="N871" s="229"/>
      <c r="O871" s="229"/>
      <c r="P871" s="229"/>
      <c r="Q871" s="229"/>
      <c r="R871" s="229"/>
      <c r="S871" s="229"/>
      <c r="T871" s="230"/>
      <c r="AT871" s="231" t="s">
        <v>283</v>
      </c>
      <c r="AU871" s="231" t="s">
        <v>84</v>
      </c>
      <c r="AV871" s="14" t="s">
        <v>84</v>
      </c>
      <c r="AW871" s="14" t="s">
        <v>32</v>
      </c>
      <c r="AX871" s="14" t="s">
        <v>76</v>
      </c>
      <c r="AY871" s="231" t="s">
        <v>272</v>
      </c>
    </row>
    <row r="872" spans="1:65" s="2" customFormat="1" ht="24.2" customHeight="1">
      <c r="A872" s="34"/>
      <c r="B872" s="35"/>
      <c r="C872" s="232" t="s">
        <v>3409</v>
      </c>
      <c r="D872" s="232" t="s">
        <v>394</v>
      </c>
      <c r="E872" s="233" t="s">
        <v>9069</v>
      </c>
      <c r="F872" s="234" t="s">
        <v>9070</v>
      </c>
      <c r="G872" s="235" t="s">
        <v>5242</v>
      </c>
      <c r="H872" s="236">
        <v>2</v>
      </c>
      <c r="I872" s="237"/>
      <c r="J872" s="238">
        <f>ROUND(I872*H872,2)</f>
        <v>0</v>
      </c>
      <c r="K872" s="234" t="s">
        <v>1</v>
      </c>
      <c r="L872" s="239"/>
      <c r="M872" s="240" t="s">
        <v>1</v>
      </c>
      <c r="N872" s="241" t="s">
        <v>41</v>
      </c>
      <c r="O872" s="71"/>
      <c r="P872" s="201">
        <f>O872*H872</f>
        <v>0</v>
      </c>
      <c r="Q872" s="201">
        <v>0</v>
      </c>
      <c r="R872" s="201">
        <f>Q872*H872</f>
        <v>0</v>
      </c>
      <c r="S872" s="201">
        <v>0</v>
      </c>
      <c r="T872" s="202">
        <f>S872*H872</f>
        <v>0</v>
      </c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R872" s="203" t="s">
        <v>1541</v>
      </c>
      <c r="AT872" s="203" t="s">
        <v>394</v>
      </c>
      <c r="AU872" s="203" t="s">
        <v>84</v>
      </c>
      <c r="AY872" s="17" t="s">
        <v>272</v>
      </c>
      <c r="BE872" s="204">
        <f>IF(N872="základní",J872,0)</f>
        <v>0</v>
      </c>
      <c r="BF872" s="204">
        <f>IF(N872="snížená",J872,0)</f>
        <v>0</v>
      </c>
      <c r="BG872" s="204">
        <f>IF(N872="zákl. přenesená",J872,0)</f>
        <v>0</v>
      </c>
      <c r="BH872" s="204">
        <f>IF(N872="sníž. přenesená",J872,0)</f>
        <v>0</v>
      </c>
      <c r="BI872" s="204">
        <f>IF(N872="nulová",J872,0)</f>
        <v>0</v>
      </c>
      <c r="BJ872" s="17" t="s">
        <v>16</v>
      </c>
      <c r="BK872" s="204">
        <f>ROUND(I872*H872,2)</f>
        <v>0</v>
      </c>
      <c r="BL872" s="17" t="s">
        <v>1541</v>
      </c>
      <c r="BM872" s="203" t="s">
        <v>9491</v>
      </c>
    </row>
    <row r="873" spans="1:65" s="14" customFormat="1" ht="11.25">
      <c r="B873" s="221"/>
      <c r="C873" s="222"/>
      <c r="D873" s="212" t="s">
        <v>283</v>
      </c>
      <c r="E873" s="223" t="s">
        <v>1</v>
      </c>
      <c r="F873" s="224" t="s">
        <v>84</v>
      </c>
      <c r="G873" s="222"/>
      <c r="H873" s="225">
        <v>2</v>
      </c>
      <c r="I873" s="226"/>
      <c r="J873" s="222"/>
      <c r="K873" s="222"/>
      <c r="L873" s="227"/>
      <c r="M873" s="228"/>
      <c r="N873" s="229"/>
      <c r="O873" s="229"/>
      <c r="P873" s="229"/>
      <c r="Q873" s="229"/>
      <c r="R873" s="229"/>
      <c r="S873" s="229"/>
      <c r="T873" s="230"/>
      <c r="AT873" s="231" t="s">
        <v>283</v>
      </c>
      <c r="AU873" s="231" t="s">
        <v>84</v>
      </c>
      <c r="AV873" s="14" t="s">
        <v>84</v>
      </c>
      <c r="AW873" s="14" t="s">
        <v>32</v>
      </c>
      <c r="AX873" s="14" t="s">
        <v>76</v>
      </c>
      <c r="AY873" s="231" t="s">
        <v>272</v>
      </c>
    </row>
    <row r="874" spans="1:65" s="2" customFormat="1" ht="24.2" customHeight="1">
      <c r="A874" s="34"/>
      <c r="B874" s="35"/>
      <c r="C874" s="232" t="s">
        <v>3414</v>
      </c>
      <c r="D874" s="232" t="s">
        <v>394</v>
      </c>
      <c r="E874" s="233" t="s">
        <v>9072</v>
      </c>
      <c r="F874" s="234" t="s">
        <v>9073</v>
      </c>
      <c r="G874" s="235" t="s">
        <v>5242</v>
      </c>
      <c r="H874" s="236">
        <v>14</v>
      </c>
      <c r="I874" s="237"/>
      <c r="J874" s="238">
        <f>ROUND(I874*H874,2)</f>
        <v>0</v>
      </c>
      <c r="K874" s="234" t="s">
        <v>1</v>
      </c>
      <c r="L874" s="239"/>
      <c r="M874" s="240" t="s">
        <v>1</v>
      </c>
      <c r="N874" s="241" t="s">
        <v>41</v>
      </c>
      <c r="O874" s="71"/>
      <c r="P874" s="201">
        <f>O874*H874</f>
        <v>0</v>
      </c>
      <c r="Q874" s="201">
        <v>0</v>
      </c>
      <c r="R874" s="201">
        <f>Q874*H874</f>
        <v>0</v>
      </c>
      <c r="S874" s="201">
        <v>0</v>
      </c>
      <c r="T874" s="202">
        <f>S874*H874</f>
        <v>0</v>
      </c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R874" s="203" t="s">
        <v>1541</v>
      </c>
      <c r="AT874" s="203" t="s">
        <v>394</v>
      </c>
      <c r="AU874" s="203" t="s">
        <v>84</v>
      </c>
      <c r="AY874" s="17" t="s">
        <v>272</v>
      </c>
      <c r="BE874" s="204">
        <f>IF(N874="základní",J874,0)</f>
        <v>0</v>
      </c>
      <c r="BF874" s="204">
        <f>IF(N874="snížená",J874,0)</f>
        <v>0</v>
      </c>
      <c r="BG874" s="204">
        <f>IF(N874="zákl. přenesená",J874,0)</f>
        <v>0</v>
      </c>
      <c r="BH874" s="204">
        <f>IF(N874="sníž. přenesená",J874,0)</f>
        <v>0</v>
      </c>
      <c r="BI874" s="204">
        <f>IF(N874="nulová",J874,0)</f>
        <v>0</v>
      </c>
      <c r="BJ874" s="17" t="s">
        <v>16</v>
      </c>
      <c r="BK874" s="204">
        <f>ROUND(I874*H874,2)</f>
        <v>0</v>
      </c>
      <c r="BL874" s="17" t="s">
        <v>1541</v>
      </c>
      <c r="BM874" s="203" t="s">
        <v>9492</v>
      </c>
    </row>
    <row r="875" spans="1:65" s="14" customFormat="1" ht="11.25">
      <c r="B875" s="221"/>
      <c r="C875" s="222"/>
      <c r="D875" s="212" t="s">
        <v>283</v>
      </c>
      <c r="E875" s="223" t="s">
        <v>1</v>
      </c>
      <c r="F875" s="224" t="s">
        <v>9493</v>
      </c>
      <c r="G875" s="222"/>
      <c r="H875" s="225">
        <v>14</v>
      </c>
      <c r="I875" s="226"/>
      <c r="J875" s="222"/>
      <c r="K875" s="222"/>
      <c r="L875" s="227"/>
      <c r="M875" s="228"/>
      <c r="N875" s="229"/>
      <c r="O875" s="229"/>
      <c r="P875" s="229"/>
      <c r="Q875" s="229"/>
      <c r="R875" s="229"/>
      <c r="S875" s="229"/>
      <c r="T875" s="230"/>
      <c r="AT875" s="231" t="s">
        <v>283</v>
      </c>
      <c r="AU875" s="231" t="s">
        <v>84</v>
      </c>
      <c r="AV875" s="14" t="s">
        <v>84</v>
      </c>
      <c r="AW875" s="14" t="s">
        <v>32</v>
      </c>
      <c r="AX875" s="14" t="s">
        <v>76</v>
      </c>
      <c r="AY875" s="231" t="s">
        <v>272</v>
      </c>
    </row>
    <row r="876" spans="1:65" s="2" customFormat="1" ht="24.2" customHeight="1">
      <c r="A876" s="34"/>
      <c r="B876" s="35"/>
      <c r="C876" s="232" t="s">
        <v>3420</v>
      </c>
      <c r="D876" s="232" t="s">
        <v>394</v>
      </c>
      <c r="E876" s="233" t="s">
        <v>9076</v>
      </c>
      <c r="F876" s="234" t="s">
        <v>9077</v>
      </c>
      <c r="G876" s="235" t="s">
        <v>5242</v>
      </c>
      <c r="H876" s="236">
        <v>2</v>
      </c>
      <c r="I876" s="237"/>
      <c r="J876" s="238">
        <f>ROUND(I876*H876,2)</f>
        <v>0</v>
      </c>
      <c r="K876" s="234" t="s">
        <v>1</v>
      </c>
      <c r="L876" s="239"/>
      <c r="M876" s="240" t="s">
        <v>1</v>
      </c>
      <c r="N876" s="241" t="s">
        <v>41</v>
      </c>
      <c r="O876" s="71"/>
      <c r="P876" s="201">
        <f>O876*H876</f>
        <v>0</v>
      </c>
      <c r="Q876" s="201">
        <v>0</v>
      </c>
      <c r="R876" s="201">
        <f>Q876*H876</f>
        <v>0</v>
      </c>
      <c r="S876" s="201">
        <v>0</v>
      </c>
      <c r="T876" s="202">
        <f>S876*H876</f>
        <v>0</v>
      </c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R876" s="203" t="s">
        <v>1541</v>
      </c>
      <c r="AT876" s="203" t="s">
        <v>394</v>
      </c>
      <c r="AU876" s="203" t="s">
        <v>84</v>
      </c>
      <c r="AY876" s="17" t="s">
        <v>272</v>
      </c>
      <c r="BE876" s="204">
        <f>IF(N876="základní",J876,0)</f>
        <v>0</v>
      </c>
      <c r="BF876" s="204">
        <f>IF(N876="snížená",J876,0)</f>
        <v>0</v>
      </c>
      <c r="BG876" s="204">
        <f>IF(N876="zákl. přenesená",J876,0)</f>
        <v>0</v>
      </c>
      <c r="BH876" s="204">
        <f>IF(N876="sníž. přenesená",J876,0)</f>
        <v>0</v>
      </c>
      <c r="BI876" s="204">
        <f>IF(N876="nulová",J876,0)</f>
        <v>0</v>
      </c>
      <c r="BJ876" s="17" t="s">
        <v>16</v>
      </c>
      <c r="BK876" s="204">
        <f>ROUND(I876*H876,2)</f>
        <v>0</v>
      </c>
      <c r="BL876" s="17" t="s">
        <v>1541</v>
      </c>
      <c r="BM876" s="203" t="s">
        <v>9494</v>
      </c>
    </row>
    <row r="877" spans="1:65" s="14" customFormat="1" ht="11.25">
      <c r="B877" s="221"/>
      <c r="C877" s="222"/>
      <c r="D877" s="212" t="s">
        <v>283</v>
      </c>
      <c r="E877" s="223" t="s">
        <v>1</v>
      </c>
      <c r="F877" s="224" t="s">
        <v>84</v>
      </c>
      <c r="G877" s="222"/>
      <c r="H877" s="225">
        <v>2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283</v>
      </c>
      <c r="AU877" s="231" t="s">
        <v>84</v>
      </c>
      <c r="AV877" s="14" t="s">
        <v>84</v>
      </c>
      <c r="AW877" s="14" t="s">
        <v>32</v>
      </c>
      <c r="AX877" s="14" t="s">
        <v>76</v>
      </c>
      <c r="AY877" s="231" t="s">
        <v>272</v>
      </c>
    </row>
    <row r="878" spans="1:65" s="2" customFormat="1" ht="24.2" customHeight="1">
      <c r="A878" s="34"/>
      <c r="B878" s="35"/>
      <c r="C878" s="192" t="s">
        <v>3426</v>
      </c>
      <c r="D878" s="192" t="s">
        <v>274</v>
      </c>
      <c r="E878" s="193" t="s">
        <v>9082</v>
      </c>
      <c r="F878" s="194" t="s">
        <v>9083</v>
      </c>
      <c r="G878" s="195" t="s">
        <v>952</v>
      </c>
      <c r="H878" s="196">
        <v>19</v>
      </c>
      <c r="I878" s="197"/>
      <c r="J878" s="198">
        <f>ROUND(I878*H878,2)</f>
        <v>0</v>
      </c>
      <c r="K878" s="194" t="s">
        <v>278</v>
      </c>
      <c r="L878" s="39"/>
      <c r="M878" s="199" t="s">
        <v>1</v>
      </c>
      <c r="N878" s="200" t="s">
        <v>41</v>
      </c>
      <c r="O878" s="71"/>
      <c r="P878" s="201">
        <f>O878*H878</f>
        <v>0</v>
      </c>
      <c r="Q878" s="201">
        <v>0</v>
      </c>
      <c r="R878" s="201">
        <f>Q878*H878</f>
        <v>0</v>
      </c>
      <c r="S878" s="201">
        <v>0</v>
      </c>
      <c r="T878" s="202">
        <f>S878*H878</f>
        <v>0</v>
      </c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R878" s="203" t="s">
        <v>765</v>
      </c>
      <c r="AT878" s="203" t="s">
        <v>274</v>
      </c>
      <c r="AU878" s="203" t="s">
        <v>84</v>
      </c>
      <c r="AY878" s="17" t="s">
        <v>272</v>
      </c>
      <c r="BE878" s="204">
        <f>IF(N878="základní",J878,0)</f>
        <v>0</v>
      </c>
      <c r="BF878" s="204">
        <f>IF(N878="snížená",J878,0)</f>
        <v>0</v>
      </c>
      <c r="BG878" s="204">
        <f>IF(N878="zákl. přenesená",J878,0)</f>
        <v>0</v>
      </c>
      <c r="BH878" s="204">
        <f>IF(N878="sníž. přenesená",J878,0)</f>
        <v>0</v>
      </c>
      <c r="BI878" s="204">
        <f>IF(N878="nulová",J878,0)</f>
        <v>0</v>
      </c>
      <c r="BJ878" s="17" t="s">
        <v>16</v>
      </c>
      <c r="BK878" s="204">
        <f>ROUND(I878*H878,2)</f>
        <v>0</v>
      </c>
      <c r="BL878" s="17" t="s">
        <v>765</v>
      </c>
      <c r="BM878" s="203" t="s">
        <v>9495</v>
      </c>
    </row>
    <row r="879" spans="1:65" s="2" customFormat="1" ht="11.25">
      <c r="A879" s="34"/>
      <c r="B879" s="35"/>
      <c r="C879" s="36"/>
      <c r="D879" s="205" t="s">
        <v>281</v>
      </c>
      <c r="E879" s="36"/>
      <c r="F879" s="206" t="s">
        <v>9085</v>
      </c>
      <c r="G879" s="36"/>
      <c r="H879" s="36"/>
      <c r="I879" s="207"/>
      <c r="J879" s="36"/>
      <c r="K879" s="36"/>
      <c r="L879" s="39"/>
      <c r="M879" s="208"/>
      <c r="N879" s="209"/>
      <c r="O879" s="71"/>
      <c r="P879" s="71"/>
      <c r="Q879" s="71"/>
      <c r="R879" s="71"/>
      <c r="S879" s="71"/>
      <c r="T879" s="72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T879" s="17" t="s">
        <v>281</v>
      </c>
      <c r="AU879" s="17" t="s">
        <v>84</v>
      </c>
    </row>
    <row r="880" spans="1:65" s="2" customFormat="1" ht="24.2" customHeight="1">
      <c r="A880" s="34"/>
      <c r="B880" s="35"/>
      <c r="C880" s="232" t="s">
        <v>3433</v>
      </c>
      <c r="D880" s="232" t="s">
        <v>394</v>
      </c>
      <c r="E880" s="233" t="s">
        <v>9158</v>
      </c>
      <c r="F880" s="234" t="s">
        <v>9159</v>
      </c>
      <c r="G880" s="235" t="s">
        <v>5242</v>
      </c>
      <c r="H880" s="236">
        <v>2</v>
      </c>
      <c r="I880" s="237"/>
      <c r="J880" s="238">
        <f>ROUND(I880*H880,2)</f>
        <v>0</v>
      </c>
      <c r="K880" s="234" t="s">
        <v>1</v>
      </c>
      <c r="L880" s="239"/>
      <c r="M880" s="240" t="s">
        <v>1</v>
      </c>
      <c r="N880" s="241" t="s">
        <v>41</v>
      </c>
      <c r="O880" s="71"/>
      <c r="P880" s="201">
        <f>O880*H880</f>
        <v>0</v>
      </c>
      <c r="Q880" s="201">
        <v>0</v>
      </c>
      <c r="R880" s="201">
        <f>Q880*H880</f>
        <v>0</v>
      </c>
      <c r="S880" s="201">
        <v>0</v>
      </c>
      <c r="T880" s="202">
        <f>S880*H880</f>
        <v>0</v>
      </c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R880" s="203" t="s">
        <v>1541</v>
      </c>
      <c r="AT880" s="203" t="s">
        <v>394</v>
      </c>
      <c r="AU880" s="203" t="s">
        <v>84</v>
      </c>
      <c r="AY880" s="17" t="s">
        <v>272</v>
      </c>
      <c r="BE880" s="204">
        <f>IF(N880="základní",J880,0)</f>
        <v>0</v>
      </c>
      <c r="BF880" s="204">
        <f>IF(N880="snížená",J880,0)</f>
        <v>0</v>
      </c>
      <c r="BG880" s="204">
        <f>IF(N880="zákl. přenesená",J880,0)</f>
        <v>0</v>
      </c>
      <c r="BH880" s="204">
        <f>IF(N880="sníž. přenesená",J880,0)</f>
        <v>0</v>
      </c>
      <c r="BI880" s="204">
        <f>IF(N880="nulová",J880,0)</f>
        <v>0</v>
      </c>
      <c r="BJ880" s="17" t="s">
        <v>16</v>
      </c>
      <c r="BK880" s="204">
        <f>ROUND(I880*H880,2)</f>
        <v>0</v>
      </c>
      <c r="BL880" s="17" t="s">
        <v>1541</v>
      </c>
      <c r="BM880" s="203" t="s">
        <v>9496</v>
      </c>
    </row>
    <row r="881" spans="1:65" s="14" customFormat="1" ht="11.25">
      <c r="B881" s="221"/>
      <c r="C881" s="222"/>
      <c r="D881" s="212" t="s">
        <v>283</v>
      </c>
      <c r="E881" s="223" t="s">
        <v>1</v>
      </c>
      <c r="F881" s="224" t="s">
        <v>84</v>
      </c>
      <c r="G881" s="222"/>
      <c r="H881" s="225">
        <v>2</v>
      </c>
      <c r="I881" s="226"/>
      <c r="J881" s="222"/>
      <c r="K881" s="222"/>
      <c r="L881" s="227"/>
      <c r="M881" s="228"/>
      <c r="N881" s="229"/>
      <c r="O881" s="229"/>
      <c r="P881" s="229"/>
      <c r="Q881" s="229"/>
      <c r="R881" s="229"/>
      <c r="S881" s="229"/>
      <c r="T881" s="230"/>
      <c r="AT881" s="231" t="s">
        <v>283</v>
      </c>
      <c r="AU881" s="231" t="s">
        <v>84</v>
      </c>
      <c r="AV881" s="14" t="s">
        <v>84</v>
      </c>
      <c r="AW881" s="14" t="s">
        <v>32</v>
      </c>
      <c r="AX881" s="14" t="s">
        <v>76</v>
      </c>
      <c r="AY881" s="231" t="s">
        <v>272</v>
      </c>
    </row>
    <row r="882" spans="1:65" s="2" customFormat="1" ht="24.2" customHeight="1">
      <c r="A882" s="34"/>
      <c r="B882" s="35"/>
      <c r="C882" s="232" t="s">
        <v>3438</v>
      </c>
      <c r="D882" s="232" t="s">
        <v>394</v>
      </c>
      <c r="E882" s="233" t="s">
        <v>9161</v>
      </c>
      <c r="F882" s="234" t="s">
        <v>9162</v>
      </c>
      <c r="G882" s="235" t="s">
        <v>5242</v>
      </c>
      <c r="H882" s="236">
        <v>2</v>
      </c>
      <c r="I882" s="237"/>
      <c r="J882" s="238">
        <f>ROUND(I882*H882,2)</f>
        <v>0</v>
      </c>
      <c r="K882" s="234" t="s">
        <v>1</v>
      </c>
      <c r="L882" s="239"/>
      <c r="M882" s="240" t="s">
        <v>1</v>
      </c>
      <c r="N882" s="241" t="s">
        <v>41</v>
      </c>
      <c r="O882" s="71"/>
      <c r="P882" s="201">
        <f>O882*H882</f>
        <v>0</v>
      </c>
      <c r="Q882" s="201">
        <v>0</v>
      </c>
      <c r="R882" s="201">
        <f>Q882*H882</f>
        <v>0</v>
      </c>
      <c r="S882" s="201">
        <v>0</v>
      </c>
      <c r="T882" s="202">
        <f>S882*H882</f>
        <v>0</v>
      </c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R882" s="203" t="s">
        <v>1541</v>
      </c>
      <c r="AT882" s="203" t="s">
        <v>394</v>
      </c>
      <c r="AU882" s="203" t="s">
        <v>84</v>
      </c>
      <c r="AY882" s="17" t="s">
        <v>272</v>
      </c>
      <c r="BE882" s="204">
        <f>IF(N882="základní",J882,0)</f>
        <v>0</v>
      </c>
      <c r="BF882" s="204">
        <f>IF(N882="snížená",J882,0)</f>
        <v>0</v>
      </c>
      <c r="BG882" s="204">
        <f>IF(N882="zákl. přenesená",J882,0)</f>
        <v>0</v>
      </c>
      <c r="BH882" s="204">
        <f>IF(N882="sníž. přenesená",J882,0)</f>
        <v>0</v>
      </c>
      <c r="BI882" s="204">
        <f>IF(N882="nulová",J882,0)</f>
        <v>0</v>
      </c>
      <c r="BJ882" s="17" t="s">
        <v>16</v>
      </c>
      <c r="BK882" s="204">
        <f>ROUND(I882*H882,2)</f>
        <v>0</v>
      </c>
      <c r="BL882" s="17" t="s">
        <v>1541</v>
      </c>
      <c r="BM882" s="203" t="s">
        <v>9497</v>
      </c>
    </row>
    <row r="883" spans="1:65" s="14" customFormat="1" ht="11.25">
      <c r="B883" s="221"/>
      <c r="C883" s="222"/>
      <c r="D883" s="212" t="s">
        <v>283</v>
      </c>
      <c r="E883" s="223" t="s">
        <v>1</v>
      </c>
      <c r="F883" s="224" t="s">
        <v>84</v>
      </c>
      <c r="G883" s="222"/>
      <c r="H883" s="225">
        <v>2</v>
      </c>
      <c r="I883" s="226"/>
      <c r="J883" s="222"/>
      <c r="K883" s="222"/>
      <c r="L883" s="227"/>
      <c r="M883" s="228"/>
      <c r="N883" s="229"/>
      <c r="O883" s="229"/>
      <c r="P883" s="229"/>
      <c r="Q883" s="229"/>
      <c r="R883" s="229"/>
      <c r="S883" s="229"/>
      <c r="T883" s="230"/>
      <c r="AT883" s="231" t="s">
        <v>283</v>
      </c>
      <c r="AU883" s="231" t="s">
        <v>84</v>
      </c>
      <c r="AV883" s="14" t="s">
        <v>84</v>
      </c>
      <c r="AW883" s="14" t="s">
        <v>32</v>
      </c>
      <c r="AX883" s="14" t="s">
        <v>76</v>
      </c>
      <c r="AY883" s="231" t="s">
        <v>272</v>
      </c>
    </row>
    <row r="884" spans="1:65" s="2" customFormat="1" ht="24.2" customHeight="1">
      <c r="A884" s="34"/>
      <c r="B884" s="35"/>
      <c r="C884" s="192" t="s">
        <v>3442</v>
      </c>
      <c r="D884" s="192" t="s">
        <v>274</v>
      </c>
      <c r="E884" s="193" t="s">
        <v>9089</v>
      </c>
      <c r="F884" s="194" t="s">
        <v>9090</v>
      </c>
      <c r="G884" s="195" t="s">
        <v>952</v>
      </c>
      <c r="H884" s="196">
        <v>4</v>
      </c>
      <c r="I884" s="197"/>
      <c r="J884" s="198">
        <f>ROUND(I884*H884,2)</f>
        <v>0</v>
      </c>
      <c r="K884" s="194" t="s">
        <v>278</v>
      </c>
      <c r="L884" s="39"/>
      <c r="M884" s="199" t="s">
        <v>1</v>
      </c>
      <c r="N884" s="200" t="s">
        <v>41</v>
      </c>
      <c r="O884" s="71"/>
      <c r="P884" s="201">
        <f>O884*H884</f>
        <v>0</v>
      </c>
      <c r="Q884" s="201">
        <v>0</v>
      </c>
      <c r="R884" s="201">
        <f>Q884*H884</f>
        <v>0</v>
      </c>
      <c r="S884" s="201">
        <v>0</v>
      </c>
      <c r="T884" s="202">
        <f>S884*H884</f>
        <v>0</v>
      </c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R884" s="203" t="s">
        <v>765</v>
      </c>
      <c r="AT884" s="203" t="s">
        <v>274</v>
      </c>
      <c r="AU884" s="203" t="s">
        <v>84</v>
      </c>
      <c r="AY884" s="17" t="s">
        <v>272</v>
      </c>
      <c r="BE884" s="204">
        <f>IF(N884="základní",J884,0)</f>
        <v>0</v>
      </c>
      <c r="BF884" s="204">
        <f>IF(N884="snížená",J884,0)</f>
        <v>0</v>
      </c>
      <c r="BG884" s="204">
        <f>IF(N884="zákl. přenesená",J884,0)</f>
        <v>0</v>
      </c>
      <c r="BH884" s="204">
        <f>IF(N884="sníž. přenesená",J884,0)</f>
        <v>0</v>
      </c>
      <c r="BI884" s="204">
        <f>IF(N884="nulová",J884,0)</f>
        <v>0</v>
      </c>
      <c r="BJ884" s="17" t="s">
        <v>16</v>
      </c>
      <c r="BK884" s="204">
        <f>ROUND(I884*H884,2)</f>
        <v>0</v>
      </c>
      <c r="BL884" s="17" t="s">
        <v>765</v>
      </c>
      <c r="BM884" s="203" t="s">
        <v>9498</v>
      </c>
    </row>
    <row r="885" spans="1:65" s="2" customFormat="1" ht="11.25">
      <c r="A885" s="34"/>
      <c r="B885" s="35"/>
      <c r="C885" s="36"/>
      <c r="D885" s="205" t="s">
        <v>281</v>
      </c>
      <c r="E885" s="36"/>
      <c r="F885" s="206" t="s">
        <v>9092</v>
      </c>
      <c r="G885" s="36"/>
      <c r="H885" s="36"/>
      <c r="I885" s="207"/>
      <c r="J885" s="36"/>
      <c r="K885" s="36"/>
      <c r="L885" s="39"/>
      <c r="M885" s="208"/>
      <c r="N885" s="209"/>
      <c r="O885" s="71"/>
      <c r="P885" s="71"/>
      <c r="Q885" s="71"/>
      <c r="R885" s="71"/>
      <c r="S885" s="71"/>
      <c r="T885" s="72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T885" s="17" t="s">
        <v>281</v>
      </c>
      <c r="AU885" s="17" t="s">
        <v>84</v>
      </c>
    </row>
    <row r="886" spans="1:65" s="2" customFormat="1" ht="24.2" customHeight="1">
      <c r="A886" s="34"/>
      <c r="B886" s="35"/>
      <c r="C886" s="232" t="s">
        <v>7073</v>
      </c>
      <c r="D886" s="232" t="s">
        <v>394</v>
      </c>
      <c r="E886" s="233" t="s">
        <v>9183</v>
      </c>
      <c r="F886" s="234" t="s">
        <v>9184</v>
      </c>
      <c r="G886" s="235" t="s">
        <v>5242</v>
      </c>
      <c r="H886" s="236">
        <v>6</v>
      </c>
      <c r="I886" s="237"/>
      <c r="J886" s="238">
        <f>ROUND(I886*H886,2)</f>
        <v>0</v>
      </c>
      <c r="K886" s="234" t="s">
        <v>1</v>
      </c>
      <c r="L886" s="239"/>
      <c r="M886" s="240" t="s">
        <v>1</v>
      </c>
      <c r="N886" s="241" t="s">
        <v>41</v>
      </c>
      <c r="O886" s="71"/>
      <c r="P886" s="201">
        <f>O886*H886</f>
        <v>0</v>
      </c>
      <c r="Q886" s="201">
        <v>0</v>
      </c>
      <c r="R886" s="201">
        <f>Q886*H886</f>
        <v>0</v>
      </c>
      <c r="S886" s="201">
        <v>0</v>
      </c>
      <c r="T886" s="202">
        <f>S886*H886</f>
        <v>0</v>
      </c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R886" s="203" t="s">
        <v>1541</v>
      </c>
      <c r="AT886" s="203" t="s">
        <v>394</v>
      </c>
      <c r="AU886" s="203" t="s">
        <v>84</v>
      </c>
      <c r="AY886" s="17" t="s">
        <v>272</v>
      </c>
      <c r="BE886" s="204">
        <f>IF(N886="základní",J886,0)</f>
        <v>0</v>
      </c>
      <c r="BF886" s="204">
        <f>IF(N886="snížená",J886,0)</f>
        <v>0</v>
      </c>
      <c r="BG886" s="204">
        <f>IF(N886="zákl. přenesená",J886,0)</f>
        <v>0</v>
      </c>
      <c r="BH886" s="204">
        <f>IF(N886="sníž. přenesená",J886,0)</f>
        <v>0</v>
      </c>
      <c r="BI886" s="204">
        <f>IF(N886="nulová",J886,0)</f>
        <v>0</v>
      </c>
      <c r="BJ886" s="17" t="s">
        <v>16</v>
      </c>
      <c r="BK886" s="204">
        <f>ROUND(I886*H886,2)</f>
        <v>0</v>
      </c>
      <c r="BL886" s="17" t="s">
        <v>1541</v>
      </c>
      <c r="BM886" s="203" t="s">
        <v>9499</v>
      </c>
    </row>
    <row r="887" spans="1:65" s="14" customFormat="1" ht="11.25">
      <c r="B887" s="221"/>
      <c r="C887" s="222"/>
      <c r="D887" s="212" t="s">
        <v>283</v>
      </c>
      <c r="E887" s="223" t="s">
        <v>1</v>
      </c>
      <c r="F887" s="224" t="s">
        <v>305</v>
      </c>
      <c r="G887" s="222"/>
      <c r="H887" s="225">
        <v>6</v>
      </c>
      <c r="I887" s="226"/>
      <c r="J887" s="222"/>
      <c r="K887" s="222"/>
      <c r="L887" s="227"/>
      <c r="M887" s="228"/>
      <c r="N887" s="229"/>
      <c r="O887" s="229"/>
      <c r="P887" s="229"/>
      <c r="Q887" s="229"/>
      <c r="R887" s="229"/>
      <c r="S887" s="229"/>
      <c r="T887" s="230"/>
      <c r="AT887" s="231" t="s">
        <v>283</v>
      </c>
      <c r="AU887" s="231" t="s">
        <v>84</v>
      </c>
      <c r="AV887" s="14" t="s">
        <v>84</v>
      </c>
      <c r="AW887" s="14" t="s">
        <v>32</v>
      </c>
      <c r="AX887" s="14" t="s">
        <v>76</v>
      </c>
      <c r="AY887" s="231" t="s">
        <v>272</v>
      </c>
    </row>
    <row r="888" spans="1:65" s="2" customFormat="1" ht="21.75" customHeight="1">
      <c r="A888" s="34"/>
      <c r="B888" s="35"/>
      <c r="C888" s="192" t="s">
        <v>3447</v>
      </c>
      <c r="D888" s="192" t="s">
        <v>274</v>
      </c>
      <c r="E888" s="193" t="s">
        <v>9056</v>
      </c>
      <c r="F888" s="194" t="s">
        <v>9057</v>
      </c>
      <c r="G888" s="195" t="s">
        <v>952</v>
      </c>
      <c r="H888" s="196">
        <v>6</v>
      </c>
      <c r="I888" s="197"/>
      <c r="J888" s="198">
        <f>ROUND(I888*H888,2)</f>
        <v>0</v>
      </c>
      <c r="K888" s="194" t="s">
        <v>278</v>
      </c>
      <c r="L888" s="39"/>
      <c r="M888" s="199" t="s">
        <v>1</v>
      </c>
      <c r="N888" s="200" t="s">
        <v>41</v>
      </c>
      <c r="O888" s="71"/>
      <c r="P888" s="201">
        <f>O888*H888</f>
        <v>0</v>
      </c>
      <c r="Q888" s="201">
        <v>0</v>
      </c>
      <c r="R888" s="201">
        <f>Q888*H888</f>
        <v>0</v>
      </c>
      <c r="S888" s="201">
        <v>0</v>
      </c>
      <c r="T888" s="202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203" t="s">
        <v>765</v>
      </c>
      <c r="AT888" s="203" t="s">
        <v>274</v>
      </c>
      <c r="AU888" s="203" t="s">
        <v>84</v>
      </c>
      <c r="AY888" s="17" t="s">
        <v>272</v>
      </c>
      <c r="BE888" s="204">
        <f>IF(N888="základní",J888,0)</f>
        <v>0</v>
      </c>
      <c r="BF888" s="204">
        <f>IF(N888="snížená",J888,0)</f>
        <v>0</v>
      </c>
      <c r="BG888" s="204">
        <f>IF(N888="zákl. přenesená",J888,0)</f>
        <v>0</v>
      </c>
      <c r="BH888" s="204">
        <f>IF(N888="sníž. přenesená",J888,0)</f>
        <v>0</v>
      </c>
      <c r="BI888" s="204">
        <f>IF(N888="nulová",J888,0)</f>
        <v>0</v>
      </c>
      <c r="BJ888" s="17" t="s">
        <v>16</v>
      </c>
      <c r="BK888" s="204">
        <f>ROUND(I888*H888,2)</f>
        <v>0</v>
      </c>
      <c r="BL888" s="17" t="s">
        <v>765</v>
      </c>
      <c r="BM888" s="203" t="s">
        <v>9500</v>
      </c>
    </row>
    <row r="889" spans="1:65" s="2" customFormat="1" ht="11.25">
      <c r="A889" s="34"/>
      <c r="B889" s="35"/>
      <c r="C889" s="36"/>
      <c r="D889" s="205" t="s">
        <v>281</v>
      </c>
      <c r="E889" s="36"/>
      <c r="F889" s="206" t="s">
        <v>9059</v>
      </c>
      <c r="G889" s="36"/>
      <c r="H889" s="36"/>
      <c r="I889" s="207"/>
      <c r="J889" s="36"/>
      <c r="K889" s="36"/>
      <c r="L889" s="39"/>
      <c r="M889" s="208"/>
      <c r="N889" s="209"/>
      <c r="O889" s="71"/>
      <c r="P889" s="71"/>
      <c r="Q889" s="71"/>
      <c r="R889" s="71"/>
      <c r="S889" s="71"/>
      <c r="T889" s="72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T889" s="17" t="s">
        <v>281</v>
      </c>
      <c r="AU889" s="17" t="s">
        <v>84</v>
      </c>
    </row>
    <row r="890" spans="1:65" s="2" customFormat="1" ht="37.9" customHeight="1">
      <c r="A890" s="34"/>
      <c r="B890" s="35"/>
      <c r="C890" s="232" t="s">
        <v>3451</v>
      </c>
      <c r="D890" s="232" t="s">
        <v>394</v>
      </c>
      <c r="E890" s="233" t="s">
        <v>9274</v>
      </c>
      <c r="F890" s="234" t="s">
        <v>9275</v>
      </c>
      <c r="G890" s="235" t="s">
        <v>5242</v>
      </c>
      <c r="H890" s="236">
        <v>2</v>
      </c>
      <c r="I890" s="237"/>
      <c r="J890" s="238">
        <f>ROUND(I890*H890,2)</f>
        <v>0</v>
      </c>
      <c r="K890" s="234" t="s">
        <v>1</v>
      </c>
      <c r="L890" s="239"/>
      <c r="M890" s="240" t="s">
        <v>1</v>
      </c>
      <c r="N890" s="241" t="s">
        <v>41</v>
      </c>
      <c r="O890" s="71"/>
      <c r="P890" s="201">
        <f>O890*H890</f>
        <v>0</v>
      </c>
      <c r="Q890" s="201">
        <v>0</v>
      </c>
      <c r="R890" s="201">
        <f>Q890*H890</f>
        <v>0</v>
      </c>
      <c r="S890" s="201">
        <v>0</v>
      </c>
      <c r="T890" s="202">
        <f>S890*H890</f>
        <v>0</v>
      </c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R890" s="203" t="s">
        <v>1541</v>
      </c>
      <c r="AT890" s="203" t="s">
        <v>394</v>
      </c>
      <c r="AU890" s="203" t="s">
        <v>84</v>
      </c>
      <c r="AY890" s="17" t="s">
        <v>272</v>
      </c>
      <c r="BE890" s="204">
        <f>IF(N890="základní",J890,0)</f>
        <v>0</v>
      </c>
      <c r="BF890" s="204">
        <f>IF(N890="snížená",J890,0)</f>
        <v>0</v>
      </c>
      <c r="BG890" s="204">
        <f>IF(N890="zákl. přenesená",J890,0)</f>
        <v>0</v>
      </c>
      <c r="BH890" s="204">
        <f>IF(N890="sníž. přenesená",J890,0)</f>
        <v>0</v>
      </c>
      <c r="BI890" s="204">
        <f>IF(N890="nulová",J890,0)</f>
        <v>0</v>
      </c>
      <c r="BJ890" s="17" t="s">
        <v>16</v>
      </c>
      <c r="BK890" s="204">
        <f>ROUND(I890*H890,2)</f>
        <v>0</v>
      </c>
      <c r="BL890" s="17" t="s">
        <v>1541</v>
      </c>
      <c r="BM890" s="203" t="s">
        <v>9501</v>
      </c>
    </row>
    <row r="891" spans="1:65" s="14" customFormat="1" ht="11.25">
      <c r="B891" s="221"/>
      <c r="C891" s="222"/>
      <c r="D891" s="212" t="s">
        <v>283</v>
      </c>
      <c r="E891" s="223" t="s">
        <v>1</v>
      </c>
      <c r="F891" s="224" t="s">
        <v>84</v>
      </c>
      <c r="G891" s="222"/>
      <c r="H891" s="225">
        <v>2</v>
      </c>
      <c r="I891" s="226"/>
      <c r="J891" s="222"/>
      <c r="K891" s="222"/>
      <c r="L891" s="227"/>
      <c r="M891" s="228"/>
      <c r="N891" s="229"/>
      <c r="O891" s="229"/>
      <c r="P891" s="229"/>
      <c r="Q891" s="229"/>
      <c r="R891" s="229"/>
      <c r="S891" s="229"/>
      <c r="T891" s="230"/>
      <c r="AT891" s="231" t="s">
        <v>283</v>
      </c>
      <c r="AU891" s="231" t="s">
        <v>84</v>
      </c>
      <c r="AV891" s="14" t="s">
        <v>84</v>
      </c>
      <c r="AW891" s="14" t="s">
        <v>32</v>
      </c>
      <c r="AX891" s="14" t="s">
        <v>76</v>
      </c>
      <c r="AY891" s="231" t="s">
        <v>272</v>
      </c>
    </row>
    <row r="892" spans="1:65" s="2" customFormat="1" ht="37.9" customHeight="1">
      <c r="A892" s="34"/>
      <c r="B892" s="35"/>
      <c r="C892" s="232" t="s">
        <v>7351</v>
      </c>
      <c r="D892" s="232" t="s">
        <v>394</v>
      </c>
      <c r="E892" s="233" t="s">
        <v>9187</v>
      </c>
      <c r="F892" s="234" t="s">
        <v>9188</v>
      </c>
      <c r="G892" s="235" t="s">
        <v>5242</v>
      </c>
      <c r="H892" s="236">
        <v>30</v>
      </c>
      <c r="I892" s="237"/>
      <c r="J892" s="238">
        <f>ROUND(I892*H892,2)</f>
        <v>0</v>
      </c>
      <c r="K892" s="234" t="s">
        <v>1</v>
      </c>
      <c r="L892" s="239"/>
      <c r="M892" s="240" t="s">
        <v>1</v>
      </c>
      <c r="N892" s="241" t="s">
        <v>41</v>
      </c>
      <c r="O892" s="71"/>
      <c r="P892" s="201">
        <f>O892*H892</f>
        <v>0</v>
      </c>
      <c r="Q892" s="201">
        <v>0</v>
      </c>
      <c r="R892" s="201">
        <f>Q892*H892</f>
        <v>0</v>
      </c>
      <c r="S892" s="201">
        <v>0</v>
      </c>
      <c r="T892" s="202">
        <f>S892*H892</f>
        <v>0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203" t="s">
        <v>1541</v>
      </c>
      <c r="AT892" s="203" t="s">
        <v>394</v>
      </c>
      <c r="AU892" s="203" t="s">
        <v>84</v>
      </c>
      <c r="AY892" s="17" t="s">
        <v>272</v>
      </c>
      <c r="BE892" s="204">
        <f>IF(N892="základní",J892,0)</f>
        <v>0</v>
      </c>
      <c r="BF892" s="204">
        <f>IF(N892="snížená",J892,0)</f>
        <v>0</v>
      </c>
      <c r="BG892" s="204">
        <f>IF(N892="zákl. přenesená",J892,0)</f>
        <v>0</v>
      </c>
      <c r="BH892" s="204">
        <f>IF(N892="sníž. přenesená",J892,0)</f>
        <v>0</v>
      </c>
      <c r="BI892" s="204">
        <f>IF(N892="nulová",J892,0)</f>
        <v>0</v>
      </c>
      <c r="BJ892" s="17" t="s">
        <v>16</v>
      </c>
      <c r="BK892" s="204">
        <f>ROUND(I892*H892,2)</f>
        <v>0</v>
      </c>
      <c r="BL892" s="17" t="s">
        <v>1541</v>
      </c>
      <c r="BM892" s="203" t="s">
        <v>9502</v>
      </c>
    </row>
    <row r="893" spans="1:65" s="14" customFormat="1" ht="11.25">
      <c r="B893" s="221"/>
      <c r="C893" s="222"/>
      <c r="D893" s="212" t="s">
        <v>283</v>
      </c>
      <c r="E893" s="223" t="s">
        <v>1</v>
      </c>
      <c r="F893" s="224" t="s">
        <v>9503</v>
      </c>
      <c r="G893" s="222"/>
      <c r="H893" s="225">
        <v>30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84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2" customFormat="1" ht="24.2" customHeight="1">
      <c r="A894" s="34"/>
      <c r="B894" s="35"/>
      <c r="C894" s="192" t="s">
        <v>3455</v>
      </c>
      <c r="D894" s="192" t="s">
        <v>274</v>
      </c>
      <c r="E894" s="193" t="s">
        <v>9190</v>
      </c>
      <c r="F894" s="194" t="s">
        <v>9191</v>
      </c>
      <c r="G894" s="195" t="s">
        <v>952</v>
      </c>
      <c r="H894" s="196">
        <v>32</v>
      </c>
      <c r="I894" s="197"/>
      <c r="J894" s="198">
        <f>ROUND(I894*H894,2)</f>
        <v>0</v>
      </c>
      <c r="K894" s="194" t="s">
        <v>278</v>
      </c>
      <c r="L894" s="39"/>
      <c r="M894" s="199" t="s">
        <v>1</v>
      </c>
      <c r="N894" s="200" t="s">
        <v>41</v>
      </c>
      <c r="O894" s="71"/>
      <c r="P894" s="201">
        <f>O894*H894</f>
        <v>0</v>
      </c>
      <c r="Q894" s="201">
        <v>0</v>
      </c>
      <c r="R894" s="201">
        <f>Q894*H894</f>
        <v>0</v>
      </c>
      <c r="S894" s="201">
        <v>0</v>
      </c>
      <c r="T894" s="202">
        <f>S894*H894</f>
        <v>0</v>
      </c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R894" s="203" t="s">
        <v>765</v>
      </c>
      <c r="AT894" s="203" t="s">
        <v>274</v>
      </c>
      <c r="AU894" s="203" t="s">
        <v>84</v>
      </c>
      <c r="AY894" s="17" t="s">
        <v>272</v>
      </c>
      <c r="BE894" s="204">
        <f>IF(N894="základní",J894,0)</f>
        <v>0</v>
      </c>
      <c r="BF894" s="204">
        <f>IF(N894="snížená",J894,0)</f>
        <v>0</v>
      </c>
      <c r="BG894" s="204">
        <f>IF(N894="zákl. přenesená",J894,0)</f>
        <v>0</v>
      </c>
      <c r="BH894" s="204">
        <f>IF(N894="sníž. přenesená",J894,0)</f>
        <v>0</v>
      </c>
      <c r="BI894" s="204">
        <f>IF(N894="nulová",J894,0)</f>
        <v>0</v>
      </c>
      <c r="BJ894" s="17" t="s">
        <v>16</v>
      </c>
      <c r="BK894" s="204">
        <f>ROUND(I894*H894,2)</f>
        <v>0</v>
      </c>
      <c r="BL894" s="17" t="s">
        <v>765</v>
      </c>
      <c r="BM894" s="203" t="s">
        <v>9504</v>
      </c>
    </row>
    <row r="895" spans="1:65" s="2" customFormat="1" ht="11.25">
      <c r="A895" s="34"/>
      <c r="B895" s="35"/>
      <c r="C895" s="36"/>
      <c r="D895" s="205" t="s">
        <v>281</v>
      </c>
      <c r="E895" s="36"/>
      <c r="F895" s="206" t="s">
        <v>9193</v>
      </c>
      <c r="G895" s="36"/>
      <c r="H895" s="36"/>
      <c r="I895" s="207"/>
      <c r="J895" s="36"/>
      <c r="K895" s="36"/>
      <c r="L895" s="39"/>
      <c r="M895" s="208"/>
      <c r="N895" s="209"/>
      <c r="O895" s="71"/>
      <c r="P895" s="71"/>
      <c r="Q895" s="71"/>
      <c r="R895" s="71"/>
      <c r="S895" s="71"/>
      <c r="T895" s="72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T895" s="17" t="s">
        <v>281</v>
      </c>
      <c r="AU895" s="17" t="s">
        <v>84</v>
      </c>
    </row>
    <row r="896" spans="1:65" s="2" customFormat="1" ht="24.2" customHeight="1">
      <c r="A896" s="34"/>
      <c r="B896" s="35"/>
      <c r="C896" s="232" t="s">
        <v>3460</v>
      </c>
      <c r="D896" s="232" t="s">
        <v>394</v>
      </c>
      <c r="E896" s="233" t="s">
        <v>9194</v>
      </c>
      <c r="F896" s="234" t="s">
        <v>9195</v>
      </c>
      <c r="G896" s="235" t="s">
        <v>5242</v>
      </c>
      <c r="H896" s="236">
        <v>1</v>
      </c>
      <c r="I896" s="237"/>
      <c r="J896" s="238">
        <f>ROUND(I896*H896,2)</f>
        <v>0</v>
      </c>
      <c r="K896" s="234" t="s">
        <v>1</v>
      </c>
      <c r="L896" s="239"/>
      <c r="M896" s="240" t="s">
        <v>1</v>
      </c>
      <c r="N896" s="241" t="s">
        <v>41</v>
      </c>
      <c r="O896" s="71"/>
      <c r="P896" s="201">
        <f>O896*H896</f>
        <v>0</v>
      </c>
      <c r="Q896" s="201">
        <v>0</v>
      </c>
      <c r="R896" s="201">
        <f>Q896*H896</f>
        <v>0</v>
      </c>
      <c r="S896" s="201">
        <v>0</v>
      </c>
      <c r="T896" s="202">
        <f>S896*H896</f>
        <v>0</v>
      </c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R896" s="203" t="s">
        <v>1541</v>
      </c>
      <c r="AT896" s="203" t="s">
        <v>394</v>
      </c>
      <c r="AU896" s="203" t="s">
        <v>84</v>
      </c>
      <c r="AY896" s="17" t="s">
        <v>272</v>
      </c>
      <c r="BE896" s="204">
        <f>IF(N896="základní",J896,0)</f>
        <v>0</v>
      </c>
      <c r="BF896" s="204">
        <f>IF(N896="snížená",J896,0)</f>
        <v>0</v>
      </c>
      <c r="BG896" s="204">
        <f>IF(N896="zákl. přenesená",J896,0)</f>
        <v>0</v>
      </c>
      <c r="BH896" s="204">
        <f>IF(N896="sníž. přenesená",J896,0)</f>
        <v>0</v>
      </c>
      <c r="BI896" s="204">
        <f>IF(N896="nulová",J896,0)</f>
        <v>0</v>
      </c>
      <c r="BJ896" s="17" t="s">
        <v>16</v>
      </c>
      <c r="BK896" s="204">
        <f>ROUND(I896*H896,2)</f>
        <v>0</v>
      </c>
      <c r="BL896" s="17" t="s">
        <v>1541</v>
      </c>
      <c r="BM896" s="203" t="s">
        <v>9505</v>
      </c>
    </row>
    <row r="897" spans="1:65" s="14" customFormat="1" ht="11.25">
      <c r="B897" s="221"/>
      <c r="C897" s="222"/>
      <c r="D897" s="212" t="s">
        <v>283</v>
      </c>
      <c r="E897" s="223" t="s">
        <v>1</v>
      </c>
      <c r="F897" s="224" t="s">
        <v>16</v>
      </c>
      <c r="G897" s="222"/>
      <c r="H897" s="225">
        <v>1</v>
      </c>
      <c r="I897" s="226"/>
      <c r="J897" s="222"/>
      <c r="K897" s="222"/>
      <c r="L897" s="227"/>
      <c r="M897" s="228"/>
      <c r="N897" s="229"/>
      <c r="O897" s="229"/>
      <c r="P897" s="229"/>
      <c r="Q897" s="229"/>
      <c r="R897" s="229"/>
      <c r="S897" s="229"/>
      <c r="T897" s="230"/>
      <c r="AT897" s="231" t="s">
        <v>283</v>
      </c>
      <c r="AU897" s="231" t="s">
        <v>84</v>
      </c>
      <c r="AV897" s="14" t="s">
        <v>84</v>
      </c>
      <c r="AW897" s="14" t="s">
        <v>32</v>
      </c>
      <c r="AX897" s="14" t="s">
        <v>76</v>
      </c>
      <c r="AY897" s="231" t="s">
        <v>272</v>
      </c>
    </row>
    <row r="898" spans="1:65" s="2" customFormat="1" ht="24.2" customHeight="1">
      <c r="A898" s="34"/>
      <c r="B898" s="35"/>
      <c r="C898" s="192" t="s">
        <v>3465</v>
      </c>
      <c r="D898" s="192" t="s">
        <v>274</v>
      </c>
      <c r="E898" s="193" t="s">
        <v>9197</v>
      </c>
      <c r="F898" s="194" t="s">
        <v>9198</v>
      </c>
      <c r="G898" s="195" t="s">
        <v>952</v>
      </c>
      <c r="H898" s="196">
        <v>1</v>
      </c>
      <c r="I898" s="197"/>
      <c r="J898" s="198">
        <f>ROUND(I898*H898,2)</f>
        <v>0</v>
      </c>
      <c r="K898" s="194" t="s">
        <v>278</v>
      </c>
      <c r="L898" s="39"/>
      <c r="M898" s="199" t="s">
        <v>1</v>
      </c>
      <c r="N898" s="200" t="s">
        <v>41</v>
      </c>
      <c r="O898" s="71"/>
      <c r="P898" s="201">
        <f>O898*H898</f>
        <v>0</v>
      </c>
      <c r="Q898" s="201">
        <v>0</v>
      </c>
      <c r="R898" s="201">
        <f>Q898*H898</f>
        <v>0</v>
      </c>
      <c r="S898" s="201">
        <v>0</v>
      </c>
      <c r="T898" s="202">
        <f>S898*H898</f>
        <v>0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203" t="s">
        <v>765</v>
      </c>
      <c r="AT898" s="203" t="s">
        <v>274</v>
      </c>
      <c r="AU898" s="203" t="s">
        <v>84</v>
      </c>
      <c r="AY898" s="17" t="s">
        <v>272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7" t="s">
        <v>16</v>
      </c>
      <c r="BK898" s="204">
        <f>ROUND(I898*H898,2)</f>
        <v>0</v>
      </c>
      <c r="BL898" s="17" t="s">
        <v>765</v>
      </c>
      <c r="BM898" s="203" t="s">
        <v>9506</v>
      </c>
    </row>
    <row r="899" spans="1:65" s="2" customFormat="1" ht="11.25">
      <c r="A899" s="34"/>
      <c r="B899" s="35"/>
      <c r="C899" s="36"/>
      <c r="D899" s="205" t="s">
        <v>281</v>
      </c>
      <c r="E899" s="36"/>
      <c r="F899" s="206" t="s">
        <v>9200</v>
      </c>
      <c r="G899" s="36"/>
      <c r="H899" s="36"/>
      <c r="I899" s="207"/>
      <c r="J899" s="36"/>
      <c r="K899" s="36"/>
      <c r="L899" s="39"/>
      <c r="M899" s="208"/>
      <c r="N899" s="209"/>
      <c r="O899" s="71"/>
      <c r="P899" s="71"/>
      <c r="Q899" s="71"/>
      <c r="R899" s="71"/>
      <c r="S899" s="71"/>
      <c r="T899" s="72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T899" s="17" t="s">
        <v>281</v>
      </c>
      <c r="AU899" s="17" t="s">
        <v>84</v>
      </c>
    </row>
    <row r="900" spans="1:65" s="2" customFormat="1" ht="21.75" customHeight="1">
      <c r="A900" s="34"/>
      <c r="B900" s="35"/>
      <c r="C900" s="232" t="s">
        <v>3535</v>
      </c>
      <c r="D900" s="232" t="s">
        <v>394</v>
      </c>
      <c r="E900" s="233" t="s">
        <v>9201</v>
      </c>
      <c r="F900" s="234" t="s">
        <v>9202</v>
      </c>
      <c r="G900" s="235" t="s">
        <v>952</v>
      </c>
      <c r="H900" s="236">
        <v>1</v>
      </c>
      <c r="I900" s="237"/>
      <c r="J900" s="238">
        <f>ROUND(I900*H900,2)</f>
        <v>0</v>
      </c>
      <c r="K900" s="234" t="s">
        <v>1</v>
      </c>
      <c r="L900" s="239"/>
      <c r="M900" s="240" t="s">
        <v>1</v>
      </c>
      <c r="N900" s="241" t="s">
        <v>41</v>
      </c>
      <c r="O900" s="71"/>
      <c r="P900" s="201">
        <f>O900*H900</f>
        <v>0</v>
      </c>
      <c r="Q900" s="201">
        <v>2.1000000000000001E-4</v>
      </c>
      <c r="R900" s="201">
        <f>Q900*H900</f>
        <v>2.1000000000000001E-4</v>
      </c>
      <c r="S900" s="201">
        <v>0</v>
      </c>
      <c r="T900" s="202">
        <f>S900*H900</f>
        <v>0</v>
      </c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R900" s="203" t="s">
        <v>2738</v>
      </c>
      <c r="AT900" s="203" t="s">
        <v>394</v>
      </c>
      <c r="AU900" s="203" t="s">
        <v>84</v>
      </c>
      <c r="AY900" s="17" t="s">
        <v>272</v>
      </c>
      <c r="BE900" s="204">
        <f>IF(N900="základní",J900,0)</f>
        <v>0</v>
      </c>
      <c r="BF900" s="204">
        <f>IF(N900="snížená",J900,0)</f>
        <v>0</v>
      </c>
      <c r="BG900" s="204">
        <f>IF(N900="zákl. přenesená",J900,0)</f>
        <v>0</v>
      </c>
      <c r="BH900" s="204">
        <f>IF(N900="sníž. přenesená",J900,0)</f>
        <v>0</v>
      </c>
      <c r="BI900" s="204">
        <f>IF(N900="nulová",J900,0)</f>
        <v>0</v>
      </c>
      <c r="BJ900" s="17" t="s">
        <v>16</v>
      </c>
      <c r="BK900" s="204">
        <f>ROUND(I900*H900,2)</f>
        <v>0</v>
      </c>
      <c r="BL900" s="17" t="s">
        <v>765</v>
      </c>
      <c r="BM900" s="203" t="s">
        <v>9507</v>
      </c>
    </row>
    <row r="901" spans="1:65" s="14" customFormat="1" ht="11.25">
      <c r="B901" s="221"/>
      <c r="C901" s="222"/>
      <c r="D901" s="212" t="s">
        <v>283</v>
      </c>
      <c r="E901" s="223" t="s">
        <v>1</v>
      </c>
      <c r="F901" s="224" t="s">
        <v>16</v>
      </c>
      <c r="G901" s="222"/>
      <c r="H901" s="225">
        <v>1</v>
      </c>
      <c r="I901" s="226"/>
      <c r="J901" s="222"/>
      <c r="K901" s="222"/>
      <c r="L901" s="227"/>
      <c r="M901" s="228"/>
      <c r="N901" s="229"/>
      <c r="O901" s="229"/>
      <c r="P901" s="229"/>
      <c r="Q901" s="229"/>
      <c r="R901" s="229"/>
      <c r="S901" s="229"/>
      <c r="T901" s="230"/>
      <c r="AT901" s="231" t="s">
        <v>283</v>
      </c>
      <c r="AU901" s="231" t="s">
        <v>84</v>
      </c>
      <c r="AV901" s="14" t="s">
        <v>84</v>
      </c>
      <c r="AW901" s="14" t="s">
        <v>32</v>
      </c>
      <c r="AX901" s="14" t="s">
        <v>76</v>
      </c>
      <c r="AY901" s="231" t="s">
        <v>272</v>
      </c>
    </row>
    <row r="902" spans="1:65" s="2" customFormat="1" ht="33" customHeight="1">
      <c r="A902" s="34"/>
      <c r="B902" s="35"/>
      <c r="C902" s="192" t="s">
        <v>3583</v>
      </c>
      <c r="D902" s="192" t="s">
        <v>274</v>
      </c>
      <c r="E902" s="193" t="s">
        <v>9204</v>
      </c>
      <c r="F902" s="194" t="s">
        <v>9205</v>
      </c>
      <c r="G902" s="195" t="s">
        <v>952</v>
      </c>
      <c r="H902" s="196">
        <v>1</v>
      </c>
      <c r="I902" s="197"/>
      <c r="J902" s="198">
        <f>ROUND(I902*H902,2)</f>
        <v>0</v>
      </c>
      <c r="K902" s="194" t="s">
        <v>278</v>
      </c>
      <c r="L902" s="39"/>
      <c r="M902" s="199" t="s">
        <v>1</v>
      </c>
      <c r="N902" s="200" t="s">
        <v>41</v>
      </c>
      <c r="O902" s="71"/>
      <c r="P902" s="201">
        <f>O902*H902</f>
        <v>0</v>
      </c>
      <c r="Q902" s="201">
        <v>0</v>
      </c>
      <c r="R902" s="201">
        <f>Q902*H902</f>
        <v>0</v>
      </c>
      <c r="S902" s="201">
        <v>0</v>
      </c>
      <c r="T902" s="202">
        <f>S902*H902</f>
        <v>0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203" t="s">
        <v>765</v>
      </c>
      <c r="AT902" s="203" t="s">
        <v>274</v>
      </c>
      <c r="AU902" s="203" t="s">
        <v>84</v>
      </c>
      <c r="AY902" s="17" t="s">
        <v>272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17" t="s">
        <v>16</v>
      </c>
      <c r="BK902" s="204">
        <f>ROUND(I902*H902,2)</f>
        <v>0</v>
      </c>
      <c r="BL902" s="17" t="s">
        <v>765</v>
      </c>
      <c r="BM902" s="203" t="s">
        <v>9508</v>
      </c>
    </row>
    <row r="903" spans="1:65" s="2" customFormat="1" ht="11.25">
      <c r="A903" s="34"/>
      <c r="B903" s="35"/>
      <c r="C903" s="36"/>
      <c r="D903" s="205" t="s">
        <v>281</v>
      </c>
      <c r="E903" s="36"/>
      <c r="F903" s="206" t="s">
        <v>9207</v>
      </c>
      <c r="G903" s="36"/>
      <c r="H903" s="36"/>
      <c r="I903" s="207"/>
      <c r="J903" s="36"/>
      <c r="K903" s="36"/>
      <c r="L903" s="39"/>
      <c r="M903" s="208"/>
      <c r="N903" s="209"/>
      <c r="O903" s="71"/>
      <c r="P903" s="71"/>
      <c r="Q903" s="71"/>
      <c r="R903" s="71"/>
      <c r="S903" s="71"/>
      <c r="T903" s="72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T903" s="17" t="s">
        <v>281</v>
      </c>
      <c r="AU903" s="17" t="s">
        <v>84</v>
      </c>
    </row>
    <row r="904" spans="1:65" s="2" customFormat="1" ht="24.2" customHeight="1">
      <c r="A904" s="34"/>
      <c r="B904" s="35"/>
      <c r="C904" s="232" t="s">
        <v>3595</v>
      </c>
      <c r="D904" s="232" t="s">
        <v>394</v>
      </c>
      <c r="E904" s="233" t="s">
        <v>9293</v>
      </c>
      <c r="F904" s="234" t="s">
        <v>9294</v>
      </c>
      <c r="G904" s="235" t="s">
        <v>952</v>
      </c>
      <c r="H904" s="236">
        <v>2</v>
      </c>
      <c r="I904" s="237"/>
      <c r="J904" s="238">
        <f>ROUND(I904*H904,2)</f>
        <v>0</v>
      </c>
      <c r="K904" s="234" t="s">
        <v>1</v>
      </c>
      <c r="L904" s="239"/>
      <c r="M904" s="240" t="s">
        <v>1</v>
      </c>
      <c r="N904" s="241" t="s">
        <v>41</v>
      </c>
      <c r="O904" s="71"/>
      <c r="P904" s="201">
        <f>O904*H904</f>
        <v>0</v>
      </c>
      <c r="Q904" s="201">
        <v>0</v>
      </c>
      <c r="R904" s="201">
        <f>Q904*H904</f>
        <v>0</v>
      </c>
      <c r="S904" s="201">
        <v>0</v>
      </c>
      <c r="T904" s="202">
        <f>S904*H904</f>
        <v>0</v>
      </c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R904" s="203" t="s">
        <v>2738</v>
      </c>
      <c r="AT904" s="203" t="s">
        <v>394</v>
      </c>
      <c r="AU904" s="203" t="s">
        <v>84</v>
      </c>
      <c r="AY904" s="17" t="s">
        <v>272</v>
      </c>
      <c r="BE904" s="204">
        <f>IF(N904="základní",J904,0)</f>
        <v>0</v>
      </c>
      <c r="BF904" s="204">
        <f>IF(N904="snížená",J904,0)</f>
        <v>0</v>
      </c>
      <c r="BG904" s="204">
        <f>IF(N904="zákl. přenesená",J904,0)</f>
        <v>0</v>
      </c>
      <c r="BH904" s="204">
        <f>IF(N904="sníž. přenesená",J904,0)</f>
        <v>0</v>
      </c>
      <c r="BI904" s="204">
        <f>IF(N904="nulová",J904,0)</f>
        <v>0</v>
      </c>
      <c r="BJ904" s="17" t="s">
        <v>16</v>
      </c>
      <c r="BK904" s="204">
        <f>ROUND(I904*H904,2)</f>
        <v>0</v>
      </c>
      <c r="BL904" s="17" t="s">
        <v>765</v>
      </c>
      <c r="BM904" s="203" t="s">
        <v>9509</v>
      </c>
    </row>
    <row r="905" spans="1:65" s="14" customFormat="1" ht="11.25">
      <c r="B905" s="221"/>
      <c r="C905" s="222"/>
      <c r="D905" s="212" t="s">
        <v>283</v>
      </c>
      <c r="E905" s="223" t="s">
        <v>1</v>
      </c>
      <c r="F905" s="224" t="s">
        <v>84</v>
      </c>
      <c r="G905" s="222"/>
      <c r="H905" s="225">
        <v>2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283</v>
      </c>
      <c r="AU905" s="231" t="s">
        <v>84</v>
      </c>
      <c r="AV905" s="14" t="s">
        <v>84</v>
      </c>
      <c r="AW905" s="14" t="s">
        <v>32</v>
      </c>
      <c r="AX905" s="14" t="s">
        <v>76</v>
      </c>
      <c r="AY905" s="231" t="s">
        <v>272</v>
      </c>
    </row>
    <row r="906" spans="1:65" s="2" customFormat="1" ht="24.2" customHeight="1">
      <c r="A906" s="34"/>
      <c r="B906" s="35"/>
      <c r="C906" s="192" t="s">
        <v>3603</v>
      </c>
      <c r="D906" s="192" t="s">
        <v>274</v>
      </c>
      <c r="E906" s="193" t="s">
        <v>9096</v>
      </c>
      <c r="F906" s="194" t="s">
        <v>9097</v>
      </c>
      <c r="G906" s="195" t="s">
        <v>952</v>
      </c>
      <c r="H906" s="196">
        <v>2</v>
      </c>
      <c r="I906" s="197"/>
      <c r="J906" s="198">
        <f>ROUND(I906*H906,2)</f>
        <v>0</v>
      </c>
      <c r="K906" s="194" t="s">
        <v>278</v>
      </c>
      <c r="L906" s="39"/>
      <c r="M906" s="199" t="s">
        <v>1</v>
      </c>
      <c r="N906" s="200" t="s">
        <v>41</v>
      </c>
      <c r="O906" s="71"/>
      <c r="P906" s="201">
        <f>O906*H906</f>
        <v>0</v>
      </c>
      <c r="Q906" s="201">
        <v>0</v>
      </c>
      <c r="R906" s="201">
        <f>Q906*H906</f>
        <v>0</v>
      </c>
      <c r="S906" s="201">
        <v>0</v>
      </c>
      <c r="T906" s="202">
        <f>S906*H906</f>
        <v>0</v>
      </c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R906" s="203" t="s">
        <v>765</v>
      </c>
      <c r="AT906" s="203" t="s">
        <v>274</v>
      </c>
      <c r="AU906" s="203" t="s">
        <v>84</v>
      </c>
      <c r="AY906" s="17" t="s">
        <v>272</v>
      </c>
      <c r="BE906" s="204">
        <f>IF(N906="základní",J906,0)</f>
        <v>0</v>
      </c>
      <c r="BF906" s="204">
        <f>IF(N906="snížená",J906,0)</f>
        <v>0</v>
      </c>
      <c r="BG906" s="204">
        <f>IF(N906="zákl. přenesená",J906,0)</f>
        <v>0</v>
      </c>
      <c r="BH906" s="204">
        <f>IF(N906="sníž. přenesená",J906,0)</f>
        <v>0</v>
      </c>
      <c r="BI906" s="204">
        <f>IF(N906="nulová",J906,0)</f>
        <v>0</v>
      </c>
      <c r="BJ906" s="17" t="s">
        <v>16</v>
      </c>
      <c r="BK906" s="204">
        <f>ROUND(I906*H906,2)</f>
        <v>0</v>
      </c>
      <c r="BL906" s="17" t="s">
        <v>765</v>
      </c>
      <c r="BM906" s="203" t="s">
        <v>9510</v>
      </c>
    </row>
    <row r="907" spans="1:65" s="2" customFormat="1" ht="11.25">
      <c r="A907" s="34"/>
      <c r="B907" s="35"/>
      <c r="C907" s="36"/>
      <c r="D907" s="205" t="s">
        <v>281</v>
      </c>
      <c r="E907" s="36"/>
      <c r="F907" s="206" t="s">
        <v>9099</v>
      </c>
      <c r="G907" s="36"/>
      <c r="H907" s="36"/>
      <c r="I907" s="207"/>
      <c r="J907" s="36"/>
      <c r="K907" s="36"/>
      <c r="L907" s="39"/>
      <c r="M907" s="208"/>
      <c r="N907" s="209"/>
      <c r="O907" s="71"/>
      <c r="P907" s="71"/>
      <c r="Q907" s="71"/>
      <c r="R907" s="71"/>
      <c r="S907" s="71"/>
      <c r="T907" s="72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T907" s="17" t="s">
        <v>281</v>
      </c>
      <c r="AU907" s="17" t="s">
        <v>84</v>
      </c>
    </row>
    <row r="908" spans="1:65" s="2" customFormat="1" ht="16.5" customHeight="1">
      <c r="A908" s="34"/>
      <c r="B908" s="35"/>
      <c r="C908" s="232" t="s">
        <v>3611</v>
      </c>
      <c r="D908" s="232" t="s">
        <v>394</v>
      </c>
      <c r="E908" s="233" t="s">
        <v>9297</v>
      </c>
      <c r="F908" s="234" t="s">
        <v>9298</v>
      </c>
      <c r="G908" s="235" t="s">
        <v>5242</v>
      </c>
      <c r="H908" s="236">
        <v>4</v>
      </c>
      <c r="I908" s="237"/>
      <c r="J908" s="238">
        <f>ROUND(I908*H908,2)</f>
        <v>0</v>
      </c>
      <c r="K908" s="234" t="s">
        <v>1</v>
      </c>
      <c r="L908" s="239"/>
      <c r="M908" s="240" t="s">
        <v>1</v>
      </c>
      <c r="N908" s="241" t="s">
        <v>41</v>
      </c>
      <c r="O908" s="71"/>
      <c r="P908" s="201">
        <f>O908*H908</f>
        <v>0</v>
      </c>
      <c r="Q908" s="201">
        <v>0</v>
      </c>
      <c r="R908" s="201">
        <f>Q908*H908</f>
        <v>0</v>
      </c>
      <c r="S908" s="201">
        <v>0</v>
      </c>
      <c r="T908" s="202">
        <f>S908*H908</f>
        <v>0</v>
      </c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R908" s="203" t="s">
        <v>1541</v>
      </c>
      <c r="AT908" s="203" t="s">
        <v>394</v>
      </c>
      <c r="AU908" s="203" t="s">
        <v>84</v>
      </c>
      <c r="AY908" s="17" t="s">
        <v>272</v>
      </c>
      <c r="BE908" s="204">
        <f>IF(N908="základní",J908,0)</f>
        <v>0</v>
      </c>
      <c r="BF908" s="204">
        <f>IF(N908="snížená",J908,0)</f>
        <v>0</v>
      </c>
      <c r="BG908" s="204">
        <f>IF(N908="zákl. přenesená",J908,0)</f>
        <v>0</v>
      </c>
      <c r="BH908" s="204">
        <f>IF(N908="sníž. přenesená",J908,0)</f>
        <v>0</v>
      </c>
      <c r="BI908" s="204">
        <f>IF(N908="nulová",J908,0)</f>
        <v>0</v>
      </c>
      <c r="BJ908" s="17" t="s">
        <v>16</v>
      </c>
      <c r="BK908" s="204">
        <f>ROUND(I908*H908,2)</f>
        <v>0</v>
      </c>
      <c r="BL908" s="17" t="s">
        <v>1541</v>
      </c>
      <c r="BM908" s="203" t="s">
        <v>9511</v>
      </c>
    </row>
    <row r="909" spans="1:65" s="14" customFormat="1" ht="11.25">
      <c r="B909" s="221"/>
      <c r="C909" s="222"/>
      <c r="D909" s="212" t="s">
        <v>283</v>
      </c>
      <c r="E909" s="223" t="s">
        <v>1</v>
      </c>
      <c r="F909" s="224" t="s">
        <v>279</v>
      </c>
      <c r="G909" s="222"/>
      <c r="H909" s="225">
        <v>4</v>
      </c>
      <c r="I909" s="226"/>
      <c r="J909" s="222"/>
      <c r="K909" s="222"/>
      <c r="L909" s="227"/>
      <c r="M909" s="228"/>
      <c r="N909" s="229"/>
      <c r="O909" s="229"/>
      <c r="P909" s="229"/>
      <c r="Q909" s="229"/>
      <c r="R909" s="229"/>
      <c r="S909" s="229"/>
      <c r="T909" s="230"/>
      <c r="AT909" s="231" t="s">
        <v>283</v>
      </c>
      <c r="AU909" s="231" t="s">
        <v>84</v>
      </c>
      <c r="AV909" s="14" t="s">
        <v>84</v>
      </c>
      <c r="AW909" s="14" t="s">
        <v>32</v>
      </c>
      <c r="AX909" s="14" t="s">
        <v>76</v>
      </c>
      <c r="AY909" s="231" t="s">
        <v>272</v>
      </c>
    </row>
    <row r="910" spans="1:65" s="2" customFormat="1" ht="33" customHeight="1">
      <c r="A910" s="34"/>
      <c r="B910" s="35"/>
      <c r="C910" s="232" t="s">
        <v>3616</v>
      </c>
      <c r="D910" s="232" t="s">
        <v>394</v>
      </c>
      <c r="E910" s="233" t="s">
        <v>9300</v>
      </c>
      <c r="F910" s="234" t="s">
        <v>9301</v>
      </c>
      <c r="G910" s="235" t="s">
        <v>952</v>
      </c>
      <c r="H910" s="236">
        <v>1</v>
      </c>
      <c r="I910" s="237"/>
      <c r="J910" s="238">
        <f>ROUND(I910*H910,2)</f>
        <v>0</v>
      </c>
      <c r="K910" s="234" t="s">
        <v>1</v>
      </c>
      <c r="L910" s="239"/>
      <c r="M910" s="240" t="s">
        <v>1</v>
      </c>
      <c r="N910" s="241" t="s">
        <v>41</v>
      </c>
      <c r="O910" s="71"/>
      <c r="P910" s="201">
        <f>O910*H910</f>
        <v>0</v>
      </c>
      <c r="Q910" s="201">
        <v>0</v>
      </c>
      <c r="R910" s="201">
        <f>Q910*H910</f>
        <v>0</v>
      </c>
      <c r="S910" s="201">
        <v>0</v>
      </c>
      <c r="T910" s="202">
        <f>S910*H910</f>
        <v>0</v>
      </c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R910" s="203" t="s">
        <v>2738</v>
      </c>
      <c r="AT910" s="203" t="s">
        <v>394</v>
      </c>
      <c r="AU910" s="203" t="s">
        <v>84</v>
      </c>
      <c r="AY910" s="17" t="s">
        <v>272</v>
      </c>
      <c r="BE910" s="204">
        <f>IF(N910="základní",J910,0)</f>
        <v>0</v>
      </c>
      <c r="BF910" s="204">
        <f>IF(N910="snížená",J910,0)</f>
        <v>0</v>
      </c>
      <c r="BG910" s="204">
        <f>IF(N910="zákl. přenesená",J910,0)</f>
        <v>0</v>
      </c>
      <c r="BH910" s="204">
        <f>IF(N910="sníž. přenesená",J910,0)</f>
        <v>0</v>
      </c>
      <c r="BI910" s="204">
        <f>IF(N910="nulová",J910,0)</f>
        <v>0</v>
      </c>
      <c r="BJ910" s="17" t="s">
        <v>16</v>
      </c>
      <c r="BK910" s="204">
        <f>ROUND(I910*H910,2)</f>
        <v>0</v>
      </c>
      <c r="BL910" s="17" t="s">
        <v>765</v>
      </c>
      <c r="BM910" s="203" t="s">
        <v>9512</v>
      </c>
    </row>
    <row r="911" spans="1:65" s="14" customFormat="1" ht="11.25">
      <c r="B911" s="221"/>
      <c r="C911" s="222"/>
      <c r="D911" s="212" t="s">
        <v>283</v>
      </c>
      <c r="E911" s="223" t="s">
        <v>1</v>
      </c>
      <c r="F911" s="224" t="s">
        <v>16</v>
      </c>
      <c r="G911" s="222"/>
      <c r="H911" s="225">
        <v>1</v>
      </c>
      <c r="I911" s="226"/>
      <c r="J911" s="222"/>
      <c r="K911" s="222"/>
      <c r="L911" s="227"/>
      <c r="M911" s="228"/>
      <c r="N911" s="229"/>
      <c r="O911" s="229"/>
      <c r="P911" s="229"/>
      <c r="Q911" s="229"/>
      <c r="R911" s="229"/>
      <c r="S911" s="229"/>
      <c r="T911" s="230"/>
      <c r="AT911" s="231" t="s">
        <v>283</v>
      </c>
      <c r="AU911" s="231" t="s">
        <v>84</v>
      </c>
      <c r="AV911" s="14" t="s">
        <v>84</v>
      </c>
      <c r="AW911" s="14" t="s">
        <v>32</v>
      </c>
      <c r="AX911" s="14" t="s">
        <v>76</v>
      </c>
      <c r="AY911" s="231" t="s">
        <v>272</v>
      </c>
    </row>
    <row r="912" spans="1:65" s="2" customFormat="1" ht="24.2" customHeight="1">
      <c r="A912" s="34"/>
      <c r="B912" s="35"/>
      <c r="C912" s="192" t="s">
        <v>3622</v>
      </c>
      <c r="D912" s="192" t="s">
        <v>274</v>
      </c>
      <c r="E912" s="193" t="s">
        <v>9103</v>
      </c>
      <c r="F912" s="194" t="s">
        <v>9104</v>
      </c>
      <c r="G912" s="195" t="s">
        <v>952</v>
      </c>
      <c r="H912" s="196">
        <v>5</v>
      </c>
      <c r="I912" s="197"/>
      <c r="J912" s="198">
        <f>ROUND(I912*H912,2)</f>
        <v>0</v>
      </c>
      <c r="K912" s="194" t="s">
        <v>278</v>
      </c>
      <c r="L912" s="39"/>
      <c r="M912" s="199" t="s">
        <v>1</v>
      </c>
      <c r="N912" s="200" t="s">
        <v>41</v>
      </c>
      <c r="O912" s="71"/>
      <c r="P912" s="201">
        <f>O912*H912</f>
        <v>0</v>
      </c>
      <c r="Q912" s="201">
        <v>0</v>
      </c>
      <c r="R912" s="201">
        <f>Q912*H912</f>
        <v>0</v>
      </c>
      <c r="S912" s="201">
        <v>0</v>
      </c>
      <c r="T912" s="202">
        <f>S912*H912</f>
        <v>0</v>
      </c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R912" s="203" t="s">
        <v>765</v>
      </c>
      <c r="AT912" s="203" t="s">
        <v>274</v>
      </c>
      <c r="AU912" s="203" t="s">
        <v>84</v>
      </c>
      <c r="AY912" s="17" t="s">
        <v>272</v>
      </c>
      <c r="BE912" s="204">
        <f>IF(N912="základní",J912,0)</f>
        <v>0</v>
      </c>
      <c r="BF912" s="204">
        <f>IF(N912="snížená",J912,0)</f>
        <v>0</v>
      </c>
      <c r="BG912" s="204">
        <f>IF(N912="zákl. přenesená",J912,0)</f>
        <v>0</v>
      </c>
      <c r="BH912" s="204">
        <f>IF(N912="sníž. přenesená",J912,0)</f>
        <v>0</v>
      </c>
      <c r="BI912" s="204">
        <f>IF(N912="nulová",J912,0)</f>
        <v>0</v>
      </c>
      <c r="BJ912" s="17" t="s">
        <v>16</v>
      </c>
      <c r="BK912" s="204">
        <f>ROUND(I912*H912,2)</f>
        <v>0</v>
      </c>
      <c r="BL912" s="17" t="s">
        <v>765</v>
      </c>
      <c r="BM912" s="203" t="s">
        <v>9513</v>
      </c>
    </row>
    <row r="913" spans="1:65" s="2" customFormat="1" ht="11.25">
      <c r="A913" s="34"/>
      <c r="B913" s="35"/>
      <c r="C913" s="36"/>
      <c r="D913" s="205" t="s">
        <v>281</v>
      </c>
      <c r="E913" s="36"/>
      <c r="F913" s="206" t="s">
        <v>9106</v>
      </c>
      <c r="G913" s="36"/>
      <c r="H913" s="36"/>
      <c r="I913" s="207"/>
      <c r="J913" s="36"/>
      <c r="K913" s="36"/>
      <c r="L913" s="39"/>
      <c r="M913" s="208"/>
      <c r="N913" s="209"/>
      <c r="O913" s="71"/>
      <c r="P913" s="71"/>
      <c r="Q913" s="71"/>
      <c r="R913" s="71"/>
      <c r="S913" s="71"/>
      <c r="T913" s="72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T913" s="17" t="s">
        <v>281</v>
      </c>
      <c r="AU913" s="17" t="s">
        <v>84</v>
      </c>
    </row>
    <row r="914" spans="1:65" s="2" customFormat="1" ht="16.5" customHeight="1">
      <c r="A914" s="34"/>
      <c r="B914" s="35"/>
      <c r="C914" s="232" t="s">
        <v>3628</v>
      </c>
      <c r="D914" s="232" t="s">
        <v>394</v>
      </c>
      <c r="E914" s="233" t="s">
        <v>9208</v>
      </c>
      <c r="F914" s="234" t="s">
        <v>9209</v>
      </c>
      <c r="G914" s="235" t="s">
        <v>952</v>
      </c>
      <c r="H914" s="236">
        <v>2</v>
      </c>
      <c r="I914" s="237"/>
      <c r="J914" s="238">
        <f>ROUND(I914*H914,2)</f>
        <v>0</v>
      </c>
      <c r="K914" s="234" t="s">
        <v>1</v>
      </c>
      <c r="L914" s="239"/>
      <c r="M914" s="240" t="s">
        <v>1</v>
      </c>
      <c r="N914" s="241" t="s">
        <v>41</v>
      </c>
      <c r="O914" s="71"/>
      <c r="P914" s="201">
        <f>O914*H914</f>
        <v>0</v>
      </c>
      <c r="Q914" s="201">
        <v>0</v>
      </c>
      <c r="R914" s="201">
        <f>Q914*H914</f>
        <v>0</v>
      </c>
      <c r="S914" s="201">
        <v>0</v>
      </c>
      <c r="T914" s="202">
        <f>S914*H914</f>
        <v>0</v>
      </c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R914" s="203" t="s">
        <v>2738</v>
      </c>
      <c r="AT914" s="203" t="s">
        <v>394</v>
      </c>
      <c r="AU914" s="203" t="s">
        <v>84</v>
      </c>
      <c r="AY914" s="17" t="s">
        <v>272</v>
      </c>
      <c r="BE914" s="204">
        <f>IF(N914="základní",J914,0)</f>
        <v>0</v>
      </c>
      <c r="BF914" s="204">
        <f>IF(N914="snížená",J914,0)</f>
        <v>0</v>
      </c>
      <c r="BG914" s="204">
        <f>IF(N914="zákl. přenesená",J914,0)</f>
        <v>0</v>
      </c>
      <c r="BH914" s="204">
        <f>IF(N914="sníž. přenesená",J914,0)</f>
        <v>0</v>
      </c>
      <c r="BI914" s="204">
        <f>IF(N914="nulová",J914,0)</f>
        <v>0</v>
      </c>
      <c r="BJ914" s="17" t="s">
        <v>16</v>
      </c>
      <c r="BK914" s="204">
        <f>ROUND(I914*H914,2)</f>
        <v>0</v>
      </c>
      <c r="BL914" s="17" t="s">
        <v>765</v>
      </c>
      <c r="BM914" s="203" t="s">
        <v>9514</v>
      </c>
    </row>
    <row r="915" spans="1:65" s="14" customFormat="1" ht="11.25">
      <c r="B915" s="221"/>
      <c r="C915" s="222"/>
      <c r="D915" s="212" t="s">
        <v>283</v>
      </c>
      <c r="E915" s="223" t="s">
        <v>1</v>
      </c>
      <c r="F915" s="224" t="s">
        <v>84</v>
      </c>
      <c r="G915" s="222"/>
      <c r="H915" s="225">
        <v>2</v>
      </c>
      <c r="I915" s="226"/>
      <c r="J915" s="222"/>
      <c r="K915" s="222"/>
      <c r="L915" s="227"/>
      <c r="M915" s="228"/>
      <c r="N915" s="229"/>
      <c r="O915" s="229"/>
      <c r="P915" s="229"/>
      <c r="Q915" s="229"/>
      <c r="R915" s="229"/>
      <c r="S915" s="229"/>
      <c r="T915" s="230"/>
      <c r="AT915" s="231" t="s">
        <v>283</v>
      </c>
      <c r="AU915" s="231" t="s">
        <v>84</v>
      </c>
      <c r="AV915" s="14" t="s">
        <v>84</v>
      </c>
      <c r="AW915" s="14" t="s">
        <v>32</v>
      </c>
      <c r="AX915" s="14" t="s">
        <v>76</v>
      </c>
      <c r="AY915" s="231" t="s">
        <v>272</v>
      </c>
    </row>
    <row r="916" spans="1:65" s="2" customFormat="1" ht="16.5" customHeight="1">
      <c r="A916" s="34"/>
      <c r="B916" s="35"/>
      <c r="C916" s="232" t="s">
        <v>3648</v>
      </c>
      <c r="D916" s="232" t="s">
        <v>394</v>
      </c>
      <c r="E916" s="233" t="s">
        <v>9305</v>
      </c>
      <c r="F916" s="234" t="s">
        <v>9306</v>
      </c>
      <c r="G916" s="235" t="s">
        <v>952</v>
      </c>
      <c r="H916" s="236">
        <v>1</v>
      </c>
      <c r="I916" s="237"/>
      <c r="J916" s="238">
        <f>ROUND(I916*H916,2)</f>
        <v>0</v>
      </c>
      <c r="K916" s="234" t="s">
        <v>1</v>
      </c>
      <c r="L916" s="239"/>
      <c r="M916" s="240" t="s">
        <v>1</v>
      </c>
      <c r="N916" s="241" t="s">
        <v>41</v>
      </c>
      <c r="O916" s="71"/>
      <c r="P916" s="201">
        <f>O916*H916</f>
        <v>0</v>
      </c>
      <c r="Q916" s="201">
        <v>0</v>
      </c>
      <c r="R916" s="201">
        <f>Q916*H916</f>
        <v>0</v>
      </c>
      <c r="S916" s="201">
        <v>0</v>
      </c>
      <c r="T916" s="202">
        <f>S916*H916</f>
        <v>0</v>
      </c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R916" s="203" t="s">
        <v>2738</v>
      </c>
      <c r="AT916" s="203" t="s">
        <v>394</v>
      </c>
      <c r="AU916" s="203" t="s">
        <v>84</v>
      </c>
      <c r="AY916" s="17" t="s">
        <v>272</v>
      </c>
      <c r="BE916" s="204">
        <f>IF(N916="základní",J916,0)</f>
        <v>0</v>
      </c>
      <c r="BF916" s="204">
        <f>IF(N916="snížená",J916,0)</f>
        <v>0</v>
      </c>
      <c r="BG916" s="204">
        <f>IF(N916="zákl. přenesená",J916,0)</f>
        <v>0</v>
      </c>
      <c r="BH916" s="204">
        <f>IF(N916="sníž. přenesená",J916,0)</f>
        <v>0</v>
      </c>
      <c r="BI916" s="204">
        <f>IF(N916="nulová",J916,0)</f>
        <v>0</v>
      </c>
      <c r="BJ916" s="17" t="s">
        <v>16</v>
      </c>
      <c r="BK916" s="204">
        <f>ROUND(I916*H916,2)</f>
        <v>0</v>
      </c>
      <c r="BL916" s="17" t="s">
        <v>765</v>
      </c>
      <c r="BM916" s="203" t="s">
        <v>9515</v>
      </c>
    </row>
    <row r="917" spans="1:65" s="14" customFormat="1" ht="11.25">
      <c r="B917" s="221"/>
      <c r="C917" s="222"/>
      <c r="D917" s="212" t="s">
        <v>283</v>
      </c>
      <c r="E917" s="223" t="s">
        <v>1</v>
      </c>
      <c r="F917" s="224" t="s">
        <v>16</v>
      </c>
      <c r="G917" s="222"/>
      <c r="H917" s="225">
        <v>1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AT917" s="231" t="s">
        <v>283</v>
      </c>
      <c r="AU917" s="231" t="s">
        <v>84</v>
      </c>
      <c r="AV917" s="14" t="s">
        <v>84</v>
      </c>
      <c r="AW917" s="14" t="s">
        <v>32</v>
      </c>
      <c r="AX917" s="14" t="s">
        <v>76</v>
      </c>
      <c r="AY917" s="231" t="s">
        <v>272</v>
      </c>
    </row>
    <row r="918" spans="1:65" s="2" customFormat="1" ht="16.5" customHeight="1">
      <c r="A918" s="34"/>
      <c r="B918" s="35"/>
      <c r="C918" s="232" t="s">
        <v>3655</v>
      </c>
      <c r="D918" s="232" t="s">
        <v>394</v>
      </c>
      <c r="E918" s="233" t="s">
        <v>9211</v>
      </c>
      <c r="F918" s="234" t="s">
        <v>9212</v>
      </c>
      <c r="G918" s="235" t="s">
        <v>952</v>
      </c>
      <c r="H918" s="236">
        <v>1</v>
      </c>
      <c r="I918" s="237"/>
      <c r="J918" s="238">
        <f>ROUND(I918*H918,2)</f>
        <v>0</v>
      </c>
      <c r="K918" s="234" t="s">
        <v>1</v>
      </c>
      <c r="L918" s="239"/>
      <c r="M918" s="240" t="s">
        <v>1</v>
      </c>
      <c r="N918" s="241" t="s">
        <v>41</v>
      </c>
      <c r="O918" s="71"/>
      <c r="P918" s="201">
        <f>O918*H918</f>
        <v>0</v>
      </c>
      <c r="Q918" s="201">
        <v>0</v>
      </c>
      <c r="R918" s="201">
        <f>Q918*H918</f>
        <v>0</v>
      </c>
      <c r="S918" s="201">
        <v>0</v>
      </c>
      <c r="T918" s="202">
        <f>S918*H918</f>
        <v>0</v>
      </c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R918" s="203" t="s">
        <v>2738</v>
      </c>
      <c r="AT918" s="203" t="s">
        <v>394</v>
      </c>
      <c r="AU918" s="203" t="s">
        <v>84</v>
      </c>
      <c r="AY918" s="17" t="s">
        <v>272</v>
      </c>
      <c r="BE918" s="204">
        <f>IF(N918="základní",J918,0)</f>
        <v>0</v>
      </c>
      <c r="BF918" s="204">
        <f>IF(N918="snížená",J918,0)</f>
        <v>0</v>
      </c>
      <c r="BG918" s="204">
        <f>IF(N918="zákl. přenesená",J918,0)</f>
        <v>0</v>
      </c>
      <c r="BH918" s="204">
        <f>IF(N918="sníž. přenesená",J918,0)</f>
        <v>0</v>
      </c>
      <c r="BI918" s="204">
        <f>IF(N918="nulová",J918,0)</f>
        <v>0</v>
      </c>
      <c r="BJ918" s="17" t="s">
        <v>16</v>
      </c>
      <c r="BK918" s="204">
        <f>ROUND(I918*H918,2)</f>
        <v>0</v>
      </c>
      <c r="BL918" s="17" t="s">
        <v>765</v>
      </c>
      <c r="BM918" s="203" t="s">
        <v>9516</v>
      </c>
    </row>
    <row r="919" spans="1:65" s="14" customFormat="1" ht="11.25">
      <c r="B919" s="221"/>
      <c r="C919" s="222"/>
      <c r="D919" s="212" t="s">
        <v>283</v>
      </c>
      <c r="E919" s="223" t="s">
        <v>1</v>
      </c>
      <c r="F919" s="224" t="s">
        <v>16</v>
      </c>
      <c r="G919" s="222"/>
      <c r="H919" s="225">
        <v>1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283</v>
      </c>
      <c r="AU919" s="231" t="s">
        <v>84</v>
      </c>
      <c r="AV919" s="14" t="s">
        <v>84</v>
      </c>
      <c r="AW919" s="14" t="s">
        <v>32</v>
      </c>
      <c r="AX919" s="14" t="s">
        <v>76</v>
      </c>
      <c r="AY919" s="231" t="s">
        <v>272</v>
      </c>
    </row>
    <row r="920" spans="1:65" s="2" customFormat="1" ht="24.2" customHeight="1">
      <c r="A920" s="34"/>
      <c r="B920" s="35"/>
      <c r="C920" s="192" t="s">
        <v>3660</v>
      </c>
      <c r="D920" s="192" t="s">
        <v>274</v>
      </c>
      <c r="E920" s="193" t="s">
        <v>9214</v>
      </c>
      <c r="F920" s="194" t="s">
        <v>9215</v>
      </c>
      <c r="G920" s="195" t="s">
        <v>952</v>
      </c>
      <c r="H920" s="196">
        <v>4</v>
      </c>
      <c r="I920" s="197"/>
      <c r="J920" s="198">
        <f>ROUND(I920*H920,2)</f>
        <v>0</v>
      </c>
      <c r="K920" s="194" t="s">
        <v>278</v>
      </c>
      <c r="L920" s="39"/>
      <c r="M920" s="199" t="s">
        <v>1</v>
      </c>
      <c r="N920" s="200" t="s">
        <v>41</v>
      </c>
      <c r="O920" s="71"/>
      <c r="P920" s="201">
        <f>O920*H920</f>
        <v>0</v>
      </c>
      <c r="Q920" s="201">
        <v>0</v>
      </c>
      <c r="R920" s="201">
        <f>Q920*H920</f>
        <v>0</v>
      </c>
      <c r="S920" s="201">
        <v>0</v>
      </c>
      <c r="T920" s="202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203" t="s">
        <v>765</v>
      </c>
      <c r="AT920" s="203" t="s">
        <v>274</v>
      </c>
      <c r="AU920" s="203" t="s">
        <v>84</v>
      </c>
      <c r="AY920" s="17" t="s">
        <v>272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17" t="s">
        <v>16</v>
      </c>
      <c r="BK920" s="204">
        <f>ROUND(I920*H920,2)</f>
        <v>0</v>
      </c>
      <c r="BL920" s="17" t="s">
        <v>765</v>
      </c>
      <c r="BM920" s="203" t="s">
        <v>9517</v>
      </c>
    </row>
    <row r="921" spans="1:65" s="2" customFormat="1" ht="11.25">
      <c r="A921" s="34"/>
      <c r="B921" s="35"/>
      <c r="C921" s="36"/>
      <c r="D921" s="205" t="s">
        <v>281</v>
      </c>
      <c r="E921" s="36"/>
      <c r="F921" s="206" t="s">
        <v>9217</v>
      </c>
      <c r="G921" s="36"/>
      <c r="H921" s="36"/>
      <c r="I921" s="207"/>
      <c r="J921" s="36"/>
      <c r="K921" s="36"/>
      <c r="L921" s="39"/>
      <c r="M921" s="208"/>
      <c r="N921" s="209"/>
      <c r="O921" s="71"/>
      <c r="P921" s="71"/>
      <c r="Q921" s="71"/>
      <c r="R921" s="71"/>
      <c r="S921" s="71"/>
      <c r="T921" s="72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T921" s="17" t="s">
        <v>281</v>
      </c>
      <c r="AU921" s="17" t="s">
        <v>84</v>
      </c>
    </row>
    <row r="922" spans="1:65" s="2" customFormat="1" ht="16.5" customHeight="1">
      <c r="A922" s="34"/>
      <c r="B922" s="35"/>
      <c r="C922" s="232" t="s">
        <v>3667</v>
      </c>
      <c r="D922" s="232" t="s">
        <v>394</v>
      </c>
      <c r="E922" s="233" t="s">
        <v>8918</v>
      </c>
      <c r="F922" s="234" t="s">
        <v>8919</v>
      </c>
      <c r="G922" s="235" t="s">
        <v>5242</v>
      </c>
      <c r="H922" s="236">
        <v>99</v>
      </c>
      <c r="I922" s="237"/>
      <c r="J922" s="238">
        <f>ROUND(I922*H922,2)</f>
        <v>0</v>
      </c>
      <c r="K922" s="234" t="s">
        <v>1</v>
      </c>
      <c r="L922" s="239"/>
      <c r="M922" s="240" t="s">
        <v>1</v>
      </c>
      <c r="N922" s="241" t="s">
        <v>41</v>
      </c>
      <c r="O922" s="71"/>
      <c r="P922" s="201">
        <f>O922*H922</f>
        <v>0</v>
      </c>
      <c r="Q922" s="201">
        <v>0</v>
      </c>
      <c r="R922" s="201">
        <f>Q922*H922</f>
        <v>0</v>
      </c>
      <c r="S922" s="201">
        <v>0</v>
      </c>
      <c r="T922" s="202">
        <f>S922*H922</f>
        <v>0</v>
      </c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R922" s="203" t="s">
        <v>1541</v>
      </c>
      <c r="AT922" s="203" t="s">
        <v>394</v>
      </c>
      <c r="AU922" s="203" t="s">
        <v>84</v>
      </c>
      <c r="AY922" s="17" t="s">
        <v>272</v>
      </c>
      <c r="BE922" s="204">
        <f>IF(N922="základní",J922,0)</f>
        <v>0</v>
      </c>
      <c r="BF922" s="204">
        <f>IF(N922="snížená",J922,0)</f>
        <v>0</v>
      </c>
      <c r="BG922" s="204">
        <f>IF(N922="zákl. přenesená",J922,0)</f>
        <v>0</v>
      </c>
      <c r="BH922" s="204">
        <f>IF(N922="sníž. přenesená",J922,0)</f>
        <v>0</v>
      </c>
      <c r="BI922" s="204">
        <f>IF(N922="nulová",J922,0)</f>
        <v>0</v>
      </c>
      <c r="BJ922" s="17" t="s">
        <v>16</v>
      </c>
      <c r="BK922" s="204">
        <f>ROUND(I922*H922,2)</f>
        <v>0</v>
      </c>
      <c r="BL922" s="17" t="s">
        <v>1541</v>
      </c>
      <c r="BM922" s="203" t="s">
        <v>9518</v>
      </c>
    </row>
    <row r="923" spans="1:65" s="14" customFormat="1" ht="11.25">
      <c r="B923" s="221"/>
      <c r="C923" s="222"/>
      <c r="D923" s="212" t="s">
        <v>283</v>
      </c>
      <c r="E923" s="223" t="s">
        <v>1</v>
      </c>
      <c r="F923" s="224" t="s">
        <v>9519</v>
      </c>
      <c r="G923" s="222"/>
      <c r="H923" s="225">
        <v>99</v>
      </c>
      <c r="I923" s="226"/>
      <c r="J923" s="222"/>
      <c r="K923" s="222"/>
      <c r="L923" s="227"/>
      <c r="M923" s="228"/>
      <c r="N923" s="229"/>
      <c r="O923" s="229"/>
      <c r="P923" s="229"/>
      <c r="Q923" s="229"/>
      <c r="R923" s="229"/>
      <c r="S923" s="229"/>
      <c r="T923" s="230"/>
      <c r="AT923" s="231" t="s">
        <v>283</v>
      </c>
      <c r="AU923" s="231" t="s">
        <v>84</v>
      </c>
      <c r="AV923" s="14" t="s">
        <v>84</v>
      </c>
      <c r="AW923" s="14" t="s">
        <v>32</v>
      </c>
      <c r="AX923" s="14" t="s">
        <v>76</v>
      </c>
      <c r="AY923" s="231" t="s">
        <v>272</v>
      </c>
    </row>
    <row r="924" spans="1:65" s="2" customFormat="1" ht="24.2" customHeight="1">
      <c r="A924" s="34"/>
      <c r="B924" s="35"/>
      <c r="C924" s="192" t="s">
        <v>3671</v>
      </c>
      <c r="D924" s="192" t="s">
        <v>274</v>
      </c>
      <c r="E924" s="193" t="s">
        <v>8921</v>
      </c>
      <c r="F924" s="194" t="s">
        <v>8922</v>
      </c>
      <c r="G924" s="195" t="s">
        <v>952</v>
      </c>
      <c r="H924" s="196">
        <v>99</v>
      </c>
      <c r="I924" s="197"/>
      <c r="J924" s="198">
        <f>ROUND(I924*H924,2)</f>
        <v>0</v>
      </c>
      <c r="K924" s="194" t="s">
        <v>278</v>
      </c>
      <c r="L924" s="39"/>
      <c r="M924" s="199" t="s">
        <v>1</v>
      </c>
      <c r="N924" s="200" t="s">
        <v>41</v>
      </c>
      <c r="O924" s="71"/>
      <c r="P924" s="201">
        <f>O924*H924</f>
        <v>0</v>
      </c>
      <c r="Q924" s="201">
        <v>0</v>
      </c>
      <c r="R924" s="201">
        <f>Q924*H924</f>
        <v>0</v>
      </c>
      <c r="S924" s="201">
        <v>0</v>
      </c>
      <c r="T924" s="202">
        <f>S924*H924</f>
        <v>0</v>
      </c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R924" s="203" t="s">
        <v>765</v>
      </c>
      <c r="AT924" s="203" t="s">
        <v>274</v>
      </c>
      <c r="AU924" s="203" t="s">
        <v>84</v>
      </c>
      <c r="AY924" s="17" t="s">
        <v>272</v>
      </c>
      <c r="BE924" s="204">
        <f>IF(N924="základní",J924,0)</f>
        <v>0</v>
      </c>
      <c r="BF924" s="204">
        <f>IF(N924="snížená",J924,0)</f>
        <v>0</v>
      </c>
      <c r="BG924" s="204">
        <f>IF(N924="zákl. přenesená",J924,0)</f>
        <v>0</v>
      </c>
      <c r="BH924" s="204">
        <f>IF(N924="sníž. přenesená",J924,0)</f>
        <v>0</v>
      </c>
      <c r="BI924" s="204">
        <f>IF(N924="nulová",J924,0)</f>
        <v>0</v>
      </c>
      <c r="BJ924" s="17" t="s">
        <v>16</v>
      </c>
      <c r="BK924" s="204">
        <f>ROUND(I924*H924,2)</f>
        <v>0</v>
      </c>
      <c r="BL924" s="17" t="s">
        <v>765</v>
      </c>
      <c r="BM924" s="203" t="s">
        <v>9520</v>
      </c>
    </row>
    <row r="925" spans="1:65" s="2" customFormat="1" ht="11.25">
      <c r="A925" s="34"/>
      <c r="B925" s="35"/>
      <c r="C925" s="36"/>
      <c r="D925" s="205" t="s">
        <v>281</v>
      </c>
      <c r="E925" s="36"/>
      <c r="F925" s="206" t="s">
        <v>8924</v>
      </c>
      <c r="G925" s="36"/>
      <c r="H925" s="36"/>
      <c r="I925" s="207"/>
      <c r="J925" s="36"/>
      <c r="K925" s="36"/>
      <c r="L925" s="39"/>
      <c r="M925" s="208"/>
      <c r="N925" s="209"/>
      <c r="O925" s="71"/>
      <c r="P925" s="71"/>
      <c r="Q925" s="71"/>
      <c r="R925" s="71"/>
      <c r="S925" s="71"/>
      <c r="T925" s="72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T925" s="17" t="s">
        <v>281</v>
      </c>
      <c r="AU925" s="17" t="s">
        <v>84</v>
      </c>
    </row>
    <row r="926" spans="1:65" s="2" customFormat="1" ht="16.5" customHeight="1">
      <c r="A926" s="34"/>
      <c r="B926" s="35"/>
      <c r="C926" s="232" t="s">
        <v>3677</v>
      </c>
      <c r="D926" s="232" t="s">
        <v>394</v>
      </c>
      <c r="E926" s="233" t="s">
        <v>9113</v>
      </c>
      <c r="F926" s="234" t="s">
        <v>9114</v>
      </c>
      <c r="G926" s="235" t="s">
        <v>5242</v>
      </c>
      <c r="H926" s="236">
        <v>4</v>
      </c>
      <c r="I926" s="237"/>
      <c r="J926" s="238">
        <f>ROUND(I926*H926,2)</f>
        <v>0</v>
      </c>
      <c r="K926" s="234" t="s">
        <v>1</v>
      </c>
      <c r="L926" s="239"/>
      <c r="M926" s="240" t="s">
        <v>1</v>
      </c>
      <c r="N926" s="241" t="s">
        <v>41</v>
      </c>
      <c r="O926" s="71"/>
      <c r="P926" s="201">
        <f>O926*H926</f>
        <v>0</v>
      </c>
      <c r="Q926" s="201">
        <v>0</v>
      </c>
      <c r="R926" s="201">
        <f>Q926*H926</f>
        <v>0</v>
      </c>
      <c r="S926" s="201">
        <v>0</v>
      </c>
      <c r="T926" s="202">
        <f>S926*H926</f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203" t="s">
        <v>1541</v>
      </c>
      <c r="AT926" s="203" t="s">
        <v>394</v>
      </c>
      <c r="AU926" s="203" t="s">
        <v>84</v>
      </c>
      <c r="AY926" s="17" t="s">
        <v>272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17" t="s">
        <v>16</v>
      </c>
      <c r="BK926" s="204">
        <f>ROUND(I926*H926,2)</f>
        <v>0</v>
      </c>
      <c r="BL926" s="17" t="s">
        <v>1541</v>
      </c>
      <c r="BM926" s="203" t="s">
        <v>9521</v>
      </c>
    </row>
    <row r="927" spans="1:65" s="14" customFormat="1" ht="11.25">
      <c r="B927" s="221"/>
      <c r="C927" s="222"/>
      <c r="D927" s="212" t="s">
        <v>283</v>
      </c>
      <c r="E927" s="223" t="s">
        <v>1</v>
      </c>
      <c r="F927" s="224" t="s">
        <v>279</v>
      </c>
      <c r="G927" s="222"/>
      <c r="H927" s="225">
        <v>4</v>
      </c>
      <c r="I927" s="226"/>
      <c r="J927" s="222"/>
      <c r="K927" s="222"/>
      <c r="L927" s="227"/>
      <c r="M927" s="228"/>
      <c r="N927" s="229"/>
      <c r="O927" s="229"/>
      <c r="P927" s="229"/>
      <c r="Q927" s="229"/>
      <c r="R927" s="229"/>
      <c r="S927" s="229"/>
      <c r="T927" s="230"/>
      <c r="AT927" s="231" t="s">
        <v>283</v>
      </c>
      <c r="AU927" s="231" t="s">
        <v>84</v>
      </c>
      <c r="AV927" s="14" t="s">
        <v>84</v>
      </c>
      <c r="AW927" s="14" t="s">
        <v>32</v>
      </c>
      <c r="AX927" s="14" t="s">
        <v>76</v>
      </c>
      <c r="AY927" s="231" t="s">
        <v>272</v>
      </c>
    </row>
    <row r="928" spans="1:65" s="2" customFormat="1" ht="24.2" customHeight="1">
      <c r="A928" s="34"/>
      <c r="B928" s="35"/>
      <c r="C928" s="192" t="s">
        <v>3682</v>
      </c>
      <c r="D928" s="192" t="s">
        <v>274</v>
      </c>
      <c r="E928" s="193" t="s">
        <v>9116</v>
      </c>
      <c r="F928" s="194" t="s">
        <v>9117</v>
      </c>
      <c r="G928" s="195" t="s">
        <v>952</v>
      </c>
      <c r="H928" s="196">
        <v>4</v>
      </c>
      <c r="I928" s="197"/>
      <c r="J928" s="198">
        <f>ROUND(I928*H928,2)</f>
        <v>0</v>
      </c>
      <c r="K928" s="194" t="s">
        <v>278</v>
      </c>
      <c r="L928" s="39"/>
      <c r="M928" s="199" t="s">
        <v>1</v>
      </c>
      <c r="N928" s="200" t="s">
        <v>41</v>
      </c>
      <c r="O928" s="71"/>
      <c r="P928" s="201">
        <f>O928*H928</f>
        <v>0</v>
      </c>
      <c r="Q928" s="201">
        <v>0</v>
      </c>
      <c r="R928" s="201">
        <f>Q928*H928</f>
        <v>0</v>
      </c>
      <c r="S928" s="201">
        <v>0</v>
      </c>
      <c r="T928" s="202">
        <f>S928*H928</f>
        <v>0</v>
      </c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R928" s="203" t="s">
        <v>765</v>
      </c>
      <c r="AT928" s="203" t="s">
        <v>274</v>
      </c>
      <c r="AU928" s="203" t="s">
        <v>84</v>
      </c>
      <c r="AY928" s="17" t="s">
        <v>272</v>
      </c>
      <c r="BE928" s="204">
        <f>IF(N928="základní",J928,0)</f>
        <v>0</v>
      </c>
      <c r="BF928" s="204">
        <f>IF(N928="snížená",J928,0)</f>
        <v>0</v>
      </c>
      <c r="BG928" s="204">
        <f>IF(N928="zákl. přenesená",J928,0)</f>
        <v>0</v>
      </c>
      <c r="BH928" s="204">
        <f>IF(N928="sníž. přenesená",J928,0)</f>
        <v>0</v>
      </c>
      <c r="BI928" s="204">
        <f>IF(N928="nulová",J928,0)</f>
        <v>0</v>
      </c>
      <c r="BJ928" s="17" t="s">
        <v>16</v>
      </c>
      <c r="BK928" s="204">
        <f>ROUND(I928*H928,2)</f>
        <v>0</v>
      </c>
      <c r="BL928" s="17" t="s">
        <v>765</v>
      </c>
      <c r="BM928" s="203" t="s">
        <v>9522</v>
      </c>
    </row>
    <row r="929" spans="1:65" s="2" customFormat="1" ht="11.25">
      <c r="A929" s="34"/>
      <c r="B929" s="35"/>
      <c r="C929" s="36"/>
      <c r="D929" s="205" t="s">
        <v>281</v>
      </c>
      <c r="E929" s="36"/>
      <c r="F929" s="206" t="s">
        <v>9119</v>
      </c>
      <c r="G929" s="36"/>
      <c r="H929" s="36"/>
      <c r="I929" s="207"/>
      <c r="J929" s="36"/>
      <c r="K929" s="36"/>
      <c r="L929" s="39"/>
      <c r="M929" s="208"/>
      <c r="N929" s="209"/>
      <c r="O929" s="71"/>
      <c r="P929" s="71"/>
      <c r="Q929" s="71"/>
      <c r="R929" s="71"/>
      <c r="S929" s="71"/>
      <c r="T929" s="72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T929" s="17" t="s">
        <v>281</v>
      </c>
      <c r="AU929" s="17" t="s">
        <v>84</v>
      </c>
    </row>
    <row r="930" spans="1:65" s="2" customFormat="1" ht="16.5" customHeight="1">
      <c r="A930" s="34"/>
      <c r="B930" s="35"/>
      <c r="C930" s="232" t="s">
        <v>7090</v>
      </c>
      <c r="D930" s="232" t="s">
        <v>394</v>
      </c>
      <c r="E930" s="233" t="s">
        <v>9313</v>
      </c>
      <c r="F930" s="234" t="s">
        <v>9314</v>
      </c>
      <c r="G930" s="235" t="s">
        <v>5242</v>
      </c>
      <c r="H930" s="236">
        <v>3</v>
      </c>
      <c r="I930" s="237"/>
      <c r="J930" s="238">
        <f>ROUND(I930*H930,2)</f>
        <v>0</v>
      </c>
      <c r="K930" s="234" t="s">
        <v>1</v>
      </c>
      <c r="L930" s="239"/>
      <c r="M930" s="240" t="s">
        <v>1</v>
      </c>
      <c r="N930" s="241" t="s">
        <v>41</v>
      </c>
      <c r="O930" s="71"/>
      <c r="P930" s="201">
        <f>O930*H930</f>
        <v>0</v>
      </c>
      <c r="Q930" s="201">
        <v>0</v>
      </c>
      <c r="R930" s="201">
        <f>Q930*H930</f>
        <v>0</v>
      </c>
      <c r="S930" s="201">
        <v>0</v>
      </c>
      <c r="T930" s="202">
        <f>S930*H930</f>
        <v>0</v>
      </c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R930" s="203" t="s">
        <v>1541</v>
      </c>
      <c r="AT930" s="203" t="s">
        <v>394</v>
      </c>
      <c r="AU930" s="203" t="s">
        <v>84</v>
      </c>
      <c r="AY930" s="17" t="s">
        <v>272</v>
      </c>
      <c r="BE930" s="204">
        <f>IF(N930="základní",J930,0)</f>
        <v>0</v>
      </c>
      <c r="BF930" s="204">
        <f>IF(N930="snížená",J930,0)</f>
        <v>0</v>
      </c>
      <c r="BG930" s="204">
        <f>IF(N930="zákl. přenesená",J930,0)</f>
        <v>0</v>
      </c>
      <c r="BH930" s="204">
        <f>IF(N930="sníž. přenesená",J930,0)</f>
        <v>0</v>
      </c>
      <c r="BI930" s="204">
        <f>IF(N930="nulová",J930,0)</f>
        <v>0</v>
      </c>
      <c r="BJ930" s="17" t="s">
        <v>16</v>
      </c>
      <c r="BK930" s="204">
        <f>ROUND(I930*H930,2)</f>
        <v>0</v>
      </c>
      <c r="BL930" s="17" t="s">
        <v>1541</v>
      </c>
      <c r="BM930" s="203" t="s">
        <v>9523</v>
      </c>
    </row>
    <row r="931" spans="1:65" s="14" customFormat="1" ht="11.25">
      <c r="B931" s="221"/>
      <c r="C931" s="222"/>
      <c r="D931" s="212" t="s">
        <v>283</v>
      </c>
      <c r="E931" s="223" t="s">
        <v>1</v>
      </c>
      <c r="F931" s="224" t="s">
        <v>291</v>
      </c>
      <c r="G931" s="222"/>
      <c r="H931" s="225">
        <v>3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AT931" s="231" t="s">
        <v>283</v>
      </c>
      <c r="AU931" s="231" t="s">
        <v>84</v>
      </c>
      <c r="AV931" s="14" t="s">
        <v>84</v>
      </c>
      <c r="AW931" s="14" t="s">
        <v>32</v>
      </c>
      <c r="AX931" s="14" t="s">
        <v>76</v>
      </c>
      <c r="AY931" s="231" t="s">
        <v>272</v>
      </c>
    </row>
    <row r="932" spans="1:65" s="2" customFormat="1" ht="24.2" customHeight="1">
      <c r="A932" s="34"/>
      <c r="B932" s="35"/>
      <c r="C932" s="192" t="s">
        <v>3689</v>
      </c>
      <c r="D932" s="192" t="s">
        <v>274</v>
      </c>
      <c r="E932" s="193" t="s">
        <v>9316</v>
      </c>
      <c r="F932" s="194" t="s">
        <v>9317</v>
      </c>
      <c r="G932" s="195" t="s">
        <v>952</v>
      </c>
      <c r="H932" s="196">
        <v>3</v>
      </c>
      <c r="I932" s="197"/>
      <c r="J932" s="198">
        <f>ROUND(I932*H932,2)</f>
        <v>0</v>
      </c>
      <c r="K932" s="194" t="s">
        <v>278</v>
      </c>
      <c r="L932" s="39"/>
      <c r="M932" s="199" t="s">
        <v>1</v>
      </c>
      <c r="N932" s="200" t="s">
        <v>41</v>
      </c>
      <c r="O932" s="71"/>
      <c r="P932" s="201">
        <f>O932*H932</f>
        <v>0</v>
      </c>
      <c r="Q932" s="201">
        <v>0</v>
      </c>
      <c r="R932" s="201">
        <f>Q932*H932</f>
        <v>0</v>
      </c>
      <c r="S932" s="201">
        <v>0</v>
      </c>
      <c r="T932" s="202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203" t="s">
        <v>765</v>
      </c>
      <c r="AT932" s="203" t="s">
        <v>274</v>
      </c>
      <c r="AU932" s="203" t="s">
        <v>84</v>
      </c>
      <c r="AY932" s="17" t="s">
        <v>272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17" t="s">
        <v>16</v>
      </c>
      <c r="BK932" s="204">
        <f>ROUND(I932*H932,2)</f>
        <v>0</v>
      </c>
      <c r="BL932" s="17" t="s">
        <v>765</v>
      </c>
      <c r="BM932" s="203" t="s">
        <v>9524</v>
      </c>
    </row>
    <row r="933" spans="1:65" s="2" customFormat="1" ht="11.25">
      <c r="A933" s="34"/>
      <c r="B933" s="35"/>
      <c r="C933" s="36"/>
      <c r="D933" s="205" t="s">
        <v>281</v>
      </c>
      <c r="E933" s="36"/>
      <c r="F933" s="206" t="s">
        <v>9319</v>
      </c>
      <c r="G933" s="36"/>
      <c r="H933" s="36"/>
      <c r="I933" s="207"/>
      <c r="J933" s="36"/>
      <c r="K933" s="36"/>
      <c r="L933" s="39"/>
      <c r="M933" s="208"/>
      <c r="N933" s="209"/>
      <c r="O933" s="71"/>
      <c r="P933" s="71"/>
      <c r="Q933" s="71"/>
      <c r="R933" s="71"/>
      <c r="S933" s="71"/>
      <c r="T933" s="72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7" t="s">
        <v>281</v>
      </c>
      <c r="AU933" s="17" t="s">
        <v>84</v>
      </c>
    </row>
    <row r="934" spans="1:65" s="12" customFormat="1" ht="22.9" customHeight="1">
      <c r="B934" s="176"/>
      <c r="C934" s="177"/>
      <c r="D934" s="178" t="s">
        <v>75</v>
      </c>
      <c r="E934" s="190" t="s">
        <v>9525</v>
      </c>
      <c r="F934" s="190" t="s">
        <v>9526</v>
      </c>
      <c r="G934" s="177"/>
      <c r="H934" s="177"/>
      <c r="I934" s="180"/>
      <c r="J934" s="191">
        <f>BK934</f>
        <v>0</v>
      </c>
      <c r="K934" s="177"/>
      <c r="L934" s="182"/>
      <c r="M934" s="183"/>
      <c r="N934" s="184"/>
      <c r="O934" s="184"/>
      <c r="P934" s="185">
        <f>SUM(P935:P986)</f>
        <v>0</v>
      </c>
      <c r="Q934" s="184"/>
      <c r="R934" s="185">
        <f>SUM(R935:R986)</f>
        <v>0</v>
      </c>
      <c r="S934" s="184"/>
      <c r="T934" s="186">
        <f>SUM(T935:T986)</f>
        <v>0</v>
      </c>
      <c r="AR934" s="187" t="s">
        <v>291</v>
      </c>
      <c r="AT934" s="188" t="s">
        <v>75</v>
      </c>
      <c r="AU934" s="188" t="s">
        <v>16</v>
      </c>
      <c r="AY934" s="187" t="s">
        <v>272</v>
      </c>
      <c r="BK934" s="189">
        <f>SUM(BK935:BK986)</f>
        <v>0</v>
      </c>
    </row>
    <row r="935" spans="1:65" s="2" customFormat="1" ht="49.15" customHeight="1">
      <c r="A935" s="34"/>
      <c r="B935" s="35"/>
      <c r="C935" s="232" t="s">
        <v>3697</v>
      </c>
      <c r="D935" s="232" t="s">
        <v>394</v>
      </c>
      <c r="E935" s="233" t="s">
        <v>9527</v>
      </c>
      <c r="F935" s="234" t="s">
        <v>9528</v>
      </c>
      <c r="G935" s="235" t="s">
        <v>5242</v>
      </c>
      <c r="H935" s="236">
        <v>1</v>
      </c>
      <c r="I935" s="237"/>
      <c r="J935" s="238">
        <f>ROUND(I935*H935,2)</f>
        <v>0</v>
      </c>
      <c r="K935" s="234" t="s">
        <v>1</v>
      </c>
      <c r="L935" s="239"/>
      <c r="M935" s="240" t="s">
        <v>1</v>
      </c>
      <c r="N935" s="241" t="s">
        <v>41</v>
      </c>
      <c r="O935" s="71"/>
      <c r="P935" s="201">
        <f>O935*H935</f>
        <v>0</v>
      </c>
      <c r="Q935" s="201">
        <v>0</v>
      </c>
      <c r="R935" s="201">
        <f>Q935*H935</f>
        <v>0</v>
      </c>
      <c r="S935" s="201">
        <v>0</v>
      </c>
      <c r="T935" s="202">
        <f>S935*H935</f>
        <v>0</v>
      </c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R935" s="203" t="s">
        <v>1541</v>
      </c>
      <c r="AT935" s="203" t="s">
        <v>394</v>
      </c>
      <c r="AU935" s="203" t="s">
        <v>84</v>
      </c>
      <c r="AY935" s="17" t="s">
        <v>272</v>
      </c>
      <c r="BE935" s="204">
        <f>IF(N935="základní",J935,0)</f>
        <v>0</v>
      </c>
      <c r="BF935" s="204">
        <f>IF(N935="snížená",J935,0)</f>
        <v>0</v>
      </c>
      <c r="BG935" s="204">
        <f>IF(N935="zákl. přenesená",J935,0)</f>
        <v>0</v>
      </c>
      <c r="BH935" s="204">
        <f>IF(N935="sníž. přenesená",J935,0)</f>
        <v>0</v>
      </c>
      <c r="BI935" s="204">
        <f>IF(N935="nulová",J935,0)</f>
        <v>0</v>
      </c>
      <c r="BJ935" s="17" t="s">
        <v>16</v>
      </c>
      <c r="BK935" s="204">
        <f>ROUND(I935*H935,2)</f>
        <v>0</v>
      </c>
      <c r="BL935" s="17" t="s">
        <v>1541</v>
      </c>
      <c r="BM935" s="203" t="s">
        <v>9529</v>
      </c>
    </row>
    <row r="936" spans="1:65" s="14" customFormat="1" ht="11.25">
      <c r="B936" s="221"/>
      <c r="C936" s="222"/>
      <c r="D936" s="212" t="s">
        <v>283</v>
      </c>
      <c r="E936" s="223" t="s">
        <v>1</v>
      </c>
      <c r="F936" s="224" t="s">
        <v>16</v>
      </c>
      <c r="G936" s="222"/>
      <c r="H936" s="225">
        <v>1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283</v>
      </c>
      <c r="AU936" s="231" t="s">
        <v>84</v>
      </c>
      <c r="AV936" s="14" t="s">
        <v>84</v>
      </c>
      <c r="AW936" s="14" t="s">
        <v>32</v>
      </c>
      <c r="AX936" s="14" t="s">
        <v>76</v>
      </c>
      <c r="AY936" s="231" t="s">
        <v>272</v>
      </c>
    </row>
    <row r="937" spans="1:65" s="2" customFormat="1" ht="24.2" customHeight="1">
      <c r="A937" s="34"/>
      <c r="B937" s="35"/>
      <c r="C937" s="192" t="s">
        <v>3702</v>
      </c>
      <c r="D937" s="192" t="s">
        <v>274</v>
      </c>
      <c r="E937" s="193" t="s">
        <v>9028</v>
      </c>
      <c r="F937" s="194" t="s">
        <v>9029</v>
      </c>
      <c r="G937" s="195" t="s">
        <v>952</v>
      </c>
      <c r="H937" s="196">
        <v>1</v>
      </c>
      <c r="I937" s="197"/>
      <c r="J937" s="198">
        <f>ROUND(I937*H937,2)</f>
        <v>0</v>
      </c>
      <c r="K937" s="194" t="s">
        <v>278</v>
      </c>
      <c r="L937" s="39"/>
      <c r="M937" s="199" t="s">
        <v>1</v>
      </c>
      <c r="N937" s="200" t="s">
        <v>41</v>
      </c>
      <c r="O937" s="71"/>
      <c r="P937" s="201">
        <f>O937*H937</f>
        <v>0</v>
      </c>
      <c r="Q937" s="201">
        <v>0</v>
      </c>
      <c r="R937" s="201">
        <f>Q937*H937</f>
        <v>0</v>
      </c>
      <c r="S937" s="201">
        <v>0</v>
      </c>
      <c r="T937" s="202">
        <f>S937*H937</f>
        <v>0</v>
      </c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R937" s="203" t="s">
        <v>765</v>
      </c>
      <c r="AT937" s="203" t="s">
        <v>274</v>
      </c>
      <c r="AU937" s="203" t="s">
        <v>84</v>
      </c>
      <c r="AY937" s="17" t="s">
        <v>272</v>
      </c>
      <c r="BE937" s="204">
        <f>IF(N937="základní",J937,0)</f>
        <v>0</v>
      </c>
      <c r="BF937" s="204">
        <f>IF(N937="snížená",J937,0)</f>
        <v>0</v>
      </c>
      <c r="BG937" s="204">
        <f>IF(N937="zákl. přenesená",J937,0)</f>
        <v>0</v>
      </c>
      <c r="BH937" s="204">
        <f>IF(N937="sníž. přenesená",J937,0)</f>
        <v>0</v>
      </c>
      <c r="BI937" s="204">
        <f>IF(N937="nulová",J937,0)</f>
        <v>0</v>
      </c>
      <c r="BJ937" s="17" t="s">
        <v>16</v>
      </c>
      <c r="BK937" s="204">
        <f>ROUND(I937*H937,2)</f>
        <v>0</v>
      </c>
      <c r="BL937" s="17" t="s">
        <v>765</v>
      </c>
      <c r="BM937" s="203" t="s">
        <v>9530</v>
      </c>
    </row>
    <row r="938" spans="1:65" s="2" customFormat="1" ht="11.25">
      <c r="A938" s="34"/>
      <c r="B938" s="35"/>
      <c r="C938" s="36"/>
      <c r="D938" s="205" t="s">
        <v>281</v>
      </c>
      <c r="E938" s="36"/>
      <c r="F938" s="206" t="s">
        <v>9031</v>
      </c>
      <c r="G938" s="36"/>
      <c r="H938" s="36"/>
      <c r="I938" s="207"/>
      <c r="J938" s="36"/>
      <c r="K938" s="36"/>
      <c r="L938" s="39"/>
      <c r="M938" s="208"/>
      <c r="N938" s="209"/>
      <c r="O938" s="71"/>
      <c r="P938" s="71"/>
      <c r="Q938" s="71"/>
      <c r="R938" s="71"/>
      <c r="S938" s="71"/>
      <c r="T938" s="72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T938" s="17" t="s">
        <v>281</v>
      </c>
      <c r="AU938" s="17" t="s">
        <v>84</v>
      </c>
    </row>
    <row r="939" spans="1:65" s="2" customFormat="1" ht="37.9" customHeight="1">
      <c r="A939" s="34"/>
      <c r="B939" s="35"/>
      <c r="C939" s="232" t="s">
        <v>3709</v>
      </c>
      <c r="D939" s="232" t="s">
        <v>394</v>
      </c>
      <c r="E939" s="233" t="s">
        <v>9032</v>
      </c>
      <c r="F939" s="234" t="s">
        <v>9033</v>
      </c>
      <c r="G939" s="235" t="s">
        <v>5242</v>
      </c>
      <c r="H939" s="236">
        <v>1</v>
      </c>
      <c r="I939" s="237"/>
      <c r="J939" s="238">
        <f>ROUND(I939*H939,2)</f>
        <v>0</v>
      </c>
      <c r="K939" s="234" t="s">
        <v>1</v>
      </c>
      <c r="L939" s="239"/>
      <c r="M939" s="240" t="s">
        <v>1</v>
      </c>
      <c r="N939" s="241" t="s">
        <v>41</v>
      </c>
      <c r="O939" s="71"/>
      <c r="P939" s="201">
        <f>O939*H939</f>
        <v>0</v>
      </c>
      <c r="Q939" s="201">
        <v>0</v>
      </c>
      <c r="R939" s="201">
        <f>Q939*H939</f>
        <v>0</v>
      </c>
      <c r="S939" s="201">
        <v>0</v>
      </c>
      <c r="T939" s="202">
        <f>S939*H939</f>
        <v>0</v>
      </c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R939" s="203" t="s">
        <v>2738</v>
      </c>
      <c r="AT939" s="203" t="s">
        <v>394</v>
      </c>
      <c r="AU939" s="203" t="s">
        <v>84</v>
      </c>
      <c r="AY939" s="17" t="s">
        <v>272</v>
      </c>
      <c r="BE939" s="204">
        <f>IF(N939="základní",J939,0)</f>
        <v>0</v>
      </c>
      <c r="BF939" s="204">
        <f>IF(N939="snížená",J939,0)</f>
        <v>0</v>
      </c>
      <c r="BG939" s="204">
        <f>IF(N939="zákl. přenesená",J939,0)</f>
        <v>0</v>
      </c>
      <c r="BH939" s="204">
        <f>IF(N939="sníž. přenesená",J939,0)</f>
        <v>0</v>
      </c>
      <c r="BI939" s="204">
        <f>IF(N939="nulová",J939,0)</f>
        <v>0</v>
      </c>
      <c r="BJ939" s="17" t="s">
        <v>16</v>
      </c>
      <c r="BK939" s="204">
        <f>ROUND(I939*H939,2)</f>
        <v>0</v>
      </c>
      <c r="BL939" s="17" t="s">
        <v>765</v>
      </c>
      <c r="BM939" s="203" t="s">
        <v>9531</v>
      </c>
    </row>
    <row r="940" spans="1:65" s="14" customFormat="1" ht="11.25">
      <c r="B940" s="221"/>
      <c r="C940" s="222"/>
      <c r="D940" s="212" t="s">
        <v>283</v>
      </c>
      <c r="E940" s="223" t="s">
        <v>1</v>
      </c>
      <c r="F940" s="224" t="s">
        <v>16</v>
      </c>
      <c r="G940" s="222"/>
      <c r="H940" s="225">
        <v>1</v>
      </c>
      <c r="I940" s="226"/>
      <c r="J940" s="222"/>
      <c r="K940" s="222"/>
      <c r="L940" s="227"/>
      <c r="M940" s="228"/>
      <c r="N940" s="229"/>
      <c r="O940" s="229"/>
      <c r="P940" s="229"/>
      <c r="Q940" s="229"/>
      <c r="R940" s="229"/>
      <c r="S940" s="229"/>
      <c r="T940" s="230"/>
      <c r="AT940" s="231" t="s">
        <v>283</v>
      </c>
      <c r="AU940" s="231" t="s">
        <v>84</v>
      </c>
      <c r="AV940" s="14" t="s">
        <v>84</v>
      </c>
      <c r="AW940" s="14" t="s">
        <v>32</v>
      </c>
      <c r="AX940" s="14" t="s">
        <v>76</v>
      </c>
      <c r="AY940" s="231" t="s">
        <v>272</v>
      </c>
    </row>
    <row r="941" spans="1:65" s="2" customFormat="1" ht="33" customHeight="1">
      <c r="A941" s="34"/>
      <c r="B941" s="35"/>
      <c r="C941" s="192" t="s">
        <v>3715</v>
      </c>
      <c r="D941" s="192" t="s">
        <v>274</v>
      </c>
      <c r="E941" s="193" t="s">
        <v>9035</v>
      </c>
      <c r="F941" s="194" t="s">
        <v>9036</v>
      </c>
      <c r="G941" s="195" t="s">
        <v>952</v>
      </c>
      <c r="H941" s="196">
        <v>1</v>
      </c>
      <c r="I941" s="197"/>
      <c r="J941" s="198">
        <f>ROUND(I941*H941,2)</f>
        <v>0</v>
      </c>
      <c r="K941" s="194" t="s">
        <v>278</v>
      </c>
      <c r="L941" s="39"/>
      <c r="M941" s="199" t="s">
        <v>1</v>
      </c>
      <c r="N941" s="200" t="s">
        <v>41</v>
      </c>
      <c r="O941" s="71"/>
      <c r="P941" s="201">
        <f>O941*H941</f>
        <v>0</v>
      </c>
      <c r="Q941" s="201">
        <v>0</v>
      </c>
      <c r="R941" s="201">
        <f>Q941*H941</f>
        <v>0</v>
      </c>
      <c r="S941" s="201">
        <v>0</v>
      </c>
      <c r="T941" s="202">
        <f>S941*H941</f>
        <v>0</v>
      </c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R941" s="203" t="s">
        <v>765</v>
      </c>
      <c r="AT941" s="203" t="s">
        <v>274</v>
      </c>
      <c r="AU941" s="203" t="s">
        <v>84</v>
      </c>
      <c r="AY941" s="17" t="s">
        <v>272</v>
      </c>
      <c r="BE941" s="204">
        <f>IF(N941="základní",J941,0)</f>
        <v>0</v>
      </c>
      <c r="BF941" s="204">
        <f>IF(N941="snížená",J941,0)</f>
        <v>0</v>
      </c>
      <c r="BG941" s="204">
        <f>IF(N941="zákl. přenesená",J941,0)</f>
        <v>0</v>
      </c>
      <c r="BH941" s="204">
        <f>IF(N941="sníž. přenesená",J941,0)</f>
        <v>0</v>
      </c>
      <c r="BI941" s="204">
        <f>IF(N941="nulová",J941,0)</f>
        <v>0</v>
      </c>
      <c r="BJ941" s="17" t="s">
        <v>16</v>
      </c>
      <c r="BK941" s="204">
        <f>ROUND(I941*H941,2)</f>
        <v>0</v>
      </c>
      <c r="BL941" s="17" t="s">
        <v>765</v>
      </c>
      <c r="BM941" s="203" t="s">
        <v>9532</v>
      </c>
    </row>
    <row r="942" spans="1:65" s="2" customFormat="1" ht="11.25">
      <c r="A942" s="34"/>
      <c r="B942" s="35"/>
      <c r="C942" s="36"/>
      <c r="D942" s="205" t="s">
        <v>281</v>
      </c>
      <c r="E942" s="36"/>
      <c r="F942" s="206" t="s">
        <v>9038</v>
      </c>
      <c r="G942" s="36"/>
      <c r="H942" s="36"/>
      <c r="I942" s="207"/>
      <c r="J942" s="36"/>
      <c r="K942" s="36"/>
      <c r="L942" s="39"/>
      <c r="M942" s="208"/>
      <c r="N942" s="209"/>
      <c r="O942" s="71"/>
      <c r="P942" s="71"/>
      <c r="Q942" s="71"/>
      <c r="R942" s="71"/>
      <c r="S942" s="71"/>
      <c r="T942" s="72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T942" s="17" t="s">
        <v>281</v>
      </c>
      <c r="AU942" s="17" t="s">
        <v>84</v>
      </c>
    </row>
    <row r="943" spans="1:65" s="2" customFormat="1" ht="37.9" customHeight="1">
      <c r="A943" s="34"/>
      <c r="B943" s="35"/>
      <c r="C943" s="232" t="s">
        <v>3719</v>
      </c>
      <c r="D943" s="232" t="s">
        <v>394</v>
      </c>
      <c r="E943" s="233" t="s">
        <v>9039</v>
      </c>
      <c r="F943" s="234" t="s">
        <v>9040</v>
      </c>
      <c r="G943" s="235" t="s">
        <v>5242</v>
      </c>
      <c r="H943" s="236">
        <v>1</v>
      </c>
      <c r="I943" s="237"/>
      <c r="J943" s="238">
        <f>ROUND(I943*H943,2)</f>
        <v>0</v>
      </c>
      <c r="K943" s="234" t="s">
        <v>1</v>
      </c>
      <c r="L943" s="239"/>
      <c r="M943" s="240" t="s">
        <v>1</v>
      </c>
      <c r="N943" s="241" t="s">
        <v>41</v>
      </c>
      <c r="O943" s="71"/>
      <c r="P943" s="201">
        <f>O943*H943</f>
        <v>0</v>
      </c>
      <c r="Q943" s="201">
        <v>0</v>
      </c>
      <c r="R943" s="201">
        <f>Q943*H943</f>
        <v>0</v>
      </c>
      <c r="S943" s="201">
        <v>0</v>
      </c>
      <c r="T943" s="202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203" t="s">
        <v>2738</v>
      </c>
      <c r="AT943" s="203" t="s">
        <v>394</v>
      </c>
      <c r="AU943" s="203" t="s">
        <v>84</v>
      </c>
      <c r="AY943" s="17" t="s">
        <v>272</v>
      </c>
      <c r="BE943" s="204">
        <f>IF(N943="základní",J943,0)</f>
        <v>0</v>
      </c>
      <c r="BF943" s="204">
        <f>IF(N943="snížená",J943,0)</f>
        <v>0</v>
      </c>
      <c r="BG943" s="204">
        <f>IF(N943="zákl. přenesená",J943,0)</f>
        <v>0</v>
      </c>
      <c r="BH943" s="204">
        <f>IF(N943="sníž. přenesená",J943,0)</f>
        <v>0</v>
      </c>
      <c r="BI943" s="204">
        <f>IF(N943="nulová",J943,0)</f>
        <v>0</v>
      </c>
      <c r="BJ943" s="17" t="s">
        <v>16</v>
      </c>
      <c r="BK943" s="204">
        <f>ROUND(I943*H943,2)</f>
        <v>0</v>
      </c>
      <c r="BL943" s="17" t="s">
        <v>765</v>
      </c>
      <c r="BM943" s="203" t="s">
        <v>9533</v>
      </c>
    </row>
    <row r="944" spans="1:65" s="14" customFormat="1" ht="11.25">
      <c r="B944" s="221"/>
      <c r="C944" s="222"/>
      <c r="D944" s="212" t="s">
        <v>283</v>
      </c>
      <c r="E944" s="223" t="s">
        <v>1</v>
      </c>
      <c r="F944" s="224" t="s">
        <v>16</v>
      </c>
      <c r="G944" s="222"/>
      <c r="H944" s="225">
        <v>1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AT944" s="231" t="s">
        <v>283</v>
      </c>
      <c r="AU944" s="231" t="s">
        <v>84</v>
      </c>
      <c r="AV944" s="14" t="s">
        <v>84</v>
      </c>
      <c r="AW944" s="14" t="s">
        <v>32</v>
      </c>
      <c r="AX944" s="14" t="s">
        <v>76</v>
      </c>
      <c r="AY944" s="231" t="s">
        <v>272</v>
      </c>
    </row>
    <row r="945" spans="1:65" s="2" customFormat="1" ht="33" customHeight="1">
      <c r="A945" s="34"/>
      <c r="B945" s="35"/>
      <c r="C945" s="192" t="s">
        <v>3725</v>
      </c>
      <c r="D945" s="192" t="s">
        <v>274</v>
      </c>
      <c r="E945" s="193" t="s">
        <v>9042</v>
      </c>
      <c r="F945" s="194" t="s">
        <v>9043</v>
      </c>
      <c r="G945" s="195" t="s">
        <v>952</v>
      </c>
      <c r="H945" s="196">
        <v>1</v>
      </c>
      <c r="I945" s="197"/>
      <c r="J945" s="198">
        <f>ROUND(I945*H945,2)</f>
        <v>0</v>
      </c>
      <c r="K945" s="194" t="s">
        <v>278</v>
      </c>
      <c r="L945" s="39"/>
      <c r="M945" s="199" t="s">
        <v>1</v>
      </c>
      <c r="N945" s="200" t="s">
        <v>41</v>
      </c>
      <c r="O945" s="71"/>
      <c r="P945" s="201">
        <f>O945*H945</f>
        <v>0</v>
      </c>
      <c r="Q945" s="201">
        <v>0</v>
      </c>
      <c r="R945" s="201">
        <f>Q945*H945</f>
        <v>0</v>
      </c>
      <c r="S945" s="201">
        <v>0</v>
      </c>
      <c r="T945" s="202">
        <f>S945*H945</f>
        <v>0</v>
      </c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R945" s="203" t="s">
        <v>765</v>
      </c>
      <c r="AT945" s="203" t="s">
        <v>274</v>
      </c>
      <c r="AU945" s="203" t="s">
        <v>84</v>
      </c>
      <c r="AY945" s="17" t="s">
        <v>272</v>
      </c>
      <c r="BE945" s="204">
        <f>IF(N945="základní",J945,0)</f>
        <v>0</v>
      </c>
      <c r="BF945" s="204">
        <f>IF(N945="snížená",J945,0)</f>
        <v>0</v>
      </c>
      <c r="BG945" s="204">
        <f>IF(N945="zákl. přenesená",J945,0)</f>
        <v>0</v>
      </c>
      <c r="BH945" s="204">
        <f>IF(N945="sníž. přenesená",J945,0)</f>
        <v>0</v>
      </c>
      <c r="BI945" s="204">
        <f>IF(N945="nulová",J945,0)</f>
        <v>0</v>
      </c>
      <c r="BJ945" s="17" t="s">
        <v>16</v>
      </c>
      <c r="BK945" s="204">
        <f>ROUND(I945*H945,2)</f>
        <v>0</v>
      </c>
      <c r="BL945" s="17" t="s">
        <v>765</v>
      </c>
      <c r="BM945" s="203" t="s">
        <v>9534</v>
      </c>
    </row>
    <row r="946" spans="1:65" s="2" customFormat="1" ht="11.25">
      <c r="A946" s="34"/>
      <c r="B946" s="35"/>
      <c r="C946" s="36"/>
      <c r="D946" s="205" t="s">
        <v>281</v>
      </c>
      <c r="E946" s="36"/>
      <c r="F946" s="206" t="s">
        <v>9045</v>
      </c>
      <c r="G946" s="36"/>
      <c r="H946" s="36"/>
      <c r="I946" s="207"/>
      <c r="J946" s="36"/>
      <c r="K946" s="36"/>
      <c r="L946" s="39"/>
      <c r="M946" s="208"/>
      <c r="N946" s="209"/>
      <c r="O946" s="71"/>
      <c r="P946" s="71"/>
      <c r="Q946" s="71"/>
      <c r="R946" s="71"/>
      <c r="S946" s="71"/>
      <c r="T946" s="72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T946" s="17" t="s">
        <v>281</v>
      </c>
      <c r="AU946" s="17" t="s">
        <v>84</v>
      </c>
    </row>
    <row r="947" spans="1:65" s="2" customFormat="1" ht="24.2" customHeight="1">
      <c r="A947" s="34"/>
      <c r="B947" s="35"/>
      <c r="C947" s="232" t="s">
        <v>3731</v>
      </c>
      <c r="D947" s="232" t="s">
        <v>394</v>
      </c>
      <c r="E947" s="233" t="s">
        <v>9046</v>
      </c>
      <c r="F947" s="234" t="s">
        <v>9047</v>
      </c>
      <c r="G947" s="235" t="s">
        <v>5242</v>
      </c>
      <c r="H947" s="236">
        <v>2</v>
      </c>
      <c r="I947" s="237"/>
      <c r="J947" s="238">
        <f>ROUND(I947*H947,2)</f>
        <v>0</v>
      </c>
      <c r="K947" s="234" t="s">
        <v>1</v>
      </c>
      <c r="L947" s="239"/>
      <c r="M947" s="240" t="s">
        <v>1</v>
      </c>
      <c r="N947" s="241" t="s">
        <v>41</v>
      </c>
      <c r="O947" s="71"/>
      <c r="P947" s="201">
        <f>O947*H947</f>
        <v>0</v>
      </c>
      <c r="Q947" s="201">
        <v>0</v>
      </c>
      <c r="R947" s="201">
        <f>Q947*H947</f>
        <v>0</v>
      </c>
      <c r="S947" s="201">
        <v>0</v>
      </c>
      <c r="T947" s="202">
        <f>S947*H947</f>
        <v>0</v>
      </c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R947" s="203" t="s">
        <v>1541</v>
      </c>
      <c r="AT947" s="203" t="s">
        <v>394</v>
      </c>
      <c r="AU947" s="203" t="s">
        <v>84</v>
      </c>
      <c r="AY947" s="17" t="s">
        <v>272</v>
      </c>
      <c r="BE947" s="204">
        <f>IF(N947="základní",J947,0)</f>
        <v>0</v>
      </c>
      <c r="BF947" s="204">
        <f>IF(N947="snížená",J947,0)</f>
        <v>0</v>
      </c>
      <c r="BG947" s="204">
        <f>IF(N947="zákl. přenesená",J947,0)</f>
        <v>0</v>
      </c>
      <c r="BH947" s="204">
        <f>IF(N947="sníž. přenesená",J947,0)</f>
        <v>0</v>
      </c>
      <c r="BI947" s="204">
        <f>IF(N947="nulová",J947,0)</f>
        <v>0</v>
      </c>
      <c r="BJ947" s="17" t="s">
        <v>16</v>
      </c>
      <c r="BK947" s="204">
        <f>ROUND(I947*H947,2)</f>
        <v>0</v>
      </c>
      <c r="BL947" s="17" t="s">
        <v>1541</v>
      </c>
      <c r="BM947" s="203" t="s">
        <v>9535</v>
      </c>
    </row>
    <row r="948" spans="1:65" s="14" customFormat="1" ht="11.25">
      <c r="B948" s="221"/>
      <c r="C948" s="222"/>
      <c r="D948" s="212" t="s">
        <v>283</v>
      </c>
      <c r="E948" s="223" t="s">
        <v>1</v>
      </c>
      <c r="F948" s="224" t="s">
        <v>84</v>
      </c>
      <c r="G948" s="222"/>
      <c r="H948" s="225">
        <v>2</v>
      </c>
      <c r="I948" s="226"/>
      <c r="J948" s="222"/>
      <c r="K948" s="222"/>
      <c r="L948" s="227"/>
      <c r="M948" s="228"/>
      <c r="N948" s="229"/>
      <c r="O948" s="229"/>
      <c r="P948" s="229"/>
      <c r="Q948" s="229"/>
      <c r="R948" s="229"/>
      <c r="S948" s="229"/>
      <c r="T948" s="230"/>
      <c r="AT948" s="231" t="s">
        <v>283</v>
      </c>
      <c r="AU948" s="231" t="s">
        <v>84</v>
      </c>
      <c r="AV948" s="14" t="s">
        <v>84</v>
      </c>
      <c r="AW948" s="14" t="s">
        <v>32</v>
      </c>
      <c r="AX948" s="14" t="s">
        <v>76</v>
      </c>
      <c r="AY948" s="231" t="s">
        <v>272</v>
      </c>
    </row>
    <row r="949" spans="1:65" s="2" customFormat="1" ht="24.2" customHeight="1">
      <c r="A949" s="34"/>
      <c r="B949" s="35"/>
      <c r="C949" s="192" t="s">
        <v>3737</v>
      </c>
      <c r="D949" s="192" t="s">
        <v>274</v>
      </c>
      <c r="E949" s="193" t="s">
        <v>9049</v>
      </c>
      <c r="F949" s="194" t="s">
        <v>9050</v>
      </c>
      <c r="G949" s="195" t="s">
        <v>952</v>
      </c>
      <c r="H949" s="196">
        <v>2</v>
      </c>
      <c r="I949" s="197"/>
      <c r="J949" s="198">
        <f>ROUND(I949*H949,2)</f>
        <v>0</v>
      </c>
      <c r="K949" s="194" t="s">
        <v>278</v>
      </c>
      <c r="L949" s="39"/>
      <c r="M949" s="199" t="s">
        <v>1</v>
      </c>
      <c r="N949" s="200" t="s">
        <v>41</v>
      </c>
      <c r="O949" s="71"/>
      <c r="P949" s="201">
        <f>O949*H949</f>
        <v>0</v>
      </c>
      <c r="Q949" s="201">
        <v>0</v>
      </c>
      <c r="R949" s="201">
        <f>Q949*H949</f>
        <v>0</v>
      </c>
      <c r="S949" s="201">
        <v>0</v>
      </c>
      <c r="T949" s="202">
        <f>S949*H949</f>
        <v>0</v>
      </c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R949" s="203" t="s">
        <v>358</v>
      </c>
      <c r="AT949" s="203" t="s">
        <v>274</v>
      </c>
      <c r="AU949" s="203" t="s">
        <v>84</v>
      </c>
      <c r="AY949" s="17" t="s">
        <v>272</v>
      </c>
      <c r="BE949" s="204">
        <f>IF(N949="základní",J949,0)</f>
        <v>0</v>
      </c>
      <c r="BF949" s="204">
        <f>IF(N949="snížená",J949,0)</f>
        <v>0</v>
      </c>
      <c r="BG949" s="204">
        <f>IF(N949="zákl. přenesená",J949,0)</f>
        <v>0</v>
      </c>
      <c r="BH949" s="204">
        <f>IF(N949="sníž. přenesená",J949,0)</f>
        <v>0</v>
      </c>
      <c r="BI949" s="204">
        <f>IF(N949="nulová",J949,0)</f>
        <v>0</v>
      </c>
      <c r="BJ949" s="17" t="s">
        <v>16</v>
      </c>
      <c r="BK949" s="204">
        <f>ROUND(I949*H949,2)</f>
        <v>0</v>
      </c>
      <c r="BL949" s="17" t="s">
        <v>358</v>
      </c>
      <c r="BM949" s="203" t="s">
        <v>9536</v>
      </c>
    </row>
    <row r="950" spans="1:65" s="2" customFormat="1" ht="11.25">
      <c r="A950" s="34"/>
      <c r="B950" s="35"/>
      <c r="C950" s="36"/>
      <c r="D950" s="205" t="s">
        <v>281</v>
      </c>
      <c r="E950" s="36"/>
      <c r="F950" s="206" t="s">
        <v>9052</v>
      </c>
      <c r="G950" s="36"/>
      <c r="H950" s="36"/>
      <c r="I950" s="207"/>
      <c r="J950" s="36"/>
      <c r="K950" s="36"/>
      <c r="L950" s="39"/>
      <c r="M950" s="208"/>
      <c r="N950" s="209"/>
      <c r="O950" s="71"/>
      <c r="P950" s="71"/>
      <c r="Q950" s="71"/>
      <c r="R950" s="71"/>
      <c r="S950" s="71"/>
      <c r="T950" s="72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T950" s="17" t="s">
        <v>281</v>
      </c>
      <c r="AU950" s="17" t="s">
        <v>84</v>
      </c>
    </row>
    <row r="951" spans="1:65" s="2" customFormat="1" ht="24.2" customHeight="1">
      <c r="A951" s="34"/>
      <c r="B951" s="35"/>
      <c r="C951" s="232" t="s">
        <v>3743</v>
      </c>
      <c r="D951" s="232" t="s">
        <v>394</v>
      </c>
      <c r="E951" s="233" t="s">
        <v>9147</v>
      </c>
      <c r="F951" s="234" t="s">
        <v>9148</v>
      </c>
      <c r="G951" s="235" t="s">
        <v>5242</v>
      </c>
      <c r="H951" s="236">
        <v>1</v>
      </c>
      <c r="I951" s="237"/>
      <c r="J951" s="238">
        <f>ROUND(I951*H951,2)</f>
        <v>0</v>
      </c>
      <c r="K951" s="234" t="s">
        <v>1</v>
      </c>
      <c r="L951" s="239"/>
      <c r="M951" s="240" t="s">
        <v>1</v>
      </c>
      <c r="N951" s="241" t="s">
        <v>41</v>
      </c>
      <c r="O951" s="71"/>
      <c r="P951" s="201">
        <f>O951*H951</f>
        <v>0</v>
      </c>
      <c r="Q951" s="201">
        <v>0</v>
      </c>
      <c r="R951" s="201">
        <f>Q951*H951</f>
        <v>0</v>
      </c>
      <c r="S951" s="201">
        <v>0</v>
      </c>
      <c r="T951" s="202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203" t="s">
        <v>1541</v>
      </c>
      <c r="AT951" s="203" t="s">
        <v>394</v>
      </c>
      <c r="AU951" s="203" t="s">
        <v>84</v>
      </c>
      <c r="AY951" s="17" t="s">
        <v>272</v>
      </c>
      <c r="BE951" s="204">
        <f>IF(N951="základní",J951,0)</f>
        <v>0</v>
      </c>
      <c r="BF951" s="204">
        <f>IF(N951="snížená",J951,0)</f>
        <v>0</v>
      </c>
      <c r="BG951" s="204">
        <f>IF(N951="zákl. přenesená",J951,0)</f>
        <v>0</v>
      </c>
      <c r="BH951" s="204">
        <f>IF(N951="sníž. přenesená",J951,0)</f>
        <v>0</v>
      </c>
      <c r="BI951" s="204">
        <f>IF(N951="nulová",J951,0)</f>
        <v>0</v>
      </c>
      <c r="BJ951" s="17" t="s">
        <v>16</v>
      </c>
      <c r="BK951" s="204">
        <f>ROUND(I951*H951,2)</f>
        <v>0</v>
      </c>
      <c r="BL951" s="17" t="s">
        <v>1541</v>
      </c>
      <c r="BM951" s="203" t="s">
        <v>9537</v>
      </c>
    </row>
    <row r="952" spans="1:65" s="14" customFormat="1" ht="11.25">
      <c r="B952" s="221"/>
      <c r="C952" s="222"/>
      <c r="D952" s="212" t="s">
        <v>283</v>
      </c>
      <c r="E952" s="223" t="s">
        <v>1</v>
      </c>
      <c r="F952" s="224" t="s">
        <v>16</v>
      </c>
      <c r="G952" s="222"/>
      <c r="H952" s="225">
        <v>1</v>
      </c>
      <c r="I952" s="226"/>
      <c r="J952" s="222"/>
      <c r="K952" s="222"/>
      <c r="L952" s="227"/>
      <c r="M952" s="228"/>
      <c r="N952" s="229"/>
      <c r="O952" s="229"/>
      <c r="P952" s="229"/>
      <c r="Q952" s="229"/>
      <c r="R952" s="229"/>
      <c r="S952" s="229"/>
      <c r="T952" s="230"/>
      <c r="AT952" s="231" t="s">
        <v>283</v>
      </c>
      <c r="AU952" s="231" t="s">
        <v>84</v>
      </c>
      <c r="AV952" s="14" t="s">
        <v>84</v>
      </c>
      <c r="AW952" s="14" t="s">
        <v>32</v>
      </c>
      <c r="AX952" s="14" t="s">
        <v>76</v>
      </c>
      <c r="AY952" s="231" t="s">
        <v>272</v>
      </c>
    </row>
    <row r="953" spans="1:65" s="2" customFormat="1" ht="24.2" customHeight="1">
      <c r="A953" s="34"/>
      <c r="B953" s="35"/>
      <c r="C953" s="232" t="s">
        <v>3748</v>
      </c>
      <c r="D953" s="232" t="s">
        <v>394</v>
      </c>
      <c r="E953" s="233" t="s">
        <v>9069</v>
      </c>
      <c r="F953" s="234" t="s">
        <v>9070</v>
      </c>
      <c r="G953" s="235" t="s">
        <v>5242</v>
      </c>
      <c r="H953" s="236">
        <v>5</v>
      </c>
      <c r="I953" s="237"/>
      <c r="J953" s="238">
        <f>ROUND(I953*H953,2)</f>
        <v>0</v>
      </c>
      <c r="K953" s="234" t="s">
        <v>1</v>
      </c>
      <c r="L953" s="239"/>
      <c r="M953" s="240" t="s">
        <v>1</v>
      </c>
      <c r="N953" s="241" t="s">
        <v>41</v>
      </c>
      <c r="O953" s="71"/>
      <c r="P953" s="201">
        <f>O953*H953</f>
        <v>0</v>
      </c>
      <c r="Q953" s="201">
        <v>0</v>
      </c>
      <c r="R953" s="201">
        <f>Q953*H953</f>
        <v>0</v>
      </c>
      <c r="S953" s="201">
        <v>0</v>
      </c>
      <c r="T953" s="202">
        <f>S953*H953</f>
        <v>0</v>
      </c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R953" s="203" t="s">
        <v>1541</v>
      </c>
      <c r="AT953" s="203" t="s">
        <v>394</v>
      </c>
      <c r="AU953" s="203" t="s">
        <v>84</v>
      </c>
      <c r="AY953" s="17" t="s">
        <v>272</v>
      </c>
      <c r="BE953" s="204">
        <f>IF(N953="základní",J953,0)</f>
        <v>0</v>
      </c>
      <c r="BF953" s="204">
        <f>IF(N953="snížená",J953,0)</f>
        <v>0</v>
      </c>
      <c r="BG953" s="204">
        <f>IF(N953="zákl. přenesená",J953,0)</f>
        <v>0</v>
      </c>
      <c r="BH953" s="204">
        <f>IF(N953="sníž. přenesená",J953,0)</f>
        <v>0</v>
      </c>
      <c r="BI953" s="204">
        <f>IF(N953="nulová",J953,0)</f>
        <v>0</v>
      </c>
      <c r="BJ953" s="17" t="s">
        <v>16</v>
      </c>
      <c r="BK953" s="204">
        <f>ROUND(I953*H953,2)</f>
        <v>0</v>
      </c>
      <c r="BL953" s="17" t="s">
        <v>1541</v>
      </c>
      <c r="BM953" s="203" t="s">
        <v>9538</v>
      </c>
    </row>
    <row r="954" spans="1:65" s="14" customFormat="1" ht="11.25">
      <c r="B954" s="221"/>
      <c r="C954" s="222"/>
      <c r="D954" s="212" t="s">
        <v>283</v>
      </c>
      <c r="E954" s="223" t="s">
        <v>1</v>
      </c>
      <c r="F954" s="224" t="s">
        <v>4523</v>
      </c>
      <c r="G954" s="222"/>
      <c r="H954" s="225">
        <v>5</v>
      </c>
      <c r="I954" s="226"/>
      <c r="J954" s="222"/>
      <c r="K954" s="222"/>
      <c r="L954" s="227"/>
      <c r="M954" s="228"/>
      <c r="N954" s="229"/>
      <c r="O954" s="229"/>
      <c r="P954" s="229"/>
      <c r="Q954" s="229"/>
      <c r="R954" s="229"/>
      <c r="S954" s="229"/>
      <c r="T954" s="230"/>
      <c r="AT954" s="231" t="s">
        <v>283</v>
      </c>
      <c r="AU954" s="231" t="s">
        <v>84</v>
      </c>
      <c r="AV954" s="14" t="s">
        <v>84</v>
      </c>
      <c r="AW954" s="14" t="s">
        <v>32</v>
      </c>
      <c r="AX954" s="14" t="s">
        <v>76</v>
      </c>
      <c r="AY954" s="231" t="s">
        <v>272</v>
      </c>
    </row>
    <row r="955" spans="1:65" s="2" customFormat="1" ht="24.2" customHeight="1">
      <c r="A955" s="34"/>
      <c r="B955" s="35"/>
      <c r="C955" s="232" t="s">
        <v>3754</v>
      </c>
      <c r="D955" s="232" t="s">
        <v>394</v>
      </c>
      <c r="E955" s="233" t="s">
        <v>9072</v>
      </c>
      <c r="F955" s="234" t="s">
        <v>9073</v>
      </c>
      <c r="G955" s="235" t="s">
        <v>5242</v>
      </c>
      <c r="H955" s="236">
        <v>5</v>
      </c>
      <c r="I955" s="237"/>
      <c r="J955" s="238">
        <f>ROUND(I955*H955,2)</f>
        <v>0</v>
      </c>
      <c r="K955" s="234" t="s">
        <v>1</v>
      </c>
      <c r="L955" s="239"/>
      <c r="M955" s="240" t="s">
        <v>1</v>
      </c>
      <c r="N955" s="241" t="s">
        <v>41</v>
      </c>
      <c r="O955" s="71"/>
      <c r="P955" s="201">
        <f>O955*H955</f>
        <v>0</v>
      </c>
      <c r="Q955" s="201">
        <v>0</v>
      </c>
      <c r="R955" s="201">
        <f>Q955*H955</f>
        <v>0</v>
      </c>
      <c r="S955" s="201">
        <v>0</v>
      </c>
      <c r="T955" s="202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203" t="s">
        <v>1541</v>
      </c>
      <c r="AT955" s="203" t="s">
        <v>394</v>
      </c>
      <c r="AU955" s="203" t="s">
        <v>84</v>
      </c>
      <c r="AY955" s="17" t="s">
        <v>272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17" t="s">
        <v>16</v>
      </c>
      <c r="BK955" s="204">
        <f>ROUND(I955*H955,2)</f>
        <v>0</v>
      </c>
      <c r="BL955" s="17" t="s">
        <v>1541</v>
      </c>
      <c r="BM955" s="203" t="s">
        <v>9539</v>
      </c>
    </row>
    <row r="956" spans="1:65" s="14" customFormat="1" ht="11.25">
      <c r="B956" s="221"/>
      <c r="C956" s="222"/>
      <c r="D956" s="212" t="s">
        <v>283</v>
      </c>
      <c r="E956" s="223" t="s">
        <v>1</v>
      </c>
      <c r="F956" s="224" t="s">
        <v>4523</v>
      </c>
      <c r="G956" s="222"/>
      <c r="H956" s="225">
        <v>5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AT956" s="231" t="s">
        <v>283</v>
      </c>
      <c r="AU956" s="231" t="s">
        <v>84</v>
      </c>
      <c r="AV956" s="14" t="s">
        <v>84</v>
      </c>
      <c r="AW956" s="14" t="s">
        <v>32</v>
      </c>
      <c r="AX956" s="14" t="s">
        <v>76</v>
      </c>
      <c r="AY956" s="231" t="s">
        <v>272</v>
      </c>
    </row>
    <row r="957" spans="1:65" s="2" customFormat="1" ht="24.2" customHeight="1">
      <c r="A957" s="34"/>
      <c r="B957" s="35"/>
      <c r="C957" s="232" t="s">
        <v>3774</v>
      </c>
      <c r="D957" s="232" t="s">
        <v>394</v>
      </c>
      <c r="E957" s="233" t="s">
        <v>9076</v>
      </c>
      <c r="F957" s="234" t="s">
        <v>9077</v>
      </c>
      <c r="G957" s="235" t="s">
        <v>5242</v>
      </c>
      <c r="H957" s="236">
        <v>5</v>
      </c>
      <c r="I957" s="237"/>
      <c r="J957" s="238">
        <f>ROUND(I957*H957,2)</f>
        <v>0</v>
      </c>
      <c r="K957" s="234" t="s">
        <v>1</v>
      </c>
      <c r="L957" s="239"/>
      <c r="M957" s="240" t="s">
        <v>1</v>
      </c>
      <c r="N957" s="241" t="s">
        <v>41</v>
      </c>
      <c r="O957" s="71"/>
      <c r="P957" s="201">
        <f>O957*H957</f>
        <v>0</v>
      </c>
      <c r="Q957" s="201">
        <v>0</v>
      </c>
      <c r="R957" s="201">
        <f>Q957*H957</f>
        <v>0</v>
      </c>
      <c r="S957" s="201">
        <v>0</v>
      </c>
      <c r="T957" s="202">
        <f>S957*H957</f>
        <v>0</v>
      </c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R957" s="203" t="s">
        <v>1541</v>
      </c>
      <c r="AT957" s="203" t="s">
        <v>394</v>
      </c>
      <c r="AU957" s="203" t="s">
        <v>84</v>
      </c>
      <c r="AY957" s="17" t="s">
        <v>272</v>
      </c>
      <c r="BE957" s="204">
        <f>IF(N957="základní",J957,0)</f>
        <v>0</v>
      </c>
      <c r="BF957" s="204">
        <f>IF(N957="snížená",J957,0)</f>
        <v>0</v>
      </c>
      <c r="BG957" s="204">
        <f>IF(N957="zákl. přenesená",J957,0)</f>
        <v>0</v>
      </c>
      <c r="BH957" s="204">
        <f>IF(N957="sníž. přenesená",J957,0)</f>
        <v>0</v>
      </c>
      <c r="BI957" s="204">
        <f>IF(N957="nulová",J957,0)</f>
        <v>0</v>
      </c>
      <c r="BJ957" s="17" t="s">
        <v>16</v>
      </c>
      <c r="BK957" s="204">
        <f>ROUND(I957*H957,2)</f>
        <v>0</v>
      </c>
      <c r="BL957" s="17" t="s">
        <v>1541</v>
      </c>
      <c r="BM957" s="203" t="s">
        <v>9540</v>
      </c>
    </row>
    <row r="958" spans="1:65" s="14" customFormat="1" ht="11.25">
      <c r="B958" s="221"/>
      <c r="C958" s="222"/>
      <c r="D958" s="212" t="s">
        <v>283</v>
      </c>
      <c r="E958" s="223" t="s">
        <v>1</v>
      </c>
      <c r="F958" s="224" t="s">
        <v>4523</v>
      </c>
      <c r="G958" s="222"/>
      <c r="H958" s="225">
        <v>5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AT958" s="231" t="s">
        <v>283</v>
      </c>
      <c r="AU958" s="231" t="s">
        <v>84</v>
      </c>
      <c r="AV958" s="14" t="s">
        <v>84</v>
      </c>
      <c r="AW958" s="14" t="s">
        <v>32</v>
      </c>
      <c r="AX958" s="14" t="s">
        <v>76</v>
      </c>
      <c r="AY958" s="231" t="s">
        <v>272</v>
      </c>
    </row>
    <row r="959" spans="1:65" s="2" customFormat="1" ht="24.2" customHeight="1">
      <c r="A959" s="34"/>
      <c r="B959" s="35"/>
      <c r="C959" s="192" t="s">
        <v>3787</v>
      </c>
      <c r="D959" s="192" t="s">
        <v>274</v>
      </c>
      <c r="E959" s="193" t="s">
        <v>9082</v>
      </c>
      <c r="F959" s="194" t="s">
        <v>9083</v>
      </c>
      <c r="G959" s="195" t="s">
        <v>952</v>
      </c>
      <c r="H959" s="196">
        <v>16</v>
      </c>
      <c r="I959" s="197"/>
      <c r="J959" s="198">
        <f>ROUND(I959*H959,2)</f>
        <v>0</v>
      </c>
      <c r="K959" s="194" t="s">
        <v>278</v>
      </c>
      <c r="L959" s="39"/>
      <c r="M959" s="199" t="s">
        <v>1</v>
      </c>
      <c r="N959" s="200" t="s">
        <v>41</v>
      </c>
      <c r="O959" s="71"/>
      <c r="P959" s="201">
        <f>O959*H959</f>
        <v>0</v>
      </c>
      <c r="Q959" s="201">
        <v>0</v>
      </c>
      <c r="R959" s="201">
        <f>Q959*H959</f>
        <v>0</v>
      </c>
      <c r="S959" s="201">
        <v>0</v>
      </c>
      <c r="T959" s="202">
        <f>S959*H959</f>
        <v>0</v>
      </c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R959" s="203" t="s">
        <v>765</v>
      </c>
      <c r="AT959" s="203" t="s">
        <v>274</v>
      </c>
      <c r="AU959" s="203" t="s">
        <v>84</v>
      </c>
      <c r="AY959" s="17" t="s">
        <v>272</v>
      </c>
      <c r="BE959" s="204">
        <f>IF(N959="základní",J959,0)</f>
        <v>0</v>
      </c>
      <c r="BF959" s="204">
        <f>IF(N959="snížená",J959,0)</f>
        <v>0</v>
      </c>
      <c r="BG959" s="204">
        <f>IF(N959="zákl. přenesená",J959,0)</f>
        <v>0</v>
      </c>
      <c r="BH959" s="204">
        <f>IF(N959="sníž. přenesená",J959,0)</f>
        <v>0</v>
      </c>
      <c r="BI959" s="204">
        <f>IF(N959="nulová",J959,0)</f>
        <v>0</v>
      </c>
      <c r="BJ959" s="17" t="s">
        <v>16</v>
      </c>
      <c r="BK959" s="204">
        <f>ROUND(I959*H959,2)</f>
        <v>0</v>
      </c>
      <c r="BL959" s="17" t="s">
        <v>765</v>
      </c>
      <c r="BM959" s="203" t="s">
        <v>9541</v>
      </c>
    </row>
    <row r="960" spans="1:65" s="2" customFormat="1" ht="11.25">
      <c r="A960" s="34"/>
      <c r="B960" s="35"/>
      <c r="C960" s="36"/>
      <c r="D960" s="205" t="s">
        <v>281</v>
      </c>
      <c r="E960" s="36"/>
      <c r="F960" s="206" t="s">
        <v>9085</v>
      </c>
      <c r="G960" s="36"/>
      <c r="H960" s="36"/>
      <c r="I960" s="207"/>
      <c r="J960" s="36"/>
      <c r="K960" s="36"/>
      <c r="L960" s="39"/>
      <c r="M960" s="208"/>
      <c r="N960" s="209"/>
      <c r="O960" s="71"/>
      <c r="P960" s="71"/>
      <c r="Q960" s="71"/>
      <c r="R960" s="71"/>
      <c r="S960" s="71"/>
      <c r="T960" s="72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T960" s="17" t="s">
        <v>281</v>
      </c>
      <c r="AU960" s="17" t="s">
        <v>84</v>
      </c>
    </row>
    <row r="961" spans="1:65" s="2" customFormat="1" ht="24.2" customHeight="1">
      <c r="A961" s="34"/>
      <c r="B961" s="35"/>
      <c r="C961" s="232" t="s">
        <v>3792</v>
      </c>
      <c r="D961" s="232" t="s">
        <v>394</v>
      </c>
      <c r="E961" s="233" t="s">
        <v>9161</v>
      </c>
      <c r="F961" s="234" t="s">
        <v>9162</v>
      </c>
      <c r="G961" s="235" t="s">
        <v>5242</v>
      </c>
      <c r="H961" s="236">
        <v>1</v>
      </c>
      <c r="I961" s="237"/>
      <c r="J961" s="238">
        <f>ROUND(I961*H961,2)</f>
        <v>0</v>
      </c>
      <c r="K961" s="234" t="s">
        <v>1</v>
      </c>
      <c r="L961" s="239"/>
      <c r="M961" s="240" t="s">
        <v>1</v>
      </c>
      <c r="N961" s="241" t="s">
        <v>41</v>
      </c>
      <c r="O961" s="71"/>
      <c r="P961" s="201">
        <f>O961*H961</f>
        <v>0</v>
      </c>
      <c r="Q961" s="201">
        <v>0</v>
      </c>
      <c r="R961" s="201">
        <f>Q961*H961</f>
        <v>0</v>
      </c>
      <c r="S961" s="201">
        <v>0</v>
      </c>
      <c r="T961" s="202">
        <f>S961*H961</f>
        <v>0</v>
      </c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R961" s="203" t="s">
        <v>1541</v>
      </c>
      <c r="AT961" s="203" t="s">
        <v>394</v>
      </c>
      <c r="AU961" s="203" t="s">
        <v>84</v>
      </c>
      <c r="AY961" s="17" t="s">
        <v>272</v>
      </c>
      <c r="BE961" s="204">
        <f>IF(N961="základní",J961,0)</f>
        <v>0</v>
      </c>
      <c r="BF961" s="204">
        <f>IF(N961="snížená",J961,0)</f>
        <v>0</v>
      </c>
      <c r="BG961" s="204">
        <f>IF(N961="zákl. přenesená",J961,0)</f>
        <v>0</v>
      </c>
      <c r="BH961" s="204">
        <f>IF(N961="sníž. přenesená",J961,0)</f>
        <v>0</v>
      </c>
      <c r="BI961" s="204">
        <f>IF(N961="nulová",J961,0)</f>
        <v>0</v>
      </c>
      <c r="BJ961" s="17" t="s">
        <v>16</v>
      </c>
      <c r="BK961" s="204">
        <f>ROUND(I961*H961,2)</f>
        <v>0</v>
      </c>
      <c r="BL961" s="17" t="s">
        <v>1541</v>
      </c>
      <c r="BM961" s="203" t="s">
        <v>9542</v>
      </c>
    </row>
    <row r="962" spans="1:65" s="14" customFormat="1" ht="11.25">
      <c r="B962" s="221"/>
      <c r="C962" s="222"/>
      <c r="D962" s="212" t="s">
        <v>283</v>
      </c>
      <c r="E962" s="223" t="s">
        <v>1</v>
      </c>
      <c r="F962" s="224" t="s">
        <v>16</v>
      </c>
      <c r="G962" s="222"/>
      <c r="H962" s="225">
        <v>1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AT962" s="231" t="s">
        <v>283</v>
      </c>
      <c r="AU962" s="231" t="s">
        <v>84</v>
      </c>
      <c r="AV962" s="14" t="s">
        <v>84</v>
      </c>
      <c r="AW962" s="14" t="s">
        <v>32</v>
      </c>
      <c r="AX962" s="14" t="s">
        <v>76</v>
      </c>
      <c r="AY962" s="231" t="s">
        <v>272</v>
      </c>
    </row>
    <row r="963" spans="1:65" s="2" customFormat="1" ht="24.2" customHeight="1">
      <c r="A963" s="34"/>
      <c r="B963" s="35"/>
      <c r="C963" s="192" t="s">
        <v>3798</v>
      </c>
      <c r="D963" s="192" t="s">
        <v>274</v>
      </c>
      <c r="E963" s="193" t="s">
        <v>9089</v>
      </c>
      <c r="F963" s="194" t="s">
        <v>9090</v>
      </c>
      <c r="G963" s="195" t="s">
        <v>952</v>
      </c>
      <c r="H963" s="196">
        <v>1</v>
      </c>
      <c r="I963" s="197"/>
      <c r="J963" s="198">
        <f>ROUND(I963*H963,2)</f>
        <v>0</v>
      </c>
      <c r="K963" s="194" t="s">
        <v>278</v>
      </c>
      <c r="L963" s="39"/>
      <c r="M963" s="199" t="s">
        <v>1</v>
      </c>
      <c r="N963" s="200" t="s">
        <v>41</v>
      </c>
      <c r="O963" s="71"/>
      <c r="P963" s="201">
        <f>O963*H963</f>
        <v>0</v>
      </c>
      <c r="Q963" s="201">
        <v>0</v>
      </c>
      <c r="R963" s="201">
        <f>Q963*H963</f>
        <v>0</v>
      </c>
      <c r="S963" s="201">
        <v>0</v>
      </c>
      <c r="T963" s="202">
        <f>S963*H963</f>
        <v>0</v>
      </c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R963" s="203" t="s">
        <v>765</v>
      </c>
      <c r="AT963" s="203" t="s">
        <v>274</v>
      </c>
      <c r="AU963" s="203" t="s">
        <v>84</v>
      </c>
      <c r="AY963" s="17" t="s">
        <v>272</v>
      </c>
      <c r="BE963" s="204">
        <f>IF(N963="základní",J963,0)</f>
        <v>0</v>
      </c>
      <c r="BF963" s="204">
        <f>IF(N963="snížená",J963,0)</f>
        <v>0</v>
      </c>
      <c r="BG963" s="204">
        <f>IF(N963="zákl. přenesená",J963,0)</f>
        <v>0</v>
      </c>
      <c r="BH963" s="204">
        <f>IF(N963="sníž. přenesená",J963,0)</f>
        <v>0</v>
      </c>
      <c r="BI963" s="204">
        <f>IF(N963="nulová",J963,0)</f>
        <v>0</v>
      </c>
      <c r="BJ963" s="17" t="s">
        <v>16</v>
      </c>
      <c r="BK963" s="204">
        <f>ROUND(I963*H963,2)</f>
        <v>0</v>
      </c>
      <c r="BL963" s="17" t="s">
        <v>765</v>
      </c>
      <c r="BM963" s="203" t="s">
        <v>9543</v>
      </c>
    </row>
    <row r="964" spans="1:65" s="2" customFormat="1" ht="11.25">
      <c r="A964" s="34"/>
      <c r="B964" s="35"/>
      <c r="C964" s="36"/>
      <c r="D964" s="205" t="s">
        <v>281</v>
      </c>
      <c r="E964" s="36"/>
      <c r="F964" s="206" t="s">
        <v>9092</v>
      </c>
      <c r="G964" s="36"/>
      <c r="H964" s="36"/>
      <c r="I964" s="207"/>
      <c r="J964" s="36"/>
      <c r="K964" s="36"/>
      <c r="L964" s="39"/>
      <c r="M964" s="208"/>
      <c r="N964" s="209"/>
      <c r="O964" s="71"/>
      <c r="P964" s="71"/>
      <c r="Q964" s="71"/>
      <c r="R964" s="71"/>
      <c r="S964" s="71"/>
      <c r="T964" s="72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T964" s="17" t="s">
        <v>281</v>
      </c>
      <c r="AU964" s="17" t="s">
        <v>84</v>
      </c>
    </row>
    <row r="965" spans="1:65" s="2" customFormat="1" ht="24.2" customHeight="1">
      <c r="A965" s="34"/>
      <c r="B965" s="35"/>
      <c r="C965" s="232" t="s">
        <v>7439</v>
      </c>
      <c r="D965" s="232" t="s">
        <v>394</v>
      </c>
      <c r="E965" s="233" t="s">
        <v>9544</v>
      </c>
      <c r="F965" s="234" t="s">
        <v>9545</v>
      </c>
      <c r="G965" s="235" t="s">
        <v>5242</v>
      </c>
      <c r="H965" s="236">
        <v>1</v>
      </c>
      <c r="I965" s="237"/>
      <c r="J965" s="238">
        <f>ROUND(I965*H965,2)</f>
        <v>0</v>
      </c>
      <c r="K965" s="234" t="s">
        <v>1</v>
      </c>
      <c r="L965" s="239"/>
      <c r="M965" s="240" t="s">
        <v>1</v>
      </c>
      <c r="N965" s="241" t="s">
        <v>41</v>
      </c>
      <c r="O965" s="71"/>
      <c r="P965" s="201">
        <f>O965*H965</f>
        <v>0</v>
      </c>
      <c r="Q965" s="201">
        <v>0</v>
      </c>
      <c r="R965" s="201">
        <f>Q965*H965</f>
        <v>0</v>
      </c>
      <c r="S965" s="201">
        <v>0</v>
      </c>
      <c r="T965" s="202">
        <f>S965*H965</f>
        <v>0</v>
      </c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R965" s="203" t="s">
        <v>1541</v>
      </c>
      <c r="AT965" s="203" t="s">
        <v>394</v>
      </c>
      <c r="AU965" s="203" t="s">
        <v>84</v>
      </c>
      <c r="AY965" s="17" t="s">
        <v>272</v>
      </c>
      <c r="BE965" s="204">
        <f>IF(N965="základní",J965,0)</f>
        <v>0</v>
      </c>
      <c r="BF965" s="204">
        <f>IF(N965="snížená",J965,0)</f>
        <v>0</v>
      </c>
      <c r="BG965" s="204">
        <f>IF(N965="zákl. přenesená",J965,0)</f>
        <v>0</v>
      </c>
      <c r="BH965" s="204">
        <f>IF(N965="sníž. přenesená",J965,0)</f>
        <v>0</v>
      </c>
      <c r="BI965" s="204">
        <f>IF(N965="nulová",J965,0)</f>
        <v>0</v>
      </c>
      <c r="BJ965" s="17" t="s">
        <v>16</v>
      </c>
      <c r="BK965" s="204">
        <f>ROUND(I965*H965,2)</f>
        <v>0</v>
      </c>
      <c r="BL965" s="17" t="s">
        <v>1541</v>
      </c>
      <c r="BM965" s="203" t="s">
        <v>9546</v>
      </c>
    </row>
    <row r="966" spans="1:65" s="14" customFormat="1" ht="11.25">
      <c r="B966" s="221"/>
      <c r="C966" s="222"/>
      <c r="D966" s="212" t="s">
        <v>283</v>
      </c>
      <c r="E966" s="223" t="s">
        <v>1</v>
      </c>
      <c r="F966" s="224" t="s">
        <v>16</v>
      </c>
      <c r="G966" s="222"/>
      <c r="H966" s="225">
        <v>1</v>
      </c>
      <c r="I966" s="226"/>
      <c r="J966" s="222"/>
      <c r="K966" s="222"/>
      <c r="L966" s="227"/>
      <c r="M966" s="228"/>
      <c r="N966" s="229"/>
      <c r="O966" s="229"/>
      <c r="P966" s="229"/>
      <c r="Q966" s="229"/>
      <c r="R966" s="229"/>
      <c r="S966" s="229"/>
      <c r="T966" s="230"/>
      <c r="AT966" s="231" t="s">
        <v>283</v>
      </c>
      <c r="AU966" s="231" t="s">
        <v>84</v>
      </c>
      <c r="AV966" s="14" t="s">
        <v>84</v>
      </c>
      <c r="AW966" s="14" t="s">
        <v>32</v>
      </c>
      <c r="AX966" s="14" t="s">
        <v>76</v>
      </c>
      <c r="AY966" s="231" t="s">
        <v>272</v>
      </c>
    </row>
    <row r="967" spans="1:65" s="2" customFormat="1" ht="24.2" customHeight="1">
      <c r="A967" s="34"/>
      <c r="B967" s="35"/>
      <c r="C967" s="192" t="s">
        <v>3804</v>
      </c>
      <c r="D967" s="192" t="s">
        <v>274</v>
      </c>
      <c r="E967" s="193" t="s">
        <v>9049</v>
      </c>
      <c r="F967" s="194" t="s">
        <v>9050</v>
      </c>
      <c r="G967" s="195" t="s">
        <v>952</v>
      </c>
      <c r="H967" s="196">
        <v>1</v>
      </c>
      <c r="I967" s="197"/>
      <c r="J967" s="198">
        <f>ROUND(I967*H967,2)</f>
        <v>0</v>
      </c>
      <c r="K967" s="194" t="s">
        <v>278</v>
      </c>
      <c r="L967" s="39"/>
      <c r="M967" s="199" t="s">
        <v>1</v>
      </c>
      <c r="N967" s="200" t="s">
        <v>41</v>
      </c>
      <c r="O967" s="71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203" t="s">
        <v>358</v>
      </c>
      <c r="AT967" s="203" t="s">
        <v>274</v>
      </c>
      <c r="AU967" s="203" t="s">
        <v>84</v>
      </c>
      <c r="AY967" s="17" t="s">
        <v>272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7" t="s">
        <v>16</v>
      </c>
      <c r="BK967" s="204">
        <f>ROUND(I967*H967,2)</f>
        <v>0</v>
      </c>
      <c r="BL967" s="17" t="s">
        <v>358</v>
      </c>
      <c r="BM967" s="203" t="s">
        <v>9547</v>
      </c>
    </row>
    <row r="968" spans="1:65" s="2" customFormat="1" ht="11.25">
      <c r="A968" s="34"/>
      <c r="B968" s="35"/>
      <c r="C968" s="36"/>
      <c r="D968" s="205" t="s">
        <v>281</v>
      </c>
      <c r="E968" s="36"/>
      <c r="F968" s="206" t="s">
        <v>9052</v>
      </c>
      <c r="G968" s="36"/>
      <c r="H968" s="36"/>
      <c r="I968" s="207"/>
      <c r="J968" s="36"/>
      <c r="K968" s="36"/>
      <c r="L968" s="39"/>
      <c r="M968" s="208"/>
      <c r="N968" s="209"/>
      <c r="O968" s="71"/>
      <c r="P968" s="71"/>
      <c r="Q968" s="71"/>
      <c r="R968" s="71"/>
      <c r="S968" s="71"/>
      <c r="T968" s="72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T968" s="17" t="s">
        <v>281</v>
      </c>
      <c r="AU968" s="17" t="s">
        <v>84</v>
      </c>
    </row>
    <row r="969" spans="1:65" s="2" customFormat="1" ht="37.9" customHeight="1">
      <c r="A969" s="34"/>
      <c r="B969" s="35"/>
      <c r="C969" s="232" t="s">
        <v>3809</v>
      </c>
      <c r="D969" s="232" t="s">
        <v>394</v>
      </c>
      <c r="E969" s="233" t="s">
        <v>9187</v>
      </c>
      <c r="F969" s="234" t="s">
        <v>9188</v>
      </c>
      <c r="G969" s="235" t="s">
        <v>5242</v>
      </c>
      <c r="H969" s="236">
        <v>1</v>
      </c>
      <c r="I969" s="237"/>
      <c r="J969" s="238">
        <f>ROUND(I969*H969,2)</f>
        <v>0</v>
      </c>
      <c r="K969" s="234" t="s">
        <v>1</v>
      </c>
      <c r="L969" s="239"/>
      <c r="M969" s="240" t="s">
        <v>1</v>
      </c>
      <c r="N969" s="241" t="s">
        <v>41</v>
      </c>
      <c r="O969" s="71"/>
      <c r="P969" s="201">
        <f>O969*H969</f>
        <v>0</v>
      </c>
      <c r="Q969" s="201">
        <v>0</v>
      </c>
      <c r="R969" s="201">
        <f>Q969*H969</f>
        <v>0</v>
      </c>
      <c r="S969" s="201">
        <v>0</v>
      </c>
      <c r="T969" s="202">
        <f>S969*H969</f>
        <v>0</v>
      </c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R969" s="203" t="s">
        <v>1541</v>
      </c>
      <c r="AT969" s="203" t="s">
        <v>394</v>
      </c>
      <c r="AU969" s="203" t="s">
        <v>84</v>
      </c>
      <c r="AY969" s="17" t="s">
        <v>272</v>
      </c>
      <c r="BE969" s="204">
        <f>IF(N969="základní",J969,0)</f>
        <v>0</v>
      </c>
      <c r="BF969" s="204">
        <f>IF(N969="snížená",J969,0)</f>
        <v>0</v>
      </c>
      <c r="BG969" s="204">
        <f>IF(N969="zákl. přenesená",J969,0)</f>
        <v>0</v>
      </c>
      <c r="BH969" s="204">
        <f>IF(N969="sníž. přenesená",J969,0)</f>
        <v>0</v>
      </c>
      <c r="BI969" s="204">
        <f>IF(N969="nulová",J969,0)</f>
        <v>0</v>
      </c>
      <c r="BJ969" s="17" t="s">
        <v>16</v>
      </c>
      <c r="BK969" s="204">
        <f>ROUND(I969*H969,2)</f>
        <v>0</v>
      </c>
      <c r="BL969" s="17" t="s">
        <v>1541</v>
      </c>
      <c r="BM969" s="203" t="s">
        <v>9548</v>
      </c>
    </row>
    <row r="970" spans="1:65" s="14" customFormat="1" ht="11.25">
      <c r="B970" s="221"/>
      <c r="C970" s="222"/>
      <c r="D970" s="212" t="s">
        <v>283</v>
      </c>
      <c r="E970" s="223" t="s">
        <v>1</v>
      </c>
      <c r="F970" s="224" t="s">
        <v>16</v>
      </c>
      <c r="G970" s="222"/>
      <c r="H970" s="225">
        <v>1</v>
      </c>
      <c r="I970" s="226"/>
      <c r="J970" s="222"/>
      <c r="K970" s="222"/>
      <c r="L970" s="227"/>
      <c r="M970" s="228"/>
      <c r="N970" s="229"/>
      <c r="O970" s="229"/>
      <c r="P970" s="229"/>
      <c r="Q970" s="229"/>
      <c r="R970" s="229"/>
      <c r="S970" s="229"/>
      <c r="T970" s="230"/>
      <c r="AT970" s="231" t="s">
        <v>283</v>
      </c>
      <c r="AU970" s="231" t="s">
        <v>84</v>
      </c>
      <c r="AV970" s="14" t="s">
        <v>84</v>
      </c>
      <c r="AW970" s="14" t="s">
        <v>32</v>
      </c>
      <c r="AX970" s="14" t="s">
        <v>76</v>
      </c>
      <c r="AY970" s="231" t="s">
        <v>272</v>
      </c>
    </row>
    <row r="971" spans="1:65" s="2" customFormat="1" ht="24.2" customHeight="1">
      <c r="A971" s="34"/>
      <c r="B971" s="35"/>
      <c r="C971" s="192" t="s">
        <v>3814</v>
      </c>
      <c r="D971" s="192" t="s">
        <v>274</v>
      </c>
      <c r="E971" s="193" t="s">
        <v>9190</v>
      </c>
      <c r="F971" s="194" t="s">
        <v>9191</v>
      </c>
      <c r="G971" s="195" t="s">
        <v>952</v>
      </c>
      <c r="H971" s="196">
        <v>1</v>
      </c>
      <c r="I971" s="197"/>
      <c r="J971" s="198">
        <f>ROUND(I971*H971,2)</f>
        <v>0</v>
      </c>
      <c r="K971" s="194" t="s">
        <v>278</v>
      </c>
      <c r="L971" s="39"/>
      <c r="M971" s="199" t="s">
        <v>1</v>
      </c>
      <c r="N971" s="200" t="s">
        <v>41</v>
      </c>
      <c r="O971" s="71"/>
      <c r="P971" s="201">
        <f>O971*H971</f>
        <v>0</v>
      </c>
      <c r="Q971" s="201">
        <v>0</v>
      </c>
      <c r="R971" s="201">
        <f>Q971*H971</f>
        <v>0</v>
      </c>
      <c r="S971" s="201">
        <v>0</v>
      </c>
      <c r="T971" s="202">
        <f>S971*H971</f>
        <v>0</v>
      </c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R971" s="203" t="s">
        <v>765</v>
      </c>
      <c r="AT971" s="203" t="s">
        <v>274</v>
      </c>
      <c r="AU971" s="203" t="s">
        <v>84</v>
      </c>
      <c r="AY971" s="17" t="s">
        <v>272</v>
      </c>
      <c r="BE971" s="204">
        <f>IF(N971="základní",J971,0)</f>
        <v>0</v>
      </c>
      <c r="BF971" s="204">
        <f>IF(N971="snížená",J971,0)</f>
        <v>0</v>
      </c>
      <c r="BG971" s="204">
        <f>IF(N971="zákl. přenesená",J971,0)</f>
        <v>0</v>
      </c>
      <c r="BH971" s="204">
        <f>IF(N971="sníž. přenesená",J971,0)</f>
        <v>0</v>
      </c>
      <c r="BI971" s="204">
        <f>IF(N971="nulová",J971,0)</f>
        <v>0</v>
      </c>
      <c r="BJ971" s="17" t="s">
        <v>16</v>
      </c>
      <c r="BK971" s="204">
        <f>ROUND(I971*H971,2)</f>
        <v>0</v>
      </c>
      <c r="BL971" s="17" t="s">
        <v>765</v>
      </c>
      <c r="BM971" s="203" t="s">
        <v>9549</v>
      </c>
    </row>
    <row r="972" spans="1:65" s="2" customFormat="1" ht="11.25">
      <c r="A972" s="34"/>
      <c r="B972" s="35"/>
      <c r="C972" s="36"/>
      <c r="D972" s="205" t="s">
        <v>281</v>
      </c>
      <c r="E972" s="36"/>
      <c r="F972" s="206" t="s">
        <v>9193</v>
      </c>
      <c r="G972" s="36"/>
      <c r="H972" s="36"/>
      <c r="I972" s="207"/>
      <c r="J972" s="36"/>
      <c r="K972" s="36"/>
      <c r="L972" s="39"/>
      <c r="M972" s="208"/>
      <c r="N972" s="209"/>
      <c r="O972" s="71"/>
      <c r="P972" s="71"/>
      <c r="Q972" s="71"/>
      <c r="R972" s="71"/>
      <c r="S972" s="71"/>
      <c r="T972" s="72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T972" s="17" t="s">
        <v>281</v>
      </c>
      <c r="AU972" s="17" t="s">
        <v>84</v>
      </c>
    </row>
    <row r="973" spans="1:65" s="2" customFormat="1" ht="16.5" customHeight="1">
      <c r="A973" s="34"/>
      <c r="B973" s="35"/>
      <c r="C973" s="232" t="s">
        <v>3827</v>
      </c>
      <c r="D973" s="232" t="s">
        <v>394</v>
      </c>
      <c r="E973" s="233" t="s">
        <v>9208</v>
      </c>
      <c r="F973" s="234" t="s">
        <v>9209</v>
      </c>
      <c r="G973" s="235" t="s">
        <v>952</v>
      </c>
      <c r="H973" s="236">
        <v>1</v>
      </c>
      <c r="I973" s="237"/>
      <c r="J973" s="238">
        <f>ROUND(I973*H973,2)</f>
        <v>0</v>
      </c>
      <c r="K973" s="234" t="s">
        <v>1</v>
      </c>
      <c r="L973" s="239"/>
      <c r="M973" s="240" t="s">
        <v>1</v>
      </c>
      <c r="N973" s="241" t="s">
        <v>41</v>
      </c>
      <c r="O973" s="71"/>
      <c r="P973" s="201">
        <f>O973*H973</f>
        <v>0</v>
      </c>
      <c r="Q973" s="201">
        <v>0</v>
      </c>
      <c r="R973" s="201">
        <f>Q973*H973</f>
        <v>0</v>
      </c>
      <c r="S973" s="201">
        <v>0</v>
      </c>
      <c r="T973" s="202">
        <f>S973*H973</f>
        <v>0</v>
      </c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R973" s="203" t="s">
        <v>2738</v>
      </c>
      <c r="AT973" s="203" t="s">
        <v>394</v>
      </c>
      <c r="AU973" s="203" t="s">
        <v>84</v>
      </c>
      <c r="AY973" s="17" t="s">
        <v>272</v>
      </c>
      <c r="BE973" s="204">
        <f>IF(N973="základní",J973,0)</f>
        <v>0</v>
      </c>
      <c r="BF973" s="204">
        <f>IF(N973="snížená",J973,0)</f>
        <v>0</v>
      </c>
      <c r="BG973" s="204">
        <f>IF(N973="zákl. přenesená",J973,0)</f>
        <v>0</v>
      </c>
      <c r="BH973" s="204">
        <f>IF(N973="sníž. přenesená",J973,0)</f>
        <v>0</v>
      </c>
      <c r="BI973" s="204">
        <f>IF(N973="nulová",J973,0)</f>
        <v>0</v>
      </c>
      <c r="BJ973" s="17" t="s">
        <v>16</v>
      </c>
      <c r="BK973" s="204">
        <f>ROUND(I973*H973,2)</f>
        <v>0</v>
      </c>
      <c r="BL973" s="17" t="s">
        <v>765</v>
      </c>
      <c r="BM973" s="203" t="s">
        <v>9550</v>
      </c>
    </row>
    <row r="974" spans="1:65" s="14" customFormat="1" ht="11.25">
      <c r="B974" s="221"/>
      <c r="C974" s="222"/>
      <c r="D974" s="212" t="s">
        <v>283</v>
      </c>
      <c r="E974" s="223" t="s">
        <v>1</v>
      </c>
      <c r="F974" s="224" t="s">
        <v>16</v>
      </c>
      <c r="G974" s="222"/>
      <c r="H974" s="225">
        <v>1</v>
      </c>
      <c r="I974" s="226"/>
      <c r="J974" s="222"/>
      <c r="K974" s="222"/>
      <c r="L974" s="227"/>
      <c r="M974" s="228"/>
      <c r="N974" s="229"/>
      <c r="O974" s="229"/>
      <c r="P974" s="229"/>
      <c r="Q974" s="229"/>
      <c r="R974" s="229"/>
      <c r="S974" s="229"/>
      <c r="T974" s="230"/>
      <c r="AT974" s="231" t="s">
        <v>283</v>
      </c>
      <c r="AU974" s="231" t="s">
        <v>84</v>
      </c>
      <c r="AV974" s="14" t="s">
        <v>84</v>
      </c>
      <c r="AW974" s="14" t="s">
        <v>32</v>
      </c>
      <c r="AX974" s="14" t="s">
        <v>76</v>
      </c>
      <c r="AY974" s="231" t="s">
        <v>272</v>
      </c>
    </row>
    <row r="975" spans="1:65" s="2" customFormat="1" ht="16.5" customHeight="1">
      <c r="A975" s="34"/>
      <c r="B975" s="35"/>
      <c r="C975" s="232" t="s">
        <v>3833</v>
      </c>
      <c r="D975" s="232" t="s">
        <v>394</v>
      </c>
      <c r="E975" s="233" t="s">
        <v>9211</v>
      </c>
      <c r="F975" s="234" t="s">
        <v>9212</v>
      </c>
      <c r="G975" s="235" t="s">
        <v>952</v>
      </c>
      <c r="H975" s="236">
        <v>1</v>
      </c>
      <c r="I975" s="237"/>
      <c r="J975" s="238">
        <f>ROUND(I975*H975,2)</f>
        <v>0</v>
      </c>
      <c r="K975" s="234" t="s">
        <v>1</v>
      </c>
      <c r="L975" s="239"/>
      <c r="M975" s="240" t="s">
        <v>1</v>
      </c>
      <c r="N975" s="241" t="s">
        <v>41</v>
      </c>
      <c r="O975" s="71"/>
      <c r="P975" s="201">
        <f>O975*H975</f>
        <v>0</v>
      </c>
      <c r="Q975" s="201">
        <v>0</v>
      </c>
      <c r="R975" s="201">
        <f>Q975*H975</f>
        <v>0</v>
      </c>
      <c r="S975" s="201">
        <v>0</v>
      </c>
      <c r="T975" s="202">
        <f>S975*H975</f>
        <v>0</v>
      </c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R975" s="203" t="s">
        <v>2738</v>
      </c>
      <c r="AT975" s="203" t="s">
        <v>394</v>
      </c>
      <c r="AU975" s="203" t="s">
        <v>84</v>
      </c>
      <c r="AY975" s="17" t="s">
        <v>272</v>
      </c>
      <c r="BE975" s="204">
        <f>IF(N975="základní",J975,0)</f>
        <v>0</v>
      </c>
      <c r="BF975" s="204">
        <f>IF(N975="snížená",J975,0)</f>
        <v>0</v>
      </c>
      <c r="BG975" s="204">
        <f>IF(N975="zákl. přenesená",J975,0)</f>
        <v>0</v>
      </c>
      <c r="BH975" s="204">
        <f>IF(N975="sníž. přenesená",J975,0)</f>
        <v>0</v>
      </c>
      <c r="BI975" s="204">
        <f>IF(N975="nulová",J975,0)</f>
        <v>0</v>
      </c>
      <c r="BJ975" s="17" t="s">
        <v>16</v>
      </c>
      <c r="BK975" s="204">
        <f>ROUND(I975*H975,2)</f>
        <v>0</v>
      </c>
      <c r="BL975" s="17" t="s">
        <v>765</v>
      </c>
      <c r="BM975" s="203" t="s">
        <v>9551</v>
      </c>
    </row>
    <row r="976" spans="1:65" s="14" customFormat="1" ht="11.25">
      <c r="B976" s="221"/>
      <c r="C976" s="222"/>
      <c r="D976" s="212" t="s">
        <v>283</v>
      </c>
      <c r="E976" s="223" t="s">
        <v>1</v>
      </c>
      <c r="F976" s="224" t="s">
        <v>16</v>
      </c>
      <c r="G976" s="222"/>
      <c r="H976" s="225">
        <v>1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283</v>
      </c>
      <c r="AU976" s="231" t="s">
        <v>84</v>
      </c>
      <c r="AV976" s="14" t="s">
        <v>84</v>
      </c>
      <c r="AW976" s="14" t="s">
        <v>32</v>
      </c>
      <c r="AX976" s="14" t="s">
        <v>76</v>
      </c>
      <c r="AY976" s="231" t="s">
        <v>272</v>
      </c>
    </row>
    <row r="977" spans="1:65" s="2" customFormat="1" ht="24.2" customHeight="1">
      <c r="A977" s="34"/>
      <c r="B977" s="35"/>
      <c r="C977" s="192" t="s">
        <v>3848</v>
      </c>
      <c r="D977" s="192" t="s">
        <v>274</v>
      </c>
      <c r="E977" s="193" t="s">
        <v>9214</v>
      </c>
      <c r="F977" s="194" t="s">
        <v>9215</v>
      </c>
      <c r="G977" s="195" t="s">
        <v>952</v>
      </c>
      <c r="H977" s="196">
        <v>2</v>
      </c>
      <c r="I977" s="197"/>
      <c r="J977" s="198">
        <f>ROUND(I977*H977,2)</f>
        <v>0</v>
      </c>
      <c r="K977" s="194" t="s">
        <v>278</v>
      </c>
      <c r="L977" s="39"/>
      <c r="M977" s="199" t="s">
        <v>1</v>
      </c>
      <c r="N977" s="200" t="s">
        <v>41</v>
      </c>
      <c r="O977" s="71"/>
      <c r="P977" s="201">
        <f>O977*H977</f>
        <v>0</v>
      </c>
      <c r="Q977" s="201">
        <v>0</v>
      </c>
      <c r="R977" s="201">
        <f>Q977*H977</f>
        <v>0</v>
      </c>
      <c r="S977" s="201">
        <v>0</v>
      </c>
      <c r="T977" s="202">
        <f>S977*H977</f>
        <v>0</v>
      </c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R977" s="203" t="s">
        <v>765</v>
      </c>
      <c r="AT977" s="203" t="s">
        <v>274</v>
      </c>
      <c r="AU977" s="203" t="s">
        <v>84</v>
      </c>
      <c r="AY977" s="17" t="s">
        <v>272</v>
      </c>
      <c r="BE977" s="204">
        <f>IF(N977="základní",J977,0)</f>
        <v>0</v>
      </c>
      <c r="BF977" s="204">
        <f>IF(N977="snížená",J977,0)</f>
        <v>0</v>
      </c>
      <c r="BG977" s="204">
        <f>IF(N977="zákl. přenesená",J977,0)</f>
        <v>0</v>
      </c>
      <c r="BH977" s="204">
        <f>IF(N977="sníž. přenesená",J977,0)</f>
        <v>0</v>
      </c>
      <c r="BI977" s="204">
        <f>IF(N977="nulová",J977,0)</f>
        <v>0</v>
      </c>
      <c r="BJ977" s="17" t="s">
        <v>16</v>
      </c>
      <c r="BK977" s="204">
        <f>ROUND(I977*H977,2)</f>
        <v>0</v>
      </c>
      <c r="BL977" s="17" t="s">
        <v>765</v>
      </c>
      <c r="BM977" s="203" t="s">
        <v>9552</v>
      </c>
    </row>
    <row r="978" spans="1:65" s="2" customFormat="1" ht="11.25">
      <c r="A978" s="34"/>
      <c r="B978" s="35"/>
      <c r="C978" s="36"/>
      <c r="D978" s="205" t="s">
        <v>281</v>
      </c>
      <c r="E978" s="36"/>
      <c r="F978" s="206" t="s">
        <v>9217</v>
      </c>
      <c r="G978" s="36"/>
      <c r="H978" s="36"/>
      <c r="I978" s="207"/>
      <c r="J978" s="36"/>
      <c r="K978" s="36"/>
      <c r="L978" s="39"/>
      <c r="M978" s="208"/>
      <c r="N978" s="209"/>
      <c r="O978" s="71"/>
      <c r="P978" s="71"/>
      <c r="Q978" s="71"/>
      <c r="R978" s="71"/>
      <c r="S978" s="71"/>
      <c r="T978" s="72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T978" s="17" t="s">
        <v>281</v>
      </c>
      <c r="AU978" s="17" t="s">
        <v>84</v>
      </c>
    </row>
    <row r="979" spans="1:65" s="2" customFormat="1" ht="16.5" customHeight="1">
      <c r="A979" s="34"/>
      <c r="B979" s="35"/>
      <c r="C979" s="232" t="s">
        <v>3853</v>
      </c>
      <c r="D979" s="232" t="s">
        <v>394</v>
      </c>
      <c r="E979" s="233" t="s">
        <v>8918</v>
      </c>
      <c r="F979" s="234" t="s">
        <v>8919</v>
      </c>
      <c r="G979" s="235" t="s">
        <v>5242</v>
      </c>
      <c r="H979" s="236">
        <v>28</v>
      </c>
      <c r="I979" s="237"/>
      <c r="J979" s="238">
        <f>ROUND(I979*H979,2)</f>
        <v>0</v>
      </c>
      <c r="K979" s="234" t="s">
        <v>1</v>
      </c>
      <c r="L979" s="239"/>
      <c r="M979" s="240" t="s">
        <v>1</v>
      </c>
      <c r="N979" s="241" t="s">
        <v>41</v>
      </c>
      <c r="O979" s="71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203" t="s">
        <v>1541</v>
      </c>
      <c r="AT979" s="203" t="s">
        <v>394</v>
      </c>
      <c r="AU979" s="203" t="s">
        <v>84</v>
      </c>
      <c r="AY979" s="17" t="s">
        <v>272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17" t="s">
        <v>16</v>
      </c>
      <c r="BK979" s="204">
        <f>ROUND(I979*H979,2)</f>
        <v>0</v>
      </c>
      <c r="BL979" s="17" t="s">
        <v>1541</v>
      </c>
      <c r="BM979" s="203" t="s">
        <v>9553</v>
      </c>
    </row>
    <row r="980" spans="1:65" s="14" customFormat="1" ht="11.25">
      <c r="B980" s="221"/>
      <c r="C980" s="222"/>
      <c r="D980" s="212" t="s">
        <v>283</v>
      </c>
      <c r="E980" s="223" t="s">
        <v>1</v>
      </c>
      <c r="F980" s="224" t="s">
        <v>9554</v>
      </c>
      <c r="G980" s="222"/>
      <c r="H980" s="225">
        <v>28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283</v>
      </c>
      <c r="AU980" s="231" t="s">
        <v>84</v>
      </c>
      <c r="AV980" s="14" t="s">
        <v>84</v>
      </c>
      <c r="AW980" s="14" t="s">
        <v>32</v>
      </c>
      <c r="AX980" s="14" t="s">
        <v>76</v>
      </c>
      <c r="AY980" s="231" t="s">
        <v>272</v>
      </c>
    </row>
    <row r="981" spans="1:65" s="2" customFormat="1" ht="24.2" customHeight="1">
      <c r="A981" s="34"/>
      <c r="B981" s="35"/>
      <c r="C981" s="192" t="s">
        <v>3871</v>
      </c>
      <c r="D981" s="192" t="s">
        <v>274</v>
      </c>
      <c r="E981" s="193" t="s">
        <v>8921</v>
      </c>
      <c r="F981" s="194" t="s">
        <v>8922</v>
      </c>
      <c r="G981" s="195" t="s">
        <v>952</v>
      </c>
      <c r="H981" s="196">
        <v>28</v>
      </c>
      <c r="I981" s="197"/>
      <c r="J981" s="198">
        <f>ROUND(I981*H981,2)</f>
        <v>0</v>
      </c>
      <c r="K981" s="194" t="s">
        <v>278</v>
      </c>
      <c r="L981" s="39"/>
      <c r="M981" s="199" t="s">
        <v>1</v>
      </c>
      <c r="N981" s="200" t="s">
        <v>41</v>
      </c>
      <c r="O981" s="71"/>
      <c r="P981" s="201">
        <f>O981*H981</f>
        <v>0</v>
      </c>
      <c r="Q981" s="201">
        <v>0</v>
      </c>
      <c r="R981" s="201">
        <f>Q981*H981</f>
        <v>0</v>
      </c>
      <c r="S981" s="201">
        <v>0</v>
      </c>
      <c r="T981" s="202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203" t="s">
        <v>765</v>
      </c>
      <c r="AT981" s="203" t="s">
        <v>274</v>
      </c>
      <c r="AU981" s="203" t="s">
        <v>84</v>
      </c>
      <c r="AY981" s="17" t="s">
        <v>272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17" t="s">
        <v>16</v>
      </c>
      <c r="BK981" s="204">
        <f>ROUND(I981*H981,2)</f>
        <v>0</v>
      </c>
      <c r="BL981" s="17" t="s">
        <v>765</v>
      </c>
      <c r="BM981" s="203" t="s">
        <v>9555</v>
      </c>
    </row>
    <row r="982" spans="1:65" s="2" customFormat="1" ht="11.25">
      <c r="A982" s="34"/>
      <c r="B982" s="35"/>
      <c r="C982" s="36"/>
      <c r="D982" s="205" t="s">
        <v>281</v>
      </c>
      <c r="E982" s="36"/>
      <c r="F982" s="206" t="s">
        <v>8924</v>
      </c>
      <c r="G982" s="36"/>
      <c r="H982" s="36"/>
      <c r="I982" s="207"/>
      <c r="J982" s="36"/>
      <c r="K982" s="36"/>
      <c r="L982" s="39"/>
      <c r="M982" s="208"/>
      <c r="N982" s="209"/>
      <c r="O982" s="71"/>
      <c r="P982" s="71"/>
      <c r="Q982" s="71"/>
      <c r="R982" s="71"/>
      <c r="S982" s="71"/>
      <c r="T982" s="72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7" t="s">
        <v>281</v>
      </c>
      <c r="AU982" s="17" t="s">
        <v>84</v>
      </c>
    </row>
    <row r="983" spans="1:65" s="2" customFormat="1" ht="16.5" customHeight="1">
      <c r="A983" s="34"/>
      <c r="B983" s="35"/>
      <c r="C983" s="232" t="s">
        <v>3898</v>
      </c>
      <c r="D983" s="232" t="s">
        <v>394</v>
      </c>
      <c r="E983" s="233" t="s">
        <v>9113</v>
      </c>
      <c r="F983" s="234" t="s">
        <v>9114</v>
      </c>
      <c r="G983" s="235" t="s">
        <v>5242</v>
      </c>
      <c r="H983" s="236">
        <v>11</v>
      </c>
      <c r="I983" s="237"/>
      <c r="J983" s="238">
        <f>ROUND(I983*H983,2)</f>
        <v>0</v>
      </c>
      <c r="K983" s="234" t="s">
        <v>1</v>
      </c>
      <c r="L983" s="239"/>
      <c r="M983" s="240" t="s">
        <v>1</v>
      </c>
      <c r="N983" s="241" t="s">
        <v>41</v>
      </c>
      <c r="O983" s="71"/>
      <c r="P983" s="201">
        <f>O983*H983</f>
        <v>0</v>
      </c>
      <c r="Q983" s="201">
        <v>0</v>
      </c>
      <c r="R983" s="201">
        <f>Q983*H983</f>
        <v>0</v>
      </c>
      <c r="S983" s="201">
        <v>0</v>
      </c>
      <c r="T983" s="202">
        <f>S983*H983</f>
        <v>0</v>
      </c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R983" s="203" t="s">
        <v>1541</v>
      </c>
      <c r="AT983" s="203" t="s">
        <v>394</v>
      </c>
      <c r="AU983" s="203" t="s">
        <v>84</v>
      </c>
      <c r="AY983" s="17" t="s">
        <v>272</v>
      </c>
      <c r="BE983" s="204">
        <f>IF(N983="základní",J983,0)</f>
        <v>0</v>
      </c>
      <c r="BF983" s="204">
        <f>IF(N983="snížená",J983,0)</f>
        <v>0</v>
      </c>
      <c r="BG983" s="204">
        <f>IF(N983="zákl. přenesená",J983,0)</f>
        <v>0</v>
      </c>
      <c r="BH983" s="204">
        <f>IF(N983="sníž. přenesená",J983,0)</f>
        <v>0</v>
      </c>
      <c r="BI983" s="204">
        <f>IF(N983="nulová",J983,0)</f>
        <v>0</v>
      </c>
      <c r="BJ983" s="17" t="s">
        <v>16</v>
      </c>
      <c r="BK983" s="204">
        <f>ROUND(I983*H983,2)</f>
        <v>0</v>
      </c>
      <c r="BL983" s="17" t="s">
        <v>1541</v>
      </c>
      <c r="BM983" s="203" t="s">
        <v>9556</v>
      </c>
    </row>
    <row r="984" spans="1:65" s="14" customFormat="1" ht="11.25">
      <c r="B984" s="221"/>
      <c r="C984" s="222"/>
      <c r="D984" s="212" t="s">
        <v>283</v>
      </c>
      <c r="E984" s="223" t="s">
        <v>1</v>
      </c>
      <c r="F984" s="224" t="s">
        <v>330</v>
      </c>
      <c r="G984" s="222"/>
      <c r="H984" s="225">
        <v>11</v>
      </c>
      <c r="I984" s="226"/>
      <c r="J984" s="222"/>
      <c r="K984" s="222"/>
      <c r="L984" s="227"/>
      <c r="M984" s="228"/>
      <c r="N984" s="229"/>
      <c r="O984" s="229"/>
      <c r="P984" s="229"/>
      <c r="Q984" s="229"/>
      <c r="R984" s="229"/>
      <c r="S984" s="229"/>
      <c r="T984" s="230"/>
      <c r="AT984" s="231" t="s">
        <v>283</v>
      </c>
      <c r="AU984" s="231" t="s">
        <v>84</v>
      </c>
      <c r="AV984" s="14" t="s">
        <v>84</v>
      </c>
      <c r="AW984" s="14" t="s">
        <v>32</v>
      </c>
      <c r="AX984" s="14" t="s">
        <v>76</v>
      </c>
      <c r="AY984" s="231" t="s">
        <v>272</v>
      </c>
    </row>
    <row r="985" spans="1:65" s="2" customFormat="1" ht="24.2" customHeight="1">
      <c r="A985" s="34"/>
      <c r="B985" s="35"/>
      <c r="C985" s="192" t="s">
        <v>3903</v>
      </c>
      <c r="D985" s="192" t="s">
        <v>274</v>
      </c>
      <c r="E985" s="193" t="s">
        <v>9116</v>
      </c>
      <c r="F985" s="194" t="s">
        <v>9117</v>
      </c>
      <c r="G985" s="195" t="s">
        <v>952</v>
      </c>
      <c r="H985" s="196">
        <v>11</v>
      </c>
      <c r="I985" s="197"/>
      <c r="J985" s="198">
        <f>ROUND(I985*H985,2)</f>
        <v>0</v>
      </c>
      <c r="K985" s="194" t="s">
        <v>278</v>
      </c>
      <c r="L985" s="39"/>
      <c r="M985" s="199" t="s">
        <v>1</v>
      </c>
      <c r="N985" s="200" t="s">
        <v>41</v>
      </c>
      <c r="O985" s="71"/>
      <c r="P985" s="201">
        <f>O985*H985</f>
        <v>0</v>
      </c>
      <c r="Q985" s="201">
        <v>0</v>
      </c>
      <c r="R985" s="201">
        <f>Q985*H985</f>
        <v>0</v>
      </c>
      <c r="S985" s="201">
        <v>0</v>
      </c>
      <c r="T985" s="202">
        <f>S985*H985</f>
        <v>0</v>
      </c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R985" s="203" t="s">
        <v>765</v>
      </c>
      <c r="AT985" s="203" t="s">
        <v>274</v>
      </c>
      <c r="AU985" s="203" t="s">
        <v>84</v>
      </c>
      <c r="AY985" s="17" t="s">
        <v>272</v>
      </c>
      <c r="BE985" s="204">
        <f>IF(N985="základní",J985,0)</f>
        <v>0</v>
      </c>
      <c r="BF985" s="204">
        <f>IF(N985="snížená",J985,0)</f>
        <v>0</v>
      </c>
      <c r="BG985" s="204">
        <f>IF(N985="zákl. přenesená",J985,0)</f>
        <v>0</v>
      </c>
      <c r="BH985" s="204">
        <f>IF(N985="sníž. přenesená",J985,0)</f>
        <v>0</v>
      </c>
      <c r="BI985" s="204">
        <f>IF(N985="nulová",J985,0)</f>
        <v>0</v>
      </c>
      <c r="BJ985" s="17" t="s">
        <v>16</v>
      </c>
      <c r="BK985" s="204">
        <f>ROUND(I985*H985,2)</f>
        <v>0</v>
      </c>
      <c r="BL985" s="17" t="s">
        <v>765</v>
      </c>
      <c r="BM985" s="203" t="s">
        <v>9557</v>
      </c>
    </row>
    <row r="986" spans="1:65" s="2" customFormat="1" ht="11.25">
      <c r="A986" s="34"/>
      <c r="B986" s="35"/>
      <c r="C986" s="36"/>
      <c r="D986" s="205" t="s">
        <v>281</v>
      </c>
      <c r="E986" s="36"/>
      <c r="F986" s="206" t="s">
        <v>9119</v>
      </c>
      <c r="G986" s="36"/>
      <c r="H986" s="36"/>
      <c r="I986" s="207"/>
      <c r="J986" s="36"/>
      <c r="K986" s="36"/>
      <c r="L986" s="39"/>
      <c r="M986" s="208"/>
      <c r="N986" s="209"/>
      <c r="O986" s="71"/>
      <c r="P986" s="71"/>
      <c r="Q986" s="71"/>
      <c r="R986" s="71"/>
      <c r="S986" s="71"/>
      <c r="T986" s="72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T986" s="17" t="s">
        <v>281</v>
      </c>
      <c r="AU986" s="17" t="s">
        <v>84</v>
      </c>
    </row>
    <row r="987" spans="1:65" s="12" customFormat="1" ht="22.9" customHeight="1">
      <c r="B987" s="176"/>
      <c r="C987" s="177"/>
      <c r="D987" s="178" t="s">
        <v>75</v>
      </c>
      <c r="E987" s="190" t="s">
        <v>9558</v>
      </c>
      <c r="F987" s="190" t="s">
        <v>9559</v>
      </c>
      <c r="G987" s="177"/>
      <c r="H987" s="177"/>
      <c r="I987" s="180"/>
      <c r="J987" s="191">
        <f>BK987</f>
        <v>0</v>
      </c>
      <c r="K987" s="177"/>
      <c r="L987" s="182"/>
      <c r="M987" s="183"/>
      <c r="N987" s="184"/>
      <c r="O987" s="184"/>
      <c r="P987" s="185">
        <f>SUM(P988:P1067)</f>
        <v>0</v>
      </c>
      <c r="Q987" s="184"/>
      <c r="R987" s="185">
        <f>SUM(R988:R1067)</f>
        <v>0</v>
      </c>
      <c r="S987" s="184"/>
      <c r="T987" s="186">
        <f>SUM(T988:T1067)</f>
        <v>0</v>
      </c>
      <c r="AR987" s="187" t="s">
        <v>291</v>
      </c>
      <c r="AT987" s="188" t="s">
        <v>75</v>
      </c>
      <c r="AU987" s="188" t="s">
        <v>16</v>
      </c>
      <c r="AY987" s="187" t="s">
        <v>272</v>
      </c>
      <c r="BK987" s="189">
        <f>SUM(BK988:BK1067)</f>
        <v>0</v>
      </c>
    </row>
    <row r="988" spans="1:65" s="2" customFormat="1" ht="62.65" customHeight="1">
      <c r="A988" s="34"/>
      <c r="B988" s="35"/>
      <c r="C988" s="232" t="s">
        <v>3912</v>
      </c>
      <c r="D988" s="232" t="s">
        <v>394</v>
      </c>
      <c r="E988" s="233" t="s">
        <v>9122</v>
      </c>
      <c r="F988" s="234" t="s">
        <v>9123</v>
      </c>
      <c r="G988" s="235" t="s">
        <v>5242</v>
      </c>
      <c r="H988" s="236">
        <v>1</v>
      </c>
      <c r="I988" s="237"/>
      <c r="J988" s="238">
        <f>ROUND(I988*H988,2)</f>
        <v>0</v>
      </c>
      <c r="K988" s="234" t="s">
        <v>1</v>
      </c>
      <c r="L988" s="239"/>
      <c r="M988" s="240" t="s">
        <v>1</v>
      </c>
      <c r="N988" s="241" t="s">
        <v>41</v>
      </c>
      <c r="O988" s="71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203" t="s">
        <v>1541</v>
      </c>
      <c r="AT988" s="203" t="s">
        <v>394</v>
      </c>
      <c r="AU988" s="203" t="s">
        <v>84</v>
      </c>
      <c r="AY988" s="17" t="s">
        <v>272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7" t="s">
        <v>16</v>
      </c>
      <c r="BK988" s="204">
        <f>ROUND(I988*H988,2)</f>
        <v>0</v>
      </c>
      <c r="BL988" s="17" t="s">
        <v>1541</v>
      </c>
      <c r="BM988" s="203" t="s">
        <v>9560</v>
      </c>
    </row>
    <row r="989" spans="1:65" s="14" customFormat="1" ht="11.25">
      <c r="B989" s="221"/>
      <c r="C989" s="222"/>
      <c r="D989" s="212" t="s">
        <v>283</v>
      </c>
      <c r="E989" s="223" t="s">
        <v>1</v>
      </c>
      <c r="F989" s="224" t="s">
        <v>16</v>
      </c>
      <c r="G989" s="222"/>
      <c r="H989" s="225">
        <v>1</v>
      </c>
      <c r="I989" s="226"/>
      <c r="J989" s="222"/>
      <c r="K989" s="222"/>
      <c r="L989" s="227"/>
      <c r="M989" s="228"/>
      <c r="N989" s="229"/>
      <c r="O989" s="229"/>
      <c r="P989" s="229"/>
      <c r="Q989" s="229"/>
      <c r="R989" s="229"/>
      <c r="S989" s="229"/>
      <c r="T989" s="230"/>
      <c r="AT989" s="231" t="s">
        <v>283</v>
      </c>
      <c r="AU989" s="231" t="s">
        <v>84</v>
      </c>
      <c r="AV989" s="14" t="s">
        <v>84</v>
      </c>
      <c r="AW989" s="14" t="s">
        <v>32</v>
      </c>
      <c r="AX989" s="14" t="s">
        <v>76</v>
      </c>
      <c r="AY989" s="231" t="s">
        <v>272</v>
      </c>
    </row>
    <row r="990" spans="1:65" s="2" customFormat="1" ht="24.2" customHeight="1">
      <c r="A990" s="34"/>
      <c r="B990" s="35"/>
      <c r="C990" s="192" t="s">
        <v>3916</v>
      </c>
      <c r="D990" s="192" t="s">
        <v>274</v>
      </c>
      <c r="E990" s="193" t="s">
        <v>9125</v>
      </c>
      <c r="F990" s="194" t="s">
        <v>9126</v>
      </c>
      <c r="G990" s="195" t="s">
        <v>952</v>
      </c>
      <c r="H990" s="196">
        <v>1</v>
      </c>
      <c r="I990" s="197"/>
      <c r="J990" s="198">
        <f>ROUND(I990*H990,2)</f>
        <v>0</v>
      </c>
      <c r="K990" s="194" t="s">
        <v>278</v>
      </c>
      <c r="L990" s="39"/>
      <c r="M990" s="199" t="s">
        <v>1</v>
      </c>
      <c r="N990" s="200" t="s">
        <v>41</v>
      </c>
      <c r="O990" s="71"/>
      <c r="P990" s="201">
        <f>O990*H990</f>
        <v>0</v>
      </c>
      <c r="Q990" s="201">
        <v>0</v>
      </c>
      <c r="R990" s="201">
        <f>Q990*H990</f>
        <v>0</v>
      </c>
      <c r="S990" s="201">
        <v>0</v>
      </c>
      <c r="T990" s="202">
        <f>S990*H990</f>
        <v>0</v>
      </c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R990" s="203" t="s">
        <v>358</v>
      </c>
      <c r="AT990" s="203" t="s">
        <v>274</v>
      </c>
      <c r="AU990" s="203" t="s">
        <v>84</v>
      </c>
      <c r="AY990" s="17" t="s">
        <v>272</v>
      </c>
      <c r="BE990" s="204">
        <f>IF(N990="základní",J990,0)</f>
        <v>0</v>
      </c>
      <c r="BF990" s="204">
        <f>IF(N990="snížená",J990,0)</f>
        <v>0</v>
      </c>
      <c r="BG990" s="204">
        <f>IF(N990="zákl. přenesená",J990,0)</f>
        <v>0</v>
      </c>
      <c r="BH990" s="204">
        <f>IF(N990="sníž. přenesená",J990,0)</f>
        <v>0</v>
      </c>
      <c r="BI990" s="204">
        <f>IF(N990="nulová",J990,0)</f>
        <v>0</v>
      </c>
      <c r="BJ990" s="17" t="s">
        <v>16</v>
      </c>
      <c r="BK990" s="204">
        <f>ROUND(I990*H990,2)</f>
        <v>0</v>
      </c>
      <c r="BL990" s="17" t="s">
        <v>358</v>
      </c>
      <c r="BM990" s="203" t="s">
        <v>9561</v>
      </c>
    </row>
    <row r="991" spans="1:65" s="2" customFormat="1" ht="11.25">
      <c r="A991" s="34"/>
      <c r="B991" s="35"/>
      <c r="C991" s="36"/>
      <c r="D991" s="205" t="s">
        <v>281</v>
      </c>
      <c r="E991" s="36"/>
      <c r="F991" s="206" t="s">
        <v>9128</v>
      </c>
      <c r="G991" s="36"/>
      <c r="H991" s="36"/>
      <c r="I991" s="207"/>
      <c r="J991" s="36"/>
      <c r="K991" s="36"/>
      <c r="L991" s="39"/>
      <c r="M991" s="208"/>
      <c r="N991" s="209"/>
      <c r="O991" s="71"/>
      <c r="P991" s="71"/>
      <c r="Q991" s="71"/>
      <c r="R991" s="71"/>
      <c r="S991" s="71"/>
      <c r="T991" s="72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T991" s="17" t="s">
        <v>281</v>
      </c>
      <c r="AU991" s="17" t="s">
        <v>84</v>
      </c>
    </row>
    <row r="992" spans="1:65" s="2" customFormat="1" ht="37.9" customHeight="1">
      <c r="A992" s="34"/>
      <c r="B992" s="35"/>
      <c r="C992" s="232" t="s">
        <v>3940</v>
      </c>
      <c r="D992" s="232" t="s">
        <v>394</v>
      </c>
      <c r="E992" s="233" t="s">
        <v>9039</v>
      </c>
      <c r="F992" s="234" t="s">
        <v>9040</v>
      </c>
      <c r="G992" s="235" t="s">
        <v>5242</v>
      </c>
      <c r="H992" s="236">
        <v>2</v>
      </c>
      <c r="I992" s="237"/>
      <c r="J992" s="238">
        <f>ROUND(I992*H992,2)</f>
        <v>0</v>
      </c>
      <c r="K992" s="234" t="s">
        <v>1</v>
      </c>
      <c r="L992" s="239"/>
      <c r="M992" s="240" t="s">
        <v>1</v>
      </c>
      <c r="N992" s="241" t="s">
        <v>41</v>
      </c>
      <c r="O992" s="71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203" t="s">
        <v>2738</v>
      </c>
      <c r="AT992" s="203" t="s">
        <v>394</v>
      </c>
      <c r="AU992" s="203" t="s">
        <v>84</v>
      </c>
      <c r="AY992" s="17" t="s">
        <v>272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17" t="s">
        <v>16</v>
      </c>
      <c r="BK992" s="204">
        <f>ROUND(I992*H992,2)</f>
        <v>0</v>
      </c>
      <c r="BL992" s="17" t="s">
        <v>765</v>
      </c>
      <c r="BM992" s="203" t="s">
        <v>9562</v>
      </c>
    </row>
    <row r="993" spans="1:65" s="14" customFormat="1" ht="11.25">
      <c r="B993" s="221"/>
      <c r="C993" s="222"/>
      <c r="D993" s="212" t="s">
        <v>283</v>
      </c>
      <c r="E993" s="223" t="s">
        <v>1</v>
      </c>
      <c r="F993" s="224" t="s">
        <v>84</v>
      </c>
      <c r="G993" s="222"/>
      <c r="H993" s="225">
        <v>2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283</v>
      </c>
      <c r="AU993" s="231" t="s">
        <v>84</v>
      </c>
      <c r="AV993" s="14" t="s">
        <v>84</v>
      </c>
      <c r="AW993" s="14" t="s">
        <v>32</v>
      </c>
      <c r="AX993" s="14" t="s">
        <v>76</v>
      </c>
      <c r="AY993" s="231" t="s">
        <v>272</v>
      </c>
    </row>
    <row r="994" spans="1:65" s="2" customFormat="1" ht="33" customHeight="1">
      <c r="A994" s="34"/>
      <c r="B994" s="35"/>
      <c r="C994" s="192" t="s">
        <v>3953</v>
      </c>
      <c r="D994" s="192" t="s">
        <v>274</v>
      </c>
      <c r="E994" s="193" t="s">
        <v>9042</v>
      </c>
      <c r="F994" s="194" t="s">
        <v>9043</v>
      </c>
      <c r="G994" s="195" t="s">
        <v>952</v>
      </c>
      <c r="H994" s="196">
        <v>2</v>
      </c>
      <c r="I994" s="197"/>
      <c r="J994" s="198">
        <f>ROUND(I994*H994,2)</f>
        <v>0</v>
      </c>
      <c r="K994" s="194" t="s">
        <v>278</v>
      </c>
      <c r="L994" s="39"/>
      <c r="M994" s="199" t="s">
        <v>1</v>
      </c>
      <c r="N994" s="200" t="s">
        <v>41</v>
      </c>
      <c r="O994" s="71"/>
      <c r="P994" s="201">
        <f>O994*H994</f>
        <v>0</v>
      </c>
      <c r="Q994" s="201">
        <v>0</v>
      </c>
      <c r="R994" s="201">
        <f>Q994*H994</f>
        <v>0</v>
      </c>
      <c r="S994" s="201">
        <v>0</v>
      </c>
      <c r="T994" s="202">
        <f>S994*H994</f>
        <v>0</v>
      </c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R994" s="203" t="s">
        <v>765</v>
      </c>
      <c r="AT994" s="203" t="s">
        <v>274</v>
      </c>
      <c r="AU994" s="203" t="s">
        <v>84</v>
      </c>
      <c r="AY994" s="17" t="s">
        <v>272</v>
      </c>
      <c r="BE994" s="204">
        <f>IF(N994="základní",J994,0)</f>
        <v>0</v>
      </c>
      <c r="BF994" s="204">
        <f>IF(N994="snížená",J994,0)</f>
        <v>0</v>
      </c>
      <c r="BG994" s="204">
        <f>IF(N994="zákl. přenesená",J994,0)</f>
        <v>0</v>
      </c>
      <c r="BH994" s="204">
        <f>IF(N994="sníž. přenesená",J994,0)</f>
        <v>0</v>
      </c>
      <c r="BI994" s="204">
        <f>IF(N994="nulová",J994,0)</f>
        <v>0</v>
      </c>
      <c r="BJ994" s="17" t="s">
        <v>16</v>
      </c>
      <c r="BK994" s="204">
        <f>ROUND(I994*H994,2)</f>
        <v>0</v>
      </c>
      <c r="BL994" s="17" t="s">
        <v>765</v>
      </c>
      <c r="BM994" s="203" t="s">
        <v>9563</v>
      </c>
    </row>
    <row r="995" spans="1:65" s="2" customFormat="1" ht="11.25">
      <c r="A995" s="34"/>
      <c r="B995" s="35"/>
      <c r="C995" s="36"/>
      <c r="D995" s="205" t="s">
        <v>281</v>
      </c>
      <c r="E995" s="36"/>
      <c r="F995" s="206" t="s">
        <v>9045</v>
      </c>
      <c r="G995" s="36"/>
      <c r="H995" s="36"/>
      <c r="I995" s="207"/>
      <c r="J995" s="36"/>
      <c r="K995" s="36"/>
      <c r="L995" s="39"/>
      <c r="M995" s="208"/>
      <c r="N995" s="209"/>
      <c r="O995" s="71"/>
      <c r="P995" s="71"/>
      <c r="Q995" s="71"/>
      <c r="R995" s="71"/>
      <c r="S995" s="71"/>
      <c r="T995" s="72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T995" s="17" t="s">
        <v>281</v>
      </c>
      <c r="AU995" s="17" t="s">
        <v>84</v>
      </c>
    </row>
    <row r="996" spans="1:65" s="2" customFormat="1" ht="24.2" customHeight="1">
      <c r="A996" s="34"/>
      <c r="B996" s="35"/>
      <c r="C996" s="232" t="s">
        <v>3959</v>
      </c>
      <c r="D996" s="232" t="s">
        <v>394</v>
      </c>
      <c r="E996" s="233" t="s">
        <v>9388</v>
      </c>
      <c r="F996" s="234" t="s">
        <v>9389</v>
      </c>
      <c r="G996" s="235" t="s">
        <v>5242</v>
      </c>
      <c r="H996" s="236">
        <v>1</v>
      </c>
      <c r="I996" s="237"/>
      <c r="J996" s="238">
        <f>ROUND(I996*H996,2)</f>
        <v>0</v>
      </c>
      <c r="K996" s="234" t="s">
        <v>1</v>
      </c>
      <c r="L996" s="239"/>
      <c r="M996" s="240" t="s">
        <v>1</v>
      </c>
      <c r="N996" s="241" t="s">
        <v>41</v>
      </c>
      <c r="O996" s="71"/>
      <c r="P996" s="201">
        <f>O996*H996</f>
        <v>0</v>
      </c>
      <c r="Q996" s="201">
        <v>0</v>
      </c>
      <c r="R996" s="201">
        <f>Q996*H996</f>
        <v>0</v>
      </c>
      <c r="S996" s="201">
        <v>0</v>
      </c>
      <c r="T996" s="202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203" t="s">
        <v>1541</v>
      </c>
      <c r="AT996" s="203" t="s">
        <v>394</v>
      </c>
      <c r="AU996" s="203" t="s">
        <v>84</v>
      </c>
      <c r="AY996" s="17" t="s">
        <v>272</v>
      </c>
      <c r="BE996" s="204">
        <f>IF(N996="základní",J996,0)</f>
        <v>0</v>
      </c>
      <c r="BF996" s="204">
        <f>IF(N996="snížená",J996,0)</f>
        <v>0</v>
      </c>
      <c r="BG996" s="204">
        <f>IF(N996="zákl. přenesená",J996,0)</f>
        <v>0</v>
      </c>
      <c r="BH996" s="204">
        <f>IF(N996="sníž. přenesená",J996,0)</f>
        <v>0</v>
      </c>
      <c r="BI996" s="204">
        <f>IF(N996="nulová",J996,0)</f>
        <v>0</v>
      </c>
      <c r="BJ996" s="17" t="s">
        <v>16</v>
      </c>
      <c r="BK996" s="204">
        <f>ROUND(I996*H996,2)</f>
        <v>0</v>
      </c>
      <c r="BL996" s="17" t="s">
        <v>1541</v>
      </c>
      <c r="BM996" s="203" t="s">
        <v>9564</v>
      </c>
    </row>
    <row r="997" spans="1:65" s="14" customFormat="1" ht="11.25">
      <c r="B997" s="221"/>
      <c r="C997" s="222"/>
      <c r="D997" s="212" t="s">
        <v>283</v>
      </c>
      <c r="E997" s="223" t="s">
        <v>1</v>
      </c>
      <c r="F997" s="224" t="s">
        <v>16</v>
      </c>
      <c r="G997" s="222"/>
      <c r="H997" s="225">
        <v>1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AT997" s="231" t="s">
        <v>283</v>
      </c>
      <c r="AU997" s="231" t="s">
        <v>84</v>
      </c>
      <c r="AV997" s="14" t="s">
        <v>84</v>
      </c>
      <c r="AW997" s="14" t="s">
        <v>32</v>
      </c>
      <c r="AX997" s="14" t="s">
        <v>76</v>
      </c>
      <c r="AY997" s="231" t="s">
        <v>272</v>
      </c>
    </row>
    <row r="998" spans="1:65" s="2" customFormat="1" ht="24.2" customHeight="1">
      <c r="A998" s="34"/>
      <c r="B998" s="35"/>
      <c r="C998" s="192" t="s">
        <v>3966</v>
      </c>
      <c r="D998" s="192" t="s">
        <v>274</v>
      </c>
      <c r="E998" s="193" t="s">
        <v>9049</v>
      </c>
      <c r="F998" s="194" t="s">
        <v>9050</v>
      </c>
      <c r="G998" s="195" t="s">
        <v>952</v>
      </c>
      <c r="H998" s="196">
        <v>1</v>
      </c>
      <c r="I998" s="197"/>
      <c r="J998" s="198">
        <f>ROUND(I998*H998,2)</f>
        <v>0</v>
      </c>
      <c r="K998" s="194" t="s">
        <v>278</v>
      </c>
      <c r="L998" s="39"/>
      <c r="M998" s="199" t="s">
        <v>1</v>
      </c>
      <c r="N998" s="200" t="s">
        <v>41</v>
      </c>
      <c r="O998" s="71"/>
      <c r="P998" s="201">
        <f>O998*H998</f>
        <v>0</v>
      </c>
      <c r="Q998" s="201">
        <v>0</v>
      </c>
      <c r="R998" s="201">
        <f>Q998*H998</f>
        <v>0</v>
      </c>
      <c r="S998" s="201">
        <v>0</v>
      </c>
      <c r="T998" s="202">
        <f>S998*H998</f>
        <v>0</v>
      </c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R998" s="203" t="s">
        <v>358</v>
      </c>
      <c r="AT998" s="203" t="s">
        <v>274</v>
      </c>
      <c r="AU998" s="203" t="s">
        <v>84</v>
      </c>
      <c r="AY998" s="17" t="s">
        <v>272</v>
      </c>
      <c r="BE998" s="204">
        <f>IF(N998="základní",J998,0)</f>
        <v>0</v>
      </c>
      <c r="BF998" s="204">
        <f>IF(N998="snížená",J998,0)</f>
        <v>0</v>
      </c>
      <c r="BG998" s="204">
        <f>IF(N998="zákl. přenesená",J998,0)</f>
        <v>0</v>
      </c>
      <c r="BH998" s="204">
        <f>IF(N998="sníž. přenesená",J998,0)</f>
        <v>0</v>
      </c>
      <c r="BI998" s="204">
        <f>IF(N998="nulová",J998,0)</f>
        <v>0</v>
      </c>
      <c r="BJ998" s="17" t="s">
        <v>16</v>
      </c>
      <c r="BK998" s="204">
        <f>ROUND(I998*H998,2)</f>
        <v>0</v>
      </c>
      <c r="BL998" s="17" t="s">
        <v>358</v>
      </c>
      <c r="BM998" s="203" t="s">
        <v>9565</v>
      </c>
    </row>
    <row r="999" spans="1:65" s="2" customFormat="1" ht="11.25">
      <c r="A999" s="34"/>
      <c r="B999" s="35"/>
      <c r="C999" s="36"/>
      <c r="D999" s="205" t="s">
        <v>281</v>
      </c>
      <c r="E999" s="36"/>
      <c r="F999" s="206" t="s">
        <v>9052</v>
      </c>
      <c r="G999" s="36"/>
      <c r="H999" s="36"/>
      <c r="I999" s="207"/>
      <c r="J999" s="36"/>
      <c r="K999" s="36"/>
      <c r="L999" s="39"/>
      <c r="M999" s="208"/>
      <c r="N999" s="209"/>
      <c r="O999" s="71"/>
      <c r="P999" s="71"/>
      <c r="Q999" s="71"/>
      <c r="R999" s="71"/>
      <c r="S999" s="71"/>
      <c r="T999" s="72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T999" s="17" t="s">
        <v>281</v>
      </c>
      <c r="AU999" s="17" t="s">
        <v>84</v>
      </c>
    </row>
    <row r="1000" spans="1:65" s="2" customFormat="1" ht="33" customHeight="1">
      <c r="A1000" s="34"/>
      <c r="B1000" s="35"/>
      <c r="C1000" s="232" t="s">
        <v>3974</v>
      </c>
      <c r="D1000" s="232" t="s">
        <v>394</v>
      </c>
      <c r="E1000" s="233" t="s">
        <v>9133</v>
      </c>
      <c r="F1000" s="234" t="s">
        <v>9134</v>
      </c>
      <c r="G1000" s="235" t="s">
        <v>5242</v>
      </c>
      <c r="H1000" s="236">
        <v>1</v>
      </c>
      <c r="I1000" s="237"/>
      <c r="J1000" s="238">
        <f>ROUND(I1000*H1000,2)</f>
        <v>0</v>
      </c>
      <c r="K1000" s="234" t="s">
        <v>1</v>
      </c>
      <c r="L1000" s="239"/>
      <c r="M1000" s="240" t="s">
        <v>1</v>
      </c>
      <c r="N1000" s="241" t="s">
        <v>41</v>
      </c>
      <c r="O1000" s="71"/>
      <c r="P1000" s="201">
        <f>O1000*H1000</f>
        <v>0</v>
      </c>
      <c r="Q1000" s="201">
        <v>0</v>
      </c>
      <c r="R1000" s="201">
        <f>Q1000*H1000</f>
        <v>0</v>
      </c>
      <c r="S1000" s="201">
        <v>0</v>
      </c>
      <c r="T1000" s="202">
        <f>S1000*H1000</f>
        <v>0</v>
      </c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R1000" s="203" t="s">
        <v>1541</v>
      </c>
      <c r="AT1000" s="203" t="s">
        <v>394</v>
      </c>
      <c r="AU1000" s="203" t="s">
        <v>84</v>
      </c>
      <c r="AY1000" s="17" t="s">
        <v>272</v>
      </c>
      <c r="BE1000" s="204">
        <f>IF(N1000="základní",J1000,0)</f>
        <v>0</v>
      </c>
      <c r="BF1000" s="204">
        <f>IF(N1000="snížená",J1000,0)</f>
        <v>0</v>
      </c>
      <c r="BG1000" s="204">
        <f>IF(N1000="zákl. přenesená",J1000,0)</f>
        <v>0</v>
      </c>
      <c r="BH1000" s="204">
        <f>IF(N1000="sníž. přenesená",J1000,0)</f>
        <v>0</v>
      </c>
      <c r="BI1000" s="204">
        <f>IF(N1000="nulová",J1000,0)</f>
        <v>0</v>
      </c>
      <c r="BJ1000" s="17" t="s">
        <v>16</v>
      </c>
      <c r="BK1000" s="204">
        <f>ROUND(I1000*H1000,2)</f>
        <v>0</v>
      </c>
      <c r="BL1000" s="17" t="s">
        <v>1541</v>
      </c>
      <c r="BM1000" s="203" t="s">
        <v>9566</v>
      </c>
    </row>
    <row r="1001" spans="1:65" s="14" customFormat="1" ht="11.25">
      <c r="B1001" s="221"/>
      <c r="C1001" s="222"/>
      <c r="D1001" s="212" t="s">
        <v>283</v>
      </c>
      <c r="E1001" s="223" t="s">
        <v>1</v>
      </c>
      <c r="F1001" s="224" t="s">
        <v>16</v>
      </c>
      <c r="G1001" s="222"/>
      <c r="H1001" s="225">
        <v>1</v>
      </c>
      <c r="I1001" s="226"/>
      <c r="J1001" s="222"/>
      <c r="K1001" s="222"/>
      <c r="L1001" s="227"/>
      <c r="M1001" s="228"/>
      <c r="N1001" s="229"/>
      <c r="O1001" s="229"/>
      <c r="P1001" s="229"/>
      <c r="Q1001" s="229"/>
      <c r="R1001" s="229"/>
      <c r="S1001" s="229"/>
      <c r="T1001" s="230"/>
      <c r="AT1001" s="231" t="s">
        <v>283</v>
      </c>
      <c r="AU1001" s="231" t="s">
        <v>84</v>
      </c>
      <c r="AV1001" s="14" t="s">
        <v>84</v>
      </c>
      <c r="AW1001" s="14" t="s">
        <v>32</v>
      </c>
      <c r="AX1001" s="14" t="s">
        <v>76</v>
      </c>
      <c r="AY1001" s="231" t="s">
        <v>272</v>
      </c>
    </row>
    <row r="1002" spans="1:65" s="2" customFormat="1" ht="24.2" customHeight="1">
      <c r="A1002" s="34"/>
      <c r="B1002" s="35"/>
      <c r="C1002" s="192" t="s">
        <v>3979</v>
      </c>
      <c r="D1002" s="192" t="s">
        <v>274</v>
      </c>
      <c r="E1002" s="193" t="s">
        <v>9136</v>
      </c>
      <c r="F1002" s="194" t="s">
        <v>9137</v>
      </c>
      <c r="G1002" s="195" t="s">
        <v>952</v>
      </c>
      <c r="H1002" s="196">
        <v>1</v>
      </c>
      <c r="I1002" s="197"/>
      <c r="J1002" s="198">
        <f>ROUND(I1002*H1002,2)</f>
        <v>0</v>
      </c>
      <c r="K1002" s="194" t="s">
        <v>278</v>
      </c>
      <c r="L1002" s="39"/>
      <c r="M1002" s="199" t="s">
        <v>1</v>
      </c>
      <c r="N1002" s="200" t="s">
        <v>41</v>
      </c>
      <c r="O1002" s="71"/>
      <c r="P1002" s="201">
        <f>O1002*H1002</f>
        <v>0</v>
      </c>
      <c r="Q1002" s="201">
        <v>0</v>
      </c>
      <c r="R1002" s="201">
        <f>Q1002*H1002</f>
        <v>0</v>
      </c>
      <c r="S1002" s="201">
        <v>0</v>
      </c>
      <c r="T1002" s="202">
        <f>S1002*H1002</f>
        <v>0</v>
      </c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R1002" s="203" t="s">
        <v>765</v>
      </c>
      <c r="AT1002" s="203" t="s">
        <v>274</v>
      </c>
      <c r="AU1002" s="203" t="s">
        <v>84</v>
      </c>
      <c r="AY1002" s="17" t="s">
        <v>272</v>
      </c>
      <c r="BE1002" s="204">
        <f>IF(N1002="základní",J1002,0)</f>
        <v>0</v>
      </c>
      <c r="BF1002" s="204">
        <f>IF(N1002="snížená",J1002,0)</f>
        <v>0</v>
      </c>
      <c r="BG1002" s="204">
        <f>IF(N1002="zákl. přenesená",J1002,0)</f>
        <v>0</v>
      </c>
      <c r="BH1002" s="204">
        <f>IF(N1002="sníž. přenesená",J1002,0)</f>
        <v>0</v>
      </c>
      <c r="BI1002" s="204">
        <f>IF(N1002="nulová",J1002,0)</f>
        <v>0</v>
      </c>
      <c r="BJ1002" s="17" t="s">
        <v>16</v>
      </c>
      <c r="BK1002" s="204">
        <f>ROUND(I1002*H1002,2)</f>
        <v>0</v>
      </c>
      <c r="BL1002" s="17" t="s">
        <v>765</v>
      </c>
      <c r="BM1002" s="203" t="s">
        <v>9567</v>
      </c>
    </row>
    <row r="1003" spans="1:65" s="2" customFormat="1" ht="11.25">
      <c r="A1003" s="34"/>
      <c r="B1003" s="35"/>
      <c r="C1003" s="36"/>
      <c r="D1003" s="205" t="s">
        <v>281</v>
      </c>
      <c r="E1003" s="36"/>
      <c r="F1003" s="206" t="s">
        <v>9139</v>
      </c>
      <c r="G1003" s="36"/>
      <c r="H1003" s="36"/>
      <c r="I1003" s="207"/>
      <c r="J1003" s="36"/>
      <c r="K1003" s="36"/>
      <c r="L1003" s="39"/>
      <c r="M1003" s="208"/>
      <c r="N1003" s="209"/>
      <c r="O1003" s="71"/>
      <c r="P1003" s="71"/>
      <c r="Q1003" s="71"/>
      <c r="R1003" s="71"/>
      <c r="S1003" s="71"/>
      <c r="T1003" s="72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T1003" s="17" t="s">
        <v>281</v>
      </c>
      <c r="AU1003" s="17" t="s">
        <v>84</v>
      </c>
    </row>
    <row r="1004" spans="1:65" s="2" customFormat="1" ht="37.9" customHeight="1">
      <c r="A1004" s="34"/>
      <c r="B1004" s="35"/>
      <c r="C1004" s="232" t="s">
        <v>3983</v>
      </c>
      <c r="D1004" s="232" t="s">
        <v>394</v>
      </c>
      <c r="E1004" s="233" t="s">
        <v>8959</v>
      </c>
      <c r="F1004" s="234" t="s">
        <v>8960</v>
      </c>
      <c r="G1004" s="235" t="s">
        <v>5242</v>
      </c>
      <c r="H1004" s="236">
        <v>1</v>
      </c>
      <c r="I1004" s="237"/>
      <c r="J1004" s="238">
        <f>ROUND(I1004*H1004,2)</f>
        <v>0</v>
      </c>
      <c r="K1004" s="234" t="s">
        <v>1</v>
      </c>
      <c r="L1004" s="239"/>
      <c r="M1004" s="240" t="s">
        <v>1</v>
      </c>
      <c r="N1004" s="241" t="s">
        <v>41</v>
      </c>
      <c r="O1004" s="71"/>
      <c r="P1004" s="201">
        <f>O1004*H1004</f>
        <v>0</v>
      </c>
      <c r="Q1004" s="201">
        <v>0</v>
      </c>
      <c r="R1004" s="201">
        <f>Q1004*H1004</f>
        <v>0</v>
      </c>
      <c r="S1004" s="201">
        <v>0</v>
      </c>
      <c r="T1004" s="202">
        <f>S1004*H1004</f>
        <v>0</v>
      </c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R1004" s="203" t="s">
        <v>2738</v>
      </c>
      <c r="AT1004" s="203" t="s">
        <v>394</v>
      </c>
      <c r="AU1004" s="203" t="s">
        <v>84</v>
      </c>
      <c r="AY1004" s="17" t="s">
        <v>272</v>
      </c>
      <c r="BE1004" s="204">
        <f>IF(N1004="základní",J1004,0)</f>
        <v>0</v>
      </c>
      <c r="BF1004" s="204">
        <f>IF(N1004="snížená",J1004,0)</f>
        <v>0</v>
      </c>
      <c r="BG1004" s="204">
        <f>IF(N1004="zákl. přenesená",J1004,0)</f>
        <v>0</v>
      </c>
      <c r="BH1004" s="204">
        <f>IF(N1004="sníž. přenesená",J1004,0)</f>
        <v>0</v>
      </c>
      <c r="BI1004" s="204">
        <f>IF(N1004="nulová",J1004,0)</f>
        <v>0</v>
      </c>
      <c r="BJ1004" s="17" t="s">
        <v>16</v>
      </c>
      <c r="BK1004" s="204">
        <f>ROUND(I1004*H1004,2)</f>
        <v>0</v>
      </c>
      <c r="BL1004" s="17" t="s">
        <v>765</v>
      </c>
      <c r="BM1004" s="203" t="s">
        <v>9568</v>
      </c>
    </row>
    <row r="1005" spans="1:65" s="14" customFormat="1" ht="11.25">
      <c r="B1005" s="221"/>
      <c r="C1005" s="222"/>
      <c r="D1005" s="212" t="s">
        <v>283</v>
      </c>
      <c r="E1005" s="223" t="s">
        <v>1</v>
      </c>
      <c r="F1005" s="224" t="s">
        <v>16</v>
      </c>
      <c r="G1005" s="222"/>
      <c r="H1005" s="225">
        <v>1</v>
      </c>
      <c r="I1005" s="226"/>
      <c r="J1005" s="222"/>
      <c r="K1005" s="222"/>
      <c r="L1005" s="227"/>
      <c r="M1005" s="228"/>
      <c r="N1005" s="229"/>
      <c r="O1005" s="229"/>
      <c r="P1005" s="229"/>
      <c r="Q1005" s="229"/>
      <c r="R1005" s="229"/>
      <c r="S1005" s="229"/>
      <c r="T1005" s="230"/>
      <c r="AT1005" s="231" t="s">
        <v>283</v>
      </c>
      <c r="AU1005" s="231" t="s">
        <v>84</v>
      </c>
      <c r="AV1005" s="14" t="s">
        <v>84</v>
      </c>
      <c r="AW1005" s="14" t="s">
        <v>32</v>
      </c>
      <c r="AX1005" s="14" t="s">
        <v>76</v>
      </c>
      <c r="AY1005" s="231" t="s">
        <v>272</v>
      </c>
    </row>
    <row r="1006" spans="1:65" s="2" customFormat="1" ht="16.5" customHeight="1">
      <c r="A1006" s="34"/>
      <c r="B1006" s="35"/>
      <c r="C1006" s="232" t="s">
        <v>3988</v>
      </c>
      <c r="D1006" s="232" t="s">
        <v>394</v>
      </c>
      <c r="E1006" s="233" t="s">
        <v>9569</v>
      </c>
      <c r="F1006" s="234" t="s">
        <v>9570</v>
      </c>
      <c r="G1006" s="235" t="s">
        <v>5242</v>
      </c>
      <c r="H1006" s="236">
        <v>1</v>
      </c>
      <c r="I1006" s="237"/>
      <c r="J1006" s="238">
        <f>ROUND(I1006*H1006,2)</f>
        <v>0</v>
      </c>
      <c r="K1006" s="234" t="s">
        <v>1</v>
      </c>
      <c r="L1006" s="239"/>
      <c r="M1006" s="240" t="s">
        <v>1</v>
      </c>
      <c r="N1006" s="241" t="s">
        <v>41</v>
      </c>
      <c r="O1006" s="71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3" t="s">
        <v>2738</v>
      </c>
      <c r="AT1006" s="203" t="s">
        <v>394</v>
      </c>
      <c r="AU1006" s="203" t="s">
        <v>84</v>
      </c>
      <c r="AY1006" s="17" t="s">
        <v>272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7" t="s">
        <v>16</v>
      </c>
      <c r="BK1006" s="204">
        <f>ROUND(I1006*H1006,2)</f>
        <v>0</v>
      </c>
      <c r="BL1006" s="17" t="s">
        <v>765</v>
      </c>
      <c r="BM1006" s="203" t="s">
        <v>9571</v>
      </c>
    </row>
    <row r="1007" spans="1:65" s="14" customFormat="1" ht="11.25">
      <c r="B1007" s="221"/>
      <c r="C1007" s="222"/>
      <c r="D1007" s="212" t="s">
        <v>283</v>
      </c>
      <c r="E1007" s="223" t="s">
        <v>1</v>
      </c>
      <c r="F1007" s="224" t="s">
        <v>16</v>
      </c>
      <c r="G1007" s="222"/>
      <c r="H1007" s="225">
        <v>1</v>
      </c>
      <c r="I1007" s="226"/>
      <c r="J1007" s="222"/>
      <c r="K1007" s="222"/>
      <c r="L1007" s="227"/>
      <c r="M1007" s="228"/>
      <c r="N1007" s="229"/>
      <c r="O1007" s="229"/>
      <c r="P1007" s="229"/>
      <c r="Q1007" s="229"/>
      <c r="R1007" s="229"/>
      <c r="S1007" s="229"/>
      <c r="T1007" s="230"/>
      <c r="AT1007" s="231" t="s">
        <v>283</v>
      </c>
      <c r="AU1007" s="231" t="s">
        <v>84</v>
      </c>
      <c r="AV1007" s="14" t="s">
        <v>84</v>
      </c>
      <c r="AW1007" s="14" t="s">
        <v>32</v>
      </c>
      <c r="AX1007" s="14" t="s">
        <v>76</v>
      </c>
      <c r="AY1007" s="231" t="s">
        <v>272</v>
      </c>
    </row>
    <row r="1008" spans="1:65" s="2" customFormat="1" ht="16.5" customHeight="1">
      <c r="A1008" s="34"/>
      <c r="B1008" s="35"/>
      <c r="C1008" s="232" t="s">
        <v>3996</v>
      </c>
      <c r="D1008" s="232" t="s">
        <v>394</v>
      </c>
      <c r="E1008" s="233" t="s">
        <v>9572</v>
      </c>
      <c r="F1008" s="234" t="s">
        <v>9573</v>
      </c>
      <c r="G1008" s="235" t="s">
        <v>5242</v>
      </c>
      <c r="H1008" s="236">
        <v>1</v>
      </c>
      <c r="I1008" s="237"/>
      <c r="J1008" s="238">
        <f>ROUND(I1008*H1008,2)</f>
        <v>0</v>
      </c>
      <c r="K1008" s="234" t="s">
        <v>1</v>
      </c>
      <c r="L1008" s="239"/>
      <c r="M1008" s="240" t="s">
        <v>1</v>
      </c>
      <c r="N1008" s="241" t="s">
        <v>41</v>
      </c>
      <c r="O1008" s="71"/>
      <c r="P1008" s="201">
        <f>O1008*H1008</f>
        <v>0</v>
      </c>
      <c r="Q1008" s="201">
        <v>0</v>
      </c>
      <c r="R1008" s="201">
        <f>Q1008*H1008</f>
        <v>0</v>
      </c>
      <c r="S1008" s="201">
        <v>0</v>
      </c>
      <c r="T1008" s="202">
        <f>S1008*H1008</f>
        <v>0</v>
      </c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R1008" s="203" t="s">
        <v>2738</v>
      </c>
      <c r="AT1008" s="203" t="s">
        <v>394</v>
      </c>
      <c r="AU1008" s="203" t="s">
        <v>84</v>
      </c>
      <c r="AY1008" s="17" t="s">
        <v>272</v>
      </c>
      <c r="BE1008" s="204">
        <f>IF(N1008="základní",J1008,0)</f>
        <v>0</v>
      </c>
      <c r="BF1008" s="204">
        <f>IF(N1008="snížená",J1008,0)</f>
        <v>0</v>
      </c>
      <c r="BG1008" s="204">
        <f>IF(N1008="zákl. přenesená",J1008,0)</f>
        <v>0</v>
      </c>
      <c r="BH1008" s="204">
        <f>IF(N1008="sníž. přenesená",J1008,0)</f>
        <v>0</v>
      </c>
      <c r="BI1008" s="204">
        <f>IF(N1008="nulová",J1008,0)</f>
        <v>0</v>
      </c>
      <c r="BJ1008" s="17" t="s">
        <v>16</v>
      </c>
      <c r="BK1008" s="204">
        <f>ROUND(I1008*H1008,2)</f>
        <v>0</v>
      </c>
      <c r="BL1008" s="17" t="s">
        <v>765</v>
      </c>
      <c r="BM1008" s="203" t="s">
        <v>9574</v>
      </c>
    </row>
    <row r="1009" spans="1:65" s="14" customFormat="1" ht="11.25">
      <c r="B1009" s="221"/>
      <c r="C1009" s="222"/>
      <c r="D1009" s="212" t="s">
        <v>283</v>
      </c>
      <c r="E1009" s="223" t="s">
        <v>1</v>
      </c>
      <c r="F1009" s="224" t="s">
        <v>16</v>
      </c>
      <c r="G1009" s="222"/>
      <c r="H1009" s="225">
        <v>1</v>
      </c>
      <c r="I1009" s="226"/>
      <c r="J1009" s="222"/>
      <c r="K1009" s="222"/>
      <c r="L1009" s="227"/>
      <c r="M1009" s="228"/>
      <c r="N1009" s="229"/>
      <c r="O1009" s="229"/>
      <c r="P1009" s="229"/>
      <c r="Q1009" s="229"/>
      <c r="R1009" s="229"/>
      <c r="S1009" s="229"/>
      <c r="T1009" s="230"/>
      <c r="AT1009" s="231" t="s">
        <v>283</v>
      </c>
      <c r="AU1009" s="231" t="s">
        <v>84</v>
      </c>
      <c r="AV1009" s="14" t="s">
        <v>84</v>
      </c>
      <c r="AW1009" s="14" t="s">
        <v>32</v>
      </c>
      <c r="AX1009" s="14" t="s">
        <v>76</v>
      </c>
      <c r="AY1009" s="231" t="s">
        <v>272</v>
      </c>
    </row>
    <row r="1010" spans="1:65" s="2" customFormat="1" ht="24.2" customHeight="1">
      <c r="A1010" s="34"/>
      <c r="B1010" s="35"/>
      <c r="C1010" s="192" t="s">
        <v>3999</v>
      </c>
      <c r="D1010" s="192" t="s">
        <v>274</v>
      </c>
      <c r="E1010" s="193" t="s">
        <v>8835</v>
      </c>
      <c r="F1010" s="194" t="s">
        <v>8836</v>
      </c>
      <c r="G1010" s="195" t="s">
        <v>952</v>
      </c>
      <c r="H1010" s="196">
        <v>1</v>
      </c>
      <c r="I1010" s="197"/>
      <c r="J1010" s="198">
        <f>ROUND(I1010*H1010,2)</f>
        <v>0</v>
      </c>
      <c r="K1010" s="194" t="s">
        <v>278</v>
      </c>
      <c r="L1010" s="39"/>
      <c r="M1010" s="199" t="s">
        <v>1</v>
      </c>
      <c r="N1010" s="200" t="s">
        <v>41</v>
      </c>
      <c r="O1010" s="71"/>
      <c r="P1010" s="201">
        <f>O1010*H1010</f>
        <v>0</v>
      </c>
      <c r="Q1010" s="201">
        <v>0</v>
      </c>
      <c r="R1010" s="201">
        <f>Q1010*H1010</f>
        <v>0</v>
      </c>
      <c r="S1010" s="201">
        <v>0</v>
      </c>
      <c r="T1010" s="202">
        <f>S1010*H1010</f>
        <v>0</v>
      </c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R1010" s="203" t="s">
        <v>765</v>
      </c>
      <c r="AT1010" s="203" t="s">
        <v>274</v>
      </c>
      <c r="AU1010" s="203" t="s">
        <v>84</v>
      </c>
      <c r="AY1010" s="17" t="s">
        <v>272</v>
      </c>
      <c r="BE1010" s="204">
        <f>IF(N1010="základní",J1010,0)</f>
        <v>0</v>
      </c>
      <c r="BF1010" s="204">
        <f>IF(N1010="snížená",J1010,0)</f>
        <v>0</v>
      </c>
      <c r="BG1010" s="204">
        <f>IF(N1010="zákl. přenesená",J1010,0)</f>
        <v>0</v>
      </c>
      <c r="BH1010" s="204">
        <f>IF(N1010="sníž. přenesená",J1010,0)</f>
        <v>0</v>
      </c>
      <c r="BI1010" s="204">
        <f>IF(N1010="nulová",J1010,0)</f>
        <v>0</v>
      </c>
      <c r="BJ1010" s="17" t="s">
        <v>16</v>
      </c>
      <c r="BK1010" s="204">
        <f>ROUND(I1010*H1010,2)</f>
        <v>0</v>
      </c>
      <c r="BL1010" s="17" t="s">
        <v>765</v>
      </c>
      <c r="BM1010" s="203" t="s">
        <v>9575</v>
      </c>
    </row>
    <row r="1011" spans="1:65" s="2" customFormat="1" ht="11.25">
      <c r="A1011" s="34"/>
      <c r="B1011" s="35"/>
      <c r="C1011" s="36"/>
      <c r="D1011" s="205" t="s">
        <v>281</v>
      </c>
      <c r="E1011" s="36"/>
      <c r="F1011" s="206" t="s">
        <v>8838</v>
      </c>
      <c r="G1011" s="36"/>
      <c r="H1011" s="36"/>
      <c r="I1011" s="207"/>
      <c r="J1011" s="36"/>
      <c r="K1011" s="36"/>
      <c r="L1011" s="39"/>
      <c r="M1011" s="208"/>
      <c r="N1011" s="209"/>
      <c r="O1011" s="71"/>
      <c r="P1011" s="71"/>
      <c r="Q1011" s="71"/>
      <c r="R1011" s="71"/>
      <c r="S1011" s="71"/>
      <c r="T1011" s="72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T1011" s="17" t="s">
        <v>281</v>
      </c>
      <c r="AU1011" s="17" t="s">
        <v>84</v>
      </c>
    </row>
    <row r="1012" spans="1:65" s="2" customFormat="1" ht="24.2" customHeight="1">
      <c r="A1012" s="34"/>
      <c r="B1012" s="35"/>
      <c r="C1012" s="232" t="s">
        <v>4007</v>
      </c>
      <c r="D1012" s="232" t="s">
        <v>394</v>
      </c>
      <c r="E1012" s="233" t="s">
        <v>9147</v>
      </c>
      <c r="F1012" s="234" t="s">
        <v>9148</v>
      </c>
      <c r="G1012" s="235" t="s">
        <v>5242</v>
      </c>
      <c r="H1012" s="236">
        <v>4</v>
      </c>
      <c r="I1012" s="237"/>
      <c r="J1012" s="238">
        <f>ROUND(I1012*H1012,2)</f>
        <v>0</v>
      </c>
      <c r="K1012" s="234" t="s">
        <v>1</v>
      </c>
      <c r="L1012" s="239"/>
      <c r="M1012" s="240" t="s">
        <v>1</v>
      </c>
      <c r="N1012" s="241" t="s">
        <v>41</v>
      </c>
      <c r="O1012" s="71"/>
      <c r="P1012" s="201">
        <f>O1012*H1012</f>
        <v>0</v>
      </c>
      <c r="Q1012" s="201">
        <v>0</v>
      </c>
      <c r="R1012" s="201">
        <f>Q1012*H1012</f>
        <v>0</v>
      </c>
      <c r="S1012" s="201">
        <v>0</v>
      </c>
      <c r="T1012" s="202">
        <f>S1012*H1012</f>
        <v>0</v>
      </c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R1012" s="203" t="s">
        <v>1541</v>
      </c>
      <c r="AT1012" s="203" t="s">
        <v>394</v>
      </c>
      <c r="AU1012" s="203" t="s">
        <v>84</v>
      </c>
      <c r="AY1012" s="17" t="s">
        <v>272</v>
      </c>
      <c r="BE1012" s="204">
        <f>IF(N1012="základní",J1012,0)</f>
        <v>0</v>
      </c>
      <c r="BF1012" s="204">
        <f>IF(N1012="snížená",J1012,0)</f>
        <v>0</v>
      </c>
      <c r="BG1012" s="204">
        <f>IF(N1012="zákl. přenesená",J1012,0)</f>
        <v>0</v>
      </c>
      <c r="BH1012" s="204">
        <f>IF(N1012="sníž. přenesená",J1012,0)</f>
        <v>0</v>
      </c>
      <c r="BI1012" s="204">
        <f>IF(N1012="nulová",J1012,0)</f>
        <v>0</v>
      </c>
      <c r="BJ1012" s="17" t="s">
        <v>16</v>
      </c>
      <c r="BK1012" s="204">
        <f>ROUND(I1012*H1012,2)</f>
        <v>0</v>
      </c>
      <c r="BL1012" s="17" t="s">
        <v>1541</v>
      </c>
      <c r="BM1012" s="203" t="s">
        <v>9576</v>
      </c>
    </row>
    <row r="1013" spans="1:65" s="14" customFormat="1" ht="11.25">
      <c r="B1013" s="221"/>
      <c r="C1013" s="222"/>
      <c r="D1013" s="212" t="s">
        <v>283</v>
      </c>
      <c r="E1013" s="223" t="s">
        <v>1</v>
      </c>
      <c r="F1013" s="224" t="s">
        <v>279</v>
      </c>
      <c r="G1013" s="222"/>
      <c r="H1013" s="225">
        <v>4</v>
      </c>
      <c r="I1013" s="226"/>
      <c r="J1013" s="222"/>
      <c r="K1013" s="222"/>
      <c r="L1013" s="227"/>
      <c r="M1013" s="228"/>
      <c r="N1013" s="229"/>
      <c r="O1013" s="229"/>
      <c r="P1013" s="229"/>
      <c r="Q1013" s="229"/>
      <c r="R1013" s="229"/>
      <c r="S1013" s="229"/>
      <c r="T1013" s="230"/>
      <c r="AT1013" s="231" t="s">
        <v>283</v>
      </c>
      <c r="AU1013" s="231" t="s">
        <v>84</v>
      </c>
      <c r="AV1013" s="14" t="s">
        <v>84</v>
      </c>
      <c r="AW1013" s="14" t="s">
        <v>32</v>
      </c>
      <c r="AX1013" s="14" t="s">
        <v>76</v>
      </c>
      <c r="AY1013" s="231" t="s">
        <v>272</v>
      </c>
    </row>
    <row r="1014" spans="1:65" s="2" customFormat="1" ht="24.2" customHeight="1">
      <c r="A1014" s="34"/>
      <c r="B1014" s="35"/>
      <c r="C1014" s="232" t="s">
        <v>4012</v>
      </c>
      <c r="D1014" s="232" t="s">
        <v>394</v>
      </c>
      <c r="E1014" s="233" t="s">
        <v>9577</v>
      </c>
      <c r="F1014" s="234" t="s">
        <v>9578</v>
      </c>
      <c r="G1014" s="235" t="s">
        <v>5242</v>
      </c>
      <c r="H1014" s="236">
        <v>1</v>
      </c>
      <c r="I1014" s="237"/>
      <c r="J1014" s="238">
        <f>ROUND(I1014*H1014,2)</f>
        <v>0</v>
      </c>
      <c r="K1014" s="234" t="s">
        <v>1</v>
      </c>
      <c r="L1014" s="239"/>
      <c r="M1014" s="240" t="s">
        <v>1</v>
      </c>
      <c r="N1014" s="241" t="s">
        <v>41</v>
      </c>
      <c r="O1014" s="71"/>
      <c r="P1014" s="201">
        <f>O1014*H1014</f>
        <v>0</v>
      </c>
      <c r="Q1014" s="201">
        <v>0</v>
      </c>
      <c r="R1014" s="201">
        <f>Q1014*H1014</f>
        <v>0</v>
      </c>
      <c r="S1014" s="201">
        <v>0</v>
      </c>
      <c r="T1014" s="202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203" t="s">
        <v>1541</v>
      </c>
      <c r="AT1014" s="203" t="s">
        <v>394</v>
      </c>
      <c r="AU1014" s="203" t="s">
        <v>84</v>
      </c>
      <c r="AY1014" s="17" t="s">
        <v>272</v>
      </c>
      <c r="BE1014" s="204">
        <f>IF(N1014="základní",J1014,0)</f>
        <v>0</v>
      </c>
      <c r="BF1014" s="204">
        <f>IF(N1014="snížená",J1014,0)</f>
        <v>0</v>
      </c>
      <c r="BG1014" s="204">
        <f>IF(N1014="zákl. přenesená",J1014,0)</f>
        <v>0</v>
      </c>
      <c r="BH1014" s="204">
        <f>IF(N1014="sníž. přenesená",J1014,0)</f>
        <v>0</v>
      </c>
      <c r="BI1014" s="204">
        <f>IF(N1014="nulová",J1014,0)</f>
        <v>0</v>
      </c>
      <c r="BJ1014" s="17" t="s">
        <v>16</v>
      </c>
      <c r="BK1014" s="204">
        <f>ROUND(I1014*H1014,2)</f>
        <v>0</v>
      </c>
      <c r="BL1014" s="17" t="s">
        <v>1541</v>
      </c>
      <c r="BM1014" s="203" t="s">
        <v>9579</v>
      </c>
    </row>
    <row r="1015" spans="1:65" s="14" customFormat="1" ht="11.25">
      <c r="B1015" s="221"/>
      <c r="C1015" s="222"/>
      <c r="D1015" s="212" t="s">
        <v>283</v>
      </c>
      <c r="E1015" s="223" t="s">
        <v>1</v>
      </c>
      <c r="F1015" s="224" t="s">
        <v>16</v>
      </c>
      <c r="G1015" s="222"/>
      <c r="H1015" s="225">
        <v>1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283</v>
      </c>
      <c r="AU1015" s="231" t="s">
        <v>84</v>
      </c>
      <c r="AV1015" s="14" t="s">
        <v>84</v>
      </c>
      <c r="AW1015" s="14" t="s">
        <v>32</v>
      </c>
      <c r="AX1015" s="14" t="s">
        <v>76</v>
      </c>
      <c r="AY1015" s="231" t="s">
        <v>272</v>
      </c>
    </row>
    <row r="1016" spans="1:65" s="2" customFormat="1" ht="24.2" customHeight="1">
      <c r="A1016" s="34"/>
      <c r="B1016" s="35"/>
      <c r="C1016" s="232" t="s">
        <v>4017</v>
      </c>
      <c r="D1016" s="232" t="s">
        <v>394</v>
      </c>
      <c r="E1016" s="233" t="s">
        <v>9072</v>
      </c>
      <c r="F1016" s="234" t="s">
        <v>9073</v>
      </c>
      <c r="G1016" s="235" t="s">
        <v>5242</v>
      </c>
      <c r="H1016" s="236">
        <v>2</v>
      </c>
      <c r="I1016" s="237"/>
      <c r="J1016" s="238">
        <f>ROUND(I1016*H1016,2)</f>
        <v>0</v>
      </c>
      <c r="K1016" s="234" t="s">
        <v>1</v>
      </c>
      <c r="L1016" s="239"/>
      <c r="M1016" s="240" t="s">
        <v>1</v>
      </c>
      <c r="N1016" s="241" t="s">
        <v>41</v>
      </c>
      <c r="O1016" s="71"/>
      <c r="P1016" s="201">
        <f>O1016*H1016</f>
        <v>0</v>
      </c>
      <c r="Q1016" s="201">
        <v>0</v>
      </c>
      <c r="R1016" s="201">
        <f>Q1016*H1016</f>
        <v>0</v>
      </c>
      <c r="S1016" s="201">
        <v>0</v>
      </c>
      <c r="T1016" s="202">
        <f>S1016*H1016</f>
        <v>0</v>
      </c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R1016" s="203" t="s">
        <v>1541</v>
      </c>
      <c r="AT1016" s="203" t="s">
        <v>394</v>
      </c>
      <c r="AU1016" s="203" t="s">
        <v>84</v>
      </c>
      <c r="AY1016" s="17" t="s">
        <v>272</v>
      </c>
      <c r="BE1016" s="204">
        <f>IF(N1016="základní",J1016,0)</f>
        <v>0</v>
      </c>
      <c r="BF1016" s="204">
        <f>IF(N1016="snížená",J1016,0)</f>
        <v>0</v>
      </c>
      <c r="BG1016" s="204">
        <f>IF(N1016="zákl. přenesená",J1016,0)</f>
        <v>0</v>
      </c>
      <c r="BH1016" s="204">
        <f>IF(N1016="sníž. přenesená",J1016,0)</f>
        <v>0</v>
      </c>
      <c r="BI1016" s="204">
        <f>IF(N1016="nulová",J1016,0)</f>
        <v>0</v>
      </c>
      <c r="BJ1016" s="17" t="s">
        <v>16</v>
      </c>
      <c r="BK1016" s="204">
        <f>ROUND(I1016*H1016,2)</f>
        <v>0</v>
      </c>
      <c r="BL1016" s="17" t="s">
        <v>1541</v>
      </c>
      <c r="BM1016" s="203" t="s">
        <v>9580</v>
      </c>
    </row>
    <row r="1017" spans="1:65" s="14" customFormat="1" ht="11.25">
      <c r="B1017" s="221"/>
      <c r="C1017" s="222"/>
      <c r="D1017" s="212" t="s">
        <v>283</v>
      </c>
      <c r="E1017" s="223" t="s">
        <v>1</v>
      </c>
      <c r="F1017" s="224" t="s">
        <v>84</v>
      </c>
      <c r="G1017" s="222"/>
      <c r="H1017" s="225">
        <v>2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283</v>
      </c>
      <c r="AU1017" s="231" t="s">
        <v>84</v>
      </c>
      <c r="AV1017" s="14" t="s">
        <v>84</v>
      </c>
      <c r="AW1017" s="14" t="s">
        <v>32</v>
      </c>
      <c r="AX1017" s="14" t="s">
        <v>76</v>
      </c>
      <c r="AY1017" s="231" t="s">
        <v>272</v>
      </c>
    </row>
    <row r="1018" spans="1:65" s="2" customFormat="1" ht="24.2" customHeight="1">
      <c r="A1018" s="34"/>
      <c r="B1018" s="35"/>
      <c r="C1018" s="232" t="s">
        <v>4022</v>
      </c>
      <c r="D1018" s="232" t="s">
        <v>394</v>
      </c>
      <c r="E1018" s="233" t="s">
        <v>9581</v>
      </c>
      <c r="F1018" s="234" t="s">
        <v>9582</v>
      </c>
      <c r="G1018" s="235" t="s">
        <v>5242</v>
      </c>
      <c r="H1018" s="236">
        <v>1</v>
      </c>
      <c r="I1018" s="237"/>
      <c r="J1018" s="238">
        <f>ROUND(I1018*H1018,2)</f>
        <v>0</v>
      </c>
      <c r="K1018" s="234" t="s">
        <v>1</v>
      </c>
      <c r="L1018" s="239"/>
      <c r="M1018" s="240" t="s">
        <v>1</v>
      </c>
      <c r="N1018" s="241" t="s">
        <v>41</v>
      </c>
      <c r="O1018" s="71"/>
      <c r="P1018" s="201">
        <f>O1018*H1018</f>
        <v>0</v>
      </c>
      <c r="Q1018" s="201">
        <v>0</v>
      </c>
      <c r="R1018" s="201">
        <f>Q1018*H1018</f>
        <v>0</v>
      </c>
      <c r="S1018" s="201">
        <v>0</v>
      </c>
      <c r="T1018" s="202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203" t="s">
        <v>1541</v>
      </c>
      <c r="AT1018" s="203" t="s">
        <v>394</v>
      </c>
      <c r="AU1018" s="203" t="s">
        <v>84</v>
      </c>
      <c r="AY1018" s="17" t="s">
        <v>272</v>
      </c>
      <c r="BE1018" s="204">
        <f>IF(N1018="základní",J1018,0)</f>
        <v>0</v>
      </c>
      <c r="BF1018" s="204">
        <f>IF(N1018="snížená",J1018,0)</f>
        <v>0</v>
      </c>
      <c r="BG1018" s="204">
        <f>IF(N1018="zákl. přenesená",J1018,0)</f>
        <v>0</v>
      </c>
      <c r="BH1018" s="204">
        <f>IF(N1018="sníž. přenesená",J1018,0)</f>
        <v>0</v>
      </c>
      <c r="BI1018" s="204">
        <f>IF(N1018="nulová",J1018,0)</f>
        <v>0</v>
      </c>
      <c r="BJ1018" s="17" t="s">
        <v>16</v>
      </c>
      <c r="BK1018" s="204">
        <f>ROUND(I1018*H1018,2)</f>
        <v>0</v>
      </c>
      <c r="BL1018" s="17" t="s">
        <v>1541</v>
      </c>
      <c r="BM1018" s="203" t="s">
        <v>9583</v>
      </c>
    </row>
    <row r="1019" spans="1:65" s="14" customFormat="1" ht="11.25">
      <c r="B1019" s="221"/>
      <c r="C1019" s="222"/>
      <c r="D1019" s="212" t="s">
        <v>283</v>
      </c>
      <c r="E1019" s="223" t="s">
        <v>1</v>
      </c>
      <c r="F1019" s="224" t="s">
        <v>16</v>
      </c>
      <c r="G1019" s="222"/>
      <c r="H1019" s="225">
        <v>1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AT1019" s="231" t="s">
        <v>283</v>
      </c>
      <c r="AU1019" s="231" t="s">
        <v>84</v>
      </c>
      <c r="AV1019" s="14" t="s">
        <v>84</v>
      </c>
      <c r="AW1019" s="14" t="s">
        <v>32</v>
      </c>
      <c r="AX1019" s="14" t="s">
        <v>76</v>
      </c>
      <c r="AY1019" s="231" t="s">
        <v>272</v>
      </c>
    </row>
    <row r="1020" spans="1:65" s="2" customFormat="1" ht="24.2" customHeight="1">
      <c r="A1020" s="34"/>
      <c r="B1020" s="35"/>
      <c r="C1020" s="232" t="s">
        <v>4028</v>
      </c>
      <c r="D1020" s="232" t="s">
        <v>394</v>
      </c>
      <c r="E1020" s="233" t="s">
        <v>9584</v>
      </c>
      <c r="F1020" s="234" t="s">
        <v>9585</v>
      </c>
      <c r="G1020" s="235" t="s">
        <v>5242</v>
      </c>
      <c r="H1020" s="236">
        <v>2</v>
      </c>
      <c r="I1020" s="237"/>
      <c r="J1020" s="238">
        <f>ROUND(I1020*H1020,2)</f>
        <v>0</v>
      </c>
      <c r="K1020" s="234" t="s">
        <v>1</v>
      </c>
      <c r="L1020" s="239"/>
      <c r="M1020" s="240" t="s">
        <v>1</v>
      </c>
      <c r="N1020" s="241" t="s">
        <v>41</v>
      </c>
      <c r="O1020" s="71"/>
      <c r="P1020" s="201">
        <f>O1020*H1020</f>
        <v>0</v>
      </c>
      <c r="Q1020" s="201">
        <v>0</v>
      </c>
      <c r="R1020" s="201">
        <f>Q1020*H1020</f>
        <v>0</v>
      </c>
      <c r="S1020" s="201">
        <v>0</v>
      </c>
      <c r="T1020" s="202">
        <f>S1020*H1020</f>
        <v>0</v>
      </c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R1020" s="203" t="s">
        <v>1541</v>
      </c>
      <c r="AT1020" s="203" t="s">
        <v>394</v>
      </c>
      <c r="AU1020" s="203" t="s">
        <v>84</v>
      </c>
      <c r="AY1020" s="17" t="s">
        <v>272</v>
      </c>
      <c r="BE1020" s="204">
        <f>IF(N1020="základní",J1020,0)</f>
        <v>0</v>
      </c>
      <c r="BF1020" s="204">
        <f>IF(N1020="snížená",J1020,0)</f>
        <v>0</v>
      </c>
      <c r="BG1020" s="204">
        <f>IF(N1020="zákl. přenesená",J1020,0)</f>
        <v>0</v>
      </c>
      <c r="BH1020" s="204">
        <f>IF(N1020="sníž. přenesená",J1020,0)</f>
        <v>0</v>
      </c>
      <c r="BI1020" s="204">
        <f>IF(N1020="nulová",J1020,0)</f>
        <v>0</v>
      </c>
      <c r="BJ1020" s="17" t="s">
        <v>16</v>
      </c>
      <c r="BK1020" s="204">
        <f>ROUND(I1020*H1020,2)</f>
        <v>0</v>
      </c>
      <c r="BL1020" s="17" t="s">
        <v>1541</v>
      </c>
      <c r="BM1020" s="203" t="s">
        <v>9586</v>
      </c>
    </row>
    <row r="1021" spans="1:65" s="14" customFormat="1" ht="11.25">
      <c r="B1021" s="221"/>
      <c r="C1021" s="222"/>
      <c r="D1021" s="212" t="s">
        <v>283</v>
      </c>
      <c r="E1021" s="223" t="s">
        <v>1</v>
      </c>
      <c r="F1021" s="224" t="s">
        <v>84</v>
      </c>
      <c r="G1021" s="222"/>
      <c r="H1021" s="225">
        <v>2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AT1021" s="231" t="s">
        <v>283</v>
      </c>
      <c r="AU1021" s="231" t="s">
        <v>84</v>
      </c>
      <c r="AV1021" s="14" t="s">
        <v>84</v>
      </c>
      <c r="AW1021" s="14" t="s">
        <v>32</v>
      </c>
      <c r="AX1021" s="14" t="s">
        <v>76</v>
      </c>
      <c r="AY1021" s="231" t="s">
        <v>272</v>
      </c>
    </row>
    <row r="1022" spans="1:65" s="2" customFormat="1" ht="24.2" customHeight="1">
      <c r="A1022" s="34"/>
      <c r="B1022" s="35"/>
      <c r="C1022" s="192" t="s">
        <v>4033</v>
      </c>
      <c r="D1022" s="192" t="s">
        <v>274</v>
      </c>
      <c r="E1022" s="193" t="s">
        <v>9082</v>
      </c>
      <c r="F1022" s="194" t="s">
        <v>9083</v>
      </c>
      <c r="G1022" s="195" t="s">
        <v>952</v>
      </c>
      <c r="H1022" s="196">
        <v>10</v>
      </c>
      <c r="I1022" s="197"/>
      <c r="J1022" s="198">
        <f>ROUND(I1022*H1022,2)</f>
        <v>0</v>
      </c>
      <c r="K1022" s="194" t="s">
        <v>278</v>
      </c>
      <c r="L1022" s="39"/>
      <c r="M1022" s="199" t="s">
        <v>1</v>
      </c>
      <c r="N1022" s="200" t="s">
        <v>41</v>
      </c>
      <c r="O1022" s="71"/>
      <c r="P1022" s="201">
        <f>O1022*H1022</f>
        <v>0</v>
      </c>
      <c r="Q1022" s="201">
        <v>0</v>
      </c>
      <c r="R1022" s="201">
        <f>Q1022*H1022</f>
        <v>0</v>
      </c>
      <c r="S1022" s="201">
        <v>0</v>
      </c>
      <c r="T1022" s="202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203" t="s">
        <v>765</v>
      </c>
      <c r="AT1022" s="203" t="s">
        <v>274</v>
      </c>
      <c r="AU1022" s="203" t="s">
        <v>84</v>
      </c>
      <c r="AY1022" s="17" t="s">
        <v>272</v>
      </c>
      <c r="BE1022" s="204">
        <f>IF(N1022="základní",J1022,0)</f>
        <v>0</v>
      </c>
      <c r="BF1022" s="204">
        <f>IF(N1022="snížená",J1022,0)</f>
        <v>0</v>
      </c>
      <c r="BG1022" s="204">
        <f>IF(N1022="zákl. přenesená",J1022,0)</f>
        <v>0</v>
      </c>
      <c r="BH1022" s="204">
        <f>IF(N1022="sníž. přenesená",J1022,0)</f>
        <v>0</v>
      </c>
      <c r="BI1022" s="204">
        <f>IF(N1022="nulová",J1022,0)</f>
        <v>0</v>
      </c>
      <c r="BJ1022" s="17" t="s">
        <v>16</v>
      </c>
      <c r="BK1022" s="204">
        <f>ROUND(I1022*H1022,2)</f>
        <v>0</v>
      </c>
      <c r="BL1022" s="17" t="s">
        <v>765</v>
      </c>
      <c r="BM1022" s="203" t="s">
        <v>9587</v>
      </c>
    </row>
    <row r="1023" spans="1:65" s="2" customFormat="1" ht="11.25">
      <c r="A1023" s="34"/>
      <c r="B1023" s="35"/>
      <c r="C1023" s="36"/>
      <c r="D1023" s="205" t="s">
        <v>281</v>
      </c>
      <c r="E1023" s="36"/>
      <c r="F1023" s="206" t="s">
        <v>9085</v>
      </c>
      <c r="G1023" s="36"/>
      <c r="H1023" s="36"/>
      <c r="I1023" s="207"/>
      <c r="J1023" s="36"/>
      <c r="K1023" s="36"/>
      <c r="L1023" s="39"/>
      <c r="M1023" s="208"/>
      <c r="N1023" s="209"/>
      <c r="O1023" s="71"/>
      <c r="P1023" s="71"/>
      <c r="Q1023" s="71"/>
      <c r="R1023" s="71"/>
      <c r="S1023" s="71"/>
      <c r="T1023" s="72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7" t="s">
        <v>281</v>
      </c>
      <c r="AU1023" s="17" t="s">
        <v>84</v>
      </c>
    </row>
    <row r="1024" spans="1:65" s="2" customFormat="1" ht="24.2" customHeight="1">
      <c r="A1024" s="34"/>
      <c r="B1024" s="35"/>
      <c r="C1024" s="232" t="s">
        <v>4038</v>
      </c>
      <c r="D1024" s="232" t="s">
        <v>394</v>
      </c>
      <c r="E1024" s="233" t="s">
        <v>9158</v>
      </c>
      <c r="F1024" s="234" t="s">
        <v>9159</v>
      </c>
      <c r="G1024" s="235" t="s">
        <v>5242</v>
      </c>
      <c r="H1024" s="236">
        <v>1</v>
      </c>
      <c r="I1024" s="237"/>
      <c r="J1024" s="238">
        <f>ROUND(I1024*H1024,2)</f>
        <v>0</v>
      </c>
      <c r="K1024" s="234" t="s">
        <v>1</v>
      </c>
      <c r="L1024" s="239"/>
      <c r="M1024" s="240" t="s">
        <v>1</v>
      </c>
      <c r="N1024" s="241" t="s">
        <v>41</v>
      </c>
      <c r="O1024" s="71"/>
      <c r="P1024" s="201">
        <f>O1024*H1024</f>
        <v>0</v>
      </c>
      <c r="Q1024" s="201">
        <v>0</v>
      </c>
      <c r="R1024" s="201">
        <f>Q1024*H1024</f>
        <v>0</v>
      </c>
      <c r="S1024" s="201">
        <v>0</v>
      </c>
      <c r="T1024" s="202">
        <f>S1024*H1024</f>
        <v>0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203" t="s">
        <v>1541</v>
      </c>
      <c r="AT1024" s="203" t="s">
        <v>394</v>
      </c>
      <c r="AU1024" s="203" t="s">
        <v>84</v>
      </c>
      <c r="AY1024" s="17" t="s">
        <v>272</v>
      </c>
      <c r="BE1024" s="204">
        <f>IF(N1024="základní",J1024,0)</f>
        <v>0</v>
      </c>
      <c r="BF1024" s="204">
        <f>IF(N1024="snížená",J1024,0)</f>
        <v>0</v>
      </c>
      <c r="BG1024" s="204">
        <f>IF(N1024="zákl. přenesená",J1024,0)</f>
        <v>0</v>
      </c>
      <c r="BH1024" s="204">
        <f>IF(N1024="sníž. přenesená",J1024,0)</f>
        <v>0</v>
      </c>
      <c r="BI1024" s="204">
        <f>IF(N1024="nulová",J1024,0)</f>
        <v>0</v>
      </c>
      <c r="BJ1024" s="17" t="s">
        <v>16</v>
      </c>
      <c r="BK1024" s="204">
        <f>ROUND(I1024*H1024,2)</f>
        <v>0</v>
      </c>
      <c r="BL1024" s="17" t="s">
        <v>1541</v>
      </c>
      <c r="BM1024" s="203" t="s">
        <v>9588</v>
      </c>
    </row>
    <row r="1025" spans="1:65" s="14" customFormat="1" ht="11.25">
      <c r="B1025" s="221"/>
      <c r="C1025" s="222"/>
      <c r="D1025" s="212" t="s">
        <v>283</v>
      </c>
      <c r="E1025" s="223" t="s">
        <v>1</v>
      </c>
      <c r="F1025" s="224" t="s">
        <v>16</v>
      </c>
      <c r="G1025" s="222"/>
      <c r="H1025" s="225">
        <v>1</v>
      </c>
      <c r="I1025" s="226"/>
      <c r="J1025" s="222"/>
      <c r="K1025" s="222"/>
      <c r="L1025" s="227"/>
      <c r="M1025" s="228"/>
      <c r="N1025" s="229"/>
      <c r="O1025" s="229"/>
      <c r="P1025" s="229"/>
      <c r="Q1025" s="229"/>
      <c r="R1025" s="229"/>
      <c r="S1025" s="229"/>
      <c r="T1025" s="230"/>
      <c r="AT1025" s="231" t="s">
        <v>283</v>
      </c>
      <c r="AU1025" s="231" t="s">
        <v>84</v>
      </c>
      <c r="AV1025" s="14" t="s">
        <v>84</v>
      </c>
      <c r="AW1025" s="14" t="s">
        <v>32</v>
      </c>
      <c r="AX1025" s="14" t="s">
        <v>76</v>
      </c>
      <c r="AY1025" s="231" t="s">
        <v>272</v>
      </c>
    </row>
    <row r="1026" spans="1:65" s="2" customFormat="1" ht="24.2" customHeight="1">
      <c r="A1026" s="34"/>
      <c r="B1026" s="35"/>
      <c r="C1026" s="232" t="s">
        <v>4043</v>
      </c>
      <c r="D1026" s="232" t="s">
        <v>394</v>
      </c>
      <c r="E1026" s="233" t="s">
        <v>9589</v>
      </c>
      <c r="F1026" s="234" t="s">
        <v>9590</v>
      </c>
      <c r="G1026" s="235" t="s">
        <v>5242</v>
      </c>
      <c r="H1026" s="236">
        <v>4</v>
      </c>
      <c r="I1026" s="237"/>
      <c r="J1026" s="238">
        <f>ROUND(I1026*H1026,2)</f>
        <v>0</v>
      </c>
      <c r="K1026" s="234" t="s">
        <v>1</v>
      </c>
      <c r="L1026" s="239"/>
      <c r="M1026" s="240" t="s">
        <v>1</v>
      </c>
      <c r="N1026" s="241" t="s">
        <v>41</v>
      </c>
      <c r="O1026" s="71"/>
      <c r="P1026" s="201">
        <f>O1026*H1026</f>
        <v>0</v>
      </c>
      <c r="Q1026" s="201">
        <v>0</v>
      </c>
      <c r="R1026" s="201">
        <f>Q1026*H1026</f>
        <v>0</v>
      </c>
      <c r="S1026" s="201">
        <v>0</v>
      </c>
      <c r="T1026" s="202">
        <f>S1026*H1026</f>
        <v>0</v>
      </c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R1026" s="203" t="s">
        <v>1541</v>
      </c>
      <c r="AT1026" s="203" t="s">
        <v>394</v>
      </c>
      <c r="AU1026" s="203" t="s">
        <v>84</v>
      </c>
      <c r="AY1026" s="17" t="s">
        <v>272</v>
      </c>
      <c r="BE1026" s="204">
        <f>IF(N1026="základní",J1026,0)</f>
        <v>0</v>
      </c>
      <c r="BF1026" s="204">
        <f>IF(N1026="snížená",J1026,0)</f>
        <v>0</v>
      </c>
      <c r="BG1026" s="204">
        <f>IF(N1026="zákl. přenesená",J1026,0)</f>
        <v>0</v>
      </c>
      <c r="BH1026" s="204">
        <f>IF(N1026="sníž. přenesená",J1026,0)</f>
        <v>0</v>
      </c>
      <c r="BI1026" s="204">
        <f>IF(N1026="nulová",J1026,0)</f>
        <v>0</v>
      </c>
      <c r="BJ1026" s="17" t="s">
        <v>16</v>
      </c>
      <c r="BK1026" s="204">
        <f>ROUND(I1026*H1026,2)</f>
        <v>0</v>
      </c>
      <c r="BL1026" s="17" t="s">
        <v>1541</v>
      </c>
      <c r="BM1026" s="203" t="s">
        <v>9591</v>
      </c>
    </row>
    <row r="1027" spans="1:65" s="14" customFormat="1" ht="11.25">
      <c r="B1027" s="221"/>
      <c r="C1027" s="222"/>
      <c r="D1027" s="212" t="s">
        <v>283</v>
      </c>
      <c r="E1027" s="223" t="s">
        <v>1</v>
      </c>
      <c r="F1027" s="224" t="s">
        <v>279</v>
      </c>
      <c r="G1027" s="222"/>
      <c r="H1027" s="225">
        <v>4</v>
      </c>
      <c r="I1027" s="226"/>
      <c r="J1027" s="222"/>
      <c r="K1027" s="222"/>
      <c r="L1027" s="227"/>
      <c r="M1027" s="228"/>
      <c r="N1027" s="229"/>
      <c r="O1027" s="229"/>
      <c r="P1027" s="229"/>
      <c r="Q1027" s="229"/>
      <c r="R1027" s="229"/>
      <c r="S1027" s="229"/>
      <c r="T1027" s="230"/>
      <c r="AT1027" s="231" t="s">
        <v>283</v>
      </c>
      <c r="AU1027" s="231" t="s">
        <v>84</v>
      </c>
      <c r="AV1027" s="14" t="s">
        <v>84</v>
      </c>
      <c r="AW1027" s="14" t="s">
        <v>32</v>
      </c>
      <c r="AX1027" s="14" t="s">
        <v>76</v>
      </c>
      <c r="AY1027" s="231" t="s">
        <v>272</v>
      </c>
    </row>
    <row r="1028" spans="1:65" s="2" customFormat="1" ht="24.2" customHeight="1">
      <c r="A1028" s="34"/>
      <c r="B1028" s="35"/>
      <c r="C1028" s="232" t="s">
        <v>4049</v>
      </c>
      <c r="D1028" s="232" t="s">
        <v>394</v>
      </c>
      <c r="E1028" s="233" t="s">
        <v>9086</v>
      </c>
      <c r="F1028" s="234" t="s">
        <v>9087</v>
      </c>
      <c r="G1028" s="235" t="s">
        <v>5242</v>
      </c>
      <c r="H1028" s="236">
        <v>6</v>
      </c>
      <c r="I1028" s="237"/>
      <c r="J1028" s="238">
        <f>ROUND(I1028*H1028,2)</f>
        <v>0</v>
      </c>
      <c r="K1028" s="234" t="s">
        <v>1</v>
      </c>
      <c r="L1028" s="239"/>
      <c r="M1028" s="240" t="s">
        <v>1</v>
      </c>
      <c r="N1028" s="241" t="s">
        <v>41</v>
      </c>
      <c r="O1028" s="71"/>
      <c r="P1028" s="201">
        <f>O1028*H1028</f>
        <v>0</v>
      </c>
      <c r="Q1028" s="201">
        <v>0</v>
      </c>
      <c r="R1028" s="201">
        <f>Q1028*H1028</f>
        <v>0</v>
      </c>
      <c r="S1028" s="201">
        <v>0</v>
      </c>
      <c r="T1028" s="202">
        <f>S1028*H1028</f>
        <v>0</v>
      </c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R1028" s="203" t="s">
        <v>1541</v>
      </c>
      <c r="AT1028" s="203" t="s">
        <v>394</v>
      </c>
      <c r="AU1028" s="203" t="s">
        <v>84</v>
      </c>
      <c r="AY1028" s="17" t="s">
        <v>272</v>
      </c>
      <c r="BE1028" s="204">
        <f>IF(N1028="základní",J1028,0)</f>
        <v>0</v>
      </c>
      <c r="BF1028" s="204">
        <f>IF(N1028="snížená",J1028,0)</f>
        <v>0</v>
      </c>
      <c r="BG1028" s="204">
        <f>IF(N1028="zákl. přenesená",J1028,0)</f>
        <v>0</v>
      </c>
      <c r="BH1028" s="204">
        <f>IF(N1028="sníž. přenesená",J1028,0)</f>
        <v>0</v>
      </c>
      <c r="BI1028" s="204">
        <f>IF(N1028="nulová",J1028,0)</f>
        <v>0</v>
      </c>
      <c r="BJ1028" s="17" t="s">
        <v>16</v>
      </c>
      <c r="BK1028" s="204">
        <f>ROUND(I1028*H1028,2)</f>
        <v>0</v>
      </c>
      <c r="BL1028" s="17" t="s">
        <v>1541</v>
      </c>
      <c r="BM1028" s="203" t="s">
        <v>9592</v>
      </c>
    </row>
    <row r="1029" spans="1:65" s="14" customFormat="1" ht="11.25">
      <c r="B1029" s="221"/>
      <c r="C1029" s="222"/>
      <c r="D1029" s="212" t="s">
        <v>283</v>
      </c>
      <c r="E1029" s="223" t="s">
        <v>1</v>
      </c>
      <c r="F1029" s="224" t="s">
        <v>305</v>
      </c>
      <c r="G1029" s="222"/>
      <c r="H1029" s="225">
        <v>6</v>
      </c>
      <c r="I1029" s="226"/>
      <c r="J1029" s="222"/>
      <c r="K1029" s="222"/>
      <c r="L1029" s="227"/>
      <c r="M1029" s="228"/>
      <c r="N1029" s="229"/>
      <c r="O1029" s="229"/>
      <c r="P1029" s="229"/>
      <c r="Q1029" s="229"/>
      <c r="R1029" s="229"/>
      <c r="S1029" s="229"/>
      <c r="T1029" s="230"/>
      <c r="AT1029" s="231" t="s">
        <v>283</v>
      </c>
      <c r="AU1029" s="231" t="s">
        <v>84</v>
      </c>
      <c r="AV1029" s="14" t="s">
        <v>84</v>
      </c>
      <c r="AW1029" s="14" t="s">
        <v>32</v>
      </c>
      <c r="AX1029" s="14" t="s">
        <v>76</v>
      </c>
      <c r="AY1029" s="231" t="s">
        <v>272</v>
      </c>
    </row>
    <row r="1030" spans="1:65" s="2" customFormat="1" ht="24.2" customHeight="1">
      <c r="A1030" s="34"/>
      <c r="B1030" s="35"/>
      <c r="C1030" s="232" t="s">
        <v>4056</v>
      </c>
      <c r="D1030" s="232" t="s">
        <v>394</v>
      </c>
      <c r="E1030" s="233" t="s">
        <v>9584</v>
      </c>
      <c r="F1030" s="234" t="s">
        <v>9585</v>
      </c>
      <c r="G1030" s="235" t="s">
        <v>5242</v>
      </c>
      <c r="H1030" s="236">
        <v>3</v>
      </c>
      <c r="I1030" s="237"/>
      <c r="J1030" s="238">
        <f>ROUND(I1030*H1030,2)</f>
        <v>0</v>
      </c>
      <c r="K1030" s="234" t="s">
        <v>1</v>
      </c>
      <c r="L1030" s="239"/>
      <c r="M1030" s="240" t="s">
        <v>1</v>
      </c>
      <c r="N1030" s="241" t="s">
        <v>41</v>
      </c>
      <c r="O1030" s="71"/>
      <c r="P1030" s="201">
        <f>O1030*H1030</f>
        <v>0</v>
      </c>
      <c r="Q1030" s="201">
        <v>0</v>
      </c>
      <c r="R1030" s="201">
        <f>Q1030*H1030</f>
        <v>0</v>
      </c>
      <c r="S1030" s="201">
        <v>0</v>
      </c>
      <c r="T1030" s="202">
        <f>S1030*H1030</f>
        <v>0</v>
      </c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R1030" s="203" t="s">
        <v>1541</v>
      </c>
      <c r="AT1030" s="203" t="s">
        <v>394</v>
      </c>
      <c r="AU1030" s="203" t="s">
        <v>84</v>
      </c>
      <c r="AY1030" s="17" t="s">
        <v>272</v>
      </c>
      <c r="BE1030" s="204">
        <f>IF(N1030="základní",J1030,0)</f>
        <v>0</v>
      </c>
      <c r="BF1030" s="204">
        <f>IF(N1030="snížená",J1030,0)</f>
        <v>0</v>
      </c>
      <c r="BG1030" s="204">
        <f>IF(N1030="zákl. přenesená",J1030,0)</f>
        <v>0</v>
      </c>
      <c r="BH1030" s="204">
        <f>IF(N1030="sníž. přenesená",J1030,0)</f>
        <v>0</v>
      </c>
      <c r="BI1030" s="204">
        <f>IF(N1030="nulová",J1030,0)</f>
        <v>0</v>
      </c>
      <c r="BJ1030" s="17" t="s">
        <v>16</v>
      </c>
      <c r="BK1030" s="204">
        <f>ROUND(I1030*H1030,2)</f>
        <v>0</v>
      </c>
      <c r="BL1030" s="17" t="s">
        <v>1541</v>
      </c>
      <c r="BM1030" s="203" t="s">
        <v>9593</v>
      </c>
    </row>
    <row r="1031" spans="1:65" s="14" customFormat="1" ht="11.25">
      <c r="B1031" s="221"/>
      <c r="C1031" s="222"/>
      <c r="D1031" s="212" t="s">
        <v>283</v>
      </c>
      <c r="E1031" s="223" t="s">
        <v>1</v>
      </c>
      <c r="F1031" s="224" t="s">
        <v>291</v>
      </c>
      <c r="G1031" s="222"/>
      <c r="H1031" s="225">
        <v>3</v>
      </c>
      <c r="I1031" s="226"/>
      <c r="J1031" s="222"/>
      <c r="K1031" s="222"/>
      <c r="L1031" s="227"/>
      <c r="M1031" s="228"/>
      <c r="N1031" s="229"/>
      <c r="O1031" s="229"/>
      <c r="P1031" s="229"/>
      <c r="Q1031" s="229"/>
      <c r="R1031" s="229"/>
      <c r="S1031" s="229"/>
      <c r="T1031" s="230"/>
      <c r="AT1031" s="231" t="s">
        <v>283</v>
      </c>
      <c r="AU1031" s="231" t="s">
        <v>84</v>
      </c>
      <c r="AV1031" s="14" t="s">
        <v>84</v>
      </c>
      <c r="AW1031" s="14" t="s">
        <v>32</v>
      </c>
      <c r="AX1031" s="14" t="s">
        <v>76</v>
      </c>
      <c r="AY1031" s="231" t="s">
        <v>272</v>
      </c>
    </row>
    <row r="1032" spans="1:65" s="2" customFormat="1" ht="24.2" customHeight="1">
      <c r="A1032" s="34"/>
      <c r="B1032" s="35"/>
      <c r="C1032" s="192" t="s">
        <v>4063</v>
      </c>
      <c r="D1032" s="192" t="s">
        <v>274</v>
      </c>
      <c r="E1032" s="193" t="s">
        <v>9089</v>
      </c>
      <c r="F1032" s="194" t="s">
        <v>9090</v>
      </c>
      <c r="G1032" s="195" t="s">
        <v>952</v>
      </c>
      <c r="H1032" s="196">
        <v>14</v>
      </c>
      <c r="I1032" s="197"/>
      <c r="J1032" s="198">
        <f>ROUND(I1032*H1032,2)</f>
        <v>0</v>
      </c>
      <c r="K1032" s="194" t="s">
        <v>278</v>
      </c>
      <c r="L1032" s="39"/>
      <c r="M1032" s="199" t="s">
        <v>1</v>
      </c>
      <c r="N1032" s="200" t="s">
        <v>41</v>
      </c>
      <c r="O1032" s="71"/>
      <c r="P1032" s="201">
        <f>O1032*H1032</f>
        <v>0</v>
      </c>
      <c r="Q1032" s="201">
        <v>0</v>
      </c>
      <c r="R1032" s="201">
        <f>Q1032*H1032</f>
        <v>0</v>
      </c>
      <c r="S1032" s="201">
        <v>0</v>
      </c>
      <c r="T1032" s="202">
        <f>S1032*H1032</f>
        <v>0</v>
      </c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R1032" s="203" t="s">
        <v>765</v>
      </c>
      <c r="AT1032" s="203" t="s">
        <v>274</v>
      </c>
      <c r="AU1032" s="203" t="s">
        <v>84</v>
      </c>
      <c r="AY1032" s="17" t="s">
        <v>272</v>
      </c>
      <c r="BE1032" s="204">
        <f>IF(N1032="základní",J1032,0)</f>
        <v>0</v>
      </c>
      <c r="BF1032" s="204">
        <f>IF(N1032="snížená",J1032,0)</f>
        <v>0</v>
      </c>
      <c r="BG1032" s="204">
        <f>IF(N1032="zákl. přenesená",J1032,0)</f>
        <v>0</v>
      </c>
      <c r="BH1032" s="204">
        <f>IF(N1032="sníž. přenesená",J1032,0)</f>
        <v>0</v>
      </c>
      <c r="BI1032" s="204">
        <f>IF(N1032="nulová",J1032,0)</f>
        <v>0</v>
      </c>
      <c r="BJ1032" s="17" t="s">
        <v>16</v>
      </c>
      <c r="BK1032" s="204">
        <f>ROUND(I1032*H1032,2)</f>
        <v>0</v>
      </c>
      <c r="BL1032" s="17" t="s">
        <v>765</v>
      </c>
      <c r="BM1032" s="203" t="s">
        <v>9594</v>
      </c>
    </row>
    <row r="1033" spans="1:65" s="2" customFormat="1" ht="11.25">
      <c r="A1033" s="34"/>
      <c r="B1033" s="35"/>
      <c r="C1033" s="36"/>
      <c r="D1033" s="205" t="s">
        <v>281</v>
      </c>
      <c r="E1033" s="36"/>
      <c r="F1033" s="206" t="s">
        <v>9092</v>
      </c>
      <c r="G1033" s="36"/>
      <c r="H1033" s="36"/>
      <c r="I1033" s="207"/>
      <c r="J1033" s="36"/>
      <c r="K1033" s="36"/>
      <c r="L1033" s="39"/>
      <c r="M1033" s="208"/>
      <c r="N1033" s="209"/>
      <c r="O1033" s="71"/>
      <c r="P1033" s="71"/>
      <c r="Q1033" s="71"/>
      <c r="R1033" s="71"/>
      <c r="S1033" s="71"/>
      <c r="T1033" s="72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T1033" s="17" t="s">
        <v>281</v>
      </c>
      <c r="AU1033" s="17" t="s">
        <v>84</v>
      </c>
    </row>
    <row r="1034" spans="1:65" s="2" customFormat="1" ht="24.2" customHeight="1">
      <c r="A1034" s="34"/>
      <c r="B1034" s="35"/>
      <c r="C1034" s="232" t="s">
        <v>4068</v>
      </c>
      <c r="D1034" s="232" t="s">
        <v>394</v>
      </c>
      <c r="E1034" s="233" t="s">
        <v>9595</v>
      </c>
      <c r="F1034" s="234" t="s">
        <v>9596</v>
      </c>
      <c r="G1034" s="235" t="s">
        <v>5242</v>
      </c>
      <c r="H1034" s="236">
        <v>1</v>
      </c>
      <c r="I1034" s="237"/>
      <c r="J1034" s="238">
        <f>ROUND(I1034*H1034,2)</f>
        <v>0</v>
      </c>
      <c r="K1034" s="234" t="s">
        <v>1</v>
      </c>
      <c r="L1034" s="239"/>
      <c r="M1034" s="240" t="s">
        <v>1</v>
      </c>
      <c r="N1034" s="241" t="s">
        <v>41</v>
      </c>
      <c r="O1034" s="71"/>
      <c r="P1034" s="201">
        <f>O1034*H1034</f>
        <v>0</v>
      </c>
      <c r="Q1034" s="201">
        <v>0</v>
      </c>
      <c r="R1034" s="201">
        <f>Q1034*H1034</f>
        <v>0</v>
      </c>
      <c r="S1034" s="201">
        <v>0</v>
      </c>
      <c r="T1034" s="202">
        <f>S1034*H1034</f>
        <v>0</v>
      </c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R1034" s="203" t="s">
        <v>1541</v>
      </c>
      <c r="AT1034" s="203" t="s">
        <v>394</v>
      </c>
      <c r="AU1034" s="203" t="s">
        <v>84</v>
      </c>
      <c r="AY1034" s="17" t="s">
        <v>272</v>
      </c>
      <c r="BE1034" s="204">
        <f>IF(N1034="základní",J1034,0)</f>
        <v>0</v>
      </c>
      <c r="BF1034" s="204">
        <f>IF(N1034="snížená",J1034,0)</f>
        <v>0</v>
      </c>
      <c r="BG1034" s="204">
        <f>IF(N1034="zákl. přenesená",J1034,0)</f>
        <v>0</v>
      </c>
      <c r="BH1034" s="204">
        <f>IF(N1034="sníž. přenesená",J1034,0)</f>
        <v>0</v>
      </c>
      <c r="BI1034" s="204">
        <f>IF(N1034="nulová",J1034,0)</f>
        <v>0</v>
      </c>
      <c r="BJ1034" s="17" t="s">
        <v>16</v>
      </c>
      <c r="BK1034" s="204">
        <f>ROUND(I1034*H1034,2)</f>
        <v>0</v>
      </c>
      <c r="BL1034" s="17" t="s">
        <v>1541</v>
      </c>
      <c r="BM1034" s="203" t="s">
        <v>9597</v>
      </c>
    </row>
    <row r="1035" spans="1:65" s="14" customFormat="1" ht="11.25">
      <c r="B1035" s="221"/>
      <c r="C1035" s="222"/>
      <c r="D1035" s="212" t="s">
        <v>283</v>
      </c>
      <c r="E1035" s="223" t="s">
        <v>1</v>
      </c>
      <c r="F1035" s="224" t="s">
        <v>16</v>
      </c>
      <c r="G1035" s="222"/>
      <c r="H1035" s="225">
        <v>1</v>
      </c>
      <c r="I1035" s="226"/>
      <c r="J1035" s="222"/>
      <c r="K1035" s="222"/>
      <c r="L1035" s="227"/>
      <c r="M1035" s="228"/>
      <c r="N1035" s="229"/>
      <c r="O1035" s="229"/>
      <c r="P1035" s="229"/>
      <c r="Q1035" s="229"/>
      <c r="R1035" s="229"/>
      <c r="S1035" s="229"/>
      <c r="T1035" s="230"/>
      <c r="AT1035" s="231" t="s">
        <v>283</v>
      </c>
      <c r="AU1035" s="231" t="s">
        <v>84</v>
      </c>
      <c r="AV1035" s="14" t="s">
        <v>84</v>
      </c>
      <c r="AW1035" s="14" t="s">
        <v>32</v>
      </c>
      <c r="AX1035" s="14" t="s">
        <v>76</v>
      </c>
      <c r="AY1035" s="231" t="s">
        <v>272</v>
      </c>
    </row>
    <row r="1036" spans="1:65" s="2" customFormat="1" ht="24.2" customHeight="1">
      <c r="A1036" s="34"/>
      <c r="B1036" s="35"/>
      <c r="C1036" s="232" t="s">
        <v>4074</v>
      </c>
      <c r="D1036" s="232" t="s">
        <v>394</v>
      </c>
      <c r="E1036" s="233" t="s">
        <v>9268</v>
      </c>
      <c r="F1036" s="234" t="s">
        <v>9269</v>
      </c>
      <c r="G1036" s="235" t="s">
        <v>5242</v>
      </c>
      <c r="H1036" s="236">
        <v>1</v>
      </c>
      <c r="I1036" s="237"/>
      <c r="J1036" s="238">
        <f>ROUND(I1036*H1036,2)</f>
        <v>0</v>
      </c>
      <c r="K1036" s="234" t="s">
        <v>1</v>
      </c>
      <c r="L1036" s="239"/>
      <c r="M1036" s="240" t="s">
        <v>1</v>
      </c>
      <c r="N1036" s="241" t="s">
        <v>41</v>
      </c>
      <c r="O1036" s="71"/>
      <c r="P1036" s="201">
        <f>O1036*H1036</f>
        <v>0</v>
      </c>
      <c r="Q1036" s="201">
        <v>0</v>
      </c>
      <c r="R1036" s="201">
        <f>Q1036*H1036</f>
        <v>0</v>
      </c>
      <c r="S1036" s="201">
        <v>0</v>
      </c>
      <c r="T1036" s="202">
        <f>S1036*H1036</f>
        <v>0</v>
      </c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R1036" s="203" t="s">
        <v>1541</v>
      </c>
      <c r="AT1036" s="203" t="s">
        <v>394</v>
      </c>
      <c r="AU1036" s="203" t="s">
        <v>84</v>
      </c>
      <c r="AY1036" s="17" t="s">
        <v>272</v>
      </c>
      <c r="BE1036" s="204">
        <f>IF(N1036="základní",J1036,0)</f>
        <v>0</v>
      </c>
      <c r="BF1036" s="204">
        <f>IF(N1036="snížená",J1036,0)</f>
        <v>0</v>
      </c>
      <c r="BG1036" s="204">
        <f>IF(N1036="zákl. přenesená",J1036,0)</f>
        <v>0</v>
      </c>
      <c r="BH1036" s="204">
        <f>IF(N1036="sníž. přenesená",J1036,0)</f>
        <v>0</v>
      </c>
      <c r="BI1036" s="204">
        <f>IF(N1036="nulová",J1036,0)</f>
        <v>0</v>
      </c>
      <c r="BJ1036" s="17" t="s">
        <v>16</v>
      </c>
      <c r="BK1036" s="204">
        <f>ROUND(I1036*H1036,2)</f>
        <v>0</v>
      </c>
      <c r="BL1036" s="17" t="s">
        <v>1541</v>
      </c>
      <c r="BM1036" s="203" t="s">
        <v>9598</v>
      </c>
    </row>
    <row r="1037" spans="1:65" s="14" customFormat="1" ht="11.25">
      <c r="B1037" s="221"/>
      <c r="C1037" s="222"/>
      <c r="D1037" s="212" t="s">
        <v>283</v>
      </c>
      <c r="E1037" s="223" t="s">
        <v>1</v>
      </c>
      <c r="F1037" s="224" t="s">
        <v>16</v>
      </c>
      <c r="G1037" s="222"/>
      <c r="H1037" s="225">
        <v>1</v>
      </c>
      <c r="I1037" s="226"/>
      <c r="J1037" s="222"/>
      <c r="K1037" s="222"/>
      <c r="L1037" s="227"/>
      <c r="M1037" s="228"/>
      <c r="N1037" s="229"/>
      <c r="O1037" s="229"/>
      <c r="P1037" s="229"/>
      <c r="Q1037" s="229"/>
      <c r="R1037" s="229"/>
      <c r="S1037" s="229"/>
      <c r="T1037" s="230"/>
      <c r="AT1037" s="231" t="s">
        <v>283</v>
      </c>
      <c r="AU1037" s="231" t="s">
        <v>84</v>
      </c>
      <c r="AV1037" s="14" t="s">
        <v>84</v>
      </c>
      <c r="AW1037" s="14" t="s">
        <v>32</v>
      </c>
      <c r="AX1037" s="14" t="s">
        <v>76</v>
      </c>
      <c r="AY1037" s="231" t="s">
        <v>272</v>
      </c>
    </row>
    <row r="1038" spans="1:65" s="2" customFormat="1" ht="24.2" customHeight="1">
      <c r="A1038" s="34"/>
      <c r="B1038" s="35"/>
      <c r="C1038" s="232" t="s">
        <v>4079</v>
      </c>
      <c r="D1038" s="232" t="s">
        <v>394</v>
      </c>
      <c r="E1038" s="233" t="s">
        <v>9599</v>
      </c>
      <c r="F1038" s="234" t="s">
        <v>9600</v>
      </c>
      <c r="G1038" s="235" t="s">
        <v>5242</v>
      </c>
      <c r="H1038" s="236">
        <v>1</v>
      </c>
      <c r="I1038" s="237"/>
      <c r="J1038" s="238">
        <f>ROUND(I1038*H1038,2)</f>
        <v>0</v>
      </c>
      <c r="K1038" s="234" t="s">
        <v>1</v>
      </c>
      <c r="L1038" s="239"/>
      <c r="M1038" s="240" t="s">
        <v>1</v>
      </c>
      <c r="N1038" s="241" t="s">
        <v>41</v>
      </c>
      <c r="O1038" s="71"/>
      <c r="P1038" s="201">
        <f>O1038*H1038</f>
        <v>0</v>
      </c>
      <c r="Q1038" s="201">
        <v>0</v>
      </c>
      <c r="R1038" s="201">
        <f>Q1038*H1038</f>
        <v>0</v>
      </c>
      <c r="S1038" s="201">
        <v>0</v>
      </c>
      <c r="T1038" s="202">
        <f>S1038*H1038</f>
        <v>0</v>
      </c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R1038" s="203" t="s">
        <v>1541</v>
      </c>
      <c r="AT1038" s="203" t="s">
        <v>394</v>
      </c>
      <c r="AU1038" s="203" t="s">
        <v>84</v>
      </c>
      <c r="AY1038" s="17" t="s">
        <v>272</v>
      </c>
      <c r="BE1038" s="204">
        <f>IF(N1038="základní",J1038,0)</f>
        <v>0</v>
      </c>
      <c r="BF1038" s="204">
        <f>IF(N1038="snížená",J1038,0)</f>
        <v>0</v>
      </c>
      <c r="BG1038" s="204">
        <f>IF(N1038="zákl. přenesená",J1038,0)</f>
        <v>0</v>
      </c>
      <c r="BH1038" s="204">
        <f>IF(N1038="sníž. přenesená",J1038,0)</f>
        <v>0</v>
      </c>
      <c r="BI1038" s="204">
        <f>IF(N1038="nulová",J1038,0)</f>
        <v>0</v>
      </c>
      <c r="BJ1038" s="17" t="s">
        <v>16</v>
      </c>
      <c r="BK1038" s="204">
        <f>ROUND(I1038*H1038,2)</f>
        <v>0</v>
      </c>
      <c r="BL1038" s="17" t="s">
        <v>1541</v>
      </c>
      <c r="BM1038" s="203" t="s">
        <v>9601</v>
      </c>
    </row>
    <row r="1039" spans="1:65" s="14" customFormat="1" ht="11.25">
      <c r="B1039" s="221"/>
      <c r="C1039" s="222"/>
      <c r="D1039" s="212" t="s">
        <v>283</v>
      </c>
      <c r="E1039" s="223" t="s">
        <v>1</v>
      </c>
      <c r="F1039" s="224" t="s">
        <v>16</v>
      </c>
      <c r="G1039" s="222"/>
      <c r="H1039" s="225">
        <v>1</v>
      </c>
      <c r="I1039" s="226"/>
      <c r="J1039" s="222"/>
      <c r="K1039" s="222"/>
      <c r="L1039" s="227"/>
      <c r="M1039" s="228"/>
      <c r="N1039" s="229"/>
      <c r="O1039" s="229"/>
      <c r="P1039" s="229"/>
      <c r="Q1039" s="229"/>
      <c r="R1039" s="229"/>
      <c r="S1039" s="229"/>
      <c r="T1039" s="230"/>
      <c r="AT1039" s="231" t="s">
        <v>283</v>
      </c>
      <c r="AU1039" s="231" t="s">
        <v>84</v>
      </c>
      <c r="AV1039" s="14" t="s">
        <v>84</v>
      </c>
      <c r="AW1039" s="14" t="s">
        <v>32</v>
      </c>
      <c r="AX1039" s="14" t="s">
        <v>76</v>
      </c>
      <c r="AY1039" s="231" t="s">
        <v>272</v>
      </c>
    </row>
    <row r="1040" spans="1:65" s="2" customFormat="1" ht="24.2" customHeight="1">
      <c r="A1040" s="34"/>
      <c r="B1040" s="35"/>
      <c r="C1040" s="192" t="s">
        <v>4085</v>
      </c>
      <c r="D1040" s="192" t="s">
        <v>274</v>
      </c>
      <c r="E1040" s="193" t="s">
        <v>9049</v>
      </c>
      <c r="F1040" s="194" t="s">
        <v>9050</v>
      </c>
      <c r="G1040" s="195" t="s">
        <v>952</v>
      </c>
      <c r="H1040" s="196">
        <v>3</v>
      </c>
      <c r="I1040" s="197"/>
      <c r="J1040" s="198">
        <f>ROUND(I1040*H1040,2)</f>
        <v>0</v>
      </c>
      <c r="K1040" s="194" t="s">
        <v>278</v>
      </c>
      <c r="L1040" s="39"/>
      <c r="M1040" s="199" t="s">
        <v>1</v>
      </c>
      <c r="N1040" s="200" t="s">
        <v>41</v>
      </c>
      <c r="O1040" s="71"/>
      <c r="P1040" s="201">
        <f>O1040*H1040</f>
        <v>0</v>
      </c>
      <c r="Q1040" s="201">
        <v>0</v>
      </c>
      <c r="R1040" s="201">
        <f>Q1040*H1040</f>
        <v>0</v>
      </c>
      <c r="S1040" s="201">
        <v>0</v>
      </c>
      <c r="T1040" s="202">
        <f>S1040*H1040</f>
        <v>0</v>
      </c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R1040" s="203" t="s">
        <v>765</v>
      </c>
      <c r="AT1040" s="203" t="s">
        <v>274</v>
      </c>
      <c r="AU1040" s="203" t="s">
        <v>84</v>
      </c>
      <c r="AY1040" s="17" t="s">
        <v>272</v>
      </c>
      <c r="BE1040" s="204">
        <f>IF(N1040="základní",J1040,0)</f>
        <v>0</v>
      </c>
      <c r="BF1040" s="204">
        <f>IF(N1040="snížená",J1040,0)</f>
        <v>0</v>
      </c>
      <c r="BG1040" s="204">
        <f>IF(N1040="zákl. přenesená",J1040,0)</f>
        <v>0</v>
      </c>
      <c r="BH1040" s="204">
        <f>IF(N1040="sníž. přenesená",J1040,0)</f>
        <v>0</v>
      </c>
      <c r="BI1040" s="204">
        <f>IF(N1040="nulová",J1040,0)</f>
        <v>0</v>
      </c>
      <c r="BJ1040" s="17" t="s">
        <v>16</v>
      </c>
      <c r="BK1040" s="204">
        <f>ROUND(I1040*H1040,2)</f>
        <v>0</v>
      </c>
      <c r="BL1040" s="17" t="s">
        <v>765</v>
      </c>
      <c r="BM1040" s="203" t="s">
        <v>9602</v>
      </c>
    </row>
    <row r="1041" spans="1:65" s="2" customFormat="1" ht="11.25">
      <c r="A1041" s="34"/>
      <c r="B1041" s="35"/>
      <c r="C1041" s="36"/>
      <c r="D1041" s="205" t="s">
        <v>281</v>
      </c>
      <c r="E1041" s="36"/>
      <c r="F1041" s="206" t="s">
        <v>9052</v>
      </c>
      <c r="G1041" s="36"/>
      <c r="H1041" s="36"/>
      <c r="I1041" s="207"/>
      <c r="J1041" s="36"/>
      <c r="K1041" s="36"/>
      <c r="L1041" s="39"/>
      <c r="M1041" s="208"/>
      <c r="N1041" s="209"/>
      <c r="O1041" s="71"/>
      <c r="P1041" s="71"/>
      <c r="Q1041" s="71"/>
      <c r="R1041" s="71"/>
      <c r="S1041" s="71"/>
      <c r="T1041" s="72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T1041" s="17" t="s">
        <v>281</v>
      </c>
      <c r="AU1041" s="17" t="s">
        <v>84</v>
      </c>
    </row>
    <row r="1042" spans="1:65" s="2" customFormat="1" ht="24.2" customHeight="1">
      <c r="A1042" s="34"/>
      <c r="B1042" s="35"/>
      <c r="C1042" s="232" t="s">
        <v>4091</v>
      </c>
      <c r="D1042" s="232" t="s">
        <v>394</v>
      </c>
      <c r="E1042" s="233" t="s">
        <v>9183</v>
      </c>
      <c r="F1042" s="234" t="s">
        <v>9184</v>
      </c>
      <c r="G1042" s="235" t="s">
        <v>5242</v>
      </c>
      <c r="H1042" s="236">
        <v>2</v>
      </c>
      <c r="I1042" s="237"/>
      <c r="J1042" s="238">
        <f>ROUND(I1042*H1042,2)</f>
        <v>0</v>
      </c>
      <c r="K1042" s="234" t="s">
        <v>1</v>
      </c>
      <c r="L1042" s="239"/>
      <c r="M1042" s="240" t="s">
        <v>1</v>
      </c>
      <c r="N1042" s="241" t="s">
        <v>41</v>
      </c>
      <c r="O1042" s="71"/>
      <c r="P1042" s="201">
        <f>O1042*H1042</f>
        <v>0</v>
      </c>
      <c r="Q1042" s="201">
        <v>0</v>
      </c>
      <c r="R1042" s="201">
        <f>Q1042*H1042</f>
        <v>0</v>
      </c>
      <c r="S1042" s="201">
        <v>0</v>
      </c>
      <c r="T1042" s="202">
        <f>S1042*H1042</f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203" t="s">
        <v>1541</v>
      </c>
      <c r="AT1042" s="203" t="s">
        <v>394</v>
      </c>
      <c r="AU1042" s="203" t="s">
        <v>84</v>
      </c>
      <c r="AY1042" s="17" t="s">
        <v>272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17" t="s">
        <v>16</v>
      </c>
      <c r="BK1042" s="204">
        <f>ROUND(I1042*H1042,2)</f>
        <v>0</v>
      </c>
      <c r="BL1042" s="17" t="s">
        <v>1541</v>
      </c>
      <c r="BM1042" s="203" t="s">
        <v>9603</v>
      </c>
    </row>
    <row r="1043" spans="1:65" s="14" customFormat="1" ht="11.25">
      <c r="B1043" s="221"/>
      <c r="C1043" s="222"/>
      <c r="D1043" s="212" t="s">
        <v>283</v>
      </c>
      <c r="E1043" s="223" t="s">
        <v>1</v>
      </c>
      <c r="F1043" s="224" t="s">
        <v>84</v>
      </c>
      <c r="G1043" s="222"/>
      <c r="H1043" s="225">
        <v>2</v>
      </c>
      <c r="I1043" s="226"/>
      <c r="J1043" s="222"/>
      <c r="K1043" s="222"/>
      <c r="L1043" s="227"/>
      <c r="M1043" s="228"/>
      <c r="N1043" s="229"/>
      <c r="O1043" s="229"/>
      <c r="P1043" s="229"/>
      <c r="Q1043" s="229"/>
      <c r="R1043" s="229"/>
      <c r="S1043" s="229"/>
      <c r="T1043" s="230"/>
      <c r="AT1043" s="231" t="s">
        <v>283</v>
      </c>
      <c r="AU1043" s="231" t="s">
        <v>84</v>
      </c>
      <c r="AV1043" s="14" t="s">
        <v>84</v>
      </c>
      <c r="AW1043" s="14" t="s">
        <v>32</v>
      </c>
      <c r="AX1043" s="14" t="s">
        <v>76</v>
      </c>
      <c r="AY1043" s="231" t="s">
        <v>272</v>
      </c>
    </row>
    <row r="1044" spans="1:65" s="2" customFormat="1" ht="21.75" customHeight="1">
      <c r="A1044" s="34"/>
      <c r="B1044" s="35"/>
      <c r="C1044" s="192" t="s">
        <v>4096</v>
      </c>
      <c r="D1044" s="192" t="s">
        <v>274</v>
      </c>
      <c r="E1044" s="193" t="s">
        <v>9056</v>
      </c>
      <c r="F1044" s="194" t="s">
        <v>9057</v>
      </c>
      <c r="G1044" s="195" t="s">
        <v>952</v>
      </c>
      <c r="H1044" s="196">
        <v>2</v>
      </c>
      <c r="I1044" s="197"/>
      <c r="J1044" s="198">
        <f>ROUND(I1044*H1044,2)</f>
        <v>0</v>
      </c>
      <c r="K1044" s="194" t="s">
        <v>278</v>
      </c>
      <c r="L1044" s="39"/>
      <c r="M1044" s="199" t="s">
        <v>1</v>
      </c>
      <c r="N1044" s="200" t="s">
        <v>41</v>
      </c>
      <c r="O1044" s="71"/>
      <c r="P1044" s="201">
        <f>O1044*H1044</f>
        <v>0</v>
      </c>
      <c r="Q1044" s="201">
        <v>0</v>
      </c>
      <c r="R1044" s="201">
        <f>Q1044*H1044</f>
        <v>0</v>
      </c>
      <c r="S1044" s="201">
        <v>0</v>
      </c>
      <c r="T1044" s="202">
        <f>S1044*H1044</f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203" t="s">
        <v>765</v>
      </c>
      <c r="AT1044" s="203" t="s">
        <v>274</v>
      </c>
      <c r="AU1044" s="203" t="s">
        <v>84</v>
      </c>
      <c r="AY1044" s="17" t="s">
        <v>272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7" t="s">
        <v>16</v>
      </c>
      <c r="BK1044" s="204">
        <f>ROUND(I1044*H1044,2)</f>
        <v>0</v>
      </c>
      <c r="BL1044" s="17" t="s">
        <v>765</v>
      </c>
      <c r="BM1044" s="203" t="s">
        <v>9604</v>
      </c>
    </row>
    <row r="1045" spans="1:65" s="2" customFormat="1" ht="11.25">
      <c r="A1045" s="34"/>
      <c r="B1045" s="35"/>
      <c r="C1045" s="36"/>
      <c r="D1045" s="205" t="s">
        <v>281</v>
      </c>
      <c r="E1045" s="36"/>
      <c r="F1045" s="206" t="s">
        <v>9059</v>
      </c>
      <c r="G1045" s="36"/>
      <c r="H1045" s="36"/>
      <c r="I1045" s="207"/>
      <c r="J1045" s="36"/>
      <c r="K1045" s="36"/>
      <c r="L1045" s="39"/>
      <c r="M1045" s="208"/>
      <c r="N1045" s="209"/>
      <c r="O1045" s="71"/>
      <c r="P1045" s="71"/>
      <c r="Q1045" s="71"/>
      <c r="R1045" s="71"/>
      <c r="S1045" s="71"/>
      <c r="T1045" s="72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T1045" s="17" t="s">
        <v>281</v>
      </c>
      <c r="AU1045" s="17" t="s">
        <v>84</v>
      </c>
    </row>
    <row r="1046" spans="1:65" s="2" customFormat="1" ht="37.9" customHeight="1">
      <c r="A1046" s="34"/>
      <c r="B1046" s="35"/>
      <c r="C1046" s="232" t="s">
        <v>4101</v>
      </c>
      <c r="D1046" s="232" t="s">
        <v>394</v>
      </c>
      <c r="E1046" s="233" t="s">
        <v>9605</v>
      </c>
      <c r="F1046" s="234" t="s">
        <v>9606</v>
      </c>
      <c r="G1046" s="235" t="s">
        <v>5242</v>
      </c>
      <c r="H1046" s="236">
        <v>3</v>
      </c>
      <c r="I1046" s="237"/>
      <c r="J1046" s="238">
        <f>ROUND(I1046*H1046,2)</f>
        <v>0</v>
      </c>
      <c r="K1046" s="234" t="s">
        <v>1</v>
      </c>
      <c r="L1046" s="239"/>
      <c r="M1046" s="240" t="s">
        <v>1</v>
      </c>
      <c r="N1046" s="241" t="s">
        <v>41</v>
      </c>
      <c r="O1046" s="71"/>
      <c r="P1046" s="201">
        <f>O1046*H1046</f>
        <v>0</v>
      </c>
      <c r="Q1046" s="201">
        <v>0</v>
      </c>
      <c r="R1046" s="201">
        <f>Q1046*H1046</f>
        <v>0</v>
      </c>
      <c r="S1046" s="201">
        <v>0</v>
      </c>
      <c r="T1046" s="202">
        <f>S1046*H1046</f>
        <v>0</v>
      </c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R1046" s="203" t="s">
        <v>1541</v>
      </c>
      <c r="AT1046" s="203" t="s">
        <v>394</v>
      </c>
      <c r="AU1046" s="203" t="s">
        <v>84</v>
      </c>
      <c r="AY1046" s="17" t="s">
        <v>272</v>
      </c>
      <c r="BE1046" s="204">
        <f>IF(N1046="základní",J1046,0)</f>
        <v>0</v>
      </c>
      <c r="BF1046" s="204">
        <f>IF(N1046="snížená",J1046,0)</f>
        <v>0</v>
      </c>
      <c r="BG1046" s="204">
        <f>IF(N1046="zákl. přenesená",J1046,0)</f>
        <v>0</v>
      </c>
      <c r="BH1046" s="204">
        <f>IF(N1046="sníž. přenesená",J1046,0)</f>
        <v>0</v>
      </c>
      <c r="BI1046" s="204">
        <f>IF(N1046="nulová",J1046,0)</f>
        <v>0</v>
      </c>
      <c r="BJ1046" s="17" t="s">
        <v>16</v>
      </c>
      <c r="BK1046" s="204">
        <f>ROUND(I1046*H1046,2)</f>
        <v>0</v>
      </c>
      <c r="BL1046" s="17" t="s">
        <v>1541</v>
      </c>
      <c r="BM1046" s="203" t="s">
        <v>9607</v>
      </c>
    </row>
    <row r="1047" spans="1:65" s="14" customFormat="1" ht="11.25">
      <c r="B1047" s="221"/>
      <c r="C1047" s="222"/>
      <c r="D1047" s="212" t="s">
        <v>283</v>
      </c>
      <c r="E1047" s="223" t="s">
        <v>1</v>
      </c>
      <c r="F1047" s="224" t="s">
        <v>291</v>
      </c>
      <c r="G1047" s="222"/>
      <c r="H1047" s="225">
        <v>3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283</v>
      </c>
      <c r="AU1047" s="231" t="s">
        <v>84</v>
      </c>
      <c r="AV1047" s="14" t="s">
        <v>84</v>
      </c>
      <c r="AW1047" s="14" t="s">
        <v>32</v>
      </c>
      <c r="AX1047" s="14" t="s">
        <v>76</v>
      </c>
      <c r="AY1047" s="231" t="s">
        <v>272</v>
      </c>
    </row>
    <row r="1048" spans="1:65" s="2" customFormat="1" ht="24.2" customHeight="1">
      <c r="A1048" s="34"/>
      <c r="B1048" s="35"/>
      <c r="C1048" s="192" t="s">
        <v>4115</v>
      </c>
      <c r="D1048" s="192" t="s">
        <v>274</v>
      </c>
      <c r="E1048" s="193" t="s">
        <v>9190</v>
      </c>
      <c r="F1048" s="194" t="s">
        <v>9191</v>
      </c>
      <c r="G1048" s="195" t="s">
        <v>952</v>
      </c>
      <c r="H1048" s="196">
        <v>3</v>
      </c>
      <c r="I1048" s="197"/>
      <c r="J1048" s="198">
        <f>ROUND(I1048*H1048,2)</f>
        <v>0</v>
      </c>
      <c r="K1048" s="194" t="s">
        <v>278</v>
      </c>
      <c r="L1048" s="39"/>
      <c r="M1048" s="199" t="s">
        <v>1</v>
      </c>
      <c r="N1048" s="200" t="s">
        <v>41</v>
      </c>
      <c r="O1048" s="71"/>
      <c r="P1048" s="201">
        <f>O1048*H1048</f>
        <v>0</v>
      </c>
      <c r="Q1048" s="201">
        <v>0</v>
      </c>
      <c r="R1048" s="201">
        <f>Q1048*H1048</f>
        <v>0</v>
      </c>
      <c r="S1048" s="201">
        <v>0</v>
      </c>
      <c r="T1048" s="202">
        <f>S1048*H1048</f>
        <v>0</v>
      </c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R1048" s="203" t="s">
        <v>765</v>
      </c>
      <c r="AT1048" s="203" t="s">
        <v>274</v>
      </c>
      <c r="AU1048" s="203" t="s">
        <v>84</v>
      </c>
      <c r="AY1048" s="17" t="s">
        <v>272</v>
      </c>
      <c r="BE1048" s="204">
        <f>IF(N1048="základní",J1048,0)</f>
        <v>0</v>
      </c>
      <c r="BF1048" s="204">
        <f>IF(N1048="snížená",J1048,0)</f>
        <v>0</v>
      </c>
      <c r="BG1048" s="204">
        <f>IF(N1048="zákl. přenesená",J1048,0)</f>
        <v>0</v>
      </c>
      <c r="BH1048" s="204">
        <f>IF(N1048="sníž. přenesená",J1048,0)</f>
        <v>0</v>
      </c>
      <c r="BI1048" s="204">
        <f>IF(N1048="nulová",J1048,0)</f>
        <v>0</v>
      </c>
      <c r="BJ1048" s="17" t="s">
        <v>16</v>
      </c>
      <c r="BK1048" s="204">
        <f>ROUND(I1048*H1048,2)</f>
        <v>0</v>
      </c>
      <c r="BL1048" s="17" t="s">
        <v>765</v>
      </c>
      <c r="BM1048" s="203" t="s">
        <v>9608</v>
      </c>
    </row>
    <row r="1049" spans="1:65" s="2" customFormat="1" ht="11.25">
      <c r="A1049" s="34"/>
      <c r="B1049" s="35"/>
      <c r="C1049" s="36"/>
      <c r="D1049" s="205" t="s">
        <v>281</v>
      </c>
      <c r="E1049" s="36"/>
      <c r="F1049" s="206" t="s">
        <v>9193</v>
      </c>
      <c r="G1049" s="36"/>
      <c r="H1049" s="36"/>
      <c r="I1049" s="207"/>
      <c r="J1049" s="36"/>
      <c r="K1049" s="36"/>
      <c r="L1049" s="39"/>
      <c r="M1049" s="208"/>
      <c r="N1049" s="209"/>
      <c r="O1049" s="71"/>
      <c r="P1049" s="71"/>
      <c r="Q1049" s="71"/>
      <c r="R1049" s="71"/>
      <c r="S1049" s="71"/>
      <c r="T1049" s="72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T1049" s="17" t="s">
        <v>281</v>
      </c>
      <c r="AU1049" s="17" t="s">
        <v>84</v>
      </c>
    </row>
    <row r="1050" spans="1:65" s="2" customFormat="1" ht="24.2" customHeight="1">
      <c r="A1050" s="34"/>
      <c r="B1050" s="35"/>
      <c r="C1050" s="232" t="s">
        <v>4120</v>
      </c>
      <c r="D1050" s="232" t="s">
        <v>394</v>
      </c>
      <c r="E1050" s="233" t="s">
        <v>9293</v>
      </c>
      <c r="F1050" s="234" t="s">
        <v>9294</v>
      </c>
      <c r="G1050" s="235" t="s">
        <v>952</v>
      </c>
      <c r="H1050" s="236">
        <v>2</v>
      </c>
      <c r="I1050" s="237"/>
      <c r="J1050" s="238">
        <f>ROUND(I1050*H1050,2)</f>
        <v>0</v>
      </c>
      <c r="K1050" s="234" t="s">
        <v>1</v>
      </c>
      <c r="L1050" s="239"/>
      <c r="M1050" s="240" t="s">
        <v>1</v>
      </c>
      <c r="N1050" s="241" t="s">
        <v>41</v>
      </c>
      <c r="O1050" s="71"/>
      <c r="P1050" s="201">
        <f>O1050*H1050</f>
        <v>0</v>
      </c>
      <c r="Q1050" s="201">
        <v>0</v>
      </c>
      <c r="R1050" s="201">
        <f>Q1050*H1050</f>
        <v>0</v>
      </c>
      <c r="S1050" s="201">
        <v>0</v>
      </c>
      <c r="T1050" s="202">
        <f>S1050*H1050</f>
        <v>0</v>
      </c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R1050" s="203" t="s">
        <v>2738</v>
      </c>
      <c r="AT1050" s="203" t="s">
        <v>394</v>
      </c>
      <c r="AU1050" s="203" t="s">
        <v>84</v>
      </c>
      <c r="AY1050" s="17" t="s">
        <v>272</v>
      </c>
      <c r="BE1050" s="204">
        <f>IF(N1050="základní",J1050,0)</f>
        <v>0</v>
      </c>
      <c r="BF1050" s="204">
        <f>IF(N1050="snížená",J1050,0)</f>
        <v>0</v>
      </c>
      <c r="BG1050" s="204">
        <f>IF(N1050="zákl. přenesená",J1050,0)</f>
        <v>0</v>
      </c>
      <c r="BH1050" s="204">
        <f>IF(N1050="sníž. přenesená",J1050,0)</f>
        <v>0</v>
      </c>
      <c r="BI1050" s="204">
        <f>IF(N1050="nulová",J1050,0)</f>
        <v>0</v>
      </c>
      <c r="BJ1050" s="17" t="s">
        <v>16</v>
      </c>
      <c r="BK1050" s="204">
        <f>ROUND(I1050*H1050,2)</f>
        <v>0</v>
      </c>
      <c r="BL1050" s="17" t="s">
        <v>765</v>
      </c>
      <c r="BM1050" s="203" t="s">
        <v>9609</v>
      </c>
    </row>
    <row r="1051" spans="1:65" s="14" customFormat="1" ht="11.25">
      <c r="B1051" s="221"/>
      <c r="C1051" s="222"/>
      <c r="D1051" s="212" t="s">
        <v>283</v>
      </c>
      <c r="E1051" s="223" t="s">
        <v>1</v>
      </c>
      <c r="F1051" s="224" t="s">
        <v>84</v>
      </c>
      <c r="G1051" s="222"/>
      <c r="H1051" s="225">
        <v>2</v>
      </c>
      <c r="I1051" s="226"/>
      <c r="J1051" s="222"/>
      <c r="K1051" s="222"/>
      <c r="L1051" s="227"/>
      <c r="M1051" s="228"/>
      <c r="N1051" s="229"/>
      <c r="O1051" s="229"/>
      <c r="P1051" s="229"/>
      <c r="Q1051" s="229"/>
      <c r="R1051" s="229"/>
      <c r="S1051" s="229"/>
      <c r="T1051" s="230"/>
      <c r="AT1051" s="231" t="s">
        <v>283</v>
      </c>
      <c r="AU1051" s="231" t="s">
        <v>84</v>
      </c>
      <c r="AV1051" s="14" t="s">
        <v>84</v>
      </c>
      <c r="AW1051" s="14" t="s">
        <v>32</v>
      </c>
      <c r="AX1051" s="14" t="s">
        <v>76</v>
      </c>
      <c r="AY1051" s="231" t="s">
        <v>272</v>
      </c>
    </row>
    <row r="1052" spans="1:65" s="2" customFormat="1" ht="24.2" customHeight="1">
      <c r="A1052" s="34"/>
      <c r="B1052" s="35"/>
      <c r="C1052" s="192" t="s">
        <v>4126</v>
      </c>
      <c r="D1052" s="192" t="s">
        <v>274</v>
      </c>
      <c r="E1052" s="193" t="s">
        <v>9096</v>
      </c>
      <c r="F1052" s="194" t="s">
        <v>9097</v>
      </c>
      <c r="G1052" s="195" t="s">
        <v>952</v>
      </c>
      <c r="H1052" s="196">
        <v>2</v>
      </c>
      <c r="I1052" s="197"/>
      <c r="J1052" s="198">
        <f>ROUND(I1052*H1052,2)</f>
        <v>0</v>
      </c>
      <c r="K1052" s="194" t="s">
        <v>278</v>
      </c>
      <c r="L1052" s="39"/>
      <c r="M1052" s="199" t="s">
        <v>1</v>
      </c>
      <c r="N1052" s="200" t="s">
        <v>41</v>
      </c>
      <c r="O1052" s="71"/>
      <c r="P1052" s="201">
        <f>O1052*H1052</f>
        <v>0</v>
      </c>
      <c r="Q1052" s="201">
        <v>0</v>
      </c>
      <c r="R1052" s="201">
        <f>Q1052*H1052</f>
        <v>0</v>
      </c>
      <c r="S1052" s="201">
        <v>0</v>
      </c>
      <c r="T1052" s="202">
        <f>S1052*H1052</f>
        <v>0</v>
      </c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R1052" s="203" t="s">
        <v>765</v>
      </c>
      <c r="AT1052" s="203" t="s">
        <v>274</v>
      </c>
      <c r="AU1052" s="203" t="s">
        <v>84</v>
      </c>
      <c r="AY1052" s="17" t="s">
        <v>272</v>
      </c>
      <c r="BE1052" s="204">
        <f>IF(N1052="základní",J1052,0)</f>
        <v>0</v>
      </c>
      <c r="BF1052" s="204">
        <f>IF(N1052="snížená",J1052,0)</f>
        <v>0</v>
      </c>
      <c r="BG1052" s="204">
        <f>IF(N1052="zákl. přenesená",J1052,0)</f>
        <v>0</v>
      </c>
      <c r="BH1052" s="204">
        <f>IF(N1052="sníž. přenesená",J1052,0)</f>
        <v>0</v>
      </c>
      <c r="BI1052" s="204">
        <f>IF(N1052="nulová",J1052,0)</f>
        <v>0</v>
      </c>
      <c r="BJ1052" s="17" t="s">
        <v>16</v>
      </c>
      <c r="BK1052" s="204">
        <f>ROUND(I1052*H1052,2)</f>
        <v>0</v>
      </c>
      <c r="BL1052" s="17" t="s">
        <v>765</v>
      </c>
      <c r="BM1052" s="203" t="s">
        <v>9610</v>
      </c>
    </row>
    <row r="1053" spans="1:65" s="2" customFormat="1" ht="11.25">
      <c r="A1053" s="34"/>
      <c r="B1053" s="35"/>
      <c r="C1053" s="36"/>
      <c r="D1053" s="205" t="s">
        <v>281</v>
      </c>
      <c r="E1053" s="36"/>
      <c r="F1053" s="206" t="s">
        <v>9099</v>
      </c>
      <c r="G1053" s="36"/>
      <c r="H1053" s="36"/>
      <c r="I1053" s="207"/>
      <c r="J1053" s="36"/>
      <c r="K1053" s="36"/>
      <c r="L1053" s="39"/>
      <c r="M1053" s="208"/>
      <c r="N1053" s="209"/>
      <c r="O1053" s="71"/>
      <c r="P1053" s="71"/>
      <c r="Q1053" s="71"/>
      <c r="R1053" s="71"/>
      <c r="S1053" s="71"/>
      <c r="T1053" s="72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T1053" s="17" t="s">
        <v>281</v>
      </c>
      <c r="AU1053" s="17" t="s">
        <v>84</v>
      </c>
    </row>
    <row r="1054" spans="1:65" s="2" customFormat="1" ht="24.2" customHeight="1">
      <c r="A1054" s="34"/>
      <c r="B1054" s="35"/>
      <c r="C1054" s="232" t="s">
        <v>4131</v>
      </c>
      <c r="D1054" s="232" t="s">
        <v>394</v>
      </c>
      <c r="E1054" s="233" t="s">
        <v>9611</v>
      </c>
      <c r="F1054" s="234" t="s">
        <v>9612</v>
      </c>
      <c r="G1054" s="235" t="s">
        <v>952</v>
      </c>
      <c r="H1054" s="236">
        <v>3</v>
      </c>
      <c r="I1054" s="237"/>
      <c r="J1054" s="238">
        <f>ROUND(I1054*H1054,2)</f>
        <v>0</v>
      </c>
      <c r="K1054" s="234" t="s">
        <v>1</v>
      </c>
      <c r="L1054" s="239"/>
      <c r="M1054" s="240" t="s">
        <v>1</v>
      </c>
      <c r="N1054" s="241" t="s">
        <v>41</v>
      </c>
      <c r="O1054" s="71"/>
      <c r="P1054" s="201">
        <f>O1054*H1054</f>
        <v>0</v>
      </c>
      <c r="Q1054" s="201">
        <v>0</v>
      </c>
      <c r="R1054" s="201">
        <f>Q1054*H1054</f>
        <v>0</v>
      </c>
      <c r="S1054" s="201">
        <v>0</v>
      </c>
      <c r="T1054" s="202">
        <f>S1054*H1054</f>
        <v>0</v>
      </c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R1054" s="203" t="s">
        <v>2738</v>
      </c>
      <c r="AT1054" s="203" t="s">
        <v>394</v>
      </c>
      <c r="AU1054" s="203" t="s">
        <v>84</v>
      </c>
      <c r="AY1054" s="17" t="s">
        <v>272</v>
      </c>
      <c r="BE1054" s="204">
        <f>IF(N1054="základní",J1054,0)</f>
        <v>0</v>
      </c>
      <c r="BF1054" s="204">
        <f>IF(N1054="snížená",J1054,0)</f>
        <v>0</v>
      </c>
      <c r="BG1054" s="204">
        <f>IF(N1054="zákl. přenesená",J1054,0)</f>
        <v>0</v>
      </c>
      <c r="BH1054" s="204">
        <f>IF(N1054="sníž. přenesená",J1054,0)</f>
        <v>0</v>
      </c>
      <c r="BI1054" s="204">
        <f>IF(N1054="nulová",J1054,0)</f>
        <v>0</v>
      </c>
      <c r="BJ1054" s="17" t="s">
        <v>16</v>
      </c>
      <c r="BK1054" s="204">
        <f>ROUND(I1054*H1054,2)</f>
        <v>0</v>
      </c>
      <c r="BL1054" s="17" t="s">
        <v>765</v>
      </c>
      <c r="BM1054" s="203" t="s">
        <v>9613</v>
      </c>
    </row>
    <row r="1055" spans="1:65" s="14" customFormat="1" ht="11.25">
      <c r="B1055" s="221"/>
      <c r="C1055" s="222"/>
      <c r="D1055" s="212" t="s">
        <v>283</v>
      </c>
      <c r="E1055" s="223" t="s">
        <v>1</v>
      </c>
      <c r="F1055" s="224" t="s">
        <v>291</v>
      </c>
      <c r="G1055" s="222"/>
      <c r="H1055" s="225">
        <v>3</v>
      </c>
      <c r="I1055" s="226"/>
      <c r="J1055" s="222"/>
      <c r="K1055" s="222"/>
      <c r="L1055" s="227"/>
      <c r="M1055" s="228"/>
      <c r="N1055" s="229"/>
      <c r="O1055" s="229"/>
      <c r="P1055" s="229"/>
      <c r="Q1055" s="229"/>
      <c r="R1055" s="229"/>
      <c r="S1055" s="229"/>
      <c r="T1055" s="230"/>
      <c r="AT1055" s="231" t="s">
        <v>283</v>
      </c>
      <c r="AU1055" s="231" t="s">
        <v>84</v>
      </c>
      <c r="AV1055" s="14" t="s">
        <v>84</v>
      </c>
      <c r="AW1055" s="14" t="s">
        <v>32</v>
      </c>
      <c r="AX1055" s="14" t="s">
        <v>76</v>
      </c>
      <c r="AY1055" s="231" t="s">
        <v>272</v>
      </c>
    </row>
    <row r="1056" spans="1:65" s="2" customFormat="1" ht="24.2" customHeight="1">
      <c r="A1056" s="34"/>
      <c r="B1056" s="35"/>
      <c r="C1056" s="192" t="s">
        <v>4136</v>
      </c>
      <c r="D1056" s="192" t="s">
        <v>274</v>
      </c>
      <c r="E1056" s="193" t="s">
        <v>9614</v>
      </c>
      <c r="F1056" s="194" t="s">
        <v>9615</v>
      </c>
      <c r="G1056" s="195" t="s">
        <v>952</v>
      </c>
      <c r="H1056" s="196">
        <v>3</v>
      </c>
      <c r="I1056" s="197"/>
      <c r="J1056" s="198">
        <f>ROUND(I1056*H1056,2)</f>
        <v>0</v>
      </c>
      <c r="K1056" s="194" t="s">
        <v>278</v>
      </c>
      <c r="L1056" s="39"/>
      <c r="M1056" s="199" t="s">
        <v>1</v>
      </c>
      <c r="N1056" s="200" t="s">
        <v>41</v>
      </c>
      <c r="O1056" s="71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203" t="s">
        <v>765</v>
      </c>
      <c r="AT1056" s="203" t="s">
        <v>274</v>
      </c>
      <c r="AU1056" s="203" t="s">
        <v>84</v>
      </c>
      <c r="AY1056" s="17" t="s">
        <v>272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7" t="s">
        <v>16</v>
      </c>
      <c r="BK1056" s="204">
        <f>ROUND(I1056*H1056,2)</f>
        <v>0</v>
      </c>
      <c r="BL1056" s="17" t="s">
        <v>765</v>
      </c>
      <c r="BM1056" s="203" t="s">
        <v>9616</v>
      </c>
    </row>
    <row r="1057" spans="1:65" s="2" customFormat="1" ht="11.25">
      <c r="A1057" s="34"/>
      <c r="B1057" s="35"/>
      <c r="C1057" s="36"/>
      <c r="D1057" s="205" t="s">
        <v>281</v>
      </c>
      <c r="E1057" s="36"/>
      <c r="F1057" s="206" t="s">
        <v>9617</v>
      </c>
      <c r="G1057" s="36"/>
      <c r="H1057" s="36"/>
      <c r="I1057" s="207"/>
      <c r="J1057" s="36"/>
      <c r="K1057" s="36"/>
      <c r="L1057" s="39"/>
      <c r="M1057" s="208"/>
      <c r="N1057" s="209"/>
      <c r="O1057" s="71"/>
      <c r="P1057" s="71"/>
      <c r="Q1057" s="71"/>
      <c r="R1057" s="71"/>
      <c r="S1057" s="71"/>
      <c r="T1057" s="72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T1057" s="17" t="s">
        <v>281</v>
      </c>
      <c r="AU1057" s="17" t="s">
        <v>84</v>
      </c>
    </row>
    <row r="1058" spans="1:65" s="2" customFormat="1" ht="16.5" customHeight="1">
      <c r="A1058" s="34"/>
      <c r="B1058" s="35"/>
      <c r="C1058" s="232" t="s">
        <v>4140</v>
      </c>
      <c r="D1058" s="232" t="s">
        <v>394</v>
      </c>
      <c r="E1058" s="233" t="s">
        <v>8918</v>
      </c>
      <c r="F1058" s="234" t="s">
        <v>8919</v>
      </c>
      <c r="G1058" s="235" t="s">
        <v>5242</v>
      </c>
      <c r="H1058" s="236">
        <v>38</v>
      </c>
      <c r="I1058" s="237"/>
      <c r="J1058" s="238">
        <f>ROUND(I1058*H1058,2)</f>
        <v>0</v>
      </c>
      <c r="K1058" s="234" t="s">
        <v>1</v>
      </c>
      <c r="L1058" s="239"/>
      <c r="M1058" s="240" t="s">
        <v>1</v>
      </c>
      <c r="N1058" s="241" t="s">
        <v>41</v>
      </c>
      <c r="O1058" s="71"/>
      <c r="P1058" s="201">
        <f>O1058*H1058</f>
        <v>0</v>
      </c>
      <c r="Q1058" s="201">
        <v>0</v>
      </c>
      <c r="R1058" s="201">
        <f>Q1058*H1058</f>
        <v>0</v>
      </c>
      <c r="S1058" s="201">
        <v>0</v>
      </c>
      <c r="T1058" s="202">
        <f>S1058*H1058</f>
        <v>0</v>
      </c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R1058" s="203" t="s">
        <v>1541</v>
      </c>
      <c r="AT1058" s="203" t="s">
        <v>394</v>
      </c>
      <c r="AU1058" s="203" t="s">
        <v>84</v>
      </c>
      <c r="AY1058" s="17" t="s">
        <v>272</v>
      </c>
      <c r="BE1058" s="204">
        <f>IF(N1058="základní",J1058,0)</f>
        <v>0</v>
      </c>
      <c r="BF1058" s="204">
        <f>IF(N1058="snížená",J1058,0)</f>
        <v>0</v>
      </c>
      <c r="BG1058" s="204">
        <f>IF(N1058="zákl. přenesená",J1058,0)</f>
        <v>0</v>
      </c>
      <c r="BH1058" s="204">
        <f>IF(N1058="sníž. přenesená",J1058,0)</f>
        <v>0</v>
      </c>
      <c r="BI1058" s="204">
        <f>IF(N1058="nulová",J1058,0)</f>
        <v>0</v>
      </c>
      <c r="BJ1058" s="17" t="s">
        <v>16</v>
      </c>
      <c r="BK1058" s="204">
        <f>ROUND(I1058*H1058,2)</f>
        <v>0</v>
      </c>
      <c r="BL1058" s="17" t="s">
        <v>1541</v>
      </c>
      <c r="BM1058" s="203" t="s">
        <v>9618</v>
      </c>
    </row>
    <row r="1059" spans="1:65" s="14" customFormat="1" ht="11.25">
      <c r="B1059" s="221"/>
      <c r="C1059" s="222"/>
      <c r="D1059" s="212" t="s">
        <v>283</v>
      </c>
      <c r="E1059" s="223" t="s">
        <v>1</v>
      </c>
      <c r="F1059" s="224" t="s">
        <v>9619</v>
      </c>
      <c r="G1059" s="222"/>
      <c r="H1059" s="225">
        <v>38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AT1059" s="231" t="s">
        <v>283</v>
      </c>
      <c r="AU1059" s="231" t="s">
        <v>84</v>
      </c>
      <c r="AV1059" s="14" t="s">
        <v>84</v>
      </c>
      <c r="AW1059" s="14" t="s">
        <v>32</v>
      </c>
      <c r="AX1059" s="14" t="s">
        <v>76</v>
      </c>
      <c r="AY1059" s="231" t="s">
        <v>272</v>
      </c>
    </row>
    <row r="1060" spans="1:65" s="2" customFormat="1" ht="16.5" customHeight="1">
      <c r="A1060" s="34"/>
      <c r="B1060" s="35"/>
      <c r="C1060" s="232" t="s">
        <v>4144</v>
      </c>
      <c r="D1060" s="232" t="s">
        <v>394</v>
      </c>
      <c r="E1060" s="233" t="s">
        <v>9109</v>
      </c>
      <c r="F1060" s="234" t="s">
        <v>9110</v>
      </c>
      <c r="G1060" s="235" t="s">
        <v>5242</v>
      </c>
      <c r="H1060" s="236">
        <v>35</v>
      </c>
      <c r="I1060" s="237"/>
      <c r="J1060" s="238">
        <f>ROUND(I1060*H1060,2)</f>
        <v>0</v>
      </c>
      <c r="K1060" s="234" t="s">
        <v>1</v>
      </c>
      <c r="L1060" s="239"/>
      <c r="M1060" s="240" t="s">
        <v>1</v>
      </c>
      <c r="N1060" s="241" t="s">
        <v>41</v>
      </c>
      <c r="O1060" s="71"/>
      <c r="P1060" s="201">
        <f>O1060*H1060</f>
        <v>0</v>
      </c>
      <c r="Q1060" s="201">
        <v>0</v>
      </c>
      <c r="R1060" s="201">
        <f>Q1060*H1060</f>
        <v>0</v>
      </c>
      <c r="S1060" s="201">
        <v>0</v>
      </c>
      <c r="T1060" s="202">
        <f>S1060*H1060</f>
        <v>0</v>
      </c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R1060" s="203" t="s">
        <v>1541</v>
      </c>
      <c r="AT1060" s="203" t="s">
        <v>394</v>
      </c>
      <c r="AU1060" s="203" t="s">
        <v>84</v>
      </c>
      <c r="AY1060" s="17" t="s">
        <v>272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17" t="s">
        <v>16</v>
      </c>
      <c r="BK1060" s="204">
        <f>ROUND(I1060*H1060,2)</f>
        <v>0</v>
      </c>
      <c r="BL1060" s="17" t="s">
        <v>1541</v>
      </c>
      <c r="BM1060" s="203" t="s">
        <v>9620</v>
      </c>
    </row>
    <row r="1061" spans="1:65" s="14" customFormat="1" ht="11.25">
      <c r="B1061" s="221"/>
      <c r="C1061" s="222"/>
      <c r="D1061" s="212" t="s">
        <v>283</v>
      </c>
      <c r="E1061" s="223" t="s">
        <v>1</v>
      </c>
      <c r="F1061" s="224" t="s">
        <v>9621</v>
      </c>
      <c r="G1061" s="222"/>
      <c r="H1061" s="225">
        <v>35</v>
      </c>
      <c r="I1061" s="226"/>
      <c r="J1061" s="222"/>
      <c r="K1061" s="222"/>
      <c r="L1061" s="227"/>
      <c r="M1061" s="228"/>
      <c r="N1061" s="229"/>
      <c r="O1061" s="229"/>
      <c r="P1061" s="229"/>
      <c r="Q1061" s="229"/>
      <c r="R1061" s="229"/>
      <c r="S1061" s="229"/>
      <c r="T1061" s="230"/>
      <c r="AT1061" s="231" t="s">
        <v>283</v>
      </c>
      <c r="AU1061" s="231" t="s">
        <v>84</v>
      </c>
      <c r="AV1061" s="14" t="s">
        <v>84</v>
      </c>
      <c r="AW1061" s="14" t="s">
        <v>32</v>
      </c>
      <c r="AX1061" s="14" t="s">
        <v>76</v>
      </c>
      <c r="AY1061" s="231" t="s">
        <v>272</v>
      </c>
    </row>
    <row r="1062" spans="1:65" s="2" customFormat="1" ht="24.2" customHeight="1">
      <c r="A1062" s="34"/>
      <c r="B1062" s="35"/>
      <c r="C1062" s="192" t="s">
        <v>4148</v>
      </c>
      <c r="D1062" s="192" t="s">
        <v>274</v>
      </c>
      <c r="E1062" s="193" t="s">
        <v>8921</v>
      </c>
      <c r="F1062" s="194" t="s">
        <v>8922</v>
      </c>
      <c r="G1062" s="195" t="s">
        <v>952</v>
      </c>
      <c r="H1062" s="196">
        <v>73</v>
      </c>
      <c r="I1062" s="197"/>
      <c r="J1062" s="198">
        <f>ROUND(I1062*H1062,2)</f>
        <v>0</v>
      </c>
      <c r="K1062" s="194" t="s">
        <v>278</v>
      </c>
      <c r="L1062" s="39"/>
      <c r="M1062" s="199" t="s">
        <v>1</v>
      </c>
      <c r="N1062" s="200" t="s">
        <v>41</v>
      </c>
      <c r="O1062" s="71"/>
      <c r="P1062" s="201">
        <f>O1062*H1062</f>
        <v>0</v>
      </c>
      <c r="Q1062" s="201">
        <v>0</v>
      </c>
      <c r="R1062" s="201">
        <f>Q1062*H1062</f>
        <v>0</v>
      </c>
      <c r="S1062" s="201">
        <v>0</v>
      </c>
      <c r="T1062" s="202">
        <f>S1062*H1062</f>
        <v>0</v>
      </c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R1062" s="203" t="s">
        <v>765</v>
      </c>
      <c r="AT1062" s="203" t="s">
        <v>274</v>
      </c>
      <c r="AU1062" s="203" t="s">
        <v>84</v>
      </c>
      <c r="AY1062" s="17" t="s">
        <v>272</v>
      </c>
      <c r="BE1062" s="204">
        <f>IF(N1062="základní",J1062,0)</f>
        <v>0</v>
      </c>
      <c r="BF1062" s="204">
        <f>IF(N1062="snížená",J1062,0)</f>
        <v>0</v>
      </c>
      <c r="BG1062" s="204">
        <f>IF(N1062="zákl. přenesená",J1062,0)</f>
        <v>0</v>
      </c>
      <c r="BH1062" s="204">
        <f>IF(N1062="sníž. přenesená",J1062,0)</f>
        <v>0</v>
      </c>
      <c r="BI1062" s="204">
        <f>IF(N1062="nulová",J1062,0)</f>
        <v>0</v>
      </c>
      <c r="BJ1062" s="17" t="s">
        <v>16</v>
      </c>
      <c r="BK1062" s="204">
        <f>ROUND(I1062*H1062,2)</f>
        <v>0</v>
      </c>
      <c r="BL1062" s="17" t="s">
        <v>765</v>
      </c>
      <c r="BM1062" s="203" t="s">
        <v>9622</v>
      </c>
    </row>
    <row r="1063" spans="1:65" s="2" customFormat="1" ht="11.25">
      <c r="A1063" s="34"/>
      <c r="B1063" s="35"/>
      <c r="C1063" s="36"/>
      <c r="D1063" s="205" t="s">
        <v>281</v>
      </c>
      <c r="E1063" s="36"/>
      <c r="F1063" s="206" t="s">
        <v>8924</v>
      </c>
      <c r="G1063" s="36"/>
      <c r="H1063" s="36"/>
      <c r="I1063" s="207"/>
      <c r="J1063" s="36"/>
      <c r="K1063" s="36"/>
      <c r="L1063" s="39"/>
      <c r="M1063" s="208"/>
      <c r="N1063" s="209"/>
      <c r="O1063" s="71"/>
      <c r="P1063" s="71"/>
      <c r="Q1063" s="71"/>
      <c r="R1063" s="71"/>
      <c r="S1063" s="71"/>
      <c r="T1063" s="72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T1063" s="17" t="s">
        <v>281</v>
      </c>
      <c r="AU1063" s="17" t="s">
        <v>84</v>
      </c>
    </row>
    <row r="1064" spans="1:65" s="2" customFormat="1" ht="16.5" customHeight="1">
      <c r="A1064" s="34"/>
      <c r="B1064" s="35"/>
      <c r="C1064" s="232" t="s">
        <v>4157</v>
      </c>
      <c r="D1064" s="232" t="s">
        <v>394</v>
      </c>
      <c r="E1064" s="233" t="s">
        <v>9313</v>
      </c>
      <c r="F1064" s="234" t="s">
        <v>9314</v>
      </c>
      <c r="G1064" s="235" t="s">
        <v>5242</v>
      </c>
      <c r="H1064" s="236">
        <v>10</v>
      </c>
      <c r="I1064" s="237"/>
      <c r="J1064" s="238">
        <f>ROUND(I1064*H1064,2)</f>
        <v>0</v>
      </c>
      <c r="K1064" s="234" t="s">
        <v>1</v>
      </c>
      <c r="L1064" s="239"/>
      <c r="M1064" s="240" t="s">
        <v>1</v>
      </c>
      <c r="N1064" s="241" t="s">
        <v>41</v>
      </c>
      <c r="O1064" s="71"/>
      <c r="P1064" s="201">
        <f>O1064*H1064</f>
        <v>0</v>
      </c>
      <c r="Q1064" s="201">
        <v>0</v>
      </c>
      <c r="R1064" s="201">
        <f>Q1064*H1064</f>
        <v>0</v>
      </c>
      <c r="S1064" s="201">
        <v>0</v>
      </c>
      <c r="T1064" s="202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203" t="s">
        <v>1541</v>
      </c>
      <c r="AT1064" s="203" t="s">
        <v>394</v>
      </c>
      <c r="AU1064" s="203" t="s">
        <v>84</v>
      </c>
      <c r="AY1064" s="17" t="s">
        <v>272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17" t="s">
        <v>16</v>
      </c>
      <c r="BK1064" s="204">
        <f>ROUND(I1064*H1064,2)</f>
        <v>0</v>
      </c>
      <c r="BL1064" s="17" t="s">
        <v>1541</v>
      </c>
      <c r="BM1064" s="203" t="s">
        <v>9623</v>
      </c>
    </row>
    <row r="1065" spans="1:65" s="14" customFormat="1" ht="11.25">
      <c r="B1065" s="221"/>
      <c r="C1065" s="222"/>
      <c r="D1065" s="212" t="s">
        <v>283</v>
      </c>
      <c r="E1065" s="223" t="s">
        <v>1</v>
      </c>
      <c r="F1065" s="224" t="s">
        <v>9624</v>
      </c>
      <c r="G1065" s="222"/>
      <c r="H1065" s="225">
        <v>10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283</v>
      </c>
      <c r="AU1065" s="231" t="s">
        <v>84</v>
      </c>
      <c r="AV1065" s="14" t="s">
        <v>84</v>
      </c>
      <c r="AW1065" s="14" t="s">
        <v>32</v>
      </c>
      <c r="AX1065" s="14" t="s">
        <v>76</v>
      </c>
      <c r="AY1065" s="231" t="s">
        <v>272</v>
      </c>
    </row>
    <row r="1066" spans="1:65" s="2" customFormat="1" ht="24.2" customHeight="1">
      <c r="A1066" s="34"/>
      <c r="B1066" s="35"/>
      <c r="C1066" s="192" t="s">
        <v>4162</v>
      </c>
      <c r="D1066" s="192" t="s">
        <v>274</v>
      </c>
      <c r="E1066" s="193" t="s">
        <v>9316</v>
      </c>
      <c r="F1066" s="194" t="s">
        <v>9317</v>
      </c>
      <c r="G1066" s="195" t="s">
        <v>952</v>
      </c>
      <c r="H1066" s="196">
        <v>10</v>
      </c>
      <c r="I1066" s="197"/>
      <c r="J1066" s="198">
        <f>ROUND(I1066*H1066,2)</f>
        <v>0</v>
      </c>
      <c r="K1066" s="194" t="s">
        <v>278</v>
      </c>
      <c r="L1066" s="39"/>
      <c r="M1066" s="199" t="s">
        <v>1</v>
      </c>
      <c r="N1066" s="200" t="s">
        <v>41</v>
      </c>
      <c r="O1066" s="71"/>
      <c r="P1066" s="201">
        <f>O1066*H1066</f>
        <v>0</v>
      </c>
      <c r="Q1066" s="201">
        <v>0</v>
      </c>
      <c r="R1066" s="201">
        <f>Q1066*H1066</f>
        <v>0</v>
      </c>
      <c r="S1066" s="201">
        <v>0</v>
      </c>
      <c r="T1066" s="202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203" t="s">
        <v>765</v>
      </c>
      <c r="AT1066" s="203" t="s">
        <v>274</v>
      </c>
      <c r="AU1066" s="203" t="s">
        <v>84</v>
      </c>
      <c r="AY1066" s="17" t="s">
        <v>272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7" t="s">
        <v>16</v>
      </c>
      <c r="BK1066" s="204">
        <f>ROUND(I1066*H1066,2)</f>
        <v>0</v>
      </c>
      <c r="BL1066" s="17" t="s">
        <v>765</v>
      </c>
      <c r="BM1066" s="203" t="s">
        <v>9625</v>
      </c>
    </row>
    <row r="1067" spans="1:65" s="2" customFormat="1" ht="11.25">
      <c r="A1067" s="34"/>
      <c r="B1067" s="35"/>
      <c r="C1067" s="36"/>
      <c r="D1067" s="205" t="s">
        <v>281</v>
      </c>
      <c r="E1067" s="36"/>
      <c r="F1067" s="206" t="s">
        <v>9319</v>
      </c>
      <c r="G1067" s="36"/>
      <c r="H1067" s="36"/>
      <c r="I1067" s="207"/>
      <c r="J1067" s="36"/>
      <c r="K1067" s="36"/>
      <c r="L1067" s="39"/>
      <c r="M1067" s="208"/>
      <c r="N1067" s="209"/>
      <c r="O1067" s="71"/>
      <c r="P1067" s="71"/>
      <c r="Q1067" s="71"/>
      <c r="R1067" s="71"/>
      <c r="S1067" s="71"/>
      <c r="T1067" s="72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7" t="s">
        <v>281</v>
      </c>
      <c r="AU1067" s="17" t="s">
        <v>84</v>
      </c>
    </row>
    <row r="1068" spans="1:65" s="12" customFormat="1" ht="22.9" customHeight="1">
      <c r="B1068" s="176"/>
      <c r="C1068" s="177"/>
      <c r="D1068" s="178" t="s">
        <v>75</v>
      </c>
      <c r="E1068" s="190" t="s">
        <v>9626</v>
      </c>
      <c r="F1068" s="190" t="s">
        <v>9627</v>
      </c>
      <c r="G1068" s="177"/>
      <c r="H1068" s="177"/>
      <c r="I1068" s="180"/>
      <c r="J1068" s="191">
        <f>BK1068</f>
        <v>0</v>
      </c>
      <c r="K1068" s="177"/>
      <c r="L1068" s="182"/>
      <c r="M1068" s="183"/>
      <c r="N1068" s="184"/>
      <c r="O1068" s="184"/>
      <c r="P1068" s="185">
        <f>SUM(P1069:P1078)</f>
        <v>0</v>
      </c>
      <c r="Q1068" s="184"/>
      <c r="R1068" s="185">
        <f>SUM(R1069:R1078)</f>
        <v>0</v>
      </c>
      <c r="S1068" s="184"/>
      <c r="T1068" s="186">
        <f>SUM(T1069:T1078)</f>
        <v>0</v>
      </c>
      <c r="AR1068" s="187" t="s">
        <v>16</v>
      </c>
      <c r="AT1068" s="188" t="s">
        <v>75</v>
      </c>
      <c r="AU1068" s="188" t="s">
        <v>16</v>
      </c>
      <c r="AY1068" s="187" t="s">
        <v>272</v>
      </c>
      <c r="BK1068" s="189">
        <f>SUM(BK1069:BK1078)</f>
        <v>0</v>
      </c>
    </row>
    <row r="1069" spans="1:65" s="2" customFormat="1" ht="55.5" customHeight="1">
      <c r="A1069" s="34"/>
      <c r="B1069" s="35"/>
      <c r="C1069" s="232" t="s">
        <v>4166</v>
      </c>
      <c r="D1069" s="232" t="s">
        <v>394</v>
      </c>
      <c r="E1069" s="233" t="s">
        <v>9628</v>
      </c>
      <c r="F1069" s="234" t="s">
        <v>9629</v>
      </c>
      <c r="G1069" s="235" t="s">
        <v>5242</v>
      </c>
      <c r="H1069" s="236">
        <v>1</v>
      </c>
      <c r="I1069" s="237"/>
      <c r="J1069" s="238">
        <f>ROUND(I1069*H1069,2)</f>
        <v>0</v>
      </c>
      <c r="K1069" s="234" t="s">
        <v>1</v>
      </c>
      <c r="L1069" s="239"/>
      <c r="M1069" s="240" t="s">
        <v>1</v>
      </c>
      <c r="N1069" s="241" t="s">
        <v>41</v>
      </c>
      <c r="O1069" s="71"/>
      <c r="P1069" s="201">
        <f>O1069*H1069</f>
        <v>0</v>
      </c>
      <c r="Q1069" s="201">
        <v>0</v>
      </c>
      <c r="R1069" s="201">
        <f>Q1069*H1069</f>
        <v>0</v>
      </c>
      <c r="S1069" s="201">
        <v>0</v>
      </c>
      <c r="T1069" s="202">
        <f>S1069*H1069</f>
        <v>0</v>
      </c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R1069" s="203" t="s">
        <v>1541</v>
      </c>
      <c r="AT1069" s="203" t="s">
        <v>394</v>
      </c>
      <c r="AU1069" s="203" t="s">
        <v>84</v>
      </c>
      <c r="AY1069" s="17" t="s">
        <v>272</v>
      </c>
      <c r="BE1069" s="204">
        <f>IF(N1069="základní",J1069,0)</f>
        <v>0</v>
      </c>
      <c r="BF1069" s="204">
        <f>IF(N1069="snížená",J1069,0)</f>
        <v>0</v>
      </c>
      <c r="BG1069" s="204">
        <f>IF(N1069="zákl. přenesená",J1069,0)</f>
        <v>0</v>
      </c>
      <c r="BH1069" s="204">
        <f>IF(N1069="sníž. přenesená",J1069,0)</f>
        <v>0</v>
      </c>
      <c r="BI1069" s="204">
        <f>IF(N1069="nulová",J1069,0)</f>
        <v>0</v>
      </c>
      <c r="BJ1069" s="17" t="s">
        <v>16</v>
      </c>
      <c r="BK1069" s="204">
        <f>ROUND(I1069*H1069,2)</f>
        <v>0</v>
      </c>
      <c r="BL1069" s="17" t="s">
        <v>1541</v>
      </c>
      <c r="BM1069" s="203" t="s">
        <v>9630</v>
      </c>
    </row>
    <row r="1070" spans="1:65" s="14" customFormat="1" ht="11.25">
      <c r="B1070" s="221"/>
      <c r="C1070" s="222"/>
      <c r="D1070" s="212" t="s">
        <v>283</v>
      </c>
      <c r="E1070" s="223" t="s">
        <v>1</v>
      </c>
      <c r="F1070" s="224" t="s">
        <v>16</v>
      </c>
      <c r="G1070" s="222"/>
      <c r="H1070" s="225">
        <v>1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84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2" customFormat="1" ht="21.75" customHeight="1">
      <c r="A1071" s="34"/>
      <c r="B1071" s="35"/>
      <c r="C1071" s="192" t="s">
        <v>4170</v>
      </c>
      <c r="D1071" s="192" t="s">
        <v>274</v>
      </c>
      <c r="E1071" s="193" t="s">
        <v>9631</v>
      </c>
      <c r="F1071" s="194" t="s">
        <v>9632</v>
      </c>
      <c r="G1071" s="195" t="s">
        <v>952</v>
      </c>
      <c r="H1071" s="196">
        <v>1</v>
      </c>
      <c r="I1071" s="197"/>
      <c r="J1071" s="198">
        <f>ROUND(I1071*H1071,2)</f>
        <v>0</v>
      </c>
      <c r="K1071" s="194" t="s">
        <v>278</v>
      </c>
      <c r="L1071" s="39"/>
      <c r="M1071" s="199" t="s">
        <v>1</v>
      </c>
      <c r="N1071" s="200" t="s">
        <v>41</v>
      </c>
      <c r="O1071" s="71"/>
      <c r="P1071" s="201">
        <f>O1071*H1071</f>
        <v>0</v>
      </c>
      <c r="Q1071" s="201">
        <v>0</v>
      </c>
      <c r="R1071" s="201">
        <f>Q1071*H1071</f>
        <v>0</v>
      </c>
      <c r="S1071" s="201">
        <v>0</v>
      </c>
      <c r="T1071" s="202">
        <f>S1071*H1071</f>
        <v>0</v>
      </c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R1071" s="203" t="s">
        <v>358</v>
      </c>
      <c r="AT1071" s="203" t="s">
        <v>274</v>
      </c>
      <c r="AU1071" s="203" t="s">
        <v>84</v>
      </c>
      <c r="AY1071" s="17" t="s">
        <v>272</v>
      </c>
      <c r="BE1071" s="204">
        <f>IF(N1071="základní",J1071,0)</f>
        <v>0</v>
      </c>
      <c r="BF1071" s="204">
        <f>IF(N1071="snížená",J1071,0)</f>
        <v>0</v>
      </c>
      <c r="BG1071" s="204">
        <f>IF(N1071="zákl. přenesená",J1071,0)</f>
        <v>0</v>
      </c>
      <c r="BH1071" s="204">
        <f>IF(N1071="sníž. přenesená",J1071,0)</f>
        <v>0</v>
      </c>
      <c r="BI1071" s="204">
        <f>IF(N1071="nulová",J1071,0)</f>
        <v>0</v>
      </c>
      <c r="BJ1071" s="17" t="s">
        <v>16</v>
      </c>
      <c r="BK1071" s="204">
        <f>ROUND(I1071*H1071,2)</f>
        <v>0</v>
      </c>
      <c r="BL1071" s="17" t="s">
        <v>358</v>
      </c>
      <c r="BM1071" s="203" t="s">
        <v>9633</v>
      </c>
    </row>
    <row r="1072" spans="1:65" s="2" customFormat="1" ht="11.25">
      <c r="A1072" s="34"/>
      <c r="B1072" s="35"/>
      <c r="C1072" s="36"/>
      <c r="D1072" s="205" t="s">
        <v>281</v>
      </c>
      <c r="E1072" s="36"/>
      <c r="F1072" s="206" t="s">
        <v>9634</v>
      </c>
      <c r="G1072" s="36"/>
      <c r="H1072" s="36"/>
      <c r="I1072" s="207"/>
      <c r="J1072" s="36"/>
      <c r="K1072" s="36"/>
      <c r="L1072" s="39"/>
      <c r="M1072" s="208"/>
      <c r="N1072" s="209"/>
      <c r="O1072" s="71"/>
      <c r="P1072" s="71"/>
      <c r="Q1072" s="71"/>
      <c r="R1072" s="71"/>
      <c r="S1072" s="71"/>
      <c r="T1072" s="72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T1072" s="17" t="s">
        <v>281</v>
      </c>
      <c r="AU1072" s="17" t="s">
        <v>84</v>
      </c>
    </row>
    <row r="1073" spans="1:65" s="2" customFormat="1" ht="24.2" customHeight="1">
      <c r="A1073" s="34"/>
      <c r="B1073" s="35"/>
      <c r="C1073" s="232" t="s">
        <v>4174</v>
      </c>
      <c r="D1073" s="232" t="s">
        <v>394</v>
      </c>
      <c r="E1073" s="233" t="s">
        <v>9635</v>
      </c>
      <c r="F1073" s="234" t="s">
        <v>9636</v>
      </c>
      <c r="G1073" s="235" t="s">
        <v>5922</v>
      </c>
      <c r="H1073" s="236">
        <v>1</v>
      </c>
      <c r="I1073" s="237"/>
      <c r="J1073" s="238">
        <f>ROUND(I1073*H1073,2)</f>
        <v>0</v>
      </c>
      <c r="K1073" s="234" t="s">
        <v>1</v>
      </c>
      <c r="L1073" s="239"/>
      <c r="M1073" s="240" t="s">
        <v>1</v>
      </c>
      <c r="N1073" s="241" t="s">
        <v>41</v>
      </c>
      <c r="O1073" s="71"/>
      <c r="P1073" s="201">
        <f>O1073*H1073</f>
        <v>0</v>
      </c>
      <c r="Q1073" s="201">
        <v>0</v>
      </c>
      <c r="R1073" s="201">
        <f>Q1073*H1073</f>
        <v>0</v>
      </c>
      <c r="S1073" s="201">
        <v>0</v>
      </c>
      <c r="T1073" s="202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203" t="s">
        <v>2738</v>
      </c>
      <c r="AT1073" s="203" t="s">
        <v>394</v>
      </c>
      <c r="AU1073" s="203" t="s">
        <v>84</v>
      </c>
      <c r="AY1073" s="17" t="s">
        <v>272</v>
      </c>
      <c r="BE1073" s="204">
        <f>IF(N1073="základní",J1073,0)</f>
        <v>0</v>
      </c>
      <c r="BF1073" s="204">
        <f>IF(N1073="snížená",J1073,0)</f>
        <v>0</v>
      </c>
      <c r="BG1073" s="204">
        <f>IF(N1073="zákl. přenesená",J1073,0)</f>
        <v>0</v>
      </c>
      <c r="BH1073" s="204">
        <f>IF(N1073="sníž. přenesená",J1073,0)</f>
        <v>0</v>
      </c>
      <c r="BI1073" s="204">
        <f>IF(N1073="nulová",J1073,0)</f>
        <v>0</v>
      </c>
      <c r="BJ1073" s="17" t="s">
        <v>16</v>
      </c>
      <c r="BK1073" s="204">
        <f>ROUND(I1073*H1073,2)</f>
        <v>0</v>
      </c>
      <c r="BL1073" s="17" t="s">
        <v>765</v>
      </c>
      <c r="BM1073" s="203" t="s">
        <v>9637</v>
      </c>
    </row>
    <row r="1074" spans="1:65" s="14" customFormat="1" ht="11.25">
      <c r="B1074" s="221"/>
      <c r="C1074" s="222"/>
      <c r="D1074" s="212" t="s">
        <v>283</v>
      </c>
      <c r="E1074" s="223" t="s">
        <v>1</v>
      </c>
      <c r="F1074" s="224" t="s">
        <v>16</v>
      </c>
      <c r="G1074" s="222"/>
      <c r="H1074" s="225">
        <v>1</v>
      </c>
      <c r="I1074" s="226"/>
      <c r="J1074" s="222"/>
      <c r="K1074" s="222"/>
      <c r="L1074" s="227"/>
      <c r="M1074" s="228"/>
      <c r="N1074" s="229"/>
      <c r="O1074" s="229"/>
      <c r="P1074" s="229"/>
      <c r="Q1074" s="229"/>
      <c r="R1074" s="229"/>
      <c r="S1074" s="229"/>
      <c r="T1074" s="230"/>
      <c r="AT1074" s="231" t="s">
        <v>283</v>
      </c>
      <c r="AU1074" s="231" t="s">
        <v>84</v>
      </c>
      <c r="AV1074" s="14" t="s">
        <v>84</v>
      </c>
      <c r="AW1074" s="14" t="s">
        <v>32</v>
      </c>
      <c r="AX1074" s="14" t="s">
        <v>76</v>
      </c>
      <c r="AY1074" s="231" t="s">
        <v>272</v>
      </c>
    </row>
    <row r="1075" spans="1:65" s="2" customFormat="1" ht="76.349999999999994" customHeight="1">
      <c r="A1075" s="34"/>
      <c r="B1075" s="35"/>
      <c r="C1075" s="232" t="s">
        <v>4183</v>
      </c>
      <c r="D1075" s="232" t="s">
        <v>394</v>
      </c>
      <c r="E1075" s="233" t="s">
        <v>9638</v>
      </c>
      <c r="F1075" s="234" t="s">
        <v>9639</v>
      </c>
      <c r="G1075" s="235" t="s">
        <v>5922</v>
      </c>
      <c r="H1075" s="236">
        <v>1</v>
      </c>
      <c r="I1075" s="237"/>
      <c r="J1075" s="238">
        <f>ROUND(I1075*H1075,2)</f>
        <v>0</v>
      </c>
      <c r="K1075" s="234" t="s">
        <v>1</v>
      </c>
      <c r="L1075" s="239"/>
      <c r="M1075" s="240" t="s">
        <v>1</v>
      </c>
      <c r="N1075" s="241" t="s">
        <v>41</v>
      </c>
      <c r="O1075" s="71"/>
      <c r="P1075" s="201">
        <f>O1075*H1075</f>
        <v>0</v>
      </c>
      <c r="Q1075" s="201">
        <v>0</v>
      </c>
      <c r="R1075" s="201">
        <f>Q1075*H1075</f>
        <v>0</v>
      </c>
      <c r="S1075" s="201">
        <v>0</v>
      </c>
      <c r="T1075" s="202">
        <f>S1075*H1075</f>
        <v>0</v>
      </c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R1075" s="203" t="s">
        <v>2738</v>
      </c>
      <c r="AT1075" s="203" t="s">
        <v>394</v>
      </c>
      <c r="AU1075" s="203" t="s">
        <v>84</v>
      </c>
      <c r="AY1075" s="17" t="s">
        <v>272</v>
      </c>
      <c r="BE1075" s="204">
        <f>IF(N1075="základní",J1075,0)</f>
        <v>0</v>
      </c>
      <c r="BF1075" s="204">
        <f>IF(N1075="snížená",J1075,0)</f>
        <v>0</v>
      </c>
      <c r="BG1075" s="204">
        <f>IF(N1075="zákl. přenesená",J1075,0)</f>
        <v>0</v>
      </c>
      <c r="BH1075" s="204">
        <f>IF(N1075="sníž. přenesená",J1075,0)</f>
        <v>0</v>
      </c>
      <c r="BI1075" s="204">
        <f>IF(N1075="nulová",J1075,0)</f>
        <v>0</v>
      </c>
      <c r="BJ1075" s="17" t="s">
        <v>16</v>
      </c>
      <c r="BK1075" s="204">
        <f>ROUND(I1075*H1075,2)</f>
        <v>0</v>
      </c>
      <c r="BL1075" s="17" t="s">
        <v>765</v>
      </c>
      <c r="BM1075" s="203" t="s">
        <v>9640</v>
      </c>
    </row>
    <row r="1076" spans="1:65" s="14" customFormat="1" ht="11.25">
      <c r="B1076" s="221"/>
      <c r="C1076" s="222"/>
      <c r="D1076" s="212" t="s">
        <v>283</v>
      </c>
      <c r="E1076" s="223" t="s">
        <v>1</v>
      </c>
      <c r="F1076" s="224" t="s">
        <v>16</v>
      </c>
      <c r="G1076" s="222"/>
      <c r="H1076" s="225">
        <v>1</v>
      </c>
      <c r="I1076" s="226"/>
      <c r="J1076" s="222"/>
      <c r="K1076" s="222"/>
      <c r="L1076" s="227"/>
      <c r="M1076" s="228"/>
      <c r="N1076" s="229"/>
      <c r="O1076" s="229"/>
      <c r="P1076" s="229"/>
      <c r="Q1076" s="229"/>
      <c r="R1076" s="229"/>
      <c r="S1076" s="229"/>
      <c r="T1076" s="230"/>
      <c r="AT1076" s="231" t="s">
        <v>283</v>
      </c>
      <c r="AU1076" s="231" t="s">
        <v>84</v>
      </c>
      <c r="AV1076" s="14" t="s">
        <v>84</v>
      </c>
      <c r="AW1076" s="14" t="s">
        <v>32</v>
      </c>
      <c r="AX1076" s="14" t="s">
        <v>76</v>
      </c>
      <c r="AY1076" s="231" t="s">
        <v>272</v>
      </c>
    </row>
    <row r="1077" spans="1:65" s="2" customFormat="1" ht="24.2" customHeight="1">
      <c r="A1077" s="34"/>
      <c r="B1077" s="35"/>
      <c r="C1077" s="192" t="s">
        <v>4188</v>
      </c>
      <c r="D1077" s="192" t="s">
        <v>274</v>
      </c>
      <c r="E1077" s="193" t="s">
        <v>9641</v>
      </c>
      <c r="F1077" s="194" t="s">
        <v>9642</v>
      </c>
      <c r="G1077" s="195" t="s">
        <v>952</v>
      </c>
      <c r="H1077" s="196">
        <v>2</v>
      </c>
      <c r="I1077" s="197"/>
      <c r="J1077" s="198">
        <f>ROUND(I1077*H1077,2)</f>
        <v>0</v>
      </c>
      <c r="K1077" s="194" t="s">
        <v>278</v>
      </c>
      <c r="L1077" s="39"/>
      <c r="M1077" s="199" t="s">
        <v>1</v>
      </c>
      <c r="N1077" s="200" t="s">
        <v>41</v>
      </c>
      <c r="O1077" s="71"/>
      <c r="P1077" s="201">
        <f>O1077*H1077</f>
        <v>0</v>
      </c>
      <c r="Q1077" s="201">
        <v>0</v>
      </c>
      <c r="R1077" s="201">
        <f>Q1077*H1077</f>
        <v>0</v>
      </c>
      <c r="S1077" s="201">
        <v>0</v>
      </c>
      <c r="T1077" s="202">
        <f>S1077*H1077</f>
        <v>0</v>
      </c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R1077" s="203" t="s">
        <v>358</v>
      </c>
      <c r="AT1077" s="203" t="s">
        <v>274</v>
      </c>
      <c r="AU1077" s="203" t="s">
        <v>84</v>
      </c>
      <c r="AY1077" s="17" t="s">
        <v>272</v>
      </c>
      <c r="BE1077" s="204">
        <f>IF(N1077="základní",J1077,0)</f>
        <v>0</v>
      </c>
      <c r="BF1077" s="204">
        <f>IF(N1077="snížená",J1077,0)</f>
        <v>0</v>
      </c>
      <c r="BG1077" s="204">
        <f>IF(N1077="zákl. přenesená",J1077,0)</f>
        <v>0</v>
      </c>
      <c r="BH1077" s="204">
        <f>IF(N1077="sníž. přenesená",J1077,0)</f>
        <v>0</v>
      </c>
      <c r="BI1077" s="204">
        <f>IF(N1077="nulová",J1077,0)</f>
        <v>0</v>
      </c>
      <c r="BJ1077" s="17" t="s">
        <v>16</v>
      </c>
      <c r="BK1077" s="204">
        <f>ROUND(I1077*H1077,2)</f>
        <v>0</v>
      </c>
      <c r="BL1077" s="17" t="s">
        <v>358</v>
      </c>
      <c r="BM1077" s="203" t="s">
        <v>9643</v>
      </c>
    </row>
    <row r="1078" spans="1:65" s="2" customFormat="1" ht="11.25">
      <c r="A1078" s="34"/>
      <c r="B1078" s="35"/>
      <c r="C1078" s="36"/>
      <c r="D1078" s="205" t="s">
        <v>281</v>
      </c>
      <c r="E1078" s="36"/>
      <c r="F1078" s="206" t="s">
        <v>9644</v>
      </c>
      <c r="G1078" s="36"/>
      <c r="H1078" s="36"/>
      <c r="I1078" s="207"/>
      <c r="J1078" s="36"/>
      <c r="K1078" s="36"/>
      <c r="L1078" s="39"/>
      <c r="M1078" s="208"/>
      <c r="N1078" s="209"/>
      <c r="O1078" s="71"/>
      <c r="P1078" s="71"/>
      <c r="Q1078" s="71"/>
      <c r="R1078" s="71"/>
      <c r="S1078" s="71"/>
      <c r="T1078" s="72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T1078" s="17" t="s">
        <v>281</v>
      </c>
      <c r="AU1078" s="17" t="s">
        <v>84</v>
      </c>
    </row>
    <row r="1079" spans="1:65" s="12" customFormat="1" ht="22.9" customHeight="1">
      <c r="B1079" s="176"/>
      <c r="C1079" s="177"/>
      <c r="D1079" s="178" t="s">
        <v>75</v>
      </c>
      <c r="E1079" s="190" t="s">
        <v>9645</v>
      </c>
      <c r="F1079" s="190" t="s">
        <v>9646</v>
      </c>
      <c r="G1079" s="177"/>
      <c r="H1079" s="177"/>
      <c r="I1079" s="180"/>
      <c r="J1079" s="191">
        <f>BK1079</f>
        <v>0</v>
      </c>
      <c r="K1079" s="177"/>
      <c r="L1079" s="182"/>
      <c r="M1079" s="183"/>
      <c r="N1079" s="184"/>
      <c r="O1079" s="184"/>
      <c r="P1079" s="185">
        <f>SUM(P1080:P1091)</f>
        <v>0</v>
      </c>
      <c r="Q1079" s="184"/>
      <c r="R1079" s="185">
        <f>SUM(R1080:R1091)</f>
        <v>0</v>
      </c>
      <c r="S1079" s="184"/>
      <c r="T1079" s="186">
        <f>SUM(T1080:T1091)</f>
        <v>0</v>
      </c>
      <c r="AR1079" s="187" t="s">
        <v>279</v>
      </c>
      <c r="AT1079" s="188" t="s">
        <v>75</v>
      </c>
      <c r="AU1079" s="188" t="s">
        <v>16</v>
      </c>
      <c r="AY1079" s="187" t="s">
        <v>272</v>
      </c>
      <c r="BK1079" s="189">
        <f>SUM(BK1080:BK1091)</f>
        <v>0</v>
      </c>
    </row>
    <row r="1080" spans="1:65" s="2" customFormat="1" ht="76.349999999999994" customHeight="1">
      <c r="A1080" s="34"/>
      <c r="B1080" s="35"/>
      <c r="C1080" s="232" t="s">
        <v>4193</v>
      </c>
      <c r="D1080" s="232" t="s">
        <v>394</v>
      </c>
      <c r="E1080" s="233" t="s">
        <v>9647</v>
      </c>
      <c r="F1080" s="234" t="s">
        <v>9648</v>
      </c>
      <c r="G1080" s="235" t="s">
        <v>5242</v>
      </c>
      <c r="H1080" s="236">
        <v>1</v>
      </c>
      <c r="I1080" s="237"/>
      <c r="J1080" s="238">
        <f>ROUND(I1080*H1080,2)</f>
        <v>0</v>
      </c>
      <c r="K1080" s="234" t="s">
        <v>1</v>
      </c>
      <c r="L1080" s="239"/>
      <c r="M1080" s="240" t="s">
        <v>1</v>
      </c>
      <c r="N1080" s="241" t="s">
        <v>41</v>
      </c>
      <c r="O1080" s="71"/>
      <c r="P1080" s="201">
        <f>O1080*H1080</f>
        <v>0</v>
      </c>
      <c r="Q1080" s="201">
        <v>0</v>
      </c>
      <c r="R1080" s="201">
        <f>Q1080*H1080</f>
        <v>0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1541</v>
      </c>
      <c r="AT1080" s="203" t="s">
        <v>394</v>
      </c>
      <c r="AU1080" s="203" t="s">
        <v>84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1541</v>
      </c>
      <c r="BM1080" s="203" t="s">
        <v>9649</v>
      </c>
    </row>
    <row r="1081" spans="1:65" s="14" customFormat="1" ht="11.25">
      <c r="B1081" s="221"/>
      <c r="C1081" s="222"/>
      <c r="D1081" s="212" t="s">
        <v>283</v>
      </c>
      <c r="E1081" s="223" t="s">
        <v>1</v>
      </c>
      <c r="F1081" s="224" t="s">
        <v>16</v>
      </c>
      <c r="G1081" s="222"/>
      <c r="H1081" s="225">
        <v>1</v>
      </c>
      <c r="I1081" s="226"/>
      <c r="J1081" s="222"/>
      <c r="K1081" s="222"/>
      <c r="L1081" s="227"/>
      <c r="M1081" s="228"/>
      <c r="N1081" s="229"/>
      <c r="O1081" s="229"/>
      <c r="P1081" s="229"/>
      <c r="Q1081" s="229"/>
      <c r="R1081" s="229"/>
      <c r="S1081" s="229"/>
      <c r="T1081" s="230"/>
      <c r="AT1081" s="231" t="s">
        <v>283</v>
      </c>
      <c r="AU1081" s="231" t="s">
        <v>84</v>
      </c>
      <c r="AV1081" s="14" t="s">
        <v>84</v>
      </c>
      <c r="AW1081" s="14" t="s">
        <v>32</v>
      </c>
      <c r="AX1081" s="14" t="s">
        <v>16</v>
      </c>
      <c r="AY1081" s="231" t="s">
        <v>272</v>
      </c>
    </row>
    <row r="1082" spans="1:65" s="2" customFormat="1" ht="24.2" customHeight="1">
      <c r="A1082" s="34"/>
      <c r="B1082" s="35"/>
      <c r="C1082" s="192" t="s">
        <v>4198</v>
      </c>
      <c r="D1082" s="192" t="s">
        <v>274</v>
      </c>
      <c r="E1082" s="193" t="s">
        <v>9028</v>
      </c>
      <c r="F1082" s="194" t="s">
        <v>9029</v>
      </c>
      <c r="G1082" s="195" t="s">
        <v>952</v>
      </c>
      <c r="H1082" s="196">
        <v>1</v>
      </c>
      <c r="I1082" s="197"/>
      <c r="J1082" s="198">
        <f>ROUND(I1082*H1082,2)</f>
        <v>0</v>
      </c>
      <c r="K1082" s="194" t="s">
        <v>278</v>
      </c>
      <c r="L1082" s="39"/>
      <c r="M1082" s="199" t="s">
        <v>1</v>
      </c>
      <c r="N1082" s="200" t="s">
        <v>41</v>
      </c>
      <c r="O1082" s="71"/>
      <c r="P1082" s="201">
        <f>O1082*H1082</f>
        <v>0</v>
      </c>
      <c r="Q1082" s="201">
        <v>0</v>
      </c>
      <c r="R1082" s="201">
        <f>Q1082*H1082</f>
        <v>0</v>
      </c>
      <c r="S1082" s="201">
        <v>0</v>
      </c>
      <c r="T1082" s="202">
        <f>S1082*H1082</f>
        <v>0</v>
      </c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R1082" s="203" t="s">
        <v>358</v>
      </c>
      <c r="AT1082" s="203" t="s">
        <v>274</v>
      </c>
      <c r="AU1082" s="203" t="s">
        <v>84</v>
      </c>
      <c r="AY1082" s="17" t="s">
        <v>272</v>
      </c>
      <c r="BE1082" s="204">
        <f>IF(N1082="základní",J1082,0)</f>
        <v>0</v>
      </c>
      <c r="BF1082" s="204">
        <f>IF(N1082="snížená",J1082,0)</f>
        <v>0</v>
      </c>
      <c r="BG1082" s="204">
        <f>IF(N1082="zákl. přenesená",J1082,0)</f>
        <v>0</v>
      </c>
      <c r="BH1082" s="204">
        <f>IF(N1082="sníž. přenesená",J1082,0)</f>
        <v>0</v>
      </c>
      <c r="BI1082" s="204">
        <f>IF(N1082="nulová",J1082,0)</f>
        <v>0</v>
      </c>
      <c r="BJ1082" s="17" t="s">
        <v>16</v>
      </c>
      <c r="BK1082" s="204">
        <f>ROUND(I1082*H1082,2)</f>
        <v>0</v>
      </c>
      <c r="BL1082" s="17" t="s">
        <v>358</v>
      </c>
      <c r="BM1082" s="203" t="s">
        <v>9650</v>
      </c>
    </row>
    <row r="1083" spans="1:65" s="2" customFormat="1" ht="11.25">
      <c r="A1083" s="34"/>
      <c r="B1083" s="35"/>
      <c r="C1083" s="36"/>
      <c r="D1083" s="205" t="s">
        <v>281</v>
      </c>
      <c r="E1083" s="36"/>
      <c r="F1083" s="206" t="s">
        <v>9031</v>
      </c>
      <c r="G1083" s="36"/>
      <c r="H1083" s="36"/>
      <c r="I1083" s="207"/>
      <c r="J1083" s="36"/>
      <c r="K1083" s="36"/>
      <c r="L1083" s="39"/>
      <c r="M1083" s="208"/>
      <c r="N1083" s="209"/>
      <c r="O1083" s="71"/>
      <c r="P1083" s="71"/>
      <c r="Q1083" s="71"/>
      <c r="R1083" s="71"/>
      <c r="S1083" s="71"/>
      <c r="T1083" s="72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T1083" s="17" t="s">
        <v>281</v>
      </c>
      <c r="AU1083" s="17" t="s">
        <v>84</v>
      </c>
    </row>
    <row r="1084" spans="1:65" s="2" customFormat="1" ht="44.25" customHeight="1">
      <c r="A1084" s="34"/>
      <c r="B1084" s="35"/>
      <c r="C1084" s="232" t="s">
        <v>4203</v>
      </c>
      <c r="D1084" s="232" t="s">
        <v>394</v>
      </c>
      <c r="E1084" s="233" t="s">
        <v>9651</v>
      </c>
      <c r="F1084" s="234" t="s">
        <v>9652</v>
      </c>
      <c r="G1084" s="235" t="s">
        <v>5922</v>
      </c>
      <c r="H1084" s="236">
        <v>9</v>
      </c>
      <c r="I1084" s="237"/>
      <c r="J1084" s="238">
        <f>ROUND(I1084*H1084,2)</f>
        <v>0</v>
      </c>
      <c r="K1084" s="234" t="s">
        <v>1</v>
      </c>
      <c r="L1084" s="239"/>
      <c r="M1084" s="240" t="s">
        <v>1</v>
      </c>
      <c r="N1084" s="241" t="s">
        <v>41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2738</v>
      </c>
      <c r="AT1084" s="203" t="s">
        <v>394</v>
      </c>
      <c r="AU1084" s="203" t="s">
        <v>84</v>
      </c>
      <c r="AY1084" s="17" t="s">
        <v>272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16</v>
      </c>
      <c r="BK1084" s="204">
        <f>ROUND(I1084*H1084,2)</f>
        <v>0</v>
      </c>
      <c r="BL1084" s="17" t="s">
        <v>765</v>
      </c>
      <c r="BM1084" s="203" t="s">
        <v>9653</v>
      </c>
    </row>
    <row r="1085" spans="1:65" s="14" customFormat="1" ht="11.25">
      <c r="B1085" s="221"/>
      <c r="C1085" s="222"/>
      <c r="D1085" s="212" t="s">
        <v>283</v>
      </c>
      <c r="E1085" s="223" t="s">
        <v>1</v>
      </c>
      <c r="F1085" s="224" t="s">
        <v>2526</v>
      </c>
      <c r="G1085" s="222"/>
      <c r="H1085" s="225">
        <v>9</v>
      </c>
      <c r="I1085" s="226"/>
      <c r="J1085" s="222"/>
      <c r="K1085" s="222"/>
      <c r="L1085" s="227"/>
      <c r="M1085" s="228"/>
      <c r="N1085" s="229"/>
      <c r="O1085" s="229"/>
      <c r="P1085" s="229"/>
      <c r="Q1085" s="229"/>
      <c r="R1085" s="229"/>
      <c r="S1085" s="229"/>
      <c r="T1085" s="230"/>
      <c r="AT1085" s="231" t="s">
        <v>283</v>
      </c>
      <c r="AU1085" s="231" t="s">
        <v>84</v>
      </c>
      <c r="AV1085" s="14" t="s">
        <v>84</v>
      </c>
      <c r="AW1085" s="14" t="s">
        <v>32</v>
      </c>
      <c r="AX1085" s="14" t="s">
        <v>16</v>
      </c>
      <c r="AY1085" s="231" t="s">
        <v>272</v>
      </c>
    </row>
    <row r="1086" spans="1:65" s="2" customFormat="1" ht="33" customHeight="1">
      <c r="A1086" s="34"/>
      <c r="B1086" s="35"/>
      <c r="C1086" s="192" t="s">
        <v>4208</v>
      </c>
      <c r="D1086" s="192" t="s">
        <v>274</v>
      </c>
      <c r="E1086" s="193" t="s">
        <v>9654</v>
      </c>
      <c r="F1086" s="194" t="s">
        <v>9655</v>
      </c>
      <c r="G1086" s="195" t="s">
        <v>952</v>
      </c>
      <c r="H1086" s="196">
        <v>9</v>
      </c>
      <c r="I1086" s="197"/>
      <c r="J1086" s="198">
        <f>ROUND(I1086*H1086,2)</f>
        <v>0</v>
      </c>
      <c r="K1086" s="194" t="s">
        <v>278</v>
      </c>
      <c r="L1086" s="39"/>
      <c r="M1086" s="199" t="s">
        <v>1</v>
      </c>
      <c r="N1086" s="200" t="s">
        <v>41</v>
      </c>
      <c r="O1086" s="71"/>
      <c r="P1086" s="201">
        <f>O1086*H1086</f>
        <v>0</v>
      </c>
      <c r="Q1086" s="201">
        <v>0</v>
      </c>
      <c r="R1086" s="201">
        <f>Q1086*H1086</f>
        <v>0</v>
      </c>
      <c r="S1086" s="201">
        <v>0</v>
      </c>
      <c r="T1086" s="202">
        <f>S1086*H1086</f>
        <v>0</v>
      </c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R1086" s="203" t="s">
        <v>358</v>
      </c>
      <c r="AT1086" s="203" t="s">
        <v>274</v>
      </c>
      <c r="AU1086" s="203" t="s">
        <v>84</v>
      </c>
      <c r="AY1086" s="17" t="s">
        <v>272</v>
      </c>
      <c r="BE1086" s="204">
        <f>IF(N1086="základní",J1086,0)</f>
        <v>0</v>
      </c>
      <c r="BF1086" s="204">
        <f>IF(N1086="snížená",J1086,0)</f>
        <v>0</v>
      </c>
      <c r="BG1086" s="204">
        <f>IF(N1086="zákl. přenesená",J1086,0)</f>
        <v>0</v>
      </c>
      <c r="BH1086" s="204">
        <f>IF(N1086="sníž. přenesená",J1086,0)</f>
        <v>0</v>
      </c>
      <c r="BI1086" s="204">
        <f>IF(N1086="nulová",J1086,0)</f>
        <v>0</v>
      </c>
      <c r="BJ1086" s="17" t="s">
        <v>16</v>
      </c>
      <c r="BK1086" s="204">
        <f>ROUND(I1086*H1086,2)</f>
        <v>0</v>
      </c>
      <c r="BL1086" s="17" t="s">
        <v>358</v>
      </c>
      <c r="BM1086" s="203" t="s">
        <v>9656</v>
      </c>
    </row>
    <row r="1087" spans="1:65" s="2" customFormat="1" ht="11.25">
      <c r="A1087" s="34"/>
      <c r="B1087" s="35"/>
      <c r="C1087" s="36"/>
      <c r="D1087" s="205" t="s">
        <v>281</v>
      </c>
      <c r="E1087" s="36"/>
      <c r="F1087" s="206" t="s">
        <v>9657</v>
      </c>
      <c r="G1087" s="36"/>
      <c r="H1087" s="36"/>
      <c r="I1087" s="207"/>
      <c r="J1087" s="36"/>
      <c r="K1087" s="36"/>
      <c r="L1087" s="39"/>
      <c r="M1087" s="208"/>
      <c r="N1087" s="209"/>
      <c r="O1087" s="71"/>
      <c r="P1087" s="71"/>
      <c r="Q1087" s="71"/>
      <c r="R1087" s="71"/>
      <c r="S1087" s="71"/>
      <c r="T1087" s="72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T1087" s="17" t="s">
        <v>281</v>
      </c>
      <c r="AU1087" s="17" t="s">
        <v>84</v>
      </c>
    </row>
    <row r="1088" spans="1:65" s="2" customFormat="1" ht="44.25" customHeight="1">
      <c r="A1088" s="34"/>
      <c r="B1088" s="35"/>
      <c r="C1088" s="232" t="s">
        <v>4213</v>
      </c>
      <c r="D1088" s="232" t="s">
        <v>394</v>
      </c>
      <c r="E1088" s="233" t="s">
        <v>9658</v>
      </c>
      <c r="F1088" s="234" t="s">
        <v>9659</v>
      </c>
      <c r="G1088" s="235" t="s">
        <v>5922</v>
      </c>
      <c r="H1088" s="236">
        <v>2</v>
      </c>
      <c r="I1088" s="237"/>
      <c r="J1088" s="238">
        <f>ROUND(I1088*H1088,2)</f>
        <v>0</v>
      </c>
      <c r="K1088" s="234" t="s">
        <v>1</v>
      </c>
      <c r="L1088" s="239"/>
      <c r="M1088" s="240" t="s">
        <v>1</v>
      </c>
      <c r="N1088" s="241" t="s">
        <v>41</v>
      </c>
      <c r="O1088" s="71"/>
      <c r="P1088" s="201">
        <f>O1088*H1088</f>
        <v>0</v>
      </c>
      <c r="Q1088" s="201">
        <v>0</v>
      </c>
      <c r="R1088" s="201">
        <f>Q1088*H1088</f>
        <v>0</v>
      </c>
      <c r="S1088" s="201">
        <v>0</v>
      </c>
      <c r="T1088" s="202">
        <f>S1088*H1088</f>
        <v>0</v>
      </c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R1088" s="203" t="s">
        <v>2738</v>
      </c>
      <c r="AT1088" s="203" t="s">
        <v>394</v>
      </c>
      <c r="AU1088" s="203" t="s">
        <v>84</v>
      </c>
      <c r="AY1088" s="17" t="s">
        <v>272</v>
      </c>
      <c r="BE1088" s="204">
        <f>IF(N1088="základní",J1088,0)</f>
        <v>0</v>
      </c>
      <c r="BF1088" s="204">
        <f>IF(N1088="snížená",J1088,0)</f>
        <v>0</v>
      </c>
      <c r="BG1088" s="204">
        <f>IF(N1088="zákl. přenesená",J1088,0)</f>
        <v>0</v>
      </c>
      <c r="BH1088" s="204">
        <f>IF(N1088="sníž. přenesená",J1088,0)</f>
        <v>0</v>
      </c>
      <c r="BI1088" s="204">
        <f>IF(N1088="nulová",J1088,0)</f>
        <v>0</v>
      </c>
      <c r="BJ1088" s="17" t="s">
        <v>16</v>
      </c>
      <c r="BK1088" s="204">
        <f>ROUND(I1088*H1088,2)</f>
        <v>0</v>
      </c>
      <c r="BL1088" s="17" t="s">
        <v>765</v>
      </c>
      <c r="BM1088" s="203" t="s">
        <v>9660</v>
      </c>
    </row>
    <row r="1089" spans="1:65" s="14" customFormat="1" ht="11.25">
      <c r="B1089" s="221"/>
      <c r="C1089" s="222"/>
      <c r="D1089" s="212" t="s">
        <v>283</v>
      </c>
      <c r="E1089" s="223" t="s">
        <v>1</v>
      </c>
      <c r="F1089" s="224" t="s">
        <v>84</v>
      </c>
      <c r="G1089" s="222"/>
      <c r="H1089" s="225">
        <v>2</v>
      </c>
      <c r="I1089" s="226"/>
      <c r="J1089" s="222"/>
      <c r="K1089" s="222"/>
      <c r="L1089" s="227"/>
      <c r="M1089" s="228"/>
      <c r="N1089" s="229"/>
      <c r="O1089" s="229"/>
      <c r="P1089" s="229"/>
      <c r="Q1089" s="229"/>
      <c r="R1089" s="229"/>
      <c r="S1089" s="229"/>
      <c r="T1089" s="230"/>
      <c r="AT1089" s="231" t="s">
        <v>283</v>
      </c>
      <c r="AU1089" s="231" t="s">
        <v>84</v>
      </c>
      <c r="AV1089" s="14" t="s">
        <v>84</v>
      </c>
      <c r="AW1089" s="14" t="s">
        <v>32</v>
      </c>
      <c r="AX1089" s="14" t="s">
        <v>16</v>
      </c>
      <c r="AY1089" s="231" t="s">
        <v>272</v>
      </c>
    </row>
    <row r="1090" spans="1:65" s="2" customFormat="1" ht="37.9" customHeight="1">
      <c r="A1090" s="34"/>
      <c r="B1090" s="35"/>
      <c r="C1090" s="192" t="s">
        <v>4219</v>
      </c>
      <c r="D1090" s="192" t="s">
        <v>274</v>
      </c>
      <c r="E1090" s="193" t="s">
        <v>8900</v>
      </c>
      <c r="F1090" s="194" t="s">
        <v>8901</v>
      </c>
      <c r="G1090" s="195" t="s">
        <v>952</v>
      </c>
      <c r="H1090" s="196">
        <v>2</v>
      </c>
      <c r="I1090" s="197"/>
      <c r="J1090" s="198">
        <f>ROUND(I1090*H1090,2)</f>
        <v>0</v>
      </c>
      <c r="K1090" s="194" t="s">
        <v>278</v>
      </c>
      <c r="L1090" s="39"/>
      <c r="M1090" s="199" t="s">
        <v>1</v>
      </c>
      <c r="N1090" s="200" t="s">
        <v>41</v>
      </c>
      <c r="O1090" s="71"/>
      <c r="P1090" s="201">
        <f>O1090*H1090</f>
        <v>0</v>
      </c>
      <c r="Q1090" s="201">
        <v>0</v>
      </c>
      <c r="R1090" s="201">
        <f>Q1090*H1090</f>
        <v>0</v>
      </c>
      <c r="S1090" s="201">
        <v>0</v>
      </c>
      <c r="T1090" s="202">
        <f>S1090*H1090</f>
        <v>0</v>
      </c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R1090" s="203" t="s">
        <v>358</v>
      </c>
      <c r="AT1090" s="203" t="s">
        <v>274</v>
      </c>
      <c r="AU1090" s="203" t="s">
        <v>84</v>
      </c>
      <c r="AY1090" s="17" t="s">
        <v>272</v>
      </c>
      <c r="BE1090" s="204">
        <f>IF(N1090="základní",J1090,0)</f>
        <v>0</v>
      </c>
      <c r="BF1090" s="204">
        <f>IF(N1090="snížená",J1090,0)</f>
        <v>0</v>
      </c>
      <c r="BG1090" s="204">
        <f>IF(N1090="zákl. přenesená",J1090,0)</f>
        <v>0</v>
      </c>
      <c r="BH1090" s="204">
        <f>IF(N1090="sníž. přenesená",J1090,0)</f>
        <v>0</v>
      </c>
      <c r="BI1090" s="204">
        <f>IF(N1090="nulová",J1090,0)</f>
        <v>0</v>
      </c>
      <c r="BJ1090" s="17" t="s">
        <v>16</v>
      </c>
      <c r="BK1090" s="204">
        <f>ROUND(I1090*H1090,2)</f>
        <v>0</v>
      </c>
      <c r="BL1090" s="17" t="s">
        <v>358</v>
      </c>
      <c r="BM1090" s="203" t="s">
        <v>9661</v>
      </c>
    </row>
    <row r="1091" spans="1:65" s="2" customFormat="1" ht="11.25">
      <c r="A1091" s="34"/>
      <c r="B1091" s="35"/>
      <c r="C1091" s="36"/>
      <c r="D1091" s="205" t="s">
        <v>281</v>
      </c>
      <c r="E1091" s="36"/>
      <c r="F1091" s="206" t="s">
        <v>8903</v>
      </c>
      <c r="G1091" s="36"/>
      <c r="H1091" s="36"/>
      <c r="I1091" s="207"/>
      <c r="J1091" s="36"/>
      <c r="K1091" s="36"/>
      <c r="L1091" s="39"/>
      <c r="M1091" s="208"/>
      <c r="N1091" s="209"/>
      <c r="O1091" s="71"/>
      <c r="P1091" s="71"/>
      <c r="Q1091" s="71"/>
      <c r="R1091" s="71"/>
      <c r="S1091" s="71"/>
      <c r="T1091" s="72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T1091" s="17" t="s">
        <v>281</v>
      </c>
      <c r="AU1091" s="17" t="s">
        <v>84</v>
      </c>
    </row>
    <row r="1092" spans="1:65" s="12" customFormat="1" ht="22.9" customHeight="1">
      <c r="B1092" s="176"/>
      <c r="C1092" s="177"/>
      <c r="D1092" s="178" t="s">
        <v>75</v>
      </c>
      <c r="E1092" s="190" t="s">
        <v>9662</v>
      </c>
      <c r="F1092" s="190" t="s">
        <v>9663</v>
      </c>
      <c r="G1092" s="177"/>
      <c r="H1092" s="177"/>
      <c r="I1092" s="180"/>
      <c r="J1092" s="191">
        <f>BK1092</f>
        <v>0</v>
      </c>
      <c r="K1092" s="177"/>
      <c r="L1092" s="182"/>
      <c r="M1092" s="183"/>
      <c r="N1092" s="184"/>
      <c r="O1092" s="184"/>
      <c r="P1092" s="185">
        <f>SUM(P1093:P1122)</f>
        <v>0</v>
      </c>
      <c r="Q1092" s="184"/>
      <c r="R1092" s="185">
        <f>SUM(R1093:R1122)</f>
        <v>0</v>
      </c>
      <c r="S1092" s="184"/>
      <c r="T1092" s="186">
        <f>SUM(T1093:T1122)</f>
        <v>0</v>
      </c>
      <c r="AR1092" s="187" t="s">
        <v>291</v>
      </c>
      <c r="AT1092" s="188" t="s">
        <v>75</v>
      </c>
      <c r="AU1092" s="188" t="s">
        <v>16</v>
      </c>
      <c r="AY1092" s="187" t="s">
        <v>272</v>
      </c>
      <c r="BK1092" s="189">
        <f>SUM(BK1093:BK1122)</f>
        <v>0</v>
      </c>
    </row>
    <row r="1093" spans="1:65" s="2" customFormat="1" ht="24.2" customHeight="1">
      <c r="A1093" s="34"/>
      <c r="B1093" s="35"/>
      <c r="C1093" s="232" t="s">
        <v>4224</v>
      </c>
      <c r="D1093" s="232" t="s">
        <v>394</v>
      </c>
      <c r="E1093" s="233" t="s">
        <v>9072</v>
      </c>
      <c r="F1093" s="234" t="s">
        <v>9073</v>
      </c>
      <c r="G1093" s="235" t="s">
        <v>5242</v>
      </c>
      <c r="H1093" s="236">
        <v>8</v>
      </c>
      <c r="I1093" s="237"/>
      <c r="J1093" s="238">
        <f>ROUND(I1093*H1093,2)</f>
        <v>0</v>
      </c>
      <c r="K1093" s="234" t="s">
        <v>1</v>
      </c>
      <c r="L1093" s="239"/>
      <c r="M1093" s="240" t="s">
        <v>1</v>
      </c>
      <c r="N1093" s="241" t="s">
        <v>41</v>
      </c>
      <c r="O1093" s="71"/>
      <c r="P1093" s="201">
        <f>O1093*H1093</f>
        <v>0</v>
      </c>
      <c r="Q1093" s="201">
        <v>0</v>
      </c>
      <c r="R1093" s="201">
        <f>Q1093*H1093</f>
        <v>0</v>
      </c>
      <c r="S1093" s="201">
        <v>0</v>
      </c>
      <c r="T1093" s="202">
        <f>S1093*H1093</f>
        <v>0</v>
      </c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R1093" s="203" t="s">
        <v>1541</v>
      </c>
      <c r="AT1093" s="203" t="s">
        <v>394</v>
      </c>
      <c r="AU1093" s="203" t="s">
        <v>84</v>
      </c>
      <c r="AY1093" s="17" t="s">
        <v>272</v>
      </c>
      <c r="BE1093" s="204">
        <f>IF(N1093="základní",J1093,0)</f>
        <v>0</v>
      </c>
      <c r="BF1093" s="204">
        <f>IF(N1093="snížená",J1093,0)</f>
        <v>0</v>
      </c>
      <c r="BG1093" s="204">
        <f>IF(N1093="zákl. přenesená",J1093,0)</f>
        <v>0</v>
      </c>
      <c r="BH1093" s="204">
        <f>IF(N1093="sníž. přenesená",J1093,0)</f>
        <v>0</v>
      </c>
      <c r="BI1093" s="204">
        <f>IF(N1093="nulová",J1093,0)</f>
        <v>0</v>
      </c>
      <c r="BJ1093" s="17" t="s">
        <v>16</v>
      </c>
      <c r="BK1093" s="204">
        <f>ROUND(I1093*H1093,2)</f>
        <v>0</v>
      </c>
      <c r="BL1093" s="17" t="s">
        <v>1541</v>
      </c>
      <c r="BM1093" s="203" t="s">
        <v>9664</v>
      </c>
    </row>
    <row r="1094" spans="1:65" s="14" customFormat="1" ht="11.25">
      <c r="B1094" s="221"/>
      <c r="C1094" s="222"/>
      <c r="D1094" s="212" t="s">
        <v>283</v>
      </c>
      <c r="E1094" s="223" t="s">
        <v>1</v>
      </c>
      <c r="F1094" s="224" t="s">
        <v>313</v>
      </c>
      <c r="G1094" s="222"/>
      <c r="H1094" s="225">
        <v>8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AT1094" s="231" t="s">
        <v>283</v>
      </c>
      <c r="AU1094" s="231" t="s">
        <v>84</v>
      </c>
      <c r="AV1094" s="14" t="s">
        <v>84</v>
      </c>
      <c r="AW1094" s="14" t="s">
        <v>32</v>
      </c>
      <c r="AX1094" s="14" t="s">
        <v>76</v>
      </c>
      <c r="AY1094" s="231" t="s">
        <v>272</v>
      </c>
    </row>
    <row r="1095" spans="1:65" s="2" customFormat="1" ht="24.2" customHeight="1">
      <c r="A1095" s="34"/>
      <c r="B1095" s="35"/>
      <c r="C1095" s="192" t="s">
        <v>4237</v>
      </c>
      <c r="D1095" s="192" t="s">
        <v>274</v>
      </c>
      <c r="E1095" s="193" t="s">
        <v>9082</v>
      </c>
      <c r="F1095" s="194" t="s">
        <v>9083</v>
      </c>
      <c r="G1095" s="195" t="s">
        <v>952</v>
      </c>
      <c r="H1095" s="196">
        <v>8</v>
      </c>
      <c r="I1095" s="197"/>
      <c r="J1095" s="198">
        <f>ROUND(I1095*H1095,2)</f>
        <v>0</v>
      </c>
      <c r="K1095" s="194" t="s">
        <v>278</v>
      </c>
      <c r="L1095" s="39"/>
      <c r="M1095" s="199" t="s">
        <v>1</v>
      </c>
      <c r="N1095" s="200" t="s">
        <v>41</v>
      </c>
      <c r="O1095" s="71"/>
      <c r="P1095" s="201">
        <f>O1095*H1095</f>
        <v>0</v>
      </c>
      <c r="Q1095" s="201">
        <v>0</v>
      </c>
      <c r="R1095" s="201">
        <f>Q1095*H1095</f>
        <v>0</v>
      </c>
      <c r="S1095" s="201">
        <v>0</v>
      </c>
      <c r="T1095" s="202">
        <f>S1095*H1095</f>
        <v>0</v>
      </c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R1095" s="203" t="s">
        <v>765</v>
      </c>
      <c r="AT1095" s="203" t="s">
        <v>274</v>
      </c>
      <c r="AU1095" s="203" t="s">
        <v>84</v>
      </c>
      <c r="AY1095" s="17" t="s">
        <v>272</v>
      </c>
      <c r="BE1095" s="204">
        <f>IF(N1095="základní",J1095,0)</f>
        <v>0</v>
      </c>
      <c r="BF1095" s="204">
        <f>IF(N1095="snížená",J1095,0)</f>
        <v>0</v>
      </c>
      <c r="BG1095" s="204">
        <f>IF(N1095="zákl. přenesená",J1095,0)</f>
        <v>0</v>
      </c>
      <c r="BH1095" s="204">
        <f>IF(N1095="sníž. přenesená",J1095,0)</f>
        <v>0</v>
      </c>
      <c r="BI1095" s="204">
        <f>IF(N1095="nulová",J1095,0)</f>
        <v>0</v>
      </c>
      <c r="BJ1095" s="17" t="s">
        <v>16</v>
      </c>
      <c r="BK1095" s="204">
        <f>ROUND(I1095*H1095,2)</f>
        <v>0</v>
      </c>
      <c r="BL1095" s="17" t="s">
        <v>765</v>
      </c>
      <c r="BM1095" s="203" t="s">
        <v>9665</v>
      </c>
    </row>
    <row r="1096" spans="1:65" s="2" customFormat="1" ht="11.25">
      <c r="A1096" s="34"/>
      <c r="B1096" s="35"/>
      <c r="C1096" s="36"/>
      <c r="D1096" s="205" t="s">
        <v>281</v>
      </c>
      <c r="E1096" s="36"/>
      <c r="F1096" s="206" t="s">
        <v>9085</v>
      </c>
      <c r="G1096" s="36"/>
      <c r="H1096" s="36"/>
      <c r="I1096" s="207"/>
      <c r="J1096" s="36"/>
      <c r="K1096" s="36"/>
      <c r="L1096" s="39"/>
      <c r="M1096" s="208"/>
      <c r="N1096" s="209"/>
      <c r="O1096" s="71"/>
      <c r="P1096" s="71"/>
      <c r="Q1096" s="71"/>
      <c r="R1096" s="71"/>
      <c r="S1096" s="71"/>
      <c r="T1096" s="72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T1096" s="17" t="s">
        <v>281</v>
      </c>
      <c r="AU1096" s="17" t="s">
        <v>84</v>
      </c>
    </row>
    <row r="1097" spans="1:65" s="2" customFormat="1" ht="24.2" customHeight="1">
      <c r="A1097" s="34"/>
      <c r="B1097" s="35"/>
      <c r="C1097" s="232" t="s">
        <v>4242</v>
      </c>
      <c r="D1097" s="232" t="s">
        <v>394</v>
      </c>
      <c r="E1097" s="233" t="s">
        <v>9666</v>
      </c>
      <c r="F1097" s="234" t="s">
        <v>9667</v>
      </c>
      <c r="G1097" s="235" t="s">
        <v>5242</v>
      </c>
      <c r="H1097" s="236">
        <v>1</v>
      </c>
      <c r="I1097" s="237"/>
      <c r="J1097" s="238">
        <f>ROUND(I1097*H1097,2)</f>
        <v>0</v>
      </c>
      <c r="K1097" s="234" t="s">
        <v>1</v>
      </c>
      <c r="L1097" s="239"/>
      <c r="M1097" s="240" t="s">
        <v>1</v>
      </c>
      <c r="N1097" s="241" t="s">
        <v>41</v>
      </c>
      <c r="O1097" s="71"/>
      <c r="P1097" s="201">
        <f>O1097*H1097</f>
        <v>0</v>
      </c>
      <c r="Q1097" s="201">
        <v>0</v>
      </c>
      <c r="R1097" s="201">
        <f>Q1097*H1097</f>
        <v>0</v>
      </c>
      <c r="S1097" s="201">
        <v>0</v>
      </c>
      <c r="T1097" s="202">
        <f>S1097*H1097</f>
        <v>0</v>
      </c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R1097" s="203" t="s">
        <v>1541</v>
      </c>
      <c r="AT1097" s="203" t="s">
        <v>394</v>
      </c>
      <c r="AU1097" s="203" t="s">
        <v>84</v>
      </c>
      <c r="AY1097" s="17" t="s">
        <v>272</v>
      </c>
      <c r="BE1097" s="204">
        <f>IF(N1097="základní",J1097,0)</f>
        <v>0</v>
      </c>
      <c r="BF1097" s="204">
        <f>IF(N1097="snížená",J1097,0)</f>
        <v>0</v>
      </c>
      <c r="BG1097" s="204">
        <f>IF(N1097="zákl. přenesená",J1097,0)</f>
        <v>0</v>
      </c>
      <c r="BH1097" s="204">
        <f>IF(N1097="sníž. přenesená",J1097,0)</f>
        <v>0</v>
      </c>
      <c r="BI1097" s="204">
        <f>IF(N1097="nulová",J1097,0)</f>
        <v>0</v>
      </c>
      <c r="BJ1097" s="17" t="s">
        <v>16</v>
      </c>
      <c r="BK1097" s="204">
        <f>ROUND(I1097*H1097,2)</f>
        <v>0</v>
      </c>
      <c r="BL1097" s="17" t="s">
        <v>1541</v>
      </c>
      <c r="BM1097" s="203" t="s">
        <v>9668</v>
      </c>
    </row>
    <row r="1098" spans="1:65" s="14" customFormat="1" ht="11.25">
      <c r="B1098" s="221"/>
      <c r="C1098" s="222"/>
      <c r="D1098" s="212" t="s">
        <v>283</v>
      </c>
      <c r="E1098" s="223" t="s">
        <v>1</v>
      </c>
      <c r="F1098" s="224" t="s">
        <v>16</v>
      </c>
      <c r="G1098" s="222"/>
      <c r="H1098" s="225">
        <v>1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84</v>
      </c>
      <c r="AV1098" s="14" t="s">
        <v>84</v>
      </c>
      <c r="AW1098" s="14" t="s">
        <v>32</v>
      </c>
      <c r="AX1098" s="14" t="s">
        <v>76</v>
      </c>
      <c r="AY1098" s="231" t="s">
        <v>272</v>
      </c>
    </row>
    <row r="1099" spans="1:65" s="2" customFormat="1" ht="24.2" customHeight="1">
      <c r="A1099" s="34"/>
      <c r="B1099" s="35"/>
      <c r="C1099" s="192" t="s">
        <v>4246</v>
      </c>
      <c r="D1099" s="192" t="s">
        <v>274</v>
      </c>
      <c r="E1099" s="193" t="s">
        <v>9089</v>
      </c>
      <c r="F1099" s="194" t="s">
        <v>9090</v>
      </c>
      <c r="G1099" s="195" t="s">
        <v>952</v>
      </c>
      <c r="H1099" s="196">
        <v>1</v>
      </c>
      <c r="I1099" s="197"/>
      <c r="J1099" s="198">
        <f>ROUND(I1099*H1099,2)</f>
        <v>0</v>
      </c>
      <c r="K1099" s="194" t="s">
        <v>278</v>
      </c>
      <c r="L1099" s="39"/>
      <c r="M1099" s="199" t="s">
        <v>1</v>
      </c>
      <c r="N1099" s="200" t="s">
        <v>41</v>
      </c>
      <c r="O1099" s="71"/>
      <c r="P1099" s="201">
        <f>O1099*H1099</f>
        <v>0</v>
      </c>
      <c r="Q1099" s="201">
        <v>0</v>
      </c>
      <c r="R1099" s="201">
        <f>Q1099*H1099</f>
        <v>0</v>
      </c>
      <c r="S1099" s="201">
        <v>0</v>
      </c>
      <c r="T1099" s="202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203" t="s">
        <v>765</v>
      </c>
      <c r="AT1099" s="203" t="s">
        <v>274</v>
      </c>
      <c r="AU1099" s="203" t="s">
        <v>84</v>
      </c>
      <c r="AY1099" s="17" t="s">
        <v>272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17" t="s">
        <v>16</v>
      </c>
      <c r="BK1099" s="204">
        <f>ROUND(I1099*H1099,2)</f>
        <v>0</v>
      </c>
      <c r="BL1099" s="17" t="s">
        <v>765</v>
      </c>
      <c r="BM1099" s="203" t="s">
        <v>9669</v>
      </c>
    </row>
    <row r="1100" spans="1:65" s="2" customFormat="1" ht="11.25">
      <c r="A1100" s="34"/>
      <c r="B1100" s="35"/>
      <c r="C1100" s="36"/>
      <c r="D1100" s="205" t="s">
        <v>281</v>
      </c>
      <c r="E1100" s="36"/>
      <c r="F1100" s="206" t="s">
        <v>9092</v>
      </c>
      <c r="G1100" s="36"/>
      <c r="H1100" s="36"/>
      <c r="I1100" s="207"/>
      <c r="J1100" s="36"/>
      <c r="K1100" s="36"/>
      <c r="L1100" s="39"/>
      <c r="M1100" s="208"/>
      <c r="N1100" s="209"/>
      <c r="O1100" s="71"/>
      <c r="P1100" s="71"/>
      <c r="Q1100" s="71"/>
      <c r="R1100" s="71"/>
      <c r="S1100" s="71"/>
      <c r="T1100" s="72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T1100" s="17" t="s">
        <v>281</v>
      </c>
      <c r="AU1100" s="17" t="s">
        <v>84</v>
      </c>
    </row>
    <row r="1101" spans="1:65" s="2" customFormat="1" ht="24.2" customHeight="1">
      <c r="A1101" s="34"/>
      <c r="B1101" s="35"/>
      <c r="C1101" s="232" t="s">
        <v>4250</v>
      </c>
      <c r="D1101" s="232" t="s">
        <v>394</v>
      </c>
      <c r="E1101" s="233" t="s">
        <v>9183</v>
      </c>
      <c r="F1101" s="234" t="s">
        <v>9184</v>
      </c>
      <c r="G1101" s="235" t="s">
        <v>5242</v>
      </c>
      <c r="H1101" s="236">
        <v>3</v>
      </c>
      <c r="I1101" s="237"/>
      <c r="J1101" s="238">
        <f>ROUND(I1101*H1101,2)</f>
        <v>0</v>
      </c>
      <c r="K1101" s="234" t="s">
        <v>1</v>
      </c>
      <c r="L1101" s="239"/>
      <c r="M1101" s="240" t="s">
        <v>1</v>
      </c>
      <c r="N1101" s="241" t="s">
        <v>41</v>
      </c>
      <c r="O1101" s="71"/>
      <c r="P1101" s="201">
        <f>O1101*H1101</f>
        <v>0</v>
      </c>
      <c r="Q1101" s="201">
        <v>0</v>
      </c>
      <c r="R1101" s="201">
        <f>Q1101*H1101</f>
        <v>0</v>
      </c>
      <c r="S1101" s="201">
        <v>0</v>
      </c>
      <c r="T1101" s="202">
        <f>S1101*H1101</f>
        <v>0</v>
      </c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R1101" s="203" t="s">
        <v>1541</v>
      </c>
      <c r="AT1101" s="203" t="s">
        <v>394</v>
      </c>
      <c r="AU1101" s="203" t="s">
        <v>84</v>
      </c>
      <c r="AY1101" s="17" t="s">
        <v>272</v>
      </c>
      <c r="BE1101" s="204">
        <f>IF(N1101="základní",J1101,0)</f>
        <v>0</v>
      </c>
      <c r="BF1101" s="204">
        <f>IF(N1101="snížená",J1101,0)</f>
        <v>0</v>
      </c>
      <c r="BG1101" s="204">
        <f>IF(N1101="zákl. přenesená",J1101,0)</f>
        <v>0</v>
      </c>
      <c r="BH1101" s="204">
        <f>IF(N1101="sníž. přenesená",J1101,0)</f>
        <v>0</v>
      </c>
      <c r="BI1101" s="204">
        <f>IF(N1101="nulová",J1101,0)</f>
        <v>0</v>
      </c>
      <c r="BJ1101" s="17" t="s">
        <v>16</v>
      </c>
      <c r="BK1101" s="204">
        <f>ROUND(I1101*H1101,2)</f>
        <v>0</v>
      </c>
      <c r="BL1101" s="17" t="s">
        <v>1541</v>
      </c>
      <c r="BM1101" s="203" t="s">
        <v>9670</v>
      </c>
    </row>
    <row r="1102" spans="1:65" s="14" customFormat="1" ht="11.25">
      <c r="B1102" s="221"/>
      <c r="C1102" s="222"/>
      <c r="D1102" s="212" t="s">
        <v>283</v>
      </c>
      <c r="E1102" s="223" t="s">
        <v>1</v>
      </c>
      <c r="F1102" s="224" t="s">
        <v>291</v>
      </c>
      <c r="G1102" s="222"/>
      <c r="H1102" s="225">
        <v>3</v>
      </c>
      <c r="I1102" s="226"/>
      <c r="J1102" s="222"/>
      <c r="K1102" s="222"/>
      <c r="L1102" s="227"/>
      <c r="M1102" s="228"/>
      <c r="N1102" s="229"/>
      <c r="O1102" s="229"/>
      <c r="P1102" s="229"/>
      <c r="Q1102" s="229"/>
      <c r="R1102" s="229"/>
      <c r="S1102" s="229"/>
      <c r="T1102" s="230"/>
      <c r="AT1102" s="231" t="s">
        <v>283</v>
      </c>
      <c r="AU1102" s="231" t="s">
        <v>84</v>
      </c>
      <c r="AV1102" s="14" t="s">
        <v>84</v>
      </c>
      <c r="AW1102" s="14" t="s">
        <v>32</v>
      </c>
      <c r="AX1102" s="14" t="s">
        <v>76</v>
      </c>
      <c r="AY1102" s="231" t="s">
        <v>272</v>
      </c>
    </row>
    <row r="1103" spans="1:65" s="2" customFormat="1" ht="21.75" customHeight="1">
      <c r="A1103" s="34"/>
      <c r="B1103" s="35"/>
      <c r="C1103" s="192" t="s">
        <v>4254</v>
      </c>
      <c r="D1103" s="192" t="s">
        <v>274</v>
      </c>
      <c r="E1103" s="193" t="s">
        <v>9056</v>
      </c>
      <c r="F1103" s="194" t="s">
        <v>9057</v>
      </c>
      <c r="G1103" s="195" t="s">
        <v>952</v>
      </c>
      <c r="H1103" s="196">
        <v>3</v>
      </c>
      <c r="I1103" s="197"/>
      <c r="J1103" s="198">
        <f>ROUND(I1103*H1103,2)</f>
        <v>0</v>
      </c>
      <c r="K1103" s="194" t="s">
        <v>278</v>
      </c>
      <c r="L1103" s="39"/>
      <c r="M1103" s="199" t="s">
        <v>1</v>
      </c>
      <c r="N1103" s="200" t="s">
        <v>41</v>
      </c>
      <c r="O1103" s="71"/>
      <c r="P1103" s="201">
        <f>O1103*H1103</f>
        <v>0</v>
      </c>
      <c r="Q1103" s="201">
        <v>0</v>
      </c>
      <c r="R1103" s="201">
        <f>Q1103*H1103</f>
        <v>0</v>
      </c>
      <c r="S1103" s="201">
        <v>0</v>
      </c>
      <c r="T1103" s="202">
        <f>S1103*H1103</f>
        <v>0</v>
      </c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R1103" s="203" t="s">
        <v>765</v>
      </c>
      <c r="AT1103" s="203" t="s">
        <v>274</v>
      </c>
      <c r="AU1103" s="203" t="s">
        <v>84</v>
      </c>
      <c r="AY1103" s="17" t="s">
        <v>272</v>
      </c>
      <c r="BE1103" s="204">
        <f>IF(N1103="základní",J1103,0)</f>
        <v>0</v>
      </c>
      <c r="BF1103" s="204">
        <f>IF(N1103="snížená",J1103,0)</f>
        <v>0</v>
      </c>
      <c r="BG1103" s="204">
        <f>IF(N1103="zákl. přenesená",J1103,0)</f>
        <v>0</v>
      </c>
      <c r="BH1103" s="204">
        <f>IF(N1103="sníž. přenesená",J1103,0)</f>
        <v>0</v>
      </c>
      <c r="BI1103" s="204">
        <f>IF(N1103="nulová",J1103,0)</f>
        <v>0</v>
      </c>
      <c r="BJ1103" s="17" t="s">
        <v>16</v>
      </c>
      <c r="BK1103" s="204">
        <f>ROUND(I1103*H1103,2)</f>
        <v>0</v>
      </c>
      <c r="BL1103" s="17" t="s">
        <v>765</v>
      </c>
      <c r="BM1103" s="203" t="s">
        <v>9671</v>
      </c>
    </row>
    <row r="1104" spans="1:65" s="2" customFormat="1" ht="11.25">
      <c r="A1104" s="34"/>
      <c r="B1104" s="35"/>
      <c r="C1104" s="36"/>
      <c r="D1104" s="205" t="s">
        <v>281</v>
      </c>
      <c r="E1104" s="36"/>
      <c r="F1104" s="206" t="s">
        <v>9059</v>
      </c>
      <c r="G1104" s="36"/>
      <c r="H1104" s="36"/>
      <c r="I1104" s="207"/>
      <c r="J1104" s="36"/>
      <c r="K1104" s="36"/>
      <c r="L1104" s="39"/>
      <c r="M1104" s="208"/>
      <c r="N1104" s="209"/>
      <c r="O1104" s="71"/>
      <c r="P1104" s="71"/>
      <c r="Q1104" s="71"/>
      <c r="R1104" s="71"/>
      <c r="S1104" s="71"/>
      <c r="T1104" s="72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T1104" s="17" t="s">
        <v>281</v>
      </c>
      <c r="AU1104" s="17" t="s">
        <v>84</v>
      </c>
    </row>
    <row r="1105" spans="1:65" s="2" customFormat="1" ht="37.9" customHeight="1">
      <c r="A1105" s="34"/>
      <c r="B1105" s="35"/>
      <c r="C1105" s="232" t="s">
        <v>4259</v>
      </c>
      <c r="D1105" s="232" t="s">
        <v>394</v>
      </c>
      <c r="E1105" s="233" t="s">
        <v>9187</v>
      </c>
      <c r="F1105" s="234" t="s">
        <v>9188</v>
      </c>
      <c r="G1105" s="235" t="s">
        <v>5242</v>
      </c>
      <c r="H1105" s="236">
        <v>1</v>
      </c>
      <c r="I1105" s="237"/>
      <c r="J1105" s="238">
        <f>ROUND(I1105*H1105,2)</f>
        <v>0</v>
      </c>
      <c r="K1105" s="234" t="s">
        <v>1</v>
      </c>
      <c r="L1105" s="239"/>
      <c r="M1105" s="240" t="s">
        <v>1</v>
      </c>
      <c r="N1105" s="241" t="s">
        <v>41</v>
      </c>
      <c r="O1105" s="71"/>
      <c r="P1105" s="201">
        <f>O1105*H1105</f>
        <v>0</v>
      </c>
      <c r="Q1105" s="201">
        <v>0</v>
      </c>
      <c r="R1105" s="201">
        <f>Q1105*H1105</f>
        <v>0</v>
      </c>
      <c r="S1105" s="201">
        <v>0</v>
      </c>
      <c r="T1105" s="202">
        <f>S1105*H1105</f>
        <v>0</v>
      </c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R1105" s="203" t="s">
        <v>1541</v>
      </c>
      <c r="AT1105" s="203" t="s">
        <v>394</v>
      </c>
      <c r="AU1105" s="203" t="s">
        <v>84</v>
      </c>
      <c r="AY1105" s="17" t="s">
        <v>272</v>
      </c>
      <c r="BE1105" s="204">
        <f>IF(N1105="základní",J1105,0)</f>
        <v>0</v>
      </c>
      <c r="BF1105" s="204">
        <f>IF(N1105="snížená",J1105,0)</f>
        <v>0</v>
      </c>
      <c r="BG1105" s="204">
        <f>IF(N1105="zákl. přenesená",J1105,0)</f>
        <v>0</v>
      </c>
      <c r="BH1105" s="204">
        <f>IF(N1105="sníž. přenesená",J1105,0)</f>
        <v>0</v>
      </c>
      <c r="BI1105" s="204">
        <f>IF(N1105="nulová",J1105,0)</f>
        <v>0</v>
      </c>
      <c r="BJ1105" s="17" t="s">
        <v>16</v>
      </c>
      <c r="BK1105" s="204">
        <f>ROUND(I1105*H1105,2)</f>
        <v>0</v>
      </c>
      <c r="BL1105" s="17" t="s">
        <v>1541</v>
      </c>
      <c r="BM1105" s="203" t="s">
        <v>9672</v>
      </c>
    </row>
    <row r="1106" spans="1:65" s="14" customFormat="1" ht="11.25">
      <c r="B1106" s="221"/>
      <c r="C1106" s="222"/>
      <c r="D1106" s="212" t="s">
        <v>283</v>
      </c>
      <c r="E1106" s="223" t="s">
        <v>1</v>
      </c>
      <c r="F1106" s="224" t="s">
        <v>16</v>
      </c>
      <c r="G1106" s="222"/>
      <c r="H1106" s="225">
        <v>1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84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2" customFormat="1" ht="24.2" customHeight="1">
      <c r="A1107" s="34"/>
      <c r="B1107" s="35"/>
      <c r="C1107" s="192" t="s">
        <v>4263</v>
      </c>
      <c r="D1107" s="192" t="s">
        <v>274</v>
      </c>
      <c r="E1107" s="193" t="s">
        <v>9190</v>
      </c>
      <c r="F1107" s="194" t="s">
        <v>9191</v>
      </c>
      <c r="G1107" s="195" t="s">
        <v>952</v>
      </c>
      <c r="H1107" s="196">
        <v>1</v>
      </c>
      <c r="I1107" s="197"/>
      <c r="J1107" s="198">
        <f>ROUND(I1107*H1107,2)</f>
        <v>0</v>
      </c>
      <c r="K1107" s="194" t="s">
        <v>278</v>
      </c>
      <c r="L1107" s="39"/>
      <c r="M1107" s="199" t="s">
        <v>1</v>
      </c>
      <c r="N1107" s="200" t="s">
        <v>41</v>
      </c>
      <c r="O1107" s="71"/>
      <c r="P1107" s="201">
        <f>O1107*H1107</f>
        <v>0</v>
      </c>
      <c r="Q1107" s="201">
        <v>0</v>
      </c>
      <c r="R1107" s="201">
        <f>Q1107*H1107</f>
        <v>0</v>
      </c>
      <c r="S1107" s="201">
        <v>0</v>
      </c>
      <c r="T1107" s="202">
        <f>S1107*H1107</f>
        <v>0</v>
      </c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R1107" s="203" t="s">
        <v>765</v>
      </c>
      <c r="AT1107" s="203" t="s">
        <v>274</v>
      </c>
      <c r="AU1107" s="203" t="s">
        <v>84</v>
      </c>
      <c r="AY1107" s="17" t="s">
        <v>272</v>
      </c>
      <c r="BE1107" s="204">
        <f>IF(N1107="základní",J1107,0)</f>
        <v>0</v>
      </c>
      <c r="BF1107" s="204">
        <f>IF(N1107="snížená",J1107,0)</f>
        <v>0</v>
      </c>
      <c r="BG1107" s="204">
        <f>IF(N1107="zákl. přenesená",J1107,0)</f>
        <v>0</v>
      </c>
      <c r="BH1107" s="204">
        <f>IF(N1107="sníž. přenesená",J1107,0)</f>
        <v>0</v>
      </c>
      <c r="BI1107" s="204">
        <f>IF(N1107="nulová",J1107,0)</f>
        <v>0</v>
      </c>
      <c r="BJ1107" s="17" t="s">
        <v>16</v>
      </c>
      <c r="BK1107" s="204">
        <f>ROUND(I1107*H1107,2)</f>
        <v>0</v>
      </c>
      <c r="BL1107" s="17" t="s">
        <v>765</v>
      </c>
      <c r="BM1107" s="203" t="s">
        <v>9673</v>
      </c>
    </row>
    <row r="1108" spans="1:65" s="2" customFormat="1" ht="11.25">
      <c r="A1108" s="34"/>
      <c r="B1108" s="35"/>
      <c r="C1108" s="36"/>
      <c r="D1108" s="205" t="s">
        <v>281</v>
      </c>
      <c r="E1108" s="36"/>
      <c r="F1108" s="206" t="s">
        <v>9193</v>
      </c>
      <c r="G1108" s="36"/>
      <c r="H1108" s="36"/>
      <c r="I1108" s="207"/>
      <c r="J1108" s="36"/>
      <c r="K1108" s="36"/>
      <c r="L1108" s="39"/>
      <c r="M1108" s="208"/>
      <c r="N1108" s="209"/>
      <c r="O1108" s="71"/>
      <c r="P1108" s="71"/>
      <c r="Q1108" s="71"/>
      <c r="R1108" s="71"/>
      <c r="S1108" s="71"/>
      <c r="T1108" s="72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T1108" s="17" t="s">
        <v>281</v>
      </c>
      <c r="AU1108" s="17" t="s">
        <v>84</v>
      </c>
    </row>
    <row r="1109" spans="1:65" s="2" customFormat="1" ht="24.2" customHeight="1">
      <c r="A1109" s="34"/>
      <c r="B1109" s="35"/>
      <c r="C1109" s="232" t="s">
        <v>4267</v>
      </c>
      <c r="D1109" s="232" t="s">
        <v>394</v>
      </c>
      <c r="E1109" s="233" t="s">
        <v>9293</v>
      </c>
      <c r="F1109" s="234" t="s">
        <v>9294</v>
      </c>
      <c r="G1109" s="235" t="s">
        <v>952</v>
      </c>
      <c r="H1109" s="236">
        <v>4</v>
      </c>
      <c r="I1109" s="237"/>
      <c r="J1109" s="238">
        <f>ROUND(I1109*H1109,2)</f>
        <v>0</v>
      </c>
      <c r="K1109" s="234" t="s">
        <v>1</v>
      </c>
      <c r="L1109" s="239"/>
      <c r="M1109" s="240" t="s">
        <v>1</v>
      </c>
      <c r="N1109" s="241" t="s">
        <v>41</v>
      </c>
      <c r="O1109" s="71"/>
      <c r="P1109" s="201">
        <f>O1109*H1109</f>
        <v>0</v>
      </c>
      <c r="Q1109" s="201">
        <v>0</v>
      </c>
      <c r="R1109" s="201">
        <f>Q1109*H1109</f>
        <v>0</v>
      </c>
      <c r="S1109" s="201">
        <v>0</v>
      </c>
      <c r="T1109" s="202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203" t="s">
        <v>2738</v>
      </c>
      <c r="AT1109" s="203" t="s">
        <v>394</v>
      </c>
      <c r="AU1109" s="203" t="s">
        <v>84</v>
      </c>
      <c r="AY1109" s="17" t="s">
        <v>272</v>
      </c>
      <c r="BE1109" s="204">
        <f>IF(N1109="základní",J1109,0)</f>
        <v>0</v>
      </c>
      <c r="BF1109" s="204">
        <f>IF(N1109="snížená",J1109,0)</f>
        <v>0</v>
      </c>
      <c r="BG1109" s="204">
        <f>IF(N1109="zákl. přenesená",J1109,0)</f>
        <v>0</v>
      </c>
      <c r="BH1109" s="204">
        <f>IF(N1109="sníž. přenesená",J1109,0)</f>
        <v>0</v>
      </c>
      <c r="BI1109" s="204">
        <f>IF(N1109="nulová",J1109,0)</f>
        <v>0</v>
      </c>
      <c r="BJ1109" s="17" t="s">
        <v>16</v>
      </c>
      <c r="BK1109" s="204">
        <f>ROUND(I1109*H1109,2)</f>
        <v>0</v>
      </c>
      <c r="BL1109" s="17" t="s">
        <v>765</v>
      </c>
      <c r="BM1109" s="203" t="s">
        <v>9674</v>
      </c>
    </row>
    <row r="1110" spans="1:65" s="14" customFormat="1" ht="11.25">
      <c r="B1110" s="221"/>
      <c r="C1110" s="222"/>
      <c r="D1110" s="212" t="s">
        <v>283</v>
      </c>
      <c r="E1110" s="223" t="s">
        <v>1</v>
      </c>
      <c r="F1110" s="224" t="s">
        <v>279</v>
      </c>
      <c r="G1110" s="222"/>
      <c r="H1110" s="225">
        <v>4</v>
      </c>
      <c r="I1110" s="226"/>
      <c r="J1110" s="222"/>
      <c r="K1110" s="222"/>
      <c r="L1110" s="227"/>
      <c r="M1110" s="228"/>
      <c r="N1110" s="229"/>
      <c r="O1110" s="229"/>
      <c r="P1110" s="229"/>
      <c r="Q1110" s="229"/>
      <c r="R1110" s="229"/>
      <c r="S1110" s="229"/>
      <c r="T1110" s="230"/>
      <c r="AT1110" s="231" t="s">
        <v>283</v>
      </c>
      <c r="AU1110" s="231" t="s">
        <v>84</v>
      </c>
      <c r="AV1110" s="14" t="s">
        <v>84</v>
      </c>
      <c r="AW1110" s="14" t="s">
        <v>32</v>
      </c>
      <c r="AX1110" s="14" t="s">
        <v>76</v>
      </c>
      <c r="AY1110" s="231" t="s">
        <v>272</v>
      </c>
    </row>
    <row r="1111" spans="1:65" s="2" customFormat="1" ht="24.2" customHeight="1">
      <c r="A1111" s="34"/>
      <c r="B1111" s="35"/>
      <c r="C1111" s="192" t="s">
        <v>4286</v>
      </c>
      <c r="D1111" s="192" t="s">
        <v>274</v>
      </c>
      <c r="E1111" s="193" t="s">
        <v>9096</v>
      </c>
      <c r="F1111" s="194" t="s">
        <v>9097</v>
      </c>
      <c r="G1111" s="195" t="s">
        <v>952</v>
      </c>
      <c r="H1111" s="196">
        <v>4</v>
      </c>
      <c r="I1111" s="197"/>
      <c r="J1111" s="198">
        <f>ROUND(I1111*H1111,2)</f>
        <v>0</v>
      </c>
      <c r="K1111" s="194" t="s">
        <v>278</v>
      </c>
      <c r="L1111" s="39"/>
      <c r="M1111" s="199" t="s">
        <v>1</v>
      </c>
      <c r="N1111" s="200" t="s">
        <v>41</v>
      </c>
      <c r="O1111" s="71"/>
      <c r="P1111" s="201">
        <f>O1111*H1111</f>
        <v>0</v>
      </c>
      <c r="Q1111" s="201">
        <v>0</v>
      </c>
      <c r="R1111" s="201">
        <f>Q1111*H1111</f>
        <v>0</v>
      </c>
      <c r="S1111" s="201">
        <v>0</v>
      </c>
      <c r="T1111" s="202">
        <f>S1111*H1111</f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203" t="s">
        <v>765</v>
      </c>
      <c r="AT1111" s="203" t="s">
        <v>274</v>
      </c>
      <c r="AU1111" s="203" t="s">
        <v>84</v>
      </c>
      <c r="AY1111" s="17" t="s">
        <v>272</v>
      </c>
      <c r="BE1111" s="204">
        <f>IF(N1111="základní",J1111,0)</f>
        <v>0</v>
      </c>
      <c r="BF1111" s="204">
        <f>IF(N1111="snížená",J1111,0)</f>
        <v>0</v>
      </c>
      <c r="BG1111" s="204">
        <f>IF(N1111="zákl. přenesená",J1111,0)</f>
        <v>0</v>
      </c>
      <c r="BH1111" s="204">
        <f>IF(N1111="sníž. přenesená",J1111,0)</f>
        <v>0</v>
      </c>
      <c r="BI1111" s="204">
        <f>IF(N1111="nulová",J1111,0)</f>
        <v>0</v>
      </c>
      <c r="BJ1111" s="17" t="s">
        <v>16</v>
      </c>
      <c r="BK1111" s="204">
        <f>ROUND(I1111*H1111,2)</f>
        <v>0</v>
      </c>
      <c r="BL1111" s="17" t="s">
        <v>765</v>
      </c>
      <c r="BM1111" s="203" t="s">
        <v>9675</v>
      </c>
    </row>
    <row r="1112" spans="1:65" s="2" customFormat="1" ht="11.25">
      <c r="A1112" s="34"/>
      <c r="B1112" s="35"/>
      <c r="C1112" s="36"/>
      <c r="D1112" s="205" t="s">
        <v>281</v>
      </c>
      <c r="E1112" s="36"/>
      <c r="F1112" s="206" t="s">
        <v>9099</v>
      </c>
      <c r="G1112" s="36"/>
      <c r="H1112" s="36"/>
      <c r="I1112" s="207"/>
      <c r="J1112" s="36"/>
      <c r="K1112" s="36"/>
      <c r="L1112" s="39"/>
      <c r="M1112" s="208"/>
      <c r="N1112" s="209"/>
      <c r="O1112" s="71"/>
      <c r="P1112" s="71"/>
      <c r="Q1112" s="71"/>
      <c r="R1112" s="71"/>
      <c r="S1112" s="71"/>
      <c r="T1112" s="72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T1112" s="17" t="s">
        <v>281</v>
      </c>
      <c r="AU1112" s="17" t="s">
        <v>84</v>
      </c>
    </row>
    <row r="1113" spans="1:65" s="2" customFormat="1" ht="33" customHeight="1">
      <c r="A1113" s="34"/>
      <c r="B1113" s="35"/>
      <c r="C1113" s="232" t="s">
        <v>4291</v>
      </c>
      <c r="D1113" s="232" t="s">
        <v>394</v>
      </c>
      <c r="E1113" s="233" t="s">
        <v>9300</v>
      </c>
      <c r="F1113" s="234" t="s">
        <v>9301</v>
      </c>
      <c r="G1113" s="235" t="s">
        <v>952</v>
      </c>
      <c r="H1113" s="236">
        <v>1</v>
      </c>
      <c r="I1113" s="237"/>
      <c r="J1113" s="238">
        <f>ROUND(I1113*H1113,2)</f>
        <v>0</v>
      </c>
      <c r="K1113" s="234" t="s">
        <v>1</v>
      </c>
      <c r="L1113" s="239"/>
      <c r="M1113" s="240" t="s">
        <v>1</v>
      </c>
      <c r="N1113" s="241" t="s">
        <v>41</v>
      </c>
      <c r="O1113" s="71"/>
      <c r="P1113" s="201">
        <f>O1113*H1113</f>
        <v>0</v>
      </c>
      <c r="Q1113" s="201">
        <v>0</v>
      </c>
      <c r="R1113" s="201">
        <f>Q1113*H1113</f>
        <v>0</v>
      </c>
      <c r="S1113" s="201">
        <v>0</v>
      </c>
      <c r="T1113" s="202">
        <f>S1113*H1113</f>
        <v>0</v>
      </c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R1113" s="203" t="s">
        <v>2738</v>
      </c>
      <c r="AT1113" s="203" t="s">
        <v>394</v>
      </c>
      <c r="AU1113" s="203" t="s">
        <v>84</v>
      </c>
      <c r="AY1113" s="17" t="s">
        <v>272</v>
      </c>
      <c r="BE1113" s="204">
        <f>IF(N1113="základní",J1113,0)</f>
        <v>0</v>
      </c>
      <c r="BF1113" s="204">
        <f>IF(N1113="snížená",J1113,0)</f>
        <v>0</v>
      </c>
      <c r="BG1113" s="204">
        <f>IF(N1113="zákl. přenesená",J1113,0)</f>
        <v>0</v>
      </c>
      <c r="BH1113" s="204">
        <f>IF(N1113="sníž. přenesená",J1113,0)</f>
        <v>0</v>
      </c>
      <c r="BI1113" s="204">
        <f>IF(N1113="nulová",J1113,0)</f>
        <v>0</v>
      </c>
      <c r="BJ1113" s="17" t="s">
        <v>16</v>
      </c>
      <c r="BK1113" s="204">
        <f>ROUND(I1113*H1113,2)</f>
        <v>0</v>
      </c>
      <c r="BL1113" s="17" t="s">
        <v>765</v>
      </c>
      <c r="BM1113" s="203" t="s">
        <v>9676</v>
      </c>
    </row>
    <row r="1114" spans="1:65" s="14" customFormat="1" ht="11.25">
      <c r="B1114" s="221"/>
      <c r="C1114" s="222"/>
      <c r="D1114" s="212" t="s">
        <v>283</v>
      </c>
      <c r="E1114" s="223" t="s">
        <v>1</v>
      </c>
      <c r="F1114" s="224" t="s">
        <v>16</v>
      </c>
      <c r="G1114" s="222"/>
      <c r="H1114" s="225">
        <v>1</v>
      </c>
      <c r="I1114" s="226"/>
      <c r="J1114" s="222"/>
      <c r="K1114" s="222"/>
      <c r="L1114" s="227"/>
      <c r="M1114" s="228"/>
      <c r="N1114" s="229"/>
      <c r="O1114" s="229"/>
      <c r="P1114" s="229"/>
      <c r="Q1114" s="229"/>
      <c r="R1114" s="229"/>
      <c r="S1114" s="229"/>
      <c r="T1114" s="230"/>
      <c r="AT1114" s="231" t="s">
        <v>283</v>
      </c>
      <c r="AU1114" s="231" t="s">
        <v>84</v>
      </c>
      <c r="AV1114" s="14" t="s">
        <v>84</v>
      </c>
      <c r="AW1114" s="14" t="s">
        <v>32</v>
      </c>
      <c r="AX1114" s="14" t="s">
        <v>76</v>
      </c>
      <c r="AY1114" s="231" t="s">
        <v>272</v>
      </c>
    </row>
    <row r="1115" spans="1:65" s="2" customFormat="1" ht="24.2" customHeight="1">
      <c r="A1115" s="34"/>
      <c r="B1115" s="35"/>
      <c r="C1115" s="232" t="s">
        <v>4295</v>
      </c>
      <c r="D1115" s="232" t="s">
        <v>394</v>
      </c>
      <c r="E1115" s="233" t="s">
        <v>9677</v>
      </c>
      <c r="F1115" s="234" t="s">
        <v>9678</v>
      </c>
      <c r="G1115" s="235" t="s">
        <v>5242</v>
      </c>
      <c r="H1115" s="236">
        <v>2</v>
      </c>
      <c r="I1115" s="237"/>
      <c r="J1115" s="238">
        <f>ROUND(I1115*H1115,2)</f>
        <v>0</v>
      </c>
      <c r="K1115" s="234" t="s">
        <v>1</v>
      </c>
      <c r="L1115" s="239"/>
      <c r="M1115" s="240" t="s">
        <v>1</v>
      </c>
      <c r="N1115" s="241" t="s">
        <v>41</v>
      </c>
      <c r="O1115" s="71"/>
      <c r="P1115" s="201">
        <f>O1115*H1115</f>
        <v>0</v>
      </c>
      <c r="Q1115" s="201">
        <v>0</v>
      </c>
      <c r="R1115" s="201">
        <f>Q1115*H1115</f>
        <v>0</v>
      </c>
      <c r="S1115" s="201">
        <v>0</v>
      </c>
      <c r="T1115" s="202">
        <f>S1115*H1115</f>
        <v>0</v>
      </c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R1115" s="203" t="s">
        <v>4500</v>
      </c>
      <c r="AT1115" s="203" t="s">
        <v>394</v>
      </c>
      <c r="AU1115" s="203" t="s">
        <v>84</v>
      </c>
      <c r="AY1115" s="17" t="s">
        <v>272</v>
      </c>
      <c r="BE1115" s="204">
        <f>IF(N1115="základní",J1115,0)</f>
        <v>0</v>
      </c>
      <c r="BF1115" s="204">
        <f>IF(N1115="snížená",J1115,0)</f>
        <v>0</v>
      </c>
      <c r="BG1115" s="204">
        <f>IF(N1115="zákl. přenesená",J1115,0)</f>
        <v>0</v>
      </c>
      <c r="BH1115" s="204">
        <f>IF(N1115="sníž. přenesená",J1115,0)</f>
        <v>0</v>
      </c>
      <c r="BI1115" s="204">
        <f>IF(N1115="nulová",J1115,0)</f>
        <v>0</v>
      </c>
      <c r="BJ1115" s="17" t="s">
        <v>16</v>
      </c>
      <c r="BK1115" s="204">
        <f>ROUND(I1115*H1115,2)</f>
        <v>0</v>
      </c>
      <c r="BL1115" s="17" t="s">
        <v>4500</v>
      </c>
      <c r="BM1115" s="203" t="s">
        <v>9679</v>
      </c>
    </row>
    <row r="1116" spans="1:65" s="14" customFormat="1" ht="11.25">
      <c r="B1116" s="221"/>
      <c r="C1116" s="222"/>
      <c r="D1116" s="212" t="s">
        <v>283</v>
      </c>
      <c r="E1116" s="223" t="s">
        <v>1</v>
      </c>
      <c r="F1116" s="224" t="s">
        <v>84</v>
      </c>
      <c r="G1116" s="222"/>
      <c r="H1116" s="225">
        <v>2</v>
      </c>
      <c r="I1116" s="226"/>
      <c r="J1116" s="222"/>
      <c r="K1116" s="222"/>
      <c r="L1116" s="227"/>
      <c r="M1116" s="228"/>
      <c r="N1116" s="229"/>
      <c r="O1116" s="229"/>
      <c r="P1116" s="229"/>
      <c r="Q1116" s="229"/>
      <c r="R1116" s="229"/>
      <c r="S1116" s="229"/>
      <c r="T1116" s="230"/>
      <c r="AT1116" s="231" t="s">
        <v>283</v>
      </c>
      <c r="AU1116" s="231" t="s">
        <v>84</v>
      </c>
      <c r="AV1116" s="14" t="s">
        <v>84</v>
      </c>
      <c r="AW1116" s="14" t="s">
        <v>32</v>
      </c>
      <c r="AX1116" s="14" t="s">
        <v>76</v>
      </c>
      <c r="AY1116" s="231" t="s">
        <v>272</v>
      </c>
    </row>
    <row r="1117" spans="1:65" s="2" customFormat="1" ht="24.2" customHeight="1">
      <c r="A1117" s="34"/>
      <c r="B1117" s="35"/>
      <c r="C1117" s="192" t="s">
        <v>4300</v>
      </c>
      <c r="D1117" s="192" t="s">
        <v>274</v>
      </c>
      <c r="E1117" s="193" t="s">
        <v>9103</v>
      </c>
      <c r="F1117" s="194" t="s">
        <v>9104</v>
      </c>
      <c r="G1117" s="195" t="s">
        <v>952</v>
      </c>
      <c r="H1117" s="196">
        <v>3</v>
      </c>
      <c r="I1117" s="197"/>
      <c r="J1117" s="198">
        <f>ROUND(I1117*H1117,2)</f>
        <v>0</v>
      </c>
      <c r="K1117" s="194" t="s">
        <v>278</v>
      </c>
      <c r="L1117" s="39"/>
      <c r="M1117" s="199" t="s">
        <v>1</v>
      </c>
      <c r="N1117" s="200" t="s">
        <v>41</v>
      </c>
      <c r="O1117" s="71"/>
      <c r="P1117" s="201">
        <f>O1117*H1117</f>
        <v>0</v>
      </c>
      <c r="Q1117" s="201">
        <v>0</v>
      </c>
      <c r="R1117" s="201">
        <f>Q1117*H1117</f>
        <v>0</v>
      </c>
      <c r="S1117" s="201">
        <v>0</v>
      </c>
      <c r="T1117" s="202">
        <f>S1117*H1117</f>
        <v>0</v>
      </c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R1117" s="203" t="s">
        <v>765</v>
      </c>
      <c r="AT1117" s="203" t="s">
        <v>274</v>
      </c>
      <c r="AU1117" s="203" t="s">
        <v>84</v>
      </c>
      <c r="AY1117" s="17" t="s">
        <v>272</v>
      </c>
      <c r="BE1117" s="204">
        <f>IF(N1117="základní",J1117,0)</f>
        <v>0</v>
      </c>
      <c r="BF1117" s="204">
        <f>IF(N1117="snížená",J1117,0)</f>
        <v>0</v>
      </c>
      <c r="BG1117" s="204">
        <f>IF(N1117="zákl. přenesená",J1117,0)</f>
        <v>0</v>
      </c>
      <c r="BH1117" s="204">
        <f>IF(N1117="sníž. přenesená",J1117,0)</f>
        <v>0</v>
      </c>
      <c r="BI1117" s="204">
        <f>IF(N1117="nulová",J1117,0)</f>
        <v>0</v>
      </c>
      <c r="BJ1117" s="17" t="s">
        <v>16</v>
      </c>
      <c r="BK1117" s="204">
        <f>ROUND(I1117*H1117,2)</f>
        <v>0</v>
      </c>
      <c r="BL1117" s="17" t="s">
        <v>765</v>
      </c>
      <c r="BM1117" s="203" t="s">
        <v>9680</v>
      </c>
    </row>
    <row r="1118" spans="1:65" s="2" customFormat="1" ht="11.25">
      <c r="A1118" s="34"/>
      <c r="B1118" s="35"/>
      <c r="C1118" s="36"/>
      <c r="D1118" s="205" t="s">
        <v>281</v>
      </c>
      <c r="E1118" s="36"/>
      <c r="F1118" s="206" t="s">
        <v>9106</v>
      </c>
      <c r="G1118" s="36"/>
      <c r="H1118" s="36"/>
      <c r="I1118" s="207"/>
      <c r="J1118" s="36"/>
      <c r="K1118" s="36"/>
      <c r="L1118" s="39"/>
      <c r="M1118" s="208"/>
      <c r="N1118" s="209"/>
      <c r="O1118" s="71"/>
      <c r="P1118" s="71"/>
      <c r="Q1118" s="71"/>
      <c r="R1118" s="71"/>
      <c r="S1118" s="71"/>
      <c r="T1118" s="72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T1118" s="17" t="s">
        <v>281</v>
      </c>
      <c r="AU1118" s="17" t="s">
        <v>84</v>
      </c>
    </row>
    <row r="1119" spans="1:65" s="2" customFormat="1" ht="16.5" customHeight="1">
      <c r="A1119" s="34"/>
      <c r="B1119" s="35"/>
      <c r="C1119" s="232" t="s">
        <v>4306</v>
      </c>
      <c r="D1119" s="232" t="s">
        <v>394</v>
      </c>
      <c r="E1119" s="233" t="s">
        <v>8918</v>
      </c>
      <c r="F1119" s="234" t="s">
        <v>8919</v>
      </c>
      <c r="G1119" s="235" t="s">
        <v>5242</v>
      </c>
      <c r="H1119" s="236">
        <v>28</v>
      </c>
      <c r="I1119" s="237"/>
      <c r="J1119" s="238">
        <f>ROUND(I1119*H1119,2)</f>
        <v>0</v>
      </c>
      <c r="K1119" s="234" t="s">
        <v>1</v>
      </c>
      <c r="L1119" s="239"/>
      <c r="M1119" s="240" t="s">
        <v>1</v>
      </c>
      <c r="N1119" s="241" t="s">
        <v>41</v>
      </c>
      <c r="O1119" s="71"/>
      <c r="P1119" s="201">
        <f>O1119*H1119</f>
        <v>0</v>
      </c>
      <c r="Q1119" s="201">
        <v>0</v>
      </c>
      <c r="R1119" s="201">
        <f>Q1119*H1119</f>
        <v>0</v>
      </c>
      <c r="S1119" s="201">
        <v>0</v>
      </c>
      <c r="T1119" s="202">
        <f>S1119*H1119</f>
        <v>0</v>
      </c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R1119" s="203" t="s">
        <v>1541</v>
      </c>
      <c r="AT1119" s="203" t="s">
        <v>394</v>
      </c>
      <c r="AU1119" s="203" t="s">
        <v>84</v>
      </c>
      <c r="AY1119" s="17" t="s">
        <v>272</v>
      </c>
      <c r="BE1119" s="204">
        <f>IF(N1119="základní",J1119,0)</f>
        <v>0</v>
      </c>
      <c r="BF1119" s="204">
        <f>IF(N1119="snížená",J1119,0)</f>
        <v>0</v>
      </c>
      <c r="BG1119" s="204">
        <f>IF(N1119="zákl. přenesená",J1119,0)</f>
        <v>0</v>
      </c>
      <c r="BH1119" s="204">
        <f>IF(N1119="sníž. přenesená",J1119,0)</f>
        <v>0</v>
      </c>
      <c r="BI1119" s="204">
        <f>IF(N1119="nulová",J1119,0)</f>
        <v>0</v>
      </c>
      <c r="BJ1119" s="17" t="s">
        <v>16</v>
      </c>
      <c r="BK1119" s="204">
        <f>ROUND(I1119*H1119,2)</f>
        <v>0</v>
      </c>
      <c r="BL1119" s="17" t="s">
        <v>1541</v>
      </c>
      <c r="BM1119" s="203" t="s">
        <v>9681</v>
      </c>
    </row>
    <row r="1120" spans="1:65" s="14" customFormat="1" ht="11.25">
      <c r="B1120" s="221"/>
      <c r="C1120" s="222"/>
      <c r="D1120" s="212" t="s">
        <v>283</v>
      </c>
      <c r="E1120" s="223" t="s">
        <v>1</v>
      </c>
      <c r="F1120" s="224" t="s">
        <v>9682</v>
      </c>
      <c r="G1120" s="222"/>
      <c r="H1120" s="225">
        <v>28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84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2" customFormat="1" ht="24.2" customHeight="1">
      <c r="A1121" s="34"/>
      <c r="B1121" s="35"/>
      <c r="C1121" s="192" t="s">
        <v>4311</v>
      </c>
      <c r="D1121" s="192" t="s">
        <v>274</v>
      </c>
      <c r="E1121" s="193" t="s">
        <v>8921</v>
      </c>
      <c r="F1121" s="194" t="s">
        <v>8922</v>
      </c>
      <c r="G1121" s="195" t="s">
        <v>952</v>
      </c>
      <c r="H1121" s="196">
        <v>28</v>
      </c>
      <c r="I1121" s="197"/>
      <c r="J1121" s="198">
        <f>ROUND(I1121*H1121,2)</f>
        <v>0</v>
      </c>
      <c r="K1121" s="194" t="s">
        <v>278</v>
      </c>
      <c r="L1121" s="39"/>
      <c r="M1121" s="199" t="s">
        <v>1</v>
      </c>
      <c r="N1121" s="200" t="s">
        <v>41</v>
      </c>
      <c r="O1121" s="71"/>
      <c r="P1121" s="201">
        <f>O1121*H1121</f>
        <v>0</v>
      </c>
      <c r="Q1121" s="201">
        <v>0</v>
      </c>
      <c r="R1121" s="201">
        <f>Q1121*H1121</f>
        <v>0</v>
      </c>
      <c r="S1121" s="201">
        <v>0</v>
      </c>
      <c r="T1121" s="202">
        <f>S1121*H1121</f>
        <v>0</v>
      </c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R1121" s="203" t="s">
        <v>765</v>
      </c>
      <c r="AT1121" s="203" t="s">
        <v>274</v>
      </c>
      <c r="AU1121" s="203" t="s">
        <v>84</v>
      </c>
      <c r="AY1121" s="17" t="s">
        <v>272</v>
      </c>
      <c r="BE1121" s="204">
        <f>IF(N1121="základní",J1121,0)</f>
        <v>0</v>
      </c>
      <c r="BF1121" s="204">
        <f>IF(N1121="snížená",J1121,0)</f>
        <v>0</v>
      </c>
      <c r="BG1121" s="204">
        <f>IF(N1121="zákl. přenesená",J1121,0)</f>
        <v>0</v>
      </c>
      <c r="BH1121" s="204">
        <f>IF(N1121="sníž. přenesená",J1121,0)</f>
        <v>0</v>
      </c>
      <c r="BI1121" s="204">
        <f>IF(N1121="nulová",J1121,0)</f>
        <v>0</v>
      </c>
      <c r="BJ1121" s="17" t="s">
        <v>16</v>
      </c>
      <c r="BK1121" s="204">
        <f>ROUND(I1121*H1121,2)</f>
        <v>0</v>
      </c>
      <c r="BL1121" s="17" t="s">
        <v>765</v>
      </c>
      <c r="BM1121" s="203" t="s">
        <v>9683</v>
      </c>
    </row>
    <row r="1122" spans="1:65" s="2" customFormat="1" ht="11.25">
      <c r="A1122" s="34"/>
      <c r="B1122" s="35"/>
      <c r="C1122" s="36"/>
      <c r="D1122" s="205" t="s">
        <v>281</v>
      </c>
      <c r="E1122" s="36"/>
      <c r="F1122" s="206" t="s">
        <v>8924</v>
      </c>
      <c r="G1122" s="36"/>
      <c r="H1122" s="36"/>
      <c r="I1122" s="207"/>
      <c r="J1122" s="36"/>
      <c r="K1122" s="36"/>
      <c r="L1122" s="39"/>
      <c r="M1122" s="208"/>
      <c r="N1122" s="209"/>
      <c r="O1122" s="71"/>
      <c r="P1122" s="71"/>
      <c r="Q1122" s="71"/>
      <c r="R1122" s="71"/>
      <c r="S1122" s="71"/>
      <c r="T1122" s="72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T1122" s="17" t="s">
        <v>281</v>
      </c>
      <c r="AU1122" s="17" t="s">
        <v>84</v>
      </c>
    </row>
    <row r="1123" spans="1:65" s="12" customFormat="1" ht="22.9" customHeight="1">
      <c r="B1123" s="176"/>
      <c r="C1123" s="177"/>
      <c r="D1123" s="178" t="s">
        <v>75</v>
      </c>
      <c r="E1123" s="190" t="s">
        <v>9684</v>
      </c>
      <c r="F1123" s="190" t="s">
        <v>9685</v>
      </c>
      <c r="G1123" s="177"/>
      <c r="H1123" s="177"/>
      <c r="I1123" s="180"/>
      <c r="J1123" s="191">
        <f>BK1123</f>
        <v>0</v>
      </c>
      <c r="K1123" s="177"/>
      <c r="L1123" s="182"/>
      <c r="M1123" s="183"/>
      <c r="N1123" s="184"/>
      <c r="O1123" s="184"/>
      <c r="P1123" s="185">
        <f>SUM(P1124:P1127)</f>
        <v>0</v>
      </c>
      <c r="Q1123" s="184"/>
      <c r="R1123" s="185">
        <f>SUM(R1124:R1127)</f>
        <v>0</v>
      </c>
      <c r="S1123" s="184"/>
      <c r="T1123" s="186">
        <f>SUM(T1124:T1127)</f>
        <v>0</v>
      </c>
      <c r="AR1123" s="187" t="s">
        <v>291</v>
      </c>
      <c r="AT1123" s="188" t="s">
        <v>75</v>
      </c>
      <c r="AU1123" s="188" t="s">
        <v>16</v>
      </c>
      <c r="AY1123" s="187" t="s">
        <v>272</v>
      </c>
      <c r="BK1123" s="189">
        <f>SUM(BK1124:BK1127)</f>
        <v>0</v>
      </c>
    </row>
    <row r="1124" spans="1:65" s="2" customFormat="1" ht="37.9" customHeight="1">
      <c r="A1124" s="34"/>
      <c r="B1124" s="35"/>
      <c r="C1124" s="232" t="s">
        <v>4316</v>
      </c>
      <c r="D1124" s="232" t="s">
        <v>394</v>
      </c>
      <c r="E1124" s="233" t="s">
        <v>8839</v>
      </c>
      <c r="F1124" s="234" t="s">
        <v>8840</v>
      </c>
      <c r="G1124" s="235" t="s">
        <v>5242</v>
      </c>
      <c r="H1124" s="236">
        <v>1</v>
      </c>
      <c r="I1124" s="237"/>
      <c r="J1124" s="238">
        <f>ROUND(I1124*H1124,2)</f>
        <v>0</v>
      </c>
      <c r="K1124" s="234" t="s">
        <v>1</v>
      </c>
      <c r="L1124" s="239"/>
      <c r="M1124" s="240" t="s">
        <v>1</v>
      </c>
      <c r="N1124" s="241" t="s">
        <v>41</v>
      </c>
      <c r="O1124" s="71"/>
      <c r="P1124" s="201">
        <f>O1124*H1124</f>
        <v>0</v>
      </c>
      <c r="Q1124" s="201">
        <v>0</v>
      </c>
      <c r="R1124" s="201">
        <f>Q1124*H1124</f>
        <v>0</v>
      </c>
      <c r="S1124" s="201">
        <v>0</v>
      </c>
      <c r="T1124" s="202">
        <f>S1124*H1124</f>
        <v>0</v>
      </c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R1124" s="203" t="s">
        <v>2738</v>
      </c>
      <c r="AT1124" s="203" t="s">
        <v>394</v>
      </c>
      <c r="AU1124" s="203" t="s">
        <v>84</v>
      </c>
      <c r="AY1124" s="17" t="s">
        <v>272</v>
      </c>
      <c r="BE1124" s="204">
        <f>IF(N1124="základní",J1124,0)</f>
        <v>0</v>
      </c>
      <c r="BF1124" s="204">
        <f>IF(N1124="snížená",J1124,0)</f>
        <v>0</v>
      </c>
      <c r="BG1124" s="204">
        <f>IF(N1124="zákl. přenesená",J1124,0)</f>
        <v>0</v>
      </c>
      <c r="BH1124" s="204">
        <f>IF(N1124="sníž. přenesená",J1124,0)</f>
        <v>0</v>
      </c>
      <c r="BI1124" s="204">
        <f>IF(N1124="nulová",J1124,0)</f>
        <v>0</v>
      </c>
      <c r="BJ1124" s="17" t="s">
        <v>16</v>
      </c>
      <c r="BK1124" s="204">
        <f>ROUND(I1124*H1124,2)</f>
        <v>0</v>
      </c>
      <c r="BL1124" s="17" t="s">
        <v>765</v>
      </c>
      <c r="BM1124" s="203" t="s">
        <v>9686</v>
      </c>
    </row>
    <row r="1125" spans="1:65" s="14" customFormat="1" ht="11.25">
      <c r="B1125" s="221"/>
      <c r="C1125" s="222"/>
      <c r="D1125" s="212" t="s">
        <v>283</v>
      </c>
      <c r="E1125" s="223" t="s">
        <v>1</v>
      </c>
      <c r="F1125" s="224" t="s">
        <v>16</v>
      </c>
      <c r="G1125" s="222"/>
      <c r="H1125" s="225">
        <v>1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AT1125" s="231" t="s">
        <v>283</v>
      </c>
      <c r="AU1125" s="231" t="s">
        <v>84</v>
      </c>
      <c r="AV1125" s="14" t="s">
        <v>84</v>
      </c>
      <c r="AW1125" s="14" t="s">
        <v>32</v>
      </c>
      <c r="AX1125" s="14" t="s">
        <v>76</v>
      </c>
      <c r="AY1125" s="231" t="s">
        <v>272</v>
      </c>
    </row>
    <row r="1126" spans="1:65" s="2" customFormat="1" ht="24.2" customHeight="1">
      <c r="A1126" s="34"/>
      <c r="B1126" s="35"/>
      <c r="C1126" s="192" t="s">
        <v>4320</v>
      </c>
      <c r="D1126" s="192" t="s">
        <v>274</v>
      </c>
      <c r="E1126" s="193" t="s">
        <v>9687</v>
      </c>
      <c r="F1126" s="194" t="s">
        <v>9688</v>
      </c>
      <c r="G1126" s="195" t="s">
        <v>952</v>
      </c>
      <c r="H1126" s="196">
        <v>1</v>
      </c>
      <c r="I1126" s="197"/>
      <c r="J1126" s="198">
        <f>ROUND(I1126*H1126,2)</f>
        <v>0</v>
      </c>
      <c r="K1126" s="194" t="s">
        <v>278</v>
      </c>
      <c r="L1126" s="39"/>
      <c r="M1126" s="199" t="s">
        <v>1</v>
      </c>
      <c r="N1126" s="200" t="s">
        <v>41</v>
      </c>
      <c r="O1126" s="71"/>
      <c r="P1126" s="201">
        <f>O1126*H1126</f>
        <v>0</v>
      </c>
      <c r="Q1126" s="201">
        <v>0</v>
      </c>
      <c r="R1126" s="201">
        <f>Q1126*H1126</f>
        <v>0</v>
      </c>
      <c r="S1126" s="201">
        <v>0</v>
      </c>
      <c r="T1126" s="202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203" t="s">
        <v>765</v>
      </c>
      <c r="AT1126" s="203" t="s">
        <v>274</v>
      </c>
      <c r="AU1126" s="203" t="s">
        <v>84</v>
      </c>
      <c r="AY1126" s="17" t="s">
        <v>272</v>
      </c>
      <c r="BE1126" s="204">
        <f>IF(N1126="základní",J1126,0)</f>
        <v>0</v>
      </c>
      <c r="BF1126" s="204">
        <f>IF(N1126="snížená",J1126,0)</f>
        <v>0</v>
      </c>
      <c r="BG1126" s="204">
        <f>IF(N1126="zákl. přenesená",J1126,0)</f>
        <v>0</v>
      </c>
      <c r="BH1126" s="204">
        <f>IF(N1126="sníž. přenesená",J1126,0)</f>
        <v>0</v>
      </c>
      <c r="BI1126" s="204">
        <f>IF(N1126="nulová",J1126,0)</f>
        <v>0</v>
      </c>
      <c r="BJ1126" s="17" t="s">
        <v>16</v>
      </c>
      <c r="BK1126" s="204">
        <f>ROUND(I1126*H1126,2)</f>
        <v>0</v>
      </c>
      <c r="BL1126" s="17" t="s">
        <v>765</v>
      </c>
      <c r="BM1126" s="203" t="s">
        <v>9689</v>
      </c>
    </row>
    <row r="1127" spans="1:65" s="2" customFormat="1" ht="11.25">
      <c r="A1127" s="34"/>
      <c r="B1127" s="35"/>
      <c r="C1127" s="36"/>
      <c r="D1127" s="205" t="s">
        <v>281</v>
      </c>
      <c r="E1127" s="36"/>
      <c r="F1127" s="206" t="s">
        <v>9690</v>
      </c>
      <c r="G1127" s="36"/>
      <c r="H1127" s="36"/>
      <c r="I1127" s="207"/>
      <c r="J1127" s="36"/>
      <c r="K1127" s="36"/>
      <c r="L1127" s="39"/>
      <c r="M1127" s="208"/>
      <c r="N1127" s="209"/>
      <c r="O1127" s="71"/>
      <c r="P1127" s="71"/>
      <c r="Q1127" s="71"/>
      <c r="R1127" s="71"/>
      <c r="S1127" s="71"/>
      <c r="T1127" s="72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T1127" s="17" t="s">
        <v>281</v>
      </c>
      <c r="AU1127" s="17" t="s">
        <v>84</v>
      </c>
    </row>
    <row r="1128" spans="1:65" s="12" customFormat="1" ht="22.9" customHeight="1">
      <c r="B1128" s="176"/>
      <c r="C1128" s="177"/>
      <c r="D1128" s="178" t="s">
        <v>75</v>
      </c>
      <c r="E1128" s="190" t="s">
        <v>9691</v>
      </c>
      <c r="F1128" s="190" t="s">
        <v>9692</v>
      </c>
      <c r="G1128" s="177"/>
      <c r="H1128" s="177"/>
      <c r="I1128" s="180"/>
      <c r="J1128" s="191">
        <f>BK1128</f>
        <v>0</v>
      </c>
      <c r="K1128" s="177"/>
      <c r="L1128" s="182"/>
      <c r="M1128" s="183"/>
      <c r="N1128" s="184"/>
      <c r="O1128" s="184"/>
      <c r="P1128" s="185">
        <f>SUM(P1129:P1136)</f>
        <v>0</v>
      </c>
      <c r="Q1128" s="184"/>
      <c r="R1128" s="185">
        <f>SUM(R1129:R1136)</f>
        <v>0</v>
      </c>
      <c r="S1128" s="184"/>
      <c r="T1128" s="186">
        <f>SUM(T1129:T1136)</f>
        <v>0</v>
      </c>
      <c r="AR1128" s="187" t="s">
        <v>291</v>
      </c>
      <c r="AT1128" s="188" t="s">
        <v>75</v>
      </c>
      <c r="AU1128" s="188" t="s">
        <v>16</v>
      </c>
      <c r="AY1128" s="187" t="s">
        <v>272</v>
      </c>
      <c r="BK1128" s="189">
        <f>SUM(BK1129:BK1136)</f>
        <v>0</v>
      </c>
    </row>
    <row r="1129" spans="1:65" s="2" customFormat="1" ht="49.15" customHeight="1">
      <c r="A1129" s="34"/>
      <c r="B1129" s="35"/>
      <c r="C1129" s="232" t="s">
        <v>4325</v>
      </c>
      <c r="D1129" s="232" t="s">
        <v>394</v>
      </c>
      <c r="E1129" s="233" t="s">
        <v>9693</v>
      </c>
      <c r="F1129" s="234" t="s">
        <v>9694</v>
      </c>
      <c r="G1129" s="235" t="s">
        <v>5242</v>
      </c>
      <c r="H1129" s="236">
        <v>1</v>
      </c>
      <c r="I1129" s="237"/>
      <c r="J1129" s="238">
        <f>ROUND(I1129*H1129,2)</f>
        <v>0</v>
      </c>
      <c r="K1129" s="234" t="s">
        <v>1</v>
      </c>
      <c r="L1129" s="239"/>
      <c r="M1129" s="240" t="s">
        <v>1</v>
      </c>
      <c r="N1129" s="241" t="s">
        <v>41</v>
      </c>
      <c r="O1129" s="71"/>
      <c r="P1129" s="201">
        <f>O1129*H1129</f>
        <v>0</v>
      </c>
      <c r="Q1129" s="201">
        <v>0</v>
      </c>
      <c r="R1129" s="201">
        <f>Q1129*H1129</f>
        <v>0</v>
      </c>
      <c r="S1129" s="201">
        <v>0</v>
      </c>
      <c r="T1129" s="202">
        <f>S1129*H1129</f>
        <v>0</v>
      </c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R1129" s="203" t="s">
        <v>1541</v>
      </c>
      <c r="AT1129" s="203" t="s">
        <v>394</v>
      </c>
      <c r="AU1129" s="203" t="s">
        <v>84</v>
      </c>
      <c r="AY1129" s="17" t="s">
        <v>272</v>
      </c>
      <c r="BE1129" s="204">
        <f>IF(N1129="základní",J1129,0)</f>
        <v>0</v>
      </c>
      <c r="BF1129" s="204">
        <f>IF(N1129="snížená",J1129,0)</f>
        <v>0</v>
      </c>
      <c r="BG1129" s="204">
        <f>IF(N1129="zákl. přenesená",J1129,0)</f>
        <v>0</v>
      </c>
      <c r="BH1129" s="204">
        <f>IF(N1129="sníž. přenesená",J1129,0)</f>
        <v>0</v>
      </c>
      <c r="BI1129" s="204">
        <f>IF(N1129="nulová",J1129,0)</f>
        <v>0</v>
      </c>
      <c r="BJ1129" s="17" t="s">
        <v>16</v>
      </c>
      <c r="BK1129" s="204">
        <f>ROUND(I1129*H1129,2)</f>
        <v>0</v>
      </c>
      <c r="BL1129" s="17" t="s">
        <v>1541</v>
      </c>
      <c r="BM1129" s="203" t="s">
        <v>9695</v>
      </c>
    </row>
    <row r="1130" spans="1:65" s="14" customFormat="1" ht="11.25">
      <c r="B1130" s="221"/>
      <c r="C1130" s="222"/>
      <c r="D1130" s="212" t="s">
        <v>283</v>
      </c>
      <c r="E1130" s="223" t="s">
        <v>1</v>
      </c>
      <c r="F1130" s="224" t="s">
        <v>16</v>
      </c>
      <c r="G1130" s="222"/>
      <c r="H1130" s="225">
        <v>1</v>
      </c>
      <c r="I1130" s="226"/>
      <c r="J1130" s="222"/>
      <c r="K1130" s="222"/>
      <c r="L1130" s="227"/>
      <c r="M1130" s="228"/>
      <c r="N1130" s="229"/>
      <c r="O1130" s="229"/>
      <c r="P1130" s="229"/>
      <c r="Q1130" s="229"/>
      <c r="R1130" s="229"/>
      <c r="S1130" s="229"/>
      <c r="T1130" s="230"/>
      <c r="AT1130" s="231" t="s">
        <v>283</v>
      </c>
      <c r="AU1130" s="231" t="s">
        <v>84</v>
      </c>
      <c r="AV1130" s="14" t="s">
        <v>84</v>
      </c>
      <c r="AW1130" s="14" t="s">
        <v>32</v>
      </c>
      <c r="AX1130" s="14" t="s">
        <v>76</v>
      </c>
      <c r="AY1130" s="231" t="s">
        <v>272</v>
      </c>
    </row>
    <row r="1131" spans="1:65" s="2" customFormat="1" ht="24.2" customHeight="1">
      <c r="A1131" s="34"/>
      <c r="B1131" s="35"/>
      <c r="C1131" s="192" t="s">
        <v>4329</v>
      </c>
      <c r="D1131" s="192" t="s">
        <v>274</v>
      </c>
      <c r="E1131" s="193" t="s">
        <v>9696</v>
      </c>
      <c r="F1131" s="194" t="s">
        <v>9697</v>
      </c>
      <c r="G1131" s="195" t="s">
        <v>952</v>
      </c>
      <c r="H1131" s="196">
        <v>1</v>
      </c>
      <c r="I1131" s="197"/>
      <c r="J1131" s="198">
        <f>ROUND(I1131*H1131,2)</f>
        <v>0</v>
      </c>
      <c r="K1131" s="194" t="s">
        <v>278</v>
      </c>
      <c r="L1131" s="39"/>
      <c r="M1131" s="199" t="s">
        <v>1</v>
      </c>
      <c r="N1131" s="200" t="s">
        <v>41</v>
      </c>
      <c r="O1131" s="71"/>
      <c r="P1131" s="201">
        <f>O1131*H1131</f>
        <v>0</v>
      </c>
      <c r="Q1131" s="201">
        <v>0</v>
      </c>
      <c r="R1131" s="201">
        <f>Q1131*H1131</f>
        <v>0</v>
      </c>
      <c r="S1131" s="201">
        <v>0</v>
      </c>
      <c r="T1131" s="202">
        <f>S1131*H1131</f>
        <v>0</v>
      </c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R1131" s="203" t="s">
        <v>765</v>
      </c>
      <c r="AT1131" s="203" t="s">
        <v>274</v>
      </c>
      <c r="AU1131" s="203" t="s">
        <v>84</v>
      </c>
      <c r="AY1131" s="17" t="s">
        <v>272</v>
      </c>
      <c r="BE1131" s="204">
        <f>IF(N1131="základní",J1131,0)</f>
        <v>0</v>
      </c>
      <c r="BF1131" s="204">
        <f>IF(N1131="snížená",J1131,0)</f>
        <v>0</v>
      </c>
      <c r="BG1131" s="204">
        <f>IF(N1131="zákl. přenesená",J1131,0)</f>
        <v>0</v>
      </c>
      <c r="BH1131" s="204">
        <f>IF(N1131="sníž. přenesená",J1131,0)</f>
        <v>0</v>
      </c>
      <c r="BI1131" s="204">
        <f>IF(N1131="nulová",J1131,0)</f>
        <v>0</v>
      </c>
      <c r="BJ1131" s="17" t="s">
        <v>16</v>
      </c>
      <c r="BK1131" s="204">
        <f>ROUND(I1131*H1131,2)</f>
        <v>0</v>
      </c>
      <c r="BL1131" s="17" t="s">
        <v>765</v>
      </c>
      <c r="BM1131" s="203" t="s">
        <v>9698</v>
      </c>
    </row>
    <row r="1132" spans="1:65" s="2" customFormat="1" ht="11.25">
      <c r="A1132" s="34"/>
      <c r="B1132" s="35"/>
      <c r="C1132" s="36"/>
      <c r="D1132" s="205" t="s">
        <v>281</v>
      </c>
      <c r="E1132" s="36"/>
      <c r="F1132" s="206" t="s">
        <v>9699</v>
      </c>
      <c r="G1132" s="36"/>
      <c r="H1132" s="36"/>
      <c r="I1132" s="207"/>
      <c r="J1132" s="36"/>
      <c r="K1132" s="36"/>
      <c r="L1132" s="39"/>
      <c r="M1132" s="208"/>
      <c r="N1132" s="209"/>
      <c r="O1132" s="71"/>
      <c r="P1132" s="71"/>
      <c r="Q1132" s="71"/>
      <c r="R1132" s="71"/>
      <c r="S1132" s="71"/>
      <c r="T1132" s="72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T1132" s="17" t="s">
        <v>281</v>
      </c>
      <c r="AU1132" s="17" t="s">
        <v>84</v>
      </c>
    </row>
    <row r="1133" spans="1:65" s="2" customFormat="1" ht="24.2" customHeight="1">
      <c r="A1133" s="34"/>
      <c r="B1133" s="35"/>
      <c r="C1133" s="232" t="s">
        <v>4333</v>
      </c>
      <c r="D1133" s="232" t="s">
        <v>394</v>
      </c>
      <c r="E1133" s="233" t="s">
        <v>9700</v>
      </c>
      <c r="F1133" s="234" t="s">
        <v>9701</v>
      </c>
      <c r="G1133" s="235" t="s">
        <v>5242</v>
      </c>
      <c r="H1133" s="236">
        <v>2</v>
      </c>
      <c r="I1133" s="237"/>
      <c r="J1133" s="238">
        <f>ROUND(I1133*H1133,2)</f>
        <v>0</v>
      </c>
      <c r="K1133" s="234" t="s">
        <v>1</v>
      </c>
      <c r="L1133" s="239"/>
      <c r="M1133" s="240" t="s">
        <v>1</v>
      </c>
      <c r="N1133" s="241" t="s">
        <v>41</v>
      </c>
      <c r="O1133" s="71"/>
      <c r="P1133" s="201">
        <f>O1133*H1133</f>
        <v>0</v>
      </c>
      <c r="Q1133" s="201">
        <v>0</v>
      </c>
      <c r="R1133" s="201">
        <f>Q1133*H1133</f>
        <v>0</v>
      </c>
      <c r="S1133" s="201">
        <v>0</v>
      </c>
      <c r="T1133" s="202">
        <f>S1133*H1133</f>
        <v>0</v>
      </c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R1133" s="203" t="s">
        <v>1541</v>
      </c>
      <c r="AT1133" s="203" t="s">
        <v>394</v>
      </c>
      <c r="AU1133" s="203" t="s">
        <v>84</v>
      </c>
      <c r="AY1133" s="17" t="s">
        <v>272</v>
      </c>
      <c r="BE1133" s="204">
        <f>IF(N1133="základní",J1133,0)</f>
        <v>0</v>
      </c>
      <c r="BF1133" s="204">
        <f>IF(N1133="snížená",J1133,0)</f>
        <v>0</v>
      </c>
      <c r="BG1133" s="204">
        <f>IF(N1133="zákl. přenesená",J1133,0)</f>
        <v>0</v>
      </c>
      <c r="BH1133" s="204">
        <f>IF(N1133="sníž. přenesená",J1133,0)</f>
        <v>0</v>
      </c>
      <c r="BI1133" s="204">
        <f>IF(N1133="nulová",J1133,0)</f>
        <v>0</v>
      </c>
      <c r="BJ1133" s="17" t="s">
        <v>16</v>
      </c>
      <c r="BK1133" s="204">
        <f>ROUND(I1133*H1133,2)</f>
        <v>0</v>
      </c>
      <c r="BL1133" s="17" t="s">
        <v>1541</v>
      </c>
      <c r="BM1133" s="203" t="s">
        <v>9702</v>
      </c>
    </row>
    <row r="1134" spans="1:65" s="14" customFormat="1" ht="11.25">
      <c r="B1134" s="221"/>
      <c r="C1134" s="222"/>
      <c r="D1134" s="212" t="s">
        <v>283</v>
      </c>
      <c r="E1134" s="223" t="s">
        <v>1</v>
      </c>
      <c r="F1134" s="224" t="s">
        <v>84</v>
      </c>
      <c r="G1134" s="222"/>
      <c r="H1134" s="225">
        <v>2</v>
      </c>
      <c r="I1134" s="226"/>
      <c r="J1134" s="222"/>
      <c r="K1134" s="222"/>
      <c r="L1134" s="227"/>
      <c r="M1134" s="228"/>
      <c r="N1134" s="229"/>
      <c r="O1134" s="229"/>
      <c r="P1134" s="229"/>
      <c r="Q1134" s="229"/>
      <c r="R1134" s="229"/>
      <c r="S1134" s="229"/>
      <c r="T1134" s="230"/>
      <c r="AT1134" s="231" t="s">
        <v>283</v>
      </c>
      <c r="AU1134" s="231" t="s">
        <v>84</v>
      </c>
      <c r="AV1134" s="14" t="s">
        <v>84</v>
      </c>
      <c r="AW1134" s="14" t="s">
        <v>32</v>
      </c>
      <c r="AX1134" s="14" t="s">
        <v>76</v>
      </c>
      <c r="AY1134" s="231" t="s">
        <v>272</v>
      </c>
    </row>
    <row r="1135" spans="1:65" s="2" customFormat="1" ht="16.5" customHeight="1">
      <c r="A1135" s="34"/>
      <c r="B1135" s="35"/>
      <c r="C1135" s="192" t="s">
        <v>4337</v>
      </c>
      <c r="D1135" s="192" t="s">
        <v>274</v>
      </c>
      <c r="E1135" s="193" t="s">
        <v>9703</v>
      </c>
      <c r="F1135" s="194" t="s">
        <v>9704</v>
      </c>
      <c r="G1135" s="195" t="s">
        <v>952</v>
      </c>
      <c r="H1135" s="196">
        <v>2</v>
      </c>
      <c r="I1135" s="197"/>
      <c r="J1135" s="198">
        <f>ROUND(I1135*H1135,2)</f>
        <v>0</v>
      </c>
      <c r="K1135" s="194" t="s">
        <v>278</v>
      </c>
      <c r="L1135" s="39"/>
      <c r="M1135" s="199" t="s">
        <v>1</v>
      </c>
      <c r="N1135" s="200" t="s">
        <v>41</v>
      </c>
      <c r="O1135" s="71"/>
      <c r="P1135" s="201">
        <f>O1135*H1135</f>
        <v>0</v>
      </c>
      <c r="Q1135" s="201">
        <v>0</v>
      </c>
      <c r="R1135" s="201">
        <f>Q1135*H1135</f>
        <v>0</v>
      </c>
      <c r="S1135" s="201">
        <v>0</v>
      </c>
      <c r="T1135" s="202">
        <f>S1135*H1135</f>
        <v>0</v>
      </c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R1135" s="203" t="s">
        <v>765</v>
      </c>
      <c r="AT1135" s="203" t="s">
        <v>274</v>
      </c>
      <c r="AU1135" s="203" t="s">
        <v>84</v>
      </c>
      <c r="AY1135" s="17" t="s">
        <v>272</v>
      </c>
      <c r="BE1135" s="204">
        <f>IF(N1135="základní",J1135,0)</f>
        <v>0</v>
      </c>
      <c r="BF1135" s="204">
        <f>IF(N1135="snížená",J1135,0)</f>
        <v>0</v>
      </c>
      <c r="BG1135" s="204">
        <f>IF(N1135="zákl. přenesená",J1135,0)</f>
        <v>0</v>
      </c>
      <c r="BH1135" s="204">
        <f>IF(N1135="sníž. přenesená",J1135,0)</f>
        <v>0</v>
      </c>
      <c r="BI1135" s="204">
        <f>IF(N1135="nulová",J1135,0)</f>
        <v>0</v>
      </c>
      <c r="BJ1135" s="17" t="s">
        <v>16</v>
      </c>
      <c r="BK1135" s="204">
        <f>ROUND(I1135*H1135,2)</f>
        <v>0</v>
      </c>
      <c r="BL1135" s="17" t="s">
        <v>765</v>
      </c>
      <c r="BM1135" s="203" t="s">
        <v>9705</v>
      </c>
    </row>
    <row r="1136" spans="1:65" s="2" customFormat="1" ht="11.25">
      <c r="A1136" s="34"/>
      <c r="B1136" s="35"/>
      <c r="C1136" s="36"/>
      <c r="D1136" s="205" t="s">
        <v>281</v>
      </c>
      <c r="E1136" s="36"/>
      <c r="F1136" s="206" t="s">
        <v>9706</v>
      </c>
      <c r="G1136" s="36"/>
      <c r="H1136" s="36"/>
      <c r="I1136" s="207"/>
      <c r="J1136" s="36"/>
      <c r="K1136" s="36"/>
      <c r="L1136" s="39"/>
      <c r="M1136" s="208"/>
      <c r="N1136" s="209"/>
      <c r="O1136" s="71"/>
      <c r="P1136" s="71"/>
      <c r="Q1136" s="71"/>
      <c r="R1136" s="71"/>
      <c r="S1136" s="71"/>
      <c r="T1136" s="72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T1136" s="17" t="s">
        <v>281</v>
      </c>
      <c r="AU1136" s="17" t="s">
        <v>84</v>
      </c>
    </row>
    <row r="1137" spans="1:65" s="12" customFormat="1" ht="22.9" customHeight="1">
      <c r="B1137" s="176"/>
      <c r="C1137" s="177"/>
      <c r="D1137" s="178" t="s">
        <v>75</v>
      </c>
      <c r="E1137" s="190" t="s">
        <v>9707</v>
      </c>
      <c r="F1137" s="190" t="s">
        <v>9708</v>
      </c>
      <c r="G1137" s="177"/>
      <c r="H1137" s="177"/>
      <c r="I1137" s="180"/>
      <c r="J1137" s="191">
        <f>BK1137</f>
        <v>0</v>
      </c>
      <c r="K1137" s="177"/>
      <c r="L1137" s="182"/>
      <c r="M1137" s="183"/>
      <c r="N1137" s="184"/>
      <c r="O1137" s="184"/>
      <c r="P1137" s="185">
        <f>SUM(P1138:P1145)</f>
        <v>0</v>
      </c>
      <c r="Q1137" s="184"/>
      <c r="R1137" s="185">
        <f>SUM(R1138:R1145)</f>
        <v>0</v>
      </c>
      <c r="S1137" s="184"/>
      <c r="T1137" s="186">
        <f>SUM(T1138:T1145)</f>
        <v>0</v>
      </c>
      <c r="AR1137" s="187" t="s">
        <v>291</v>
      </c>
      <c r="AT1137" s="188" t="s">
        <v>75</v>
      </c>
      <c r="AU1137" s="188" t="s">
        <v>16</v>
      </c>
      <c r="AY1137" s="187" t="s">
        <v>272</v>
      </c>
      <c r="BK1137" s="189">
        <f>SUM(BK1138:BK1145)</f>
        <v>0</v>
      </c>
    </row>
    <row r="1138" spans="1:65" s="2" customFormat="1" ht="24.2" customHeight="1">
      <c r="A1138" s="34"/>
      <c r="B1138" s="35"/>
      <c r="C1138" s="232" t="s">
        <v>4341</v>
      </c>
      <c r="D1138" s="232" t="s">
        <v>394</v>
      </c>
      <c r="E1138" s="233" t="s">
        <v>9709</v>
      </c>
      <c r="F1138" s="234" t="s">
        <v>9710</v>
      </c>
      <c r="G1138" s="235" t="s">
        <v>5242</v>
      </c>
      <c r="H1138" s="236">
        <v>25</v>
      </c>
      <c r="I1138" s="237"/>
      <c r="J1138" s="238">
        <f>ROUND(I1138*H1138,2)</f>
        <v>0</v>
      </c>
      <c r="K1138" s="234" t="s">
        <v>1</v>
      </c>
      <c r="L1138" s="239"/>
      <c r="M1138" s="240" t="s">
        <v>1</v>
      </c>
      <c r="N1138" s="241" t="s">
        <v>41</v>
      </c>
      <c r="O1138" s="71"/>
      <c r="P1138" s="201">
        <f>O1138*H1138</f>
        <v>0</v>
      </c>
      <c r="Q1138" s="201">
        <v>0</v>
      </c>
      <c r="R1138" s="201">
        <f>Q1138*H1138</f>
        <v>0</v>
      </c>
      <c r="S1138" s="201">
        <v>0</v>
      </c>
      <c r="T1138" s="202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03" t="s">
        <v>2738</v>
      </c>
      <c r="AT1138" s="203" t="s">
        <v>394</v>
      </c>
      <c r="AU1138" s="203" t="s">
        <v>84</v>
      </c>
      <c r="AY1138" s="17" t="s">
        <v>272</v>
      </c>
      <c r="BE1138" s="204">
        <f>IF(N1138="základní",J1138,0)</f>
        <v>0</v>
      </c>
      <c r="BF1138" s="204">
        <f>IF(N1138="snížená",J1138,0)</f>
        <v>0</v>
      </c>
      <c r="BG1138" s="204">
        <f>IF(N1138="zákl. přenesená",J1138,0)</f>
        <v>0</v>
      </c>
      <c r="BH1138" s="204">
        <f>IF(N1138="sníž. přenesená",J1138,0)</f>
        <v>0</v>
      </c>
      <c r="BI1138" s="204">
        <f>IF(N1138="nulová",J1138,0)</f>
        <v>0</v>
      </c>
      <c r="BJ1138" s="17" t="s">
        <v>16</v>
      </c>
      <c r="BK1138" s="204">
        <f>ROUND(I1138*H1138,2)</f>
        <v>0</v>
      </c>
      <c r="BL1138" s="17" t="s">
        <v>765</v>
      </c>
      <c r="BM1138" s="203" t="s">
        <v>9711</v>
      </c>
    </row>
    <row r="1139" spans="1:65" s="14" customFormat="1" ht="11.25">
      <c r="B1139" s="221"/>
      <c r="C1139" s="222"/>
      <c r="D1139" s="212" t="s">
        <v>283</v>
      </c>
      <c r="E1139" s="223" t="s">
        <v>1</v>
      </c>
      <c r="F1139" s="224" t="s">
        <v>9712</v>
      </c>
      <c r="G1139" s="222"/>
      <c r="H1139" s="225">
        <v>25</v>
      </c>
      <c r="I1139" s="226"/>
      <c r="J1139" s="222"/>
      <c r="K1139" s="222"/>
      <c r="L1139" s="227"/>
      <c r="M1139" s="228"/>
      <c r="N1139" s="229"/>
      <c r="O1139" s="229"/>
      <c r="P1139" s="229"/>
      <c r="Q1139" s="229"/>
      <c r="R1139" s="229"/>
      <c r="S1139" s="229"/>
      <c r="T1139" s="230"/>
      <c r="AT1139" s="231" t="s">
        <v>283</v>
      </c>
      <c r="AU1139" s="231" t="s">
        <v>84</v>
      </c>
      <c r="AV1139" s="14" t="s">
        <v>84</v>
      </c>
      <c r="AW1139" s="14" t="s">
        <v>32</v>
      </c>
      <c r="AX1139" s="14" t="s">
        <v>76</v>
      </c>
      <c r="AY1139" s="231" t="s">
        <v>272</v>
      </c>
    </row>
    <row r="1140" spans="1:65" s="2" customFormat="1" ht="24.2" customHeight="1">
      <c r="A1140" s="34"/>
      <c r="B1140" s="35"/>
      <c r="C1140" s="192" t="s">
        <v>4365</v>
      </c>
      <c r="D1140" s="192" t="s">
        <v>274</v>
      </c>
      <c r="E1140" s="193" t="s">
        <v>9713</v>
      </c>
      <c r="F1140" s="194" t="s">
        <v>9714</v>
      </c>
      <c r="G1140" s="195" t="s">
        <v>952</v>
      </c>
      <c r="H1140" s="196">
        <v>25</v>
      </c>
      <c r="I1140" s="197"/>
      <c r="J1140" s="198">
        <f>ROUND(I1140*H1140,2)</f>
        <v>0</v>
      </c>
      <c r="K1140" s="194" t="s">
        <v>278</v>
      </c>
      <c r="L1140" s="39"/>
      <c r="M1140" s="199" t="s">
        <v>1</v>
      </c>
      <c r="N1140" s="200" t="s">
        <v>41</v>
      </c>
      <c r="O1140" s="71"/>
      <c r="P1140" s="201">
        <f>O1140*H1140</f>
        <v>0</v>
      </c>
      <c r="Q1140" s="201">
        <v>0</v>
      </c>
      <c r="R1140" s="201">
        <f>Q1140*H1140</f>
        <v>0</v>
      </c>
      <c r="S1140" s="201">
        <v>0</v>
      </c>
      <c r="T1140" s="202">
        <f>S1140*H1140</f>
        <v>0</v>
      </c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R1140" s="203" t="s">
        <v>358</v>
      </c>
      <c r="AT1140" s="203" t="s">
        <v>274</v>
      </c>
      <c r="AU1140" s="203" t="s">
        <v>84</v>
      </c>
      <c r="AY1140" s="17" t="s">
        <v>272</v>
      </c>
      <c r="BE1140" s="204">
        <f>IF(N1140="základní",J1140,0)</f>
        <v>0</v>
      </c>
      <c r="BF1140" s="204">
        <f>IF(N1140="snížená",J1140,0)</f>
        <v>0</v>
      </c>
      <c r="BG1140" s="204">
        <f>IF(N1140="zákl. přenesená",J1140,0)</f>
        <v>0</v>
      </c>
      <c r="BH1140" s="204">
        <f>IF(N1140="sníž. přenesená",J1140,0)</f>
        <v>0</v>
      </c>
      <c r="BI1140" s="204">
        <f>IF(N1140="nulová",J1140,0)</f>
        <v>0</v>
      </c>
      <c r="BJ1140" s="17" t="s">
        <v>16</v>
      </c>
      <c r="BK1140" s="204">
        <f>ROUND(I1140*H1140,2)</f>
        <v>0</v>
      </c>
      <c r="BL1140" s="17" t="s">
        <v>358</v>
      </c>
      <c r="BM1140" s="203" t="s">
        <v>9715</v>
      </c>
    </row>
    <row r="1141" spans="1:65" s="2" customFormat="1" ht="11.25">
      <c r="A1141" s="34"/>
      <c r="B1141" s="35"/>
      <c r="C1141" s="36"/>
      <c r="D1141" s="205" t="s">
        <v>281</v>
      </c>
      <c r="E1141" s="36"/>
      <c r="F1141" s="206" t="s">
        <v>9716</v>
      </c>
      <c r="G1141" s="36"/>
      <c r="H1141" s="36"/>
      <c r="I1141" s="207"/>
      <c r="J1141" s="36"/>
      <c r="K1141" s="36"/>
      <c r="L1141" s="39"/>
      <c r="M1141" s="208"/>
      <c r="N1141" s="209"/>
      <c r="O1141" s="71"/>
      <c r="P1141" s="71"/>
      <c r="Q1141" s="71"/>
      <c r="R1141" s="71"/>
      <c r="S1141" s="71"/>
      <c r="T1141" s="72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T1141" s="17" t="s">
        <v>281</v>
      </c>
      <c r="AU1141" s="17" t="s">
        <v>84</v>
      </c>
    </row>
    <row r="1142" spans="1:65" s="2" customFormat="1" ht="24.2" customHeight="1">
      <c r="A1142" s="34"/>
      <c r="B1142" s="35"/>
      <c r="C1142" s="232" t="s">
        <v>4372</v>
      </c>
      <c r="D1142" s="232" t="s">
        <v>394</v>
      </c>
      <c r="E1142" s="233" t="s">
        <v>9717</v>
      </c>
      <c r="F1142" s="234" t="s">
        <v>9718</v>
      </c>
      <c r="G1142" s="235" t="s">
        <v>5242</v>
      </c>
      <c r="H1142" s="236">
        <v>50</v>
      </c>
      <c r="I1142" s="237"/>
      <c r="J1142" s="238">
        <f>ROUND(I1142*H1142,2)</f>
        <v>0</v>
      </c>
      <c r="K1142" s="234" t="s">
        <v>1</v>
      </c>
      <c r="L1142" s="239"/>
      <c r="M1142" s="240" t="s">
        <v>1</v>
      </c>
      <c r="N1142" s="241" t="s">
        <v>41</v>
      </c>
      <c r="O1142" s="71"/>
      <c r="P1142" s="201">
        <f>O1142*H1142</f>
        <v>0</v>
      </c>
      <c r="Q1142" s="201">
        <v>0</v>
      </c>
      <c r="R1142" s="201">
        <f>Q1142*H1142</f>
        <v>0</v>
      </c>
      <c r="S1142" s="201">
        <v>0</v>
      </c>
      <c r="T1142" s="202">
        <f>S1142*H1142</f>
        <v>0</v>
      </c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R1142" s="203" t="s">
        <v>1541</v>
      </c>
      <c r="AT1142" s="203" t="s">
        <v>394</v>
      </c>
      <c r="AU1142" s="203" t="s">
        <v>84</v>
      </c>
      <c r="AY1142" s="17" t="s">
        <v>272</v>
      </c>
      <c r="BE1142" s="204">
        <f>IF(N1142="základní",J1142,0)</f>
        <v>0</v>
      </c>
      <c r="BF1142" s="204">
        <f>IF(N1142="snížená",J1142,0)</f>
        <v>0</v>
      </c>
      <c r="BG1142" s="204">
        <f>IF(N1142="zákl. přenesená",J1142,0)</f>
        <v>0</v>
      </c>
      <c r="BH1142" s="204">
        <f>IF(N1142="sníž. přenesená",J1142,0)</f>
        <v>0</v>
      </c>
      <c r="BI1142" s="204">
        <f>IF(N1142="nulová",J1142,0)</f>
        <v>0</v>
      </c>
      <c r="BJ1142" s="17" t="s">
        <v>16</v>
      </c>
      <c r="BK1142" s="204">
        <f>ROUND(I1142*H1142,2)</f>
        <v>0</v>
      </c>
      <c r="BL1142" s="17" t="s">
        <v>1541</v>
      </c>
      <c r="BM1142" s="203" t="s">
        <v>9719</v>
      </c>
    </row>
    <row r="1143" spans="1:65" s="14" customFormat="1" ht="11.25">
      <c r="B1143" s="221"/>
      <c r="C1143" s="222"/>
      <c r="D1143" s="212" t="s">
        <v>283</v>
      </c>
      <c r="E1143" s="223" t="s">
        <v>1</v>
      </c>
      <c r="F1143" s="224" t="s">
        <v>9720</v>
      </c>
      <c r="G1143" s="222"/>
      <c r="H1143" s="225">
        <v>50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283</v>
      </c>
      <c r="AU1143" s="231" t="s">
        <v>84</v>
      </c>
      <c r="AV1143" s="14" t="s">
        <v>84</v>
      </c>
      <c r="AW1143" s="14" t="s">
        <v>32</v>
      </c>
      <c r="AX1143" s="14" t="s">
        <v>76</v>
      </c>
      <c r="AY1143" s="231" t="s">
        <v>272</v>
      </c>
    </row>
    <row r="1144" spans="1:65" s="2" customFormat="1" ht="16.5" customHeight="1">
      <c r="A1144" s="34"/>
      <c r="B1144" s="35"/>
      <c r="C1144" s="192" t="s">
        <v>4380</v>
      </c>
      <c r="D1144" s="192" t="s">
        <v>274</v>
      </c>
      <c r="E1144" s="193" t="s">
        <v>9703</v>
      </c>
      <c r="F1144" s="194" t="s">
        <v>9704</v>
      </c>
      <c r="G1144" s="195" t="s">
        <v>952</v>
      </c>
      <c r="H1144" s="196">
        <v>50</v>
      </c>
      <c r="I1144" s="197"/>
      <c r="J1144" s="198">
        <f>ROUND(I1144*H1144,2)</f>
        <v>0</v>
      </c>
      <c r="K1144" s="194" t="s">
        <v>278</v>
      </c>
      <c r="L1144" s="39"/>
      <c r="M1144" s="199" t="s">
        <v>1</v>
      </c>
      <c r="N1144" s="200" t="s">
        <v>41</v>
      </c>
      <c r="O1144" s="71"/>
      <c r="P1144" s="201">
        <f>O1144*H1144</f>
        <v>0</v>
      </c>
      <c r="Q1144" s="201">
        <v>0</v>
      </c>
      <c r="R1144" s="201">
        <f>Q1144*H1144</f>
        <v>0</v>
      </c>
      <c r="S1144" s="201">
        <v>0</v>
      </c>
      <c r="T1144" s="202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03" t="s">
        <v>358</v>
      </c>
      <c r="AT1144" s="203" t="s">
        <v>274</v>
      </c>
      <c r="AU1144" s="203" t="s">
        <v>84</v>
      </c>
      <c r="AY1144" s="17" t="s">
        <v>272</v>
      </c>
      <c r="BE1144" s="204">
        <f>IF(N1144="základní",J1144,0)</f>
        <v>0</v>
      </c>
      <c r="BF1144" s="204">
        <f>IF(N1144="snížená",J1144,0)</f>
        <v>0</v>
      </c>
      <c r="BG1144" s="204">
        <f>IF(N1144="zákl. přenesená",J1144,0)</f>
        <v>0</v>
      </c>
      <c r="BH1144" s="204">
        <f>IF(N1144="sníž. přenesená",J1144,0)</f>
        <v>0</v>
      </c>
      <c r="BI1144" s="204">
        <f>IF(N1144="nulová",J1144,0)</f>
        <v>0</v>
      </c>
      <c r="BJ1144" s="17" t="s">
        <v>16</v>
      </c>
      <c r="BK1144" s="204">
        <f>ROUND(I1144*H1144,2)</f>
        <v>0</v>
      </c>
      <c r="BL1144" s="17" t="s">
        <v>358</v>
      </c>
      <c r="BM1144" s="203" t="s">
        <v>9721</v>
      </c>
    </row>
    <row r="1145" spans="1:65" s="2" customFormat="1" ht="11.25">
      <c r="A1145" s="34"/>
      <c r="B1145" s="35"/>
      <c r="C1145" s="36"/>
      <c r="D1145" s="205" t="s">
        <v>281</v>
      </c>
      <c r="E1145" s="36"/>
      <c r="F1145" s="206" t="s">
        <v>9706</v>
      </c>
      <c r="G1145" s="36"/>
      <c r="H1145" s="36"/>
      <c r="I1145" s="207"/>
      <c r="J1145" s="36"/>
      <c r="K1145" s="36"/>
      <c r="L1145" s="39"/>
      <c r="M1145" s="208"/>
      <c r="N1145" s="209"/>
      <c r="O1145" s="71"/>
      <c r="P1145" s="71"/>
      <c r="Q1145" s="71"/>
      <c r="R1145" s="71"/>
      <c r="S1145" s="71"/>
      <c r="T1145" s="72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T1145" s="17" t="s">
        <v>281</v>
      </c>
      <c r="AU1145" s="17" t="s">
        <v>84</v>
      </c>
    </row>
    <row r="1146" spans="1:65" s="12" customFormat="1" ht="22.9" customHeight="1">
      <c r="B1146" s="176"/>
      <c r="C1146" s="177"/>
      <c r="D1146" s="178" t="s">
        <v>75</v>
      </c>
      <c r="E1146" s="190" t="s">
        <v>9722</v>
      </c>
      <c r="F1146" s="190" t="s">
        <v>9723</v>
      </c>
      <c r="G1146" s="177"/>
      <c r="H1146" s="177"/>
      <c r="I1146" s="180"/>
      <c r="J1146" s="191">
        <f>BK1146</f>
        <v>0</v>
      </c>
      <c r="K1146" s="177"/>
      <c r="L1146" s="182"/>
      <c r="M1146" s="183"/>
      <c r="N1146" s="184"/>
      <c r="O1146" s="184"/>
      <c r="P1146" s="185">
        <f>SUM(P1147:P1162)</f>
        <v>0</v>
      </c>
      <c r="Q1146" s="184"/>
      <c r="R1146" s="185">
        <f>SUM(R1147:R1162)</f>
        <v>0</v>
      </c>
      <c r="S1146" s="184"/>
      <c r="T1146" s="186">
        <f>SUM(T1147:T1162)</f>
        <v>0</v>
      </c>
      <c r="AR1146" s="187" t="s">
        <v>291</v>
      </c>
      <c r="AT1146" s="188" t="s">
        <v>75</v>
      </c>
      <c r="AU1146" s="188" t="s">
        <v>16</v>
      </c>
      <c r="AY1146" s="187" t="s">
        <v>272</v>
      </c>
      <c r="BK1146" s="189">
        <f>SUM(BK1147:BK1162)</f>
        <v>0</v>
      </c>
    </row>
    <row r="1147" spans="1:65" s="2" customFormat="1" ht="55.5" customHeight="1">
      <c r="A1147" s="34"/>
      <c r="B1147" s="35"/>
      <c r="C1147" s="232" t="s">
        <v>3279</v>
      </c>
      <c r="D1147" s="232" t="s">
        <v>394</v>
      </c>
      <c r="E1147" s="233" t="s">
        <v>9724</v>
      </c>
      <c r="F1147" s="234" t="s">
        <v>9725</v>
      </c>
      <c r="G1147" s="235" t="s">
        <v>5242</v>
      </c>
      <c r="H1147" s="236">
        <v>1</v>
      </c>
      <c r="I1147" s="237"/>
      <c r="J1147" s="238">
        <f>ROUND(I1147*H1147,2)</f>
        <v>0</v>
      </c>
      <c r="K1147" s="234" t="s">
        <v>1</v>
      </c>
      <c r="L1147" s="239"/>
      <c r="M1147" s="240" t="s">
        <v>1</v>
      </c>
      <c r="N1147" s="241" t="s">
        <v>41</v>
      </c>
      <c r="O1147" s="71"/>
      <c r="P1147" s="201">
        <f>O1147*H1147</f>
        <v>0</v>
      </c>
      <c r="Q1147" s="201">
        <v>0</v>
      </c>
      <c r="R1147" s="201">
        <f>Q1147*H1147</f>
        <v>0</v>
      </c>
      <c r="S1147" s="201">
        <v>0</v>
      </c>
      <c r="T1147" s="202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03" t="s">
        <v>2738</v>
      </c>
      <c r="AT1147" s="203" t="s">
        <v>394</v>
      </c>
      <c r="AU1147" s="203" t="s">
        <v>84</v>
      </c>
      <c r="AY1147" s="17" t="s">
        <v>272</v>
      </c>
      <c r="BE1147" s="204">
        <f>IF(N1147="základní",J1147,0)</f>
        <v>0</v>
      </c>
      <c r="BF1147" s="204">
        <f>IF(N1147="snížená",J1147,0)</f>
        <v>0</v>
      </c>
      <c r="BG1147" s="204">
        <f>IF(N1147="zákl. přenesená",J1147,0)</f>
        <v>0</v>
      </c>
      <c r="BH1147" s="204">
        <f>IF(N1147="sníž. přenesená",J1147,0)</f>
        <v>0</v>
      </c>
      <c r="BI1147" s="204">
        <f>IF(N1147="nulová",J1147,0)</f>
        <v>0</v>
      </c>
      <c r="BJ1147" s="17" t="s">
        <v>16</v>
      </c>
      <c r="BK1147" s="204">
        <f>ROUND(I1147*H1147,2)</f>
        <v>0</v>
      </c>
      <c r="BL1147" s="17" t="s">
        <v>765</v>
      </c>
      <c r="BM1147" s="203" t="s">
        <v>9726</v>
      </c>
    </row>
    <row r="1148" spans="1:65" s="14" customFormat="1" ht="11.25">
      <c r="B1148" s="221"/>
      <c r="C1148" s="222"/>
      <c r="D1148" s="212" t="s">
        <v>283</v>
      </c>
      <c r="E1148" s="223" t="s">
        <v>1</v>
      </c>
      <c r="F1148" s="224" t="s">
        <v>16</v>
      </c>
      <c r="G1148" s="222"/>
      <c r="H1148" s="225">
        <v>1</v>
      </c>
      <c r="I1148" s="226"/>
      <c r="J1148" s="222"/>
      <c r="K1148" s="222"/>
      <c r="L1148" s="227"/>
      <c r="M1148" s="228"/>
      <c r="N1148" s="229"/>
      <c r="O1148" s="229"/>
      <c r="P1148" s="229"/>
      <c r="Q1148" s="229"/>
      <c r="R1148" s="229"/>
      <c r="S1148" s="229"/>
      <c r="T1148" s="230"/>
      <c r="AT1148" s="231" t="s">
        <v>283</v>
      </c>
      <c r="AU1148" s="231" t="s">
        <v>84</v>
      </c>
      <c r="AV1148" s="14" t="s">
        <v>84</v>
      </c>
      <c r="AW1148" s="14" t="s">
        <v>32</v>
      </c>
      <c r="AX1148" s="14" t="s">
        <v>76</v>
      </c>
      <c r="AY1148" s="231" t="s">
        <v>272</v>
      </c>
    </row>
    <row r="1149" spans="1:65" s="2" customFormat="1" ht="24.2" customHeight="1">
      <c r="A1149" s="34"/>
      <c r="B1149" s="35"/>
      <c r="C1149" s="192" t="s">
        <v>4392</v>
      </c>
      <c r="D1149" s="192" t="s">
        <v>274</v>
      </c>
      <c r="E1149" s="193" t="s">
        <v>9696</v>
      </c>
      <c r="F1149" s="194" t="s">
        <v>9697</v>
      </c>
      <c r="G1149" s="195" t="s">
        <v>952</v>
      </c>
      <c r="H1149" s="196">
        <v>1</v>
      </c>
      <c r="I1149" s="197"/>
      <c r="J1149" s="198">
        <f>ROUND(I1149*H1149,2)</f>
        <v>0</v>
      </c>
      <c r="K1149" s="194" t="s">
        <v>278</v>
      </c>
      <c r="L1149" s="39"/>
      <c r="M1149" s="199" t="s">
        <v>1</v>
      </c>
      <c r="N1149" s="200" t="s">
        <v>41</v>
      </c>
      <c r="O1149" s="71"/>
      <c r="P1149" s="201">
        <f>O1149*H1149</f>
        <v>0</v>
      </c>
      <c r="Q1149" s="201">
        <v>0</v>
      </c>
      <c r="R1149" s="201">
        <f>Q1149*H1149</f>
        <v>0</v>
      </c>
      <c r="S1149" s="201">
        <v>0</v>
      </c>
      <c r="T1149" s="202">
        <f>S1149*H1149</f>
        <v>0</v>
      </c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R1149" s="203" t="s">
        <v>765</v>
      </c>
      <c r="AT1149" s="203" t="s">
        <v>274</v>
      </c>
      <c r="AU1149" s="203" t="s">
        <v>84</v>
      </c>
      <c r="AY1149" s="17" t="s">
        <v>272</v>
      </c>
      <c r="BE1149" s="204">
        <f>IF(N1149="základní",J1149,0)</f>
        <v>0</v>
      </c>
      <c r="BF1149" s="204">
        <f>IF(N1149="snížená",J1149,0)</f>
        <v>0</v>
      </c>
      <c r="BG1149" s="204">
        <f>IF(N1149="zákl. přenesená",J1149,0)</f>
        <v>0</v>
      </c>
      <c r="BH1149" s="204">
        <f>IF(N1149="sníž. přenesená",J1149,0)</f>
        <v>0</v>
      </c>
      <c r="BI1149" s="204">
        <f>IF(N1149="nulová",J1149,0)</f>
        <v>0</v>
      </c>
      <c r="BJ1149" s="17" t="s">
        <v>16</v>
      </c>
      <c r="BK1149" s="204">
        <f>ROUND(I1149*H1149,2)</f>
        <v>0</v>
      </c>
      <c r="BL1149" s="17" t="s">
        <v>765</v>
      </c>
      <c r="BM1149" s="203" t="s">
        <v>9727</v>
      </c>
    </row>
    <row r="1150" spans="1:65" s="2" customFormat="1" ht="11.25">
      <c r="A1150" s="34"/>
      <c r="B1150" s="35"/>
      <c r="C1150" s="36"/>
      <c r="D1150" s="205" t="s">
        <v>281</v>
      </c>
      <c r="E1150" s="36"/>
      <c r="F1150" s="206" t="s">
        <v>9699</v>
      </c>
      <c r="G1150" s="36"/>
      <c r="H1150" s="36"/>
      <c r="I1150" s="207"/>
      <c r="J1150" s="36"/>
      <c r="K1150" s="36"/>
      <c r="L1150" s="39"/>
      <c r="M1150" s="208"/>
      <c r="N1150" s="209"/>
      <c r="O1150" s="71"/>
      <c r="P1150" s="71"/>
      <c r="Q1150" s="71"/>
      <c r="R1150" s="71"/>
      <c r="S1150" s="71"/>
      <c r="T1150" s="72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T1150" s="17" t="s">
        <v>281</v>
      </c>
      <c r="AU1150" s="17" t="s">
        <v>84</v>
      </c>
    </row>
    <row r="1151" spans="1:65" s="2" customFormat="1" ht="24.2" customHeight="1">
      <c r="A1151" s="34"/>
      <c r="B1151" s="35"/>
      <c r="C1151" s="232" t="s">
        <v>4401</v>
      </c>
      <c r="D1151" s="232" t="s">
        <v>394</v>
      </c>
      <c r="E1151" s="233" t="s">
        <v>9728</v>
      </c>
      <c r="F1151" s="234" t="s">
        <v>9729</v>
      </c>
      <c r="G1151" s="235" t="s">
        <v>5242</v>
      </c>
      <c r="H1151" s="236">
        <v>2</v>
      </c>
      <c r="I1151" s="237"/>
      <c r="J1151" s="238">
        <f>ROUND(I1151*H1151,2)</f>
        <v>0</v>
      </c>
      <c r="K1151" s="234" t="s">
        <v>1</v>
      </c>
      <c r="L1151" s="239"/>
      <c r="M1151" s="240" t="s">
        <v>1</v>
      </c>
      <c r="N1151" s="241" t="s">
        <v>41</v>
      </c>
      <c r="O1151" s="71"/>
      <c r="P1151" s="201">
        <f>O1151*H1151</f>
        <v>0</v>
      </c>
      <c r="Q1151" s="201">
        <v>0</v>
      </c>
      <c r="R1151" s="201">
        <f>Q1151*H1151</f>
        <v>0</v>
      </c>
      <c r="S1151" s="201">
        <v>0</v>
      </c>
      <c r="T1151" s="202">
        <f>S1151*H1151</f>
        <v>0</v>
      </c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R1151" s="203" t="s">
        <v>2738</v>
      </c>
      <c r="AT1151" s="203" t="s">
        <v>394</v>
      </c>
      <c r="AU1151" s="203" t="s">
        <v>84</v>
      </c>
      <c r="AY1151" s="17" t="s">
        <v>272</v>
      </c>
      <c r="BE1151" s="204">
        <f>IF(N1151="základní",J1151,0)</f>
        <v>0</v>
      </c>
      <c r="BF1151" s="204">
        <f>IF(N1151="snížená",J1151,0)</f>
        <v>0</v>
      </c>
      <c r="BG1151" s="204">
        <f>IF(N1151="zákl. přenesená",J1151,0)</f>
        <v>0</v>
      </c>
      <c r="BH1151" s="204">
        <f>IF(N1151="sníž. přenesená",J1151,0)</f>
        <v>0</v>
      </c>
      <c r="BI1151" s="204">
        <f>IF(N1151="nulová",J1151,0)</f>
        <v>0</v>
      </c>
      <c r="BJ1151" s="17" t="s">
        <v>16</v>
      </c>
      <c r="BK1151" s="204">
        <f>ROUND(I1151*H1151,2)</f>
        <v>0</v>
      </c>
      <c r="BL1151" s="17" t="s">
        <v>765</v>
      </c>
      <c r="BM1151" s="203" t="s">
        <v>9730</v>
      </c>
    </row>
    <row r="1152" spans="1:65" s="14" customFormat="1" ht="11.25">
      <c r="B1152" s="221"/>
      <c r="C1152" s="222"/>
      <c r="D1152" s="212" t="s">
        <v>283</v>
      </c>
      <c r="E1152" s="223" t="s">
        <v>1</v>
      </c>
      <c r="F1152" s="224" t="s">
        <v>84</v>
      </c>
      <c r="G1152" s="222"/>
      <c r="H1152" s="225">
        <v>2</v>
      </c>
      <c r="I1152" s="226"/>
      <c r="J1152" s="222"/>
      <c r="K1152" s="222"/>
      <c r="L1152" s="227"/>
      <c r="M1152" s="228"/>
      <c r="N1152" s="229"/>
      <c r="O1152" s="229"/>
      <c r="P1152" s="229"/>
      <c r="Q1152" s="229"/>
      <c r="R1152" s="229"/>
      <c r="S1152" s="229"/>
      <c r="T1152" s="230"/>
      <c r="AT1152" s="231" t="s">
        <v>283</v>
      </c>
      <c r="AU1152" s="231" t="s">
        <v>84</v>
      </c>
      <c r="AV1152" s="14" t="s">
        <v>84</v>
      </c>
      <c r="AW1152" s="14" t="s">
        <v>32</v>
      </c>
      <c r="AX1152" s="14" t="s">
        <v>76</v>
      </c>
      <c r="AY1152" s="231" t="s">
        <v>272</v>
      </c>
    </row>
    <row r="1153" spans="1:65" s="2" customFormat="1" ht="16.5" customHeight="1">
      <c r="A1153" s="34"/>
      <c r="B1153" s="35"/>
      <c r="C1153" s="232" t="s">
        <v>4407</v>
      </c>
      <c r="D1153" s="232" t="s">
        <v>394</v>
      </c>
      <c r="E1153" s="233" t="s">
        <v>9731</v>
      </c>
      <c r="F1153" s="234" t="s">
        <v>9732</v>
      </c>
      <c r="G1153" s="235" t="s">
        <v>5242</v>
      </c>
      <c r="H1153" s="236">
        <v>1</v>
      </c>
      <c r="I1153" s="237"/>
      <c r="J1153" s="238">
        <f>ROUND(I1153*H1153,2)</f>
        <v>0</v>
      </c>
      <c r="K1153" s="234" t="s">
        <v>1</v>
      </c>
      <c r="L1153" s="239"/>
      <c r="M1153" s="240" t="s">
        <v>1</v>
      </c>
      <c r="N1153" s="241" t="s">
        <v>41</v>
      </c>
      <c r="O1153" s="71"/>
      <c r="P1153" s="201">
        <f>O1153*H1153</f>
        <v>0</v>
      </c>
      <c r="Q1153" s="201">
        <v>0</v>
      </c>
      <c r="R1153" s="201">
        <f>Q1153*H1153</f>
        <v>0</v>
      </c>
      <c r="S1153" s="201">
        <v>0</v>
      </c>
      <c r="T1153" s="202">
        <f>S1153*H1153</f>
        <v>0</v>
      </c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R1153" s="203" t="s">
        <v>2738</v>
      </c>
      <c r="AT1153" s="203" t="s">
        <v>394</v>
      </c>
      <c r="AU1153" s="203" t="s">
        <v>84</v>
      </c>
      <c r="AY1153" s="17" t="s">
        <v>272</v>
      </c>
      <c r="BE1153" s="204">
        <f>IF(N1153="základní",J1153,0)</f>
        <v>0</v>
      </c>
      <c r="BF1153" s="204">
        <f>IF(N1153="snížená",J1153,0)</f>
        <v>0</v>
      </c>
      <c r="BG1153" s="204">
        <f>IF(N1153="zákl. přenesená",J1153,0)</f>
        <v>0</v>
      </c>
      <c r="BH1153" s="204">
        <f>IF(N1153="sníž. přenesená",J1153,0)</f>
        <v>0</v>
      </c>
      <c r="BI1153" s="204">
        <f>IF(N1153="nulová",J1153,0)</f>
        <v>0</v>
      </c>
      <c r="BJ1153" s="17" t="s">
        <v>16</v>
      </c>
      <c r="BK1153" s="204">
        <f>ROUND(I1153*H1153,2)</f>
        <v>0</v>
      </c>
      <c r="BL1153" s="17" t="s">
        <v>765</v>
      </c>
      <c r="BM1153" s="203" t="s">
        <v>9733</v>
      </c>
    </row>
    <row r="1154" spans="1:65" s="14" customFormat="1" ht="11.25">
      <c r="B1154" s="221"/>
      <c r="C1154" s="222"/>
      <c r="D1154" s="212" t="s">
        <v>283</v>
      </c>
      <c r="E1154" s="223" t="s">
        <v>1</v>
      </c>
      <c r="F1154" s="224" t="s">
        <v>16</v>
      </c>
      <c r="G1154" s="222"/>
      <c r="H1154" s="225">
        <v>1</v>
      </c>
      <c r="I1154" s="226"/>
      <c r="J1154" s="222"/>
      <c r="K1154" s="222"/>
      <c r="L1154" s="227"/>
      <c r="M1154" s="228"/>
      <c r="N1154" s="229"/>
      <c r="O1154" s="229"/>
      <c r="P1154" s="229"/>
      <c r="Q1154" s="229"/>
      <c r="R1154" s="229"/>
      <c r="S1154" s="229"/>
      <c r="T1154" s="230"/>
      <c r="AT1154" s="231" t="s">
        <v>283</v>
      </c>
      <c r="AU1154" s="231" t="s">
        <v>84</v>
      </c>
      <c r="AV1154" s="14" t="s">
        <v>84</v>
      </c>
      <c r="AW1154" s="14" t="s">
        <v>32</v>
      </c>
      <c r="AX1154" s="14" t="s">
        <v>76</v>
      </c>
      <c r="AY1154" s="231" t="s">
        <v>272</v>
      </c>
    </row>
    <row r="1155" spans="1:65" s="2" customFormat="1" ht="24.2" customHeight="1">
      <c r="A1155" s="34"/>
      <c r="B1155" s="35"/>
      <c r="C1155" s="232" t="s">
        <v>4411</v>
      </c>
      <c r="D1155" s="232" t="s">
        <v>394</v>
      </c>
      <c r="E1155" s="233" t="s">
        <v>9734</v>
      </c>
      <c r="F1155" s="234" t="s">
        <v>9735</v>
      </c>
      <c r="G1155" s="235" t="s">
        <v>5242</v>
      </c>
      <c r="H1155" s="236">
        <v>2</v>
      </c>
      <c r="I1155" s="237"/>
      <c r="J1155" s="238">
        <f>ROUND(I1155*H1155,2)</f>
        <v>0</v>
      </c>
      <c r="K1155" s="234" t="s">
        <v>1</v>
      </c>
      <c r="L1155" s="239"/>
      <c r="M1155" s="240" t="s">
        <v>1</v>
      </c>
      <c r="N1155" s="241" t="s">
        <v>41</v>
      </c>
      <c r="O1155" s="71"/>
      <c r="P1155" s="201">
        <f>O1155*H1155</f>
        <v>0</v>
      </c>
      <c r="Q1155" s="201">
        <v>0</v>
      </c>
      <c r="R1155" s="201">
        <f>Q1155*H1155</f>
        <v>0</v>
      </c>
      <c r="S1155" s="201">
        <v>0</v>
      </c>
      <c r="T1155" s="202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3" t="s">
        <v>2738</v>
      </c>
      <c r="AT1155" s="203" t="s">
        <v>394</v>
      </c>
      <c r="AU1155" s="203" t="s">
        <v>84</v>
      </c>
      <c r="AY1155" s="17" t="s">
        <v>272</v>
      </c>
      <c r="BE1155" s="204">
        <f>IF(N1155="základní",J1155,0)</f>
        <v>0</v>
      </c>
      <c r="BF1155" s="204">
        <f>IF(N1155="snížená",J1155,0)</f>
        <v>0</v>
      </c>
      <c r="BG1155" s="204">
        <f>IF(N1155="zákl. přenesená",J1155,0)</f>
        <v>0</v>
      </c>
      <c r="BH1155" s="204">
        <f>IF(N1155="sníž. přenesená",J1155,0)</f>
        <v>0</v>
      </c>
      <c r="BI1155" s="204">
        <f>IF(N1155="nulová",J1155,0)</f>
        <v>0</v>
      </c>
      <c r="BJ1155" s="17" t="s">
        <v>16</v>
      </c>
      <c r="BK1155" s="204">
        <f>ROUND(I1155*H1155,2)</f>
        <v>0</v>
      </c>
      <c r="BL1155" s="17" t="s">
        <v>765</v>
      </c>
      <c r="BM1155" s="203" t="s">
        <v>9736</v>
      </c>
    </row>
    <row r="1156" spans="1:65" s="14" customFormat="1" ht="11.25">
      <c r="B1156" s="221"/>
      <c r="C1156" s="222"/>
      <c r="D1156" s="212" t="s">
        <v>283</v>
      </c>
      <c r="E1156" s="223" t="s">
        <v>1</v>
      </c>
      <c r="F1156" s="224" t="s">
        <v>84</v>
      </c>
      <c r="G1156" s="222"/>
      <c r="H1156" s="225">
        <v>2</v>
      </c>
      <c r="I1156" s="226"/>
      <c r="J1156" s="222"/>
      <c r="K1156" s="222"/>
      <c r="L1156" s="227"/>
      <c r="M1156" s="228"/>
      <c r="N1156" s="229"/>
      <c r="O1156" s="229"/>
      <c r="P1156" s="229"/>
      <c r="Q1156" s="229"/>
      <c r="R1156" s="229"/>
      <c r="S1156" s="229"/>
      <c r="T1156" s="230"/>
      <c r="AT1156" s="231" t="s">
        <v>283</v>
      </c>
      <c r="AU1156" s="231" t="s">
        <v>84</v>
      </c>
      <c r="AV1156" s="14" t="s">
        <v>84</v>
      </c>
      <c r="AW1156" s="14" t="s">
        <v>32</v>
      </c>
      <c r="AX1156" s="14" t="s">
        <v>76</v>
      </c>
      <c r="AY1156" s="231" t="s">
        <v>272</v>
      </c>
    </row>
    <row r="1157" spans="1:65" s="2" customFormat="1" ht="24.2" customHeight="1">
      <c r="A1157" s="34"/>
      <c r="B1157" s="35"/>
      <c r="C1157" s="192" t="s">
        <v>4415</v>
      </c>
      <c r="D1157" s="192" t="s">
        <v>274</v>
      </c>
      <c r="E1157" s="193" t="s">
        <v>9737</v>
      </c>
      <c r="F1157" s="194" t="s">
        <v>9738</v>
      </c>
      <c r="G1157" s="195" t="s">
        <v>952</v>
      </c>
      <c r="H1157" s="196">
        <v>2</v>
      </c>
      <c r="I1157" s="197"/>
      <c r="J1157" s="198">
        <f>ROUND(I1157*H1157,2)</f>
        <v>0</v>
      </c>
      <c r="K1157" s="194" t="s">
        <v>278</v>
      </c>
      <c r="L1157" s="39"/>
      <c r="M1157" s="199" t="s">
        <v>1</v>
      </c>
      <c r="N1157" s="200" t="s">
        <v>41</v>
      </c>
      <c r="O1157" s="71"/>
      <c r="P1157" s="201">
        <f>O1157*H1157</f>
        <v>0</v>
      </c>
      <c r="Q1157" s="201">
        <v>0</v>
      </c>
      <c r="R1157" s="201">
        <f>Q1157*H1157</f>
        <v>0</v>
      </c>
      <c r="S1157" s="201">
        <v>0</v>
      </c>
      <c r="T1157" s="202">
        <f>S1157*H1157</f>
        <v>0</v>
      </c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R1157" s="203" t="s">
        <v>765</v>
      </c>
      <c r="AT1157" s="203" t="s">
        <v>274</v>
      </c>
      <c r="AU1157" s="203" t="s">
        <v>84</v>
      </c>
      <c r="AY1157" s="17" t="s">
        <v>272</v>
      </c>
      <c r="BE1157" s="204">
        <f>IF(N1157="základní",J1157,0)</f>
        <v>0</v>
      </c>
      <c r="BF1157" s="204">
        <f>IF(N1157="snížená",J1157,0)</f>
        <v>0</v>
      </c>
      <c r="BG1157" s="204">
        <f>IF(N1157="zákl. přenesená",J1157,0)</f>
        <v>0</v>
      </c>
      <c r="BH1157" s="204">
        <f>IF(N1157="sníž. přenesená",J1157,0)</f>
        <v>0</v>
      </c>
      <c r="BI1157" s="204">
        <f>IF(N1157="nulová",J1157,0)</f>
        <v>0</v>
      </c>
      <c r="BJ1157" s="17" t="s">
        <v>16</v>
      </c>
      <c r="BK1157" s="204">
        <f>ROUND(I1157*H1157,2)</f>
        <v>0</v>
      </c>
      <c r="BL1157" s="17" t="s">
        <v>765</v>
      </c>
      <c r="BM1157" s="203" t="s">
        <v>9739</v>
      </c>
    </row>
    <row r="1158" spans="1:65" s="2" customFormat="1" ht="11.25">
      <c r="A1158" s="34"/>
      <c r="B1158" s="35"/>
      <c r="C1158" s="36"/>
      <c r="D1158" s="205" t="s">
        <v>281</v>
      </c>
      <c r="E1158" s="36"/>
      <c r="F1158" s="206" t="s">
        <v>9740</v>
      </c>
      <c r="G1158" s="36"/>
      <c r="H1158" s="36"/>
      <c r="I1158" s="207"/>
      <c r="J1158" s="36"/>
      <c r="K1158" s="36"/>
      <c r="L1158" s="39"/>
      <c r="M1158" s="208"/>
      <c r="N1158" s="209"/>
      <c r="O1158" s="71"/>
      <c r="P1158" s="71"/>
      <c r="Q1158" s="71"/>
      <c r="R1158" s="71"/>
      <c r="S1158" s="71"/>
      <c r="T1158" s="72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T1158" s="17" t="s">
        <v>281</v>
      </c>
      <c r="AU1158" s="17" t="s">
        <v>84</v>
      </c>
    </row>
    <row r="1159" spans="1:65" s="2" customFormat="1" ht="16.5" customHeight="1">
      <c r="A1159" s="34"/>
      <c r="B1159" s="35"/>
      <c r="C1159" s="232" t="s">
        <v>4419</v>
      </c>
      <c r="D1159" s="232" t="s">
        <v>394</v>
      </c>
      <c r="E1159" s="233" t="s">
        <v>8918</v>
      </c>
      <c r="F1159" s="234" t="s">
        <v>8919</v>
      </c>
      <c r="G1159" s="235" t="s">
        <v>5242</v>
      </c>
      <c r="H1159" s="236">
        <v>14</v>
      </c>
      <c r="I1159" s="237"/>
      <c r="J1159" s="238">
        <f>ROUND(I1159*H1159,2)</f>
        <v>0</v>
      </c>
      <c r="K1159" s="234" t="s">
        <v>1</v>
      </c>
      <c r="L1159" s="239"/>
      <c r="M1159" s="240" t="s">
        <v>1</v>
      </c>
      <c r="N1159" s="241" t="s">
        <v>41</v>
      </c>
      <c r="O1159" s="71"/>
      <c r="P1159" s="201">
        <f>O1159*H1159</f>
        <v>0</v>
      </c>
      <c r="Q1159" s="201">
        <v>0</v>
      </c>
      <c r="R1159" s="201">
        <f>Q1159*H1159</f>
        <v>0</v>
      </c>
      <c r="S1159" s="201">
        <v>0</v>
      </c>
      <c r="T1159" s="202">
        <f>S1159*H1159</f>
        <v>0</v>
      </c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R1159" s="203" t="s">
        <v>1541</v>
      </c>
      <c r="AT1159" s="203" t="s">
        <v>394</v>
      </c>
      <c r="AU1159" s="203" t="s">
        <v>84</v>
      </c>
      <c r="AY1159" s="17" t="s">
        <v>272</v>
      </c>
      <c r="BE1159" s="204">
        <f>IF(N1159="základní",J1159,0)</f>
        <v>0</v>
      </c>
      <c r="BF1159" s="204">
        <f>IF(N1159="snížená",J1159,0)</f>
        <v>0</v>
      </c>
      <c r="BG1159" s="204">
        <f>IF(N1159="zákl. přenesená",J1159,0)</f>
        <v>0</v>
      </c>
      <c r="BH1159" s="204">
        <f>IF(N1159="sníž. přenesená",J1159,0)</f>
        <v>0</v>
      </c>
      <c r="BI1159" s="204">
        <f>IF(N1159="nulová",J1159,0)</f>
        <v>0</v>
      </c>
      <c r="BJ1159" s="17" t="s">
        <v>16</v>
      </c>
      <c r="BK1159" s="204">
        <f>ROUND(I1159*H1159,2)</f>
        <v>0</v>
      </c>
      <c r="BL1159" s="17" t="s">
        <v>1541</v>
      </c>
      <c r="BM1159" s="203" t="s">
        <v>9741</v>
      </c>
    </row>
    <row r="1160" spans="1:65" s="14" customFormat="1" ht="11.25">
      <c r="B1160" s="221"/>
      <c r="C1160" s="222"/>
      <c r="D1160" s="212" t="s">
        <v>283</v>
      </c>
      <c r="E1160" s="223" t="s">
        <v>1</v>
      </c>
      <c r="F1160" s="224" t="s">
        <v>5121</v>
      </c>
      <c r="G1160" s="222"/>
      <c r="H1160" s="225">
        <v>14</v>
      </c>
      <c r="I1160" s="226"/>
      <c r="J1160" s="222"/>
      <c r="K1160" s="222"/>
      <c r="L1160" s="227"/>
      <c r="M1160" s="228"/>
      <c r="N1160" s="229"/>
      <c r="O1160" s="229"/>
      <c r="P1160" s="229"/>
      <c r="Q1160" s="229"/>
      <c r="R1160" s="229"/>
      <c r="S1160" s="229"/>
      <c r="T1160" s="230"/>
      <c r="AT1160" s="231" t="s">
        <v>283</v>
      </c>
      <c r="AU1160" s="231" t="s">
        <v>84</v>
      </c>
      <c r="AV1160" s="14" t="s">
        <v>84</v>
      </c>
      <c r="AW1160" s="14" t="s">
        <v>32</v>
      </c>
      <c r="AX1160" s="14" t="s">
        <v>76</v>
      </c>
      <c r="AY1160" s="231" t="s">
        <v>272</v>
      </c>
    </row>
    <row r="1161" spans="1:65" s="2" customFormat="1" ht="24.2" customHeight="1">
      <c r="A1161" s="34"/>
      <c r="B1161" s="35"/>
      <c r="C1161" s="192" t="s">
        <v>4423</v>
      </c>
      <c r="D1161" s="192" t="s">
        <v>274</v>
      </c>
      <c r="E1161" s="193" t="s">
        <v>8921</v>
      </c>
      <c r="F1161" s="194" t="s">
        <v>8922</v>
      </c>
      <c r="G1161" s="195" t="s">
        <v>952</v>
      </c>
      <c r="H1161" s="196">
        <v>14</v>
      </c>
      <c r="I1161" s="197"/>
      <c r="J1161" s="198">
        <f>ROUND(I1161*H1161,2)</f>
        <v>0</v>
      </c>
      <c r="K1161" s="194" t="s">
        <v>278</v>
      </c>
      <c r="L1161" s="39"/>
      <c r="M1161" s="199" t="s">
        <v>1</v>
      </c>
      <c r="N1161" s="200" t="s">
        <v>41</v>
      </c>
      <c r="O1161" s="71"/>
      <c r="P1161" s="201">
        <f>O1161*H1161</f>
        <v>0</v>
      </c>
      <c r="Q1161" s="201">
        <v>0</v>
      </c>
      <c r="R1161" s="201">
        <f>Q1161*H1161</f>
        <v>0</v>
      </c>
      <c r="S1161" s="201">
        <v>0</v>
      </c>
      <c r="T1161" s="202">
        <f>S1161*H1161</f>
        <v>0</v>
      </c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R1161" s="203" t="s">
        <v>765</v>
      </c>
      <c r="AT1161" s="203" t="s">
        <v>274</v>
      </c>
      <c r="AU1161" s="203" t="s">
        <v>84</v>
      </c>
      <c r="AY1161" s="17" t="s">
        <v>272</v>
      </c>
      <c r="BE1161" s="204">
        <f>IF(N1161="základní",J1161,0)</f>
        <v>0</v>
      </c>
      <c r="BF1161" s="204">
        <f>IF(N1161="snížená",J1161,0)</f>
        <v>0</v>
      </c>
      <c r="BG1161" s="204">
        <f>IF(N1161="zákl. přenesená",J1161,0)</f>
        <v>0</v>
      </c>
      <c r="BH1161" s="204">
        <f>IF(N1161="sníž. přenesená",J1161,0)</f>
        <v>0</v>
      </c>
      <c r="BI1161" s="204">
        <f>IF(N1161="nulová",J1161,0)</f>
        <v>0</v>
      </c>
      <c r="BJ1161" s="17" t="s">
        <v>16</v>
      </c>
      <c r="BK1161" s="204">
        <f>ROUND(I1161*H1161,2)</f>
        <v>0</v>
      </c>
      <c r="BL1161" s="17" t="s">
        <v>765</v>
      </c>
      <c r="BM1161" s="203" t="s">
        <v>9742</v>
      </c>
    </row>
    <row r="1162" spans="1:65" s="2" customFormat="1" ht="11.25">
      <c r="A1162" s="34"/>
      <c r="B1162" s="35"/>
      <c r="C1162" s="36"/>
      <c r="D1162" s="205" t="s">
        <v>281</v>
      </c>
      <c r="E1162" s="36"/>
      <c r="F1162" s="206" t="s">
        <v>8924</v>
      </c>
      <c r="G1162" s="36"/>
      <c r="H1162" s="36"/>
      <c r="I1162" s="207"/>
      <c r="J1162" s="36"/>
      <c r="K1162" s="36"/>
      <c r="L1162" s="39"/>
      <c r="M1162" s="208"/>
      <c r="N1162" s="209"/>
      <c r="O1162" s="71"/>
      <c r="P1162" s="71"/>
      <c r="Q1162" s="71"/>
      <c r="R1162" s="71"/>
      <c r="S1162" s="71"/>
      <c r="T1162" s="72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T1162" s="17" t="s">
        <v>281</v>
      </c>
      <c r="AU1162" s="17" t="s">
        <v>84</v>
      </c>
    </row>
    <row r="1163" spans="1:65" s="12" customFormat="1" ht="22.9" customHeight="1">
      <c r="B1163" s="176"/>
      <c r="C1163" s="177"/>
      <c r="D1163" s="178" t="s">
        <v>75</v>
      </c>
      <c r="E1163" s="190" t="s">
        <v>9743</v>
      </c>
      <c r="F1163" s="190" t="s">
        <v>9744</v>
      </c>
      <c r="G1163" s="177"/>
      <c r="H1163" s="177"/>
      <c r="I1163" s="180"/>
      <c r="J1163" s="191">
        <f>BK1163</f>
        <v>0</v>
      </c>
      <c r="K1163" s="177"/>
      <c r="L1163" s="182"/>
      <c r="M1163" s="183"/>
      <c r="N1163" s="184"/>
      <c r="O1163" s="184"/>
      <c r="P1163" s="185">
        <f>SUM(P1164:P1342)</f>
        <v>0</v>
      </c>
      <c r="Q1163" s="184"/>
      <c r="R1163" s="185">
        <f>SUM(R1164:R1342)</f>
        <v>0.82013000000000003</v>
      </c>
      <c r="S1163" s="184"/>
      <c r="T1163" s="186">
        <f>SUM(T1164:T1342)</f>
        <v>0</v>
      </c>
      <c r="AR1163" s="187" t="s">
        <v>291</v>
      </c>
      <c r="AT1163" s="188" t="s">
        <v>75</v>
      </c>
      <c r="AU1163" s="188" t="s">
        <v>16</v>
      </c>
      <c r="AY1163" s="187" t="s">
        <v>272</v>
      </c>
      <c r="BK1163" s="189">
        <f>SUM(BK1164:BK1342)</f>
        <v>0</v>
      </c>
    </row>
    <row r="1164" spans="1:65" s="2" customFormat="1" ht="33" customHeight="1">
      <c r="A1164" s="34"/>
      <c r="B1164" s="35"/>
      <c r="C1164" s="232" t="s">
        <v>4427</v>
      </c>
      <c r="D1164" s="232" t="s">
        <v>394</v>
      </c>
      <c r="E1164" s="233" t="s">
        <v>9745</v>
      </c>
      <c r="F1164" s="234" t="s">
        <v>9746</v>
      </c>
      <c r="G1164" s="235" t="s">
        <v>5242</v>
      </c>
      <c r="H1164" s="236">
        <v>1160</v>
      </c>
      <c r="I1164" s="237"/>
      <c r="J1164" s="238">
        <f>ROUND(I1164*H1164,2)</f>
        <v>0</v>
      </c>
      <c r="K1164" s="234" t="s">
        <v>1</v>
      </c>
      <c r="L1164" s="239"/>
      <c r="M1164" s="240" t="s">
        <v>1</v>
      </c>
      <c r="N1164" s="241" t="s">
        <v>41</v>
      </c>
      <c r="O1164" s="71"/>
      <c r="P1164" s="201">
        <f>O1164*H1164</f>
        <v>0</v>
      </c>
      <c r="Q1164" s="201">
        <v>0</v>
      </c>
      <c r="R1164" s="201">
        <f>Q1164*H1164</f>
        <v>0</v>
      </c>
      <c r="S1164" s="201">
        <v>0</v>
      </c>
      <c r="T1164" s="202">
        <f>S1164*H1164</f>
        <v>0</v>
      </c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R1164" s="203" t="s">
        <v>1541</v>
      </c>
      <c r="AT1164" s="203" t="s">
        <v>394</v>
      </c>
      <c r="AU1164" s="203" t="s">
        <v>84</v>
      </c>
      <c r="AY1164" s="17" t="s">
        <v>272</v>
      </c>
      <c r="BE1164" s="204">
        <f>IF(N1164="základní",J1164,0)</f>
        <v>0</v>
      </c>
      <c r="BF1164" s="204">
        <f>IF(N1164="snížená",J1164,0)</f>
        <v>0</v>
      </c>
      <c r="BG1164" s="204">
        <f>IF(N1164="zákl. přenesená",J1164,0)</f>
        <v>0</v>
      </c>
      <c r="BH1164" s="204">
        <f>IF(N1164="sníž. přenesená",J1164,0)</f>
        <v>0</v>
      </c>
      <c r="BI1164" s="204">
        <f>IF(N1164="nulová",J1164,0)</f>
        <v>0</v>
      </c>
      <c r="BJ1164" s="17" t="s">
        <v>16</v>
      </c>
      <c r="BK1164" s="204">
        <f>ROUND(I1164*H1164,2)</f>
        <v>0</v>
      </c>
      <c r="BL1164" s="17" t="s">
        <v>1541</v>
      </c>
      <c r="BM1164" s="203" t="s">
        <v>9747</v>
      </c>
    </row>
    <row r="1165" spans="1:65" s="14" customFormat="1" ht="11.25">
      <c r="B1165" s="221"/>
      <c r="C1165" s="222"/>
      <c r="D1165" s="212" t="s">
        <v>283</v>
      </c>
      <c r="E1165" s="223" t="s">
        <v>1</v>
      </c>
      <c r="F1165" s="224" t="s">
        <v>9748</v>
      </c>
      <c r="G1165" s="222"/>
      <c r="H1165" s="225">
        <v>211</v>
      </c>
      <c r="I1165" s="226"/>
      <c r="J1165" s="222"/>
      <c r="K1165" s="222"/>
      <c r="L1165" s="227"/>
      <c r="M1165" s="228"/>
      <c r="N1165" s="229"/>
      <c r="O1165" s="229"/>
      <c r="P1165" s="229"/>
      <c r="Q1165" s="229"/>
      <c r="R1165" s="229"/>
      <c r="S1165" s="229"/>
      <c r="T1165" s="230"/>
      <c r="AT1165" s="231" t="s">
        <v>283</v>
      </c>
      <c r="AU1165" s="231" t="s">
        <v>84</v>
      </c>
      <c r="AV1165" s="14" t="s">
        <v>84</v>
      </c>
      <c r="AW1165" s="14" t="s">
        <v>32</v>
      </c>
      <c r="AX1165" s="14" t="s">
        <v>76</v>
      </c>
      <c r="AY1165" s="231" t="s">
        <v>272</v>
      </c>
    </row>
    <row r="1166" spans="1:65" s="14" customFormat="1" ht="11.25">
      <c r="B1166" s="221"/>
      <c r="C1166" s="222"/>
      <c r="D1166" s="212" t="s">
        <v>283</v>
      </c>
      <c r="E1166" s="223" t="s">
        <v>1</v>
      </c>
      <c r="F1166" s="224" t="s">
        <v>9749</v>
      </c>
      <c r="G1166" s="222"/>
      <c r="H1166" s="225">
        <v>819</v>
      </c>
      <c r="I1166" s="226"/>
      <c r="J1166" s="222"/>
      <c r="K1166" s="222"/>
      <c r="L1166" s="227"/>
      <c r="M1166" s="228"/>
      <c r="N1166" s="229"/>
      <c r="O1166" s="229"/>
      <c r="P1166" s="229"/>
      <c r="Q1166" s="229"/>
      <c r="R1166" s="229"/>
      <c r="S1166" s="229"/>
      <c r="T1166" s="230"/>
      <c r="AT1166" s="231" t="s">
        <v>283</v>
      </c>
      <c r="AU1166" s="231" t="s">
        <v>84</v>
      </c>
      <c r="AV1166" s="14" t="s">
        <v>84</v>
      </c>
      <c r="AW1166" s="14" t="s">
        <v>32</v>
      </c>
      <c r="AX1166" s="14" t="s">
        <v>76</v>
      </c>
      <c r="AY1166" s="231" t="s">
        <v>272</v>
      </c>
    </row>
    <row r="1167" spans="1:65" s="14" customFormat="1" ht="11.25">
      <c r="B1167" s="221"/>
      <c r="C1167" s="222"/>
      <c r="D1167" s="212" t="s">
        <v>283</v>
      </c>
      <c r="E1167" s="223" t="s">
        <v>1</v>
      </c>
      <c r="F1167" s="224" t="s">
        <v>9750</v>
      </c>
      <c r="G1167" s="222"/>
      <c r="H1167" s="225">
        <v>71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283</v>
      </c>
      <c r="AU1167" s="231" t="s">
        <v>84</v>
      </c>
      <c r="AV1167" s="14" t="s">
        <v>84</v>
      </c>
      <c r="AW1167" s="14" t="s">
        <v>32</v>
      </c>
      <c r="AX1167" s="14" t="s">
        <v>76</v>
      </c>
      <c r="AY1167" s="231" t="s">
        <v>272</v>
      </c>
    </row>
    <row r="1168" spans="1:65" s="14" customFormat="1" ht="11.25">
      <c r="B1168" s="221"/>
      <c r="C1168" s="222"/>
      <c r="D1168" s="212" t="s">
        <v>283</v>
      </c>
      <c r="E1168" s="223" t="s">
        <v>1</v>
      </c>
      <c r="F1168" s="224" t="s">
        <v>9751</v>
      </c>
      <c r="G1168" s="222"/>
      <c r="H1168" s="225">
        <v>59</v>
      </c>
      <c r="I1168" s="226"/>
      <c r="J1168" s="222"/>
      <c r="K1168" s="222"/>
      <c r="L1168" s="227"/>
      <c r="M1168" s="228"/>
      <c r="N1168" s="229"/>
      <c r="O1168" s="229"/>
      <c r="P1168" s="229"/>
      <c r="Q1168" s="229"/>
      <c r="R1168" s="229"/>
      <c r="S1168" s="229"/>
      <c r="T1168" s="230"/>
      <c r="AT1168" s="231" t="s">
        <v>283</v>
      </c>
      <c r="AU1168" s="231" t="s">
        <v>84</v>
      </c>
      <c r="AV1168" s="14" t="s">
        <v>84</v>
      </c>
      <c r="AW1168" s="14" t="s">
        <v>32</v>
      </c>
      <c r="AX1168" s="14" t="s">
        <v>76</v>
      </c>
      <c r="AY1168" s="231" t="s">
        <v>272</v>
      </c>
    </row>
    <row r="1169" spans="1:65" s="2" customFormat="1" ht="21.75" customHeight="1">
      <c r="A1169" s="34"/>
      <c r="B1169" s="35"/>
      <c r="C1169" s="192" t="s">
        <v>4431</v>
      </c>
      <c r="D1169" s="192" t="s">
        <v>274</v>
      </c>
      <c r="E1169" s="193" t="s">
        <v>9752</v>
      </c>
      <c r="F1169" s="194" t="s">
        <v>9753</v>
      </c>
      <c r="G1169" s="195" t="s">
        <v>952</v>
      </c>
      <c r="H1169" s="196">
        <v>1160</v>
      </c>
      <c r="I1169" s="197"/>
      <c r="J1169" s="198">
        <f>ROUND(I1169*H1169,2)</f>
        <v>0</v>
      </c>
      <c r="K1169" s="194" t="s">
        <v>278</v>
      </c>
      <c r="L1169" s="39"/>
      <c r="M1169" s="199" t="s">
        <v>1</v>
      </c>
      <c r="N1169" s="200" t="s">
        <v>41</v>
      </c>
      <c r="O1169" s="71"/>
      <c r="P1169" s="201">
        <f>O1169*H1169</f>
        <v>0</v>
      </c>
      <c r="Q1169" s="201">
        <v>0</v>
      </c>
      <c r="R1169" s="201">
        <f>Q1169*H1169</f>
        <v>0</v>
      </c>
      <c r="S1169" s="201">
        <v>0</v>
      </c>
      <c r="T1169" s="202">
        <f>S1169*H1169</f>
        <v>0</v>
      </c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R1169" s="203" t="s">
        <v>358</v>
      </c>
      <c r="AT1169" s="203" t="s">
        <v>274</v>
      </c>
      <c r="AU1169" s="203" t="s">
        <v>84</v>
      </c>
      <c r="AY1169" s="17" t="s">
        <v>272</v>
      </c>
      <c r="BE1169" s="204">
        <f>IF(N1169="základní",J1169,0)</f>
        <v>0</v>
      </c>
      <c r="BF1169" s="204">
        <f>IF(N1169="snížená",J1169,0)</f>
        <v>0</v>
      </c>
      <c r="BG1169" s="204">
        <f>IF(N1169="zákl. přenesená",J1169,0)</f>
        <v>0</v>
      </c>
      <c r="BH1169" s="204">
        <f>IF(N1169="sníž. přenesená",J1169,0)</f>
        <v>0</v>
      </c>
      <c r="BI1169" s="204">
        <f>IF(N1169="nulová",J1169,0)</f>
        <v>0</v>
      </c>
      <c r="BJ1169" s="17" t="s">
        <v>16</v>
      </c>
      <c r="BK1169" s="204">
        <f>ROUND(I1169*H1169,2)</f>
        <v>0</v>
      </c>
      <c r="BL1169" s="17" t="s">
        <v>358</v>
      </c>
      <c r="BM1169" s="203" t="s">
        <v>9754</v>
      </c>
    </row>
    <row r="1170" spans="1:65" s="2" customFormat="1" ht="11.25">
      <c r="A1170" s="34"/>
      <c r="B1170" s="35"/>
      <c r="C1170" s="36"/>
      <c r="D1170" s="205" t="s">
        <v>281</v>
      </c>
      <c r="E1170" s="36"/>
      <c r="F1170" s="206" t="s">
        <v>9755</v>
      </c>
      <c r="G1170" s="36"/>
      <c r="H1170" s="36"/>
      <c r="I1170" s="207"/>
      <c r="J1170" s="36"/>
      <c r="K1170" s="36"/>
      <c r="L1170" s="39"/>
      <c r="M1170" s="208"/>
      <c r="N1170" s="209"/>
      <c r="O1170" s="71"/>
      <c r="P1170" s="71"/>
      <c r="Q1170" s="71"/>
      <c r="R1170" s="71"/>
      <c r="S1170" s="71"/>
      <c r="T1170" s="72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T1170" s="17" t="s">
        <v>281</v>
      </c>
      <c r="AU1170" s="17" t="s">
        <v>84</v>
      </c>
    </row>
    <row r="1171" spans="1:65" s="2" customFormat="1" ht="37.9" customHeight="1">
      <c r="A1171" s="34"/>
      <c r="B1171" s="35"/>
      <c r="C1171" s="232" t="s">
        <v>4435</v>
      </c>
      <c r="D1171" s="232" t="s">
        <v>394</v>
      </c>
      <c r="E1171" s="233" t="s">
        <v>9756</v>
      </c>
      <c r="F1171" s="234" t="s">
        <v>9757</v>
      </c>
      <c r="G1171" s="235" t="s">
        <v>5242</v>
      </c>
      <c r="H1171" s="236">
        <v>56</v>
      </c>
      <c r="I1171" s="237"/>
      <c r="J1171" s="238">
        <f>ROUND(I1171*H1171,2)</f>
        <v>0</v>
      </c>
      <c r="K1171" s="234" t="s">
        <v>1</v>
      </c>
      <c r="L1171" s="239"/>
      <c r="M1171" s="240" t="s">
        <v>1</v>
      </c>
      <c r="N1171" s="241" t="s">
        <v>41</v>
      </c>
      <c r="O1171" s="71"/>
      <c r="P1171" s="201">
        <f>O1171*H1171</f>
        <v>0</v>
      </c>
      <c r="Q1171" s="201">
        <v>0</v>
      </c>
      <c r="R1171" s="201">
        <f>Q1171*H1171</f>
        <v>0</v>
      </c>
      <c r="S1171" s="201">
        <v>0</v>
      </c>
      <c r="T1171" s="202">
        <f>S1171*H1171</f>
        <v>0</v>
      </c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R1171" s="203" t="s">
        <v>1541</v>
      </c>
      <c r="AT1171" s="203" t="s">
        <v>394</v>
      </c>
      <c r="AU1171" s="203" t="s">
        <v>84</v>
      </c>
      <c r="AY1171" s="17" t="s">
        <v>272</v>
      </c>
      <c r="BE1171" s="204">
        <f>IF(N1171="základní",J1171,0)</f>
        <v>0</v>
      </c>
      <c r="BF1171" s="204">
        <f>IF(N1171="snížená",J1171,0)</f>
        <v>0</v>
      </c>
      <c r="BG1171" s="204">
        <f>IF(N1171="zákl. přenesená",J1171,0)</f>
        <v>0</v>
      </c>
      <c r="BH1171" s="204">
        <f>IF(N1171="sníž. přenesená",J1171,0)</f>
        <v>0</v>
      </c>
      <c r="BI1171" s="204">
        <f>IF(N1171="nulová",J1171,0)</f>
        <v>0</v>
      </c>
      <c r="BJ1171" s="17" t="s">
        <v>16</v>
      </c>
      <c r="BK1171" s="204">
        <f>ROUND(I1171*H1171,2)</f>
        <v>0</v>
      </c>
      <c r="BL1171" s="17" t="s">
        <v>1541</v>
      </c>
      <c r="BM1171" s="203" t="s">
        <v>9758</v>
      </c>
    </row>
    <row r="1172" spans="1:65" s="14" customFormat="1" ht="11.25">
      <c r="B1172" s="221"/>
      <c r="C1172" s="222"/>
      <c r="D1172" s="212" t="s">
        <v>283</v>
      </c>
      <c r="E1172" s="223" t="s">
        <v>1</v>
      </c>
      <c r="F1172" s="224" t="s">
        <v>9759</v>
      </c>
      <c r="G1172" s="222"/>
      <c r="H1172" s="225">
        <v>26</v>
      </c>
      <c r="I1172" s="226"/>
      <c r="J1172" s="222"/>
      <c r="K1172" s="222"/>
      <c r="L1172" s="227"/>
      <c r="M1172" s="228"/>
      <c r="N1172" s="229"/>
      <c r="O1172" s="229"/>
      <c r="P1172" s="229"/>
      <c r="Q1172" s="229"/>
      <c r="R1172" s="229"/>
      <c r="S1172" s="229"/>
      <c r="T1172" s="230"/>
      <c r="AT1172" s="231" t="s">
        <v>283</v>
      </c>
      <c r="AU1172" s="231" t="s">
        <v>84</v>
      </c>
      <c r="AV1172" s="14" t="s">
        <v>84</v>
      </c>
      <c r="AW1172" s="14" t="s">
        <v>32</v>
      </c>
      <c r="AX1172" s="14" t="s">
        <v>76</v>
      </c>
      <c r="AY1172" s="231" t="s">
        <v>272</v>
      </c>
    </row>
    <row r="1173" spans="1:65" s="14" customFormat="1" ht="11.25">
      <c r="B1173" s="221"/>
      <c r="C1173" s="222"/>
      <c r="D1173" s="212" t="s">
        <v>283</v>
      </c>
      <c r="E1173" s="223" t="s">
        <v>1</v>
      </c>
      <c r="F1173" s="224" t="s">
        <v>9760</v>
      </c>
      <c r="G1173" s="222"/>
      <c r="H1173" s="225">
        <v>23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AT1173" s="231" t="s">
        <v>283</v>
      </c>
      <c r="AU1173" s="231" t="s">
        <v>84</v>
      </c>
      <c r="AV1173" s="14" t="s">
        <v>84</v>
      </c>
      <c r="AW1173" s="14" t="s">
        <v>32</v>
      </c>
      <c r="AX1173" s="14" t="s">
        <v>76</v>
      </c>
      <c r="AY1173" s="231" t="s">
        <v>272</v>
      </c>
    </row>
    <row r="1174" spans="1:65" s="14" customFormat="1" ht="11.25">
      <c r="B1174" s="221"/>
      <c r="C1174" s="222"/>
      <c r="D1174" s="212" t="s">
        <v>283</v>
      </c>
      <c r="E1174" s="223" t="s">
        <v>1</v>
      </c>
      <c r="F1174" s="224" t="s">
        <v>9761</v>
      </c>
      <c r="G1174" s="222"/>
      <c r="H1174" s="225">
        <v>2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AT1174" s="231" t="s">
        <v>283</v>
      </c>
      <c r="AU1174" s="231" t="s">
        <v>84</v>
      </c>
      <c r="AV1174" s="14" t="s">
        <v>84</v>
      </c>
      <c r="AW1174" s="14" t="s">
        <v>32</v>
      </c>
      <c r="AX1174" s="14" t="s">
        <v>76</v>
      </c>
      <c r="AY1174" s="231" t="s">
        <v>272</v>
      </c>
    </row>
    <row r="1175" spans="1:65" s="14" customFormat="1" ht="11.25">
      <c r="B1175" s="221"/>
      <c r="C1175" s="222"/>
      <c r="D1175" s="212" t="s">
        <v>283</v>
      </c>
      <c r="E1175" s="223" t="s">
        <v>1</v>
      </c>
      <c r="F1175" s="224" t="s">
        <v>9762</v>
      </c>
      <c r="G1175" s="222"/>
      <c r="H1175" s="225">
        <v>5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84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1:65" s="2" customFormat="1" ht="24.2" customHeight="1">
      <c r="A1176" s="34"/>
      <c r="B1176" s="35"/>
      <c r="C1176" s="192" t="s">
        <v>4439</v>
      </c>
      <c r="D1176" s="192" t="s">
        <v>274</v>
      </c>
      <c r="E1176" s="193" t="s">
        <v>9763</v>
      </c>
      <c r="F1176" s="194" t="s">
        <v>9764</v>
      </c>
      <c r="G1176" s="195" t="s">
        <v>952</v>
      </c>
      <c r="H1176" s="196">
        <v>56</v>
      </c>
      <c r="I1176" s="197"/>
      <c r="J1176" s="198">
        <f>ROUND(I1176*H1176,2)</f>
        <v>0</v>
      </c>
      <c r="K1176" s="194" t="s">
        <v>278</v>
      </c>
      <c r="L1176" s="39"/>
      <c r="M1176" s="199" t="s">
        <v>1</v>
      </c>
      <c r="N1176" s="200" t="s">
        <v>41</v>
      </c>
      <c r="O1176" s="71"/>
      <c r="P1176" s="201">
        <f>O1176*H1176</f>
        <v>0</v>
      </c>
      <c r="Q1176" s="201">
        <v>0</v>
      </c>
      <c r="R1176" s="201">
        <f>Q1176*H1176</f>
        <v>0</v>
      </c>
      <c r="S1176" s="201">
        <v>0</v>
      </c>
      <c r="T1176" s="202">
        <f>S1176*H1176</f>
        <v>0</v>
      </c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R1176" s="203" t="s">
        <v>358</v>
      </c>
      <c r="AT1176" s="203" t="s">
        <v>274</v>
      </c>
      <c r="AU1176" s="203" t="s">
        <v>84</v>
      </c>
      <c r="AY1176" s="17" t="s">
        <v>272</v>
      </c>
      <c r="BE1176" s="204">
        <f>IF(N1176="základní",J1176,0)</f>
        <v>0</v>
      </c>
      <c r="BF1176" s="204">
        <f>IF(N1176="snížená",J1176,0)</f>
        <v>0</v>
      </c>
      <c r="BG1176" s="204">
        <f>IF(N1176="zákl. přenesená",J1176,0)</f>
        <v>0</v>
      </c>
      <c r="BH1176" s="204">
        <f>IF(N1176="sníž. přenesená",J1176,0)</f>
        <v>0</v>
      </c>
      <c r="BI1176" s="204">
        <f>IF(N1176="nulová",J1176,0)</f>
        <v>0</v>
      </c>
      <c r="BJ1176" s="17" t="s">
        <v>16</v>
      </c>
      <c r="BK1176" s="204">
        <f>ROUND(I1176*H1176,2)</f>
        <v>0</v>
      </c>
      <c r="BL1176" s="17" t="s">
        <v>358</v>
      </c>
      <c r="BM1176" s="203" t="s">
        <v>9765</v>
      </c>
    </row>
    <row r="1177" spans="1:65" s="2" customFormat="1" ht="11.25">
      <c r="A1177" s="34"/>
      <c r="B1177" s="35"/>
      <c r="C1177" s="36"/>
      <c r="D1177" s="205" t="s">
        <v>281</v>
      </c>
      <c r="E1177" s="36"/>
      <c r="F1177" s="206" t="s">
        <v>9766</v>
      </c>
      <c r="G1177" s="36"/>
      <c r="H1177" s="36"/>
      <c r="I1177" s="207"/>
      <c r="J1177" s="36"/>
      <c r="K1177" s="36"/>
      <c r="L1177" s="39"/>
      <c r="M1177" s="208"/>
      <c r="N1177" s="209"/>
      <c r="O1177" s="71"/>
      <c r="P1177" s="71"/>
      <c r="Q1177" s="71"/>
      <c r="R1177" s="71"/>
      <c r="S1177" s="71"/>
      <c r="T1177" s="72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T1177" s="17" t="s">
        <v>281</v>
      </c>
      <c r="AU1177" s="17" t="s">
        <v>84</v>
      </c>
    </row>
    <row r="1178" spans="1:65" s="2" customFormat="1" ht="24.2" customHeight="1">
      <c r="A1178" s="34"/>
      <c r="B1178" s="35"/>
      <c r="C1178" s="232" t="s">
        <v>4443</v>
      </c>
      <c r="D1178" s="232" t="s">
        <v>394</v>
      </c>
      <c r="E1178" s="233" t="s">
        <v>9767</v>
      </c>
      <c r="F1178" s="234" t="s">
        <v>9768</v>
      </c>
      <c r="G1178" s="235" t="s">
        <v>952</v>
      </c>
      <c r="H1178" s="236">
        <v>38</v>
      </c>
      <c r="I1178" s="237"/>
      <c r="J1178" s="238">
        <f>ROUND(I1178*H1178,2)</f>
        <v>0</v>
      </c>
      <c r="K1178" s="234" t="s">
        <v>278</v>
      </c>
      <c r="L1178" s="239"/>
      <c r="M1178" s="240" t="s">
        <v>1</v>
      </c>
      <c r="N1178" s="241" t="s">
        <v>41</v>
      </c>
      <c r="O1178" s="71"/>
      <c r="P1178" s="201">
        <f>O1178*H1178</f>
        <v>0</v>
      </c>
      <c r="Q1178" s="201">
        <v>4.0000000000000003E-5</v>
      </c>
      <c r="R1178" s="201">
        <f>Q1178*H1178</f>
        <v>1.5200000000000001E-3</v>
      </c>
      <c r="S1178" s="201">
        <v>0</v>
      </c>
      <c r="T1178" s="202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203" t="s">
        <v>313</v>
      </c>
      <c r="AT1178" s="203" t="s">
        <v>394</v>
      </c>
      <c r="AU1178" s="203" t="s">
        <v>84</v>
      </c>
      <c r="AY1178" s="17" t="s">
        <v>272</v>
      </c>
      <c r="BE1178" s="204">
        <f>IF(N1178="základní",J1178,0)</f>
        <v>0</v>
      </c>
      <c r="BF1178" s="204">
        <f>IF(N1178="snížená",J1178,0)</f>
        <v>0</v>
      </c>
      <c r="BG1178" s="204">
        <f>IF(N1178="zákl. přenesená",J1178,0)</f>
        <v>0</v>
      </c>
      <c r="BH1178" s="204">
        <f>IF(N1178="sníž. přenesená",J1178,0)</f>
        <v>0</v>
      </c>
      <c r="BI1178" s="204">
        <f>IF(N1178="nulová",J1178,0)</f>
        <v>0</v>
      </c>
      <c r="BJ1178" s="17" t="s">
        <v>16</v>
      </c>
      <c r="BK1178" s="204">
        <f>ROUND(I1178*H1178,2)</f>
        <v>0</v>
      </c>
      <c r="BL1178" s="17" t="s">
        <v>279</v>
      </c>
      <c r="BM1178" s="203" t="s">
        <v>9769</v>
      </c>
    </row>
    <row r="1179" spans="1:65" s="14" customFormat="1" ht="11.25">
      <c r="B1179" s="221"/>
      <c r="C1179" s="222"/>
      <c r="D1179" s="212" t="s">
        <v>283</v>
      </c>
      <c r="E1179" s="223" t="s">
        <v>1</v>
      </c>
      <c r="F1179" s="224" t="s">
        <v>9770</v>
      </c>
      <c r="G1179" s="222"/>
      <c r="H1179" s="225">
        <v>32</v>
      </c>
      <c r="I1179" s="226"/>
      <c r="J1179" s="222"/>
      <c r="K1179" s="222"/>
      <c r="L1179" s="227"/>
      <c r="M1179" s="228"/>
      <c r="N1179" s="229"/>
      <c r="O1179" s="229"/>
      <c r="P1179" s="229"/>
      <c r="Q1179" s="229"/>
      <c r="R1179" s="229"/>
      <c r="S1179" s="229"/>
      <c r="T1179" s="230"/>
      <c r="AT1179" s="231" t="s">
        <v>283</v>
      </c>
      <c r="AU1179" s="231" t="s">
        <v>84</v>
      </c>
      <c r="AV1179" s="14" t="s">
        <v>84</v>
      </c>
      <c r="AW1179" s="14" t="s">
        <v>32</v>
      </c>
      <c r="AX1179" s="14" t="s">
        <v>76</v>
      </c>
      <c r="AY1179" s="231" t="s">
        <v>272</v>
      </c>
    </row>
    <row r="1180" spans="1:65" s="14" customFormat="1" ht="11.25">
      <c r="B1180" s="221"/>
      <c r="C1180" s="222"/>
      <c r="D1180" s="212" t="s">
        <v>283</v>
      </c>
      <c r="E1180" s="223" t="s">
        <v>1</v>
      </c>
      <c r="F1180" s="224" t="s">
        <v>9771</v>
      </c>
      <c r="G1180" s="222"/>
      <c r="H1180" s="225">
        <v>6</v>
      </c>
      <c r="I1180" s="226"/>
      <c r="J1180" s="222"/>
      <c r="K1180" s="222"/>
      <c r="L1180" s="227"/>
      <c r="M1180" s="228"/>
      <c r="N1180" s="229"/>
      <c r="O1180" s="229"/>
      <c r="P1180" s="229"/>
      <c r="Q1180" s="229"/>
      <c r="R1180" s="229"/>
      <c r="S1180" s="229"/>
      <c r="T1180" s="230"/>
      <c r="AT1180" s="231" t="s">
        <v>283</v>
      </c>
      <c r="AU1180" s="231" t="s">
        <v>84</v>
      </c>
      <c r="AV1180" s="14" t="s">
        <v>84</v>
      </c>
      <c r="AW1180" s="14" t="s">
        <v>32</v>
      </c>
      <c r="AX1180" s="14" t="s">
        <v>76</v>
      </c>
      <c r="AY1180" s="231" t="s">
        <v>272</v>
      </c>
    </row>
    <row r="1181" spans="1:65" s="2" customFormat="1" ht="16.5" customHeight="1">
      <c r="A1181" s="34"/>
      <c r="B1181" s="35"/>
      <c r="C1181" s="192" t="s">
        <v>4447</v>
      </c>
      <c r="D1181" s="192" t="s">
        <v>274</v>
      </c>
      <c r="E1181" s="193" t="s">
        <v>9772</v>
      </c>
      <c r="F1181" s="194" t="s">
        <v>9773</v>
      </c>
      <c r="G1181" s="195" t="s">
        <v>952</v>
      </c>
      <c r="H1181" s="196">
        <v>38</v>
      </c>
      <c r="I1181" s="197"/>
      <c r="J1181" s="198">
        <f>ROUND(I1181*H1181,2)</f>
        <v>0</v>
      </c>
      <c r="K1181" s="194" t="s">
        <v>278</v>
      </c>
      <c r="L1181" s="39"/>
      <c r="M1181" s="199" t="s">
        <v>1</v>
      </c>
      <c r="N1181" s="200" t="s">
        <v>41</v>
      </c>
      <c r="O1181" s="71"/>
      <c r="P1181" s="201">
        <f>O1181*H1181</f>
        <v>0</v>
      </c>
      <c r="Q1181" s="201">
        <v>0</v>
      </c>
      <c r="R1181" s="201">
        <f>Q1181*H1181</f>
        <v>0</v>
      </c>
      <c r="S1181" s="201">
        <v>0</v>
      </c>
      <c r="T1181" s="202">
        <f>S1181*H1181</f>
        <v>0</v>
      </c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R1181" s="203" t="s">
        <v>358</v>
      </c>
      <c r="AT1181" s="203" t="s">
        <v>274</v>
      </c>
      <c r="AU1181" s="203" t="s">
        <v>84</v>
      </c>
      <c r="AY1181" s="17" t="s">
        <v>272</v>
      </c>
      <c r="BE1181" s="204">
        <f>IF(N1181="základní",J1181,0)</f>
        <v>0</v>
      </c>
      <c r="BF1181" s="204">
        <f>IF(N1181="snížená",J1181,0)</f>
        <v>0</v>
      </c>
      <c r="BG1181" s="204">
        <f>IF(N1181="zákl. přenesená",J1181,0)</f>
        <v>0</v>
      </c>
      <c r="BH1181" s="204">
        <f>IF(N1181="sníž. přenesená",J1181,0)</f>
        <v>0</v>
      </c>
      <c r="BI1181" s="204">
        <f>IF(N1181="nulová",J1181,0)</f>
        <v>0</v>
      </c>
      <c r="BJ1181" s="17" t="s">
        <v>16</v>
      </c>
      <c r="BK1181" s="204">
        <f>ROUND(I1181*H1181,2)</f>
        <v>0</v>
      </c>
      <c r="BL1181" s="17" t="s">
        <v>358</v>
      </c>
      <c r="BM1181" s="203" t="s">
        <v>9774</v>
      </c>
    </row>
    <row r="1182" spans="1:65" s="2" customFormat="1" ht="11.25">
      <c r="A1182" s="34"/>
      <c r="B1182" s="35"/>
      <c r="C1182" s="36"/>
      <c r="D1182" s="205" t="s">
        <v>281</v>
      </c>
      <c r="E1182" s="36"/>
      <c r="F1182" s="206" t="s">
        <v>9775</v>
      </c>
      <c r="G1182" s="36"/>
      <c r="H1182" s="36"/>
      <c r="I1182" s="207"/>
      <c r="J1182" s="36"/>
      <c r="K1182" s="36"/>
      <c r="L1182" s="39"/>
      <c r="M1182" s="208"/>
      <c r="N1182" s="209"/>
      <c r="O1182" s="71"/>
      <c r="P1182" s="71"/>
      <c r="Q1182" s="71"/>
      <c r="R1182" s="71"/>
      <c r="S1182" s="71"/>
      <c r="T1182" s="72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T1182" s="17" t="s">
        <v>281</v>
      </c>
      <c r="AU1182" s="17" t="s">
        <v>84</v>
      </c>
    </row>
    <row r="1183" spans="1:65" s="2" customFormat="1" ht="24.2" customHeight="1">
      <c r="A1183" s="34"/>
      <c r="B1183" s="35"/>
      <c r="C1183" s="232" t="s">
        <v>4452</v>
      </c>
      <c r="D1183" s="232" t="s">
        <v>394</v>
      </c>
      <c r="E1183" s="233" t="s">
        <v>9776</v>
      </c>
      <c r="F1183" s="234" t="s">
        <v>9777</v>
      </c>
      <c r="G1183" s="235" t="s">
        <v>952</v>
      </c>
      <c r="H1183" s="236">
        <v>70</v>
      </c>
      <c r="I1183" s="237"/>
      <c r="J1183" s="238">
        <f>ROUND(I1183*H1183,2)</f>
        <v>0</v>
      </c>
      <c r="K1183" s="234" t="s">
        <v>278</v>
      </c>
      <c r="L1183" s="239"/>
      <c r="M1183" s="240" t="s">
        <v>1</v>
      </c>
      <c r="N1183" s="241" t="s">
        <v>41</v>
      </c>
      <c r="O1183" s="71"/>
      <c r="P1183" s="201">
        <f>O1183*H1183</f>
        <v>0</v>
      </c>
      <c r="Q1183" s="201">
        <v>1.9000000000000001E-4</v>
      </c>
      <c r="R1183" s="201">
        <f>Q1183*H1183</f>
        <v>1.3300000000000001E-2</v>
      </c>
      <c r="S1183" s="201">
        <v>0</v>
      </c>
      <c r="T1183" s="202">
        <f>S1183*H1183</f>
        <v>0</v>
      </c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R1183" s="203" t="s">
        <v>313</v>
      </c>
      <c r="AT1183" s="203" t="s">
        <v>394</v>
      </c>
      <c r="AU1183" s="203" t="s">
        <v>84</v>
      </c>
      <c r="AY1183" s="17" t="s">
        <v>272</v>
      </c>
      <c r="BE1183" s="204">
        <f>IF(N1183="základní",J1183,0)</f>
        <v>0</v>
      </c>
      <c r="BF1183" s="204">
        <f>IF(N1183="snížená",J1183,0)</f>
        <v>0</v>
      </c>
      <c r="BG1183" s="204">
        <f>IF(N1183="zákl. přenesená",J1183,0)</f>
        <v>0</v>
      </c>
      <c r="BH1183" s="204">
        <f>IF(N1183="sníž. přenesená",J1183,0)</f>
        <v>0</v>
      </c>
      <c r="BI1183" s="204">
        <f>IF(N1183="nulová",J1183,0)</f>
        <v>0</v>
      </c>
      <c r="BJ1183" s="17" t="s">
        <v>16</v>
      </c>
      <c r="BK1183" s="204">
        <f>ROUND(I1183*H1183,2)</f>
        <v>0</v>
      </c>
      <c r="BL1183" s="17" t="s">
        <v>279</v>
      </c>
      <c r="BM1183" s="203" t="s">
        <v>9778</v>
      </c>
    </row>
    <row r="1184" spans="1:65" s="14" customFormat="1" ht="11.25">
      <c r="B1184" s="221"/>
      <c r="C1184" s="222"/>
      <c r="D1184" s="212" t="s">
        <v>283</v>
      </c>
      <c r="E1184" s="223" t="s">
        <v>1</v>
      </c>
      <c r="F1184" s="224" t="s">
        <v>9779</v>
      </c>
      <c r="G1184" s="222"/>
      <c r="H1184" s="225">
        <v>70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283</v>
      </c>
      <c r="AU1184" s="231" t="s">
        <v>84</v>
      </c>
      <c r="AV1184" s="14" t="s">
        <v>84</v>
      </c>
      <c r="AW1184" s="14" t="s">
        <v>32</v>
      </c>
      <c r="AX1184" s="14" t="s">
        <v>76</v>
      </c>
      <c r="AY1184" s="231" t="s">
        <v>272</v>
      </c>
    </row>
    <row r="1185" spans="1:65" s="2" customFormat="1" ht="24.2" customHeight="1">
      <c r="A1185" s="34"/>
      <c r="B1185" s="35"/>
      <c r="C1185" s="232" t="s">
        <v>4456</v>
      </c>
      <c r="D1185" s="232" t="s">
        <v>394</v>
      </c>
      <c r="E1185" s="233" t="s">
        <v>9780</v>
      </c>
      <c r="F1185" s="234" t="s">
        <v>9781</v>
      </c>
      <c r="G1185" s="235" t="s">
        <v>952</v>
      </c>
      <c r="H1185" s="236">
        <v>50</v>
      </c>
      <c r="I1185" s="237"/>
      <c r="J1185" s="238">
        <f>ROUND(I1185*H1185,2)</f>
        <v>0</v>
      </c>
      <c r="K1185" s="234" t="s">
        <v>278</v>
      </c>
      <c r="L1185" s="239"/>
      <c r="M1185" s="240" t="s">
        <v>1</v>
      </c>
      <c r="N1185" s="241" t="s">
        <v>41</v>
      </c>
      <c r="O1185" s="71"/>
      <c r="P1185" s="201">
        <f>O1185*H1185</f>
        <v>0</v>
      </c>
      <c r="Q1185" s="201">
        <v>9.0000000000000006E-5</v>
      </c>
      <c r="R1185" s="201">
        <f>Q1185*H1185</f>
        <v>4.5000000000000005E-3</v>
      </c>
      <c r="S1185" s="201">
        <v>0</v>
      </c>
      <c r="T1185" s="202">
        <f>S1185*H1185</f>
        <v>0</v>
      </c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R1185" s="203" t="s">
        <v>313</v>
      </c>
      <c r="AT1185" s="203" t="s">
        <v>394</v>
      </c>
      <c r="AU1185" s="203" t="s">
        <v>84</v>
      </c>
      <c r="AY1185" s="17" t="s">
        <v>272</v>
      </c>
      <c r="BE1185" s="204">
        <f>IF(N1185="základní",J1185,0)</f>
        <v>0</v>
      </c>
      <c r="BF1185" s="204">
        <f>IF(N1185="snížená",J1185,0)</f>
        <v>0</v>
      </c>
      <c r="BG1185" s="204">
        <f>IF(N1185="zákl. přenesená",J1185,0)</f>
        <v>0</v>
      </c>
      <c r="BH1185" s="204">
        <f>IF(N1185="sníž. přenesená",J1185,0)</f>
        <v>0</v>
      </c>
      <c r="BI1185" s="204">
        <f>IF(N1185="nulová",J1185,0)</f>
        <v>0</v>
      </c>
      <c r="BJ1185" s="17" t="s">
        <v>16</v>
      </c>
      <c r="BK1185" s="204">
        <f>ROUND(I1185*H1185,2)</f>
        <v>0</v>
      </c>
      <c r="BL1185" s="17" t="s">
        <v>279</v>
      </c>
      <c r="BM1185" s="203" t="s">
        <v>9782</v>
      </c>
    </row>
    <row r="1186" spans="1:65" s="14" customFormat="1" ht="11.25">
      <c r="B1186" s="221"/>
      <c r="C1186" s="222"/>
      <c r="D1186" s="212" t="s">
        <v>283</v>
      </c>
      <c r="E1186" s="223" t="s">
        <v>1</v>
      </c>
      <c r="F1186" s="224" t="s">
        <v>9783</v>
      </c>
      <c r="G1186" s="222"/>
      <c r="H1186" s="225">
        <v>50</v>
      </c>
      <c r="I1186" s="226"/>
      <c r="J1186" s="222"/>
      <c r="K1186" s="222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283</v>
      </c>
      <c r="AU1186" s="231" t="s">
        <v>84</v>
      </c>
      <c r="AV1186" s="14" t="s">
        <v>84</v>
      </c>
      <c r="AW1186" s="14" t="s">
        <v>32</v>
      </c>
      <c r="AX1186" s="14" t="s">
        <v>76</v>
      </c>
      <c r="AY1186" s="231" t="s">
        <v>272</v>
      </c>
    </row>
    <row r="1187" spans="1:65" s="2" customFormat="1" ht="16.5" customHeight="1">
      <c r="A1187" s="34"/>
      <c r="B1187" s="35"/>
      <c r="C1187" s="192" t="s">
        <v>4460</v>
      </c>
      <c r="D1187" s="192" t="s">
        <v>274</v>
      </c>
      <c r="E1187" s="193" t="s">
        <v>9784</v>
      </c>
      <c r="F1187" s="194" t="s">
        <v>9785</v>
      </c>
      <c r="G1187" s="195" t="s">
        <v>952</v>
      </c>
      <c r="H1187" s="196">
        <v>120</v>
      </c>
      <c r="I1187" s="197"/>
      <c r="J1187" s="198">
        <f>ROUND(I1187*H1187,2)</f>
        <v>0</v>
      </c>
      <c r="K1187" s="194" t="s">
        <v>278</v>
      </c>
      <c r="L1187" s="39"/>
      <c r="M1187" s="199" t="s">
        <v>1</v>
      </c>
      <c r="N1187" s="200" t="s">
        <v>41</v>
      </c>
      <c r="O1187" s="71"/>
      <c r="P1187" s="201">
        <f>O1187*H1187</f>
        <v>0</v>
      </c>
      <c r="Q1187" s="201">
        <v>0</v>
      </c>
      <c r="R1187" s="201">
        <f>Q1187*H1187</f>
        <v>0</v>
      </c>
      <c r="S1187" s="201">
        <v>0</v>
      </c>
      <c r="T1187" s="202">
        <f>S1187*H1187</f>
        <v>0</v>
      </c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R1187" s="203" t="s">
        <v>358</v>
      </c>
      <c r="AT1187" s="203" t="s">
        <v>274</v>
      </c>
      <c r="AU1187" s="203" t="s">
        <v>84</v>
      </c>
      <c r="AY1187" s="17" t="s">
        <v>272</v>
      </c>
      <c r="BE1187" s="204">
        <f>IF(N1187="základní",J1187,0)</f>
        <v>0</v>
      </c>
      <c r="BF1187" s="204">
        <f>IF(N1187="snížená",J1187,0)</f>
        <v>0</v>
      </c>
      <c r="BG1187" s="204">
        <f>IF(N1187="zákl. přenesená",J1187,0)</f>
        <v>0</v>
      </c>
      <c r="BH1187" s="204">
        <f>IF(N1187="sníž. přenesená",J1187,0)</f>
        <v>0</v>
      </c>
      <c r="BI1187" s="204">
        <f>IF(N1187="nulová",J1187,0)</f>
        <v>0</v>
      </c>
      <c r="BJ1187" s="17" t="s">
        <v>16</v>
      </c>
      <c r="BK1187" s="204">
        <f>ROUND(I1187*H1187,2)</f>
        <v>0</v>
      </c>
      <c r="BL1187" s="17" t="s">
        <v>358</v>
      </c>
      <c r="BM1187" s="203" t="s">
        <v>9786</v>
      </c>
    </row>
    <row r="1188" spans="1:65" s="2" customFormat="1" ht="11.25">
      <c r="A1188" s="34"/>
      <c r="B1188" s="35"/>
      <c r="C1188" s="36"/>
      <c r="D1188" s="205" t="s">
        <v>281</v>
      </c>
      <c r="E1188" s="36"/>
      <c r="F1188" s="206" t="s">
        <v>9787</v>
      </c>
      <c r="G1188" s="36"/>
      <c r="H1188" s="36"/>
      <c r="I1188" s="207"/>
      <c r="J1188" s="36"/>
      <c r="K1188" s="36"/>
      <c r="L1188" s="39"/>
      <c r="M1188" s="208"/>
      <c r="N1188" s="209"/>
      <c r="O1188" s="71"/>
      <c r="P1188" s="71"/>
      <c r="Q1188" s="71"/>
      <c r="R1188" s="71"/>
      <c r="S1188" s="71"/>
      <c r="T1188" s="72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T1188" s="17" t="s">
        <v>281</v>
      </c>
      <c r="AU1188" s="17" t="s">
        <v>84</v>
      </c>
    </row>
    <row r="1189" spans="1:65" s="2" customFormat="1" ht="33" customHeight="1">
      <c r="A1189" s="34"/>
      <c r="B1189" s="35"/>
      <c r="C1189" s="232" t="s">
        <v>4464</v>
      </c>
      <c r="D1189" s="232" t="s">
        <v>394</v>
      </c>
      <c r="E1189" s="233" t="s">
        <v>9788</v>
      </c>
      <c r="F1189" s="234" t="s">
        <v>9789</v>
      </c>
      <c r="G1189" s="235" t="s">
        <v>952</v>
      </c>
      <c r="H1189" s="236">
        <v>810</v>
      </c>
      <c r="I1189" s="237"/>
      <c r="J1189" s="238">
        <f>ROUND(I1189*H1189,2)</f>
        <v>0</v>
      </c>
      <c r="K1189" s="234" t="s">
        <v>1</v>
      </c>
      <c r="L1189" s="239"/>
      <c r="M1189" s="240" t="s">
        <v>1</v>
      </c>
      <c r="N1189" s="241" t="s">
        <v>41</v>
      </c>
      <c r="O1189" s="71"/>
      <c r="P1189" s="201">
        <f>O1189*H1189</f>
        <v>0</v>
      </c>
      <c r="Q1189" s="201">
        <v>4.2999999999999999E-4</v>
      </c>
      <c r="R1189" s="201">
        <f>Q1189*H1189</f>
        <v>0.3483</v>
      </c>
      <c r="S1189" s="201">
        <v>0</v>
      </c>
      <c r="T1189" s="202">
        <f>S1189*H1189</f>
        <v>0</v>
      </c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R1189" s="203" t="s">
        <v>313</v>
      </c>
      <c r="AT1189" s="203" t="s">
        <v>394</v>
      </c>
      <c r="AU1189" s="203" t="s">
        <v>84</v>
      </c>
      <c r="AY1189" s="17" t="s">
        <v>272</v>
      </c>
      <c r="BE1189" s="204">
        <f>IF(N1189="základní",J1189,0)</f>
        <v>0</v>
      </c>
      <c r="BF1189" s="204">
        <f>IF(N1189="snížená",J1189,0)</f>
        <v>0</v>
      </c>
      <c r="BG1189" s="204">
        <f>IF(N1189="zákl. přenesená",J1189,0)</f>
        <v>0</v>
      </c>
      <c r="BH1189" s="204">
        <f>IF(N1189="sníž. přenesená",J1189,0)</f>
        <v>0</v>
      </c>
      <c r="BI1189" s="204">
        <f>IF(N1189="nulová",J1189,0)</f>
        <v>0</v>
      </c>
      <c r="BJ1189" s="17" t="s">
        <v>16</v>
      </c>
      <c r="BK1189" s="204">
        <f>ROUND(I1189*H1189,2)</f>
        <v>0</v>
      </c>
      <c r="BL1189" s="17" t="s">
        <v>279</v>
      </c>
      <c r="BM1189" s="203" t="s">
        <v>9790</v>
      </c>
    </row>
    <row r="1190" spans="1:65" s="14" customFormat="1" ht="11.25">
      <c r="B1190" s="221"/>
      <c r="C1190" s="222"/>
      <c r="D1190" s="212" t="s">
        <v>283</v>
      </c>
      <c r="E1190" s="223" t="s">
        <v>1</v>
      </c>
      <c r="F1190" s="224" t="s">
        <v>9791</v>
      </c>
      <c r="G1190" s="222"/>
      <c r="H1190" s="225">
        <v>251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AT1190" s="231" t="s">
        <v>283</v>
      </c>
      <c r="AU1190" s="231" t="s">
        <v>84</v>
      </c>
      <c r="AV1190" s="14" t="s">
        <v>84</v>
      </c>
      <c r="AW1190" s="14" t="s">
        <v>32</v>
      </c>
      <c r="AX1190" s="14" t="s">
        <v>76</v>
      </c>
      <c r="AY1190" s="231" t="s">
        <v>272</v>
      </c>
    </row>
    <row r="1191" spans="1:65" s="14" customFormat="1" ht="11.25">
      <c r="B1191" s="221"/>
      <c r="C1191" s="222"/>
      <c r="D1191" s="212" t="s">
        <v>283</v>
      </c>
      <c r="E1191" s="223" t="s">
        <v>1</v>
      </c>
      <c r="F1191" s="224" t="s">
        <v>9792</v>
      </c>
      <c r="G1191" s="222"/>
      <c r="H1191" s="225">
        <v>435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AT1191" s="231" t="s">
        <v>283</v>
      </c>
      <c r="AU1191" s="231" t="s">
        <v>84</v>
      </c>
      <c r="AV1191" s="14" t="s">
        <v>84</v>
      </c>
      <c r="AW1191" s="14" t="s">
        <v>32</v>
      </c>
      <c r="AX1191" s="14" t="s">
        <v>76</v>
      </c>
      <c r="AY1191" s="231" t="s">
        <v>272</v>
      </c>
    </row>
    <row r="1192" spans="1:65" s="14" customFormat="1" ht="11.25">
      <c r="B1192" s="221"/>
      <c r="C1192" s="222"/>
      <c r="D1192" s="212" t="s">
        <v>283</v>
      </c>
      <c r="E1192" s="223" t="s">
        <v>1</v>
      </c>
      <c r="F1192" s="224" t="s">
        <v>9793</v>
      </c>
      <c r="G1192" s="222"/>
      <c r="H1192" s="225">
        <v>86</v>
      </c>
      <c r="I1192" s="226"/>
      <c r="J1192" s="222"/>
      <c r="K1192" s="222"/>
      <c r="L1192" s="227"/>
      <c r="M1192" s="228"/>
      <c r="N1192" s="229"/>
      <c r="O1192" s="229"/>
      <c r="P1192" s="229"/>
      <c r="Q1192" s="229"/>
      <c r="R1192" s="229"/>
      <c r="S1192" s="229"/>
      <c r="T1192" s="230"/>
      <c r="AT1192" s="231" t="s">
        <v>283</v>
      </c>
      <c r="AU1192" s="231" t="s">
        <v>84</v>
      </c>
      <c r="AV1192" s="14" t="s">
        <v>84</v>
      </c>
      <c r="AW1192" s="14" t="s">
        <v>32</v>
      </c>
      <c r="AX1192" s="14" t="s">
        <v>76</v>
      </c>
      <c r="AY1192" s="231" t="s">
        <v>272</v>
      </c>
    </row>
    <row r="1193" spans="1:65" s="14" customFormat="1" ht="11.25">
      <c r="B1193" s="221"/>
      <c r="C1193" s="222"/>
      <c r="D1193" s="212" t="s">
        <v>283</v>
      </c>
      <c r="E1193" s="223" t="s">
        <v>1</v>
      </c>
      <c r="F1193" s="224" t="s">
        <v>9794</v>
      </c>
      <c r="G1193" s="222"/>
      <c r="H1193" s="225">
        <v>38</v>
      </c>
      <c r="I1193" s="226"/>
      <c r="J1193" s="222"/>
      <c r="K1193" s="222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283</v>
      </c>
      <c r="AU1193" s="231" t="s">
        <v>84</v>
      </c>
      <c r="AV1193" s="14" t="s">
        <v>84</v>
      </c>
      <c r="AW1193" s="14" t="s">
        <v>32</v>
      </c>
      <c r="AX1193" s="14" t="s">
        <v>76</v>
      </c>
      <c r="AY1193" s="231" t="s">
        <v>272</v>
      </c>
    </row>
    <row r="1194" spans="1:65" s="2" customFormat="1" ht="24.2" customHeight="1">
      <c r="A1194" s="34"/>
      <c r="B1194" s="35"/>
      <c r="C1194" s="232" t="s">
        <v>4468</v>
      </c>
      <c r="D1194" s="232" t="s">
        <v>394</v>
      </c>
      <c r="E1194" s="233" t="s">
        <v>9795</v>
      </c>
      <c r="F1194" s="234" t="s">
        <v>9796</v>
      </c>
      <c r="G1194" s="235" t="s">
        <v>5242</v>
      </c>
      <c r="H1194" s="236">
        <v>163</v>
      </c>
      <c r="I1194" s="237"/>
      <c r="J1194" s="238">
        <f>ROUND(I1194*H1194,2)</f>
        <v>0</v>
      </c>
      <c r="K1194" s="234" t="s">
        <v>1</v>
      </c>
      <c r="L1194" s="239"/>
      <c r="M1194" s="240" t="s">
        <v>1</v>
      </c>
      <c r="N1194" s="241" t="s">
        <v>41</v>
      </c>
      <c r="O1194" s="71"/>
      <c r="P1194" s="201">
        <f>O1194*H1194</f>
        <v>0</v>
      </c>
      <c r="Q1194" s="201">
        <v>0</v>
      </c>
      <c r="R1194" s="201">
        <f>Q1194*H1194</f>
        <v>0</v>
      </c>
      <c r="S1194" s="201">
        <v>0</v>
      </c>
      <c r="T1194" s="202">
        <f>S1194*H1194</f>
        <v>0</v>
      </c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R1194" s="203" t="s">
        <v>1541</v>
      </c>
      <c r="AT1194" s="203" t="s">
        <v>394</v>
      </c>
      <c r="AU1194" s="203" t="s">
        <v>84</v>
      </c>
      <c r="AY1194" s="17" t="s">
        <v>272</v>
      </c>
      <c r="BE1194" s="204">
        <f>IF(N1194="základní",J1194,0)</f>
        <v>0</v>
      </c>
      <c r="BF1194" s="204">
        <f>IF(N1194="snížená",J1194,0)</f>
        <v>0</v>
      </c>
      <c r="BG1194" s="204">
        <f>IF(N1194="zákl. přenesená",J1194,0)</f>
        <v>0</v>
      </c>
      <c r="BH1194" s="204">
        <f>IF(N1194="sníž. přenesená",J1194,0)</f>
        <v>0</v>
      </c>
      <c r="BI1194" s="204">
        <f>IF(N1194="nulová",J1194,0)</f>
        <v>0</v>
      </c>
      <c r="BJ1194" s="17" t="s">
        <v>16</v>
      </c>
      <c r="BK1194" s="204">
        <f>ROUND(I1194*H1194,2)</f>
        <v>0</v>
      </c>
      <c r="BL1194" s="17" t="s">
        <v>1541</v>
      </c>
      <c r="BM1194" s="203" t="s">
        <v>9797</v>
      </c>
    </row>
    <row r="1195" spans="1:65" s="14" customFormat="1" ht="11.25">
      <c r="B1195" s="221"/>
      <c r="C1195" s="222"/>
      <c r="D1195" s="212" t="s">
        <v>283</v>
      </c>
      <c r="E1195" s="223" t="s">
        <v>1</v>
      </c>
      <c r="F1195" s="224" t="s">
        <v>9798</v>
      </c>
      <c r="G1195" s="222"/>
      <c r="H1195" s="225">
        <v>134</v>
      </c>
      <c r="I1195" s="226"/>
      <c r="J1195" s="222"/>
      <c r="K1195" s="222"/>
      <c r="L1195" s="227"/>
      <c r="M1195" s="228"/>
      <c r="N1195" s="229"/>
      <c r="O1195" s="229"/>
      <c r="P1195" s="229"/>
      <c r="Q1195" s="229"/>
      <c r="R1195" s="229"/>
      <c r="S1195" s="229"/>
      <c r="T1195" s="230"/>
      <c r="AT1195" s="231" t="s">
        <v>283</v>
      </c>
      <c r="AU1195" s="231" t="s">
        <v>84</v>
      </c>
      <c r="AV1195" s="14" t="s">
        <v>84</v>
      </c>
      <c r="AW1195" s="14" t="s">
        <v>32</v>
      </c>
      <c r="AX1195" s="14" t="s">
        <v>76</v>
      </c>
      <c r="AY1195" s="231" t="s">
        <v>272</v>
      </c>
    </row>
    <row r="1196" spans="1:65" s="14" customFormat="1" ht="11.25">
      <c r="B1196" s="221"/>
      <c r="C1196" s="222"/>
      <c r="D1196" s="212" t="s">
        <v>283</v>
      </c>
      <c r="E1196" s="223" t="s">
        <v>1</v>
      </c>
      <c r="F1196" s="224" t="s">
        <v>9799</v>
      </c>
      <c r="G1196" s="222"/>
      <c r="H1196" s="225">
        <v>7</v>
      </c>
      <c r="I1196" s="226"/>
      <c r="J1196" s="222"/>
      <c r="K1196" s="222"/>
      <c r="L1196" s="227"/>
      <c r="M1196" s="228"/>
      <c r="N1196" s="229"/>
      <c r="O1196" s="229"/>
      <c r="P1196" s="229"/>
      <c r="Q1196" s="229"/>
      <c r="R1196" s="229"/>
      <c r="S1196" s="229"/>
      <c r="T1196" s="230"/>
      <c r="AT1196" s="231" t="s">
        <v>283</v>
      </c>
      <c r="AU1196" s="231" t="s">
        <v>84</v>
      </c>
      <c r="AV1196" s="14" t="s">
        <v>84</v>
      </c>
      <c r="AW1196" s="14" t="s">
        <v>32</v>
      </c>
      <c r="AX1196" s="14" t="s">
        <v>76</v>
      </c>
      <c r="AY1196" s="231" t="s">
        <v>272</v>
      </c>
    </row>
    <row r="1197" spans="1:65" s="14" customFormat="1" ht="11.25">
      <c r="B1197" s="221"/>
      <c r="C1197" s="222"/>
      <c r="D1197" s="212" t="s">
        <v>283</v>
      </c>
      <c r="E1197" s="223" t="s">
        <v>1</v>
      </c>
      <c r="F1197" s="224" t="s">
        <v>9800</v>
      </c>
      <c r="G1197" s="222"/>
      <c r="H1197" s="225">
        <v>22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283</v>
      </c>
      <c r="AU1197" s="231" t="s">
        <v>84</v>
      </c>
      <c r="AV1197" s="14" t="s">
        <v>84</v>
      </c>
      <c r="AW1197" s="14" t="s">
        <v>32</v>
      </c>
      <c r="AX1197" s="14" t="s">
        <v>76</v>
      </c>
      <c r="AY1197" s="231" t="s">
        <v>272</v>
      </c>
    </row>
    <row r="1198" spans="1:65" s="2" customFormat="1" ht="24.2" customHeight="1">
      <c r="A1198" s="34"/>
      <c r="B1198" s="35"/>
      <c r="C1198" s="192" t="s">
        <v>4472</v>
      </c>
      <c r="D1198" s="192" t="s">
        <v>274</v>
      </c>
      <c r="E1198" s="193" t="s">
        <v>9801</v>
      </c>
      <c r="F1198" s="194" t="s">
        <v>9802</v>
      </c>
      <c r="G1198" s="195" t="s">
        <v>952</v>
      </c>
      <c r="H1198" s="196">
        <v>973</v>
      </c>
      <c r="I1198" s="197"/>
      <c r="J1198" s="198">
        <f>ROUND(I1198*H1198,2)</f>
        <v>0</v>
      </c>
      <c r="K1198" s="194" t="s">
        <v>278</v>
      </c>
      <c r="L1198" s="39"/>
      <c r="M1198" s="199" t="s">
        <v>1</v>
      </c>
      <c r="N1198" s="200" t="s">
        <v>41</v>
      </c>
      <c r="O1198" s="71"/>
      <c r="P1198" s="201">
        <f>O1198*H1198</f>
        <v>0</v>
      </c>
      <c r="Q1198" s="201">
        <v>0</v>
      </c>
      <c r="R1198" s="201">
        <f>Q1198*H1198</f>
        <v>0</v>
      </c>
      <c r="S1198" s="201">
        <v>0</v>
      </c>
      <c r="T1198" s="202">
        <f>S1198*H1198</f>
        <v>0</v>
      </c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R1198" s="203" t="s">
        <v>358</v>
      </c>
      <c r="AT1198" s="203" t="s">
        <v>274</v>
      </c>
      <c r="AU1198" s="203" t="s">
        <v>84</v>
      </c>
      <c r="AY1198" s="17" t="s">
        <v>272</v>
      </c>
      <c r="BE1198" s="204">
        <f>IF(N1198="základní",J1198,0)</f>
        <v>0</v>
      </c>
      <c r="BF1198" s="204">
        <f>IF(N1198="snížená",J1198,0)</f>
        <v>0</v>
      </c>
      <c r="BG1198" s="204">
        <f>IF(N1198="zákl. přenesená",J1198,0)</f>
        <v>0</v>
      </c>
      <c r="BH1198" s="204">
        <f>IF(N1198="sníž. přenesená",J1198,0)</f>
        <v>0</v>
      </c>
      <c r="BI1198" s="204">
        <f>IF(N1198="nulová",J1198,0)</f>
        <v>0</v>
      </c>
      <c r="BJ1198" s="17" t="s">
        <v>16</v>
      </c>
      <c r="BK1198" s="204">
        <f>ROUND(I1198*H1198,2)</f>
        <v>0</v>
      </c>
      <c r="BL1198" s="17" t="s">
        <v>358</v>
      </c>
      <c r="BM1198" s="203" t="s">
        <v>9803</v>
      </c>
    </row>
    <row r="1199" spans="1:65" s="2" customFormat="1" ht="11.25">
      <c r="A1199" s="34"/>
      <c r="B1199" s="35"/>
      <c r="C1199" s="36"/>
      <c r="D1199" s="205" t="s">
        <v>281</v>
      </c>
      <c r="E1199" s="36"/>
      <c r="F1199" s="206" t="s">
        <v>9804</v>
      </c>
      <c r="G1199" s="36"/>
      <c r="H1199" s="36"/>
      <c r="I1199" s="207"/>
      <c r="J1199" s="36"/>
      <c r="K1199" s="36"/>
      <c r="L1199" s="39"/>
      <c r="M1199" s="208"/>
      <c r="N1199" s="209"/>
      <c r="O1199" s="71"/>
      <c r="P1199" s="71"/>
      <c r="Q1199" s="71"/>
      <c r="R1199" s="71"/>
      <c r="S1199" s="71"/>
      <c r="T1199" s="72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T1199" s="17" t="s">
        <v>281</v>
      </c>
      <c r="AU1199" s="17" t="s">
        <v>84</v>
      </c>
    </row>
    <row r="1200" spans="1:65" s="2" customFormat="1" ht="24.2" customHeight="1">
      <c r="A1200" s="34"/>
      <c r="B1200" s="35"/>
      <c r="C1200" s="232" t="s">
        <v>4487</v>
      </c>
      <c r="D1200" s="232" t="s">
        <v>394</v>
      </c>
      <c r="E1200" s="233" t="s">
        <v>9805</v>
      </c>
      <c r="F1200" s="234" t="s">
        <v>9806</v>
      </c>
      <c r="G1200" s="235" t="s">
        <v>952</v>
      </c>
      <c r="H1200" s="236">
        <v>17</v>
      </c>
      <c r="I1200" s="237"/>
      <c r="J1200" s="238">
        <f>ROUND(I1200*H1200,2)</f>
        <v>0</v>
      </c>
      <c r="K1200" s="234" t="s">
        <v>1</v>
      </c>
      <c r="L1200" s="239"/>
      <c r="M1200" s="240" t="s">
        <v>1</v>
      </c>
      <c r="N1200" s="241" t="s">
        <v>41</v>
      </c>
      <c r="O1200" s="71"/>
      <c r="P1200" s="201">
        <f>O1200*H1200</f>
        <v>0</v>
      </c>
      <c r="Q1200" s="201">
        <v>2.3000000000000001E-4</v>
      </c>
      <c r="R1200" s="201">
        <f>Q1200*H1200</f>
        <v>3.9100000000000003E-3</v>
      </c>
      <c r="S1200" s="201">
        <v>0</v>
      </c>
      <c r="T1200" s="202">
        <f>S1200*H1200</f>
        <v>0</v>
      </c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R1200" s="203" t="s">
        <v>313</v>
      </c>
      <c r="AT1200" s="203" t="s">
        <v>394</v>
      </c>
      <c r="AU1200" s="203" t="s">
        <v>84</v>
      </c>
      <c r="AY1200" s="17" t="s">
        <v>272</v>
      </c>
      <c r="BE1200" s="204">
        <f>IF(N1200="základní",J1200,0)</f>
        <v>0</v>
      </c>
      <c r="BF1200" s="204">
        <f>IF(N1200="snížená",J1200,0)</f>
        <v>0</v>
      </c>
      <c r="BG1200" s="204">
        <f>IF(N1200="zákl. přenesená",J1200,0)</f>
        <v>0</v>
      </c>
      <c r="BH1200" s="204">
        <f>IF(N1200="sníž. přenesená",J1200,0)</f>
        <v>0</v>
      </c>
      <c r="BI1200" s="204">
        <f>IF(N1200="nulová",J1200,0)</f>
        <v>0</v>
      </c>
      <c r="BJ1200" s="17" t="s">
        <v>16</v>
      </c>
      <c r="BK1200" s="204">
        <f>ROUND(I1200*H1200,2)</f>
        <v>0</v>
      </c>
      <c r="BL1200" s="17" t="s">
        <v>279</v>
      </c>
      <c r="BM1200" s="203" t="s">
        <v>9807</v>
      </c>
    </row>
    <row r="1201" spans="1:65" s="2" customFormat="1" ht="16.5" customHeight="1">
      <c r="A1201" s="34"/>
      <c r="B1201" s="35"/>
      <c r="C1201" s="232" t="s">
        <v>4494</v>
      </c>
      <c r="D1201" s="232" t="s">
        <v>394</v>
      </c>
      <c r="E1201" s="233" t="s">
        <v>9808</v>
      </c>
      <c r="F1201" s="234" t="s">
        <v>9809</v>
      </c>
      <c r="G1201" s="235" t="s">
        <v>5242</v>
      </c>
      <c r="H1201" s="236">
        <v>17</v>
      </c>
      <c r="I1201" s="237"/>
      <c r="J1201" s="238">
        <f>ROUND(I1201*H1201,2)</f>
        <v>0</v>
      </c>
      <c r="K1201" s="234" t="s">
        <v>1</v>
      </c>
      <c r="L1201" s="239"/>
      <c r="M1201" s="240" t="s">
        <v>1</v>
      </c>
      <c r="N1201" s="241" t="s">
        <v>41</v>
      </c>
      <c r="O1201" s="71"/>
      <c r="P1201" s="201">
        <f>O1201*H1201</f>
        <v>0</v>
      </c>
      <c r="Q1201" s="201">
        <v>0</v>
      </c>
      <c r="R1201" s="201">
        <f>Q1201*H1201</f>
        <v>0</v>
      </c>
      <c r="S1201" s="201">
        <v>0</v>
      </c>
      <c r="T1201" s="202">
        <f>S1201*H1201</f>
        <v>0</v>
      </c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R1201" s="203" t="s">
        <v>1541</v>
      </c>
      <c r="AT1201" s="203" t="s">
        <v>394</v>
      </c>
      <c r="AU1201" s="203" t="s">
        <v>84</v>
      </c>
      <c r="AY1201" s="17" t="s">
        <v>272</v>
      </c>
      <c r="BE1201" s="204">
        <f>IF(N1201="základní",J1201,0)</f>
        <v>0</v>
      </c>
      <c r="BF1201" s="204">
        <f>IF(N1201="snížená",J1201,0)</f>
        <v>0</v>
      </c>
      <c r="BG1201" s="204">
        <f>IF(N1201="zákl. přenesená",J1201,0)</f>
        <v>0</v>
      </c>
      <c r="BH1201" s="204">
        <f>IF(N1201="sníž. přenesená",J1201,0)</f>
        <v>0</v>
      </c>
      <c r="BI1201" s="204">
        <f>IF(N1201="nulová",J1201,0)</f>
        <v>0</v>
      </c>
      <c r="BJ1201" s="17" t="s">
        <v>16</v>
      </c>
      <c r="BK1201" s="204">
        <f>ROUND(I1201*H1201,2)</f>
        <v>0</v>
      </c>
      <c r="BL1201" s="17" t="s">
        <v>1541</v>
      </c>
      <c r="BM1201" s="203" t="s">
        <v>9810</v>
      </c>
    </row>
    <row r="1202" spans="1:65" s="14" customFormat="1" ht="11.25">
      <c r="B1202" s="221"/>
      <c r="C1202" s="222"/>
      <c r="D1202" s="212" t="s">
        <v>283</v>
      </c>
      <c r="E1202" s="223" t="s">
        <v>1</v>
      </c>
      <c r="F1202" s="224" t="s">
        <v>9811</v>
      </c>
      <c r="G1202" s="222"/>
      <c r="H1202" s="225">
        <v>17</v>
      </c>
      <c r="I1202" s="226"/>
      <c r="J1202" s="222"/>
      <c r="K1202" s="222"/>
      <c r="L1202" s="227"/>
      <c r="M1202" s="228"/>
      <c r="N1202" s="229"/>
      <c r="O1202" s="229"/>
      <c r="P1202" s="229"/>
      <c r="Q1202" s="229"/>
      <c r="R1202" s="229"/>
      <c r="S1202" s="229"/>
      <c r="T1202" s="230"/>
      <c r="AT1202" s="231" t="s">
        <v>283</v>
      </c>
      <c r="AU1202" s="231" t="s">
        <v>84</v>
      </c>
      <c r="AV1202" s="14" t="s">
        <v>84</v>
      </c>
      <c r="AW1202" s="14" t="s">
        <v>32</v>
      </c>
      <c r="AX1202" s="14" t="s">
        <v>76</v>
      </c>
      <c r="AY1202" s="231" t="s">
        <v>272</v>
      </c>
    </row>
    <row r="1203" spans="1:65" s="2" customFormat="1" ht="16.5" customHeight="1">
      <c r="A1203" s="34"/>
      <c r="B1203" s="35"/>
      <c r="C1203" s="192" t="s">
        <v>4500</v>
      </c>
      <c r="D1203" s="192" t="s">
        <v>274</v>
      </c>
      <c r="E1203" s="193" t="s">
        <v>9812</v>
      </c>
      <c r="F1203" s="194" t="s">
        <v>9813</v>
      </c>
      <c r="G1203" s="195" t="s">
        <v>952</v>
      </c>
      <c r="H1203" s="196">
        <v>17</v>
      </c>
      <c r="I1203" s="197"/>
      <c r="J1203" s="198">
        <f>ROUND(I1203*H1203,2)</f>
        <v>0</v>
      </c>
      <c r="K1203" s="194" t="s">
        <v>278</v>
      </c>
      <c r="L1203" s="39"/>
      <c r="M1203" s="199" t="s">
        <v>1</v>
      </c>
      <c r="N1203" s="200" t="s">
        <v>41</v>
      </c>
      <c r="O1203" s="71"/>
      <c r="P1203" s="201">
        <f>O1203*H1203</f>
        <v>0</v>
      </c>
      <c r="Q1203" s="201">
        <v>0</v>
      </c>
      <c r="R1203" s="201">
        <f>Q1203*H1203</f>
        <v>0</v>
      </c>
      <c r="S1203" s="201">
        <v>0</v>
      </c>
      <c r="T1203" s="202">
        <f>S1203*H1203</f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203" t="s">
        <v>358</v>
      </c>
      <c r="AT1203" s="203" t="s">
        <v>274</v>
      </c>
      <c r="AU1203" s="203" t="s">
        <v>84</v>
      </c>
      <c r="AY1203" s="17" t="s">
        <v>272</v>
      </c>
      <c r="BE1203" s="204">
        <f>IF(N1203="základní",J1203,0)</f>
        <v>0</v>
      </c>
      <c r="BF1203" s="204">
        <f>IF(N1203="snížená",J1203,0)</f>
        <v>0</v>
      </c>
      <c r="BG1203" s="204">
        <f>IF(N1203="zákl. přenesená",J1203,0)</f>
        <v>0</v>
      </c>
      <c r="BH1203" s="204">
        <f>IF(N1203="sníž. přenesená",J1203,0)</f>
        <v>0</v>
      </c>
      <c r="BI1203" s="204">
        <f>IF(N1203="nulová",J1203,0)</f>
        <v>0</v>
      </c>
      <c r="BJ1203" s="17" t="s">
        <v>16</v>
      </c>
      <c r="BK1203" s="204">
        <f>ROUND(I1203*H1203,2)</f>
        <v>0</v>
      </c>
      <c r="BL1203" s="17" t="s">
        <v>358</v>
      </c>
      <c r="BM1203" s="203" t="s">
        <v>9814</v>
      </c>
    </row>
    <row r="1204" spans="1:65" s="2" customFormat="1" ht="11.25">
      <c r="A1204" s="34"/>
      <c r="B1204" s="35"/>
      <c r="C1204" s="36"/>
      <c r="D1204" s="205" t="s">
        <v>281</v>
      </c>
      <c r="E1204" s="36"/>
      <c r="F1204" s="206" t="s">
        <v>9815</v>
      </c>
      <c r="G1204" s="36"/>
      <c r="H1204" s="36"/>
      <c r="I1204" s="207"/>
      <c r="J1204" s="36"/>
      <c r="K1204" s="36"/>
      <c r="L1204" s="39"/>
      <c r="M1204" s="208"/>
      <c r="N1204" s="209"/>
      <c r="O1204" s="71"/>
      <c r="P1204" s="71"/>
      <c r="Q1204" s="71"/>
      <c r="R1204" s="71"/>
      <c r="S1204" s="71"/>
      <c r="T1204" s="72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T1204" s="17" t="s">
        <v>281</v>
      </c>
      <c r="AU1204" s="17" t="s">
        <v>84</v>
      </c>
    </row>
    <row r="1205" spans="1:65" s="2" customFormat="1" ht="24.2" customHeight="1">
      <c r="A1205" s="34"/>
      <c r="B1205" s="35"/>
      <c r="C1205" s="232" t="s">
        <v>4506</v>
      </c>
      <c r="D1205" s="232" t="s">
        <v>394</v>
      </c>
      <c r="E1205" s="233" t="s">
        <v>9816</v>
      </c>
      <c r="F1205" s="234" t="s">
        <v>9817</v>
      </c>
      <c r="G1205" s="235" t="s">
        <v>5242</v>
      </c>
      <c r="H1205" s="236">
        <v>92</v>
      </c>
      <c r="I1205" s="237"/>
      <c r="J1205" s="238">
        <f>ROUND(I1205*H1205,2)</f>
        <v>0</v>
      </c>
      <c r="K1205" s="234" t="s">
        <v>1</v>
      </c>
      <c r="L1205" s="239"/>
      <c r="M1205" s="240" t="s">
        <v>1</v>
      </c>
      <c r="N1205" s="241" t="s">
        <v>41</v>
      </c>
      <c r="O1205" s="71"/>
      <c r="P1205" s="201">
        <f>O1205*H1205</f>
        <v>0</v>
      </c>
      <c r="Q1205" s="201">
        <v>0</v>
      </c>
      <c r="R1205" s="201">
        <f>Q1205*H1205</f>
        <v>0</v>
      </c>
      <c r="S1205" s="201">
        <v>0</v>
      </c>
      <c r="T1205" s="202">
        <f>S1205*H1205</f>
        <v>0</v>
      </c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R1205" s="203" t="s">
        <v>1541</v>
      </c>
      <c r="AT1205" s="203" t="s">
        <v>394</v>
      </c>
      <c r="AU1205" s="203" t="s">
        <v>84</v>
      </c>
      <c r="AY1205" s="17" t="s">
        <v>272</v>
      </c>
      <c r="BE1205" s="204">
        <f>IF(N1205="základní",J1205,0)</f>
        <v>0</v>
      </c>
      <c r="BF1205" s="204">
        <f>IF(N1205="snížená",J1205,0)</f>
        <v>0</v>
      </c>
      <c r="BG1205" s="204">
        <f>IF(N1205="zákl. přenesená",J1205,0)</f>
        <v>0</v>
      </c>
      <c r="BH1205" s="204">
        <f>IF(N1205="sníž. přenesená",J1205,0)</f>
        <v>0</v>
      </c>
      <c r="BI1205" s="204">
        <f>IF(N1205="nulová",J1205,0)</f>
        <v>0</v>
      </c>
      <c r="BJ1205" s="17" t="s">
        <v>16</v>
      </c>
      <c r="BK1205" s="204">
        <f>ROUND(I1205*H1205,2)</f>
        <v>0</v>
      </c>
      <c r="BL1205" s="17" t="s">
        <v>1541</v>
      </c>
      <c r="BM1205" s="203" t="s">
        <v>9818</v>
      </c>
    </row>
    <row r="1206" spans="1:65" s="14" customFormat="1" ht="11.25">
      <c r="B1206" s="221"/>
      <c r="C1206" s="222"/>
      <c r="D1206" s="212" t="s">
        <v>283</v>
      </c>
      <c r="E1206" s="223" t="s">
        <v>1</v>
      </c>
      <c r="F1206" s="224" t="s">
        <v>9819</v>
      </c>
      <c r="G1206" s="222"/>
      <c r="H1206" s="225">
        <v>88</v>
      </c>
      <c r="I1206" s="226"/>
      <c r="J1206" s="222"/>
      <c r="K1206" s="222"/>
      <c r="L1206" s="227"/>
      <c r="M1206" s="228"/>
      <c r="N1206" s="229"/>
      <c r="O1206" s="229"/>
      <c r="P1206" s="229"/>
      <c r="Q1206" s="229"/>
      <c r="R1206" s="229"/>
      <c r="S1206" s="229"/>
      <c r="T1206" s="230"/>
      <c r="AT1206" s="231" t="s">
        <v>283</v>
      </c>
      <c r="AU1206" s="231" t="s">
        <v>84</v>
      </c>
      <c r="AV1206" s="14" t="s">
        <v>84</v>
      </c>
      <c r="AW1206" s="14" t="s">
        <v>32</v>
      </c>
      <c r="AX1206" s="14" t="s">
        <v>76</v>
      </c>
      <c r="AY1206" s="231" t="s">
        <v>272</v>
      </c>
    </row>
    <row r="1207" spans="1:65" s="14" customFormat="1" ht="11.25">
      <c r="B1207" s="221"/>
      <c r="C1207" s="222"/>
      <c r="D1207" s="212" t="s">
        <v>283</v>
      </c>
      <c r="E1207" s="223" t="s">
        <v>1</v>
      </c>
      <c r="F1207" s="224" t="s">
        <v>9820</v>
      </c>
      <c r="G1207" s="222"/>
      <c r="H1207" s="225">
        <v>4</v>
      </c>
      <c r="I1207" s="226"/>
      <c r="J1207" s="222"/>
      <c r="K1207" s="222"/>
      <c r="L1207" s="227"/>
      <c r="M1207" s="228"/>
      <c r="N1207" s="229"/>
      <c r="O1207" s="229"/>
      <c r="P1207" s="229"/>
      <c r="Q1207" s="229"/>
      <c r="R1207" s="229"/>
      <c r="S1207" s="229"/>
      <c r="T1207" s="230"/>
      <c r="AT1207" s="231" t="s">
        <v>283</v>
      </c>
      <c r="AU1207" s="231" t="s">
        <v>84</v>
      </c>
      <c r="AV1207" s="14" t="s">
        <v>84</v>
      </c>
      <c r="AW1207" s="14" t="s">
        <v>32</v>
      </c>
      <c r="AX1207" s="14" t="s">
        <v>76</v>
      </c>
      <c r="AY1207" s="231" t="s">
        <v>272</v>
      </c>
    </row>
    <row r="1208" spans="1:65" s="2" customFormat="1" ht="16.5" customHeight="1">
      <c r="A1208" s="34"/>
      <c r="B1208" s="35"/>
      <c r="C1208" s="192" t="s">
        <v>4512</v>
      </c>
      <c r="D1208" s="192" t="s">
        <v>274</v>
      </c>
      <c r="E1208" s="193" t="s">
        <v>9821</v>
      </c>
      <c r="F1208" s="194" t="s">
        <v>9822</v>
      </c>
      <c r="G1208" s="195" t="s">
        <v>952</v>
      </c>
      <c r="H1208" s="196">
        <v>92</v>
      </c>
      <c r="I1208" s="197"/>
      <c r="J1208" s="198">
        <f>ROUND(I1208*H1208,2)</f>
        <v>0</v>
      </c>
      <c r="K1208" s="194" t="s">
        <v>1</v>
      </c>
      <c r="L1208" s="39"/>
      <c r="M1208" s="199" t="s">
        <v>1</v>
      </c>
      <c r="N1208" s="200" t="s">
        <v>41</v>
      </c>
      <c r="O1208" s="71"/>
      <c r="P1208" s="201">
        <f>O1208*H1208</f>
        <v>0</v>
      </c>
      <c r="Q1208" s="201">
        <v>0</v>
      </c>
      <c r="R1208" s="201">
        <f>Q1208*H1208</f>
        <v>0</v>
      </c>
      <c r="S1208" s="201">
        <v>0</v>
      </c>
      <c r="T1208" s="202">
        <f>S1208*H1208</f>
        <v>0</v>
      </c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R1208" s="203" t="s">
        <v>765</v>
      </c>
      <c r="AT1208" s="203" t="s">
        <v>274</v>
      </c>
      <c r="AU1208" s="203" t="s">
        <v>84</v>
      </c>
      <c r="AY1208" s="17" t="s">
        <v>272</v>
      </c>
      <c r="BE1208" s="204">
        <f>IF(N1208="základní",J1208,0)</f>
        <v>0</v>
      </c>
      <c r="BF1208" s="204">
        <f>IF(N1208="snížená",J1208,0)</f>
        <v>0</v>
      </c>
      <c r="BG1208" s="204">
        <f>IF(N1208="zákl. přenesená",J1208,0)</f>
        <v>0</v>
      </c>
      <c r="BH1208" s="204">
        <f>IF(N1208="sníž. přenesená",J1208,0)</f>
        <v>0</v>
      </c>
      <c r="BI1208" s="204">
        <f>IF(N1208="nulová",J1208,0)</f>
        <v>0</v>
      </c>
      <c r="BJ1208" s="17" t="s">
        <v>16</v>
      </c>
      <c r="BK1208" s="204">
        <f>ROUND(I1208*H1208,2)</f>
        <v>0</v>
      </c>
      <c r="BL1208" s="17" t="s">
        <v>765</v>
      </c>
      <c r="BM1208" s="203" t="s">
        <v>9823</v>
      </c>
    </row>
    <row r="1209" spans="1:65" s="2" customFormat="1" ht="16.5" customHeight="1">
      <c r="A1209" s="34"/>
      <c r="B1209" s="35"/>
      <c r="C1209" s="232" t="s">
        <v>4518</v>
      </c>
      <c r="D1209" s="232" t="s">
        <v>394</v>
      </c>
      <c r="E1209" s="233" t="s">
        <v>9824</v>
      </c>
      <c r="F1209" s="234" t="s">
        <v>9825</v>
      </c>
      <c r="G1209" s="235" t="s">
        <v>5242</v>
      </c>
      <c r="H1209" s="236">
        <v>550</v>
      </c>
      <c r="I1209" s="237"/>
      <c r="J1209" s="238">
        <f>ROUND(I1209*H1209,2)</f>
        <v>0</v>
      </c>
      <c r="K1209" s="234" t="s">
        <v>1</v>
      </c>
      <c r="L1209" s="239"/>
      <c r="M1209" s="240" t="s">
        <v>1</v>
      </c>
      <c r="N1209" s="241" t="s">
        <v>41</v>
      </c>
      <c r="O1209" s="71"/>
      <c r="P1209" s="201">
        <f>O1209*H1209</f>
        <v>0</v>
      </c>
      <c r="Q1209" s="201">
        <v>0</v>
      </c>
      <c r="R1209" s="201">
        <f>Q1209*H1209</f>
        <v>0</v>
      </c>
      <c r="S1209" s="201">
        <v>0</v>
      </c>
      <c r="T1209" s="202">
        <f>S1209*H1209</f>
        <v>0</v>
      </c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R1209" s="203" t="s">
        <v>2738</v>
      </c>
      <c r="AT1209" s="203" t="s">
        <v>394</v>
      </c>
      <c r="AU1209" s="203" t="s">
        <v>84</v>
      </c>
      <c r="AY1209" s="17" t="s">
        <v>272</v>
      </c>
      <c r="BE1209" s="204">
        <f>IF(N1209="základní",J1209,0)</f>
        <v>0</v>
      </c>
      <c r="BF1209" s="204">
        <f>IF(N1209="snížená",J1209,0)</f>
        <v>0</v>
      </c>
      <c r="BG1209" s="204">
        <f>IF(N1209="zákl. přenesená",J1209,0)</f>
        <v>0</v>
      </c>
      <c r="BH1209" s="204">
        <f>IF(N1209="sníž. přenesená",J1209,0)</f>
        <v>0</v>
      </c>
      <c r="BI1209" s="204">
        <f>IF(N1209="nulová",J1209,0)</f>
        <v>0</v>
      </c>
      <c r="BJ1209" s="17" t="s">
        <v>16</v>
      </c>
      <c r="BK1209" s="204">
        <f>ROUND(I1209*H1209,2)</f>
        <v>0</v>
      </c>
      <c r="BL1209" s="17" t="s">
        <v>765</v>
      </c>
      <c r="BM1209" s="203" t="s">
        <v>9826</v>
      </c>
    </row>
    <row r="1210" spans="1:65" s="14" customFormat="1" ht="11.25">
      <c r="B1210" s="221"/>
      <c r="C1210" s="222"/>
      <c r="D1210" s="212" t="s">
        <v>283</v>
      </c>
      <c r="E1210" s="223" t="s">
        <v>1</v>
      </c>
      <c r="F1210" s="224" t="s">
        <v>9827</v>
      </c>
      <c r="G1210" s="222"/>
      <c r="H1210" s="225">
        <v>550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84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2" customFormat="1" ht="24.2" customHeight="1">
      <c r="A1211" s="34"/>
      <c r="B1211" s="35"/>
      <c r="C1211" s="192" t="s">
        <v>4524</v>
      </c>
      <c r="D1211" s="192" t="s">
        <v>274</v>
      </c>
      <c r="E1211" s="193" t="s">
        <v>9828</v>
      </c>
      <c r="F1211" s="194" t="s">
        <v>9829</v>
      </c>
      <c r="G1211" s="195" t="s">
        <v>952</v>
      </c>
      <c r="H1211" s="196">
        <v>550</v>
      </c>
      <c r="I1211" s="197"/>
      <c r="J1211" s="198">
        <f>ROUND(I1211*H1211,2)</f>
        <v>0</v>
      </c>
      <c r="K1211" s="194" t="s">
        <v>1</v>
      </c>
      <c r="L1211" s="39"/>
      <c r="M1211" s="199" t="s">
        <v>1</v>
      </c>
      <c r="N1211" s="200" t="s">
        <v>41</v>
      </c>
      <c r="O1211" s="71"/>
      <c r="P1211" s="201">
        <f>O1211*H1211</f>
        <v>0</v>
      </c>
      <c r="Q1211" s="201">
        <v>0</v>
      </c>
      <c r="R1211" s="201">
        <f>Q1211*H1211</f>
        <v>0</v>
      </c>
      <c r="S1211" s="201">
        <v>0</v>
      </c>
      <c r="T1211" s="202">
        <f>S1211*H1211</f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203" t="s">
        <v>765</v>
      </c>
      <c r="AT1211" s="203" t="s">
        <v>274</v>
      </c>
      <c r="AU1211" s="203" t="s">
        <v>84</v>
      </c>
      <c r="AY1211" s="17" t="s">
        <v>272</v>
      </c>
      <c r="BE1211" s="204">
        <f>IF(N1211="základní",J1211,0)</f>
        <v>0</v>
      </c>
      <c r="BF1211" s="204">
        <f>IF(N1211="snížená",J1211,0)</f>
        <v>0</v>
      </c>
      <c r="BG1211" s="204">
        <f>IF(N1211="zákl. přenesená",J1211,0)</f>
        <v>0</v>
      </c>
      <c r="BH1211" s="204">
        <f>IF(N1211="sníž. přenesená",J1211,0)</f>
        <v>0</v>
      </c>
      <c r="BI1211" s="204">
        <f>IF(N1211="nulová",J1211,0)</f>
        <v>0</v>
      </c>
      <c r="BJ1211" s="17" t="s">
        <v>16</v>
      </c>
      <c r="BK1211" s="204">
        <f>ROUND(I1211*H1211,2)</f>
        <v>0</v>
      </c>
      <c r="BL1211" s="17" t="s">
        <v>765</v>
      </c>
      <c r="BM1211" s="203" t="s">
        <v>9830</v>
      </c>
    </row>
    <row r="1212" spans="1:65" s="2" customFormat="1" ht="16.5" customHeight="1">
      <c r="A1212" s="34"/>
      <c r="B1212" s="35"/>
      <c r="C1212" s="232" t="s">
        <v>4528</v>
      </c>
      <c r="D1212" s="232" t="s">
        <v>394</v>
      </c>
      <c r="E1212" s="233" t="s">
        <v>9831</v>
      </c>
      <c r="F1212" s="234" t="s">
        <v>9832</v>
      </c>
      <c r="G1212" s="235" t="s">
        <v>5242</v>
      </c>
      <c r="H1212" s="236">
        <v>280</v>
      </c>
      <c r="I1212" s="237"/>
      <c r="J1212" s="238">
        <f>ROUND(I1212*H1212,2)</f>
        <v>0</v>
      </c>
      <c r="K1212" s="234" t="s">
        <v>1</v>
      </c>
      <c r="L1212" s="239"/>
      <c r="M1212" s="240" t="s">
        <v>1</v>
      </c>
      <c r="N1212" s="241" t="s">
        <v>41</v>
      </c>
      <c r="O1212" s="71"/>
      <c r="P1212" s="201">
        <f>O1212*H1212</f>
        <v>0</v>
      </c>
      <c r="Q1212" s="201">
        <v>0</v>
      </c>
      <c r="R1212" s="201">
        <f>Q1212*H1212</f>
        <v>0</v>
      </c>
      <c r="S1212" s="201">
        <v>0</v>
      </c>
      <c r="T1212" s="202">
        <f>S1212*H1212</f>
        <v>0</v>
      </c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R1212" s="203" t="s">
        <v>2738</v>
      </c>
      <c r="AT1212" s="203" t="s">
        <v>394</v>
      </c>
      <c r="AU1212" s="203" t="s">
        <v>84</v>
      </c>
      <c r="AY1212" s="17" t="s">
        <v>272</v>
      </c>
      <c r="BE1212" s="204">
        <f>IF(N1212="základní",J1212,0)</f>
        <v>0</v>
      </c>
      <c r="BF1212" s="204">
        <f>IF(N1212="snížená",J1212,0)</f>
        <v>0</v>
      </c>
      <c r="BG1212" s="204">
        <f>IF(N1212="zákl. přenesená",J1212,0)</f>
        <v>0</v>
      </c>
      <c r="BH1212" s="204">
        <f>IF(N1212="sníž. přenesená",J1212,0)</f>
        <v>0</v>
      </c>
      <c r="BI1212" s="204">
        <f>IF(N1212="nulová",J1212,0)</f>
        <v>0</v>
      </c>
      <c r="BJ1212" s="17" t="s">
        <v>16</v>
      </c>
      <c r="BK1212" s="204">
        <f>ROUND(I1212*H1212,2)</f>
        <v>0</v>
      </c>
      <c r="BL1212" s="17" t="s">
        <v>765</v>
      </c>
      <c r="BM1212" s="203" t="s">
        <v>9833</v>
      </c>
    </row>
    <row r="1213" spans="1:65" s="14" customFormat="1" ht="11.25">
      <c r="B1213" s="221"/>
      <c r="C1213" s="222"/>
      <c r="D1213" s="212" t="s">
        <v>283</v>
      </c>
      <c r="E1213" s="223" t="s">
        <v>1</v>
      </c>
      <c r="F1213" s="224" t="s">
        <v>9834</v>
      </c>
      <c r="G1213" s="222"/>
      <c r="H1213" s="225">
        <v>45</v>
      </c>
      <c r="I1213" s="226"/>
      <c r="J1213" s="222"/>
      <c r="K1213" s="222"/>
      <c r="L1213" s="227"/>
      <c r="M1213" s="228"/>
      <c r="N1213" s="229"/>
      <c r="O1213" s="229"/>
      <c r="P1213" s="229"/>
      <c r="Q1213" s="229"/>
      <c r="R1213" s="229"/>
      <c r="S1213" s="229"/>
      <c r="T1213" s="230"/>
      <c r="AT1213" s="231" t="s">
        <v>283</v>
      </c>
      <c r="AU1213" s="231" t="s">
        <v>84</v>
      </c>
      <c r="AV1213" s="14" t="s">
        <v>84</v>
      </c>
      <c r="AW1213" s="14" t="s">
        <v>32</v>
      </c>
      <c r="AX1213" s="14" t="s">
        <v>76</v>
      </c>
      <c r="AY1213" s="231" t="s">
        <v>272</v>
      </c>
    </row>
    <row r="1214" spans="1:65" s="14" customFormat="1" ht="11.25">
      <c r="B1214" s="221"/>
      <c r="C1214" s="222"/>
      <c r="D1214" s="212" t="s">
        <v>283</v>
      </c>
      <c r="E1214" s="223" t="s">
        <v>1</v>
      </c>
      <c r="F1214" s="224" t="s">
        <v>9835</v>
      </c>
      <c r="G1214" s="222"/>
      <c r="H1214" s="225">
        <v>210</v>
      </c>
      <c r="I1214" s="226"/>
      <c r="J1214" s="222"/>
      <c r="K1214" s="222"/>
      <c r="L1214" s="227"/>
      <c r="M1214" s="228"/>
      <c r="N1214" s="229"/>
      <c r="O1214" s="229"/>
      <c r="P1214" s="229"/>
      <c r="Q1214" s="229"/>
      <c r="R1214" s="229"/>
      <c r="S1214" s="229"/>
      <c r="T1214" s="230"/>
      <c r="AT1214" s="231" t="s">
        <v>283</v>
      </c>
      <c r="AU1214" s="231" t="s">
        <v>84</v>
      </c>
      <c r="AV1214" s="14" t="s">
        <v>84</v>
      </c>
      <c r="AW1214" s="14" t="s">
        <v>32</v>
      </c>
      <c r="AX1214" s="14" t="s">
        <v>76</v>
      </c>
      <c r="AY1214" s="231" t="s">
        <v>272</v>
      </c>
    </row>
    <row r="1215" spans="1:65" s="14" customFormat="1" ht="11.25">
      <c r="B1215" s="221"/>
      <c r="C1215" s="222"/>
      <c r="D1215" s="212" t="s">
        <v>283</v>
      </c>
      <c r="E1215" s="223" t="s">
        <v>1</v>
      </c>
      <c r="F1215" s="224" t="s">
        <v>9836</v>
      </c>
      <c r="G1215" s="222"/>
      <c r="H1215" s="225">
        <v>25</v>
      </c>
      <c r="I1215" s="226"/>
      <c r="J1215" s="222"/>
      <c r="K1215" s="222"/>
      <c r="L1215" s="227"/>
      <c r="M1215" s="228"/>
      <c r="N1215" s="229"/>
      <c r="O1215" s="229"/>
      <c r="P1215" s="229"/>
      <c r="Q1215" s="229"/>
      <c r="R1215" s="229"/>
      <c r="S1215" s="229"/>
      <c r="T1215" s="230"/>
      <c r="AT1215" s="231" t="s">
        <v>283</v>
      </c>
      <c r="AU1215" s="231" t="s">
        <v>84</v>
      </c>
      <c r="AV1215" s="14" t="s">
        <v>84</v>
      </c>
      <c r="AW1215" s="14" t="s">
        <v>32</v>
      </c>
      <c r="AX1215" s="14" t="s">
        <v>76</v>
      </c>
      <c r="AY1215" s="231" t="s">
        <v>272</v>
      </c>
    </row>
    <row r="1216" spans="1:65" s="2" customFormat="1" ht="16.5" customHeight="1">
      <c r="A1216" s="34"/>
      <c r="B1216" s="35"/>
      <c r="C1216" s="232" t="s">
        <v>4533</v>
      </c>
      <c r="D1216" s="232" t="s">
        <v>394</v>
      </c>
      <c r="E1216" s="233" t="s">
        <v>9837</v>
      </c>
      <c r="F1216" s="234" t="s">
        <v>9838</v>
      </c>
      <c r="G1216" s="235" t="s">
        <v>5242</v>
      </c>
      <c r="H1216" s="236">
        <v>280</v>
      </c>
      <c r="I1216" s="237"/>
      <c r="J1216" s="238">
        <f>ROUND(I1216*H1216,2)</f>
        <v>0</v>
      </c>
      <c r="K1216" s="234" t="s">
        <v>1</v>
      </c>
      <c r="L1216" s="239"/>
      <c r="M1216" s="240" t="s">
        <v>1</v>
      </c>
      <c r="N1216" s="241" t="s">
        <v>41</v>
      </c>
      <c r="O1216" s="71"/>
      <c r="P1216" s="201">
        <f>O1216*H1216</f>
        <v>0</v>
      </c>
      <c r="Q1216" s="201">
        <v>0</v>
      </c>
      <c r="R1216" s="201">
        <f>Q1216*H1216</f>
        <v>0</v>
      </c>
      <c r="S1216" s="201">
        <v>0</v>
      </c>
      <c r="T1216" s="202">
        <f>S1216*H1216</f>
        <v>0</v>
      </c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R1216" s="203" t="s">
        <v>2738</v>
      </c>
      <c r="AT1216" s="203" t="s">
        <v>394</v>
      </c>
      <c r="AU1216" s="203" t="s">
        <v>84</v>
      </c>
      <c r="AY1216" s="17" t="s">
        <v>272</v>
      </c>
      <c r="BE1216" s="204">
        <f>IF(N1216="základní",J1216,0)</f>
        <v>0</v>
      </c>
      <c r="BF1216" s="204">
        <f>IF(N1216="snížená",J1216,0)</f>
        <v>0</v>
      </c>
      <c r="BG1216" s="204">
        <f>IF(N1216="zákl. přenesená",J1216,0)</f>
        <v>0</v>
      </c>
      <c r="BH1216" s="204">
        <f>IF(N1216="sníž. přenesená",J1216,0)</f>
        <v>0</v>
      </c>
      <c r="BI1216" s="204">
        <f>IF(N1216="nulová",J1216,0)</f>
        <v>0</v>
      </c>
      <c r="BJ1216" s="17" t="s">
        <v>16</v>
      </c>
      <c r="BK1216" s="204">
        <f>ROUND(I1216*H1216,2)</f>
        <v>0</v>
      </c>
      <c r="BL1216" s="17" t="s">
        <v>765</v>
      </c>
      <c r="BM1216" s="203" t="s">
        <v>9839</v>
      </c>
    </row>
    <row r="1217" spans="1:65" s="2" customFormat="1" ht="16.5" customHeight="1">
      <c r="A1217" s="34"/>
      <c r="B1217" s="35"/>
      <c r="C1217" s="192" t="s">
        <v>4539</v>
      </c>
      <c r="D1217" s="192" t="s">
        <v>274</v>
      </c>
      <c r="E1217" s="193" t="s">
        <v>9840</v>
      </c>
      <c r="F1217" s="194" t="s">
        <v>9841</v>
      </c>
      <c r="G1217" s="195" t="s">
        <v>5242</v>
      </c>
      <c r="H1217" s="196">
        <v>280</v>
      </c>
      <c r="I1217" s="197"/>
      <c r="J1217" s="198">
        <f>ROUND(I1217*H1217,2)</f>
        <v>0</v>
      </c>
      <c r="K1217" s="194" t="s">
        <v>1</v>
      </c>
      <c r="L1217" s="39"/>
      <c r="M1217" s="199" t="s">
        <v>1</v>
      </c>
      <c r="N1217" s="200" t="s">
        <v>41</v>
      </c>
      <c r="O1217" s="71"/>
      <c r="P1217" s="201">
        <f>O1217*H1217</f>
        <v>0</v>
      </c>
      <c r="Q1217" s="201">
        <v>0</v>
      </c>
      <c r="R1217" s="201">
        <f>Q1217*H1217</f>
        <v>0</v>
      </c>
      <c r="S1217" s="201">
        <v>0</v>
      </c>
      <c r="T1217" s="202">
        <f>S1217*H1217</f>
        <v>0</v>
      </c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R1217" s="203" t="s">
        <v>765</v>
      </c>
      <c r="AT1217" s="203" t="s">
        <v>274</v>
      </c>
      <c r="AU1217" s="203" t="s">
        <v>84</v>
      </c>
      <c r="AY1217" s="17" t="s">
        <v>272</v>
      </c>
      <c r="BE1217" s="204">
        <f>IF(N1217="základní",J1217,0)</f>
        <v>0</v>
      </c>
      <c r="BF1217" s="204">
        <f>IF(N1217="snížená",J1217,0)</f>
        <v>0</v>
      </c>
      <c r="BG1217" s="204">
        <f>IF(N1217="zákl. přenesená",J1217,0)</f>
        <v>0</v>
      </c>
      <c r="BH1217" s="204">
        <f>IF(N1217="sníž. přenesená",J1217,0)</f>
        <v>0</v>
      </c>
      <c r="BI1217" s="204">
        <f>IF(N1217="nulová",J1217,0)</f>
        <v>0</v>
      </c>
      <c r="BJ1217" s="17" t="s">
        <v>16</v>
      </c>
      <c r="BK1217" s="204">
        <f>ROUND(I1217*H1217,2)</f>
        <v>0</v>
      </c>
      <c r="BL1217" s="17" t="s">
        <v>765</v>
      </c>
      <c r="BM1217" s="203" t="s">
        <v>9842</v>
      </c>
    </row>
    <row r="1218" spans="1:65" s="2" customFormat="1" ht="16.5" customHeight="1">
      <c r="A1218" s="34"/>
      <c r="B1218" s="35"/>
      <c r="C1218" s="232" t="s">
        <v>4545</v>
      </c>
      <c r="D1218" s="232" t="s">
        <v>394</v>
      </c>
      <c r="E1218" s="233" t="s">
        <v>9843</v>
      </c>
      <c r="F1218" s="234" t="s">
        <v>9844</v>
      </c>
      <c r="G1218" s="235" t="s">
        <v>5242</v>
      </c>
      <c r="H1218" s="236">
        <v>170</v>
      </c>
      <c r="I1218" s="237"/>
      <c r="J1218" s="238">
        <f>ROUND(I1218*H1218,2)</f>
        <v>0</v>
      </c>
      <c r="K1218" s="234" t="s">
        <v>1</v>
      </c>
      <c r="L1218" s="239"/>
      <c r="M1218" s="240" t="s">
        <v>1</v>
      </c>
      <c r="N1218" s="241" t="s">
        <v>41</v>
      </c>
      <c r="O1218" s="71"/>
      <c r="P1218" s="201">
        <f>O1218*H1218</f>
        <v>0</v>
      </c>
      <c r="Q1218" s="201">
        <v>0</v>
      </c>
      <c r="R1218" s="201">
        <f>Q1218*H1218</f>
        <v>0</v>
      </c>
      <c r="S1218" s="201">
        <v>0</v>
      </c>
      <c r="T1218" s="202">
        <f>S1218*H1218</f>
        <v>0</v>
      </c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R1218" s="203" t="s">
        <v>1541</v>
      </c>
      <c r="AT1218" s="203" t="s">
        <v>394</v>
      </c>
      <c r="AU1218" s="203" t="s">
        <v>84</v>
      </c>
      <c r="AY1218" s="17" t="s">
        <v>272</v>
      </c>
      <c r="BE1218" s="204">
        <f>IF(N1218="základní",J1218,0)</f>
        <v>0</v>
      </c>
      <c r="BF1218" s="204">
        <f>IF(N1218="snížená",J1218,0)</f>
        <v>0</v>
      </c>
      <c r="BG1218" s="204">
        <f>IF(N1218="zákl. přenesená",J1218,0)</f>
        <v>0</v>
      </c>
      <c r="BH1218" s="204">
        <f>IF(N1218="sníž. přenesená",J1218,0)</f>
        <v>0</v>
      </c>
      <c r="BI1218" s="204">
        <f>IF(N1218="nulová",J1218,0)</f>
        <v>0</v>
      </c>
      <c r="BJ1218" s="17" t="s">
        <v>16</v>
      </c>
      <c r="BK1218" s="204">
        <f>ROUND(I1218*H1218,2)</f>
        <v>0</v>
      </c>
      <c r="BL1218" s="17" t="s">
        <v>1541</v>
      </c>
      <c r="BM1218" s="203" t="s">
        <v>9845</v>
      </c>
    </row>
    <row r="1219" spans="1:65" s="13" customFormat="1" ht="11.25">
      <c r="B1219" s="210"/>
      <c r="C1219" s="211"/>
      <c r="D1219" s="212" t="s">
        <v>283</v>
      </c>
      <c r="E1219" s="213" t="s">
        <v>1</v>
      </c>
      <c r="F1219" s="214" t="s">
        <v>9846</v>
      </c>
      <c r="G1219" s="211"/>
      <c r="H1219" s="213" t="s">
        <v>1</v>
      </c>
      <c r="I1219" s="215"/>
      <c r="J1219" s="211"/>
      <c r="K1219" s="211"/>
      <c r="L1219" s="216"/>
      <c r="M1219" s="217"/>
      <c r="N1219" s="218"/>
      <c r="O1219" s="218"/>
      <c r="P1219" s="218"/>
      <c r="Q1219" s="218"/>
      <c r="R1219" s="218"/>
      <c r="S1219" s="218"/>
      <c r="T1219" s="219"/>
      <c r="AT1219" s="220" t="s">
        <v>283</v>
      </c>
      <c r="AU1219" s="220" t="s">
        <v>84</v>
      </c>
      <c r="AV1219" s="13" t="s">
        <v>16</v>
      </c>
      <c r="AW1219" s="13" t="s">
        <v>32</v>
      </c>
      <c r="AX1219" s="13" t="s">
        <v>76</v>
      </c>
      <c r="AY1219" s="220" t="s">
        <v>272</v>
      </c>
    </row>
    <row r="1220" spans="1:65" s="14" customFormat="1" ht="11.25">
      <c r="B1220" s="221"/>
      <c r="C1220" s="222"/>
      <c r="D1220" s="212" t="s">
        <v>283</v>
      </c>
      <c r="E1220" s="223" t="s">
        <v>1</v>
      </c>
      <c r="F1220" s="224" t="s">
        <v>9847</v>
      </c>
      <c r="G1220" s="222"/>
      <c r="H1220" s="225">
        <v>118</v>
      </c>
      <c r="I1220" s="226"/>
      <c r="J1220" s="222"/>
      <c r="K1220" s="222"/>
      <c r="L1220" s="227"/>
      <c r="M1220" s="228"/>
      <c r="N1220" s="229"/>
      <c r="O1220" s="229"/>
      <c r="P1220" s="229"/>
      <c r="Q1220" s="229"/>
      <c r="R1220" s="229"/>
      <c r="S1220" s="229"/>
      <c r="T1220" s="230"/>
      <c r="AT1220" s="231" t="s">
        <v>283</v>
      </c>
      <c r="AU1220" s="231" t="s">
        <v>84</v>
      </c>
      <c r="AV1220" s="14" t="s">
        <v>84</v>
      </c>
      <c r="AW1220" s="14" t="s">
        <v>32</v>
      </c>
      <c r="AX1220" s="14" t="s">
        <v>76</v>
      </c>
      <c r="AY1220" s="231" t="s">
        <v>272</v>
      </c>
    </row>
    <row r="1221" spans="1:65" s="14" customFormat="1" ht="11.25">
      <c r="B1221" s="221"/>
      <c r="C1221" s="222"/>
      <c r="D1221" s="212" t="s">
        <v>283</v>
      </c>
      <c r="E1221" s="223" t="s">
        <v>1</v>
      </c>
      <c r="F1221" s="224" t="s">
        <v>9848</v>
      </c>
      <c r="G1221" s="222"/>
      <c r="H1221" s="225">
        <v>40</v>
      </c>
      <c r="I1221" s="226"/>
      <c r="J1221" s="222"/>
      <c r="K1221" s="222"/>
      <c r="L1221" s="227"/>
      <c r="M1221" s="228"/>
      <c r="N1221" s="229"/>
      <c r="O1221" s="229"/>
      <c r="P1221" s="229"/>
      <c r="Q1221" s="229"/>
      <c r="R1221" s="229"/>
      <c r="S1221" s="229"/>
      <c r="T1221" s="230"/>
      <c r="AT1221" s="231" t="s">
        <v>283</v>
      </c>
      <c r="AU1221" s="231" t="s">
        <v>84</v>
      </c>
      <c r="AV1221" s="14" t="s">
        <v>84</v>
      </c>
      <c r="AW1221" s="14" t="s">
        <v>32</v>
      </c>
      <c r="AX1221" s="14" t="s">
        <v>76</v>
      </c>
      <c r="AY1221" s="231" t="s">
        <v>272</v>
      </c>
    </row>
    <row r="1222" spans="1:65" s="14" customFormat="1" ht="11.25">
      <c r="B1222" s="221"/>
      <c r="C1222" s="222"/>
      <c r="D1222" s="212" t="s">
        <v>283</v>
      </c>
      <c r="E1222" s="223" t="s">
        <v>1</v>
      </c>
      <c r="F1222" s="224" t="s">
        <v>9849</v>
      </c>
      <c r="G1222" s="222"/>
      <c r="H1222" s="225">
        <v>12</v>
      </c>
      <c r="I1222" s="226"/>
      <c r="J1222" s="222"/>
      <c r="K1222" s="222"/>
      <c r="L1222" s="227"/>
      <c r="M1222" s="228"/>
      <c r="N1222" s="229"/>
      <c r="O1222" s="229"/>
      <c r="P1222" s="229"/>
      <c r="Q1222" s="229"/>
      <c r="R1222" s="229"/>
      <c r="S1222" s="229"/>
      <c r="T1222" s="230"/>
      <c r="AT1222" s="231" t="s">
        <v>283</v>
      </c>
      <c r="AU1222" s="231" t="s">
        <v>84</v>
      </c>
      <c r="AV1222" s="14" t="s">
        <v>84</v>
      </c>
      <c r="AW1222" s="14" t="s">
        <v>32</v>
      </c>
      <c r="AX1222" s="14" t="s">
        <v>76</v>
      </c>
      <c r="AY1222" s="231" t="s">
        <v>272</v>
      </c>
    </row>
    <row r="1223" spans="1:65" s="2" customFormat="1" ht="21.75" customHeight="1">
      <c r="A1223" s="34"/>
      <c r="B1223" s="35"/>
      <c r="C1223" s="232" t="s">
        <v>4549</v>
      </c>
      <c r="D1223" s="232" t="s">
        <v>394</v>
      </c>
      <c r="E1223" s="233" t="s">
        <v>9850</v>
      </c>
      <c r="F1223" s="234" t="s">
        <v>9851</v>
      </c>
      <c r="G1223" s="235" t="s">
        <v>5242</v>
      </c>
      <c r="H1223" s="236">
        <v>170</v>
      </c>
      <c r="I1223" s="237"/>
      <c r="J1223" s="238">
        <f>ROUND(I1223*H1223,2)</f>
        <v>0</v>
      </c>
      <c r="K1223" s="234" t="s">
        <v>1</v>
      </c>
      <c r="L1223" s="239"/>
      <c r="M1223" s="240" t="s">
        <v>1</v>
      </c>
      <c r="N1223" s="241" t="s">
        <v>41</v>
      </c>
      <c r="O1223" s="71"/>
      <c r="P1223" s="201">
        <f>O1223*H1223</f>
        <v>0</v>
      </c>
      <c r="Q1223" s="201">
        <v>0</v>
      </c>
      <c r="R1223" s="201">
        <f>Q1223*H1223</f>
        <v>0</v>
      </c>
      <c r="S1223" s="201">
        <v>0</v>
      </c>
      <c r="T1223" s="202">
        <f>S1223*H1223</f>
        <v>0</v>
      </c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R1223" s="203" t="s">
        <v>1541</v>
      </c>
      <c r="AT1223" s="203" t="s">
        <v>394</v>
      </c>
      <c r="AU1223" s="203" t="s">
        <v>84</v>
      </c>
      <c r="AY1223" s="17" t="s">
        <v>272</v>
      </c>
      <c r="BE1223" s="204">
        <f>IF(N1223="základní",J1223,0)</f>
        <v>0</v>
      </c>
      <c r="BF1223" s="204">
        <f>IF(N1223="snížená",J1223,0)</f>
        <v>0</v>
      </c>
      <c r="BG1223" s="204">
        <f>IF(N1223="zákl. přenesená",J1223,0)</f>
        <v>0</v>
      </c>
      <c r="BH1223" s="204">
        <f>IF(N1223="sníž. přenesená",J1223,0)</f>
        <v>0</v>
      </c>
      <c r="BI1223" s="204">
        <f>IF(N1223="nulová",J1223,0)</f>
        <v>0</v>
      </c>
      <c r="BJ1223" s="17" t="s">
        <v>16</v>
      </c>
      <c r="BK1223" s="204">
        <f>ROUND(I1223*H1223,2)</f>
        <v>0</v>
      </c>
      <c r="BL1223" s="17" t="s">
        <v>1541</v>
      </c>
      <c r="BM1223" s="203" t="s">
        <v>9852</v>
      </c>
    </row>
    <row r="1224" spans="1:65" s="2" customFormat="1" ht="24.2" customHeight="1">
      <c r="A1224" s="34"/>
      <c r="B1224" s="35"/>
      <c r="C1224" s="192" t="s">
        <v>4554</v>
      </c>
      <c r="D1224" s="192" t="s">
        <v>274</v>
      </c>
      <c r="E1224" s="193" t="s">
        <v>9853</v>
      </c>
      <c r="F1224" s="194" t="s">
        <v>9854</v>
      </c>
      <c r="G1224" s="195" t="s">
        <v>952</v>
      </c>
      <c r="H1224" s="196">
        <v>170</v>
      </c>
      <c r="I1224" s="197"/>
      <c r="J1224" s="198">
        <f>ROUND(I1224*H1224,2)</f>
        <v>0</v>
      </c>
      <c r="K1224" s="194" t="s">
        <v>1</v>
      </c>
      <c r="L1224" s="39"/>
      <c r="M1224" s="199" t="s">
        <v>1</v>
      </c>
      <c r="N1224" s="200" t="s">
        <v>41</v>
      </c>
      <c r="O1224" s="71"/>
      <c r="P1224" s="201">
        <f>O1224*H1224</f>
        <v>0</v>
      </c>
      <c r="Q1224" s="201">
        <v>0</v>
      </c>
      <c r="R1224" s="201">
        <f>Q1224*H1224</f>
        <v>0</v>
      </c>
      <c r="S1224" s="201">
        <v>0</v>
      </c>
      <c r="T1224" s="202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3" t="s">
        <v>765</v>
      </c>
      <c r="AT1224" s="203" t="s">
        <v>274</v>
      </c>
      <c r="AU1224" s="203" t="s">
        <v>84</v>
      </c>
      <c r="AY1224" s="17" t="s">
        <v>272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7" t="s">
        <v>16</v>
      </c>
      <c r="BK1224" s="204">
        <f>ROUND(I1224*H1224,2)</f>
        <v>0</v>
      </c>
      <c r="BL1224" s="17" t="s">
        <v>765</v>
      </c>
      <c r="BM1224" s="203" t="s">
        <v>9855</v>
      </c>
    </row>
    <row r="1225" spans="1:65" s="2" customFormat="1" ht="21.75" customHeight="1">
      <c r="A1225" s="34"/>
      <c r="B1225" s="35"/>
      <c r="C1225" s="232" t="s">
        <v>4559</v>
      </c>
      <c r="D1225" s="232" t="s">
        <v>394</v>
      </c>
      <c r="E1225" s="233" t="s">
        <v>9856</v>
      </c>
      <c r="F1225" s="234" t="s">
        <v>9857</v>
      </c>
      <c r="G1225" s="235" t="s">
        <v>185</v>
      </c>
      <c r="H1225" s="236">
        <v>2100</v>
      </c>
      <c r="I1225" s="237"/>
      <c r="J1225" s="238">
        <f>ROUND(I1225*H1225,2)</f>
        <v>0</v>
      </c>
      <c r="K1225" s="234" t="s">
        <v>278</v>
      </c>
      <c r="L1225" s="239"/>
      <c r="M1225" s="240" t="s">
        <v>1</v>
      </c>
      <c r="N1225" s="241" t="s">
        <v>41</v>
      </c>
      <c r="O1225" s="71"/>
      <c r="P1225" s="201">
        <f>O1225*H1225</f>
        <v>0</v>
      </c>
      <c r="Q1225" s="201">
        <v>6.9999999999999994E-5</v>
      </c>
      <c r="R1225" s="201">
        <f>Q1225*H1225</f>
        <v>0.14699999999999999</v>
      </c>
      <c r="S1225" s="201">
        <v>0</v>
      </c>
      <c r="T1225" s="202">
        <f>S1225*H1225</f>
        <v>0</v>
      </c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R1225" s="203" t="s">
        <v>313</v>
      </c>
      <c r="AT1225" s="203" t="s">
        <v>394</v>
      </c>
      <c r="AU1225" s="203" t="s">
        <v>84</v>
      </c>
      <c r="AY1225" s="17" t="s">
        <v>272</v>
      </c>
      <c r="BE1225" s="204">
        <f>IF(N1225="základní",J1225,0)</f>
        <v>0</v>
      </c>
      <c r="BF1225" s="204">
        <f>IF(N1225="snížená",J1225,0)</f>
        <v>0</v>
      </c>
      <c r="BG1225" s="204">
        <f>IF(N1225="zákl. přenesená",J1225,0)</f>
        <v>0</v>
      </c>
      <c r="BH1225" s="204">
        <f>IF(N1225="sníž. přenesená",J1225,0)</f>
        <v>0</v>
      </c>
      <c r="BI1225" s="204">
        <f>IF(N1225="nulová",J1225,0)</f>
        <v>0</v>
      </c>
      <c r="BJ1225" s="17" t="s">
        <v>16</v>
      </c>
      <c r="BK1225" s="204">
        <f>ROUND(I1225*H1225,2)</f>
        <v>0</v>
      </c>
      <c r="BL1225" s="17" t="s">
        <v>279</v>
      </c>
      <c r="BM1225" s="203" t="s">
        <v>9858</v>
      </c>
    </row>
    <row r="1226" spans="1:65" s="14" customFormat="1" ht="11.25">
      <c r="B1226" s="221"/>
      <c r="C1226" s="222"/>
      <c r="D1226" s="212" t="s">
        <v>283</v>
      </c>
      <c r="E1226" s="223" t="s">
        <v>1</v>
      </c>
      <c r="F1226" s="224" t="s">
        <v>9859</v>
      </c>
      <c r="G1226" s="222"/>
      <c r="H1226" s="225">
        <v>442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84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4" customFormat="1" ht="11.25">
      <c r="B1227" s="221"/>
      <c r="C1227" s="222"/>
      <c r="D1227" s="212" t="s">
        <v>283</v>
      </c>
      <c r="E1227" s="223" t="s">
        <v>1</v>
      </c>
      <c r="F1227" s="224" t="s">
        <v>9860</v>
      </c>
      <c r="G1227" s="222"/>
      <c r="H1227" s="225">
        <v>1383</v>
      </c>
      <c r="I1227" s="226"/>
      <c r="J1227" s="222"/>
      <c r="K1227" s="222"/>
      <c r="L1227" s="227"/>
      <c r="M1227" s="228"/>
      <c r="N1227" s="229"/>
      <c r="O1227" s="229"/>
      <c r="P1227" s="229"/>
      <c r="Q1227" s="229"/>
      <c r="R1227" s="229"/>
      <c r="S1227" s="229"/>
      <c r="T1227" s="230"/>
      <c r="AT1227" s="231" t="s">
        <v>283</v>
      </c>
      <c r="AU1227" s="231" t="s">
        <v>84</v>
      </c>
      <c r="AV1227" s="14" t="s">
        <v>84</v>
      </c>
      <c r="AW1227" s="14" t="s">
        <v>32</v>
      </c>
      <c r="AX1227" s="14" t="s">
        <v>76</v>
      </c>
      <c r="AY1227" s="231" t="s">
        <v>272</v>
      </c>
    </row>
    <row r="1228" spans="1:65" s="14" customFormat="1" ht="11.25">
      <c r="B1228" s="221"/>
      <c r="C1228" s="222"/>
      <c r="D1228" s="212" t="s">
        <v>283</v>
      </c>
      <c r="E1228" s="223" t="s">
        <v>1</v>
      </c>
      <c r="F1228" s="224" t="s">
        <v>9861</v>
      </c>
      <c r="G1228" s="222"/>
      <c r="H1228" s="225">
        <v>73</v>
      </c>
      <c r="I1228" s="226"/>
      <c r="J1228" s="222"/>
      <c r="K1228" s="222"/>
      <c r="L1228" s="227"/>
      <c r="M1228" s="228"/>
      <c r="N1228" s="229"/>
      <c r="O1228" s="229"/>
      <c r="P1228" s="229"/>
      <c r="Q1228" s="229"/>
      <c r="R1228" s="229"/>
      <c r="S1228" s="229"/>
      <c r="T1228" s="230"/>
      <c r="AT1228" s="231" t="s">
        <v>283</v>
      </c>
      <c r="AU1228" s="231" t="s">
        <v>84</v>
      </c>
      <c r="AV1228" s="14" t="s">
        <v>84</v>
      </c>
      <c r="AW1228" s="14" t="s">
        <v>32</v>
      </c>
      <c r="AX1228" s="14" t="s">
        <v>76</v>
      </c>
      <c r="AY1228" s="231" t="s">
        <v>272</v>
      </c>
    </row>
    <row r="1229" spans="1:65" s="14" customFormat="1" ht="11.25">
      <c r="B1229" s="221"/>
      <c r="C1229" s="222"/>
      <c r="D1229" s="212" t="s">
        <v>283</v>
      </c>
      <c r="E1229" s="223" t="s">
        <v>1</v>
      </c>
      <c r="F1229" s="224" t="s">
        <v>9862</v>
      </c>
      <c r="G1229" s="222"/>
      <c r="H1229" s="225">
        <v>202</v>
      </c>
      <c r="I1229" s="226"/>
      <c r="J1229" s="222"/>
      <c r="K1229" s="222"/>
      <c r="L1229" s="227"/>
      <c r="M1229" s="228"/>
      <c r="N1229" s="229"/>
      <c r="O1229" s="229"/>
      <c r="P1229" s="229"/>
      <c r="Q1229" s="229"/>
      <c r="R1229" s="229"/>
      <c r="S1229" s="229"/>
      <c r="T1229" s="230"/>
      <c r="AT1229" s="231" t="s">
        <v>283</v>
      </c>
      <c r="AU1229" s="231" t="s">
        <v>84</v>
      </c>
      <c r="AV1229" s="14" t="s">
        <v>84</v>
      </c>
      <c r="AW1229" s="14" t="s">
        <v>32</v>
      </c>
      <c r="AX1229" s="14" t="s">
        <v>76</v>
      </c>
      <c r="AY1229" s="231" t="s">
        <v>272</v>
      </c>
    </row>
    <row r="1230" spans="1:65" s="2" customFormat="1" ht="24.2" customHeight="1">
      <c r="A1230" s="34"/>
      <c r="B1230" s="35"/>
      <c r="C1230" s="192" t="s">
        <v>4564</v>
      </c>
      <c r="D1230" s="192" t="s">
        <v>274</v>
      </c>
      <c r="E1230" s="193" t="s">
        <v>9863</v>
      </c>
      <c r="F1230" s="194" t="s">
        <v>9864</v>
      </c>
      <c r="G1230" s="195" t="s">
        <v>185</v>
      </c>
      <c r="H1230" s="196">
        <v>2100</v>
      </c>
      <c r="I1230" s="197"/>
      <c r="J1230" s="198">
        <f>ROUND(I1230*H1230,2)</f>
        <v>0</v>
      </c>
      <c r="K1230" s="194" t="s">
        <v>278</v>
      </c>
      <c r="L1230" s="39"/>
      <c r="M1230" s="199" t="s">
        <v>1</v>
      </c>
      <c r="N1230" s="200" t="s">
        <v>41</v>
      </c>
      <c r="O1230" s="71"/>
      <c r="P1230" s="201">
        <f>O1230*H1230</f>
        <v>0</v>
      </c>
      <c r="Q1230" s="201">
        <v>0</v>
      </c>
      <c r="R1230" s="201">
        <f>Q1230*H1230</f>
        <v>0</v>
      </c>
      <c r="S1230" s="201">
        <v>0</v>
      </c>
      <c r="T1230" s="202">
        <f>S1230*H1230</f>
        <v>0</v>
      </c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R1230" s="203" t="s">
        <v>358</v>
      </c>
      <c r="AT1230" s="203" t="s">
        <v>274</v>
      </c>
      <c r="AU1230" s="203" t="s">
        <v>84</v>
      </c>
      <c r="AY1230" s="17" t="s">
        <v>272</v>
      </c>
      <c r="BE1230" s="204">
        <f>IF(N1230="základní",J1230,0)</f>
        <v>0</v>
      </c>
      <c r="BF1230" s="204">
        <f>IF(N1230="snížená",J1230,0)</f>
        <v>0</v>
      </c>
      <c r="BG1230" s="204">
        <f>IF(N1230="zákl. přenesená",J1230,0)</f>
        <v>0</v>
      </c>
      <c r="BH1230" s="204">
        <f>IF(N1230="sníž. přenesená",J1230,0)</f>
        <v>0</v>
      </c>
      <c r="BI1230" s="204">
        <f>IF(N1230="nulová",J1230,0)</f>
        <v>0</v>
      </c>
      <c r="BJ1230" s="17" t="s">
        <v>16</v>
      </c>
      <c r="BK1230" s="204">
        <f>ROUND(I1230*H1230,2)</f>
        <v>0</v>
      </c>
      <c r="BL1230" s="17" t="s">
        <v>358</v>
      </c>
      <c r="BM1230" s="203" t="s">
        <v>9865</v>
      </c>
    </row>
    <row r="1231" spans="1:65" s="2" customFormat="1" ht="11.25">
      <c r="A1231" s="34"/>
      <c r="B1231" s="35"/>
      <c r="C1231" s="36"/>
      <c r="D1231" s="205" t="s">
        <v>281</v>
      </c>
      <c r="E1231" s="36"/>
      <c r="F1231" s="206" t="s">
        <v>9866</v>
      </c>
      <c r="G1231" s="36"/>
      <c r="H1231" s="36"/>
      <c r="I1231" s="207"/>
      <c r="J1231" s="36"/>
      <c r="K1231" s="36"/>
      <c r="L1231" s="39"/>
      <c r="M1231" s="208"/>
      <c r="N1231" s="209"/>
      <c r="O1231" s="71"/>
      <c r="P1231" s="71"/>
      <c r="Q1231" s="71"/>
      <c r="R1231" s="71"/>
      <c r="S1231" s="71"/>
      <c r="T1231" s="72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T1231" s="17" t="s">
        <v>281</v>
      </c>
      <c r="AU1231" s="17" t="s">
        <v>84</v>
      </c>
    </row>
    <row r="1232" spans="1:65" s="2" customFormat="1" ht="24.2" customHeight="1">
      <c r="A1232" s="34"/>
      <c r="B1232" s="35"/>
      <c r="C1232" s="232" t="s">
        <v>4569</v>
      </c>
      <c r="D1232" s="232" t="s">
        <v>394</v>
      </c>
      <c r="E1232" s="233" t="s">
        <v>9867</v>
      </c>
      <c r="F1232" s="234" t="s">
        <v>9868</v>
      </c>
      <c r="G1232" s="235" t="s">
        <v>185</v>
      </c>
      <c r="H1232" s="236">
        <v>35</v>
      </c>
      <c r="I1232" s="237"/>
      <c r="J1232" s="238">
        <f>ROUND(I1232*H1232,2)</f>
        <v>0</v>
      </c>
      <c r="K1232" s="234" t="s">
        <v>1</v>
      </c>
      <c r="L1232" s="239"/>
      <c r="M1232" s="240" t="s">
        <v>1</v>
      </c>
      <c r="N1232" s="241" t="s">
        <v>41</v>
      </c>
      <c r="O1232" s="71"/>
      <c r="P1232" s="201">
        <f>O1232*H1232</f>
        <v>0</v>
      </c>
      <c r="Q1232" s="201">
        <v>2.5999999999999998E-4</v>
      </c>
      <c r="R1232" s="201">
        <f>Q1232*H1232</f>
        <v>9.0999999999999987E-3</v>
      </c>
      <c r="S1232" s="201">
        <v>0</v>
      </c>
      <c r="T1232" s="202">
        <f>S1232*H1232</f>
        <v>0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203" t="s">
        <v>313</v>
      </c>
      <c r="AT1232" s="203" t="s">
        <v>394</v>
      </c>
      <c r="AU1232" s="203" t="s">
        <v>84</v>
      </c>
      <c r="AY1232" s="17" t="s">
        <v>272</v>
      </c>
      <c r="BE1232" s="204">
        <f>IF(N1232="základní",J1232,0)</f>
        <v>0</v>
      </c>
      <c r="BF1232" s="204">
        <f>IF(N1232="snížená",J1232,0)</f>
        <v>0</v>
      </c>
      <c r="BG1232" s="204">
        <f>IF(N1232="zákl. přenesená",J1232,0)</f>
        <v>0</v>
      </c>
      <c r="BH1232" s="204">
        <f>IF(N1232="sníž. přenesená",J1232,0)</f>
        <v>0</v>
      </c>
      <c r="BI1232" s="204">
        <f>IF(N1232="nulová",J1232,0)</f>
        <v>0</v>
      </c>
      <c r="BJ1232" s="17" t="s">
        <v>16</v>
      </c>
      <c r="BK1232" s="204">
        <f>ROUND(I1232*H1232,2)</f>
        <v>0</v>
      </c>
      <c r="BL1232" s="17" t="s">
        <v>279</v>
      </c>
      <c r="BM1232" s="203" t="s">
        <v>9869</v>
      </c>
    </row>
    <row r="1233" spans="1:65" s="14" customFormat="1" ht="11.25">
      <c r="B1233" s="221"/>
      <c r="C1233" s="222"/>
      <c r="D1233" s="212" t="s">
        <v>283</v>
      </c>
      <c r="E1233" s="223" t="s">
        <v>1</v>
      </c>
      <c r="F1233" s="224" t="s">
        <v>9870</v>
      </c>
      <c r="G1233" s="222"/>
      <c r="H1233" s="225">
        <v>29</v>
      </c>
      <c r="I1233" s="226"/>
      <c r="J1233" s="222"/>
      <c r="K1233" s="222"/>
      <c r="L1233" s="227"/>
      <c r="M1233" s="228"/>
      <c r="N1233" s="229"/>
      <c r="O1233" s="229"/>
      <c r="P1233" s="229"/>
      <c r="Q1233" s="229"/>
      <c r="R1233" s="229"/>
      <c r="S1233" s="229"/>
      <c r="T1233" s="230"/>
      <c r="AT1233" s="231" t="s">
        <v>283</v>
      </c>
      <c r="AU1233" s="231" t="s">
        <v>84</v>
      </c>
      <c r="AV1233" s="14" t="s">
        <v>84</v>
      </c>
      <c r="AW1233" s="14" t="s">
        <v>32</v>
      </c>
      <c r="AX1233" s="14" t="s">
        <v>76</v>
      </c>
      <c r="AY1233" s="231" t="s">
        <v>272</v>
      </c>
    </row>
    <row r="1234" spans="1:65" s="14" customFormat="1" ht="11.25">
      <c r="B1234" s="221"/>
      <c r="C1234" s="222"/>
      <c r="D1234" s="212" t="s">
        <v>283</v>
      </c>
      <c r="E1234" s="223" t="s">
        <v>1</v>
      </c>
      <c r="F1234" s="224" t="s">
        <v>9871</v>
      </c>
      <c r="G1234" s="222"/>
      <c r="H1234" s="225">
        <v>6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AT1234" s="231" t="s">
        <v>283</v>
      </c>
      <c r="AU1234" s="231" t="s">
        <v>84</v>
      </c>
      <c r="AV1234" s="14" t="s">
        <v>84</v>
      </c>
      <c r="AW1234" s="14" t="s">
        <v>32</v>
      </c>
      <c r="AX1234" s="14" t="s">
        <v>76</v>
      </c>
      <c r="AY1234" s="231" t="s">
        <v>272</v>
      </c>
    </row>
    <row r="1235" spans="1:65" s="2" customFormat="1" ht="24.2" customHeight="1">
      <c r="A1235" s="34"/>
      <c r="B1235" s="35"/>
      <c r="C1235" s="192" t="s">
        <v>4574</v>
      </c>
      <c r="D1235" s="192" t="s">
        <v>274</v>
      </c>
      <c r="E1235" s="193" t="s">
        <v>9872</v>
      </c>
      <c r="F1235" s="194" t="s">
        <v>9873</v>
      </c>
      <c r="G1235" s="195" t="s">
        <v>185</v>
      </c>
      <c r="H1235" s="196">
        <v>35</v>
      </c>
      <c r="I1235" s="197"/>
      <c r="J1235" s="198">
        <f>ROUND(I1235*H1235,2)</f>
        <v>0</v>
      </c>
      <c r="K1235" s="194" t="s">
        <v>278</v>
      </c>
      <c r="L1235" s="39"/>
      <c r="M1235" s="199" t="s">
        <v>1</v>
      </c>
      <c r="N1235" s="200" t="s">
        <v>41</v>
      </c>
      <c r="O1235" s="71"/>
      <c r="P1235" s="201">
        <f>O1235*H1235</f>
        <v>0</v>
      </c>
      <c r="Q1235" s="201">
        <v>0</v>
      </c>
      <c r="R1235" s="201">
        <f>Q1235*H1235</f>
        <v>0</v>
      </c>
      <c r="S1235" s="201">
        <v>0</v>
      </c>
      <c r="T1235" s="202">
        <f>S1235*H1235</f>
        <v>0</v>
      </c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R1235" s="203" t="s">
        <v>358</v>
      </c>
      <c r="AT1235" s="203" t="s">
        <v>274</v>
      </c>
      <c r="AU1235" s="203" t="s">
        <v>84</v>
      </c>
      <c r="AY1235" s="17" t="s">
        <v>272</v>
      </c>
      <c r="BE1235" s="204">
        <f>IF(N1235="základní",J1235,0)</f>
        <v>0</v>
      </c>
      <c r="BF1235" s="204">
        <f>IF(N1235="snížená",J1235,0)</f>
        <v>0</v>
      </c>
      <c r="BG1235" s="204">
        <f>IF(N1235="zákl. přenesená",J1235,0)</f>
        <v>0</v>
      </c>
      <c r="BH1235" s="204">
        <f>IF(N1235="sníž. přenesená",J1235,0)</f>
        <v>0</v>
      </c>
      <c r="BI1235" s="204">
        <f>IF(N1235="nulová",J1235,0)</f>
        <v>0</v>
      </c>
      <c r="BJ1235" s="17" t="s">
        <v>16</v>
      </c>
      <c r="BK1235" s="204">
        <f>ROUND(I1235*H1235,2)</f>
        <v>0</v>
      </c>
      <c r="BL1235" s="17" t="s">
        <v>358</v>
      </c>
      <c r="BM1235" s="203" t="s">
        <v>9874</v>
      </c>
    </row>
    <row r="1236" spans="1:65" s="2" customFormat="1" ht="11.25">
      <c r="A1236" s="34"/>
      <c r="B1236" s="35"/>
      <c r="C1236" s="36"/>
      <c r="D1236" s="205" t="s">
        <v>281</v>
      </c>
      <c r="E1236" s="36"/>
      <c r="F1236" s="206" t="s">
        <v>9875</v>
      </c>
      <c r="G1236" s="36"/>
      <c r="H1236" s="36"/>
      <c r="I1236" s="207"/>
      <c r="J1236" s="36"/>
      <c r="K1236" s="36"/>
      <c r="L1236" s="39"/>
      <c r="M1236" s="208"/>
      <c r="N1236" s="209"/>
      <c r="O1236" s="71"/>
      <c r="P1236" s="71"/>
      <c r="Q1236" s="71"/>
      <c r="R1236" s="71"/>
      <c r="S1236" s="71"/>
      <c r="T1236" s="72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T1236" s="17" t="s">
        <v>281</v>
      </c>
      <c r="AU1236" s="17" t="s">
        <v>84</v>
      </c>
    </row>
    <row r="1237" spans="1:65" s="2" customFormat="1" ht="16.5" customHeight="1">
      <c r="A1237" s="34"/>
      <c r="B1237" s="35"/>
      <c r="C1237" s="232" t="s">
        <v>4580</v>
      </c>
      <c r="D1237" s="232" t="s">
        <v>394</v>
      </c>
      <c r="E1237" s="233" t="s">
        <v>9876</v>
      </c>
      <c r="F1237" s="234" t="s">
        <v>9877</v>
      </c>
      <c r="G1237" s="235" t="s">
        <v>185</v>
      </c>
      <c r="H1237" s="236">
        <v>1200</v>
      </c>
      <c r="I1237" s="237"/>
      <c r="J1237" s="238">
        <f>ROUND(I1237*H1237,2)</f>
        <v>0</v>
      </c>
      <c r="K1237" s="234" t="s">
        <v>278</v>
      </c>
      <c r="L1237" s="239"/>
      <c r="M1237" s="240" t="s">
        <v>1</v>
      </c>
      <c r="N1237" s="241" t="s">
        <v>41</v>
      </c>
      <c r="O1237" s="71"/>
      <c r="P1237" s="201">
        <f>O1237*H1237</f>
        <v>0</v>
      </c>
      <c r="Q1237" s="201">
        <v>1.2999999999999999E-4</v>
      </c>
      <c r="R1237" s="201">
        <f>Q1237*H1237</f>
        <v>0.156</v>
      </c>
      <c r="S1237" s="201">
        <v>0</v>
      </c>
      <c r="T1237" s="202">
        <f>S1237*H1237</f>
        <v>0</v>
      </c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R1237" s="203" t="s">
        <v>313</v>
      </c>
      <c r="AT1237" s="203" t="s">
        <v>394</v>
      </c>
      <c r="AU1237" s="203" t="s">
        <v>84</v>
      </c>
      <c r="AY1237" s="17" t="s">
        <v>272</v>
      </c>
      <c r="BE1237" s="204">
        <f>IF(N1237="základní",J1237,0)</f>
        <v>0</v>
      </c>
      <c r="BF1237" s="204">
        <f>IF(N1237="snížená",J1237,0)</f>
        <v>0</v>
      </c>
      <c r="BG1237" s="204">
        <f>IF(N1237="zákl. přenesená",J1237,0)</f>
        <v>0</v>
      </c>
      <c r="BH1237" s="204">
        <f>IF(N1237="sníž. přenesená",J1237,0)</f>
        <v>0</v>
      </c>
      <c r="BI1237" s="204">
        <f>IF(N1237="nulová",J1237,0)</f>
        <v>0</v>
      </c>
      <c r="BJ1237" s="17" t="s">
        <v>16</v>
      </c>
      <c r="BK1237" s="204">
        <f>ROUND(I1237*H1237,2)</f>
        <v>0</v>
      </c>
      <c r="BL1237" s="17" t="s">
        <v>279</v>
      </c>
      <c r="BM1237" s="203" t="s">
        <v>9878</v>
      </c>
    </row>
    <row r="1238" spans="1:65" s="14" customFormat="1" ht="11.25">
      <c r="B1238" s="221"/>
      <c r="C1238" s="222"/>
      <c r="D1238" s="212" t="s">
        <v>283</v>
      </c>
      <c r="E1238" s="223" t="s">
        <v>1</v>
      </c>
      <c r="F1238" s="224" t="s">
        <v>9879</v>
      </c>
      <c r="G1238" s="222"/>
      <c r="H1238" s="225">
        <v>350</v>
      </c>
      <c r="I1238" s="226"/>
      <c r="J1238" s="222"/>
      <c r="K1238" s="222"/>
      <c r="L1238" s="227"/>
      <c r="M1238" s="228"/>
      <c r="N1238" s="229"/>
      <c r="O1238" s="229"/>
      <c r="P1238" s="229"/>
      <c r="Q1238" s="229"/>
      <c r="R1238" s="229"/>
      <c r="S1238" s="229"/>
      <c r="T1238" s="230"/>
      <c r="AT1238" s="231" t="s">
        <v>283</v>
      </c>
      <c r="AU1238" s="231" t="s">
        <v>84</v>
      </c>
      <c r="AV1238" s="14" t="s">
        <v>84</v>
      </c>
      <c r="AW1238" s="14" t="s">
        <v>32</v>
      </c>
      <c r="AX1238" s="14" t="s">
        <v>76</v>
      </c>
      <c r="AY1238" s="231" t="s">
        <v>272</v>
      </c>
    </row>
    <row r="1239" spans="1:65" s="14" customFormat="1" ht="11.25">
      <c r="B1239" s="221"/>
      <c r="C1239" s="222"/>
      <c r="D1239" s="212" t="s">
        <v>283</v>
      </c>
      <c r="E1239" s="223" t="s">
        <v>1</v>
      </c>
      <c r="F1239" s="224" t="s">
        <v>9880</v>
      </c>
      <c r="G1239" s="222"/>
      <c r="H1239" s="225">
        <v>400</v>
      </c>
      <c r="I1239" s="226"/>
      <c r="J1239" s="222"/>
      <c r="K1239" s="222"/>
      <c r="L1239" s="227"/>
      <c r="M1239" s="228"/>
      <c r="N1239" s="229"/>
      <c r="O1239" s="229"/>
      <c r="P1239" s="229"/>
      <c r="Q1239" s="229"/>
      <c r="R1239" s="229"/>
      <c r="S1239" s="229"/>
      <c r="T1239" s="230"/>
      <c r="AT1239" s="231" t="s">
        <v>283</v>
      </c>
      <c r="AU1239" s="231" t="s">
        <v>84</v>
      </c>
      <c r="AV1239" s="14" t="s">
        <v>84</v>
      </c>
      <c r="AW1239" s="14" t="s">
        <v>32</v>
      </c>
      <c r="AX1239" s="14" t="s">
        <v>76</v>
      </c>
      <c r="AY1239" s="231" t="s">
        <v>272</v>
      </c>
    </row>
    <row r="1240" spans="1:65" s="14" customFormat="1" ht="11.25">
      <c r="B1240" s="221"/>
      <c r="C1240" s="222"/>
      <c r="D1240" s="212" t="s">
        <v>283</v>
      </c>
      <c r="E1240" s="223" t="s">
        <v>1</v>
      </c>
      <c r="F1240" s="224" t="s">
        <v>9881</v>
      </c>
      <c r="G1240" s="222"/>
      <c r="H1240" s="225">
        <v>250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84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1:65" s="14" customFormat="1" ht="11.25">
      <c r="B1241" s="221"/>
      <c r="C1241" s="222"/>
      <c r="D1241" s="212" t="s">
        <v>283</v>
      </c>
      <c r="E1241" s="223" t="s">
        <v>1</v>
      </c>
      <c r="F1241" s="224" t="s">
        <v>9882</v>
      </c>
      <c r="G1241" s="222"/>
      <c r="H1241" s="225">
        <v>50</v>
      </c>
      <c r="I1241" s="226"/>
      <c r="J1241" s="222"/>
      <c r="K1241" s="222"/>
      <c r="L1241" s="227"/>
      <c r="M1241" s="228"/>
      <c r="N1241" s="229"/>
      <c r="O1241" s="229"/>
      <c r="P1241" s="229"/>
      <c r="Q1241" s="229"/>
      <c r="R1241" s="229"/>
      <c r="S1241" s="229"/>
      <c r="T1241" s="230"/>
      <c r="AT1241" s="231" t="s">
        <v>283</v>
      </c>
      <c r="AU1241" s="231" t="s">
        <v>84</v>
      </c>
      <c r="AV1241" s="14" t="s">
        <v>84</v>
      </c>
      <c r="AW1241" s="14" t="s">
        <v>32</v>
      </c>
      <c r="AX1241" s="14" t="s">
        <v>76</v>
      </c>
      <c r="AY1241" s="231" t="s">
        <v>272</v>
      </c>
    </row>
    <row r="1242" spans="1:65" s="14" customFormat="1" ht="11.25">
      <c r="B1242" s="221"/>
      <c r="C1242" s="222"/>
      <c r="D1242" s="212" t="s">
        <v>283</v>
      </c>
      <c r="E1242" s="223" t="s">
        <v>1</v>
      </c>
      <c r="F1242" s="224" t="s">
        <v>9883</v>
      </c>
      <c r="G1242" s="222"/>
      <c r="H1242" s="225">
        <v>150</v>
      </c>
      <c r="I1242" s="226"/>
      <c r="J1242" s="222"/>
      <c r="K1242" s="222"/>
      <c r="L1242" s="227"/>
      <c r="M1242" s="228"/>
      <c r="N1242" s="229"/>
      <c r="O1242" s="229"/>
      <c r="P1242" s="229"/>
      <c r="Q1242" s="229"/>
      <c r="R1242" s="229"/>
      <c r="S1242" s="229"/>
      <c r="T1242" s="230"/>
      <c r="AT1242" s="231" t="s">
        <v>283</v>
      </c>
      <c r="AU1242" s="231" t="s">
        <v>84</v>
      </c>
      <c r="AV1242" s="14" t="s">
        <v>84</v>
      </c>
      <c r="AW1242" s="14" t="s">
        <v>32</v>
      </c>
      <c r="AX1242" s="14" t="s">
        <v>76</v>
      </c>
      <c r="AY1242" s="231" t="s">
        <v>272</v>
      </c>
    </row>
    <row r="1243" spans="1:65" s="2" customFormat="1" ht="16.5" customHeight="1">
      <c r="A1243" s="34"/>
      <c r="B1243" s="35"/>
      <c r="C1243" s="232" t="s">
        <v>4584</v>
      </c>
      <c r="D1243" s="232" t="s">
        <v>394</v>
      </c>
      <c r="E1243" s="233" t="s">
        <v>9884</v>
      </c>
      <c r="F1243" s="234" t="s">
        <v>9885</v>
      </c>
      <c r="G1243" s="235" t="s">
        <v>185</v>
      </c>
      <c r="H1243" s="236">
        <v>350</v>
      </c>
      <c r="I1243" s="237"/>
      <c r="J1243" s="238">
        <f>ROUND(I1243*H1243,2)</f>
        <v>0</v>
      </c>
      <c r="K1243" s="234" t="s">
        <v>278</v>
      </c>
      <c r="L1243" s="239"/>
      <c r="M1243" s="240" t="s">
        <v>1</v>
      </c>
      <c r="N1243" s="241" t="s">
        <v>41</v>
      </c>
      <c r="O1243" s="71"/>
      <c r="P1243" s="201">
        <f>O1243*H1243</f>
        <v>0</v>
      </c>
      <c r="Q1243" s="201">
        <v>3.8999999999999999E-4</v>
      </c>
      <c r="R1243" s="201">
        <f>Q1243*H1243</f>
        <v>0.13650000000000001</v>
      </c>
      <c r="S1243" s="201">
        <v>0</v>
      </c>
      <c r="T1243" s="202">
        <f>S1243*H1243</f>
        <v>0</v>
      </c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R1243" s="203" t="s">
        <v>313</v>
      </c>
      <c r="AT1243" s="203" t="s">
        <v>394</v>
      </c>
      <c r="AU1243" s="203" t="s">
        <v>84</v>
      </c>
      <c r="AY1243" s="17" t="s">
        <v>272</v>
      </c>
      <c r="BE1243" s="204">
        <f>IF(N1243="základní",J1243,0)</f>
        <v>0</v>
      </c>
      <c r="BF1243" s="204">
        <f>IF(N1243="snížená",J1243,0)</f>
        <v>0</v>
      </c>
      <c r="BG1243" s="204">
        <f>IF(N1243="zákl. přenesená",J1243,0)</f>
        <v>0</v>
      </c>
      <c r="BH1243" s="204">
        <f>IF(N1243="sníž. přenesená",J1243,0)</f>
        <v>0</v>
      </c>
      <c r="BI1243" s="204">
        <f>IF(N1243="nulová",J1243,0)</f>
        <v>0</v>
      </c>
      <c r="BJ1243" s="17" t="s">
        <v>16</v>
      </c>
      <c r="BK1243" s="204">
        <f>ROUND(I1243*H1243,2)</f>
        <v>0</v>
      </c>
      <c r="BL1243" s="17" t="s">
        <v>279</v>
      </c>
      <c r="BM1243" s="203" t="s">
        <v>9886</v>
      </c>
    </row>
    <row r="1244" spans="1:65" s="14" customFormat="1" ht="11.25">
      <c r="B1244" s="221"/>
      <c r="C1244" s="222"/>
      <c r="D1244" s="212" t="s">
        <v>283</v>
      </c>
      <c r="E1244" s="223" t="s">
        <v>1</v>
      </c>
      <c r="F1244" s="224" t="s">
        <v>9887</v>
      </c>
      <c r="G1244" s="222"/>
      <c r="H1244" s="225">
        <v>80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84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1:65" s="14" customFormat="1" ht="11.25">
      <c r="B1245" s="221"/>
      <c r="C1245" s="222"/>
      <c r="D1245" s="212" t="s">
        <v>283</v>
      </c>
      <c r="E1245" s="223" t="s">
        <v>1</v>
      </c>
      <c r="F1245" s="224" t="s">
        <v>9888</v>
      </c>
      <c r="G1245" s="222"/>
      <c r="H1245" s="225">
        <v>140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AT1245" s="231" t="s">
        <v>283</v>
      </c>
      <c r="AU1245" s="231" t="s">
        <v>84</v>
      </c>
      <c r="AV1245" s="14" t="s">
        <v>84</v>
      </c>
      <c r="AW1245" s="14" t="s">
        <v>32</v>
      </c>
      <c r="AX1245" s="14" t="s">
        <v>76</v>
      </c>
      <c r="AY1245" s="231" t="s">
        <v>272</v>
      </c>
    </row>
    <row r="1246" spans="1:65" s="14" customFormat="1" ht="11.25">
      <c r="B1246" s="221"/>
      <c r="C1246" s="222"/>
      <c r="D1246" s="212" t="s">
        <v>283</v>
      </c>
      <c r="E1246" s="223" t="s">
        <v>1</v>
      </c>
      <c r="F1246" s="224" t="s">
        <v>9889</v>
      </c>
      <c r="G1246" s="222"/>
      <c r="H1246" s="225">
        <v>90</v>
      </c>
      <c r="I1246" s="226"/>
      <c r="J1246" s="222"/>
      <c r="K1246" s="222"/>
      <c r="L1246" s="227"/>
      <c r="M1246" s="228"/>
      <c r="N1246" s="229"/>
      <c r="O1246" s="229"/>
      <c r="P1246" s="229"/>
      <c r="Q1246" s="229"/>
      <c r="R1246" s="229"/>
      <c r="S1246" s="229"/>
      <c r="T1246" s="230"/>
      <c r="AT1246" s="231" t="s">
        <v>283</v>
      </c>
      <c r="AU1246" s="231" t="s">
        <v>84</v>
      </c>
      <c r="AV1246" s="14" t="s">
        <v>84</v>
      </c>
      <c r="AW1246" s="14" t="s">
        <v>32</v>
      </c>
      <c r="AX1246" s="14" t="s">
        <v>76</v>
      </c>
      <c r="AY1246" s="231" t="s">
        <v>272</v>
      </c>
    </row>
    <row r="1247" spans="1:65" s="14" customFormat="1" ht="11.25">
      <c r="B1247" s="221"/>
      <c r="C1247" s="222"/>
      <c r="D1247" s="212" t="s">
        <v>283</v>
      </c>
      <c r="E1247" s="223" t="s">
        <v>1</v>
      </c>
      <c r="F1247" s="224" t="s">
        <v>9890</v>
      </c>
      <c r="G1247" s="222"/>
      <c r="H1247" s="225">
        <v>40</v>
      </c>
      <c r="I1247" s="226"/>
      <c r="J1247" s="222"/>
      <c r="K1247" s="222"/>
      <c r="L1247" s="227"/>
      <c r="M1247" s="228"/>
      <c r="N1247" s="229"/>
      <c r="O1247" s="229"/>
      <c r="P1247" s="229"/>
      <c r="Q1247" s="229"/>
      <c r="R1247" s="229"/>
      <c r="S1247" s="229"/>
      <c r="T1247" s="230"/>
      <c r="AT1247" s="231" t="s">
        <v>283</v>
      </c>
      <c r="AU1247" s="231" t="s">
        <v>84</v>
      </c>
      <c r="AV1247" s="14" t="s">
        <v>84</v>
      </c>
      <c r="AW1247" s="14" t="s">
        <v>32</v>
      </c>
      <c r="AX1247" s="14" t="s">
        <v>76</v>
      </c>
      <c r="AY1247" s="231" t="s">
        <v>272</v>
      </c>
    </row>
    <row r="1248" spans="1:65" s="2" customFormat="1" ht="24.2" customHeight="1">
      <c r="A1248" s="34"/>
      <c r="B1248" s="35"/>
      <c r="C1248" s="192" t="s">
        <v>4588</v>
      </c>
      <c r="D1248" s="192" t="s">
        <v>274</v>
      </c>
      <c r="E1248" s="193" t="s">
        <v>9891</v>
      </c>
      <c r="F1248" s="194" t="s">
        <v>9892</v>
      </c>
      <c r="G1248" s="195" t="s">
        <v>185</v>
      </c>
      <c r="H1248" s="196">
        <v>1550</v>
      </c>
      <c r="I1248" s="197"/>
      <c r="J1248" s="198">
        <f>ROUND(I1248*H1248,2)</f>
        <v>0</v>
      </c>
      <c r="K1248" s="194" t="s">
        <v>278</v>
      </c>
      <c r="L1248" s="39"/>
      <c r="M1248" s="199" t="s">
        <v>1</v>
      </c>
      <c r="N1248" s="200" t="s">
        <v>41</v>
      </c>
      <c r="O1248" s="71"/>
      <c r="P1248" s="201">
        <f>O1248*H1248</f>
        <v>0</v>
      </c>
      <c r="Q1248" s="201">
        <v>0</v>
      </c>
      <c r="R1248" s="201">
        <f>Q1248*H1248</f>
        <v>0</v>
      </c>
      <c r="S1248" s="201">
        <v>0</v>
      </c>
      <c r="T1248" s="202">
        <f>S1248*H1248</f>
        <v>0</v>
      </c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R1248" s="203" t="s">
        <v>358</v>
      </c>
      <c r="AT1248" s="203" t="s">
        <v>274</v>
      </c>
      <c r="AU1248" s="203" t="s">
        <v>84</v>
      </c>
      <c r="AY1248" s="17" t="s">
        <v>272</v>
      </c>
      <c r="BE1248" s="204">
        <f>IF(N1248="základní",J1248,0)</f>
        <v>0</v>
      </c>
      <c r="BF1248" s="204">
        <f>IF(N1248="snížená",J1248,0)</f>
        <v>0</v>
      </c>
      <c r="BG1248" s="204">
        <f>IF(N1248="zákl. přenesená",J1248,0)</f>
        <v>0</v>
      </c>
      <c r="BH1248" s="204">
        <f>IF(N1248="sníž. přenesená",J1248,0)</f>
        <v>0</v>
      </c>
      <c r="BI1248" s="204">
        <f>IF(N1248="nulová",J1248,0)</f>
        <v>0</v>
      </c>
      <c r="BJ1248" s="17" t="s">
        <v>16</v>
      </c>
      <c r="BK1248" s="204">
        <f>ROUND(I1248*H1248,2)</f>
        <v>0</v>
      </c>
      <c r="BL1248" s="17" t="s">
        <v>358</v>
      </c>
      <c r="BM1248" s="203" t="s">
        <v>9893</v>
      </c>
    </row>
    <row r="1249" spans="1:65" s="2" customFormat="1" ht="11.25">
      <c r="A1249" s="34"/>
      <c r="B1249" s="35"/>
      <c r="C1249" s="36"/>
      <c r="D1249" s="205" t="s">
        <v>281</v>
      </c>
      <c r="E1249" s="36"/>
      <c r="F1249" s="206" t="s">
        <v>9894</v>
      </c>
      <c r="G1249" s="36"/>
      <c r="H1249" s="36"/>
      <c r="I1249" s="207"/>
      <c r="J1249" s="36"/>
      <c r="K1249" s="36"/>
      <c r="L1249" s="39"/>
      <c r="M1249" s="208"/>
      <c r="N1249" s="209"/>
      <c r="O1249" s="71"/>
      <c r="P1249" s="71"/>
      <c r="Q1249" s="71"/>
      <c r="R1249" s="71"/>
      <c r="S1249" s="71"/>
      <c r="T1249" s="72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T1249" s="17" t="s">
        <v>281</v>
      </c>
      <c r="AU1249" s="17" t="s">
        <v>84</v>
      </c>
    </row>
    <row r="1250" spans="1:65" s="2" customFormat="1" ht="37.9" customHeight="1">
      <c r="A1250" s="34"/>
      <c r="B1250" s="35"/>
      <c r="C1250" s="232" t="s">
        <v>4592</v>
      </c>
      <c r="D1250" s="232" t="s">
        <v>394</v>
      </c>
      <c r="E1250" s="233" t="s">
        <v>9895</v>
      </c>
      <c r="F1250" s="234" t="s">
        <v>9896</v>
      </c>
      <c r="G1250" s="235" t="s">
        <v>185</v>
      </c>
      <c r="H1250" s="236">
        <v>4</v>
      </c>
      <c r="I1250" s="237"/>
      <c r="J1250" s="238">
        <f>ROUND(I1250*H1250,2)</f>
        <v>0</v>
      </c>
      <c r="K1250" s="234" t="s">
        <v>1</v>
      </c>
      <c r="L1250" s="239"/>
      <c r="M1250" s="240" t="s">
        <v>1</v>
      </c>
      <c r="N1250" s="241" t="s">
        <v>41</v>
      </c>
      <c r="O1250" s="71"/>
      <c r="P1250" s="201">
        <f>O1250*H1250</f>
        <v>0</v>
      </c>
      <c r="Q1250" s="201">
        <v>0</v>
      </c>
      <c r="R1250" s="201">
        <f>Q1250*H1250</f>
        <v>0</v>
      </c>
      <c r="S1250" s="201">
        <v>0</v>
      </c>
      <c r="T1250" s="202">
        <f>S1250*H1250</f>
        <v>0</v>
      </c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R1250" s="203" t="s">
        <v>1541</v>
      </c>
      <c r="AT1250" s="203" t="s">
        <v>394</v>
      </c>
      <c r="AU1250" s="203" t="s">
        <v>84</v>
      </c>
      <c r="AY1250" s="17" t="s">
        <v>272</v>
      </c>
      <c r="BE1250" s="204">
        <f>IF(N1250="základní",J1250,0)</f>
        <v>0</v>
      </c>
      <c r="BF1250" s="204">
        <f>IF(N1250="snížená",J1250,0)</f>
        <v>0</v>
      </c>
      <c r="BG1250" s="204">
        <f>IF(N1250="zákl. přenesená",J1250,0)</f>
        <v>0</v>
      </c>
      <c r="BH1250" s="204">
        <f>IF(N1250="sníž. přenesená",J1250,0)</f>
        <v>0</v>
      </c>
      <c r="BI1250" s="204">
        <f>IF(N1250="nulová",J1250,0)</f>
        <v>0</v>
      </c>
      <c r="BJ1250" s="17" t="s">
        <v>16</v>
      </c>
      <c r="BK1250" s="204">
        <f>ROUND(I1250*H1250,2)</f>
        <v>0</v>
      </c>
      <c r="BL1250" s="17" t="s">
        <v>1541</v>
      </c>
      <c r="BM1250" s="203" t="s">
        <v>9897</v>
      </c>
    </row>
    <row r="1251" spans="1:65" s="14" customFormat="1" ht="11.25">
      <c r="B1251" s="221"/>
      <c r="C1251" s="222"/>
      <c r="D1251" s="212" t="s">
        <v>283</v>
      </c>
      <c r="E1251" s="223" t="s">
        <v>1</v>
      </c>
      <c r="F1251" s="224" t="s">
        <v>9898</v>
      </c>
      <c r="G1251" s="222"/>
      <c r="H1251" s="225">
        <v>2</v>
      </c>
      <c r="I1251" s="226"/>
      <c r="J1251" s="222"/>
      <c r="K1251" s="222"/>
      <c r="L1251" s="227"/>
      <c r="M1251" s="228"/>
      <c r="N1251" s="229"/>
      <c r="O1251" s="229"/>
      <c r="P1251" s="229"/>
      <c r="Q1251" s="229"/>
      <c r="R1251" s="229"/>
      <c r="S1251" s="229"/>
      <c r="T1251" s="230"/>
      <c r="AT1251" s="231" t="s">
        <v>283</v>
      </c>
      <c r="AU1251" s="231" t="s">
        <v>84</v>
      </c>
      <c r="AV1251" s="14" t="s">
        <v>84</v>
      </c>
      <c r="AW1251" s="14" t="s">
        <v>32</v>
      </c>
      <c r="AX1251" s="14" t="s">
        <v>76</v>
      </c>
      <c r="AY1251" s="231" t="s">
        <v>272</v>
      </c>
    </row>
    <row r="1252" spans="1:65" s="15" customFormat="1" ht="11.25">
      <c r="B1252" s="246"/>
      <c r="C1252" s="247"/>
      <c r="D1252" s="212" t="s">
        <v>283</v>
      </c>
      <c r="E1252" s="248" t="s">
        <v>1</v>
      </c>
      <c r="F1252" s="249" t="s">
        <v>5942</v>
      </c>
      <c r="G1252" s="247"/>
      <c r="H1252" s="250">
        <v>2</v>
      </c>
      <c r="I1252" s="251"/>
      <c r="J1252" s="247"/>
      <c r="K1252" s="247"/>
      <c r="L1252" s="252"/>
      <c r="M1252" s="253"/>
      <c r="N1252" s="254"/>
      <c r="O1252" s="254"/>
      <c r="P1252" s="254"/>
      <c r="Q1252" s="254"/>
      <c r="R1252" s="254"/>
      <c r="S1252" s="254"/>
      <c r="T1252" s="255"/>
      <c r="AT1252" s="256" t="s">
        <v>283</v>
      </c>
      <c r="AU1252" s="256" t="s">
        <v>84</v>
      </c>
      <c r="AV1252" s="15" t="s">
        <v>279</v>
      </c>
      <c r="AW1252" s="15" t="s">
        <v>32</v>
      </c>
      <c r="AX1252" s="15" t="s">
        <v>76</v>
      </c>
      <c r="AY1252" s="256" t="s">
        <v>272</v>
      </c>
    </row>
    <row r="1253" spans="1:65" s="2" customFormat="1" ht="24.2" customHeight="1">
      <c r="A1253" s="34"/>
      <c r="B1253" s="35"/>
      <c r="C1253" s="192" t="s">
        <v>4596</v>
      </c>
      <c r="D1253" s="192" t="s">
        <v>274</v>
      </c>
      <c r="E1253" s="193" t="s">
        <v>9899</v>
      </c>
      <c r="F1253" s="194" t="s">
        <v>9900</v>
      </c>
      <c r="G1253" s="195" t="s">
        <v>185</v>
      </c>
      <c r="H1253" s="196">
        <v>4</v>
      </c>
      <c r="I1253" s="197"/>
      <c r="J1253" s="198">
        <f>ROUND(I1253*H1253,2)</f>
        <v>0</v>
      </c>
      <c r="K1253" s="194" t="s">
        <v>278</v>
      </c>
      <c r="L1253" s="39"/>
      <c r="M1253" s="199" t="s">
        <v>1</v>
      </c>
      <c r="N1253" s="200" t="s">
        <v>41</v>
      </c>
      <c r="O1253" s="71"/>
      <c r="P1253" s="201">
        <f>O1253*H1253</f>
        <v>0</v>
      </c>
      <c r="Q1253" s="201">
        <v>0</v>
      </c>
      <c r="R1253" s="201">
        <f>Q1253*H1253</f>
        <v>0</v>
      </c>
      <c r="S1253" s="201">
        <v>0</v>
      </c>
      <c r="T1253" s="202">
        <f>S1253*H1253</f>
        <v>0</v>
      </c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R1253" s="203" t="s">
        <v>358</v>
      </c>
      <c r="AT1253" s="203" t="s">
        <v>274</v>
      </c>
      <c r="AU1253" s="203" t="s">
        <v>84</v>
      </c>
      <c r="AY1253" s="17" t="s">
        <v>272</v>
      </c>
      <c r="BE1253" s="204">
        <f>IF(N1253="základní",J1253,0)</f>
        <v>0</v>
      </c>
      <c r="BF1253" s="204">
        <f>IF(N1253="snížená",J1253,0)</f>
        <v>0</v>
      </c>
      <c r="BG1253" s="204">
        <f>IF(N1253="zákl. přenesená",J1253,0)</f>
        <v>0</v>
      </c>
      <c r="BH1253" s="204">
        <f>IF(N1253="sníž. přenesená",J1253,0)</f>
        <v>0</v>
      </c>
      <c r="BI1253" s="204">
        <f>IF(N1253="nulová",J1253,0)</f>
        <v>0</v>
      </c>
      <c r="BJ1253" s="17" t="s">
        <v>16</v>
      </c>
      <c r="BK1253" s="204">
        <f>ROUND(I1253*H1253,2)</f>
        <v>0</v>
      </c>
      <c r="BL1253" s="17" t="s">
        <v>358</v>
      </c>
      <c r="BM1253" s="203" t="s">
        <v>9901</v>
      </c>
    </row>
    <row r="1254" spans="1:65" s="2" customFormat="1" ht="11.25">
      <c r="A1254" s="34"/>
      <c r="B1254" s="35"/>
      <c r="C1254" s="36"/>
      <c r="D1254" s="205" t="s">
        <v>281</v>
      </c>
      <c r="E1254" s="36"/>
      <c r="F1254" s="206" t="s">
        <v>9902</v>
      </c>
      <c r="G1254" s="36"/>
      <c r="H1254" s="36"/>
      <c r="I1254" s="207"/>
      <c r="J1254" s="36"/>
      <c r="K1254" s="36"/>
      <c r="L1254" s="39"/>
      <c r="M1254" s="208"/>
      <c r="N1254" s="209"/>
      <c r="O1254" s="71"/>
      <c r="P1254" s="71"/>
      <c r="Q1254" s="71"/>
      <c r="R1254" s="71"/>
      <c r="S1254" s="71"/>
      <c r="T1254" s="72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T1254" s="17" t="s">
        <v>281</v>
      </c>
      <c r="AU1254" s="17" t="s">
        <v>84</v>
      </c>
    </row>
    <row r="1255" spans="1:65" s="2" customFormat="1" ht="24.2" customHeight="1">
      <c r="A1255" s="34"/>
      <c r="B1255" s="35"/>
      <c r="C1255" s="232" t="s">
        <v>4600</v>
      </c>
      <c r="D1255" s="232" t="s">
        <v>394</v>
      </c>
      <c r="E1255" s="233" t="s">
        <v>9903</v>
      </c>
      <c r="F1255" s="234" t="s">
        <v>9904</v>
      </c>
      <c r="G1255" s="235" t="s">
        <v>185</v>
      </c>
      <c r="H1255" s="236">
        <v>368</v>
      </c>
      <c r="I1255" s="237"/>
      <c r="J1255" s="238">
        <f>ROUND(I1255*H1255,2)</f>
        <v>0</v>
      </c>
      <c r="K1255" s="234" t="s">
        <v>1</v>
      </c>
      <c r="L1255" s="239"/>
      <c r="M1255" s="240" t="s">
        <v>1</v>
      </c>
      <c r="N1255" s="241" t="s">
        <v>41</v>
      </c>
      <c r="O1255" s="71"/>
      <c r="P1255" s="201">
        <f>O1255*H1255</f>
        <v>0</v>
      </c>
      <c r="Q1255" s="201">
        <v>0</v>
      </c>
      <c r="R1255" s="201">
        <f>Q1255*H1255</f>
        <v>0</v>
      </c>
      <c r="S1255" s="201">
        <v>0</v>
      </c>
      <c r="T1255" s="202">
        <f>S1255*H1255</f>
        <v>0</v>
      </c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R1255" s="203" t="s">
        <v>1541</v>
      </c>
      <c r="AT1255" s="203" t="s">
        <v>394</v>
      </c>
      <c r="AU1255" s="203" t="s">
        <v>84</v>
      </c>
      <c r="AY1255" s="17" t="s">
        <v>272</v>
      </c>
      <c r="BE1255" s="204">
        <f>IF(N1255="základní",J1255,0)</f>
        <v>0</v>
      </c>
      <c r="BF1255" s="204">
        <f>IF(N1255="snížená",J1255,0)</f>
        <v>0</v>
      </c>
      <c r="BG1255" s="204">
        <f>IF(N1255="zákl. přenesená",J1255,0)</f>
        <v>0</v>
      </c>
      <c r="BH1255" s="204">
        <f>IF(N1255="sníž. přenesená",J1255,0)</f>
        <v>0</v>
      </c>
      <c r="BI1255" s="204">
        <f>IF(N1255="nulová",J1255,0)</f>
        <v>0</v>
      </c>
      <c r="BJ1255" s="17" t="s">
        <v>16</v>
      </c>
      <c r="BK1255" s="204">
        <f>ROUND(I1255*H1255,2)</f>
        <v>0</v>
      </c>
      <c r="BL1255" s="17" t="s">
        <v>1541</v>
      </c>
      <c r="BM1255" s="203" t="s">
        <v>9905</v>
      </c>
    </row>
    <row r="1256" spans="1:65" s="14" customFormat="1" ht="11.25">
      <c r="B1256" s="221"/>
      <c r="C1256" s="222"/>
      <c r="D1256" s="212" t="s">
        <v>283</v>
      </c>
      <c r="E1256" s="223" t="s">
        <v>1</v>
      </c>
      <c r="F1256" s="224" t="s">
        <v>9906</v>
      </c>
      <c r="G1256" s="222"/>
      <c r="H1256" s="225">
        <v>90</v>
      </c>
      <c r="I1256" s="226"/>
      <c r="J1256" s="222"/>
      <c r="K1256" s="222"/>
      <c r="L1256" s="227"/>
      <c r="M1256" s="228"/>
      <c r="N1256" s="229"/>
      <c r="O1256" s="229"/>
      <c r="P1256" s="229"/>
      <c r="Q1256" s="229"/>
      <c r="R1256" s="229"/>
      <c r="S1256" s="229"/>
      <c r="T1256" s="230"/>
      <c r="AT1256" s="231" t="s">
        <v>283</v>
      </c>
      <c r="AU1256" s="231" t="s">
        <v>84</v>
      </c>
      <c r="AV1256" s="14" t="s">
        <v>84</v>
      </c>
      <c r="AW1256" s="14" t="s">
        <v>32</v>
      </c>
      <c r="AX1256" s="14" t="s">
        <v>76</v>
      </c>
      <c r="AY1256" s="231" t="s">
        <v>272</v>
      </c>
    </row>
    <row r="1257" spans="1:65" s="14" customFormat="1" ht="11.25">
      <c r="B1257" s="221"/>
      <c r="C1257" s="222"/>
      <c r="D1257" s="212" t="s">
        <v>283</v>
      </c>
      <c r="E1257" s="223" t="s">
        <v>1</v>
      </c>
      <c r="F1257" s="224" t="s">
        <v>9907</v>
      </c>
      <c r="G1257" s="222"/>
      <c r="H1257" s="225">
        <v>117</v>
      </c>
      <c r="I1257" s="226"/>
      <c r="J1257" s="222"/>
      <c r="K1257" s="222"/>
      <c r="L1257" s="227"/>
      <c r="M1257" s="228"/>
      <c r="N1257" s="229"/>
      <c r="O1257" s="229"/>
      <c r="P1257" s="229"/>
      <c r="Q1257" s="229"/>
      <c r="R1257" s="229"/>
      <c r="S1257" s="229"/>
      <c r="T1257" s="230"/>
      <c r="AT1257" s="231" t="s">
        <v>283</v>
      </c>
      <c r="AU1257" s="231" t="s">
        <v>84</v>
      </c>
      <c r="AV1257" s="14" t="s">
        <v>84</v>
      </c>
      <c r="AW1257" s="14" t="s">
        <v>32</v>
      </c>
      <c r="AX1257" s="14" t="s">
        <v>76</v>
      </c>
      <c r="AY1257" s="231" t="s">
        <v>272</v>
      </c>
    </row>
    <row r="1258" spans="1:65" s="14" customFormat="1" ht="11.25">
      <c r="B1258" s="221"/>
      <c r="C1258" s="222"/>
      <c r="D1258" s="212" t="s">
        <v>283</v>
      </c>
      <c r="E1258" s="223" t="s">
        <v>1</v>
      </c>
      <c r="F1258" s="224" t="s">
        <v>9908</v>
      </c>
      <c r="G1258" s="222"/>
      <c r="H1258" s="225">
        <v>78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AT1258" s="231" t="s">
        <v>283</v>
      </c>
      <c r="AU1258" s="231" t="s">
        <v>84</v>
      </c>
      <c r="AV1258" s="14" t="s">
        <v>84</v>
      </c>
      <c r="AW1258" s="14" t="s">
        <v>32</v>
      </c>
      <c r="AX1258" s="14" t="s">
        <v>76</v>
      </c>
      <c r="AY1258" s="231" t="s">
        <v>272</v>
      </c>
    </row>
    <row r="1259" spans="1:65" s="14" customFormat="1" ht="11.25">
      <c r="B1259" s="221"/>
      <c r="C1259" s="222"/>
      <c r="D1259" s="212" t="s">
        <v>283</v>
      </c>
      <c r="E1259" s="223" t="s">
        <v>1</v>
      </c>
      <c r="F1259" s="224" t="s">
        <v>9882</v>
      </c>
      <c r="G1259" s="222"/>
      <c r="H1259" s="225">
        <v>50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AT1259" s="231" t="s">
        <v>283</v>
      </c>
      <c r="AU1259" s="231" t="s">
        <v>84</v>
      </c>
      <c r="AV1259" s="14" t="s">
        <v>84</v>
      </c>
      <c r="AW1259" s="14" t="s">
        <v>32</v>
      </c>
      <c r="AX1259" s="14" t="s">
        <v>76</v>
      </c>
      <c r="AY1259" s="231" t="s">
        <v>272</v>
      </c>
    </row>
    <row r="1260" spans="1:65" s="14" customFormat="1" ht="11.25">
      <c r="B1260" s="221"/>
      <c r="C1260" s="222"/>
      <c r="D1260" s="212" t="s">
        <v>283</v>
      </c>
      <c r="E1260" s="223" t="s">
        <v>1</v>
      </c>
      <c r="F1260" s="224" t="s">
        <v>9909</v>
      </c>
      <c r="G1260" s="222"/>
      <c r="H1260" s="225">
        <v>33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AT1260" s="231" t="s">
        <v>283</v>
      </c>
      <c r="AU1260" s="231" t="s">
        <v>84</v>
      </c>
      <c r="AV1260" s="14" t="s">
        <v>84</v>
      </c>
      <c r="AW1260" s="14" t="s">
        <v>32</v>
      </c>
      <c r="AX1260" s="14" t="s">
        <v>76</v>
      </c>
      <c r="AY1260" s="231" t="s">
        <v>272</v>
      </c>
    </row>
    <row r="1261" spans="1:65" s="2" customFormat="1" ht="16.5" customHeight="1">
      <c r="A1261" s="34"/>
      <c r="B1261" s="35"/>
      <c r="C1261" s="192" t="s">
        <v>4604</v>
      </c>
      <c r="D1261" s="192" t="s">
        <v>274</v>
      </c>
      <c r="E1261" s="193" t="s">
        <v>9910</v>
      </c>
      <c r="F1261" s="194" t="s">
        <v>9911</v>
      </c>
      <c r="G1261" s="195" t="s">
        <v>185</v>
      </c>
      <c r="H1261" s="196">
        <v>368</v>
      </c>
      <c r="I1261" s="197"/>
      <c r="J1261" s="198">
        <f>ROUND(I1261*H1261,2)</f>
        <v>0</v>
      </c>
      <c r="K1261" s="194" t="s">
        <v>278</v>
      </c>
      <c r="L1261" s="39"/>
      <c r="M1261" s="199" t="s">
        <v>1</v>
      </c>
      <c r="N1261" s="200" t="s">
        <v>41</v>
      </c>
      <c r="O1261" s="71"/>
      <c r="P1261" s="201">
        <f>O1261*H1261</f>
        <v>0</v>
      </c>
      <c r="Q1261" s="201">
        <v>0</v>
      </c>
      <c r="R1261" s="201">
        <f>Q1261*H1261</f>
        <v>0</v>
      </c>
      <c r="S1261" s="201">
        <v>0</v>
      </c>
      <c r="T1261" s="202">
        <f>S1261*H1261</f>
        <v>0</v>
      </c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R1261" s="203" t="s">
        <v>358</v>
      </c>
      <c r="AT1261" s="203" t="s">
        <v>274</v>
      </c>
      <c r="AU1261" s="203" t="s">
        <v>84</v>
      </c>
      <c r="AY1261" s="17" t="s">
        <v>272</v>
      </c>
      <c r="BE1261" s="204">
        <f>IF(N1261="základní",J1261,0)</f>
        <v>0</v>
      </c>
      <c r="BF1261" s="204">
        <f>IF(N1261="snížená",J1261,0)</f>
        <v>0</v>
      </c>
      <c r="BG1261" s="204">
        <f>IF(N1261="zákl. přenesená",J1261,0)</f>
        <v>0</v>
      </c>
      <c r="BH1261" s="204">
        <f>IF(N1261="sníž. přenesená",J1261,0)</f>
        <v>0</v>
      </c>
      <c r="BI1261" s="204">
        <f>IF(N1261="nulová",J1261,0)</f>
        <v>0</v>
      </c>
      <c r="BJ1261" s="17" t="s">
        <v>16</v>
      </c>
      <c r="BK1261" s="204">
        <f>ROUND(I1261*H1261,2)</f>
        <v>0</v>
      </c>
      <c r="BL1261" s="17" t="s">
        <v>358</v>
      </c>
      <c r="BM1261" s="203" t="s">
        <v>9912</v>
      </c>
    </row>
    <row r="1262" spans="1:65" s="2" customFormat="1" ht="11.25">
      <c r="A1262" s="34"/>
      <c r="B1262" s="35"/>
      <c r="C1262" s="36"/>
      <c r="D1262" s="205" t="s">
        <v>281</v>
      </c>
      <c r="E1262" s="36"/>
      <c r="F1262" s="206" t="s">
        <v>9913</v>
      </c>
      <c r="G1262" s="36"/>
      <c r="H1262" s="36"/>
      <c r="I1262" s="207"/>
      <c r="J1262" s="36"/>
      <c r="K1262" s="36"/>
      <c r="L1262" s="39"/>
      <c r="M1262" s="208"/>
      <c r="N1262" s="209"/>
      <c r="O1262" s="71"/>
      <c r="P1262" s="71"/>
      <c r="Q1262" s="71"/>
      <c r="R1262" s="71"/>
      <c r="S1262" s="71"/>
      <c r="T1262" s="72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T1262" s="17" t="s">
        <v>281</v>
      </c>
      <c r="AU1262" s="17" t="s">
        <v>84</v>
      </c>
    </row>
    <row r="1263" spans="1:65" s="2" customFormat="1" ht="24.2" customHeight="1">
      <c r="A1263" s="34"/>
      <c r="B1263" s="35"/>
      <c r="C1263" s="232" t="s">
        <v>4618</v>
      </c>
      <c r="D1263" s="232" t="s">
        <v>394</v>
      </c>
      <c r="E1263" s="233" t="s">
        <v>9914</v>
      </c>
      <c r="F1263" s="234" t="s">
        <v>9915</v>
      </c>
      <c r="G1263" s="235" t="s">
        <v>185</v>
      </c>
      <c r="H1263" s="236">
        <v>230</v>
      </c>
      <c r="I1263" s="237"/>
      <c r="J1263" s="238">
        <f>ROUND(I1263*H1263,2)</f>
        <v>0</v>
      </c>
      <c r="K1263" s="234" t="s">
        <v>1</v>
      </c>
      <c r="L1263" s="239"/>
      <c r="M1263" s="240" t="s">
        <v>1</v>
      </c>
      <c r="N1263" s="241" t="s">
        <v>41</v>
      </c>
      <c r="O1263" s="71"/>
      <c r="P1263" s="201">
        <f>O1263*H1263</f>
        <v>0</v>
      </c>
      <c r="Q1263" s="201">
        <v>0</v>
      </c>
      <c r="R1263" s="201">
        <f>Q1263*H1263</f>
        <v>0</v>
      </c>
      <c r="S1263" s="201">
        <v>0</v>
      </c>
      <c r="T1263" s="202">
        <f>S1263*H1263</f>
        <v>0</v>
      </c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R1263" s="203" t="s">
        <v>1541</v>
      </c>
      <c r="AT1263" s="203" t="s">
        <v>394</v>
      </c>
      <c r="AU1263" s="203" t="s">
        <v>84</v>
      </c>
      <c r="AY1263" s="17" t="s">
        <v>272</v>
      </c>
      <c r="BE1263" s="204">
        <f>IF(N1263="základní",J1263,0)</f>
        <v>0</v>
      </c>
      <c r="BF1263" s="204">
        <f>IF(N1263="snížená",J1263,0)</f>
        <v>0</v>
      </c>
      <c r="BG1263" s="204">
        <f>IF(N1263="zákl. přenesená",J1263,0)</f>
        <v>0</v>
      </c>
      <c r="BH1263" s="204">
        <f>IF(N1263="sníž. přenesená",J1263,0)</f>
        <v>0</v>
      </c>
      <c r="BI1263" s="204">
        <f>IF(N1263="nulová",J1263,0)</f>
        <v>0</v>
      </c>
      <c r="BJ1263" s="17" t="s">
        <v>16</v>
      </c>
      <c r="BK1263" s="204">
        <f>ROUND(I1263*H1263,2)</f>
        <v>0</v>
      </c>
      <c r="BL1263" s="17" t="s">
        <v>1541</v>
      </c>
      <c r="BM1263" s="203" t="s">
        <v>9916</v>
      </c>
    </row>
    <row r="1264" spans="1:65" s="14" customFormat="1" ht="11.25">
      <c r="B1264" s="221"/>
      <c r="C1264" s="222"/>
      <c r="D1264" s="212" t="s">
        <v>283</v>
      </c>
      <c r="E1264" s="223" t="s">
        <v>1</v>
      </c>
      <c r="F1264" s="224" t="s">
        <v>9917</v>
      </c>
      <c r="G1264" s="222"/>
      <c r="H1264" s="225">
        <v>210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84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1:65" s="14" customFormat="1" ht="11.25">
      <c r="B1265" s="221"/>
      <c r="C1265" s="222"/>
      <c r="D1265" s="212" t="s">
        <v>283</v>
      </c>
      <c r="E1265" s="223" t="s">
        <v>1</v>
      </c>
      <c r="F1265" s="224" t="s">
        <v>9918</v>
      </c>
      <c r="G1265" s="222"/>
      <c r="H1265" s="225">
        <v>20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AT1265" s="231" t="s">
        <v>283</v>
      </c>
      <c r="AU1265" s="231" t="s">
        <v>84</v>
      </c>
      <c r="AV1265" s="14" t="s">
        <v>84</v>
      </c>
      <c r="AW1265" s="14" t="s">
        <v>32</v>
      </c>
      <c r="AX1265" s="14" t="s">
        <v>76</v>
      </c>
      <c r="AY1265" s="231" t="s">
        <v>272</v>
      </c>
    </row>
    <row r="1266" spans="1:65" s="2" customFormat="1" ht="24.2" customHeight="1">
      <c r="A1266" s="34"/>
      <c r="B1266" s="35"/>
      <c r="C1266" s="232" t="s">
        <v>4625</v>
      </c>
      <c r="D1266" s="232" t="s">
        <v>394</v>
      </c>
      <c r="E1266" s="233" t="s">
        <v>9919</v>
      </c>
      <c r="F1266" s="234" t="s">
        <v>9920</v>
      </c>
      <c r="G1266" s="235" t="s">
        <v>185</v>
      </c>
      <c r="H1266" s="236">
        <v>22</v>
      </c>
      <c r="I1266" s="237"/>
      <c r="J1266" s="238">
        <f>ROUND(I1266*H1266,2)</f>
        <v>0</v>
      </c>
      <c r="K1266" s="234" t="s">
        <v>1</v>
      </c>
      <c r="L1266" s="239"/>
      <c r="M1266" s="240" t="s">
        <v>1</v>
      </c>
      <c r="N1266" s="241" t="s">
        <v>41</v>
      </c>
      <c r="O1266" s="71"/>
      <c r="P1266" s="201">
        <f>O1266*H1266</f>
        <v>0</v>
      </c>
      <c r="Q1266" s="201">
        <v>0</v>
      </c>
      <c r="R1266" s="201">
        <f>Q1266*H1266</f>
        <v>0</v>
      </c>
      <c r="S1266" s="201">
        <v>0</v>
      </c>
      <c r="T1266" s="202">
        <f>S1266*H1266</f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203" t="s">
        <v>1541</v>
      </c>
      <c r="AT1266" s="203" t="s">
        <v>394</v>
      </c>
      <c r="AU1266" s="203" t="s">
        <v>84</v>
      </c>
      <c r="AY1266" s="17" t="s">
        <v>272</v>
      </c>
      <c r="BE1266" s="204">
        <f>IF(N1266="základní",J1266,0)</f>
        <v>0</v>
      </c>
      <c r="BF1266" s="204">
        <f>IF(N1266="snížená",J1266,0)</f>
        <v>0</v>
      </c>
      <c r="BG1266" s="204">
        <f>IF(N1266="zákl. přenesená",J1266,0)</f>
        <v>0</v>
      </c>
      <c r="BH1266" s="204">
        <f>IF(N1266="sníž. přenesená",J1266,0)</f>
        <v>0</v>
      </c>
      <c r="BI1266" s="204">
        <f>IF(N1266="nulová",J1266,0)</f>
        <v>0</v>
      </c>
      <c r="BJ1266" s="17" t="s">
        <v>16</v>
      </c>
      <c r="BK1266" s="204">
        <f>ROUND(I1266*H1266,2)</f>
        <v>0</v>
      </c>
      <c r="BL1266" s="17" t="s">
        <v>1541</v>
      </c>
      <c r="BM1266" s="203" t="s">
        <v>9921</v>
      </c>
    </row>
    <row r="1267" spans="1:65" s="14" customFormat="1" ht="11.25">
      <c r="B1267" s="221"/>
      <c r="C1267" s="222"/>
      <c r="D1267" s="212" t="s">
        <v>283</v>
      </c>
      <c r="E1267" s="223" t="s">
        <v>1</v>
      </c>
      <c r="F1267" s="224" t="s">
        <v>9922</v>
      </c>
      <c r="G1267" s="222"/>
      <c r="H1267" s="225">
        <v>10</v>
      </c>
      <c r="I1267" s="226"/>
      <c r="J1267" s="222"/>
      <c r="K1267" s="222"/>
      <c r="L1267" s="227"/>
      <c r="M1267" s="228"/>
      <c r="N1267" s="229"/>
      <c r="O1267" s="229"/>
      <c r="P1267" s="229"/>
      <c r="Q1267" s="229"/>
      <c r="R1267" s="229"/>
      <c r="S1267" s="229"/>
      <c r="T1267" s="230"/>
      <c r="AT1267" s="231" t="s">
        <v>283</v>
      </c>
      <c r="AU1267" s="231" t="s">
        <v>84</v>
      </c>
      <c r="AV1267" s="14" t="s">
        <v>84</v>
      </c>
      <c r="AW1267" s="14" t="s">
        <v>32</v>
      </c>
      <c r="AX1267" s="14" t="s">
        <v>76</v>
      </c>
      <c r="AY1267" s="231" t="s">
        <v>272</v>
      </c>
    </row>
    <row r="1268" spans="1:65" s="14" customFormat="1" ht="11.25">
      <c r="B1268" s="221"/>
      <c r="C1268" s="222"/>
      <c r="D1268" s="212" t="s">
        <v>283</v>
      </c>
      <c r="E1268" s="223" t="s">
        <v>1</v>
      </c>
      <c r="F1268" s="224" t="s">
        <v>9923</v>
      </c>
      <c r="G1268" s="222"/>
      <c r="H1268" s="225">
        <v>10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AT1268" s="231" t="s">
        <v>283</v>
      </c>
      <c r="AU1268" s="231" t="s">
        <v>84</v>
      </c>
      <c r="AV1268" s="14" t="s">
        <v>84</v>
      </c>
      <c r="AW1268" s="14" t="s">
        <v>32</v>
      </c>
      <c r="AX1268" s="14" t="s">
        <v>76</v>
      </c>
      <c r="AY1268" s="231" t="s">
        <v>272</v>
      </c>
    </row>
    <row r="1269" spans="1:65" s="14" customFormat="1" ht="11.25">
      <c r="B1269" s="221"/>
      <c r="C1269" s="222"/>
      <c r="D1269" s="212" t="s">
        <v>283</v>
      </c>
      <c r="E1269" s="223" t="s">
        <v>1</v>
      </c>
      <c r="F1269" s="224" t="s">
        <v>9924</v>
      </c>
      <c r="G1269" s="222"/>
      <c r="H1269" s="225">
        <v>2</v>
      </c>
      <c r="I1269" s="226"/>
      <c r="J1269" s="222"/>
      <c r="K1269" s="222"/>
      <c r="L1269" s="227"/>
      <c r="M1269" s="228"/>
      <c r="N1269" s="229"/>
      <c r="O1269" s="229"/>
      <c r="P1269" s="229"/>
      <c r="Q1269" s="229"/>
      <c r="R1269" s="229"/>
      <c r="S1269" s="229"/>
      <c r="T1269" s="230"/>
      <c r="AT1269" s="231" t="s">
        <v>283</v>
      </c>
      <c r="AU1269" s="231" t="s">
        <v>84</v>
      </c>
      <c r="AV1269" s="14" t="s">
        <v>84</v>
      </c>
      <c r="AW1269" s="14" t="s">
        <v>32</v>
      </c>
      <c r="AX1269" s="14" t="s">
        <v>76</v>
      </c>
      <c r="AY1269" s="231" t="s">
        <v>272</v>
      </c>
    </row>
    <row r="1270" spans="1:65" s="2" customFormat="1" ht="16.5" customHeight="1">
      <c r="A1270" s="34"/>
      <c r="B1270" s="35"/>
      <c r="C1270" s="192" t="s">
        <v>4637</v>
      </c>
      <c r="D1270" s="192" t="s">
        <v>274</v>
      </c>
      <c r="E1270" s="193" t="s">
        <v>9925</v>
      </c>
      <c r="F1270" s="194" t="s">
        <v>9926</v>
      </c>
      <c r="G1270" s="195" t="s">
        <v>185</v>
      </c>
      <c r="H1270" s="196">
        <v>252</v>
      </c>
      <c r="I1270" s="197"/>
      <c r="J1270" s="198">
        <f>ROUND(I1270*H1270,2)</f>
        <v>0</v>
      </c>
      <c r="K1270" s="194" t="s">
        <v>278</v>
      </c>
      <c r="L1270" s="39"/>
      <c r="M1270" s="199" t="s">
        <v>1</v>
      </c>
      <c r="N1270" s="200" t="s">
        <v>41</v>
      </c>
      <c r="O1270" s="71"/>
      <c r="P1270" s="201">
        <f>O1270*H1270</f>
        <v>0</v>
      </c>
      <c r="Q1270" s="201">
        <v>0</v>
      </c>
      <c r="R1270" s="201">
        <f>Q1270*H1270</f>
        <v>0</v>
      </c>
      <c r="S1270" s="201">
        <v>0</v>
      </c>
      <c r="T1270" s="202">
        <f>S1270*H1270</f>
        <v>0</v>
      </c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R1270" s="203" t="s">
        <v>358</v>
      </c>
      <c r="AT1270" s="203" t="s">
        <v>274</v>
      </c>
      <c r="AU1270" s="203" t="s">
        <v>84</v>
      </c>
      <c r="AY1270" s="17" t="s">
        <v>272</v>
      </c>
      <c r="BE1270" s="204">
        <f>IF(N1270="základní",J1270,0)</f>
        <v>0</v>
      </c>
      <c r="BF1270" s="204">
        <f>IF(N1270="snížená",J1270,0)</f>
        <v>0</v>
      </c>
      <c r="BG1270" s="204">
        <f>IF(N1270="zákl. přenesená",J1270,0)</f>
        <v>0</v>
      </c>
      <c r="BH1270" s="204">
        <f>IF(N1270="sníž. přenesená",J1270,0)</f>
        <v>0</v>
      </c>
      <c r="BI1270" s="204">
        <f>IF(N1270="nulová",J1270,0)</f>
        <v>0</v>
      </c>
      <c r="BJ1270" s="17" t="s">
        <v>16</v>
      </c>
      <c r="BK1270" s="204">
        <f>ROUND(I1270*H1270,2)</f>
        <v>0</v>
      </c>
      <c r="BL1270" s="17" t="s">
        <v>358</v>
      </c>
      <c r="BM1270" s="203" t="s">
        <v>9927</v>
      </c>
    </row>
    <row r="1271" spans="1:65" s="2" customFormat="1" ht="11.25">
      <c r="A1271" s="34"/>
      <c r="B1271" s="35"/>
      <c r="C1271" s="36"/>
      <c r="D1271" s="205" t="s">
        <v>281</v>
      </c>
      <c r="E1271" s="36"/>
      <c r="F1271" s="206" t="s">
        <v>9928</v>
      </c>
      <c r="G1271" s="36"/>
      <c r="H1271" s="36"/>
      <c r="I1271" s="207"/>
      <c r="J1271" s="36"/>
      <c r="K1271" s="36"/>
      <c r="L1271" s="39"/>
      <c r="M1271" s="208"/>
      <c r="N1271" s="209"/>
      <c r="O1271" s="71"/>
      <c r="P1271" s="71"/>
      <c r="Q1271" s="71"/>
      <c r="R1271" s="71"/>
      <c r="S1271" s="71"/>
      <c r="T1271" s="72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T1271" s="17" t="s">
        <v>281</v>
      </c>
      <c r="AU1271" s="17" t="s">
        <v>84</v>
      </c>
    </row>
    <row r="1272" spans="1:65" s="2" customFormat="1" ht="24.2" customHeight="1">
      <c r="A1272" s="34"/>
      <c r="B1272" s="35"/>
      <c r="C1272" s="232" t="s">
        <v>4643</v>
      </c>
      <c r="D1272" s="232" t="s">
        <v>394</v>
      </c>
      <c r="E1272" s="233" t="s">
        <v>9929</v>
      </c>
      <c r="F1272" s="234" t="s">
        <v>9930</v>
      </c>
      <c r="G1272" s="235" t="s">
        <v>185</v>
      </c>
      <c r="H1272" s="236">
        <v>22</v>
      </c>
      <c r="I1272" s="237"/>
      <c r="J1272" s="238">
        <f>ROUND(I1272*H1272,2)</f>
        <v>0</v>
      </c>
      <c r="K1272" s="234" t="s">
        <v>1</v>
      </c>
      <c r="L1272" s="239"/>
      <c r="M1272" s="240" t="s">
        <v>1</v>
      </c>
      <c r="N1272" s="241" t="s">
        <v>41</v>
      </c>
      <c r="O1272" s="71"/>
      <c r="P1272" s="201">
        <f>O1272*H1272</f>
        <v>0</v>
      </c>
      <c r="Q1272" s="201">
        <v>0</v>
      </c>
      <c r="R1272" s="201">
        <f>Q1272*H1272</f>
        <v>0</v>
      </c>
      <c r="S1272" s="201">
        <v>0</v>
      </c>
      <c r="T1272" s="202">
        <f>S1272*H1272</f>
        <v>0</v>
      </c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R1272" s="203" t="s">
        <v>1541</v>
      </c>
      <c r="AT1272" s="203" t="s">
        <v>394</v>
      </c>
      <c r="AU1272" s="203" t="s">
        <v>84</v>
      </c>
      <c r="AY1272" s="17" t="s">
        <v>272</v>
      </c>
      <c r="BE1272" s="204">
        <f>IF(N1272="základní",J1272,0)</f>
        <v>0</v>
      </c>
      <c r="BF1272" s="204">
        <f>IF(N1272="snížená",J1272,0)</f>
        <v>0</v>
      </c>
      <c r="BG1272" s="204">
        <f>IF(N1272="zákl. přenesená",J1272,0)</f>
        <v>0</v>
      </c>
      <c r="BH1272" s="204">
        <f>IF(N1272="sníž. přenesená",J1272,0)</f>
        <v>0</v>
      </c>
      <c r="BI1272" s="204">
        <f>IF(N1272="nulová",J1272,0)</f>
        <v>0</v>
      </c>
      <c r="BJ1272" s="17" t="s">
        <v>16</v>
      </c>
      <c r="BK1272" s="204">
        <f>ROUND(I1272*H1272,2)</f>
        <v>0</v>
      </c>
      <c r="BL1272" s="17" t="s">
        <v>1541</v>
      </c>
      <c r="BM1272" s="203" t="s">
        <v>9931</v>
      </c>
    </row>
    <row r="1273" spans="1:65" s="14" customFormat="1" ht="11.25">
      <c r="B1273" s="221"/>
      <c r="C1273" s="222"/>
      <c r="D1273" s="212" t="s">
        <v>283</v>
      </c>
      <c r="E1273" s="223" t="s">
        <v>1</v>
      </c>
      <c r="F1273" s="224" t="s">
        <v>9932</v>
      </c>
      <c r="G1273" s="222"/>
      <c r="H1273" s="225">
        <v>10</v>
      </c>
      <c r="I1273" s="226"/>
      <c r="J1273" s="222"/>
      <c r="K1273" s="222"/>
      <c r="L1273" s="227"/>
      <c r="M1273" s="228"/>
      <c r="N1273" s="229"/>
      <c r="O1273" s="229"/>
      <c r="P1273" s="229"/>
      <c r="Q1273" s="229"/>
      <c r="R1273" s="229"/>
      <c r="S1273" s="229"/>
      <c r="T1273" s="230"/>
      <c r="AT1273" s="231" t="s">
        <v>283</v>
      </c>
      <c r="AU1273" s="231" t="s">
        <v>84</v>
      </c>
      <c r="AV1273" s="14" t="s">
        <v>84</v>
      </c>
      <c r="AW1273" s="14" t="s">
        <v>32</v>
      </c>
      <c r="AX1273" s="14" t="s">
        <v>76</v>
      </c>
      <c r="AY1273" s="231" t="s">
        <v>272</v>
      </c>
    </row>
    <row r="1274" spans="1:65" s="14" customFormat="1" ht="11.25">
      <c r="B1274" s="221"/>
      <c r="C1274" s="222"/>
      <c r="D1274" s="212" t="s">
        <v>283</v>
      </c>
      <c r="E1274" s="223" t="s">
        <v>1</v>
      </c>
      <c r="F1274" s="224" t="s">
        <v>9923</v>
      </c>
      <c r="G1274" s="222"/>
      <c r="H1274" s="225">
        <v>10</v>
      </c>
      <c r="I1274" s="226"/>
      <c r="J1274" s="222"/>
      <c r="K1274" s="222"/>
      <c r="L1274" s="227"/>
      <c r="M1274" s="228"/>
      <c r="N1274" s="229"/>
      <c r="O1274" s="229"/>
      <c r="P1274" s="229"/>
      <c r="Q1274" s="229"/>
      <c r="R1274" s="229"/>
      <c r="S1274" s="229"/>
      <c r="T1274" s="230"/>
      <c r="AT1274" s="231" t="s">
        <v>283</v>
      </c>
      <c r="AU1274" s="231" t="s">
        <v>84</v>
      </c>
      <c r="AV1274" s="14" t="s">
        <v>84</v>
      </c>
      <c r="AW1274" s="14" t="s">
        <v>32</v>
      </c>
      <c r="AX1274" s="14" t="s">
        <v>76</v>
      </c>
      <c r="AY1274" s="231" t="s">
        <v>272</v>
      </c>
    </row>
    <row r="1275" spans="1:65" s="14" customFormat="1" ht="11.25">
      <c r="B1275" s="221"/>
      <c r="C1275" s="222"/>
      <c r="D1275" s="212" t="s">
        <v>283</v>
      </c>
      <c r="E1275" s="223" t="s">
        <v>1</v>
      </c>
      <c r="F1275" s="224" t="s">
        <v>9924</v>
      </c>
      <c r="G1275" s="222"/>
      <c r="H1275" s="225">
        <v>2</v>
      </c>
      <c r="I1275" s="226"/>
      <c r="J1275" s="222"/>
      <c r="K1275" s="222"/>
      <c r="L1275" s="227"/>
      <c r="M1275" s="228"/>
      <c r="N1275" s="229"/>
      <c r="O1275" s="229"/>
      <c r="P1275" s="229"/>
      <c r="Q1275" s="229"/>
      <c r="R1275" s="229"/>
      <c r="S1275" s="229"/>
      <c r="T1275" s="230"/>
      <c r="AT1275" s="231" t="s">
        <v>283</v>
      </c>
      <c r="AU1275" s="231" t="s">
        <v>84</v>
      </c>
      <c r="AV1275" s="14" t="s">
        <v>84</v>
      </c>
      <c r="AW1275" s="14" t="s">
        <v>32</v>
      </c>
      <c r="AX1275" s="14" t="s">
        <v>76</v>
      </c>
      <c r="AY1275" s="231" t="s">
        <v>272</v>
      </c>
    </row>
    <row r="1276" spans="1:65" s="2" customFormat="1" ht="16.5" customHeight="1">
      <c r="A1276" s="34"/>
      <c r="B1276" s="35"/>
      <c r="C1276" s="192" t="s">
        <v>4650</v>
      </c>
      <c r="D1276" s="192" t="s">
        <v>274</v>
      </c>
      <c r="E1276" s="193" t="s">
        <v>9933</v>
      </c>
      <c r="F1276" s="194" t="s">
        <v>9934</v>
      </c>
      <c r="G1276" s="195" t="s">
        <v>185</v>
      </c>
      <c r="H1276" s="196">
        <v>22</v>
      </c>
      <c r="I1276" s="197"/>
      <c r="J1276" s="198">
        <f>ROUND(I1276*H1276,2)</f>
        <v>0</v>
      </c>
      <c r="K1276" s="194" t="s">
        <v>278</v>
      </c>
      <c r="L1276" s="39"/>
      <c r="M1276" s="199" t="s">
        <v>1</v>
      </c>
      <c r="N1276" s="200" t="s">
        <v>41</v>
      </c>
      <c r="O1276" s="71"/>
      <c r="P1276" s="201">
        <f>O1276*H1276</f>
        <v>0</v>
      </c>
      <c r="Q1276" s="201">
        <v>0</v>
      </c>
      <c r="R1276" s="201">
        <f>Q1276*H1276</f>
        <v>0</v>
      </c>
      <c r="S1276" s="201">
        <v>0</v>
      </c>
      <c r="T1276" s="202">
        <f>S1276*H1276</f>
        <v>0</v>
      </c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R1276" s="203" t="s">
        <v>358</v>
      </c>
      <c r="AT1276" s="203" t="s">
        <v>274</v>
      </c>
      <c r="AU1276" s="203" t="s">
        <v>84</v>
      </c>
      <c r="AY1276" s="17" t="s">
        <v>272</v>
      </c>
      <c r="BE1276" s="204">
        <f>IF(N1276="základní",J1276,0)</f>
        <v>0</v>
      </c>
      <c r="BF1276" s="204">
        <f>IF(N1276="snížená",J1276,0)</f>
        <v>0</v>
      </c>
      <c r="BG1276" s="204">
        <f>IF(N1276="zákl. přenesená",J1276,0)</f>
        <v>0</v>
      </c>
      <c r="BH1276" s="204">
        <f>IF(N1276="sníž. přenesená",J1276,0)</f>
        <v>0</v>
      </c>
      <c r="BI1276" s="204">
        <f>IF(N1276="nulová",J1276,0)</f>
        <v>0</v>
      </c>
      <c r="BJ1276" s="17" t="s">
        <v>16</v>
      </c>
      <c r="BK1276" s="204">
        <f>ROUND(I1276*H1276,2)</f>
        <v>0</v>
      </c>
      <c r="BL1276" s="17" t="s">
        <v>358</v>
      </c>
      <c r="BM1276" s="203" t="s">
        <v>9935</v>
      </c>
    </row>
    <row r="1277" spans="1:65" s="2" customFormat="1" ht="11.25">
      <c r="A1277" s="34"/>
      <c r="B1277" s="35"/>
      <c r="C1277" s="36"/>
      <c r="D1277" s="205" t="s">
        <v>281</v>
      </c>
      <c r="E1277" s="36"/>
      <c r="F1277" s="206" t="s">
        <v>9936</v>
      </c>
      <c r="G1277" s="36"/>
      <c r="H1277" s="36"/>
      <c r="I1277" s="207"/>
      <c r="J1277" s="36"/>
      <c r="K1277" s="36"/>
      <c r="L1277" s="39"/>
      <c r="M1277" s="208"/>
      <c r="N1277" s="209"/>
      <c r="O1277" s="71"/>
      <c r="P1277" s="71"/>
      <c r="Q1277" s="71"/>
      <c r="R1277" s="71"/>
      <c r="S1277" s="71"/>
      <c r="T1277" s="72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T1277" s="17" t="s">
        <v>281</v>
      </c>
      <c r="AU1277" s="17" t="s">
        <v>84</v>
      </c>
    </row>
    <row r="1278" spans="1:65" s="2" customFormat="1" ht="24.2" customHeight="1">
      <c r="A1278" s="34"/>
      <c r="B1278" s="35"/>
      <c r="C1278" s="232" t="s">
        <v>4655</v>
      </c>
      <c r="D1278" s="232" t="s">
        <v>394</v>
      </c>
      <c r="E1278" s="233" t="s">
        <v>9937</v>
      </c>
      <c r="F1278" s="234" t="s">
        <v>9938</v>
      </c>
      <c r="G1278" s="235" t="s">
        <v>185</v>
      </c>
      <c r="H1278" s="236">
        <v>90</v>
      </c>
      <c r="I1278" s="237"/>
      <c r="J1278" s="238">
        <f>ROUND(I1278*H1278,2)</f>
        <v>0</v>
      </c>
      <c r="K1278" s="234" t="s">
        <v>1</v>
      </c>
      <c r="L1278" s="239"/>
      <c r="M1278" s="240" t="s">
        <v>1</v>
      </c>
      <c r="N1278" s="241" t="s">
        <v>41</v>
      </c>
      <c r="O1278" s="71"/>
      <c r="P1278" s="201">
        <f>O1278*H1278</f>
        <v>0</v>
      </c>
      <c r="Q1278" s="201">
        <v>0</v>
      </c>
      <c r="R1278" s="201">
        <f>Q1278*H1278</f>
        <v>0</v>
      </c>
      <c r="S1278" s="201">
        <v>0</v>
      </c>
      <c r="T1278" s="202">
        <f>S1278*H1278</f>
        <v>0</v>
      </c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R1278" s="203" t="s">
        <v>1541</v>
      </c>
      <c r="AT1278" s="203" t="s">
        <v>394</v>
      </c>
      <c r="AU1278" s="203" t="s">
        <v>84</v>
      </c>
      <c r="AY1278" s="17" t="s">
        <v>272</v>
      </c>
      <c r="BE1278" s="204">
        <f>IF(N1278="základní",J1278,0)</f>
        <v>0</v>
      </c>
      <c r="BF1278" s="204">
        <f>IF(N1278="snížená",J1278,0)</f>
        <v>0</v>
      </c>
      <c r="BG1278" s="204">
        <f>IF(N1278="zákl. přenesená",J1278,0)</f>
        <v>0</v>
      </c>
      <c r="BH1278" s="204">
        <f>IF(N1278="sníž. přenesená",J1278,0)</f>
        <v>0</v>
      </c>
      <c r="BI1278" s="204">
        <f>IF(N1278="nulová",J1278,0)</f>
        <v>0</v>
      </c>
      <c r="BJ1278" s="17" t="s">
        <v>16</v>
      </c>
      <c r="BK1278" s="204">
        <f>ROUND(I1278*H1278,2)</f>
        <v>0</v>
      </c>
      <c r="BL1278" s="17" t="s">
        <v>1541</v>
      </c>
      <c r="BM1278" s="203" t="s">
        <v>9939</v>
      </c>
    </row>
    <row r="1279" spans="1:65" s="14" customFormat="1" ht="11.25">
      <c r="B1279" s="221"/>
      <c r="C1279" s="222"/>
      <c r="D1279" s="212" t="s">
        <v>283</v>
      </c>
      <c r="E1279" s="223" t="s">
        <v>1</v>
      </c>
      <c r="F1279" s="224" t="s">
        <v>9940</v>
      </c>
      <c r="G1279" s="222"/>
      <c r="H1279" s="225">
        <v>76</v>
      </c>
      <c r="I1279" s="226"/>
      <c r="J1279" s="222"/>
      <c r="K1279" s="222"/>
      <c r="L1279" s="227"/>
      <c r="M1279" s="228"/>
      <c r="N1279" s="229"/>
      <c r="O1279" s="229"/>
      <c r="P1279" s="229"/>
      <c r="Q1279" s="229"/>
      <c r="R1279" s="229"/>
      <c r="S1279" s="229"/>
      <c r="T1279" s="230"/>
      <c r="AT1279" s="231" t="s">
        <v>283</v>
      </c>
      <c r="AU1279" s="231" t="s">
        <v>84</v>
      </c>
      <c r="AV1279" s="14" t="s">
        <v>84</v>
      </c>
      <c r="AW1279" s="14" t="s">
        <v>32</v>
      </c>
      <c r="AX1279" s="14" t="s">
        <v>76</v>
      </c>
      <c r="AY1279" s="231" t="s">
        <v>272</v>
      </c>
    </row>
    <row r="1280" spans="1:65" s="14" customFormat="1" ht="11.25">
      <c r="B1280" s="221"/>
      <c r="C1280" s="222"/>
      <c r="D1280" s="212" t="s">
        <v>283</v>
      </c>
      <c r="E1280" s="223" t="s">
        <v>1</v>
      </c>
      <c r="F1280" s="224" t="s">
        <v>9941</v>
      </c>
      <c r="G1280" s="222"/>
      <c r="H1280" s="225">
        <v>14</v>
      </c>
      <c r="I1280" s="226"/>
      <c r="J1280" s="222"/>
      <c r="K1280" s="222"/>
      <c r="L1280" s="227"/>
      <c r="M1280" s="228"/>
      <c r="N1280" s="229"/>
      <c r="O1280" s="229"/>
      <c r="P1280" s="229"/>
      <c r="Q1280" s="229"/>
      <c r="R1280" s="229"/>
      <c r="S1280" s="229"/>
      <c r="T1280" s="230"/>
      <c r="AT1280" s="231" t="s">
        <v>283</v>
      </c>
      <c r="AU1280" s="231" t="s">
        <v>84</v>
      </c>
      <c r="AV1280" s="14" t="s">
        <v>84</v>
      </c>
      <c r="AW1280" s="14" t="s">
        <v>32</v>
      </c>
      <c r="AX1280" s="14" t="s">
        <v>76</v>
      </c>
      <c r="AY1280" s="231" t="s">
        <v>272</v>
      </c>
    </row>
    <row r="1281" spans="1:65" s="2" customFormat="1" ht="16.5" customHeight="1">
      <c r="A1281" s="34"/>
      <c r="B1281" s="35"/>
      <c r="C1281" s="192" t="s">
        <v>4659</v>
      </c>
      <c r="D1281" s="192" t="s">
        <v>274</v>
      </c>
      <c r="E1281" s="193" t="s">
        <v>9942</v>
      </c>
      <c r="F1281" s="194" t="s">
        <v>9943</v>
      </c>
      <c r="G1281" s="195" t="s">
        <v>185</v>
      </c>
      <c r="H1281" s="196">
        <v>90</v>
      </c>
      <c r="I1281" s="197"/>
      <c r="J1281" s="198">
        <f>ROUND(I1281*H1281,2)</f>
        <v>0</v>
      </c>
      <c r="K1281" s="194" t="s">
        <v>278</v>
      </c>
      <c r="L1281" s="39"/>
      <c r="M1281" s="199" t="s">
        <v>1</v>
      </c>
      <c r="N1281" s="200" t="s">
        <v>41</v>
      </c>
      <c r="O1281" s="71"/>
      <c r="P1281" s="201">
        <f>O1281*H1281</f>
        <v>0</v>
      </c>
      <c r="Q1281" s="201">
        <v>0</v>
      </c>
      <c r="R1281" s="201">
        <f>Q1281*H1281</f>
        <v>0</v>
      </c>
      <c r="S1281" s="201">
        <v>0</v>
      </c>
      <c r="T1281" s="202">
        <f>S1281*H1281</f>
        <v>0</v>
      </c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R1281" s="203" t="s">
        <v>358</v>
      </c>
      <c r="AT1281" s="203" t="s">
        <v>274</v>
      </c>
      <c r="AU1281" s="203" t="s">
        <v>84</v>
      </c>
      <c r="AY1281" s="17" t="s">
        <v>272</v>
      </c>
      <c r="BE1281" s="204">
        <f>IF(N1281="základní",J1281,0)</f>
        <v>0</v>
      </c>
      <c r="BF1281" s="204">
        <f>IF(N1281="snížená",J1281,0)</f>
        <v>0</v>
      </c>
      <c r="BG1281" s="204">
        <f>IF(N1281="zákl. přenesená",J1281,0)</f>
        <v>0</v>
      </c>
      <c r="BH1281" s="204">
        <f>IF(N1281="sníž. přenesená",J1281,0)</f>
        <v>0</v>
      </c>
      <c r="BI1281" s="204">
        <f>IF(N1281="nulová",J1281,0)</f>
        <v>0</v>
      </c>
      <c r="BJ1281" s="17" t="s">
        <v>16</v>
      </c>
      <c r="BK1281" s="204">
        <f>ROUND(I1281*H1281,2)</f>
        <v>0</v>
      </c>
      <c r="BL1281" s="17" t="s">
        <v>358</v>
      </c>
      <c r="BM1281" s="203" t="s">
        <v>9944</v>
      </c>
    </row>
    <row r="1282" spans="1:65" s="2" customFormat="1" ht="11.25">
      <c r="A1282" s="34"/>
      <c r="B1282" s="35"/>
      <c r="C1282" s="36"/>
      <c r="D1282" s="205" t="s">
        <v>281</v>
      </c>
      <c r="E1282" s="36"/>
      <c r="F1282" s="206" t="s">
        <v>9945</v>
      </c>
      <c r="G1282" s="36"/>
      <c r="H1282" s="36"/>
      <c r="I1282" s="207"/>
      <c r="J1282" s="36"/>
      <c r="K1282" s="36"/>
      <c r="L1282" s="39"/>
      <c r="M1282" s="208"/>
      <c r="N1282" s="209"/>
      <c r="O1282" s="71"/>
      <c r="P1282" s="71"/>
      <c r="Q1282" s="71"/>
      <c r="R1282" s="71"/>
      <c r="S1282" s="71"/>
      <c r="T1282" s="72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T1282" s="17" t="s">
        <v>281</v>
      </c>
      <c r="AU1282" s="17" t="s">
        <v>84</v>
      </c>
    </row>
    <row r="1283" spans="1:65" s="2" customFormat="1" ht="24.2" customHeight="1">
      <c r="A1283" s="34"/>
      <c r="B1283" s="35"/>
      <c r="C1283" s="232" t="s">
        <v>4664</v>
      </c>
      <c r="D1283" s="232" t="s">
        <v>394</v>
      </c>
      <c r="E1283" s="233" t="s">
        <v>9946</v>
      </c>
      <c r="F1283" s="234" t="s">
        <v>9947</v>
      </c>
      <c r="G1283" s="235" t="s">
        <v>185</v>
      </c>
      <c r="H1283" s="236">
        <v>57</v>
      </c>
      <c r="I1283" s="237"/>
      <c r="J1283" s="238">
        <f>ROUND(I1283*H1283,2)</f>
        <v>0</v>
      </c>
      <c r="K1283" s="234" t="s">
        <v>1</v>
      </c>
      <c r="L1283" s="239"/>
      <c r="M1283" s="240" t="s">
        <v>1</v>
      </c>
      <c r="N1283" s="241" t="s">
        <v>41</v>
      </c>
      <c r="O1283" s="71"/>
      <c r="P1283" s="201">
        <f>O1283*H1283</f>
        <v>0</v>
      </c>
      <c r="Q1283" s="201">
        <v>0</v>
      </c>
      <c r="R1283" s="201">
        <f>Q1283*H1283</f>
        <v>0</v>
      </c>
      <c r="S1283" s="201">
        <v>0</v>
      </c>
      <c r="T1283" s="202">
        <f>S1283*H1283</f>
        <v>0</v>
      </c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R1283" s="203" t="s">
        <v>1541</v>
      </c>
      <c r="AT1283" s="203" t="s">
        <v>394</v>
      </c>
      <c r="AU1283" s="203" t="s">
        <v>84</v>
      </c>
      <c r="AY1283" s="17" t="s">
        <v>272</v>
      </c>
      <c r="BE1283" s="204">
        <f>IF(N1283="základní",J1283,0)</f>
        <v>0</v>
      </c>
      <c r="BF1283" s="204">
        <f>IF(N1283="snížená",J1283,0)</f>
        <v>0</v>
      </c>
      <c r="BG1283" s="204">
        <f>IF(N1283="zákl. přenesená",J1283,0)</f>
        <v>0</v>
      </c>
      <c r="BH1283" s="204">
        <f>IF(N1283="sníž. přenesená",J1283,0)</f>
        <v>0</v>
      </c>
      <c r="BI1283" s="204">
        <f>IF(N1283="nulová",J1283,0)</f>
        <v>0</v>
      </c>
      <c r="BJ1283" s="17" t="s">
        <v>16</v>
      </c>
      <c r="BK1283" s="204">
        <f>ROUND(I1283*H1283,2)</f>
        <v>0</v>
      </c>
      <c r="BL1283" s="17" t="s">
        <v>1541</v>
      </c>
      <c r="BM1283" s="203" t="s">
        <v>9948</v>
      </c>
    </row>
    <row r="1284" spans="1:65" s="14" customFormat="1" ht="11.25">
      <c r="B1284" s="221"/>
      <c r="C1284" s="222"/>
      <c r="D1284" s="212" t="s">
        <v>283</v>
      </c>
      <c r="E1284" s="223" t="s">
        <v>1</v>
      </c>
      <c r="F1284" s="224" t="s">
        <v>9949</v>
      </c>
      <c r="G1284" s="222"/>
      <c r="H1284" s="225">
        <v>49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AT1284" s="231" t="s">
        <v>283</v>
      </c>
      <c r="AU1284" s="231" t="s">
        <v>84</v>
      </c>
      <c r="AV1284" s="14" t="s">
        <v>84</v>
      </c>
      <c r="AW1284" s="14" t="s">
        <v>32</v>
      </c>
      <c r="AX1284" s="14" t="s">
        <v>76</v>
      </c>
      <c r="AY1284" s="231" t="s">
        <v>272</v>
      </c>
    </row>
    <row r="1285" spans="1:65" s="14" customFormat="1" ht="11.25">
      <c r="B1285" s="221"/>
      <c r="C1285" s="222"/>
      <c r="D1285" s="212" t="s">
        <v>283</v>
      </c>
      <c r="E1285" s="223" t="s">
        <v>1</v>
      </c>
      <c r="F1285" s="224" t="s">
        <v>9950</v>
      </c>
      <c r="G1285" s="222"/>
      <c r="H1285" s="225">
        <v>8</v>
      </c>
      <c r="I1285" s="226"/>
      <c r="J1285" s="222"/>
      <c r="K1285" s="222"/>
      <c r="L1285" s="227"/>
      <c r="M1285" s="228"/>
      <c r="N1285" s="229"/>
      <c r="O1285" s="229"/>
      <c r="P1285" s="229"/>
      <c r="Q1285" s="229"/>
      <c r="R1285" s="229"/>
      <c r="S1285" s="229"/>
      <c r="T1285" s="230"/>
      <c r="AT1285" s="231" t="s">
        <v>283</v>
      </c>
      <c r="AU1285" s="231" t="s">
        <v>84</v>
      </c>
      <c r="AV1285" s="14" t="s">
        <v>84</v>
      </c>
      <c r="AW1285" s="14" t="s">
        <v>32</v>
      </c>
      <c r="AX1285" s="14" t="s">
        <v>76</v>
      </c>
      <c r="AY1285" s="231" t="s">
        <v>272</v>
      </c>
    </row>
    <row r="1286" spans="1:65" s="2" customFormat="1" ht="33" customHeight="1">
      <c r="A1286" s="34"/>
      <c r="B1286" s="35"/>
      <c r="C1286" s="232" t="s">
        <v>4671</v>
      </c>
      <c r="D1286" s="232" t="s">
        <v>394</v>
      </c>
      <c r="E1286" s="233" t="s">
        <v>9951</v>
      </c>
      <c r="F1286" s="234" t="s">
        <v>9952</v>
      </c>
      <c r="G1286" s="235" t="s">
        <v>185</v>
      </c>
      <c r="H1286" s="236">
        <v>58</v>
      </c>
      <c r="I1286" s="237"/>
      <c r="J1286" s="238">
        <f>ROUND(I1286*H1286,2)</f>
        <v>0</v>
      </c>
      <c r="K1286" s="234" t="s">
        <v>1</v>
      </c>
      <c r="L1286" s="239"/>
      <c r="M1286" s="240" t="s">
        <v>1</v>
      </c>
      <c r="N1286" s="241" t="s">
        <v>41</v>
      </c>
      <c r="O1286" s="71"/>
      <c r="P1286" s="201">
        <f>O1286*H1286</f>
        <v>0</v>
      </c>
      <c r="Q1286" s="201">
        <v>0</v>
      </c>
      <c r="R1286" s="201">
        <f>Q1286*H1286</f>
        <v>0</v>
      </c>
      <c r="S1286" s="201">
        <v>0</v>
      </c>
      <c r="T1286" s="202">
        <f>S1286*H1286</f>
        <v>0</v>
      </c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R1286" s="203" t="s">
        <v>1541</v>
      </c>
      <c r="AT1286" s="203" t="s">
        <v>394</v>
      </c>
      <c r="AU1286" s="203" t="s">
        <v>84</v>
      </c>
      <c r="AY1286" s="17" t="s">
        <v>272</v>
      </c>
      <c r="BE1286" s="204">
        <f>IF(N1286="základní",J1286,0)</f>
        <v>0</v>
      </c>
      <c r="BF1286" s="204">
        <f>IF(N1286="snížená",J1286,0)</f>
        <v>0</v>
      </c>
      <c r="BG1286" s="204">
        <f>IF(N1286="zákl. přenesená",J1286,0)</f>
        <v>0</v>
      </c>
      <c r="BH1286" s="204">
        <f>IF(N1286="sníž. přenesená",J1286,0)</f>
        <v>0</v>
      </c>
      <c r="BI1286" s="204">
        <f>IF(N1286="nulová",J1286,0)</f>
        <v>0</v>
      </c>
      <c r="BJ1286" s="17" t="s">
        <v>16</v>
      </c>
      <c r="BK1286" s="204">
        <f>ROUND(I1286*H1286,2)</f>
        <v>0</v>
      </c>
      <c r="BL1286" s="17" t="s">
        <v>1541</v>
      </c>
      <c r="BM1286" s="203" t="s">
        <v>9953</v>
      </c>
    </row>
    <row r="1287" spans="1:65" s="14" customFormat="1" ht="11.25">
      <c r="B1287" s="221"/>
      <c r="C1287" s="222"/>
      <c r="D1287" s="212" t="s">
        <v>283</v>
      </c>
      <c r="E1287" s="223" t="s">
        <v>1</v>
      </c>
      <c r="F1287" s="224" t="s">
        <v>9954</v>
      </c>
      <c r="G1287" s="222"/>
      <c r="H1287" s="225">
        <v>52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84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1:65" s="14" customFormat="1" ht="11.25">
      <c r="B1288" s="221"/>
      <c r="C1288" s="222"/>
      <c r="D1288" s="212" t="s">
        <v>283</v>
      </c>
      <c r="E1288" s="223" t="s">
        <v>1</v>
      </c>
      <c r="F1288" s="224" t="s">
        <v>9955</v>
      </c>
      <c r="G1288" s="222"/>
      <c r="H1288" s="225">
        <v>6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AT1288" s="231" t="s">
        <v>283</v>
      </c>
      <c r="AU1288" s="231" t="s">
        <v>84</v>
      </c>
      <c r="AV1288" s="14" t="s">
        <v>84</v>
      </c>
      <c r="AW1288" s="14" t="s">
        <v>32</v>
      </c>
      <c r="AX1288" s="14" t="s">
        <v>76</v>
      </c>
      <c r="AY1288" s="231" t="s">
        <v>272</v>
      </c>
    </row>
    <row r="1289" spans="1:65" s="2" customFormat="1" ht="24.2" customHeight="1">
      <c r="A1289" s="34"/>
      <c r="B1289" s="35"/>
      <c r="C1289" s="232" t="s">
        <v>4676</v>
      </c>
      <c r="D1289" s="232" t="s">
        <v>394</v>
      </c>
      <c r="E1289" s="233" t="s">
        <v>9956</v>
      </c>
      <c r="F1289" s="234" t="s">
        <v>9957</v>
      </c>
      <c r="G1289" s="235" t="s">
        <v>185</v>
      </c>
      <c r="H1289" s="236">
        <v>25</v>
      </c>
      <c r="I1289" s="237"/>
      <c r="J1289" s="238">
        <f>ROUND(I1289*H1289,2)</f>
        <v>0</v>
      </c>
      <c r="K1289" s="234" t="s">
        <v>1</v>
      </c>
      <c r="L1289" s="239"/>
      <c r="M1289" s="240" t="s">
        <v>1</v>
      </c>
      <c r="N1289" s="241" t="s">
        <v>41</v>
      </c>
      <c r="O1289" s="71"/>
      <c r="P1289" s="201">
        <f>O1289*H1289</f>
        <v>0</v>
      </c>
      <c r="Q1289" s="201">
        <v>0</v>
      </c>
      <c r="R1289" s="201">
        <f>Q1289*H1289</f>
        <v>0</v>
      </c>
      <c r="S1289" s="201">
        <v>0</v>
      </c>
      <c r="T1289" s="202">
        <f>S1289*H1289</f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203" t="s">
        <v>1541</v>
      </c>
      <c r="AT1289" s="203" t="s">
        <v>394</v>
      </c>
      <c r="AU1289" s="203" t="s">
        <v>84</v>
      </c>
      <c r="AY1289" s="17" t="s">
        <v>272</v>
      </c>
      <c r="BE1289" s="204">
        <f>IF(N1289="základní",J1289,0)</f>
        <v>0</v>
      </c>
      <c r="BF1289" s="204">
        <f>IF(N1289="snížená",J1289,0)</f>
        <v>0</v>
      </c>
      <c r="BG1289" s="204">
        <f>IF(N1289="zákl. přenesená",J1289,0)</f>
        <v>0</v>
      </c>
      <c r="BH1289" s="204">
        <f>IF(N1289="sníž. přenesená",J1289,0)</f>
        <v>0</v>
      </c>
      <c r="BI1289" s="204">
        <f>IF(N1289="nulová",J1289,0)</f>
        <v>0</v>
      </c>
      <c r="BJ1289" s="17" t="s">
        <v>16</v>
      </c>
      <c r="BK1289" s="204">
        <f>ROUND(I1289*H1289,2)</f>
        <v>0</v>
      </c>
      <c r="BL1289" s="17" t="s">
        <v>1541</v>
      </c>
      <c r="BM1289" s="203" t="s">
        <v>9958</v>
      </c>
    </row>
    <row r="1290" spans="1:65" s="14" customFormat="1" ht="11.25">
      <c r="B1290" s="221"/>
      <c r="C1290" s="222"/>
      <c r="D1290" s="212" t="s">
        <v>283</v>
      </c>
      <c r="E1290" s="223" t="s">
        <v>1</v>
      </c>
      <c r="F1290" s="224" t="s">
        <v>9959</v>
      </c>
      <c r="G1290" s="222"/>
      <c r="H1290" s="225">
        <v>23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283</v>
      </c>
      <c r="AU1290" s="231" t="s">
        <v>84</v>
      </c>
      <c r="AV1290" s="14" t="s">
        <v>84</v>
      </c>
      <c r="AW1290" s="14" t="s">
        <v>32</v>
      </c>
      <c r="AX1290" s="14" t="s">
        <v>76</v>
      </c>
      <c r="AY1290" s="231" t="s">
        <v>272</v>
      </c>
    </row>
    <row r="1291" spans="1:65" s="14" customFormat="1" ht="11.25">
      <c r="B1291" s="221"/>
      <c r="C1291" s="222"/>
      <c r="D1291" s="212" t="s">
        <v>283</v>
      </c>
      <c r="E1291" s="223" t="s">
        <v>1</v>
      </c>
      <c r="F1291" s="224" t="s">
        <v>9924</v>
      </c>
      <c r="G1291" s="222"/>
      <c r="H1291" s="225">
        <v>2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84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1:65" s="2" customFormat="1" ht="16.5" customHeight="1">
      <c r="A1292" s="34"/>
      <c r="B1292" s="35"/>
      <c r="C1292" s="192" t="s">
        <v>4680</v>
      </c>
      <c r="D1292" s="192" t="s">
        <v>274</v>
      </c>
      <c r="E1292" s="193" t="s">
        <v>9960</v>
      </c>
      <c r="F1292" s="194" t="s">
        <v>9961</v>
      </c>
      <c r="G1292" s="195" t="s">
        <v>185</v>
      </c>
      <c r="H1292" s="196">
        <v>140</v>
      </c>
      <c r="I1292" s="197"/>
      <c r="J1292" s="198">
        <f>ROUND(I1292*H1292,2)</f>
        <v>0</v>
      </c>
      <c r="K1292" s="194" t="s">
        <v>278</v>
      </c>
      <c r="L1292" s="39"/>
      <c r="M1292" s="199" t="s">
        <v>1</v>
      </c>
      <c r="N1292" s="200" t="s">
        <v>41</v>
      </c>
      <c r="O1292" s="71"/>
      <c r="P1292" s="201">
        <f>O1292*H1292</f>
        <v>0</v>
      </c>
      <c r="Q1292" s="201">
        <v>0</v>
      </c>
      <c r="R1292" s="201">
        <f>Q1292*H1292</f>
        <v>0</v>
      </c>
      <c r="S1292" s="201">
        <v>0</v>
      </c>
      <c r="T1292" s="202">
        <f>S1292*H1292</f>
        <v>0</v>
      </c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R1292" s="203" t="s">
        <v>358</v>
      </c>
      <c r="AT1292" s="203" t="s">
        <v>274</v>
      </c>
      <c r="AU1292" s="203" t="s">
        <v>84</v>
      </c>
      <c r="AY1292" s="17" t="s">
        <v>272</v>
      </c>
      <c r="BE1292" s="204">
        <f>IF(N1292="základní",J1292,0)</f>
        <v>0</v>
      </c>
      <c r="BF1292" s="204">
        <f>IF(N1292="snížená",J1292,0)</f>
        <v>0</v>
      </c>
      <c r="BG1292" s="204">
        <f>IF(N1292="zákl. přenesená",J1292,0)</f>
        <v>0</v>
      </c>
      <c r="BH1292" s="204">
        <f>IF(N1292="sníž. přenesená",J1292,0)</f>
        <v>0</v>
      </c>
      <c r="BI1292" s="204">
        <f>IF(N1292="nulová",J1292,0)</f>
        <v>0</v>
      </c>
      <c r="BJ1292" s="17" t="s">
        <v>16</v>
      </c>
      <c r="BK1292" s="204">
        <f>ROUND(I1292*H1292,2)</f>
        <v>0</v>
      </c>
      <c r="BL1292" s="17" t="s">
        <v>358</v>
      </c>
      <c r="BM1292" s="203" t="s">
        <v>9962</v>
      </c>
    </row>
    <row r="1293" spans="1:65" s="2" customFormat="1" ht="11.25">
      <c r="A1293" s="34"/>
      <c r="B1293" s="35"/>
      <c r="C1293" s="36"/>
      <c r="D1293" s="205" t="s">
        <v>281</v>
      </c>
      <c r="E1293" s="36"/>
      <c r="F1293" s="206" t="s">
        <v>9963</v>
      </c>
      <c r="G1293" s="36"/>
      <c r="H1293" s="36"/>
      <c r="I1293" s="207"/>
      <c r="J1293" s="36"/>
      <c r="K1293" s="36"/>
      <c r="L1293" s="39"/>
      <c r="M1293" s="208"/>
      <c r="N1293" s="209"/>
      <c r="O1293" s="71"/>
      <c r="P1293" s="71"/>
      <c r="Q1293" s="71"/>
      <c r="R1293" s="71"/>
      <c r="S1293" s="71"/>
      <c r="T1293" s="72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T1293" s="17" t="s">
        <v>281</v>
      </c>
      <c r="AU1293" s="17" t="s">
        <v>84</v>
      </c>
    </row>
    <row r="1294" spans="1:65" s="2" customFormat="1" ht="24.2" customHeight="1">
      <c r="A1294" s="34"/>
      <c r="B1294" s="35"/>
      <c r="C1294" s="232" t="s">
        <v>4684</v>
      </c>
      <c r="D1294" s="232" t="s">
        <v>394</v>
      </c>
      <c r="E1294" s="233" t="s">
        <v>9964</v>
      </c>
      <c r="F1294" s="234" t="s">
        <v>9965</v>
      </c>
      <c r="G1294" s="235" t="s">
        <v>185</v>
      </c>
      <c r="H1294" s="236">
        <v>5</v>
      </c>
      <c r="I1294" s="237"/>
      <c r="J1294" s="238">
        <f>ROUND(I1294*H1294,2)</f>
        <v>0</v>
      </c>
      <c r="K1294" s="234" t="s">
        <v>1</v>
      </c>
      <c r="L1294" s="239"/>
      <c r="M1294" s="240" t="s">
        <v>1</v>
      </c>
      <c r="N1294" s="241" t="s">
        <v>41</v>
      </c>
      <c r="O1294" s="71"/>
      <c r="P1294" s="201">
        <f>O1294*H1294</f>
        <v>0</v>
      </c>
      <c r="Q1294" s="201">
        <v>0</v>
      </c>
      <c r="R1294" s="201">
        <f>Q1294*H1294</f>
        <v>0</v>
      </c>
      <c r="S1294" s="201">
        <v>0</v>
      </c>
      <c r="T1294" s="202">
        <f>S1294*H1294</f>
        <v>0</v>
      </c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R1294" s="203" t="s">
        <v>1541</v>
      </c>
      <c r="AT1294" s="203" t="s">
        <v>394</v>
      </c>
      <c r="AU1294" s="203" t="s">
        <v>84</v>
      </c>
      <c r="AY1294" s="17" t="s">
        <v>272</v>
      </c>
      <c r="BE1294" s="204">
        <f>IF(N1294="základní",J1294,0)</f>
        <v>0</v>
      </c>
      <c r="BF1294" s="204">
        <f>IF(N1294="snížená",J1294,0)</f>
        <v>0</v>
      </c>
      <c r="BG1294" s="204">
        <f>IF(N1294="zákl. přenesená",J1294,0)</f>
        <v>0</v>
      </c>
      <c r="BH1294" s="204">
        <f>IF(N1294="sníž. přenesená",J1294,0)</f>
        <v>0</v>
      </c>
      <c r="BI1294" s="204">
        <f>IF(N1294="nulová",J1294,0)</f>
        <v>0</v>
      </c>
      <c r="BJ1294" s="17" t="s">
        <v>16</v>
      </c>
      <c r="BK1294" s="204">
        <f>ROUND(I1294*H1294,2)</f>
        <v>0</v>
      </c>
      <c r="BL1294" s="17" t="s">
        <v>1541</v>
      </c>
      <c r="BM1294" s="203" t="s">
        <v>9966</v>
      </c>
    </row>
    <row r="1295" spans="1:65" s="14" customFormat="1" ht="11.25">
      <c r="B1295" s="221"/>
      <c r="C1295" s="222"/>
      <c r="D1295" s="212" t="s">
        <v>283</v>
      </c>
      <c r="E1295" s="223" t="s">
        <v>1</v>
      </c>
      <c r="F1295" s="224" t="s">
        <v>9967</v>
      </c>
      <c r="G1295" s="222"/>
      <c r="H1295" s="225">
        <v>5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84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1:65" s="2" customFormat="1" ht="24.2" customHeight="1">
      <c r="A1296" s="34"/>
      <c r="B1296" s="35"/>
      <c r="C1296" s="232" t="s">
        <v>4688</v>
      </c>
      <c r="D1296" s="232" t="s">
        <v>394</v>
      </c>
      <c r="E1296" s="233" t="s">
        <v>9968</v>
      </c>
      <c r="F1296" s="234" t="s">
        <v>9969</v>
      </c>
      <c r="G1296" s="235" t="s">
        <v>185</v>
      </c>
      <c r="H1296" s="236">
        <v>5</v>
      </c>
      <c r="I1296" s="237"/>
      <c r="J1296" s="238">
        <f>ROUND(I1296*H1296,2)</f>
        <v>0</v>
      </c>
      <c r="K1296" s="234" t="s">
        <v>1</v>
      </c>
      <c r="L1296" s="239"/>
      <c r="M1296" s="240" t="s">
        <v>1</v>
      </c>
      <c r="N1296" s="241" t="s">
        <v>41</v>
      </c>
      <c r="O1296" s="71"/>
      <c r="P1296" s="201">
        <f>O1296*H1296</f>
        <v>0</v>
      </c>
      <c r="Q1296" s="201">
        <v>0</v>
      </c>
      <c r="R1296" s="201">
        <f>Q1296*H1296</f>
        <v>0</v>
      </c>
      <c r="S1296" s="201">
        <v>0</v>
      </c>
      <c r="T1296" s="202">
        <f>S1296*H1296</f>
        <v>0</v>
      </c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R1296" s="203" t="s">
        <v>1541</v>
      </c>
      <c r="AT1296" s="203" t="s">
        <v>394</v>
      </c>
      <c r="AU1296" s="203" t="s">
        <v>84</v>
      </c>
      <c r="AY1296" s="17" t="s">
        <v>272</v>
      </c>
      <c r="BE1296" s="204">
        <f>IF(N1296="základní",J1296,0)</f>
        <v>0</v>
      </c>
      <c r="BF1296" s="204">
        <f>IF(N1296="snížená",J1296,0)</f>
        <v>0</v>
      </c>
      <c r="BG1296" s="204">
        <f>IF(N1296="zákl. přenesená",J1296,0)</f>
        <v>0</v>
      </c>
      <c r="BH1296" s="204">
        <f>IF(N1296="sníž. přenesená",J1296,0)</f>
        <v>0</v>
      </c>
      <c r="BI1296" s="204">
        <f>IF(N1296="nulová",J1296,0)</f>
        <v>0</v>
      </c>
      <c r="BJ1296" s="17" t="s">
        <v>16</v>
      </c>
      <c r="BK1296" s="204">
        <f>ROUND(I1296*H1296,2)</f>
        <v>0</v>
      </c>
      <c r="BL1296" s="17" t="s">
        <v>1541</v>
      </c>
      <c r="BM1296" s="203" t="s">
        <v>9970</v>
      </c>
    </row>
    <row r="1297" spans="1:65" s="14" customFormat="1" ht="11.25">
      <c r="B1297" s="221"/>
      <c r="C1297" s="222"/>
      <c r="D1297" s="212" t="s">
        <v>283</v>
      </c>
      <c r="E1297" s="223" t="s">
        <v>1</v>
      </c>
      <c r="F1297" s="224" t="s">
        <v>9971</v>
      </c>
      <c r="G1297" s="222"/>
      <c r="H1297" s="225">
        <v>5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AT1297" s="231" t="s">
        <v>283</v>
      </c>
      <c r="AU1297" s="231" t="s">
        <v>84</v>
      </c>
      <c r="AV1297" s="14" t="s">
        <v>84</v>
      </c>
      <c r="AW1297" s="14" t="s">
        <v>32</v>
      </c>
      <c r="AX1297" s="14" t="s">
        <v>76</v>
      </c>
      <c r="AY1297" s="231" t="s">
        <v>272</v>
      </c>
    </row>
    <row r="1298" spans="1:65" s="2" customFormat="1" ht="24.2" customHeight="1">
      <c r="A1298" s="34"/>
      <c r="B1298" s="35"/>
      <c r="C1298" s="232" t="s">
        <v>4692</v>
      </c>
      <c r="D1298" s="232" t="s">
        <v>394</v>
      </c>
      <c r="E1298" s="233" t="s">
        <v>9972</v>
      </c>
      <c r="F1298" s="234" t="s">
        <v>9973</v>
      </c>
      <c r="G1298" s="235" t="s">
        <v>185</v>
      </c>
      <c r="H1298" s="236">
        <v>22</v>
      </c>
      <c r="I1298" s="237"/>
      <c r="J1298" s="238">
        <f>ROUND(I1298*H1298,2)</f>
        <v>0</v>
      </c>
      <c r="K1298" s="234" t="s">
        <v>1</v>
      </c>
      <c r="L1298" s="239"/>
      <c r="M1298" s="240" t="s">
        <v>1</v>
      </c>
      <c r="N1298" s="241" t="s">
        <v>41</v>
      </c>
      <c r="O1298" s="71"/>
      <c r="P1298" s="201">
        <f>O1298*H1298</f>
        <v>0</v>
      </c>
      <c r="Q1298" s="201">
        <v>0</v>
      </c>
      <c r="R1298" s="201">
        <f>Q1298*H1298</f>
        <v>0</v>
      </c>
      <c r="S1298" s="201">
        <v>0</v>
      </c>
      <c r="T1298" s="202">
        <f>S1298*H1298</f>
        <v>0</v>
      </c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R1298" s="203" t="s">
        <v>1541</v>
      </c>
      <c r="AT1298" s="203" t="s">
        <v>394</v>
      </c>
      <c r="AU1298" s="203" t="s">
        <v>84</v>
      </c>
      <c r="AY1298" s="17" t="s">
        <v>272</v>
      </c>
      <c r="BE1298" s="204">
        <f>IF(N1298="základní",J1298,0)</f>
        <v>0</v>
      </c>
      <c r="BF1298" s="204">
        <f>IF(N1298="snížená",J1298,0)</f>
        <v>0</v>
      </c>
      <c r="BG1298" s="204">
        <f>IF(N1298="zákl. přenesená",J1298,0)</f>
        <v>0</v>
      </c>
      <c r="BH1298" s="204">
        <f>IF(N1298="sníž. přenesená",J1298,0)</f>
        <v>0</v>
      </c>
      <c r="BI1298" s="204">
        <f>IF(N1298="nulová",J1298,0)</f>
        <v>0</v>
      </c>
      <c r="BJ1298" s="17" t="s">
        <v>16</v>
      </c>
      <c r="BK1298" s="204">
        <f>ROUND(I1298*H1298,2)</f>
        <v>0</v>
      </c>
      <c r="BL1298" s="17" t="s">
        <v>1541</v>
      </c>
      <c r="BM1298" s="203" t="s">
        <v>9974</v>
      </c>
    </row>
    <row r="1299" spans="1:65" s="14" customFormat="1" ht="11.25">
      <c r="B1299" s="221"/>
      <c r="C1299" s="222"/>
      <c r="D1299" s="212" t="s">
        <v>283</v>
      </c>
      <c r="E1299" s="223" t="s">
        <v>1</v>
      </c>
      <c r="F1299" s="224" t="s">
        <v>9975</v>
      </c>
      <c r="G1299" s="222"/>
      <c r="H1299" s="225">
        <v>20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84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4" customFormat="1" ht="11.25">
      <c r="B1300" s="221"/>
      <c r="C1300" s="222"/>
      <c r="D1300" s="212" t="s">
        <v>283</v>
      </c>
      <c r="E1300" s="223" t="s">
        <v>1</v>
      </c>
      <c r="F1300" s="224" t="s">
        <v>9924</v>
      </c>
      <c r="G1300" s="222"/>
      <c r="H1300" s="225">
        <v>2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AT1300" s="231" t="s">
        <v>283</v>
      </c>
      <c r="AU1300" s="231" t="s">
        <v>84</v>
      </c>
      <c r="AV1300" s="14" t="s">
        <v>84</v>
      </c>
      <c r="AW1300" s="14" t="s">
        <v>32</v>
      </c>
      <c r="AX1300" s="14" t="s">
        <v>76</v>
      </c>
      <c r="AY1300" s="231" t="s">
        <v>272</v>
      </c>
    </row>
    <row r="1301" spans="1:65" s="2" customFormat="1" ht="24.2" customHeight="1">
      <c r="A1301" s="34"/>
      <c r="B1301" s="35"/>
      <c r="C1301" s="232" t="s">
        <v>4696</v>
      </c>
      <c r="D1301" s="232" t="s">
        <v>394</v>
      </c>
      <c r="E1301" s="233" t="s">
        <v>9976</v>
      </c>
      <c r="F1301" s="234" t="s">
        <v>9977</v>
      </c>
      <c r="G1301" s="235" t="s">
        <v>185</v>
      </c>
      <c r="H1301" s="236">
        <v>11</v>
      </c>
      <c r="I1301" s="237"/>
      <c r="J1301" s="238">
        <f>ROUND(I1301*H1301,2)</f>
        <v>0</v>
      </c>
      <c r="K1301" s="234" t="s">
        <v>1</v>
      </c>
      <c r="L1301" s="239"/>
      <c r="M1301" s="240" t="s">
        <v>1</v>
      </c>
      <c r="N1301" s="241" t="s">
        <v>41</v>
      </c>
      <c r="O1301" s="71"/>
      <c r="P1301" s="201">
        <f>O1301*H1301</f>
        <v>0</v>
      </c>
      <c r="Q1301" s="201">
        <v>0</v>
      </c>
      <c r="R1301" s="201">
        <f>Q1301*H1301</f>
        <v>0</v>
      </c>
      <c r="S1301" s="201">
        <v>0</v>
      </c>
      <c r="T1301" s="202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203" t="s">
        <v>1541</v>
      </c>
      <c r="AT1301" s="203" t="s">
        <v>394</v>
      </c>
      <c r="AU1301" s="203" t="s">
        <v>84</v>
      </c>
      <c r="AY1301" s="17" t="s">
        <v>272</v>
      </c>
      <c r="BE1301" s="204">
        <f>IF(N1301="základní",J1301,0)</f>
        <v>0</v>
      </c>
      <c r="BF1301" s="204">
        <f>IF(N1301="snížená",J1301,0)</f>
        <v>0</v>
      </c>
      <c r="BG1301" s="204">
        <f>IF(N1301="zákl. přenesená",J1301,0)</f>
        <v>0</v>
      </c>
      <c r="BH1301" s="204">
        <f>IF(N1301="sníž. přenesená",J1301,0)</f>
        <v>0</v>
      </c>
      <c r="BI1301" s="204">
        <f>IF(N1301="nulová",J1301,0)</f>
        <v>0</v>
      </c>
      <c r="BJ1301" s="17" t="s">
        <v>16</v>
      </c>
      <c r="BK1301" s="204">
        <f>ROUND(I1301*H1301,2)</f>
        <v>0</v>
      </c>
      <c r="BL1301" s="17" t="s">
        <v>1541</v>
      </c>
      <c r="BM1301" s="203" t="s">
        <v>9978</v>
      </c>
    </row>
    <row r="1302" spans="1:65" s="14" customFormat="1" ht="11.25">
      <c r="B1302" s="221"/>
      <c r="C1302" s="222"/>
      <c r="D1302" s="212" t="s">
        <v>283</v>
      </c>
      <c r="E1302" s="223" t="s">
        <v>1</v>
      </c>
      <c r="F1302" s="224" t="s">
        <v>9979</v>
      </c>
      <c r="G1302" s="222"/>
      <c r="H1302" s="225">
        <v>5</v>
      </c>
      <c r="I1302" s="226"/>
      <c r="J1302" s="222"/>
      <c r="K1302" s="222"/>
      <c r="L1302" s="227"/>
      <c r="M1302" s="228"/>
      <c r="N1302" s="229"/>
      <c r="O1302" s="229"/>
      <c r="P1302" s="229"/>
      <c r="Q1302" s="229"/>
      <c r="R1302" s="229"/>
      <c r="S1302" s="229"/>
      <c r="T1302" s="230"/>
      <c r="AT1302" s="231" t="s">
        <v>283</v>
      </c>
      <c r="AU1302" s="231" t="s">
        <v>84</v>
      </c>
      <c r="AV1302" s="14" t="s">
        <v>84</v>
      </c>
      <c r="AW1302" s="14" t="s">
        <v>32</v>
      </c>
      <c r="AX1302" s="14" t="s">
        <v>76</v>
      </c>
      <c r="AY1302" s="231" t="s">
        <v>272</v>
      </c>
    </row>
    <row r="1303" spans="1:65" s="14" customFormat="1" ht="11.25">
      <c r="B1303" s="221"/>
      <c r="C1303" s="222"/>
      <c r="D1303" s="212" t="s">
        <v>283</v>
      </c>
      <c r="E1303" s="223" t="s">
        <v>1</v>
      </c>
      <c r="F1303" s="224" t="s">
        <v>9980</v>
      </c>
      <c r="G1303" s="222"/>
      <c r="H1303" s="225">
        <v>5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AT1303" s="231" t="s">
        <v>283</v>
      </c>
      <c r="AU1303" s="231" t="s">
        <v>84</v>
      </c>
      <c r="AV1303" s="14" t="s">
        <v>84</v>
      </c>
      <c r="AW1303" s="14" t="s">
        <v>32</v>
      </c>
      <c r="AX1303" s="14" t="s">
        <v>76</v>
      </c>
      <c r="AY1303" s="231" t="s">
        <v>272</v>
      </c>
    </row>
    <row r="1304" spans="1:65" s="14" customFormat="1" ht="11.25">
      <c r="B1304" s="221"/>
      <c r="C1304" s="222"/>
      <c r="D1304" s="212" t="s">
        <v>283</v>
      </c>
      <c r="E1304" s="223" t="s">
        <v>1</v>
      </c>
      <c r="F1304" s="224" t="s">
        <v>9981</v>
      </c>
      <c r="G1304" s="222"/>
      <c r="H1304" s="225">
        <v>1</v>
      </c>
      <c r="I1304" s="226"/>
      <c r="J1304" s="222"/>
      <c r="K1304" s="222"/>
      <c r="L1304" s="227"/>
      <c r="M1304" s="228"/>
      <c r="N1304" s="229"/>
      <c r="O1304" s="229"/>
      <c r="P1304" s="229"/>
      <c r="Q1304" s="229"/>
      <c r="R1304" s="229"/>
      <c r="S1304" s="229"/>
      <c r="T1304" s="230"/>
      <c r="AT1304" s="231" t="s">
        <v>283</v>
      </c>
      <c r="AU1304" s="231" t="s">
        <v>84</v>
      </c>
      <c r="AV1304" s="14" t="s">
        <v>84</v>
      </c>
      <c r="AW1304" s="14" t="s">
        <v>32</v>
      </c>
      <c r="AX1304" s="14" t="s">
        <v>76</v>
      </c>
      <c r="AY1304" s="231" t="s">
        <v>272</v>
      </c>
    </row>
    <row r="1305" spans="1:65" s="2" customFormat="1" ht="24.2" customHeight="1">
      <c r="A1305" s="34"/>
      <c r="B1305" s="35"/>
      <c r="C1305" s="192" t="s">
        <v>4700</v>
      </c>
      <c r="D1305" s="192" t="s">
        <v>274</v>
      </c>
      <c r="E1305" s="193" t="s">
        <v>9982</v>
      </c>
      <c r="F1305" s="194" t="s">
        <v>9983</v>
      </c>
      <c r="G1305" s="195" t="s">
        <v>185</v>
      </c>
      <c r="H1305" s="196">
        <v>43</v>
      </c>
      <c r="I1305" s="197"/>
      <c r="J1305" s="198">
        <f>ROUND(I1305*H1305,2)</f>
        <v>0</v>
      </c>
      <c r="K1305" s="194" t="s">
        <v>278</v>
      </c>
      <c r="L1305" s="39"/>
      <c r="M1305" s="199" t="s">
        <v>1</v>
      </c>
      <c r="N1305" s="200" t="s">
        <v>41</v>
      </c>
      <c r="O1305" s="71"/>
      <c r="P1305" s="201">
        <f>O1305*H1305</f>
        <v>0</v>
      </c>
      <c r="Q1305" s="201">
        <v>0</v>
      </c>
      <c r="R1305" s="201">
        <f>Q1305*H1305</f>
        <v>0</v>
      </c>
      <c r="S1305" s="201">
        <v>0</v>
      </c>
      <c r="T1305" s="202">
        <f>S1305*H1305</f>
        <v>0</v>
      </c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R1305" s="203" t="s">
        <v>358</v>
      </c>
      <c r="AT1305" s="203" t="s">
        <v>274</v>
      </c>
      <c r="AU1305" s="203" t="s">
        <v>84</v>
      </c>
      <c r="AY1305" s="17" t="s">
        <v>272</v>
      </c>
      <c r="BE1305" s="204">
        <f>IF(N1305="základní",J1305,0)</f>
        <v>0</v>
      </c>
      <c r="BF1305" s="204">
        <f>IF(N1305="snížená",J1305,0)</f>
        <v>0</v>
      </c>
      <c r="BG1305" s="204">
        <f>IF(N1305="zákl. přenesená",J1305,0)</f>
        <v>0</v>
      </c>
      <c r="BH1305" s="204">
        <f>IF(N1305="sníž. přenesená",J1305,0)</f>
        <v>0</v>
      </c>
      <c r="BI1305" s="204">
        <f>IF(N1305="nulová",J1305,0)</f>
        <v>0</v>
      </c>
      <c r="BJ1305" s="17" t="s">
        <v>16</v>
      </c>
      <c r="BK1305" s="204">
        <f>ROUND(I1305*H1305,2)</f>
        <v>0</v>
      </c>
      <c r="BL1305" s="17" t="s">
        <v>358</v>
      </c>
      <c r="BM1305" s="203" t="s">
        <v>9984</v>
      </c>
    </row>
    <row r="1306" spans="1:65" s="2" customFormat="1" ht="11.25">
      <c r="A1306" s="34"/>
      <c r="B1306" s="35"/>
      <c r="C1306" s="36"/>
      <c r="D1306" s="205" t="s">
        <v>281</v>
      </c>
      <c r="E1306" s="36"/>
      <c r="F1306" s="206" t="s">
        <v>9985</v>
      </c>
      <c r="G1306" s="36"/>
      <c r="H1306" s="36"/>
      <c r="I1306" s="207"/>
      <c r="J1306" s="36"/>
      <c r="K1306" s="36"/>
      <c r="L1306" s="39"/>
      <c r="M1306" s="208"/>
      <c r="N1306" s="209"/>
      <c r="O1306" s="71"/>
      <c r="P1306" s="71"/>
      <c r="Q1306" s="71"/>
      <c r="R1306" s="71"/>
      <c r="S1306" s="71"/>
      <c r="T1306" s="72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T1306" s="17" t="s">
        <v>281</v>
      </c>
      <c r="AU1306" s="17" t="s">
        <v>84</v>
      </c>
    </row>
    <row r="1307" spans="1:65" s="2" customFormat="1" ht="24.2" customHeight="1">
      <c r="A1307" s="34"/>
      <c r="B1307" s="35"/>
      <c r="C1307" s="232" t="s">
        <v>4714</v>
      </c>
      <c r="D1307" s="232" t="s">
        <v>394</v>
      </c>
      <c r="E1307" s="233" t="s">
        <v>9986</v>
      </c>
      <c r="F1307" s="234" t="s">
        <v>9987</v>
      </c>
      <c r="G1307" s="235" t="s">
        <v>185</v>
      </c>
      <c r="H1307" s="236">
        <v>220</v>
      </c>
      <c r="I1307" s="237"/>
      <c r="J1307" s="238">
        <f>ROUND(I1307*H1307,2)</f>
        <v>0</v>
      </c>
      <c r="K1307" s="234" t="s">
        <v>1</v>
      </c>
      <c r="L1307" s="239"/>
      <c r="M1307" s="240" t="s">
        <v>1</v>
      </c>
      <c r="N1307" s="241" t="s">
        <v>41</v>
      </c>
      <c r="O1307" s="71"/>
      <c r="P1307" s="201">
        <f>O1307*H1307</f>
        <v>0</v>
      </c>
      <c r="Q1307" s="201">
        <v>0</v>
      </c>
      <c r="R1307" s="201">
        <f>Q1307*H1307</f>
        <v>0</v>
      </c>
      <c r="S1307" s="201">
        <v>0</v>
      </c>
      <c r="T1307" s="202">
        <f>S1307*H1307</f>
        <v>0</v>
      </c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R1307" s="203" t="s">
        <v>1541</v>
      </c>
      <c r="AT1307" s="203" t="s">
        <v>394</v>
      </c>
      <c r="AU1307" s="203" t="s">
        <v>84</v>
      </c>
      <c r="AY1307" s="17" t="s">
        <v>272</v>
      </c>
      <c r="BE1307" s="204">
        <f>IF(N1307="základní",J1307,0)</f>
        <v>0</v>
      </c>
      <c r="BF1307" s="204">
        <f>IF(N1307="snížená",J1307,0)</f>
        <v>0</v>
      </c>
      <c r="BG1307" s="204">
        <f>IF(N1307="zákl. přenesená",J1307,0)</f>
        <v>0</v>
      </c>
      <c r="BH1307" s="204">
        <f>IF(N1307="sníž. přenesená",J1307,0)</f>
        <v>0</v>
      </c>
      <c r="BI1307" s="204">
        <f>IF(N1307="nulová",J1307,0)</f>
        <v>0</v>
      </c>
      <c r="BJ1307" s="17" t="s">
        <v>16</v>
      </c>
      <c r="BK1307" s="204">
        <f>ROUND(I1307*H1307,2)</f>
        <v>0</v>
      </c>
      <c r="BL1307" s="17" t="s">
        <v>1541</v>
      </c>
      <c r="BM1307" s="203" t="s">
        <v>9988</v>
      </c>
    </row>
    <row r="1308" spans="1:65" s="14" customFormat="1" ht="11.25">
      <c r="B1308" s="221"/>
      <c r="C1308" s="222"/>
      <c r="D1308" s="212" t="s">
        <v>283</v>
      </c>
      <c r="E1308" s="223" t="s">
        <v>1</v>
      </c>
      <c r="F1308" s="224" t="s">
        <v>9989</v>
      </c>
      <c r="G1308" s="222"/>
      <c r="H1308" s="225">
        <v>55</v>
      </c>
      <c r="I1308" s="226"/>
      <c r="J1308" s="222"/>
      <c r="K1308" s="222"/>
      <c r="L1308" s="227"/>
      <c r="M1308" s="228"/>
      <c r="N1308" s="229"/>
      <c r="O1308" s="229"/>
      <c r="P1308" s="229"/>
      <c r="Q1308" s="229"/>
      <c r="R1308" s="229"/>
      <c r="S1308" s="229"/>
      <c r="T1308" s="230"/>
      <c r="AT1308" s="231" t="s">
        <v>283</v>
      </c>
      <c r="AU1308" s="231" t="s">
        <v>84</v>
      </c>
      <c r="AV1308" s="14" t="s">
        <v>84</v>
      </c>
      <c r="AW1308" s="14" t="s">
        <v>32</v>
      </c>
      <c r="AX1308" s="14" t="s">
        <v>76</v>
      </c>
      <c r="AY1308" s="231" t="s">
        <v>272</v>
      </c>
    </row>
    <row r="1309" spans="1:65" s="14" customFormat="1" ht="11.25">
      <c r="B1309" s="221"/>
      <c r="C1309" s="222"/>
      <c r="D1309" s="212" t="s">
        <v>283</v>
      </c>
      <c r="E1309" s="223" t="s">
        <v>1</v>
      </c>
      <c r="F1309" s="224" t="s">
        <v>9990</v>
      </c>
      <c r="G1309" s="222"/>
      <c r="H1309" s="225">
        <v>90</v>
      </c>
      <c r="I1309" s="226"/>
      <c r="J1309" s="222"/>
      <c r="K1309" s="222"/>
      <c r="L1309" s="227"/>
      <c r="M1309" s="228"/>
      <c r="N1309" s="229"/>
      <c r="O1309" s="229"/>
      <c r="P1309" s="229"/>
      <c r="Q1309" s="229"/>
      <c r="R1309" s="229"/>
      <c r="S1309" s="229"/>
      <c r="T1309" s="230"/>
      <c r="AT1309" s="231" t="s">
        <v>283</v>
      </c>
      <c r="AU1309" s="231" t="s">
        <v>84</v>
      </c>
      <c r="AV1309" s="14" t="s">
        <v>84</v>
      </c>
      <c r="AW1309" s="14" t="s">
        <v>32</v>
      </c>
      <c r="AX1309" s="14" t="s">
        <v>76</v>
      </c>
      <c r="AY1309" s="231" t="s">
        <v>272</v>
      </c>
    </row>
    <row r="1310" spans="1:65" s="14" customFormat="1" ht="11.25">
      <c r="B1310" s="221"/>
      <c r="C1310" s="222"/>
      <c r="D1310" s="212" t="s">
        <v>283</v>
      </c>
      <c r="E1310" s="223" t="s">
        <v>1</v>
      </c>
      <c r="F1310" s="224" t="s">
        <v>9991</v>
      </c>
      <c r="G1310" s="222"/>
      <c r="H1310" s="225">
        <v>55</v>
      </c>
      <c r="I1310" s="226"/>
      <c r="J1310" s="222"/>
      <c r="K1310" s="222"/>
      <c r="L1310" s="227"/>
      <c r="M1310" s="228"/>
      <c r="N1310" s="229"/>
      <c r="O1310" s="229"/>
      <c r="P1310" s="229"/>
      <c r="Q1310" s="229"/>
      <c r="R1310" s="229"/>
      <c r="S1310" s="229"/>
      <c r="T1310" s="230"/>
      <c r="AT1310" s="231" t="s">
        <v>283</v>
      </c>
      <c r="AU1310" s="231" t="s">
        <v>84</v>
      </c>
      <c r="AV1310" s="14" t="s">
        <v>84</v>
      </c>
      <c r="AW1310" s="14" t="s">
        <v>32</v>
      </c>
      <c r="AX1310" s="14" t="s">
        <v>76</v>
      </c>
      <c r="AY1310" s="231" t="s">
        <v>272</v>
      </c>
    </row>
    <row r="1311" spans="1:65" s="14" customFormat="1" ht="11.25">
      <c r="B1311" s="221"/>
      <c r="C1311" s="222"/>
      <c r="D1311" s="212" t="s">
        <v>283</v>
      </c>
      <c r="E1311" s="223" t="s">
        <v>1</v>
      </c>
      <c r="F1311" s="224" t="s">
        <v>9992</v>
      </c>
      <c r="G1311" s="222"/>
      <c r="H1311" s="225">
        <v>20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84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2" customFormat="1" ht="16.5" customHeight="1">
      <c r="A1312" s="34"/>
      <c r="B1312" s="35"/>
      <c r="C1312" s="192" t="s">
        <v>4721</v>
      </c>
      <c r="D1312" s="192" t="s">
        <v>274</v>
      </c>
      <c r="E1312" s="193" t="s">
        <v>9910</v>
      </c>
      <c r="F1312" s="194" t="s">
        <v>9911</v>
      </c>
      <c r="G1312" s="195" t="s">
        <v>185</v>
      </c>
      <c r="H1312" s="196">
        <v>220</v>
      </c>
      <c r="I1312" s="197"/>
      <c r="J1312" s="198">
        <f>ROUND(I1312*H1312,2)</f>
        <v>0</v>
      </c>
      <c r="K1312" s="194" t="s">
        <v>278</v>
      </c>
      <c r="L1312" s="39"/>
      <c r="M1312" s="199" t="s">
        <v>1</v>
      </c>
      <c r="N1312" s="200" t="s">
        <v>41</v>
      </c>
      <c r="O1312" s="71"/>
      <c r="P1312" s="201">
        <f>O1312*H1312</f>
        <v>0</v>
      </c>
      <c r="Q1312" s="201">
        <v>0</v>
      </c>
      <c r="R1312" s="201">
        <f>Q1312*H1312</f>
        <v>0</v>
      </c>
      <c r="S1312" s="201">
        <v>0</v>
      </c>
      <c r="T1312" s="202">
        <f>S1312*H1312</f>
        <v>0</v>
      </c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R1312" s="203" t="s">
        <v>358</v>
      </c>
      <c r="AT1312" s="203" t="s">
        <v>274</v>
      </c>
      <c r="AU1312" s="203" t="s">
        <v>84</v>
      </c>
      <c r="AY1312" s="17" t="s">
        <v>272</v>
      </c>
      <c r="BE1312" s="204">
        <f>IF(N1312="základní",J1312,0)</f>
        <v>0</v>
      </c>
      <c r="BF1312" s="204">
        <f>IF(N1312="snížená",J1312,0)</f>
        <v>0</v>
      </c>
      <c r="BG1312" s="204">
        <f>IF(N1312="zákl. přenesená",J1312,0)</f>
        <v>0</v>
      </c>
      <c r="BH1312" s="204">
        <f>IF(N1312="sníž. přenesená",J1312,0)</f>
        <v>0</v>
      </c>
      <c r="BI1312" s="204">
        <f>IF(N1312="nulová",J1312,0)</f>
        <v>0</v>
      </c>
      <c r="BJ1312" s="17" t="s">
        <v>16</v>
      </c>
      <c r="BK1312" s="204">
        <f>ROUND(I1312*H1312,2)</f>
        <v>0</v>
      </c>
      <c r="BL1312" s="17" t="s">
        <v>358</v>
      </c>
      <c r="BM1312" s="203" t="s">
        <v>9993</v>
      </c>
    </row>
    <row r="1313" spans="1:65" s="2" customFormat="1" ht="11.25">
      <c r="A1313" s="34"/>
      <c r="B1313" s="35"/>
      <c r="C1313" s="36"/>
      <c r="D1313" s="205" t="s">
        <v>281</v>
      </c>
      <c r="E1313" s="36"/>
      <c r="F1313" s="206" t="s">
        <v>9913</v>
      </c>
      <c r="G1313" s="36"/>
      <c r="H1313" s="36"/>
      <c r="I1313" s="207"/>
      <c r="J1313" s="36"/>
      <c r="K1313" s="36"/>
      <c r="L1313" s="39"/>
      <c r="M1313" s="208"/>
      <c r="N1313" s="209"/>
      <c r="O1313" s="71"/>
      <c r="P1313" s="71"/>
      <c r="Q1313" s="71"/>
      <c r="R1313" s="71"/>
      <c r="S1313" s="71"/>
      <c r="T1313" s="72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T1313" s="17" t="s">
        <v>281</v>
      </c>
      <c r="AU1313" s="17" t="s">
        <v>84</v>
      </c>
    </row>
    <row r="1314" spans="1:65" s="2" customFormat="1" ht="24.2" customHeight="1">
      <c r="A1314" s="34"/>
      <c r="B1314" s="35"/>
      <c r="C1314" s="232" t="s">
        <v>4726</v>
      </c>
      <c r="D1314" s="232" t="s">
        <v>394</v>
      </c>
      <c r="E1314" s="233" t="s">
        <v>9994</v>
      </c>
      <c r="F1314" s="234" t="s">
        <v>9995</v>
      </c>
      <c r="G1314" s="235" t="s">
        <v>185</v>
      </c>
      <c r="H1314" s="236">
        <v>27</v>
      </c>
      <c r="I1314" s="237"/>
      <c r="J1314" s="238">
        <f>ROUND(I1314*H1314,2)</f>
        <v>0</v>
      </c>
      <c r="K1314" s="234" t="s">
        <v>1</v>
      </c>
      <c r="L1314" s="239"/>
      <c r="M1314" s="240" t="s">
        <v>1</v>
      </c>
      <c r="N1314" s="241" t="s">
        <v>41</v>
      </c>
      <c r="O1314" s="71"/>
      <c r="P1314" s="201">
        <f>O1314*H1314</f>
        <v>0</v>
      </c>
      <c r="Q1314" s="201">
        <v>0</v>
      </c>
      <c r="R1314" s="201">
        <f>Q1314*H1314</f>
        <v>0</v>
      </c>
      <c r="S1314" s="201">
        <v>0</v>
      </c>
      <c r="T1314" s="202">
        <f>S1314*H1314</f>
        <v>0</v>
      </c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R1314" s="203" t="s">
        <v>1541</v>
      </c>
      <c r="AT1314" s="203" t="s">
        <v>394</v>
      </c>
      <c r="AU1314" s="203" t="s">
        <v>84</v>
      </c>
      <c r="AY1314" s="17" t="s">
        <v>272</v>
      </c>
      <c r="BE1314" s="204">
        <f>IF(N1314="základní",J1314,0)</f>
        <v>0</v>
      </c>
      <c r="BF1314" s="204">
        <f>IF(N1314="snížená",J1314,0)</f>
        <v>0</v>
      </c>
      <c r="BG1314" s="204">
        <f>IF(N1314="zákl. přenesená",J1314,0)</f>
        <v>0</v>
      </c>
      <c r="BH1314" s="204">
        <f>IF(N1314="sníž. přenesená",J1314,0)</f>
        <v>0</v>
      </c>
      <c r="BI1314" s="204">
        <f>IF(N1314="nulová",J1314,0)</f>
        <v>0</v>
      </c>
      <c r="BJ1314" s="17" t="s">
        <v>16</v>
      </c>
      <c r="BK1314" s="204">
        <f>ROUND(I1314*H1314,2)</f>
        <v>0</v>
      </c>
      <c r="BL1314" s="17" t="s">
        <v>1541</v>
      </c>
      <c r="BM1314" s="203" t="s">
        <v>9996</v>
      </c>
    </row>
    <row r="1315" spans="1:65" s="14" customFormat="1" ht="11.25">
      <c r="B1315" s="221"/>
      <c r="C1315" s="222"/>
      <c r="D1315" s="212" t="s">
        <v>283</v>
      </c>
      <c r="E1315" s="223" t="s">
        <v>1</v>
      </c>
      <c r="F1315" s="224" t="s">
        <v>9997</v>
      </c>
      <c r="G1315" s="222"/>
      <c r="H1315" s="225">
        <v>27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AT1315" s="231" t="s">
        <v>283</v>
      </c>
      <c r="AU1315" s="231" t="s">
        <v>84</v>
      </c>
      <c r="AV1315" s="14" t="s">
        <v>84</v>
      </c>
      <c r="AW1315" s="14" t="s">
        <v>32</v>
      </c>
      <c r="AX1315" s="14" t="s">
        <v>76</v>
      </c>
      <c r="AY1315" s="231" t="s">
        <v>272</v>
      </c>
    </row>
    <row r="1316" spans="1:65" s="2" customFormat="1" ht="16.5" customHeight="1">
      <c r="A1316" s="34"/>
      <c r="B1316" s="35"/>
      <c r="C1316" s="192" t="s">
        <v>4730</v>
      </c>
      <c r="D1316" s="192" t="s">
        <v>274</v>
      </c>
      <c r="E1316" s="193" t="s">
        <v>9942</v>
      </c>
      <c r="F1316" s="194" t="s">
        <v>9943</v>
      </c>
      <c r="G1316" s="195" t="s">
        <v>185</v>
      </c>
      <c r="H1316" s="196">
        <v>27</v>
      </c>
      <c r="I1316" s="197"/>
      <c r="J1316" s="198">
        <f>ROUND(I1316*H1316,2)</f>
        <v>0</v>
      </c>
      <c r="K1316" s="194" t="s">
        <v>278</v>
      </c>
      <c r="L1316" s="39"/>
      <c r="M1316" s="199" t="s">
        <v>1</v>
      </c>
      <c r="N1316" s="200" t="s">
        <v>41</v>
      </c>
      <c r="O1316" s="71"/>
      <c r="P1316" s="201">
        <f>O1316*H1316</f>
        <v>0</v>
      </c>
      <c r="Q1316" s="201">
        <v>0</v>
      </c>
      <c r="R1316" s="201">
        <f>Q1316*H1316</f>
        <v>0</v>
      </c>
      <c r="S1316" s="201">
        <v>0</v>
      </c>
      <c r="T1316" s="202">
        <f>S1316*H1316</f>
        <v>0</v>
      </c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R1316" s="203" t="s">
        <v>358</v>
      </c>
      <c r="AT1316" s="203" t="s">
        <v>274</v>
      </c>
      <c r="AU1316" s="203" t="s">
        <v>84</v>
      </c>
      <c r="AY1316" s="17" t="s">
        <v>272</v>
      </c>
      <c r="BE1316" s="204">
        <f>IF(N1316="základní",J1316,0)</f>
        <v>0</v>
      </c>
      <c r="BF1316" s="204">
        <f>IF(N1316="snížená",J1316,0)</f>
        <v>0</v>
      </c>
      <c r="BG1316" s="204">
        <f>IF(N1316="zákl. přenesená",J1316,0)</f>
        <v>0</v>
      </c>
      <c r="BH1316" s="204">
        <f>IF(N1316="sníž. přenesená",J1316,0)</f>
        <v>0</v>
      </c>
      <c r="BI1316" s="204">
        <f>IF(N1316="nulová",J1316,0)</f>
        <v>0</v>
      </c>
      <c r="BJ1316" s="17" t="s">
        <v>16</v>
      </c>
      <c r="BK1316" s="204">
        <f>ROUND(I1316*H1316,2)</f>
        <v>0</v>
      </c>
      <c r="BL1316" s="17" t="s">
        <v>358</v>
      </c>
      <c r="BM1316" s="203" t="s">
        <v>9998</v>
      </c>
    </row>
    <row r="1317" spans="1:65" s="2" customFormat="1" ht="11.25">
      <c r="A1317" s="34"/>
      <c r="B1317" s="35"/>
      <c r="C1317" s="36"/>
      <c r="D1317" s="205" t="s">
        <v>281</v>
      </c>
      <c r="E1317" s="36"/>
      <c r="F1317" s="206" t="s">
        <v>9945</v>
      </c>
      <c r="G1317" s="36"/>
      <c r="H1317" s="36"/>
      <c r="I1317" s="207"/>
      <c r="J1317" s="36"/>
      <c r="K1317" s="36"/>
      <c r="L1317" s="39"/>
      <c r="M1317" s="208"/>
      <c r="N1317" s="209"/>
      <c r="O1317" s="71"/>
      <c r="P1317" s="71"/>
      <c r="Q1317" s="71"/>
      <c r="R1317" s="71"/>
      <c r="S1317" s="71"/>
      <c r="T1317" s="72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T1317" s="17" t="s">
        <v>281</v>
      </c>
      <c r="AU1317" s="17" t="s">
        <v>84</v>
      </c>
    </row>
    <row r="1318" spans="1:65" s="2" customFormat="1" ht="24.2" customHeight="1">
      <c r="A1318" s="34"/>
      <c r="B1318" s="35"/>
      <c r="C1318" s="232" t="s">
        <v>4734</v>
      </c>
      <c r="D1318" s="232" t="s">
        <v>394</v>
      </c>
      <c r="E1318" s="233" t="s">
        <v>9999</v>
      </c>
      <c r="F1318" s="234" t="s">
        <v>10000</v>
      </c>
      <c r="G1318" s="235" t="s">
        <v>185</v>
      </c>
      <c r="H1318" s="236">
        <v>6</v>
      </c>
      <c r="I1318" s="237"/>
      <c r="J1318" s="238">
        <f>ROUND(I1318*H1318,2)</f>
        <v>0</v>
      </c>
      <c r="K1318" s="234" t="s">
        <v>1</v>
      </c>
      <c r="L1318" s="239"/>
      <c r="M1318" s="240" t="s">
        <v>1</v>
      </c>
      <c r="N1318" s="241" t="s">
        <v>41</v>
      </c>
      <c r="O1318" s="71"/>
      <c r="P1318" s="201">
        <f>O1318*H1318</f>
        <v>0</v>
      </c>
      <c r="Q1318" s="201">
        <v>0</v>
      </c>
      <c r="R1318" s="201">
        <f>Q1318*H1318</f>
        <v>0</v>
      </c>
      <c r="S1318" s="201">
        <v>0</v>
      </c>
      <c r="T1318" s="202">
        <f>S1318*H1318</f>
        <v>0</v>
      </c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R1318" s="203" t="s">
        <v>1541</v>
      </c>
      <c r="AT1318" s="203" t="s">
        <v>394</v>
      </c>
      <c r="AU1318" s="203" t="s">
        <v>84</v>
      </c>
      <c r="AY1318" s="17" t="s">
        <v>272</v>
      </c>
      <c r="BE1318" s="204">
        <f>IF(N1318="základní",J1318,0)</f>
        <v>0</v>
      </c>
      <c r="BF1318" s="204">
        <f>IF(N1318="snížená",J1318,0)</f>
        <v>0</v>
      </c>
      <c r="BG1318" s="204">
        <f>IF(N1318="zákl. přenesená",J1318,0)</f>
        <v>0</v>
      </c>
      <c r="BH1318" s="204">
        <f>IF(N1318="sníž. přenesená",J1318,0)</f>
        <v>0</v>
      </c>
      <c r="BI1318" s="204">
        <f>IF(N1318="nulová",J1318,0)</f>
        <v>0</v>
      </c>
      <c r="BJ1318" s="17" t="s">
        <v>16</v>
      </c>
      <c r="BK1318" s="204">
        <f>ROUND(I1318*H1318,2)</f>
        <v>0</v>
      </c>
      <c r="BL1318" s="17" t="s">
        <v>1541</v>
      </c>
      <c r="BM1318" s="203" t="s">
        <v>10001</v>
      </c>
    </row>
    <row r="1319" spans="1:65" s="14" customFormat="1" ht="11.25">
      <c r="B1319" s="221"/>
      <c r="C1319" s="222"/>
      <c r="D1319" s="212" t="s">
        <v>283</v>
      </c>
      <c r="E1319" s="223" t="s">
        <v>1</v>
      </c>
      <c r="F1319" s="224" t="s">
        <v>10002</v>
      </c>
      <c r="G1319" s="222"/>
      <c r="H1319" s="225">
        <v>6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283</v>
      </c>
      <c r="AU1319" s="231" t="s">
        <v>84</v>
      </c>
      <c r="AV1319" s="14" t="s">
        <v>84</v>
      </c>
      <c r="AW1319" s="14" t="s">
        <v>32</v>
      </c>
      <c r="AX1319" s="14" t="s">
        <v>76</v>
      </c>
      <c r="AY1319" s="231" t="s">
        <v>272</v>
      </c>
    </row>
    <row r="1320" spans="1:65" s="2" customFormat="1" ht="24.2" customHeight="1">
      <c r="A1320" s="34"/>
      <c r="B1320" s="35"/>
      <c r="C1320" s="232" t="s">
        <v>4738</v>
      </c>
      <c r="D1320" s="232" t="s">
        <v>394</v>
      </c>
      <c r="E1320" s="233" t="s">
        <v>10003</v>
      </c>
      <c r="F1320" s="234" t="s">
        <v>10004</v>
      </c>
      <c r="G1320" s="235" t="s">
        <v>185</v>
      </c>
      <c r="H1320" s="236">
        <v>11</v>
      </c>
      <c r="I1320" s="237"/>
      <c r="J1320" s="238">
        <f>ROUND(I1320*H1320,2)</f>
        <v>0</v>
      </c>
      <c r="K1320" s="234" t="s">
        <v>1</v>
      </c>
      <c r="L1320" s="239"/>
      <c r="M1320" s="240" t="s">
        <v>1</v>
      </c>
      <c r="N1320" s="241" t="s">
        <v>41</v>
      </c>
      <c r="O1320" s="71"/>
      <c r="P1320" s="201">
        <f>O1320*H1320</f>
        <v>0</v>
      </c>
      <c r="Q1320" s="201">
        <v>0</v>
      </c>
      <c r="R1320" s="201">
        <f>Q1320*H1320</f>
        <v>0</v>
      </c>
      <c r="S1320" s="201">
        <v>0</v>
      </c>
      <c r="T1320" s="202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203" t="s">
        <v>1541</v>
      </c>
      <c r="AT1320" s="203" t="s">
        <v>394</v>
      </c>
      <c r="AU1320" s="203" t="s">
        <v>84</v>
      </c>
      <c r="AY1320" s="17" t="s">
        <v>272</v>
      </c>
      <c r="BE1320" s="204">
        <f>IF(N1320="základní",J1320,0)</f>
        <v>0</v>
      </c>
      <c r="BF1320" s="204">
        <f>IF(N1320="snížená",J1320,0)</f>
        <v>0</v>
      </c>
      <c r="BG1320" s="204">
        <f>IF(N1320="zákl. přenesená",J1320,0)</f>
        <v>0</v>
      </c>
      <c r="BH1320" s="204">
        <f>IF(N1320="sníž. přenesená",J1320,0)</f>
        <v>0</v>
      </c>
      <c r="BI1320" s="204">
        <f>IF(N1320="nulová",J1320,0)</f>
        <v>0</v>
      </c>
      <c r="BJ1320" s="17" t="s">
        <v>16</v>
      </c>
      <c r="BK1320" s="204">
        <f>ROUND(I1320*H1320,2)</f>
        <v>0</v>
      </c>
      <c r="BL1320" s="17" t="s">
        <v>1541</v>
      </c>
      <c r="BM1320" s="203" t="s">
        <v>10005</v>
      </c>
    </row>
    <row r="1321" spans="1:65" s="14" customFormat="1" ht="11.25">
      <c r="B1321" s="221"/>
      <c r="C1321" s="222"/>
      <c r="D1321" s="212" t="s">
        <v>283</v>
      </c>
      <c r="E1321" s="223" t="s">
        <v>1</v>
      </c>
      <c r="F1321" s="224" t="s">
        <v>9979</v>
      </c>
      <c r="G1321" s="222"/>
      <c r="H1321" s="225">
        <v>5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AT1321" s="231" t="s">
        <v>283</v>
      </c>
      <c r="AU1321" s="231" t="s">
        <v>84</v>
      </c>
      <c r="AV1321" s="14" t="s">
        <v>84</v>
      </c>
      <c r="AW1321" s="14" t="s">
        <v>32</v>
      </c>
      <c r="AX1321" s="14" t="s">
        <v>76</v>
      </c>
      <c r="AY1321" s="231" t="s">
        <v>272</v>
      </c>
    </row>
    <row r="1322" spans="1:65" s="14" customFormat="1" ht="11.25">
      <c r="B1322" s="221"/>
      <c r="C1322" s="222"/>
      <c r="D1322" s="212" t="s">
        <v>283</v>
      </c>
      <c r="E1322" s="223" t="s">
        <v>1</v>
      </c>
      <c r="F1322" s="224" t="s">
        <v>9980</v>
      </c>
      <c r="G1322" s="222"/>
      <c r="H1322" s="225">
        <v>5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283</v>
      </c>
      <c r="AU1322" s="231" t="s">
        <v>84</v>
      </c>
      <c r="AV1322" s="14" t="s">
        <v>84</v>
      </c>
      <c r="AW1322" s="14" t="s">
        <v>32</v>
      </c>
      <c r="AX1322" s="14" t="s">
        <v>76</v>
      </c>
      <c r="AY1322" s="231" t="s">
        <v>272</v>
      </c>
    </row>
    <row r="1323" spans="1:65" s="14" customFormat="1" ht="11.25">
      <c r="B1323" s="221"/>
      <c r="C1323" s="222"/>
      <c r="D1323" s="212" t="s">
        <v>283</v>
      </c>
      <c r="E1323" s="223" t="s">
        <v>1</v>
      </c>
      <c r="F1323" s="224" t="s">
        <v>9981</v>
      </c>
      <c r="G1323" s="222"/>
      <c r="H1323" s="225">
        <v>1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84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1:65" s="2" customFormat="1" ht="24.2" customHeight="1">
      <c r="A1324" s="34"/>
      <c r="B1324" s="35"/>
      <c r="C1324" s="192" t="s">
        <v>4742</v>
      </c>
      <c r="D1324" s="192" t="s">
        <v>274</v>
      </c>
      <c r="E1324" s="193" t="s">
        <v>9982</v>
      </c>
      <c r="F1324" s="194" t="s">
        <v>9983</v>
      </c>
      <c r="G1324" s="195" t="s">
        <v>185</v>
      </c>
      <c r="H1324" s="196">
        <v>17</v>
      </c>
      <c r="I1324" s="197"/>
      <c r="J1324" s="198">
        <f>ROUND(I1324*H1324,2)</f>
        <v>0</v>
      </c>
      <c r="K1324" s="194" t="s">
        <v>278</v>
      </c>
      <c r="L1324" s="39"/>
      <c r="M1324" s="199" t="s">
        <v>1</v>
      </c>
      <c r="N1324" s="200" t="s">
        <v>41</v>
      </c>
      <c r="O1324" s="71"/>
      <c r="P1324" s="201">
        <f>O1324*H1324</f>
        <v>0</v>
      </c>
      <c r="Q1324" s="201">
        <v>0</v>
      </c>
      <c r="R1324" s="201">
        <f>Q1324*H1324</f>
        <v>0</v>
      </c>
      <c r="S1324" s="201">
        <v>0</v>
      </c>
      <c r="T1324" s="202">
        <f>S1324*H1324</f>
        <v>0</v>
      </c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R1324" s="203" t="s">
        <v>358</v>
      </c>
      <c r="AT1324" s="203" t="s">
        <v>274</v>
      </c>
      <c r="AU1324" s="203" t="s">
        <v>84</v>
      </c>
      <c r="AY1324" s="17" t="s">
        <v>272</v>
      </c>
      <c r="BE1324" s="204">
        <f>IF(N1324="základní",J1324,0)</f>
        <v>0</v>
      </c>
      <c r="BF1324" s="204">
        <f>IF(N1324="snížená",J1324,0)</f>
        <v>0</v>
      </c>
      <c r="BG1324" s="204">
        <f>IF(N1324="zákl. přenesená",J1324,0)</f>
        <v>0</v>
      </c>
      <c r="BH1324" s="204">
        <f>IF(N1324="sníž. přenesená",J1324,0)</f>
        <v>0</v>
      </c>
      <c r="BI1324" s="204">
        <f>IF(N1324="nulová",J1324,0)</f>
        <v>0</v>
      </c>
      <c r="BJ1324" s="17" t="s">
        <v>16</v>
      </c>
      <c r="BK1324" s="204">
        <f>ROUND(I1324*H1324,2)</f>
        <v>0</v>
      </c>
      <c r="BL1324" s="17" t="s">
        <v>358</v>
      </c>
      <c r="BM1324" s="203" t="s">
        <v>10006</v>
      </c>
    </row>
    <row r="1325" spans="1:65" s="2" customFormat="1" ht="11.25">
      <c r="A1325" s="34"/>
      <c r="B1325" s="35"/>
      <c r="C1325" s="36"/>
      <c r="D1325" s="205" t="s">
        <v>281</v>
      </c>
      <c r="E1325" s="36"/>
      <c r="F1325" s="206" t="s">
        <v>9985</v>
      </c>
      <c r="G1325" s="36"/>
      <c r="H1325" s="36"/>
      <c r="I1325" s="207"/>
      <c r="J1325" s="36"/>
      <c r="K1325" s="36"/>
      <c r="L1325" s="39"/>
      <c r="M1325" s="208"/>
      <c r="N1325" s="209"/>
      <c r="O1325" s="71"/>
      <c r="P1325" s="71"/>
      <c r="Q1325" s="71"/>
      <c r="R1325" s="71"/>
      <c r="S1325" s="71"/>
      <c r="T1325" s="72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T1325" s="17" t="s">
        <v>281</v>
      </c>
      <c r="AU1325" s="17" t="s">
        <v>84</v>
      </c>
    </row>
    <row r="1326" spans="1:65" s="2" customFormat="1" ht="24.2" customHeight="1">
      <c r="A1326" s="34"/>
      <c r="B1326" s="35"/>
      <c r="C1326" s="232" t="s">
        <v>4746</v>
      </c>
      <c r="D1326" s="232" t="s">
        <v>394</v>
      </c>
      <c r="E1326" s="233" t="s">
        <v>10007</v>
      </c>
      <c r="F1326" s="234" t="s">
        <v>10008</v>
      </c>
      <c r="G1326" s="235" t="s">
        <v>5242</v>
      </c>
      <c r="H1326" s="236">
        <v>2</v>
      </c>
      <c r="I1326" s="237"/>
      <c r="J1326" s="238">
        <f>ROUND(I1326*H1326,2)</f>
        <v>0</v>
      </c>
      <c r="K1326" s="234" t="s">
        <v>1</v>
      </c>
      <c r="L1326" s="239"/>
      <c r="M1326" s="240" t="s">
        <v>1</v>
      </c>
      <c r="N1326" s="241" t="s">
        <v>41</v>
      </c>
      <c r="O1326" s="71"/>
      <c r="P1326" s="201">
        <f>O1326*H1326</f>
        <v>0</v>
      </c>
      <c r="Q1326" s="201">
        <v>0</v>
      </c>
      <c r="R1326" s="201">
        <f>Q1326*H1326</f>
        <v>0</v>
      </c>
      <c r="S1326" s="201">
        <v>0</v>
      </c>
      <c r="T1326" s="202">
        <f>S1326*H1326</f>
        <v>0</v>
      </c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R1326" s="203" t="s">
        <v>1541</v>
      </c>
      <c r="AT1326" s="203" t="s">
        <v>394</v>
      </c>
      <c r="AU1326" s="203" t="s">
        <v>84</v>
      </c>
      <c r="AY1326" s="17" t="s">
        <v>272</v>
      </c>
      <c r="BE1326" s="204">
        <f>IF(N1326="základní",J1326,0)</f>
        <v>0</v>
      </c>
      <c r="BF1326" s="204">
        <f>IF(N1326="snížená",J1326,0)</f>
        <v>0</v>
      </c>
      <c r="BG1326" s="204">
        <f>IF(N1326="zákl. přenesená",J1326,0)</f>
        <v>0</v>
      </c>
      <c r="BH1326" s="204">
        <f>IF(N1326="sníž. přenesená",J1326,0)</f>
        <v>0</v>
      </c>
      <c r="BI1326" s="204">
        <f>IF(N1326="nulová",J1326,0)</f>
        <v>0</v>
      </c>
      <c r="BJ1326" s="17" t="s">
        <v>16</v>
      </c>
      <c r="BK1326" s="204">
        <f>ROUND(I1326*H1326,2)</f>
        <v>0</v>
      </c>
      <c r="BL1326" s="17" t="s">
        <v>1541</v>
      </c>
      <c r="BM1326" s="203" t="s">
        <v>10009</v>
      </c>
    </row>
    <row r="1327" spans="1:65" s="14" customFormat="1" ht="11.25">
      <c r="B1327" s="221"/>
      <c r="C1327" s="222"/>
      <c r="D1327" s="212" t="s">
        <v>283</v>
      </c>
      <c r="E1327" s="223" t="s">
        <v>1</v>
      </c>
      <c r="F1327" s="224" t="s">
        <v>10010</v>
      </c>
      <c r="G1327" s="222"/>
      <c r="H1327" s="225">
        <v>2</v>
      </c>
      <c r="I1327" s="226"/>
      <c r="J1327" s="222"/>
      <c r="K1327" s="222"/>
      <c r="L1327" s="227"/>
      <c r="M1327" s="228"/>
      <c r="N1327" s="229"/>
      <c r="O1327" s="229"/>
      <c r="P1327" s="229"/>
      <c r="Q1327" s="229"/>
      <c r="R1327" s="229"/>
      <c r="S1327" s="229"/>
      <c r="T1327" s="230"/>
      <c r="AT1327" s="231" t="s">
        <v>283</v>
      </c>
      <c r="AU1327" s="231" t="s">
        <v>84</v>
      </c>
      <c r="AV1327" s="14" t="s">
        <v>84</v>
      </c>
      <c r="AW1327" s="14" t="s">
        <v>32</v>
      </c>
      <c r="AX1327" s="14" t="s">
        <v>76</v>
      </c>
      <c r="AY1327" s="231" t="s">
        <v>272</v>
      </c>
    </row>
    <row r="1328" spans="1:65" s="2" customFormat="1" ht="24.2" customHeight="1">
      <c r="A1328" s="34"/>
      <c r="B1328" s="35"/>
      <c r="C1328" s="232" t="s">
        <v>4750</v>
      </c>
      <c r="D1328" s="232" t="s">
        <v>394</v>
      </c>
      <c r="E1328" s="233" t="s">
        <v>10011</v>
      </c>
      <c r="F1328" s="234" t="s">
        <v>10012</v>
      </c>
      <c r="G1328" s="235" t="s">
        <v>5242</v>
      </c>
      <c r="H1328" s="236">
        <v>4</v>
      </c>
      <c r="I1328" s="237"/>
      <c r="J1328" s="238">
        <f>ROUND(I1328*H1328,2)</f>
        <v>0</v>
      </c>
      <c r="K1328" s="234" t="s">
        <v>1</v>
      </c>
      <c r="L1328" s="239"/>
      <c r="M1328" s="240" t="s">
        <v>1</v>
      </c>
      <c r="N1328" s="241" t="s">
        <v>41</v>
      </c>
      <c r="O1328" s="71"/>
      <c r="P1328" s="201">
        <f>O1328*H1328</f>
        <v>0</v>
      </c>
      <c r="Q1328" s="201">
        <v>0</v>
      </c>
      <c r="R1328" s="201">
        <f>Q1328*H1328</f>
        <v>0</v>
      </c>
      <c r="S1328" s="201">
        <v>0</v>
      </c>
      <c r="T1328" s="202">
        <f>S1328*H1328</f>
        <v>0</v>
      </c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R1328" s="203" t="s">
        <v>1541</v>
      </c>
      <c r="AT1328" s="203" t="s">
        <v>394</v>
      </c>
      <c r="AU1328" s="203" t="s">
        <v>84</v>
      </c>
      <c r="AY1328" s="17" t="s">
        <v>272</v>
      </c>
      <c r="BE1328" s="204">
        <f>IF(N1328="základní",J1328,0)</f>
        <v>0</v>
      </c>
      <c r="BF1328" s="204">
        <f>IF(N1328="snížená",J1328,0)</f>
        <v>0</v>
      </c>
      <c r="BG1328" s="204">
        <f>IF(N1328="zákl. přenesená",J1328,0)</f>
        <v>0</v>
      </c>
      <c r="BH1328" s="204">
        <f>IF(N1328="sníž. přenesená",J1328,0)</f>
        <v>0</v>
      </c>
      <c r="BI1328" s="204">
        <f>IF(N1328="nulová",J1328,0)</f>
        <v>0</v>
      </c>
      <c r="BJ1328" s="17" t="s">
        <v>16</v>
      </c>
      <c r="BK1328" s="204">
        <f>ROUND(I1328*H1328,2)</f>
        <v>0</v>
      </c>
      <c r="BL1328" s="17" t="s">
        <v>1541</v>
      </c>
      <c r="BM1328" s="203" t="s">
        <v>10013</v>
      </c>
    </row>
    <row r="1329" spans="1:65" s="14" customFormat="1" ht="11.25">
      <c r="B1329" s="221"/>
      <c r="C1329" s="222"/>
      <c r="D1329" s="212" t="s">
        <v>283</v>
      </c>
      <c r="E1329" s="223" t="s">
        <v>1</v>
      </c>
      <c r="F1329" s="224" t="s">
        <v>10014</v>
      </c>
      <c r="G1329" s="222"/>
      <c r="H1329" s="225">
        <v>4</v>
      </c>
      <c r="I1329" s="226"/>
      <c r="J1329" s="222"/>
      <c r="K1329" s="222"/>
      <c r="L1329" s="227"/>
      <c r="M1329" s="228"/>
      <c r="N1329" s="229"/>
      <c r="O1329" s="229"/>
      <c r="P1329" s="229"/>
      <c r="Q1329" s="229"/>
      <c r="R1329" s="229"/>
      <c r="S1329" s="229"/>
      <c r="T1329" s="230"/>
      <c r="AT1329" s="231" t="s">
        <v>283</v>
      </c>
      <c r="AU1329" s="231" t="s">
        <v>84</v>
      </c>
      <c r="AV1329" s="14" t="s">
        <v>84</v>
      </c>
      <c r="AW1329" s="14" t="s">
        <v>32</v>
      </c>
      <c r="AX1329" s="14" t="s">
        <v>76</v>
      </c>
      <c r="AY1329" s="231" t="s">
        <v>272</v>
      </c>
    </row>
    <row r="1330" spans="1:65" s="2" customFormat="1" ht="24.2" customHeight="1">
      <c r="A1330" s="34"/>
      <c r="B1330" s="35"/>
      <c r="C1330" s="192" t="s">
        <v>4754</v>
      </c>
      <c r="D1330" s="192" t="s">
        <v>274</v>
      </c>
      <c r="E1330" s="193" t="s">
        <v>10015</v>
      </c>
      <c r="F1330" s="194" t="s">
        <v>10016</v>
      </c>
      <c r="G1330" s="195" t="s">
        <v>156</v>
      </c>
      <c r="H1330" s="196">
        <v>6</v>
      </c>
      <c r="I1330" s="197"/>
      <c r="J1330" s="198">
        <f>ROUND(I1330*H1330,2)</f>
        <v>0</v>
      </c>
      <c r="K1330" s="194" t="s">
        <v>278</v>
      </c>
      <c r="L1330" s="39"/>
      <c r="M1330" s="199" t="s">
        <v>1</v>
      </c>
      <c r="N1330" s="200" t="s">
        <v>41</v>
      </c>
      <c r="O1330" s="71"/>
      <c r="P1330" s="201">
        <f>O1330*H1330</f>
        <v>0</v>
      </c>
      <c r="Q1330" s="201">
        <v>0</v>
      </c>
      <c r="R1330" s="201">
        <f>Q1330*H1330</f>
        <v>0</v>
      </c>
      <c r="S1330" s="201">
        <v>0</v>
      </c>
      <c r="T1330" s="202">
        <f>S1330*H1330</f>
        <v>0</v>
      </c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R1330" s="203" t="s">
        <v>358</v>
      </c>
      <c r="AT1330" s="203" t="s">
        <v>274</v>
      </c>
      <c r="AU1330" s="203" t="s">
        <v>84</v>
      </c>
      <c r="AY1330" s="17" t="s">
        <v>272</v>
      </c>
      <c r="BE1330" s="204">
        <f>IF(N1330="základní",J1330,0)</f>
        <v>0</v>
      </c>
      <c r="BF1330" s="204">
        <f>IF(N1330="snížená",J1330,0)</f>
        <v>0</v>
      </c>
      <c r="BG1330" s="204">
        <f>IF(N1330="zákl. přenesená",J1330,0)</f>
        <v>0</v>
      </c>
      <c r="BH1330" s="204">
        <f>IF(N1330="sníž. přenesená",J1330,0)</f>
        <v>0</v>
      </c>
      <c r="BI1330" s="204">
        <f>IF(N1330="nulová",J1330,0)</f>
        <v>0</v>
      </c>
      <c r="BJ1330" s="17" t="s">
        <v>16</v>
      </c>
      <c r="BK1330" s="204">
        <f>ROUND(I1330*H1330,2)</f>
        <v>0</v>
      </c>
      <c r="BL1330" s="17" t="s">
        <v>358</v>
      </c>
      <c r="BM1330" s="203" t="s">
        <v>10017</v>
      </c>
    </row>
    <row r="1331" spans="1:65" s="2" customFormat="1" ht="11.25">
      <c r="A1331" s="34"/>
      <c r="B1331" s="35"/>
      <c r="C1331" s="36"/>
      <c r="D1331" s="205" t="s">
        <v>281</v>
      </c>
      <c r="E1331" s="36"/>
      <c r="F1331" s="206" t="s">
        <v>10018</v>
      </c>
      <c r="G1331" s="36"/>
      <c r="H1331" s="36"/>
      <c r="I1331" s="207"/>
      <c r="J1331" s="36"/>
      <c r="K1331" s="36"/>
      <c r="L1331" s="39"/>
      <c r="M1331" s="208"/>
      <c r="N1331" s="209"/>
      <c r="O1331" s="71"/>
      <c r="P1331" s="71"/>
      <c r="Q1331" s="71"/>
      <c r="R1331" s="71"/>
      <c r="S1331" s="71"/>
      <c r="T1331" s="72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T1331" s="17" t="s">
        <v>281</v>
      </c>
      <c r="AU1331" s="17" t="s">
        <v>84</v>
      </c>
    </row>
    <row r="1332" spans="1:65" s="2" customFormat="1" ht="21.75" customHeight="1">
      <c r="A1332" s="34"/>
      <c r="B1332" s="35"/>
      <c r="C1332" s="232" t="s">
        <v>4758</v>
      </c>
      <c r="D1332" s="232" t="s">
        <v>394</v>
      </c>
      <c r="E1332" s="233" t="s">
        <v>10019</v>
      </c>
      <c r="F1332" s="234" t="s">
        <v>10020</v>
      </c>
      <c r="G1332" s="235" t="s">
        <v>5922</v>
      </c>
      <c r="H1332" s="236">
        <v>1350</v>
      </c>
      <c r="I1332" s="237"/>
      <c r="J1332" s="238">
        <f>ROUND(I1332*H1332,2)</f>
        <v>0</v>
      </c>
      <c r="K1332" s="234" t="s">
        <v>1</v>
      </c>
      <c r="L1332" s="239"/>
      <c r="M1332" s="240" t="s">
        <v>1</v>
      </c>
      <c r="N1332" s="241" t="s">
        <v>41</v>
      </c>
      <c r="O1332" s="71"/>
      <c r="P1332" s="201">
        <f>O1332*H1332</f>
        <v>0</v>
      </c>
      <c r="Q1332" s="201">
        <v>0</v>
      </c>
      <c r="R1332" s="201">
        <f>Q1332*H1332</f>
        <v>0</v>
      </c>
      <c r="S1332" s="201">
        <v>0</v>
      </c>
      <c r="T1332" s="202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203" t="s">
        <v>1541</v>
      </c>
      <c r="AT1332" s="203" t="s">
        <v>394</v>
      </c>
      <c r="AU1332" s="203" t="s">
        <v>84</v>
      </c>
      <c r="AY1332" s="17" t="s">
        <v>272</v>
      </c>
      <c r="BE1332" s="204">
        <f>IF(N1332="základní",J1332,0)</f>
        <v>0</v>
      </c>
      <c r="BF1332" s="204">
        <f>IF(N1332="snížená",J1332,0)</f>
        <v>0</v>
      </c>
      <c r="BG1332" s="204">
        <f>IF(N1332="zákl. přenesená",J1332,0)</f>
        <v>0</v>
      </c>
      <c r="BH1332" s="204">
        <f>IF(N1332="sníž. přenesená",J1332,0)</f>
        <v>0</v>
      </c>
      <c r="BI1332" s="204">
        <f>IF(N1332="nulová",J1332,0)</f>
        <v>0</v>
      </c>
      <c r="BJ1332" s="17" t="s">
        <v>16</v>
      </c>
      <c r="BK1332" s="204">
        <f>ROUND(I1332*H1332,2)</f>
        <v>0</v>
      </c>
      <c r="BL1332" s="17" t="s">
        <v>1541</v>
      </c>
      <c r="BM1332" s="203" t="s">
        <v>10021</v>
      </c>
    </row>
    <row r="1333" spans="1:65" s="14" customFormat="1" ht="11.25">
      <c r="B1333" s="221"/>
      <c r="C1333" s="222"/>
      <c r="D1333" s="212" t="s">
        <v>283</v>
      </c>
      <c r="E1333" s="223" t="s">
        <v>1</v>
      </c>
      <c r="F1333" s="224" t="s">
        <v>10022</v>
      </c>
      <c r="G1333" s="222"/>
      <c r="H1333" s="225">
        <v>1350</v>
      </c>
      <c r="I1333" s="226"/>
      <c r="J1333" s="222"/>
      <c r="K1333" s="222"/>
      <c r="L1333" s="227"/>
      <c r="M1333" s="228"/>
      <c r="N1333" s="229"/>
      <c r="O1333" s="229"/>
      <c r="P1333" s="229"/>
      <c r="Q1333" s="229"/>
      <c r="R1333" s="229"/>
      <c r="S1333" s="229"/>
      <c r="T1333" s="230"/>
      <c r="AT1333" s="231" t="s">
        <v>283</v>
      </c>
      <c r="AU1333" s="231" t="s">
        <v>84</v>
      </c>
      <c r="AV1333" s="14" t="s">
        <v>84</v>
      </c>
      <c r="AW1333" s="14" t="s">
        <v>32</v>
      </c>
      <c r="AX1333" s="14" t="s">
        <v>76</v>
      </c>
      <c r="AY1333" s="231" t="s">
        <v>272</v>
      </c>
    </row>
    <row r="1334" spans="1:65" s="2" customFormat="1" ht="21.75" customHeight="1">
      <c r="A1334" s="34"/>
      <c r="B1334" s="35"/>
      <c r="C1334" s="192" t="s">
        <v>4762</v>
      </c>
      <c r="D1334" s="192" t="s">
        <v>274</v>
      </c>
      <c r="E1334" s="193" t="s">
        <v>10023</v>
      </c>
      <c r="F1334" s="194" t="s">
        <v>10024</v>
      </c>
      <c r="G1334" s="195" t="s">
        <v>952</v>
      </c>
      <c r="H1334" s="196">
        <v>1350</v>
      </c>
      <c r="I1334" s="197"/>
      <c r="J1334" s="198">
        <f>ROUND(I1334*H1334,2)</f>
        <v>0</v>
      </c>
      <c r="K1334" s="194" t="s">
        <v>278</v>
      </c>
      <c r="L1334" s="39"/>
      <c r="M1334" s="199" t="s">
        <v>1</v>
      </c>
      <c r="N1334" s="200" t="s">
        <v>41</v>
      </c>
      <c r="O1334" s="71"/>
      <c r="P1334" s="201">
        <f>O1334*H1334</f>
        <v>0</v>
      </c>
      <c r="Q1334" s="201">
        <v>0</v>
      </c>
      <c r="R1334" s="201">
        <f>Q1334*H1334</f>
        <v>0</v>
      </c>
      <c r="S1334" s="201">
        <v>0</v>
      </c>
      <c r="T1334" s="202">
        <f>S1334*H1334</f>
        <v>0</v>
      </c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R1334" s="203" t="s">
        <v>765</v>
      </c>
      <c r="AT1334" s="203" t="s">
        <v>274</v>
      </c>
      <c r="AU1334" s="203" t="s">
        <v>84</v>
      </c>
      <c r="AY1334" s="17" t="s">
        <v>272</v>
      </c>
      <c r="BE1334" s="204">
        <f>IF(N1334="základní",J1334,0)</f>
        <v>0</v>
      </c>
      <c r="BF1334" s="204">
        <f>IF(N1334="snížená",J1334,0)</f>
        <v>0</v>
      </c>
      <c r="BG1334" s="204">
        <f>IF(N1334="zákl. přenesená",J1334,0)</f>
        <v>0</v>
      </c>
      <c r="BH1334" s="204">
        <f>IF(N1334="sníž. přenesená",J1334,0)</f>
        <v>0</v>
      </c>
      <c r="BI1334" s="204">
        <f>IF(N1334="nulová",J1334,0)</f>
        <v>0</v>
      </c>
      <c r="BJ1334" s="17" t="s">
        <v>16</v>
      </c>
      <c r="BK1334" s="204">
        <f>ROUND(I1334*H1334,2)</f>
        <v>0</v>
      </c>
      <c r="BL1334" s="17" t="s">
        <v>765</v>
      </c>
      <c r="BM1334" s="203" t="s">
        <v>10025</v>
      </c>
    </row>
    <row r="1335" spans="1:65" s="2" customFormat="1" ht="11.25">
      <c r="A1335" s="34"/>
      <c r="B1335" s="35"/>
      <c r="C1335" s="36"/>
      <c r="D1335" s="205" t="s">
        <v>281</v>
      </c>
      <c r="E1335" s="36"/>
      <c r="F1335" s="206" t="s">
        <v>10026</v>
      </c>
      <c r="G1335" s="36"/>
      <c r="H1335" s="36"/>
      <c r="I1335" s="207"/>
      <c r="J1335" s="36"/>
      <c r="K1335" s="36"/>
      <c r="L1335" s="39"/>
      <c r="M1335" s="208"/>
      <c r="N1335" s="209"/>
      <c r="O1335" s="71"/>
      <c r="P1335" s="71"/>
      <c r="Q1335" s="71"/>
      <c r="R1335" s="71"/>
      <c r="S1335" s="71"/>
      <c r="T1335" s="72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T1335" s="17" t="s">
        <v>281</v>
      </c>
      <c r="AU1335" s="17" t="s">
        <v>84</v>
      </c>
    </row>
    <row r="1336" spans="1:65" s="2" customFormat="1" ht="24.2" customHeight="1">
      <c r="A1336" s="34"/>
      <c r="B1336" s="35"/>
      <c r="C1336" s="232" t="s">
        <v>4766</v>
      </c>
      <c r="D1336" s="232" t="s">
        <v>394</v>
      </c>
      <c r="E1336" s="233" t="s">
        <v>10027</v>
      </c>
      <c r="F1336" s="234" t="s">
        <v>10028</v>
      </c>
      <c r="G1336" s="235" t="s">
        <v>5242</v>
      </c>
      <c r="H1336" s="236">
        <v>1315</v>
      </c>
      <c r="I1336" s="237"/>
      <c r="J1336" s="238">
        <f>ROUND(I1336*H1336,2)</f>
        <v>0</v>
      </c>
      <c r="K1336" s="234" t="s">
        <v>1</v>
      </c>
      <c r="L1336" s="239"/>
      <c r="M1336" s="240" t="s">
        <v>1</v>
      </c>
      <c r="N1336" s="241" t="s">
        <v>41</v>
      </c>
      <c r="O1336" s="71"/>
      <c r="P1336" s="201">
        <f>O1336*H1336</f>
        <v>0</v>
      </c>
      <c r="Q1336" s="201">
        <v>0</v>
      </c>
      <c r="R1336" s="201">
        <f>Q1336*H1336</f>
        <v>0</v>
      </c>
      <c r="S1336" s="201">
        <v>0</v>
      </c>
      <c r="T1336" s="202">
        <f>S1336*H1336</f>
        <v>0</v>
      </c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R1336" s="203" t="s">
        <v>1541</v>
      </c>
      <c r="AT1336" s="203" t="s">
        <v>394</v>
      </c>
      <c r="AU1336" s="203" t="s">
        <v>84</v>
      </c>
      <c r="AY1336" s="17" t="s">
        <v>272</v>
      </c>
      <c r="BE1336" s="204">
        <f>IF(N1336="základní",J1336,0)</f>
        <v>0</v>
      </c>
      <c r="BF1336" s="204">
        <f>IF(N1336="snížená",J1336,0)</f>
        <v>0</v>
      </c>
      <c r="BG1336" s="204">
        <f>IF(N1336="zákl. přenesená",J1336,0)</f>
        <v>0</v>
      </c>
      <c r="BH1336" s="204">
        <f>IF(N1336="sníž. přenesená",J1336,0)</f>
        <v>0</v>
      </c>
      <c r="BI1336" s="204">
        <f>IF(N1336="nulová",J1336,0)</f>
        <v>0</v>
      </c>
      <c r="BJ1336" s="17" t="s">
        <v>16</v>
      </c>
      <c r="BK1336" s="204">
        <f>ROUND(I1336*H1336,2)</f>
        <v>0</v>
      </c>
      <c r="BL1336" s="17" t="s">
        <v>1541</v>
      </c>
      <c r="BM1336" s="203" t="s">
        <v>10029</v>
      </c>
    </row>
    <row r="1337" spans="1:65" s="14" customFormat="1" ht="11.25">
      <c r="B1337" s="221"/>
      <c r="C1337" s="222"/>
      <c r="D1337" s="212" t="s">
        <v>283</v>
      </c>
      <c r="E1337" s="223" t="s">
        <v>1</v>
      </c>
      <c r="F1337" s="224" t="s">
        <v>10030</v>
      </c>
      <c r="G1337" s="222"/>
      <c r="H1337" s="225">
        <v>380</v>
      </c>
      <c r="I1337" s="226"/>
      <c r="J1337" s="222"/>
      <c r="K1337" s="222"/>
      <c r="L1337" s="227"/>
      <c r="M1337" s="228"/>
      <c r="N1337" s="229"/>
      <c r="O1337" s="229"/>
      <c r="P1337" s="229"/>
      <c r="Q1337" s="229"/>
      <c r="R1337" s="229"/>
      <c r="S1337" s="229"/>
      <c r="T1337" s="230"/>
      <c r="AT1337" s="231" t="s">
        <v>283</v>
      </c>
      <c r="AU1337" s="231" t="s">
        <v>84</v>
      </c>
      <c r="AV1337" s="14" t="s">
        <v>84</v>
      </c>
      <c r="AW1337" s="14" t="s">
        <v>32</v>
      </c>
      <c r="AX1337" s="14" t="s">
        <v>76</v>
      </c>
      <c r="AY1337" s="231" t="s">
        <v>272</v>
      </c>
    </row>
    <row r="1338" spans="1:65" s="14" customFormat="1" ht="11.25">
      <c r="B1338" s="221"/>
      <c r="C1338" s="222"/>
      <c r="D1338" s="212" t="s">
        <v>283</v>
      </c>
      <c r="E1338" s="223" t="s">
        <v>1</v>
      </c>
      <c r="F1338" s="224" t="s">
        <v>10031</v>
      </c>
      <c r="G1338" s="222"/>
      <c r="H1338" s="225">
        <v>380</v>
      </c>
      <c r="I1338" s="226"/>
      <c r="J1338" s="222"/>
      <c r="K1338" s="222"/>
      <c r="L1338" s="227"/>
      <c r="M1338" s="228"/>
      <c r="N1338" s="229"/>
      <c r="O1338" s="229"/>
      <c r="P1338" s="229"/>
      <c r="Q1338" s="229"/>
      <c r="R1338" s="229"/>
      <c r="S1338" s="229"/>
      <c r="T1338" s="230"/>
      <c r="AT1338" s="231" t="s">
        <v>283</v>
      </c>
      <c r="AU1338" s="231" t="s">
        <v>84</v>
      </c>
      <c r="AV1338" s="14" t="s">
        <v>84</v>
      </c>
      <c r="AW1338" s="14" t="s">
        <v>32</v>
      </c>
      <c r="AX1338" s="14" t="s">
        <v>76</v>
      </c>
      <c r="AY1338" s="231" t="s">
        <v>272</v>
      </c>
    </row>
    <row r="1339" spans="1:65" s="14" customFormat="1" ht="11.25">
      <c r="B1339" s="221"/>
      <c r="C1339" s="222"/>
      <c r="D1339" s="212" t="s">
        <v>283</v>
      </c>
      <c r="E1339" s="223" t="s">
        <v>1</v>
      </c>
      <c r="F1339" s="224" t="s">
        <v>10032</v>
      </c>
      <c r="G1339" s="222"/>
      <c r="H1339" s="225">
        <v>380</v>
      </c>
      <c r="I1339" s="226"/>
      <c r="J1339" s="222"/>
      <c r="K1339" s="222"/>
      <c r="L1339" s="227"/>
      <c r="M1339" s="228"/>
      <c r="N1339" s="229"/>
      <c r="O1339" s="229"/>
      <c r="P1339" s="229"/>
      <c r="Q1339" s="229"/>
      <c r="R1339" s="229"/>
      <c r="S1339" s="229"/>
      <c r="T1339" s="230"/>
      <c r="AT1339" s="231" t="s">
        <v>283</v>
      </c>
      <c r="AU1339" s="231" t="s">
        <v>84</v>
      </c>
      <c r="AV1339" s="14" t="s">
        <v>84</v>
      </c>
      <c r="AW1339" s="14" t="s">
        <v>32</v>
      </c>
      <c r="AX1339" s="14" t="s">
        <v>76</v>
      </c>
      <c r="AY1339" s="231" t="s">
        <v>272</v>
      </c>
    </row>
    <row r="1340" spans="1:65" s="14" customFormat="1" ht="11.25">
      <c r="B1340" s="221"/>
      <c r="C1340" s="222"/>
      <c r="D1340" s="212" t="s">
        <v>283</v>
      </c>
      <c r="E1340" s="223" t="s">
        <v>1</v>
      </c>
      <c r="F1340" s="224" t="s">
        <v>10033</v>
      </c>
      <c r="G1340" s="222"/>
      <c r="H1340" s="225">
        <v>40</v>
      </c>
      <c r="I1340" s="226"/>
      <c r="J1340" s="222"/>
      <c r="K1340" s="222"/>
      <c r="L1340" s="227"/>
      <c r="M1340" s="228"/>
      <c r="N1340" s="229"/>
      <c r="O1340" s="229"/>
      <c r="P1340" s="229"/>
      <c r="Q1340" s="229"/>
      <c r="R1340" s="229"/>
      <c r="S1340" s="229"/>
      <c r="T1340" s="230"/>
      <c r="AT1340" s="231" t="s">
        <v>283</v>
      </c>
      <c r="AU1340" s="231" t="s">
        <v>84</v>
      </c>
      <c r="AV1340" s="14" t="s">
        <v>84</v>
      </c>
      <c r="AW1340" s="14" t="s">
        <v>32</v>
      </c>
      <c r="AX1340" s="14" t="s">
        <v>76</v>
      </c>
      <c r="AY1340" s="231" t="s">
        <v>272</v>
      </c>
    </row>
    <row r="1341" spans="1:65" s="14" customFormat="1" ht="11.25">
      <c r="B1341" s="221"/>
      <c r="C1341" s="222"/>
      <c r="D1341" s="212" t="s">
        <v>283</v>
      </c>
      <c r="E1341" s="223" t="s">
        <v>1</v>
      </c>
      <c r="F1341" s="224" t="s">
        <v>10034</v>
      </c>
      <c r="G1341" s="222"/>
      <c r="H1341" s="225">
        <v>135</v>
      </c>
      <c r="I1341" s="226"/>
      <c r="J1341" s="222"/>
      <c r="K1341" s="222"/>
      <c r="L1341" s="227"/>
      <c r="M1341" s="228"/>
      <c r="N1341" s="229"/>
      <c r="O1341" s="229"/>
      <c r="P1341" s="229"/>
      <c r="Q1341" s="229"/>
      <c r="R1341" s="229"/>
      <c r="S1341" s="229"/>
      <c r="T1341" s="230"/>
      <c r="AT1341" s="231" t="s">
        <v>283</v>
      </c>
      <c r="AU1341" s="231" t="s">
        <v>84</v>
      </c>
      <c r="AV1341" s="14" t="s">
        <v>84</v>
      </c>
      <c r="AW1341" s="14" t="s">
        <v>32</v>
      </c>
      <c r="AX1341" s="14" t="s">
        <v>76</v>
      </c>
      <c r="AY1341" s="231" t="s">
        <v>272</v>
      </c>
    </row>
    <row r="1342" spans="1:65" s="2" customFormat="1" ht="16.5" customHeight="1">
      <c r="A1342" s="34"/>
      <c r="B1342" s="35"/>
      <c r="C1342" s="192" t="s">
        <v>4799</v>
      </c>
      <c r="D1342" s="192" t="s">
        <v>274</v>
      </c>
      <c r="E1342" s="193" t="s">
        <v>10035</v>
      </c>
      <c r="F1342" s="194" t="s">
        <v>10036</v>
      </c>
      <c r="G1342" s="195" t="s">
        <v>952</v>
      </c>
      <c r="H1342" s="196">
        <v>1315</v>
      </c>
      <c r="I1342" s="197"/>
      <c r="J1342" s="198">
        <f>ROUND(I1342*H1342,2)</f>
        <v>0</v>
      </c>
      <c r="K1342" s="194" t="s">
        <v>1</v>
      </c>
      <c r="L1342" s="39"/>
      <c r="M1342" s="199" t="s">
        <v>1</v>
      </c>
      <c r="N1342" s="200" t="s">
        <v>41</v>
      </c>
      <c r="O1342" s="71"/>
      <c r="P1342" s="201">
        <f>O1342*H1342</f>
        <v>0</v>
      </c>
      <c r="Q1342" s="201">
        <v>0</v>
      </c>
      <c r="R1342" s="201">
        <f>Q1342*H1342</f>
        <v>0</v>
      </c>
      <c r="S1342" s="201">
        <v>0</v>
      </c>
      <c r="T1342" s="202">
        <f>S1342*H1342</f>
        <v>0</v>
      </c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R1342" s="203" t="s">
        <v>765</v>
      </c>
      <c r="AT1342" s="203" t="s">
        <v>274</v>
      </c>
      <c r="AU1342" s="203" t="s">
        <v>84</v>
      </c>
      <c r="AY1342" s="17" t="s">
        <v>272</v>
      </c>
      <c r="BE1342" s="204">
        <f>IF(N1342="základní",J1342,0)</f>
        <v>0</v>
      </c>
      <c r="BF1342" s="204">
        <f>IF(N1342="snížená",J1342,0)</f>
        <v>0</v>
      </c>
      <c r="BG1342" s="204">
        <f>IF(N1342="zákl. přenesená",J1342,0)</f>
        <v>0</v>
      </c>
      <c r="BH1342" s="204">
        <f>IF(N1342="sníž. přenesená",J1342,0)</f>
        <v>0</v>
      </c>
      <c r="BI1342" s="204">
        <f>IF(N1342="nulová",J1342,0)</f>
        <v>0</v>
      </c>
      <c r="BJ1342" s="17" t="s">
        <v>16</v>
      </c>
      <c r="BK1342" s="204">
        <f>ROUND(I1342*H1342,2)</f>
        <v>0</v>
      </c>
      <c r="BL1342" s="17" t="s">
        <v>765</v>
      </c>
      <c r="BM1342" s="203" t="s">
        <v>10037</v>
      </c>
    </row>
    <row r="1343" spans="1:65" s="12" customFormat="1" ht="22.9" customHeight="1">
      <c r="B1343" s="176"/>
      <c r="C1343" s="177"/>
      <c r="D1343" s="178" t="s">
        <v>75</v>
      </c>
      <c r="E1343" s="190" t="s">
        <v>10038</v>
      </c>
      <c r="F1343" s="190" t="s">
        <v>8294</v>
      </c>
      <c r="G1343" s="177"/>
      <c r="H1343" s="177"/>
      <c r="I1343" s="180"/>
      <c r="J1343" s="191">
        <f>BK1343</f>
        <v>0</v>
      </c>
      <c r="K1343" s="177"/>
      <c r="L1343" s="182"/>
      <c r="M1343" s="183"/>
      <c r="N1343" s="184"/>
      <c r="O1343" s="184"/>
      <c r="P1343" s="185">
        <f>SUM(P1344:P1527)</f>
        <v>0</v>
      </c>
      <c r="Q1343" s="184"/>
      <c r="R1343" s="185">
        <f>SUM(R1344:R1527)</f>
        <v>7.3843900000000007</v>
      </c>
      <c r="S1343" s="184"/>
      <c r="T1343" s="186">
        <f>SUM(T1344:T1527)</f>
        <v>0</v>
      </c>
      <c r="AR1343" s="187" t="s">
        <v>291</v>
      </c>
      <c r="AT1343" s="188" t="s">
        <v>75</v>
      </c>
      <c r="AU1343" s="188" t="s">
        <v>16</v>
      </c>
      <c r="AY1343" s="187" t="s">
        <v>272</v>
      </c>
      <c r="BK1343" s="189">
        <f>SUM(BK1344:BK1527)</f>
        <v>0</v>
      </c>
    </row>
    <row r="1344" spans="1:65" s="2" customFormat="1" ht="24.2" customHeight="1">
      <c r="A1344" s="34"/>
      <c r="B1344" s="35"/>
      <c r="C1344" s="232" t="s">
        <v>4803</v>
      </c>
      <c r="D1344" s="232" t="s">
        <v>394</v>
      </c>
      <c r="E1344" s="233" t="s">
        <v>10039</v>
      </c>
      <c r="F1344" s="234" t="s">
        <v>10040</v>
      </c>
      <c r="G1344" s="235" t="s">
        <v>185</v>
      </c>
      <c r="H1344" s="236">
        <v>3400</v>
      </c>
      <c r="I1344" s="237"/>
      <c r="J1344" s="238">
        <f>ROUND(I1344*H1344,2)</f>
        <v>0</v>
      </c>
      <c r="K1344" s="234" t="s">
        <v>278</v>
      </c>
      <c r="L1344" s="239"/>
      <c r="M1344" s="240" t="s">
        <v>1</v>
      </c>
      <c r="N1344" s="241" t="s">
        <v>41</v>
      </c>
      <c r="O1344" s="71"/>
      <c r="P1344" s="201">
        <f>O1344*H1344</f>
        <v>0</v>
      </c>
      <c r="Q1344" s="201">
        <v>5.0000000000000002E-5</v>
      </c>
      <c r="R1344" s="201">
        <f>Q1344*H1344</f>
        <v>0.17</v>
      </c>
      <c r="S1344" s="201">
        <v>0</v>
      </c>
      <c r="T1344" s="202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203" t="s">
        <v>313</v>
      </c>
      <c r="AT1344" s="203" t="s">
        <v>394</v>
      </c>
      <c r="AU1344" s="203" t="s">
        <v>84</v>
      </c>
      <c r="AY1344" s="17" t="s">
        <v>272</v>
      </c>
      <c r="BE1344" s="204">
        <f>IF(N1344="základní",J1344,0)</f>
        <v>0</v>
      </c>
      <c r="BF1344" s="204">
        <f>IF(N1344="snížená",J1344,0)</f>
        <v>0</v>
      </c>
      <c r="BG1344" s="204">
        <f>IF(N1344="zákl. přenesená",J1344,0)</f>
        <v>0</v>
      </c>
      <c r="BH1344" s="204">
        <f>IF(N1344="sníž. přenesená",J1344,0)</f>
        <v>0</v>
      </c>
      <c r="BI1344" s="204">
        <f>IF(N1344="nulová",J1344,0)</f>
        <v>0</v>
      </c>
      <c r="BJ1344" s="17" t="s">
        <v>16</v>
      </c>
      <c r="BK1344" s="204">
        <f>ROUND(I1344*H1344,2)</f>
        <v>0</v>
      </c>
      <c r="BL1344" s="17" t="s">
        <v>279</v>
      </c>
      <c r="BM1344" s="203" t="s">
        <v>10041</v>
      </c>
    </row>
    <row r="1345" spans="1:65" s="13" customFormat="1" ht="11.25">
      <c r="B1345" s="210"/>
      <c r="C1345" s="211"/>
      <c r="D1345" s="212" t="s">
        <v>283</v>
      </c>
      <c r="E1345" s="213" t="s">
        <v>1</v>
      </c>
      <c r="F1345" s="214" t="s">
        <v>9846</v>
      </c>
      <c r="G1345" s="211"/>
      <c r="H1345" s="213" t="s">
        <v>1</v>
      </c>
      <c r="I1345" s="215"/>
      <c r="J1345" s="211"/>
      <c r="K1345" s="211"/>
      <c r="L1345" s="216"/>
      <c r="M1345" s="217"/>
      <c r="N1345" s="218"/>
      <c r="O1345" s="218"/>
      <c r="P1345" s="218"/>
      <c r="Q1345" s="218"/>
      <c r="R1345" s="218"/>
      <c r="S1345" s="218"/>
      <c r="T1345" s="219"/>
      <c r="AT1345" s="220" t="s">
        <v>283</v>
      </c>
      <c r="AU1345" s="220" t="s">
        <v>84</v>
      </c>
      <c r="AV1345" s="13" t="s">
        <v>16</v>
      </c>
      <c r="AW1345" s="13" t="s">
        <v>32</v>
      </c>
      <c r="AX1345" s="13" t="s">
        <v>76</v>
      </c>
      <c r="AY1345" s="220" t="s">
        <v>272</v>
      </c>
    </row>
    <row r="1346" spans="1:65" s="14" customFormat="1" ht="11.25">
      <c r="B1346" s="221"/>
      <c r="C1346" s="222"/>
      <c r="D1346" s="212" t="s">
        <v>283</v>
      </c>
      <c r="E1346" s="223" t="s">
        <v>1</v>
      </c>
      <c r="F1346" s="224" t="s">
        <v>10042</v>
      </c>
      <c r="G1346" s="222"/>
      <c r="H1346" s="225">
        <v>915</v>
      </c>
      <c r="I1346" s="226"/>
      <c r="J1346" s="222"/>
      <c r="K1346" s="222"/>
      <c r="L1346" s="227"/>
      <c r="M1346" s="228"/>
      <c r="N1346" s="229"/>
      <c r="O1346" s="229"/>
      <c r="P1346" s="229"/>
      <c r="Q1346" s="229"/>
      <c r="R1346" s="229"/>
      <c r="S1346" s="229"/>
      <c r="T1346" s="230"/>
      <c r="AT1346" s="231" t="s">
        <v>283</v>
      </c>
      <c r="AU1346" s="231" t="s">
        <v>84</v>
      </c>
      <c r="AV1346" s="14" t="s">
        <v>84</v>
      </c>
      <c r="AW1346" s="14" t="s">
        <v>32</v>
      </c>
      <c r="AX1346" s="14" t="s">
        <v>76</v>
      </c>
      <c r="AY1346" s="231" t="s">
        <v>272</v>
      </c>
    </row>
    <row r="1347" spans="1:65" s="14" customFormat="1" ht="11.25">
      <c r="B1347" s="221"/>
      <c r="C1347" s="222"/>
      <c r="D1347" s="212" t="s">
        <v>283</v>
      </c>
      <c r="E1347" s="223" t="s">
        <v>1</v>
      </c>
      <c r="F1347" s="224" t="s">
        <v>10043</v>
      </c>
      <c r="G1347" s="222"/>
      <c r="H1347" s="225">
        <v>1470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84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4" customFormat="1" ht="11.25">
      <c r="B1348" s="221"/>
      <c r="C1348" s="222"/>
      <c r="D1348" s="212" t="s">
        <v>283</v>
      </c>
      <c r="E1348" s="223" t="s">
        <v>1</v>
      </c>
      <c r="F1348" s="224" t="s">
        <v>10044</v>
      </c>
      <c r="G1348" s="222"/>
      <c r="H1348" s="225">
        <v>660</v>
      </c>
      <c r="I1348" s="226"/>
      <c r="J1348" s="222"/>
      <c r="K1348" s="222"/>
      <c r="L1348" s="227"/>
      <c r="M1348" s="228"/>
      <c r="N1348" s="229"/>
      <c r="O1348" s="229"/>
      <c r="P1348" s="229"/>
      <c r="Q1348" s="229"/>
      <c r="R1348" s="229"/>
      <c r="S1348" s="229"/>
      <c r="T1348" s="230"/>
      <c r="AT1348" s="231" t="s">
        <v>283</v>
      </c>
      <c r="AU1348" s="231" t="s">
        <v>84</v>
      </c>
      <c r="AV1348" s="14" t="s">
        <v>84</v>
      </c>
      <c r="AW1348" s="14" t="s">
        <v>32</v>
      </c>
      <c r="AX1348" s="14" t="s">
        <v>76</v>
      </c>
      <c r="AY1348" s="231" t="s">
        <v>272</v>
      </c>
    </row>
    <row r="1349" spans="1:65" s="14" customFormat="1" ht="11.25">
      <c r="B1349" s="221"/>
      <c r="C1349" s="222"/>
      <c r="D1349" s="212" t="s">
        <v>283</v>
      </c>
      <c r="E1349" s="223" t="s">
        <v>1</v>
      </c>
      <c r="F1349" s="224" t="s">
        <v>10045</v>
      </c>
      <c r="G1349" s="222"/>
      <c r="H1349" s="225">
        <v>355</v>
      </c>
      <c r="I1349" s="226"/>
      <c r="J1349" s="222"/>
      <c r="K1349" s="222"/>
      <c r="L1349" s="227"/>
      <c r="M1349" s="228"/>
      <c r="N1349" s="229"/>
      <c r="O1349" s="229"/>
      <c r="P1349" s="229"/>
      <c r="Q1349" s="229"/>
      <c r="R1349" s="229"/>
      <c r="S1349" s="229"/>
      <c r="T1349" s="230"/>
      <c r="AT1349" s="231" t="s">
        <v>283</v>
      </c>
      <c r="AU1349" s="231" t="s">
        <v>84</v>
      </c>
      <c r="AV1349" s="14" t="s">
        <v>84</v>
      </c>
      <c r="AW1349" s="14" t="s">
        <v>32</v>
      </c>
      <c r="AX1349" s="14" t="s">
        <v>76</v>
      </c>
      <c r="AY1349" s="231" t="s">
        <v>272</v>
      </c>
    </row>
    <row r="1350" spans="1:65" s="2" customFormat="1" ht="24.2" customHeight="1">
      <c r="A1350" s="34"/>
      <c r="B1350" s="35"/>
      <c r="C1350" s="232" t="s">
        <v>4807</v>
      </c>
      <c r="D1350" s="232" t="s">
        <v>394</v>
      </c>
      <c r="E1350" s="233" t="s">
        <v>10046</v>
      </c>
      <c r="F1350" s="234" t="s">
        <v>10047</v>
      </c>
      <c r="G1350" s="235" t="s">
        <v>185</v>
      </c>
      <c r="H1350" s="236">
        <v>4400</v>
      </c>
      <c r="I1350" s="237"/>
      <c r="J1350" s="238">
        <f>ROUND(I1350*H1350,2)</f>
        <v>0</v>
      </c>
      <c r="K1350" s="234" t="s">
        <v>278</v>
      </c>
      <c r="L1350" s="239"/>
      <c r="M1350" s="240" t="s">
        <v>1</v>
      </c>
      <c r="N1350" s="241" t="s">
        <v>41</v>
      </c>
      <c r="O1350" s="71"/>
      <c r="P1350" s="201">
        <f>O1350*H1350</f>
        <v>0</v>
      </c>
      <c r="Q1350" s="201">
        <v>9.0000000000000006E-5</v>
      </c>
      <c r="R1350" s="201">
        <f>Q1350*H1350</f>
        <v>0.39600000000000002</v>
      </c>
      <c r="S1350" s="201">
        <v>0</v>
      </c>
      <c r="T1350" s="202">
        <f>S1350*H1350</f>
        <v>0</v>
      </c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R1350" s="203" t="s">
        <v>313</v>
      </c>
      <c r="AT1350" s="203" t="s">
        <v>394</v>
      </c>
      <c r="AU1350" s="203" t="s">
        <v>84</v>
      </c>
      <c r="AY1350" s="17" t="s">
        <v>272</v>
      </c>
      <c r="BE1350" s="204">
        <f>IF(N1350="základní",J1350,0)</f>
        <v>0</v>
      </c>
      <c r="BF1350" s="204">
        <f>IF(N1350="snížená",J1350,0)</f>
        <v>0</v>
      </c>
      <c r="BG1350" s="204">
        <f>IF(N1350="zákl. přenesená",J1350,0)</f>
        <v>0</v>
      </c>
      <c r="BH1350" s="204">
        <f>IF(N1350="sníž. přenesená",J1350,0)</f>
        <v>0</v>
      </c>
      <c r="BI1350" s="204">
        <f>IF(N1350="nulová",J1350,0)</f>
        <v>0</v>
      </c>
      <c r="BJ1350" s="17" t="s">
        <v>16</v>
      </c>
      <c r="BK1350" s="204">
        <f>ROUND(I1350*H1350,2)</f>
        <v>0</v>
      </c>
      <c r="BL1350" s="17" t="s">
        <v>279</v>
      </c>
      <c r="BM1350" s="203" t="s">
        <v>10048</v>
      </c>
    </row>
    <row r="1351" spans="1:65" s="13" customFormat="1" ht="11.25">
      <c r="B1351" s="210"/>
      <c r="C1351" s="211"/>
      <c r="D1351" s="212" t="s">
        <v>283</v>
      </c>
      <c r="E1351" s="213" t="s">
        <v>1</v>
      </c>
      <c r="F1351" s="214" t="s">
        <v>9846</v>
      </c>
      <c r="G1351" s="211"/>
      <c r="H1351" s="213" t="s">
        <v>1</v>
      </c>
      <c r="I1351" s="215"/>
      <c r="J1351" s="211"/>
      <c r="K1351" s="211"/>
      <c r="L1351" s="216"/>
      <c r="M1351" s="217"/>
      <c r="N1351" s="218"/>
      <c r="O1351" s="218"/>
      <c r="P1351" s="218"/>
      <c r="Q1351" s="218"/>
      <c r="R1351" s="218"/>
      <c r="S1351" s="218"/>
      <c r="T1351" s="219"/>
      <c r="AT1351" s="220" t="s">
        <v>283</v>
      </c>
      <c r="AU1351" s="220" t="s">
        <v>84</v>
      </c>
      <c r="AV1351" s="13" t="s">
        <v>16</v>
      </c>
      <c r="AW1351" s="13" t="s">
        <v>32</v>
      </c>
      <c r="AX1351" s="13" t="s">
        <v>76</v>
      </c>
      <c r="AY1351" s="220" t="s">
        <v>272</v>
      </c>
    </row>
    <row r="1352" spans="1:65" s="14" customFormat="1" ht="11.25">
      <c r="B1352" s="221"/>
      <c r="C1352" s="222"/>
      <c r="D1352" s="212" t="s">
        <v>283</v>
      </c>
      <c r="E1352" s="223" t="s">
        <v>1</v>
      </c>
      <c r="F1352" s="224" t="s">
        <v>10049</v>
      </c>
      <c r="G1352" s="222"/>
      <c r="H1352" s="225">
        <v>1365</v>
      </c>
      <c r="I1352" s="226"/>
      <c r="J1352" s="222"/>
      <c r="K1352" s="222"/>
      <c r="L1352" s="227"/>
      <c r="M1352" s="228"/>
      <c r="N1352" s="229"/>
      <c r="O1352" s="229"/>
      <c r="P1352" s="229"/>
      <c r="Q1352" s="229"/>
      <c r="R1352" s="229"/>
      <c r="S1352" s="229"/>
      <c r="T1352" s="230"/>
      <c r="AT1352" s="231" t="s">
        <v>283</v>
      </c>
      <c r="AU1352" s="231" t="s">
        <v>84</v>
      </c>
      <c r="AV1352" s="14" t="s">
        <v>84</v>
      </c>
      <c r="AW1352" s="14" t="s">
        <v>32</v>
      </c>
      <c r="AX1352" s="14" t="s">
        <v>76</v>
      </c>
      <c r="AY1352" s="231" t="s">
        <v>272</v>
      </c>
    </row>
    <row r="1353" spans="1:65" s="14" customFormat="1" ht="11.25">
      <c r="B1353" s="221"/>
      <c r="C1353" s="222"/>
      <c r="D1353" s="212" t="s">
        <v>283</v>
      </c>
      <c r="E1353" s="223" t="s">
        <v>1</v>
      </c>
      <c r="F1353" s="224" t="s">
        <v>10050</v>
      </c>
      <c r="G1353" s="222"/>
      <c r="H1353" s="225">
        <v>1390</v>
      </c>
      <c r="I1353" s="226"/>
      <c r="J1353" s="222"/>
      <c r="K1353" s="222"/>
      <c r="L1353" s="227"/>
      <c r="M1353" s="228"/>
      <c r="N1353" s="229"/>
      <c r="O1353" s="229"/>
      <c r="P1353" s="229"/>
      <c r="Q1353" s="229"/>
      <c r="R1353" s="229"/>
      <c r="S1353" s="229"/>
      <c r="T1353" s="230"/>
      <c r="AT1353" s="231" t="s">
        <v>283</v>
      </c>
      <c r="AU1353" s="231" t="s">
        <v>84</v>
      </c>
      <c r="AV1353" s="14" t="s">
        <v>84</v>
      </c>
      <c r="AW1353" s="14" t="s">
        <v>32</v>
      </c>
      <c r="AX1353" s="14" t="s">
        <v>76</v>
      </c>
      <c r="AY1353" s="231" t="s">
        <v>272</v>
      </c>
    </row>
    <row r="1354" spans="1:65" s="14" customFormat="1" ht="11.25">
      <c r="B1354" s="221"/>
      <c r="C1354" s="222"/>
      <c r="D1354" s="212" t="s">
        <v>283</v>
      </c>
      <c r="E1354" s="223" t="s">
        <v>1</v>
      </c>
      <c r="F1354" s="224" t="s">
        <v>10051</v>
      </c>
      <c r="G1354" s="222"/>
      <c r="H1354" s="225">
        <v>925</v>
      </c>
      <c r="I1354" s="226"/>
      <c r="J1354" s="222"/>
      <c r="K1354" s="222"/>
      <c r="L1354" s="227"/>
      <c r="M1354" s="228"/>
      <c r="N1354" s="229"/>
      <c r="O1354" s="229"/>
      <c r="P1354" s="229"/>
      <c r="Q1354" s="229"/>
      <c r="R1354" s="229"/>
      <c r="S1354" s="229"/>
      <c r="T1354" s="230"/>
      <c r="AT1354" s="231" t="s">
        <v>283</v>
      </c>
      <c r="AU1354" s="231" t="s">
        <v>84</v>
      </c>
      <c r="AV1354" s="14" t="s">
        <v>84</v>
      </c>
      <c r="AW1354" s="14" t="s">
        <v>32</v>
      </c>
      <c r="AX1354" s="14" t="s">
        <v>76</v>
      </c>
      <c r="AY1354" s="231" t="s">
        <v>272</v>
      </c>
    </row>
    <row r="1355" spans="1:65" s="14" customFormat="1" ht="11.25">
      <c r="B1355" s="221"/>
      <c r="C1355" s="222"/>
      <c r="D1355" s="212" t="s">
        <v>283</v>
      </c>
      <c r="E1355" s="223" t="s">
        <v>1</v>
      </c>
      <c r="F1355" s="224" t="s">
        <v>10052</v>
      </c>
      <c r="G1355" s="222"/>
      <c r="H1355" s="225">
        <v>720</v>
      </c>
      <c r="I1355" s="226"/>
      <c r="J1355" s="222"/>
      <c r="K1355" s="222"/>
      <c r="L1355" s="227"/>
      <c r="M1355" s="228"/>
      <c r="N1355" s="229"/>
      <c r="O1355" s="229"/>
      <c r="P1355" s="229"/>
      <c r="Q1355" s="229"/>
      <c r="R1355" s="229"/>
      <c r="S1355" s="229"/>
      <c r="T1355" s="230"/>
      <c r="AT1355" s="231" t="s">
        <v>283</v>
      </c>
      <c r="AU1355" s="231" t="s">
        <v>84</v>
      </c>
      <c r="AV1355" s="14" t="s">
        <v>84</v>
      </c>
      <c r="AW1355" s="14" t="s">
        <v>32</v>
      </c>
      <c r="AX1355" s="14" t="s">
        <v>76</v>
      </c>
      <c r="AY1355" s="231" t="s">
        <v>272</v>
      </c>
    </row>
    <row r="1356" spans="1:65" s="2" customFormat="1" ht="24.2" customHeight="1">
      <c r="A1356" s="34"/>
      <c r="B1356" s="35"/>
      <c r="C1356" s="232" t="s">
        <v>4811</v>
      </c>
      <c r="D1356" s="232" t="s">
        <v>394</v>
      </c>
      <c r="E1356" s="233" t="s">
        <v>10053</v>
      </c>
      <c r="F1356" s="234" t="s">
        <v>10054</v>
      </c>
      <c r="G1356" s="235" t="s">
        <v>185</v>
      </c>
      <c r="H1356" s="236">
        <v>1600</v>
      </c>
      <c r="I1356" s="237"/>
      <c r="J1356" s="238">
        <f>ROUND(I1356*H1356,2)</f>
        <v>0</v>
      </c>
      <c r="K1356" s="234" t="s">
        <v>278</v>
      </c>
      <c r="L1356" s="239"/>
      <c r="M1356" s="240" t="s">
        <v>1</v>
      </c>
      <c r="N1356" s="241" t="s">
        <v>41</v>
      </c>
      <c r="O1356" s="71"/>
      <c r="P1356" s="201">
        <f>O1356*H1356</f>
        <v>0</v>
      </c>
      <c r="Q1356" s="201">
        <v>2.2000000000000001E-4</v>
      </c>
      <c r="R1356" s="201">
        <f>Q1356*H1356</f>
        <v>0.35200000000000004</v>
      </c>
      <c r="S1356" s="201">
        <v>0</v>
      </c>
      <c r="T1356" s="202">
        <f>S1356*H1356</f>
        <v>0</v>
      </c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R1356" s="203" t="s">
        <v>313</v>
      </c>
      <c r="AT1356" s="203" t="s">
        <v>394</v>
      </c>
      <c r="AU1356" s="203" t="s">
        <v>84</v>
      </c>
      <c r="AY1356" s="17" t="s">
        <v>272</v>
      </c>
      <c r="BE1356" s="204">
        <f>IF(N1356="základní",J1356,0)</f>
        <v>0</v>
      </c>
      <c r="BF1356" s="204">
        <f>IF(N1356="snížená",J1356,0)</f>
        <v>0</v>
      </c>
      <c r="BG1356" s="204">
        <f>IF(N1356="zákl. přenesená",J1356,0)</f>
        <v>0</v>
      </c>
      <c r="BH1356" s="204">
        <f>IF(N1356="sníž. přenesená",J1356,0)</f>
        <v>0</v>
      </c>
      <c r="BI1356" s="204">
        <f>IF(N1356="nulová",J1356,0)</f>
        <v>0</v>
      </c>
      <c r="BJ1356" s="17" t="s">
        <v>16</v>
      </c>
      <c r="BK1356" s="204">
        <f>ROUND(I1356*H1356,2)</f>
        <v>0</v>
      </c>
      <c r="BL1356" s="17" t="s">
        <v>279</v>
      </c>
      <c r="BM1356" s="203" t="s">
        <v>10055</v>
      </c>
    </row>
    <row r="1357" spans="1:65" s="13" customFormat="1" ht="11.25">
      <c r="B1357" s="210"/>
      <c r="C1357" s="211"/>
      <c r="D1357" s="212" t="s">
        <v>283</v>
      </c>
      <c r="E1357" s="213" t="s">
        <v>1</v>
      </c>
      <c r="F1357" s="214" t="s">
        <v>9846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84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4" customFormat="1" ht="22.5">
      <c r="B1358" s="221"/>
      <c r="C1358" s="222"/>
      <c r="D1358" s="212" t="s">
        <v>283</v>
      </c>
      <c r="E1358" s="223" t="s">
        <v>1</v>
      </c>
      <c r="F1358" s="224" t="s">
        <v>10056</v>
      </c>
      <c r="G1358" s="222"/>
      <c r="H1358" s="225">
        <v>1157</v>
      </c>
      <c r="I1358" s="226"/>
      <c r="J1358" s="222"/>
      <c r="K1358" s="222"/>
      <c r="L1358" s="227"/>
      <c r="M1358" s="228"/>
      <c r="N1358" s="229"/>
      <c r="O1358" s="229"/>
      <c r="P1358" s="229"/>
      <c r="Q1358" s="229"/>
      <c r="R1358" s="229"/>
      <c r="S1358" s="229"/>
      <c r="T1358" s="230"/>
      <c r="AT1358" s="231" t="s">
        <v>283</v>
      </c>
      <c r="AU1358" s="231" t="s">
        <v>84</v>
      </c>
      <c r="AV1358" s="14" t="s">
        <v>84</v>
      </c>
      <c r="AW1358" s="14" t="s">
        <v>32</v>
      </c>
      <c r="AX1358" s="14" t="s">
        <v>76</v>
      </c>
      <c r="AY1358" s="231" t="s">
        <v>272</v>
      </c>
    </row>
    <row r="1359" spans="1:65" s="14" customFormat="1" ht="11.25">
      <c r="B1359" s="221"/>
      <c r="C1359" s="222"/>
      <c r="D1359" s="212" t="s">
        <v>283</v>
      </c>
      <c r="E1359" s="223" t="s">
        <v>1</v>
      </c>
      <c r="F1359" s="224" t="s">
        <v>10057</v>
      </c>
      <c r="G1359" s="222"/>
      <c r="H1359" s="225">
        <v>40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84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4" customFormat="1" ht="11.25">
      <c r="B1360" s="221"/>
      <c r="C1360" s="222"/>
      <c r="D1360" s="212" t="s">
        <v>283</v>
      </c>
      <c r="E1360" s="223" t="s">
        <v>1</v>
      </c>
      <c r="F1360" s="224" t="s">
        <v>10058</v>
      </c>
      <c r="G1360" s="222"/>
      <c r="H1360" s="225">
        <v>60</v>
      </c>
      <c r="I1360" s="226"/>
      <c r="J1360" s="222"/>
      <c r="K1360" s="222"/>
      <c r="L1360" s="227"/>
      <c r="M1360" s="228"/>
      <c r="N1360" s="229"/>
      <c r="O1360" s="229"/>
      <c r="P1360" s="229"/>
      <c r="Q1360" s="229"/>
      <c r="R1360" s="229"/>
      <c r="S1360" s="229"/>
      <c r="T1360" s="230"/>
      <c r="AT1360" s="231" t="s">
        <v>283</v>
      </c>
      <c r="AU1360" s="231" t="s">
        <v>84</v>
      </c>
      <c r="AV1360" s="14" t="s">
        <v>84</v>
      </c>
      <c r="AW1360" s="14" t="s">
        <v>32</v>
      </c>
      <c r="AX1360" s="14" t="s">
        <v>76</v>
      </c>
      <c r="AY1360" s="231" t="s">
        <v>272</v>
      </c>
    </row>
    <row r="1361" spans="1:65" s="14" customFormat="1" ht="11.25">
      <c r="B1361" s="221"/>
      <c r="C1361" s="222"/>
      <c r="D1361" s="212" t="s">
        <v>283</v>
      </c>
      <c r="E1361" s="223" t="s">
        <v>1</v>
      </c>
      <c r="F1361" s="224" t="s">
        <v>10059</v>
      </c>
      <c r="G1361" s="222"/>
      <c r="H1361" s="225">
        <v>80</v>
      </c>
      <c r="I1361" s="226"/>
      <c r="J1361" s="222"/>
      <c r="K1361" s="222"/>
      <c r="L1361" s="227"/>
      <c r="M1361" s="228"/>
      <c r="N1361" s="229"/>
      <c r="O1361" s="229"/>
      <c r="P1361" s="229"/>
      <c r="Q1361" s="229"/>
      <c r="R1361" s="229"/>
      <c r="S1361" s="229"/>
      <c r="T1361" s="230"/>
      <c r="AT1361" s="231" t="s">
        <v>283</v>
      </c>
      <c r="AU1361" s="231" t="s">
        <v>84</v>
      </c>
      <c r="AV1361" s="14" t="s">
        <v>84</v>
      </c>
      <c r="AW1361" s="14" t="s">
        <v>32</v>
      </c>
      <c r="AX1361" s="14" t="s">
        <v>76</v>
      </c>
      <c r="AY1361" s="231" t="s">
        <v>272</v>
      </c>
    </row>
    <row r="1362" spans="1:65" s="14" customFormat="1" ht="11.25">
      <c r="B1362" s="221"/>
      <c r="C1362" s="222"/>
      <c r="D1362" s="212" t="s">
        <v>283</v>
      </c>
      <c r="E1362" s="223" t="s">
        <v>1</v>
      </c>
      <c r="F1362" s="224" t="s">
        <v>10060</v>
      </c>
      <c r="G1362" s="222"/>
      <c r="H1362" s="225">
        <v>263</v>
      </c>
      <c r="I1362" s="226"/>
      <c r="J1362" s="222"/>
      <c r="K1362" s="222"/>
      <c r="L1362" s="227"/>
      <c r="M1362" s="228"/>
      <c r="N1362" s="229"/>
      <c r="O1362" s="229"/>
      <c r="P1362" s="229"/>
      <c r="Q1362" s="229"/>
      <c r="R1362" s="229"/>
      <c r="S1362" s="229"/>
      <c r="T1362" s="230"/>
      <c r="AT1362" s="231" t="s">
        <v>283</v>
      </c>
      <c r="AU1362" s="231" t="s">
        <v>84</v>
      </c>
      <c r="AV1362" s="14" t="s">
        <v>84</v>
      </c>
      <c r="AW1362" s="14" t="s">
        <v>32</v>
      </c>
      <c r="AX1362" s="14" t="s">
        <v>76</v>
      </c>
      <c r="AY1362" s="231" t="s">
        <v>272</v>
      </c>
    </row>
    <row r="1363" spans="1:65" s="2" customFormat="1" ht="33" customHeight="1">
      <c r="A1363" s="34"/>
      <c r="B1363" s="35"/>
      <c r="C1363" s="192" t="s">
        <v>4821</v>
      </c>
      <c r="D1363" s="192" t="s">
        <v>274</v>
      </c>
      <c r="E1363" s="193" t="s">
        <v>10061</v>
      </c>
      <c r="F1363" s="194" t="s">
        <v>10062</v>
      </c>
      <c r="G1363" s="195" t="s">
        <v>185</v>
      </c>
      <c r="H1363" s="196">
        <v>9400</v>
      </c>
      <c r="I1363" s="197"/>
      <c r="J1363" s="198">
        <f>ROUND(I1363*H1363,2)</f>
        <v>0</v>
      </c>
      <c r="K1363" s="194" t="s">
        <v>278</v>
      </c>
      <c r="L1363" s="39"/>
      <c r="M1363" s="199" t="s">
        <v>1</v>
      </c>
      <c r="N1363" s="200" t="s">
        <v>41</v>
      </c>
      <c r="O1363" s="71"/>
      <c r="P1363" s="201">
        <f>O1363*H1363</f>
        <v>0</v>
      </c>
      <c r="Q1363" s="201">
        <v>0</v>
      </c>
      <c r="R1363" s="201">
        <f>Q1363*H1363</f>
        <v>0</v>
      </c>
      <c r="S1363" s="201">
        <v>0</v>
      </c>
      <c r="T1363" s="202">
        <f>S1363*H1363</f>
        <v>0</v>
      </c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R1363" s="203" t="s">
        <v>358</v>
      </c>
      <c r="AT1363" s="203" t="s">
        <v>274</v>
      </c>
      <c r="AU1363" s="203" t="s">
        <v>84</v>
      </c>
      <c r="AY1363" s="17" t="s">
        <v>272</v>
      </c>
      <c r="BE1363" s="204">
        <f>IF(N1363="základní",J1363,0)</f>
        <v>0</v>
      </c>
      <c r="BF1363" s="204">
        <f>IF(N1363="snížená",J1363,0)</f>
        <v>0</v>
      </c>
      <c r="BG1363" s="204">
        <f>IF(N1363="zákl. přenesená",J1363,0)</f>
        <v>0</v>
      </c>
      <c r="BH1363" s="204">
        <f>IF(N1363="sníž. přenesená",J1363,0)</f>
        <v>0</v>
      </c>
      <c r="BI1363" s="204">
        <f>IF(N1363="nulová",J1363,0)</f>
        <v>0</v>
      </c>
      <c r="BJ1363" s="17" t="s">
        <v>16</v>
      </c>
      <c r="BK1363" s="204">
        <f>ROUND(I1363*H1363,2)</f>
        <v>0</v>
      </c>
      <c r="BL1363" s="17" t="s">
        <v>358</v>
      </c>
      <c r="BM1363" s="203" t="s">
        <v>10063</v>
      </c>
    </row>
    <row r="1364" spans="1:65" s="2" customFormat="1" ht="11.25">
      <c r="A1364" s="34"/>
      <c r="B1364" s="35"/>
      <c r="C1364" s="36"/>
      <c r="D1364" s="205" t="s">
        <v>281</v>
      </c>
      <c r="E1364" s="36"/>
      <c r="F1364" s="206" t="s">
        <v>10064</v>
      </c>
      <c r="G1364" s="36"/>
      <c r="H1364" s="36"/>
      <c r="I1364" s="207"/>
      <c r="J1364" s="36"/>
      <c r="K1364" s="36"/>
      <c r="L1364" s="39"/>
      <c r="M1364" s="208"/>
      <c r="N1364" s="209"/>
      <c r="O1364" s="71"/>
      <c r="P1364" s="71"/>
      <c r="Q1364" s="71"/>
      <c r="R1364" s="71"/>
      <c r="S1364" s="71"/>
      <c r="T1364" s="72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T1364" s="17" t="s">
        <v>281</v>
      </c>
      <c r="AU1364" s="17" t="s">
        <v>84</v>
      </c>
    </row>
    <row r="1365" spans="1:65" s="2" customFormat="1" ht="24.2" customHeight="1">
      <c r="A1365" s="34"/>
      <c r="B1365" s="35"/>
      <c r="C1365" s="232" t="s">
        <v>4827</v>
      </c>
      <c r="D1365" s="232" t="s">
        <v>394</v>
      </c>
      <c r="E1365" s="233" t="s">
        <v>10065</v>
      </c>
      <c r="F1365" s="234" t="s">
        <v>10066</v>
      </c>
      <c r="G1365" s="235" t="s">
        <v>185</v>
      </c>
      <c r="H1365" s="236">
        <v>790</v>
      </c>
      <c r="I1365" s="237"/>
      <c r="J1365" s="238">
        <f>ROUND(I1365*H1365,2)</f>
        <v>0</v>
      </c>
      <c r="K1365" s="234" t="s">
        <v>278</v>
      </c>
      <c r="L1365" s="239"/>
      <c r="M1365" s="240" t="s">
        <v>1</v>
      </c>
      <c r="N1365" s="241" t="s">
        <v>41</v>
      </c>
      <c r="O1365" s="71"/>
      <c r="P1365" s="201">
        <f>O1365*H1365</f>
        <v>0</v>
      </c>
      <c r="Q1365" s="201">
        <v>3.4000000000000002E-4</v>
      </c>
      <c r="R1365" s="201">
        <f>Q1365*H1365</f>
        <v>0.26860000000000001</v>
      </c>
      <c r="S1365" s="201">
        <v>0</v>
      </c>
      <c r="T1365" s="202">
        <f>S1365*H1365</f>
        <v>0</v>
      </c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R1365" s="203" t="s">
        <v>313</v>
      </c>
      <c r="AT1365" s="203" t="s">
        <v>394</v>
      </c>
      <c r="AU1365" s="203" t="s">
        <v>84</v>
      </c>
      <c r="AY1365" s="17" t="s">
        <v>272</v>
      </c>
      <c r="BE1365" s="204">
        <f>IF(N1365="základní",J1365,0)</f>
        <v>0</v>
      </c>
      <c r="BF1365" s="204">
        <f>IF(N1365="snížená",J1365,0)</f>
        <v>0</v>
      </c>
      <c r="BG1365" s="204">
        <f>IF(N1365="zákl. přenesená",J1365,0)</f>
        <v>0</v>
      </c>
      <c r="BH1365" s="204">
        <f>IF(N1365="sníž. přenesená",J1365,0)</f>
        <v>0</v>
      </c>
      <c r="BI1365" s="204">
        <f>IF(N1365="nulová",J1365,0)</f>
        <v>0</v>
      </c>
      <c r="BJ1365" s="17" t="s">
        <v>16</v>
      </c>
      <c r="BK1365" s="204">
        <f>ROUND(I1365*H1365,2)</f>
        <v>0</v>
      </c>
      <c r="BL1365" s="17" t="s">
        <v>279</v>
      </c>
      <c r="BM1365" s="203" t="s">
        <v>10067</v>
      </c>
    </row>
    <row r="1366" spans="1:65" s="13" customFormat="1" ht="11.25">
      <c r="B1366" s="210"/>
      <c r="C1366" s="211"/>
      <c r="D1366" s="212" t="s">
        <v>283</v>
      </c>
      <c r="E1366" s="213" t="s">
        <v>1</v>
      </c>
      <c r="F1366" s="214" t="s">
        <v>9846</v>
      </c>
      <c r="G1366" s="211"/>
      <c r="H1366" s="213" t="s">
        <v>1</v>
      </c>
      <c r="I1366" s="215"/>
      <c r="J1366" s="211"/>
      <c r="K1366" s="211"/>
      <c r="L1366" s="216"/>
      <c r="M1366" s="217"/>
      <c r="N1366" s="218"/>
      <c r="O1366" s="218"/>
      <c r="P1366" s="218"/>
      <c r="Q1366" s="218"/>
      <c r="R1366" s="218"/>
      <c r="S1366" s="218"/>
      <c r="T1366" s="219"/>
      <c r="AT1366" s="220" t="s">
        <v>283</v>
      </c>
      <c r="AU1366" s="220" t="s">
        <v>84</v>
      </c>
      <c r="AV1366" s="13" t="s">
        <v>16</v>
      </c>
      <c r="AW1366" s="13" t="s">
        <v>32</v>
      </c>
      <c r="AX1366" s="13" t="s">
        <v>76</v>
      </c>
      <c r="AY1366" s="220" t="s">
        <v>272</v>
      </c>
    </row>
    <row r="1367" spans="1:65" s="14" customFormat="1" ht="11.25">
      <c r="B1367" s="221"/>
      <c r="C1367" s="222"/>
      <c r="D1367" s="212" t="s">
        <v>283</v>
      </c>
      <c r="E1367" s="223" t="s">
        <v>1</v>
      </c>
      <c r="F1367" s="224" t="s">
        <v>10068</v>
      </c>
      <c r="G1367" s="222"/>
      <c r="H1367" s="225">
        <v>350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AT1367" s="231" t="s">
        <v>283</v>
      </c>
      <c r="AU1367" s="231" t="s">
        <v>84</v>
      </c>
      <c r="AV1367" s="14" t="s">
        <v>84</v>
      </c>
      <c r="AW1367" s="14" t="s">
        <v>32</v>
      </c>
      <c r="AX1367" s="14" t="s">
        <v>76</v>
      </c>
      <c r="AY1367" s="231" t="s">
        <v>272</v>
      </c>
    </row>
    <row r="1368" spans="1:65" s="14" customFormat="1" ht="11.25">
      <c r="B1368" s="221"/>
      <c r="C1368" s="222"/>
      <c r="D1368" s="212" t="s">
        <v>283</v>
      </c>
      <c r="E1368" s="223" t="s">
        <v>1</v>
      </c>
      <c r="F1368" s="224" t="s">
        <v>10069</v>
      </c>
      <c r="G1368" s="222"/>
      <c r="H1368" s="225">
        <v>175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AT1368" s="231" t="s">
        <v>283</v>
      </c>
      <c r="AU1368" s="231" t="s">
        <v>84</v>
      </c>
      <c r="AV1368" s="14" t="s">
        <v>84</v>
      </c>
      <c r="AW1368" s="14" t="s">
        <v>32</v>
      </c>
      <c r="AX1368" s="14" t="s">
        <v>76</v>
      </c>
      <c r="AY1368" s="231" t="s">
        <v>272</v>
      </c>
    </row>
    <row r="1369" spans="1:65" s="14" customFormat="1" ht="11.25">
      <c r="B1369" s="221"/>
      <c r="C1369" s="222"/>
      <c r="D1369" s="212" t="s">
        <v>283</v>
      </c>
      <c r="E1369" s="223" t="s">
        <v>1</v>
      </c>
      <c r="F1369" s="224" t="s">
        <v>10070</v>
      </c>
      <c r="G1369" s="222"/>
      <c r="H1369" s="225">
        <v>145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AT1369" s="231" t="s">
        <v>283</v>
      </c>
      <c r="AU1369" s="231" t="s">
        <v>84</v>
      </c>
      <c r="AV1369" s="14" t="s">
        <v>84</v>
      </c>
      <c r="AW1369" s="14" t="s">
        <v>32</v>
      </c>
      <c r="AX1369" s="14" t="s">
        <v>76</v>
      </c>
      <c r="AY1369" s="231" t="s">
        <v>272</v>
      </c>
    </row>
    <row r="1370" spans="1:65" s="14" customFormat="1" ht="11.25">
      <c r="B1370" s="221"/>
      <c r="C1370" s="222"/>
      <c r="D1370" s="212" t="s">
        <v>283</v>
      </c>
      <c r="E1370" s="223" t="s">
        <v>1</v>
      </c>
      <c r="F1370" s="224" t="s">
        <v>10071</v>
      </c>
      <c r="G1370" s="222"/>
      <c r="H1370" s="225">
        <v>50</v>
      </c>
      <c r="I1370" s="226"/>
      <c r="J1370" s="222"/>
      <c r="K1370" s="222"/>
      <c r="L1370" s="227"/>
      <c r="M1370" s="228"/>
      <c r="N1370" s="229"/>
      <c r="O1370" s="229"/>
      <c r="P1370" s="229"/>
      <c r="Q1370" s="229"/>
      <c r="R1370" s="229"/>
      <c r="S1370" s="229"/>
      <c r="T1370" s="230"/>
      <c r="AT1370" s="231" t="s">
        <v>283</v>
      </c>
      <c r="AU1370" s="231" t="s">
        <v>84</v>
      </c>
      <c r="AV1370" s="14" t="s">
        <v>84</v>
      </c>
      <c r="AW1370" s="14" t="s">
        <v>32</v>
      </c>
      <c r="AX1370" s="14" t="s">
        <v>76</v>
      </c>
      <c r="AY1370" s="231" t="s">
        <v>272</v>
      </c>
    </row>
    <row r="1371" spans="1:65" s="14" customFormat="1" ht="11.25">
      <c r="B1371" s="221"/>
      <c r="C1371" s="222"/>
      <c r="D1371" s="212" t="s">
        <v>283</v>
      </c>
      <c r="E1371" s="223" t="s">
        <v>1</v>
      </c>
      <c r="F1371" s="224" t="s">
        <v>10072</v>
      </c>
      <c r="G1371" s="222"/>
      <c r="H1371" s="225">
        <v>70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84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1:65" s="2" customFormat="1" ht="33" customHeight="1">
      <c r="A1372" s="34"/>
      <c r="B1372" s="35"/>
      <c r="C1372" s="192" t="s">
        <v>4831</v>
      </c>
      <c r="D1372" s="192" t="s">
        <v>274</v>
      </c>
      <c r="E1372" s="193" t="s">
        <v>10073</v>
      </c>
      <c r="F1372" s="194" t="s">
        <v>10074</v>
      </c>
      <c r="G1372" s="195" t="s">
        <v>185</v>
      </c>
      <c r="H1372" s="196">
        <v>790</v>
      </c>
      <c r="I1372" s="197"/>
      <c r="J1372" s="198">
        <f>ROUND(I1372*H1372,2)</f>
        <v>0</v>
      </c>
      <c r="K1372" s="194" t="s">
        <v>278</v>
      </c>
      <c r="L1372" s="39"/>
      <c r="M1372" s="199" t="s">
        <v>1</v>
      </c>
      <c r="N1372" s="200" t="s">
        <v>41</v>
      </c>
      <c r="O1372" s="71"/>
      <c r="P1372" s="201">
        <f>O1372*H1372</f>
        <v>0</v>
      </c>
      <c r="Q1372" s="201">
        <v>0</v>
      </c>
      <c r="R1372" s="201">
        <f>Q1372*H1372</f>
        <v>0</v>
      </c>
      <c r="S1372" s="201">
        <v>0</v>
      </c>
      <c r="T1372" s="202">
        <f>S1372*H1372</f>
        <v>0</v>
      </c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  <c r="AR1372" s="203" t="s">
        <v>358</v>
      </c>
      <c r="AT1372" s="203" t="s">
        <v>274</v>
      </c>
      <c r="AU1372" s="203" t="s">
        <v>84</v>
      </c>
      <c r="AY1372" s="17" t="s">
        <v>272</v>
      </c>
      <c r="BE1372" s="204">
        <f>IF(N1372="základní",J1372,0)</f>
        <v>0</v>
      </c>
      <c r="BF1372" s="204">
        <f>IF(N1372="snížená",J1372,0)</f>
        <v>0</v>
      </c>
      <c r="BG1372" s="204">
        <f>IF(N1372="zákl. přenesená",J1372,0)</f>
        <v>0</v>
      </c>
      <c r="BH1372" s="204">
        <f>IF(N1372="sníž. přenesená",J1372,0)</f>
        <v>0</v>
      </c>
      <c r="BI1372" s="204">
        <f>IF(N1372="nulová",J1372,0)</f>
        <v>0</v>
      </c>
      <c r="BJ1372" s="17" t="s">
        <v>16</v>
      </c>
      <c r="BK1372" s="204">
        <f>ROUND(I1372*H1372,2)</f>
        <v>0</v>
      </c>
      <c r="BL1372" s="17" t="s">
        <v>358</v>
      </c>
      <c r="BM1372" s="203" t="s">
        <v>10075</v>
      </c>
    </row>
    <row r="1373" spans="1:65" s="2" customFormat="1" ht="11.25">
      <c r="A1373" s="34"/>
      <c r="B1373" s="35"/>
      <c r="C1373" s="36"/>
      <c r="D1373" s="205" t="s">
        <v>281</v>
      </c>
      <c r="E1373" s="36"/>
      <c r="F1373" s="206" t="s">
        <v>10076</v>
      </c>
      <c r="G1373" s="36"/>
      <c r="H1373" s="36"/>
      <c r="I1373" s="207"/>
      <c r="J1373" s="36"/>
      <c r="K1373" s="36"/>
      <c r="L1373" s="39"/>
      <c r="M1373" s="208"/>
      <c r="N1373" s="209"/>
      <c r="O1373" s="71"/>
      <c r="P1373" s="71"/>
      <c r="Q1373" s="71"/>
      <c r="R1373" s="71"/>
      <c r="S1373" s="71"/>
      <c r="T1373" s="72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T1373" s="17" t="s">
        <v>281</v>
      </c>
      <c r="AU1373" s="17" t="s">
        <v>84</v>
      </c>
    </row>
    <row r="1374" spans="1:65" s="2" customFormat="1" ht="24.2" customHeight="1">
      <c r="A1374" s="34"/>
      <c r="B1374" s="35"/>
      <c r="C1374" s="232" t="s">
        <v>4840</v>
      </c>
      <c r="D1374" s="232" t="s">
        <v>394</v>
      </c>
      <c r="E1374" s="233" t="s">
        <v>10077</v>
      </c>
      <c r="F1374" s="234" t="s">
        <v>10078</v>
      </c>
      <c r="G1374" s="235" t="s">
        <v>185</v>
      </c>
      <c r="H1374" s="236">
        <v>205</v>
      </c>
      <c r="I1374" s="237"/>
      <c r="J1374" s="238">
        <f>ROUND(I1374*H1374,2)</f>
        <v>0</v>
      </c>
      <c r="K1374" s="234" t="s">
        <v>278</v>
      </c>
      <c r="L1374" s="239"/>
      <c r="M1374" s="240" t="s">
        <v>1</v>
      </c>
      <c r="N1374" s="241" t="s">
        <v>41</v>
      </c>
      <c r="O1374" s="71"/>
      <c r="P1374" s="201">
        <f>O1374*H1374</f>
        <v>0</v>
      </c>
      <c r="Q1374" s="201">
        <v>5.9000000000000003E-4</v>
      </c>
      <c r="R1374" s="201">
        <f>Q1374*H1374</f>
        <v>0.12095</v>
      </c>
      <c r="S1374" s="201">
        <v>0</v>
      </c>
      <c r="T1374" s="202">
        <f>S1374*H1374</f>
        <v>0</v>
      </c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R1374" s="203" t="s">
        <v>313</v>
      </c>
      <c r="AT1374" s="203" t="s">
        <v>394</v>
      </c>
      <c r="AU1374" s="203" t="s">
        <v>84</v>
      </c>
      <c r="AY1374" s="17" t="s">
        <v>272</v>
      </c>
      <c r="BE1374" s="204">
        <f>IF(N1374="základní",J1374,0)</f>
        <v>0</v>
      </c>
      <c r="BF1374" s="204">
        <f>IF(N1374="snížená",J1374,0)</f>
        <v>0</v>
      </c>
      <c r="BG1374" s="204">
        <f>IF(N1374="zákl. přenesená",J1374,0)</f>
        <v>0</v>
      </c>
      <c r="BH1374" s="204">
        <f>IF(N1374="sníž. přenesená",J1374,0)</f>
        <v>0</v>
      </c>
      <c r="BI1374" s="204">
        <f>IF(N1374="nulová",J1374,0)</f>
        <v>0</v>
      </c>
      <c r="BJ1374" s="17" t="s">
        <v>16</v>
      </c>
      <c r="BK1374" s="204">
        <f>ROUND(I1374*H1374,2)</f>
        <v>0</v>
      </c>
      <c r="BL1374" s="17" t="s">
        <v>279</v>
      </c>
      <c r="BM1374" s="203" t="s">
        <v>10079</v>
      </c>
    </row>
    <row r="1375" spans="1:65" s="13" customFormat="1" ht="11.25">
      <c r="B1375" s="210"/>
      <c r="C1375" s="211"/>
      <c r="D1375" s="212" t="s">
        <v>283</v>
      </c>
      <c r="E1375" s="213" t="s">
        <v>1</v>
      </c>
      <c r="F1375" s="214" t="s">
        <v>9846</v>
      </c>
      <c r="G1375" s="211"/>
      <c r="H1375" s="213" t="s">
        <v>1</v>
      </c>
      <c r="I1375" s="215"/>
      <c r="J1375" s="211"/>
      <c r="K1375" s="211"/>
      <c r="L1375" s="216"/>
      <c r="M1375" s="217"/>
      <c r="N1375" s="218"/>
      <c r="O1375" s="218"/>
      <c r="P1375" s="218"/>
      <c r="Q1375" s="218"/>
      <c r="R1375" s="218"/>
      <c r="S1375" s="218"/>
      <c r="T1375" s="219"/>
      <c r="AT1375" s="220" t="s">
        <v>283</v>
      </c>
      <c r="AU1375" s="220" t="s">
        <v>84</v>
      </c>
      <c r="AV1375" s="13" t="s">
        <v>16</v>
      </c>
      <c r="AW1375" s="13" t="s">
        <v>32</v>
      </c>
      <c r="AX1375" s="13" t="s">
        <v>76</v>
      </c>
      <c r="AY1375" s="220" t="s">
        <v>272</v>
      </c>
    </row>
    <row r="1376" spans="1:65" s="14" customFormat="1" ht="11.25">
      <c r="B1376" s="221"/>
      <c r="C1376" s="222"/>
      <c r="D1376" s="212" t="s">
        <v>283</v>
      </c>
      <c r="E1376" s="223" t="s">
        <v>1</v>
      </c>
      <c r="F1376" s="224" t="s">
        <v>10080</v>
      </c>
      <c r="G1376" s="222"/>
      <c r="H1376" s="225">
        <v>55</v>
      </c>
      <c r="I1376" s="226"/>
      <c r="J1376" s="222"/>
      <c r="K1376" s="222"/>
      <c r="L1376" s="227"/>
      <c r="M1376" s="228"/>
      <c r="N1376" s="229"/>
      <c r="O1376" s="229"/>
      <c r="P1376" s="229"/>
      <c r="Q1376" s="229"/>
      <c r="R1376" s="229"/>
      <c r="S1376" s="229"/>
      <c r="T1376" s="230"/>
      <c r="AT1376" s="231" t="s">
        <v>283</v>
      </c>
      <c r="AU1376" s="231" t="s">
        <v>84</v>
      </c>
      <c r="AV1376" s="14" t="s">
        <v>84</v>
      </c>
      <c r="AW1376" s="14" t="s">
        <v>32</v>
      </c>
      <c r="AX1376" s="14" t="s">
        <v>76</v>
      </c>
      <c r="AY1376" s="231" t="s">
        <v>272</v>
      </c>
    </row>
    <row r="1377" spans="1:65" s="14" customFormat="1" ht="11.25">
      <c r="B1377" s="221"/>
      <c r="C1377" s="222"/>
      <c r="D1377" s="212" t="s">
        <v>283</v>
      </c>
      <c r="E1377" s="223" t="s">
        <v>1</v>
      </c>
      <c r="F1377" s="224" t="s">
        <v>10081</v>
      </c>
      <c r="G1377" s="222"/>
      <c r="H1377" s="225">
        <v>55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AT1377" s="231" t="s">
        <v>283</v>
      </c>
      <c r="AU1377" s="231" t="s">
        <v>84</v>
      </c>
      <c r="AV1377" s="14" t="s">
        <v>84</v>
      </c>
      <c r="AW1377" s="14" t="s">
        <v>32</v>
      </c>
      <c r="AX1377" s="14" t="s">
        <v>76</v>
      </c>
      <c r="AY1377" s="231" t="s">
        <v>272</v>
      </c>
    </row>
    <row r="1378" spans="1:65" s="14" customFormat="1" ht="11.25">
      <c r="B1378" s="221"/>
      <c r="C1378" s="222"/>
      <c r="D1378" s="212" t="s">
        <v>283</v>
      </c>
      <c r="E1378" s="223" t="s">
        <v>1</v>
      </c>
      <c r="F1378" s="224" t="s">
        <v>10082</v>
      </c>
      <c r="G1378" s="222"/>
      <c r="H1378" s="225">
        <v>50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84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1:65" s="14" customFormat="1" ht="11.25">
      <c r="B1379" s="221"/>
      <c r="C1379" s="222"/>
      <c r="D1379" s="212" t="s">
        <v>283</v>
      </c>
      <c r="E1379" s="223" t="s">
        <v>1</v>
      </c>
      <c r="F1379" s="224" t="s">
        <v>10083</v>
      </c>
      <c r="G1379" s="222"/>
      <c r="H1379" s="225">
        <v>20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AT1379" s="231" t="s">
        <v>283</v>
      </c>
      <c r="AU1379" s="231" t="s">
        <v>84</v>
      </c>
      <c r="AV1379" s="14" t="s">
        <v>84</v>
      </c>
      <c r="AW1379" s="14" t="s">
        <v>32</v>
      </c>
      <c r="AX1379" s="14" t="s">
        <v>76</v>
      </c>
      <c r="AY1379" s="231" t="s">
        <v>272</v>
      </c>
    </row>
    <row r="1380" spans="1:65" s="14" customFormat="1" ht="11.25">
      <c r="B1380" s="221"/>
      <c r="C1380" s="222"/>
      <c r="D1380" s="212" t="s">
        <v>283</v>
      </c>
      <c r="E1380" s="223" t="s">
        <v>1</v>
      </c>
      <c r="F1380" s="224" t="s">
        <v>10084</v>
      </c>
      <c r="G1380" s="222"/>
      <c r="H1380" s="225">
        <v>25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AT1380" s="231" t="s">
        <v>283</v>
      </c>
      <c r="AU1380" s="231" t="s">
        <v>84</v>
      </c>
      <c r="AV1380" s="14" t="s">
        <v>84</v>
      </c>
      <c r="AW1380" s="14" t="s">
        <v>32</v>
      </c>
      <c r="AX1380" s="14" t="s">
        <v>76</v>
      </c>
      <c r="AY1380" s="231" t="s">
        <v>272</v>
      </c>
    </row>
    <row r="1381" spans="1:65" s="2" customFormat="1" ht="33" customHeight="1">
      <c r="A1381" s="34"/>
      <c r="B1381" s="35"/>
      <c r="C1381" s="192" t="s">
        <v>4847</v>
      </c>
      <c r="D1381" s="192" t="s">
        <v>274</v>
      </c>
      <c r="E1381" s="193" t="s">
        <v>10085</v>
      </c>
      <c r="F1381" s="194" t="s">
        <v>10086</v>
      </c>
      <c r="G1381" s="195" t="s">
        <v>185</v>
      </c>
      <c r="H1381" s="196">
        <v>205</v>
      </c>
      <c r="I1381" s="197"/>
      <c r="J1381" s="198">
        <f>ROUND(I1381*H1381,2)</f>
        <v>0</v>
      </c>
      <c r="K1381" s="194" t="s">
        <v>278</v>
      </c>
      <c r="L1381" s="39"/>
      <c r="M1381" s="199" t="s">
        <v>1</v>
      </c>
      <c r="N1381" s="200" t="s">
        <v>41</v>
      </c>
      <c r="O1381" s="71"/>
      <c r="P1381" s="201">
        <f>O1381*H1381</f>
        <v>0</v>
      </c>
      <c r="Q1381" s="201">
        <v>0</v>
      </c>
      <c r="R1381" s="201">
        <f>Q1381*H1381</f>
        <v>0</v>
      </c>
      <c r="S1381" s="201">
        <v>0</v>
      </c>
      <c r="T1381" s="202">
        <f>S1381*H1381</f>
        <v>0</v>
      </c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R1381" s="203" t="s">
        <v>358</v>
      </c>
      <c r="AT1381" s="203" t="s">
        <v>274</v>
      </c>
      <c r="AU1381" s="203" t="s">
        <v>84</v>
      </c>
      <c r="AY1381" s="17" t="s">
        <v>272</v>
      </c>
      <c r="BE1381" s="204">
        <f>IF(N1381="základní",J1381,0)</f>
        <v>0</v>
      </c>
      <c r="BF1381" s="204">
        <f>IF(N1381="snížená",J1381,0)</f>
        <v>0</v>
      </c>
      <c r="BG1381" s="204">
        <f>IF(N1381="zákl. přenesená",J1381,0)</f>
        <v>0</v>
      </c>
      <c r="BH1381" s="204">
        <f>IF(N1381="sníž. přenesená",J1381,0)</f>
        <v>0</v>
      </c>
      <c r="BI1381" s="204">
        <f>IF(N1381="nulová",J1381,0)</f>
        <v>0</v>
      </c>
      <c r="BJ1381" s="17" t="s">
        <v>16</v>
      </c>
      <c r="BK1381" s="204">
        <f>ROUND(I1381*H1381,2)</f>
        <v>0</v>
      </c>
      <c r="BL1381" s="17" t="s">
        <v>358</v>
      </c>
      <c r="BM1381" s="203" t="s">
        <v>10087</v>
      </c>
    </row>
    <row r="1382" spans="1:65" s="2" customFormat="1" ht="11.25">
      <c r="A1382" s="34"/>
      <c r="B1382" s="35"/>
      <c r="C1382" s="36"/>
      <c r="D1382" s="205" t="s">
        <v>281</v>
      </c>
      <c r="E1382" s="36"/>
      <c r="F1382" s="206" t="s">
        <v>10088</v>
      </c>
      <c r="G1382" s="36"/>
      <c r="H1382" s="36"/>
      <c r="I1382" s="207"/>
      <c r="J1382" s="36"/>
      <c r="K1382" s="36"/>
      <c r="L1382" s="39"/>
      <c r="M1382" s="208"/>
      <c r="N1382" s="209"/>
      <c r="O1382" s="71"/>
      <c r="P1382" s="71"/>
      <c r="Q1382" s="71"/>
      <c r="R1382" s="71"/>
      <c r="S1382" s="71"/>
      <c r="T1382" s="72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T1382" s="17" t="s">
        <v>281</v>
      </c>
      <c r="AU1382" s="17" t="s">
        <v>84</v>
      </c>
    </row>
    <row r="1383" spans="1:65" s="2" customFormat="1" ht="24.2" customHeight="1">
      <c r="A1383" s="34"/>
      <c r="B1383" s="35"/>
      <c r="C1383" s="232" t="s">
        <v>4856</v>
      </c>
      <c r="D1383" s="232" t="s">
        <v>394</v>
      </c>
      <c r="E1383" s="233" t="s">
        <v>10089</v>
      </c>
      <c r="F1383" s="234" t="s">
        <v>10090</v>
      </c>
      <c r="G1383" s="235" t="s">
        <v>185</v>
      </c>
      <c r="H1383" s="236">
        <v>1670</v>
      </c>
      <c r="I1383" s="237"/>
      <c r="J1383" s="238">
        <f>ROUND(I1383*H1383,2)</f>
        <v>0</v>
      </c>
      <c r="K1383" s="234" t="s">
        <v>278</v>
      </c>
      <c r="L1383" s="239"/>
      <c r="M1383" s="240" t="s">
        <v>1</v>
      </c>
      <c r="N1383" s="241" t="s">
        <v>41</v>
      </c>
      <c r="O1383" s="71"/>
      <c r="P1383" s="201">
        <f>O1383*H1383</f>
        <v>0</v>
      </c>
      <c r="Q1383" s="201">
        <v>1E-4</v>
      </c>
      <c r="R1383" s="201">
        <f>Q1383*H1383</f>
        <v>0.16700000000000001</v>
      </c>
      <c r="S1383" s="201">
        <v>0</v>
      </c>
      <c r="T1383" s="202">
        <f>S1383*H1383</f>
        <v>0</v>
      </c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R1383" s="203" t="s">
        <v>313</v>
      </c>
      <c r="AT1383" s="203" t="s">
        <v>394</v>
      </c>
      <c r="AU1383" s="203" t="s">
        <v>84</v>
      </c>
      <c r="AY1383" s="17" t="s">
        <v>272</v>
      </c>
      <c r="BE1383" s="204">
        <f>IF(N1383="základní",J1383,0)</f>
        <v>0</v>
      </c>
      <c r="BF1383" s="204">
        <f>IF(N1383="snížená",J1383,0)</f>
        <v>0</v>
      </c>
      <c r="BG1383" s="204">
        <f>IF(N1383="zákl. přenesená",J1383,0)</f>
        <v>0</v>
      </c>
      <c r="BH1383" s="204">
        <f>IF(N1383="sníž. přenesená",J1383,0)</f>
        <v>0</v>
      </c>
      <c r="BI1383" s="204">
        <f>IF(N1383="nulová",J1383,0)</f>
        <v>0</v>
      </c>
      <c r="BJ1383" s="17" t="s">
        <v>16</v>
      </c>
      <c r="BK1383" s="204">
        <f>ROUND(I1383*H1383,2)</f>
        <v>0</v>
      </c>
      <c r="BL1383" s="17" t="s">
        <v>279</v>
      </c>
      <c r="BM1383" s="203" t="s">
        <v>10091</v>
      </c>
    </row>
    <row r="1384" spans="1:65" s="14" customFormat="1" ht="22.5">
      <c r="B1384" s="221"/>
      <c r="C1384" s="222"/>
      <c r="D1384" s="212" t="s">
        <v>283</v>
      </c>
      <c r="E1384" s="223" t="s">
        <v>1</v>
      </c>
      <c r="F1384" s="224" t="s">
        <v>10092</v>
      </c>
      <c r="G1384" s="222"/>
      <c r="H1384" s="225">
        <v>629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AT1384" s="231" t="s">
        <v>283</v>
      </c>
      <c r="AU1384" s="231" t="s">
        <v>84</v>
      </c>
      <c r="AV1384" s="14" t="s">
        <v>84</v>
      </c>
      <c r="AW1384" s="14" t="s">
        <v>32</v>
      </c>
      <c r="AX1384" s="14" t="s">
        <v>76</v>
      </c>
      <c r="AY1384" s="231" t="s">
        <v>272</v>
      </c>
    </row>
    <row r="1385" spans="1:65" s="14" customFormat="1" ht="11.25">
      <c r="B1385" s="221"/>
      <c r="C1385" s="222"/>
      <c r="D1385" s="212" t="s">
        <v>283</v>
      </c>
      <c r="E1385" s="223" t="s">
        <v>1</v>
      </c>
      <c r="F1385" s="224" t="s">
        <v>10093</v>
      </c>
      <c r="G1385" s="222"/>
      <c r="H1385" s="225">
        <v>341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AT1385" s="231" t="s">
        <v>283</v>
      </c>
      <c r="AU1385" s="231" t="s">
        <v>84</v>
      </c>
      <c r="AV1385" s="14" t="s">
        <v>84</v>
      </c>
      <c r="AW1385" s="14" t="s">
        <v>32</v>
      </c>
      <c r="AX1385" s="14" t="s">
        <v>76</v>
      </c>
      <c r="AY1385" s="231" t="s">
        <v>272</v>
      </c>
    </row>
    <row r="1386" spans="1:65" s="14" customFormat="1" ht="11.25">
      <c r="B1386" s="221"/>
      <c r="C1386" s="222"/>
      <c r="D1386" s="212" t="s">
        <v>283</v>
      </c>
      <c r="E1386" s="223" t="s">
        <v>1</v>
      </c>
      <c r="F1386" s="224" t="s">
        <v>10094</v>
      </c>
      <c r="G1386" s="222"/>
      <c r="H1386" s="225">
        <v>342</v>
      </c>
      <c r="I1386" s="226"/>
      <c r="J1386" s="222"/>
      <c r="K1386" s="222"/>
      <c r="L1386" s="227"/>
      <c r="M1386" s="228"/>
      <c r="N1386" s="229"/>
      <c r="O1386" s="229"/>
      <c r="P1386" s="229"/>
      <c r="Q1386" s="229"/>
      <c r="R1386" s="229"/>
      <c r="S1386" s="229"/>
      <c r="T1386" s="230"/>
      <c r="AT1386" s="231" t="s">
        <v>283</v>
      </c>
      <c r="AU1386" s="231" t="s">
        <v>84</v>
      </c>
      <c r="AV1386" s="14" t="s">
        <v>84</v>
      </c>
      <c r="AW1386" s="14" t="s">
        <v>32</v>
      </c>
      <c r="AX1386" s="14" t="s">
        <v>76</v>
      </c>
      <c r="AY1386" s="231" t="s">
        <v>272</v>
      </c>
    </row>
    <row r="1387" spans="1:65" s="14" customFormat="1" ht="11.25">
      <c r="B1387" s="221"/>
      <c r="C1387" s="222"/>
      <c r="D1387" s="212" t="s">
        <v>283</v>
      </c>
      <c r="E1387" s="223" t="s">
        <v>1</v>
      </c>
      <c r="F1387" s="224" t="s">
        <v>10095</v>
      </c>
      <c r="G1387" s="222"/>
      <c r="H1387" s="225">
        <v>60</v>
      </c>
      <c r="I1387" s="226"/>
      <c r="J1387" s="222"/>
      <c r="K1387" s="222"/>
      <c r="L1387" s="227"/>
      <c r="M1387" s="228"/>
      <c r="N1387" s="229"/>
      <c r="O1387" s="229"/>
      <c r="P1387" s="229"/>
      <c r="Q1387" s="229"/>
      <c r="R1387" s="229"/>
      <c r="S1387" s="229"/>
      <c r="T1387" s="230"/>
      <c r="AT1387" s="231" t="s">
        <v>283</v>
      </c>
      <c r="AU1387" s="231" t="s">
        <v>84</v>
      </c>
      <c r="AV1387" s="14" t="s">
        <v>84</v>
      </c>
      <c r="AW1387" s="14" t="s">
        <v>32</v>
      </c>
      <c r="AX1387" s="14" t="s">
        <v>76</v>
      </c>
      <c r="AY1387" s="231" t="s">
        <v>272</v>
      </c>
    </row>
    <row r="1388" spans="1:65" s="14" customFormat="1" ht="11.25">
      <c r="B1388" s="221"/>
      <c r="C1388" s="222"/>
      <c r="D1388" s="212" t="s">
        <v>283</v>
      </c>
      <c r="E1388" s="223" t="s">
        <v>1</v>
      </c>
      <c r="F1388" s="224" t="s">
        <v>10096</v>
      </c>
      <c r="G1388" s="222"/>
      <c r="H1388" s="225">
        <v>298</v>
      </c>
      <c r="I1388" s="226"/>
      <c r="J1388" s="222"/>
      <c r="K1388" s="222"/>
      <c r="L1388" s="227"/>
      <c r="M1388" s="228"/>
      <c r="N1388" s="229"/>
      <c r="O1388" s="229"/>
      <c r="P1388" s="229"/>
      <c r="Q1388" s="229"/>
      <c r="R1388" s="229"/>
      <c r="S1388" s="229"/>
      <c r="T1388" s="230"/>
      <c r="AT1388" s="231" t="s">
        <v>283</v>
      </c>
      <c r="AU1388" s="231" t="s">
        <v>84</v>
      </c>
      <c r="AV1388" s="14" t="s">
        <v>84</v>
      </c>
      <c r="AW1388" s="14" t="s">
        <v>32</v>
      </c>
      <c r="AX1388" s="14" t="s">
        <v>76</v>
      </c>
      <c r="AY1388" s="231" t="s">
        <v>272</v>
      </c>
    </row>
    <row r="1389" spans="1:65" s="2" customFormat="1" ht="24.2" customHeight="1">
      <c r="A1389" s="34"/>
      <c r="B1389" s="35"/>
      <c r="C1389" s="232" t="s">
        <v>4860</v>
      </c>
      <c r="D1389" s="232" t="s">
        <v>394</v>
      </c>
      <c r="E1389" s="233" t="s">
        <v>10097</v>
      </c>
      <c r="F1389" s="234" t="s">
        <v>10098</v>
      </c>
      <c r="G1389" s="235" t="s">
        <v>185</v>
      </c>
      <c r="H1389" s="236">
        <v>190</v>
      </c>
      <c r="I1389" s="237"/>
      <c r="J1389" s="238">
        <f>ROUND(I1389*H1389,2)</f>
        <v>0</v>
      </c>
      <c r="K1389" s="234" t="s">
        <v>1</v>
      </c>
      <c r="L1389" s="239"/>
      <c r="M1389" s="240" t="s">
        <v>1</v>
      </c>
      <c r="N1389" s="241" t="s">
        <v>41</v>
      </c>
      <c r="O1389" s="71"/>
      <c r="P1389" s="201">
        <f>O1389*H1389</f>
        <v>0</v>
      </c>
      <c r="Q1389" s="201">
        <v>0</v>
      </c>
      <c r="R1389" s="201">
        <f>Q1389*H1389</f>
        <v>0</v>
      </c>
      <c r="S1389" s="201">
        <v>0</v>
      </c>
      <c r="T1389" s="202">
        <f>S1389*H1389</f>
        <v>0</v>
      </c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R1389" s="203" t="s">
        <v>1541</v>
      </c>
      <c r="AT1389" s="203" t="s">
        <v>394</v>
      </c>
      <c r="AU1389" s="203" t="s">
        <v>84</v>
      </c>
      <c r="AY1389" s="17" t="s">
        <v>272</v>
      </c>
      <c r="BE1389" s="204">
        <f>IF(N1389="základní",J1389,0)</f>
        <v>0</v>
      </c>
      <c r="BF1389" s="204">
        <f>IF(N1389="snížená",J1389,0)</f>
        <v>0</v>
      </c>
      <c r="BG1389" s="204">
        <f>IF(N1389="zákl. přenesená",J1389,0)</f>
        <v>0</v>
      </c>
      <c r="BH1389" s="204">
        <f>IF(N1389="sníž. přenesená",J1389,0)</f>
        <v>0</v>
      </c>
      <c r="BI1389" s="204">
        <f>IF(N1389="nulová",J1389,0)</f>
        <v>0</v>
      </c>
      <c r="BJ1389" s="17" t="s">
        <v>16</v>
      </c>
      <c r="BK1389" s="204">
        <f>ROUND(I1389*H1389,2)</f>
        <v>0</v>
      </c>
      <c r="BL1389" s="17" t="s">
        <v>1541</v>
      </c>
      <c r="BM1389" s="203" t="s">
        <v>10099</v>
      </c>
    </row>
    <row r="1390" spans="1:65" s="14" customFormat="1" ht="11.25">
      <c r="B1390" s="221"/>
      <c r="C1390" s="222"/>
      <c r="D1390" s="212" t="s">
        <v>283</v>
      </c>
      <c r="E1390" s="223" t="s">
        <v>1</v>
      </c>
      <c r="F1390" s="224" t="s">
        <v>10100</v>
      </c>
      <c r="G1390" s="222"/>
      <c r="H1390" s="225">
        <v>155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84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1:65" s="14" customFormat="1" ht="11.25">
      <c r="B1391" s="221"/>
      <c r="C1391" s="222"/>
      <c r="D1391" s="212" t="s">
        <v>283</v>
      </c>
      <c r="E1391" s="223" t="s">
        <v>1</v>
      </c>
      <c r="F1391" s="224" t="s">
        <v>10101</v>
      </c>
      <c r="G1391" s="222"/>
      <c r="H1391" s="225">
        <v>35</v>
      </c>
      <c r="I1391" s="226"/>
      <c r="J1391" s="222"/>
      <c r="K1391" s="222"/>
      <c r="L1391" s="227"/>
      <c r="M1391" s="228"/>
      <c r="N1391" s="229"/>
      <c r="O1391" s="229"/>
      <c r="P1391" s="229"/>
      <c r="Q1391" s="229"/>
      <c r="R1391" s="229"/>
      <c r="S1391" s="229"/>
      <c r="T1391" s="230"/>
      <c r="AT1391" s="231" t="s">
        <v>283</v>
      </c>
      <c r="AU1391" s="231" t="s">
        <v>84</v>
      </c>
      <c r="AV1391" s="14" t="s">
        <v>84</v>
      </c>
      <c r="AW1391" s="14" t="s">
        <v>32</v>
      </c>
      <c r="AX1391" s="14" t="s">
        <v>76</v>
      </c>
      <c r="AY1391" s="231" t="s">
        <v>272</v>
      </c>
    </row>
    <row r="1392" spans="1:65" s="2" customFormat="1" ht="33" customHeight="1">
      <c r="A1392" s="34"/>
      <c r="B1392" s="35"/>
      <c r="C1392" s="192" t="s">
        <v>4865</v>
      </c>
      <c r="D1392" s="192" t="s">
        <v>274</v>
      </c>
      <c r="E1392" s="193" t="s">
        <v>10102</v>
      </c>
      <c r="F1392" s="194" t="s">
        <v>10103</v>
      </c>
      <c r="G1392" s="195" t="s">
        <v>185</v>
      </c>
      <c r="H1392" s="196">
        <v>1860</v>
      </c>
      <c r="I1392" s="197"/>
      <c r="J1392" s="198">
        <f>ROUND(I1392*H1392,2)</f>
        <v>0</v>
      </c>
      <c r="K1392" s="194" t="s">
        <v>278</v>
      </c>
      <c r="L1392" s="39"/>
      <c r="M1392" s="199" t="s">
        <v>1</v>
      </c>
      <c r="N1392" s="200" t="s">
        <v>41</v>
      </c>
      <c r="O1392" s="71"/>
      <c r="P1392" s="201">
        <f>O1392*H1392</f>
        <v>0</v>
      </c>
      <c r="Q1392" s="201">
        <v>0</v>
      </c>
      <c r="R1392" s="201">
        <f>Q1392*H1392</f>
        <v>0</v>
      </c>
      <c r="S1392" s="201">
        <v>0</v>
      </c>
      <c r="T1392" s="202">
        <f>S1392*H1392</f>
        <v>0</v>
      </c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R1392" s="203" t="s">
        <v>358</v>
      </c>
      <c r="AT1392" s="203" t="s">
        <v>274</v>
      </c>
      <c r="AU1392" s="203" t="s">
        <v>84</v>
      </c>
      <c r="AY1392" s="17" t="s">
        <v>272</v>
      </c>
      <c r="BE1392" s="204">
        <f>IF(N1392="základní",J1392,0)</f>
        <v>0</v>
      </c>
      <c r="BF1392" s="204">
        <f>IF(N1392="snížená",J1392,0)</f>
        <v>0</v>
      </c>
      <c r="BG1392" s="204">
        <f>IF(N1392="zákl. přenesená",J1392,0)</f>
        <v>0</v>
      </c>
      <c r="BH1392" s="204">
        <f>IF(N1392="sníž. přenesená",J1392,0)</f>
        <v>0</v>
      </c>
      <c r="BI1392" s="204">
        <f>IF(N1392="nulová",J1392,0)</f>
        <v>0</v>
      </c>
      <c r="BJ1392" s="17" t="s">
        <v>16</v>
      </c>
      <c r="BK1392" s="204">
        <f>ROUND(I1392*H1392,2)</f>
        <v>0</v>
      </c>
      <c r="BL1392" s="17" t="s">
        <v>358</v>
      </c>
      <c r="BM1392" s="203" t="s">
        <v>10104</v>
      </c>
    </row>
    <row r="1393" spans="1:65" s="2" customFormat="1" ht="11.25">
      <c r="A1393" s="34"/>
      <c r="B1393" s="35"/>
      <c r="C1393" s="36"/>
      <c r="D1393" s="205" t="s">
        <v>281</v>
      </c>
      <c r="E1393" s="36"/>
      <c r="F1393" s="206" t="s">
        <v>10105</v>
      </c>
      <c r="G1393" s="36"/>
      <c r="H1393" s="36"/>
      <c r="I1393" s="207"/>
      <c r="J1393" s="36"/>
      <c r="K1393" s="36"/>
      <c r="L1393" s="39"/>
      <c r="M1393" s="208"/>
      <c r="N1393" s="209"/>
      <c r="O1393" s="71"/>
      <c r="P1393" s="71"/>
      <c r="Q1393" s="71"/>
      <c r="R1393" s="71"/>
      <c r="S1393" s="71"/>
      <c r="T1393" s="72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T1393" s="17" t="s">
        <v>281</v>
      </c>
      <c r="AU1393" s="17" t="s">
        <v>84</v>
      </c>
    </row>
    <row r="1394" spans="1:65" s="2" customFormat="1" ht="24.2" customHeight="1">
      <c r="A1394" s="34"/>
      <c r="B1394" s="35"/>
      <c r="C1394" s="232" t="s">
        <v>4870</v>
      </c>
      <c r="D1394" s="232" t="s">
        <v>394</v>
      </c>
      <c r="E1394" s="233" t="s">
        <v>10106</v>
      </c>
      <c r="F1394" s="234" t="s">
        <v>10107</v>
      </c>
      <c r="G1394" s="235" t="s">
        <v>185</v>
      </c>
      <c r="H1394" s="236">
        <v>79</v>
      </c>
      <c r="I1394" s="237"/>
      <c r="J1394" s="238">
        <f>ROUND(I1394*H1394,2)</f>
        <v>0</v>
      </c>
      <c r="K1394" s="234" t="s">
        <v>278</v>
      </c>
      <c r="L1394" s="239"/>
      <c r="M1394" s="240" t="s">
        <v>1</v>
      </c>
      <c r="N1394" s="241" t="s">
        <v>41</v>
      </c>
      <c r="O1394" s="71"/>
      <c r="P1394" s="201">
        <f>O1394*H1394</f>
        <v>0</v>
      </c>
      <c r="Q1394" s="201">
        <v>1.2E-4</v>
      </c>
      <c r="R1394" s="201">
        <f>Q1394*H1394</f>
        <v>9.4800000000000006E-3</v>
      </c>
      <c r="S1394" s="201">
        <v>0</v>
      </c>
      <c r="T1394" s="202">
        <f>S1394*H1394</f>
        <v>0</v>
      </c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R1394" s="203" t="s">
        <v>313</v>
      </c>
      <c r="AT1394" s="203" t="s">
        <v>394</v>
      </c>
      <c r="AU1394" s="203" t="s">
        <v>84</v>
      </c>
      <c r="AY1394" s="17" t="s">
        <v>272</v>
      </c>
      <c r="BE1394" s="204">
        <f>IF(N1394="základní",J1394,0)</f>
        <v>0</v>
      </c>
      <c r="BF1394" s="204">
        <f>IF(N1394="snížená",J1394,0)</f>
        <v>0</v>
      </c>
      <c r="BG1394" s="204">
        <f>IF(N1394="zákl. přenesená",J1394,0)</f>
        <v>0</v>
      </c>
      <c r="BH1394" s="204">
        <f>IF(N1394="sníž. přenesená",J1394,0)</f>
        <v>0</v>
      </c>
      <c r="BI1394" s="204">
        <f>IF(N1394="nulová",J1394,0)</f>
        <v>0</v>
      </c>
      <c r="BJ1394" s="17" t="s">
        <v>16</v>
      </c>
      <c r="BK1394" s="204">
        <f>ROUND(I1394*H1394,2)</f>
        <v>0</v>
      </c>
      <c r="BL1394" s="17" t="s">
        <v>279</v>
      </c>
      <c r="BM1394" s="203" t="s">
        <v>10108</v>
      </c>
    </row>
    <row r="1395" spans="1:65" s="13" customFormat="1" ht="11.25">
      <c r="B1395" s="210"/>
      <c r="C1395" s="211"/>
      <c r="D1395" s="212" t="s">
        <v>283</v>
      </c>
      <c r="E1395" s="213" t="s">
        <v>1</v>
      </c>
      <c r="F1395" s="214" t="s">
        <v>10109</v>
      </c>
      <c r="G1395" s="211"/>
      <c r="H1395" s="213" t="s">
        <v>1</v>
      </c>
      <c r="I1395" s="215"/>
      <c r="J1395" s="211"/>
      <c r="K1395" s="211"/>
      <c r="L1395" s="216"/>
      <c r="M1395" s="217"/>
      <c r="N1395" s="218"/>
      <c r="O1395" s="218"/>
      <c r="P1395" s="218"/>
      <c r="Q1395" s="218"/>
      <c r="R1395" s="218"/>
      <c r="S1395" s="218"/>
      <c r="T1395" s="219"/>
      <c r="AT1395" s="220" t="s">
        <v>283</v>
      </c>
      <c r="AU1395" s="220" t="s">
        <v>84</v>
      </c>
      <c r="AV1395" s="13" t="s">
        <v>16</v>
      </c>
      <c r="AW1395" s="13" t="s">
        <v>32</v>
      </c>
      <c r="AX1395" s="13" t="s">
        <v>76</v>
      </c>
      <c r="AY1395" s="220" t="s">
        <v>272</v>
      </c>
    </row>
    <row r="1396" spans="1:65" s="14" customFormat="1" ht="11.25">
      <c r="B1396" s="221"/>
      <c r="C1396" s="222"/>
      <c r="D1396" s="212" t="s">
        <v>283</v>
      </c>
      <c r="E1396" s="223" t="s">
        <v>1</v>
      </c>
      <c r="F1396" s="224" t="s">
        <v>10110</v>
      </c>
      <c r="G1396" s="222"/>
      <c r="H1396" s="225">
        <v>79</v>
      </c>
      <c r="I1396" s="226"/>
      <c r="J1396" s="222"/>
      <c r="K1396" s="222"/>
      <c r="L1396" s="227"/>
      <c r="M1396" s="228"/>
      <c r="N1396" s="229"/>
      <c r="O1396" s="229"/>
      <c r="P1396" s="229"/>
      <c r="Q1396" s="229"/>
      <c r="R1396" s="229"/>
      <c r="S1396" s="229"/>
      <c r="T1396" s="230"/>
      <c r="AT1396" s="231" t="s">
        <v>283</v>
      </c>
      <c r="AU1396" s="231" t="s">
        <v>84</v>
      </c>
      <c r="AV1396" s="14" t="s">
        <v>84</v>
      </c>
      <c r="AW1396" s="14" t="s">
        <v>32</v>
      </c>
      <c r="AX1396" s="14" t="s">
        <v>76</v>
      </c>
      <c r="AY1396" s="231" t="s">
        <v>272</v>
      </c>
    </row>
    <row r="1397" spans="1:65" s="2" customFormat="1" ht="24.2" customHeight="1">
      <c r="A1397" s="34"/>
      <c r="B1397" s="35"/>
      <c r="C1397" s="232" t="s">
        <v>4874</v>
      </c>
      <c r="D1397" s="232" t="s">
        <v>394</v>
      </c>
      <c r="E1397" s="233" t="s">
        <v>10111</v>
      </c>
      <c r="F1397" s="234" t="s">
        <v>10112</v>
      </c>
      <c r="G1397" s="235" t="s">
        <v>185</v>
      </c>
      <c r="H1397" s="236">
        <v>274</v>
      </c>
      <c r="I1397" s="237"/>
      <c r="J1397" s="238">
        <f>ROUND(I1397*H1397,2)</f>
        <v>0</v>
      </c>
      <c r="K1397" s="234" t="s">
        <v>1</v>
      </c>
      <c r="L1397" s="239"/>
      <c r="M1397" s="240" t="s">
        <v>1</v>
      </c>
      <c r="N1397" s="241" t="s">
        <v>41</v>
      </c>
      <c r="O1397" s="71"/>
      <c r="P1397" s="201">
        <f>O1397*H1397</f>
        <v>0</v>
      </c>
      <c r="Q1397" s="201">
        <v>0</v>
      </c>
      <c r="R1397" s="201">
        <f>Q1397*H1397</f>
        <v>0</v>
      </c>
      <c r="S1397" s="201">
        <v>0</v>
      </c>
      <c r="T1397" s="202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203" t="s">
        <v>1541</v>
      </c>
      <c r="AT1397" s="203" t="s">
        <v>394</v>
      </c>
      <c r="AU1397" s="203" t="s">
        <v>84</v>
      </c>
      <c r="AY1397" s="17" t="s">
        <v>272</v>
      </c>
      <c r="BE1397" s="204">
        <f>IF(N1397="základní",J1397,0)</f>
        <v>0</v>
      </c>
      <c r="BF1397" s="204">
        <f>IF(N1397="snížená",J1397,0)</f>
        <v>0</v>
      </c>
      <c r="BG1397" s="204">
        <f>IF(N1397="zákl. přenesená",J1397,0)</f>
        <v>0</v>
      </c>
      <c r="BH1397" s="204">
        <f>IF(N1397="sníž. přenesená",J1397,0)</f>
        <v>0</v>
      </c>
      <c r="BI1397" s="204">
        <f>IF(N1397="nulová",J1397,0)</f>
        <v>0</v>
      </c>
      <c r="BJ1397" s="17" t="s">
        <v>16</v>
      </c>
      <c r="BK1397" s="204">
        <f>ROUND(I1397*H1397,2)</f>
        <v>0</v>
      </c>
      <c r="BL1397" s="17" t="s">
        <v>1541</v>
      </c>
      <c r="BM1397" s="203" t="s">
        <v>10113</v>
      </c>
    </row>
    <row r="1398" spans="1:65" s="13" customFormat="1" ht="11.25">
      <c r="B1398" s="210"/>
      <c r="C1398" s="211"/>
      <c r="D1398" s="212" t="s">
        <v>283</v>
      </c>
      <c r="E1398" s="213" t="s">
        <v>1</v>
      </c>
      <c r="F1398" s="214" t="s">
        <v>10109</v>
      </c>
      <c r="G1398" s="211"/>
      <c r="H1398" s="213" t="s">
        <v>1</v>
      </c>
      <c r="I1398" s="215"/>
      <c r="J1398" s="211"/>
      <c r="K1398" s="211"/>
      <c r="L1398" s="216"/>
      <c r="M1398" s="217"/>
      <c r="N1398" s="218"/>
      <c r="O1398" s="218"/>
      <c r="P1398" s="218"/>
      <c r="Q1398" s="218"/>
      <c r="R1398" s="218"/>
      <c r="S1398" s="218"/>
      <c r="T1398" s="219"/>
      <c r="AT1398" s="220" t="s">
        <v>283</v>
      </c>
      <c r="AU1398" s="220" t="s">
        <v>84</v>
      </c>
      <c r="AV1398" s="13" t="s">
        <v>16</v>
      </c>
      <c r="AW1398" s="13" t="s">
        <v>32</v>
      </c>
      <c r="AX1398" s="13" t="s">
        <v>76</v>
      </c>
      <c r="AY1398" s="220" t="s">
        <v>272</v>
      </c>
    </row>
    <row r="1399" spans="1:65" s="14" customFormat="1" ht="11.25">
      <c r="B1399" s="221"/>
      <c r="C1399" s="222"/>
      <c r="D1399" s="212" t="s">
        <v>283</v>
      </c>
      <c r="E1399" s="223" t="s">
        <v>1</v>
      </c>
      <c r="F1399" s="224" t="s">
        <v>10114</v>
      </c>
      <c r="G1399" s="222"/>
      <c r="H1399" s="225">
        <v>224</v>
      </c>
      <c r="I1399" s="226"/>
      <c r="J1399" s="222"/>
      <c r="K1399" s="222"/>
      <c r="L1399" s="227"/>
      <c r="M1399" s="228"/>
      <c r="N1399" s="229"/>
      <c r="O1399" s="229"/>
      <c r="P1399" s="229"/>
      <c r="Q1399" s="229"/>
      <c r="R1399" s="229"/>
      <c r="S1399" s="229"/>
      <c r="T1399" s="230"/>
      <c r="AT1399" s="231" t="s">
        <v>283</v>
      </c>
      <c r="AU1399" s="231" t="s">
        <v>84</v>
      </c>
      <c r="AV1399" s="14" t="s">
        <v>84</v>
      </c>
      <c r="AW1399" s="14" t="s">
        <v>32</v>
      </c>
      <c r="AX1399" s="14" t="s">
        <v>76</v>
      </c>
      <c r="AY1399" s="231" t="s">
        <v>272</v>
      </c>
    </row>
    <row r="1400" spans="1:65" s="14" customFormat="1" ht="11.25">
      <c r="B1400" s="221"/>
      <c r="C1400" s="222"/>
      <c r="D1400" s="212" t="s">
        <v>283</v>
      </c>
      <c r="E1400" s="223" t="s">
        <v>1</v>
      </c>
      <c r="F1400" s="224" t="s">
        <v>10115</v>
      </c>
      <c r="G1400" s="222"/>
      <c r="H1400" s="225">
        <v>50</v>
      </c>
      <c r="I1400" s="226"/>
      <c r="J1400" s="222"/>
      <c r="K1400" s="222"/>
      <c r="L1400" s="227"/>
      <c r="M1400" s="228"/>
      <c r="N1400" s="229"/>
      <c r="O1400" s="229"/>
      <c r="P1400" s="229"/>
      <c r="Q1400" s="229"/>
      <c r="R1400" s="229"/>
      <c r="S1400" s="229"/>
      <c r="T1400" s="230"/>
      <c r="AT1400" s="231" t="s">
        <v>283</v>
      </c>
      <c r="AU1400" s="231" t="s">
        <v>84</v>
      </c>
      <c r="AV1400" s="14" t="s">
        <v>84</v>
      </c>
      <c r="AW1400" s="14" t="s">
        <v>32</v>
      </c>
      <c r="AX1400" s="14" t="s">
        <v>76</v>
      </c>
      <c r="AY1400" s="231" t="s">
        <v>272</v>
      </c>
    </row>
    <row r="1401" spans="1:65" s="2" customFormat="1" ht="24.2" customHeight="1">
      <c r="A1401" s="34"/>
      <c r="B1401" s="35"/>
      <c r="C1401" s="192" t="s">
        <v>4878</v>
      </c>
      <c r="D1401" s="192" t="s">
        <v>274</v>
      </c>
      <c r="E1401" s="193" t="s">
        <v>10116</v>
      </c>
      <c r="F1401" s="194" t="s">
        <v>10117</v>
      </c>
      <c r="G1401" s="195" t="s">
        <v>185</v>
      </c>
      <c r="H1401" s="196">
        <v>353</v>
      </c>
      <c r="I1401" s="197"/>
      <c r="J1401" s="198">
        <f>ROUND(I1401*H1401,2)</f>
        <v>0</v>
      </c>
      <c r="K1401" s="194" t="s">
        <v>278</v>
      </c>
      <c r="L1401" s="39"/>
      <c r="M1401" s="199" t="s">
        <v>1</v>
      </c>
      <c r="N1401" s="200" t="s">
        <v>41</v>
      </c>
      <c r="O1401" s="71"/>
      <c r="P1401" s="201">
        <f>O1401*H1401</f>
        <v>0</v>
      </c>
      <c r="Q1401" s="201">
        <v>0</v>
      </c>
      <c r="R1401" s="201">
        <f>Q1401*H1401</f>
        <v>0</v>
      </c>
      <c r="S1401" s="201">
        <v>0</v>
      </c>
      <c r="T1401" s="202">
        <f>S1401*H1401</f>
        <v>0</v>
      </c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R1401" s="203" t="s">
        <v>358</v>
      </c>
      <c r="AT1401" s="203" t="s">
        <v>274</v>
      </c>
      <c r="AU1401" s="203" t="s">
        <v>84</v>
      </c>
      <c r="AY1401" s="17" t="s">
        <v>272</v>
      </c>
      <c r="BE1401" s="204">
        <f>IF(N1401="základní",J1401,0)</f>
        <v>0</v>
      </c>
      <c r="BF1401" s="204">
        <f>IF(N1401="snížená",J1401,0)</f>
        <v>0</v>
      </c>
      <c r="BG1401" s="204">
        <f>IF(N1401="zákl. přenesená",J1401,0)</f>
        <v>0</v>
      </c>
      <c r="BH1401" s="204">
        <f>IF(N1401="sníž. přenesená",J1401,0)</f>
        <v>0</v>
      </c>
      <c r="BI1401" s="204">
        <f>IF(N1401="nulová",J1401,0)</f>
        <v>0</v>
      </c>
      <c r="BJ1401" s="17" t="s">
        <v>16</v>
      </c>
      <c r="BK1401" s="204">
        <f>ROUND(I1401*H1401,2)</f>
        <v>0</v>
      </c>
      <c r="BL1401" s="17" t="s">
        <v>358</v>
      </c>
      <c r="BM1401" s="203" t="s">
        <v>10118</v>
      </c>
    </row>
    <row r="1402" spans="1:65" s="2" customFormat="1" ht="11.25">
      <c r="A1402" s="34"/>
      <c r="B1402" s="35"/>
      <c r="C1402" s="36"/>
      <c r="D1402" s="205" t="s">
        <v>281</v>
      </c>
      <c r="E1402" s="36"/>
      <c r="F1402" s="206" t="s">
        <v>10119</v>
      </c>
      <c r="G1402" s="36"/>
      <c r="H1402" s="36"/>
      <c r="I1402" s="207"/>
      <c r="J1402" s="36"/>
      <c r="K1402" s="36"/>
      <c r="L1402" s="39"/>
      <c r="M1402" s="208"/>
      <c r="N1402" s="209"/>
      <c r="O1402" s="71"/>
      <c r="P1402" s="71"/>
      <c r="Q1402" s="71"/>
      <c r="R1402" s="71"/>
      <c r="S1402" s="71"/>
      <c r="T1402" s="72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T1402" s="17" t="s">
        <v>281</v>
      </c>
      <c r="AU1402" s="17" t="s">
        <v>84</v>
      </c>
    </row>
    <row r="1403" spans="1:65" s="2" customFormat="1" ht="24.2" customHeight="1">
      <c r="A1403" s="34"/>
      <c r="B1403" s="35"/>
      <c r="C1403" s="232" t="s">
        <v>4882</v>
      </c>
      <c r="D1403" s="232" t="s">
        <v>394</v>
      </c>
      <c r="E1403" s="233" t="s">
        <v>10089</v>
      </c>
      <c r="F1403" s="234" t="s">
        <v>10090</v>
      </c>
      <c r="G1403" s="235" t="s">
        <v>185</v>
      </c>
      <c r="H1403" s="236">
        <v>56</v>
      </c>
      <c r="I1403" s="237"/>
      <c r="J1403" s="238">
        <f>ROUND(I1403*H1403,2)</f>
        <v>0</v>
      </c>
      <c r="K1403" s="234" t="s">
        <v>278</v>
      </c>
      <c r="L1403" s="239"/>
      <c r="M1403" s="240" t="s">
        <v>1</v>
      </c>
      <c r="N1403" s="241" t="s">
        <v>41</v>
      </c>
      <c r="O1403" s="71"/>
      <c r="P1403" s="201">
        <f>O1403*H1403</f>
        <v>0</v>
      </c>
      <c r="Q1403" s="201">
        <v>1E-4</v>
      </c>
      <c r="R1403" s="201">
        <f>Q1403*H1403</f>
        <v>5.5999999999999999E-3</v>
      </c>
      <c r="S1403" s="201">
        <v>0</v>
      </c>
      <c r="T1403" s="202">
        <f>S1403*H1403</f>
        <v>0</v>
      </c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R1403" s="203" t="s">
        <v>313</v>
      </c>
      <c r="AT1403" s="203" t="s">
        <v>394</v>
      </c>
      <c r="AU1403" s="203" t="s">
        <v>84</v>
      </c>
      <c r="AY1403" s="17" t="s">
        <v>272</v>
      </c>
      <c r="BE1403" s="204">
        <f>IF(N1403="základní",J1403,0)</f>
        <v>0</v>
      </c>
      <c r="BF1403" s="204">
        <f>IF(N1403="snížená",J1403,0)</f>
        <v>0</v>
      </c>
      <c r="BG1403" s="204">
        <f>IF(N1403="zákl. přenesená",J1403,0)</f>
        <v>0</v>
      </c>
      <c r="BH1403" s="204">
        <f>IF(N1403="sníž. přenesená",J1403,0)</f>
        <v>0</v>
      </c>
      <c r="BI1403" s="204">
        <f>IF(N1403="nulová",J1403,0)</f>
        <v>0</v>
      </c>
      <c r="BJ1403" s="17" t="s">
        <v>16</v>
      </c>
      <c r="BK1403" s="204">
        <f>ROUND(I1403*H1403,2)</f>
        <v>0</v>
      </c>
      <c r="BL1403" s="17" t="s">
        <v>279</v>
      </c>
      <c r="BM1403" s="203" t="s">
        <v>10120</v>
      </c>
    </row>
    <row r="1404" spans="1:65" s="14" customFormat="1" ht="11.25">
      <c r="B1404" s="221"/>
      <c r="C1404" s="222"/>
      <c r="D1404" s="212" t="s">
        <v>283</v>
      </c>
      <c r="E1404" s="223" t="s">
        <v>1</v>
      </c>
      <c r="F1404" s="224" t="s">
        <v>10121</v>
      </c>
      <c r="G1404" s="222"/>
      <c r="H1404" s="225">
        <v>48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AT1404" s="231" t="s">
        <v>283</v>
      </c>
      <c r="AU1404" s="231" t="s">
        <v>84</v>
      </c>
      <c r="AV1404" s="14" t="s">
        <v>84</v>
      </c>
      <c r="AW1404" s="14" t="s">
        <v>32</v>
      </c>
      <c r="AX1404" s="14" t="s">
        <v>76</v>
      </c>
      <c r="AY1404" s="231" t="s">
        <v>272</v>
      </c>
    </row>
    <row r="1405" spans="1:65" s="14" customFormat="1" ht="11.25">
      <c r="B1405" s="221"/>
      <c r="C1405" s="222"/>
      <c r="D1405" s="212" t="s">
        <v>283</v>
      </c>
      <c r="E1405" s="223" t="s">
        <v>1</v>
      </c>
      <c r="F1405" s="224" t="s">
        <v>10122</v>
      </c>
      <c r="G1405" s="222"/>
      <c r="H1405" s="225">
        <v>8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84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1:65" s="2" customFormat="1" ht="24.2" customHeight="1">
      <c r="A1406" s="34"/>
      <c r="B1406" s="35"/>
      <c r="C1406" s="192" t="s">
        <v>4886</v>
      </c>
      <c r="D1406" s="192" t="s">
        <v>274</v>
      </c>
      <c r="E1406" s="193" t="s">
        <v>10123</v>
      </c>
      <c r="F1406" s="194" t="s">
        <v>10124</v>
      </c>
      <c r="G1406" s="195" t="s">
        <v>185</v>
      </c>
      <c r="H1406" s="196">
        <v>56</v>
      </c>
      <c r="I1406" s="197"/>
      <c r="J1406" s="198">
        <f>ROUND(I1406*H1406,2)</f>
        <v>0</v>
      </c>
      <c r="K1406" s="194" t="s">
        <v>278</v>
      </c>
      <c r="L1406" s="39"/>
      <c r="M1406" s="199" t="s">
        <v>1</v>
      </c>
      <c r="N1406" s="200" t="s">
        <v>41</v>
      </c>
      <c r="O1406" s="71"/>
      <c r="P1406" s="201">
        <f>O1406*H1406</f>
        <v>0</v>
      </c>
      <c r="Q1406" s="201">
        <v>0</v>
      </c>
      <c r="R1406" s="201">
        <f>Q1406*H1406</f>
        <v>0</v>
      </c>
      <c r="S1406" s="201">
        <v>0</v>
      </c>
      <c r="T1406" s="202">
        <f>S1406*H1406</f>
        <v>0</v>
      </c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R1406" s="203" t="s">
        <v>358</v>
      </c>
      <c r="AT1406" s="203" t="s">
        <v>274</v>
      </c>
      <c r="AU1406" s="203" t="s">
        <v>84</v>
      </c>
      <c r="AY1406" s="17" t="s">
        <v>272</v>
      </c>
      <c r="BE1406" s="204">
        <f>IF(N1406="základní",J1406,0)</f>
        <v>0</v>
      </c>
      <c r="BF1406" s="204">
        <f>IF(N1406="snížená",J1406,0)</f>
        <v>0</v>
      </c>
      <c r="BG1406" s="204">
        <f>IF(N1406="zákl. přenesená",J1406,0)</f>
        <v>0</v>
      </c>
      <c r="BH1406" s="204">
        <f>IF(N1406="sníž. přenesená",J1406,0)</f>
        <v>0</v>
      </c>
      <c r="BI1406" s="204">
        <f>IF(N1406="nulová",J1406,0)</f>
        <v>0</v>
      </c>
      <c r="BJ1406" s="17" t="s">
        <v>16</v>
      </c>
      <c r="BK1406" s="204">
        <f>ROUND(I1406*H1406,2)</f>
        <v>0</v>
      </c>
      <c r="BL1406" s="17" t="s">
        <v>358</v>
      </c>
      <c r="BM1406" s="203" t="s">
        <v>10125</v>
      </c>
    </row>
    <row r="1407" spans="1:65" s="2" customFormat="1" ht="11.25">
      <c r="A1407" s="34"/>
      <c r="B1407" s="35"/>
      <c r="C1407" s="36"/>
      <c r="D1407" s="205" t="s">
        <v>281</v>
      </c>
      <c r="E1407" s="36"/>
      <c r="F1407" s="206" t="s">
        <v>10126</v>
      </c>
      <c r="G1407" s="36"/>
      <c r="H1407" s="36"/>
      <c r="I1407" s="207"/>
      <c r="J1407" s="36"/>
      <c r="K1407" s="36"/>
      <c r="L1407" s="39"/>
      <c r="M1407" s="208"/>
      <c r="N1407" s="209"/>
      <c r="O1407" s="71"/>
      <c r="P1407" s="71"/>
      <c r="Q1407" s="71"/>
      <c r="R1407" s="71"/>
      <c r="S1407" s="71"/>
      <c r="T1407" s="72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T1407" s="17" t="s">
        <v>281</v>
      </c>
      <c r="AU1407" s="17" t="s">
        <v>84</v>
      </c>
    </row>
    <row r="1408" spans="1:65" s="2" customFormat="1" ht="24.2" customHeight="1">
      <c r="A1408" s="34"/>
      <c r="B1408" s="35"/>
      <c r="C1408" s="232" t="s">
        <v>4890</v>
      </c>
      <c r="D1408" s="232" t="s">
        <v>394</v>
      </c>
      <c r="E1408" s="233" t="s">
        <v>10106</v>
      </c>
      <c r="F1408" s="234" t="s">
        <v>10107</v>
      </c>
      <c r="G1408" s="235" t="s">
        <v>185</v>
      </c>
      <c r="H1408" s="236">
        <v>9398</v>
      </c>
      <c r="I1408" s="237"/>
      <c r="J1408" s="238">
        <f>ROUND(I1408*H1408,2)</f>
        <v>0</v>
      </c>
      <c r="K1408" s="234" t="s">
        <v>278</v>
      </c>
      <c r="L1408" s="239"/>
      <c r="M1408" s="240" t="s">
        <v>1</v>
      </c>
      <c r="N1408" s="241" t="s">
        <v>41</v>
      </c>
      <c r="O1408" s="71"/>
      <c r="P1408" s="201">
        <f>O1408*H1408</f>
        <v>0</v>
      </c>
      <c r="Q1408" s="201">
        <v>1.2E-4</v>
      </c>
      <c r="R1408" s="201">
        <f>Q1408*H1408</f>
        <v>1.1277600000000001</v>
      </c>
      <c r="S1408" s="201">
        <v>0</v>
      </c>
      <c r="T1408" s="202">
        <f>S1408*H1408</f>
        <v>0</v>
      </c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R1408" s="203" t="s">
        <v>313</v>
      </c>
      <c r="AT1408" s="203" t="s">
        <v>394</v>
      </c>
      <c r="AU1408" s="203" t="s">
        <v>84</v>
      </c>
      <c r="AY1408" s="17" t="s">
        <v>272</v>
      </c>
      <c r="BE1408" s="204">
        <f>IF(N1408="základní",J1408,0)</f>
        <v>0</v>
      </c>
      <c r="BF1408" s="204">
        <f>IF(N1408="snížená",J1408,0)</f>
        <v>0</v>
      </c>
      <c r="BG1408" s="204">
        <f>IF(N1408="zákl. přenesená",J1408,0)</f>
        <v>0</v>
      </c>
      <c r="BH1408" s="204">
        <f>IF(N1408="sníž. přenesená",J1408,0)</f>
        <v>0</v>
      </c>
      <c r="BI1408" s="204">
        <f>IF(N1408="nulová",J1408,0)</f>
        <v>0</v>
      </c>
      <c r="BJ1408" s="17" t="s">
        <v>16</v>
      </c>
      <c r="BK1408" s="204">
        <f>ROUND(I1408*H1408,2)</f>
        <v>0</v>
      </c>
      <c r="BL1408" s="17" t="s">
        <v>279</v>
      </c>
      <c r="BM1408" s="203" t="s">
        <v>10127</v>
      </c>
    </row>
    <row r="1409" spans="1:65" s="13" customFormat="1" ht="11.25">
      <c r="B1409" s="210"/>
      <c r="C1409" s="211"/>
      <c r="D1409" s="212" t="s">
        <v>283</v>
      </c>
      <c r="E1409" s="213" t="s">
        <v>1</v>
      </c>
      <c r="F1409" s="214" t="s">
        <v>10109</v>
      </c>
      <c r="G1409" s="211"/>
      <c r="H1409" s="213" t="s">
        <v>1</v>
      </c>
      <c r="I1409" s="215"/>
      <c r="J1409" s="211"/>
      <c r="K1409" s="211"/>
      <c r="L1409" s="216"/>
      <c r="M1409" s="217"/>
      <c r="N1409" s="218"/>
      <c r="O1409" s="218"/>
      <c r="P1409" s="218"/>
      <c r="Q1409" s="218"/>
      <c r="R1409" s="218"/>
      <c r="S1409" s="218"/>
      <c r="T1409" s="219"/>
      <c r="AT1409" s="220" t="s">
        <v>283</v>
      </c>
      <c r="AU1409" s="220" t="s">
        <v>84</v>
      </c>
      <c r="AV1409" s="13" t="s">
        <v>16</v>
      </c>
      <c r="AW1409" s="13" t="s">
        <v>32</v>
      </c>
      <c r="AX1409" s="13" t="s">
        <v>76</v>
      </c>
      <c r="AY1409" s="220" t="s">
        <v>272</v>
      </c>
    </row>
    <row r="1410" spans="1:65" s="14" customFormat="1" ht="22.5">
      <c r="B1410" s="221"/>
      <c r="C1410" s="222"/>
      <c r="D1410" s="212" t="s">
        <v>283</v>
      </c>
      <c r="E1410" s="223" t="s">
        <v>1</v>
      </c>
      <c r="F1410" s="224" t="s">
        <v>10128</v>
      </c>
      <c r="G1410" s="222"/>
      <c r="H1410" s="225">
        <v>616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AT1410" s="231" t="s">
        <v>283</v>
      </c>
      <c r="AU1410" s="231" t="s">
        <v>84</v>
      </c>
      <c r="AV1410" s="14" t="s">
        <v>84</v>
      </c>
      <c r="AW1410" s="14" t="s">
        <v>32</v>
      </c>
      <c r="AX1410" s="14" t="s">
        <v>76</v>
      </c>
      <c r="AY1410" s="231" t="s">
        <v>272</v>
      </c>
    </row>
    <row r="1411" spans="1:65" s="14" customFormat="1" ht="11.25">
      <c r="B1411" s="221"/>
      <c r="C1411" s="222"/>
      <c r="D1411" s="212" t="s">
        <v>283</v>
      </c>
      <c r="E1411" s="223" t="s">
        <v>1</v>
      </c>
      <c r="F1411" s="224" t="s">
        <v>10129</v>
      </c>
      <c r="G1411" s="222"/>
      <c r="H1411" s="225">
        <v>120</v>
      </c>
      <c r="I1411" s="226"/>
      <c r="J1411" s="222"/>
      <c r="K1411" s="222"/>
      <c r="L1411" s="227"/>
      <c r="M1411" s="228"/>
      <c r="N1411" s="229"/>
      <c r="O1411" s="229"/>
      <c r="P1411" s="229"/>
      <c r="Q1411" s="229"/>
      <c r="R1411" s="229"/>
      <c r="S1411" s="229"/>
      <c r="T1411" s="230"/>
      <c r="AT1411" s="231" t="s">
        <v>283</v>
      </c>
      <c r="AU1411" s="231" t="s">
        <v>84</v>
      </c>
      <c r="AV1411" s="14" t="s">
        <v>84</v>
      </c>
      <c r="AW1411" s="14" t="s">
        <v>32</v>
      </c>
      <c r="AX1411" s="14" t="s">
        <v>76</v>
      </c>
      <c r="AY1411" s="231" t="s">
        <v>272</v>
      </c>
    </row>
    <row r="1412" spans="1:65" s="13" customFormat="1" ht="11.25">
      <c r="B1412" s="210"/>
      <c r="C1412" s="211"/>
      <c r="D1412" s="212" t="s">
        <v>283</v>
      </c>
      <c r="E1412" s="213" t="s">
        <v>1</v>
      </c>
      <c r="F1412" s="214" t="s">
        <v>10130</v>
      </c>
      <c r="G1412" s="211"/>
      <c r="H1412" s="213" t="s">
        <v>1</v>
      </c>
      <c r="I1412" s="215"/>
      <c r="J1412" s="211"/>
      <c r="K1412" s="211"/>
      <c r="L1412" s="216"/>
      <c r="M1412" s="217"/>
      <c r="N1412" s="218"/>
      <c r="O1412" s="218"/>
      <c r="P1412" s="218"/>
      <c r="Q1412" s="218"/>
      <c r="R1412" s="218"/>
      <c r="S1412" s="218"/>
      <c r="T1412" s="219"/>
      <c r="AT1412" s="220" t="s">
        <v>283</v>
      </c>
      <c r="AU1412" s="220" t="s">
        <v>84</v>
      </c>
      <c r="AV1412" s="13" t="s">
        <v>16</v>
      </c>
      <c r="AW1412" s="13" t="s">
        <v>32</v>
      </c>
      <c r="AX1412" s="13" t="s">
        <v>76</v>
      </c>
      <c r="AY1412" s="220" t="s">
        <v>272</v>
      </c>
    </row>
    <row r="1413" spans="1:65" s="14" customFormat="1" ht="45">
      <c r="B1413" s="221"/>
      <c r="C1413" s="222"/>
      <c r="D1413" s="212" t="s">
        <v>283</v>
      </c>
      <c r="E1413" s="223" t="s">
        <v>1</v>
      </c>
      <c r="F1413" s="224" t="s">
        <v>10131</v>
      </c>
      <c r="G1413" s="222"/>
      <c r="H1413" s="225">
        <v>1996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84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1:65" s="14" customFormat="1" ht="45">
      <c r="B1414" s="221"/>
      <c r="C1414" s="222"/>
      <c r="D1414" s="212" t="s">
        <v>283</v>
      </c>
      <c r="E1414" s="223" t="s">
        <v>1</v>
      </c>
      <c r="F1414" s="224" t="s">
        <v>10132</v>
      </c>
      <c r="G1414" s="222"/>
      <c r="H1414" s="225">
        <v>1794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AT1414" s="231" t="s">
        <v>283</v>
      </c>
      <c r="AU1414" s="231" t="s">
        <v>84</v>
      </c>
      <c r="AV1414" s="14" t="s">
        <v>84</v>
      </c>
      <c r="AW1414" s="14" t="s">
        <v>32</v>
      </c>
      <c r="AX1414" s="14" t="s">
        <v>76</v>
      </c>
      <c r="AY1414" s="231" t="s">
        <v>272</v>
      </c>
    </row>
    <row r="1415" spans="1:65" s="14" customFormat="1" ht="33.75">
      <c r="B1415" s="221"/>
      <c r="C1415" s="222"/>
      <c r="D1415" s="212" t="s">
        <v>283</v>
      </c>
      <c r="E1415" s="223" t="s">
        <v>1</v>
      </c>
      <c r="F1415" s="224" t="s">
        <v>10133</v>
      </c>
      <c r="G1415" s="222"/>
      <c r="H1415" s="225">
        <v>1667</v>
      </c>
      <c r="I1415" s="226"/>
      <c r="J1415" s="222"/>
      <c r="K1415" s="222"/>
      <c r="L1415" s="227"/>
      <c r="M1415" s="228"/>
      <c r="N1415" s="229"/>
      <c r="O1415" s="229"/>
      <c r="P1415" s="229"/>
      <c r="Q1415" s="229"/>
      <c r="R1415" s="229"/>
      <c r="S1415" s="229"/>
      <c r="T1415" s="230"/>
      <c r="AT1415" s="231" t="s">
        <v>283</v>
      </c>
      <c r="AU1415" s="231" t="s">
        <v>84</v>
      </c>
      <c r="AV1415" s="14" t="s">
        <v>84</v>
      </c>
      <c r="AW1415" s="14" t="s">
        <v>32</v>
      </c>
      <c r="AX1415" s="14" t="s">
        <v>76</v>
      </c>
      <c r="AY1415" s="231" t="s">
        <v>272</v>
      </c>
    </row>
    <row r="1416" spans="1:65" s="14" customFormat="1" ht="11.25">
      <c r="B1416" s="221"/>
      <c r="C1416" s="222"/>
      <c r="D1416" s="212" t="s">
        <v>283</v>
      </c>
      <c r="E1416" s="223" t="s">
        <v>1</v>
      </c>
      <c r="F1416" s="224" t="s">
        <v>10134</v>
      </c>
      <c r="G1416" s="222"/>
      <c r="H1416" s="225">
        <v>171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AT1416" s="231" t="s">
        <v>283</v>
      </c>
      <c r="AU1416" s="231" t="s">
        <v>84</v>
      </c>
      <c r="AV1416" s="14" t="s">
        <v>84</v>
      </c>
      <c r="AW1416" s="14" t="s">
        <v>32</v>
      </c>
      <c r="AX1416" s="14" t="s">
        <v>76</v>
      </c>
      <c r="AY1416" s="231" t="s">
        <v>272</v>
      </c>
    </row>
    <row r="1417" spans="1:65" s="14" customFormat="1" ht="45">
      <c r="B1417" s="221"/>
      <c r="C1417" s="222"/>
      <c r="D1417" s="212" t="s">
        <v>283</v>
      </c>
      <c r="E1417" s="223" t="s">
        <v>1</v>
      </c>
      <c r="F1417" s="224" t="s">
        <v>10135</v>
      </c>
      <c r="G1417" s="222"/>
      <c r="H1417" s="225">
        <v>1683</v>
      </c>
      <c r="I1417" s="226"/>
      <c r="J1417" s="222"/>
      <c r="K1417" s="222"/>
      <c r="L1417" s="227"/>
      <c r="M1417" s="228"/>
      <c r="N1417" s="229"/>
      <c r="O1417" s="229"/>
      <c r="P1417" s="229"/>
      <c r="Q1417" s="229"/>
      <c r="R1417" s="229"/>
      <c r="S1417" s="229"/>
      <c r="T1417" s="230"/>
      <c r="AT1417" s="231" t="s">
        <v>283</v>
      </c>
      <c r="AU1417" s="231" t="s">
        <v>84</v>
      </c>
      <c r="AV1417" s="14" t="s">
        <v>84</v>
      </c>
      <c r="AW1417" s="14" t="s">
        <v>32</v>
      </c>
      <c r="AX1417" s="14" t="s">
        <v>76</v>
      </c>
      <c r="AY1417" s="231" t="s">
        <v>272</v>
      </c>
    </row>
    <row r="1418" spans="1:65" s="14" customFormat="1" ht="11.25">
      <c r="B1418" s="221"/>
      <c r="C1418" s="222"/>
      <c r="D1418" s="212" t="s">
        <v>283</v>
      </c>
      <c r="E1418" s="223" t="s">
        <v>1</v>
      </c>
      <c r="F1418" s="224" t="s">
        <v>10136</v>
      </c>
      <c r="G1418" s="222"/>
      <c r="H1418" s="225">
        <v>1351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84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1:65" s="2" customFormat="1" ht="24.2" customHeight="1">
      <c r="A1419" s="34"/>
      <c r="B1419" s="35"/>
      <c r="C1419" s="232" t="s">
        <v>4894</v>
      </c>
      <c r="D1419" s="232" t="s">
        <v>394</v>
      </c>
      <c r="E1419" s="233" t="s">
        <v>10111</v>
      </c>
      <c r="F1419" s="234" t="s">
        <v>10112</v>
      </c>
      <c r="G1419" s="235" t="s">
        <v>185</v>
      </c>
      <c r="H1419" s="236">
        <v>708</v>
      </c>
      <c r="I1419" s="237"/>
      <c r="J1419" s="238">
        <f>ROUND(I1419*H1419,2)</f>
        <v>0</v>
      </c>
      <c r="K1419" s="234" t="s">
        <v>1</v>
      </c>
      <c r="L1419" s="239"/>
      <c r="M1419" s="240" t="s">
        <v>1</v>
      </c>
      <c r="N1419" s="241" t="s">
        <v>41</v>
      </c>
      <c r="O1419" s="71"/>
      <c r="P1419" s="201">
        <f>O1419*H1419</f>
        <v>0</v>
      </c>
      <c r="Q1419" s="201">
        <v>0</v>
      </c>
      <c r="R1419" s="201">
        <f>Q1419*H1419</f>
        <v>0</v>
      </c>
      <c r="S1419" s="201">
        <v>0</v>
      </c>
      <c r="T1419" s="202">
        <f>S1419*H1419</f>
        <v>0</v>
      </c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R1419" s="203" t="s">
        <v>1541</v>
      </c>
      <c r="AT1419" s="203" t="s">
        <v>394</v>
      </c>
      <c r="AU1419" s="203" t="s">
        <v>84</v>
      </c>
      <c r="AY1419" s="17" t="s">
        <v>272</v>
      </c>
      <c r="BE1419" s="204">
        <f>IF(N1419="základní",J1419,0)</f>
        <v>0</v>
      </c>
      <c r="BF1419" s="204">
        <f>IF(N1419="snížená",J1419,0)</f>
        <v>0</v>
      </c>
      <c r="BG1419" s="204">
        <f>IF(N1419="zákl. přenesená",J1419,0)</f>
        <v>0</v>
      </c>
      <c r="BH1419" s="204">
        <f>IF(N1419="sníž. přenesená",J1419,0)</f>
        <v>0</v>
      </c>
      <c r="BI1419" s="204">
        <f>IF(N1419="nulová",J1419,0)</f>
        <v>0</v>
      </c>
      <c r="BJ1419" s="17" t="s">
        <v>16</v>
      </c>
      <c r="BK1419" s="204">
        <f>ROUND(I1419*H1419,2)</f>
        <v>0</v>
      </c>
      <c r="BL1419" s="17" t="s">
        <v>1541</v>
      </c>
      <c r="BM1419" s="203" t="s">
        <v>10137</v>
      </c>
    </row>
    <row r="1420" spans="1:65" s="14" customFormat="1" ht="22.5">
      <c r="B1420" s="221"/>
      <c r="C1420" s="222"/>
      <c r="D1420" s="212" t="s">
        <v>283</v>
      </c>
      <c r="E1420" s="223" t="s">
        <v>1</v>
      </c>
      <c r="F1420" s="224" t="s">
        <v>10138</v>
      </c>
      <c r="G1420" s="222"/>
      <c r="H1420" s="225">
        <v>581</v>
      </c>
      <c r="I1420" s="226"/>
      <c r="J1420" s="222"/>
      <c r="K1420" s="222"/>
      <c r="L1420" s="227"/>
      <c r="M1420" s="228"/>
      <c r="N1420" s="229"/>
      <c r="O1420" s="229"/>
      <c r="P1420" s="229"/>
      <c r="Q1420" s="229"/>
      <c r="R1420" s="229"/>
      <c r="S1420" s="229"/>
      <c r="T1420" s="230"/>
      <c r="AT1420" s="231" t="s">
        <v>283</v>
      </c>
      <c r="AU1420" s="231" t="s">
        <v>84</v>
      </c>
      <c r="AV1420" s="14" t="s">
        <v>84</v>
      </c>
      <c r="AW1420" s="14" t="s">
        <v>32</v>
      </c>
      <c r="AX1420" s="14" t="s">
        <v>76</v>
      </c>
      <c r="AY1420" s="231" t="s">
        <v>272</v>
      </c>
    </row>
    <row r="1421" spans="1:65" s="14" customFormat="1" ht="11.25">
      <c r="B1421" s="221"/>
      <c r="C1421" s="222"/>
      <c r="D1421" s="212" t="s">
        <v>283</v>
      </c>
      <c r="E1421" s="223" t="s">
        <v>1</v>
      </c>
      <c r="F1421" s="224" t="s">
        <v>10139</v>
      </c>
      <c r="G1421" s="222"/>
      <c r="H1421" s="225">
        <v>127</v>
      </c>
      <c r="I1421" s="226"/>
      <c r="J1421" s="222"/>
      <c r="K1421" s="222"/>
      <c r="L1421" s="227"/>
      <c r="M1421" s="228"/>
      <c r="N1421" s="229"/>
      <c r="O1421" s="229"/>
      <c r="P1421" s="229"/>
      <c r="Q1421" s="229"/>
      <c r="R1421" s="229"/>
      <c r="S1421" s="229"/>
      <c r="T1421" s="230"/>
      <c r="AT1421" s="231" t="s">
        <v>283</v>
      </c>
      <c r="AU1421" s="231" t="s">
        <v>84</v>
      </c>
      <c r="AV1421" s="14" t="s">
        <v>84</v>
      </c>
      <c r="AW1421" s="14" t="s">
        <v>32</v>
      </c>
      <c r="AX1421" s="14" t="s">
        <v>76</v>
      </c>
      <c r="AY1421" s="231" t="s">
        <v>272</v>
      </c>
    </row>
    <row r="1422" spans="1:65" s="2" customFormat="1" ht="24.2" customHeight="1">
      <c r="A1422" s="34"/>
      <c r="B1422" s="35"/>
      <c r="C1422" s="232" t="s">
        <v>4898</v>
      </c>
      <c r="D1422" s="232" t="s">
        <v>394</v>
      </c>
      <c r="E1422" s="233" t="s">
        <v>10140</v>
      </c>
      <c r="F1422" s="234" t="s">
        <v>10141</v>
      </c>
      <c r="G1422" s="235" t="s">
        <v>185</v>
      </c>
      <c r="H1422" s="236">
        <v>12800</v>
      </c>
      <c r="I1422" s="237"/>
      <c r="J1422" s="238">
        <f>ROUND(I1422*H1422,2)</f>
        <v>0</v>
      </c>
      <c r="K1422" s="234" t="s">
        <v>278</v>
      </c>
      <c r="L1422" s="239"/>
      <c r="M1422" s="240" t="s">
        <v>1</v>
      </c>
      <c r="N1422" s="241" t="s">
        <v>41</v>
      </c>
      <c r="O1422" s="71"/>
      <c r="P1422" s="201">
        <f>O1422*H1422</f>
        <v>0</v>
      </c>
      <c r="Q1422" s="201">
        <v>1.7000000000000001E-4</v>
      </c>
      <c r="R1422" s="201">
        <f>Q1422*H1422</f>
        <v>2.1760000000000002</v>
      </c>
      <c r="S1422" s="201">
        <v>0</v>
      </c>
      <c r="T1422" s="202">
        <f>S1422*H1422</f>
        <v>0</v>
      </c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R1422" s="203" t="s">
        <v>313</v>
      </c>
      <c r="AT1422" s="203" t="s">
        <v>394</v>
      </c>
      <c r="AU1422" s="203" t="s">
        <v>84</v>
      </c>
      <c r="AY1422" s="17" t="s">
        <v>272</v>
      </c>
      <c r="BE1422" s="204">
        <f>IF(N1422="základní",J1422,0)</f>
        <v>0</v>
      </c>
      <c r="BF1422" s="204">
        <f>IF(N1422="snížená",J1422,0)</f>
        <v>0</v>
      </c>
      <c r="BG1422" s="204">
        <f>IF(N1422="zákl. přenesená",J1422,0)</f>
        <v>0</v>
      </c>
      <c r="BH1422" s="204">
        <f>IF(N1422="sníž. přenesená",J1422,0)</f>
        <v>0</v>
      </c>
      <c r="BI1422" s="204">
        <f>IF(N1422="nulová",J1422,0)</f>
        <v>0</v>
      </c>
      <c r="BJ1422" s="17" t="s">
        <v>16</v>
      </c>
      <c r="BK1422" s="204">
        <f>ROUND(I1422*H1422,2)</f>
        <v>0</v>
      </c>
      <c r="BL1422" s="17" t="s">
        <v>279</v>
      </c>
      <c r="BM1422" s="203" t="s">
        <v>10142</v>
      </c>
    </row>
    <row r="1423" spans="1:65" s="13" customFormat="1" ht="11.25">
      <c r="B1423" s="210"/>
      <c r="C1423" s="211"/>
      <c r="D1423" s="212" t="s">
        <v>283</v>
      </c>
      <c r="E1423" s="213" t="s">
        <v>1</v>
      </c>
      <c r="F1423" s="214" t="s">
        <v>10143</v>
      </c>
      <c r="G1423" s="211"/>
      <c r="H1423" s="213" t="s">
        <v>1</v>
      </c>
      <c r="I1423" s="215"/>
      <c r="J1423" s="211"/>
      <c r="K1423" s="211"/>
      <c r="L1423" s="216"/>
      <c r="M1423" s="217"/>
      <c r="N1423" s="218"/>
      <c r="O1423" s="218"/>
      <c r="P1423" s="218"/>
      <c r="Q1423" s="218"/>
      <c r="R1423" s="218"/>
      <c r="S1423" s="218"/>
      <c r="T1423" s="219"/>
      <c r="AT1423" s="220" t="s">
        <v>283</v>
      </c>
      <c r="AU1423" s="220" t="s">
        <v>84</v>
      </c>
      <c r="AV1423" s="13" t="s">
        <v>16</v>
      </c>
      <c r="AW1423" s="13" t="s">
        <v>32</v>
      </c>
      <c r="AX1423" s="13" t="s">
        <v>76</v>
      </c>
      <c r="AY1423" s="220" t="s">
        <v>272</v>
      </c>
    </row>
    <row r="1424" spans="1:65" s="14" customFormat="1" ht="11.25">
      <c r="B1424" s="221"/>
      <c r="C1424" s="222"/>
      <c r="D1424" s="212" t="s">
        <v>283</v>
      </c>
      <c r="E1424" s="223" t="s">
        <v>1</v>
      </c>
      <c r="F1424" s="224" t="s">
        <v>10144</v>
      </c>
      <c r="G1424" s="222"/>
      <c r="H1424" s="225">
        <v>2335</v>
      </c>
      <c r="I1424" s="226"/>
      <c r="J1424" s="222"/>
      <c r="K1424" s="222"/>
      <c r="L1424" s="227"/>
      <c r="M1424" s="228"/>
      <c r="N1424" s="229"/>
      <c r="O1424" s="229"/>
      <c r="P1424" s="229"/>
      <c r="Q1424" s="229"/>
      <c r="R1424" s="229"/>
      <c r="S1424" s="229"/>
      <c r="T1424" s="230"/>
      <c r="AT1424" s="231" t="s">
        <v>283</v>
      </c>
      <c r="AU1424" s="231" t="s">
        <v>84</v>
      </c>
      <c r="AV1424" s="14" t="s">
        <v>84</v>
      </c>
      <c r="AW1424" s="14" t="s">
        <v>32</v>
      </c>
      <c r="AX1424" s="14" t="s">
        <v>76</v>
      </c>
      <c r="AY1424" s="231" t="s">
        <v>272</v>
      </c>
    </row>
    <row r="1425" spans="1:65" s="14" customFormat="1" ht="11.25">
      <c r="B1425" s="221"/>
      <c r="C1425" s="222"/>
      <c r="D1425" s="212" t="s">
        <v>283</v>
      </c>
      <c r="E1425" s="223" t="s">
        <v>1</v>
      </c>
      <c r="F1425" s="224" t="s">
        <v>10145</v>
      </c>
      <c r="G1425" s="222"/>
      <c r="H1425" s="225">
        <v>6410</v>
      </c>
      <c r="I1425" s="226"/>
      <c r="J1425" s="222"/>
      <c r="K1425" s="222"/>
      <c r="L1425" s="227"/>
      <c r="M1425" s="228"/>
      <c r="N1425" s="229"/>
      <c r="O1425" s="229"/>
      <c r="P1425" s="229"/>
      <c r="Q1425" s="229"/>
      <c r="R1425" s="229"/>
      <c r="S1425" s="229"/>
      <c r="T1425" s="230"/>
      <c r="AT1425" s="231" t="s">
        <v>283</v>
      </c>
      <c r="AU1425" s="231" t="s">
        <v>84</v>
      </c>
      <c r="AV1425" s="14" t="s">
        <v>84</v>
      </c>
      <c r="AW1425" s="14" t="s">
        <v>32</v>
      </c>
      <c r="AX1425" s="14" t="s">
        <v>76</v>
      </c>
      <c r="AY1425" s="231" t="s">
        <v>272</v>
      </c>
    </row>
    <row r="1426" spans="1:65" s="14" customFormat="1" ht="11.25">
      <c r="B1426" s="221"/>
      <c r="C1426" s="222"/>
      <c r="D1426" s="212" t="s">
        <v>283</v>
      </c>
      <c r="E1426" s="223" t="s">
        <v>1</v>
      </c>
      <c r="F1426" s="224" t="s">
        <v>10146</v>
      </c>
      <c r="G1426" s="222"/>
      <c r="H1426" s="225">
        <v>2834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AT1426" s="231" t="s">
        <v>283</v>
      </c>
      <c r="AU1426" s="231" t="s">
        <v>84</v>
      </c>
      <c r="AV1426" s="14" t="s">
        <v>84</v>
      </c>
      <c r="AW1426" s="14" t="s">
        <v>32</v>
      </c>
      <c r="AX1426" s="14" t="s">
        <v>76</v>
      </c>
      <c r="AY1426" s="231" t="s">
        <v>272</v>
      </c>
    </row>
    <row r="1427" spans="1:65" s="14" customFormat="1" ht="11.25">
      <c r="B1427" s="221"/>
      <c r="C1427" s="222"/>
      <c r="D1427" s="212" t="s">
        <v>283</v>
      </c>
      <c r="E1427" s="223" t="s">
        <v>1</v>
      </c>
      <c r="F1427" s="224" t="s">
        <v>10147</v>
      </c>
      <c r="G1427" s="222"/>
      <c r="H1427" s="225">
        <v>111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84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1:65" s="14" customFormat="1" ht="11.25">
      <c r="B1428" s="221"/>
      <c r="C1428" s="222"/>
      <c r="D1428" s="212" t="s">
        <v>283</v>
      </c>
      <c r="E1428" s="223" t="s">
        <v>1</v>
      </c>
      <c r="F1428" s="224" t="s">
        <v>10148</v>
      </c>
      <c r="G1428" s="222"/>
      <c r="H1428" s="225">
        <v>1110</v>
      </c>
      <c r="I1428" s="226"/>
      <c r="J1428" s="222"/>
      <c r="K1428" s="222"/>
      <c r="L1428" s="227"/>
      <c r="M1428" s="228"/>
      <c r="N1428" s="229"/>
      <c r="O1428" s="229"/>
      <c r="P1428" s="229"/>
      <c r="Q1428" s="229"/>
      <c r="R1428" s="229"/>
      <c r="S1428" s="229"/>
      <c r="T1428" s="230"/>
      <c r="AT1428" s="231" t="s">
        <v>283</v>
      </c>
      <c r="AU1428" s="231" t="s">
        <v>84</v>
      </c>
      <c r="AV1428" s="14" t="s">
        <v>84</v>
      </c>
      <c r="AW1428" s="14" t="s">
        <v>32</v>
      </c>
      <c r="AX1428" s="14" t="s">
        <v>76</v>
      </c>
      <c r="AY1428" s="231" t="s">
        <v>272</v>
      </c>
    </row>
    <row r="1429" spans="1:65" s="2" customFormat="1" ht="24.2" customHeight="1">
      <c r="A1429" s="34"/>
      <c r="B1429" s="35"/>
      <c r="C1429" s="232" t="s">
        <v>4902</v>
      </c>
      <c r="D1429" s="232" t="s">
        <v>394</v>
      </c>
      <c r="E1429" s="233" t="s">
        <v>10149</v>
      </c>
      <c r="F1429" s="234" t="s">
        <v>10150</v>
      </c>
      <c r="G1429" s="235" t="s">
        <v>185</v>
      </c>
      <c r="H1429" s="236">
        <v>105</v>
      </c>
      <c r="I1429" s="237"/>
      <c r="J1429" s="238">
        <f>ROUND(I1429*H1429,2)</f>
        <v>0</v>
      </c>
      <c r="K1429" s="234" t="s">
        <v>1</v>
      </c>
      <c r="L1429" s="239"/>
      <c r="M1429" s="240" t="s">
        <v>1</v>
      </c>
      <c r="N1429" s="241" t="s">
        <v>41</v>
      </c>
      <c r="O1429" s="71"/>
      <c r="P1429" s="201">
        <f>O1429*H1429</f>
        <v>0</v>
      </c>
      <c r="Q1429" s="201">
        <v>0</v>
      </c>
      <c r="R1429" s="201">
        <f>Q1429*H1429</f>
        <v>0</v>
      </c>
      <c r="S1429" s="201">
        <v>0</v>
      </c>
      <c r="T1429" s="202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203" t="s">
        <v>1541</v>
      </c>
      <c r="AT1429" s="203" t="s">
        <v>394</v>
      </c>
      <c r="AU1429" s="203" t="s">
        <v>84</v>
      </c>
      <c r="AY1429" s="17" t="s">
        <v>272</v>
      </c>
      <c r="BE1429" s="204">
        <f>IF(N1429="základní",J1429,0)</f>
        <v>0</v>
      </c>
      <c r="BF1429" s="204">
        <f>IF(N1429="snížená",J1429,0)</f>
        <v>0</v>
      </c>
      <c r="BG1429" s="204">
        <f>IF(N1429="zákl. přenesená",J1429,0)</f>
        <v>0</v>
      </c>
      <c r="BH1429" s="204">
        <f>IF(N1429="sníž. přenesená",J1429,0)</f>
        <v>0</v>
      </c>
      <c r="BI1429" s="204">
        <f>IF(N1429="nulová",J1429,0)</f>
        <v>0</v>
      </c>
      <c r="BJ1429" s="17" t="s">
        <v>16</v>
      </c>
      <c r="BK1429" s="204">
        <f>ROUND(I1429*H1429,2)</f>
        <v>0</v>
      </c>
      <c r="BL1429" s="17" t="s">
        <v>1541</v>
      </c>
      <c r="BM1429" s="203" t="s">
        <v>10151</v>
      </c>
    </row>
    <row r="1430" spans="1:65" s="13" customFormat="1" ht="11.25">
      <c r="B1430" s="210"/>
      <c r="C1430" s="211"/>
      <c r="D1430" s="212" t="s">
        <v>283</v>
      </c>
      <c r="E1430" s="213" t="s">
        <v>1</v>
      </c>
      <c r="F1430" s="214" t="s">
        <v>10130</v>
      </c>
      <c r="G1430" s="211"/>
      <c r="H1430" s="213" t="s">
        <v>1</v>
      </c>
      <c r="I1430" s="215"/>
      <c r="J1430" s="211"/>
      <c r="K1430" s="211"/>
      <c r="L1430" s="216"/>
      <c r="M1430" s="217"/>
      <c r="N1430" s="218"/>
      <c r="O1430" s="218"/>
      <c r="P1430" s="218"/>
      <c r="Q1430" s="218"/>
      <c r="R1430" s="218"/>
      <c r="S1430" s="218"/>
      <c r="T1430" s="219"/>
      <c r="AT1430" s="220" t="s">
        <v>283</v>
      </c>
      <c r="AU1430" s="220" t="s">
        <v>84</v>
      </c>
      <c r="AV1430" s="13" t="s">
        <v>16</v>
      </c>
      <c r="AW1430" s="13" t="s">
        <v>32</v>
      </c>
      <c r="AX1430" s="13" t="s">
        <v>76</v>
      </c>
      <c r="AY1430" s="220" t="s">
        <v>272</v>
      </c>
    </row>
    <row r="1431" spans="1:65" s="14" customFormat="1" ht="11.25">
      <c r="B1431" s="221"/>
      <c r="C1431" s="222"/>
      <c r="D1431" s="212" t="s">
        <v>283</v>
      </c>
      <c r="E1431" s="223" t="s">
        <v>1</v>
      </c>
      <c r="F1431" s="224" t="s">
        <v>10152</v>
      </c>
      <c r="G1431" s="222"/>
      <c r="H1431" s="225">
        <v>35</v>
      </c>
      <c r="I1431" s="226"/>
      <c r="J1431" s="222"/>
      <c r="K1431" s="222"/>
      <c r="L1431" s="227"/>
      <c r="M1431" s="228"/>
      <c r="N1431" s="229"/>
      <c r="O1431" s="229"/>
      <c r="P1431" s="229"/>
      <c r="Q1431" s="229"/>
      <c r="R1431" s="229"/>
      <c r="S1431" s="229"/>
      <c r="T1431" s="230"/>
      <c r="AT1431" s="231" t="s">
        <v>283</v>
      </c>
      <c r="AU1431" s="231" t="s">
        <v>84</v>
      </c>
      <c r="AV1431" s="14" t="s">
        <v>84</v>
      </c>
      <c r="AW1431" s="14" t="s">
        <v>32</v>
      </c>
      <c r="AX1431" s="14" t="s">
        <v>76</v>
      </c>
      <c r="AY1431" s="231" t="s">
        <v>272</v>
      </c>
    </row>
    <row r="1432" spans="1:65" s="14" customFormat="1" ht="11.25">
      <c r="B1432" s="221"/>
      <c r="C1432" s="222"/>
      <c r="D1432" s="212" t="s">
        <v>283</v>
      </c>
      <c r="E1432" s="223" t="s">
        <v>1</v>
      </c>
      <c r="F1432" s="224" t="s">
        <v>10153</v>
      </c>
      <c r="G1432" s="222"/>
      <c r="H1432" s="225">
        <v>40</v>
      </c>
      <c r="I1432" s="226"/>
      <c r="J1432" s="222"/>
      <c r="K1432" s="222"/>
      <c r="L1432" s="227"/>
      <c r="M1432" s="228"/>
      <c r="N1432" s="229"/>
      <c r="O1432" s="229"/>
      <c r="P1432" s="229"/>
      <c r="Q1432" s="229"/>
      <c r="R1432" s="229"/>
      <c r="S1432" s="229"/>
      <c r="T1432" s="230"/>
      <c r="AT1432" s="231" t="s">
        <v>283</v>
      </c>
      <c r="AU1432" s="231" t="s">
        <v>84</v>
      </c>
      <c r="AV1432" s="14" t="s">
        <v>84</v>
      </c>
      <c r="AW1432" s="14" t="s">
        <v>32</v>
      </c>
      <c r="AX1432" s="14" t="s">
        <v>76</v>
      </c>
      <c r="AY1432" s="231" t="s">
        <v>272</v>
      </c>
    </row>
    <row r="1433" spans="1:65" s="14" customFormat="1" ht="11.25">
      <c r="B1433" s="221"/>
      <c r="C1433" s="222"/>
      <c r="D1433" s="212" t="s">
        <v>283</v>
      </c>
      <c r="E1433" s="223" t="s">
        <v>1</v>
      </c>
      <c r="F1433" s="224" t="s">
        <v>10154</v>
      </c>
      <c r="G1433" s="222"/>
      <c r="H1433" s="225">
        <v>20</v>
      </c>
      <c r="I1433" s="226"/>
      <c r="J1433" s="222"/>
      <c r="K1433" s="222"/>
      <c r="L1433" s="227"/>
      <c r="M1433" s="228"/>
      <c r="N1433" s="229"/>
      <c r="O1433" s="229"/>
      <c r="P1433" s="229"/>
      <c r="Q1433" s="229"/>
      <c r="R1433" s="229"/>
      <c r="S1433" s="229"/>
      <c r="T1433" s="230"/>
      <c r="AT1433" s="231" t="s">
        <v>283</v>
      </c>
      <c r="AU1433" s="231" t="s">
        <v>84</v>
      </c>
      <c r="AV1433" s="14" t="s">
        <v>84</v>
      </c>
      <c r="AW1433" s="14" t="s">
        <v>32</v>
      </c>
      <c r="AX1433" s="14" t="s">
        <v>76</v>
      </c>
      <c r="AY1433" s="231" t="s">
        <v>272</v>
      </c>
    </row>
    <row r="1434" spans="1:65" s="14" customFormat="1" ht="11.25">
      <c r="B1434" s="221"/>
      <c r="C1434" s="222"/>
      <c r="D1434" s="212" t="s">
        <v>283</v>
      </c>
      <c r="E1434" s="223" t="s">
        <v>1</v>
      </c>
      <c r="F1434" s="224" t="s">
        <v>10155</v>
      </c>
      <c r="G1434" s="222"/>
      <c r="H1434" s="225">
        <v>10</v>
      </c>
      <c r="I1434" s="226"/>
      <c r="J1434" s="222"/>
      <c r="K1434" s="222"/>
      <c r="L1434" s="227"/>
      <c r="M1434" s="228"/>
      <c r="N1434" s="229"/>
      <c r="O1434" s="229"/>
      <c r="P1434" s="229"/>
      <c r="Q1434" s="229"/>
      <c r="R1434" s="229"/>
      <c r="S1434" s="229"/>
      <c r="T1434" s="230"/>
      <c r="AT1434" s="231" t="s">
        <v>283</v>
      </c>
      <c r="AU1434" s="231" t="s">
        <v>84</v>
      </c>
      <c r="AV1434" s="14" t="s">
        <v>84</v>
      </c>
      <c r="AW1434" s="14" t="s">
        <v>32</v>
      </c>
      <c r="AX1434" s="14" t="s">
        <v>76</v>
      </c>
      <c r="AY1434" s="231" t="s">
        <v>272</v>
      </c>
    </row>
    <row r="1435" spans="1:65" s="2" customFormat="1" ht="24.2" customHeight="1">
      <c r="A1435" s="34"/>
      <c r="B1435" s="35"/>
      <c r="C1435" s="232" t="s">
        <v>4906</v>
      </c>
      <c r="D1435" s="232" t="s">
        <v>394</v>
      </c>
      <c r="E1435" s="233" t="s">
        <v>10156</v>
      </c>
      <c r="F1435" s="234" t="s">
        <v>10157</v>
      </c>
      <c r="G1435" s="235" t="s">
        <v>185</v>
      </c>
      <c r="H1435" s="236">
        <v>189</v>
      </c>
      <c r="I1435" s="237"/>
      <c r="J1435" s="238">
        <f>ROUND(I1435*H1435,2)</f>
        <v>0</v>
      </c>
      <c r="K1435" s="234" t="s">
        <v>278</v>
      </c>
      <c r="L1435" s="239"/>
      <c r="M1435" s="240" t="s">
        <v>1</v>
      </c>
      <c r="N1435" s="241" t="s">
        <v>41</v>
      </c>
      <c r="O1435" s="71"/>
      <c r="P1435" s="201">
        <f>O1435*H1435</f>
        <v>0</v>
      </c>
      <c r="Q1435" s="201">
        <v>2.3000000000000001E-4</v>
      </c>
      <c r="R1435" s="201">
        <f>Q1435*H1435</f>
        <v>4.3470000000000002E-2</v>
      </c>
      <c r="S1435" s="201">
        <v>0</v>
      </c>
      <c r="T1435" s="202">
        <f>S1435*H1435</f>
        <v>0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203" t="s">
        <v>313</v>
      </c>
      <c r="AT1435" s="203" t="s">
        <v>394</v>
      </c>
      <c r="AU1435" s="203" t="s">
        <v>84</v>
      </c>
      <c r="AY1435" s="17" t="s">
        <v>272</v>
      </c>
      <c r="BE1435" s="204">
        <f>IF(N1435="základní",J1435,0)</f>
        <v>0</v>
      </c>
      <c r="BF1435" s="204">
        <f>IF(N1435="snížená",J1435,0)</f>
        <v>0</v>
      </c>
      <c r="BG1435" s="204">
        <f>IF(N1435="zákl. přenesená",J1435,0)</f>
        <v>0</v>
      </c>
      <c r="BH1435" s="204">
        <f>IF(N1435="sníž. přenesená",J1435,0)</f>
        <v>0</v>
      </c>
      <c r="BI1435" s="204">
        <f>IF(N1435="nulová",J1435,0)</f>
        <v>0</v>
      </c>
      <c r="BJ1435" s="17" t="s">
        <v>16</v>
      </c>
      <c r="BK1435" s="204">
        <f>ROUND(I1435*H1435,2)</f>
        <v>0</v>
      </c>
      <c r="BL1435" s="17" t="s">
        <v>279</v>
      </c>
      <c r="BM1435" s="203" t="s">
        <v>10158</v>
      </c>
    </row>
    <row r="1436" spans="1:65" s="14" customFormat="1" ht="11.25">
      <c r="B1436" s="221"/>
      <c r="C1436" s="222"/>
      <c r="D1436" s="212" t="s">
        <v>283</v>
      </c>
      <c r="E1436" s="223" t="s">
        <v>1</v>
      </c>
      <c r="F1436" s="224" t="s">
        <v>10159</v>
      </c>
      <c r="G1436" s="222"/>
      <c r="H1436" s="225">
        <v>155</v>
      </c>
      <c r="I1436" s="226"/>
      <c r="J1436" s="222"/>
      <c r="K1436" s="222"/>
      <c r="L1436" s="227"/>
      <c r="M1436" s="228"/>
      <c r="N1436" s="229"/>
      <c r="O1436" s="229"/>
      <c r="P1436" s="229"/>
      <c r="Q1436" s="229"/>
      <c r="R1436" s="229"/>
      <c r="S1436" s="229"/>
      <c r="T1436" s="230"/>
      <c r="AT1436" s="231" t="s">
        <v>283</v>
      </c>
      <c r="AU1436" s="231" t="s">
        <v>84</v>
      </c>
      <c r="AV1436" s="14" t="s">
        <v>84</v>
      </c>
      <c r="AW1436" s="14" t="s">
        <v>32</v>
      </c>
      <c r="AX1436" s="14" t="s">
        <v>76</v>
      </c>
      <c r="AY1436" s="231" t="s">
        <v>272</v>
      </c>
    </row>
    <row r="1437" spans="1:65" s="14" customFormat="1" ht="11.25">
      <c r="B1437" s="221"/>
      <c r="C1437" s="222"/>
      <c r="D1437" s="212" t="s">
        <v>283</v>
      </c>
      <c r="E1437" s="223" t="s">
        <v>1</v>
      </c>
      <c r="F1437" s="224" t="s">
        <v>10160</v>
      </c>
      <c r="G1437" s="222"/>
      <c r="H1437" s="225">
        <v>34</v>
      </c>
      <c r="I1437" s="226"/>
      <c r="J1437" s="222"/>
      <c r="K1437" s="222"/>
      <c r="L1437" s="227"/>
      <c r="M1437" s="228"/>
      <c r="N1437" s="229"/>
      <c r="O1437" s="229"/>
      <c r="P1437" s="229"/>
      <c r="Q1437" s="229"/>
      <c r="R1437" s="229"/>
      <c r="S1437" s="229"/>
      <c r="T1437" s="230"/>
      <c r="AT1437" s="231" t="s">
        <v>283</v>
      </c>
      <c r="AU1437" s="231" t="s">
        <v>84</v>
      </c>
      <c r="AV1437" s="14" t="s">
        <v>84</v>
      </c>
      <c r="AW1437" s="14" t="s">
        <v>32</v>
      </c>
      <c r="AX1437" s="14" t="s">
        <v>76</v>
      </c>
      <c r="AY1437" s="231" t="s">
        <v>272</v>
      </c>
    </row>
    <row r="1438" spans="1:65" s="2" customFormat="1" ht="24.2" customHeight="1">
      <c r="A1438" s="34"/>
      <c r="B1438" s="35"/>
      <c r="C1438" s="232" t="s">
        <v>4910</v>
      </c>
      <c r="D1438" s="232" t="s">
        <v>394</v>
      </c>
      <c r="E1438" s="233" t="s">
        <v>10161</v>
      </c>
      <c r="F1438" s="234" t="s">
        <v>10162</v>
      </c>
      <c r="G1438" s="235" t="s">
        <v>185</v>
      </c>
      <c r="H1438" s="236">
        <v>196</v>
      </c>
      <c r="I1438" s="237"/>
      <c r="J1438" s="238">
        <f>ROUND(I1438*H1438,2)</f>
        <v>0</v>
      </c>
      <c r="K1438" s="234" t="s">
        <v>278</v>
      </c>
      <c r="L1438" s="239"/>
      <c r="M1438" s="240" t="s">
        <v>1</v>
      </c>
      <c r="N1438" s="241" t="s">
        <v>41</v>
      </c>
      <c r="O1438" s="71"/>
      <c r="P1438" s="201">
        <f>O1438*H1438</f>
        <v>0</v>
      </c>
      <c r="Q1438" s="201">
        <v>3.5E-4</v>
      </c>
      <c r="R1438" s="201">
        <f>Q1438*H1438</f>
        <v>6.8599999999999994E-2</v>
      </c>
      <c r="S1438" s="201">
        <v>0</v>
      </c>
      <c r="T1438" s="202">
        <f>S1438*H1438</f>
        <v>0</v>
      </c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R1438" s="203" t="s">
        <v>313</v>
      </c>
      <c r="AT1438" s="203" t="s">
        <v>394</v>
      </c>
      <c r="AU1438" s="203" t="s">
        <v>84</v>
      </c>
      <c r="AY1438" s="17" t="s">
        <v>272</v>
      </c>
      <c r="BE1438" s="204">
        <f>IF(N1438="základní",J1438,0)</f>
        <v>0</v>
      </c>
      <c r="BF1438" s="204">
        <f>IF(N1438="snížená",J1438,0)</f>
        <v>0</v>
      </c>
      <c r="BG1438" s="204">
        <f>IF(N1438="zákl. přenesená",J1438,0)</f>
        <v>0</v>
      </c>
      <c r="BH1438" s="204">
        <f>IF(N1438="sníž. přenesená",J1438,0)</f>
        <v>0</v>
      </c>
      <c r="BI1438" s="204">
        <f>IF(N1438="nulová",J1438,0)</f>
        <v>0</v>
      </c>
      <c r="BJ1438" s="17" t="s">
        <v>16</v>
      </c>
      <c r="BK1438" s="204">
        <f>ROUND(I1438*H1438,2)</f>
        <v>0</v>
      </c>
      <c r="BL1438" s="17" t="s">
        <v>279</v>
      </c>
      <c r="BM1438" s="203" t="s">
        <v>10163</v>
      </c>
    </row>
    <row r="1439" spans="1:65" s="14" customFormat="1" ht="11.25">
      <c r="B1439" s="221"/>
      <c r="C1439" s="222"/>
      <c r="D1439" s="212" t="s">
        <v>283</v>
      </c>
      <c r="E1439" s="223" t="s">
        <v>1</v>
      </c>
      <c r="F1439" s="224" t="s">
        <v>10164</v>
      </c>
      <c r="G1439" s="222"/>
      <c r="H1439" s="225">
        <v>157</v>
      </c>
      <c r="I1439" s="226"/>
      <c r="J1439" s="222"/>
      <c r="K1439" s="222"/>
      <c r="L1439" s="227"/>
      <c r="M1439" s="228"/>
      <c r="N1439" s="229"/>
      <c r="O1439" s="229"/>
      <c r="P1439" s="229"/>
      <c r="Q1439" s="229"/>
      <c r="R1439" s="229"/>
      <c r="S1439" s="229"/>
      <c r="T1439" s="230"/>
      <c r="AT1439" s="231" t="s">
        <v>283</v>
      </c>
      <c r="AU1439" s="231" t="s">
        <v>84</v>
      </c>
      <c r="AV1439" s="14" t="s">
        <v>84</v>
      </c>
      <c r="AW1439" s="14" t="s">
        <v>32</v>
      </c>
      <c r="AX1439" s="14" t="s">
        <v>76</v>
      </c>
      <c r="AY1439" s="231" t="s">
        <v>272</v>
      </c>
    </row>
    <row r="1440" spans="1:65" s="14" customFormat="1" ht="11.25">
      <c r="B1440" s="221"/>
      <c r="C1440" s="222"/>
      <c r="D1440" s="212" t="s">
        <v>283</v>
      </c>
      <c r="E1440" s="223" t="s">
        <v>1</v>
      </c>
      <c r="F1440" s="224" t="s">
        <v>10165</v>
      </c>
      <c r="G1440" s="222"/>
      <c r="H1440" s="225">
        <v>39</v>
      </c>
      <c r="I1440" s="226"/>
      <c r="J1440" s="222"/>
      <c r="K1440" s="222"/>
      <c r="L1440" s="227"/>
      <c r="M1440" s="228"/>
      <c r="N1440" s="229"/>
      <c r="O1440" s="229"/>
      <c r="P1440" s="229"/>
      <c r="Q1440" s="229"/>
      <c r="R1440" s="229"/>
      <c r="S1440" s="229"/>
      <c r="T1440" s="230"/>
      <c r="AT1440" s="231" t="s">
        <v>283</v>
      </c>
      <c r="AU1440" s="231" t="s">
        <v>84</v>
      </c>
      <c r="AV1440" s="14" t="s">
        <v>84</v>
      </c>
      <c r="AW1440" s="14" t="s">
        <v>32</v>
      </c>
      <c r="AX1440" s="14" t="s">
        <v>76</v>
      </c>
      <c r="AY1440" s="231" t="s">
        <v>272</v>
      </c>
    </row>
    <row r="1441" spans="1:65" s="2" customFormat="1" ht="24.2" customHeight="1">
      <c r="A1441" s="34"/>
      <c r="B1441" s="35"/>
      <c r="C1441" s="192" t="s">
        <v>4914</v>
      </c>
      <c r="D1441" s="192" t="s">
        <v>274</v>
      </c>
      <c r="E1441" s="193" t="s">
        <v>10166</v>
      </c>
      <c r="F1441" s="194" t="s">
        <v>10167</v>
      </c>
      <c r="G1441" s="195" t="s">
        <v>185</v>
      </c>
      <c r="H1441" s="196">
        <v>23396</v>
      </c>
      <c r="I1441" s="197"/>
      <c r="J1441" s="198">
        <f>ROUND(I1441*H1441,2)</f>
        <v>0</v>
      </c>
      <c r="K1441" s="194" t="s">
        <v>278</v>
      </c>
      <c r="L1441" s="39"/>
      <c r="M1441" s="199" t="s">
        <v>1</v>
      </c>
      <c r="N1441" s="200" t="s">
        <v>41</v>
      </c>
      <c r="O1441" s="71"/>
      <c r="P1441" s="201">
        <f>O1441*H1441</f>
        <v>0</v>
      </c>
      <c r="Q1441" s="201">
        <v>0</v>
      </c>
      <c r="R1441" s="201">
        <f>Q1441*H1441</f>
        <v>0</v>
      </c>
      <c r="S1441" s="201">
        <v>0</v>
      </c>
      <c r="T1441" s="202">
        <f>S1441*H1441</f>
        <v>0</v>
      </c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  <c r="AR1441" s="203" t="s">
        <v>358</v>
      </c>
      <c r="AT1441" s="203" t="s">
        <v>274</v>
      </c>
      <c r="AU1441" s="203" t="s">
        <v>84</v>
      </c>
      <c r="AY1441" s="17" t="s">
        <v>272</v>
      </c>
      <c r="BE1441" s="204">
        <f>IF(N1441="základní",J1441,0)</f>
        <v>0</v>
      </c>
      <c r="BF1441" s="204">
        <f>IF(N1441="snížená",J1441,0)</f>
        <v>0</v>
      </c>
      <c r="BG1441" s="204">
        <f>IF(N1441="zákl. přenesená",J1441,0)</f>
        <v>0</v>
      </c>
      <c r="BH1441" s="204">
        <f>IF(N1441="sníž. přenesená",J1441,0)</f>
        <v>0</v>
      </c>
      <c r="BI1441" s="204">
        <f>IF(N1441="nulová",J1441,0)</f>
        <v>0</v>
      </c>
      <c r="BJ1441" s="17" t="s">
        <v>16</v>
      </c>
      <c r="BK1441" s="204">
        <f>ROUND(I1441*H1441,2)</f>
        <v>0</v>
      </c>
      <c r="BL1441" s="17" t="s">
        <v>358</v>
      </c>
      <c r="BM1441" s="203" t="s">
        <v>10168</v>
      </c>
    </row>
    <row r="1442" spans="1:65" s="2" customFormat="1" ht="11.25">
      <c r="A1442" s="34"/>
      <c r="B1442" s="35"/>
      <c r="C1442" s="36"/>
      <c r="D1442" s="205" t="s">
        <v>281</v>
      </c>
      <c r="E1442" s="36"/>
      <c r="F1442" s="206" t="s">
        <v>10169</v>
      </c>
      <c r="G1442" s="36"/>
      <c r="H1442" s="36"/>
      <c r="I1442" s="207"/>
      <c r="J1442" s="36"/>
      <c r="K1442" s="36"/>
      <c r="L1442" s="39"/>
      <c r="M1442" s="208"/>
      <c r="N1442" s="209"/>
      <c r="O1442" s="71"/>
      <c r="P1442" s="71"/>
      <c r="Q1442" s="71"/>
      <c r="R1442" s="71"/>
      <c r="S1442" s="71"/>
      <c r="T1442" s="72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T1442" s="17" t="s">
        <v>281</v>
      </c>
      <c r="AU1442" s="17" t="s">
        <v>84</v>
      </c>
    </row>
    <row r="1443" spans="1:65" s="2" customFormat="1" ht="24.2" customHeight="1">
      <c r="A1443" s="34"/>
      <c r="B1443" s="35"/>
      <c r="C1443" s="232" t="s">
        <v>4918</v>
      </c>
      <c r="D1443" s="232" t="s">
        <v>394</v>
      </c>
      <c r="E1443" s="233" t="s">
        <v>10170</v>
      </c>
      <c r="F1443" s="234" t="s">
        <v>10171</v>
      </c>
      <c r="G1443" s="235" t="s">
        <v>185</v>
      </c>
      <c r="H1443" s="236">
        <v>10</v>
      </c>
      <c r="I1443" s="237"/>
      <c r="J1443" s="238">
        <f>ROUND(I1443*H1443,2)</f>
        <v>0</v>
      </c>
      <c r="K1443" s="234" t="s">
        <v>278</v>
      </c>
      <c r="L1443" s="239"/>
      <c r="M1443" s="240" t="s">
        <v>1</v>
      </c>
      <c r="N1443" s="241" t="s">
        <v>41</v>
      </c>
      <c r="O1443" s="71"/>
      <c r="P1443" s="201">
        <f>O1443*H1443</f>
        <v>0</v>
      </c>
      <c r="Q1443" s="201">
        <v>1.3999999999999999E-4</v>
      </c>
      <c r="R1443" s="201">
        <f>Q1443*H1443</f>
        <v>1.3999999999999998E-3</v>
      </c>
      <c r="S1443" s="201">
        <v>0</v>
      </c>
      <c r="T1443" s="202">
        <f>S1443*H1443</f>
        <v>0</v>
      </c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R1443" s="203" t="s">
        <v>313</v>
      </c>
      <c r="AT1443" s="203" t="s">
        <v>394</v>
      </c>
      <c r="AU1443" s="203" t="s">
        <v>84</v>
      </c>
      <c r="AY1443" s="17" t="s">
        <v>272</v>
      </c>
      <c r="BE1443" s="204">
        <f>IF(N1443="základní",J1443,0)</f>
        <v>0</v>
      </c>
      <c r="BF1443" s="204">
        <f>IF(N1443="snížená",J1443,0)</f>
        <v>0</v>
      </c>
      <c r="BG1443" s="204">
        <f>IF(N1443="zákl. přenesená",J1443,0)</f>
        <v>0</v>
      </c>
      <c r="BH1443" s="204">
        <f>IF(N1443="sníž. přenesená",J1443,0)</f>
        <v>0</v>
      </c>
      <c r="BI1443" s="204">
        <f>IF(N1443="nulová",J1443,0)</f>
        <v>0</v>
      </c>
      <c r="BJ1443" s="17" t="s">
        <v>16</v>
      </c>
      <c r="BK1443" s="204">
        <f>ROUND(I1443*H1443,2)</f>
        <v>0</v>
      </c>
      <c r="BL1443" s="17" t="s">
        <v>279</v>
      </c>
      <c r="BM1443" s="203" t="s">
        <v>10172</v>
      </c>
    </row>
    <row r="1444" spans="1:65" s="14" customFormat="1" ht="11.25">
      <c r="B1444" s="221"/>
      <c r="C1444" s="222"/>
      <c r="D1444" s="212" t="s">
        <v>283</v>
      </c>
      <c r="E1444" s="223" t="s">
        <v>1</v>
      </c>
      <c r="F1444" s="224" t="s">
        <v>10173</v>
      </c>
      <c r="G1444" s="222"/>
      <c r="H1444" s="225">
        <v>10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84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1:65" s="2" customFormat="1" ht="24.2" customHeight="1">
      <c r="A1445" s="34"/>
      <c r="B1445" s="35"/>
      <c r="C1445" s="192" t="s">
        <v>4922</v>
      </c>
      <c r="D1445" s="192" t="s">
        <v>274</v>
      </c>
      <c r="E1445" s="193" t="s">
        <v>10174</v>
      </c>
      <c r="F1445" s="194" t="s">
        <v>10175</v>
      </c>
      <c r="G1445" s="195" t="s">
        <v>185</v>
      </c>
      <c r="H1445" s="196">
        <v>10</v>
      </c>
      <c r="I1445" s="197"/>
      <c r="J1445" s="198">
        <f>ROUND(I1445*H1445,2)</f>
        <v>0</v>
      </c>
      <c r="K1445" s="194" t="s">
        <v>278</v>
      </c>
      <c r="L1445" s="39"/>
      <c r="M1445" s="199" t="s">
        <v>1</v>
      </c>
      <c r="N1445" s="200" t="s">
        <v>41</v>
      </c>
      <c r="O1445" s="71"/>
      <c r="P1445" s="201">
        <f>O1445*H1445</f>
        <v>0</v>
      </c>
      <c r="Q1445" s="201">
        <v>0</v>
      </c>
      <c r="R1445" s="201">
        <f>Q1445*H1445</f>
        <v>0</v>
      </c>
      <c r="S1445" s="201">
        <v>0</v>
      </c>
      <c r="T1445" s="202">
        <f>S1445*H1445</f>
        <v>0</v>
      </c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R1445" s="203" t="s">
        <v>358</v>
      </c>
      <c r="AT1445" s="203" t="s">
        <v>274</v>
      </c>
      <c r="AU1445" s="203" t="s">
        <v>84</v>
      </c>
      <c r="AY1445" s="17" t="s">
        <v>272</v>
      </c>
      <c r="BE1445" s="204">
        <f>IF(N1445="základní",J1445,0)</f>
        <v>0</v>
      </c>
      <c r="BF1445" s="204">
        <f>IF(N1445="snížená",J1445,0)</f>
        <v>0</v>
      </c>
      <c r="BG1445" s="204">
        <f>IF(N1445="zákl. přenesená",J1445,0)</f>
        <v>0</v>
      </c>
      <c r="BH1445" s="204">
        <f>IF(N1445="sníž. přenesená",J1445,0)</f>
        <v>0</v>
      </c>
      <c r="BI1445" s="204">
        <f>IF(N1445="nulová",J1445,0)</f>
        <v>0</v>
      </c>
      <c r="BJ1445" s="17" t="s">
        <v>16</v>
      </c>
      <c r="BK1445" s="204">
        <f>ROUND(I1445*H1445,2)</f>
        <v>0</v>
      </c>
      <c r="BL1445" s="17" t="s">
        <v>358</v>
      </c>
      <c r="BM1445" s="203" t="s">
        <v>10176</v>
      </c>
    </row>
    <row r="1446" spans="1:65" s="2" customFormat="1" ht="11.25">
      <c r="A1446" s="34"/>
      <c r="B1446" s="35"/>
      <c r="C1446" s="36"/>
      <c r="D1446" s="205" t="s">
        <v>281</v>
      </c>
      <c r="E1446" s="36"/>
      <c r="F1446" s="206" t="s">
        <v>10177</v>
      </c>
      <c r="G1446" s="36"/>
      <c r="H1446" s="36"/>
      <c r="I1446" s="207"/>
      <c r="J1446" s="36"/>
      <c r="K1446" s="36"/>
      <c r="L1446" s="39"/>
      <c r="M1446" s="208"/>
      <c r="N1446" s="209"/>
      <c r="O1446" s="71"/>
      <c r="P1446" s="71"/>
      <c r="Q1446" s="71"/>
      <c r="R1446" s="71"/>
      <c r="S1446" s="71"/>
      <c r="T1446" s="72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T1446" s="17" t="s">
        <v>281</v>
      </c>
      <c r="AU1446" s="17" t="s">
        <v>84</v>
      </c>
    </row>
    <row r="1447" spans="1:65" s="2" customFormat="1" ht="24.2" customHeight="1">
      <c r="A1447" s="34"/>
      <c r="B1447" s="35"/>
      <c r="C1447" s="232" t="s">
        <v>4926</v>
      </c>
      <c r="D1447" s="232" t="s">
        <v>394</v>
      </c>
      <c r="E1447" s="233" t="s">
        <v>10178</v>
      </c>
      <c r="F1447" s="234" t="s">
        <v>10179</v>
      </c>
      <c r="G1447" s="235" t="s">
        <v>185</v>
      </c>
      <c r="H1447" s="236">
        <v>33</v>
      </c>
      <c r="I1447" s="237"/>
      <c r="J1447" s="238">
        <f>ROUND(I1447*H1447,2)</f>
        <v>0</v>
      </c>
      <c r="K1447" s="234" t="s">
        <v>278</v>
      </c>
      <c r="L1447" s="239"/>
      <c r="M1447" s="240" t="s">
        <v>1</v>
      </c>
      <c r="N1447" s="241" t="s">
        <v>41</v>
      </c>
      <c r="O1447" s="71"/>
      <c r="P1447" s="201">
        <f>O1447*H1447</f>
        <v>0</v>
      </c>
      <c r="Q1447" s="201">
        <v>1.6000000000000001E-4</v>
      </c>
      <c r="R1447" s="201">
        <f>Q1447*H1447</f>
        <v>5.2800000000000008E-3</v>
      </c>
      <c r="S1447" s="201">
        <v>0</v>
      </c>
      <c r="T1447" s="202">
        <f>S1447*H1447</f>
        <v>0</v>
      </c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R1447" s="203" t="s">
        <v>313</v>
      </c>
      <c r="AT1447" s="203" t="s">
        <v>394</v>
      </c>
      <c r="AU1447" s="203" t="s">
        <v>84</v>
      </c>
      <c r="AY1447" s="17" t="s">
        <v>272</v>
      </c>
      <c r="BE1447" s="204">
        <f>IF(N1447="základní",J1447,0)</f>
        <v>0</v>
      </c>
      <c r="BF1447" s="204">
        <f>IF(N1447="snížená",J1447,0)</f>
        <v>0</v>
      </c>
      <c r="BG1447" s="204">
        <f>IF(N1447="zákl. přenesená",J1447,0)</f>
        <v>0</v>
      </c>
      <c r="BH1447" s="204">
        <f>IF(N1447="sníž. přenesená",J1447,0)</f>
        <v>0</v>
      </c>
      <c r="BI1447" s="204">
        <f>IF(N1447="nulová",J1447,0)</f>
        <v>0</v>
      </c>
      <c r="BJ1447" s="17" t="s">
        <v>16</v>
      </c>
      <c r="BK1447" s="204">
        <f>ROUND(I1447*H1447,2)</f>
        <v>0</v>
      </c>
      <c r="BL1447" s="17" t="s">
        <v>279</v>
      </c>
      <c r="BM1447" s="203" t="s">
        <v>10180</v>
      </c>
    </row>
    <row r="1448" spans="1:65" s="14" customFormat="1" ht="11.25">
      <c r="B1448" s="221"/>
      <c r="C1448" s="222"/>
      <c r="D1448" s="212" t="s">
        <v>283</v>
      </c>
      <c r="E1448" s="223" t="s">
        <v>1</v>
      </c>
      <c r="F1448" s="224" t="s">
        <v>10181</v>
      </c>
      <c r="G1448" s="222"/>
      <c r="H1448" s="225">
        <v>33</v>
      </c>
      <c r="I1448" s="226"/>
      <c r="J1448" s="222"/>
      <c r="K1448" s="222"/>
      <c r="L1448" s="227"/>
      <c r="M1448" s="228"/>
      <c r="N1448" s="229"/>
      <c r="O1448" s="229"/>
      <c r="P1448" s="229"/>
      <c r="Q1448" s="229"/>
      <c r="R1448" s="229"/>
      <c r="S1448" s="229"/>
      <c r="T1448" s="230"/>
      <c r="AT1448" s="231" t="s">
        <v>283</v>
      </c>
      <c r="AU1448" s="231" t="s">
        <v>84</v>
      </c>
      <c r="AV1448" s="14" t="s">
        <v>84</v>
      </c>
      <c r="AW1448" s="14" t="s">
        <v>32</v>
      </c>
      <c r="AX1448" s="14" t="s">
        <v>76</v>
      </c>
      <c r="AY1448" s="231" t="s">
        <v>272</v>
      </c>
    </row>
    <row r="1449" spans="1:65" s="2" customFormat="1" ht="24.2" customHeight="1">
      <c r="A1449" s="34"/>
      <c r="B1449" s="35"/>
      <c r="C1449" s="232" t="s">
        <v>4930</v>
      </c>
      <c r="D1449" s="232" t="s">
        <v>394</v>
      </c>
      <c r="E1449" s="233" t="s">
        <v>10182</v>
      </c>
      <c r="F1449" s="234" t="s">
        <v>10183</v>
      </c>
      <c r="G1449" s="235" t="s">
        <v>185</v>
      </c>
      <c r="H1449" s="236">
        <v>213</v>
      </c>
      <c r="I1449" s="237"/>
      <c r="J1449" s="238">
        <f>ROUND(I1449*H1449,2)</f>
        <v>0</v>
      </c>
      <c r="K1449" s="234" t="s">
        <v>278</v>
      </c>
      <c r="L1449" s="239"/>
      <c r="M1449" s="240" t="s">
        <v>1</v>
      </c>
      <c r="N1449" s="241" t="s">
        <v>41</v>
      </c>
      <c r="O1449" s="71"/>
      <c r="P1449" s="201">
        <f>O1449*H1449</f>
        <v>0</v>
      </c>
      <c r="Q1449" s="201">
        <v>2.5000000000000001E-4</v>
      </c>
      <c r="R1449" s="201">
        <f>Q1449*H1449</f>
        <v>5.3249999999999999E-2</v>
      </c>
      <c r="S1449" s="201">
        <v>0</v>
      </c>
      <c r="T1449" s="202">
        <f>S1449*H1449</f>
        <v>0</v>
      </c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R1449" s="203" t="s">
        <v>313</v>
      </c>
      <c r="AT1449" s="203" t="s">
        <v>394</v>
      </c>
      <c r="AU1449" s="203" t="s">
        <v>84</v>
      </c>
      <c r="AY1449" s="17" t="s">
        <v>272</v>
      </c>
      <c r="BE1449" s="204">
        <f>IF(N1449="základní",J1449,0)</f>
        <v>0</v>
      </c>
      <c r="BF1449" s="204">
        <f>IF(N1449="snížená",J1449,0)</f>
        <v>0</v>
      </c>
      <c r="BG1449" s="204">
        <f>IF(N1449="zákl. přenesená",J1449,0)</f>
        <v>0</v>
      </c>
      <c r="BH1449" s="204">
        <f>IF(N1449="sníž. přenesená",J1449,0)</f>
        <v>0</v>
      </c>
      <c r="BI1449" s="204">
        <f>IF(N1449="nulová",J1449,0)</f>
        <v>0</v>
      </c>
      <c r="BJ1449" s="17" t="s">
        <v>16</v>
      </c>
      <c r="BK1449" s="204">
        <f>ROUND(I1449*H1449,2)</f>
        <v>0</v>
      </c>
      <c r="BL1449" s="17" t="s">
        <v>279</v>
      </c>
      <c r="BM1449" s="203" t="s">
        <v>10184</v>
      </c>
    </row>
    <row r="1450" spans="1:65" s="14" customFormat="1" ht="11.25">
      <c r="B1450" s="221"/>
      <c r="C1450" s="222"/>
      <c r="D1450" s="212" t="s">
        <v>283</v>
      </c>
      <c r="E1450" s="223" t="s">
        <v>1</v>
      </c>
      <c r="F1450" s="224" t="s">
        <v>10185</v>
      </c>
      <c r="G1450" s="222"/>
      <c r="H1450" s="225">
        <v>170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AT1450" s="231" t="s">
        <v>283</v>
      </c>
      <c r="AU1450" s="231" t="s">
        <v>84</v>
      </c>
      <c r="AV1450" s="14" t="s">
        <v>84</v>
      </c>
      <c r="AW1450" s="14" t="s">
        <v>32</v>
      </c>
      <c r="AX1450" s="14" t="s">
        <v>76</v>
      </c>
      <c r="AY1450" s="231" t="s">
        <v>272</v>
      </c>
    </row>
    <row r="1451" spans="1:65" s="14" customFormat="1" ht="11.25">
      <c r="B1451" s="221"/>
      <c r="C1451" s="222"/>
      <c r="D1451" s="212" t="s">
        <v>283</v>
      </c>
      <c r="E1451" s="223" t="s">
        <v>1</v>
      </c>
      <c r="F1451" s="224" t="s">
        <v>10186</v>
      </c>
      <c r="G1451" s="222"/>
      <c r="H1451" s="225">
        <v>43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AT1451" s="231" t="s">
        <v>283</v>
      </c>
      <c r="AU1451" s="231" t="s">
        <v>84</v>
      </c>
      <c r="AV1451" s="14" t="s">
        <v>84</v>
      </c>
      <c r="AW1451" s="14" t="s">
        <v>32</v>
      </c>
      <c r="AX1451" s="14" t="s">
        <v>76</v>
      </c>
      <c r="AY1451" s="231" t="s">
        <v>272</v>
      </c>
    </row>
    <row r="1452" spans="1:65" s="2" customFormat="1" ht="16.5" customHeight="1">
      <c r="A1452" s="34"/>
      <c r="B1452" s="35"/>
      <c r="C1452" s="232" t="s">
        <v>4934</v>
      </c>
      <c r="D1452" s="232" t="s">
        <v>394</v>
      </c>
      <c r="E1452" s="233" t="s">
        <v>10187</v>
      </c>
      <c r="F1452" s="234" t="s">
        <v>10188</v>
      </c>
      <c r="G1452" s="235" t="s">
        <v>185</v>
      </c>
      <c r="H1452" s="236">
        <v>295</v>
      </c>
      <c r="I1452" s="237"/>
      <c r="J1452" s="238">
        <f>ROUND(I1452*H1452,2)</f>
        <v>0</v>
      </c>
      <c r="K1452" s="234" t="s">
        <v>1</v>
      </c>
      <c r="L1452" s="239"/>
      <c r="M1452" s="240" t="s">
        <v>1</v>
      </c>
      <c r="N1452" s="241" t="s">
        <v>41</v>
      </c>
      <c r="O1452" s="71"/>
      <c r="P1452" s="201">
        <f>O1452*H1452</f>
        <v>0</v>
      </c>
      <c r="Q1452" s="201">
        <v>0</v>
      </c>
      <c r="R1452" s="201">
        <f>Q1452*H1452</f>
        <v>0</v>
      </c>
      <c r="S1452" s="201">
        <v>0</v>
      </c>
      <c r="T1452" s="202">
        <f>S1452*H1452</f>
        <v>0</v>
      </c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R1452" s="203" t="s">
        <v>1541</v>
      </c>
      <c r="AT1452" s="203" t="s">
        <v>394</v>
      </c>
      <c r="AU1452" s="203" t="s">
        <v>84</v>
      </c>
      <c r="AY1452" s="17" t="s">
        <v>272</v>
      </c>
      <c r="BE1452" s="204">
        <f>IF(N1452="základní",J1452,0)</f>
        <v>0</v>
      </c>
      <c r="BF1452" s="204">
        <f>IF(N1452="snížená",J1452,0)</f>
        <v>0</v>
      </c>
      <c r="BG1452" s="204">
        <f>IF(N1452="zákl. přenesená",J1452,0)</f>
        <v>0</v>
      </c>
      <c r="BH1452" s="204">
        <f>IF(N1452="sníž. přenesená",J1452,0)</f>
        <v>0</v>
      </c>
      <c r="BI1452" s="204">
        <f>IF(N1452="nulová",J1452,0)</f>
        <v>0</v>
      </c>
      <c r="BJ1452" s="17" t="s">
        <v>16</v>
      </c>
      <c r="BK1452" s="204">
        <f>ROUND(I1452*H1452,2)</f>
        <v>0</v>
      </c>
      <c r="BL1452" s="17" t="s">
        <v>1541</v>
      </c>
      <c r="BM1452" s="203" t="s">
        <v>10189</v>
      </c>
    </row>
    <row r="1453" spans="1:65" s="14" customFormat="1" ht="11.25">
      <c r="B1453" s="221"/>
      <c r="C1453" s="222"/>
      <c r="D1453" s="212" t="s">
        <v>283</v>
      </c>
      <c r="E1453" s="223" t="s">
        <v>1</v>
      </c>
      <c r="F1453" s="224" t="s">
        <v>10190</v>
      </c>
      <c r="G1453" s="222"/>
      <c r="H1453" s="225">
        <v>259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283</v>
      </c>
      <c r="AU1453" s="231" t="s">
        <v>84</v>
      </c>
      <c r="AV1453" s="14" t="s">
        <v>84</v>
      </c>
      <c r="AW1453" s="14" t="s">
        <v>32</v>
      </c>
      <c r="AX1453" s="14" t="s">
        <v>76</v>
      </c>
      <c r="AY1453" s="231" t="s">
        <v>272</v>
      </c>
    </row>
    <row r="1454" spans="1:65" s="14" customFormat="1" ht="11.25">
      <c r="B1454" s="221"/>
      <c r="C1454" s="222"/>
      <c r="D1454" s="212" t="s">
        <v>283</v>
      </c>
      <c r="E1454" s="223" t="s">
        <v>1</v>
      </c>
      <c r="F1454" s="224" t="s">
        <v>10191</v>
      </c>
      <c r="G1454" s="222"/>
      <c r="H1454" s="225">
        <v>36</v>
      </c>
      <c r="I1454" s="226"/>
      <c r="J1454" s="222"/>
      <c r="K1454" s="222"/>
      <c r="L1454" s="227"/>
      <c r="M1454" s="228"/>
      <c r="N1454" s="229"/>
      <c r="O1454" s="229"/>
      <c r="P1454" s="229"/>
      <c r="Q1454" s="229"/>
      <c r="R1454" s="229"/>
      <c r="S1454" s="229"/>
      <c r="T1454" s="230"/>
      <c r="AT1454" s="231" t="s">
        <v>283</v>
      </c>
      <c r="AU1454" s="231" t="s">
        <v>84</v>
      </c>
      <c r="AV1454" s="14" t="s">
        <v>84</v>
      </c>
      <c r="AW1454" s="14" t="s">
        <v>32</v>
      </c>
      <c r="AX1454" s="14" t="s">
        <v>76</v>
      </c>
      <c r="AY1454" s="231" t="s">
        <v>272</v>
      </c>
    </row>
    <row r="1455" spans="1:65" s="2" customFormat="1" ht="16.5" customHeight="1">
      <c r="A1455" s="34"/>
      <c r="B1455" s="35"/>
      <c r="C1455" s="232" t="s">
        <v>4938</v>
      </c>
      <c r="D1455" s="232" t="s">
        <v>394</v>
      </c>
      <c r="E1455" s="233" t="s">
        <v>10192</v>
      </c>
      <c r="F1455" s="234" t="s">
        <v>10193</v>
      </c>
      <c r="G1455" s="235" t="s">
        <v>185</v>
      </c>
      <c r="H1455" s="236">
        <v>30</v>
      </c>
      <c r="I1455" s="237"/>
      <c r="J1455" s="238">
        <f>ROUND(I1455*H1455,2)</f>
        <v>0</v>
      </c>
      <c r="K1455" s="234" t="s">
        <v>1</v>
      </c>
      <c r="L1455" s="239"/>
      <c r="M1455" s="240" t="s">
        <v>1</v>
      </c>
      <c r="N1455" s="241" t="s">
        <v>41</v>
      </c>
      <c r="O1455" s="71"/>
      <c r="P1455" s="201">
        <f>O1455*H1455</f>
        <v>0</v>
      </c>
      <c r="Q1455" s="201">
        <v>0</v>
      </c>
      <c r="R1455" s="201">
        <f>Q1455*H1455</f>
        <v>0</v>
      </c>
      <c r="S1455" s="201">
        <v>0</v>
      </c>
      <c r="T1455" s="202">
        <f>S1455*H1455</f>
        <v>0</v>
      </c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  <c r="AR1455" s="203" t="s">
        <v>1541</v>
      </c>
      <c r="AT1455" s="203" t="s">
        <v>394</v>
      </c>
      <c r="AU1455" s="203" t="s">
        <v>84</v>
      </c>
      <c r="AY1455" s="17" t="s">
        <v>272</v>
      </c>
      <c r="BE1455" s="204">
        <f>IF(N1455="základní",J1455,0)</f>
        <v>0</v>
      </c>
      <c r="BF1455" s="204">
        <f>IF(N1455="snížená",J1455,0)</f>
        <v>0</v>
      </c>
      <c r="BG1455" s="204">
        <f>IF(N1455="zákl. přenesená",J1455,0)</f>
        <v>0</v>
      </c>
      <c r="BH1455" s="204">
        <f>IF(N1455="sníž. přenesená",J1455,0)</f>
        <v>0</v>
      </c>
      <c r="BI1455" s="204">
        <f>IF(N1455="nulová",J1455,0)</f>
        <v>0</v>
      </c>
      <c r="BJ1455" s="17" t="s">
        <v>16</v>
      </c>
      <c r="BK1455" s="204">
        <f>ROUND(I1455*H1455,2)</f>
        <v>0</v>
      </c>
      <c r="BL1455" s="17" t="s">
        <v>1541</v>
      </c>
      <c r="BM1455" s="203" t="s">
        <v>10194</v>
      </c>
    </row>
    <row r="1456" spans="1:65" s="14" customFormat="1" ht="11.25">
      <c r="B1456" s="221"/>
      <c r="C1456" s="222"/>
      <c r="D1456" s="212" t="s">
        <v>283</v>
      </c>
      <c r="E1456" s="223" t="s">
        <v>1</v>
      </c>
      <c r="F1456" s="224" t="s">
        <v>10195</v>
      </c>
      <c r="G1456" s="222"/>
      <c r="H1456" s="225">
        <v>30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AT1456" s="231" t="s">
        <v>283</v>
      </c>
      <c r="AU1456" s="231" t="s">
        <v>84</v>
      </c>
      <c r="AV1456" s="14" t="s">
        <v>84</v>
      </c>
      <c r="AW1456" s="14" t="s">
        <v>32</v>
      </c>
      <c r="AX1456" s="14" t="s">
        <v>76</v>
      </c>
      <c r="AY1456" s="231" t="s">
        <v>272</v>
      </c>
    </row>
    <row r="1457" spans="1:65" s="2" customFormat="1" ht="24.2" customHeight="1">
      <c r="A1457" s="34"/>
      <c r="B1457" s="35"/>
      <c r="C1457" s="192" t="s">
        <v>4942</v>
      </c>
      <c r="D1457" s="192" t="s">
        <v>274</v>
      </c>
      <c r="E1457" s="193" t="s">
        <v>10196</v>
      </c>
      <c r="F1457" s="194" t="s">
        <v>10197</v>
      </c>
      <c r="G1457" s="195" t="s">
        <v>185</v>
      </c>
      <c r="H1457" s="196">
        <v>571</v>
      </c>
      <c r="I1457" s="197"/>
      <c r="J1457" s="198">
        <f>ROUND(I1457*H1457,2)</f>
        <v>0</v>
      </c>
      <c r="K1457" s="194" t="s">
        <v>278</v>
      </c>
      <c r="L1457" s="39"/>
      <c r="M1457" s="199" t="s">
        <v>1</v>
      </c>
      <c r="N1457" s="200" t="s">
        <v>41</v>
      </c>
      <c r="O1457" s="71"/>
      <c r="P1457" s="201">
        <f>O1457*H1457</f>
        <v>0</v>
      </c>
      <c r="Q1457" s="201">
        <v>0</v>
      </c>
      <c r="R1457" s="201">
        <f>Q1457*H1457</f>
        <v>0</v>
      </c>
      <c r="S1457" s="201">
        <v>0</v>
      </c>
      <c r="T1457" s="202">
        <f>S1457*H1457</f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203" t="s">
        <v>358</v>
      </c>
      <c r="AT1457" s="203" t="s">
        <v>274</v>
      </c>
      <c r="AU1457" s="203" t="s">
        <v>84</v>
      </c>
      <c r="AY1457" s="17" t="s">
        <v>272</v>
      </c>
      <c r="BE1457" s="204">
        <f>IF(N1457="základní",J1457,0)</f>
        <v>0</v>
      </c>
      <c r="BF1457" s="204">
        <f>IF(N1457="snížená",J1457,0)</f>
        <v>0</v>
      </c>
      <c r="BG1457" s="204">
        <f>IF(N1457="zákl. přenesená",J1457,0)</f>
        <v>0</v>
      </c>
      <c r="BH1457" s="204">
        <f>IF(N1457="sníž. přenesená",J1457,0)</f>
        <v>0</v>
      </c>
      <c r="BI1457" s="204">
        <f>IF(N1457="nulová",J1457,0)</f>
        <v>0</v>
      </c>
      <c r="BJ1457" s="17" t="s">
        <v>16</v>
      </c>
      <c r="BK1457" s="204">
        <f>ROUND(I1457*H1457,2)</f>
        <v>0</v>
      </c>
      <c r="BL1457" s="17" t="s">
        <v>358</v>
      </c>
      <c r="BM1457" s="203" t="s">
        <v>10198</v>
      </c>
    </row>
    <row r="1458" spans="1:65" s="2" customFormat="1" ht="11.25">
      <c r="A1458" s="34"/>
      <c r="B1458" s="35"/>
      <c r="C1458" s="36"/>
      <c r="D1458" s="205" t="s">
        <v>281</v>
      </c>
      <c r="E1458" s="36"/>
      <c r="F1458" s="206" t="s">
        <v>10199</v>
      </c>
      <c r="G1458" s="36"/>
      <c r="H1458" s="36"/>
      <c r="I1458" s="207"/>
      <c r="J1458" s="36"/>
      <c r="K1458" s="36"/>
      <c r="L1458" s="39"/>
      <c r="M1458" s="208"/>
      <c r="N1458" s="209"/>
      <c r="O1458" s="71"/>
      <c r="P1458" s="71"/>
      <c r="Q1458" s="71"/>
      <c r="R1458" s="71"/>
      <c r="S1458" s="71"/>
      <c r="T1458" s="72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T1458" s="17" t="s">
        <v>281</v>
      </c>
      <c r="AU1458" s="17" t="s">
        <v>84</v>
      </c>
    </row>
    <row r="1459" spans="1:65" s="2" customFormat="1" ht="24.2" customHeight="1">
      <c r="A1459" s="34"/>
      <c r="B1459" s="35"/>
      <c r="C1459" s="232" t="s">
        <v>4950</v>
      </c>
      <c r="D1459" s="232" t="s">
        <v>394</v>
      </c>
      <c r="E1459" s="233" t="s">
        <v>10200</v>
      </c>
      <c r="F1459" s="234" t="s">
        <v>10201</v>
      </c>
      <c r="G1459" s="235" t="s">
        <v>185</v>
      </c>
      <c r="H1459" s="236">
        <v>138</v>
      </c>
      <c r="I1459" s="237"/>
      <c r="J1459" s="238">
        <f>ROUND(I1459*H1459,2)</f>
        <v>0</v>
      </c>
      <c r="K1459" s="234" t="s">
        <v>278</v>
      </c>
      <c r="L1459" s="239"/>
      <c r="M1459" s="240" t="s">
        <v>1</v>
      </c>
      <c r="N1459" s="241" t="s">
        <v>41</v>
      </c>
      <c r="O1459" s="71"/>
      <c r="P1459" s="201">
        <f>O1459*H1459</f>
        <v>0</v>
      </c>
      <c r="Q1459" s="201">
        <v>3.4000000000000002E-4</v>
      </c>
      <c r="R1459" s="201">
        <f>Q1459*H1459</f>
        <v>4.6920000000000003E-2</v>
      </c>
      <c r="S1459" s="201">
        <v>0</v>
      </c>
      <c r="T1459" s="202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203" t="s">
        <v>313</v>
      </c>
      <c r="AT1459" s="203" t="s">
        <v>394</v>
      </c>
      <c r="AU1459" s="203" t="s">
        <v>84</v>
      </c>
      <c r="AY1459" s="17" t="s">
        <v>272</v>
      </c>
      <c r="BE1459" s="204">
        <f>IF(N1459="základní",J1459,0)</f>
        <v>0</v>
      </c>
      <c r="BF1459" s="204">
        <f>IF(N1459="snížená",J1459,0)</f>
        <v>0</v>
      </c>
      <c r="BG1459" s="204">
        <f>IF(N1459="zákl. přenesená",J1459,0)</f>
        <v>0</v>
      </c>
      <c r="BH1459" s="204">
        <f>IF(N1459="sníž. přenesená",J1459,0)</f>
        <v>0</v>
      </c>
      <c r="BI1459" s="204">
        <f>IF(N1459="nulová",J1459,0)</f>
        <v>0</v>
      </c>
      <c r="BJ1459" s="17" t="s">
        <v>16</v>
      </c>
      <c r="BK1459" s="204">
        <f>ROUND(I1459*H1459,2)</f>
        <v>0</v>
      </c>
      <c r="BL1459" s="17" t="s">
        <v>279</v>
      </c>
      <c r="BM1459" s="203" t="s">
        <v>10202</v>
      </c>
    </row>
    <row r="1460" spans="1:65" s="14" customFormat="1" ht="11.25">
      <c r="B1460" s="221"/>
      <c r="C1460" s="222"/>
      <c r="D1460" s="212" t="s">
        <v>283</v>
      </c>
      <c r="E1460" s="223" t="s">
        <v>1</v>
      </c>
      <c r="F1460" s="224" t="s">
        <v>10203</v>
      </c>
      <c r="G1460" s="222"/>
      <c r="H1460" s="225">
        <v>108</v>
      </c>
      <c r="I1460" s="226"/>
      <c r="J1460" s="222"/>
      <c r="K1460" s="222"/>
      <c r="L1460" s="227"/>
      <c r="M1460" s="228"/>
      <c r="N1460" s="229"/>
      <c r="O1460" s="229"/>
      <c r="P1460" s="229"/>
      <c r="Q1460" s="229"/>
      <c r="R1460" s="229"/>
      <c r="S1460" s="229"/>
      <c r="T1460" s="230"/>
      <c r="AT1460" s="231" t="s">
        <v>283</v>
      </c>
      <c r="AU1460" s="231" t="s">
        <v>84</v>
      </c>
      <c r="AV1460" s="14" t="s">
        <v>84</v>
      </c>
      <c r="AW1460" s="14" t="s">
        <v>32</v>
      </c>
      <c r="AX1460" s="14" t="s">
        <v>76</v>
      </c>
      <c r="AY1460" s="231" t="s">
        <v>272</v>
      </c>
    </row>
    <row r="1461" spans="1:65" s="14" customFormat="1" ht="11.25">
      <c r="B1461" s="221"/>
      <c r="C1461" s="222"/>
      <c r="D1461" s="212" t="s">
        <v>283</v>
      </c>
      <c r="E1461" s="223" t="s">
        <v>1</v>
      </c>
      <c r="F1461" s="224" t="s">
        <v>10204</v>
      </c>
      <c r="G1461" s="222"/>
      <c r="H1461" s="225">
        <v>30</v>
      </c>
      <c r="I1461" s="226"/>
      <c r="J1461" s="222"/>
      <c r="K1461" s="222"/>
      <c r="L1461" s="227"/>
      <c r="M1461" s="228"/>
      <c r="N1461" s="229"/>
      <c r="O1461" s="229"/>
      <c r="P1461" s="229"/>
      <c r="Q1461" s="229"/>
      <c r="R1461" s="229"/>
      <c r="S1461" s="229"/>
      <c r="T1461" s="230"/>
      <c r="AT1461" s="231" t="s">
        <v>283</v>
      </c>
      <c r="AU1461" s="231" t="s">
        <v>84</v>
      </c>
      <c r="AV1461" s="14" t="s">
        <v>84</v>
      </c>
      <c r="AW1461" s="14" t="s">
        <v>32</v>
      </c>
      <c r="AX1461" s="14" t="s">
        <v>76</v>
      </c>
      <c r="AY1461" s="231" t="s">
        <v>272</v>
      </c>
    </row>
    <row r="1462" spans="1:65" s="2" customFormat="1" ht="24.2" customHeight="1">
      <c r="A1462" s="34"/>
      <c r="B1462" s="35"/>
      <c r="C1462" s="232" t="s">
        <v>4954</v>
      </c>
      <c r="D1462" s="232" t="s">
        <v>394</v>
      </c>
      <c r="E1462" s="233" t="s">
        <v>10205</v>
      </c>
      <c r="F1462" s="234" t="s">
        <v>10206</v>
      </c>
      <c r="G1462" s="235" t="s">
        <v>185</v>
      </c>
      <c r="H1462" s="236">
        <v>506</v>
      </c>
      <c r="I1462" s="237"/>
      <c r="J1462" s="238">
        <f>ROUND(I1462*H1462,2)</f>
        <v>0</v>
      </c>
      <c r="K1462" s="234" t="s">
        <v>278</v>
      </c>
      <c r="L1462" s="239"/>
      <c r="M1462" s="240" t="s">
        <v>1</v>
      </c>
      <c r="N1462" s="241" t="s">
        <v>41</v>
      </c>
      <c r="O1462" s="71"/>
      <c r="P1462" s="201">
        <f>O1462*H1462</f>
        <v>0</v>
      </c>
      <c r="Q1462" s="201">
        <v>5.2999999999999998E-4</v>
      </c>
      <c r="R1462" s="201">
        <f>Q1462*H1462</f>
        <v>0.26817999999999997</v>
      </c>
      <c r="S1462" s="201">
        <v>0</v>
      </c>
      <c r="T1462" s="202">
        <f>S1462*H1462</f>
        <v>0</v>
      </c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R1462" s="203" t="s">
        <v>313</v>
      </c>
      <c r="AT1462" s="203" t="s">
        <v>394</v>
      </c>
      <c r="AU1462" s="203" t="s">
        <v>84</v>
      </c>
      <c r="AY1462" s="17" t="s">
        <v>272</v>
      </c>
      <c r="BE1462" s="204">
        <f>IF(N1462="základní",J1462,0)</f>
        <v>0</v>
      </c>
      <c r="BF1462" s="204">
        <f>IF(N1462="snížená",J1462,0)</f>
        <v>0</v>
      </c>
      <c r="BG1462" s="204">
        <f>IF(N1462="zákl. přenesená",J1462,0)</f>
        <v>0</v>
      </c>
      <c r="BH1462" s="204">
        <f>IF(N1462="sníž. přenesená",J1462,0)</f>
        <v>0</v>
      </c>
      <c r="BI1462" s="204">
        <f>IF(N1462="nulová",J1462,0)</f>
        <v>0</v>
      </c>
      <c r="BJ1462" s="17" t="s">
        <v>16</v>
      </c>
      <c r="BK1462" s="204">
        <f>ROUND(I1462*H1462,2)</f>
        <v>0</v>
      </c>
      <c r="BL1462" s="17" t="s">
        <v>279</v>
      </c>
      <c r="BM1462" s="203" t="s">
        <v>10207</v>
      </c>
    </row>
    <row r="1463" spans="1:65" s="14" customFormat="1" ht="11.25">
      <c r="B1463" s="221"/>
      <c r="C1463" s="222"/>
      <c r="D1463" s="212" t="s">
        <v>283</v>
      </c>
      <c r="E1463" s="223" t="s">
        <v>1</v>
      </c>
      <c r="F1463" s="224" t="s">
        <v>10208</v>
      </c>
      <c r="G1463" s="222"/>
      <c r="H1463" s="225">
        <v>402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AT1463" s="231" t="s">
        <v>283</v>
      </c>
      <c r="AU1463" s="231" t="s">
        <v>84</v>
      </c>
      <c r="AV1463" s="14" t="s">
        <v>84</v>
      </c>
      <c r="AW1463" s="14" t="s">
        <v>32</v>
      </c>
      <c r="AX1463" s="14" t="s">
        <v>76</v>
      </c>
      <c r="AY1463" s="231" t="s">
        <v>272</v>
      </c>
    </row>
    <row r="1464" spans="1:65" s="14" customFormat="1" ht="11.25">
      <c r="B1464" s="221"/>
      <c r="C1464" s="222"/>
      <c r="D1464" s="212" t="s">
        <v>283</v>
      </c>
      <c r="E1464" s="223" t="s">
        <v>1</v>
      </c>
      <c r="F1464" s="224" t="s">
        <v>10209</v>
      </c>
      <c r="G1464" s="222"/>
      <c r="H1464" s="225">
        <v>104</v>
      </c>
      <c r="I1464" s="226"/>
      <c r="J1464" s="222"/>
      <c r="K1464" s="222"/>
      <c r="L1464" s="227"/>
      <c r="M1464" s="228"/>
      <c r="N1464" s="229"/>
      <c r="O1464" s="229"/>
      <c r="P1464" s="229"/>
      <c r="Q1464" s="229"/>
      <c r="R1464" s="229"/>
      <c r="S1464" s="229"/>
      <c r="T1464" s="230"/>
      <c r="AT1464" s="231" t="s">
        <v>283</v>
      </c>
      <c r="AU1464" s="231" t="s">
        <v>84</v>
      </c>
      <c r="AV1464" s="14" t="s">
        <v>84</v>
      </c>
      <c r="AW1464" s="14" t="s">
        <v>32</v>
      </c>
      <c r="AX1464" s="14" t="s">
        <v>76</v>
      </c>
      <c r="AY1464" s="231" t="s">
        <v>272</v>
      </c>
    </row>
    <row r="1465" spans="1:65" s="2" customFormat="1" ht="24.2" customHeight="1">
      <c r="A1465" s="34"/>
      <c r="B1465" s="35"/>
      <c r="C1465" s="232" t="s">
        <v>4959</v>
      </c>
      <c r="D1465" s="232" t="s">
        <v>394</v>
      </c>
      <c r="E1465" s="233" t="s">
        <v>10210</v>
      </c>
      <c r="F1465" s="234" t="s">
        <v>10211</v>
      </c>
      <c r="G1465" s="235" t="s">
        <v>185</v>
      </c>
      <c r="H1465" s="236">
        <v>64</v>
      </c>
      <c r="I1465" s="237"/>
      <c r="J1465" s="238">
        <f>ROUND(I1465*H1465,2)</f>
        <v>0</v>
      </c>
      <c r="K1465" s="234" t="s">
        <v>1</v>
      </c>
      <c r="L1465" s="239"/>
      <c r="M1465" s="240" t="s">
        <v>1</v>
      </c>
      <c r="N1465" s="241" t="s">
        <v>41</v>
      </c>
      <c r="O1465" s="71"/>
      <c r="P1465" s="201">
        <f>O1465*H1465</f>
        <v>0</v>
      </c>
      <c r="Q1465" s="201">
        <v>0</v>
      </c>
      <c r="R1465" s="201">
        <f>Q1465*H1465</f>
        <v>0</v>
      </c>
      <c r="S1465" s="201">
        <v>0</v>
      </c>
      <c r="T1465" s="202">
        <f>S1465*H1465</f>
        <v>0</v>
      </c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R1465" s="203" t="s">
        <v>1541</v>
      </c>
      <c r="AT1465" s="203" t="s">
        <v>394</v>
      </c>
      <c r="AU1465" s="203" t="s">
        <v>84</v>
      </c>
      <c r="AY1465" s="17" t="s">
        <v>272</v>
      </c>
      <c r="BE1465" s="204">
        <f>IF(N1465="základní",J1465,0)</f>
        <v>0</v>
      </c>
      <c r="BF1465" s="204">
        <f>IF(N1465="snížená",J1465,0)</f>
        <v>0</v>
      </c>
      <c r="BG1465" s="204">
        <f>IF(N1465="zákl. přenesená",J1465,0)</f>
        <v>0</v>
      </c>
      <c r="BH1465" s="204">
        <f>IF(N1465="sníž. přenesená",J1465,0)</f>
        <v>0</v>
      </c>
      <c r="BI1465" s="204">
        <f>IF(N1465="nulová",J1465,0)</f>
        <v>0</v>
      </c>
      <c r="BJ1465" s="17" t="s">
        <v>16</v>
      </c>
      <c r="BK1465" s="204">
        <f>ROUND(I1465*H1465,2)</f>
        <v>0</v>
      </c>
      <c r="BL1465" s="17" t="s">
        <v>1541</v>
      </c>
      <c r="BM1465" s="203" t="s">
        <v>10212</v>
      </c>
    </row>
    <row r="1466" spans="1:65" s="14" customFormat="1" ht="11.25">
      <c r="B1466" s="221"/>
      <c r="C1466" s="222"/>
      <c r="D1466" s="212" t="s">
        <v>283</v>
      </c>
      <c r="E1466" s="223" t="s">
        <v>1</v>
      </c>
      <c r="F1466" s="224" t="s">
        <v>10213</v>
      </c>
      <c r="G1466" s="222"/>
      <c r="H1466" s="225">
        <v>53</v>
      </c>
      <c r="I1466" s="226"/>
      <c r="J1466" s="222"/>
      <c r="K1466" s="222"/>
      <c r="L1466" s="227"/>
      <c r="M1466" s="228"/>
      <c r="N1466" s="229"/>
      <c r="O1466" s="229"/>
      <c r="P1466" s="229"/>
      <c r="Q1466" s="229"/>
      <c r="R1466" s="229"/>
      <c r="S1466" s="229"/>
      <c r="T1466" s="230"/>
      <c r="AT1466" s="231" t="s">
        <v>283</v>
      </c>
      <c r="AU1466" s="231" t="s">
        <v>84</v>
      </c>
      <c r="AV1466" s="14" t="s">
        <v>84</v>
      </c>
      <c r="AW1466" s="14" t="s">
        <v>32</v>
      </c>
      <c r="AX1466" s="14" t="s">
        <v>76</v>
      </c>
      <c r="AY1466" s="231" t="s">
        <v>272</v>
      </c>
    </row>
    <row r="1467" spans="1:65" s="14" customFormat="1" ht="11.25">
      <c r="B1467" s="221"/>
      <c r="C1467" s="222"/>
      <c r="D1467" s="212" t="s">
        <v>283</v>
      </c>
      <c r="E1467" s="223" t="s">
        <v>1</v>
      </c>
      <c r="F1467" s="224" t="s">
        <v>10214</v>
      </c>
      <c r="G1467" s="222"/>
      <c r="H1467" s="225">
        <v>11</v>
      </c>
      <c r="I1467" s="226"/>
      <c r="J1467" s="222"/>
      <c r="K1467" s="222"/>
      <c r="L1467" s="227"/>
      <c r="M1467" s="228"/>
      <c r="N1467" s="229"/>
      <c r="O1467" s="229"/>
      <c r="P1467" s="229"/>
      <c r="Q1467" s="229"/>
      <c r="R1467" s="229"/>
      <c r="S1467" s="229"/>
      <c r="T1467" s="230"/>
      <c r="AT1467" s="231" t="s">
        <v>283</v>
      </c>
      <c r="AU1467" s="231" t="s">
        <v>84</v>
      </c>
      <c r="AV1467" s="14" t="s">
        <v>84</v>
      </c>
      <c r="AW1467" s="14" t="s">
        <v>32</v>
      </c>
      <c r="AX1467" s="14" t="s">
        <v>76</v>
      </c>
      <c r="AY1467" s="231" t="s">
        <v>272</v>
      </c>
    </row>
    <row r="1468" spans="1:65" s="2" customFormat="1" ht="24.2" customHeight="1">
      <c r="A1468" s="34"/>
      <c r="B1468" s="35"/>
      <c r="C1468" s="192" t="s">
        <v>4964</v>
      </c>
      <c r="D1468" s="192" t="s">
        <v>274</v>
      </c>
      <c r="E1468" s="193" t="s">
        <v>10215</v>
      </c>
      <c r="F1468" s="194" t="s">
        <v>10216</v>
      </c>
      <c r="G1468" s="195" t="s">
        <v>185</v>
      </c>
      <c r="H1468" s="196">
        <v>708</v>
      </c>
      <c r="I1468" s="197"/>
      <c r="J1468" s="198">
        <f>ROUND(I1468*H1468,2)</f>
        <v>0</v>
      </c>
      <c r="K1468" s="194" t="s">
        <v>278</v>
      </c>
      <c r="L1468" s="39"/>
      <c r="M1468" s="199" t="s">
        <v>1</v>
      </c>
      <c r="N1468" s="200" t="s">
        <v>41</v>
      </c>
      <c r="O1468" s="71"/>
      <c r="P1468" s="201">
        <f>O1468*H1468</f>
        <v>0</v>
      </c>
      <c r="Q1468" s="201">
        <v>0</v>
      </c>
      <c r="R1468" s="201">
        <f>Q1468*H1468</f>
        <v>0</v>
      </c>
      <c r="S1468" s="201">
        <v>0</v>
      </c>
      <c r="T1468" s="202">
        <f>S1468*H1468</f>
        <v>0</v>
      </c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R1468" s="203" t="s">
        <v>358</v>
      </c>
      <c r="AT1468" s="203" t="s">
        <v>274</v>
      </c>
      <c r="AU1468" s="203" t="s">
        <v>84</v>
      </c>
      <c r="AY1468" s="17" t="s">
        <v>272</v>
      </c>
      <c r="BE1468" s="204">
        <f>IF(N1468="základní",J1468,0)</f>
        <v>0</v>
      </c>
      <c r="BF1468" s="204">
        <f>IF(N1468="snížená",J1468,0)</f>
        <v>0</v>
      </c>
      <c r="BG1468" s="204">
        <f>IF(N1468="zákl. přenesená",J1468,0)</f>
        <v>0</v>
      </c>
      <c r="BH1468" s="204">
        <f>IF(N1468="sníž. přenesená",J1468,0)</f>
        <v>0</v>
      </c>
      <c r="BI1468" s="204">
        <f>IF(N1468="nulová",J1468,0)</f>
        <v>0</v>
      </c>
      <c r="BJ1468" s="17" t="s">
        <v>16</v>
      </c>
      <c r="BK1468" s="204">
        <f>ROUND(I1468*H1468,2)</f>
        <v>0</v>
      </c>
      <c r="BL1468" s="17" t="s">
        <v>358</v>
      </c>
      <c r="BM1468" s="203" t="s">
        <v>10217</v>
      </c>
    </row>
    <row r="1469" spans="1:65" s="2" customFormat="1" ht="11.25">
      <c r="A1469" s="34"/>
      <c r="B1469" s="35"/>
      <c r="C1469" s="36"/>
      <c r="D1469" s="205" t="s">
        <v>281</v>
      </c>
      <c r="E1469" s="36"/>
      <c r="F1469" s="206" t="s">
        <v>10218</v>
      </c>
      <c r="G1469" s="36"/>
      <c r="H1469" s="36"/>
      <c r="I1469" s="207"/>
      <c r="J1469" s="36"/>
      <c r="K1469" s="36"/>
      <c r="L1469" s="39"/>
      <c r="M1469" s="208"/>
      <c r="N1469" s="209"/>
      <c r="O1469" s="71"/>
      <c r="P1469" s="71"/>
      <c r="Q1469" s="71"/>
      <c r="R1469" s="71"/>
      <c r="S1469" s="71"/>
      <c r="T1469" s="72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T1469" s="17" t="s">
        <v>281</v>
      </c>
      <c r="AU1469" s="17" t="s">
        <v>84</v>
      </c>
    </row>
    <row r="1470" spans="1:65" s="2" customFormat="1" ht="24.2" customHeight="1">
      <c r="A1470" s="34"/>
      <c r="B1470" s="35"/>
      <c r="C1470" s="232" t="s">
        <v>4972</v>
      </c>
      <c r="D1470" s="232" t="s">
        <v>394</v>
      </c>
      <c r="E1470" s="233" t="s">
        <v>10219</v>
      </c>
      <c r="F1470" s="234" t="s">
        <v>10220</v>
      </c>
      <c r="G1470" s="235" t="s">
        <v>185</v>
      </c>
      <c r="H1470" s="236">
        <v>558</v>
      </c>
      <c r="I1470" s="237"/>
      <c r="J1470" s="238">
        <f>ROUND(I1470*H1470,2)</f>
        <v>0</v>
      </c>
      <c r="K1470" s="234" t="s">
        <v>278</v>
      </c>
      <c r="L1470" s="239"/>
      <c r="M1470" s="240" t="s">
        <v>1</v>
      </c>
      <c r="N1470" s="241" t="s">
        <v>41</v>
      </c>
      <c r="O1470" s="71"/>
      <c r="P1470" s="201">
        <f>O1470*H1470</f>
        <v>0</v>
      </c>
      <c r="Q1470" s="201">
        <v>7.6999999999999996E-4</v>
      </c>
      <c r="R1470" s="201">
        <f>Q1470*H1470</f>
        <v>0.42965999999999999</v>
      </c>
      <c r="S1470" s="201">
        <v>0</v>
      </c>
      <c r="T1470" s="202">
        <f>S1470*H1470</f>
        <v>0</v>
      </c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R1470" s="203" t="s">
        <v>313</v>
      </c>
      <c r="AT1470" s="203" t="s">
        <v>394</v>
      </c>
      <c r="AU1470" s="203" t="s">
        <v>84</v>
      </c>
      <c r="AY1470" s="17" t="s">
        <v>272</v>
      </c>
      <c r="BE1470" s="204">
        <f>IF(N1470="základní",J1470,0)</f>
        <v>0</v>
      </c>
      <c r="BF1470" s="204">
        <f>IF(N1470="snížená",J1470,0)</f>
        <v>0</v>
      </c>
      <c r="BG1470" s="204">
        <f>IF(N1470="zákl. přenesená",J1470,0)</f>
        <v>0</v>
      </c>
      <c r="BH1470" s="204">
        <f>IF(N1470="sníž. přenesená",J1470,0)</f>
        <v>0</v>
      </c>
      <c r="BI1470" s="204">
        <f>IF(N1470="nulová",J1470,0)</f>
        <v>0</v>
      </c>
      <c r="BJ1470" s="17" t="s">
        <v>16</v>
      </c>
      <c r="BK1470" s="204">
        <f>ROUND(I1470*H1470,2)</f>
        <v>0</v>
      </c>
      <c r="BL1470" s="17" t="s">
        <v>279</v>
      </c>
      <c r="BM1470" s="203" t="s">
        <v>10221</v>
      </c>
    </row>
    <row r="1471" spans="1:65" s="14" customFormat="1" ht="11.25">
      <c r="B1471" s="221"/>
      <c r="C1471" s="222"/>
      <c r="D1471" s="212" t="s">
        <v>283</v>
      </c>
      <c r="E1471" s="223" t="s">
        <v>1</v>
      </c>
      <c r="F1471" s="224" t="s">
        <v>10222</v>
      </c>
      <c r="G1471" s="222"/>
      <c r="H1471" s="225">
        <v>456</v>
      </c>
      <c r="I1471" s="226"/>
      <c r="J1471" s="222"/>
      <c r="K1471" s="222"/>
      <c r="L1471" s="227"/>
      <c r="M1471" s="228"/>
      <c r="N1471" s="229"/>
      <c r="O1471" s="229"/>
      <c r="P1471" s="229"/>
      <c r="Q1471" s="229"/>
      <c r="R1471" s="229"/>
      <c r="S1471" s="229"/>
      <c r="T1471" s="230"/>
      <c r="AT1471" s="231" t="s">
        <v>283</v>
      </c>
      <c r="AU1471" s="231" t="s">
        <v>84</v>
      </c>
      <c r="AV1471" s="14" t="s">
        <v>84</v>
      </c>
      <c r="AW1471" s="14" t="s">
        <v>32</v>
      </c>
      <c r="AX1471" s="14" t="s">
        <v>76</v>
      </c>
      <c r="AY1471" s="231" t="s">
        <v>272</v>
      </c>
    </row>
    <row r="1472" spans="1:65" s="14" customFormat="1" ht="11.25">
      <c r="B1472" s="221"/>
      <c r="C1472" s="222"/>
      <c r="D1472" s="212" t="s">
        <v>283</v>
      </c>
      <c r="E1472" s="223" t="s">
        <v>1</v>
      </c>
      <c r="F1472" s="224" t="s">
        <v>10223</v>
      </c>
      <c r="G1472" s="222"/>
      <c r="H1472" s="225">
        <v>102</v>
      </c>
      <c r="I1472" s="226"/>
      <c r="J1472" s="222"/>
      <c r="K1472" s="222"/>
      <c r="L1472" s="227"/>
      <c r="M1472" s="228"/>
      <c r="N1472" s="229"/>
      <c r="O1472" s="229"/>
      <c r="P1472" s="229"/>
      <c r="Q1472" s="229"/>
      <c r="R1472" s="229"/>
      <c r="S1472" s="229"/>
      <c r="T1472" s="230"/>
      <c r="AT1472" s="231" t="s">
        <v>283</v>
      </c>
      <c r="AU1472" s="231" t="s">
        <v>84</v>
      </c>
      <c r="AV1472" s="14" t="s">
        <v>84</v>
      </c>
      <c r="AW1472" s="14" t="s">
        <v>32</v>
      </c>
      <c r="AX1472" s="14" t="s">
        <v>76</v>
      </c>
      <c r="AY1472" s="231" t="s">
        <v>272</v>
      </c>
    </row>
    <row r="1473" spans="1:65" s="2" customFormat="1" ht="16.5" customHeight="1">
      <c r="A1473" s="34"/>
      <c r="B1473" s="35"/>
      <c r="C1473" s="232" t="s">
        <v>4979</v>
      </c>
      <c r="D1473" s="232" t="s">
        <v>394</v>
      </c>
      <c r="E1473" s="233" t="s">
        <v>10224</v>
      </c>
      <c r="F1473" s="234" t="s">
        <v>10225</v>
      </c>
      <c r="G1473" s="235" t="s">
        <v>185</v>
      </c>
      <c r="H1473" s="236">
        <v>15</v>
      </c>
      <c r="I1473" s="237"/>
      <c r="J1473" s="238">
        <f>ROUND(I1473*H1473,2)</f>
        <v>0</v>
      </c>
      <c r="K1473" s="234" t="s">
        <v>1</v>
      </c>
      <c r="L1473" s="239"/>
      <c r="M1473" s="240" t="s">
        <v>1</v>
      </c>
      <c r="N1473" s="241" t="s">
        <v>41</v>
      </c>
      <c r="O1473" s="71"/>
      <c r="P1473" s="201">
        <f>O1473*H1473</f>
        <v>0</v>
      </c>
      <c r="Q1473" s="201">
        <v>0</v>
      </c>
      <c r="R1473" s="201">
        <f>Q1473*H1473</f>
        <v>0</v>
      </c>
      <c r="S1473" s="201">
        <v>0</v>
      </c>
      <c r="T1473" s="202">
        <f>S1473*H1473</f>
        <v>0</v>
      </c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R1473" s="203" t="s">
        <v>1541</v>
      </c>
      <c r="AT1473" s="203" t="s">
        <v>394</v>
      </c>
      <c r="AU1473" s="203" t="s">
        <v>84</v>
      </c>
      <c r="AY1473" s="17" t="s">
        <v>272</v>
      </c>
      <c r="BE1473" s="204">
        <f>IF(N1473="základní",J1473,0)</f>
        <v>0</v>
      </c>
      <c r="BF1473" s="204">
        <f>IF(N1473="snížená",J1473,0)</f>
        <v>0</v>
      </c>
      <c r="BG1473" s="204">
        <f>IF(N1473="zákl. přenesená",J1473,0)</f>
        <v>0</v>
      </c>
      <c r="BH1473" s="204">
        <f>IF(N1473="sníž. přenesená",J1473,0)</f>
        <v>0</v>
      </c>
      <c r="BI1473" s="204">
        <f>IF(N1473="nulová",J1473,0)</f>
        <v>0</v>
      </c>
      <c r="BJ1473" s="17" t="s">
        <v>16</v>
      </c>
      <c r="BK1473" s="204">
        <f>ROUND(I1473*H1473,2)</f>
        <v>0</v>
      </c>
      <c r="BL1473" s="17" t="s">
        <v>1541</v>
      </c>
      <c r="BM1473" s="203" t="s">
        <v>10226</v>
      </c>
    </row>
    <row r="1474" spans="1:65" s="14" customFormat="1" ht="11.25">
      <c r="B1474" s="221"/>
      <c r="C1474" s="222"/>
      <c r="D1474" s="212" t="s">
        <v>283</v>
      </c>
      <c r="E1474" s="223" t="s">
        <v>1</v>
      </c>
      <c r="F1474" s="224" t="s">
        <v>10227</v>
      </c>
      <c r="G1474" s="222"/>
      <c r="H1474" s="225">
        <v>15</v>
      </c>
      <c r="I1474" s="226"/>
      <c r="J1474" s="222"/>
      <c r="K1474" s="222"/>
      <c r="L1474" s="227"/>
      <c r="M1474" s="228"/>
      <c r="N1474" s="229"/>
      <c r="O1474" s="229"/>
      <c r="P1474" s="229"/>
      <c r="Q1474" s="229"/>
      <c r="R1474" s="229"/>
      <c r="S1474" s="229"/>
      <c r="T1474" s="230"/>
      <c r="AT1474" s="231" t="s">
        <v>283</v>
      </c>
      <c r="AU1474" s="231" t="s">
        <v>84</v>
      </c>
      <c r="AV1474" s="14" t="s">
        <v>84</v>
      </c>
      <c r="AW1474" s="14" t="s">
        <v>32</v>
      </c>
      <c r="AX1474" s="14" t="s">
        <v>76</v>
      </c>
      <c r="AY1474" s="231" t="s">
        <v>272</v>
      </c>
    </row>
    <row r="1475" spans="1:65" s="2" customFormat="1" ht="24.2" customHeight="1">
      <c r="A1475" s="34"/>
      <c r="B1475" s="35"/>
      <c r="C1475" s="192" t="s">
        <v>4987</v>
      </c>
      <c r="D1475" s="192" t="s">
        <v>274</v>
      </c>
      <c r="E1475" s="193" t="s">
        <v>10228</v>
      </c>
      <c r="F1475" s="194" t="s">
        <v>10229</v>
      </c>
      <c r="G1475" s="195" t="s">
        <v>185</v>
      </c>
      <c r="H1475" s="196">
        <v>573</v>
      </c>
      <c r="I1475" s="197"/>
      <c r="J1475" s="198">
        <f>ROUND(I1475*H1475,2)</f>
        <v>0</v>
      </c>
      <c r="K1475" s="194" t="s">
        <v>278</v>
      </c>
      <c r="L1475" s="39"/>
      <c r="M1475" s="199" t="s">
        <v>1</v>
      </c>
      <c r="N1475" s="200" t="s">
        <v>41</v>
      </c>
      <c r="O1475" s="71"/>
      <c r="P1475" s="201">
        <f>O1475*H1475</f>
        <v>0</v>
      </c>
      <c r="Q1475" s="201">
        <v>0</v>
      </c>
      <c r="R1475" s="201">
        <f>Q1475*H1475</f>
        <v>0</v>
      </c>
      <c r="S1475" s="201">
        <v>0</v>
      </c>
      <c r="T1475" s="202">
        <f>S1475*H1475</f>
        <v>0</v>
      </c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R1475" s="203" t="s">
        <v>358</v>
      </c>
      <c r="AT1475" s="203" t="s">
        <v>274</v>
      </c>
      <c r="AU1475" s="203" t="s">
        <v>84</v>
      </c>
      <c r="AY1475" s="17" t="s">
        <v>272</v>
      </c>
      <c r="BE1475" s="204">
        <f>IF(N1475="základní",J1475,0)</f>
        <v>0</v>
      </c>
      <c r="BF1475" s="204">
        <f>IF(N1475="snížená",J1475,0)</f>
        <v>0</v>
      </c>
      <c r="BG1475" s="204">
        <f>IF(N1475="zákl. přenesená",J1475,0)</f>
        <v>0</v>
      </c>
      <c r="BH1475" s="204">
        <f>IF(N1475="sníž. přenesená",J1475,0)</f>
        <v>0</v>
      </c>
      <c r="BI1475" s="204">
        <f>IF(N1475="nulová",J1475,0)</f>
        <v>0</v>
      </c>
      <c r="BJ1475" s="17" t="s">
        <v>16</v>
      </c>
      <c r="BK1475" s="204">
        <f>ROUND(I1475*H1475,2)</f>
        <v>0</v>
      </c>
      <c r="BL1475" s="17" t="s">
        <v>358</v>
      </c>
      <c r="BM1475" s="203" t="s">
        <v>10230</v>
      </c>
    </row>
    <row r="1476" spans="1:65" s="2" customFormat="1" ht="11.25">
      <c r="A1476" s="34"/>
      <c r="B1476" s="35"/>
      <c r="C1476" s="36"/>
      <c r="D1476" s="205" t="s">
        <v>281</v>
      </c>
      <c r="E1476" s="36"/>
      <c r="F1476" s="206" t="s">
        <v>10231</v>
      </c>
      <c r="G1476" s="36"/>
      <c r="H1476" s="36"/>
      <c r="I1476" s="207"/>
      <c r="J1476" s="36"/>
      <c r="K1476" s="36"/>
      <c r="L1476" s="39"/>
      <c r="M1476" s="208"/>
      <c r="N1476" s="209"/>
      <c r="O1476" s="71"/>
      <c r="P1476" s="71"/>
      <c r="Q1476" s="71"/>
      <c r="R1476" s="71"/>
      <c r="S1476" s="71"/>
      <c r="T1476" s="72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  <c r="AT1476" s="17" t="s">
        <v>281</v>
      </c>
      <c r="AU1476" s="17" t="s">
        <v>84</v>
      </c>
    </row>
    <row r="1477" spans="1:65" s="2" customFormat="1" ht="24.2" customHeight="1">
      <c r="A1477" s="34"/>
      <c r="B1477" s="35"/>
      <c r="C1477" s="232" t="s">
        <v>4992</v>
      </c>
      <c r="D1477" s="232" t="s">
        <v>394</v>
      </c>
      <c r="E1477" s="233" t="s">
        <v>10232</v>
      </c>
      <c r="F1477" s="234" t="s">
        <v>10233</v>
      </c>
      <c r="G1477" s="235" t="s">
        <v>185</v>
      </c>
      <c r="H1477" s="236">
        <v>447</v>
      </c>
      <c r="I1477" s="237"/>
      <c r="J1477" s="238">
        <f>ROUND(I1477*H1477,2)</f>
        <v>0</v>
      </c>
      <c r="K1477" s="234" t="s">
        <v>278</v>
      </c>
      <c r="L1477" s="239"/>
      <c r="M1477" s="240" t="s">
        <v>1</v>
      </c>
      <c r="N1477" s="241" t="s">
        <v>41</v>
      </c>
      <c r="O1477" s="71"/>
      <c r="P1477" s="201">
        <f>O1477*H1477</f>
        <v>0</v>
      </c>
      <c r="Q1477" s="201">
        <v>1.1000000000000001E-3</v>
      </c>
      <c r="R1477" s="201">
        <f>Q1477*H1477</f>
        <v>0.49170000000000003</v>
      </c>
      <c r="S1477" s="201">
        <v>0</v>
      </c>
      <c r="T1477" s="202">
        <f>S1477*H1477</f>
        <v>0</v>
      </c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R1477" s="203" t="s">
        <v>313</v>
      </c>
      <c r="AT1477" s="203" t="s">
        <v>394</v>
      </c>
      <c r="AU1477" s="203" t="s">
        <v>84</v>
      </c>
      <c r="AY1477" s="17" t="s">
        <v>272</v>
      </c>
      <c r="BE1477" s="204">
        <f>IF(N1477="základní",J1477,0)</f>
        <v>0</v>
      </c>
      <c r="BF1477" s="204">
        <f>IF(N1477="snížená",J1477,0)</f>
        <v>0</v>
      </c>
      <c r="BG1477" s="204">
        <f>IF(N1477="zákl. přenesená",J1477,0)</f>
        <v>0</v>
      </c>
      <c r="BH1477" s="204">
        <f>IF(N1477="sníž. přenesená",J1477,0)</f>
        <v>0</v>
      </c>
      <c r="BI1477" s="204">
        <f>IF(N1477="nulová",J1477,0)</f>
        <v>0</v>
      </c>
      <c r="BJ1477" s="17" t="s">
        <v>16</v>
      </c>
      <c r="BK1477" s="204">
        <f>ROUND(I1477*H1477,2)</f>
        <v>0</v>
      </c>
      <c r="BL1477" s="17" t="s">
        <v>279</v>
      </c>
      <c r="BM1477" s="203" t="s">
        <v>10234</v>
      </c>
    </row>
    <row r="1478" spans="1:65" s="14" customFormat="1" ht="11.25">
      <c r="B1478" s="221"/>
      <c r="C1478" s="222"/>
      <c r="D1478" s="212" t="s">
        <v>283</v>
      </c>
      <c r="E1478" s="223" t="s">
        <v>1</v>
      </c>
      <c r="F1478" s="224" t="s">
        <v>10235</v>
      </c>
      <c r="G1478" s="222"/>
      <c r="H1478" s="225">
        <v>367</v>
      </c>
      <c r="I1478" s="226"/>
      <c r="J1478" s="222"/>
      <c r="K1478" s="222"/>
      <c r="L1478" s="227"/>
      <c r="M1478" s="228"/>
      <c r="N1478" s="229"/>
      <c r="O1478" s="229"/>
      <c r="P1478" s="229"/>
      <c r="Q1478" s="229"/>
      <c r="R1478" s="229"/>
      <c r="S1478" s="229"/>
      <c r="T1478" s="230"/>
      <c r="AT1478" s="231" t="s">
        <v>283</v>
      </c>
      <c r="AU1478" s="231" t="s">
        <v>84</v>
      </c>
      <c r="AV1478" s="14" t="s">
        <v>84</v>
      </c>
      <c r="AW1478" s="14" t="s">
        <v>32</v>
      </c>
      <c r="AX1478" s="14" t="s">
        <v>76</v>
      </c>
      <c r="AY1478" s="231" t="s">
        <v>272</v>
      </c>
    </row>
    <row r="1479" spans="1:65" s="14" customFormat="1" ht="11.25">
      <c r="B1479" s="221"/>
      <c r="C1479" s="222"/>
      <c r="D1479" s="212" t="s">
        <v>283</v>
      </c>
      <c r="E1479" s="223" t="s">
        <v>1</v>
      </c>
      <c r="F1479" s="224" t="s">
        <v>10236</v>
      </c>
      <c r="G1479" s="222"/>
      <c r="H1479" s="225">
        <v>80</v>
      </c>
      <c r="I1479" s="226"/>
      <c r="J1479" s="222"/>
      <c r="K1479" s="222"/>
      <c r="L1479" s="227"/>
      <c r="M1479" s="228"/>
      <c r="N1479" s="229"/>
      <c r="O1479" s="229"/>
      <c r="P1479" s="229"/>
      <c r="Q1479" s="229"/>
      <c r="R1479" s="229"/>
      <c r="S1479" s="229"/>
      <c r="T1479" s="230"/>
      <c r="AT1479" s="231" t="s">
        <v>283</v>
      </c>
      <c r="AU1479" s="231" t="s">
        <v>84</v>
      </c>
      <c r="AV1479" s="14" t="s">
        <v>84</v>
      </c>
      <c r="AW1479" s="14" t="s">
        <v>32</v>
      </c>
      <c r="AX1479" s="14" t="s">
        <v>76</v>
      </c>
      <c r="AY1479" s="231" t="s">
        <v>272</v>
      </c>
    </row>
    <row r="1480" spans="1:65" s="2" customFormat="1" ht="24.2" customHeight="1">
      <c r="A1480" s="34"/>
      <c r="B1480" s="35"/>
      <c r="C1480" s="192" t="s">
        <v>4998</v>
      </c>
      <c r="D1480" s="192" t="s">
        <v>274</v>
      </c>
      <c r="E1480" s="193" t="s">
        <v>10237</v>
      </c>
      <c r="F1480" s="194" t="s">
        <v>10238</v>
      </c>
      <c r="G1480" s="195" t="s">
        <v>185</v>
      </c>
      <c r="H1480" s="196">
        <v>447</v>
      </c>
      <c r="I1480" s="197"/>
      <c r="J1480" s="198">
        <f>ROUND(I1480*H1480,2)</f>
        <v>0</v>
      </c>
      <c r="K1480" s="194" t="s">
        <v>278</v>
      </c>
      <c r="L1480" s="39"/>
      <c r="M1480" s="199" t="s">
        <v>1</v>
      </c>
      <c r="N1480" s="200" t="s">
        <v>41</v>
      </c>
      <c r="O1480" s="71"/>
      <c r="P1480" s="201">
        <f>O1480*H1480</f>
        <v>0</v>
      </c>
      <c r="Q1480" s="201">
        <v>0</v>
      </c>
      <c r="R1480" s="201">
        <f>Q1480*H1480</f>
        <v>0</v>
      </c>
      <c r="S1480" s="201">
        <v>0</v>
      </c>
      <c r="T1480" s="202">
        <f>S1480*H1480</f>
        <v>0</v>
      </c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R1480" s="203" t="s">
        <v>358</v>
      </c>
      <c r="AT1480" s="203" t="s">
        <v>274</v>
      </c>
      <c r="AU1480" s="203" t="s">
        <v>84</v>
      </c>
      <c r="AY1480" s="17" t="s">
        <v>272</v>
      </c>
      <c r="BE1480" s="204">
        <f>IF(N1480="základní",J1480,0)</f>
        <v>0</v>
      </c>
      <c r="BF1480" s="204">
        <f>IF(N1480="snížená",J1480,0)</f>
        <v>0</v>
      </c>
      <c r="BG1480" s="204">
        <f>IF(N1480="zákl. přenesená",J1480,0)</f>
        <v>0</v>
      </c>
      <c r="BH1480" s="204">
        <f>IF(N1480="sníž. přenesená",J1480,0)</f>
        <v>0</v>
      </c>
      <c r="BI1480" s="204">
        <f>IF(N1480="nulová",J1480,0)</f>
        <v>0</v>
      </c>
      <c r="BJ1480" s="17" t="s">
        <v>16</v>
      </c>
      <c r="BK1480" s="204">
        <f>ROUND(I1480*H1480,2)</f>
        <v>0</v>
      </c>
      <c r="BL1480" s="17" t="s">
        <v>358</v>
      </c>
      <c r="BM1480" s="203" t="s">
        <v>10239</v>
      </c>
    </row>
    <row r="1481" spans="1:65" s="2" customFormat="1" ht="11.25">
      <c r="A1481" s="34"/>
      <c r="B1481" s="35"/>
      <c r="C1481" s="36"/>
      <c r="D1481" s="205" t="s">
        <v>281</v>
      </c>
      <c r="E1481" s="36"/>
      <c r="F1481" s="206" t="s">
        <v>10240</v>
      </c>
      <c r="G1481" s="36"/>
      <c r="H1481" s="36"/>
      <c r="I1481" s="207"/>
      <c r="J1481" s="36"/>
      <c r="K1481" s="36"/>
      <c r="L1481" s="39"/>
      <c r="M1481" s="208"/>
      <c r="N1481" s="209"/>
      <c r="O1481" s="71"/>
      <c r="P1481" s="71"/>
      <c r="Q1481" s="71"/>
      <c r="R1481" s="71"/>
      <c r="S1481" s="71"/>
      <c r="T1481" s="72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T1481" s="17" t="s">
        <v>281</v>
      </c>
      <c r="AU1481" s="17" t="s">
        <v>84</v>
      </c>
    </row>
    <row r="1482" spans="1:65" s="2" customFormat="1" ht="24.2" customHeight="1">
      <c r="A1482" s="34"/>
      <c r="B1482" s="35"/>
      <c r="C1482" s="232" t="s">
        <v>5003</v>
      </c>
      <c r="D1482" s="232" t="s">
        <v>394</v>
      </c>
      <c r="E1482" s="233" t="s">
        <v>10241</v>
      </c>
      <c r="F1482" s="234" t="s">
        <v>10242</v>
      </c>
      <c r="G1482" s="235" t="s">
        <v>185</v>
      </c>
      <c r="H1482" s="236">
        <v>218</v>
      </c>
      <c r="I1482" s="237"/>
      <c r="J1482" s="238">
        <f>ROUND(I1482*H1482,2)</f>
        <v>0</v>
      </c>
      <c r="K1482" s="234" t="s">
        <v>278</v>
      </c>
      <c r="L1482" s="239"/>
      <c r="M1482" s="240" t="s">
        <v>1</v>
      </c>
      <c r="N1482" s="241" t="s">
        <v>41</v>
      </c>
      <c r="O1482" s="71"/>
      <c r="P1482" s="201">
        <f>O1482*H1482</f>
        <v>0</v>
      </c>
      <c r="Q1482" s="201">
        <v>1.83E-3</v>
      </c>
      <c r="R1482" s="201">
        <f>Q1482*H1482</f>
        <v>0.39894000000000002</v>
      </c>
      <c r="S1482" s="201">
        <v>0</v>
      </c>
      <c r="T1482" s="202">
        <f>S1482*H1482</f>
        <v>0</v>
      </c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R1482" s="203" t="s">
        <v>313</v>
      </c>
      <c r="AT1482" s="203" t="s">
        <v>394</v>
      </c>
      <c r="AU1482" s="203" t="s">
        <v>84</v>
      </c>
      <c r="AY1482" s="17" t="s">
        <v>272</v>
      </c>
      <c r="BE1482" s="204">
        <f>IF(N1482="základní",J1482,0)</f>
        <v>0</v>
      </c>
      <c r="BF1482" s="204">
        <f>IF(N1482="snížená",J1482,0)</f>
        <v>0</v>
      </c>
      <c r="BG1482" s="204">
        <f>IF(N1482="zákl. přenesená",J1482,0)</f>
        <v>0</v>
      </c>
      <c r="BH1482" s="204">
        <f>IF(N1482="sníž. přenesená",J1482,0)</f>
        <v>0</v>
      </c>
      <c r="BI1482" s="204">
        <f>IF(N1482="nulová",J1482,0)</f>
        <v>0</v>
      </c>
      <c r="BJ1482" s="17" t="s">
        <v>16</v>
      </c>
      <c r="BK1482" s="204">
        <f>ROUND(I1482*H1482,2)</f>
        <v>0</v>
      </c>
      <c r="BL1482" s="17" t="s">
        <v>279</v>
      </c>
      <c r="BM1482" s="203" t="s">
        <v>10243</v>
      </c>
    </row>
    <row r="1483" spans="1:65" s="14" customFormat="1" ht="11.25">
      <c r="B1483" s="221"/>
      <c r="C1483" s="222"/>
      <c r="D1483" s="212" t="s">
        <v>283</v>
      </c>
      <c r="E1483" s="223" t="s">
        <v>1</v>
      </c>
      <c r="F1483" s="224" t="s">
        <v>10244</v>
      </c>
      <c r="G1483" s="222"/>
      <c r="H1483" s="225">
        <v>172</v>
      </c>
      <c r="I1483" s="226"/>
      <c r="J1483" s="222"/>
      <c r="K1483" s="222"/>
      <c r="L1483" s="227"/>
      <c r="M1483" s="228"/>
      <c r="N1483" s="229"/>
      <c r="O1483" s="229"/>
      <c r="P1483" s="229"/>
      <c r="Q1483" s="229"/>
      <c r="R1483" s="229"/>
      <c r="S1483" s="229"/>
      <c r="T1483" s="230"/>
      <c r="AT1483" s="231" t="s">
        <v>283</v>
      </c>
      <c r="AU1483" s="231" t="s">
        <v>84</v>
      </c>
      <c r="AV1483" s="14" t="s">
        <v>84</v>
      </c>
      <c r="AW1483" s="14" t="s">
        <v>32</v>
      </c>
      <c r="AX1483" s="14" t="s">
        <v>76</v>
      </c>
      <c r="AY1483" s="231" t="s">
        <v>272</v>
      </c>
    </row>
    <row r="1484" spans="1:65" s="14" customFormat="1" ht="11.25">
      <c r="B1484" s="221"/>
      <c r="C1484" s="222"/>
      <c r="D1484" s="212" t="s">
        <v>283</v>
      </c>
      <c r="E1484" s="223" t="s">
        <v>1</v>
      </c>
      <c r="F1484" s="224" t="s">
        <v>10245</v>
      </c>
      <c r="G1484" s="222"/>
      <c r="H1484" s="225">
        <v>46</v>
      </c>
      <c r="I1484" s="226"/>
      <c r="J1484" s="222"/>
      <c r="K1484" s="222"/>
      <c r="L1484" s="227"/>
      <c r="M1484" s="228"/>
      <c r="N1484" s="229"/>
      <c r="O1484" s="229"/>
      <c r="P1484" s="229"/>
      <c r="Q1484" s="229"/>
      <c r="R1484" s="229"/>
      <c r="S1484" s="229"/>
      <c r="T1484" s="230"/>
      <c r="AT1484" s="231" t="s">
        <v>283</v>
      </c>
      <c r="AU1484" s="231" t="s">
        <v>84</v>
      </c>
      <c r="AV1484" s="14" t="s">
        <v>84</v>
      </c>
      <c r="AW1484" s="14" t="s">
        <v>32</v>
      </c>
      <c r="AX1484" s="14" t="s">
        <v>76</v>
      </c>
      <c r="AY1484" s="231" t="s">
        <v>272</v>
      </c>
    </row>
    <row r="1485" spans="1:65" s="2" customFormat="1" ht="24.2" customHeight="1">
      <c r="A1485" s="34"/>
      <c r="B1485" s="35"/>
      <c r="C1485" s="192" t="s">
        <v>5011</v>
      </c>
      <c r="D1485" s="192" t="s">
        <v>274</v>
      </c>
      <c r="E1485" s="193" t="s">
        <v>10246</v>
      </c>
      <c r="F1485" s="194" t="s">
        <v>10247</v>
      </c>
      <c r="G1485" s="195" t="s">
        <v>185</v>
      </c>
      <c r="H1485" s="196">
        <v>218</v>
      </c>
      <c r="I1485" s="197"/>
      <c r="J1485" s="198">
        <f>ROUND(I1485*H1485,2)</f>
        <v>0</v>
      </c>
      <c r="K1485" s="194" t="s">
        <v>278</v>
      </c>
      <c r="L1485" s="39"/>
      <c r="M1485" s="199" t="s">
        <v>1</v>
      </c>
      <c r="N1485" s="200" t="s">
        <v>41</v>
      </c>
      <c r="O1485" s="71"/>
      <c r="P1485" s="201">
        <f>O1485*H1485</f>
        <v>0</v>
      </c>
      <c r="Q1485" s="201">
        <v>0</v>
      </c>
      <c r="R1485" s="201">
        <f>Q1485*H1485</f>
        <v>0</v>
      </c>
      <c r="S1485" s="201">
        <v>0</v>
      </c>
      <c r="T1485" s="202">
        <f>S1485*H1485</f>
        <v>0</v>
      </c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R1485" s="203" t="s">
        <v>358</v>
      </c>
      <c r="AT1485" s="203" t="s">
        <v>274</v>
      </c>
      <c r="AU1485" s="203" t="s">
        <v>84</v>
      </c>
      <c r="AY1485" s="17" t="s">
        <v>272</v>
      </c>
      <c r="BE1485" s="204">
        <f>IF(N1485="základní",J1485,0)</f>
        <v>0</v>
      </c>
      <c r="BF1485" s="204">
        <f>IF(N1485="snížená",J1485,0)</f>
        <v>0</v>
      </c>
      <c r="BG1485" s="204">
        <f>IF(N1485="zákl. přenesená",J1485,0)</f>
        <v>0</v>
      </c>
      <c r="BH1485" s="204">
        <f>IF(N1485="sníž. přenesená",J1485,0)</f>
        <v>0</v>
      </c>
      <c r="BI1485" s="204">
        <f>IF(N1485="nulová",J1485,0)</f>
        <v>0</v>
      </c>
      <c r="BJ1485" s="17" t="s">
        <v>16</v>
      </c>
      <c r="BK1485" s="204">
        <f>ROUND(I1485*H1485,2)</f>
        <v>0</v>
      </c>
      <c r="BL1485" s="17" t="s">
        <v>358</v>
      </c>
      <c r="BM1485" s="203" t="s">
        <v>10248</v>
      </c>
    </row>
    <row r="1486" spans="1:65" s="2" customFormat="1" ht="11.25">
      <c r="A1486" s="34"/>
      <c r="B1486" s="35"/>
      <c r="C1486" s="36"/>
      <c r="D1486" s="205" t="s">
        <v>281</v>
      </c>
      <c r="E1486" s="36"/>
      <c r="F1486" s="206" t="s">
        <v>10249</v>
      </c>
      <c r="G1486" s="36"/>
      <c r="H1486" s="36"/>
      <c r="I1486" s="207"/>
      <c r="J1486" s="36"/>
      <c r="K1486" s="36"/>
      <c r="L1486" s="39"/>
      <c r="M1486" s="208"/>
      <c r="N1486" s="209"/>
      <c r="O1486" s="71"/>
      <c r="P1486" s="71"/>
      <c r="Q1486" s="71"/>
      <c r="R1486" s="71"/>
      <c r="S1486" s="71"/>
      <c r="T1486" s="72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T1486" s="17" t="s">
        <v>281</v>
      </c>
      <c r="AU1486" s="17" t="s">
        <v>84</v>
      </c>
    </row>
    <row r="1487" spans="1:65" s="2" customFormat="1" ht="24.2" customHeight="1">
      <c r="A1487" s="34"/>
      <c r="B1487" s="35"/>
      <c r="C1487" s="232" t="s">
        <v>5017</v>
      </c>
      <c r="D1487" s="232" t="s">
        <v>394</v>
      </c>
      <c r="E1487" s="233" t="s">
        <v>10250</v>
      </c>
      <c r="F1487" s="234" t="s">
        <v>10251</v>
      </c>
      <c r="G1487" s="235" t="s">
        <v>185</v>
      </c>
      <c r="H1487" s="236">
        <v>130</v>
      </c>
      <c r="I1487" s="237"/>
      <c r="J1487" s="238">
        <f>ROUND(I1487*H1487,2)</f>
        <v>0</v>
      </c>
      <c r="K1487" s="234" t="s">
        <v>278</v>
      </c>
      <c r="L1487" s="239"/>
      <c r="M1487" s="240" t="s">
        <v>1</v>
      </c>
      <c r="N1487" s="241" t="s">
        <v>41</v>
      </c>
      <c r="O1487" s="71"/>
      <c r="P1487" s="201">
        <f>O1487*H1487</f>
        <v>0</v>
      </c>
      <c r="Q1487" s="201">
        <v>4.0400000000000002E-3</v>
      </c>
      <c r="R1487" s="201">
        <f>Q1487*H1487</f>
        <v>0.5252</v>
      </c>
      <c r="S1487" s="201">
        <v>0</v>
      </c>
      <c r="T1487" s="202">
        <f>S1487*H1487</f>
        <v>0</v>
      </c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R1487" s="203" t="s">
        <v>313</v>
      </c>
      <c r="AT1487" s="203" t="s">
        <v>394</v>
      </c>
      <c r="AU1487" s="203" t="s">
        <v>84</v>
      </c>
      <c r="AY1487" s="17" t="s">
        <v>272</v>
      </c>
      <c r="BE1487" s="204">
        <f>IF(N1487="základní",J1487,0)</f>
        <v>0</v>
      </c>
      <c r="BF1487" s="204">
        <f>IF(N1487="snížená",J1487,0)</f>
        <v>0</v>
      </c>
      <c r="BG1487" s="204">
        <f>IF(N1487="zákl. přenesená",J1487,0)</f>
        <v>0</v>
      </c>
      <c r="BH1487" s="204">
        <f>IF(N1487="sníž. přenesená",J1487,0)</f>
        <v>0</v>
      </c>
      <c r="BI1487" s="204">
        <f>IF(N1487="nulová",J1487,0)</f>
        <v>0</v>
      </c>
      <c r="BJ1487" s="17" t="s">
        <v>16</v>
      </c>
      <c r="BK1487" s="204">
        <f>ROUND(I1487*H1487,2)</f>
        <v>0</v>
      </c>
      <c r="BL1487" s="17" t="s">
        <v>279</v>
      </c>
      <c r="BM1487" s="203" t="s">
        <v>10252</v>
      </c>
    </row>
    <row r="1488" spans="1:65" s="14" customFormat="1" ht="11.25">
      <c r="B1488" s="221"/>
      <c r="C1488" s="222"/>
      <c r="D1488" s="212" t="s">
        <v>283</v>
      </c>
      <c r="E1488" s="223" t="s">
        <v>1</v>
      </c>
      <c r="F1488" s="224" t="s">
        <v>10253</v>
      </c>
      <c r="G1488" s="222"/>
      <c r="H1488" s="225">
        <v>97</v>
      </c>
      <c r="I1488" s="226"/>
      <c r="J1488" s="222"/>
      <c r="K1488" s="222"/>
      <c r="L1488" s="227"/>
      <c r="M1488" s="228"/>
      <c r="N1488" s="229"/>
      <c r="O1488" s="229"/>
      <c r="P1488" s="229"/>
      <c r="Q1488" s="229"/>
      <c r="R1488" s="229"/>
      <c r="S1488" s="229"/>
      <c r="T1488" s="230"/>
      <c r="AT1488" s="231" t="s">
        <v>283</v>
      </c>
      <c r="AU1488" s="231" t="s">
        <v>84</v>
      </c>
      <c r="AV1488" s="14" t="s">
        <v>84</v>
      </c>
      <c r="AW1488" s="14" t="s">
        <v>32</v>
      </c>
      <c r="AX1488" s="14" t="s">
        <v>76</v>
      </c>
      <c r="AY1488" s="231" t="s">
        <v>272</v>
      </c>
    </row>
    <row r="1489" spans="1:65" s="14" customFormat="1" ht="11.25">
      <c r="B1489" s="221"/>
      <c r="C1489" s="222"/>
      <c r="D1489" s="212" t="s">
        <v>283</v>
      </c>
      <c r="E1489" s="223" t="s">
        <v>1</v>
      </c>
      <c r="F1489" s="224" t="s">
        <v>10254</v>
      </c>
      <c r="G1489" s="222"/>
      <c r="H1489" s="225">
        <v>33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AT1489" s="231" t="s">
        <v>283</v>
      </c>
      <c r="AU1489" s="231" t="s">
        <v>84</v>
      </c>
      <c r="AV1489" s="14" t="s">
        <v>84</v>
      </c>
      <c r="AW1489" s="14" t="s">
        <v>32</v>
      </c>
      <c r="AX1489" s="14" t="s">
        <v>76</v>
      </c>
      <c r="AY1489" s="231" t="s">
        <v>272</v>
      </c>
    </row>
    <row r="1490" spans="1:65" s="2" customFormat="1" ht="16.5" customHeight="1">
      <c r="A1490" s="34"/>
      <c r="B1490" s="35"/>
      <c r="C1490" s="232" t="s">
        <v>5021</v>
      </c>
      <c r="D1490" s="232" t="s">
        <v>394</v>
      </c>
      <c r="E1490" s="233" t="s">
        <v>10255</v>
      </c>
      <c r="F1490" s="234" t="s">
        <v>10256</v>
      </c>
      <c r="G1490" s="235" t="s">
        <v>185</v>
      </c>
      <c r="H1490" s="236">
        <v>73</v>
      </c>
      <c r="I1490" s="237"/>
      <c r="J1490" s="238">
        <f>ROUND(I1490*H1490,2)</f>
        <v>0</v>
      </c>
      <c r="K1490" s="234" t="s">
        <v>1</v>
      </c>
      <c r="L1490" s="239"/>
      <c r="M1490" s="240" t="s">
        <v>1</v>
      </c>
      <c r="N1490" s="241" t="s">
        <v>41</v>
      </c>
      <c r="O1490" s="71"/>
      <c r="P1490" s="201">
        <f>O1490*H1490</f>
        <v>0</v>
      </c>
      <c r="Q1490" s="201">
        <v>0</v>
      </c>
      <c r="R1490" s="201">
        <f>Q1490*H1490</f>
        <v>0</v>
      </c>
      <c r="S1490" s="201">
        <v>0</v>
      </c>
      <c r="T1490" s="202">
        <f>S1490*H1490</f>
        <v>0</v>
      </c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R1490" s="203" t="s">
        <v>1541</v>
      </c>
      <c r="AT1490" s="203" t="s">
        <v>394</v>
      </c>
      <c r="AU1490" s="203" t="s">
        <v>84</v>
      </c>
      <c r="AY1490" s="17" t="s">
        <v>272</v>
      </c>
      <c r="BE1490" s="204">
        <f>IF(N1490="základní",J1490,0)</f>
        <v>0</v>
      </c>
      <c r="BF1490" s="204">
        <f>IF(N1490="snížená",J1490,0)</f>
        <v>0</v>
      </c>
      <c r="BG1490" s="204">
        <f>IF(N1490="zákl. přenesená",J1490,0)</f>
        <v>0</v>
      </c>
      <c r="BH1490" s="204">
        <f>IF(N1490="sníž. přenesená",J1490,0)</f>
        <v>0</v>
      </c>
      <c r="BI1490" s="204">
        <f>IF(N1490="nulová",J1490,0)</f>
        <v>0</v>
      </c>
      <c r="BJ1490" s="17" t="s">
        <v>16</v>
      </c>
      <c r="BK1490" s="204">
        <f>ROUND(I1490*H1490,2)</f>
        <v>0</v>
      </c>
      <c r="BL1490" s="17" t="s">
        <v>1541</v>
      </c>
      <c r="BM1490" s="203" t="s">
        <v>10257</v>
      </c>
    </row>
    <row r="1491" spans="1:65" s="14" customFormat="1" ht="11.25">
      <c r="B1491" s="221"/>
      <c r="C1491" s="222"/>
      <c r="D1491" s="212" t="s">
        <v>283</v>
      </c>
      <c r="E1491" s="223" t="s">
        <v>1</v>
      </c>
      <c r="F1491" s="224" t="s">
        <v>10258</v>
      </c>
      <c r="G1491" s="222"/>
      <c r="H1491" s="225">
        <v>61</v>
      </c>
      <c r="I1491" s="226"/>
      <c r="J1491" s="222"/>
      <c r="K1491" s="222"/>
      <c r="L1491" s="227"/>
      <c r="M1491" s="228"/>
      <c r="N1491" s="229"/>
      <c r="O1491" s="229"/>
      <c r="P1491" s="229"/>
      <c r="Q1491" s="229"/>
      <c r="R1491" s="229"/>
      <c r="S1491" s="229"/>
      <c r="T1491" s="230"/>
      <c r="AT1491" s="231" t="s">
        <v>283</v>
      </c>
      <c r="AU1491" s="231" t="s">
        <v>84</v>
      </c>
      <c r="AV1491" s="14" t="s">
        <v>84</v>
      </c>
      <c r="AW1491" s="14" t="s">
        <v>32</v>
      </c>
      <c r="AX1491" s="14" t="s">
        <v>76</v>
      </c>
      <c r="AY1491" s="231" t="s">
        <v>272</v>
      </c>
    </row>
    <row r="1492" spans="1:65" s="14" customFormat="1" ht="11.25">
      <c r="B1492" s="221"/>
      <c r="C1492" s="222"/>
      <c r="D1492" s="212" t="s">
        <v>283</v>
      </c>
      <c r="E1492" s="223" t="s">
        <v>1</v>
      </c>
      <c r="F1492" s="224" t="s">
        <v>10259</v>
      </c>
      <c r="G1492" s="222"/>
      <c r="H1492" s="225">
        <v>12</v>
      </c>
      <c r="I1492" s="226"/>
      <c r="J1492" s="222"/>
      <c r="K1492" s="222"/>
      <c r="L1492" s="227"/>
      <c r="M1492" s="228"/>
      <c r="N1492" s="229"/>
      <c r="O1492" s="229"/>
      <c r="P1492" s="229"/>
      <c r="Q1492" s="229"/>
      <c r="R1492" s="229"/>
      <c r="S1492" s="229"/>
      <c r="T1492" s="230"/>
      <c r="AT1492" s="231" t="s">
        <v>283</v>
      </c>
      <c r="AU1492" s="231" t="s">
        <v>84</v>
      </c>
      <c r="AV1492" s="14" t="s">
        <v>84</v>
      </c>
      <c r="AW1492" s="14" t="s">
        <v>32</v>
      </c>
      <c r="AX1492" s="14" t="s">
        <v>76</v>
      </c>
      <c r="AY1492" s="231" t="s">
        <v>272</v>
      </c>
    </row>
    <row r="1493" spans="1:65" s="2" customFormat="1" ht="24.2" customHeight="1">
      <c r="A1493" s="34"/>
      <c r="B1493" s="35"/>
      <c r="C1493" s="192" t="s">
        <v>5025</v>
      </c>
      <c r="D1493" s="192" t="s">
        <v>274</v>
      </c>
      <c r="E1493" s="193" t="s">
        <v>10260</v>
      </c>
      <c r="F1493" s="194" t="s">
        <v>10261</v>
      </c>
      <c r="G1493" s="195" t="s">
        <v>185</v>
      </c>
      <c r="H1493" s="196">
        <v>203</v>
      </c>
      <c r="I1493" s="197"/>
      <c r="J1493" s="198">
        <f>ROUND(I1493*H1493,2)</f>
        <v>0</v>
      </c>
      <c r="K1493" s="194" t="s">
        <v>278</v>
      </c>
      <c r="L1493" s="39"/>
      <c r="M1493" s="199" t="s">
        <v>1</v>
      </c>
      <c r="N1493" s="200" t="s">
        <v>41</v>
      </c>
      <c r="O1493" s="71"/>
      <c r="P1493" s="201">
        <f>O1493*H1493</f>
        <v>0</v>
      </c>
      <c r="Q1493" s="201">
        <v>0</v>
      </c>
      <c r="R1493" s="201">
        <f>Q1493*H1493</f>
        <v>0</v>
      </c>
      <c r="S1493" s="201">
        <v>0</v>
      </c>
      <c r="T1493" s="202">
        <f>S1493*H1493</f>
        <v>0</v>
      </c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R1493" s="203" t="s">
        <v>358</v>
      </c>
      <c r="AT1493" s="203" t="s">
        <v>274</v>
      </c>
      <c r="AU1493" s="203" t="s">
        <v>84</v>
      </c>
      <c r="AY1493" s="17" t="s">
        <v>272</v>
      </c>
      <c r="BE1493" s="204">
        <f>IF(N1493="základní",J1493,0)</f>
        <v>0</v>
      </c>
      <c r="BF1493" s="204">
        <f>IF(N1493="snížená",J1493,0)</f>
        <v>0</v>
      </c>
      <c r="BG1493" s="204">
        <f>IF(N1493="zákl. přenesená",J1493,0)</f>
        <v>0</v>
      </c>
      <c r="BH1493" s="204">
        <f>IF(N1493="sníž. přenesená",J1493,0)</f>
        <v>0</v>
      </c>
      <c r="BI1493" s="204">
        <f>IF(N1493="nulová",J1493,0)</f>
        <v>0</v>
      </c>
      <c r="BJ1493" s="17" t="s">
        <v>16</v>
      </c>
      <c r="BK1493" s="204">
        <f>ROUND(I1493*H1493,2)</f>
        <v>0</v>
      </c>
      <c r="BL1493" s="17" t="s">
        <v>358</v>
      </c>
      <c r="BM1493" s="203" t="s">
        <v>10262</v>
      </c>
    </row>
    <row r="1494" spans="1:65" s="2" customFormat="1" ht="11.25">
      <c r="A1494" s="34"/>
      <c r="B1494" s="35"/>
      <c r="C1494" s="36"/>
      <c r="D1494" s="205" t="s">
        <v>281</v>
      </c>
      <c r="E1494" s="36"/>
      <c r="F1494" s="206" t="s">
        <v>10263</v>
      </c>
      <c r="G1494" s="36"/>
      <c r="H1494" s="36"/>
      <c r="I1494" s="207"/>
      <c r="J1494" s="36"/>
      <c r="K1494" s="36"/>
      <c r="L1494" s="39"/>
      <c r="M1494" s="208"/>
      <c r="N1494" s="209"/>
      <c r="O1494" s="71"/>
      <c r="P1494" s="71"/>
      <c r="Q1494" s="71"/>
      <c r="R1494" s="71"/>
      <c r="S1494" s="71"/>
      <c r="T1494" s="72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T1494" s="17" t="s">
        <v>281</v>
      </c>
      <c r="AU1494" s="17" t="s">
        <v>84</v>
      </c>
    </row>
    <row r="1495" spans="1:65" s="2" customFormat="1" ht="24.2" customHeight="1">
      <c r="A1495" s="34"/>
      <c r="B1495" s="35"/>
      <c r="C1495" s="232" t="s">
        <v>5030</v>
      </c>
      <c r="D1495" s="232" t="s">
        <v>394</v>
      </c>
      <c r="E1495" s="233" t="s">
        <v>10264</v>
      </c>
      <c r="F1495" s="234" t="s">
        <v>10265</v>
      </c>
      <c r="G1495" s="235" t="s">
        <v>185</v>
      </c>
      <c r="H1495" s="236">
        <v>38</v>
      </c>
      <c r="I1495" s="237"/>
      <c r="J1495" s="238">
        <f>ROUND(I1495*H1495,2)</f>
        <v>0</v>
      </c>
      <c r="K1495" s="234" t="s">
        <v>278</v>
      </c>
      <c r="L1495" s="239"/>
      <c r="M1495" s="240" t="s">
        <v>1</v>
      </c>
      <c r="N1495" s="241" t="s">
        <v>41</v>
      </c>
      <c r="O1495" s="71"/>
      <c r="P1495" s="201">
        <f>O1495*H1495</f>
        <v>0</v>
      </c>
      <c r="Q1495" s="201">
        <v>6.7999999999999996E-3</v>
      </c>
      <c r="R1495" s="201">
        <f>Q1495*H1495</f>
        <v>0.25839999999999996</v>
      </c>
      <c r="S1495" s="201">
        <v>0</v>
      </c>
      <c r="T1495" s="202">
        <f>S1495*H1495</f>
        <v>0</v>
      </c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R1495" s="203" t="s">
        <v>313</v>
      </c>
      <c r="AT1495" s="203" t="s">
        <v>394</v>
      </c>
      <c r="AU1495" s="203" t="s">
        <v>84</v>
      </c>
      <c r="AY1495" s="17" t="s">
        <v>272</v>
      </c>
      <c r="BE1495" s="204">
        <f>IF(N1495="základní",J1495,0)</f>
        <v>0</v>
      </c>
      <c r="BF1495" s="204">
        <f>IF(N1495="snížená",J1495,0)</f>
        <v>0</v>
      </c>
      <c r="BG1495" s="204">
        <f>IF(N1495="zákl. přenesená",J1495,0)</f>
        <v>0</v>
      </c>
      <c r="BH1495" s="204">
        <f>IF(N1495="sníž. přenesená",J1495,0)</f>
        <v>0</v>
      </c>
      <c r="BI1495" s="204">
        <f>IF(N1495="nulová",J1495,0)</f>
        <v>0</v>
      </c>
      <c r="BJ1495" s="17" t="s">
        <v>16</v>
      </c>
      <c r="BK1495" s="204">
        <f>ROUND(I1495*H1495,2)</f>
        <v>0</v>
      </c>
      <c r="BL1495" s="17" t="s">
        <v>279</v>
      </c>
      <c r="BM1495" s="203" t="s">
        <v>10266</v>
      </c>
    </row>
    <row r="1496" spans="1:65" s="14" customFormat="1" ht="11.25">
      <c r="B1496" s="221"/>
      <c r="C1496" s="222"/>
      <c r="D1496" s="212" t="s">
        <v>283</v>
      </c>
      <c r="E1496" s="223" t="s">
        <v>1</v>
      </c>
      <c r="F1496" s="224" t="s">
        <v>10267</v>
      </c>
      <c r="G1496" s="222"/>
      <c r="H1496" s="225">
        <v>30</v>
      </c>
      <c r="I1496" s="226"/>
      <c r="J1496" s="222"/>
      <c r="K1496" s="222"/>
      <c r="L1496" s="227"/>
      <c r="M1496" s="228"/>
      <c r="N1496" s="229"/>
      <c r="O1496" s="229"/>
      <c r="P1496" s="229"/>
      <c r="Q1496" s="229"/>
      <c r="R1496" s="229"/>
      <c r="S1496" s="229"/>
      <c r="T1496" s="230"/>
      <c r="AT1496" s="231" t="s">
        <v>283</v>
      </c>
      <c r="AU1496" s="231" t="s">
        <v>84</v>
      </c>
      <c r="AV1496" s="14" t="s">
        <v>84</v>
      </c>
      <c r="AW1496" s="14" t="s">
        <v>32</v>
      </c>
      <c r="AX1496" s="14" t="s">
        <v>76</v>
      </c>
      <c r="AY1496" s="231" t="s">
        <v>272</v>
      </c>
    </row>
    <row r="1497" spans="1:65" s="14" customFormat="1" ht="11.25">
      <c r="B1497" s="221"/>
      <c r="C1497" s="222"/>
      <c r="D1497" s="212" t="s">
        <v>283</v>
      </c>
      <c r="E1497" s="223" t="s">
        <v>1</v>
      </c>
      <c r="F1497" s="224" t="s">
        <v>10122</v>
      </c>
      <c r="G1497" s="222"/>
      <c r="H1497" s="225">
        <v>8</v>
      </c>
      <c r="I1497" s="226"/>
      <c r="J1497" s="222"/>
      <c r="K1497" s="222"/>
      <c r="L1497" s="227"/>
      <c r="M1497" s="228"/>
      <c r="N1497" s="229"/>
      <c r="O1497" s="229"/>
      <c r="P1497" s="229"/>
      <c r="Q1497" s="229"/>
      <c r="R1497" s="229"/>
      <c r="S1497" s="229"/>
      <c r="T1497" s="230"/>
      <c r="AT1497" s="231" t="s">
        <v>283</v>
      </c>
      <c r="AU1497" s="231" t="s">
        <v>84</v>
      </c>
      <c r="AV1497" s="14" t="s">
        <v>84</v>
      </c>
      <c r="AW1497" s="14" t="s">
        <v>32</v>
      </c>
      <c r="AX1497" s="14" t="s">
        <v>76</v>
      </c>
      <c r="AY1497" s="231" t="s">
        <v>272</v>
      </c>
    </row>
    <row r="1498" spans="1:65" s="2" customFormat="1" ht="24.2" customHeight="1">
      <c r="A1498" s="34"/>
      <c r="B1498" s="35"/>
      <c r="C1498" s="192" t="s">
        <v>5035</v>
      </c>
      <c r="D1498" s="192" t="s">
        <v>274</v>
      </c>
      <c r="E1498" s="193" t="s">
        <v>10268</v>
      </c>
      <c r="F1498" s="194" t="s">
        <v>10269</v>
      </c>
      <c r="G1498" s="195" t="s">
        <v>185</v>
      </c>
      <c r="H1498" s="196">
        <v>38</v>
      </c>
      <c r="I1498" s="197"/>
      <c r="J1498" s="198">
        <f>ROUND(I1498*H1498,2)</f>
        <v>0</v>
      </c>
      <c r="K1498" s="194" t="s">
        <v>278</v>
      </c>
      <c r="L1498" s="39"/>
      <c r="M1498" s="199" t="s">
        <v>1</v>
      </c>
      <c r="N1498" s="200" t="s">
        <v>41</v>
      </c>
      <c r="O1498" s="71"/>
      <c r="P1498" s="201">
        <f>O1498*H1498</f>
        <v>0</v>
      </c>
      <c r="Q1498" s="201">
        <v>0</v>
      </c>
      <c r="R1498" s="201">
        <f>Q1498*H1498</f>
        <v>0</v>
      </c>
      <c r="S1498" s="201">
        <v>0</v>
      </c>
      <c r="T1498" s="202">
        <f>S1498*H1498</f>
        <v>0</v>
      </c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R1498" s="203" t="s">
        <v>358</v>
      </c>
      <c r="AT1498" s="203" t="s">
        <v>274</v>
      </c>
      <c r="AU1498" s="203" t="s">
        <v>84</v>
      </c>
      <c r="AY1498" s="17" t="s">
        <v>272</v>
      </c>
      <c r="BE1498" s="204">
        <f>IF(N1498="základní",J1498,0)</f>
        <v>0</v>
      </c>
      <c r="BF1498" s="204">
        <f>IF(N1498="snížená",J1498,0)</f>
        <v>0</v>
      </c>
      <c r="BG1498" s="204">
        <f>IF(N1498="zákl. přenesená",J1498,0)</f>
        <v>0</v>
      </c>
      <c r="BH1498" s="204">
        <f>IF(N1498="sníž. přenesená",J1498,0)</f>
        <v>0</v>
      </c>
      <c r="BI1498" s="204">
        <f>IF(N1498="nulová",J1498,0)</f>
        <v>0</v>
      </c>
      <c r="BJ1498" s="17" t="s">
        <v>16</v>
      </c>
      <c r="BK1498" s="204">
        <f>ROUND(I1498*H1498,2)</f>
        <v>0</v>
      </c>
      <c r="BL1498" s="17" t="s">
        <v>358</v>
      </c>
      <c r="BM1498" s="203" t="s">
        <v>10270</v>
      </c>
    </row>
    <row r="1499" spans="1:65" s="2" customFormat="1" ht="11.25">
      <c r="A1499" s="34"/>
      <c r="B1499" s="35"/>
      <c r="C1499" s="36"/>
      <c r="D1499" s="205" t="s">
        <v>281</v>
      </c>
      <c r="E1499" s="36"/>
      <c r="F1499" s="206" t="s">
        <v>10271</v>
      </c>
      <c r="G1499" s="36"/>
      <c r="H1499" s="36"/>
      <c r="I1499" s="207"/>
      <c r="J1499" s="36"/>
      <c r="K1499" s="36"/>
      <c r="L1499" s="39"/>
      <c r="M1499" s="208"/>
      <c r="N1499" s="209"/>
      <c r="O1499" s="71"/>
      <c r="P1499" s="71"/>
      <c r="Q1499" s="71"/>
      <c r="R1499" s="71"/>
      <c r="S1499" s="71"/>
      <c r="T1499" s="72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T1499" s="17" t="s">
        <v>281</v>
      </c>
      <c r="AU1499" s="17" t="s">
        <v>84</v>
      </c>
    </row>
    <row r="1500" spans="1:65" s="2" customFormat="1" ht="16.5" customHeight="1">
      <c r="A1500" s="34"/>
      <c r="B1500" s="35"/>
      <c r="C1500" s="232" t="s">
        <v>5042</v>
      </c>
      <c r="D1500" s="232" t="s">
        <v>394</v>
      </c>
      <c r="E1500" s="233" t="s">
        <v>10272</v>
      </c>
      <c r="F1500" s="234" t="s">
        <v>10273</v>
      </c>
      <c r="G1500" s="235" t="s">
        <v>185</v>
      </c>
      <c r="H1500" s="236">
        <v>330</v>
      </c>
      <c r="I1500" s="237"/>
      <c r="J1500" s="238">
        <f>ROUND(I1500*H1500,2)</f>
        <v>0</v>
      </c>
      <c r="K1500" s="234" t="s">
        <v>1</v>
      </c>
      <c r="L1500" s="239"/>
      <c r="M1500" s="240" t="s">
        <v>1</v>
      </c>
      <c r="N1500" s="241" t="s">
        <v>41</v>
      </c>
      <c r="O1500" s="71"/>
      <c r="P1500" s="201">
        <f>O1500*H1500</f>
        <v>0</v>
      </c>
      <c r="Q1500" s="201">
        <v>0</v>
      </c>
      <c r="R1500" s="201">
        <f>Q1500*H1500</f>
        <v>0</v>
      </c>
      <c r="S1500" s="201">
        <v>0</v>
      </c>
      <c r="T1500" s="202">
        <f>S1500*H1500</f>
        <v>0</v>
      </c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R1500" s="203" t="s">
        <v>1541</v>
      </c>
      <c r="AT1500" s="203" t="s">
        <v>394</v>
      </c>
      <c r="AU1500" s="203" t="s">
        <v>84</v>
      </c>
      <c r="AY1500" s="17" t="s">
        <v>272</v>
      </c>
      <c r="BE1500" s="204">
        <f>IF(N1500="základní",J1500,0)</f>
        <v>0</v>
      </c>
      <c r="BF1500" s="204">
        <f>IF(N1500="snížená",J1500,0)</f>
        <v>0</v>
      </c>
      <c r="BG1500" s="204">
        <f>IF(N1500="zákl. přenesená",J1500,0)</f>
        <v>0</v>
      </c>
      <c r="BH1500" s="204">
        <f>IF(N1500="sníž. přenesená",J1500,0)</f>
        <v>0</v>
      </c>
      <c r="BI1500" s="204">
        <f>IF(N1500="nulová",J1500,0)</f>
        <v>0</v>
      </c>
      <c r="BJ1500" s="17" t="s">
        <v>16</v>
      </c>
      <c r="BK1500" s="204">
        <f>ROUND(I1500*H1500,2)</f>
        <v>0</v>
      </c>
      <c r="BL1500" s="17" t="s">
        <v>1541</v>
      </c>
      <c r="BM1500" s="203" t="s">
        <v>10274</v>
      </c>
    </row>
    <row r="1501" spans="1:65" s="14" customFormat="1" ht="22.5">
      <c r="B1501" s="221"/>
      <c r="C1501" s="222"/>
      <c r="D1501" s="212" t="s">
        <v>283</v>
      </c>
      <c r="E1501" s="223" t="s">
        <v>1</v>
      </c>
      <c r="F1501" s="224" t="s">
        <v>10275</v>
      </c>
      <c r="G1501" s="222"/>
      <c r="H1501" s="225">
        <v>263</v>
      </c>
      <c r="I1501" s="226"/>
      <c r="J1501" s="222"/>
      <c r="K1501" s="222"/>
      <c r="L1501" s="227"/>
      <c r="M1501" s="228"/>
      <c r="N1501" s="229"/>
      <c r="O1501" s="229"/>
      <c r="P1501" s="229"/>
      <c r="Q1501" s="229"/>
      <c r="R1501" s="229"/>
      <c r="S1501" s="229"/>
      <c r="T1501" s="230"/>
      <c r="AT1501" s="231" t="s">
        <v>283</v>
      </c>
      <c r="AU1501" s="231" t="s">
        <v>84</v>
      </c>
      <c r="AV1501" s="14" t="s">
        <v>84</v>
      </c>
      <c r="AW1501" s="14" t="s">
        <v>32</v>
      </c>
      <c r="AX1501" s="14" t="s">
        <v>76</v>
      </c>
      <c r="AY1501" s="231" t="s">
        <v>272</v>
      </c>
    </row>
    <row r="1502" spans="1:65" s="14" customFormat="1" ht="11.25">
      <c r="B1502" s="221"/>
      <c r="C1502" s="222"/>
      <c r="D1502" s="212" t="s">
        <v>283</v>
      </c>
      <c r="E1502" s="223" t="s">
        <v>1</v>
      </c>
      <c r="F1502" s="224" t="s">
        <v>10276</v>
      </c>
      <c r="G1502" s="222"/>
      <c r="H1502" s="225">
        <v>67</v>
      </c>
      <c r="I1502" s="226"/>
      <c r="J1502" s="222"/>
      <c r="K1502" s="222"/>
      <c r="L1502" s="227"/>
      <c r="M1502" s="228"/>
      <c r="N1502" s="229"/>
      <c r="O1502" s="229"/>
      <c r="P1502" s="229"/>
      <c r="Q1502" s="229"/>
      <c r="R1502" s="229"/>
      <c r="S1502" s="229"/>
      <c r="T1502" s="230"/>
      <c r="AT1502" s="231" t="s">
        <v>283</v>
      </c>
      <c r="AU1502" s="231" t="s">
        <v>84</v>
      </c>
      <c r="AV1502" s="14" t="s">
        <v>84</v>
      </c>
      <c r="AW1502" s="14" t="s">
        <v>32</v>
      </c>
      <c r="AX1502" s="14" t="s">
        <v>76</v>
      </c>
      <c r="AY1502" s="231" t="s">
        <v>272</v>
      </c>
    </row>
    <row r="1503" spans="1:65" s="2" customFormat="1" ht="16.5" customHeight="1">
      <c r="A1503" s="34"/>
      <c r="B1503" s="35"/>
      <c r="C1503" s="232" t="s">
        <v>5046</v>
      </c>
      <c r="D1503" s="232" t="s">
        <v>394</v>
      </c>
      <c r="E1503" s="233" t="s">
        <v>10277</v>
      </c>
      <c r="F1503" s="234" t="s">
        <v>10278</v>
      </c>
      <c r="G1503" s="235" t="s">
        <v>185</v>
      </c>
      <c r="H1503" s="236">
        <v>17</v>
      </c>
      <c r="I1503" s="237"/>
      <c r="J1503" s="238">
        <f>ROUND(I1503*H1503,2)</f>
        <v>0</v>
      </c>
      <c r="K1503" s="234" t="s">
        <v>1</v>
      </c>
      <c r="L1503" s="239"/>
      <c r="M1503" s="240" t="s">
        <v>1</v>
      </c>
      <c r="N1503" s="241" t="s">
        <v>41</v>
      </c>
      <c r="O1503" s="71"/>
      <c r="P1503" s="201">
        <f>O1503*H1503</f>
        <v>0</v>
      </c>
      <c r="Q1503" s="201">
        <v>0</v>
      </c>
      <c r="R1503" s="201">
        <f>Q1503*H1503</f>
        <v>0</v>
      </c>
      <c r="S1503" s="201">
        <v>0</v>
      </c>
      <c r="T1503" s="202">
        <f>S1503*H1503</f>
        <v>0</v>
      </c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R1503" s="203" t="s">
        <v>1541</v>
      </c>
      <c r="AT1503" s="203" t="s">
        <v>394</v>
      </c>
      <c r="AU1503" s="203" t="s">
        <v>84</v>
      </c>
      <c r="AY1503" s="17" t="s">
        <v>272</v>
      </c>
      <c r="BE1503" s="204">
        <f>IF(N1503="základní",J1503,0)</f>
        <v>0</v>
      </c>
      <c r="BF1503" s="204">
        <f>IF(N1503="snížená",J1503,0)</f>
        <v>0</v>
      </c>
      <c r="BG1503" s="204">
        <f>IF(N1503="zákl. přenesená",J1503,0)</f>
        <v>0</v>
      </c>
      <c r="BH1503" s="204">
        <f>IF(N1503="sníž. přenesená",J1503,0)</f>
        <v>0</v>
      </c>
      <c r="BI1503" s="204">
        <f>IF(N1503="nulová",J1503,0)</f>
        <v>0</v>
      </c>
      <c r="BJ1503" s="17" t="s">
        <v>16</v>
      </c>
      <c r="BK1503" s="204">
        <f>ROUND(I1503*H1503,2)</f>
        <v>0</v>
      </c>
      <c r="BL1503" s="17" t="s">
        <v>1541</v>
      </c>
      <c r="BM1503" s="203" t="s">
        <v>10279</v>
      </c>
    </row>
    <row r="1504" spans="1:65" s="14" customFormat="1" ht="11.25">
      <c r="B1504" s="221"/>
      <c r="C1504" s="222"/>
      <c r="D1504" s="212" t="s">
        <v>283</v>
      </c>
      <c r="E1504" s="223" t="s">
        <v>1</v>
      </c>
      <c r="F1504" s="224" t="s">
        <v>10280</v>
      </c>
      <c r="G1504" s="222"/>
      <c r="H1504" s="225">
        <v>2</v>
      </c>
      <c r="I1504" s="226"/>
      <c r="J1504" s="222"/>
      <c r="K1504" s="222"/>
      <c r="L1504" s="227"/>
      <c r="M1504" s="228"/>
      <c r="N1504" s="229"/>
      <c r="O1504" s="229"/>
      <c r="P1504" s="229"/>
      <c r="Q1504" s="229"/>
      <c r="R1504" s="229"/>
      <c r="S1504" s="229"/>
      <c r="T1504" s="230"/>
      <c r="AT1504" s="231" t="s">
        <v>283</v>
      </c>
      <c r="AU1504" s="231" t="s">
        <v>84</v>
      </c>
      <c r="AV1504" s="14" t="s">
        <v>84</v>
      </c>
      <c r="AW1504" s="14" t="s">
        <v>32</v>
      </c>
      <c r="AX1504" s="14" t="s">
        <v>76</v>
      </c>
      <c r="AY1504" s="231" t="s">
        <v>272</v>
      </c>
    </row>
    <row r="1505" spans="1:65" s="14" customFormat="1" ht="11.25">
      <c r="B1505" s="221"/>
      <c r="C1505" s="222"/>
      <c r="D1505" s="212" t="s">
        <v>283</v>
      </c>
      <c r="E1505" s="223" t="s">
        <v>1</v>
      </c>
      <c r="F1505" s="224" t="s">
        <v>10281</v>
      </c>
      <c r="G1505" s="222"/>
      <c r="H1505" s="225">
        <v>14</v>
      </c>
      <c r="I1505" s="226"/>
      <c r="J1505" s="222"/>
      <c r="K1505" s="222"/>
      <c r="L1505" s="227"/>
      <c r="M1505" s="228"/>
      <c r="N1505" s="229"/>
      <c r="O1505" s="229"/>
      <c r="P1505" s="229"/>
      <c r="Q1505" s="229"/>
      <c r="R1505" s="229"/>
      <c r="S1505" s="229"/>
      <c r="T1505" s="230"/>
      <c r="AT1505" s="231" t="s">
        <v>283</v>
      </c>
      <c r="AU1505" s="231" t="s">
        <v>84</v>
      </c>
      <c r="AV1505" s="14" t="s">
        <v>84</v>
      </c>
      <c r="AW1505" s="14" t="s">
        <v>32</v>
      </c>
      <c r="AX1505" s="14" t="s">
        <v>76</v>
      </c>
      <c r="AY1505" s="231" t="s">
        <v>272</v>
      </c>
    </row>
    <row r="1506" spans="1:65" s="14" customFormat="1" ht="11.25">
      <c r="B1506" s="221"/>
      <c r="C1506" s="222"/>
      <c r="D1506" s="212" t="s">
        <v>283</v>
      </c>
      <c r="E1506" s="223" t="s">
        <v>1</v>
      </c>
      <c r="F1506" s="224" t="s">
        <v>9981</v>
      </c>
      <c r="G1506" s="222"/>
      <c r="H1506" s="225">
        <v>1</v>
      </c>
      <c r="I1506" s="226"/>
      <c r="J1506" s="222"/>
      <c r="K1506" s="222"/>
      <c r="L1506" s="227"/>
      <c r="M1506" s="228"/>
      <c r="N1506" s="229"/>
      <c r="O1506" s="229"/>
      <c r="P1506" s="229"/>
      <c r="Q1506" s="229"/>
      <c r="R1506" s="229"/>
      <c r="S1506" s="229"/>
      <c r="T1506" s="230"/>
      <c r="AT1506" s="231" t="s">
        <v>283</v>
      </c>
      <c r="AU1506" s="231" t="s">
        <v>84</v>
      </c>
      <c r="AV1506" s="14" t="s">
        <v>84</v>
      </c>
      <c r="AW1506" s="14" t="s">
        <v>32</v>
      </c>
      <c r="AX1506" s="14" t="s">
        <v>76</v>
      </c>
      <c r="AY1506" s="231" t="s">
        <v>272</v>
      </c>
    </row>
    <row r="1507" spans="1:65" s="2" customFormat="1" ht="21.75" customHeight="1">
      <c r="A1507" s="34"/>
      <c r="B1507" s="35"/>
      <c r="C1507" s="192" t="s">
        <v>5050</v>
      </c>
      <c r="D1507" s="192" t="s">
        <v>274</v>
      </c>
      <c r="E1507" s="193" t="s">
        <v>10282</v>
      </c>
      <c r="F1507" s="194" t="s">
        <v>10283</v>
      </c>
      <c r="G1507" s="195" t="s">
        <v>185</v>
      </c>
      <c r="H1507" s="196">
        <v>347</v>
      </c>
      <c r="I1507" s="197"/>
      <c r="J1507" s="198">
        <f>ROUND(I1507*H1507,2)</f>
        <v>0</v>
      </c>
      <c r="K1507" s="194" t="s">
        <v>278</v>
      </c>
      <c r="L1507" s="39"/>
      <c r="M1507" s="199" t="s">
        <v>1</v>
      </c>
      <c r="N1507" s="200" t="s">
        <v>41</v>
      </c>
      <c r="O1507" s="71"/>
      <c r="P1507" s="201">
        <f>O1507*H1507</f>
        <v>0</v>
      </c>
      <c r="Q1507" s="201">
        <v>0</v>
      </c>
      <c r="R1507" s="201">
        <f>Q1507*H1507</f>
        <v>0</v>
      </c>
      <c r="S1507" s="201">
        <v>0</v>
      </c>
      <c r="T1507" s="202">
        <f>S1507*H1507</f>
        <v>0</v>
      </c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R1507" s="203" t="s">
        <v>358</v>
      </c>
      <c r="AT1507" s="203" t="s">
        <v>274</v>
      </c>
      <c r="AU1507" s="203" t="s">
        <v>84</v>
      </c>
      <c r="AY1507" s="17" t="s">
        <v>272</v>
      </c>
      <c r="BE1507" s="204">
        <f>IF(N1507="základní",J1507,0)</f>
        <v>0</v>
      </c>
      <c r="BF1507" s="204">
        <f>IF(N1507="snížená",J1507,0)</f>
        <v>0</v>
      </c>
      <c r="BG1507" s="204">
        <f>IF(N1507="zákl. přenesená",J1507,0)</f>
        <v>0</v>
      </c>
      <c r="BH1507" s="204">
        <f>IF(N1507="sníž. přenesená",J1507,0)</f>
        <v>0</v>
      </c>
      <c r="BI1507" s="204">
        <f>IF(N1507="nulová",J1507,0)</f>
        <v>0</v>
      </c>
      <c r="BJ1507" s="17" t="s">
        <v>16</v>
      </c>
      <c r="BK1507" s="204">
        <f>ROUND(I1507*H1507,2)</f>
        <v>0</v>
      </c>
      <c r="BL1507" s="17" t="s">
        <v>358</v>
      </c>
      <c r="BM1507" s="203" t="s">
        <v>10284</v>
      </c>
    </row>
    <row r="1508" spans="1:65" s="2" customFormat="1" ht="11.25">
      <c r="A1508" s="34"/>
      <c r="B1508" s="35"/>
      <c r="C1508" s="36"/>
      <c r="D1508" s="205" t="s">
        <v>281</v>
      </c>
      <c r="E1508" s="36"/>
      <c r="F1508" s="206" t="s">
        <v>10285</v>
      </c>
      <c r="G1508" s="36"/>
      <c r="H1508" s="36"/>
      <c r="I1508" s="207"/>
      <c r="J1508" s="36"/>
      <c r="K1508" s="36"/>
      <c r="L1508" s="39"/>
      <c r="M1508" s="208"/>
      <c r="N1508" s="209"/>
      <c r="O1508" s="71"/>
      <c r="P1508" s="71"/>
      <c r="Q1508" s="71"/>
      <c r="R1508" s="71"/>
      <c r="S1508" s="71"/>
      <c r="T1508" s="72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T1508" s="17" t="s">
        <v>281</v>
      </c>
      <c r="AU1508" s="17" t="s">
        <v>84</v>
      </c>
    </row>
    <row r="1509" spans="1:65" s="2" customFormat="1" ht="24.2" customHeight="1">
      <c r="A1509" s="34"/>
      <c r="B1509" s="35"/>
      <c r="C1509" s="232" t="s">
        <v>5054</v>
      </c>
      <c r="D1509" s="232" t="s">
        <v>394</v>
      </c>
      <c r="E1509" s="233" t="s">
        <v>10286</v>
      </c>
      <c r="F1509" s="234" t="s">
        <v>10287</v>
      </c>
      <c r="G1509" s="235" t="s">
        <v>185</v>
      </c>
      <c r="H1509" s="236">
        <v>872</v>
      </c>
      <c r="I1509" s="237"/>
      <c r="J1509" s="238">
        <f>ROUND(I1509*H1509,2)</f>
        <v>0</v>
      </c>
      <c r="K1509" s="234" t="s">
        <v>1</v>
      </c>
      <c r="L1509" s="239"/>
      <c r="M1509" s="240" t="s">
        <v>1</v>
      </c>
      <c r="N1509" s="241" t="s">
        <v>41</v>
      </c>
      <c r="O1509" s="71"/>
      <c r="P1509" s="201">
        <f>O1509*H1509</f>
        <v>0</v>
      </c>
      <c r="Q1509" s="201">
        <v>0</v>
      </c>
      <c r="R1509" s="201">
        <f>Q1509*H1509</f>
        <v>0</v>
      </c>
      <c r="S1509" s="201">
        <v>0</v>
      </c>
      <c r="T1509" s="202">
        <f>S1509*H1509</f>
        <v>0</v>
      </c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R1509" s="203" t="s">
        <v>1541</v>
      </c>
      <c r="AT1509" s="203" t="s">
        <v>394</v>
      </c>
      <c r="AU1509" s="203" t="s">
        <v>84</v>
      </c>
      <c r="AY1509" s="17" t="s">
        <v>272</v>
      </c>
      <c r="BE1509" s="204">
        <f>IF(N1509="základní",J1509,0)</f>
        <v>0</v>
      </c>
      <c r="BF1509" s="204">
        <f>IF(N1509="snížená",J1509,0)</f>
        <v>0</v>
      </c>
      <c r="BG1509" s="204">
        <f>IF(N1509="zákl. přenesená",J1509,0)</f>
        <v>0</v>
      </c>
      <c r="BH1509" s="204">
        <f>IF(N1509="sníž. přenesená",J1509,0)</f>
        <v>0</v>
      </c>
      <c r="BI1509" s="204">
        <f>IF(N1509="nulová",J1509,0)</f>
        <v>0</v>
      </c>
      <c r="BJ1509" s="17" t="s">
        <v>16</v>
      </c>
      <c r="BK1509" s="204">
        <f>ROUND(I1509*H1509,2)</f>
        <v>0</v>
      </c>
      <c r="BL1509" s="17" t="s">
        <v>1541</v>
      </c>
      <c r="BM1509" s="203" t="s">
        <v>10288</v>
      </c>
    </row>
    <row r="1510" spans="1:65" s="14" customFormat="1" ht="22.5">
      <c r="B1510" s="221"/>
      <c r="C1510" s="222"/>
      <c r="D1510" s="212" t="s">
        <v>283</v>
      </c>
      <c r="E1510" s="223" t="s">
        <v>1</v>
      </c>
      <c r="F1510" s="224" t="s">
        <v>10289</v>
      </c>
      <c r="G1510" s="222"/>
      <c r="H1510" s="225">
        <v>678</v>
      </c>
      <c r="I1510" s="226"/>
      <c r="J1510" s="222"/>
      <c r="K1510" s="222"/>
      <c r="L1510" s="227"/>
      <c r="M1510" s="228"/>
      <c r="N1510" s="229"/>
      <c r="O1510" s="229"/>
      <c r="P1510" s="229"/>
      <c r="Q1510" s="229"/>
      <c r="R1510" s="229"/>
      <c r="S1510" s="229"/>
      <c r="T1510" s="230"/>
      <c r="AT1510" s="231" t="s">
        <v>283</v>
      </c>
      <c r="AU1510" s="231" t="s">
        <v>84</v>
      </c>
      <c r="AV1510" s="14" t="s">
        <v>84</v>
      </c>
      <c r="AW1510" s="14" t="s">
        <v>32</v>
      </c>
      <c r="AX1510" s="14" t="s">
        <v>76</v>
      </c>
      <c r="AY1510" s="231" t="s">
        <v>272</v>
      </c>
    </row>
    <row r="1511" spans="1:65" s="14" customFormat="1" ht="11.25">
      <c r="B1511" s="221"/>
      <c r="C1511" s="222"/>
      <c r="D1511" s="212" t="s">
        <v>283</v>
      </c>
      <c r="E1511" s="223" t="s">
        <v>1</v>
      </c>
      <c r="F1511" s="224" t="s">
        <v>10290</v>
      </c>
      <c r="G1511" s="222"/>
      <c r="H1511" s="225">
        <v>37</v>
      </c>
      <c r="I1511" s="226"/>
      <c r="J1511" s="222"/>
      <c r="K1511" s="222"/>
      <c r="L1511" s="227"/>
      <c r="M1511" s="228"/>
      <c r="N1511" s="229"/>
      <c r="O1511" s="229"/>
      <c r="P1511" s="229"/>
      <c r="Q1511" s="229"/>
      <c r="R1511" s="229"/>
      <c r="S1511" s="229"/>
      <c r="T1511" s="230"/>
      <c r="AT1511" s="231" t="s">
        <v>283</v>
      </c>
      <c r="AU1511" s="231" t="s">
        <v>84</v>
      </c>
      <c r="AV1511" s="14" t="s">
        <v>84</v>
      </c>
      <c r="AW1511" s="14" t="s">
        <v>32</v>
      </c>
      <c r="AX1511" s="14" t="s">
        <v>76</v>
      </c>
      <c r="AY1511" s="231" t="s">
        <v>272</v>
      </c>
    </row>
    <row r="1512" spans="1:65" s="14" customFormat="1" ht="11.25">
      <c r="B1512" s="221"/>
      <c r="C1512" s="222"/>
      <c r="D1512" s="212" t="s">
        <v>283</v>
      </c>
      <c r="E1512" s="223" t="s">
        <v>1</v>
      </c>
      <c r="F1512" s="224" t="s">
        <v>10291</v>
      </c>
      <c r="G1512" s="222"/>
      <c r="H1512" s="225">
        <v>157</v>
      </c>
      <c r="I1512" s="226"/>
      <c r="J1512" s="222"/>
      <c r="K1512" s="222"/>
      <c r="L1512" s="227"/>
      <c r="M1512" s="228"/>
      <c r="N1512" s="229"/>
      <c r="O1512" s="229"/>
      <c r="P1512" s="229"/>
      <c r="Q1512" s="229"/>
      <c r="R1512" s="229"/>
      <c r="S1512" s="229"/>
      <c r="T1512" s="230"/>
      <c r="AT1512" s="231" t="s">
        <v>283</v>
      </c>
      <c r="AU1512" s="231" t="s">
        <v>84</v>
      </c>
      <c r="AV1512" s="14" t="s">
        <v>84</v>
      </c>
      <c r="AW1512" s="14" t="s">
        <v>32</v>
      </c>
      <c r="AX1512" s="14" t="s">
        <v>76</v>
      </c>
      <c r="AY1512" s="231" t="s">
        <v>272</v>
      </c>
    </row>
    <row r="1513" spans="1:65" s="2" customFormat="1" ht="24.2" customHeight="1">
      <c r="A1513" s="34"/>
      <c r="B1513" s="35"/>
      <c r="C1513" s="192" t="s">
        <v>5058</v>
      </c>
      <c r="D1513" s="192" t="s">
        <v>274</v>
      </c>
      <c r="E1513" s="193" t="s">
        <v>10292</v>
      </c>
      <c r="F1513" s="194" t="s">
        <v>10293</v>
      </c>
      <c r="G1513" s="195" t="s">
        <v>185</v>
      </c>
      <c r="H1513" s="196">
        <v>872</v>
      </c>
      <c r="I1513" s="197"/>
      <c r="J1513" s="198">
        <f>ROUND(I1513*H1513,2)</f>
        <v>0</v>
      </c>
      <c r="K1513" s="194" t="s">
        <v>278</v>
      </c>
      <c r="L1513" s="39"/>
      <c r="M1513" s="199" t="s">
        <v>1</v>
      </c>
      <c r="N1513" s="200" t="s">
        <v>41</v>
      </c>
      <c r="O1513" s="71"/>
      <c r="P1513" s="201">
        <f>O1513*H1513</f>
        <v>0</v>
      </c>
      <c r="Q1513" s="201">
        <v>0</v>
      </c>
      <c r="R1513" s="201">
        <f>Q1513*H1513</f>
        <v>0</v>
      </c>
      <c r="S1513" s="201">
        <v>0</v>
      </c>
      <c r="T1513" s="202">
        <f>S1513*H1513</f>
        <v>0</v>
      </c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R1513" s="203" t="s">
        <v>358</v>
      </c>
      <c r="AT1513" s="203" t="s">
        <v>274</v>
      </c>
      <c r="AU1513" s="203" t="s">
        <v>84</v>
      </c>
      <c r="AY1513" s="17" t="s">
        <v>272</v>
      </c>
      <c r="BE1513" s="204">
        <f>IF(N1513="základní",J1513,0)</f>
        <v>0</v>
      </c>
      <c r="BF1513" s="204">
        <f>IF(N1513="snížená",J1513,0)</f>
        <v>0</v>
      </c>
      <c r="BG1513" s="204">
        <f>IF(N1513="zákl. přenesená",J1513,0)</f>
        <v>0</v>
      </c>
      <c r="BH1513" s="204">
        <f>IF(N1513="sníž. přenesená",J1513,0)</f>
        <v>0</v>
      </c>
      <c r="BI1513" s="204">
        <f>IF(N1513="nulová",J1513,0)</f>
        <v>0</v>
      </c>
      <c r="BJ1513" s="17" t="s">
        <v>16</v>
      </c>
      <c r="BK1513" s="204">
        <f>ROUND(I1513*H1513,2)</f>
        <v>0</v>
      </c>
      <c r="BL1513" s="17" t="s">
        <v>358</v>
      </c>
      <c r="BM1513" s="203" t="s">
        <v>10294</v>
      </c>
    </row>
    <row r="1514" spans="1:65" s="2" customFormat="1" ht="11.25">
      <c r="A1514" s="34"/>
      <c r="B1514" s="35"/>
      <c r="C1514" s="36"/>
      <c r="D1514" s="205" t="s">
        <v>281</v>
      </c>
      <c r="E1514" s="36"/>
      <c r="F1514" s="206" t="s">
        <v>10295</v>
      </c>
      <c r="G1514" s="36"/>
      <c r="H1514" s="36"/>
      <c r="I1514" s="207"/>
      <c r="J1514" s="36"/>
      <c r="K1514" s="36"/>
      <c r="L1514" s="39"/>
      <c r="M1514" s="208"/>
      <c r="N1514" s="209"/>
      <c r="O1514" s="71"/>
      <c r="P1514" s="71"/>
      <c r="Q1514" s="71"/>
      <c r="R1514" s="71"/>
      <c r="S1514" s="71"/>
      <c r="T1514" s="72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T1514" s="17" t="s">
        <v>281</v>
      </c>
      <c r="AU1514" s="17" t="s">
        <v>84</v>
      </c>
    </row>
    <row r="1515" spans="1:65" s="2" customFormat="1" ht="24.2" customHeight="1">
      <c r="A1515" s="34"/>
      <c r="B1515" s="35"/>
      <c r="C1515" s="232" t="s">
        <v>5064</v>
      </c>
      <c r="D1515" s="232" t="s">
        <v>394</v>
      </c>
      <c r="E1515" s="233" t="s">
        <v>10296</v>
      </c>
      <c r="F1515" s="234" t="s">
        <v>10297</v>
      </c>
      <c r="G1515" s="235" t="s">
        <v>185</v>
      </c>
      <c r="H1515" s="236">
        <v>3805</v>
      </c>
      <c r="I1515" s="237"/>
      <c r="J1515" s="238">
        <f>ROUND(I1515*H1515,2)</f>
        <v>0</v>
      </c>
      <c r="K1515" s="234" t="s">
        <v>1</v>
      </c>
      <c r="L1515" s="239"/>
      <c r="M1515" s="240" t="s">
        <v>1</v>
      </c>
      <c r="N1515" s="241" t="s">
        <v>41</v>
      </c>
      <c r="O1515" s="71"/>
      <c r="P1515" s="201">
        <f>O1515*H1515</f>
        <v>0</v>
      </c>
      <c r="Q1515" s="201">
        <v>0</v>
      </c>
      <c r="R1515" s="201">
        <f>Q1515*H1515</f>
        <v>0</v>
      </c>
      <c r="S1515" s="201">
        <v>0</v>
      </c>
      <c r="T1515" s="202">
        <f>S1515*H1515</f>
        <v>0</v>
      </c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R1515" s="203" t="s">
        <v>1541</v>
      </c>
      <c r="AT1515" s="203" t="s">
        <v>394</v>
      </c>
      <c r="AU1515" s="203" t="s">
        <v>84</v>
      </c>
      <c r="AY1515" s="17" t="s">
        <v>272</v>
      </c>
      <c r="BE1515" s="204">
        <f>IF(N1515="základní",J1515,0)</f>
        <v>0</v>
      </c>
      <c r="BF1515" s="204">
        <f>IF(N1515="snížená",J1515,0)</f>
        <v>0</v>
      </c>
      <c r="BG1515" s="204">
        <f>IF(N1515="zákl. přenesená",J1515,0)</f>
        <v>0</v>
      </c>
      <c r="BH1515" s="204">
        <f>IF(N1515="sníž. přenesená",J1515,0)</f>
        <v>0</v>
      </c>
      <c r="BI1515" s="204">
        <f>IF(N1515="nulová",J1515,0)</f>
        <v>0</v>
      </c>
      <c r="BJ1515" s="17" t="s">
        <v>16</v>
      </c>
      <c r="BK1515" s="204">
        <f>ROUND(I1515*H1515,2)</f>
        <v>0</v>
      </c>
      <c r="BL1515" s="17" t="s">
        <v>1541</v>
      </c>
      <c r="BM1515" s="203" t="s">
        <v>10298</v>
      </c>
    </row>
    <row r="1516" spans="1:65" s="14" customFormat="1" ht="22.5">
      <c r="B1516" s="221"/>
      <c r="C1516" s="222"/>
      <c r="D1516" s="212" t="s">
        <v>283</v>
      </c>
      <c r="E1516" s="223" t="s">
        <v>1</v>
      </c>
      <c r="F1516" s="224" t="s">
        <v>10299</v>
      </c>
      <c r="G1516" s="222"/>
      <c r="H1516" s="225">
        <v>3180</v>
      </c>
      <c r="I1516" s="226"/>
      <c r="J1516" s="222"/>
      <c r="K1516" s="222"/>
      <c r="L1516" s="227"/>
      <c r="M1516" s="228"/>
      <c r="N1516" s="229"/>
      <c r="O1516" s="229"/>
      <c r="P1516" s="229"/>
      <c r="Q1516" s="229"/>
      <c r="R1516" s="229"/>
      <c r="S1516" s="229"/>
      <c r="T1516" s="230"/>
      <c r="AT1516" s="231" t="s">
        <v>283</v>
      </c>
      <c r="AU1516" s="231" t="s">
        <v>84</v>
      </c>
      <c r="AV1516" s="14" t="s">
        <v>84</v>
      </c>
      <c r="AW1516" s="14" t="s">
        <v>32</v>
      </c>
      <c r="AX1516" s="14" t="s">
        <v>76</v>
      </c>
      <c r="AY1516" s="231" t="s">
        <v>272</v>
      </c>
    </row>
    <row r="1517" spans="1:65" s="14" customFormat="1" ht="11.25">
      <c r="B1517" s="221"/>
      <c r="C1517" s="222"/>
      <c r="D1517" s="212" t="s">
        <v>283</v>
      </c>
      <c r="E1517" s="223" t="s">
        <v>1</v>
      </c>
      <c r="F1517" s="224" t="s">
        <v>10300</v>
      </c>
      <c r="G1517" s="222"/>
      <c r="H1517" s="225">
        <v>625</v>
      </c>
      <c r="I1517" s="226"/>
      <c r="J1517" s="222"/>
      <c r="K1517" s="222"/>
      <c r="L1517" s="227"/>
      <c r="M1517" s="228"/>
      <c r="N1517" s="229"/>
      <c r="O1517" s="229"/>
      <c r="P1517" s="229"/>
      <c r="Q1517" s="229"/>
      <c r="R1517" s="229"/>
      <c r="S1517" s="229"/>
      <c r="T1517" s="230"/>
      <c r="AT1517" s="231" t="s">
        <v>283</v>
      </c>
      <c r="AU1517" s="231" t="s">
        <v>84</v>
      </c>
      <c r="AV1517" s="14" t="s">
        <v>84</v>
      </c>
      <c r="AW1517" s="14" t="s">
        <v>32</v>
      </c>
      <c r="AX1517" s="14" t="s">
        <v>76</v>
      </c>
      <c r="AY1517" s="231" t="s">
        <v>272</v>
      </c>
    </row>
    <row r="1518" spans="1:65" s="2" customFormat="1" ht="24.2" customHeight="1">
      <c r="A1518" s="34"/>
      <c r="B1518" s="35"/>
      <c r="C1518" s="232" t="s">
        <v>5070</v>
      </c>
      <c r="D1518" s="232" t="s">
        <v>394</v>
      </c>
      <c r="E1518" s="233" t="s">
        <v>10301</v>
      </c>
      <c r="F1518" s="234" t="s">
        <v>10302</v>
      </c>
      <c r="G1518" s="235" t="s">
        <v>185</v>
      </c>
      <c r="H1518" s="236">
        <v>38</v>
      </c>
      <c r="I1518" s="237"/>
      <c r="J1518" s="238">
        <f>ROUND(I1518*H1518,2)</f>
        <v>0</v>
      </c>
      <c r="K1518" s="234" t="s">
        <v>1</v>
      </c>
      <c r="L1518" s="239"/>
      <c r="M1518" s="240" t="s">
        <v>1</v>
      </c>
      <c r="N1518" s="241" t="s">
        <v>41</v>
      </c>
      <c r="O1518" s="71"/>
      <c r="P1518" s="201">
        <f>O1518*H1518</f>
        <v>0</v>
      </c>
      <c r="Q1518" s="201">
        <v>0</v>
      </c>
      <c r="R1518" s="201">
        <f>Q1518*H1518</f>
        <v>0</v>
      </c>
      <c r="S1518" s="201">
        <v>0</v>
      </c>
      <c r="T1518" s="202">
        <f>S1518*H1518</f>
        <v>0</v>
      </c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R1518" s="203" t="s">
        <v>1541</v>
      </c>
      <c r="AT1518" s="203" t="s">
        <v>394</v>
      </c>
      <c r="AU1518" s="203" t="s">
        <v>84</v>
      </c>
      <c r="AY1518" s="17" t="s">
        <v>272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7" t="s">
        <v>16</v>
      </c>
      <c r="BK1518" s="204">
        <f>ROUND(I1518*H1518,2)</f>
        <v>0</v>
      </c>
      <c r="BL1518" s="17" t="s">
        <v>1541</v>
      </c>
      <c r="BM1518" s="203" t="s">
        <v>10303</v>
      </c>
    </row>
    <row r="1519" spans="1:65" s="14" customFormat="1" ht="11.25">
      <c r="B1519" s="221"/>
      <c r="C1519" s="222"/>
      <c r="D1519" s="212" t="s">
        <v>283</v>
      </c>
      <c r="E1519" s="223" t="s">
        <v>1</v>
      </c>
      <c r="F1519" s="224" t="s">
        <v>10304</v>
      </c>
      <c r="G1519" s="222"/>
      <c r="H1519" s="225">
        <v>35</v>
      </c>
      <c r="I1519" s="226"/>
      <c r="J1519" s="222"/>
      <c r="K1519" s="222"/>
      <c r="L1519" s="227"/>
      <c r="M1519" s="228"/>
      <c r="N1519" s="229"/>
      <c r="O1519" s="229"/>
      <c r="P1519" s="229"/>
      <c r="Q1519" s="229"/>
      <c r="R1519" s="229"/>
      <c r="S1519" s="229"/>
      <c r="T1519" s="230"/>
      <c r="AT1519" s="231" t="s">
        <v>283</v>
      </c>
      <c r="AU1519" s="231" t="s">
        <v>84</v>
      </c>
      <c r="AV1519" s="14" t="s">
        <v>84</v>
      </c>
      <c r="AW1519" s="14" t="s">
        <v>32</v>
      </c>
      <c r="AX1519" s="14" t="s">
        <v>76</v>
      </c>
      <c r="AY1519" s="231" t="s">
        <v>272</v>
      </c>
    </row>
    <row r="1520" spans="1:65" s="14" customFormat="1" ht="11.25">
      <c r="B1520" s="221"/>
      <c r="C1520" s="222"/>
      <c r="D1520" s="212" t="s">
        <v>283</v>
      </c>
      <c r="E1520" s="223" t="s">
        <v>1</v>
      </c>
      <c r="F1520" s="224" t="s">
        <v>10305</v>
      </c>
      <c r="G1520" s="222"/>
      <c r="H1520" s="225">
        <v>3</v>
      </c>
      <c r="I1520" s="226"/>
      <c r="J1520" s="222"/>
      <c r="K1520" s="222"/>
      <c r="L1520" s="227"/>
      <c r="M1520" s="228"/>
      <c r="N1520" s="229"/>
      <c r="O1520" s="229"/>
      <c r="P1520" s="229"/>
      <c r="Q1520" s="229"/>
      <c r="R1520" s="229"/>
      <c r="S1520" s="229"/>
      <c r="T1520" s="230"/>
      <c r="AT1520" s="231" t="s">
        <v>283</v>
      </c>
      <c r="AU1520" s="231" t="s">
        <v>84</v>
      </c>
      <c r="AV1520" s="14" t="s">
        <v>84</v>
      </c>
      <c r="AW1520" s="14" t="s">
        <v>32</v>
      </c>
      <c r="AX1520" s="14" t="s">
        <v>76</v>
      </c>
      <c r="AY1520" s="231" t="s">
        <v>272</v>
      </c>
    </row>
    <row r="1521" spans="1:65" s="2" customFormat="1" ht="24.2" customHeight="1">
      <c r="A1521" s="34"/>
      <c r="B1521" s="35"/>
      <c r="C1521" s="192" t="s">
        <v>5075</v>
      </c>
      <c r="D1521" s="192" t="s">
        <v>274</v>
      </c>
      <c r="E1521" s="193" t="s">
        <v>10306</v>
      </c>
      <c r="F1521" s="194" t="s">
        <v>10307</v>
      </c>
      <c r="G1521" s="195" t="s">
        <v>185</v>
      </c>
      <c r="H1521" s="196">
        <v>3843</v>
      </c>
      <c r="I1521" s="197"/>
      <c r="J1521" s="198">
        <f>ROUND(I1521*H1521,2)</f>
        <v>0</v>
      </c>
      <c r="K1521" s="194" t="s">
        <v>278</v>
      </c>
      <c r="L1521" s="39"/>
      <c r="M1521" s="199" t="s">
        <v>1</v>
      </c>
      <c r="N1521" s="200" t="s">
        <v>41</v>
      </c>
      <c r="O1521" s="71"/>
      <c r="P1521" s="201">
        <f>O1521*H1521</f>
        <v>0</v>
      </c>
      <c r="Q1521" s="201">
        <v>0</v>
      </c>
      <c r="R1521" s="201">
        <f>Q1521*H1521</f>
        <v>0</v>
      </c>
      <c r="S1521" s="201">
        <v>0</v>
      </c>
      <c r="T1521" s="202">
        <f>S1521*H1521</f>
        <v>0</v>
      </c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R1521" s="203" t="s">
        <v>358</v>
      </c>
      <c r="AT1521" s="203" t="s">
        <v>274</v>
      </c>
      <c r="AU1521" s="203" t="s">
        <v>84</v>
      </c>
      <c r="AY1521" s="17" t="s">
        <v>272</v>
      </c>
      <c r="BE1521" s="204">
        <f>IF(N1521="základní",J1521,0)</f>
        <v>0</v>
      </c>
      <c r="BF1521" s="204">
        <f>IF(N1521="snížená",J1521,0)</f>
        <v>0</v>
      </c>
      <c r="BG1521" s="204">
        <f>IF(N1521="zákl. přenesená",J1521,0)</f>
        <v>0</v>
      </c>
      <c r="BH1521" s="204">
        <f>IF(N1521="sníž. přenesená",J1521,0)</f>
        <v>0</v>
      </c>
      <c r="BI1521" s="204">
        <f>IF(N1521="nulová",J1521,0)</f>
        <v>0</v>
      </c>
      <c r="BJ1521" s="17" t="s">
        <v>16</v>
      </c>
      <c r="BK1521" s="204">
        <f>ROUND(I1521*H1521,2)</f>
        <v>0</v>
      </c>
      <c r="BL1521" s="17" t="s">
        <v>358</v>
      </c>
      <c r="BM1521" s="203" t="s">
        <v>10308</v>
      </c>
    </row>
    <row r="1522" spans="1:65" s="2" customFormat="1" ht="11.25">
      <c r="A1522" s="34"/>
      <c r="B1522" s="35"/>
      <c r="C1522" s="36"/>
      <c r="D1522" s="205" t="s">
        <v>281</v>
      </c>
      <c r="E1522" s="36"/>
      <c r="F1522" s="206" t="s">
        <v>10309</v>
      </c>
      <c r="G1522" s="36"/>
      <c r="H1522" s="36"/>
      <c r="I1522" s="207"/>
      <c r="J1522" s="36"/>
      <c r="K1522" s="36"/>
      <c r="L1522" s="39"/>
      <c r="M1522" s="208"/>
      <c r="N1522" s="209"/>
      <c r="O1522" s="71"/>
      <c r="P1522" s="71"/>
      <c r="Q1522" s="71"/>
      <c r="R1522" s="71"/>
      <c r="S1522" s="71"/>
      <c r="T1522" s="72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  <c r="AT1522" s="17" t="s">
        <v>281</v>
      </c>
      <c r="AU1522" s="17" t="s">
        <v>84</v>
      </c>
    </row>
    <row r="1523" spans="1:65" s="2" customFormat="1" ht="21.75" customHeight="1">
      <c r="A1523" s="34"/>
      <c r="B1523" s="35"/>
      <c r="C1523" s="232" t="s">
        <v>5079</v>
      </c>
      <c r="D1523" s="232" t="s">
        <v>394</v>
      </c>
      <c r="E1523" s="233" t="s">
        <v>10310</v>
      </c>
      <c r="F1523" s="234" t="s">
        <v>10311</v>
      </c>
      <c r="G1523" s="235" t="s">
        <v>185</v>
      </c>
      <c r="H1523" s="236">
        <v>127</v>
      </c>
      <c r="I1523" s="237"/>
      <c r="J1523" s="238">
        <f>ROUND(I1523*H1523,2)</f>
        <v>0</v>
      </c>
      <c r="K1523" s="234" t="s">
        <v>1</v>
      </c>
      <c r="L1523" s="239"/>
      <c r="M1523" s="240" t="s">
        <v>1</v>
      </c>
      <c r="N1523" s="241" t="s">
        <v>41</v>
      </c>
      <c r="O1523" s="71"/>
      <c r="P1523" s="201">
        <f>O1523*H1523</f>
        <v>0</v>
      </c>
      <c r="Q1523" s="201">
        <v>0</v>
      </c>
      <c r="R1523" s="201">
        <f>Q1523*H1523</f>
        <v>0</v>
      </c>
      <c r="S1523" s="201">
        <v>0</v>
      </c>
      <c r="T1523" s="202">
        <f>S1523*H1523</f>
        <v>0</v>
      </c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R1523" s="203" t="s">
        <v>1541</v>
      </c>
      <c r="AT1523" s="203" t="s">
        <v>394</v>
      </c>
      <c r="AU1523" s="203" t="s">
        <v>84</v>
      </c>
      <c r="AY1523" s="17" t="s">
        <v>272</v>
      </c>
      <c r="BE1523" s="204">
        <f>IF(N1523="základní",J1523,0)</f>
        <v>0</v>
      </c>
      <c r="BF1523" s="204">
        <f>IF(N1523="snížená",J1523,0)</f>
        <v>0</v>
      </c>
      <c r="BG1523" s="204">
        <f>IF(N1523="zákl. přenesená",J1523,0)</f>
        <v>0</v>
      </c>
      <c r="BH1523" s="204">
        <f>IF(N1523="sníž. přenesená",J1523,0)</f>
        <v>0</v>
      </c>
      <c r="BI1523" s="204">
        <f>IF(N1523="nulová",J1523,0)</f>
        <v>0</v>
      </c>
      <c r="BJ1523" s="17" t="s">
        <v>16</v>
      </c>
      <c r="BK1523" s="204">
        <f>ROUND(I1523*H1523,2)</f>
        <v>0</v>
      </c>
      <c r="BL1523" s="17" t="s">
        <v>1541</v>
      </c>
      <c r="BM1523" s="203" t="s">
        <v>10312</v>
      </c>
    </row>
    <row r="1524" spans="1:65" s="14" customFormat="1" ht="11.25">
      <c r="B1524" s="221"/>
      <c r="C1524" s="222"/>
      <c r="D1524" s="212" t="s">
        <v>283</v>
      </c>
      <c r="E1524" s="223" t="s">
        <v>1</v>
      </c>
      <c r="F1524" s="224" t="s">
        <v>10313</v>
      </c>
      <c r="G1524" s="222"/>
      <c r="H1524" s="225">
        <v>106</v>
      </c>
      <c r="I1524" s="226"/>
      <c r="J1524" s="222"/>
      <c r="K1524" s="222"/>
      <c r="L1524" s="227"/>
      <c r="M1524" s="228"/>
      <c r="N1524" s="229"/>
      <c r="O1524" s="229"/>
      <c r="P1524" s="229"/>
      <c r="Q1524" s="229"/>
      <c r="R1524" s="229"/>
      <c r="S1524" s="229"/>
      <c r="T1524" s="230"/>
      <c r="AT1524" s="231" t="s">
        <v>283</v>
      </c>
      <c r="AU1524" s="231" t="s">
        <v>84</v>
      </c>
      <c r="AV1524" s="14" t="s">
        <v>84</v>
      </c>
      <c r="AW1524" s="14" t="s">
        <v>32</v>
      </c>
      <c r="AX1524" s="14" t="s">
        <v>76</v>
      </c>
      <c r="AY1524" s="231" t="s">
        <v>272</v>
      </c>
    </row>
    <row r="1525" spans="1:65" s="14" customFormat="1" ht="11.25">
      <c r="B1525" s="221"/>
      <c r="C1525" s="222"/>
      <c r="D1525" s="212" t="s">
        <v>283</v>
      </c>
      <c r="E1525" s="223" t="s">
        <v>1</v>
      </c>
      <c r="F1525" s="224" t="s">
        <v>10314</v>
      </c>
      <c r="G1525" s="222"/>
      <c r="H1525" s="225">
        <v>21</v>
      </c>
      <c r="I1525" s="226"/>
      <c r="J1525" s="222"/>
      <c r="K1525" s="222"/>
      <c r="L1525" s="227"/>
      <c r="M1525" s="228"/>
      <c r="N1525" s="229"/>
      <c r="O1525" s="229"/>
      <c r="P1525" s="229"/>
      <c r="Q1525" s="229"/>
      <c r="R1525" s="229"/>
      <c r="S1525" s="229"/>
      <c r="T1525" s="230"/>
      <c r="AT1525" s="231" t="s">
        <v>283</v>
      </c>
      <c r="AU1525" s="231" t="s">
        <v>84</v>
      </c>
      <c r="AV1525" s="14" t="s">
        <v>84</v>
      </c>
      <c r="AW1525" s="14" t="s">
        <v>32</v>
      </c>
      <c r="AX1525" s="14" t="s">
        <v>76</v>
      </c>
      <c r="AY1525" s="231" t="s">
        <v>272</v>
      </c>
    </row>
    <row r="1526" spans="1:65" s="2" customFormat="1" ht="24.2" customHeight="1">
      <c r="A1526" s="34"/>
      <c r="B1526" s="35"/>
      <c r="C1526" s="192" t="s">
        <v>5083</v>
      </c>
      <c r="D1526" s="192" t="s">
        <v>274</v>
      </c>
      <c r="E1526" s="193" t="s">
        <v>10315</v>
      </c>
      <c r="F1526" s="194" t="s">
        <v>10316</v>
      </c>
      <c r="G1526" s="195" t="s">
        <v>185</v>
      </c>
      <c r="H1526" s="196">
        <v>127</v>
      </c>
      <c r="I1526" s="197"/>
      <c r="J1526" s="198">
        <f>ROUND(I1526*H1526,2)</f>
        <v>0</v>
      </c>
      <c r="K1526" s="194" t="s">
        <v>278</v>
      </c>
      <c r="L1526" s="39"/>
      <c r="M1526" s="199" t="s">
        <v>1</v>
      </c>
      <c r="N1526" s="200" t="s">
        <v>41</v>
      </c>
      <c r="O1526" s="71"/>
      <c r="P1526" s="201">
        <f>O1526*H1526</f>
        <v>0</v>
      </c>
      <c r="Q1526" s="201">
        <v>0</v>
      </c>
      <c r="R1526" s="201">
        <f>Q1526*H1526</f>
        <v>0</v>
      </c>
      <c r="S1526" s="201">
        <v>0</v>
      </c>
      <c r="T1526" s="202">
        <f>S1526*H1526</f>
        <v>0</v>
      </c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R1526" s="203" t="s">
        <v>358</v>
      </c>
      <c r="AT1526" s="203" t="s">
        <v>274</v>
      </c>
      <c r="AU1526" s="203" t="s">
        <v>84</v>
      </c>
      <c r="AY1526" s="17" t="s">
        <v>272</v>
      </c>
      <c r="BE1526" s="204">
        <f>IF(N1526="základní",J1526,0)</f>
        <v>0</v>
      </c>
      <c r="BF1526" s="204">
        <f>IF(N1526="snížená",J1526,0)</f>
        <v>0</v>
      </c>
      <c r="BG1526" s="204">
        <f>IF(N1526="zákl. přenesená",J1526,0)</f>
        <v>0</v>
      </c>
      <c r="BH1526" s="204">
        <f>IF(N1526="sníž. přenesená",J1526,0)</f>
        <v>0</v>
      </c>
      <c r="BI1526" s="204">
        <f>IF(N1526="nulová",J1526,0)</f>
        <v>0</v>
      </c>
      <c r="BJ1526" s="17" t="s">
        <v>16</v>
      </c>
      <c r="BK1526" s="204">
        <f>ROUND(I1526*H1526,2)</f>
        <v>0</v>
      </c>
      <c r="BL1526" s="17" t="s">
        <v>358</v>
      </c>
      <c r="BM1526" s="203" t="s">
        <v>10317</v>
      </c>
    </row>
    <row r="1527" spans="1:65" s="2" customFormat="1" ht="11.25">
      <c r="A1527" s="34"/>
      <c r="B1527" s="35"/>
      <c r="C1527" s="36"/>
      <c r="D1527" s="205" t="s">
        <v>281</v>
      </c>
      <c r="E1527" s="36"/>
      <c r="F1527" s="206" t="s">
        <v>10318</v>
      </c>
      <c r="G1527" s="36"/>
      <c r="H1527" s="36"/>
      <c r="I1527" s="207"/>
      <c r="J1527" s="36"/>
      <c r="K1527" s="36"/>
      <c r="L1527" s="39"/>
      <c r="M1527" s="208"/>
      <c r="N1527" s="209"/>
      <c r="O1527" s="71"/>
      <c r="P1527" s="71"/>
      <c r="Q1527" s="71"/>
      <c r="R1527" s="71"/>
      <c r="S1527" s="71"/>
      <c r="T1527" s="72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T1527" s="17" t="s">
        <v>281</v>
      </c>
      <c r="AU1527" s="17" t="s">
        <v>84</v>
      </c>
    </row>
    <row r="1528" spans="1:65" s="12" customFormat="1" ht="22.9" customHeight="1">
      <c r="B1528" s="176"/>
      <c r="C1528" s="177"/>
      <c r="D1528" s="178" t="s">
        <v>75</v>
      </c>
      <c r="E1528" s="190" t="s">
        <v>10319</v>
      </c>
      <c r="F1528" s="190" t="s">
        <v>10320</v>
      </c>
      <c r="G1528" s="177"/>
      <c r="H1528" s="177"/>
      <c r="I1528" s="180"/>
      <c r="J1528" s="191">
        <f>BK1528</f>
        <v>0</v>
      </c>
      <c r="K1528" s="177"/>
      <c r="L1528" s="182"/>
      <c r="M1528" s="183"/>
      <c r="N1528" s="184"/>
      <c r="O1528" s="184"/>
      <c r="P1528" s="185">
        <f>SUM(P1529:P1546)</f>
        <v>0</v>
      </c>
      <c r="Q1528" s="184"/>
      <c r="R1528" s="185">
        <f>SUM(R1529:R1546)</f>
        <v>0</v>
      </c>
      <c r="S1528" s="184"/>
      <c r="T1528" s="186">
        <f>SUM(T1529:T1546)</f>
        <v>0</v>
      </c>
      <c r="AR1528" s="187" t="s">
        <v>291</v>
      </c>
      <c r="AT1528" s="188" t="s">
        <v>75</v>
      </c>
      <c r="AU1528" s="188" t="s">
        <v>16</v>
      </c>
      <c r="AY1528" s="187" t="s">
        <v>272</v>
      </c>
      <c r="BK1528" s="189">
        <f>SUM(BK1529:BK1546)</f>
        <v>0</v>
      </c>
    </row>
    <row r="1529" spans="1:65" s="2" customFormat="1" ht="24.2" customHeight="1">
      <c r="A1529" s="34"/>
      <c r="B1529" s="35"/>
      <c r="C1529" s="232" t="s">
        <v>5088</v>
      </c>
      <c r="D1529" s="232" t="s">
        <v>394</v>
      </c>
      <c r="E1529" s="233" t="s">
        <v>10321</v>
      </c>
      <c r="F1529" s="234" t="s">
        <v>10322</v>
      </c>
      <c r="G1529" s="235" t="s">
        <v>5242</v>
      </c>
      <c r="H1529" s="236">
        <v>16</v>
      </c>
      <c r="I1529" s="237"/>
      <c r="J1529" s="238">
        <f>ROUND(I1529*H1529,2)</f>
        <v>0</v>
      </c>
      <c r="K1529" s="234" t="s">
        <v>1</v>
      </c>
      <c r="L1529" s="239"/>
      <c r="M1529" s="240" t="s">
        <v>1</v>
      </c>
      <c r="N1529" s="241" t="s">
        <v>41</v>
      </c>
      <c r="O1529" s="71"/>
      <c r="P1529" s="201">
        <f>O1529*H1529</f>
        <v>0</v>
      </c>
      <c r="Q1529" s="201">
        <v>0</v>
      </c>
      <c r="R1529" s="201">
        <f>Q1529*H1529</f>
        <v>0</v>
      </c>
      <c r="S1529" s="201">
        <v>0</v>
      </c>
      <c r="T1529" s="202">
        <f>S1529*H1529</f>
        <v>0</v>
      </c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R1529" s="203" t="s">
        <v>2738</v>
      </c>
      <c r="AT1529" s="203" t="s">
        <v>394</v>
      </c>
      <c r="AU1529" s="203" t="s">
        <v>84</v>
      </c>
      <c r="AY1529" s="17" t="s">
        <v>272</v>
      </c>
      <c r="BE1529" s="204">
        <f>IF(N1529="základní",J1529,0)</f>
        <v>0</v>
      </c>
      <c r="BF1529" s="204">
        <f>IF(N1529="snížená",J1529,0)</f>
        <v>0</v>
      </c>
      <c r="BG1529" s="204">
        <f>IF(N1529="zákl. přenesená",J1529,0)</f>
        <v>0</v>
      </c>
      <c r="BH1529" s="204">
        <f>IF(N1529="sníž. přenesená",J1529,0)</f>
        <v>0</v>
      </c>
      <c r="BI1529" s="204">
        <f>IF(N1529="nulová",J1529,0)</f>
        <v>0</v>
      </c>
      <c r="BJ1529" s="17" t="s">
        <v>16</v>
      </c>
      <c r="BK1529" s="204">
        <f>ROUND(I1529*H1529,2)</f>
        <v>0</v>
      </c>
      <c r="BL1529" s="17" t="s">
        <v>765</v>
      </c>
      <c r="BM1529" s="203" t="s">
        <v>10323</v>
      </c>
    </row>
    <row r="1530" spans="1:65" s="14" customFormat="1" ht="11.25">
      <c r="B1530" s="221"/>
      <c r="C1530" s="222"/>
      <c r="D1530" s="212" t="s">
        <v>283</v>
      </c>
      <c r="E1530" s="223" t="s">
        <v>1</v>
      </c>
      <c r="F1530" s="224" t="s">
        <v>10324</v>
      </c>
      <c r="G1530" s="222"/>
      <c r="H1530" s="225">
        <v>16</v>
      </c>
      <c r="I1530" s="226"/>
      <c r="J1530" s="222"/>
      <c r="K1530" s="222"/>
      <c r="L1530" s="227"/>
      <c r="M1530" s="228"/>
      <c r="N1530" s="229"/>
      <c r="O1530" s="229"/>
      <c r="P1530" s="229"/>
      <c r="Q1530" s="229"/>
      <c r="R1530" s="229"/>
      <c r="S1530" s="229"/>
      <c r="T1530" s="230"/>
      <c r="AT1530" s="231" t="s">
        <v>283</v>
      </c>
      <c r="AU1530" s="231" t="s">
        <v>84</v>
      </c>
      <c r="AV1530" s="14" t="s">
        <v>84</v>
      </c>
      <c r="AW1530" s="14" t="s">
        <v>32</v>
      </c>
      <c r="AX1530" s="14" t="s">
        <v>76</v>
      </c>
      <c r="AY1530" s="231" t="s">
        <v>272</v>
      </c>
    </row>
    <row r="1531" spans="1:65" s="2" customFormat="1" ht="24.2" customHeight="1">
      <c r="A1531" s="34"/>
      <c r="B1531" s="35"/>
      <c r="C1531" s="232" t="s">
        <v>5093</v>
      </c>
      <c r="D1531" s="232" t="s">
        <v>394</v>
      </c>
      <c r="E1531" s="233" t="s">
        <v>10325</v>
      </c>
      <c r="F1531" s="234" t="s">
        <v>10326</v>
      </c>
      <c r="G1531" s="235" t="s">
        <v>5242</v>
      </c>
      <c r="H1531" s="236">
        <v>16</v>
      </c>
      <c r="I1531" s="237"/>
      <c r="J1531" s="238">
        <f>ROUND(I1531*H1531,2)</f>
        <v>0</v>
      </c>
      <c r="K1531" s="234" t="s">
        <v>1</v>
      </c>
      <c r="L1531" s="239"/>
      <c r="M1531" s="240" t="s">
        <v>1</v>
      </c>
      <c r="N1531" s="241" t="s">
        <v>41</v>
      </c>
      <c r="O1531" s="71"/>
      <c r="P1531" s="201">
        <f>O1531*H1531</f>
        <v>0</v>
      </c>
      <c r="Q1531" s="201">
        <v>0</v>
      </c>
      <c r="R1531" s="201">
        <f>Q1531*H1531</f>
        <v>0</v>
      </c>
      <c r="S1531" s="201">
        <v>0</v>
      </c>
      <c r="T1531" s="202">
        <f>S1531*H1531</f>
        <v>0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203" t="s">
        <v>2738</v>
      </c>
      <c r="AT1531" s="203" t="s">
        <v>394</v>
      </c>
      <c r="AU1531" s="203" t="s">
        <v>84</v>
      </c>
      <c r="AY1531" s="17" t="s">
        <v>272</v>
      </c>
      <c r="BE1531" s="204">
        <f>IF(N1531="základní",J1531,0)</f>
        <v>0</v>
      </c>
      <c r="BF1531" s="204">
        <f>IF(N1531="snížená",J1531,0)</f>
        <v>0</v>
      </c>
      <c r="BG1531" s="204">
        <f>IF(N1531="zákl. přenesená",J1531,0)</f>
        <v>0</v>
      </c>
      <c r="BH1531" s="204">
        <f>IF(N1531="sníž. přenesená",J1531,0)</f>
        <v>0</v>
      </c>
      <c r="BI1531" s="204">
        <f>IF(N1531="nulová",J1531,0)</f>
        <v>0</v>
      </c>
      <c r="BJ1531" s="17" t="s">
        <v>16</v>
      </c>
      <c r="BK1531" s="204">
        <f>ROUND(I1531*H1531,2)</f>
        <v>0</v>
      </c>
      <c r="BL1531" s="17" t="s">
        <v>765</v>
      </c>
      <c r="BM1531" s="203" t="s">
        <v>10327</v>
      </c>
    </row>
    <row r="1532" spans="1:65" s="2" customFormat="1" ht="16.5" customHeight="1">
      <c r="A1532" s="34"/>
      <c r="B1532" s="35"/>
      <c r="C1532" s="232" t="s">
        <v>5097</v>
      </c>
      <c r="D1532" s="232" t="s">
        <v>394</v>
      </c>
      <c r="E1532" s="233" t="s">
        <v>10328</v>
      </c>
      <c r="F1532" s="234" t="s">
        <v>10329</v>
      </c>
      <c r="G1532" s="235" t="s">
        <v>5242</v>
      </c>
      <c r="H1532" s="236">
        <v>16</v>
      </c>
      <c r="I1532" s="237"/>
      <c r="J1532" s="238">
        <f>ROUND(I1532*H1532,2)</f>
        <v>0</v>
      </c>
      <c r="K1532" s="234" t="s">
        <v>1</v>
      </c>
      <c r="L1532" s="239"/>
      <c r="M1532" s="240" t="s">
        <v>1</v>
      </c>
      <c r="N1532" s="241" t="s">
        <v>41</v>
      </c>
      <c r="O1532" s="71"/>
      <c r="P1532" s="201">
        <f>O1532*H1532</f>
        <v>0</v>
      </c>
      <c r="Q1532" s="201">
        <v>0</v>
      </c>
      <c r="R1532" s="201">
        <f>Q1532*H1532</f>
        <v>0</v>
      </c>
      <c r="S1532" s="201">
        <v>0</v>
      </c>
      <c r="T1532" s="202">
        <f>S1532*H1532</f>
        <v>0</v>
      </c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R1532" s="203" t="s">
        <v>2738</v>
      </c>
      <c r="AT1532" s="203" t="s">
        <v>394</v>
      </c>
      <c r="AU1532" s="203" t="s">
        <v>84</v>
      </c>
      <c r="AY1532" s="17" t="s">
        <v>272</v>
      </c>
      <c r="BE1532" s="204">
        <f>IF(N1532="základní",J1532,0)</f>
        <v>0</v>
      </c>
      <c r="BF1532" s="204">
        <f>IF(N1532="snížená",J1532,0)</f>
        <v>0</v>
      </c>
      <c r="BG1532" s="204">
        <f>IF(N1532="zákl. přenesená",J1532,0)</f>
        <v>0</v>
      </c>
      <c r="BH1532" s="204">
        <f>IF(N1532="sníž. přenesená",J1532,0)</f>
        <v>0</v>
      </c>
      <c r="BI1532" s="204">
        <f>IF(N1532="nulová",J1532,0)</f>
        <v>0</v>
      </c>
      <c r="BJ1532" s="17" t="s">
        <v>16</v>
      </c>
      <c r="BK1532" s="204">
        <f>ROUND(I1532*H1532,2)</f>
        <v>0</v>
      </c>
      <c r="BL1532" s="17" t="s">
        <v>765</v>
      </c>
      <c r="BM1532" s="203" t="s">
        <v>10330</v>
      </c>
    </row>
    <row r="1533" spans="1:65" s="2" customFormat="1" ht="24.2" customHeight="1">
      <c r="A1533" s="34"/>
      <c r="B1533" s="35"/>
      <c r="C1533" s="192" t="s">
        <v>5101</v>
      </c>
      <c r="D1533" s="192" t="s">
        <v>274</v>
      </c>
      <c r="E1533" s="193" t="s">
        <v>10331</v>
      </c>
      <c r="F1533" s="194" t="s">
        <v>10332</v>
      </c>
      <c r="G1533" s="195" t="s">
        <v>952</v>
      </c>
      <c r="H1533" s="196">
        <v>16</v>
      </c>
      <c r="I1533" s="197"/>
      <c r="J1533" s="198">
        <f>ROUND(I1533*H1533,2)</f>
        <v>0</v>
      </c>
      <c r="K1533" s="194" t="s">
        <v>278</v>
      </c>
      <c r="L1533" s="39"/>
      <c r="M1533" s="199" t="s">
        <v>1</v>
      </c>
      <c r="N1533" s="200" t="s">
        <v>41</v>
      </c>
      <c r="O1533" s="71"/>
      <c r="P1533" s="201">
        <f>O1533*H1533</f>
        <v>0</v>
      </c>
      <c r="Q1533" s="201">
        <v>0</v>
      </c>
      <c r="R1533" s="201">
        <f>Q1533*H1533</f>
        <v>0</v>
      </c>
      <c r="S1533" s="201">
        <v>0</v>
      </c>
      <c r="T1533" s="202">
        <f>S1533*H1533</f>
        <v>0</v>
      </c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R1533" s="203" t="s">
        <v>358</v>
      </c>
      <c r="AT1533" s="203" t="s">
        <v>274</v>
      </c>
      <c r="AU1533" s="203" t="s">
        <v>84</v>
      </c>
      <c r="AY1533" s="17" t="s">
        <v>272</v>
      </c>
      <c r="BE1533" s="204">
        <f>IF(N1533="základní",J1533,0)</f>
        <v>0</v>
      </c>
      <c r="BF1533" s="204">
        <f>IF(N1533="snížená",J1533,0)</f>
        <v>0</v>
      </c>
      <c r="BG1533" s="204">
        <f>IF(N1533="zákl. přenesená",J1533,0)</f>
        <v>0</v>
      </c>
      <c r="BH1533" s="204">
        <f>IF(N1533="sníž. přenesená",J1533,0)</f>
        <v>0</v>
      </c>
      <c r="BI1533" s="204">
        <f>IF(N1533="nulová",J1533,0)</f>
        <v>0</v>
      </c>
      <c r="BJ1533" s="17" t="s">
        <v>16</v>
      </c>
      <c r="BK1533" s="204">
        <f>ROUND(I1533*H1533,2)</f>
        <v>0</v>
      </c>
      <c r="BL1533" s="17" t="s">
        <v>358</v>
      </c>
      <c r="BM1533" s="203" t="s">
        <v>10333</v>
      </c>
    </row>
    <row r="1534" spans="1:65" s="2" customFormat="1" ht="11.25">
      <c r="A1534" s="34"/>
      <c r="B1534" s="35"/>
      <c r="C1534" s="36"/>
      <c r="D1534" s="205" t="s">
        <v>281</v>
      </c>
      <c r="E1534" s="36"/>
      <c r="F1534" s="206" t="s">
        <v>10334</v>
      </c>
      <c r="G1534" s="36"/>
      <c r="H1534" s="36"/>
      <c r="I1534" s="207"/>
      <c r="J1534" s="36"/>
      <c r="K1534" s="36"/>
      <c r="L1534" s="39"/>
      <c r="M1534" s="208"/>
      <c r="N1534" s="209"/>
      <c r="O1534" s="71"/>
      <c r="P1534" s="71"/>
      <c r="Q1534" s="71"/>
      <c r="R1534" s="71"/>
      <c r="S1534" s="71"/>
      <c r="T1534" s="72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T1534" s="17" t="s">
        <v>281</v>
      </c>
      <c r="AU1534" s="17" t="s">
        <v>84</v>
      </c>
    </row>
    <row r="1535" spans="1:65" s="2" customFormat="1" ht="24.2" customHeight="1">
      <c r="A1535" s="34"/>
      <c r="B1535" s="35"/>
      <c r="C1535" s="192" t="s">
        <v>5105</v>
      </c>
      <c r="D1535" s="192" t="s">
        <v>274</v>
      </c>
      <c r="E1535" s="193" t="s">
        <v>9713</v>
      </c>
      <c r="F1535" s="194" t="s">
        <v>9714</v>
      </c>
      <c r="G1535" s="195" t="s">
        <v>952</v>
      </c>
      <c r="H1535" s="196">
        <v>9</v>
      </c>
      <c r="I1535" s="197"/>
      <c r="J1535" s="198">
        <f>ROUND(I1535*H1535,2)</f>
        <v>0</v>
      </c>
      <c r="K1535" s="194" t="s">
        <v>278</v>
      </c>
      <c r="L1535" s="39"/>
      <c r="M1535" s="199" t="s">
        <v>1</v>
      </c>
      <c r="N1535" s="200" t="s">
        <v>41</v>
      </c>
      <c r="O1535" s="71"/>
      <c r="P1535" s="201">
        <f>O1535*H1535</f>
        <v>0</v>
      </c>
      <c r="Q1535" s="201">
        <v>0</v>
      </c>
      <c r="R1535" s="201">
        <f>Q1535*H1535</f>
        <v>0</v>
      </c>
      <c r="S1535" s="201">
        <v>0</v>
      </c>
      <c r="T1535" s="202">
        <f>S1535*H1535</f>
        <v>0</v>
      </c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R1535" s="203" t="s">
        <v>358</v>
      </c>
      <c r="AT1535" s="203" t="s">
        <v>274</v>
      </c>
      <c r="AU1535" s="203" t="s">
        <v>84</v>
      </c>
      <c r="AY1535" s="17" t="s">
        <v>272</v>
      </c>
      <c r="BE1535" s="204">
        <f>IF(N1535="základní",J1535,0)</f>
        <v>0</v>
      </c>
      <c r="BF1535" s="204">
        <f>IF(N1535="snížená",J1535,0)</f>
        <v>0</v>
      </c>
      <c r="BG1535" s="204">
        <f>IF(N1535="zákl. přenesená",J1535,0)</f>
        <v>0</v>
      </c>
      <c r="BH1535" s="204">
        <f>IF(N1535="sníž. přenesená",J1535,0)</f>
        <v>0</v>
      </c>
      <c r="BI1535" s="204">
        <f>IF(N1535="nulová",J1535,0)</f>
        <v>0</v>
      </c>
      <c r="BJ1535" s="17" t="s">
        <v>16</v>
      </c>
      <c r="BK1535" s="204">
        <f>ROUND(I1535*H1535,2)</f>
        <v>0</v>
      </c>
      <c r="BL1535" s="17" t="s">
        <v>358</v>
      </c>
      <c r="BM1535" s="203" t="s">
        <v>10335</v>
      </c>
    </row>
    <row r="1536" spans="1:65" s="2" customFormat="1" ht="11.25">
      <c r="A1536" s="34"/>
      <c r="B1536" s="35"/>
      <c r="C1536" s="36"/>
      <c r="D1536" s="205" t="s">
        <v>281</v>
      </c>
      <c r="E1536" s="36"/>
      <c r="F1536" s="206" t="s">
        <v>9716</v>
      </c>
      <c r="G1536" s="36"/>
      <c r="H1536" s="36"/>
      <c r="I1536" s="207"/>
      <c r="J1536" s="36"/>
      <c r="K1536" s="36"/>
      <c r="L1536" s="39"/>
      <c r="M1536" s="208"/>
      <c r="N1536" s="209"/>
      <c r="O1536" s="71"/>
      <c r="P1536" s="71"/>
      <c r="Q1536" s="71"/>
      <c r="R1536" s="71"/>
      <c r="S1536" s="71"/>
      <c r="T1536" s="72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T1536" s="17" t="s">
        <v>281</v>
      </c>
      <c r="AU1536" s="17" t="s">
        <v>84</v>
      </c>
    </row>
    <row r="1537" spans="1:65" s="14" customFormat="1" ht="11.25">
      <c r="B1537" s="221"/>
      <c r="C1537" s="222"/>
      <c r="D1537" s="212" t="s">
        <v>283</v>
      </c>
      <c r="E1537" s="223" t="s">
        <v>1</v>
      </c>
      <c r="F1537" s="224" t="s">
        <v>10336</v>
      </c>
      <c r="G1537" s="222"/>
      <c r="H1537" s="225">
        <v>9</v>
      </c>
      <c r="I1537" s="226"/>
      <c r="J1537" s="222"/>
      <c r="K1537" s="222"/>
      <c r="L1537" s="227"/>
      <c r="M1537" s="228"/>
      <c r="N1537" s="229"/>
      <c r="O1537" s="229"/>
      <c r="P1537" s="229"/>
      <c r="Q1537" s="229"/>
      <c r="R1537" s="229"/>
      <c r="S1537" s="229"/>
      <c r="T1537" s="230"/>
      <c r="AT1537" s="231" t="s">
        <v>283</v>
      </c>
      <c r="AU1537" s="231" t="s">
        <v>84</v>
      </c>
      <c r="AV1537" s="14" t="s">
        <v>84</v>
      </c>
      <c r="AW1537" s="14" t="s">
        <v>32</v>
      </c>
      <c r="AX1537" s="14" t="s">
        <v>76</v>
      </c>
      <c r="AY1537" s="231" t="s">
        <v>272</v>
      </c>
    </row>
    <row r="1538" spans="1:65" s="2" customFormat="1" ht="21.75" customHeight="1">
      <c r="A1538" s="34"/>
      <c r="B1538" s="35"/>
      <c r="C1538" s="192" t="s">
        <v>5109</v>
      </c>
      <c r="D1538" s="192" t="s">
        <v>274</v>
      </c>
      <c r="E1538" s="193" t="s">
        <v>10337</v>
      </c>
      <c r="F1538" s="194" t="s">
        <v>10338</v>
      </c>
      <c r="G1538" s="195" t="s">
        <v>952</v>
      </c>
      <c r="H1538" s="196">
        <v>1</v>
      </c>
      <c r="I1538" s="197"/>
      <c r="J1538" s="198">
        <f>ROUND(I1538*H1538,2)</f>
        <v>0</v>
      </c>
      <c r="K1538" s="194" t="s">
        <v>278</v>
      </c>
      <c r="L1538" s="39"/>
      <c r="M1538" s="199" t="s">
        <v>1</v>
      </c>
      <c r="N1538" s="200" t="s">
        <v>41</v>
      </c>
      <c r="O1538" s="71"/>
      <c r="P1538" s="201">
        <f>O1538*H1538</f>
        <v>0</v>
      </c>
      <c r="Q1538" s="201">
        <v>0</v>
      </c>
      <c r="R1538" s="201">
        <f>Q1538*H1538</f>
        <v>0</v>
      </c>
      <c r="S1538" s="201">
        <v>0</v>
      </c>
      <c r="T1538" s="202">
        <f>S1538*H1538</f>
        <v>0</v>
      </c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R1538" s="203" t="s">
        <v>358</v>
      </c>
      <c r="AT1538" s="203" t="s">
        <v>274</v>
      </c>
      <c r="AU1538" s="203" t="s">
        <v>84</v>
      </c>
      <c r="AY1538" s="17" t="s">
        <v>272</v>
      </c>
      <c r="BE1538" s="204">
        <f>IF(N1538="základní",J1538,0)</f>
        <v>0</v>
      </c>
      <c r="BF1538" s="204">
        <f>IF(N1538="snížená",J1538,0)</f>
        <v>0</v>
      </c>
      <c r="BG1538" s="204">
        <f>IF(N1538="zákl. přenesená",J1538,0)</f>
        <v>0</v>
      </c>
      <c r="BH1538" s="204">
        <f>IF(N1538="sníž. přenesená",J1538,0)</f>
        <v>0</v>
      </c>
      <c r="BI1538" s="204">
        <f>IF(N1538="nulová",J1538,0)</f>
        <v>0</v>
      </c>
      <c r="BJ1538" s="17" t="s">
        <v>16</v>
      </c>
      <c r="BK1538" s="204">
        <f>ROUND(I1538*H1538,2)</f>
        <v>0</v>
      </c>
      <c r="BL1538" s="17" t="s">
        <v>358</v>
      </c>
      <c r="BM1538" s="203" t="s">
        <v>10339</v>
      </c>
    </row>
    <row r="1539" spans="1:65" s="2" customFormat="1" ht="11.25">
      <c r="A1539" s="34"/>
      <c r="B1539" s="35"/>
      <c r="C1539" s="36"/>
      <c r="D1539" s="205" t="s">
        <v>281</v>
      </c>
      <c r="E1539" s="36"/>
      <c r="F1539" s="206" t="s">
        <v>10340</v>
      </c>
      <c r="G1539" s="36"/>
      <c r="H1539" s="36"/>
      <c r="I1539" s="207"/>
      <c r="J1539" s="36"/>
      <c r="K1539" s="36"/>
      <c r="L1539" s="39"/>
      <c r="M1539" s="208"/>
      <c r="N1539" s="209"/>
      <c r="O1539" s="71"/>
      <c r="P1539" s="71"/>
      <c r="Q1539" s="71"/>
      <c r="R1539" s="71"/>
      <c r="S1539" s="71"/>
      <c r="T1539" s="72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T1539" s="17" t="s">
        <v>281</v>
      </c>
      <c r="AU1539" s="17" t="s">
        <v>84</v>
      </c>
    </row>
    <row r="1540" spans="1:65" s="14" customFormat="1" ht="11.25">
      <c r="B1540" s="221"/>
      <c r="C1540" s="222"/>
      <c r="D1540" s="212" t="s">
        <v>283</v>
      </c>
      <c r="E1540" s="223" t="s">
        <v>1</v>
      </c>
      <c r="F1540" s="224" t="s">
        <v>10341</v>
      </c>
      <c r="G1540" s="222"/>
      <c r="H1540" s="225">
        <v>1</v>
      </c>
      <c r="I1540" s="226"/>
      <c r="J1540" s="222"/>
      <c r="K1540" s="222"/>
      <c r="L1540" s="227"/>
      <c r="M1540" s="228"/>
      <c r="N1540" s="229"/>
      <c r="O1540" s="229"/>
      <c r="P1540" s="229"/>
      <c r="Q1540" s="229"/>
      <c r="R1540" s="229"/>
      <c r="S1540" s="229"/>
      <c r="T1540" s="230"/>
      <c r="AT1540" s="231" t="s">
        <v>283</v>
      </c>
      <c r="AU1540" s="231" t="s">
        <v>84</v>
      </c>
      <c r="AV1540" s="14" t="s">
        <v>84</v>
      </c>
      <c r="AW1540" s="14" t="s">
        <v>32</v>
      </c>
      <c r="AX1540" s="14" t="s">
        <v>76</v>
      </c>
      <c r="AY1540" s="231" t="s">
        <v>272</v>
      </c>
    </row>
    <row r="1541" spans="1:65" s="2" customFormat="1" ht="16.5" customHeight="1">
      <c r="A1541" s="34"/>
      <c r="B1541" s="35"/>
      <c r="C1541" s="192" t="s">
        <v>5113</v>
      </c>
      <c r="D1541" s="192" t="s">
        <v>274</v>
      </c>
      <c r="E1541" s="193" t="s">
        <v>10342</v>
      </c>
      <c r="F1541" s="194" t="s">
        <v>10343</v>
      </c>
      <c r="G1541" s="195" t="s">
        <v>2594</v>
      </c>
      <c r="H1541" s="196">
        <v>10</v>
      </c>
      <c r="I1541" s="197"/>
      <c r="J1541" s="198">
        <f>ROUND(I1541*H1541,2)</f>
        <v>0</v>
      </c>
      <c r="K1541" s="194" t="s">
        <v>1</v>
      </c>
      <c r="L1541" s="39"/>
      <c r="M1541" s="199" t="s">
        <v>1</v>
      </c>
      <c r="N1541" s="200" t="s">
        <v>41</v>
      </c>
      <c r="O1541" s="71"/>
      <c r="P1541" s="201">
        <f>O1541*H1541</f>
        <v>0</v>
      </c>
      <c r="Q1541" s="201">
        <v>0</v>
      </c>
      <c r="R1541" s="201">
        <f>Q1541*H1541</f>
        <v>0</v>
      </c>
      <c r="S1541" s="201">
        <v>0</v>
      </c>
      <c r="T1541" s="202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203" t="s">
        <v>1541</v>
      </c>
      <c r="AT1541" s="203" t="s">
        <v>274</v>
      </c>
      <c r="AU1541" s="203" t="s">
        <v>84</v>
      </c>
      <c r="AY1541" s="17" t="s">
        <v>272</v>
      </c>
      <c r="BE1541" s="204">
        <f>IF(N1541="základní",J1541,0)</f>
        <v>0</v>
      </c>
      <c r="BF1541" s="204">
        <f>IF(N1541="snížená",J1541,0)</f>
        <v>0</v>
      </c>
      <c r="BG1541" s="204">
        <f>IF(N1541="zákl. přenesená",J1541,0)</f>
        <v>0</v>
      </c>
      <c r="BH1541" s="204">
        <f>IF(N1541="sníž. přenesená",J1541,0)</f>
        <v>0</v>
      </c>
      <c r="BI1541" s="204">
        <f>IF(N1541="nulová",J1541,0)</f>
        <v>0</v>
      </c>
      <c r="BJ1541" s="17" t="s">
        <v>16</v>
      </c>
      <c r="BK1541" s="204">
        <f>ROUND(I1541*H1541,2)</f>
        <v>0</v>
      </c>
      <c r="BL1541" s="17" t="s">
        <v>1541</v>
      </c>
      <c r="BM1541" s="203" t="s">
        <v>10344</v>
      </c>
    </row>
    <row r="1542" spans="1:65" s="14" customFormat="1" ht="11.25">
      <c r="B1542" s="221"/>
      <c r="C1542" s="222"/>
      <c r="D1542" s="212" t="s">
        <v>283</v>
      </c>
      <c r="E1542" s="223" t="s">
        <v>1</v>
      </c>
      <c r="F1542" s="224" t="s">
        <v>10345</v>
      </c>
      <c r="G1542" s="222"/>
      <c r="H1542" s="225">
        <v>10</v>
      </c>
      <c r="I1542" s="226"/>
      <c r="J1542" s="222"/>
      <c r="K1542" s="222"/>
      <c r="L1542" s="227"/>
      <c r="M1542" s="228"/>
      <c r="N1542" s="229"/>
      <c r="O1542" s="229"/>
      <c r="P1542" s="229"/>
      <c r="Q1542" s="229"/>
      <c r="R1542" s="229"/>
      <c r="S1542" s="229"/>
      <c r="T1542" s="230"/>
      <c r="AT1542" s="231" t="s">
        <v>283</v>
      </c>
      <c r="AU1542" s="231" t="s">
        <v>84</v>
      </c>
      <c r="AV1542" s="14" t="s">
        <v>84</v>
      </c>
      <c r="AW1542" s="14" t="s">
        <v>32</v>
      </c>
      <c r="AX1542" s="14" t="s">
        <v>76</v>
      </c>
      <c r="AY1542" s="231" t="s">
        <v>272</v>
      </c>
    </row>
    <row r="1543" spans="1:65" s="2" customFormat="1" ht="16.5" customHeight="1">
      <c r="A1543" s="34"/>
      <c r="B1543" s="35"/>
      <c r="C1543" s="192" t="s">
        <v>5117</v>
      </c>
      <c r="D1543" s="192" t="s">
        <v>274</v>
      </c>
      <c r="E1543" s="193" t="s">
        <v>10346</v>
      </c>
      <c r="F1543" s="194" t="s">
        <v>6508</v>
      </c>
      <c r="G1543" s="195" t="s">
        <v>2594</v>
      </c>
      <c r="H1543" s="196">
        <v>10</v>
      </c>
      <c r="I1543" s="197"/>
      <c r="J1543" s="198">
        <f>ROUND(I1543*H1543,2)</f>
        <v>0</v>
      </c>
      <c r="K1543" s="194" t="s">
        <v>1</v>
      </c>
      <c r="L1543" s="39"/>
      <c r="M1543" s="199" t="s">
        <v>1</v>
      </c>
      <c r="N1543" s="200" t="s">
        <v>41</v>
      </c>
      <c r="O1543" s="71"/>
      <c r="P1543" s="201">
        <f>O1543*H1543</f>
        <v>0</v>
      </c>
      <c r="Q1543" s="201">
        <v>0</v>
      </c>
      <c r="R1543" s="201">
        <f>Q1543*H1543</f>
        <v>0</v>
      </c>
      <c r="S1543" s="201">
        <v>0</v>
      </c>
      <c r="T1543" s="202">
        <f>S1543*H1543</f>
        <v>0</v>
      </c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R1543" s="203" t="s">
        <v>1541</v>
      </c>
      <c r="AT1543" s="203" t="s">
        <v>274</v>
      </c>
      <c r="AU1543" s="203" t="s">
        <v>84</v>
      </c>
      <c r="AY1543" s="17" t="s">
        <v>272</v>
      </c>
      <c r="BE1543" s="204">
        <f>IF(N1543="základní",J1543,0)</f>
        <v>0</v>
      </c>
      <c r="BF1543" s="204">
        <f>IF(N1543="snížená",J1543,0)</f>
        <v>0</v>
      </c>
      <c r="BG1543" s="204">
        <f>IF(N1543="zákl. přenesená",J1543,0)</f>
        <v>0</v>
      </c>
      <c r="BH1543" s="204">
        <f>IF(N1543="sníž. přenesená",J1543,0)</f>
        <v>0</v>
      </c>
      <c r="BI1543" s="204">
        <f>IF(N1543="nulová",J1543,0)</f>
        <v>0</v>
      </c>
      <c r="BJ1543" s="17" t="s">
        <v>16</v>
      </c>
      <c r="BK1543" s="204">
        <f>ROUND(I1543*H1543,2)</f>
        <v>0</v>
      </c>
      <c r="BL1543" s="17" t="s">
        <v>1541</v>
      </c>
      <c r="BM1543" s="203" t="s">
        <v>10347</v>
      </c>
    </row>
    <row r="1544" spans="1:65" s="14" customFormat="1" ht="11.25">
      <c r="B1544" s="221"/>
      <c r="C1544" s="222"/>
      <c r="D1544" s="212" t="s">
        <v>283</v>
      </c>
      <c r="E1544" s="223" t="s">
        <v>1</v>
      </c>
      <c r="F1544" s="224" t="s">
        <v>10345</v>
      </c>
      <c r="G1544" s="222"/>
      <c r="H1544" s="225">
        <v>10</v>
      </c>
      <c r="I1544" s="226"/>
      <c r="J1544" s="222"/>
      <c r="K1544" s="222"/>
      <c r="L1544" s="227"/>
      <c r="M1544" s="228"/>
      <c r="N1544" s="229"/>
      <c r="O1544" s="229"/>
      <c r="P1544" s="229"/>
      <c r="Q1544" s="229"/>
      <c r="R1544" s="229"/>
      <c r="S1544" s="229"/>
      <c r="T1544" s="230"/>
      <c r="AT1544" s="231" t="s">
        <v>283</v>
      </c>
      <c r="AU1544" s="231" t="s">
        <v>84</v>
      </c>
      <c r="AV1544" s="14" t="s">
        <v>84</v>
      </c>
      <c r="AW1544" s="14" t="s">
        <v>32</v>
      </c>
      <c r="AX1544" s="14" t="s">
        <v>76</v>
      </c>
      <c r="AY1544" s="231" t="s">
        <v>272</v>
      </c>
    </row>
    <row r="1545" spans="1:65" s="2" customFormat="1" ht="16.5" customHeight="1">
      <c r="A1545" s="34"/>
      <c r="B1545" s="35"/>
      <c r="C1545" s="192" t="s">
        <v>5122</v>
      </c>
      <c r="D1545" s="192" t="s">
        <v>274</v>
      </c>
      <c r="E1545" s="193" t="s">
        <v>10348</v>
      </c>
      <c r="F1545" s="194" t="s">
        <v>10349</v>
      </c>
      <c r="G1545" s="195" t="s">
        <v>2594</v>
      </c>
      <c r="H1545" s="196">
        <v>4</v>
      </c>
      <c r="I1545" s="197"/>
      <c r="J1545" s="198">
        <f>ROUND(I1545*H1545,2)</f>
        <v>0</v>
      </c>
      <c r="K1545" s="194" t="s">
        <v>1</v>
      </c>
      <c r="L1545" s="39"/>
      <c r="M1545" s="199" t="s">
        <v>1</v>
      </c>
      <c r="N1545" s="200" t="s">
        <v>41</v>
      </c>
      <c r="O1545" s="71"/>
      <c r="P1545" s="201">
        <f>O1545*H1545</f>
        <v>0</v>
      </c>
      <c r="Q1545" s="201">
        <v>0</v>
      </c>
      <c r="R1545" s="201">
        <f>Q1545*H1545</f>
        <v>0</v>
      </c>
      <c r="S1545" s="201">
        <v>0</v>
      </c>
      <c r="T1545" s="202">
        <f>S1545*H1545</f>
        <v>0</v>
      </c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R1545" s="203" t="s">
        <v>1541</v>
      </c>
      <c r="AT1545" s="203" t="s">
        <v>274</v>
      </c>
      <c r="AU1545" s="203" t="s">
        <v>84</v>
      </c>
      <c r="AY1545" s="17" t="s">
        <v>272</v>
      </c>
      <c r="BE1545" s="204">
        <f>IF(N1545="základní",J1545,0)</f>
        <v>0</v>
      </c>
      <c r="BF1545" s="204">
        <f>IF(N1545="snížená",J1545,0)</f>
        <v>0</v>
      </c>
      <c r="BG1545" s="204">
        <f>IF(N1545="zákl. přenesená",J1545,0)</f>
        <v>0</v>
      </c>
      <c r="BH1545" s="204">
        <f>IF(N1545="sníž. přenesená",J1545,0)</f>
        <v>0</v>
      </c>
      <c r="BI1545" s="204">
        <f>IF(N1545="nulová",J1545,0)</f>
        <v>0</v>
      </c>
      <c r="BJ1545" s="17" t="s">
        <v>16</v>
      </c>
      <c r="BK1545" s="204">
        <f>ROUND(I1545*H1545,2)</f>
        <v>0</v>
      </c>
      <c r="BL1545" s="17" t="s">
        <v>1541</v>
      </c>
      <c r="BM1545" s="203" t="s">
        <v>10350</v>
      </c>
    </row>
    <row r="1546" spans="1:65" s="14" customFormat="1" ht="11.25">
      <c r="B1546" s="221"/>
      <c r="C1546" s="222"/>
      <c r="D1546" s="212" t="s">
        <v>283</v>
      </c>
      <c r="E1546" s="223" t="s">
        <v>1</v>
      </c>
      <c r="F1546" s="224" t="s">
        <v>10014</v>
      </c>
      <c r="G1546" s="222"/>
      <c r="H1546" s="225">
        <v>4</v>
      </c>
      <c r="I1546" s="226"/>
      <c r="J1546" s="222"/>
      <c r="K1546" s="222"/>
      <c r="L1546" s="227"/>
      <c r="M1546" s="228"/>
      <c r="N1546" s="229"/>
      <c r="O1546" s="229"/>
      <c r="P1546" s="229"/>
      <c r="Q1546" s="229"/>
      <c r="R1546" s="229"/>
      <c r="S1546" s="229"/>
      <c r="T1546" s="230"/>
      <c r="AT1546" s="231" t="s">
        <v>283</v>
      </c>
      <c r="AU1546" s="231" t="s">
        <v>84</v>
      </c>
      <c r="AV1546" s="14" t="s">
        <v>84</v>
      </c>
      <c r="AW1546" s="14" t="s">
        <v>32</v>
      </c>
      <c r="AX1546" s="14" t="s">
        <v>76</v>
      </c>
      <c r="AY1546" s="231" t="s">
        <v>272</v>
      </c>
    </row>
    <row r="1547" spans="1:65" s="12" customFormat="1" ht="22.9" customHeight="1">
      <c r="B1547" s="176"/>
      <c r="C1547" s="177"/>
      <c r="D1547" s="178" t="s">
        <v>75</v>
      </c>
      <c r="E1547" s="190" t="s">
        <v>10351</v>
      </c>
      <c r="F1547" s="190" t="s">
        <v>10352</v>
      </c>
      <c r="G1547" s="177"/>
      <c r="H1547" s="177"/>
      <c r="I1547" s="180"/>
      <c r="J1547" s="191">
        <f>BK1547</f>
        <v>0</v>
      </c>
      <c r="K1547" s="177"/>
      <c r="L1547" s="182"/>
      <c r="M1547" s="183"/>
      <c r="N1547" s="184"/>
      <c r="O1547" s="184"/>
      <c r="P1547" s="185">
        <f>SUM(P1548:P1666)</f>
        <v>0</v>
      </c>
      <c r="Q1547" s="184"/>
      <c r="R1547" s="185">
        <f>SUM(R1548:R1666)</f>
        <v>0</v>
      </c>
      <c r="S1547" s="184"/>
      <c r="T1547" s="186">
        <f>SUM(T1548:T1666)</f>
        <v>0</v>
      </c>
      <c r="AR1547" s="187" t="s">
        <v>291</v>
      </c>
      <c r="AT1547" s="188" t="s">
        <v>75</v>
      </c>
      <c r="AU1547" s="188" t="s">
        <v>16</v>
      </c>
      <c r="AY1547" s="187" t="s">
        <v>272</v>
      </c>
      <c r="BK1547" s="189">
        <f>SUM(BK1548:BK1666)</f>
        <v>0</v>
      </c>
    </row>
    <row r="1548" spans="1:65" s="2" customFormat="1" ht="24.2" customHeight="1">
      <c r="A1548" s="34"/>
      <c r="B1548" s="35"/>
      <c r="C1548" s="192" t="s">
        <v>5126</v>
      </c>
      <c r="D1548" s="192" t="s">
        <v>274</v>
      </c>
      <c r="E1548" s="193" t="s">
        <v>10353</v>
      </c>
      <c r="F1548" s="194" t="s">
        <v>10354</v>
      </c>
      <c r="G1548" s="195" t="s">
        <v>952</v>
      </c>
      <c r="H1548" s="196">
        <v>106</v>
      </c>
      <c r="I1548" s="197"/>
      <c r="J1548" s="198">
        <f>ROUND(I1548*H1548,2)</f>
        <v>0</v>
      </c>
      <c r="K1548" s="194" t="s">
        <v>278</v>
      </c>
      <c r="L1548" s="39"/>
      <c r="M1548" s="199" t="s">
        <v>1</v>
      </c>
      <c r="N1548" s="200" t="s">
        <v>41</v>
      </c>
      <c r="O1548" s="71"/>
      <c r="P1548" s="201">
        <f>O1548*H1548</f>
        <v>0</v>
      </c>
      <c r="Q1548" s="201">
        <v>0</v>
      </c>
      <c r="R1548" s="201">
        <f>Q1548*H1548</f>
        <v>0</v>
      </c>
      <c r="S1548" s="201">
        <v>0</v>
      </c>
      <c r="T1548" s="202">
        <f>S1548*H1548</f>
        <v>0</v>
      </c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  <c r="AR1548" s="203" t="s">
        <v>358</v>
      </c>
      <c r="AT1548" s="203" t="s">
        <v>274</v>
      </c>
      <c r="AU1548" s="203" t="s">
        <v>84</v>
      </c>
      <c r="AY1548" s="17" t="s">
        <v>272</v>
      </c>
      <c r="BE1548" s="204">
        <f>IF(N1548="základní",J1548,0)</f>
        <v>0</v>
      </c>
      <c r="BF1548" s="204">
        <f>IF(N1548="snížená",J1548,0)</f>
        <v>0</v>
      </c>
      <c r="BG1548" s="204">
        <f>IF(N1548="zákl. přenesená",J1548,0)</f>
        <v>0</v>
      </c>
      <c r="BH1548" s="204">
        <f>IF(N1548="sníž. přenesená",J1548,0)</f>
        <v>0</v>
      </c>
      <c r="BI1548" s="204">
        <f>IF(N1548="nulová",J1548,0)</f>
        <v>0</v>
      </c>
      <c r="BJ1548" s="17" t="s">
        <v>16</v>
      </c>
      <c r="BK1548" s="204">
        <f>ROUND(I1548*H1548,2)</f>
        <v>0</v>
      </c>
      <c r="BL1548" s="17" t="s">
        <v>358</v>
      </c>
      <c r="BM1548" s="203" t="s">
        <v>10355</v>
      </c>
    </row>
    <row r="1549" spans="1:65" s="2" customFormat="1" ht="11.25">
      <c r="A1549" s="34"/>
      <c r="B1549" s="35"/>
      <c r="C1549" s="36"/>
      <c r="D1549" s="205" t="s">
        <v>281</v>
      </c>
      <c r="E1549" s="36"/>
      <c r="F1549" s="206" t="s">
        <v>10356</v>
      </c>
      <c r="G1549" s="36"/>
      <c r="H1549" s="36"/>
      <c r="I1549" s="207"/>
      <c r="J1549" s="36"/>
      <c r="K1549" s="36"/>
      <c r="L1549" s="39"/>
      <c r="M1549" s="208"/>
      <c r="N1549" s="209"/>
      <c r="O1549" s="71"/>
      <c r="P1549" s="71"/>
      <c r="Q1549" s="71"/>
      <c r="R1549" s="71"/>
      <c r="S1549" s="71"/>
      <c r="T1549" s="72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T1549" s="17" t="s">
        <v>281</v>
      </c>
      <c r="AU1549" s="17" t="s">
        <v>84</v>
      </c>
    </row>
    <row r="1550" spans="1:65" s="2" customFormat="1" ht="24.2" customHeight="1">
      <c r="A1550" s="34"/>
      <c r="B1550" s="35"/>
      <c r="C1550" s="232" t="s">
        <v>5130</v>
      </c>
      <c r="D1550" s="232" t="s">
        <v>394</v>
      </c>
      <c r="E1550" s="233" t="s">
        <v>10357</v>
      </c>
      <c r="F1550" s="234" t="s">
        <v>10358</v>
      </c>
      <c r="G1550" s="235" t="s">
        <v>5242</v>
      </c>
      <c r="H1550" s="236">
        <v>106</v>
      </c>
      <c r="I1550" s="237"/>
      <c r="J1550" s="238">
        <f>ROUND(I1550*H1550,2)</f>
        <v>0</v>
      </c>
      <c r="K1550" s="234" t="s">
        <v>1</v>
      </c>
      <c r="L1550" s="239"/>
      <c r="M1550" s="240" t="s">
        <v>1</v>
      </c>
      <c r="N1550" s="241" t="s">
        <v>41</v>
      </c>
      <c r="O1550" s="71"/>
      <c r="P1550" s="201">
        <f>O1550*H1550</f>
        <v>0</v>
      </c>
      <c r="Q1550" s="201">
        <v>0</v>
      </c>
      <c r="R1550" s="201">
        <f>Q1550*H1550</f>
        <v>0</v>
      </c>
      <c r="S1550" s="201">
        <v>0</v>
      </c>
      <c r="T1550" s="202">
        <f>S1550*H1550</f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203" t="s">
        <v>1541</v>
      </c>
      <c r="AT1550" s="203" t="s">
        <v>394</v>
      </c>
      <c r="AU1550" s="203" t="s">
        <v>84</v>
      </c>
      <c r="AY1550" s="17" t="s">
        <v>272</v>
      </c>
      <c r="BE1550" s="204">
        <f>IF(N1550="základní",J1550,0)</f>
        <v>0</v>
      </c>
      <c r="BF1550" s="204">
        <f>IF(N1550="snížená",J1550,0)</f>
        <v>0</v>
      </c>
      <c r="BG1550" s="204">
        <f>IF(N1550="zákl. přenesená",J1550,0)</f>
        <v>0</v>
      </c>
      <c r="BH1550" s="204">
        <f>IF(N1550="sníž. přenesená",J1550,0)</f>
        <v>0</v>
      </c>
      <c r="BI1550" s="204">
        <f>IF(N1550="nulová",J1550,0)</f>
        <v>0</v>
      </c>
      <c r="BJ1550" s="17" t="s">
        <v>16</v>
      </c>
      <c r="BK1550" s="204">
        <f>ROUND(I1550*H1550,2)</f>
        <v>0</v>
      </c>
      <c r="BL1550" s="17" t="s">
        <v>1541</v>
      </c>
      <c r="BM1550" s="203" t="s">
        <v>10359</v>
      </c>
    </row>
    <row r="1551" spans="1:65" s="14" customFormat="1" ht="11.25">
      <c r="B1551" s="221"/>
      <c r="C1551" s="222"/>
      <c r="D1551" s="212" t="s">
        <v>283</v>
      </c>
      <c r="E1551" s="223" t="s">
        <v>1</v>
      </c>
      <c r="F1551" s="224" t="s">
        <v>10360</v>
      </c>
      <c r="G1551" s="222"/>
      <c r="H1551" s="225">
        <v>106</v>
      </c>
      <c r="I1551" s="226"/>
      <c r="J1551" s="222"/>
      <c r="K1551" s="222"/>
      <c r="L1551" s="227"/>
      <c r="M1551" s="228"/>
      <c r="N1551" s="229"/>
      <c r="O1551" s="229"/>
      <c r="P1551" s="229"/>
      <c r="Q1551" s="229"/>
      <c r="R1551" s="229"/>
      <c r="S1551" s="229"/>
      <c r="T1551" s="230"/>
      <c r="AT1551" s="231" t="s">
        <v>283</v>
      </c>
      <c r="AU1551" s="231" t="s">
        <v>84</v>
      </c>
      <c r="AV1551" s="14" t="s">
        <v>84</v>
      </c>
      <c r="AW1551" s="14" t="s">
        <v>32</v>
      </c>
      <c r="AX1551" s="14" t="s">
        <v>76</v>
      </c>
      <c r="AY1551" s="231" t="s">
        <v>272</v>
      </c>
    </row>
    <row r="1552" spans="1:65" s="2" customFormat="1" ht="24.2" customHeight="1">
      <c r="A1552" s="34"/>
      <c r="B1552" s="35"/>
      <c r="C1552" s="192" t="s">
        <v>5134</v>
      </c>
      <c r="D1552" s="192" t="s">
        <v>274</v>
      </c>
      <c r="E1552" s="193" t="s">
        <v>10361</v>
      </c>
      <c r="F1552" s="194" t="s">
        <v>10362</v>
      </c>
      <c r="G1552" s="195" t="s">
        <v>952</v>
      </c>
      <c r="H1552" s="196">
        <v>2</v>
      </c>
      <c r="I1552" s="197"/>
      <c r="J1552" s="198">
        <f>ROUND(I1552*H1552,2)</f>
        <v>0</v>
      </c>
      <c r="K1552" s="194" t="s">
        <v>278</v>
      </c>
      <c r="L1552" s="39"/>
      <c r="M1552" s="199" t="s">
        <v>1</v>
      </c>
      <c r="N1552" s="200" t="s">
        <v>41</v>
      </c>
      <c r="O1552" s="71"/>
      <c r="P1552" s="201">
        <f>O1552*H1552</f>
        <v>0</v>
      </c>
      <c r="Q1552" s="201">
        <v>0</v>
      </c>
      <c r="R1552" s="201">
        <f>Q1552*H1552</f>
        <v>0</v>
      </c>
      <c r="S1552" s="201">
        <v>0</v>
      </c>
      <c r="T1552" s="202">
        <f>S1552*H1552</f>
        <v>0</v>
      </c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  <c r="AR1552" s="203" t="s">
        <v>358</v>
      </c>
      <c r="AT1552" s="203" t="s">
        <v>274</v>
      </c>
      <c r="AU1552" s="203" t="s">
        <v>84</v>
      </c>
      <c r="AY1552" s="17" t="s">
        <v>272</v>
      </c>
      <c r="BE1552" s="204">
        <f>IF(N1552="základní",J1552,0)</f>
        <v>0</v>
      </c>
      <c r="BF1552" s="204">
        <f>IF(N1552="snížená",J1552,0)</f>
        <v>0</v>
      </c>
      <c r="BG1552" s="204">
        <f>IF(N1552="zákl. přenesená",J1552,0)</f>
        <v>0</v>
      </c>
      <c r="BH1552" s="204">
        <f>IF(N1552="sníž. přenesená",J1552,0)</f>
        <v>0</v>
      </c>
      <c r="BI1552" s="204">
        <f>IF(N1552="nulová",J1552,0)</f>
        <v>0</v>
      </c>
      <c r="BJ1552" s="17" t="s">
        <v>16</v>
      </c>
      <c r="BK1552" s="204">
        <f>ROUND(I1552*H1552,2)</f>
        <v>0</v>
      </c>
      <c r="BL1552" s="17" t="s">
        <v>358</v>
      </c>
      <c r="BM1552" s="203" t="s">
        <v>10363</v>
      </c>
    </row>
    <row r="1553" spans="1:65" s="2" customFormat="1" ht="11.25">
      <c r="A1553" s="34"/>
      <c r="B1553" s="35"/>
      <c r="C1553" s="36"/>
      <c r="D1553" s="205" t="s">
        <v>281</v>
      </c>
      <c r="E1553" s="36"/>
      <c r="F1553" s="206" t="s">
        <v>10364</v>
      </c>
      <c r="G1553" s="36"/>
      <c r="H1553" s="36"/>
      <c r="I1553" s="207"/>
      <c r="J1553" s="36"/>
      <c r="K1553" s="36"/>
      <c r="L1553" s="39"/>
      <c r="M1553" s="208"/>
      <c r="N1553" s="209"/>
      <c r="O1553" s="71"/>
      <c r="P1553" s="71"/>
      <c r="Q1553" s="71"/>
      <c r="R1553" s="71"/>
      <c r="S1553" s="71"/>
      <c r="T1553" s="72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T1553" s="17" t="s">
        <v>281</v>
      </c>
      <c r="AU1553" s="17" t="s">
        <v>84</v>
      </c>
    </row>
    <row r="1554" spans="1:65" s="2" customFormat="1" ht="24.2" customHeight="1">
      <c r="A1554" s="34"/>
      <c r="B1554" s="35"/>
      <c r="C1554" s="232" t="s">
        <v>5138</v>
      </c>
      <c r="D1554" s="232" t="s">
        <v>394</v>
      </c>
      <c r="E1554" s="233" t="s">
        <v>10365</v>
      </c>
      <c r="F1554" s="234" t="s">
        <v>10366</v>
      </c>
      <c r="G1554" s="235" t="s">
        <v>5242</v>
      </c>
      <c r="H1554" s="236">
        <v>2</v>
      </c>
      <c r="I1554" s="237"/>
      <c r="J1554" s="238">
        <f>ROUND(I1554*H1554,2)</f>
        <v>0</v>
      </c>
      <c r="K1554" s="234" t="s">
        <v>1</v>
      </c>
      <c r="L1554" s="239"/>
      <c r="M1554" s="240" t="s">
        <v>1</v>
      </c>
      <c r="N1554" s="241" t="s">
        <v>41</v>
      </c>
      <c r="O1554" s="71"/>
      <c r="P1554" s="201">
        <f>O1554*H1554</f>
        <v>0</v>
      </c>
      <c r="Q1554" s="201">
        <v>0</v>
      </c>
      <c r="R1554" s="201">
        <f>Q1554*H1554</f>
        <v>0</v>
      </c>
      <c r="S1554" s="201">
        <v>0</v>
      </c>
      <c r="T1554" s="202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203" t="s">
        <v>1541</v>
      </c>
      <c r="AT1554" s="203" t="s">
        <v>394</v>
      </c>
      <c r="AU1554" s="203" t="s">
        <v>84</v>
      </c>
      <c r="AY1554" s="17" t="s">
        <v>272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16</v>
      </c>
      <c r="BK1554" s="204">
        <f>ROUND(I1554*H1554,2)</f>
        <v>0</v>
      </c>
      <c r="BL1554" s="17" t="s">
        <v>1541</v>
      </c>
      <c r="BM1554" s="203" t="s">
        <v>10367</v>
      </c>
    </row>
    <row r="1555" spans="1:65" s="14" customFormat="1" ht="11.25">
      <c r="B1555" s="221"/>
      <c r="C1555" s="222"/>
      <c r="D1555" s="212" t="s">
        <v>283</v>
      </c>
      <c r="E1555" s="223" t="s">
        <v>1</v>
      </c>
      <c r="F1555" s="224" t="s">
        <v>10368</v>
      </c>
      <c r="G1555" s="222"/>
      <c r="H1555" s="225">
        <v>2</v>
      </c>
      <c r="I1555" s="226"/>
      <c r="J1555" s="222"/>
      <c r="K1555" s="222"/>
      <c r="L1555" s="227"/>
      <c r="M1555" s="228"/>
      <c r="N1555" s="229"/>
      <c r="O1555" s="229"/>
      <c r="P1555" s="229"/>
      <c r="Q1555" s="229"/>
      <c r="R1555" s="229"/>
      <c r="S1555" s="229"/>
      <c r="T1555" s="230"/>
      <c r="AT1555" s="231" t="s">
        <v>283</v>
      </c>
      <c r="AU1555" s="231" t="s">
        <v>84</v>
      </c>
      <c r="AV1555" s="14" t="s">
        <v>84</v>
      </c>
      <c r="AW1555" s="14" t="s">
        <v>32</v>
      </c>
      <c r="AX1555" s="14" t="s">
        <v>76</v>
      </c>
      <c r="AY1555" s="231" t="s">
        <v>272</v>
      </c>
    </row>
    <row r="1556" spans="1:65" s="2" customFormat="1" ht="24.2" customHeight="1">
      <c r="A1556" s="34"/>
      <c r="B1556" s="35"/>
      <c r="C1556" s="192" t="s">
        <v>5142</v>
      </c>
      <c r="D1556" s="192" t="s">
        <v>274</v>
      </c>
      <c r="E1556" s="193" t="s">
        <v>10369</v>
      </c>
      <c r="F1556" s="194" t="s">
        <v>10370</v>
      </c>
      <c r="G1556" s="195" t="s">
        <v>952</v>
      </c>
      <c r="H1556" s="196">
        <v>28</v>
      </c>
      <c r="I1556" s="197"/>
      <c r="J1556" s="198">
        <f>ROUND(I1556*H1556,2)</f>
        <v>0</v>
      </c>
      <c r="K1556" s="194" t="s">
        <v>278</v>
      </c>
      <c r="L1556" s="39"/>
      <c r="M1556" s="199" t="s">
        <v>1</v>
      </c>
      <c r="N1556" s="200" t="s">
        <v>41</v>
      </c>
      <c r="O1556" s="71"/>
      <c r="P1556" s="201">
        <f>O1556*H1556</f>
        <v>0</v>
      </c>
      <c r="Q1556" s="201">
        <v>0</v>
      </c>
      <c r="R1556" s="201">
        <f>Q1556*H1556</f>
        <v>0</v>
      </c>
      <c r="S1556" s="201">
        <v>0</v>
      </c>
      <c r="T1556" s="202">
        <f>S1556*H1556</f>
        <v>0</v>
      </c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  <c r="AR1556" s="203" t="s">
        <v>358</v>
      </c>
      <c r="AT1556" s="203" t="s">
        <v>274</v>
      </c>
      <c r="AU1556" s="203" t="s">
        <v>84</v>
      </c>
      <c r="AY1556" s="17" t="s">
        <v>272</v>
      </c>
      <c r="BE1556" s="204">
        <f>IF(N1556="základní",J1556,0)</f>
        <v>0</v>
      </c>
      <c r="BF1556" s="204">
        <f>IF(N1556="snížená",J1556,0)</f>
        <v>0</v>
      </c>
      <c r="BG1556" s="204">
        <f>IF(N1556="zákl. přenesená",J1556,0)</f>
        <v>0</v>
      </c>
      <c r="BH1556" s="204">
        <f>IF(N1556="sníž. přenesená",J1556,0)</f>
        <v>0</v>
      </c>
      <c r="BI1556" s="204">
        <f>IF(N1556="nulová",J1556,0)</f>
        <v>0</v>
      </c>
      <c r="BJ1556" s="17" t="s">
        <v>16</v>
      </c>
      <c r="BK1556" s="204">
        <f>ROUND(I1556*H1556,2)</f>
        <v>0</v>
      </c>
      <c r="BL1556" s="17" t="s">
        <v>358</v>
      </c>
      <c r="BM1556" s="203" t="s">
        <v>10371</v>
      </c>
    </row>
    <row r="1557" spans="1:65" s="2" customFormat="1" ht="11.25">
      <c r="A1557" s="34"/>
      <c r="B1557" s="35"/>
      <c r="C1557" s="36"/>
      <c r="D1557" s="205" t="s">
        <v>281</v>
      </c>
      <c r="E1557" s="36"/>
      <c r="F1557" s="206" t="s">
        <v>10372</v>
      </c>
      <c r="G1557" s="36"/>
      <c r="H1557" s="36"/>
      <c r="I1557" s="207"/>
      <c r="J1557" s="36"/>
      <c r="K1557" s="36"/>
      <c r="L1557" s="39"/>
      <c r="M1557" s="208"/>
      <c r="N1557" s="209"/>
      <c r="O1557" s="71"/>
      <c r="P1557" s="71"/>
      <c r="Q1557" s="71"/>
      <c r="R1557" s="71"/>
      <c r="S1557" s="71"/>
      <c r="T1557" s="72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T1557" s="17" t="s">
        <v>281</v>
      </c>
      <c r="AU1557" s="17" t="s">
        <v>84</v>
      </c>
    </row>
    <row r="1558" spans="1:65" s="2" customFormat="1" ht="24.2" customHeight="1">
      <c r="A1558" s="34"/>
      <c r="B1558" s="35"/>
      <c r="C1558" s="232" t="s">
        <v>5146</v>
      </c>
      <c r="D1558" s="232" t="s">
        <v>394</v>
      </c>
      <c r="E1558" s="233" t="s">
        <v>10373</v>
      </c>
      <c r="F1558" s="234" t="s">
        <v>10374</v>
      </c>
      <c r="G1558" s="235" t="s">
        <v>5242</v>
      </c>
      <c r="H1558" s="236">
        <v>28</v>
      </c>
      <c r="I1558" s="237"/>
      <c r="J1558" s="238">
        <f>ROUND(I1558*H1558,2)</f>
        <v>0</v>
      </c>
      <c r="K1558" s="234" t="s">
        <v>1</v>
      </c>
      <c r="L1558" s="239"/>
      <c r="M1558" s="240" t="s">
        <v>1</v>
      </c>
      <c r="N1558" s="241" t="s">
        <v>41</v>
      </c>
      <c r="O1558" s="71"/>
      <c r="P1558" s="201">
        <f>O1558*H1558</f>
        <v>0</v>
      </c>
      <c r="Q1558" s="201">
        <v>0</v>
      </c>
      <c r="R1558" s="201">
        <f>Q1558*H1558</f>
        <v>0</v>
      </c>
      <c r="S1558" s="201">
        <v>0</v>
      </c>
      <c r="T1558" s="202">
        <f>S1558*H1558</f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203" t="s">
        <v>1541</v>
      </c>
      <c r="AT1558" s="203" t="s">
        <v>394</v>
      </c>
      <c r="AU1558" s="203" t="s">
        <v>84</v>
      </c>
      <c r="AY1558" s="17" t="s">
        <v>272</v>
      </c>
      <c r="BE1558" s="204">
        <f>IF(N1558="základní",J1558,0)</f>
        <v>0</v>
      </c>
      <c r="BF1558" s="204">
        <f>IF(N1558="snížená",J1558,0)</f>
        <v>0</v>
      </c>
      <c r="BG1558" s="204">
        <f>IF(N1558="zákl. přenesená",J1558,0)</f>
        <v>0</v>
      </c>
      <c r="BH1558" s="204">
        <f>IF(N1558="sníž. přenesená",J1558,0)</f>
        <v>0</v>
      </c>
      <c r="BI1558" s="204">
        <f>IF(N1558="nulová",J1558,0)</f>
        <v>0</v>
      </c>
      <c r="BJ1558" s="17" t="s">
        <v>16</v>
      </c>
      <c r="BK1558" s="204">
        <f>ROUND(I1558*H1558,2)</f>
        <v>0</v>
      </c>
      <c r="BL1558" s="17" t="s">
        <v>1541</v>
      </c>
      <c r="BM1558" s="203" t="s">
        <v>10375</v>
      </c>
    </row>
    <row r="1559" spans="1:65" s="14" customFormat="1" ht="11.25">
      <c r="B1559" s="221"/>
      <c r="C1559" s="222"/>
      <c r="D1559" s="212" t="s">
        <v>283</v>
      </c>
      <c r="E1559" s="223" t="s">
        <v>1</v>
      </c>
      <c r="F1559" s="224" t="s">
        <v>10376</v>
      </c>
      <c r="G1559" s="222"/>
      <c r="H1559" s="225">
        <v>26</v>
      </c>
      <c r="I1559" s="226"/>
      <c r="J1559" s="222"/>
      <c r="K1559" s="222"/>
      <c r="L1559" s="227"/>
      <c r="M1559" s="228"/>
      <c r="N1559" s="229"/>
      <c r="O1559" s="229"/>
      <c r="P1559" s="229"/>
      <c r="Q1559" s="229"/>
      <c r="R1559" s="229"/>
      <c r="S1559" s="229"/>
      <c r="T1559" s="230"/>
      <c r="AT1559" s="231" t="s">
        <v>283</v>
      </c>
      <c r="AU1559" s="231" t="s">
        <v>84</v>
      </c>
      <c r="AV1559" s="14" t="s">
        <v>84</v>
      </c>
      <c r="AW1559" s="14" t="s">
        <v>32</v>
      </c>
      <c r="AX1559" s="14" t="s">
        <v>76</v>
      </c>
      <c r="AY1559" s="231" t="s">
        <v>272</v>
      </c>
    </row>
    <row r="1560" spans="1:65" s="14" customFormat="1" ht="11.25">
      <c r="B1560" s="221"/>
      <c r="C1560" s="222"/>
      <c r="D1560" s="212" t="s">
        <v>283</v>
      </c>
      <c r="E1560" s="223" t="s">
        <v>1</v>
      </c>
      <c r="F1560" s="224" t="s">
        <v>10377</v>
      </c>
      <c r="G1560" s="222"/>
      <c r="H1560" s="225">
        <v>2</v>
      </c>
      <c r="I1560" s="226"/>
      <c r="J1560" s="222"/>
      <c r="K1560" s="222"/>
      <c r="L1560" s="227"/>
      <c r="M1560" s="228"/>
      <c r="N1560" s="229"/>
      <c r="O1560" s="229"/>
      <c r="P1560" s="229"/>
      <c r="Q1560" s="229"/>
      <c r="R1560" s="229"/>
      <c r="S1560" s="229"/>
      <c r="T1560" s="230"/>
      <c r="AT1560" s="231" t="s">
        <v>283</v>
      </c>
      <c r="AU1560" s="231" t="s">
        <v>84</v>
      </c>
      <c r="AV1560" s="14" t="s">
        <v>84</v>
      </c>
      <c r="AW1560" s="14" t="s">
        <v>32</v>
      </c>
      <c r="AX1560" s="14" t="s">
        <v>76</v>
      </c>
      <c r="AY1560" s="231" t="s">
        <v>272</v>
      </c>
    </row>
    <row r="1561" spans="1:65" s="2" customFormat="1" ht="24.2" customHeight="1">
      <c r="A1561" s="34"/>
      <c r="B1561" s="35"/>
      <c r="C1561" s="192" t="s">
        <v>5150</v>
      </c>
      <c r="D1561" s="192" t="s">
        <v>274</v>
      </c>
      <c r="E1561" s="193" t="s">
        <v>10378</v>
      </c>
      <c r="F1561" s="194" t="s">
        <v>10379</v>
      </c>
      <c r="G1561" s="195" t="s">
        <v>952</v>
      </c>
      <c r="H1561" s="196">
        <v>1</v>
      </c>
      <c r="I1561" s="197"/>
      <c r="J1561" s="198">
        <f>ROUND(I1561*H1561,2)</f>
        <v>0</v>
      </c>
      <c r="K1561" s="194" t="s">
        <v>278</v>
      </c>
      <c r="L1561" s="39"/>
      <c r="M1561" s="199" t="s">
        <v>1</v>
      </c>
      <c r="N1561" s="200" t="s">
        <v>41</v>
      </c>
      <c r="O1561" s="71"/>
      <c r="P1561" s="201">
        <f>O1561*H1561</f>
        <v>0</v>
      </c>
      <c r="Q1561" s="201">
        <v>0</v>
      </c>
      <c r="R1561" s="201">
        <f>Q1561*H1561</f>
        <v>0</v>
      </c>
      <c r="S1561" s="201">
        <v>0</v>
      </c>
      <c r="T1561" s="202">
        <f>S1561*H1561</f>
        <v>0</v>
      </c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R1561" s="203" t="s">
        <v>358</v>
      </c>
      <c r="AT1561" s="203" t="s">
        <v>274</v>
      </c>
      <c r="AU1561" s="203" t="s">
        <v>84</v>
      </c>
      <c r="AY1561" s="17" t="s">
        <v>272</v>
      </c>
      <c r="BE1561" s="204">
        <f>IF(N1561="základní",J1561,0)</f>
        <v>0</v>
      </c>
      <c r="BF1561" s="204">
        <f>IF(N1561="snížená",J1561,0)</f>
        <v>0</v>
      </c>
      <c r="BG1561" s="204">
        <f>IF(N1561="zákl. přenesená",J1561,0)</f>
        <v>0</v>
      </c>
      <c r="BH1561" s="204">
        <f>IF(N1561="sníž. přenesená",J1561,0)</f>
        <v>0</v>
      </c>
      <c r="BI1561" s="204">
        <f>IF(N1561="nulová",J1561,0)</f>
        <v>0</v>
      </c>
      <c r="BJ1561" s="17" t="s">
        <v>16</v>
      </c>
      <c r="BK1561" s="204">
        <f>ROUND(I1561*H1561,2)</f>
        <v>0</v>
      </c>
      <c r="BL1561" s="17" t="s">
        <v>358</v>
      </c>
      <c r="BM1561" s="203" t="s">
        <v>10380</v>
      </c>
    </row>
    <row r="1562" spans="1:65" s="2" customFormat="1" ht="11.25">
      <c r="A1562" s="34"/>
      <c r="B1562" s="35"/>
      <c r="C1562" s="36"/>
      <c r="D1562" s="205" t="s">
        <v>281</v>
      </c>
      <c r="E1562" s="36"/>
      <c r="F1562" s="206" t="s">
        <v>10381</v>
      </c>
      <c r="G1562" s="36"/>
      <c r="H1562" s="36"/>
      <c r="I1562" s="207"/>
      <c r="J1562" s="36"/>
      <c r="K1562" s="36"/>
      <c r="L1562" s="39"/>
      <c r="M1562" s="208"/>
      <c r="N1562" s="209"/>
      <c r="O1562" s="71"/>
      <c r="P1562" s="71"/>
      <c r="Q1562" s="71"/>
      <c r="R1562" s="71"/>
      <c r="S1562" s="71"/>
      <c r="T1562" s="72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T1562" s="17" t="s">
        <v>281</v>
      </c>
      <c r="AU1562" s="17" t="s">
        <v>84</v>
      </c>
    </row>
    <row r="1563" spans="1:65" s="2" customFormat="1" ht="24.2" customHeight="1">
      <c r="A1563" s="34"/>
      <c r="B1563" s="35"/>
      <c r="C1563" s="232" t="s">
        <v>5165</v>
      </c>
      <c r="D1563" s="232" t="s">
        <v>394</v>
      </c>
      <c r="E1563" s="233" t="s">
        <v>10382</v>
      </c>
      <c r="F1563" s="234" t="s">
        <v>10383</v>
      </c>
      <c r="G1563" s="235" t="s">
        <v>5242</v>
      </c>
      <c r="H1563" s="236">
        <v>1</v>
      </c>
      <c r="I1563" s="237"/>
      <c r="J1563" s="238">
        <f>ROUND(I1563*H1563,2)</f>
        <v>0</v>
      </c>
      <c r="K1563" s="234" t="s">
        <v>1</v>
      </c>
      <c r="L1563" s="239"/>
      <c r="M1563" s="240" t="s">
        <v>1</v>
      </c>
      <c r="N1563" s="241" t="s">
        <v>41</v>
      </c>
      <c r="O1563" s="71"/>
      <c r="P1563" s="201">
        <f>O1563*H1563</f>
        <v>0</v>
      </c>
      <c r="Q1563" s="201">
        <v>0</v>
      </c>
      <c r="R1563" s="201">
        <f>Q1563*H1563</f>
        <v>0</v>
      </c>
      <c r="S1563" s="201">
        <v>0</v>
      </c>
      <c r="T1563" s="202">
        <f>S1563*H1563</f>
        <v>0</v>
      </c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R1563" s="203" t="s">
        <v>1541</v>
      </c>
      <c r="AT1563" s="203" t="s">
        <v>394</v>
      </c>
      <c r="AU1563" s="203" t="s">
        <v>84</v>
      </c>
      <c r="AY1563" s="17" t="s">
        <v>272</v>
      </c>
      <c r="BE1563" s="204">
        <f>IF(N1563="základní",J1563,0)</f>
        <v>0</v>
      </c>
      <c r="BF1563" s="204">
        <f>IF(N1563="snížená",J1563,0)</f>
        <v>0</v>
      </c>
      <c r="BG1563" s="204">
        <f>IF(N1563="zákl. přenesená",J1563,0)</f>
        <v>0</v>
      </c>
      <c r="BH1563" s="204">
        <f>IF(N1563="sníž. přenesená",J1563,0)</f>
        <v>0</v>
      </c>
      <c r="BI1563" s="204">
        <f>IF(N1563="nulová",J1563,0)</f>
        <v>0</v>
      </c>
      <c r="BJ1563" s="17" t="s">
        <v>16</v>
      </c>
      <c r="BK1563" s="204">
        <f>ROUND(I1563*H1563,2)</f>
        <v>0</v>
      </c>
      <c r="BL1563" s="17" t="s">
        <v>1541</v>
      </c>
      <c r="BM1563" s="203" t="s">
        <v>10384</v>
      </c>
    </row>
    <row r="1564" spans="1:65" s="14" customFormat="1" ht="11.25">
      <c r="B1564" s="221"/>
      <c r="C1564" s="222"/>
      <c r="D1564" s="212" t="s">
        <v>283</v>
      </c>
      <c r="E1564" s="223" t="s">
        <v>1</v>
      </c>
      <c r="F1564" s="224" t="s">
        <v>10385</v>
      </c>
      <c r="G1564" s="222"/>
      <c r="H1564" s="225">
        <v>1</v>
      </c>
      <c r="I1564" s="226"/>
      <c r="J1564" s="222"/>
      <c r="K1564" s="222"/>
      <c r="L1564" s="227"/>
      <c r="M1564" s="228"/>
      <c r="N1564" s="229"/>
      <c r="O1564" s="229"/>
      <c r="P1564" s="229"/>
      <c r="Q1564" s="229"/>
      <c r="R1564" s="229"/>
      <c r="S1564" s="229"/>
      <c r="T1564" s="230"/>
      <c r="AT1564" s="231" t="s">
        <v>283</v>
      </c>
      <c r="AU1564" s="231" t="s">
        <v>84</v>
      </c>
      <c r="AV1564" s="14" t="s">
        <v>84</v>
      </c>
      <c r="AW1564" s="14" t="s">
        <v>32</v>
      </c>
      <c r="AX1564" s="14" t="s">
        <v>76</v>
      </c>
      <c r="AY1564" s="231" t="s">
        <v>272</v>
      </c>
    </row>
    <row r="1565" spans="1:65" s="2" customFormat="1" ht="24.2" customHeight="1">
      <c r="A1565" s="34"/>
      <c r="B1565" s="35"/>
      <c r="C1565" s="192" t="s">
        <v>5176</v>
      </c>
      <c r="D1565" s="192" t="s">
        <v>274</v>
      </c>
      <c r="E1565" s="193" t="s">
        <v>10331</v>
      </c>
      <c r="F1565" s="194" t="s">
        <v>10332</v>
      </c>
      <c r="G1565" s="195" t="s">
        <v>952</v>
      </c>
      <c r="H1565" s="196">
        <v>11</v>
      </c>
      <c r="I1565" s="197"/>
      <c r="J1565" s="198">
        <f>ROUND(I1565*H1565,2)</f>
        <v>0</v>
      </c>
      <c r="K1565" s="194" t="s">
        <v>278</v>
      </c>
      <c r="L1565" s="39"/>
      <c r="M1565" s="199" t="s">
        <v>1</v>
      </c>
      <c r="N1565" s="200" t="s">
        <v>41</v>
      </c>
      <c r="O1565" s="71"/>
      <c r="P1565" s="201">
        <f>O1565*H1565</f>
        <v>0</v>
      </c>
      <c r="Q1565" s="201">
        <v>0</v>
      </c>
      <c r="R1565" s="201">
        <f>Q1565*H1565</f>
        <v>0</v>
      </c>
      <c r="S1565" s="201">
        <v>0</v>
      </c>
      <c r="T1565" s="202">
        <f>S1565*H1565</f>
        <v>0</v>
      </c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R1565" s="203" t="s">
        <v>358</v>
      </c>
      <c r="AT1565" s="203" t="s">
        <v>274</v>
      </c>
      <c r="AU1565" s="203" t="s">
        <v>84</v>
      </c>
      <c r="AY1565" s="17" t="s">
        <v>272</v>
      </c>
      <c r="BE1565" s="204">
        <f>IF(N1565="základní",J1565,0)</f>
        <v>0</v>
      </c>
      <c r="BF1565" s="204">
        <f>IF(N1565="snížená",J1565,0)</f>
        <v>0</v>
      </c>
      <c r="BG1565" s="204">
        <f>IF(N1565="zákl. přenesená",J1565,0)</f>
        <v>0</v>
      </c>
      <c r="BH1565" s="204">
        <f>IF(N1565="sníž. přenesená",J1565,0)</f>
        <v>0</v>
      </c>
      <c r="BI1565" s="204">
        <f>IF(N1565="nulová",J1565,0)</f>
        <v>0</v>
      </c>
      <c r="BJ1565" s="17" t="s">
        <v>16</v>
      </c>
      <c r="BK1565" s="204">
        <f>ROUND(I1565*H1565,2)</f>
        <v>0</v>
      </c>
      <c r="BL1565" s="17" t="s">
        <v>358</v>
      </c>
      <c r="BM1565" s="203" t="s">
        <v>10386</v>
      </c>
    </row>
    <row r="1566" spans="1:65" s="2" customFormat="1" ht="11.25">
      <c r="A1566" s="34"/>
      <c r="B1566" s="35"/>
      <c r="C1566" s="36"/>
      <c r="D1566" s="205" t="s">
        <v>281</v>
      </c>
      <c r="E1566" s="36"/>
      <c r="F1566" s="206" t="s">
        <v>10334</v>
      </c>
      <c r="G1566" s="36"/>
      <c r="H1566" s="36"/>
      <c r="I1566" s="207"/>
      <c r="J1566" s="36"/>
      <c r="K1566" s="36"/>
      <c r="L1566" s="39"/>
      <c r="M1566" s="208"/>
      <c r="N1566" s="209"/>
      <c r="O1566" s="71"/>
      <c r="P1566" s="71"/>
      <c r="Q1566" s="71"/>
      <c r="R1566" s="71"/>
      <c r="S1566" s="71"/>
      <c r="T1566" s="72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T1566" s="17" t="s">
        <v>281</v>
      </c>
      <c r="AU1566" s="17" t="s">
        <v>84</v>
      </c>
    </row>
    <row r="1567" spans="1:65" s="2" customFormat="1" ht="24.2" customHeight="1">
      <c r="A1567" s="34"/>
      <c r="B1567" s="35"/>
      <c r="C1567" s="232" t="s">
        <v>5184</v>
      </c>
      <c r="D1567" s="232" t="s">
        <v>394</v>
      </c>
      <c r="E1567" s="233" t="s">
        <v>10387</v>
      </c>
      <c r="F1567" s="234" t="s">
        <v>10388</v>
      </c>
      <c r="G1567" s="235" t="s">
        <v>5242</v>
      </c>
      <c r="H1567" s="236">
        <v>10</v>
      </c>
      <c r="I1567" s="237"/>
      <c r="J1567" s="238">
        <f>ROUND(I1567*H1567,2)</f>
        <v>0</v>
      </c>
      <c r="K1567" s="234" t="s">
        <v>1</v>
      </c>
      <c r="L1567" s="239"/>
      <c r="M1567" s="240" t="s">
        <v>1</v>
      </c>
      <c r="N1567" s="241" t="s">
        <v>41</v>
      </c>
      <c r="O1567" s="71"/>
      <c r="P1567" s="201">
        <f>O1567*H1567</f>
        <v>0</v>
      </c>
      <c r="Q1567" s="201">
        <v>0</v>
      </c>
      <c r="R1567" s="201">
        <f>Q1567*H1567</f>
        <v>0</v>
      </c>
      <c r="S1567" s="201">
        <v>0</v>
      </c>
      <c r="T1567" s="202">
        <f>S1567*H1567</f>
        <v>0</v>
      </c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R1567" s="203" t="s">
        <v>1541</v>
      </c>
      <c r="AT1567" s="203" t="s">
        <v>394</v>
      </c>
      <c r="AU1567" s="203" t="s">
        <v>84</v>
      </c>
      <c r="AY1567" s="17" t="s">
        <v>272</v>
      </c>
      <c r="BE1567" s="204">
        <f>IF(N1567="základní",J1567,0)</f>
        <v>0</v>
      </c>
      <c r="BF1567" s="204">
        <f>IF(N1567="snížená",J1567,0)</f>
        <v>0</v>
      </c>
      <c r="BG1567" s="204">
        <f>IF(N1567="zákl. přenesená",J1567,0)</f>
        <v>0</v>
      </c>
      <c r="BH1567" s="204">
        <f>IF(N1567="sníž. přenesená",J1567,0)</f>
        <v>0</v>
      </c>
      <c r="BI1567" s="204">
        <f>IF(N1567="nulová",J1567,0)</f>
        <v>0</v>
      </c>
      <c r="BJ1567" s="17" t="s">
        <v>16</v>
      </c>
      <c r="BK1567" s="204">
        <f>ROUND(I1567*H1567,2)</f>
        <v>0</v>
      </c>
      <c r="BL1567" s="17" t="s">
        <v>1541</v>
      </c>
      <c r="BM1567" s="203" t="s">
        <v>10389</v>
      </c>
    </row>
    <row r="1568" spans="1:65" s="14" customFormat="1" ht="11.25">
      <c r="B1568" s="221"/>
      <c r="C1568" s="222"/>
      <c r="D1568" s="212" t="s">
        <v>283</v>
      </c>
      <c r="E1568" s="223" t="s">
        <v>1</v>
      </c>
      <c r="F1568" s="224" t="s">
        <v>10390</v>
      </c>
      <c r="G1568" s="222"/>
      <c r="H1568" s="225">
        <v>10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84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2" customFormat="1" ht="24.2" customHeight="1">
      <c r="A1569" s="34"/>
      <c r="B1569" s="35"/>
      <c r="C1569" s="232" t="s">
        <v>5191</v>
      </c>
      <c r="D1569" s="232" t="s">
        <v>394</v>
      </c>
      <c r="E1569" s="233" t="s">
        <v>10391</v>
      </c>
      <c r="F1569" s="234" t="s">
        <v>10392</v>
      </c>
      <c r="G1569" s="235" t="s">
        <v>5242</v>
      </c>
      <c r="H1569" s="236">
        <v>1</v>
      </c>
      <c r="I1569" s="237"/>
      <c r="J1569" s="238">
        <f>ROUND(I1569*H1569,2)</f>
        <v>0</v>
      </c>
      <c r="K1569" s="234" t="s">
        <v>1</v>
      </c>
      <c r="L1569" s="239"/>
      <c r="M1569" s="240" t="s">
        <v>1</v>
      </c>
      <c r="N1569" s="241" t="s">
        <v>41</v>
      </c>
      <c r="O1569" s="71"/>
      <c r="P1569" s="201">
        <f>O1569*H1569</f>
        <v>0</v>
      </c>
      <c r="Q1569" s="201">
        <v>0</v>
      </c>
      <c r="R1569" s="201">
        <f>Q1569*H1569</f>
        <v>0</v>
      </c>
      <c r="S1569" s="201">
        <v>0</v>
      </c>
      <c r="T1569" s="202">
        <f>S1569*H1569</f>
        <v>0</v>
      </c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  <c r="AR1569" s="203" t="s">
        <v>1541</v>
      </c>
      <c r="AT1569" s="203" t="s">
        <v>394</v>
      </c>
      <c r="AU1569" s="203" t="s">
        <v>84</v>
      </c>
      <c r="AY1569" s="17" t="s">
        <v>272</v>
      </c>
      <c r="BE1569" s="204">
        <f>IF(N1569="základní",J1569,0)</f>
        <v>0</v>
      </c>
      <c r="BF1569" s="204">
        <f>IF(N1569="snížená",J1569,0)</f>
        <v>0</v>
      </c>
      <c r="BG1569" s="204">
        <f>IF(N1569="zákl. přenesená",J1569,0)</f>
        <v>0</v>
      </c>
      <c r="BH1569" s="204">
        <f>IF(N1569="sníž. přenesená",J1569,0)</f>
        <v>0</v>
      </c>
      <c r="BI1569" s="204">
        <f>IF(N1569="nulová",J1569,0)</f>
        <v>0</v>
      </c>
      <c r="BJ1569" s="17" t="s">
        <v>16</v>
      </c>
      <c r="BK1569" s="204">
        <f>ROUND(I1569*H1569,2)</f>
        <v>0</v>
      </c>
      <c r="BL1569" s="17" t="s">
        <v>1541</v>
      </c>
      <c r="BM1569" s="203" t="s">
        <v>10393</v>
      </c>
    </row>
    <row r="1570" spans="1:65" s="14" customFormat="1" ht="11.25">
      <c r="B1570" s="221"/>
      <c r="C1570" s="222"/>
      <c r="D1570" s="212" t="s">
        <v>283</v>
      </c>
      <c r="E1570" s="223" t="s">
        <v>1</v>
      </c>
      <c r="F1570" s="224" t="s">
        <v>10341</v>
      </c>
      <c r="G1570" s="222"/>
      <c r="H1570" s="225">
        <v>1</v>
      </c>
      <c r="I1570" s="226"/>
      <c r="J1570" s="222"/>
      <c r="K1570" s="222"/>
      <c r="L1570" s="227"/>
      <c r="M1570" s="228"/>
      <c r="N1570" s="229"/>
      <c r="O1570" s="229"/>
      <c r="P1570" s="229"/>
      <c r="Q1570" s="229"/>
      <c r="R1570" s="229"/>
      <c r="S1570" s="229"/>
      <c r="T1570" s="230"/>
      <c r="AT1570" s="231" t="s">
        <v>283</v>
      </c>
      <c r="AU1570" s="231" t="s">
        <v>84</v>
      </c>
      <c r="AV1570" s="14" t="s">
        <v>84</v>
      </c>
      <c r="AW1570" s="14" t="s">
        <v>32</v>
      </c>
      <c r="AX1570" s="14" t="s">
        <v>76</v>
      </c>
      <c r="AY1570" s="231" t="s">
        <v>272</v>
      </c>
    </row>
    <row r="1571" spans="1:65" s="2" customFormat="1" ht="37.9" customHeight="1">
      <c r="A1571" s="34"/>
      <c r="B1571" s="35"/>
      <c r="C1571" s="192" t="s">
        <v>5198</v>
      </c>
      <c r="D1571" s="192" t="s">
        <v>274</v>
      </c>
      <c r="E1571" s="193" t="s">
        <v>10394</v>
      </c>
      <c r="F1571" s="194" t="s">
        <v>10395</v>
      </c>
      <c r="G1571" s="195" t="s">
        <v>952</v>
      </c>
      <c r="H1571" s="196">
        <v>68</v>
      </c>
      <c r="I1571" s="197"/>
      <c r="J1571" s="198">
        <f>ROUND(I1571*H1571,2)</f>
        <v>0</v>
      </c>
      <c r="K1571" s="194" t="s">
        <v>278</v>
      </c>
      <c r="L1571" s="39"/>
      <c r="M1571" s="199" t="s">
        <v>1</v>
      </c>
      <c r="N1571" s="200" t="s">
        <v>41</v>
      </c>
      <c r="O1571" s="71"/>
      <c r="P1571" s="201">
        <f>O1571*H1571</f>
        <v>0</v>
      </c>
      <c r="Q1571" s="201">
        <v>0</v>
      </c>
      <c r="R1571" s="201">
        <f>Q1571*H1571</f>
        <v>0</v>
      </c>
      <c r="S1571" s="201">
        <v>0</v>
      </c>
      <c r="T1571" s="202">
        <f>S1571*H1571</f>
        <v>0</v>
      </c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R1571" s="203" t="s">
        <v>358</v>
      </c>
      <c r="AT1571" s="203" t="s">
        <v>274</v>
      </c>
      <c r="AU1571" s="203" t="s">
        <v>84</v>
      </c>
      <c r="AY1571" s="17" t="s">
        <v>272</v>
      </c>
      <c r="BE1571" s="204">
        <f>IF(N1571="základní",J1571,0)</f>
        <v>0</v>
      </c>
      <c r="BF1571" s="204">
        <f>IF(N1571="snížená",J1571,0)</f>
        <v>0</v>
      </c>
      <c r="BG1571" s="204">
        <f>IF(N1571="zákl. přenesená",J1571,0)</f>
        <v>0</v>
      </c>
      <c r="BH1571" s="204">
        <f>IF(N1571="sníž. přenesená",J1571,0)</f>
        <v>0</v>
      </c>
      <c r="BI1571" s="204">
        <f>IF(N1571="nulová",J1571,0)</f>
        <v>0</v>
      </c>
      <c r="BJ1571" s="17" t="s">
        <v>16</v>
      </c>
      <c r="BK1571" s="204">
        <f>ROUND(I1571*H1571,2)</f>
        <v>0</v>
      </c>
      <c r="BL1571" s="17" t="s">
        <v>358</v>
      </c>
      <c r="BM1571" s="203" t="s">
        <v>10396</v>
      </c>
    </row>
    <row r="1572" spans="1:65" s="2" customFormat="1" ht="11.25">
      <c r="A1572" s="34"/>
      <c r="B1572" s="35"/>
      <c r="C1572" s="36"/>
      <c r="D1572" s="205" t="s">
        <v>281</v>
      </c>
      <c r="E1572" s="36"/>
      <c r="F1572" s="206" t="s">
        <v>10397</v>
      </c>
      <c r="G1572" s="36"/>
      <c r="H1572" s="36"/>
      <c r="I1572" s="207"/>
      <c r="J1572" s="36"/>
      <c r="K1572" s="36"/>
      <c r="L1572" s="39"/>
      <c r="M1572" s="208"/>
      <c r="N1572" s="209"/>
      <c r="O1572" s="71"/>
      <c r="P1572" s="71"/>
      <c r="Q1572" s="71"/>
      <c r="R1572" s="71"/>
      <c r="S1572" s="71"/>
      <c r="T1572" s="72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  <c r="AT1572" s="17" t="s">
        <v>281</v>
      </c>
      <c r="AU1572" s="17" t="s">
        <v>84</v>
      </c>
    </row>
    <row r="1573" spans="1:65" s="2" customFormat="1" ht="24.2" customHeight="1">
      <c r="A1573" s="34"/>
      <c r="B1573" s="35"/>
      <c r="C1573" s="232" t="s">
        <v>5209</v>
      </c>
      <c r="D1573" s="232" t="s">
        <v>394</v>
      </c>
      <c r="E1573" s="233" t="s">
        <v>10398</v>
      </c>
      <c r="F1573" s="234" t="s">
        <v>10399</v>
      </c>
      <c r="G1573" s="235" t="s">
        <v>5242</v>
      </c>
      <c r="H1573" s="236">
        <v>68</v>
      </c>
      <c r="I1573" s="237"/>
      <c r="J1573" s="238">
        <f>ROUND(I1573*H1573,2)</f>
        <v>0</v>
      </c>
      <c r="K1573" s="234" t="s">
        <v>1</v>
      </c>
      <c r="L1573" s="239"/>
      <c r="M1573" s="240" t="s">
        <v>1</v>
      </c>
      <c r="N1573" s="241" t="s">
        <v>41</v>
      </c>
      <c r="O1573" s="71"/>
      <c r="P1573" s="201">
        <f>O1573*H1573</f>
        <v>0</v>
      </c>
      <c r="Q1573" s="201">
        <v>0</v>
      </c>
      <c r="R1573" s="201">
        <f>Q1573*H1573</f>
        <v>0</v>
      </c>
      <c r="S1573" s="201">
        <v>0</v>
      </c>
      <c r="T1573" s="202">
        <f>S1573*H1573</f>
        <v>0</v>
      </c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R1573" s="203" t="s">
        <v>1541</v>
      </c>
      <c r="AT1573" s="203" t="s">
        <v>394</v>
      </c>
      <c r="AU1573" s="203" t="s">
        <v>84</v>
      </c>
      <c r="AY1573" s="17" t="s">
        <v>272</v>
      </c>
      <c r="BE1573" s="204">
        <f>IF(N1573="základní",J1573,0)</f>
        <v>0</v>
      </c>
      <c r="BF1573" s="204">
        <f>IF(N1573="snížená",J1573,0)</f>
        <v>0</v>
      </c>
      <c r="BG1573" s="204">
        <f>IF(N1573="zákl. přenesená",J1573,0)</f>
        <v>0</v>
      </c>
      <c r="BH1573" s="204">
        <f>IF(N1573="sníž. přenesená",J1573,0)</f>
        <v>0</v>
      </c>
      <c r="BI1573" s="204">
        <f>IF(N1573="nulová",J1573,0)</f>
        <v>0</v>
      </c>
      <c r="BJ1573" s="17" t="s">
        <v>16</v>
      </c>
      <c r="BK1573" s="204">
        <f>ROUND(I1573*H1573,2)</f>
        <v>0</v>
      </c>
      <c r="BL1573" s="17" t="s">
        <v>1541</v>
      </c>
      <c r="BM1573" s="203" t="s">
        <v>10400</v>
      </c>
    </row>
    <row r="1574" spans="1:65" s="14" customFormat="1" ht="11.25">
      <c r="B1574" s="221"/>
      <c r="C1574" s="222"/>
      <c r="D1574" s="212" t="s">
        <v>283</v>
      </c>
      <c r="E1574" s="223" t="s">
        <v>1</v>
      </c>
      <c r="F1574" s="224" t="s">
        <v>10401</v>
      </c>
      <c r="G1574" s="222"/>
      <c r="H1574" s="225">
        <v>65</v>
      </c>
      <c r="I1574" s="226"/>
      <c r="J1574" s="222"/>
      <c r="K1574" s="222"/>
      <c r="L1574" s="227"/>
      <c r="M1574" s="228"/>
      <c r="N1574" s="229"/>
      <c r="O1574" s="229"/>
      <c r="P1574" s="229"/>
      <c r="Q1574" s="229"/>
      <c r="R1574" s="229"/>
      <c r="S1574" s="229"/>
      <c r="T1574" s="230"/>
      <c r="AT1574" s="231" t="s">
        <v>283</v>
      </c>
      <c r="AU1574" s="231" t="s">
        <v>84</v>
      </c>
      <c r="AV1574" s="14" t="s">
        <v>84</v>
      </c>
      <c r="AW1574" s="14" t="s">
        <v>32</v>
      </c>
      <c r="AX1574" s="14" t="s">
        <v>76</v>
      </c>
      <c r="AY1574" s="231" t="s">
        <v>272</v>
      </c>
    </row>
    <row r="1575" spans="1:65" s="14" customFormat="1" ht="11.25">
      <c r="B1575" s="221"/>
      <c r="C1575" s="222"/>
      <c r="D1575" s="212" t="s">
        <v>283</v>
      </c>
      <c r="E1575" s="223" t="s">
        <v>1</v>
      </c>
      <c r="F1575" s="224" t="s">
        <v>10402</v>
      </c>
      <c r="G1575" s="222"/>
      <c r="H1575" s="225">
        <v>3</v>
      </c>
      <c r="I1575" s="226"/>
      <c r="J1575" s="222"/>
      <c r="K1575" s="222"/>
      <c r="L1575" s="227"/>
      <c r="M1575" s="228"/>
      <c r="N1575" s="229"/>
      <c r="O1575" s="229"/>
      <c r="P1575" s="229"/>
      <c r="Q1575" s="229"/>
      <c r="R1575" s="229"/>
      <c r="S1575" s="229"/>
      <c r="T1575" s="230"/>
      <c r="AT1575" s="231" t="s">
        <v>283</v>
      </c>
      <c r="AU1575" s="231" t="s">
        <v>84</v>
      </c>
      <c r="AV1575" s="14" t="s">
        <v>84</v>
      </c>
      <c r="AW1575" s="14" t="s">
        <v>32</v>
      </c>
      <c r="AX1575" s="14" t="s">
        <v>76</v>
      </c>
      <c r="AY1575" s="231" t="s">
        <v>272</v>
      </c>
    </row>
    <row r="1576" spans="1:65" s="2" customFormat="1" ht="24.2" customHeight="1">
      <c r="A1576" s="34"/>
      <c r="B1576" s="35"/>
      <c r="C1576" s="192" t="s">
        <v>5216</v>
      </c>
      <c r="D1576" s="192" t="s">
        <v>274</v>
      </c>
      <c r="E1576" s="193" t="s">
        <v>10353</v>
      </c>
      <c r="F1576" s="194" t="s">
        <v>10354</v>
      </c>
      <c r="G1576" s="195" t="s">
        <v>952</v>
      </c>
      <c r="H1576" s="196">
        <v>11</v>
      </c>
      <c r="I1576" s="197"/>
      <c r="J1576" s="198">
        <f>ROUND(I1576*H1576,2)</f>
        <v>0</v>
      </c>
      <c r="K1576" s="194" t="s">
        <v>278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0</v>
      </c>
      <c r="R1576" s="201">
        <f>Q1576*H1576</f>
        <v>0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358</v>
      </c>
      <c r="AT1576" s="203" t="s">
        <v>274</v>
      </c>
      <c r="AU1576" s="203" t="s">
        <v>84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358</v>
      </c>
      <c r="BM1576" s="203" t="s">
        <v>10403</v>
      </c>
    </row>
    <row r="1577" spans="1:65" s="2" customFormat="1" ht="11.25">
      <c r="A1577" s="34"/>
      <c r="B1577" s="35"/>
      <c r="C1577" s="36"/>
      <c r="D1577" s="205" t="s">
        <v>281</v>
      </c>
      <c r="E1577" s="36"/>
      <c r="F1577" s="206" t="s">
        <v>10356</v>
      </c>
      <c r="G1577" s="36"/>
      <c r="H1577" s="36"/>
      <c r="I1577" s="207"/>
      <c r="J1577" s="36"/>
      <c r="K1577" s="36"/>
      <c r="L1577" s="39"/>
      <c r="M1577" s="208"/>
      <c r="N1577" s="209"/>
      <c r="O1577" s="71"/>
      <c r="P1577" s="71"/>
      <c r="Q1577" s="71"/>
      <c r="R1577" s="71"/>
      <c r="S1577" s="71"/>
      <c r="T1577" s="72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T1577" s="17" t="s">
        <v>281</v>
      </c>
      <c r="AU1577" s="17" t="s">
        <v>84</v>
      </c>
    </row>
    <row r="1578" spans="1:65" s="2" customFormat="1" ht="24.2" customHeight="1">
      <c r="A1578" s="34"/>
      <c r="B1578" s="35"/>
      <c r="C1578" s="232" t="s">
        <v>5221</v>
      </c>
      <c r="D1578" s="232" t="s">
        <v>394</v>
      </c>
      <c r="E1578" s="233" t="s">
        <v>10404</v>
      </c>
      <c r="F1578" s="234" t="s">
        <v>10405</v>
      </c>
      <c r="G1578" s="235" t="s">
        <v>5242</v>
      </c>
      <c r="H1578" s="236">
        <v>11</v>
      </c>
      <c r="I1578" s="237"/>
      <c r="J1578" s="238">
        <f>ROUND(I1578*H1578,2)</f>
        <v>0</v>
      </c>
      <c r="K1578" s="234" t="s">
        <v>1</v>
      </c>
      <c r="L1578" s="239"/>
      <c r="M1578" s="240" t="s">
        <v>1</v>
      </c>
      <c r="N1578" s="241" t="s">
        <v>41</v>
      </c>
      <c r="O1578" s="71"/>
      <c r="P1578" s="201">
        <f>O1578*H1578</f>
        <v>0</v>
      </c>
      <c r="Q1578" s="201">
        <v>0</v>
      </c>
      <c r="R1578" s="201">
        <f>Q1578*H1578</f>
        <v>0</v>
      </c>
      <c r="S1578" s="201">
        <v>0</v>
      </c>
      <c r="T1578" s="202">
        <f>S1578*H1578</f>
        <v>0</v>
      </c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R1578" s="203" t="s">
        <v>1541</v>
      </c>
      <c r="AT1578" s="203" t="s">
        <v>394</v>
      </c>
      <c r="AU1578" s="203" t="s">
        <v>84</v>
      </c>
      <c r="AY1578" s="17" t="s">
        <v>272</v>
      </c>
      <c r="BE1578" s="204">
        <f>IF(N1578="základní",J1578,0)</f>
        <v>0</v>
      </c>
      <c r="BF1578" s="204">
        <f>IF(N1578="snížená",J1578,0)</f>
        <v>0</v>
      </c>
      <c r="BG1578" s="204">
        <f>IF(N1578="zákl. přenesená",J1578,0)</f>
        <v>0</v>
      </c>
      <c r="BH1578" s="204">
        <f>IF(N1578="sníž. přenesená",J1578,0)</f>
        <v>0</v>
      </c>
      <c r="BI1578" s="204">
        <f>IF(N1578="nulová",J1578,0)</f>
        <v>0</v>
      </c>
      <c r="BJ1578" s="17" t="s">
        <v>16</v>
      </c>
      <c r="BK1578" s="204">
        <f>ROUND(I1578*H1578,2)</f>
        <v>0</v>
      </c>
      <c r="BL1578" s="17" t="s">
        <v>1541</v>
      </c>
      <c r="BM1578" s="203" t="s">
        <v>10406</v>
      </c>
    </row>
    <row r="1579" spans="1:65" s="14" customFormat="1" ht="11.25">
      <c r="B1579" s="221"/>
      <c r="C1579" s="222"/>
      <c r="D1579" s="212" t="s">
        <v>283</v>
      </c>
      <c r="E1579" s="223" t="s">
        <v>1</v>
      </c>
      <c r="F1579" s="224" t="s">
        <v>10407</v>
      </c>
      <c r="G1579" s="222"/>
      <c r="H1579" s="225">
        <v>11</v>
      </c>
      <c r="I1579" s="226"/>
      <c r="J1579" s="222"/>
      <c r="K1579" s="222"/>
      <c r="L1579" s="227"/>
      <c r="M1579" s="228"/>
      <c r="N1579" s="229"/>
      <c r="O1579" s="229"/>
      <c r="P1579" s="229"/>
      <c r="Q1579" s="229"/>
      <c r="R1579" s="229"/>
      <c r="S1579" s="229"/>
      <c r="T1579" s="230"/>
      <c r="AT1579" s="231" t="s">
        <v>283</v>
      </c>
      <c r="AU1579" s="231" t="s">
        <v>84</v>
      </c>
      <c r="AV1579" s="14" t="s">
        <v>84</v>
      </c>
      <c r="AW1579" s="14" t="s">
        <v>32</v>
      </c>
      <c r="AX1579" s="14" t="s">
        <v>76</v>
      </c>
      <c r="AY1579" s="231" t="s">
        <v>272</v>
      </c>
    </row>
    <row r="1580" spans="1:65" s="2" customFormat="1" ht="24.2" customHeight="1">
      <c r="A1580" s="34"/>
      <c r="B1580" s="35"/>
      <c r="C1580" s="192" t="s">
        <v>5227</v>
      </c>
      <c r="D1580" s="192" t="s">
        <v>274</v>
      </c>
      <c r="E1580" s="193" t="s">
        <v>10408</v>
      </c>
      <c r="F1580" s="194" t="s">
        <v>10409</v>
      </c>
      <c r="G1580" s="195" t="s">
        <v>952</v>
      </c>
      <c r="H1580" s="196">
        <v>5</v>
      </c>
      <c r="I1580" s="197"/>
      <c r="J1580" s="198">
        <f>ROUND(I1580*H1580,2)</f>
        <v>0</v>
      </c>
      <c r="K1580" s="194" t="s">
        <v>278</v>
      </c>
      <c r="L1580" s="39"/>
      <c r="M1580" s="199" t="s">
        <v>1</v>
      </c>
      <c r="N1580" s="200" t="s">
        <v>41</v>
      </c>
      <c r="O1580" s="71"/>
      <c r="P1580" s="201">
        <f>O1580*H1580</f>
        <v>0</v>
      </c>
      <c r="Q1580" s="201">
        <v>0</v>
      </c>
      <c r="R1580" s="201">
        <f>Q1580*H1580</f>
        <v>0</v>
      </c>
      <c r="S1580" s="201">
        <v>0</v>
      </c>
      <c r="T1580" s="202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3" t="s">
        <v>358</v>
      </c>
      <c r="AT1580" s="203" t="s">
        <v>274</v>
      </c>
      <c r="AU1580" s="203" t="s">
        <v>84</v>
      </c>
      <c r="AY1580" s="17" t="s">
        <v>272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7" t="s">
        <v>16</v>
      </c>
      <c r="BK1580" s="204">
        <f>ROUND(I1580*H1580,2)</f>
        <v>0</v>
      </c>
      <c r="BL1580" s="17" t="s">
        <v>358</v>
      </c>
      <c r="BM1580" s="203" t="s">
        <v>10410</v>
      </c>
    </row>
    <row r="1581" spans="1:65" s="2" customFormat="1" ht="11.25">
      <c r="A1581" s="34"/>
      <c r="B1581" s="35"/>
      <c r="C1581" s="36"/>
      <c r="D1581" s="205" t="s">
        <v>281</v>
      </c>
      <c r="E1581" s="36"/>
      <c r="F1581" s="206" t="s">
        <v>10411</v>
      </c>
      <c r="G1581" s="36"/>
      <c r="H1581" s="36"/>
      <c r="I1581" s="207"/>
      <c r="J1581" s="36"/>
      <c r="K1581" s="36"/>
      <c r="L1581" s="39"/>
      <c r="M1581" s="208"/>
      <c r="N1581" s="209"/>
      <c r="O1581" s="71"/>
      <c r="P1581" s="71"/>
      <c r="Q1581" s="71"/>
      <c r="R1581" s="71"/>
      <c r="S1581" s="71"/>
      <c r="T1581" s="72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  <c r="AT1581" s="17" t="s">
        <v>281</v>
      </c>
      <c r="AU1581" s="17" t="s">
        <v>84</v>
      </c>
    </row>
    <row r="1582" spans="1:65" s="2" customFormat="1" ht="24.2" customHeight="1">
      <c r="A1582" s="34"/>
      <c r="B1582" s="35"/>
      <c r="C1582" s="232" t="s">
        <v>5239</v>
      </c>
      <c r="D1582" s="232" t="s">
        <v>394</v>
      </c>
      <c r="E1582" s="233" t="s">
        <v>10412</v>
      </c>
      <c r="F1582" s="234" t="s">
        <v>10413</v>
      </c>
      <c r="G1582" s="235" t="s">
        <v>5242</v>
      </c>
      <c r="H1582" s="236">
        <v>5</v>
      </c>
      <c r="I1582" s="237"/>
      <c r="J1582" s="238">
        <f>ROUND(I1582*H1582,2)</f>
        <v>0</v>
      </c>
      <c r="K1582" s="234" t="s">
        <v>1</v>
      </c>
      <c r="L1582" s="239"/>
      <c r="M1582" s="240" t="s">
        <v>1</v>
      </c>
      <c r="N1582" s="241" t="s">
        <v>41</v>
      </c>
      <c r="O1582" s="71"/>
      <c r="P1582" s="201">
        <f>O1582*H1582</f>
        <v>0</v>
      </c>
      <c r="Q1582" s="201">
        <v>0</v>
      </c>
      <c r="R1582" s="201">
        <f>Q1582*H1582</f>
        <v>0</v>
      </c>
      <c r="S1582" s="201">
        <v>0</v>
      </c>
      <c r="T1582" s="202">
        <f>S1582*H1582</f>
        <v>0</v>
      </c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R1582" s="203" t="s">
        <v>1541</v>
      </c>
      <c r="AT1582" s="203" t="s">
        <v>394</v>
      </c>
      <c r="AU1582" s="203" t="s">
        <v>84</v>
      </c>
      <c r="AY1582" s="17" t="s">
        <v>272</v>
      </c>
      <c r="BE1582" s="204">
        <f>IF(N1582="základní",J1582,0)</f>
        <v>0</v>
      </c>
      <c r="BF1582" s="204">
        <f>IF(N1582="snížená",J1582,0)</f>
        <v>0</v>
      </c>
      <c r="BG1582" s="204">
        <f>IF(N1582="zákl. přenesená",J1582,0)</f>
        <v>0</v>
      </c>
      <c r="BH1582" s="204">
        <f>IF(N1582="sníž. přenesená",J1582,0)</f>
        <v>0</v>
      </c>
      <c r="BI1582" s="204">
        <f>IF(N1582="nulová",J1582,0)</f>
        <v>0</v>
      </c>
      <c r="BJ1582" s="17" t="s">
        <v>16</v>
      </c>
      <c r="BK1582" s="204">
        <f>ROUND(I1582*H1582,2)</f>
        <v>0</v>
      </c>
      <c r="BL1582" s="17" t="s">
        <v>1541</v>
      </c>
      <c r="BM1582" s="203" t="s">
        <v>10414</v>
      </c>
    </row>
    <row r="1583" spans="1:65" s="14" customFormat="1" ht="11.25">
      <c r="B1583" s="221"/>
      <c r="C1583" s="222"/>
      <c r="D1583" s="212" t="s">
        <v>283</v>
      </c>
      <c r="E1583" s="223" t="s">
        <v>1</v>
      </c>
      <c r="F1583" s="224" t="s">
        <v>10415</v>
      </c>
      <c r="G1583" s="222"/>
      <c r="H1583" s="225">
        <v>5</v>
      </c>
      <c r="I1583" s="226"/>
      <c r="J1583" s="222"/>
      <c r="K1583" s="222"/>
      <c r="L1583" s="227"/>
      <c r="M1583" s="228"/>
      <c r="N1583" s="229"/>
      <c r="O1583" s="229"/>
      <c r="P1583" s="229"/>
      <c r="Q1583" s="229"/>
      <c r="R1583" s="229"/>
      <c r="S1583" s="229"/>
      <c r="T1583" s="230"/>
      <c r="AT1583" s="231" t="s">
        <v>283</v>
      </c>
      <c r="AU1583" s="231" t="s">
        <v>84</v>
      </c>
      <c r="AV1583" s="14" t="s">
        <v>84</v>
      </c>
      <c r="AW1583" s="14" t="s">
        <v>32</v>
      </c>
      <c r="AX1583" s="14" t="s">
        <v>76</v>
      </c>
      <c r="AY1583" s="231" t="s">
        <v>272</v>
      </c>
    </row>
    <row r="1584" spans="1:65" s="2" customFormat="1" ht="24.2" customHeight="1">
      <c r="A1584" s="34"/>
      <c r="B1584" s="35"/>
      <c r="C1584" s="192" t="s">
        <v>5248</v>
      </c>
      <c r="D1584" s="192" t="s">
        <v>274</v>
      </c>
      <c r="E1584" s="193" t="s">
        <v>10416</v>
      </c>
      <c r="F1584" s="194" t="s">
        <v>10417</v>
      </c>
      <c r="G1584" s="195" t="s">
        <v>952</v>
      </c>
      <c r="H1584" s="196">
        <v>915</v>
      </c>
      <c r="I1584" s="197"/>
      <c r="J1584" s="198">
        <f>ROUND(I1584*H1584,2)</f>
        <v>0</v>
      </c>
      <c r="K1584" s="194" t="s">
        <v>278</v>
      </c>
      <c r="L1584" s="39"/>
      <c r="M1584" s="199" t="s">
        <v>1</v>
      </c>
      <c r="N1584" s="200" t="s">
        <v>41</v>
      </c>
      <c r="O1584" s="71"/>
      <c r="P1584" s="201">
        <f>O1584*H1584</f>
        <v>0</v>
      </c>
      <c r="Q1584" s="201">
        <v>0</v>
      </c>
      <c r="R1584" s="201">
        <f>Q1584*H1584</f>
        <v>0</v>
      </c>
      <c r="S1584" s="201">
        <v>0</v>
      </c>
      <c r="T1584" s="202">
        <f>S1584*H1584</f>
        <v>0</v>
      </c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R1584" s="203" t="s">
        <v>358</v>
      </c>
      <c r="AT1584" s="203" t="s">
        <v>274</v>
      </c>
      <c r="AU1584" s="203" t="s">
        <v>84</v>
      </c>
      <c r="AY1584" s="17" t="s">
        <v>272</v>
      </c>
      <c r="BE1584" s="204">
        <f>IF(N1584="základní",J1584,0)</f>
        <v>0</v>
      </c>
      <c r="BF1584" s="204">
        <f>IF(N1584="snížená",J1584,0)</f>
        <v>0</v>
      </c>
      <c r="BG1584" s="204">
        <f>IF(N1584="zákl. přenesená",J1584,0)</f>
        <v>0</v>
      </c>
      <c r="BH1584" s="204">
        <f>IF(N1584="sníž. přenesená",J1584,0)</f>
        <v>0</v>
      </c>
      <c r="BI1584" s="204">
        <f>IF(N1584="nulová",J1584,0)</f>
        <v>0</v>
      </c>
      <c r="BJ1584" s="17" t="s">
        <v>16</v>
      </c>
      <c r="BK1584" s="204">
        <f>ROUND(I1584*H1584,2)</f>
        <v>0</v>
      </c>
      <c r="BL1584" s="17" t="s">
        <v>358</v>
      </c>
      <c r="BM1584" s="203" t="s">
        <v>10418</v>
      </c>
    </row>
    <row r="1585" spans="1:65" s="2" customFormat="1" ht="11.25">
      <c r="A1585" s="34"/>
      <c r="B1585" s="35"/>
      <c r="C1585" s="36"/>
      <c r="D1585" s="205" t="s">
        <v>281</v>
      </c>
      <c r="E1585" s="36"/>
      <c r="F1585" s="206" t="s">
        <v>10419</v>
      </c>
      <c r="G1585" s="36"/>
      <c r="H1585" s="36"/>
      <c r="I1585" s="207"/>
      <c r="J1585" s="36"/>
      <c r="K1585" s="36"/>
      <c r="L1585" s="39"/>
      <c r="M1585" s="208"/>
      <c r="N1585" s="209"/>
      <c r="O1585" s="71"/>
      <c r="P1585" s="71"/>
      <c r="Q1585" s="71"/>
      <c r="R1585" s="71"/>
      <c r="S1585" s="71"/>
      <c r="T1585" s="72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T1585" s="17" t="s">
        <v>281</v>
      </c>
      <c r="AU1585" s="17" t="s">
        <v>84</v>
      </c>
    </row>
    <row r="1586" spans="1:65" s="2" customFormat="1" ht="44.25" customHeight="1">
      <c r="A1586" s="34"/>
      <c r="B1586" s="35"/>
      <c r="C1586" s="232" t="s">
        <v>5255</v>
      </c>
      <c r="D1586" s="232" t="s">
        <v>394</v>
      </c>
      <c r="E1586" s="233" t="s">
        <v>10420</v>
      </c>
      <c r="F1586" s="234" t="s">
        <v>10421</v>
      </c>
      <c r="G1586" s="235" t="s">
        <v>5242</v>
      </c>
      <c r="H1586" s="236">
        <v>83</v>
      </c>
      <c r="I1586" s="237"/>
      <c r="J1586" s="238">
        <f>ROUND(I1586*H1586,2)</f>
        <v>0</v>
      </c>
      <c r="K1586" s="234" t="s">
        <v>1</v>
      </c>
      <c r="L1586" s="239"/>
      <c r="M1586" s="240" t="s">
        <v>1</v>
      </c>
      <c r="N1586" s="241" t="s">
        <v>41</v>
      </c>
      <c r="O1586" s="71"/>
      <c r="P1586" s="201">
        <f>O1586*H1586</f>
        <v>0</v>
      </c>
      <c r="Q1586" s="201">
        <v>0</v>
      </c>
      <c r="R1586" s="201">
        <f>Q1586*H1586</f>
        <v>0</v>
      </c>
      <c r="S1586" s="201">
        <v>0</v>
      </c>
      <c r="T1586" s="202">
        <f>S1586*H1586</f>
        <v>0</v>
      </c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R1586" s="203" t="s">
        <v>1541</v>
      </c>
      <c r="AT1586" s="203" t="s">
        <v>394</v>
      </c>
      <c r="AU1586" s="203" t="s">
        <v>84</v>
      </c>
      <c r="AY1586" s="17" t="s">
        <v>272</v>
      </c>
      <c r="BE1586" s="204">
        <f>IF(N1586="základní",J1586,0)</f>
        <v>0</v>
      </c>
      <c r="BF1586" s="204">
        <f>IF(N1586="snížená",J1586,0)</f>
        <v>0</v>
      </c>
      <c r="BG1586" s="204">
        <f>IF(N1586="zákl. přenesená",J1586,0)</f>
        <v>0</v>
      </c>
      <c r="BH1586" s="204">
        <f>IF(N1586="sníž. přenesená",J1586,0)</f>
        <v>0</v>
      </c>
      <c r="BI1586" s="204">
        <f>IF(N1586="nulová",J1586,0)</f>
        <v>0</v>
      </c>
      <c r="BJ1586" s="17" t="s">
        <v>16</v>
      </c>
      <c r="BK1586" s="204">
        <f>ROUND(I1586*H1586,2)</f>
        <v>0</v>
      </c>
      <c r="BL1586" s="17" t="s">
        <v>1541</v>
      </c>
      <c r="BM1586" s="203" t="s">
        <v>10422</v>
      </c>
    </row>
    <row r="1587" spans="1:65" s="13" customFormat="1" ht="11.25">
      <c r="B1587" s="210"/>
      <c r="C1587" s="211"/>
      <c r="D1587" s="212" t="s">
        <v>283</v>
      </c>
      <c r="E1587" s="213" t="s">
        <v>1</v>
      </c>
      <c r="F1587" s="214" t="s">
        <v>9846</v>
      </c>
      <c r="G1587" s="211"/>
      <c r="H1587" s="213" t="s">
        <v>1</v>
      </c>
      <c r="I1587" s="215"/>
      <c r="J1587" s="211"/>
      <c r="K1587" s="211"/>
      <c r="L1587" s="216"/>
      <c r="M1587" s="217"/>
      <c r="N1587" s="218"/>
      <c r="O1587" s="218"/>
      <c r="P1587" s="218"/>
      <c r="Q1587" s="218"/>
      <c r="R1587" s="218"/>
      <c r="S1587" s="218"/>
      <c r="T1587" s="219"/>
      <c r="AT1587" s="220" t="s">
        <v>283</v>
      </c>
      <c r="AU1587" s="220" t="s">
        <v>84</v>
      </c>
      <c r="AV1587" s="13" t="s">
        <v>16</v>
      </c>
      <c r="AW1587" s="13" t="s">
        <v>32</v>
      </c>
      <c r="AX1587" s="13" t="s">
        <v>76</v>
      </c>
      <c r="AY1587" s="220" t="s">
        <v>272</v>
      </c>
    </row>
    <row r="1588" spans="1:65" s="14" customFormat="1" ht="11.25">
      <c r="B1588" s="221"/>
      <c r="C1588" s="222"/>
      <c r="D1588" s="212" t="s">
        <v>283</v>
      </c>
      <c r="E1588" s="223" t="s">
        <v>1</v>
      </c>
      <c r="F1588" s="224" t="s">
        <v>10423</v>
      </c>
      <c r="G1588" s="222"/>
      <c r="H1588" s="225">
        <v>30</v>
      </c>
      <c r="I1588" s="226"/>
      <c r="J1588" s="222"/>
      <c r="K1588" s="222"/>
      <c r="L1588" s="227"/>
      <c r="M1588" s="228"/>
      <c r="N1588" s="229"/>
      <c r="O1588" s="229"/>
      <c r="P1588" s="229"/>
      <c r="Q1588" s="229"/>
      <c r="R1588" s="229"/>
      <c r="S1588" s="229"/>
      <c r="T1588" s="230"/>
      <c r="AT1588" s="231" t="s">
        <v>283</v>
      </c>
      <c r="AU1588" s="231" t="s">
        <v>84</v>
      </c>
      <c r="AV1588" s="14" t="s">
        <v>84</v>
      </c>
      <c r="AW1588" s="14" t="s">
        <v>32</v>
      </c>
      <c r="AX1588" s="14" t="s">
        <v>76</v>
      </c>
      <c r="AY1588" s="231" t="s">
        <v>272</v>
      </c>
    </row>
    <row r="1589" spans="1:65" s="14" customFormat="1" ht="11.25">
      <c r="B1589" s="221"/>
      <c r="C1589" s="222"/>
      <c r="D1589" s="212" t="s">
        <v>283</v>
      </c>
      <c r="E1589" s="223" t="s">
        <v>1</v>
      </c>
      <c r="F1589" s="224" t="s">
        <v>10424</v>
      </c>
      <c r="G1589" s="222"/>
      <c r="H1589" s="225">
        <v>24</v>
      </c>
      <c r="I1589" s="226"/>
      <c r="J1589" s="222"/>
      <c r="K1589" s="222"/>
      <c r="L1589" s="227"/>
      <c r="M1589" s="228"/>
      <c r="N1589" s="229"/>
      <c r="O1589" s="229"/>
      <c r="P1589" s="229"/>
      <c r="Q1589" s="229"/>
      <c r="R1589" s="229"/>
      <c r="S1589" s="229"/>
      <c r="T1589" s="230"/>
      <c r="AT1589" s="231" t="s">
        <v>283</v>
      </c>
      <c r="AU1589" s="231" t="s">
        <v>84</v>
      </c>
      <c r="AV1589" s="14" t="s">
        <v>84</v>
      </c>
      <c r="AW1589" s="14" t="s">
        <v>32</v>
      </c>
      <c r="AX1589" s="14" t="s">
        <v>76</v>
      </c>
      <c r="AY1589" s="231" t="s">
        <v>272</v>
      </c>
    </row>
    <row r="1590" spans="1:65" s="14" customFormat="1" ht="11.25">
      <c r="B1590" s="221"/>
      <c r="C1590" s="222"/>
      <c r="D1590" s="212" t="s">
        <v>283</v>
      </c>
      <c r="E1590" s="223" t="s">
        <v>1</v>
      </c>
      <c r="F1590" s="224" t="s">
        <v>10425</v>
      </c>
      <c r="G1590" s="222"/>
      <c r="H1590" s="225">
        <v>25</v>
      </c>
      <c r="I1590" s="226"/>
      <c r="J1590" s="222"/>
      <c r="K1590" s="222"/>
      <c r="L1590" s="227"/>
      <c r="M1590" s="228"/>
      <c r="N1590" s="229"/>
      <c r="O1590" s="229"/>
      <c r="P1590" s="229"/>
      <c r="Q1590" s="229"/>
      <c r="R1590" s="229"/>
      <c r="S1590" s="229"/>
      <c r="T1590" s="230"/>
      <c r="AT1590" s="231" t="s">
        <v>283</v>
      </c>
      <c r="AU1590" s="231" t="s">
        <v>84</v>
      </c>
      <c r="AV1590" s="14" t="s">
        <v>84</v>
      </c>
      <c r="AW1590" s="14" t="s">
        <v>32</v>
      </c>
      <c r="AX1590" s="14" t="s">
        <v>76</v>
      </c>
      <c r="AY1590" s="231" t="s">
        <v>272</v>
      </c>
    </row>
    <row r="1591" spans="1:65" s="14" customFormat="1" ht="11.25">
      <c r="B1591" s="221"/>
      <c r="C1591" s="222"/>
      <c r="D1591" s="212" t="s">
        <v>283</v>
      </c>
      <c r="E1591" s="223" t="s">
        <v>1</v>
      </c>
      <c r="F1591" s="224" t="s">
        <v>9820</v>
      </c>
      <c r="G1591" s="222"/>
      <c r="H1591" s="225">
        <v>4</v>
      </c>
      <c r="I1591" s="226"/>
      <c r="J1591" s="222"/>
      <c r="K1591" s="222"/>
      <c r="L1591" s="227"/>
      <c r="M1591" s="228"/>
      <c r="N1591" s="229"/>
      <c r="O1591" s="229"/>
      <c r="P1591" s="229"/>
      <c r="Q1591" s="229"/>
      <c r="R1591" s="229"/>
      <c r="S1591" s="229"/>
      <c r="T1591" s="230"/>
      <c r="AT1591" s="231" t="s">
        <v>283</v>
      </c>
      <c r="AU1591" s="231" t="s">
        <v>84</v>
      </c>
      <c r="AV1591" s="14" t="s">
        <v>84</v>
      </c>
      <c r="AW1591" s="14" t="s">
        <v>32</v>
      </c>
      <c r="AX1591" s="14" t="s">
        <v>76</v>
      </c>
      <c r="AY1591" s="231" t="s">
        <v>272</v>
      </c>
    </row>
    <row r="1592" spans="1:65" s="2" customFormat="1" ht="44.25" customHeight="1">
      <c r="A1592" s="34"/>
      <c r="B1592" s="35"/>
      <c r="C1592" s="232" t="s">
        <v>5261</v>
      </c>
      <c r="D1592" s="232" t="s">
        <v>394</v>
      </c>
      <c r="E1592" s="233" t="s">
        <v>10426</v>
      </c>
      <c r="F1592" s="234" t="s">
        <v>10427</v>
      </c>
      <c r="G1592" s="235" t="s">
        <v>5242</v>
      </c>
      <c r="H1592" s="236">
        <v>410</v>
      </c>
      <c r="I1592" s="237"/>
      <c r="J1592" s="238">
        <f>ROUND(I1592*H1592,2)</f>
        <v>0</v>
      </c>
      <c r="K1592" s="234" t="s">
        <v>1</v>
      </c>
      <c r="L1592" s="239"/>
      <c r="M1592" s="240" t="s">
        <v>1</v>
      </c>
      <c r="N1592" s="241" t="s">
        <v>41</v>
      </c>
      <c r="O1592" s="71"/>
      <c r="P1592" s="201">
        <f>O1592*H1592</f>
        <v>0</v>
      </c>
      <c r="Q1592" s="201">
        <v>0</v>
      </c>
      <c r="R1592" s="201">
        <f>Q1592*H1592</f>
        <v>0</v>
      </c>
      <c r="S1592" s="201">
        <v>0</v>
      </c>
      <c r="T1592" s="202">
        <f>S1592*H1592</f>
        <v>0</v>
      </c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R1592" s="203" t="s">
        <v>1541</v>
      </c>
      <c r="AT1592" s="203" t="s">
        <v>394</v>
      </c>
      <c r="AU1592" s="203" t="s">
        <v>84</v>
      </c>
      <c r="AY1592" s="17" t="s">
        <v>272</v>
      </c>
      <c r="BE1592" s="204">
        <f>IF(N1592="základní",J1592,0)</f>
        <v>0</v>
      </c>
      <c r="BF1592" s="204">
        <f>IF(N1592="snížená",J1592,0)</f>
        <v>0</v>
      </c>
      <c r="BG1592" s="204">
        <f>IF(N1592="zákl. přenesená",J1592,0)</f>
        <v>0</v>
      </c>
      <c r="BH1592" s="204">
        <f>IF(N1592="sníž. přenesená",J1592,0)</f>
        <v>0</v>
      </c>
      <c r="BI1592" s="204">
        <f>IF(N1592="nulová",J1592,0)</f>
        <v>0</v>
      </c>
      <c r="BJ1592" s="17" t="s">
        <v>16</v>
      </c>
      <c r="BK1592" s="204">
        <f>ROUND(I1592*H1592,2)</f>
        <v>0</v>
      </c>
      <c r="BL1592" s="17" t="s">
        <v>1541</v>
      </c>
      <c r="BM1592" s="203" t="s">
        <v>10428</v>
      </c>
    </row>
    <row r="1593" spans="1:65" s="14" customFormat="1" ht="11.25">
      <c r="B1593" s="221"/>
      <c r="C1593" s="222"/>
      <c r="D1593" s="212" t="s">
        <v>283</v>
      </c>
      <c r="E1593" s="223" t="s">
        <v>1</v>
      </c>
      <c r="F1593" s="224" t="s">
        <v>10429</v>
      </c>
      <c r="G1593" s="222"/>
      <c r="H1593" s="225">
        <v>79</v>
      </c>
      <c r="I1593" s="226"/>
      <c r="J1593" s="222"/>
      <c r="K1593" s="222"/>
      <c r="L1593" s="227"/>
      <c r="M1593" s="228"/>
      <c r="N1593" s="229"/>
      <c r="O1593" s="229"/>
      <c r="P1593" s="229"/>
      <c r="Q1593" s="229"/>
      <c r="R1593" s="229"/>
      <c r="S1593" s="229"/>
      <c r="T1593" s="230"/>
      <c r="AT1593" s="231" t="s">
        <v>283</v>
      </c>
      <c r="AU1593" s="231" t="s">
        <v>84</v>
      </c>
      <c r="AV1593" s="14" t="s">
        <v>84</v>
      </c>
      <c r="AW1593" s="14" t="s">
        <v>32</v>
      </c>
      <c r="AX1593" s="14" t="s">
        <v>76</v>
      </c>
      <c r="AY1593" s="231" t="s">
        <v>272</v>
      </c>
    </row>
    <row r="1594" spans="1:65" s="14" customFormat="1" ht="11.25">
      <c r="B1594" s="221"/>
      <c r="C1594" s="222"/>
      <c r="D1594" s="212" t="s">
        <v>283</v>
      </c>
      <c r="E1594" s="223" t="s">
        <v>1</v>
      </c>
      <c r="F1594" s="224" t="s">
        <v>10430</v>
      </c>
      <c r="G1594" s="222"/>
      <c r="H1594" s="225">
        <v>154</v>
      </c>
      <c r="I1594" s="226"/>
      <c r="J1594" s="222"/>
      <c r="K1594" s="222"/>
      <c r="L1594" s="227"/>
      <c r="M1594" s="228"/>
      <c r="N1594" s="229"/>
      <c r="O1594" s="229"/>
      <c r="P1594" s="229"/>
      <c r="Q1594" s="229"/>
      <c r="R1594" s="229"/>
      <c r="S1594" s="229"/>
      <c r="T1594" s="230"/>
      <c r="AT1594" s="231" t="s">
        <v>283</v>
      </c>
      <c r="AU1594" s="231" t="s">
        <v>84</v>
      </c>
      <c r="AV1594" s="14" t="s">
        <v>84</v>
      </c>
      <c r="AW1594" s="14" t="s">
        <v>32</v>
      </c>
      <c r="AX1594" s="14" t="s">
        <v>76</v>
      </c>
      <c r="AY1594" s="231" t="s">
        <v>272</v>
      </c>
    </row>
    <row r="1595" spans="1:65" s="14" customFormat="1" ht="11.25">
      <c r="B1595" s="221"/>
      <c r="C1595" s="222"/>
      <c r="D1595" s="212" t="s">
        <v>283</v>
      </c>
      <c r="E1595" s="223" t="s">
        <v>1</v>
      </c>
      <c r="F1595" s="224" t="s">
        <v>10431</v>
      </c>
      <c r="G1595" s="222"/>
      <c r="H1595" s="225">
        <v>157</v>
      </c>
      <c r="I1595" s="226"/>
      <c r="J1595" s="222"/>
      <c r="K1595" s="222"/>
      <c r="L1595" s="227"/>
      <c r="M1595" s="228"/>
      <c r="N1595" s="229"/>
      <c r="O1595" s="229"/>
      <c r="P1595" s="229"/>
      <c r="Q1595" s="229"/>
      <c r="R1595" s="229"/>
      <c r="S1595" s="229"/>
      <c r="T1595" s="230"/>
      <c r="AT1595" s="231" t="s">
        <v>283</v>
      </c>
      <c r="AU1595" s="231" t="s">
        <v>84</v>
      </c>
      <c r="AV1595" s="14" t="s">
        <v>84</v>
      </c>
      <c r="AW1595" s="14" t="s">
        <v>32</v>
      </c>
      <c r="AX1595" s="14" t="s">
        <v>76</v>
      </c>
      <c r="AY1595" s="231" t="s">
        <v>272</v>
      </c>
    </row>
    <row r="1596" spans="1:65" s="14" customFormat="1" ht="11.25">
      <c r="B1596" s="221"/>
      <c r="C1596" s="222"/>
      <c r="D1596" s="212" t="s">
        <v>283</v>
      </c>
      <c r="E1596" s="223" t="s">
        <v>1</v>
      </c>
      <c r="F1596" s="224" t="s">
        <v>10432</v>
      </c>
      <c r="G1596" s="222"/>
      <c r="H1596" s="225">
        <v>20</v>
      </c>
      <c r="I1596" s="226"/>
      <c r="J1596" s="222"/>
      <c r="K1596" s="222"/>
      <c r="L1596" s="227"/>
      <c r="M1596" s="228"/>
      <c r="N1596" s="229"/>
      <c r="O1596" s="229"/>
      <c r="P1596" s="229"/>
      <c r="Q1596" s="229"/>
      <c r="R1596" s="229"/>
      <c r="S1596" s="229"/>
      <c r="T1596" s="230"/>
      <c r="AT1596" s="231" t="s">
        <v>283</v>
      </c>
      <c r="AU1596" s="231" t="s">
        <v>84</v>
      </c>
      <c r="AV1596" s="14" t="s">
        <v>84</v>
      </c>
      <c r="AW1596" s="14" t="s">
        <v>32</v>
      </c>
      <c r="AX1596" s="14" t="s">
        <v>76</v>
      </c>
      <c r="AY1596" s="231" t="s">
        <v>272</v>
      </c>
    </row>
    <row r="1597" spans="1:65" s="2" customFormat="1" ht="44.25" customHeight="1">
      <c r="A1597" s="34"/>
      <c r="B1597" s="35"/>
      <c r="C1597" s="232" t="s">
        <v>5266</v>
      </c>
      <c r="D1597" s="232" t="s">
        <v>394</v>
      </c>
      <c r="E1597" s="233" t="s">
        <v>10433</v>
      </c>
      <c r="F1597" s="234" t="s">
        <v>10434</v>
      </c>
      <c r="G1597" s="235" t="s">
        <v>5242</v>
      </c>
      <c r="H1597" s="236">
        <v>254</v>
      </c>
      <c r="I1597" s="237"/>
      <c r="J1597" s="238">
        <f>ROUND(I1597*H1597,2)</f>
        <v>0</v>
      </c>
      <c r="K1597" s="234" t="s">
        <v>1</v>
      </c>
      <c r="L1597" s="239"/>
      <c r="M1597" s="240" t="s">
        <v>1</v>
      </c>
      <c r="N1597" s="241" t="s">
        <v>41</v>
      </c>
      <c r="O1597" s="71"/>
      <c r="P1597" s="201">
        <f>O1597*H1597</f>
        <v>0</v>
      </c>
      <c r="Q1597" s="201">
        <v>0</v>
      </c>
      <c r="R1597" s="201">
        <f>Q1597*H1597</f>
        <v>0</v>
      </c>
      <c r="S1597" s="201">
        <v>0</v>
      </c>
      <c r="T1597" s="202">
        <f>S1597*H1597</f>
        <v>0</v>
      </c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R1597" s="203" t="s">
        <v>1541</v>
      </c>
      <c r="AT1597" s="203" t="s">
        <v>394</v>
      </c>
      <c r="AU1597" s="203" t="s">
        <v>84</v>
      </c>
      <c r="AY1597" s="17" t="s">
        <v>272</v>
      </c>
      <c r="BE1597" s="204">
        <f>IF(N1597="základní",J1597,0)</f>
        <v>0</v>
      </c>
      <c r="BF1597" s="204">
        <f>IF(N1597="snížená",J1597,0)</f>
        <v>0</v>
      </c>
      <c r="BG1597" s="204">
        <f>IF(N1597="zákl. přenesená",J1597,0)</f>
        <v>0</v>
      </c>
      <c r="BH1597" s="204">
        <f>IF(N1597="sníž. přenesená",J1597,0)</f>
        <v>0</v>
      </c>
      <c r="BI1597" s="204">
        <f>IF(N1597="nulová",J1597,0)</f>
        <v>0</v>
      </c>
      <c r="BJ1597" s="17" t="s">
        <v>16</v>
      </c>
      <c r="BK1597" s="204">
        <f>ROUND(I1597*H1597,2)</f>
        <v>0</v>
      </c>
      <c r="BL1597" s="17" t="s">
        <v>1541</v>
      </c>
      <c r="BM1597" s="203" t="s">
        <v>10435</v>
      </c>
    </row>
    <row r="1598" spans="1:65" s="13" customFormat="1" ht="11.25">
      <c r="B1598" s="210"/>
      <c r="C1598" s="211"/>
      <c r="D1598" s="212" t="s">
        <v>283</v>
      </c>
      <c r="E1598" s="213" t="s">
        <v>1</v>
      </c>
      <c r="F1598" s="214" t="s">
        <v>9846</v>
      </c>
      <c r="G1598" s="211"/>
      <c r="H1598" s="213" t="s">
        <v>1</v>
      </c>
      <c r="I1598" s="215"/>
      <c r="J1598" s="211"/>
      <c r="K1598" s="211"/>
      <c r="L1598" s="216"/>
      <c r="M1598" s="217"/>
      <c r="N1598" s="218"/>
      <c r="O1598" s="218"/>
      <c r="P1598" s="218"/>
      <c r="Q1598" s="218"/>
      <c r="R1598" s="218"/>
      <c r="S1598" s="218"/>
      <c r="T1598" s="219"/>
      <c r="AT1598" s="220" t="s">
        <v>283</v>
      </c>
      <c r="AU1598" s="220" t="s">
        <v>84</v>
      </c>
      <c r="AV1598" s="13" t="s">
        <v>16</v>
      </c>
      <c r="AW1598" s="13" t="s">
        <v>32</v>
      </c>
      <c r="AX1598" s="13" t="s">
        <v>76</v>
      </c>
      <c r="AY1598" s="220" t="s">
        <v>272</v>
      </c>
    </row>
    <row r="1599" spans="1:65" s="14" customFormat="1" ht="11.25">
      <c r="B1599" s="221"/>
      <c r="C1599" s="222"/>
      <c r="D1599" s="212" t="s">
        <v>283</v>
      </c>
      <c r="E1599" s="223" t="s">
        <v>1</v>
      </c>
      <c r="F1599" s="224" t="s">
        <v>10436</v>
      </c>
      <c r="G1599" s="222"/>
      <c r="H1599" s="225">
        <v>79</v>
      </c>
      <c r="I1599" s="226"/>
      <c r="J1599" s="222"/>
      <c r="K1599" s="222"/>
      <c r="L1599" s="227"/>
      <c r="M1599" s="228"/>
      <c r="N1599" s="229"/>
      <c r="O1599" s="229"/>
      <c r="P1599" s="229"/>
      <c r="Q1599" s="229"/>
      <c r="R1599" s="229"/>
      <c r="S1599" s="229"/>
      <c r="T1599" s="230"/>
      <c r="AT1599" s="231" t="s">
        <v>283</v>
      </c>
      <c r="AU1599" s="231" t="s">
        <v>84</v>
      </c>
      <c r="AV1599" s="14" t="s">
        <v>84</v>
      </c>
      <c r="AW1599" s="14" t="s">
        <v>32</v>
      </c>
      <c r="AX1599" s="14" t="s">
        <v>76</v>
      </c>
      <c r="AY1599" s="231" t="s">
        <v>272</v>
      </c>
    </row>
    <row r="1600" spans="1:65" s="14" customFormat="1" ht="11.25">
      <c r="B1600" s="221"/>
      <c r="C1600" s="222"/>
      <c r="D1600" s="212" t="s">
        <v>283</v>
      </c>
      <c r="E1600" s="223" t="s">
        <v>1</v>
      </c>
      <c r="F1600" s="224" t="s">
        <v>10437</v>
      </c>
      <c r="G1600" s="222"/>
      <c r="H1600" s="225">
        <v>85</v>
      </c>
      <c r="I1600" s="226"/>
      <c r="J1600" s="222"/>
      <c r="K1600" s="222"/>
      <c r="L1600" s="227"/>
      <c r="M1600" s="228"/>
      <c r="N1600" s="229"/>
      <c r="O1600" s="229"/>
      <c r="P1600" s="229"/>
      <c r="Q1600" s="229"/>
      <c r="R1600" s="229"/>
      <c r="S1600" s="229"/>
      <c r="T1600" s="230"/>
      <c r="AT1600" s="231" t="s">
        <v>283</v>
      </c>
      <c r="AU1600" s="231" t="s">
        <v>84</v>
      </c>
      <c r="AV1600" s="14" t="s">
        <v>84</v>
      </c>
      <c r="AW1600" s="14" t="s">
        <v>32</v>
      </c>
      <c r="AX1600" s="14" t="s">
        <v>76</v>
      </c>
      <c r="AY1600" s="231" t="s">
        <v>272</v>
      </c>
    </row>
    <row r="1601" spans="1:65" s="14" customFormat="1" ht="11.25">
      <c r="B1601" s="221"/>
      <c r="C1601" s="222"/>
      <c r="D1601" s="212" t="s">
        <v>283</v>
      </c>
      <c r="E1601" s="223" t="s">
        <v>1</v>
      </c>
      <c r="F1601" s="224" t="s">
        <v>10438</v>
      </c>
      <c r="G1601" s="222"/>
      <c r="H1601" s="225">
        <v>78</v>
      </c>
      <c r="I1601" s="226"/>
      <c r="J1601" s="222"/>
      <c r="K1601" s="222"/>
      <c r="L1601" s="227"/>
      <c r="M1601" s="228"/>
      <c r="N1601" s="229"/>
      <c r="O1601" s="229"/>
      <c r="P1601" s="229"/>
      <c r="Q1601" s="229"/>
      <c r="R1601" s="229"/>
      <c r="S1601" s="229"/>
      <c r="T1601" s="230"/>
      <c r="AT1601" s="231" t="s">
        <v>283</v>
      </c>
      <c r="AU1601" s="231" t="s">
        <v>84</v>
      </c>
      <c r="AV1601" s="14" t="s">
        <v>84</v>
      </c>
      <c r="AW1601" s="14" t="s">
        <v>32</v>
      </c>
      <c r="AX1601" s="14" t="s">
        <v>76</v>
      </c>
      <c r="AY1601" s="231" t="s">
        <v>272</v>
      </c>
    </row>
    <row r="1602" spans="1:65" s="14" customFormat="1" ht="11.25">
      <c r="B1602" s="221"/>
      <c r="C1602" s="222"/>
      <c r="D1602" s="212" t="s">
        <v>283</v>
      </c>
      <c r="E1602" s="223" t="s">
        <v>1</v>
      </c>
      <c r="F1602" s="224" t="s">
        <v>9849</v>
      </c>
      <c r="G1602" s="222"/>
      <c r="H1602" s="225">
        <v>12</v>
      </c>
      <c r="I1602" s="226"/>
      <c r="J1602" s="222"/>
      <c r="K1602" s="222"/>
      <c r="L1602" s="227"/>
      <c r="M1602" s="228"/>
      <c r="N1602" s="229"/>
      <c r="O1602" s="229"/>
      <c r="P1602" s="229"/>
      <c r="Q1602" s="229"/>
      <c r="R1602" s="229"/>
      <c r="S1602" s="229"/>
      <c r="T1602" s="230"/>
      <c r="AT1602" s="231" t="s">
        <v>283</v>
      </c>
      <c r="AU1602" s="231" t="s">
        <v>84</v>
      </c>
      <c r="AV1602" s="14" t="s">
        <v>84</v>
      </c>
      <c r="AW1602" s="14" t="s">
        <v>32</v>
      </c>
      <c r="AX1602" s="14" t="s">
        <v>76</v>
      </c>
      <c r="AY1602" s="231" t="s">
        <v>272</v>
      </c>
    </row>
    <row r="1603" spans="1:65" s="2" customFormat="1" ht="44.25" customHeight="1">
      <c r="A1603" s="34"/>
      <c r="B1603" s="35"/>
      <c r="C1603" s="232" t="s">
        <v>5271</v>
      </c>
      <c r="D1603" s="232" t="s">
        <v>394</v>
      </c>
      <c r="E1603" s="233" t="s">
        <v>10439</v>
      </c>
      <c r="F1603" s="234" t="s">
        <v>10440</v>
      </c>
      <c r="G1603" s="235" t="s">
        <v>5242</v>
      </c>
      <c r="H1603" s="236">
        <v>70</v>
      </c>
      <c r="I1603" s="237"/>
      <c r="J1603" s="238">
        <f>ROUND(I1603*H1603,2)</f>
        <v>0</v>
      </c>
      <c r="K1603" s="234" t="s">
        <v>1</v>
      </c>
      <c r="L1603" s="239"/>
      <c r="M1603" s="240" t="s">
        <v>1</v>
      </c>
      <c r="N1603" s="241" t="s">
        <v>41</v>
      </c>
      <c r="O1603" s="71"/>
      <c r="P1603" s="201">
        <f>O1603*H1603</f>
        <v>0</v>
      </c>
      <c r="Q1603" s="201">
        <v>0</v>
      </c>
      <c r="R1603" s="201">
        <f>Q1603*H1603</f>
        <v>0</v>
      </c>
      <c r="S1603" s="201">
        <v>0</v>
      </c>
      <c r="T1603" s="202">
        <f>S1603*H1603</f>
        <v>0</v>
      </c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  <c r="AR1603" s="203" t="s">
        <v>1541</v>
      </c>
      <c r="AT1603" s="203" t="s">
        <v>394</v>
      </c>
      <c r="AU1603" s="203" t="s">
        <v>84</v>
      </c>
      <c r="AY1603" s="17" t="s">
        <v>272</v>
      </c>
      <c r="BE1603" s="204">
        <f>IF(N1603="základní",J1603,0)</f>
        <v>0</v>
      </c>
      <c r="BF1603" s="204">
        <f>IF(N1603="snížená",J1603,0)</f>
        <v>0</v>
      </c>
      <c r="BG1603" s="204">
        <f>IF(N1603="zákl. přenesená",J1603,0)</f>
        <v>0</v>
      </c>
      <c r="BH1603" s="204">
        <f>IF(N1603="sníž. přenesená",J1603,0)</f>
        <v>0</v>
      </c>
      <c r="BI1603" s="204">
        <f>IF(N1603="nulová",J1603,0)</f>
        <v>0</v>
      </c>
      <c r="BJ1603" s="17" t="s">
        <v>16</v>
      </c>
      <c r="BK1603" s="204">
        <f>ROUND(I1603*H1603,2)</f>
        <v>0</v>
      </c>
      <c r="BL1603" s="17" t="s">
        <v>1541</v>
      </c>
      <c r="BM1603" s="203" t="s">
        <v>10441</v>
      </c>
    </row>
    <row r="1604" spans="1:65" s="13" customFormat="1" ht="11.25">
      <c r="B1604" s="210"/>
      <c r="C1604" s="211"/>
      <c r="D1604" s="212" t="s">
        <v>283</v>
      </c>
      <c r="E1604" s="213" t="s">
        <v>1</v>
      </c>
      <c r="F1604" s="214" t="s">
        <v>9846</v>
      </c>
      <c r="G1604" s="211"/>
      <c r="H1604" s="213" t="s">
        <v>1</v>
      </c>
      <c r="I1604" s="215"/>
      <c r="J1604" s="211"/>
      <c r="K1604" s="211"/>
      <c r="L1604" s="216"/>
      <c r="M1604" s="217"/>
      <c r="N1604" s="218"/>
      <c r="O1604" s="218"/>
      <c r="P1604" s="218"/>
      <c r="Q1604" s="218"/>
      <c r="R1604" s="218"/>
      <c r="S1604" s="218"/>
      <c r="T1604" s="219"/>
      <c r="AT1604" s="220" t="s">
        <v>283</v>
      </c>
      <c r="AU1604" s="220" t="s">
        <v>84</v>
      </c>
      <c r="AV1604" s="13" t="s">
        <v>16</v>
      </c>
      <c r="AW1604" s="13" t="s">
        <v>32</v>
      </c>
      <c r="AX1604" s="13" t="s">
        <v>76</v>
      </c>
      <c r="AY1604" s="220" t="s">
        <v>272</v>
      </c>
    </row>
    <row r="1605" spans="1:65" s="14" customFormat="1" ht="11.25">
      <c r="B1605" s="221"/>
      <c r="C1605" s="222"/>
      <c r="D1605" s="212" t="s">
        <v>283</v>
      </c>
      <c r="E1605" s="223" t="s">
        <v>1</v>
      </c>
      <c r="F1605" s="224" t="s">
        <v>10442</v>
      </c>
      <c r="G1605" s="222"/>
      <c r="H1605" s="225">
        <v>0</v>
      </c>
      <c r="I1605" s="226"/>
      <c r="J1605" s="222"/>
      <c r="K1605" s="222"/>
      <c r="L1605" s="227"/>
      <c r="M1605" s="228"/>
      <c r="N1605" s="229"/>
      <c r="O1605" s="229"/>
      <c r="P1605" s="229"/>
      <c r="Q1605" s="229"/>
      <c r="R1605" s="229"/>
      <c r="S1605" s="229"/>
      <c r="T1605" s="230"/>
      <c r="AT1605" s="231" t="s">
        <v>283</v>
      </c>
      <c r="AU1605" s="231" t="s">
        <v>84</v>
      </c>
      <c r="AV1605" s="14" t="s">
        <v>84</v>
      </c>
      <c r="AW1605" s="14" t="s">
        <v>32</v>
      </c>
      <c r="AX1605" s="14" t="s">
        <v>76</v>
      </c>
      <c r="AY1605" s="231" t="s">
        <v>272</v>
      </c>
    </row>
    <row r="1606" spans="1:65" s="14" customFormat="1" ht="11.25">
      <c r="B1606" s="221"/>
      <c r="C1606" s="222"/>
      <c r="D1606" s="212" t="s">
        <v>283</v>
      </c>
      <c r="E1606" s="223" t="s">
        <v>1</v>
      </c>
      <c r="F1606" s="224" t="s">
        <v>10443</v>
      </c>
      <c r="G1606" s="222"/>
      <c r="H1606" s="225">
        <v>58</v>
      </c>
      <c r="I1606" s="226"/>
      <c r="J1606" s="222"/>
      <c r="K1606" s="222"/>
      <c r="L1606" s="227"/>
      <c r="M1606" s="228"/>
      <c r="N1606" s="229"/>
      <c r="O1606" s="229"/>
      <c r="P1606" s="229"/>
      <c r="Q1606" s="229"/>
      <c r="R1606" s="229"/>
      <c r="S1606" s="229"/>
      <c r="T1606" s="230"/>
      <c r="AT1606" s="231" t="s">
        <v>283</v>
      </c>
      <c r="AU1606" s="231" t="s">
        <v>84</v>
      </c>
      <c r="AV1606" s="14" t="s">
        <v>84</v>
      </c>
      <c r="AW1606" s="14" t="s">
        <v>32</v>
      </c>
      <c r="AX1606" s="14" t="s">
        <v>76</v>
      </c>
      <c r="AY1606" s="231" t="s">
        <v>272</v>
      </c>
    </row>
    <row r="1607" spans="1:65" s="14" customFormat="1" ht="11.25">
      <c r="B1607" s="221"/>
      <c r="C1607" s="222"/>
      <c r="D1607" s="212" t="s">
        <v>283</v>
      </c>
      <c r="E1607" s="223" t="s">
        <v>1</v>
      </c>
      <c r="F1607" s="224" t="s">
        <v>10444</v>
      </c>
      <c r="G1607" s="222"/>
      <c r="H1607" s="225">
        <v>8</v>
      </c>
      <c r="I1607" s="226"/>
      <c r="J1607" s="222"/>
      <c r="K1607" s="222"/>
      <c r="L1607" s="227"/>
      <c r="M1607" s="228"/>
      <c r="N1607" s="229"/>
      <c r="O1607" s="229"/>
      <c r="P1607" s="229"/>
      <c r="Q1607" s="229"/>
      <c r="R1607" s="229"/>
      <c r="S1607" s="229"/>
      <c r="T1607" s="230"/>
      <c r="AT1607" s="231" t="s">
        <v>283</v>
      </c>
      <c r="AU1607" s="231" t="s">
        <v>84</v>
      </c>
      <c r="AV1607" s="14" t="s">
        <v>84</v>
      </c>
      <c r="AW1607" s="14" t="s">
        <v>32</v>
      </c>
      <c r="AX1607" s="14" t="s">
        <v>76</v>
      </c>
      <c r="AY1607" s="231" t="s">
        <v>272</v>
      </c>
    </row>
    <row r="1608" spans="1:65" s="14" customFormat="1" ht="11.25">
      <c r="B1608" s="221"/>
      <c r="C1608" s="222"/>
      <c r="D1608" s="212" t="s">
        <v>283</v>
      </c>
      <c r="E1608" s="223" t="s">
        <v>1</v>
      </c>
      <c r="F1608" s="224" t="s">
        <v>9820</v>
      </c>
      <c r="G1608" s="222"/>
      <c r="H1608" s="225">
        <v>4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84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2" customFormat="1" ht="37.9" customHeight="1">
      <c r="A1609" s="34"/>
      <c r="B1609" s="35"/>
      <c r="C1609" s="232" t="s">
        <v>5279</v>
      </c>
      <c r="D1609" s="232" t="s">
        <v>394</v>
      </c>
      <c r="E1609" s="233" t="s">
        <v>10445</v>
      </c>
      <c r="F1609" s="234" t="s">
        <v>10446</v>
      </c>
      <c r="G1609" s="235" t="s">
        <v>5242</v>
      </c>
      <c r="H1609" s="236">
        <v>71</v>
      </c>
      <c r="I1609" s="237"/>
      <c r="J1609" s="238">
        <f>ROUND(I1609*H1609,2)</f>
        <v>0</v>
      </c>
      <c r="K1609" s="234" t="s">
        <v>1</v>
      </c>
      <c r="L1609" s="239"/>
      <c r="M1609" s="240" t="s">
        <v>1</v>
      </c>
      <c r="N1609" s="241" t="s">
        <v>41</v>
      </c>
      <c r="O1609" s="71"/>
      <c r="P1609" s="201">
        <f>O1609*H1609</f>
        <v>0</v>
      </c>
      <c r="Q1609" s="201">
        <v>0</v>
      </c>
      <c r="R1609" s="201">
        <f>Q1609*H1609</f>
        <v>0</v>
      </c>
      <c r="S1609" s="201">
        <v>0</v>
      </c>
      <c r="T1609" s="202">
        <f>S1609*H1609</f>
        <v>0</v>
      </c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R1609" s="203" t="s">
        <v>1541</v>
      </c>
      <c r="AT1609" s="203" t="s">
        <v>394</v>
      </c>
      <c r="AU1609" s="203" t="s">
        <v>84</v>
      </c>
      <c r="AY1609" s="17" t="s">
        <v>272</v>
      </c>
      <c r="BE1609" s="204">
        <f>IF(N1609="základní",J1609,0)</f>
        <v>0</v>
      </c>
      <c r="BF1609" s="204">
        <f>IF(N1609="snížená",J1609,0)</f>
        <v>0</v>
      </c>
      <c r="BG1609" s="204">
        <f>IF(N1609="zákl. přenesená",J1609,0)</f>
        <v>0</v>
      </c>
      <c r="BH1609" s="204">
        <f>IF(N1609="sníž. přenesená",J1609,0)</f>
        <v>0</v>
      </c>
      <c r="BI1609" s="204">
        <f>IF(N1609="nulová",J1609,0)</f>
        <v>0</v>
      </c>
      <c r="BJ1609" s="17" t="s">
        <v>16</v>
      </c>
      <c r="BK1609" s="204">
        <f>ROUND(I1609*H1609,2)</f>
        <v>0</v>
      </c>
      <c r="BL1609" s="17" t="s">
        <v>1541</v>
      </c>
      <c r="BM1609" s="203" t="s">
        <v>10447</v>
      </c>
    </row>
    <row r="1610" spans="1:65" s="13" customFormat="1" ht="11.25">
      <c r="B1610" s="210"/>
      <c r="C1610" s="211"/>
      <c r="D1610" s="212" t="s">
        <v>283</v>
      </c>
      <c r="E1610" s="213" t="s">
        <v>1</v>
      </c>
      <c r="F1610" s="214" t="s">
        <v>9846</v>
      </c>
      <c r="G1610" s="211"/>
      <c r="H1610" s="213" t="s">
        <v>1</v>
      </c>
      <c r="I1610" s="215"/>
      <c r="J1610" s="211"/>
      <c r="K1610" s="211"/>
      <c r="L1610" s="216"/>
      <c r="M1610" s="217"/>
      <c r="N1610" s="218"/>
      <c r="O1610" s="218"/>
      <c r="P1610" s="218"/>
      <c r="Q1610" s="218"/>
      <c r="R1610" s="218"/>
      <c r="S1610" s="218"/>
      <c r="T1610" s="219"/>
      <c r="AT1610" s="220" t="s">
        <v>283</v>
      </c>
      <c r="AU1610" s="220" t="s">
        <v>84</v>
      </c>
      <c r="AV1610" s="13" t="s">
        <v>16</v>
      </c>
      <c r="AW1610" s="13" t="s">
        <v>32</v>
      </c>
      <c r="AX1610" s="13" t="s">
        <v>76</v>
      </c>
      <c r="AY1610" s="220" t="s">
        <v>272</v>
      </c>
    </row>
    <row r="1611" spans="1:65" s="14" customFormat="1" ht="11.25">
      <c r="B1611" s="221"/>
      <c r="C1611" s="222"/>
      <c r="D1611" s="212" t="s">
        <v>283</v>
      </c>
      <c r="E1611" s="223" t="s">
        <v>1</v>
      </c>
      <c r="F1611" s="224" t="s">
        <v>10448</v>
      </c>
      <c r="G1611" s="222"/>
      <c r="H1611" s="225">
        <v>22</v>
      </c>
      <c r="I1611" s="226"/>
      <c r="J1611" s="222"/>
      <c r="K1611" s="222"/>
      <c r="L1611" s="227"/>
      <c r="M1611" s="228"/>
      <c r="N1611" s="229"/>
      <c r="O1611" s="229"/>
      <c r="P1611" s="229"/>
      <c r="Q1611" s="229"/>
      <c r="R1611" s="229"/>
      <c r="S1611" s="229"/>
      <c r="T1611" s="230"/>
      <c r="AT1611" s="231" t="s">
        <v>283</v>
      </c>
      <c r="AU1611" s="231" t="s">
        <v>84</v>
      </c>
      <c r="AV1611" s="14" t="s">
        <v>84</v>
      </c>
      <c r="AW1611" s="14" t="s">
        <v>32</v>
      </c>
      <c r="AX1611" s="14" t="s">
        <v>76</v>
      </c>
      <c r="AY1611" s="231" t="s">
        <v>272</v>
      </c>
    </row>
    <row r="1612" spans="1:65" s="14" customFormat="1" ht="11.25">
      <c r="B1612" s="221"/>
      <c r="C1612" s="222"/>
      <c r="D1612" s="212" t="s">
        <v>283</v>
      </c>
      <c r="E1612" s="223" t="s">
        <v>1</v>
      </c>
      <c r="F1612" s="224" t="s">
        <v>10449</v>
      </c>
      <c r="G1612" s="222"/>
      <c r="H1612" s="225">
        <v>32</v>
      </c>
      <c r="I1612" s="226"/>
      <c r="J1612" s="222"/>
      <c r="K1612" s="222"/>
      <c r="L1612" s="227"/>
      <c r="M1612" s="228"/>
      <c r="N1612" s="229"/>
      <c r="O1612" s="229"/>
      <c r="P1612" s="229"/>
      <c r="Q1612" s="229"/>
      <c r="R1612" s="229"/>
      <c r="S1612" s="229"/>
      <c r="T1612" s="230"/>
      <c r="AT1612" s="231" t="s">
        <v>283</v>
      </c>
      <c r="AU1612" s="231" t="s">
        <v>84</v>
      </c>
      <c r="AV1612" s="14" t="s">
        <v>84</v>
      </c>
      <c r="AW1612" s="14" t="s">
        <v>32</v>
      </c>
      <c r="AX1612" s="14" t="s">
        <v>76</v>
      </c>
      <c r="AY1612" s="231" t="s">
        <v>272</v>
      </c>
    </row>
    <row r="1613" spans="1:65" s="14" customFormat="1" ht="11.25">
      <c r="B1613" s="221"/>
      <c r="C1613" s="222"/>
      <c r="D1613" s="212" t="s">
        <v>283</v>
      </c>
      <c r="E1613" s="223" t="s">
        <v>1</v>
      </c>
      <c r="F1613" s="224" t="s">
        <v>10450</v>
      </c>
      <c r="G1613" s="222"/>
      <c r="H1613" s="225">
        <v>13</v>
      </c>
      <c r="I1613" s="226"/>
      <c r="J1613" s="222"/>
      <c r="K1613" s="222"/>
      <c r="L1613" s="227"/>
      <c r="M1613" s="228"/>
      <c r="N1613" s="229"/>
      <c r="O1613" s="229"/>
      <c r="P1613" s="229"/>
      <c r="Q1613" s="229"/>
      <c r="R1613" s="229"/>
      <c r="S1613" s="229"/>
      <c r="T1613" s="230"/>
      <c r="AT1613" s="231" t="s">
        <v>283</v>
      </c>
      <c r="AU1613" s="231" t="s">
        <v>84</v>
      </c>
      <c r="AV1613" s="14" t="s">
        <v>84</v>
      </c>
      <c r="AW1613" s="14" t="s">
        <v>32</v>
      </c>
      <c r="AX1613" s="14" t="s">
        <v>76</v>
      </c>
      <c r="AY1613" s="231" t="s">
        <v>272</v>
      </c>
    </row>
    <row r="1614" spans="1:65" s="14" customFormat="1" ht="11.25">
      <c r="B1614" s="221"/>
      <c r="C1614" s="222"/>
      <c r="D1614" s="212" t="s">
        <v>283</v>
      </c>
      <c r="E1614" s="223" t="s">
        <v>1</v>
      </c>
      <c r="F1614" s="224" t="s">
        <v>9820</v>
      </c>
      <c r="G1614" s="222"/>
      <c r="H1614" s="225">
        <v>4</v>
      </c>
      <c r="I1614" s="226"/>
      <c r="J1614" s="222"/>
      <c r="K1614" s="222"/>
      <c r="L1614" s="227"/>
      <c r="M1614" s="228"/>
      <c r="N1614" s="229"/>
      <c r="O1614" s="229"/>
      <c r="P1614" s="229"/>
      <c r="Q1614" s="229"/>
      <c r="R1614" s="229"/>
      <c r="S1614" s="229"/>
      <c r="T1614" s="230"/>
      <c r="AT1614" s="231" t="s">
        <v>283</v>
      </c>
      <c r="AU1614" s="231" t="s">
        <v>84</v>
      </c>
      <c r="AV1614" s="14" t="s">
        <v>84</v>
      </c>
      <c r="AW1614" s="14" t="s">
        <v>32</v>
      </c>
      <c r="AX1614" s="14" t="s">
        <v>76</v>
      </c>
      <c r="AY1614" s="231" t="s">
        <v>272</v>
      </c>
    </row>
    <row r="1615" spans="1:65" s="2" customFormat="1" ht="24.2" customHeight="1">
      <c r="A1615" s="34"/>
      <c r="B1615" s="35"/>
      <c r="C1615" s="232" t="s">
        <v>5286</v>
      </c>
      <c r="D1615" s="232" t="s">
        <v>394</v>
      </c>
      <c r="E1615" s="233" t="s">
        <v>10451</v>
      </c>
      <c r="F1615" s="234" t="s">
        <v>10452</v>
      </c>
      <c r="G1615" s="235" t="s">
        <v>5242</v>
      </c>
      <c r="H1615" s="236">
        <v>22</v>
      </c>
      <c r="I1615" s="237"/>
      <c r="J1615" s="238">
        <f>ROUND(I1615*H1615,2)</f>
        <v>0</v>
      </c>
      <c r="K1615" s="234" t="s">
        <v>1</v>
      </c>
      <c r="L1615" s="239"/>
      <c r="M1615" s="240" t="s">
        <v>1</v>
      </c>
      <c r="N1615" s="241" t="s">
        <v>41</v>
      </c>
      <c r="O1615" s="71"/>
      <c r="P1615" s="201">
        <f>O1615*H1615</f>
        <v>0</v>
      </c>
      <c r="Q1615" s="201">
        <v>0</v>
      </c>
      <c r="R1615" s="201">
        <f>Q1615*H1615</f>
        <v>0</v>
      </c>
      <c r="S1615" s="201">
        <v>0</v>
      </c>
      <c r="T1615" s="202">
        <f>S1615*H1615</f>
        <v>0</v>
      </c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  <c r="AR1615" s="203" t="s">
        <v>1541</v>
      </c>
      <c r="AT1615" s="203" t="s">
        <v>394</v>
      </c>
      <c r="AU1615" s="203" t="s">
        <v>84</v>
      </c>
      <c r="AY1615" s="17" t="s">
        <v>272</v>
      </c>
      <c r="BE1615" s="204">
        <f>IF(N1615="základní",J1615,0)</f>
        <v>0</v>
      </c>
      <c r="BF1615" s="204">
        <f>IF(N1615="snížená",J1615,0)</f>
        <v>0</v>
      </c>
      <c r="BG1615" s="204">
        <f>IF(N1615="zákl. přenesená",J1615,0)</f>
        <v>0</v>
      </c>
      <c r="BH1615" s="204">
        <f>IF(N1615="sníž. přenesená",J1615,0)</f>
        <v>0</v>
      </c>
      <c r="BI1615" s="204">
        <f>IF(N1615="nulová",J1615,0)</f>
        <v>0</v>
      </c>
      <c r="BJ1615" s="17" t="s">
        <v>16</v>
      </c>
      <c r="BK1615" s="204">
        <f>ROUND(I1615*H1615,2)</f>
        <v>0</v>
      </c>
      <c r="BL1615" s="17" t="s">
        <v>1541</v>
      </c>
      <c r="BM1615" s="203" t="s">
        <v>10453</v>
      </c>
    </row>
    <row r="1616" spans="1:65" s="13" customFormat="1" ht="11.25">
      <c r="B1616" s="210"/>
      <c r="C1616" s="211"/>
      <c r="D1616" s="212" t="s">
        <v>283</v>
      </c>
      <c r="E1616" s="213" t="s">
        <v>1</v>
      </c>
      <c r="F1616" s="214" t="s">
        <v>9846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84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4" customFormat="1" ht="11.25">
      <c r="B1617" s="221"/>
      <c r="C1617" s="222"/>
      <c r="D1617" s="212" t="s">
        <v>283</v>
      </c>
      <c r="E1617" s="223" t="s">
        <v>1</v>
      </c>
      <c r="F1617" s="224" t="s">
        <v>10454</v>
      </c>
      <c r="G1617" s="222"/>
      <c r="H1617" s="225">
        <v>16</v>
      </c>
      <c r="I1617" s="226"/>
      <c r="J1617" s="222"/>
      <c r="K1617" s="222"/>
      <c r="L1617" s="227"/>
      <c r="M1617" s="228"/>
      <c r="N1617" s="229"/>
      <c r="O1617" s="229"/>
      <c r="P1617" s="229"/>
      <c r="Q1617" s="229"/>
      <c r="R1617" s="229"/>
      <c r="S1617" s="229"/>
      <c r="T1617" s="230"/>
      <c r="AT1617" s="231" t="s">
        <v>283</v>
      </c>
      <c r="AU1617" s="231" t="s">
        <v>84</v>
      </c>
      <c r="AV1617" s="14" t="s">
        <v>84</v>
      </c>
      <c r="AW1617" s="14" t="s">
        <v>32</v>
      </c>
      <c r="AX1617" s="14" t="s">
        <v>76</v>
      </c>
      <c r="AY1617" s="231" t="s">
        <v>272</v>
      </c>
    </row>
    <row r="1618" spans="1:65" s="14" customFormat="1" ht="11.25">
      <c r="B1618" s="221"/>
      <c r="C1618" s="222"/>
      <c r="D1618" s="212" t="s">
        <v>283</v>
      </c>
      <c r="E1618" s="223" t="s">
        <v>1</v>
      </c>
      <c r="F1618" s="224" t="s">
        <v>10455</v>
      </c>
      <c r="G1618" s="222"/>
      <c r="H1618" s="225">
        <v>4</v>
      </c>
      <c r="I1618" s="226"/>
      <c r="J1618" s="222"/>
      <c r="K1618" s="222"/>
      <c r="L1618" s="227"/>
      <c r="M1618" s="228"/>
      <c r="N1618" s="229"/>
      <c r="O1618" s="229"/>
      <c r="P1618" s="229"/>
      <c r="Q1618" s="229"/>
      <c r="R1618" s="229"/>
      <c r="S1618" s="229"/>
      <c r="T1618" s="230"/>
      <c r="AT1618" s="231" t="s">
        <v>283</v>
      </c>
      <c r="AU1618" s="231" t="s">
        <v>84</v>
      </c>
      <c r="AV1618" s="14" t="s">
        <v>84</v>
      </c>
      <c r="AW1618" s="14" t="s">
        <v>32</v>
      </c>
      <c r="AX1618" s="14" t="s">
        <v>76</v>
      </c>
      <c r="AY1618" s="231" t="s">
        <v>272</v>
      </c>
    </row>
    <row r="1619" spans="1:65" s="14" customFormat="1" ht="11.25">
      <c r="B1619" s="221"/>
      <c r="C1619" s="222"/>
      <c r="D1619" s="212" t="s">
        <v>283</v>
      </c>
      <c r="E1619" s="223" t="s">
        <v>1</v>
      </c>
      <c r="F1619" s="224" t="s">
        <v>10377</v>
      </c>
      <c r="G1619" s="222"/>
      <c r="H1619" s="225">
        <v>2</v>
      </c>
      <c r="I1619" s="226"/>
      <c r="J1619" s="222"/>
      <c r="K1619" s="222"/>
      <c r="L1619" s="227"/>
      <c r="M1619" s="228"/>
      <c r="N1619" s="229"/>
      <c r="O1619" s="229"/>
      <c r="P1619" s="229"/>
      <c r="Q1619" s="229"/>
      <c r="R1619" s="229"/>
      <c r="S1619" s="229"/>
      <c r="T1619" s="230"/>
      <c r="AT1619" s="231" t="s">
        <v>283</v>
      </c>
      <c r="AU1619" s="231" t="s">
        <v>84</v>
      </c>
      <c r="AV1619" s="14" t="s">
        <v>84</v>
      </c>
      <c r="AW1619" s="14" t="s">
        <v>32</v>
      </c>
      <c r="AX1619" s="14" t="s">
        <v>76</v>
      </c>
      <c r="AY1619" s="231" t="s">
        <v>272</v>
      </c>
    </row>
    <row r="1620" spans="1:65" s="2" customFormat="1" ht="24.2" customHeight="1">
      <c r="A1620" s="34"/>
      <c r="B1620" s="35"/>
      <c r="C1620" s="232" t="s">
        <v>5295</v>
      </c>
      <c r="D1620" s="232" t="s">
        <v>394</v>
      </c>
      <c r="E1620" s="233" t="s">
        <v>10456</v>
      </c>
      <c r="F1620" s="234" t="s">
        <v>10457</v>
      </c>
      <c r="G1620" s="235" t="s">
        <v>5242</v>
      </c>
      <c r="H1620" s="236">
        <v>5</v>
      </c>
      <c r="I1620" s="237"/>
      <c r="J1620" s="238">
        <f>ROUND(I1620*H1620,2)</f>
        <v>0</v>
      </c>
      <c r="K1620" s="234" t="s">
        <v>1</v>
      </c>
      <c r="L1620" s="239"/>
      <c r="M1620" s="240" t="s">
        <v>1</v>
      </c>
      <c r="N1620" s="241" t="s">
        <v>41</v>
      </c>
      <c r="O1620" s="71"/>
      <c r="P1620" s="201">
        <f>O1620*H1620</f>
        <v>0</v>
      </c>
      <c r="Q1620" s="201">
        <v>0</v>
      </c>
      <c r="R1620" s="201">
        <f>Q1620*H1620</f>
        <v>0</v>
      </c>
      <c r="S1620" s="201">
        <v>0</v>
      </c>
      <c r="T1620" s="202">
        <f>S1620*H1620</f>
        <v>0</v>
      </c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R1620" s="203" t="s">
        <v>1541</v>
      </c>
      <c r="AT1620" s="203" t="s">
        <v>394</v>
      </c>
      <c r="AU1620" s="203" t="s">
        <v>84</v>
      </c>
      <c r="AY1620" s="17" t="s">
        <v>272</v>
      </c>
      <c r="BE1620" s="204">
        <f>IF(N1620="základní",J1620,0)</f>
        <v>0</v>
      </c>
      <c r="BF1620" s="204">
        <f>IF(N1620="snížená",J1620,0)</f>
        <v>0</v>
      </c>
      <c r="BG1620" s="204">
        <f>IF(N1620="zákl. přenesená",J1620,0)</f>
        <v>0</v>
      </c>
      <c r="BH1620" s="204">
        <f>IF(N1620="sníž. přenesená",J1620,0)</f>
        <v>0</v>
      </c>
      <c r="BI1620" s="204">
        <f>IF(N1620="nulová",J1620,0)</f>
        <v>0</v>
      </c>
      <c r="BJ1620" s="17" t="s">
        <v>16</v>
      </c>
      <c r="BK1620" s="204">
        <f>ROUND(I1620*H1620,2)</f>
        <v>0</v>
      </c>
      <c r="BL1620" s="17" t="s">
        <v>1541</v>
      </c>
      <c r="BM1620" s="203" t="s">
        <v>10458</v>
      </c>
    </row>
    <row r="1621" spans="1:65" s="13" customFormat="1" ht="11.25">
      <c r="B1621" s="210"/>
      <c r="C1621" s="211"/>
      <c r="D1621" s="212" t="s">
        <v>283</v>
      </c>
      <c r="E1621" s="213" t="s">
        <v>1</v>
      </c>
      <c r="F1621" s="214" t="s">
        <v>9846</v>
      </c>
      <c r="G1621" s="211"/>
      <c r="H1621" s="213" t="s">
        <v>1</v>
      </c>
      <c r="I1621" s="215"/>
      <c r="J1621" s="211"/>
      <c r="K1621" s="211"/>
      <c r="L1621" s="216"/>
      <c r="M1621" s="217"/>
      <c r="N1621" s="218"/>
      <c r="O1621" s="218"/>
      <c r="P1621" s="218"/>
      <c r="Q1621" s="218"/>
      <c r="R1621" s="218"/>
      <c r="S1621" s="218"/>
      <c r="T1621" s="219"/>
      <c r="AT1621" s="220" t="s">
        <v>283</v>
      </c>
      <c r="AU1621" s="220" t="s">
        <v>84</v>
      </c>
      <c r="AV1621" s="13" t="s">
        <v>16</v>
      </c>
      <c r="AW1621" s="13" t="s">
        <v>32</v>
      </c>
      <c r="AX1621" s="13" t="s">
        <v>76</v>
      </c>
      <c r="AY1621" s="220" t="s">
        <v>272</v>
      </c>
    </row>
    <row r="1622" spans="1:65" s="14" customFormat="1" ht="11.25">
      <c r="B1622" s="221"/>
      <c r="C1622" s="222"/>
      <c r="D1622" s="212" t="s">
        <v>283</v>
      </c>
      <c r="E1622" s="223" t="s">
        <v>1</v>
      </c>
      <c r="F1622" s="224" t="s">
        <v>10455</v>
      </c>
      <c r="G1622" s="222"/>
      <c r="H1622" s="225">
        <v>4</v>
      </c>
      <c r="I1622" s="226"/>
      <c r="J1622" s="222"/>
      <c r="K1622" s="222"/>
      <c r="L1622" s="227"/>
      <c r="M1622" s="228"/>
      <c r="N1622" s="229"/>
      <c r="O1622" s="229"/>
      <c r="P1622" s="229"/>
      <c r="Q1622" s="229"/>
      <c r="R1622" s="229"/>
      <c r="S1622" s="229"/>
      <c r="T1622" s="230"/>
      <c r="AT1622" s="231" t="s">
        <v>283</v>
      </c>
      <c r="AU1622" s="231" t="s">
        <v>84</v>
      </c>
      <c r="AV1622" s="14" t="s">
        <v>84</v>
      </c>
      <c r="AW1622" s="14" t="s">
        <v>32</v>
      </c>
      <c r="AX1622" s="14" t="s">
        <v>76</v>
      </c>
      <c r="AY1622" s="231" t="s">
        <v>272</v>
      </c>
    </row>
    <row r="1623" spans="1:65" s="14" customFormat="1" ht="11.25">
      <c r="B1623" s="221"/>
      <c r="C1623" s="222"/>
      <c r="D1623" s="212" t="s">
        <v>283</v>
      </c>
      <c r="E1623" s="223" t="s">
        <v>1</v>
      </c>
      <c r="F1623" s="224" t="s">
        <v>10459</v>
      </c>
      <c r="G1623" s="222"/>
      <c r="H1623" s="225">
        <v>1</v>
      </c>
      <c r="I1623" s="226"/>
      <c r="J1623" s="222"/>
      <c r="K1623" s="222"/>
      <c r="L1623" s="227"/>
      <c r="M1623" s="228"/>
      <c r="N1623" s="229"/>
      <c r="O1623" s="229"/>
      <c r="P1623" s="229"/>
      <c r="Q1623" s="229"/>
      <c r="R1623" s="229"/>
      <c r="S1623" s="229"/>
      <c r="T1623" s="230"/>
      <c r="AT1623" s="231" t="s">
        <v>283</v>
      </c>
      <c r="AU1623" s="231" t="s">
        <v>84</v>
      </c>
      <c r="AV1623" s="14" t="s">
        <v>84</v>
      </c>
      <c r="AW1623" s="14" t="s">
        <v>32</v>
      </c>
      <c r="AX1623" s="14" t="s">
        <v>76</v>
      </c>
      <c r="AY1623" s="231" t="s">
        <v>272</v>
      </c>
    </row>
    <row r="1624" spans="1:65" s="2" customFormat="1" ht="24.2" customHeight="1">
      <c r="A1624" s="34"/>
      <c r="B1624" s="35"/>
      <c r="C1624" s="192" t="s">
        <v>5304</v>
      </c>
      <c r="D1624" s="192" t="s">
        <v>274</v>
      </c>
      <c r="E1624" s="193" t="s">
        <v>10416</v>
      </c>
      <c r="F1624" s="194" t="s">
        <v>10417</v>
      </c>
      <c r="G1624" s="195" t="s">
        <v>952</v>
      </c>
      <c r="H1624" s="196">
        <v>2</v>
      </c>
      <c r="I1624" s="197"/>
      <c r="J1624" s="198">
        <f>ROUND(I1624*H1624,2)</f>
        <v>0</v>
      </c>
      <c r="K1624" s="194" t="s">
        <v>278</v>
      </c>
      <c r="L1624" s="39"/>
      <c r="M1624" s="199" t="s">
        <v>1</v>
      </c>
      <c r="N1624" s="200" t="s">
        <v>41</v>
      </c>
      <c r="O1624" s="71"/>
      <c r="P1624" s="201">
        <f>O1624*H1624</f>
        <v>0</v>
      </c>
      <c r="Q1624" s="201">
        <v>0</v>
      </c>
      <c r="R1624" s="201">
        <f>Q1624*H1624</f>
        <v>0</v>
      </c>
      <c r="S1624" s="201">
        <v>0</v>
      </c>
      <c r="T1624" s="202">
        <f>S1624*H1624</f>
        <v>0</v>
      </c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R1624" s="203" t="s">
        <v>358</v>
      </c>
      <c r="AT1624" s="203" t="s">
        <v>274</v>
      </c>
      <c r="AU1624" s="203" t="s">
        <v>84</v>
      </c>
      <c r="AY1624" s="17" t="s">
        <v>272</v>
      </c>
      <c r="BE1624" s="204">
        <f>IF(N1624="základní",J1624,0)</f>
        <v>0</v>
      </c>
      <c r="BF1624" s="204">
        <f>IF(N1624="snížená",J1624,0)</f>
        <v>0</v>
      </c>
      <c r="BG1624" s="204">
        <f>IF(N1624="zákl. přenesená",J1624,0)</f>
        <v>0</v>
      </c>
      <c r="BH1624" s="204">
        <f>IF(N1624="sníž. přenesená",J1624,0)</f>
        <v>0</v>
      </c>
      <c r="BI1624" s="204">
        <f>IF(N1624="nulová",J1624,0)</f>
        <v>0</v>
      </c>
      <c r="BJ1624" s="17" t="s">
        <v>16</v>
      </c>
      <c r="BK1624" s="204">
        <f>ROUND(I1624*H1624,2)</f>
        <v>0</v>
      </c>
      <c r="BL1624" s="17" t="s">
        <v>358</v>
      </c>
      <c r="BM1624" s="203" t="s">
        <v>10460</v>
      </c>
    </row>
    <row r="1625" spans="1:65" s="2" customFormat="1" ht="11.25">
      <c r="A1625" s="34"/>
      <c r="B1625" s="35"/>
      <c r="C1625" s="36"/>
      <c r="D1625" s="205" t="s">
        <v>281</v>
      </c>
      <c r="E1625" s="36"/>
      <c r="F1625" s="206" t="s">
        <v>10419</v>
      </c>
      <c r="G1625" s="36"/>
      <c r="H1625" s="36"/>
      <c r="I1625" s="207"/>
      <c r="J1625" s="36"/>
      <c r="K1625" s="36"/>
      <c r="L1625" s="39"/>
      <c r="M1625" s="208"/>
      <c r="N1625" s="209"/>
      <c r="O1625" s="71"/>
      <c r="P1625" s="71"/>
      <c r="Q1625" s="71"/>
      <c r="R1625" s="71"/>
      <c r="S1625" s="71"/>
      <c r="T1625" s="72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  <c r="AT1625" s="17" t="s">
        <v>281</v>
      </c>
      <c r="AU1625" s="17" t="s">
        <v>84</v>
      </c>
    </row>
    <row r="1626" spans="1:65" s="2" customFormat="1" ht="24.2" customHeight="1">
      <c r="A1626" s="34"/>
      <c r="B1626" s="35"/>
      <c r="C1626" s="232" t="s">
        <v>5309</v>
      </c>
      <c r="D1626" s="232" t="s">
        <v>394</v>
      </c>
      <c r="E1626" s="233" t="s">
        <v>10461</v>
      </c>
      <c r="F1626" s="234" t="s">
        <v>10462</v>
      </c>
      <c r="G1626" s="235" t="s">
        <v>5242</v>
      </c>
      <c r="H1626" s="236">
        <v>2</v>
      </c>
      <c r="I1626" s="237"/>
      <c r="J1626" s="238">
        <f>ROUND(I1626*H1626,2)</f>
        <v>0</v>
      </c>
      <c r="K1626" s="234" t="s">
        <v>1</v>
      </c>
      <c r="L1626" s="239"/>
      <c r="M1626" s="240" t="s">
        <v>1</v>
      </c>
      <c r="N1626" s="241" t="s">
        <v>41</v>
      </c>
      <c r="O1626" s="71"/>
      <c r="P1626" s="201">
        <f>O1626*H1626</f>
        <v>0</v>
      </c>
      <c r="Q1626" s="201">
        <v>0</v>
      </c>
      <c r="R1626" s="201">
        <f>Q1626*H1626</f>
        <v>0</v>
      </c>
      <c r="S1626" s="201">
        <v>0</v>
      </c>
      <c r="T1626" s="202">
        <f>S1626*H1626</f>
        <v>0</v>
      </c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R1626" s="203" t="s">
        <v>1541</v>
      </c>
      <c r="AT1626" s="203" t="s">
        <v>394</v>
      </c>
      <c r="AU1626" s="203" t="s">
        <v>84</v>
      </c>
      <c r="AY1626" s="17" t="s">
        <v>272</v>
      </c>
      <c r="BE1626" s="204">
        <f>IF(N1626="základní",J1626,0)</f>
        <v>0</v>
      </c>
      <c r="BF1626" s="204">
        <f>IF(N1626="snížená",J1626,0)</f>
        <v>0</v>
      </c>
      <c r="BG1626" s="204">
        <f>IF(N1626="zákl. přenesená",J1626,0)</f>
        <v>0</v>
      </c>
      <c r="BH1626" s="204">
        <f>IF(N1626="sníž. přenesená",J1626,0)</f>
        <v>0</v>
      </c>
      <c r="BI1626" s="204">
        <f>IF(N1626="nulová",J1626,0)</f>
        <v>0</v>
      </c>
      <c r="BJ1626" s="17" t="s">
        <v>16</v>
      </c>
      <c r="BK1626" s="204">
        <f>ROUND(I1626*H1626,2)</f>
        <v>0</v>
      </c>
      <c r="BL1626" s="17" t="s">
        <v>1541</v>
      </c>
      <c r="BM1626" s="203" t="s">
        <v>10463</v>
      </c>
    </row>
    <row r="1627" spans="1:65" s="13" customFormat="1" ht="11.25">
      <c r="B1627" s="210"/>
      <c r="C1627" s="211"/>
      <c r="D1627" s="212" t="s">
        <v>283</v>
      </c>
      <c r="E1627" s="213" t="s">
        <v>1</v>
      </c>
      <c r="F1627" s="214" t="s">
        <v>9846</v>
      </c>
      <c r="G1627" s="211"/>
      <c r="H1627" s="213" t="s">
        <v>1</v>
      </c>
      <c r="I1627" s="215"/>
      <c r="J1627" s="211"/>
      <c r="K1627" s="211"/>
      <c r="L1627" s="216"/>
      <c r="M1627" s="217"/>
      <c r="N1627" s="218"/>
      <c r="O1627" s="218"/>
      <c r="P1627" s="218"/>
      <c r="Q1627" s="218"/>
      <c r="R1627" s="218"/>
      <c r="S1627" s="218"/>
      <c r="T1627" s="219"/>
      <c r="AT1627" s="220" t="s">
        <v>283</v>
      </c>
      <c r="AU1627" s="220" t="s">
        <v>84</v>
      </c>
      <c r="AV1627" s="13" t="s">
        <v>16</v>
      </c>
      <c r="AW1627" s="13" t="s">
        <v>32</v>
      </c>
      <c r="AX1627" s="13" t="s">
        <v>76</v>
      </c>
      <c r="AY1627" s="220" t="s">
        <v>272</v>
      </c>
    </row>
    <row r="1628" spans="1:65" s="14" customFormat="1" ht="11.25">
      <c r="B1628" s="221"/>
      <c r="C1628" s="222"/>
      <c r="D1628" s="212" t="s">
        <v>283</v>
      </c>
      <c r="E1628" s="223" t="s">
        <v>1</v>
      </c>
      <c r="F1628" s="224" t="s">
        <v>10464</v>
      </c>
      <c r="G1628" s="222"/>
      <c r="H1628" s="225">
        <v>2</v>
      </c>
      <c r="I1628" s="226"/>
      <c r="J1628" s="222"/>
      <c r="K1628" s="222"/>
      <c r="L1628" s="227"/>
      <c r="M1628" s="228"/>
      <c r="N1628" s="229"/>
      <c r="O1628" s="229"/>
      <c r="P1628" s="229"/>
      <c r="Q1628" s="229"/>
      <c r="R1628" s="229"/>
      <c r="S1628" s="229"/>
      <c r="T1628" s="230"/>
      <c r="AT1628" s="231" t="s">
        <v>283</v>
      </c>
      <c r="AU1628" s="231" t="s">
        <v>84</v>
      </c>
      <c r="AV1628" s="14" t="s">
        <v>84</v>
      </c>
      <c r="AW1628" s="14" t="s">
        <v>32</v>
      </c>
      <c r="AX1628" s="14" t="s">
        <v>76</v>
      </c>
      <c r="AY1628" s="231" t="s">
        <v>272</v>
      </c>
    </row>
    <row r="1629" spans="1:65" s="2" customFormat="1" ht="33" customHeight="1">
      <c r="A1629" s="34"/>
      <c r="B1629" s="35"/>
      <c r="C1629" s="192" t="s">
        <v>5317</v>
      </c>
      <c r="D1629" s="192" t="s">
        <v>274</v>
      </c>
      <c r="E1629" s="193" t="s">
        <v>10465</v>
      </c>
      <c r="F1629" s="194" t="s">
        <v>10466</v>
      </c>
      <c r="G1629" s="195" t="s">
        <v>952</v>
      </c>
      <c r="H1629" s="196">
        <v>10</v>
      </c>
      <c r="I1629" s="197"/>
      <c r="J1629" s="198">
        <f>ROUND(I1629*H1629,2)</f>
        <v>0</v>
      </c>
      <c r="K1629" s="194" t="s">
        <v>278</v>
      </c>
      <c r="L1629" s="39"/>
      <c r="M1629" s="199" t="s">
        <v>1</v>
      </c>
      <c r="N1629" s="200" t="s">
        <v>41</v>
      </c>
      <c r="O1629" s="71"/>
      <c r="P1629" s="201">
        <f>O1629*H1629</f>
        <v>0</v>
      </c>
      <c r="Q1629" s="201">
        <v>0</v>
      </c>
      <c r="R1629" s="201">
        <f>Q1629*H1629</f>
        <v>0</v>
      </c>
      <c r="S1629" s="201">
        <v>0</v>
      </c>
      <c r="T1629" s="202">
        <f>S1629*H1629</f>
        <v>0</v>
      </c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R1629" s="203" t="s">
        <v>358</v>
      </c>
      <c r="AT1629" s="203" t="s">
        <v>274</v>
      </c>
      <c r="AU1629" s="203" t="s">
        <v>84</v>
      </c>
      <c r="AY1629" s="17" t="s">
        <v>272</v>
      </c>
      <c r="BE1629" s="204">
        <f>IF(N1629="základní",J1629,0)</f>
        <v>0</v>
      </c>
      <c r="BF1629" s="204">
        <f>IF(N1629="snížená",J1629,0)</f>
        <v>0</v>
      </c>
      <c r="BG1629" s="204">
        <f>IF(N1629="zákl. přenesená",J1629,0)</f>
        <v>0</v>
      </c>
      <c r="BH1629" s="204">
        <f>IF(N1629="sníž. přenesená",J1629,0)</f>
        <v>0</v>
      </c>
      <c r="BI1629" s="204">
        <f>IF(N1629="nulová",J1629,0)</f>
        <v>0</v>
      </c>
      <c r="BJ1629" s="17" t="s">
        <v>16</v>
      </c>
      <c r="BK1629" s="204">
        <f>ROUND(I1629*H1629,2)</f>
        <v>0</v>
      </c>
      <c r="BL1629" s="17" t="s">
        <v>358</v>
      </c>
      <c r="BM1629" s="203" t="s">
        <v>10467</v>
      </c>
    </row>
    <row r="1630" spans="1:65" s="2" customFormat="1" ht="11.25">
      <c r="A1630" s="34"/>
      <c r="B1630" s="35"/>
      <c r="C1630" s="36"/>
      <c r="D1630" s="205" t="s">
        <v>281</v>
      </c>
      <c r="E1630" s="36"/>
      <c r="F1630" s="206" t="s">
        <v>10468</v>
      </c>
      <c r="G1630" s="36"/>
      <c r="H1630" s="36"/>
      <c r="I1630" s="207"/>
      <c r="J1630" s="36"/>
      <c r="K1630" s="36"/>
      <c r="L1630" s="39"/>
      <c r="M1630" s="208"/>
      <c r="N1630" s="209"/>
      <c r="O1630" s="71"/>
      <c r="P1630" s="71"/>
      <c r="Q1630" s="71"/>
      <c r="R1630" s="71"/>
      <c r="S1630" s="71"/>
      <c r="T1630" s="72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T1630" s="17" t="s">
        <v>281</v>
      </c>
      <c r="AU1630" s="17" t="s">
        <v>84</v>
      </c>
    </row>
    <row r="1631" spans="1:65" s="2" customFormat="1" ht="24.2" customHeight="1">
      <c r="A1631" s="34"/>
      <c r="B1631" s="35"/>
      <c r="C1631" s="232" t="s">
        <v>5327</v>
      </c>
      <c r="D1631" s="232" t="s">
        <v>394</v>
      </c>
      <c r="E1631" s="233" t="s">
        <v>10469</v>
      </c>
      <c r="F1631" s="234" t="s">
        <v>10470</v>
      </c>
      <c r="G1631" s="235" t="s">
        <v>5242</v>
      </c>
      <c r="H1631" s="236">
        <v>10</v>
      </c>
      <c r="I1631" s="237"/>
      <c r="J1631" s="238">
        <f>ROUND(I1631*H1631,2)</f>
        <v>0</v>
      </c>
      <c r="K1631" s="234" t="s">
        <v>1</v>
      </c>
      <c r="L1631" s="239"/>
      <c r="M1631" s="240" t="s">
        <v>1</v>
      </c>
      <c r="N1631" s="241" t="s">
        <v>41</v>
      </c>
      <c r="O1631" s="71"/>
      <c r="P1631" s="201">
        <f>O1631*H1631</f>
        <v>0</v>
      </c>
      <c r="Q1631" s="201">
        <v>0</v>
      </c>
      <c r="R1631" s="201">
        <f>Q1631*H1631</f>
        <v>0</v>
      </c>
      <c r="S1631" s="201">
        <v>0</v>
      </c>
      <c r="T1631" s="202">
        <f>S1631*H1631</f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203" t="s">
        <v>1541</v>
      </c>
      <c r="AT1631" s="203" t="s">
        <v>394</v>
      </c>
      <c r="AU1631" s="203" t="s">
        <v>84</v>
      </c>
      <c r="AY1631" s="17" t="s">
        <v>272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7" t="s">
        <v>16</v>
      </c>
      <c r="BK1631" s="204">
        <f>ROUND(I1631*H1631,2)</f>
        <v>0</v>
      </c>
      <c r="BL1631" s="17" t="s">
        <v>1541</v>
      </c>
      <c r="BM1631" s="203" t="s">
        <v>10471</v>
      </c>
    </row>
    <row r="1632" spans="1:65" s="13" customFormat="1" ht="11.25">
      <c r="B1632" s="210"/>
      <c r="C1632" s="211"/>
      <c r="D1632" s="212" t="s">
        <v>283</v>
      </c>
      <c r="E1632" s="213" t="s">
        <v>1</v>
      </c>
      <c r="F1632" s="214" t="s">
        <v>9846</v>
      </c>
      <c r="G1632" s="211"/>
      <c r="H1632" s="213" t="s">
        <v>1</v>
      </c>
      <c r="I1632" s="215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AT1632" s="220" t="s">
        <v>283</v>
      </c>
      <c r="AU1632" s="220" t="s">
        <v>84</v>
      </c>
      <c r="AV1632" s="13" t="s">
        <v>16</v>
      </c>
      <c r="AW1632" s="13" t="s">
        <v>32</v>
      </c>
      <c r="AX1632" s="13" t="s">
        <v>76</v>
      </c>
      <c r="AY1632" s="220" t="s">
        <v>272</v>
      </c>
    </row>
    <row r="1633" spans="1:65" s="14" customFormat="1" ht="11.25">
      <c r="B1633" s="221"/>
      <c r="C1633" s="222"/>
      <c r="D1633" s="212" t="s">
        <v>283</v>
      </c>
      <c r="E1633" s="223" t="s">
        <v>1</v>
      </c>
      <c r="F1633" s="224" t="s">
        <v>10472</v>
      </c>
      <c r="G1633" s="222"/>
      <c r="H1633" s="225">
        <v>2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84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4" customFormat="1" ht="11.25">
      <c r="B1634" s="221"/>
      <c r="C1634" s="222"/>
      <c r="D1634" s="212" t="s">
        <v>283</v>
      </c>
      <c r="E1634" s="223" t="s">
        <v>1</v>
      </c>
      <c r="F1634" s="224" t="s">
        <v>10473</v>
      </c>
      <c r="G1634" s="222"/>
      <c r="H1634" s="225">
        <v>3</v>
      </c>
      <c r="I1634" s="226"/>
      <c r="J1634" s="222"/>
      <c r="K1634" s="222"/>
      <c r="L1634" s="227"/>
      <c r="M1634" s="228"/>
      <c r="N1634" s="229"/>
      <c r="O1634" s="229"/>
      <c r="P1634" s="229"/>
      <c r="Q1634" s="229"/>
      <c r="R1634" s="229"/>
      <c r="S1634" s="229"/>
      <c r="T1634" s="230"/>
      <c r="AT1634" s="231" t="s">
        <v>283</v>
      </c>
      <c r="AU1634" s="231" t="s">
        <v>84</v>
      </c>
      <c r="AV1634" s="14" t="s">
        <v>84</v>
      </c>
      <c r="AW1634" s="14" t="s">
        <v>32</v>
      </c>
      <c r="AX1634" s="14" t="s">
        <v>76</v>
      </c>
      <c r="AY1634" s="231" t="s">
        <v>272</v>
      </c>
    </row>
    <row r="1635" spans="1:65" s="14" customFormat="1" ht="11.25">
      <c r="B1635" s="221"/>
      <c r="C1635" s="222"/>
      <c r="D1635" s="212" t="s">
        <v>283</v>
      </c>
      <c r="E1635" s="223" t="s">
        <v>1</v>
      </c>
      <c r="F1635" s="224" t="s">
        <v>10474</v>
      </c>
      <c r="G1635" s="222"/>
      <c r="H1635" s="225">
        <v>4</v>
      </c>
      <c r="I1635" s="226"/>
      <c r="J1635" s="222"/>
      <c r="K1635" s="222"/>
      <c r="L1635" s="227"/>
      <c r="M1635" s="228"/>
      <c r="N1635" s="229"/>
      <c r="O1635" s="229"/>
      <c r="P1635" s="229"/>
      <c r="Q1635" s="229"/>
      <c r="R1635" s="229"/>
      <c r="S1635" s="229"/>
      <c r="T1635" s="230"/>
      <c r="AT1635" s="231" t="s">
        <v>283</v>
      </c>
      <c r="AU1635" s="231" t="s">
        <v>84</v>
      </c>
      <c r="AV1635" s="14" t="s">
        <v>84</v>
      </c>
      <c r="AW1635" s="14" t="s">
        <v>32</v>
      </c>
      <c r="AX1635" s="14" t="s">
        <v>76</v>
      </c>
      <c r="AY1635" s="231" t="s">
        <v>272</v>
      </c>
    </row>
    <row r="1636" spans="1:65" s="14" customFormat="1" ht="11.25">
      <c r="B1636" s="221"/>
      <c r="C1636" s="222"/>
      <c r="D1636" s="212" t="s">
        <v>283</v>
      </c>
      <c r="E1636" s="223" t="s">
        <v>1</v>
      </c>
      <c r="F1636" s="224" t="s">
        <v>10475</v>
      </c>
      <c r="G1636" s="222"/>
      <c r="H1636" s="225">
        <v>1</v>
      </c>
      <c r="I1636" s="226"/>
      <c r="J1636" s="222"/>
      <c r="K1636" s="222"/>
      <c r="L1636" s="227"/>
      <c r="M1636" s="228"/>
      <c r="N1636" s="229"/>
      <c r="O1636" s="229"/>
      <c r="P1636" s="229"/>
      <c r="Q1636" s="229"/>
      <c r="R1636" s="229"/>
      <c r="S1636" s="229"/>
      <c r="T1636" s="230"/>
      <c r="AT1636" s="231" t="s">
        <v>283</v>
      </c>
      <c r="AU1636" s="231" t="s">
        <v>84</v>
      </c>
      <c r="AV1636" s="14" t="s">
        <v>84</v>
      </c>
      <c r="AW1636" s="14" t="s">
        <v>32</v>
      </c>
      <c r="AX1636" s="14" t="s">
        <v>76</v>
      </c>
      <c r="AY1636" s="231" t="s">
        <v>272</v>
      </c>
    </row>
    <row r="1637" spans="1:65" s="2" customFormat="1" ht="24.2" customHeight="1">
      <c r="A1637" s="34"/>
      <c r="B1637" s="35"/>
      <c r="C1637" s="192" t="s">
        <v>5332</v>
      </c>
      <c r="D1637" s="192" t="s">
        <v>274</v>
      </c>
      <c r="E1637" s="193" t="s">
        <v>9713</v>
      </c>
      <c r="F1637" s="194" t="s">
        <v>9714</v>
      </c>
      <c r="G1637" s="195" t="s">
        <v>952</v>
      </c>
      <c r="H1637" s="196">
        <v>4</v>
      </c>
      <c r="I1637" s="197"/>
      <c r="J1637" s="198">
        <f>ROUND(I1637*H1637,2)</f>
        <v>0</v>
      </c>
      <c r="K1637" s="194" t="s">
        <v>278</v>
      </c>
      <c r="L1637" s="39"/>
      <c r="M1637" s="199" t="s">
        <v>1</v>
      </c>
      <c r="N1637" s="200" t="s">
        <v>41</v>
      </c>
      <c r="O1637" s="71"/>
      <c r="P1637" s="201">
        <f>O1637*H1637</f>
        <v>0</v>
      </c>
      <c r="Q1637" s="201">
        <v>0</v>
      </c>
      <c r="R1637" s="201">
        <f>Q1637*H1637</f>
        <v>0</v>
      </c>
      <c r="S1637" s="201">
        <v>0</v>
      </c>
      <c r="T1637" s="202">
        <f>S1637*H1637</f>
        <v>0</v>
      </c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  <c r="AR1637" s="203" t="s">
        <v>358</v>
      </c>
      <c r="AT1637" s="203" t="s">
        <v>274</v>
      </c>
      <c r="AU1637" s="203" t="s">
        <v>84</v>
      </c>
      <c r="AY1637" s="17" t="s">
        <v>272</v>
      </c>
      <c r="BE1637" s="204">
        <f>IF(N1637="základní",J1637,0)</f>
        <v>0</v>
      </c>
      <c r="BF1637" s="204">
        <f>IF(N1637="snížená",J1637,0)</f>
        <v>0</v>
      </c>
      <c r="BG1637" s="204">
        <f>IF(N1637="zákl. přenesená",J1637,0)</f>
        <v>0</v>
      </c>
      <c r="BH1637" s="204">
        <f>IF(N1637="sníž. přenesená",J1637,0)</f>
        <v>0</v>
      </c>
      <c r="BI1637" s="204">
        <f>IF(N1637="nulová",J1637,0)</f>
        <v>0</v>
      </c>
      <c r="BJ1637" s="17" t="s">
        <v>16</v>
      </c>
      <c r="BK1637" s="204">
        <f>ROUND(I1637*H1637,2)</f>
        <v>0</v>
      </c>
      <c r="BL1637" s="17" t="s">
        <v>358</v>
      </c>
      <c r="BM1637" s="203" t="s">
        <v>10476</v>
      </c>
    </row>
    <row r="1638" spans="1:65" s="2" customFormat="1" ht="11.25">
      <c r="A1638" s="34"/>
      <c r="B1638" s="35"/>
      <c r="C1638" s="36"/>
      <c r="D1638" s="205" t="s">
        <v>281</v>
      </c>
      <c r="E1638" s="36"/>
      <c r="F1638" s="206" t="s">
        <v>9716</v>
      </c>
      <c r="G1638" s="36"/>
      <c r="H1638" s="36"/>
      <c r="I1638" s="207"/>
      <c r="J1638" s="36"/>
      <c r="K1638" s="36"/>
      <c r="L1638" s="39"/>
      <c r="M1638" s="208"/>
      <c r="N1638" s="209"/>
      <c r="O1638" s="71"/>
      <c r="P1638" s="71"/>
      <c r="Q1638" s="71"/>
      <c r="R1638" s="71"/>
      <c r="S1638" s="71"/>
      <c r="T1638" s="72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T1638" s="17" t="s">
        <v>281</v>
      </c>
      <c r="AU1638" s="17" t="s">
        <v>84</v>
      </c>
    </row>
    <row r="1639" spans="1:65" s="2" customFormat="1" ht="37.9" customHeight="1">
      <c r="A1639" s="34"/>
      <c r="B1639" s="35"/>
      <c r="C1639" s="232" t="s">
        <v>5342</v>
      </c>
      <c r="D1639" s="232" t="s">
        <v>394</v>
      </c>
      <c r="E1639" s="233" t="s">
        <v>10477</v>
      </c>
      <c r="F1639" s="234" t="s">
        <v>10478</v>
      </c>
      <c r="G1639" s="235" t="s">
        <v>5242</v>
      </c>
      <c r="H1639" s="236">
        <v>4</v>
      </c>
      <c r="I1639" s="237"/>
      <c r="J1639" s="238">
        <f>ROUND(I1639*H1639,2)</f>
        <v>0</v>
      </c>
      <c r="K1639" s="234" t="s">
        <v>1</v>
      </c>
      <c r="L1639" s="239"/>
      <c r="M1639" s="240" t="s">
        <v>1</v>
      </c>
      <c r="N1639" s="241" t="s">
        <v>41</v>
      </c>
      <c r="O1639" s="71"/>
      <c r="P1639" s="201">
        <f>O1639*H1639</f>
        <v>0</v>
      </c>
      <c r="Q1639" s="201">
        <v>0</v>
      </c>
      <c r="R1639" s="201">
        <f>Q1639*H1639</f>
        <v>0</v>
      </c>
      <c r="S1639" s="201">
        <v>0</v>
      </c>
      <c r="T1639" s="202">
        <f>S1639*H1639</f>
        <v>0</v>
      </c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R1639" s="203" t="s">
        <v>1541</v>
      </c>
      <c r="AT1639" s="203" t="s">
        <v>394</v>
      </c>
      <c r="AU1639" s="203" t="s">
        <v>84</v>
      </c>
      <c r="AY1639" s="17" t="s">
        <v>272</v>
      </c>
      <c r="BE1639" s="204">
        <f>IF(N1639="základní",J1639,0)</f>
        <v>0</v>
      </c>
      <c r="BF1639" s="204">
        <f>IF(N1639="snížená",J1639,0)</f>
        <v>0</v>
      </c>
      <c r="BG1639" s="204">
        <f>IF(N1639="zákl. přenesená",J1639,0)</f>
        <v>0</v>
      </c>
      <c r="BH1639" s="204">
        <f>IF(N1639="sníž. přenesená",J1639,0)</f>
        <v>0</v>
      </c>
      <c r="BI1639" s="204">
        <f>IF(N1639="nulová",J1639,0)</f>
        <v>0</v>
      </c>
      <c r="BJ1639" s="17" t="s">
        <v>16</v>
      </c>
      <c r="BK1639" s="204">
        <f>ROUND(I1639*H1639,2)</f>
        <v>0</v>
      </c>
      <c r="BL1639" s="17" t="s">
        <v>1541</v>
      </c>
      <c r="BM1639" s="203" t="s">
        <v>10479</v>
      </c>
    </row>
    <row r="1640" spans="1:65" s="14" customFormat="1" ht="11.25">
      <c r="B1640" s="221"/>
      <c r="C1640" s="222"/>
      <c r="D1640" s="212" t="s">
        <v>283</v>
      </c>
      <c r="E1640" s="223" t="s">
        <v>1</v>
      </c>
      <c r="F1640" s="224" t="s">
        <v>10480</v>
      </c>
      <c r="G1640" s="222"/>
      <c r="H1640" s="225">
        <v>4</v>
      </c>
      <c r="I1640" s="226"/>
      <c r="J1640" s="222"/>
      <c r="K1640" s="222"/>
      <c r="L1640" s="227"/>
      <c r="M1640" s="228"/>
      <c r="N1640" s="229"/>
      <c r="O1640" s="229"/>
      <c r="P1640" s="229"/>
      <c r="Q1640" s="229"/>
      <c r="R1640" s="229"/>
      <c r="S1640" s="229"/>
      <c r="T1640" s="230"/>
      <c r="AT1640" s="231" t="s">
        <v>283</v>
      </c>
      <c r="AU1640" s="231" t="s">
        <v>84</v>
      </c>
      <c r="AV1640" s="14" t="s">
        <v>84</v>
      </c>
      <c r="AW1640" s="14" t="s">
        <v>32</v>
      </c>
      <c r="AX1640" s="14" t="s">
        <v>76</v>
      </c>
      <c r="AY1640" s="231" t="s">
        <v>272</v>
      </c>
    </row>
    <row r="1641" spans="1:65" s="2" customFormat="1" ht="24.2" customHeight="1">
      <c r="A1641" s="34"/>
      <c r="B1641" s="35"/>
      <c r="C1641" s="192" t="s">
        <v>5347</v>
      </c>
      <c r="D1641" s="192" t="s">
        <v>274</v>
      </c>
      <c r="E1641" s="193" t="s">
        <v>10481</v>
      </c>
      <c r="F1641" s="194" t="s">
        <v>10482</v>
      </c>
      <c r="G1641" s="195" t="s">
        <v>952</v>
      </c>
      <c r="H1641" s="196">
        <v>11</v>
      </c>
      <c r="I1641" s="197"/>
      <c r="J1641" s="198">
        <f>ROUND(I1641*H1641,2)</f>
        <v>0</v>
      </c>
      <c r="K1641" s="194" t="s">
        <v>278</v>
      </c>
      <c r="L1641" s="39"/>
      <c r="M1641" s="199" t="s">
        <v>1</v>
      </c>
      <c r="N1641" s="200" t="s">
        <v>41</v>
      </c>
      <c r="O1641" s="71"/>
      <c r="P1641" s="201">
        <f>O1641*H1641</f>
        <v>0</v>
      </c>
      <c r="Q1641" s="201">
        <v>0</v>
      </c>
      <c r="R1641" s="201">
        <f>Q1641*H1641</f>
        <v>0</v>
      </c>
      <c r="S1641" s="201">
        <v>0</v>
      </c>
      <c r="T1641" s="202">
        <f>S1641*H1641</f>
        <v>0</v>
      </c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R1641" s="203" t="s">
        <v>358</v>
      </c>
      <c r="AT1641" s="203" t="s">
        <v>274</v>
      </c>
      <c r="AU1641" s="203" t="s">
        <v>84</v>
      </c>
      <c r="AY1641" s="17" t="s">
        <v>272</v>
      </c>
      <c r="BE1641" s="204">
        <f>IF(N1641="základní",J1641,0)</f>
        <v>0</v>
      </c>
      <c r="BF1641" s="204">
        <f>IF(N1641="snížená",J1641,0)</f>
        <v>0</v>
      </c>
      <c r="BG1641" s="204">
        <f>IF(N1641="zákl. přenesená",J1641,0)</f>
        <v>0</v>
      </c>
      <c r="BH1641" s="204">
        <f>IF(N1641="sníž. přenesená",J1641,0)</f>
        <v>0</v>
      </c>
      <c r="BI1641" s="204">
        <f>IF(N1641="nulová",J1641,0)</f>
        <v>0</v>
      </c>
      <c r="BJ1641" s="17" t="s">
        <v>16</v>
      </c>
      <c r="BK1641" s="204">
        <f>ROUND(I1641*H1641,2)</f>
        <v>0</v>
      </c>
      <c r="BL1641" s="17" t="s">
        <v>358</v>
      </c>
      <c r="BM1641" s="203" t="s">
        <v>10483</v>
      </c>
    </row>
    <row r="1642" spans="1:65" s="2" customFormat="1" ht="11.25">
      <c r="A1642" s="34"/>
      <c r="B1642" s="35"/>
      <c r="C1642" s="36"/>
      <c r="D1642" s="205" t="s">
        <v>281</v>
      </c>
      <c r="E1642" s="36"/>
      <c r="F1642" s="206" t="s">
        <v>10484</v>
      </c>
      <c r="G1642" s="36"/>
      <c r="H1642" s="36"/>
      <c r="I1642" s="207"/>
      <c r="J1642" s="36"/>
      <c r="K1642" s="36"/>
      <c r="L1642" s="39"/>
      <c r="M1642" s="208"/>
      <c r="N1642" s="209"/>
      <c r="O1642" s="71"/>
      <c r="P1642" s="71"/>
      <c r="Q1642" s="71"/>
      <c r="R1642" s="71"/>
      <c r="S1642" s="71"/>
      <c r="T1642" s="72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T1642" s="17" t="s">
        <v>281</v>
      </c>
      <c r="AU1642" s="17" t="s">
        <v>84</v>
      </c>
    </row>
    <row r="1643" spans="1:65" s="2" customFormat="1" ht="37.9" customHeight="1">
      <c r="A1643" s="34"/>
      <c r="B1643" s="35"/>
      <c r="C1643" s="232" t="s">
        <v>5352</v>
      </c>
      <c r="D1643" s="232" t="s">
        <v>394</v>
      </c>
      <c r="E1643" s="233" t="s">
        <v>10485</v>
      </c>
      <c r="F1643" s="234" t="s">
        <v>10486</v>
      </c>
      <c r="G1643" s="235" t="s">
        <v>5242</v>
      </c>
      <c r="H1643" s="236">
        <v>2</v>
      </c>
      <c r="I1643" s="237"/>
      <c r="J1643" s="238">
        <f>ROUND(I1643*H1643,2)</f>
        <v>0</v>
      </c>
      <c r="K1643" s="234" t="s">
        <v>1</v>
      </c>
      <c r="L1643" s="239"/>
      <c r="M1643" s="240" t="s">
        <v>1</v>
      </c>
      <c r="N1643" s="241" t="s">
        <v>41</v>
      </c>
      <c r="O1643" s="71"/>
      <c r="P1643" s="201">
        <f>O1643*H1643</f>
        <v>0</v>
      </c>
      <c r="Q1643" s="201">
        <v>0</v>
      </c>
      <c r="R1643" s="201">
        <f>Q1643*H1643</f>
        <v>0</v>
      </c>
      <c r="S1643" s="201">
        <v>0</v>
      </c>
      <c r="T1643" s="202">
        <f>S1643*H1643</f>
        <v>0</v>
      </c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R1643" s="203" t="s">
        <v>1541</v>
      </c>
      <c r="AT1643" s="203" t="s">
        <v>394</v>
      </c>
      <c r="AU1643" s="203" t="s">
        <v>84</v>
      </c>
      <c r="AY1643" s="17" t="s">
        <v>272</v>
      </c>
      <c r="BE1643" s="204">
        <f>IF(N1643="základní",J1643,0)</f>
        <v>0</v>
      </c>
      <c r="BF1643" s="204">
        <f>IF(N1643="snížená",J1643,0)</f>
        <v>0</v>
      </c>
      <c r="BG1643" s="204">
        <f>IF(N1643="zákl. přenesená",J1643,0)</f>
        <v>0</v>
      </c>
      <c r="BH1643" s="204">
        <f>IF(N1643="sníž. přenesená",J1643,0)</f>
        <v>0</v>
      </c>
      <c r="BI1643" s="204">
        <f>IF(N1643="nulová",J1643,0)</f>
        <v>0</v>
      </c>
      <c r="BJ1643" s="17" t="s">
        <v>16</v>
      </c>
      <c r="BK1643" s="204">
        <f>ROUND(I1643*H1643,2)</f>
        <v>0</v>
      </c>
      <c r="BL1643" s="17" t="s">
        <v>1541</v>
      </c>
      <c r="BM1643" s="203" t="s">
        <v>10487</v>
      </c>
    </row>
    <row r="1644" spans="1:65" s="14" customFormat="1" ht="11.25">
      <c r="B1644" s="221"/>
      <c r="C1644" s="222"/>
      <c r="D1644" s="212" t="s">
        <v>283</v>
      </c>
      <c r="E1644" s="223" t="s">
        <v>1</v>
      </c>
      <c r="F1644" s="224" t="s">
        <v>10368</v>
      </c>
      <c r="G1644" s="222"/>
      <c r="H1644" s="225">
        <v>2</v>
      </c>
      <c r="I1644" s="226"/>
      <c r="J1644" s="222"/>
      <c r="K1644" s="222"/>
      <c r="L1644" s="227"/>
      <c r="M1644" s="228"/>
      <c r="N1644" s="229"/>
      <c r="O1644" s="229"/>
      <c r="P1644" s="229"/>
      <c r="Q1644" s="229"/>
      <c r="R1644" s="229"/>
      <c r="S1644" s="229"/>
      <c r="T1644" s="230"/>
      <c r="AT1644" s="231" t="s">
        <v>283</v>
      </c>
      <c r="AU1644" s="231" t="s">
        <v>84</v>
      </c>
      <c r="AV1644" s="14" t="s">
        <v>84</v>
      </c>
      <c r="AW1644" s="14" t="s">
        <v>32</v>
      </c>
      <c r="AX1644" s="14" t="s">
        <v>76</v>
      </c>
      <c r="AY1644" s="231" t="s">
        <v>272</v>
      </c>
    </row>
    <row r="1645" spans="1:65" s="2" customFormat="1" ht="37.9" customHeight="1">
      <c r="A1645" s="34"/>
      <c r="B1645" s="35"/>
      <c r="C1645" s="232" t="s">
        <v>5357</v>
      </c>
      <c r="D1645" s="232" t="s">
        <v>394</v>
      </c>
      <c r="E1645" s="233" t="s">
        <v>10488</v>
      </c>
      <c r="F1645" s="234" t="s">
        <v>10489</v>
      </c>
      <c r="G1645" s="235" t="s">
        <v>5242</v>
      </c>
      <c r="H1645" s="236">
        <v>9</v>
      </c>
      <c r="I1645" s="237"/>
      <c r="J1645" s="238">
        <f>ROUND(I1645*H1645,2)</f>
        <v>0</v>
      </c>
      <c r="K1645" s="234" t="s">
        <v>1</v>
      </c>
      <c r="L1645" s="239"/>
      <c r="M1645" s="240" t="s">
        <v>1</v>
      </c>
      <c r="N1645" s="241" t="s">
        <v>41</v>
      </c>
      <c r="O1645" s="71"/>
      <c r="P1645" s="201">
        <f>O1645*H1645</f>
        <v>0</v>
      </c>
      <c r="Q1645" s="201">
        <v>0</v>
      </c>
      <c r="R1645" s="201">
        <f>Q1645*H1645</f>
        <v>0</v>
      </c>
      <c r="S1645" s="201">
        <v>0</v>
      </c>
      <c r="T1645" s="202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203" t="s">
        <v>1541</v>
      </c>
      <c r="AT1645" s="203" t="s">
        <v>394</v>
      </c>
      <c r="AU1645" s="203" t="s">
        <v>84</v>
      </c>
      <c r="AY1645" s="17" t="s">
        <v>272</v>
      </c>
      <c r="BE1645" s="204">
        <f>IF(N1645="základní",J1645,0)</f>
        <v>0</v>
      </c>
      <c r="BF1645" s="204">
        <f>IF(N1645="snížená",J1645,0)</f>
        <v>0</v>
      </c>
      <c r="BG1645" s="204">
        <f>IF(N1645="zákl. přenesená",J1645,0)</f>
        <v>0</v>
      </c>
      <c r="BH1645" s="204">
        <f>IF(N1645="sníž. přenesená",J1645,0)</f>
        <v>0</v>
      </c>
      <c r="BI1645" s="204">
        <f>IF(N1645="nulová",J1645,0)</f>
        <v>0</v>
      </c>
      <c r="BJ1645" s="17" t="s">
        <v>16</v>
      </c>
      <c r="BK1645" s="204">
        <f>ROUND(I1645*H1645,2)</f>
        <v>0</v>
      </c>
      <c r="BL1645" s="17" t="s">
        <v>1541</v>
      </c>
      <c r="BM1645" s="203" t="s">
        <v>10490</v>
      </c>
    </row>
    <row r="1646" spans="1:65" s="14" customFormat="1" ht="11.25">
      <c r="B1646" s="221"/>
      <c r="C1646" s="222"/>
      <c r="D1646" s="212" t="s">
        <v>283</v>
      </c>
      <c r="E1646" s="223" t="s">
        <v>1</v>
      </c>
      <c r="F1646" s="224" t="s">
        <v>10491</v>
      </c>
      <c r="G1646" s="222"/>
      <c r="H1646" s="225">
        <v>9</v>
      </c>
      <c r="I1646" s="226"/>
      <c r="J1646" s="222"/>
      <c r="K1646" s="222"/>
      <c r="L1646" s="227"/>
      <c r="M1646" s="228"/>
      <c r="N1646" s="229"/>
      <c r="O1646" s="229"/>
      <c r="P1646" s="229"/>
      <c r="Q1646" s="229"/>
      <c r="R1646" s="229"/>
      <c r="S1646" s="229"/>
      <c r="T1646" s="230"/>
      <c r="AT1646" s="231" t="s">
        <v>283</v>
      </c>
      <c r="AU1646" s="231" t="s">
        <v>84</v>
      </c>
      <c r="AV1646" s="14" t="s">
        <v>84</v>
      </c>
      <c r="AW1646" s="14" t="s">
        <v>32</v>
      </c>
      <c r="AX1646" s="14" t="s">
        <v>76</v>
      </c>
      <c r="AY1646" s="231" t="s">
        <v>272</v>
      </c>
    </row>
    <row r="1647" spans="1:65" s="2" customFormat="1" ht="33" customHeight="1">
      <c r="A1647" s="34"/>
      <c r="B1647" s="35"/>
      <c r="C1647" s="192" t="s">
        <v>5362</v>
      </c>
      <c r="D1647" s="192" t="s">
        <v>274</v>
      </c>
      <c r="E1647" s="193" t="s">
        <v>10492</v>
      </c>
      <c r="F1647" s="194" t="s">
        <v>10493</v>
      </c>
      <c r="G1647" s="195" t="s">
        <v>952</v>
      </c>
      <c r="H1647" s="196">
        <v>6</v>
      </c>
      <c r="I1647" s="197"/>
      <c r="J1647" s="198">
        <f>ROUND(I1647*H1647,2)</f>
        <v>0</v>
      </c>
      <c r="K1647" s="194" t="s">
        <v>278</v>
      </c>
      <c r="L1647" s="39"/>
      <c r="M1647" s="199" t="s">
        <v>1</v>
      </c>
      <c r="N1647" s="200" t="s">
        <v>41</v>
      </c>
      <c r="O1647" s="71"/>
      <c r="P1647" s="201">
        <f>O1647*H1647</f>
        <v>0</v>
      </c>
      <c r="Q1647" s="201">
        <v>0</v>
      </c>
      <c r="R1647" s="201">
        <f>Q1647*H1647</f>
        <v>0</v>
      </c>
      <c r="S1647" s="201">
        <v>0</v>
      </c>
      <c r="T1647" s="202">
        <f>S1647*H1647</f>
        <v>0</v>
      </c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R1647" s="203" t="s">
        <v>358</v>
      </c>
      <c r="AT1647" s="203" t="s">
        <v>274</v>
      </c>
      <c r="AU1647" s="203" t="s">
        <v>84</v>
      </c>
      <c r="AY1647" s="17" t="s">
        <v>272</v>
      </c>
      <c r="BE1647" s="204">
        <f>IF(N1647="základní",J1647,0)</f>
        <v>0</v>
      </c>
      <c r="BF1647" s="204">
        <f>IF(N1647="snížená",J1647,0)</f>
        <v>0</v>
      </c>
      <c r="BG1647" s="204">
        <f>IF(N1647="zákl. přenesená",J1647,0)</f>
        <v>0</v>
      </c>
      <c r="BH1647" s="204">
        <f>IF(N1647="sníž. přenesená",J1647,0)</f>
        <v>0</v>
      </c>
      <c r="BI1647" s="204">
        <f>IF(N1647="nulová",J1647,0)</f>
        <v>0</v>
      </c>
      <c r="BJ1647" s="17" t="s">
        <v>16</v>
      </c>
      <c r="BK1647" s="204">
        <f>ROUND(I1647*H1647,2)</f>
        <v>0</v>
      </c>
      <c r="BL1647" s="17" t="s">
        <v>358</v>
      </c>
      <c r="BM1647" s="203" t="s">
        <v>10494</v>
      </c>
    </row>
    <row r="1648" spans="1:65" s="2" customFormat="1" ht="11.25">
      <c r="A1648" s="34"/>
      <c r="B1648" s="35"/>
      <c r="C1648" s="36"/>
      <c r="D1648" s="205" t="s">
        <v>281</v>
      </c>
      <c r="E1648" s="36"/>
      <c r="F1648" s="206" t="s">
        <v>10495</v>
      </c>
      <c r="G1648" s="36"/>
      <c r="H1648" s="36"/>
      <c r="I1648" s="207"/>
      <c r="J1648" s="36"/>
      <c r="K1648" s="36"/>
      <c r="L1648" s="39"/>
      <c r="M1648" s="208"/>
      <c r="N1648" s="209"/>
      <c r="O1648" s="71"/>
      <c r="P1648" s="71"/>
      <c r="Q1648" s="71"/>
      <c r="R1648" s="71"/>
      <c r="S1648" s="71"/>
      <c r="T1648" s="72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  <c r="AT1648" s="17" t="s">
        <v>281</v>
      </c>
      <c r="AU1648" s="17" t="s">
        <v>84</v>
      </c>
    </row>
    <row r="1649" spans="1:65" s="2" customFormat="1" ht="24.2" customHeight="1">
      <c r="A1649" s="34"/>
      <c r="B1649" s="35"/>
      <c r="C1649" s="232" t="s">
        <v>5367</v>
      </c>
      <c r="D1649" s="232" t="s">
        <v>394</v>
      </c>
      <c r="E1649" s="233" t="s">
        <v>10496</v>
      </c>
      <c r="F1649" s="234" t="s">
        <v>10497</v>
      </c>
      <c r="G1649" s="235" t="s">
        <v>5242</v>
      </c>
      <c r="H1649" s="236">
        <v>6</v>
      </c>
      <c r="I1649" s="237"/>
      <c r="J1649" s="238">
        <f>ROUND(I1649*H1649,2)</f>
        <v>0</v>
      </c>
      <c r="K1649" s="234" t="s">
        <v>1</v>
      </c>
      <c r="L1649" s="239"/>
      <c r="M1649" s="240" t="s">
        <v>1</v>
      </c>
      <c r="N1649" s="241" t="s">
        <v>41</v>
      </c>
      <c r="O1649" s="71"/>
      <c r="P1649" s="201">
        <f>O1649*H1649</f>
        <v>0</v>
      </c>
      <c r="Q1649" s="201">
        <v>0</v>
      </c>
      <c r="R1649" s="201">
        <f>Q1649*H1649</f>
        <v>0</v>
      </c>
      <c r="S1649" s="201">
        <v>0</v>
      </c>
      <c r="T1649" s="202">
        <f>S1649*H1649</f>
        <v>0</v>
      </c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R1649" s="203" t="s">
        <v>2738</v>
      </c>
      <c r="AT1649" s="203" t="s">
        <v>394</v>
      </c>
      <c r="AU1649" s="203" t="s">
        <v>84</v>
      </c>
      <c r="AY1649" s="17" t="s">
        <v>272</v>
      </c>
      <c r="BE1649" s="204">
        <f>IF(N1649="základní",J1649,0)</f>
        <v>0</v>
      </c>
      <c r="BF1649" s="204">
        <f>IF(N1649="snížená",J1649,0)</f>
        <v>0</v>
      </c>
      <c r="BG1649" s="204">
        <f>IF(N1649="zákl. přenesená",J1649,0)</f>
        <v>0</v>
      </c>
      <c r="BH1649" s="204">
        <f>IF(N1649="sníž. přenesená",J1649,0)</f>
        <v>0</v>
      </c>
      <c r="BI1649" s="204">
        <f>IF(N1649="nulová",J1649,0)</f>
        <v>0</v>
      </c>
      <c r="BJ1649" s="17" t="s">
        <v>16</v>
      </c>
      <c r="BK1649" s="204">
        <f>ROUND(I1649*H1649,2)</f>
        <v>0</v>
      </c>
      <c r="BL1649" s="17" t="s">
        <v>765</v>
      </c>
      <c r="BM1649" s="203" t="s">
        <v>10498</v>
      </c>
    </row>
    <row r="1650" spans="1:65" s="14" customFormat="1" ht="11.25">
      <c r="B1650" s="221"/>
      <c r="C1650" s="222"/>
      <c r="D1650" s="212" t="s">
        <v>283</v>
      </c>
      <c r="E1650" s="223" t="s">
        <v>1</v>
      </c>
      <c r="F1650" s="224" t="s">
        <v>10499</v>
      </c>
      <c r="G1650" s="222"/>
      <c r="H1650" s="225">
        <v>6</v>
      </c>
      <c r="I1650" s="226"/>
      <c r="J1650" s="222"/>
      <c r="K1650" s="222"/>
      <c r="L1650" s="227"/>
      <c r="M1650" s="228"/>
      <c r="N1650" s="229"/>
      <c r="O1650" s="229"/>
      <c r="P1650" s="229"/>
      <c r="Q1650" s="229"/>
      <c r="R1650" s="229"/>
      <c r="S1650" s="229"/>
      <c r="T1650" s="230"/>
      <c r="AT1650" s="231" t="s">
        <v>283</v>
      </c>
      <c r="AU1650" s="231" t="s">
        <v>84</v>
      </c>
      <c r="AV1650" s="14" t="s">
        <v>84</v>
      </c>
      <c r="AW1650" s="14" t="s">
        <v>32</v>
      </c>
      <c r="AX1650" s="14" t="s">
        <v>76</v>
      </c>
      <c r="AY1650" s="231" t="s">
        <v>272</v>
      </c>
    </row>
    <row r="1651" spans="1:65" s="2" customFormat="1" ht="21.75" customHeight="1">
      <c r="A1651" s="34"/>
      <c r="B1651" s="35"/>
      <c r="C1651" s="192" t="s">
        <v>5374</v>
      </c>
      <c r="D1651" s="192" t="s">
        <v>274</v>
      </c>
      <c r="E1651" s="193" t="s">
        <v>10337</v>
      </c>
      <c r="F1651" s="194" t="s">
        <v>10338</v>
      </c>
      <c r="G1651" s="195" t="s">
        <v>952</v>
      </c>
      <c r="H1651" s="196">
        <v>29</v>
      </c>
      <c r="I1651" s="197"/>
      <c r="J1651" s="198">
        <f>ROUND(I1651*H1651,2)</f>
        <v>0</v>
      </c>
      <c r="K1651" s="194" t="s">
        <v>278</v>
      </c>
      <c r="L1651" s="39"/>
      <c r="M1651" s="199" t="s">
        <v>1</v>
      </c>
      <c r="N1651" s="200" t="s">
        <v>41</v>
      </c>
      <c r="O1651" s="71"/>
      <c r="P1651" s="201">
        <f>O1651*H1651</f>
        <v>0</v>
      </c>
      <c r="Q1651" s="201">
        <v>0</v>
      </c>
      <c r="R1651" s="201">
        <f>Q1651*H1651</f>
        <v>0</v>
      </c>
      <c r="S1651" s="201">
        <v>0</v>
      </c>
      <c r="T1651" s="202">
        <f>S1651*H1651</f>
        <v>0</v>
      </c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R1651" s="203" t="s">
        <v>358</v>
      </c>
      <c r="AT1651" s="203" t="s">
        <v>274</v>
      </c>
      <c r="AU1651" s="203" t="s">
        <v>84</v>
      </c>
      <c r="AY1651" s="17" t="s">
        <v>272</v>
      </c>
      <c r="BE1651" s="204">
        <f>IF(N1651="základní",J1651,0)</f>
        <v>0</v>
      </c>
      <c r="BF1651" s="204">
        <f>IF(N1651="snížená",J1651,0)</f>
        <v>0</v>
      </c>
      <c r="BG1651" s="204">
        <f>IF(N1651="zákl. přenesená",J1651,0)</f>
        <v>0</v>
      </c>
      <c r="BH1651" s="204">
        <f>IF(N1651="sníž. přenesená",J1651,0)</f>
        <v>0</v>
      </c>
      <c r="BI1651" s="204">
        <f>IF(N1651="nulová",J1651,0)</f>
        <v>0</v>
      </c>
      <c r="BJ1651" s="17" t="s">
        <v>16</v>
      </c>
      <c r="BK1651" s="204">
        <f>ROUND(I1651*H1651,2)</f>
        <v>0</v>
      </c>
      <c r="BL1651" s="17" t="s">
        <v>358</v>
      </c>
      <c r="BM1651" s="203" t="s">
        <v>10500</v>
      </c>
    </row>
    <row r="1652" spans="1:65" s="2" customFormat="1" ht="11.25">
      <c r="A1652" s="34"/>
      <c r="B1652" s="35"/>
      <c r="C1652" s="36"/>
      <c r="D1652" s="205" t="s">
        <v>281</v>
      </c>
      <c r="E1652" s="36"/>
      <c r="F1652" s="206" t="s">
        <v>10340</v>
      </c>
      <c r="G1652" s="36"/>
      <c r="H1652" s="36"/>
      <c r="I1652" s="207"/>
      <c r="J1652" s="36"/>
      <c r="K1652" s="36"/>
      <c r="L1652" s="39"/>
      <c r="M1652" s="208"/>
      <c r="N1652" s="209"/>
      <c r="O1652" s="71"/>
      <c r="P1652" s="71"/>
      <c r="Q1652" s="71"/>
      <c r="R1652" s="71"/>
      <c r="S1652" s="71"/>
      <c r="T1652" s="72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T1652" s="17" t="s">
        <v>281</v>
      </c>
      <c r="AU1652" s="17" t="s">
        <v>84</v>
      </c>
    </row>
    <row r="1653" spans="1:65" s="2" customFormat="1" ht="44.25" customHeight="1">
      <c r="A1653" s="34"/>
      <c r="B1653" s="35"/>
      <c r="C1653" s="232" t="s">
        <v>5379</v>
      </c>
      <c r="D1653" s="232" t="s">
        <v>394</v>
      </c>
      <c r="E1653" s="233" t="s">
        <v>10501</v>
      </c>
      <c r="F1653" s="234" t="s">
        <v>10502</v>
      </c>
      <c r="G1653" s="235" t="s">
        <v>5242</v>
      </c>
      <c r="H1653" s="236">
        <v>27</v>
      </c>
      <c r="I1653" s="237"/>
      <c r="J1653" s="238">
        <f>ROUND(I1653*H1653,2)</f>
        <v>0</v>
      </c>
      <c r="K1653" s="234" t="s">
        <v>1</v>
      </c>
      <c r="L1653" s="239"/>
      <c r="M1653" s="240" t="s">
        <v>1</v>
      </c>
      <c r="N1653" s="241" t="s">
        <v>41</v>
      </c>
      <c r="O1653" s="71"/>
      <c r="P1653" s="201">
        <f>O1653*H1653</f>
        <v>0</v>
      </c>
      <c r="Q1653" s="201">
        <v>0</v>
      </c>
      <c r="R1653" s="201">
        <f>Q1653*H1653</f>
        <v>0</v>
      </c>
      <c r="S1653" s="201">
        <v>0</v>
      </c>
      <c r="T1653" s="202">
        <f>S1653*H1653</f>
        <v>0</v>
      </c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R1653" s="203" t="s">
        <v>1541</v>
      </c>
      <c r="AT1653" s="203" t="s">
        <v>394</v>
      </c>
      <c r="AU1653" s="203" t="s">
        <v>84</v>
      </c>
      <c r="AY1653" s="17" t="s">
        <v>272</v>
      </c>
      <c r="BE1653" s="204">
        <f>IF(N1653="základní",J1653,0)</f>
        <v>0</v>
      </c>
      <c r="BF1653" s="204">
        <f>IF(N1653="snížená",J1653,0)</f>
        <v>0</v>
      </c>
      <c r="BG1653" s="204">
        <f>IF(N1653="zákl. přenesená",J1653,0)</f>
        <v>0</v>
      </c>
      <c r="BH1653" s="204">
        <f>IF(N1653="sníž. přenesená",J1653,0)</f>
        <v>0</v>
      </c>
      <c r="BI1653" s="204">
        <f>IF(N1653="nulová",J1653,0)</f>
        <v>0</v>
      </c>
      <c r="BJ1653" s="17" t="s">
        <v>16</v>
      </c>
      <c r="BK1653" s="204">
        <f>ROUND(I1653*H1653,2)</f>
        <v>0</v>
      </c>
      <c r="BL1653" s="17" t="s">
        <v>1541</v>
      </c>
      <c r="BM1653" s="203" t="s">
        <v>10503</v>
      </c>
    </row>
    <row r="1654" spans="1:65" s="14" customFormat="1" ht="11.25">
      <c r="B1654" s="221"/>
      <c r="C1654" s="222"/>
      <c r="D1654" s="212" t="s">
        <v>283</v>
      </c>
      <c r="E1654" s="223" t="s">
        <v>1</v>
      </c>
      <c r="F1654" s="224" t="s">
        <v>10504</v>
      </c>
      <c r="G1654" s="222"/>
      <c r="H1654" s="225">
        <v>26</v>
      </c>
      <c r="I1654" s="226"/>
      <c r="J1654" s="222"/>
      <c r="K1654" s="222"/>
      <c r="L1654" s="227"/>
      <c r="M1654" s="228"/>
      <c r="N1654" s="229"/>
      <c r="O1654" s="229"/>
      <c r="P1654" s="229"/>
      <c r="Q1654" s="229"/>
      <c r="R1654" s="229"/>
      <c r="S1654" s="229"/>
      <c r="T1654" s="230"/>
      <c r="AT1654" s="231" t="s">
        <v>283</v>
      </c>
      <c r="AU1654" s="231" t="s">
        <v>84</v>
      </c>
      <c r="AV1654" s="14" t="s">
        <v>84</v>
      </c>
      <c r="AW1654" s="14" t="s">
        <v>32</v>
      </c>
      <c r="AX1654" s="14" t="s">
        <v>76</v>
      </c>
      <c r="AY1654" s="231" t="s">
        <v>272</v>
      </c>
    </row>
    <row r="1655" spans="1:65" s="14" customFormat="1" ht="11.25">
      <c r="B1655" s="221"/>
      <c r="C1655" s="222"/>
      <c r="D1655" s="212" t="s">
        <v>283</v>
      </c>
      <c r="E1655" s="223" t="s">
        <v>1</v>
      </c>
      <c r="F1655" s="224" t="s">
        <v>10475</v>
      </c>
      <c r="G1655" s="222"/>
      <c r="H1655" s="225">
        <v>1</v>
      </c>
      <c r="I1655" s="226"/>
      <c r="J1655" s="222"/>
      <c r="K1655" s="222"/>
      <c r="L1655" s="227"/>
      <c r="M1655" s="228"/>
      <c r="N1655" s="229"/>
      <c r="O1655" s="229"/>
      <c r="P1655" s="229"/>
      <c r="Q1655" s="229"/>
      <c r="R1655" s="229"/>
      <c r="S1655" s="229"/>
      <c r="T1655" s="230"/>
      <c r="AT1655" s="231" t="s">
        <v>283</v>
      </c>
      <c r="AU1655" s="231" t="s">
        <v>84</v>
      </c>
      <c r="AV1655" s="14" t="s">
        <v>84</v>
      </c>
      <c r="AW1655" s="14" t="s">
        <v>32</v>
      </c>
      <c r="AX1655" s="14" t="s">
        <v>76</v>
      </c>
      <c r="AY1655" s="231" t="s">
        <v>272</v>
      </c>
    </row>
    <row r="1656" spans="1:65" s="2" customFormat="1" ht="62.65" customHeight="1">
      <c r="A1656" s="34"/>
      <c r="B1656" s="35"/>
      <c r="C1656" s="232" t="s">
        <v>5384</v>
      </c>
      <c r="D1656" s="232" t="s">
        <v>394</v>
      </c>
      <c r="E1656" s="233" t="s">
        <v>10505</v>
      </c>
      <c r="F1656" s="234" t="s">
        <v>10506</v>
      </c>
      <c r="G1656" s="235" t="s">
        <v>5242</v>
      </c>
      <c r="H1656" s="236">
        <v>1</v>
      </c>
      <c r="I1656" s="237"/>
      <c r="J1656" s="238">
        <f>ROUND(I1656*H1656,2)</f>
        <v>0</v>
      </c>
      <c r="K1656" s="234" t="s">
        <v>1</v>
      </c>
      <c r="L1656" s="239"/>
      <c r="M1656" s="240" t="s">
        <v>1</v>
      </c>
      <c r="N1656" s="241" t="s">
        <v>41</v>
      </c>
      <c r="O1656" s="71"/>
      <c r="P1656" s="201">
        <f>O1656*H1656</f>
        <v>0</v>
      </c>
      <c r="Q1656" s="201">
        <v>0</v>
      </c>
      <c r="R1656" s="201">
        <f>Q1656*H1656</f>
        <v>0</v>
      </c>
      <c r="S1656" s="201">
        <v>0</v>
      </c>
      <c r="T1656" s="202">
        <f>S1656*H1656</f>
        <v>0</v>
      </c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R1656" s="203" t="s">
        <v>1541</v>
      </c>
      <c r="AT1656" s="203" t="s">
        <v>394</v>
      </c>
      <c r="AU1656" s="203" t="s">
        <v>84</v>
      </c>
      <c r="AY1656" s="17" t="s">
        <v>272</v>
      </c>
      <c r="BE1656" s="204">
        <f>IF(N1656="základní",J1656,0)</f>
        <v>0</v>
      </c>
      <c r="BF1656" s="204">
        <f>IF(N1656="snížená",J1656,0)</f>
        <v>0</v>
      </c>
      <c r="BG1656" s="204">
        <f>IF(N1656="zákl. přenesená",J1656,0)</f>
        <v>0</v>
      </c>
      <c r="BH1656" s="204">
        <f>IF(N1656="sníž. přenesená",J1656,0)</f>
        <v>0</v>
      </c>
      <c r="BI1656" s="204">
        <f>IF(N1656="nulová",J1656,0)</f>
        <v>0</v>
      </c>
      <c r="BJ1656" s="17" t="s">
        <v>16</v>
      </c>
      <c r="BK1656" s="204">
        <f>ROUND(I1656*H1656,2)</f>
        <v>0</v>
      </c>
      <c r="BL1656" s="17" t="s">
        <v>1541</v>
      </c>
      <c r="BM1656" s="203" t="s">
        <v>10507</v>
      </c>
    </row>
    <row r="1657" spans="1:65" s="14" customFormat="1" ht="11.25">
      <c r="B1657" s="221"/>
      <c r="C1657" s="222"/>
      <c r="D1657" s="212" t="s">
        <v>283</v>
      </c>
      <c r="E1657" s="223" t="s">
        <v>1</v>
      </c>
      <c r="F1657" s="224" t="s">
        <v>10385</v>
      </c>
      <c r="G1657" s="222"/>
      <c r="H1657" s="225">
        <v>1</v>
      </c>
      <c r="I1657" s="226"/>
      <c r="J1657" s="222"/>
      <c r="K1657" s="222"/>
      <c r="L1657" s="227"/>
      <c r="M1657" s="228"/>
      <c r="N1657" s="229"/>
      <c r="O1657" s="229"/>
      <c r="P1657" s="229"/>
      <c r="Q1657" s="229"/>
      <c r="R1657" s="229"/>
      <c r="S1657" s="229"/>
      <c r="T1657" s="230"/>
      <c r="AT1657" s="231" t="s">
        <v>283</v>
      </c>
      <c r="AU1657" s="231" t="s">
        <v>84</v>
      </c>
      <c r="AV1657" s="14" t="s">
        <v>84</v>
      </c>
      <c r="AW1657" s="14" t="s">
        <v>32</v>
      </c>
      <c r="AX1657" s="14" t="s">
        <v>76</v>
      </c>
      <c r="AY1657" s="231" t="s">
        <v>272</v>
      </c>
    </row>
    <row r="1658" spans="1:65" s="2" customFormat="1" ht="55.5" customHeight="1">
      <c r="A1658" s="34"/>
      <c r="B1658" s="35"/>
      <c r="C1658" s="232" t="s">
        <v>5389</v>
      </c>
      <c r="D1658" s="232" t="s">
        <v>394</v>
      </c>
      <c r="E1658" s="233" t="s">
        <v>10508</v>
      </c>
      <c r="F1658" s="234" t="s">
        <v>10509</v>
      </c>
      <c r="G1658" s="235" t="s">
        <v>5242</v>
      </c>
      <c r="H1658" s="236">
        <v>1</v>
      </c>
      <c r="I1658" s="237"/>
      <c r="J1658" s="238">
        <f>ROUND(I1658*H1658,2)</f>
        <v>0</v>
      </c>
      <c r="K1658" s="234" t="s">
        <v>1</v>
      </c>
      <c r="L1658" s="239"/>
      <c r="M1658" s="240" t="s">
        <v>1</v>
      </c>
      <c r="N1658" s="241" t="s">
        <v>41</v>
      </c>
      <c r="O1658" s="71"/>
      <c r="P1658" s="201">
        <f>O1658*H1658</f>
        <v>0</v>
      </c>
      <c r="Q1658" s="201">
        <v>0</v>
      </c>
      <c r="R1658" s="201">
        <f>Q1658*H1658</f>
        <v>0</v>
      </c>
      <c r="S1658" s="201">
        <v>0</v>
      </c>
      <c r="T1658" s="202">
        <f>S1658*H1658</f>
        <v>0</v>
      </c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  <c r="AR1658" s="203" t="s">
        <v>1541</v>
      </c>
      <c r="AT1658" s="203" t="s">
        <v>394</v>
      </c>
      <c r="AU1658" s="203" t="s">
        <v>84</v>
      </c>
      <c r="AY1658" s="17" t="s">
        <v>272</v>
      </c>
      <c r="BE1658" s="204">
        <f>IF(N1658="základní",J1658,0)</f>
        <v>0</v>
      </c>
      <c r="BF1658" s="204">
        <f>IF(N1658="snížená",J1658,0)</f>
        <v>0</v>
      </c>
      <c r="BG1658" s="204">
        <f>IF(N1658="zákl. přenesená",J1658,0)</f>
        <v>0</v>
      </c>
      <c r="BH1658" s="204">
        <f>IF(N1658="sníž. přenesená",J1658,0)</f>
        <v>0</v>
      </c>
      <c r="BI1658" s="204">
        <f>IF(N1658="nulová",J1658,0)</f>
        <v>0</v>
      </c>
      <c r="BJ1658" s="17" t="s">
        <v>16</v>
      </c>
      <c r="BK1658" s="204">
        <f>ROUND(I1658*H1658,2)</f>
        <v>0</v>
      </c>
      <c r="BL1658" s="17" t="s">
        <v>1541</v>
      </c>
      <c r="BM1658" s="203" t="s">
        <v>10510</v>
      </c>
    </row>
    <row r="1659" spans="1:65" s="14" customFormat="1" ht="11.25">
      <c r="B1659" s="221"/>
      <c r="C1659" s="222"/>
      <c r="D1659" s="212" t="s">
        <v>283</v>
      </c>
      <c r="E1659" s="223" t="s">
        <v>1</v>
      </c>
      <c r="F1659" s="224" t="s">
        <v>10385</v>
      </c>
      <c r="G1659" s="222"/>
      <c r="H1659" s="225">
        <v>1</v>
      </c>
      <c r="I1659" s="226"/>
      <c r="J1659" s="222"/>
      <c r="K1659" s="222"/>
      <c r="L1659" s="227"/>
      <c r="M1659" s="228"/>
      <c r="N1659" s="229"/>
      <c r="O1659" s="229"/>
      <c r="P1659" s="229"/>
      <c r="Q1659" s="229"/>
      <c r="R1659" s="229"/>
      <c r="S1659" s="229"/>
      <c r="T1659" s="230"/>
      <c r="AT1659" s="231" t="s">
        <v>283</v>
      </c>
      <c r="AU1659" s="231" t="s">
        <v>84</v>
      </c>
      <c r="AV1659" s="14" t="s">
        <v>84</v>
      </c>
      <c r="AW1659" s="14" t="s">
        <v>32</v>
      </c>
      <c r="AX1659" s="14" t="s">
        <v>76</v>
      </c>
      <c r="AY1659" s="231" t="s">
        <v>272</v>
      </c>
    </row>
    <row r="1660" spans="1:65" s="2" customFormat="1" ht="24.2" customHeight="1">
      <c r="A1660" s="34"/>
      <c r="B1660" s="35"/>
      <c r="C1660" s="192" t="s">
        <v>5430</v>
      </c>
      <c r="D1660" s="192" t="s">
        <v>274</v>
      </c>
      <c r="E1660" s="193" t="s">
        <v>10511</v>
      </c>
      <c r="F1660" s="194" t="s">
        <v>10512</v>
      </c>
      <c r="G1660" s="195" t="s">
        <v>952</v>
      </c>
      <c r="H1660" s="196">
        <v>4</v>
      </c>
      <c r="I1660" s="197"/>
      <c r="J1660" s="198">
        <f>ROUND(I1660*H1660,2)</f>
        <v>0</v>
      </c>
      <c r="K1660" s="194" t="s">
        <v>278</v>
      </c>
      <c r="L1660" s="39"/>
      <c r="M1660" s="199" t="s">
        <v>1</v>
      </c>
      <c r="N1660" s="200" t="s">
        <v>41</v>
      </c>
      <c r="O1660" s="71"/>
      <c r="P1660" s="201">
        <f>O1660*H1660</f>
        <v>0</v>
      </c>
      <c r="Q1660" s="201">
        <v>0</v>
      </c>
      <c r="R1660" s="201">
        <f>Q1660*H1660</f>
        <v>0</v>
      </c>
      <c r="S1660" s="201">
        <v>0</v>
      </c>
      <c r="T1660" s="202">
        <f>S1660*H1660</f>
        <v>0</v>
      </c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  <c r="AR1660" s="203" t="s">
        <v>358</v>
      </c>
      <c r="AT1660" s="203" t="s">
        <v>274</v>
      </c>
      <c r="AU1660" s="203" t="s">
        <v>84</v>
      </c>
      <c r="AY1660" s="17" t="s">
        <v>272</v>
      </c>
      <c r="BE1660" s="204">
        <f>IF(N1660="základní",J1660,0)</f>
        <v>0</v>
      </c>
      <c r="BF1660" s="204">
        <f>IF(N1660="snížená",J1660,0)</f>
        <v>0</v>
      </c>
      <c r="BG1660" s="204">
        <f>IF(N1660="zákl. přenesená",J1660,0)</f>
        <v>0</v>
      </c>
      <c r="BH1660" s="204">
        <f>IF(N1660="sníž. přenesená",J1660,0)</f>
        <v>0</v>
      </c>
      <c r="BI1660" s="204">
        <f>IF(N1660="nulová",J1660,0)</f>
        <v>0</v>
      </c>
      <c r="BJ1660" s="17" t="s">
        <v>16</v>
      </c>
      <c r="BK1660" s="204">
        <f>ROUND(I1660*H1660,2)</f>
        <v>0</v>
      </c>
      <c r="BL1660" s="17" t="s">
        <v>358</v>
      </c>
      <c r="BM1660" s="203" t="s">
        <v>10513</v>
      </c>
    </row>
    <row r="1661" spans="1:65" s="2" customFormat="1" ht="11.25">
      <c r="A1661" s="34"/>
      <c r="B1661" s="35"/>
      <c r="C1661" s="36"/>
      <c r="D1661" s="205" t="s">
        <v>281</v>
      </c>
      <c r="E1661" s="36"/>
      <c r="F1661" s="206" t="s">
        <v>10514</v>
      </c>
      <c r="G1661" s="36"/>
      <c r="H1661" s="36"/>
      <c r="I1661" s="207"/>
      <c r="J1661" s="36"/>
      <c r="K1661" s="36"/>
      <c r="L1661" s="39"/>
      <c r="M1661" s="208"/>
      <c r="N1661" s="209"/>
      <c r="O1661" s="71"/>
      <c r="P1661" s="71"/>
      <c r="Q1661" s="71"/>
      <c r="R1661" s="71"/>
      <c r="S1661" s="71"/>
      <c r="T1661" s="72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T1661" s="17" t="s">
        <v>281</v>
      </c>
      <c r="AU1661" s="17" t="s">
        <v>84</v>
      </c>
    </row>
    <row r="1662" spans="1:65" s="2" customFormat="1" ht="37.9" customHeight="1">
      <c r="A1662" s="34"/>
      <c r="B1662" s="35"/>
      <c r="C1662" s="232" t="s">
        <v>5436</v>
      </c>
      <c r="D1662" s="232" t="s">
        <v>394</v>
      </c>
      <c r="E1662" s="233" t="s">
        <v>10515</v>
      </c>
      <c r="F1662" s="234" t="s">
        <v>10516</v>
      </c>
      <c r="G1662" s="235" t="s">
        <v>952</v>
      </c>
      <c r="H1662" s="236">
        <v>4</v>
      </c>
      <c r="I1662" s="237"/>
      <c r="J1662" s="238">
        <f>ROUND(I1662*H1662,2)</f>
        <v>0</v>
      </c>
      <c r="K1662" s="234" t="s">
        <v>1</v>
      </c>
      <c r="L1662" s="239"/>
      <c r="M1662" s="240" t="s">
        <v>1</v>
      </c>
      <c r="N1662" s="241" t="s">
        <v>41</v>
      </c>
      <c r="O1662" s="71"/>
      <c r="P1662" s="201">
        <f>O1662*H1662</f>
        <v>0</v>
      </c>
      <c r="Q1662" s="201">
        <v>0</v>
      </c>
      <c r="R1662" s="201">
        <f>Q1662*H1662</f>
        <v>0</v>
      </c>
      <c r="S1662" s="201">
        <v>0</v>
      </c>
      <c r="T1662" s="202">
        <f>S1662*H1662</f>
        <v>0</v>
      </c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R1662" s="203" t="s">
        <v>2738</v>
      </c>
      <c r="AT1662" s="203" t="s">
        <v>394</v>
      </c>
      <c r="AU1662" s="203" t="s">
        <v>84</v>
      </c>
      <c r="AY1662" s="17" t="s">
        <v>272</v>
      </c>
      <c r="BE1662" s="204">
        <f>IF(N1662="základní",J1662,0)</f>
        <v>0</v>
      </c>
      <c r="BF1662" s="204">
        <f>IF(N1662="snížená",J1662,0)</f>
        <v>0</v>
      </c>
      <c r="BG1662" s="204">
        <f>IF(N1662="zákl. přenesená",J1662,0)</f>
        <v>0</v>
      </c>
      <c r="BH1662" s="204">
        <f>IF(N1662="sníž. přenesená",J1662,0)</f>
        <v>0</v>
      </c>
      <c r="BI1662" s="204">
        <f>IF(N1662="nulová",J1662,0)</f>
        <v>0</v>
      </c>
      <c r="BJ1662" s="17" t="s">
        <v>16</v>
      </c>
      <c r="BK1662" s="204">
        <f>ROUND(I1662*H1662,2)</f>
        <v>0</v>
      </c>
      <c r="BL1662" s="17" t="s">
        <v>765</v>
      </c>
      <c r="BM1662" s="203" t="s">
        <v>10517</v>
      </c>
    </row>
    <row r="1663" spans="1:65" s="14" customFormat="1" ht="11.25">
      <c r="B1663" s="221"/>
      <c r="C1663" s="222"/>
      <c r="D1663" s="212" t="s">
        <v>283</v>
      </c>
      <c r="E1663" s="223" t="s">
        <v>1</v>
      </c>
      <c r="F1663" s="224" t="s">
        <v>10480</v>
      </c>
      <c r="G1663" s="222"/>
      <c r="H1663" s="225">
        <v>4</v>
      </c>
      <c r="I1663" s="226"/>
      <c r="J1663" s="222"/>
      <c r="K1663" s="222"/>
      <c r="L1663" s="227"/>
      <c r="M1663" s="228"/>
      <c r="N1663" s="229"/>
      <c r="O1663" s="229"/>
      <c r="P1663" s="229"/>
      <c r="Q1663" s="229"/>
      <c r="R1663" s="229"/>
      <c r="S1663" s="229"/>
      <c r="T1663" s="230"/>
      <c r="AT1663" s="231" t="s">
        <v>283</v>
      </c>
      <c r="AU1663" s="231" t="s">
        <v>84</v>
      </c>
      <c r="AV1663" s="14" t="s">
        <v>84</v>
      </c>
      <c r="AW1663" s="14" t="s">
        <v>32</v>
      </c>
      <c r="AX1663" s="14" t="s">
        <v>76</v>
      </c>
      <c r="AY1663" s="231" t="s">
        <v>272</v>
      </c>
    </row>
    <row r="1664" spans="1:65" s="2" customFormat="1" ht="24.2" customHeight="1">
      <c r="A1664" s="34"/>
      <c r="B1664" s="35"/>
      <c r="C1664" s="192" t="s">
        <v>5441</v>
      </c>
      <c r="D1664" s="192" t="s">
        <v>274</v>
      </c>
      <c r="E1664" s="193" t="s">
        <v>10518</v>
      </c>
      <c r="F1664" s="194" t="s">
        <v>10519</v>
      </c>
      <c r="G1664" s="195" t="s">
        <v>952</v>
      </c>
      <c r="H1664" s="196">
        <v>1</v>
      </c>
      <c r="I1664" s="197"/>
      <c r="J1664" s="198">
        <f>ROUND(I1664*H1664,2)</f>
        <v>0</v>
      </c>
      <c r="K1664" s="194" t="s">
        <v>1</v>
      </c>
      <c r="L1664" s="39"/>
      <c r="M1664" s="199" t="s">
        <v>1</v>
      </c>
      <c r="N1664" s="200" t="s">
        <v>41</v>
      </c>
      <c r="O1664" s="71"/>
      <c r="P1664" s="201">
        <f>O1664*H1664</f>
        <v>0</v>
      </c>
      <c r="Q1664" s="201">
        <v>0</v>
      </c>
      <c r="R1664" s="201">
        <f>Q1664*H1664</f>
        <v>0</v>
      </c>
      <c r="S1664" s="201">
        <v>0</v>
      </c>
      <c r="T1664" s="202">
        <f>S1664*H1664</f>
        <v>0</v>
      </c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  <c r="AR1664" s="203" t="s">
        <v>765</v>
      </c>
      <c r="AT1664" s="203" t="s">
        <v>274</v>
      </c>
      <c r="AU1664" s="203" t="s">
        <v>84</v>
      </c>
      <c r="AY1664" s="17" t="s">
        <v>272</v>
      </c>
      <c r="BE1664" s="204">
        <f>IF(N1664="základní",J1664,0)</f>
        <v>0</v>
      </c>
      <c r="BF1664" s="204">
        <f>IF(N1664="snížená",J1664,0)</f>
        <v>0</v>
      </c>
      <c r="BG1664" s="204">
        <f>IF(N1664="zákl. přenesená",J1664,0)</f>
        <v>0</v>
      </c>
      <c r="BH1664" s="204">
        <f>IF(N1664="sníž. přenesená",J1664,0)</f>
        <v>0</v>
      </c>
      <c r="BI1664" s="204">
        <f>IF(N1664="nulová",J1664,0)</f>
        <v>0</v>
      </c>
      <c r="BJ1664" s="17" t="s">
        <v>16</v>
      </c>
      <c r="BK1664" s="204">
        <f>ROUND(I1664*H1664,2)</f>
        <v>0</v>
      </c>
      <c r="BL1664" s="17" t="s">
        <v>765</v>
      </c>
      <c r="BM1664" s="203" t="s">
        <v>10520</v>
      </c>
    </row>
    <row r="1665" spans="1:65" s="2" customFormat="1" ht="44.25" customHeight="1">
      <c r="A1665" s="34"/>
      <c r="B1665" s="35"/>
      <c r="C1665" s="232" t="s">
        <v>5446</v>
      </c>
      <c r="D1665" s="232" t="s">
        <v>394</v>
      </c>
      <c r="E1665" s="233" t="s">
        <v>10521</v>
      </c>
      <c r="F1665" s="234" t="s">
        <v>10522</v>
      </c>
      <c r="G1665" s="235" t="s">
        <v>5242</v>
      </c>
      <c r="H1665" s="236">
        <v>1</v>
      </c>
      <c r="I1665" s="237"/>
      <c r="J1665" s="238">
        <f>ROUND(I1665*H1665,2)</f>
        <v>0</v>
      </c>
      <c r="K1665" s="234" t="s">
        <v>1</v>
      </c>
      <c r="L1665" s="239"/>
      <c r="M1665" s="240" t="s">
        <v>1</v>
      </c>
      <c r="N1665" s="241" t="s">
        <v>41</v>
      </c>
      <c r="O1665" s="71"/>
      <c r="P1665" s="201">
        <f>O1665*H1665</f>
        <v>0</v>
      </c>
      <c r="Q1665" s="201">
        <v>0</v>
      </c>
      <c r="R1665" s="201">
        <f>Q1665*H1665</f>
        <v>0</v>
      </c>
      <c r="S1665" s="201">
        <v>0</v>
      </c>
      <c r="T1665" s="202">
        <f>S1665*H1665</f>
        <v>0</v>
      </c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R1665" s="203" t="s">
        <v>1541</v>
      </c>
      <c r="AT1665" s="203" t="s">
        <v>394</v>
      </c>
      <c r="AU1665" s="203" t="s">
        <v>84</v>
      </c>
      <c r="AY1665" s="17" t="s">
        <v>272</v>
      </c>
      <c r="BE1665" s="204">
        <f>IF(N1665="základní",J1665,0)</f>
        <v>0</v>
      </c>
      <c r="BF1665" s="204">
        <f>IF(N1665="snížená",J1665,0)</f>
        <v>0</v>
      </c>
      <c r="BG1665" s="204">
        <f>IF(N1665="zákl. přenesená",J1665,0)</f>
        <v>0</v>
      </c>
      <c r="BH1665" s="204">
        <f>IF(N1665="sníž. přenesená",J1665,0)</f>
        <v>0</v>
      </c>
      <c r="BI1665" s="204">
        <f>IF(N1665="nulová",J1665,0)</f>
        <v>0</v>
      </c>
      <c r="BJ1665" s="17" t="s">
        <v>16</v>
      </c>
      <c r="BK1665" s="204">
        <f>ROUND(I1665*H1665,2)</f>
        <v>0</v>
      </c>
      <c r="BL1665" s="17" t="s">
        <v>1541</v>
      </c>
      <c r="BM1665" s="203" t="s">
        <v>10523</v>
      </c>
    </row>
    <row r="1666" spans="1:65" s="14" customFormat="1" ht="11.25">
      <c r="B1666" s="221"/>
      <c r="C1666" s="222"/>
      <c r="D1666" s="212" t="s">
        <v>283</v>
      </c>
      <c r="E1666" s="223" t="s">
        <v>1</v>
      </c>
      <c r="F1666" s="224" t="s">
        <v>10341</v>
      </c>
      <c r="G1666" s="222"/>
      <c r="H1666" s="225">
        <v>1</v>
      </c>
      <c r="I1666" s="226"/>
      <c r="J1666" s="222"/>
      <c r="K1666" s="222"/>
      <c r="L1666" s="227"/>
      <c r="M1666" s="228"/>
      <c r="N1666" s="229"/>
      <c r="O1666" s="229"/>
      <c r="P1666" s="229"/>
      <c r="Q1666" s="229"/>
      <c r="R1666" s="229"/>
      <c r="S1666" s="229"/>
      <c r="T1666" s="230"/>
      <c r="AT1666" s="231" t="s">
        <v>283</v>
      </c>
      <c r="AU1666" s="231" t="s">
        <v>84</v>
      </c>
      <c r="AV1666" s="14" t="s">
        <v>84</v>
      </c>
      <c r="AW1666" s="14" t="s">
        <v>32</v>
      </c>
      <c r="AX1666" s="14" t="s">
        <v>76</v>
      </c>
      <c r="AY1666" s="231" t="s">
        <v>272</v>
      </c>
    </row>
    <row r="1667" spans="1:65" s="12" customFormat="1" ht="22.9" customHeight="1">
      <c r="B1667" s="176"/>
      <c r="C1667" s="177"/>
      <c r="D1667" s="178" t="s">
        <v>75</v>
      </c>
      <c r="E1667" s="190" t="s">
        <v>10524</v>
      </c>
      <c r="F1667" s="190" t="s">
        <v>10525</v>
      </c>
      <c r="G1667" s="177"/>
      <c r="H1667" s="177"/>
      <c r="I1667" s="180"/>
      <c r="J1667" s="191">
        <f>BK1667</f>
        <v>0</v>
      </c>
      <c r="K1667" s="177"/>
      <c r="L1667" s="182"/>
      <c r="M1667" s="183"/>
      <c r="N1667" s="184"/>
      <c r="O1667" s="184"/>
      <c r="P1667" s="185">
        <f>SUM(P1668:P1798)</f>
        <v>0</v>
      </c>
      <c r="Q1667" s="184"/>
      <c r="R1667" s="185">
        <f>SUM(R1668:R1798)</f>
        <v>0.7518999999999999</v>
      </c>
      <c r="S1667" s="184"/>
      <c r="T1667" s="186">
        <f>SUM(T1668:T1798)</f>
        <v>0</v>
      </c>
      <c r="AR1667" s="187" t="s">
        <v>291</v>
      </c>
      <c r="AT1667" s="188" t="s">
        <v>75</v>
      </c>
      <c r="AU1667" s="188" t="s">
        <v>16</v>
      </c>
      <c r="AY1667" s="187" t="s">
        <v>272</v>
      </c>
      <c r="BK1667" s="189">
        <f>SUM(BK1668:BK1798)</f>
        <v>0</v>
      </c>
    </row>
    <row r="1668" spans="1:65" s="2" customFormat="1" ht="24.2" customHeight="1">
      <c r="A1668" s="34"/>
      <c r="B1668" s="35"/>
      <c r="C1668" s="192" t="s">
        <v>5454</v>
      </c>
      <c r="D1668" s="192" t="s">
        <v>274</v>
      </c>
      <c r="E1668" s="193" t="s">
        <v>10526</v>
      </c>
      <c r="F1668" s="194" t="s">
        <v>10527</v>
      </c>
      <c r="G1668" s="195" t="s">
        <v>952</v>
      </c>
      <c r="H1668" s="196">
        <v>47</v>
      </c>
      <c r="I1668" s="197"/>
      <c r="J1668" s="198">
        <f>ROUND(I1668*H1668,2)</f>
        <v>0</v>
      </c>
      <c r="K1668" s="194" t="s">
        <v>278</v>
      </c>
      <c r="L1668" s="39"/>
      <c r="M1668" s="199" t="s">
        <v>1</v>
      </c>
      <c r="N1668" s="200" t="s">
        <v>41</v>
      </c>
      <c r="O1668" s="71"/>
      <c r="P1668" s="201">
        <f>O1668*H1668</f>
        <v>0</v>
      </c>
      <c r="Q1668" s="201">
        <v>0</v>
      </c>
      <c r="R1668" s="201">
        <f>Q1668*H1668</f>
        <v>0</v>
      </c>
      <c r="S1668" s="201">
        <v>0</v>
      </c>
      <c r="T1668" s="202">
        <f>S1668*H1668</f>
        <v>0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203" t="s">
        <v>358</v>
      </c>
      <c r="AT1668" s="203" t="s">
        <v>274</v>
      </c>
      <c r="AU1668" s="203" t="s">
        <v>84</v>
      </c>
      <c r="AY1668" s="17" t="s">
        <v>272</v>
      </c>
      <c r="BE1668" s="204">
        <f>IF(N1668="základní",J1668,0)</f>
        <v>0</v>
      </c>
      <c r="BF1668" s="204">
        <f>IF(N1668="snížená",J1668,0)</f>
        <v>0</v>
      </c>
      <c r="BG1668" s="204">
        <f>IF(N1668="zákl. přenesená",J1668,0)</f>
        <v>0</v>
      </c>
      <c r="BH1668" s="204">
        <f>IF(N1668="sníž. přenesená",J1668,0)</f>
        <v>0</v>
      </c>
      <c r="BI1668" s="204">
        <f>IF(N1668="nulová",J1668,0)</f>
        <v>0</v>
      </c>
      <c r="BJ1668" s="17" t="s">
        <v>16</v>
      </c>
      <c r="BK1668" s="204">
        <f>ROUND(I1668*H1668,2)</f>
        <v>0</v>
      </c>
      <c r="BL1668" s="17" t="s">
        <v>358</v>
      </c>
      <c r="BM1668" s="203" t="s">
        <v>10528</v>
      </c>
    </row>
    <row r="1669" spans="1:65" s="2" customFormat="1" ht="11.25">
      <c r="A1669" s="34"/>
      <c r="B1669" s="35"/>
      <c r="C1669" s="36"/>
      <c r="D1669" s="205" t="s">
        <v>281</v>
      </c>
      <c r="E1669" s="36"/>
      <c r="F1669" s="206" t="s">
        <v>10529</v>
      </c>
      <c r="G1669" s="36"/>
      <c r="H1669" s="36"/>
      <c r="I1669" s="207"/>
      <c r="J1669" s="36"/>
      <c r="K1669" s="36"/>
      <c r="L1669" s="39"/>
      <c r="M1669" s="208"/>
      <c r="N1669" s="209"/>
      <c r="O1669" s="71"/>
      <c r="P1669" s="71"/>
      <c r="Q1669" s="71"/>
      <c r="R1669" s="71"/>
      <c r="S1669" s="71"/>
      <c r="T1669" s="72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T1669" s="17" t="s">
        <v>281</v>
      </c>
      <c r="AU1669" s="17" t="s">
        <v>84</v>
      </c>
    </row>
    <row r="1670" spans="1:65" s="2" customFormat="1" ht="33" customHeight="1">
      <c r="A1670" s="34"/>
      <c r="B1670" s="35"/>
      <c r="C1670" s="232" t="s">
        <v>5461</v>
      </c>
      <c r="D1670" s="232" t="s">
        <v>394</v>
      </c>
      <c r="E1670" s="233" t="s">
        <v>10530</v>
      </c>
      <c r="F1670" s="234" t="s">
        <v>10531</v>
      </c>
      <c r="G1670" s="235" t="s">
        <v>5242</v>
      </c>
      <c r="H1670" s="236">
        <v>47</v>
      </c>
      <c r="I1670" s="237"/>
      <c r="J1670" s="238">
        <f>ROUND(I1670*H1670,2)</f>
        <v>0</v>
      </c>
      <c r="K1670" s="234" t="s">
        <v>1</v>
      </c>
      <c r="L1670" s="239"/>
      <c r="M1670" s="240" t="s">
        <v>1</v>
      </c>
      <c r="N1670" s="241" t="s">
        <v>41</v>
      </c>
      <c r="O1670" s="71"/>
      <c r="P1670" s="201">
        <f>O1670*H1670</f>
        <v>0</v>
      </c>
      <c r="Q1670" s="201">
        <v>0</v>
      </c>
      <c r="R1670" s="201">
        <f>Q1670*H1670</f>
        <v>0</v>
      </c>
      <c r="S1670" s="201">
        <v>0</v>
      </c>
      <c r="T1670" s="202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203" t="s">
        <v>1541</v>
      </c>
      <c r="AT1670" s="203" t="s">
        <v>394</v>
      </c>
      <c r="AU1670" s="203" t="s">
        <v>84</v>
      </c>
      <c r="AY1670" s="17" t="s">
        <v>272</v>
      </c>
      <c r="BE1670" s="204">
        <f>IF(N1670="základní",J1670,0)</f>
        <v>0</v>
      </c>
      <c r="BF1670" s="204">
        <f>IF(N1670="snížená",J1670,0)</f>
        <v>0</v>
      </c>
      <c r="BG1670" s="204">
        <f>IF(N1670="zákl. přenesená",J1670,0)</f>
        <v>0</v>
      </c>
      <c r="BH1670" s="204">
        <f>IF(N1670="sníž. přenesená",J1670,0)</f>
        <v>0</v>
      </c>
      <c r="BI1670" s="204">
        <f>IF(N1670="nulová",J1670,0)</f>
        <v>0</v>
      </c>
      <c r="BJ1670" s="17" t="s">
        <v>16</v>
      </c>
      <c r="BK1670" s="204">
        <f>ROUND(I1670*H1670,2)</f>
        <v>0</v>
      </c>
      <c r="BL1670" s="17" t="s">
        <v>1541</v>
      </c>
      <c r="BM1670" s="203" t="s">
        <v>10532</v>
      </c>
    </row>
    <row r="1671" spans="1:65" s="14" customFormat="1" ht="11.25">
      <c r="B1671" s="221"/>
      <c r="C1671" s="222"/>
      <c r="D1671" s="212" t="s">
        <v>283</v>
      </c>
      <c r="E1671" s="223" t="s">
        <v>1</v>
      </c>
      <c r="F1671" s="224" t="s">
        <v>10533</v>
      </c>
      <c r="G1671" s="222"/>
      <c r="H1671" s="225">
        <v>47</v>
      </c>
      <c r="I1671" s="226"/>
      <c r="J1671" s="222"/>
      <c r="K1671" s="222"/>
      <c r="L1671" s="227"/>
      <c r="M1671" s="228"/>
      <c r="N1671" s="229"/>
      <c r="O1671" s="229"/>
      <c r="P1671" s="229"/>
      <c r="Q1671" s="229"/>
      <c r="R1671" s="229"/>
      <c r="S1671" s="229"/>
      <c r="T1671" s="230"/>
      <c r="AT1671" s="231" t="s">
        <v>283</v>
      </c>
      <c r="AU1671" s="231" t="s">
        <v>84</v>
      </c>
      <c r="AV1671" s="14" t="s">
        <v>84</v>
      </c>
      <c r="AW1671" s="14" t="s">
        <v>32</v>
      </c>
      <c r="AX1671" s="14" t="s">
        <v>76</v>
      </c>
      <c r="AY1671" s="231" t="s">
        <v>272</v>
      </c>
    </row>
    <row r="1672" spans="1:65" s="2" customFormat="1" ht="24.2" customHeight="1">
      <c r="A1672" s="34"/>
      <c r="B1672" s="35"/>
      <c r="C1672" s="192" t="s">
        <v>5467</v>
      </c>
      <c r="D1672" s="192" t="s">
        <v>274</v>
      </c>
      <c r="E1672" s="193" t="s">
        <v>10534</v>
      </c>
      <c r="F1672" s="194" t="s">
        <v>10535</v>
      </c>
      <c r="G1672" s="195" t="s">
        <v>952</v>
      </c>
      <c r="H1672" s="196">
        <v>121</v>
      </c>
      <c r="I1672" s="197"/>
      <c r="J1672" s="198">
        <f>ROUND(I1672*H1672,2)</f>
        <v>0</v>
      </c>
      <c r="K1672" s="194" t="s">
        <v>278</v>
      </c>
      <c r="L1672" s="39"/>
      <c r="M1672" s="199" t="s">
        <v>1</v>
      </c>
      <c r="N1672" s="200" t="s">
        <v>41</v>
      </c>
      <c r="O1672" s="71"/>
      <c r="P1672" s="201">
        <f>O1672*H1672</f>
        <v>0</v>
      </c>
      <c r="Q1672" s="201">
        <v>0</v>
      </c>
      <c r="R1672" s="201">
        <f>Q1672*H1672</f>
        <v>0</v>
      </c>
      <c r="S1672" s="201">
        <v>0</v>
      </c>
      <c r="T1672" s="202">
        <f>S1672*H1672</f>
        <v>0</v>
      </c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R1672" s="203" t="s">
        <v>358</v>
      </c>
      <c r="AT1672" s="203" t="s">
        <v>274</v>
      </c>
      <c r="AU1672" s="203" t="s">
        <v>84</v>
      </c>
      <c r="AY1672" s="17" t="s">
        <v>272</v>
      </c>
      <c r="BE1672" s="204">
        <f>IF(N1672="základní",J1672,0)</f>
        <v>0</v>
      </c>
      <c r="BF1672" s="204">
        <f>IF(N1672="snížená",J1672,0)</f>
        <v>0</v>
      </c>
      <c r="BG1672" s="204">
        <f>IF(N1672="zákl. přenesená",J1672,0)</f>
        <v>0</v>
      </c>
      <c r="BH1672" s="204">
        <f>IF(N1672="sníž. přenesená",J1672,0)</f>
        <v>0</v>
      </c>
      <c r="BI1672" s="204">
        <f>IF(N1672="nulová",J1672,0)</f>
        <v>0</v>
      </c>
      <c r="BJ1672" s="17" t="s">
        <v>16</v>
      </c>
      <c r="BK1672" s="204">
        <f>ROUND(I1672*H1672,2)</f>
        <v>0</v>
      </c>
      <c r="BL1672" s="17" t="s">
        <v>358</v>
      </c>
      <c r="BM1672" s="203" t="s">
        <v>10536</v>
      </c>
    </row>
    <row r="1673" spans="1:65" s="2" customFormat="1" ht="11.25">
      <c r="A1673" s="34"/>
      <c r="B1673" s="35"/>
      <c r="C1673" s="36"/>
      <c r="D1673" s="205" t="s">
        <v>281</v>
      </c>
      <c r="E1673" s="36"/>
      <c r="F1673" s="206" t="s">
        <v>10537</v>
      </c>
      <c r="G1673" s="36"/>
      <c r="H1673" s="36"/>
      <c r="I1673" s="207"/>
      <c r="J1673" s="36"/>
      <c r="K1673" s="36"/>
      <c r="L1673" s="39"/>
      <c r="M1673" s="208"/>
      <c r="N1673" s="209"/>
      <c r="O1673" s="71"/>
      <c r="P1673" s="71"/>
      <c r="Q1673" s="71"/>
      <c r="R1673" s="71"/>
      <c r="S1673" s="71"/>
      <c r="T1673" s="72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  <c r="AT1673" s="17" t="s">
        <v>281</v>
      </c>
      <c r="AU1673" s="17" t="s">
        <v>84</v>
      </c>
    </row>
    <row r="1674" spans="1:65" s="2" customFormat="1" ht="33" customHeight="1">
      <c r="A1674" s="34"/>
      <c r="B1674" s="35"/>
      <c r="C1674" s="232" t="s">
        <v>5496</v>
      </c>
      <c r="D1674" s="232" t="s">
        <v>394</v>
      </c>
      <c r="E1674" s="233" t="s">
        <v>10538</v>
      </c>
      <c r="F1674" s="234" t="s">
        <v>10539</v>
      </c>
      <c r="G1674" s="235" t="s">
        <v>5242</v>
      </c>
      <c r="H1674" s="236">
        <v>31</v>
      </c>
      <c r="I1674" s="237"/>
      <c r="J1674" s="238">
        <f>ROUND(I1674*H1674,2)</f>
        <v>0</v>
      </c>
      <c r="K1674" s="234" t="s">
        <v>1</v>
      </c>
      <c r="L1674" s="239"/>
      <c r="M1674" s="240" t="s">
        <v>1</v>
      </c>
      <c r="N1674" s="241" t="s">
        <v>41</v>
      </c>
      <c r="O1674" s="71"/>
      <c r="P1674" s="201">
        <f>O1674*H1674</f>
        <v>0</v>
      </c>
      <c r="Q1674" s="201">
        <v>0</v>
      </c>
      <c r="R1674" s="201">
        <f>Q1674*H1674</f>
        <v>0</v>
      </c>
      <c r="S1674" s="201">
        <v>0</v>
      </c>
      <c r="T1674" s="202">
        <f>S1674*H1674</f>
        <v>0</v>
      </c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R1674" s="203" t="s">
        <v>1541</v>
      </c>
      <c r="AT1674" s="203" t="s">
        <v>394</v>
      </c>
      <c r="AU1674" s="203" t="s">
        <v>84</v>
      </c>
      <c r="AY1674" s="17" t="s">
        <v>272</v>
      </c>
      <c r="BE1674" s="204">
        <f>IF(N1674="základní",J1674,0)</f>
        <v>0</v>
      </c>
      <c r="BF1674" s="204">
        <f>IF(N1674="snížená",J1674,0)</f>
        <v>0</v>
      </c>
      <c r="BG1674" s="204">
        <f>IF(N1674="zákl. přenesená",J1674,0)</f>
        <v>0</v>
      </c>
      <c r="BH1674" s="204">
        <f>IF(N1674="sníž. přenesená",J1674,0)</f>
        <v>0</v>
      </c>
      <c r="BI1674" s="204">
        <f>IF(N1674="nulová",J1674,0)</f>
        <v>0</v>
      </c>
      <c r="BJ1674" s="17" t="s">
        <v>16</v>
      </c>
      <c r="BK1674" s="204">
        <f>ROUND(I1674*H1674,2)</f>
        <v>0</v>
      </c>
      <c r="BL1674" s="17" t="s">
        <v>1541</v>
      </c>
      <c r="BM1674" s="203" t="s">
        <v>10540</v>
      </c>
    </row>
    <row r="1675" spans="1:65" s="14" customFormat="1" ht="11.25">
      <c r="B1675" s="221"/>
      <c r="C1675" s="222"/>
      <c r="D1675" s="212" t="s">
        <v>283</v>
      </c>
      <c r="E1675" s="223" t="s">
        <v>1</v>
      </c>
      <c r="F1675" s="224" t="s">
        <v>10541</v>
      </c>
      <c r="G1675" s="222"/>
      <c r="H1675" s="225">
        <v>31</v>
      </c>
      <c r="I1675" s="226"/>
      <c r="J1675" s="222"/>
      <c r="K1675" s="222"/>
      <c r="L1675" s="227"/>
      <c r="M1675" s="228"/>
      <c r="N1675" s="229"/>
      <c r="O1675" s="229"/>
      <c r="P1675" s="229"/>
      <c r="Q1675" s="229"/>
      <c r="R1675" s="229"/>
      <c r="S1675" s="229"/>
      <c r="T1675" s="230"/>
      <c r="AT1675" s="231" t="s">
        <v>283</v>
      </c>
      <c r="AU1675" s="231" t="s">
        <v>84</v>
      </c>
      <c r="AV1675" s="14" t="s">
        <v>84</v>
      </c>
      <c r="AW1675" s="14" t="s">
        <v>32</v>
      </c>
      <c r="AX1675" s="14" t="s">
        <v>76</v>
      </c>
      <c r="AY1675" s="231" t="s">
        <v>272</v>
      </c>
    </row>
    <row r="1676" spans="1:65" s="2" customFormat="1" ht="37.9" customHeight="1">
      <c r="A1676" s="34"/>
      <c r="B1676" s="35"/>
      <c r="C1676" s="232" t="s">
        <v>5517</v>
      </c>
      <c r="D1676" s="232" t="s">
        <v>394</v>
      </c>
      <c r="E1676" s="233" t="s">
        <v>10542</v>
      </c>
      <c r="F1676" s="234" t="s">
        <v>10543</v>
      </c>
      <c r="G1676" s="235" t="s">
        <v>5242</v>
      </c>
      <c r="H1676" s="236">
        <v>10</v>
      </c>
      <c r="I1676" s="237"/>
      <c r="J1676" s="238">
        <f>ROUND(I1676*H1676,2)</f>
        <v>0</v>
      </c>
      <c r="K1676" s="234" t="s">
        <v>1</v>
      </c>
      <c r="L1676" s="239"/>
      <c r="M1676" s="240" t="s">
        <v>1</v>
      </c>
      <c r="N1676" s="241" t="s">
        <v>41</v>
      </c>
      <c r="O1676" s="71"/>
      <c r="P1676" s="201">
        <f>O1676*H1676</f>
        <v>0</v>
      </c>
      <c r="Q1676" s="201">
        <v>0</v>
      </c>
      <c r="R1676" s="201">
        <f>Q1676*H1676</f>
        <v>0</v>
      </c>
      <c r="S1676" s="201">
        <v>0</v>
      </c>
      <c r="T1676" s="202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203" t="s">
        <v>1541</v>
      </c>
      <c r="AT1676" s="203" t="s">
        <v>394</v>
      </c>
      <c r="AU1676" s="203" t="s">
        <v>84</v>
      </c>
      <c r="AY1676" s="17" t="s">
        <v>272</v>
      </c>
      <c r="BE1676" s="204">
        <f>IF(N1676="základní",J1676,0)</f>
        <v>0</v>
      </c>
      <c r="BF1676" s="204">
        <f>IF(N1676="snížená",J1676,0)</f>
        <v>0</v>
      </c>
      <c r="BG1676" s="204">
        <f>IF(N1676="zákl. přenesená",J1676,0)</f>
        <v>0</v>
      </c>
      <c r="BH1676" s="204">
        <f>IF(N1676="sníž. přenesená",J1676,0)</f>
        <v>0</v>
      </c>
      <c r="BI1676" s="204">
        <f>IF(N1676="nulová",J1676,0)</f>
        <v>0</v>
      </c>
      <c r="BJ1676" s="17" t="s">
        <v>16</v>
      </c>
      <c r="BK1676" s="204">
        <f>ROUND(I1676*H1676,2)</f>
        <v>0</v>
      </c>
      <c r="BL1676" s="17" t="s">
        <v>1541</v>
      </c>
      <c r="BM1676" s="203" t="s">
        <v>10544</v>
      </c>
    </row>
    <row r="1677" spans="1:65" s="14" customFormat="1" ht="11.25">
      <c r="B1677" s="221"/>
      <c r="C1677" s="222"/>
      <c r="D1677" s="212" t="s">
        <v>283</v>
      </c>
      <c r="E1677" s="223" t="s">
        <v>1</v>
      </c>
      <c r="F1677" s="224" t="s">
        <v>10345</v>
      </c>
      <c r="G1677" s="222"/>
      <c r="H1677" s="225">
        <v>10</v>
      </c>
      <c r="I1677" s="226"/>
      <c r="J1677" s="222"/>
      <c r="K1677" s="222"/>
      <c r="L1677" s="227"/>
      <c r="M1677" s="228"/>
      <c r="N1677" s="229"/>
      <c r="O1677" s="229"/>
      <c r="P1677" s="229"/>
      <c r="Q1677" s="229"/>
      <c r="R1677" s="229"/>
      <c r="S1677" s="229"/>
      <c r="T1677" s="230"/>
      <c r="AT1677" s="231" t="s">
        <v>283</v>
      </c>
      <c r="AU1677" s="231" t="s">
        <v>84</v>
      </c>
      <c r="AV1677" s="14" t="s">
        <v>84</v>
      </c>
      <c r="AW1677" s="14" t="s">
        <v>32</v>
      </c>
      <c r="AX1677" s="14" t="s">
        <v>76</v>
      </c>
      <c r="AY1677" s="231" t="s">
        <v>272</v>
      </c>
    </row>
    <row r="1678" spans="1:65" s="2" customFormat="1" ht="33" customHeight="1">
      <c r="A1678" s="34"/>
      <c r="B1678" s="35"/>
      <c r="C1678" s="232" t="s">
        <v>5524</v>
      </c>
      <c r="D1678" s="232" t="s">
        <v>394</v>
      </c>
      <c r="E1678" s="233" t="s">
        <v>10545</v>
      </c>
      <c r="F1678" s="234" t="s">
        <v>10546</v>
      </c>
      <c r="G1678" s="235" t="s">
        <v>5242</v>
      </c>
      <c r="H1678" s="236">
        <v>8</v>
      </c>
      <c r="I1678" s="237"/>
      <c r="J1678" s="238">
        <f>ROUND(I1678*H1678,2)</f>
        <v>0</v>
      </c>
      <c r="K1678" s="234" t="s">
        <v>1</v>
      </c>
      <c r="L1678" s="239"/>
      <c r="M1678" s="240" t="s">
        <v>1</v>
      </c>
      <c r="N1678" s="241" t="s">
        <v>41</v>
      </c>
      <c r="O1678" s="71"/>
      <c r="P1678" s="201">
        <f>O1678*H1678</f>
        <v>0</v>
      </c>
      <c r="Q1678" s="201">
        <v>0</v>
      </c>
      <c r="R1678" s="201">
        <f>Q1678*H1678</f>
        <v>0</v>
      </c>
      <c r="S1678" s="201">
        <v>0</v>
      </c>
      <c r="T1678" s="202">
        <f>S1678*H1678</f>
        <v>0</v>
      </c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R1678" s="203" t="s">
        <v>1541</v>
      </c>
      <c r="AT1678" s="203" t="s">
        <v>394</v>
      </c>
      <c r="AU1678" s="203" t="s">
        <v>84</v>
      </c>
      <c r="AY1678" s="17" t="s">
        <v>272</v>
      </c>
      <c r="BE1678" s="204">
        <f>IF(N1678="základní",J1678,0)</f>
        <v>0</v>
      </c>
      <c r="BF1678" s="204">
        <f>IF(N1678="snížená",J1678,0)</f>
        <v>0</v>
      </c>
      <c r="BG1678" s="204">
        <f>IF(N1678="zákl. přenesená",J1678,0)</f>
        <v>0</v>
      </c>
      <c r="BH1678" s="204">
        <f>IF(N1678="sníž. přenesená",J1678,0)</f>
        <v>0</v>
      </c>
      <c r="BI1678" s="204">
        <f>IF(N1678="nulová",J1678,0)</f>
        <v>0</v>
      </c>
      <c r="BJ1678" s="17" t="s">
        <v>16</v>
      </c>
      <c r="BK1678" s="204">
        <f>ROUND(I1678*H1678,2)</f>
        <v>0</v>
      </c>
      <c r="BL1678" s="17" t="s">
        <v>1541</v>
      </c>
      <c r="BM1678" s="203" t="s">
        <v>10547</v>
      </c>
    </row>
    <row r="1679" spans="1:65" s="14" customFormat="1" ht="11.25">
      <c r="B1679" s="221"/>
      <c r="C1679" s="222"/>
      <c r="D1679" s="212" t="s">
        <v>283</v>
      </c>
      <c r="E1679" s="223" t="s">
        <v>1</v>
      </c>
      <c r="F1679" s="224" t="s">
        <v>10548</v>
      </c>
      <c r="G1679" s="222"/>
      <c r="H1679" s="225">
        <v>8</v>
      </c>
      <c r="I1679" s="226"/>
      <c r="J1679" s="222"/>
      <c r="K1679" s="222"/>
      <c r="L1679" s="227"/>
      <c r="M1679" s="228"/>
      <c r="N1679" s="229"/>
      <c r="O1679" s="229"/>
      <c r="P1679" s="229"/>
      <c r="Q1679" s="229"/>
      <c r="R1679" s="229"/>
      <c r="S1679" s="229"/>
      <c r="T1679" s="230"/>
      <c r="AT1679" s="231" t="s">
        <v>283</v>
      </c>
      <c r="AU1679" s="231" t="s">
        <v>84</v>
      </c>
      <c r="AV1679" s="14" t="s">
        <v>84</v>
      </c>
      <c r="AW1679" s="14" t="s">
        <v>32</v>
      </c>
      <c r="AX1679" s="14" t="s">
        <v>76</v>
      </c>
      <c r="AY1679" s="231" t="s">
        <v>272</v>
      </c>
    </row>
    <row r="1680" spans="1:65" s="2" customFormat="1" ht="37.9" customHeight="1">
      <c r="A1680" s="34"/>
      <c r="B1680" s="35"/>
      <c r="C1680" s="232" t="s">
        <v>5541</v>
      </c>
      <c r="D1680" s="232" t="s">
        <v>394</v>
      </c>
      <c r="E1680" s="233" t="s">
        <v>10549</v>
      </c>
      <c r="F1680" s="234" t="s">
        <v>10550</v>
      </c>
      <c r="G1680" s="235" t="s">
        <v>5242</v>
      </c>
      <c r="H1680" s="236">
        <v>8</v>
      </c>
      <c r="I1680" s="237"/>
      <c r="J1680" s="238">
        <f>ROUND(I1680*H1680,2)</f>
        <v>0</v>
      </c>
      <c r="K1680" s="234" t="s">
        <v>1</v>
      </c>
      <c r="L1680" s="239"/>
      <c r="M1680" s="240" t="s">
        <v>1</v>
      </c>
      <c r="N1680" s="241" t="s">
        <v>41</v>
      </c>
      <c r="O1680" s="71"/>
      <c r="P1680" s="201">
        <f>O1680*H1680</f>
        <v>0</v>
      </c>
      <c r="Q1680" s="201">
        <v>0</v>
      </c>
      <c r="R1680" s="201">
        <f>Q1680*H1680</f>
        <v>0</v>
      </c>
      <c r="S1680" s="201">
        <v>0</v>
      </c>
      <c r="T1680" s="202">
        <f>S1680*H1680</f>
        <v>0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203" t="s">
        <v>1541</v>
      </c>
      <c r="AT1680" s="203" t="s">
        <v>394</v>
      </c>
      <c r="AU1680" s="203" t="s">
        <v>84</v>
      </c>
      <c r="AY1680" s="17" t="s">
        <v>272</v>
      </c>
      <c r="BE1680" s="204">
        <f>IF(N1680="základní",J1680,0)</f>
        <v>0</v>
      </c>
      <c r="BF1680" s="204">
        <f>IF(N1680="snížená",J1680,0)</f>
        <v>0</v>
      </c>
      <c r="BG1680" s="204">
        <f>IF(N1680="zákl. přenesená",J1680,0)</f>
        <v>0</v>
      </c>
      <c r="BH1680" s="204">
        <f>IF(N1680="sníž. přenesená",J1680,0)</f>
        <v>0</v>
      </c>
      <c r="BI1680" s="204">
        <f>IF(N1680="nulová",J1680,0)</f>
        <v>0</v>
      </c>
      <c r="BJ1680" s="17" t="s">
        <v>16</v>
      </c>
      <c r="BK1680" s="204">
        <f>ROUND(I1680*H1680,2)</f>
        <v>0</v>
      </c>
      <c r="BL1680" s="17" t="s">
        <v>1541</v>
      </c>
      <c r="BM1680" s="203" t="s">
        <v>10551</v>
      </c>
    </row>
    <row r="1681" spans="1:65" s="14" customFormat="1" ht="11.25">
      <c r="B1681" s="221"/>
      <c r="C1681" s="222"/>
      <c r="D1681" s="212" t="s">
        <v>283</v>
      </c>
      <c r="E1681" s="223" t="s">
        <v>1</v>
      </c>
      <c r="F1681" s="224" t="s">
        <v>10548</v>
      </c>
      <c r="G1681" s="222"/>
      <c r="H1681" s="225">
        <v>8</v>
      </c>
      <c r="I1681" s="226"/>
      <c r="J1681" s="222"/>
      <c r="K1681" s="222"/>
      <c r="L1681" s="227"/>
      <c r="M1681" s="228"/>
      <c r="N1681" s="229"/>
      <c r="O1681" s="229"/>
      <c r="P1681" s="229"/>
      <c r="Q1681" s="229"/>
      <c r="R1681" s="229"/>
      <c r="S1681" s="229"/>
      <c r="T1681" s="230"/>
      <c r="AT1681" s="231" t="s">
        <v>283</v>
      </c>
      <c r="AU1681" s="231" t="s">
        <v>84</v>
      </c>
      <c r="AV1681" s="14" t="s">
        <v>84</v>
      </c>
      <c r="AW1681" s="14" t="s">
        <v>32</v>
      </c>
      <c r="AX1681" s="14" t="s">
        <v>76</v>
      </c>
      <c r="AY1681" s="231" t="s">
        <v>272</v>
      </c>
    </row>
    <row r="1682" spans="1:65" s="2" customFormat="1" ht="33" customHeight="1">
      <c r="A1682" s="34"/>
      <c r="B1682" s="35"/>
      <c r="C1682" s="232" t="s">
        <v>5551</v>
      </c>
      <c r="D1682" s="232" t="s">
        <v>394</v>
      </c>
      <c r="E1682" s="233" t="s">
        <v>10552</v>
      </c>
      <c r="F1682" s="234" t="s">
        <v>10553</v>
      </c>
      <c r="G1682" s="235" t="s">
        <v>5242</v>
      </c>
      <c r="H1682" s="236">
        <v>7</v>
      </c>
      <c r="I1682" s="237"/>
      <c r="J1682" s="238">
        <f>ROUND(I1682*H1682,2)</f>
        <v>0</v>
      </c>
      <c r="K1682" s="234" t="s">
        <v>1</v>
      </c>
      <c r="L1682" s="239"/>
      <c r="M1682" s="240" t="s">
        <v>1</v>
      </c>
      <c r="N1682" s="241" t="s">
        <v>41</v>
      </c>
      <c r="O1682" s="71"/>
      <c r="P1682" s="201">
        <f>O1682*H1682</f>
        <v>0</v>
      </c>
      <c r="Q1682" s="201">
        <v>0</v>
      </c>
      <c r="R1682" s="201">
        <f>Q1682*H1682</f>
        <v>0</v>
      </c>
      <c r="S1682" s="201">
        <v>0</v>
      </c>
      <c r="T1682" s="202">
        <f>S1682*H1682</f>
        <v>0</v>
      </c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R1682" s="203" t="s">
        <v>1541</v>
      </c>
      <c r="AT1682" s="203" t="s">
        <v>394</v>
      </c>
      <c r="AU1682" s="203" t="s">
        <v>84</v>
      </c>
      <c r="AY1682" s="17" t="s">
        <v>272</v>
      </c>
      <c r="BE1682" s="204">
        <f>IF(N1682="základní",J1682,0)</f>
        <v>0</v>
      </c>
      <c r="BF1682" s="204">
        <f>IF(N1682="snížená",J1682,0)</f>
        <v>0</v>
      </c>
      <c r="BG1682" s="204">
        <f>IF(N1682="zákl. přenesená",J1682,0)</f>
        <v>0</v>
      </c>
      <c r="BH1682" s="204">
        <f>IF(N1682="sníž. přenesená",J1682,0)</f>
        <v>0</v>
      </c>
      <c r="BI1682" s="204">
        <f>IF(N1682="nulová",J1682,0)</f>
        <v>0</v>
      </c>
      <c r="BJ1682" s="17" t="s">
        <v>16</v>
      </c>
      <c r="BK1682" s="204">
        <f>ROUND(I1682*H1682,2)</f>
        <v>0</v>
      </c>
      <c r="BL1682" s="17" t="s">
        <v>1541</v>
      </c>
      <c r="BM1682" s="203" t="s">
        <v>10554</v>
      </c>
    </row>
    <row r="1683" spans="1:65" s="14" customFormat="1" ht="11.25">
      <c r="B1683" s="221"/>
      <c r="C1683" s="222"/>
      <c r="D1683" s="212" t="s">
        <v>283</v>
      </c>
      <c r="E1683" s="223" t="s">
        <v>1</v>
      </c>
      <c r="F1683" s="224" t="s">
        <v>10555</v>
      </c>
      <c r="G1683" s="222"/>
      <c r="H1683" s="225">
        <v>7</v>
      </c>
      <c r="I1683" s="226"/>
      <c r="J1683" s="222"/>
      <c r="K1683" s="222"/>
      <c r="L1683" s="227"/>
      <c r="M1683" s="228"/>
      <c r="N1683" s="229"/>
      <c r="O1683" s="229"/>
      <c r="P1683" s="229"/>
      <c r="Q1683" s="229"/>
      <c r="R1683" s="229"/>
      <c r="S1683" s="229"/>
      <c r="T1683" s="230"/>
      <c r="AT1683" s="231" t="s">
        <v>283</v>
      </c>
      <c r="AU1683" s="231" t="s">
        <v>84</v>
      </c>
      <c r="AV1683" s="14" t="s">
        <v>84</v>
      </c>
      <c r="AW1683" s="14" t="s">
        <v>32</v>
      </c>
      <c r="AX1683" s="14" t="s">
        <v>76</v>
      </c>
      <c r="AY1683" s="231" t="s">
        <v>272</v>
      </c>
    </row>
    <row r="1684" spans="1:65" s="2" customFormat="1" ht="37.9" customHeight="1">
      <c r="A1684" s="34"/>
      <c r="B1684" s="35"/>
      <c r="C1684" s="232" t="s">
        <v>5559</v>
      </c>
      <c r="D1684" s="232" t="s">
        <v>394</v>
      </c>
      <c r="E1684" s="233" t="s">
        <v>10556</v>
      </c>
      <c r="F1684" s="234" t="s">
        <v>10557</v>
      </c>
      <c r="G1684" s="235" t="s">
        <v>5242</v>
      </c>
      <c r="H1684" s="236">
        <v>7</v>
      </c>
      <c r="I1684" s="237"/>
      <c r="J1684" s="238">
        <f>ROUND(I1684*H1684,2)</f>
        <v>0</v>
      </c>
      <c r="K1684" s="234" t="s">
        <v>1</v>
      </c>
      <c r="L1684" s="239"/>
      <c r="M1684" s="240" t="s">
        <v>1</v>
      </c>
      <c r="N1684" s="241" t="s">
        <v>41</v>
      </c>
      <c r="O1684" s="71"/>
      <c r="P1684" s="201">
        <f>O1684*H1684</f>
        <v>0</v>
      </c>
      <c r="Q1684" s="201">
        <v>0</v>
      </c>
      <c r="R1684" s="201">
        <f>Q1684*H1684</f>
        <v>0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1541</v>
      </c>
      <c r="AT1684" s="203" t="s">
        <v>394</v>
      </c>
      <c r="AU1684" s="203" t="s">
        <v>84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1541</v>
      </c>
      <c r="BM1684" s="203" t="s">
        <v>10558</v>
      </c>
    </row>
    <row r="1685" spans="1:65" s="14" customFormat="1" ht="11.25">
      <c r="B1685" s="221"/>
      <c r="C1685" s="222"/>
      <c r="D1685" s="212" t="s">
        <v>283</v>
      </c>
      <c r="E1685" s="223" t="s">
        <v>1</v>
      </c>
      <c r="F1685" s="224" t="s">
        <v>4532</v>
      </c>
      <c r="G1685" s="222"/>
      <c r="H1685" s="225">
        <v>7</v>
      </c>
      <c r="I1685" s="226"/>
      <c r="J1685" s="222"/>
      <c r="K1685" s="222"/>
      <c r="L1685" s="227"/>
      <c r="M1685" s="228"/>
      <c r="N1685" s="229"/>
      <c r="O1685" s="229"/>
      <c r="P1685" s="229"/>
      <c r="Q1685" s="229"/>
      <c r="R1685" s="229"/>
      <c r="S1685" s="229"/>
      <c r="T1685" s="230"/>
      <c r="AT1685" s="231" t="s">
        <v>283</v>
      </c>
      <c r="AU1685" s="231" t="s">
        <v>84</v>
      </c>
      <c r="AV1685" s="14" t="s">
        <v>84</v>
      </c>
      <c r="AW1685" s="14" t="s">
        <v>32</v>
      </c>
      <c r="AX1685" s="14" t="s">
        <v>76</v>
      </c>
      <c r="AY1685" s="231" t="s">
        <v>272</v>
      </c>
    </row>
    <row r="1686" spans="1:65" s="2" customFormat="1" ht="37.9" customHeight="1">
      <c r="A1686" s="34"/>
      <c r="B1686" s="35"/>
      <c r="C1686" s="232" t="s">
        <v>5566</v>
      </c>
      <c r="D1686" s="232" t="s">
        <v>394</v>
      </c>
      <c r="E1686" s="233" t="s">
        <v>10559</v>
      </c>
      <c r="F1686" s="234" t="s">
        <v>10560</v>
      </c>
      <c r="G1686" s="235" t="s">
        <v>5242</v>
      </c>
      <c r="H1686" s="236">
        <v>28</v>
      </c>
      <c r="I1686" s="237"/>
      <c r="J1686" s="238">
        <f>ROUND(I1686*H1686,2)</f>
        <v>0</v>
      </c>
      <c r="K1686" s="234" t="s">
        <v>1</v>
      </c>
      <c r="L1686" s="239"/>
      <c r="M1686" s="240" t="s">
        <v>1</v>
      </c>
      <c r="N1686" s="241" t="s">
        <v>41</v>
      </c>
      <c r="O1686" s="71"/>
      <c r="P1686" s="201">
        <f>O1686*H1686</f>
        <v>0</v>
      </c>
      <c r="Q1686" s="201">
        <v>0</v>
      </c>
      <c r="R1686" s="201">
        <f>Q1686*H1686</f>
        <v>0</v>
      </c>
      <c r="S1686" s="201">
        <v>0</v>
      </c>
      <c r="T1686" s="202">
        <f>S1686*H1686</f>
        <v>0</v>
      </c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  <c r="AR1686" s="203" t="s">
        <v>1541</v>
      </c>
      <c r="AT1686" s="203" t="s">
        <v>394</v>
      </c>
      <c r="AU1686" s="203" t="s">
        <v>84</v>
      </c>
      <c r="AY1686" s="17" t="s">
        <v>272</v>
      </c>
      <c r="BE1686" s="204">
        <f>IF(N1686="základní",J1686,0)</f>
        <v>0</v>
      </c>
      <c r="BF1686" s="204">
        <f>IF(N1686="snížená",J1686,0)</f>
        <v>0</v>
      </c>
      <c r="BG1686" s="204">
        <f>IF(N1686="zákl. přenesená",J1686,0)</f>
        <v>0</v>
      </c>
      <c r="BH1686" s="204">
        <f>IF(N1686="sníž. přenesená",J1686,0)</f>
        <v>0</v>
      </c>
      <c r="BI1686" s="204">
        <f>IF(N1686="nulová",J1686,0)</f>
        <v>0</v>
      </c>
      <c r="BJ1686" s="17" t="s">
        <v>16</v>
      </c>
      <c r="BK1686" s="204">
        <f>ROUND(I1686*H1686,2)</f>
        <v>0</v>
      </c>
      <c r="BL1686" s="17" t="s">
        <v>1541</v>
      </c>
      <c r="BM1686" s="203" t="s">
        <v>10561</v>
      </c>
    </row>
    <row r="1687" spans="1:65" s="14" customFormat="1" ht="11.25">
      <c r="B1687" s="221"/>
      <c r="C1687" s="222"/>
      <c r="D1687" s="212" t="s">
        <v>283</v>
      </c>
      <c r="E1687" s="223" t="s">
        <v>1</v>
      </c>
      <c r="F1687" s="224" t="s">
        <v>10562</v>
      </c>
      <c r="G1687" s="222"/>
      <c r="H1687" s="225">
        <v>28</v>
      </c>
      <c r="I1687" s="226"/>
      <c r="J1687" s="222"/>
      <c r="K1687" s="222"/>
      <c r="L1687" s="227"/>
      <c r="M1687" s="228"/>
      <c r="N1687" s="229"/>
      <c r="O1687" s="229"/>
      <c r="P1687" s="229"/>
      <c r="Q1687" s="229"/>
      <c r="R1687" s="229"/>
      <c r="S1687" s="229"/>
      <c r="T1687" s="230"/>
      <c r="AT1687" s="231" t="s">
        <v>283</v>
      </c>
      <c r="AU1687" s="231" t="s">
        <v>84</v>
      </c>
      <c r="AV1687" s="14" t="s">
        <v>84</v>
      </c>
      <c r="AW1687" s="14" t="s">
        <v>32</v>
      </c>
      <c r="AX1687" s="14" t="s">
        <v>76</v>
      </c>
      <c r="AY1687" s="231" t="s">
        <v>272</v>
      </c>
    </row>
    <row r="1688" spans="1:65" s="2" customFormat="1" ht="37.9" customHeight="1">
      <c r="A1688" s="34"/>
      <c r="B1688" s="35"/>
      <c r="C1688" s="232" t="s">
        <v>5571</v>
      </c>
      <c r="D1688" s="232" t="s">
        <v>394</v>
      </c>
      <c r="E1688" s="233" t="s">
        <v>10563</v>
      </c>
      <c r="F1688" s="234" t="s">
        <v>10564</v>
      </c>
      <c r="G1688" s="235" t="s">
        <v>5242</v>
      </c>
      <c r="H1688" s="236">
        <v>12</v>
      </c>
      <c r="I1688" s="237"/>
      <c r="J1688" s="238">
        <f>ROUND(I1688*H1688,2)</f>
        <v>0</v>
      </c>
      <c r="K1688" s="234" t="s">
        <v>1</v>
      </c>
      <c r="L1688" s="239"/>
      <c r="M1688" s="240" t="s">
        <v>1</v>
      </c>
      <c r="N1688" s="241" t="s">
        <v>41</v>
      </c>
      <c r="O1688" s="71"/>
      <c r="P1688" s="201">
        <f>O1688*H1688</f>
        <v>0</v>
      </c>
      <c r="Q1688" s="201">
        <v>0</v>
      </c>
      <c r="R1688" s="201">
        <f>Q1688*H1688</f>
        <v>0</v>
      </c>
      <c r="S1688" s="201">
        <v>0</v>
      </c>
      <c r="T1688" s="202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203" t="s">
        <v>1541</v>
      </c>
      <c r="AT1688" s="203" t="s">
        <v>394</v>
      </c>
      <c r="AU1688" s="203" t="s">
        <v>84</v>
      </c>
      <c r="AY1688" s="17" t="s">
        <v>272</v>
      </c>
      <c r="BE1688" s="204">
        <f>IF(N1688="základní",J1688,0)</f>
        <v>0</v>
      </c>
      <c r="BF1688" s="204">
        <f>IF(N1688="snížená",J1688,0)</f>
        <v>0</v>
      </c>
      <c r="BG1688" s="204">
        <f>IF(N1688="zákl. přenesená",J1688,0)</f>
        <v>0</v>
      </c>
      <c r="BH1688" s="204">
        <f>IF(N1688="sníž. přenesená",J1688,0)</f>
        <v>0</v>
      </c>
      <c r="BI1688" s="204">
        <f>IF(N1688="nulová",J1688,0)</f>
        <v>0</v>
      </c>
      <c r="BJ1688" s="17" t="s">
        <v>16</v>
      </c>
      <c r="BK1688" s="204">
        <f>ROUND(I1688*H1688,2)</f>
        <v>0</v>
      </c>
      <c r="BL1688" s="17" t="s">
        <v>1541</v>
      </c>
      <c r="BM1688" s="203" t="s">
        <v>10565</v>
      </c>
    </row>
    <row r="1689" spans="1:65" s="14" customFormat="1" ht="11.25">
      <c r="B1689" s="221"/>
      <c r="C1689" s="222"/>
      <c r="D1689" s="212" t="s">
        <v>283</v>
      </c>
      <c r="E1689" s="223" t="s">
        <v>1</v>
      </c>
      <c r="F1689" s="224" t="s">
        <v>10566</v>
      </c>
      <c r="G1689" s="222"/>
      <c r="H1689" s="225">
        <v>12</v>
      </c>
      <c r="I1689" s="226"/>
      <c r="J1689" s="222"/>
      <c r="K1689" s="222"/>
      <c r="L1689" s="227"/>
      <c r="M1689" s="228"/>
      <c r="N1689" s="229"/>
      <c r="O1689" s="229"/>
      <c r="P1689" s="229"/>
      <c r="Q1689" s="229"/>
      <c r="R1689" s="229"/>
      <c r="S1689" s="229"/>
      <c r="T1689" s="230"/>
      <c r="AT1689" s="231" t="s">
        <v>283</v>
      </c>
      <c r="AU1689" s="231" t="s">
        <v>84</v>
      </c>
      <c r="AV1689" s="14" t="s">
        <v>84</v>
      </c>
      <c r="AW1689" s="14" t="s">
        <v>32</v>
      </c>
      <c r="AX1689" s="14" t="s">
        <v>76</v>
      </c>
      <c r="AY1689" s="231" t="s">
        <v>272</v>
      </c>
    </row>
    <row r="1690" spans="1:65" s="2" customFormat="1" ht="49.15" customHeight="1">
      <c r="A1690" s="34"/>
      <c r="B1690" s="35"/>
      <c r="C1690" s="232" t="s">
        <v>5575</v>
      </c>
      <c r="D1690" s="232" t="s">
        <v>394</v>
      </c>
      <c r="E1690" s="233" t="s">
        <v>10567</v>
      </c>
      <c r="F1690" s="234" t="s">
        <v>10568</v>
      </c>
      <c r="G1690" s="235" t="s">
        <v>5242</v>
      </c>
      <c r="H1690" s="236">
        <v>10</v>
      </c>
      <c r="I1690" s="237"/>
      <c r="J1690" s="238">
        <f>ROUND(I1690*H1690,2)</f>
        <v>0</v>
      </c>
      <c r="K1690" s="234" t="s">
        <v>1</v>
      </c>
      <c r="L1690" s="239"/>
      <c r="M1690" s="240" t="s">
        <v>1</v>
      </c>
      <c r="N1690" s="241" t="s">
        <v>41</v>
      </c>
      <c r="O1690" s="71"/>
      <c r="P1690" s="201">
        <f>O1690*H1690</f>
        <v>0</v>
      </c>
      <c r="Q1690" s="201">
        <v>0</v>
      </c>
      <c r="R1690" s="201">
        <f>Q1690*H1690</f>
        <v>0</v>
      </c>
      <c r="S1690" s="201">
        <v>0</v>
      </c>
      <c r="T1690" s="202">
        <f>S1690*H1690</f>
        <v>0</v>
      </c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R1690" s="203" t="s">
        <v>1541</v>
      </c>
      <c r="AT1690" s="203" t="s">
        <v>394</v>
      </c>
      <c r="AU1690" s="203" t="s">
        <v>84</v>
      </c>
      <c r="AY1690" s="17" t="s">
        <v>272</v>
      </c>
      <c r="BE1690" s="204">
        <f>IF(N1690="základní",J1690,0)</f>
        <v>0</v>
      </c>
      <c r="BF1690" s="204">
        <f>IF(N1690="snížená",J1690,0)</f>
        <v>0</v>
      </c>
      <c r="BG1690" s="204">
        <f>IF(N1690="zákl. přenesená",J1690,0)</f>
        <v>0</v>
      </c>
      <c r="BH1690" s="204">
        <f>IF(N1690="sníž. přenesená",J1690,0)</f>
        <v>0</v>
      </c>
      <c r="BI1690" s="204">
        <f>IF(N1690="nulová",J1690,0)</f>
        <v>0</v>
      </c>
      <c r="BJ1690" s="17" t="s">
        <v>16</v>
      </c>
      <c r="BK1690" s="204">
        <f>ROUND(I1690*H1690,2)</f>
        <v>0</v>
      </c>
      <c r="BL1690" s="17" t="s">
        <v>1541</v>
      </c>
      <c r="BM1690" s="203" t="s">
        <v>10569</v>
      </c>
    </row>
    <row r="1691" spans="1:65" s="14" customFormat="1" ht="11.25">
      <c r="B1691" s="221"/>
      <c r="C1691" s="222"/>
      <c r="D1691" s="212" t="s">
        <v>283</v>
      </c>
      <c r="E1691" s="223" t="s">
        <v>1</v>
      </c>
      <c r="F1691" s="224" t="s">
        <v>10345</v>
      </c>
      <c r="G1691" s="222"/>
      <c r="H1691" s="225">
        <v>10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84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2" customFormat="1" ht="24.2" customHeight="1">
      <c r="A1692" s="34"/>
      <c r="B1692" s="35"/>
      <c r="C1692" s="192" t="s">
        <v>5579</v>
      </c>
      <c r="D1692" s="192" t="s">
        <v>274</v>
      </c>
      <c r="E1692" s="193" t="s">
        <v>10570</v>
      </c>
      <c r="F1692" s="194" t="s">
        <v>10571</v>
      </c>
      <c r="G1692" s="195" t="s">
        <v>952</v>
      </c>
      <c r="H1692" s="196">
        <v>11</v>
      </c>
      <c r="I1692" s="197"/>
      <c r="J1692" s="198">
        <f>ROUND(I1692*H1692,2)</f>
        <v>0</v>
      </c>
      <c r="K1692" s="194" t="s">
        <v>278</v>
      </c>
      <c r="L1692" s="39"/>
      <c r="M1692" s="199" t="s">
        <v>1</v>
      </c>
      <c r="N1692" s="200" t="s">
        <v>41</v>
      </c>
      <c r="O1692" s="71"/>
      <c r="P1692" s="201">
        <f>O1692*H1692</f>
        <v>0</v>
      </c>
      <c r="Q1692" s="201">
        <v>0</v>
      </c>
      <c r="R1692" s="201">
        <f>Q1692*H1692</f>
        <v>0</v>
      </c>
      <c r="S1692" s="201">
        <v>0</v>
      </c>
      <c r="T1692" s="202">
        <f>S1692*H1692</f>
        <v>0</v>
      </c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  <c r="AR1692" s="203" t="s">
        <v>358</v>
      </c>
      <c r="AT1692" s="203" t="s">
        <v>274</v>
      </c>
      <c r="AU1692" s="203" t="s">
        <v>84</v>
      </c>
      <c r="AY1692" s="17" t="s">
        <v>272</v>
      </c>
      <c r="BE1692" s="204">
        <f>IF(N1692="základní",J1692,0)</f>
        <v>0</v>
      </c>
      <c r="BF1692" s="204">
        <f>IF(N1692="snížená",J1692,0)</f>
        <v>0</v>
      </c>
      <c r="BG1692" s="204">
        <f>IF(N1692="zákl. přenesená",J1692,0)</f>
        <v>0</v>
      </c>
      <c r="BH1692" s="204">
        <f>IF(N1692="sníž. přenesená",J1692,0)</f>
        <v>0</v>
      </c>
      <c r="BI1692" s="204">
        <f>IF(N1692="nulová",J1692,0)</f>
        <v>0</v>
      </c>
      <c r="BJ1692" s="17" t="s">
        <v>16</v>
      </c>
      <c r="BK1692" s="204">
        <f>ROUND(I1692*H1692,2)</f>
        <v>0</v>
      </c>
      <c r="BL1692" s="17" t="s">
        <v>358</v>
      </c>
      <c r="BM1692" s="203" t="s">
        <v>10572</v>
      </c>
    </row>
    <row r="1693" spans="1:65" s="2" customFormat="1" ht="11.25">
      <c r="A1693" s="34"/>
      <c r="B1693" s="35"/>
      <c r="C1693" s="36"/>
      <c r="D1693" s="205" t="s">
        <v>281</v>
      </c>
      <c r="E1693" s="36"/>
      <c r="F1693" s="206" t="s">
        <v>10573</v>
      </c>
      <c r="G1693" s="36"/>
      <c r="H1693" s="36"/>
      <c r="I1693" s="207"/>
      <c r="J1693" s="36"/>
      <c r="K1693" s="36"/>
      <c r="L1693" s="39"/>
      <c r="M1693" s="208"/>
      <c r="N1693" s="209"/>
      <c r="O1693" s="71"/>
      <c r="P1693" s="71"/>
      <c r="Q1693" s="71"/>
      <c r="R1693" s="71"/>
      <c r="S1693" s="71"/>
      <c r="T1693" s="72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T1693" s="17" t="s">
        <v>281</v>
      </c>
      <c r="AU1693" s="17" t="s">
        <v>84</v>
      </c>
    </row>
    <row r="1694" spans="1:65" s="2" customFormat="1" ht="33" customHeight="1">
      <c r="A1694" s="34"/>
      <c r="B1694" s="35"/>
      <c r="C1694" s="232" t="s">
        <v>5584</v>
      </c>
      <c r="D1694" s="232" t="s">
        <v>394</v>
      </c>
      <c r="E1694" s="233" t="s">
        <v>10574</v>
      </c>
      <c r="F1694" s="234" t="s">
        <v>10575</v>
      </c>
      <c r="G1694" s="235" t="s">
        <v>5242</v>
      </c>
      <c r="H1694" s="236">
        <v>11</v>
      </c>
      <c r="I1694" s="237"/>
      <c r="J1694" s="238">
        <f>ROUND(I1694*H1694,2)</f>
        <v>0</v>
      </c>
      <c r="K1694" s="234" t="s">
        <v>1</v>
      </c>
      <c r="L1694" s="239"/>
      <c r="M1694" s="240" t="s">
        <v>1</v>
      </c>
      <c r="N1694" s="241" t="s">
        <v>41</v>
      </c>
      <c r="O1694" s="71"/>
      <c r="P1694" s="201">
        <f>O1694*H1694</f>
        <v>0</v>
      </c>
      <c r="Q1694" s="201">
        <v>0</v>
      </c>
      <c r="R1694" s="201">
        <f>Q1694*H1694</f>
        <v>0</v>
      </c>
      <c r="S1694" s="201">
        <v>0</v>
      </c>
      <c r="T1694" s="202">
        <f>S1694*H1694</f>
        <v>0</v>
      </c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R1694" s="203" t="s">
        <v>1541</v>
      </c>
      <c r="AT1694" s="203" t="s">
        <v>394</v>
      </c>
      <c r="AU1694" s="203" t="s">
        <v>84</v>
      </c>
      <c r="AY1694" s="17" t="s">
        <v>272</v>
      </c>
      <c r="BE1694" s="204">
        <f>IF(N1694="základní",J1694,0)</f>
        <v>0</v>
      </c>
      <c r="BF1694" s="204">
        <f>IF(N1694="snížená",J1694,0)</f>
        <v>0</v>
      </c>
      <c r="BG1694" s="204">
        <f>IF(N1694="zákl. přenesená",J1694,0)</f>
        <v>0</v>
      </c>
      <c r="BH1694" s="204">
        <f>IF(N1694="sníž. přenesená",J1694,0)</f>
        <v>0</v>
      </c>
      <c r="BI1694" s="204">
        <f>IF(N1694="nulová",J1694,0)</f>
        <v>0</v>
      </c>
      <c r="BJ1694" s="17" t="s">
        <v>16</v>
      </c>
      <c r="BK1694" s="204">
        <f>ROUND(I1694*H1694,2)</f>
        <v>0</v>
      </c>
      <c r="BL1694" s="17" t="s">
        <v>1541</v>
      </c>
      <c r="BM1694" s="203" t="s">
        <v>10576</v>
      </c>
    </row>
    <row r="1695" spans="1:65" s="14" customFormat="1" ht="11.25">
      <c r="B1695" s="221"/>
      <c r="C1695" s="222"/>
      <c r="D1695" s="212" t="s">
        <v>283</v>
      </c>
      <c r="E1695" s="223" t="s">
        <v>1</v>
      </c>
      <c r="F1695" s="224" t="s">
        <v>10577</v>
      </c>
      <c r="G1695" s="222"/>
      <c r="H1695" s="225">
        <v>11</v>
      </c>
      <c r="I1695" s="226"/>
      <c r="J1695" s="222"/>
      <c r="K1695" s="222"/>
      <c r="L1695" s="227"/>
      <c r="M1695" s="228"/>
      <c r="N1695" s="229"/>
      <c r="O1695" s="229"/>
      <c r="P1695" s="229"/>
      <c r="Q1695" s="229"/>
      <c r="R1695" s="229"/>
      <c r="S1695" s="229"/>
      <c r="T1695" s="230"/>
      <c r="AT1695" s="231" t="s">
        <v>283</v>
      </c>
      <c r="AU1695" s="231" t="s">
        <v>84</v>
      </c>
      <c r="AV1695" s="14" t="s">
        <v>84</v>
      </c>
      <c r="AW1695" s="14" t="s">
        <v>32</v>
      </c>
      <c r="AX1695" s="14" t="s">
        <v>76</v>
      </c>
      <c r="AY1695" s="231" t="s">
        <v>272</v>
      </c>
    </row>
    <row r="1696" spans="1:65" s="2" customFormat="1" ht="24.2" customHeight="1">
      <c r="A1696" s="34"/>
      <c r="B1696" s="35"/>
      <c r="C1696" s="192" t="s">
        <v>5589</v>
      </c>
      <c r="D1696" s="192" t="s">
        <v>274</v>
      </c>
      <c r="E1696" s="193" t="s">
        <v>10578</v>
      </c>
      <c r="F1696" s="194" t="s">
        <v>10579</v>
      </c>
      <c r="G1696" s="195" t="s">
        <v>952</v>
      </c>
      <c r="H1696" s="196">
        <v>45</v>
      </c>
      <c r="I1696" s="197"/>
      <c r="J1696" s="198">
        <f>ROUND(I1696*H1696,2)</f>
        <v>0</v>
      </c>
      <c r="K1696" s="194" t="s">
        <v>278</v>
      </c>
      <c r="L1696" s="39"/>
      <c r="M1696" s="199" t="s">
        <v>1</v>
      </c>
      <c r="N1696" s="200" t="s">
        <v>41</v>
      </c>
      <c r="O1696" s="71"/>
      <c r="P1696" s="201">
        <f>O1696*H1696</f>
        <v>0</v>
      </c>
      <c r="Q1696" s="201">
        <v>0</v>
      </c>
      <c r="R1696" s="201">
        <f>Q1696*H1696</f>
        <v>0</v>
      </c>
      <c r="S1696" s="201">
        <v>0</v>
      </c>
      <c r="T1696" s="202">
        <f>S1696*H1696</f>
        <v>0</v>
      </c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R1696" s="203" t="s">
        <v>358</v>
      </c>
      <c r="AT1696" s="203" t="s">
        <v>274</v>
      </c>
      <c r="AU1696" s="203" t="s">
        <v>84</v>
      </c>
      <c r="AY1696" s="17" t="s">
        <v>272</v>
      </c>
      <c r="BE1696" s="204">
        <f>IF(N1696="základní",J1696,0)</f>
        <v>0</v>
      </c>
      <c r="BF1696" s="204">
        <f>IF(N1696="snížená",J1696,0)</f>
        <v>0</v>
      </c>
      <c r="BG1696" s="204">
        <f>IF(N1696="zákl. přenesená",J1696,0)</f>
        <v>0</v>
      </c>
      <c r="BH1696" s="204">
        <f>IF(N1696="sníž. přenesená",J1696,0)</f>
        <v>0</v>
      </c>
      <c r="BI1696" s="204">
        <f>IF(N1696="nulová",J1696,0)</f>
        <v>0</v>
      </c>
      <c r="BJ1696" s="17" t="s">
        <v>16</v>
      </c>
      <c r="BK1696" s="204">
        <f>ROUND(I1696*H1696,2)</f>
        <v>0</v>
      </c>
      <c r="BL1696" s="17" t="s">
        <v>358</v>
      </c>
      <c r="BM1696" s="203" t="s">
        <v>10580</v>
      </c>
    </row>
    <row r="1697" spans="1:65" s="2" customFormat="1" ht="11.25">
      <c r="A1697" s="34"/>
      <c r="B1697" s="35"/>
      <c r="C1697" s="36"/>
      <c r="D1697" s="205" t="s">
        <v>281</v>
      </c>
      <c r="E1697" s="36"/>
      <c r="F1697" s="206" t="s">
        <v>10581</v>
      </c>
      <c r="G1697" s="36"/>
      <c r="H1697" s="36"/>
      <c r="I1697" s="207"/>
      <c r="J1697" s="36"/>
      <c r="K1697" s="36"/>
      <c r="L1697" s="39"/>
      <c r="M1697" s="208"/>
      <c r="N1697" s="209"/>
      <c r="O1697" s="71"/>
      <c r="P1697" s="71"/>
      <c r="Q1697" s="71"/>
      <c r="R1697" s="71"/>
      <c r="S1697" s="71"/>
      <c r="T1697" s="72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  <c r="AT1697" s="17" t="s">
        <v>281</v>
      </c>
      <c r="AU1697" s="17" t="s">
        <v>84</v>
      </c>
    </row>
    <row r="1698" spans="1:65" s="2" customFormat="1" ht="24.2" customHeight="1">
      <c r="A1698" s="34"/>
      <c r="B1698" s="35"/>
      <c r="C1698" s="232" t="s">
        <v>5596</v>
      </c>
      <c r="D1698" s="232" t="s">
        <v>394</v>
      </c>
      <c r="E1698" s="233" t="s">
        <v>10582</v>
      </c>
      <c r="F1698" s="234" t="s">
        <v>10583</v>
      </c>
      <c r="G1698" s="235" t="s">
        <v>5242</v>
      </c>
      <c r="H1698" s="236">
        <v>23</v>
      </c>
      <c r="I1698" s="237"/>
      <c r="J1698" s="238">
        <f>ROUND(I1698*H1698,2)</f>
        <v>0</v>
      </c>
      <c r="K1698" s="234" t="s">
        <v>1</v>
      </c>
      <c r="L1698" s="239"/>
      <c r="M1698" s="240" t="s">
        <v>1</v>
      </c>
      <c r="N1698" s="241" t="s">
        <v>41</v>
      </c>
      <c r="O1698" s="71"/>
      <c r="P1698" s="201">
        <f>O1698*H1698</f>
        <v>0</v>
      </c>
      <c r="Q1698" s="201">
        <v>0</v>
      </c>
      <c r="R1698" s="201">
        <f>Q1698*H1698</f>
        <v>0</v>
      </c>
      <c r="S1698" s="201">
        <v>0</v>
      </c>
      <c r="T1698" s="202">
        <f>S1698*H1698</f>
        <v>0</v>
      </c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R1698" s="203" t="s">
        <v>1541</v>
      </c>
      <c r="AT1698" s="203" t="s">
        <v>394</v>
      </c>
      <c r="AU1698" s="203" t="s">
        <v>84</v>
      </c>
      <c r="AY1698" s="17" t="s">
        <v>272</v>
      </c>
      <c r="BE1698" s="204">
        <f>IF(N1698="základní",J1698,0)</f>
        <v>0</v>
      </c>
      <c r="BF1698" s="204">
        <f>IF(N1698="snížená",J1698,0)</f>
        <v>0</v>
      </c>
      <c r="BG1698" s="204">
        <f>IF(N1698="zákl. přenesená",J1698,0)</f>
        <v>0</v>
      </c>
      <c r="BH1698" s="204">
        <f>IF(N1698="sníž. přenesená",J1698,0)</f>
        <v>0</v>
      </c>
      <c r="BI1698" s="204">
        <f>IF(N1698="nulová",J1698,0)</f>
        <v>0</v>
      </c>
      <c r="BJ1698" s="17" t="s">
        <v>16</v>
      </c>
      <c r="BK1698" s="204">
        <f>ROUND(I1698*H1698,2)</f>
        <v>0</v>
      </c>
      <c r="BL1698" s="17" t="s">
        <v>1541</v>
      </c>
      <c r="BM1698" s="203" t="s">
        <v>10584</v>
      </c>
    </row>
    <row r="1699" spans="1:65" s="14" customFormat="1" ht="11.25">
      <c r="B1699" s="221"/>
      <c r="C1699" s="222"/>
      <c r="D1699" s="212" t="s">
        <v>283</v>
      </c>
      <c r="E1699" s="223" t="s">
        <v>1</v>
      </c>
      <c r="F1699" s="224" t="s">
        <v>10585</v>
      </c>
      <c r="G1699" s="222"/>
      <c r="H1699" s="225">
        <v>23</v>
      </c>
      <c r="I1699" s="226"/>
      <c r="J1699" s="222"/>
      <c r="K1699" s="222"/>
      <c r="L1699" s="227"/>
      <c r="M1699" s="228"/>
      <c r="N1699" s="229"/>
      <c r="O1699" s="229"/>
      <c r="P1699" s="229"/>
      <c r="Q1699" s="229"/>
      <c r="R1699" s="229"/>
      <c r="S1699" s="229"/>
      <c r="T1699" s="230"/>
      <c r="AT1699" s="231" t="s">
        <v>283</v>
      </c>
      <c r="AU1699" s="231" t="s">
        <v>84</v>
      </c>
      <c r="AV1699" s="14" t="s">
        <v>84</v>
      </c>
      <c r="AW1699" s="14" t="s">
        <v>32</v>
      </c>
      <c r="AX1699" s="14" t="s">
        <v>76</v>
      </c>
      <c r="AY1699" s="231" t="s">
        <v>272</v>
      </c>
    </row>
    <row r="1700" spans="1:65" s="2" customFormat="1" ht="33" customHeight="1">
      <c r="A1700" s="34"/>
      <c r="B1700" s="35"/>
      <c r="C1700" s="232" t="s">
        <v>5603</v>
      </c>
      <c r="D1700" s="232" t="s">
        <v>394</v>
      </c>
      <c r="E1700" s="233" t="s">
        <v>10586</v>
      </c>
      <c r="F1700" s="234" t="s">
        <v>10587</v>
      </c>
      <c r="G1700" s="235" t="s">
        <v>5242</v>
      </c>
      <c r="H1700" s="236">
        <v>6</v>
      </c>
      <c r="I1700" s="237"/>
      <c r="J1700" s="238">
        <f>ROUND(I1700*H1700,2)</f>
        <v>0</v>
      </c>
      <c r="K1700" s="234" t="s">
        <v>1</v>
      </c>
      <c r="L1700" s="239"/>
      <c r="M1700" s="240" t="s">
        <v>1</v>
      </c>
      <c r="N1700" s="241" t="s">
        <v>41</v>
      </c>
      <c r="O1700" s="71"/>
      <c r="P1700" s="201">
        <f>O1700*H1700</f>
        <v>0</v>
      </c>
      <c r="Q1700" s="201">
        <v>0</v>
      </c>
      <c r="R1700" s="201">
        <f>Q1700*H1700</f>
        <v>0</v>
      </c>
      <c r="S1700" s="201">
        <v>0</v>
      </c>
      <c r="T1700" s="202">
        <f>S1700*H1700</f>
        <v>0</v>
      </c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R1700" s="203" t="s">
        <v>1541</v>
      </c>
      <c r="AT1700" s="203" t="s">
        <v>394</v>
      </c>
      <c r="AU1700" s="203" t="s">
        <v>84</v>
      </c>
      <c r="AY1700" s="17" t="s">
        <v>272</v>
      </c>
      <c r="BE1700" s="204">
        <f>IF(N1700="základní",J1700,0)</f>
        <v>0</v>
      </c>
      <c r="BF1700" s="204">
        <f>IF(N1700="snížená",J1700,0)</f>
        <v>0</v>
      </c>
      <c r="BG1700" s="204">
        <f>IF(N1700="zákl. přenesená",J1700,0)</f>
        <v>0</v>
      </c>
      <c r="BH1700" s="204">
        <f>IF(N1700="sníž. přenesená",J1700,0)</f>
        <v>0</v>
      </c>
      <c r="BI1700" s="204">
        <f>IF(N1700="nulová",J1700,0)</f>
        <v>0</v>
      </c>
      <c r="BJ1700" s="17" t="s">
        <v>16</v>
      </c>
      <c r="BK1700" s="204">
        <f>ROUND(I1700*H1700,2)</f>
        <v>0</v>
      </c>
      <c r="BL1700" s="17" t="s">
        <v>1541</v>
      </c>
      <c r="BM1700" s="203" t="s">
        <v>10588</v>
      </c>
    </row>
    <row r="1701" spans="1:65" s="14" customFormat="1" ht="11.25">
      <c r="B1701" s="221"/>
      <c r="C1701" s="222"/>
      <c r="D1701" s="212" t="s">
        <v>283</v>
      </c>
      <c r="E1701" s="223" t="s">
        <v>1</v>
      </c>
      <c r="F1701" s="224" t="s">
        <v>10002</v>
      </c>
      <c r="G1701" s="222"/>
      <c r="H1701" s="225">
        <v>6</v>
      </c>
      <c r="I1701" s="226"/>
      <c r="J1701" s="222"/>
      <c r="K1701" s="222"/>
      <c r="L1701" s="227"/>
      <c r="M1701" s="228"/>
      <c r="N1701" s="229"/>
      <c r="O1701" s="229"/>
      <c r="P1701" s="229"/>
      <c r="Q1701" s="229"/>
      <c r="R1701" s="229"/>
      <c r="S1701" s="229"/>
      <c r="T1701" s="230"/>
      <c r="AT1701" s="231" t="s">
        <v>283</v>
      </c>
      <c r="AU1701" s="231" t="s">
        <v>84</v>
      </c>
      <c r="AV1701" s="14" t="s">
        <v>84</v>
      </c>
      <c r="AW1701" s="14" t="s">
        <v>32</v>
      </c>
      <c r="AX1701" s="14" t="s">
        <v>76</v>
      </c>
      <c r="AY1701" s="231" t="s">
        <v>272</v>
      </c>
    </row>
    <row r="1702" spans="1:65" s="2" customFormat="1" ht="33" customHeight="1">
      <c r="A1702" s="34"/>
      <c r="B1702" s="35"/>
      <c r="C1702" s="232" t="s">
        <v>5608</v>
      </c>
      <c r="D1702" s="232" t="s">
        <v>394</v>
      </c>
      <c r="E1702" s="233" t="s">
        <v>10589</v>
      </c>
      <c r="F1702" s="234" t="s">
        <v>10590</v>
      </c>
      <c r="G1702" s="235" t="s">
        <v>5242</v>
      </c>
      <c r="H1702" s="236">
        <v>12</v>
      </c>
      <c r="I1702" s="237"/>
      <c r="J1702" s="238">
        <f>ROUND(I1702*H1702,2)</f>
        <v>0</v>
      </c>
      <c r="K1702" s="234" t="s">
        <v>1</v>
      </c>
      <c r="L1702" s="239"/>
      <c r="M1702" s="240" t="s">
        <v>1</v>
      </c>
      <c r="N1702" s="241" t="s">
        <v>41</v>
      </c>
      <c r="O1702" s="71"/>
      <c r="P1702" s="201">
        <f>O1702*H1702</f>
        <v>0</v>
      </c>
      <c r="Q1702" s="201">
        <v>0</v>
      </c>
      <c r="R1702" s="201">
        <f>Q1702*H1702</f>
        <v>0</v>
      </c>
      <c r="S1702" s="201">
        <v>0</v>
      </c>
      <c r="T1702" s="202">
        <f>S1702*H1702</f>
        <v>0</v>
      </c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R1702" s="203" t="s">
        <v>1541</v>
      </c>
      <c r="AT1702" s="203" t="s">
        <v>394</v>
      </c>
      <c r="AU1702" s="203" t="s">
        <v>84</v>
      </c>
      <c r="AY1702" s="17" t="s">
        <v>272</v>
      </c>
      <c r="BE1702" s="204">
        <f>IF(N1702="základní",J1702,0)</f>
        <v>0</v>
      </c>
      <c r="BF1702" s="204">
        <f>IF(N1702="snížená",J1702,0)</f>
        <v>0</v>
      </c>
      <c r="BG1702" s="204">
        <f>IF(N1702="zákl. přenesená",J1702,0)</f>
        <v>0</v>
      </c>
      <c r="BH1702" s="204">
        <f>IF(N1702="sníž. přenesená",J1702,0)</f>
        <v>0</v>
      </c>
      <c r="BI1702" s="204">
        <f>IF(N1702="nulová",J1702,0)</f>
        <v>0</v>
      </c>
      <c r="BJ1702" s="17" t="s">
        <v>16</v>
      </c>
      <c r="BK1702" s="204">
        <f>ROUND(I1702*H1702,2)</f>
        <v>0</v>
      </c>
      <c r="BL1702" s="17" t="s">
        <v>1541</v>
      </c>
      <c r="BM1702" s="203" t="s">
        <v>10591</v>
      </c>
    </row>
    <row r="1703" spans="1:65" s="14" customFormat="1" ht="11.25">
      <c r="B1703" s="221"/>
      <c r="C1703" s="222"/>
      <c r="D1703" s="212" t="s">
        <v>283</v>
      </c>
      <c r="E1703" s="223" t="s">
        <v>1</v>
      </c>
      <c r="F1703" s="224" t="s">
        <v>10566</v>
      </c>
      <c r="G1703" s="222"/>
      <c r="H1703" s="225">
        <v>12</v>
      </c>
      <c r="I1703" s="226"/>
      <c r="J1703" s="222"/>
      <c r="K1703" s="222"/>
      <c r="L1703" s="227"/>
      <c r="M1703" s="228"/>
      <c r="N1703" s="229"/>
      <c r="O1703" s="229"/>
      <c r="P1703" s="229"/>
      <c r="Q1703" s="229"/>
      <c r="R1703" s="229"/>
      <c r="S1703" s="229"/>
      <c r="T1703" s="230"/>
      <c r="AT1703" s="231" t="s">
        <v>283</v>
      </c>
      <c r="AU1703" s="231" t="s">
        <v>84</v>
      </c>
      <c r="AV1703" s="14" t="s">
        <v>84</v>
      </c>
      <c r="AW1703" s="14" t="s">
        <v>32</v>
      </c>
      <c r="AX1703" s="14" t="s">
        <v>76</v>
      </c>
      <c r="AY1703" s="231" t="s">
        <v>272</v>
      </c>
    </row>
    <row r="1704" spans="1:65" s="2" customFormat="1" ht="33" customHeight="1">
      <c r="A1704" s="34"/>
      <c r="B1704" s="35"/>
      <c r="C1704" s="232" t="s">
        <v>10592</v>
      </c>
      <c r="D1704" s="232" t="s">
        <v>394</v>
      </c>
      <c r="E1704" s="233" t="s">
        <v>10593</v>
      </c>
      <c r="F1704" s="234" t="s">
        <v>10594</v>
      </c>
      <c r="G1704" s="235" t="s">
        <v>5242</v>
      </c>
      <c r="H1704" s="236">
        <v>4</v>
      </c>
      <c r="I1704" s="237"/>
      <c r="J1704" s="238">
        <f>ROUND(I1704*H1704,2)</f>
        <v>0</v>
      </c>
      <c r="K1704" s="234" t="s">
        <v>1</v>
      </c>
      <c r="L1704" s="239"/>
      <c r="M1704" s="240" t="s">
        <v>1</v>
      </c>
      <c r="N1704" s="241" t="s">
        <v>41</v>
      </c>
      <c r="O1704" s="71"/>
      <c r="P1704" s="201">
        <f>O1704*H1704</f>
        <v>0</v>
      </c>
      <c r="Q1704" s="201">
        <v>0</v>
      </c>
      <c r="R1704" s="201">
        <f>Q1704*H1704</f>
        <v>0</v>
      </c>
      <c r="S1704" s="201">
        <v>0</v>
      </c>
      <c r="T1704" s="202">
        <f>S1704*H1704</f>
        <v>0</v>
      </c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  <c r="AR1704" s="203" t="s">
        <v>1541</v>
      </c>
      <c r="AT1704" s="203" t="s">
        <v>394</v>
      </c>
      <c r="AU1704" s="203" t="s">
        <v>84</v>
      </c>
      <c r="AY1704" s="17" t="s">
        <v>272</v>
      </c>
      <c r="BE1704" s="204">
        <f>IF(N1704="základní",J1704,0)</f>
        <v>0</v>
      </c>
      <c r="BF1704" s="204">
        <f>IF(N1704="snížená",J1704,0)</f>
        <v>0</v>
      </c>
      <c r="BG1704" s="204">
        <f>IF(N1704="zákl. přenesená",J1704,0)</f>
        <v>0</v>
      </c>
      <c r="BH1704" s="204">
        <f>IF(N1704="sníž. přenesená",J1704,0)</f>
        <v>0</v>
      </c>
      <c r="BI1704" s="204">
        <f>IF(N1704="nulová",J1704,0)</f>
        <v>0</v>
      </c>
      <c r="BJ1704" s="17" t="s">
        <v>16</v>
      </c>
      <c r="BK1704" s="204">
        <f>ROUND(I1704*H1704,2)</f>
        <v>0</v>
      </c>
      <c r="BL1704" s="17" t="s">
        <v>1541</v>
      </c>
      <c r="BM1704" s="203" t="s">
        <v>10595</v>
      </c>
    </row>
    <row r="1705" spans="1:65" s="14" customFormat="1" ht="11.25">
      <c r="B1705" s="221"/>
      <c r="C1705" s="222"/>
      <c r="D1705" s="212" t="s">
        <v>283</v>
      </c>
      <c r="E1705" s="223" t="s">
        <v>1</v>
      </c>
      <c r="F1705" s="224" t="s">
        <v>10014</v>
      </c>
      <c r="G1705" s="222"/>
      <c r="H1705" s="225">
        <v>4</v>
      </c>
      <c r="I1705" s="226"/>
      <c r="J1705" s="222"/>
      <c r="K1705" s="222"/>
      <c r="L1705" s="227"/>
      <c r="M1705" s="228"/>
      <c r="N1705" s="229"/>
      <c r="O1705" s="229"/>
      <c r="P1705" s="229"/>
      <c r="Q1705" s="229"/>
      <c r="R1705" s="229"/>
      <c r="S1705" s="229"/>
      <c r="T1705" s="230"/>
      <c r="AT1705" s="231" t="s">
        <v>283</v>
      </c>
      <c r="AU1705" s="231" t="s">
        <v>84</v>
      </c>
      <c r="AV1705" s="14" t="s">
        <v>84</v>
      </c>
      <c r="AW1705" s="14" t="s">
        <v>32</v>
      </c>
      <c r="AX1705" s="14" t="s">
        <v>76</v>
      </c>
      <c r="AY1705" s="231" t="s">
        <v>272</v>
      </c>
    </row>
    <row r="1706" spans="1:65" s="2" customFormat="1" ht="24.2" customHeight="1">
      <c r="A1706" s="34"/>
      <c r="B1706" s="35"/>
      <c r="C1706" s="192" t="s">
        <v>7319</v>
      </c>
      <c r="D1706" s="192" t="s">
        <v>274</v>
      </c>
      <c r="E1706" s="193" t="s">
        <v>10596</v>
      </c>
      <c r="F1706" s="194" t="s">
        <v>10597</v>
      </c>
      <c r="G1706" s="195" t="s">
        <v>952</v>
      </c>
      <c r="H1706" s="196">
        <v>56</v>
      </c>
      <c r="I1706" s="197"/>
      <c r="J1706" s="198">
        <f>ROUND(I1706*H1706,2)</f>
        <v>0</v>
      </c>
      <c r="K1706" s="194" t="s">
        <v>1</v>
      </c>
      <c r="L1706" s="39"/>
      <c r="M1706" s="199" t="s">
        <v>1</v>
      </c>
      <c r="N1706" s="200" t="s">
        <v>41</v>
      </c>
      <c r="O1706" s="71"/>
      <c r="P1706" s="201">
        <f>O1706*H1706</f>
        <v>0</v>
      </c>
      <c r="Q1706" s="201">
        <v>0</v>
      </c>
      <c r="R1706" s="201">
        <f>Q1706*H1706</f>
        <v>0</v>
      </c>
      <c r="S1706" s="201">
        <v>0</v>
      </c>
      <c r="T1706" s="202">
        <f>S1706*H1706</f>
        <v>0</v>
      </c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R1706" s="203" t="s">
        <v>358</v>
      </c>
      <c r="AT1706" s="203" t="s">
        <v>274</v>
      </c>
      <c r="AU1706" s="203" t="s">
        <v>84</v>
      </c>
      <c r="AY1706" s="17" t="s">
        <v>272</v>
      </c>
      <c r="BE1706" s="204">
        <f>IF(N1706="základní",J1706,0)</f>
        <v>0</v>
      </c>
      <c r="BF1706" s="204">
        <f>IF(N1706="snížená",J1706,0)</f>
        <v>0</v>
      </c>
      <c r="BG1706" s="204">
        <f>IF(N1706="zákl. přenesená",J1706,0)</f>
        <v>0</v>
      </c>
      <c r="BH1706" s="204">
        <f>IF(N1706="sníž. přenesená",J1706,0)</f>
        <v>0</v>
      </c>
      <c r="BI1706" s="204">
        <f>IF(N1706="nulová",J1706,0)</f>
        <v>0</v>
      </c>
      <c r="BJ1706" s="17" t="s">
        <v>16</v>
      </c>
      <c r="BK1706" s="204">
        <f>ROUND(I1706*H1706,2)</f>
        <v>0</v>
      </c>
      <c r="BL1706" s="17" t="s">
        <v>358</v>
      </c>
      <c r="BM1706" s="203" t="s">
        <v>10598</v>
      </c>
    </row>
    <row r="1707" spans="1:65" s="2" customFormat="1" ht="33" customHeight="1">
      <c r="A1707" s="34"/>
      <c r="B1707" s="35"/>
      <c r="C1707" s="232" t="s">
        <v>10599</v>
      </c>
      <c r="D1707" s="232" t="s">
        <v>394</v>
      </c>
      <c r="E1707" s="233" t="s">
        <v>10600</v>
      </c>
      <c r="F1707" s="234" t="s">
        <v>10601</v>
      </c>
      <c r="G1707" s="235" t="s">
        <v>5242</v>
      </c>
      <c r="H1707" s="236">
        <v>4</v>
      </c>
      <c r="I1707" s="237"/>
      <c r="J1707" s="238">
        <f>ROUND(I1707*H1707,2)</f>
        <v>0</v>
      </c>
      <c r="K1707" s="234" t="s">
        <v>1</v>
      </c>
      <c r="L1707" s="239"/>
      <c r="M1707" s="240" t="s">
        <v>1</v>
      </c>
      <c r="N1707" s="241" t="s">
        <v>41</v>
      </c>
      <c r="O1707" s="71"/>
      <c r="P1707" s="201">
        <f>O1707*H1707</f>
        <v>0</v>
      </c>
      <c r="Q1707" s="201">
        <v>0</v>
      </c>
      <c r="R1707" s="201">
        <f>Q1707*H1707</f>
        <v>0</v>
      </c>
      <c r="S1707" s="201">
        <v>0</v>
      </c>
      <c r="T1707" s="202">
        <f>S1707*H1707</f>
        <v>0</v>
      </c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R1707" s="203" t="s">
        <v>2738</v>
      </c>
      <c r="AT1707" s="203" t="s">
        <v>394</v>
      </c>
      <c r="AU1707" s="203" t="s">
        <v>84</v>
      </c>
      <c r="AY1707" s="17" t="s">
        <v>272</v>
      </c>
      <c r="BE1707" s="204">
        <f>IF(N1707="základní",J1707,0)</f>
        <v>0</v>
      </c>
      <c r="BF1707" s="204">
        <f>IF(N1707="snížená",J1707,0)</f>
        <v>0</v>
      </c>
      <c r="BG1707" s="204">
        <f>IF(N1707="zákl. přenesená",J1707,0)</f>
        <v>0</v>
      </c>
      <c r="BH1707" s="204">
        <f>IF(N1707="sníž. přenesená",J1707,0)</f>
        <v>0</v>
      </c>
      <c r="BI1707" s="204">
        <f>IF(N1707="nulová",J1707,0)</f>
        <v>0</v>
      </c>
      <c r="BJ1707" s="17" t="s">
        <v>16</v>
      </c>
      <c r="BK1707" s="204">
        <f>ROUND(I1707*H1707,2)</f>
        <v>0</v>
      </c>
      <c r="BL1707" s="17" t="s">
        <v>765</v>
      </c>
      <c r="BM1707" s="203" t="s">
        <v>10602</v>
      </c>
    </row>
    <row r="1708" spans="1:65" s="14" customFormat="1" ht="11.25">
      <c r="B1708" s="221"/>
      <c r="C1708" s="222"/>
      <c r="D1708" s="212" t="s">
        <v>283</v>
      </c>
      <c r="E1708" s="223" t="s">
        <v>1</v>
      </c>
      <c r="F1708" s="224" t="s">
        <v>10014</v>
      </c>
      <c r="G1708" s="222"/>
      <c r="H1708" s="225">
        <v>4</v>
      </c>
      <c r="I1708" s="226"/>
      <c r="J1708" s="222"/>
      <c r="K1708" s="222"/>
      <c r="L1708" s="227"/>
      <c r="M1708" s="228"/>
      <c r="N1708" s="229"/>
      <c r="O1708" s="229"/>
      <c r="P1708" s="229"/>
      <c r="Q1708" s="229"/>
      <c r="R1708" s="229"/>
      <c r="S1708" s="229"/>
      <c r="T1708" s="230"/>
      <c r="AT1708" s="231" t="s">
        <v>283</v>
      </c>
      <c r="AU1708" s="231" t="s">
        <v>84</v>
      </c>
      <c r="AV1708" s="14" t="s">
        <v>84</v>
      </c>
      <c r="AW1708" s="14" t="s">
        <v>32</v>
      </c>
      <c r="AX1708" s="14" t="s">
        <v>76</v>
      </c>
      <c r="AY1708" s="231" t="s">
        <v>272</v>
      </c>
    </row>
    <row r="1709" spans="1:65" s="2" customFormat="1" ht="33" customHeight="1">
      <c r="A1709" s="34"/>
      <c r="B1709" s="35"/>
      <c r="C1709" s="232" t="s">
        <v>7322</v>
      </c>
      <c r="D1709" s="232" t="s">
        <v>394</v>
      </c>
      <c r="E1709" s="233" t="s">
        <v>10603</v>
      </c>
      <c r="F1709" s="234" t="s">
        <v>10604</v>
      </c>
      <c r="G1709" s="235" t="s">
        <v>5242</v>
      </c>
      <c r="H1709" s="236">
        <v>46</v>
      </c>
      <c r="I1709" s="237"/>
      <c r="J1709" s="238">
        <f>ROUND(I1709*H1709,2)</f>
        <v>0</v>
      </c>
      <c r="K1709" s="234" t="s">
        <v>1</v>
      </c>
      <c r="L1709" s="239"/>
      <c r="M1709" s="240" t="s">
        <v>1</v>
      </c>
      <c r="N1709" s="241" t="s">
        <v>41</v>
      </c>
      <c r="O1709" s="71"/>
      <c r="P1709" s="201">
        <f>O1709*H1709</f>
        <v>0</v>
      </c>
      <c r="Q1709" s="201">
        <v>0</v>
      </c>
      <c r="R1709" s="201">
        <f>Q1709*H1709</f>
        <v>0</v>
      </c>
      <c r="S1709" s="201">
        <v>0</v>
      </c>
      <c r="T1709" s="202">
        <f>S1709*H1709</f>
        <v>0</v>
      </c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  <c r="AR1709" s="203" t="s">
        <v>2738</v>
      </c>
      <c r="AT1709" s="203" t="s">
        <v>394</v>
      </c>
      <c r="AU1709" s="203" t="s">
        <v>84</v>
      </c>
      <c r="AY1709" s="17" t="s">
        <v>272</v>
      </c>
      <c r="BE1709" s="204">
        <f>IF(N1709="základní",J1709,0)</f>
        <v>0</v>
      </c>
      <c r="BF1709" s="204">
        <f>IF(N1709="snížená",J1709,0)</f>
        <v>0</v>
      </c>
      <c r="BG1709" s="204">
        <f>IF(N1709="zákl. přenesená",J1709,0)</f>
        <v>0</v>
      </c>
      <c r="BH1709" s="204">
        <f>IF(N1709="sníž. přenesená",J1709,0)</f>
        <v>0</v>
      </c>
      <c r="BI1709" s="204">
        <f>IF(N1709="nulová",J1709,0)</f>
        <v>0</v>
      </c>
      <c r="BJ1709" s="17" t="s">
        <v>16</v>
      </c>
      <c r="BK1709" s="204">
        <f>ROUND(I1709*H1709,2)</f>
        <v>0</v>
      </c>
      <c r="BL1709" s="17" t="s">
        <v>765</v>
      </c>
      <c r="BM1709" s="203" t="s">
        <v>10605</v>
      </c>
    </row>
    <row r="1710" spans="1:65" s="14" customFormat="1" ht="11.25">
      <c r="B1710" s="221"/>
      <c r="C1710" s="222"/>
      <c r="D1710" s="212" t="s">
        <v>283</v>
      </c>
      <c r="E1710" s="223" t="s">
        <v>1</v>
      </c>
      <c r="F1710" s="224" t="s">
        <v>10606</v>
      </c>
      <c r="G1710" s="222"/>
      <c r="H1710" s="225">
        <v>46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84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2" customFormat="1" ht="33" customHeight="1">
      <c r="A1711" s="34"/>
      <c r="B1711" s="35"/>
      <c r="C1711" s="232" t="s">
        <v>10607</v>
      </c>
      <c r="D1711" s="232" t="s">
        <v>394</v>
      </c>
      <c r="E1711" s="233" t="s">
        <v>10608</v>
      </c>
      <c r="F1711" s="234" t="s">
        <v>10609</v>
      </c>
      <c r="G1711" s="235" t="s">
        <v>5242</v>
      </c>
      <c r="H1711" s="236">
        <v>6</v>
      </c>
      <c r="I1711" s="237"/>
      <c r="J1711" s="238">
        <f>ROUND(I1711*H1711,2)</f>
        <v>0</v>
      </c>
      <c r="K1711" s="234" t="s">
        <v>1</v>
      </c>
      <c r="L1711" s="239"/>
      <c r="M1711" s="240" t="s">
        <v>1</v>
      </c>
      <c r="N1711" s="241" t="s">
        <v>41</v>
      </c>
      <c r="O1711" s="71"/>
      <c r="P1711" s="201">
        <f>O1711*H1711</f>
        <v>0</v>
      </c>
      <c r="Q1711" s="201">
        <v>0</v>
      </c>
      <c r="R1711" s="201">
        <f>Q1711*H1711</f>
        <v>0</v>
      </c>
      <c r="S1711" s="201">
        <v>0</v>
      </c>
      <c r="T1711" s="202">
        <f>S1711*H1711</f>
        <v>0</v>
      </c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  <c r="AR1711" s="203" t="s">
        <v>2738</v>
      </c>
      <c r="AT1711" s="203" t="s">
        <v>394</v>
      </c>
      <c r="AU1711" s="203" t="s">
        <v>84</v>
      </c>
      <c r="AY1711" s="17" t="s">
        <v>272</v>
      </c>
      <c r="BE1711" s="204">
        <f>IF(N1711="základní",J1711,0)</f>
        <v>0</v>
      </c>
      <c r="BF1711" s="204">
        <f>IF(N1711="snížená",J1711,0)</f>
        <v>0</v>
      </c>
      <c r="BG1711" s="204">
        <f>IF(N1711="zákl. přenesená",J1711,0)</f>
        <v>0</v>
      </c>
      <c r="BH1711" s="204">
        <f>IF(N1711="sníž. přenesená",J1711,0)</f>
        <v>0</v>
      </c>
      <c r="BI1711" s="204">
        <f>IF(N1711="nulová",J1711,0)</f>
        <v>0</v>
      </c>
      <c r="BJ1711" s="17" t="s">
        <v>16</v>
      </c>
      <c r="BK1711" s="204">
        <f>ROUND(I1711*H1711,2)</f>
        <v>0</v>
      </c>
      <c r="BL1711" s="17" t="s">
        <v>765</v>
      </c>
      <c r="BM1711" s="203" t="s">
        <v>10610</v>
      </c>
    </row>
    <row r="1712" spans="1:65" s="14" customFormat="1" ht="11.25">
      <c r="B1712" s="221"/>
      <c r="C1712" s="222"/>
      <c r="D1712" s="212" t="s">
        <v>283</v>
      </c>
      <c r="E1712" s="223" t="s">
        <v>1</v>
      </c>
      <c r="F1712" s="224" t="s">
        <v>10002</v>
      </c>
      <c r="G1712" s="222"/>
      <c r="H1712" s="225">
        <v>6</v>
      </c>
      <c r="I1712" s="226"/>
      <c r="J1712" s="222"/>
      <c r="K1712" s="222"/>
      <c r="L1712" s="227"/>
      <c r="M1712" s="228"/>
      <c r="N1712" s="229"/>
      <c r="O1712" s="229"/>
      <c r="P1712" s="229"/>
      <c r="Q1712" s="229"/>
      <c r="R1712" s="229"/>
      <c r="S1712" s="229"/>
      <c r="T1712" s="230"/>
      <c r="AT1712" s="231" t="s">
        <v>283</v>
      </c>
      <c r="AU1712" s="231" t="s">
        <v>84</v>
      </c>
      <c r="AV1712" s="14" t="s">
        <v>84</v>
      </c>
      <c r="AW1712" s="14" t="s">
        <v>32</v>
      </c>
      <c r="AX1712" s="14" t="s">
        <v>76</v>
      </c>
      <c r="AY1712" s="231" t="s">
        <v>272</v>
      </c>
    </row>
    <row r="1713" spans="1:65" s="2" customFormat="1" ht="24.2" customHeight="1">
      <c r="A1713" s="34"/>
      <c r="B1713" s="35"/>
      <c r="C1713" s="192" t="s">
        <v>7324</v>
      </c>
      <c r="D1713" s="192" t="s">
        <v>274</v>
      </c>
      <c r="E1713" s="193" t="s">
        <v>10611</v>
      </c>
      <c r="F1713" s="194" t="s">
        <v>10612</v>
      </c>
      <c r="G1713" s="195" t="s">
        <v>952</v>
      </c>
      <c r="H1713" s="196">
        <v>37</v>
      </c>
      <c r="I1713" s="197"/>
      <c r="J1713" s="198">
        <f>ROUND(I1713*H1713,2)</f>
        <v>0</v>
      </c>
      <c r="K1713" s="194" t="s">
        <v>1</v>
      </c>
      <c r="L1713" s="39"/>
      <c r="M1713" s="199" t="s">
        <v>1</v>
      </c>
      <c r="N1713" s="200" t="s">
        <v>41</v>
      </c>
      <c r="O1713" s="71"/>
      <c r="P1713" s="201">
        <f>O1713*H1713</f>
        <v>0</v>
      </c>
      <c r="Q1713" s="201">
        <v>0</v>
      </c>
      <c r="R1713" s="201">
        <f>Q1713*H1713</f>
        <v>0</v>
      </c>
      <c r="S1713" s="201">
        <v>0</v>
      </c>
      <c r="T1713" s="202">
        <f>S1713*H1713</f>
        <v>0</v>
      </c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R1713" s="203" t="s">
        <v>358</v>
      </c>
      <c r="AT1713" s="203" t="s">
        <v>274</v>
      </c>
      <c r="AU1713" s="203" t="s">
        <v>84</v>
      </c>
      <c r="AY1713" s="17" t="s">
        <v>272</v>
      </c>
      <c r="BE1713" s="204">
        <f>IF(N1713="základní",J1713,0)</f>
        <v>0</v>
      </c>
      <c r="BF1713" s="204">
        <f>IF(N1713="snížená",J1713,0)</f>
        <v>0</v>
      </c>
      <c r="BG1713" s="204">
        <f>IF(N1713="zákl. přenesená",J1713,0)</f>
        <v>0</v>
      </c>
      <c r="BH1713" s="204">
        <f>IF(N1713="sníž. přenesená",J1713,0)</f>
        <v>0</v>
      </c>
      <c r="BI1713" s="204">
        <f>IF(N1713="nulová",J1713,0)</f>
        <v>0</v>
      </c>
      <c r="BJ1713" s="17" t="s">
        <v>16</v>
      </c>
      <c r="BK1713" s="204">
        <f>ROUND(I1713*H1713,2)</f>
        <v>0</v>
      </c>
      <c r="BL1713" s="17" t="s">
        <v>358</v>
      </c>
      <c r="BM1713" s="203" t="s">
        <v>10613</v>
      </c>
    </row>
    <row r="1714" spans="1:65" s="2" customFormat="1" ht="33" customHeight="1">
      <c r="A1714" s="34"/>
      <c r="B1714" s="35"/>
      <c r="C1714" s="232" t="s">
        <v>5623</v>
      </c>
      <c r="D1714" s="232" t="s">
        <v>394</v>
      </c>
      <c r="E1714" s="233" t="s">
        <v>10614</v>
      </c>
      <c r="F1714" s="234" t="s">
        <v>10615</v>
      </c>
      <c r="G1714" s="235" t="s">
        <v>5242</v>
      </c>
      <c r="H1714" s="236">
        <v>37</v>
      </c>
      <c r="I1714" s="237"/>
      <c r="J1714" s="238">
        <f>ROUND(I1714*H1714,2)</f>
        <v>0</v>
      </c>
      <c r="K1714" s="234" t="s">
        <v>1</v>
      </c>
      <c r="L1714" s="239"/>
      <c r="M1714" s="240" t="s">
        <v>1</v>
      </c>
      <c r="N1714" s="241" t="s">
        <v>41</v>
      </c>
      <c r="O1714" s="71"/>
      <c r="P1714" s="201">
        <f>O1714*H1714</f>
        <v>0</v>
      </c>
      <c r="Q1714" s="201">
        <v>0</v>
      </c>
      <c r="R1714" s="201">
        <f>Q1714*H1714</f>
        <v>0</v>
      </c>
      <c r="S1714" s="201">
        <v>0</v>
      </c>
      <c r="T1714" s="202">
        <f>S1714*H1714</f>
        <v>0</v>
      </c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R1714" s="203" t="s">
        <v>2738</v>
      </c>
      <c r="AT1714" s="203" t="s">
        <v>394</v>
      </c>
      <c r="AU1714" s="203" t="s">
        <v>84</v>
      </c>
      <c r="AY1714" s="17" t="s">
        <v>272</v>
      </c>
      <c r="BE1714" s="204">
        <f>IF(N1714="základní",J1714,0)</f>
        <v>0</v>
      </c>
      <c r="BF1714" s="204">
        <f>IF(N1714="snížená",J1714,0)</f>
        <v>0</v>
      </c>
      <c r="BG1714" s="204">
        <f>IF(N1714="zákl. přenesená",J1714,0)</f>
        <v>0</v>
      </c>
      <c r="BH1714" s="204">
        <f>IF(N1714="sníž. přenesená",J1714,0)</f>
        <v>0</v>
      </c>
      <c r="BI1714" s="204">
        <f>IF(N1714="nulová",J1714,0)</f>
        <v>0</v>
      </c>
      <c r="BJ1714" s="17" t="s">
        <v>16</v>
      </c>
      <c r="BK1714" s="204">
        <f>ROUND(I1714*H1714,2)</f>
        <v>0</v>
      </c>
      <c r="BL1714" s="17" t="s">
        <v>765</v>
      </c>
      <c r="BM1714" s="203" t="s">
        <v>10616</v>
      </c>
    </row>
    <row r="1715" spans="1:65" s="14" customFormat="1" ht="11.25">
      <c r="B1715" s="221"/>
      <c r="C1715" s="222"/>
      <c r="D1715" s="212" t="s">
        <v>283</v>
      </c>
      <c r="E1715" s="223" t="s">
        <v>1</v>
      </c>
      <c r="F1715" s="224" t="s">
        <v>10617</v>
      </c>
      <c r="G1715" s="222"/>
      <c r="H1715" s="225">
        <v>37</v>
      </c>
      <c r="I1715" s="226"/>
      <c r="J1715" s="222"/>
      <c r="K1715" s="222"/>
      <c r="L1715" s="227"/>
      <c r="M1715" s="228"/>
      <c r="N1715" s="229"/>
      <c r="O1715" s="229"/>
      <c r="P1715" s="229"/>
      <c r="Q1715" s="229"/>
      <c r="R1715" s="229"/>
      <c r="S1715" s="229"/>
      <c r="T1715" s="230"/>
      <c r="AT1715" s="231" t="s">
        <v>283</v>
      </c>
      <c r="AU1715" s="231" t="s">
        <v>84</v>
      </c>
      <c r="AV1715" s="14" t="s">
        <v>84</v>
      </c>
      <c r="AW1715" s="14" t="s">
        <v>32</v>
      </c>
      <c r="AX1715" s="14" t="s">
        <v>76</v>
      </c>
      <c r="AY1715" s="231" t="s">
        <v>272</v>
      </c>
    </row>
    <row r="1716" spans="1:65" s="2" customFormat="1" ht="24.2" customHeight="1">
      <c r="A1716" s="34"/>
      <c r="B1716" s="35"/>
      <c r="C1716" s="192" t="s">
        <v>5628</v>
      </c>
      <c r="D1716" s="192" t="s">
        <v>274</v>
      </c>
      <c r="E1716" s="193" t="s">
        <v>10618</v>
      </c>
      <c r="F1716" s="194" t="s">
        <v>10619</v>
      </c>
      <c r="G1716" s="195" t="s">
        <v>952</v>
      </c>
      <c r="H1716" s="196">
        <v>26</v>
      </c>
      <c r="I1716" s="197"/>
      <c r="J1716" s="198">
        <f>ROUND(I1716*H1716,2)</f>
        <v>0</v>
      </c>
      <c r="K1716" s="194" t="s">
        <v>278</v>
      </c>
      <c r="L1716" s="39"/>
      <c r="M1716" s="199" t="s">
        <v>1</v>
      </c>
      <c r="N1716" s="200" t="s">
        <v>41</v>
      </c>
      <c r="O1716" s="71"/>
      <c r="P1716" s="201">
        <f>O1716*H1716</f>
        <v>0</v>
      </c>
      <c r="Q1716" s="201">
        <v>0</v>
      </c>
      <c r="R1716" s="201">
        <f>Q1716*H1716</f>
        <v>0</v>
      </c>
      <c r="S1716" s="201">
        <v>0</v>
      </c>
      <c r="T1716" s="202">
        <f>S1716*H1716</f>
        <v>0</v>
      </c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  <c r="AR1716" s="203" t="s">
        <v>358</v>
      </c>
      <c r="AT1716" s="203" t="s">
        <v>274</v>
      </c>
      <c r="AU1716" s="203" t="s">
        <v>84</v>
      </c>
      <c r="AY1716" s="17" t="s">
        <v>272</v>
      </c>
      <c r="BE1716" s="204">
        <f>IF(N1716="základní",J1716,0)</f>
        <v>0</v>
      </c>
      <c r="BF1716" s="204">
        <f>IF(N1716="snížená",J1716,0)</f>
        <v>0</v>
      </c>
      <c r="BG1716" s="204">
        <f>IF(N1716="zákl. přenesená",J1716,0)</f>
        <v>0</v>
      </c>
      <c r="BH1716" s="204">
        <f>IF(N1716="sníž. přenesená",J1716,0)</f>
        <v>0</v>
      </c>
      <c r="BI1716" s="204">
        <f>IF(N1716="nulová",J1716,0)</f>
        <v>0</v>
      </c>
      <c r="BJ1716" s="17" t="s">
        <v>16</v>
      </c>
      <c r="BK1716" s="204">
        <f>ROUND(I1716*H1716,2)</f>
        <v>0</v>
      </c>
      <c r="BL1716" s="17" t="s">
        <v>358</v>
      </c>
      <c r="BM1716" s="203" t="s">
        <v>10620</v>
      </c>
    </row>
    <row r="1717" spans="1:65" s="2" customFormat="1" ht="11.25">
      <c r="A1717" s="34"/>
      <c r="B1717" s="35"/>
      <c r="C1717" s="36"/>
      <c r="D1717" s="205" t="s">
        <v>281</v>
      </c>
      <c r="E1717" s="36"/>
      <c r="F1717" s="206" t="s">
        <v>10621</v>
      </c>
      <c r="G1717" s="36"/>
      <c r="H1717" s="36"/>
      <c r="I1717" s="207"/>
      <c r="J1717" s="36"/>
      <c r="K1717" s="36"/>
      <c r="L1717" s="39"/>
      <c r="M1717" s="208"/>
      <c r="N1717" s="209"/>
      <c r="O1717" s="71"/>
      <c r="P1717" s="71"/>
      <c r="Q1717" s="71"/>
      <c r="R1717" s="71"/>
      <c r="S1717" s="71"/>
      <c r="T1717" s="72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T1717" s="17" t="s">
        <v>281</v>
      </c>
      <c r="AU1717" s="17" t="s">
        <v>84</v>
      </c>
    </row>
    <row r="1718" spans="1:65" s="2" customFormat="1" ht="37.9" customHeight="1">
      <c r="A1718" s="34"/>
      <c r="B1718" s="35"/>
      <c r="C1718" s="232" t="s">
        <v>5686</v>
      </c>
      <c r="D1718" s="232" t="s">
        <v>394</v>
      </c>
      <c r="E1718" s="233" t="s">
        <v>10622</v>
      </c>
      <c r="F1718" s="234" t="s">
        <v>10623</v>
      </c>
      <c r="G1718" s="235" t="s">
        <v>5242</v>
      </c>
      <c r="H1718" s="236">
        <v>24</v>
      </c>
      <c r="I1718" s="237"/>
      <c r="J1718" s="238">
        <f>ROUND(I1718*H1718,2)</f>
        <v>0</v>
      </c>
      <c r="K1718" s="234" t="s">
        <v>1</v>
      </c>
      <c r="L1718" s="239"/>
      <c r="M1718" s="240" t="s">
        <v>1</v>
      </c>
      <c r="N1718" s="241" t="s">
        <v>41</v>
      </c>
      <c r="O1718" s="71"/>
      <c r="P1718" s="201">
        <f>O1718*H1718</f>
        <v>0</v>
      </c>
      <c r="Q1718" s="201">
        <v>0</v>
      </c>
      <c r="R1718" s="201">
        <f>Q1718*H1718</f>
        <v>0</v>
      </c>
      <c r="S1718" s="201">
        <v>0</v>
      </c>
      <c r="T1718" s="202">
        <f>S1718*H1718</f>
        <v>0</v>
      </c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R1718" s="203" t="s">
        <v>1541</v>
      </c>
      <c r="AT1718" s="203" t="s">
        <v>394</v>
      </c>
      <c r="AU1718" s="203" t="s">
        <v>84</v>
      </c>
      <c r="AY1718" s="17" t="s">
        <v>272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7" t="s">
        <v>16</v>
      </c>
      <c r="BK1718" s="204">
        <f>ROUND(I1718*H1718,2)</f>
        <v>0</v>
      </c>
      <c r="BL1718" s="17" t="s">
        <v>1541</v>
      </c>
      <c r="BM1718" s="203" t="s">
        <v>10624</v>
      </c>
    </row>
    <row r="1719" spans="1:65" s="14" customFormat="1" ht="11.25">
      <c r="B1719" s="221"/>
      <c r="C1719" s="222"/>
      <c r="D1719" s="212" t="s">
        <v>283</v>
      </c>
      <c r="E1719" s="223" t="s">
        <v>1</v>
      </c>
      <c r="F1719" s="224" t="s">
        <v>10625</v>
      </c>
      <c r="G1719" s="222"/>
      <c r="H1719" s="225">
        <v>24</v>
      </c>
      <c r="I1719" s="226"/>
      <c r="J1719" s="222"/>
      <c r="K1719" s="222"/>
      <c r="L1719" s="227"/>
      <c r="M1719" s="228"/>
      <c r="N1719" s="229"/>
      <c r="O1719" s="229"/>
      <c r="P1719" s="229"/>
      <c r="Q1719" s="229"/>
      <c r="R1719" s="229"/>
      <c r="S1719" s="229"/>
      <c r="T1719" s="230"/>
      <c r="AT1719" s="231" t="s">
        <v>283</v>
      </c>
      <c r="AU1719" s="231" t="s">
        <v>84</v>
      </c>
      <c r="AV1719" s="14" t="s">
        <v>84</v>
      </c>
      <c r="AW1719" s="14" t="s">
        <v>32</v>
      </c>
      <c r="AX1719" s="14" t="s">
        <v>76</v>
      </c>
      <c r="AY1719" s="231" t="s">
        <v>272</v>
      </c>
    </row>
    <row r="1720" spans="1:65" s="2" customFormat="1" ht="37.9" customHeight="1">
      <c r="A1720" s="34"/>
      <c r="B1720" s="35"/>
      <c r="C1720" s="232" t="s">
        <v>5693</v>
      </c>
      <c r="D1720" s="232" t="s">
        <v>394</v>
      </c>
      <c r="E1720" s="233" t="s">
        <v>10626</v>
      </c>
      <c r="F1720" s="234" t="s">
        <v>10627</v>
      </c>
      <c r="G1720" s="235" t="s">
        <v>5242</v>
      </c>
      <c r="H1720" s="236">
        <v>2</v>
      </c>
      <c r="I1720" s="237"/>
      <c r="J1720" s="238">
        <f>ROUND(I1720*H1720,2)</f>
        <v>0</v>
      </c>
      <c r="K1720" s="234" t="s">
        <v>1</v>
      </c>
      <c r="L1720" s="239"/>
      <c r="M1720" s="240" t="s">
        <v>1</v>
      </c>
      <c r="N1720" s="241" t="s">
        <v>41</v>
      </c>
      <c r="O1720" s="71"/>
      <c r="P1720" s="201">
        <f>O1720*H1720</f>
        <v>0</v>
      </c>
      <c r="Q1720" s="201">
        <v>0</v>
      </c>
      <c r="R1720" s="201">
        <f>Q1720*H1720</f>
        <v>0</v>
      </c>
      <c r="S1720" s="201">
        <v>0</v>
      </c>
      <c r="T1720" s="202">
        <f>S1720*H1720</f>
        <v>0</v>
      </c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R1720" s="203" t="s">
        <v>1541</v>
      </c>
      <c r="AT1720" s="203" t="s">
        <v>394</v>
      </c>
      <c r="AU1720" s="203" t="s">
        <v>84</v>
      </c>
      <c r="AY1720" s="17" t="s">
        <v>272</v>
      </c>
      <c r="BE1720" s="204">
        <f>IF(N1720="základní",J1720,0)</f>
        <v>0</v>
      </c>
      <c r="BF1720" s="204">
        <f>IF(N1720="snížená",J1720,0)</f>
        <v>0</v>
      </c>
      <c r="BG1720" s="204">
        <f>IF(N1720="zákl. přenesená",J1720,0)</f>
        <v>0</v>
      </c>
      <c r="BH1720" s="204">
        <f>IF(N1720="sníž. přenesená",J1720,0)</f>
        <v>0</v>
      </c>
      <c r="BI1720" s="204">
        <f>IF(N1720="nulová",J1720,0)</f>
        <v>0</v>
      </c>
      <c r="BJ1720" s="17" t="s">
        <v>16</v>
      </c>
      <c r="BK1720" s="204">
        <f>ROUND(I1720*H1720,2)</f>
        <v>0</v>
      </c>
      <c r="BL1720" s="17" t="s">
        <v>1541</v>
      </c>
      <c r="BM1720" s="203" t="s">
        <v>10628</v>
      </c>
    </row>
    <row r="1721" spans="1:65" s="14" customFormat="1" ht="11.25">
      <c r="B1721" s="221"/>
      <c r="C1721" s="222"/>
      <c r="D1721" s="212" t="s">
        <v>283</v>
      </c>
      <c r="E1721" s="223" t="s">
        <v>1</v>
      </c>
      <c r="F1721" s="224" t="s">
        <v>10010</v>
      </c>
      <c r="G1721" s="222"/>
      <c r="H1721" s="225">
        <v>2</v>
      </c>
      <c r="I1721" s="226"/>
      <c r="J1721" s="222"/>
      <c r="K1721" s="222"/>
      <c r="L1721" s="227"/>
      <c r="M1721" s="228"/>
      <c r="N1721" s="229"/>
      <c r="O1721" s="229"/>
      <c r="P1721" s="229"/>
      <c r="Q1721" s="229"/>
      <c r="R1721" s="229"/>
      <c r="S1721" s="229"/>
      <c r="T1721" s="230"/>
      <c r="AT1721" s="231" t="s">
        <v>283</v>
      </c>
      <c r="AU1721" s="231" t="s">
        <v>84</v>
      </c>
      <c r="AV1721" s="14" t="s">
        <v>84</v>
      </c>
      <c r="AW1721" s="14" t="s">
        <v>32</v>
      </c>
      <c r="AX1721" s="14" t="s">
        <v>76</v>
      </c>
      <c r="AY1721" s="231" t="s">
        <v>272</v>
      </c>
    </row>
    <row r="1722" spans="1:65" s="2" customFormat="1" ht="33" customHeight="1">
      <c r="A1722" s="34"/>
      <c r="B1722" s="35"/>
      <c r="C1722" s="192" t="s">
        <v>5700</v>
      </c>
      <c r="D1722" s="192" t="s">
        <v>274</v>
      </c>
      <c r="E1722" s="193" t="s">
        <v>10629</v>
      </c>
      <c r="F1722" s="194" t="s">
        <v>10630</v>
      </c>
      <c r="G1722" s="195" t="s">
        <v>952</v>
      </c>
      <c r="H1722" s="196">
        <v>4</v>
      </c>
      <c r="I1722" s="197"/>
      <c r="J1722" s="198">
        <f>ROUND(I1722*H1722,2)</f>
        <v>0</v>
      </c>
      <c r="K1722" s="194" t="s">
        <v>278</v>
      </c>
      <c r="L1722" s="39"/>
      <c r="M1722" s="199" t="s">
        <v>1</v>
      </c>
      <c r="N1722" s="200" t="s">
        <v>41</v>
      </c>
      <c r="O1722" s="71"/>
      <c r="P1722" s="201">
        <f>O1722*H1722</f>
        <v>0</v>
      </c>
      <c r="Q1722" s="201">
        <v>0</v>
      </c>
      <c r="R1722" s="201">
        <f>Q1722*H1722</f>
        <v>0</v>
      </c>
      <c r="S1722" s="201">
        <v>0</v>
      </c>
      <c r="T1722" s="202">
        <f>S1722*H1722</f>
        <v>0</v>
      </c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  <c r="AR1722" s="203" t="s">
        <v>358</v>
      </c>
      <c r="AT1722" s="203" t="s">
        <v>274</v>
      </c>
      <c r="AU1722" s="203" t="s">
        <v>84</v>
      </c>
      <c r="AY1722" s="17" t="s">
        <v>272</v>
      </c>
      <c r="BE1722" s="204">
        <f>IF(N1722="základní",J1722,0)</f>
        <v>0</v>
      </c>
      <c r="BF1722" s="204">
        <f>IF(N1722="snížená",J1722,0)</f>
        <v>0</v>
      </c>
      <c r="BG1722" s="204">
        <f>IF(N1722="zákl. přenesená",J1722,0)</f>
        <v>0</v>
      </c>
      <c r="BH1722" s="204">
        <f>IF(N1722="sníž. přenesená",J1722,0)</f>
        <v>0</v>
      </c>
      <c r="BI1722" s="204">
        <f>IF(N1722="nulová",J1722,0)</f>
        <v>0</v>
      </c>
      <c r="BJ1722" s="17" t="s">
        <v>16</v>
      </c>
      <c r="BK1722" s="204">
        <f>ROUND(I1722*H1722,2)</f>
        <v>0</v>
      </c>
      <c r="BL1722" s="17" t="s">
        <v>358</v>
      </c>
      <c r="BM1722" s="203" t="s">
        <v>10631</v>
      </c>
    </row>
    <row r="1723" spans="1:65" s="2" customFormat="1" ht="11.25">
      <c r="A1723" s="34"/>
      <c r="B1723" s="35"/>
      <c r="C1723" s="36"/>
      <c r="D1723" s="205" t="s">
        <v>281</v>
      </c>
      <c r="E1723" s="36"/>
      <c r="F1723" s="206" t="s">
        <v>10632</v>
      </c>
      <c r="G1723" s="36"/>
      <c r="H1723" s="36"/>
      <c r="I1723" s="207"/>
      <c r="J1723" s="36"/>
      <c r="K1723" s="36"/>
      <c r="L1723" s="39"/>
      <c r="M1723" s="208"/>
      <c r="N1723" s="209"/>
      <c r="O1723" s="71"/>
      <c r="P1723" s="71"/>
      <c r="Q1723" s="71"/>
      <c r="R1723" s="71"/>
      <c r="S1723" s="71"/>
      <c r="T1723" s="72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  <c r="AT1723" s="17" t="s">
        <v>281</v>
      </c>
      <c r="AU1723" s="17" t="s">
        <v>84</v>
      </c>
    </row>
    <row r="1724" spans="1:65" s="2" customFormat="1" ht="24.2" customHeight="1">
      <c r="A1724" s="34"/>
      <c r="B1724" s="35"/>
      <c r="C1724" s="232" t="s">
        <v>5717</v>
      </c>
      <c r="D1724" s="232" t="s">
        <v>394</v>
      </c>
      <c r="E1724" s="233" t="s">
        <v>10633</v>
      </c>
      <c r="F1724" s="234" t="s">
        <v>10634</v>
      </c>
      <c r="G1724" s="235" t="s">
        <v>5242</v>
      </c>
      <c r="H1724" s="236">
        <v>4</v>
      </c>
      <c r="I1724" s="237"/>
      <c r="J1724" s="238">
        <f>ROUND(I1724*H1724,2)</f>
        <v>0</v>
      </c>
      <c r="K1724" s="234" t="s">
        <v>1</v>
      </c>
      <c r="L1724" s="239"/>
      <c r="M1724" s="240" t="s">
        <v>1</v>
      </c>
      <c r="N1724" s="241" t="s">
        <v>41</v>
      </c>
      <c r="O1724" s="71"/>
      <c r="P1724" s="201">
        <f>O1724*H1724</f>
        <v>0</v>
      </c>
      <c r="Q1724" s="201">
        <v>0</v>
      </c>
      <c r="R1724" s="201">
        <f>Q1724*H1724</f>
        <v>0</v>
      </c>
      <c r="S1724" s="201">
        <v>0</v>
      </c>
      <c r="T1724" s="202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3" t="s">
        <v>1541</v>
      </c>
      <c r="AT1724" s="203" t="s">
        <v>394</v>
      </c>
      <c r="AU1724" s="203" t="s">
        <v>84</v>
      </c>
      <c r="AY1724" s="17" t="s">
        <v>272</v>
      </c>
      <c r="BE1724" s="204">
        <f>IF(N1724="základní",J1724,0)</f>
        <v>0</v>
      </c>
      <c r="BF1724" s="204">
        <f>IF(N1724="snížená",J1724,0)</f>
        <v>0</v>
      </c>
      <c r="BG1724" s="204">
        <f>IF(N1724="zákl. přenesená",J1724,0)</f>
        <v>0</v>
      </c>
      <c r="BH1724" s="204">
        <f>IF(N1724="sníž. přenesená",J1724,0)</f>
        <v>0</v>
      </c>
      <c r="BI1724" s="204">
        <f>IF(N1724="nulová",J1724,0)</f>
        <v>0</v>
      </c>
      <c r="BJ1724" s="17" t="s">
        <v>16</v>
      </c>
      <c r="BK1724" s="204">
        <f>ROUND(I1724*H1724,2)</f>
        <v>0</v>
      </c>
      <c r="BL1724" s="17" t="s">
        <v>1541</v>
      </c>
      <c r="BM1724" s="203" t="s">
        <v>10635</v>
      </c>
    </row>
    <row r="1725" spans="1:65" s="14" customFormat="1" ht="11.25">
      <c r="B1725" s="221"/>
      <c r="C1725" s="222"/>
      <c r="D1725" s="212" t="s">
        <v>283</v>
      </c>
      <c r="E1725" s="223" t="s">
        <v>1</v>
      </c>
      <c r="F1725" s="224" t="s">
        <v>10014</v>
      </c>
      <c r="G1725" s="222"/>
      <c r="H1725" s="225">
        <v>4</v>
      </c>
      <c r="I1725" s="226"/>
      <c r="J1725" s="222"/>
      <c r="K1725" s="222"/>
      <c r="L1725" s="227"/>
      <c r="M1725" s="228"/>
      <c r="N1725" s="229"/>
      <c r="O1725" s="229"/>
      <c r="P1725" s="229"/>
      <c r="Q1725" s="229"/>
      <c r="R1725" s="229"/>
      <c r="S1725" s="229"/>
      <c r="T1725" s="230"/>
      <c r="AT1725" s="231" t="s">
        <v>283</v>
      </c>
      <c r="AU1725" s="231" t="s">
        <v>84</v>
      </c>
      <c r="AV1725" s="14" t="s">
        <v>84</v>
      </c>
      <c r="AW1725" s="14" t="s">
        <v>32</v>
      </c>
      <c r="AX1725" s="14" t="s">
        <v>76</v>
      </c>
      <c r="AY1725" s="231" t="s">
        <v>272</v>
      </c>
    </row>
    <row r="1726" spans="1:65" s="2" customFormat="1" ht="24.2" customHeight="1">
      <c r="A1726" s="34"/>
      <c r="B1726" s="35"/>
      <c r="C1726" s="192" t="s">
        <v>5728</v>
      </c>
      <c r="D1726" s="192" t="s">
        <v>274</v>
      </c>
      <c r="E1726" s="193" t="s">
        <v>10636</v>
      </c>
      <c r="F1726" s="194" t="s">
        <v>10637</v>
      </c>
      <c r="G1726" s="195" t="s">
        <v>952</v>
      </c>
      <c r="H1726" s="196">
        <v>1</v>
      </c>
      <c r="I1726" s="197"/>
      <c r="J1726" s="198">
        <f>ROUND(I1726*H1726,2)</f>
        <v>0</v>
      </c>
      <c r="K1726" s="194" t="s">
        <v>278</v>
      </c>
      <c r="L1726" s="39"/>
      <c r="M1726" s="199" t="s">
        <v>1</v>
      </c>
      <c r="N1726" s="200" t="s">
        <v>41</v>
      </c>
      <c r="O1726" s="71"/>
      <c r="P1726" s="201">
        <f>O1726*H1726</f>
        <v>0</v>
      </c>
      <c r="Q1726" s="201">
        <v>0</v>
      </c>
      <c r="R1726" s="201">
        <f>Q1726*H1726</f>
        <v>0</v>
      </c>
      <c r="S1726" s="201">
        <v>0</v>
      </c>
      <c r="T1726" s="202">
        <f>S1726*H1726</f>
        <v>0</v>
      </c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R1726" s="203" t="s">
        <v>358</v>
      </c>
      <c r="AT1726" s="203" t="s">
        <v>274</v>
      </c>
      <c r="AU1726" s="203" t="s">
        <v>84</v>
      </c>
      <c r="AY1726" s="17" t="s">
        <v>272</v>
      </c>
      <c r="BE1726" s="204">
        <f>IF(N1726="základní",J1726,0)</f>
        <v>0</v>
      </c>
      <c r="BF1726" s="204">
        <f>IF(N1726="snížená",J1726,0)</f>
        <v>0</v>
      </c>
      <c r="BG1726" s="204">
        <f>IF(N1726="zákl. přenesená",J1726,0)</f>
        <v>0</v>
      </c>
      <c r="BH1726" s="204">
        <f>IF(N1726="sníž. přenesená",J1726,0)</f>
        <v>0</v>
      </c>
      <c r="BI1726" s="204">
        <f>IF(N1726="nulová",J1726,0)</f>
        <v>0</v>
      </c>
      <c r="BJ1726" s="17" t="s">
        <v>16</v>
      </c>
      <c r="BK1726" s="204">
        <f>ROUND(I1726*H1726,2)</f>
        <v>0</v>
      </c>
      <c r="BL1726" s="17" t="s">
        <v>358</v>
      </c>
      <c r="BM1726" s="203" t="s">
        <v>10638</v>
      </c>
    </row>
    <row r="1727" spans="1:65" s="2" customFormat="1" ht="11.25">
      <c r="A1727" s="34"/>
      <c r="B1727" s="35"/>
      <c r="C1727" s="36"/>
      <c r="D1727" s="205" t="s">
        <v>281</v>
      </c>
      <c r="E1727" s="36"/>
      <c r="F1727" s="206" t="s">
        <v>10639</v>
      </c>
      <c r="G1727" s="36"/>
      <c r="H1727" s="36"/>
      <c r="I1727" s="207"/>
      <c r="J1727" s="36"/>
      <c r="K1727" s="36"/>
      <c r="L1727" s="39"/>
      <c r="M1727" s="208"/>
      <c r="N1727" s="209"/>
      <c r="O1727" s="71"/>
      <c r="P1727" s="71"/>
      <c r="Q1727" s="71"/>
      <c r="R1727" s="71"/>
      <c r="S1727" s="71"/>
      <c r="T1727" s="72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T1727" s="17" t="s">
        <v>281</v>
      </c>
      <c r="AU1727" s="17" t="s">
        <v>84</v>
      </c>
    </row>
    <row r="1728" spans="1:65" s="2" customFormat="1" ht="24.2" customHeight="1">
      <c r="A1728" s="34"/>
      <c r="B1728" s="35"/>
      <c r="C1728" s="232" t="s">
        <v>5754</v>
      </c>
      <c r="D1728" s="232" t="s">
        <v>394</v>
      </c>
      <c r="E1728" s="233" t="s">
        <v>10640</v>
      </c>
      <c r="F1728" s="234" t="s">
        <v>10641</v>
      </c>
      <c r="G1728" s="235" t="s">
        <v>5242</v>
      </c>
      <c r="H1728" s="236">
        <v>1</v>
      </c>
      <c r="I1728" s="237"/>
      <c r="J1728" s="238">
        <f>ROUND(I1728*H1728,2)</f>
        <v>0</v>
      </c>
      <c r="K1728" s="234" t="s">
        <v>1</v>
      </c>
      <c r="L1728" s="239"/>
      <c r="M1728" s="240" t="s">
        <v>1</v>
      </c>
      <c r="N1728" s="241" t="s">
        <v>41</v>
      </c>
      <c r="O1728" s="71"/>
      <c r="P1728" s="201">
        <f>O1728*H1728</f>
        <v>0</v>
      </c>
      <c r="Q1728" s="201">
        <v>0</v>
      </c>
      <c r="R1728" s="201">
        <f>Q1728*H1728</f>
        <v>0</v>
      </c>
      <c r="S1728" s="201">
        <v>0</v>
      </c>
      <c r="T1728" s="202">
        <f>S1728*H1728</f>
        <v>0</v>
      </c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R1728" s="203" t="s">
        <v>1541</v>
      </c>
      <c r="AT1728" s="203" t="s">
        <v>394</v>
      </c>
      <c r="AU1728" s="203" t="s">
        <v>84</v>
      </c>
      <c r="AY1728" s="17" t="s">
        <v>272</v>
      </c>
      <c r="BE1728" s="204">
        <f>IF(N1728="základní",J1728,0)</f>
        <v>0</v>
      </c>
      <c r="BF1728" s="204">
        <f>IF(N1728="snížená",J1728,0)</f>
        <v>0</v>
      </c>
      <c r="BG1728" s="204">
        <f>IF(N1728="zákl. přenesená",J1728,0)</f>
        <v>0</v>
      </c>
      <c r="BH1728" s="204">
        <f>IF(N1728="sníž. přenesená",J1728,0)</f>
        <v>0</v>
      </c>
      <c r="BI1728" s="204">
        <f>IF(N1728="nulová",J1728,0)</f>
        <v>0</v>
      </c>
      <c r="BJ1728" s="17" t="s">
        <v>16</v>
      </c>
      <c r="BK1728" s="204">
        <f>ROUND(I1728*H1728,2)</f>
        <v>0</v>
      </c>
      <c r="BL1728" s="17" t="s">
        <v>1541</v>
      </c>
      <c r="BM1728" s="203" t="s">
        <v>10642</v>
      </c>
    </row>
    <row r="1729" spans="1:65" s="14" customFormat="1" ht="11.25">
      <c r="B1729" s="221"/>
      <c r="C1729" s="222"/>
      <c r="D1729" s="212" t="s">
        <v>283</v>
      </c>
      <c r="E1729" s="223" t="s">
        <v>1</v>
      </c>
      <c r="F1729" s="224" t="s">
        <v>16</v>
      </c>
      <c r="G1729" s="222"/>
      <c r="H1729" s="225">
        <v>1</v>
      </c>
      <c r="I1729" s="226"/>
      <c r="J1729" s="222"/>
      <c r="K1729" s="222"/>
      <c r="L1729" s="227"/>
      <c r="M1729" s="228"/>
      <c r="N1729" s="229"/>
      <c r="O1729" s="229"/>
      <c r="P1729" s="229"/>
      <c r="Q1729" s="229"/>
      <c r="R1729" s="229"/>
      <c r="S1729" s="229"/>
      <c r="T1729" s="230"/>
      <c r="AT1729" s="231" t="s">
        <v>283</v>
      </c>
      <c r="AU1729" s="231" t="s">
        <v>84</v>
      </c>
      <c r="AV1729" s="14" t="s">
        <v>84</v>
      </c>
      <c r="AW1729" s="14" t="s">
        <v>32</v>
      </c>
      <c r="AX1729" s="14" t="s">
        <v>76</v>
      </c>
      <c r="AY1729" s="231" t="s">
        <v>272</v>
      </c>
    </row>
    <row r="1730" spans="1:65" s="2" customFormat="1" ht="37.9" customHeight="1">
      <c r="A1730" s="34"/>
      <c r="B1730" s="35"/>
      <c r="C1730" s="192" t="s">
        <v>5767</v>
      </c>
      <c r="D1730" s="192" t="s">
        <v>274</v>
      </c>
      <c r="E1730" s="193" t="s">
        <v>10643</v>
      </c>
      <c r="F1730" s="194" t="s">
        <v>10644</v>
      </c>
      <c r="G1730" s="195" t="s">
        <v>952</v>
      </c>
      <c r="H1730" s="196">
        <v>77</v>
      </c>
      <c r="I1730" s="197"/>
      <c r="J1730" s="198">
        <f>ROUND(I1730*H1730,2)</f>
        <v>0</v>
      </c>
      <c r="K1730" s="194" t="s">
        <v>278</v>
      </c>
      <c r="L1730" s="39"/>
      <c r="M1730" s="199" t="s">
        <v>1</v>
      </c>
      <c r="N1730" s="200" t="s">
        <v>41</v>
      </c>
      <c r="O1730" s="71"/>
      <c r="P1730" s="201">
        <f>O1730*H1730</f>
        <v>0</v>
      </c>
      <c r="Q1730" s="201">
        <v>0</v>
      </c>
      <c r="R1730" s="201">
        <f>Q1730*H1730</f>
        <v>0</v>
      </c>
      <c r="S1730" s="201">
        <v>0</v>
      </c>
      <c r="T1730" s="202">
        <f>S1730*H1730</f>
        <v>0</v>
      </c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R1730" s="203" t="s">
        <v>358</v>
      </c>
      <c r="AT1730" s="203" t="s">
        <v>274</v>
      </c>
      <c r="AU1730" s="203" t="s">
        <v>84</v>
      </c>
      <c r="AY1730" s="17" t="s">
        <v>272</v>
      </c>
      <c r="BE1730" s="204">
        <f>IF(N1730="základní",J1730,0)</f>
        <v>0</v>
      </c>
      <c r="BF1730" s="204">
        <f>IF(N1730="snížená",J1730,0)</f>
        <v>0</v>
      </c>
      <c r="BG1730" s="204">
        <f>IF(N1730="zákl. přenesená",J1730,0)</f>
        <v>0</v>
      </c>
      <c r="BH1730" s="204">
        <f>IF(N1730="sníž. přenesená",J1730,0)</f>
        <v>0</v>
      </c>
      <c r="BI1730" s="204">
        <f>IF(N1730="nulová",J1730,0)</f>
        <v>0</v>
      </c>
      <c r="BJ1730" s="17" t="s">
        <v>16</v>
      </c>
      <c r="BK1730" s="204">
        <f>ROUND(I1730*H1730,2)</f>
        <v>0</v>
      </c>
      <c r="BL1730" s="17" t="s">
        <v>358</v>
      </c>
      <c r="BM1730" s="203" t="s">
        <v>10645</v>
      </c>
    </row>
    <row r="1731" spans="1:65" s="2" customFormat="1" ht="11.25">
      <c r="A1731" s="34"/>
      <c r="B1731" s="35"/>
      <c r="C1731" s="36"/>
      <c r="D1731" s="205" t="s">
        <v>281</v>
      </c>
      <c r="E1731" s="36"/>
      <c r="F1731" s="206" t="s">
        <v>10646</v>
      </c>
      <c r="G1731" s="36"/>
      <c r="H1731" s="36"/>
      <c r="I1731" s="207"/>
      <c r="J1731" s="36"/>
      <c r="K1731" s="36"/>
      <c r="L1731" s="39"/>
      <c r="M1731" s="208"/>
      <c r="N1731" s="209"/>
      <c r="O1731" s="71"/>
      <c r="P1731" s="71"/>
      <c r="Q1731" s="71"/>
      <c r="R1731" s="71"/>
      <c r="S1731" s="71"/>
      <c r="T1731" s="72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T1731" s="17" t="s">
        <v>281</v>
      </c>
      <c r="AU1731" s="17" t="s">
        <v>84</v>
      </c>
    </row>
    <row r="1732" spans="1:65" s="2" customFormat="1" ht="16.5" customHeight="1">
      <c r="A1732" s="34"/>
      <c r="B1732" s="35"/>
      <c r="C1732" s="232" t="s">
        <v>5774</v>
      </c>
      <c r="D1732" s="232" t="s">
        <v>394</v>
      </c>
      <c r="E1732" s="233" t="s">
        <v>10647</v>
      </c>
      <c r="F1732" s="234" t="s">
        <v>10648</v>
      </c>
      <c r="G1732" s="235" t="s">
        <v>5242</v>
      </c>
      <c r="H1732" s="236">
        <v>8</v>
      </c>
      <c r="I1732" s="237"/>
      <c r="J1732" s="238">
        <f>ROUND(I1732*H1732,2)</f>
        <v>0</v>
      </c>
      <c r="K1732" s="234" t="s">
        <v>1</v>
      </c>
      <c r="L1732" s="239"/>
      <c r="M1732" s="240" t="s">
        <v>1</v>
      </c>
      <c r="N1732" s="241" t="s">
        <v>41</v>
      </c>
      <c r="O1732" s="71"/>
      <c r="P1732" s="201">
        <f>O1732*H1732</f>
        <v>0</v>
      </c>
      <c r="Q1732" s="201">
        <v>0</v>
      </c>
      <c r="R1732" s="201">
        <f>Q1732*H1732</f>
        <v>0</v>
      </c>
      <c r="S1732" s="201">
        <v>0</v>
      </c>
      <c r="T1732" s="202">
        <f>S1732*H1732</f>
        <v>0</v>
      </c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R1732" s="203" t="s">
        <v>1541</v>
      </c>
      <c r="AT1732" s="203" t="s">
        <v>394</v>
      </c>
      <c r="AU1732" s="203" t="s">
        <v>84</v>
      </c>
      <c r="AY1732" s="17" t="s">
        <v>272</v>
      </c>
      <c r="BE1732" s="204">
        <f>IF(N1732="základní",J1732,0)</f>
        <v>0</v>
      </c>
      <c r="BF1732" s="204">
        <f>IF(N1732="snížená",J1732,0)</f>
        <v>0</v>
      </c>
      <c r="BG1732" s="204">
        <f>IF(N1732="zákl. přenesená",J1732,0)</f>
        <v>0</v>
      </c>
      <c r="BH1732" s="204">
        <f>IF(N1732="sníž. přenesená",J1732,0)</f>
        <v>0</v>
      </c>
      <c r="BI1732" s="204">
        <f>IF(N1732="nulová",J1732,0)</f>
        <v>0</v>
      </c>
      <c r="BJ1732" s="17" t="s">
        <v>16</v>
      </c>
      <c r="BK1732" s="204">
        <f>ROUND(I1732*H1732,2)</f>
        <v>0</v>
      </c>
      <c r="BL1732" s="17" t="s">
        <v>1541</v>
      </c>
      <c r="BM1732" s="203" t="s">
        <v>10649</v>
      </c>
    </row>
    <row r="1733" spans="1:65" s="14" customFormat="1" ht="11.25">
      <c r="B1733" s="221"/>
      <c r="C1733" s="222"/>
      <c r="D1733" s="212" t="s">
        <v>283</v>
      </c>
      <c r="E1733" s="223" t="s">
        <v>1</v>
      </c>
      <c r="F1733" s="224" t="s">
        <v>10548</v>
      </c>
      <c r="G1733" s="222"/>
      <c r="H1733" s="225">
        <v>8</v>
      </c>
      <c r="I1733" s="226"/>
      <c r="J1733" s="222"/>
      <c r="K1733" s="222"/>
      <c r="L1733" s="227"/>
      <c r="M1733" s="228"/>
      <c r="N1733" s="229"/>
      <c r="O1733" s="229"/>
      <c r="P1733" s="229"/>
      <c r="Q1733" s="229"/>
      <c r="R1733" s="229"/>
      <c r="S1733" s="229"/>
      <c r="T1733" s="230"/>
      <c r="AT1733" s="231" t="s">
        <v>283</v>
      </c>
      <c r="AU1733" s="231" t="s">
        <v>84</v>
      </c>
      <c r="AV1733" s="14" t="s">
        <v>84</v>
      </c>
      <c r="AW1733" s="14" t="s">
        <v>32</v>
      </c>
      <c r="AX1733" s="14" t="s">
        <v>76</v>
      </c>
      <c r="AY1733" s="231" t="s">
        <v>272</v>
      </c>
    </row>
    <row r="1734" spans="1:65" s="2" customFormat="1" ht="21.75" customHeight="1">
      <c r="A1734" s="34"/>
      <c r="B1734" s="35"/>
      <c r="C1734" s="232" t="s">
        <v>5779</v>
      </c>
      <c r="D1734" s="232" t="s">
        <v>394</v>
      </c>
      <c r="E1734" s="233" t="s">
        <v>10650</v>
      </c>
      <c r="F1734" s="234" t="s">
        <v>10651</v>
      </c>
      <c r="G1734" s="235" t="s">
        <v>5242</v>
      </c>
      <c r="H1734" s="236">
        <v>1</v>
      </c>
      <c r="I1734" s="237"/>
      <c r="J1734" s="238">
        <f>ROUND(I1734*H1734,2)</f>
        <v>0</v>
      </c>
      <c r="K1734" s="234" t="s">
        <v>1</v>
      </c>
      <c r="L1734" s="239"/>
      <c r="M1734" s="240" t="s">
        <v>1</v>
      </c>
      <c r="N1734" s="241" t="s">
        <v>41</v>
      </c>
      <c r="O1734" s="71"/>
      <c r="P1734" s="201">
        <f>O1734*H1734</f>
        <v>0</v>
      </c>
      <c r="Q1734" s="201">
        <v>0</v>
      </c>
      <c r="R1734" s="201">
        <f>Q1734*H1734</f>
        <v>0</v>
      </c>
      <c r="S1734" s="201">
        <v>0</v>
      </c>
      <c r="T1734" s="202">
        <f>S1734*H1734</f>
        <v>0</v>
      </c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R1734" s="203" t="s">
        <v>1541</v>
      </c>
      <c r="AT1734" s="203" t="s">
        <v>394</v>
      </c>
      <c r="AU1734" s="203" t="s">
        <v>84</v>
      </c>
      <c r="AY1734" s="17" t="s">
        <v>272</v>
      </c>
      <c r="BE1734" s="204">
        <f>IF(N1734="základní",J1734,0)</f>
        <v>0</v>
      </c>
      <c r="BF1734" s="204">
        <f>IF(N1734="snížená",J1734,0)</f>
        <v>0</v>
      </c>
      <c r="BG1734" s="204">
        <f>IF(N1734="zákl. přenesená",J1734,0)</f>
        <v>0</v>
      </c>
      <c r="BH1734" s="204">
        <f>IF(N1734="sníž. přenesená",J1734,0)</f>
        <v>0</v>
      </c>
      <c r="BI1734" s="204">
        <f>IF(N1734="nulová",J1734,0)</f>
        <v>0</v>
      </c>
      <c r="BJ1734" s="17" t="s">
        <v>16</v>
      </c>
      <c r="BK1734" s="204">
        <f>ROUND(I1734*H1734,2)</f>
        <v>0</v>
      </c>
      <c r="BL1734" s="17" t="s">
        <v>1541</v>
      </c>
      <c r="BM1734" s="203" t="s">
        <v>10652</v>
      </c>
    </row>
    <row r="1735" spans="1:65" s="14" customFormat="1" ht="11.25">
      <c r="B1735" s="221"/>
      <c r="C1735" s="222"/>
      <c r="D1735" s="212" t="s">
        <v>283</v>
      </c>
      <c r="E1735" s="223" t="s">
        <v>1</v>
      </c>
      <c r="F1735" s="224" t="s">
        <v>10341</v>
      </c>
      <c r="G1735" s="222"/>
      <c r="H1735" s="225">
        <v>1</v>
      </c>
      <c r="I1735" s="226"/>
      <c r="J1735" s="222"/>
      <c r="K1735" s="222"/>
      <c r="L1735" s="227"/>
      <c r="M1735" s="228"/>
      <c r="N1735" s="229"/>
      <c r="O1735" s="229"/>
      <c r="P1735" s="229"/>
      <c r="Q1735" s="229"/>
      <c r="R1735" s="229"/>
      <c r="S1735" s="229"/>
      <c r="T1735" s="230"/>
      <c r="AT1735" s="231" t="s">
        <v>283</v>
      </c>
      <c r="AU1735" s="231" t="s">
        <v>84</v>
      </c>
      <c r="AV1735" s="14" t="s">
        <v>84</v>
      </c>
      <c r="AW1735" s="14" t="s">
        <v>32</v>
      </c>
      <c r="AX1735" s="14" t="s">
        <v>76</v>
      </c>
      <c r="AY1735" s="231" t="s">
        <v>272</v>
      </c>
    </row>
    <row r="1736" spans="1:65" s="2" customFormat="1" ht="16.5" customHeight="1">
      <c r="A1736" s="34"/>
      <c r="B1736" s="35"/>
      <c r="C1736" s="232" t="s">
        <v>5796</v>
      </c>
      <c r="D1736" s="232" t="s">
        <v>394</v>
      </c>
      <c r="E1736" s="233" t="s">
        <v>10653</v>
      </c>
      <c r="F1736" s="234" t="s">
        <v>10654</v>
      </c>
      <c r="G1736" s="235" t="s">
        <v>5242</v>
      </c>
      <c r="H1736" s="236">
        <v>10</v>
      </c>
      <c r="I1736" s="237"/>
      <c r="J1736" s="238">
        <f>ROUND(I1736*H1736,2)</f>
        <v>0</v>
      </c>
      <c r="K1736" s="234" t="s">
        <v>1</v>
      </c>
      <c r="L1736" s="239"/>
      <c r="M1736" s="240" t="s">
        <v>1</v>
      </c>
      <c r="N1736" s="241" t="s">
        <v>41</v>
      </c>
      <c r="O1736" s="71"/>
      <c r="P1736" s="201">
        <f>O1736*H1736</f>
        <v>0</v>
      </c>
      <c r="Q1736" s="201">
        <v>0</v>
      </c>
      <c r="R1736" s="201">
        <f>Q1736*H1736</f>
        <v>0</v>
      </c>
      <c r="S1736" s="201">
        <v>0</v>
      </c>
      <c r="T1736" s="202">
        <f>S1736*H1736</f>
        <v>0</v>
      </c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R1736" s="203" t="s">
        <v>1541</v>
      </c>
      <c r="AT1736" s="203" t="s">
        <v>394</v>
      </c>
      <c r="AU1736" s="203" t="s">
        <v>84</v>
      </c>
      <c r="AY1736" s="17" t="s">
        <v>272</v>
      </c>
      <c r="BE1736" s="204">
        <f>IF(N1736="základní",J1736,0)</f>
        <v>0</v>
      </c>
      <c r="BF1736" s="204">
        <f>IF(N1736="snížená",J1736,0)</f>
        <v>0</v>
      </c>
      <c r="BG1736" s="204">
        <f>IF(N1736="zákl. přenesená",J1736,0)</f>
        <v>0</v>
      </c>
      <c r="BH1736" s="204">
        <f>IF(N1736="sníž. přenesená",J1736,0)</f>
        <v>0</v>
      </c>
      <c r="BI1736" s="204">
        <f>IF(N1736="nulová",J1736,0)</f>
        <v>0</v>
      </c>
      <c r="BJ1736" s="17" t="s">
        <v>16</v>
      </c>
      <c r="BK1736" s="204">
        <f>ROUND(I1736*H1736,2)</f>
        <v>0</v>
      </c>
      <c r="BL1736" s="17" t="s">
        <v>1541</v>
      </c>
      <c r="BM1736" s="203" t="s">
        <v>10655</v>
      </c>
    </row>
    <row r="1737" spans="1:65" s="14" customFormat="1" ht="11.25">
      <c r="B1737" s="221"/>
      <c r="C1737" s="222"/>
      <c r="D1737" s="212" t="s">
        <v>283</v>
      </c>
      <c r="E1737" s="223" t="s">
        <v>1</v>
      </c>
      <c r="F1737" s="224" t="s">
        <v>10345</v>
      </c>
      <c r="G1737" s="222"/>
      <c r="H1737" s="225">
        <v>10</v>
      </c>
      <c r="I1737" s="226"/>
      <c r="J1737" s="222"/>
      <c r="K1737" s="222"/>
      <c r="L1737" s="227"/>
      <c r="M1737" s="228"/>
      <c r="N1737" s="229"/>
      <c r="O1737" s="229"/>
      <c r="P1737" s="229"/>
      <c r="Q1737" s="229"/>
      <c r="R1737" s="229"/>
      <c r="S1737" s="229"/>
      <c r="T1737" s="230"/>
      <c r="AT1737" s="231" t="s">
        <v>283</v>
      </c>
      <c r="AU1737" s="231" t="s">
        <v>84</v>
      </c>
      <c r="AV1737" s="14" t="s">
        <v>84</v>
      </c>
      <c r="AW1737" s="14" t="s">
        <v>32</v>
      </c>
      <c r="AX1737" s="14" t="s">
        <v>76</v>
      </c>
      <c r="AY1737" s="231" t="s">
        <v>272</v>
      </c>
    </row>
    <row r="1738" spans="1:65" s="2" customFormat="1" ht="16.5" customHeight="1">
      <c r="A1738" s="34"/>
      <c r="B1738" s="35"/>
      <c r="C1738" s="232" t="s">
        <v>5806</v>
      </c>
      <c r="D1738" s="232" t="s">
        <v>394</v>
      </c>
      <c r="E1738" s="233" t="s">
        <v>10656</v>
      </c>
      <c r="F1738" s="234" t="s">
        <v>10657</v>
      </c>
      <c r="G1738" s="235" t="s">
        <v>5242</v>
      </c>
      <c r="H1738" s="236">
        <v>24</v>
      </c>
      <c r="I1738" s="237"/>
      <c r="J1738" s="238">
        <f>ROUND(I1738*H1738,2)</f>
        <v>0</v>
      </c>
      <c r="K1738" s="234" t="s">
        <v>1</v>
      </c>
      <c r="L1738" s="239"/>
      <c r="M1738" s="240" t="s">
        <v>1</v>
      </c>
      <c r="N1738" s="241" t="s">
        <v>41</v>
      </c>
      <c r="O1738" s="71"/>
      <c r="P1738" s="201">
        <f>O1738*H1738</f>
        <v>0</v>
      </c>
      <c r="Q1738" s="201">
        <v>0</v>
      </c>
      <c r="R1738" s="201">
        <f>Q1738*H1738</f>
        <v>0</v>
      </c>
      <c r="S1738" s="201">
        <v>0</v>
      </c>
      <c r="T1738" s="202">
        <f>S1738*H1738</f>
        <v>0</v>
      </c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R1738" s="203" t="s">
        <v>1541</v>
      </c>
      <c r="AT1738" s="203" t="s">
        <v>394</v>
      </c>
      <c r="AU1738" s="203" t="s">
        <v>84</v>
      </c>
      <c r="AY1738" s="17" t="s">
        <v>272</v>
      </c>
      <c r="BE1738" s="204">
        <f>IF(N1738="základní",J1738,0)</f>
        <v>0</v>
      </c>
      <c r="BF1738" s="204">
        <f>IF(N1738="snížená",J1738,0)</f>
        <v>0</v>
      </c>
      <c r="BG1738" s="204">
        <f>IF(N1738="zákl. přenesená",J1738,0)</f>
        <v>0</v>
      </c>
      <c r="BH1738" s="204">
        <f>IF(N1738="sníž. přenesená",J1738,0)</f>
        <v>0</v>
      </c>
      <c r="BI1738" s="204">
        <f>IF(N1738="nulová",J1738,0)</f>
        <v>0</v>
      </c>
      <c r="BJ1738" s="17" t="s">
        <v>16</v>
      </c>
      <c r="BK1738" s="204">
        <f>ROUND(I1738*H1738,2)</f>
        <v>0</v>
      </c>
      <c r="BL1738" s="17" t="s">
        <v>1541</v>
      </c>
      <c r="BM1738" s="203" t="s">
        <v>10658</v>
      </c>
    </row>
    <row r="1739" spans="1:65" s="14" customFormat="1" ht="11.25">
      <c r="B1739" s="221"/>
      <c r="C1739" s="222"/>
      <c r="D1739" s="212" t="s">
        <v>283</v>
      </c>
      <c r="E1739" s="223" t="s">
        <v>1</v>
      </c>
      <c r="F1739" s="224" t="s">
        <v>10625</v>
      </c>
      <c r="G1739" s="222"/>
      <c r="H1739" s="225">
        <v>24</v>
      </c>
      <c r="I1739" s="226"/>
      <c r="J1739" s="222"/>
      <c r="K1739" s="222"/>
      <c r="L1739" s="227"/>
      <c r="M1739" s="228"/>
      <c r="N1739" s="229"/>
      <c r="O1739" s="229"/>
      <c r="P1739" s="229"/>
      <c r="Q1739" s="229"/>
      <c r="R1739" s="229"/>
      <c r="S1739" s="229"/>
      <c r="T1739" s="230"/>
      <c r="AT1739" s="231" t="s">
        <v>283</v>
      </c>
      <c r="AU1739" s="231" t="s">
        <v>84</v>
      </c>
      <c r="AV1739" s="14" t="s">
        <v>84</v>
      </c>
      <c r="AW1739" s="14" t="s">
        <v>32</v>
      </c>
      <c r="AX1739" s="14" t="s">
        <v>76</v>
      </c>
      <c r="AY1739" s="231" t="s">
        <v>272</v>
      </c>
    </row>
    <row r="1740" spans="1:65" s="2" customFormat="1" ht="16.5" customHeight="1">
      <c r="A1740" s="34"/>
      <c r="B1740" s="35"/>
      <c r="C1740" s="232" t="s">
        <v>7334</v>
      </c>
      <c r="D1740" s="232" t="s">
        <v>394</v>
      </c>
      <c r="E1740" s="233" t="s">
        <v>10659</v>
      </c>
      <c r="F1740" s="234" t="s">
        <v>10660</v>
      </c>
      <c r="G1740" s="235" t="s">
        <v>5242</v>
      </c>
      <c r="H1740" s="236">
        <v>4</v>
      </c>
      <c r="I1740" s="237"/>
      <c r="J1740" s="238">
        <f>ROUND(I1740*H1740,2)</f>
        <v>0</v>
      </c>
      <c r="K1740" s="234" t="s">
        <v>1</v>
      </c>
      <c r="L1740" s="239"/>
      <c r="M1740" s="240" t="s">
        <v>1</v>
      </c>
      <c r="N1740" s="241" t="s">
        <v>41</v>
      </c>
      <c r="O1740" s="71"/>
      <c r="P1740" s="201">
        <f>O1740*H1740</f>
        <v>0</v>
      </c>
      <c r="Q1740" s="201">
        <v>0</v>
      </c>
      <c r="R1740" s="201">
        <f>Q1740*H1740</f>
        <v>0</v>
      </c>
      <c r="S1740" s="201">
        <v>0</v>
      </c>
      <c r="T1740" s="202">
        <f>S1740*H1740</f>
        <v>0</v>
      </c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R1740" s="203" t="s">
        <v>1541</v>
      </c>
      <c r="AT1740" s="203" t="s">
        <v>394</v>
      </c>
      <c r="AU1740" s="203" t="s">
        <v>84</v>
      </c>
      <c r="AY1740" s="17" t="s">
        <v>272</v>
      </c>
      <c r="BE1740" s="204">
        <f>IF(N1740="základní",J1740,0)</f>
        <v>0</v>
      </c>
      <c r="BF1740" s="204">
        <f>IF(N1740="snížená",J1740,0)</f>
        <v>0</v>
      </c>
      <c r="BG1740" s="204">
        <f>IF(N1740="zákl. přenesená",J1740,0)</f>
        <v>0</v>
      </c>
      <c r="BH1740" s="204">
        <f>IF(N1740="sníž. přenesená",J1740,0)</f>
        <v>0</v>
      </c>
      <c r="BI1740" s="204">
        <f>IF(N1740="nulová",J1740,0)</f>
        <v>0</v>
      </c>
      <c r="BJ1740" s="17" t="s">
        <v>16</v>
      </c>
      <c r="BK1740" s="204">
        <f>ROUND(I1740*H1740,2)</f>
        <v>0</v>
      </c>
      <c r="BL1740" s="17" t="s">
        <v>1541</v>
      </c>
      <c r="BM1740" s="203" t="s">
        <v>10661</v>
      </c>
    </row>
    <row r="1741" spans="1:65" s="14" customFormat="1" ht="11.25">
      <c r="B1741" s="221"/>
      <c r="C1741" s="222"/>
      <c r="D1741" s="212" t="s">
        <v>283</v>
      </c>
      <c r="E1741" s="223" t="s">
        <v>1</v>
      </c>
      <c r="F1741" s="224" t="s">
        <v>10014</v>
      </c>
      <c r="G1741" s="222"/>
      <c r="H1741" s="225">
        <v>4</v>
      </c>
      <c r="I1741" s="226"/>
      <c r="J1741" s="222"/>
      <c r="K1741" s="222"/>
      <c r="L1741" s="227"/>
      <c r="M1741" s="228"/>
      <c r="N1741" s="229"/>
      <c r="O1741" s="229"/>
      <c r="P1741" s="229"/>
      <c r="Q1741" s="229"/>
      <c r="R1741" s="229"/>
      <c r="S1741" s="229"/>
      <c r="T1741" s="230"/>
      <c r="AT1741" s="231" t="s">
        <v>283</v>
      </c>
      <c r="AU1741" s="231" t="s">
        <v>84</v>
      </c>
      <c r="AV1741" s="14" t="s">
        <v>84</v>
      </c>
      <c r="AW1741" s="14" t="s">
        <v>32</v>
      </c>
      <c r="AX1741" s="14" t="s">
        <v>76</v>
      </c>
      <c r="AY1741" s="231" t="s">
        <v>272</v>
      </c>
    </row>
    <row r="1742" spans="1:65" s="2" customFormat="1" ht="16.5" customHeight="1">
      <c r="A1742" s="34"/>
      <c r="B1742" s="35"/>
      <c r="C1742" s="232" t="s">
        <v>3099</v>
      </c>
      <c r="D1742" s="232" t="s">
        <v>394</v>
      </c>
      <c r="E1742" s="233" t="s">
        <v>10662</v>
      </c>
      <c r="F1742" s="234" t="s">
        <v>10663</v>
      </c>
      <c r="G1742" s="235" t="s">
        <v>5242</v>
      </c>
      <c r="H1742" s="236">
        <v>3</v>
      </c>
      <c r="I1742" s="237"/>
      <c r="J1742" s="238">
        <f>ROUND(I1742*H1742,2)</f>
        <v>0</v>
      </c>
      <c r="K1742" s="234" t="s">
        <v>1</v>
      </c>
      <c r="L1742" s="239"/>
      <c r="M1742" s="240" t="s">
        <v>1</v>
      </c>
      <c r="N1742" s="241" t="s">
        <v>41</v>
      </c>
      <c r="O1742" s="71"/>
      <c r="P1742" s="201">
        <f>O1742*H1742</f>
        <v>0</v>
      </c>
      <c r="Q1742" s="201">
        <v>0</v>
      </c>
      <c r="R1742" s="201">
        <f>Q1742*H1742</f>
        <v>0</v>
      </c>
      <c r="S1742" s="201">
        <v>0</v>
      </c>
      <c r="T1742" s="202">
        <f>S1742*H1742</f>
        <v>0</v>
      </c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R1742" s="203" t="s">
        <v>1541</v>
      </c>
      <c r="AT1742" s="203" t="s">
        <v>394</v>
      </c>
      <c r="AU1742" s="203" t="s">
        <v>84</v>
      </c>
      <c r="AY1742" s="17" t="s">
        <v>272</v>
      </c>
      <c r="BE1742" s="204">
        <f>IF(N1742="základní",J1742,0)</f>
        <v>0</v>
      </c>
      <c r="BF1742" s="204">
        <f>IF(N1742="snížená",J1742,0)</f>
        <v>0</v>
      </c>
      <c r="BG1742" s="204">
        <f>IF(N1742="zákl. přenesená",J1742,0)</f>
        <v>0</v>
      </c>
      <c r="BH1742" s="204">
        <f>IF(N1742="sníž. přenesená",J1742,0)</f>
        <v>0</v>
      </c>
      <c r="BI1742" s="204">
        <f>IF(N1742="nulová",J1742,0)</f>
        <v>0</v>
      </c>
      <c r="BJ1742" s="17" t="s">
        <v>16</v>
      </c>
      <c r="BK1742" s="204">
        <f>ROUND(I1742*H1742,2)</f>
        <v>0</v>
      </c>
      <c r="BL1742" s="17" t="s">
        <v>1541</v>
      </c>
      <c r="BM1742" s="203" t="s">
        <v>10664</v>
      </c>
    </row>
    <row r="1743" spans="1:65" s="14" customFormat="1" ht="11.25">
      <c r="B1743" s="221"/>
      <c r="C1743" s="222"/>
      <c r="D1743" s="212" t="s">
        <v>283</v>
      </c>
      <c r="E1743" s="223" t="s">
        <v>1</v>
      </c>
      <c r="F1743" s="224" t="s">
        <v>10665</v>
      </c>
      <c r="G1743" s="222"/>
      <c r="H1743" s="225">
        <v>3</v>
      </c>
      <c r="I1743" s="226"/>
      <c r="J1743" s="222"/>
      <c r="K1743" s="222"/>
      <c r="L1743" s="227"/>
      <c r="M1743" s="228"/>
      <c r="N1743" s="229"/>
      <c r="O1743" s="229"/>
      <c r="P1743" s="229"/>
      <c r="Q1743" s="229"/>
      <c r="R1743" s="229"/>
      <c r="S1743" s="229"/>
      <c r="T1743" s="230"/>
      <c r="AT1743" s="231" t="s">
        <v>283</v>
      </c>
      <c r="AU1743" s="231" t="s">
        <v>84</v>
      </c>
      <c r="AV1743" s="14" t="s">
        <v>84</v>
      </c>
      <c r="AW1743" s="14" t="s">
        <v>32</v>
      </c>
      <c r="AX1743" s="14" t="s">
        <v>76</v>
      </c>
      <c r="AY1743" s="231" t="s">
        <v>272</v>
      </c>
    </row>
    <row r="1744" spans="1:65" s="2" customFormat="1" ht="16.5" customHeight="1">
      <c r="A1744" s="34"/>
      <c r="B1744" s="35"/>
      <c r="C1744" s="232" t="s">
        <v>3265</v>
      </c>
      <c r="D1744" s="232" t="s">
        <v>394</v>
      </c>
      <c r="E1744" s="233" t="s">
        <v>10666</v>
      </c>
      <c r="F1744" s="234" t="s">
        <v>10667</v>
      </c>
      <c r="G1744" s="235" t="s">
        <v>5242</v>
      </c>
      <c r="H1744" s="236">
        <v>7</v>
      </c>
      <c r="I1744" s="237"/>
      <c r="J1744" s="238">
        <f>ROUND(I1744*H1744,2)</f>
        <v>0</v>
      </c>
      <c r="K1744" s="234" t="s">
        <v>1</v>
      </c>
      <c r="L1744" s="239"/>
      <c r="M1744" s="240" t="s">
        <v>1</v>
      </c>
      <c r="N1744" s="241" t="s">
        <v>41</v>
      </c>
      <c r="O1744" s="71"/>
      <c r="P1744" s="201">
        <f>O1744*H1744</f>
        <v>0</v>
      </c>
      <c r="Q1744" s="201">
        <v>0</v>
      </c>
      <c r="R1744" s="201">
        <f>Q1744*H1744</f>
        <v>0</v>
      </c>
      <c r="S1744" s="201">
        <v>0</v>
      </c>
      <c r="T1744" s="202">
        <f>S1744*H1744</f>
        <v>0</v>
      </c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R1744" s="203" t="s">
        <v>1541</v>
      </c>
      <c r="AT1744" s="203" t="s">
        <v>394</v>
      </c>
      <c r="AU1744" s="203" t="s">
        <v>84</v>
      </c>
      <c r="AY1744" s="17" t="s">
        <v>272</v>
      </c>
      <c r="BE1744" s="204">
        <f>IF(N1744="základní",J1744,0)</f>
        <v>0</v>
      </c>
      <c r="BF1744" s="204">
        <f>IF(N1744="snížená",J1744,0)</f>
        <v>0</v>
      </c>
      <c r="BG1744" s="204">
        <f>IF(N1744="zákl. přenesená",J1744,0)</f>
        <v>0</v>
      </c>
      <c r="BH1744" s="204">
        <f>IF(N1744="sníž. přenesená",J1744,0)</f>
        <v>0</v>
      </c>
      <c r="BI1744" s="204">
        <f>IF(N1744="nulová",J1744,0)</f>
        <v>0</v>
      </c>
      <c r="BJ1744" s="17" t="s">
        <v>16</v>
      </c>
      <c r="BK1744" s="204">
        <f>ROUND(I1744*H1744,2)</f>
        <v>0</v>
      </c>
      <c r="BL1744" s="17" t="s">
        <v>1541</v>
      </c>
      <c r="BM1744" s="203" t="s">
        <v>10668</v>
      </c>
    </row>
    <row r="1745" spans="1:65" s="14" customFormat="1" ht="11.25">
      <c r="B1745" s="221"/>
      <c r="C1745" s="222"/>
      <c r="D1745" s="212" t="s">
        <v>283</v>
      </c>
      <c r="E1745" s="223" t="s">
        <v>1</v>
      </c>
      <c r="F1745" s="224" t="s">
        <v>10555</v>
      </c>
      <c r="G1745" s="222"/>
      <c r="H1745" s="225">
        <v>7</v>
      </c>
      <c r="I1745" s="226"/>
      <c r="J1745" s="222"/>
      <c r="K1745" s="222"/>
      <c r="L1745" s="227"/>
      <c r="M1745" s="228"/>
      <c r="N1745" s="229"/>
      <c r="O1745" s="229"/>
      <c r="P1745" s="229"/>
      <c r="Q1745" s="229"/>
      <c r="R1745" s="229"/>
      <c r="S1745" s="229"/>
      <c r="T1745" s="230"/>
      <c r="AT1745" s="231" t="s">
        <v>283</v>
      </c>
      <c r="AU1745" s="231" t="s">
        <v>84</v>
      </c>
      <c r="AV1745" s="14" t="s">
        <v>84</v>
      </c>
      <c r="AW1745" s="14" t="s">
        <v>32</v>
      </c>
      <c r="AX1745" s="14" t="s">
        <v>76</v>
      </c>
      <c r="AY1745" s="231" t="s">
        <v>272</v>
      </c>
    </row>
    <row r="1746" spans="1:65" s="2" customFormat="1" ht="16.5" customHeight="1">
      <c r="A1746" s="34"/>
      <c r="B1746" s="35"/>
      <c r="C1746" s="232" t="s">
        <v>3431</v>
      </c>
      <c r="D1746" s="232" t="s">
        <v>394</v>
      </c>
      <c r="E1746" s="233" t="s">
        <v>10669</v>
      </c>
      <c r="F1746" s="234" t="s">
        <v>10670</v>
      </c>
      <c r="G1746" s="235" t="s">
        <v>5242</v>
      </c>
      <c r="H1746" s="236">
        <v>16</v>
      </c>
      <c r="I1746" s="237"/>
      <c r="J1746" s="238">
        <f>ROUND(I1746*H1746,2)</f>
        <v>0</v>
      </c>
      <c r="K1746" s="234" t="s">
        <v>1</v>
      </c>
      <c r="L1746" s="239"/>
      <c r="M1746" s="240" t="s">
        <v>1</v>
      </c>
      <c r="N1746" s="241" t="s">
        <v>41</v>
      </c>
      <c r="O1746" s="71"/>
      <c r="P1746" s="201">
        <f>O1746*H1746</f>
        <v>0</v>
      </c>
      <c r="Q1746" s="201">
        <v>0</v>
      </c>
      <c r="R1746" s="201">
        <f>Q1746*H1746</f>
        <v>0</v>
      </c>
      <c r="S1746" s="201">
        <v>0</v>
      </c>
      <c r="T1746" s="202">
        <f>S1746*H1746</f>
        <v>0</v>
      </c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R1746" s="203" t="s">
        <v>1541</v>
      </c>
      <c r="AT1746" s="203" t="s">
        <v>394</v>
      </c>
      <c r="AU1746" s="203" t="s">
        <v>84</v>
      </c>
      <c r="AY1746" s="17" t="s">
        <v>272</v>
      </c>
      <c r="BE1746" s="204">
        <f>IF(N1746="základní",J1746,0)</f>
        <v>0</v>
      </c>
      <c r="BF1746" s="204">
        <f>IF(N1746="snížená",J1746,0)</f>
        <v>0</v>
      </c>
      <c r="BG1746" s="204">
        <f>IF(N1746="zákl. přenesená",J1746,0)</f>
        <v>0</v>
      </c>
      <c r="BH1746" s="204">
        <f>IF(N1746="sníž. přenesená",J1746,0)</f>
        <v>0</v>
      </c>
      <c r="BI1746" s="204">
        <f>IF(N1746="nulová",J1746,0)</f>
        <v>0</v>
      </c>
      <c r="BJ1746" s="17" t="s">
        <v>16</v>
      </c>
      <c r="BK1746" s="204">
        <f>ROUND(I1746*H1746,2)</f>
        <v>0</v>
      </c>
      <c r="BL1746" s="17" t="s">
        <v>1541</v>
      </c>
      <c r="BM1746" s="203" t="s">
        <v>10671</v>
      </c>
    </row>
    <row r="1747" spans="1:65" s="14" customFormat="1" ht="11.25">
      <c r="B1747" s="221"/>
      <c r="C1747" s="222"/>
      <c r="D1747" s="212" t="s">
        <v>283</v>
      </c>
      <c r="E1747" s="223" t="s">
        <v>1</v>
      </c>
      <c r="F1747" s="224" t="s">
        <v>10324</v>
      </c>
      <c r="G1747" s="222"/>
      <c r="H1747" s="225">
        <v>16</v>
      </c>
      <c r="I1747" s="226"/>
      <c r="J1747" s="222"/>
      <c r="K1747" s="222"/>
      <c r="L1747" s="227"/>
      <c r="M1747" s="228"/>
      <c r="N1747" s="229"/>
      <c r="O1747" s="229"/>
      <c r="P1747" s="229"/>
      <c r="Q1747" s="229"/>
      <c r="R1747" s="229"/>
      <c r="S1747" s="229"/>
      <c r="T1747" s="230"/>
      <c r="AT1747" s="231" t="s">
        <v>283</v>
      </c>
      <c r="AU1747" s="231" t="s">
        <v>84</v>
      </c>
      <c r="AV1747" s="14" t="s">
        <v>84</v>
      </c>
      <c r="AW1747" s="14" t="s">
        <v>32</v>
      </c>
      <c r="AX1747" s="14" t="s">
        <v>76</v>
      </c>
      <c r="AY1747" s="231" t="s">
        <v>272</v>
      </c>
    </row>
    <row r="1748" spans="1:65" s="2" customFormat="1" ht="16.5" customHeight="1">
      <c r="A1748" s="34"/>
      <c r="B1748" s="35"/>
      <c r="C1748" s="232" t="s">
        <v>3687</v>
      </c>
      <c r="D1748" s="232" t="s">
        <v>394</v>
      </c>
      <c r="E1748" s="233" t="s">
        <v>10672</v>
      </c>
      <c r="F1748" s="234" t="s">
        <v>10673</v>
      </c>
      <c r="G1748" s="235" t="s">
        <v>5242</v>
      </c>
      <c r="H1748" s="236">
        <v>4</v>
      </c>
      <c r="I1748" s="237"/>
      <c r="J1748" s="238">
        <f>ROUND(I1748*H1748,2)</f>
        <v>0</v>
      </c>
      <c r="K1748" s="234" t="s">
        <v>1</v>
      </c>
      <c r="L1748" s="239"/>
      <c r="M1748" s="240" t="s">
        <v>1</v>
      </c>
      <c r="N1748" s="241" t="s">
        <v>41</v>
      </c>
      <c r="O1748" s="71"/>
      <c r="P1748" s="201">
        <f>O1748*H1748</f>
        <v>0</v>
      </c>
      <c r="Q1748" s="201">
        <v>0</v>
      </c>
      <c r="R1748" s="201">
        <f>Q1748*H1748</f>
        <v>0</v>
      </c>
      <c r="S1748" s="201">
        <v>0</v>
      </c>
      <c r="T1748" s="202">
        <f>S1748*H1748</f>
        <v>0</v>
      </c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R1748" s="203" t="s">
        <v>1541</v>
      </c>
      <c r="AT1748" s="203" t="s">
        <v>394</v>
      </c>
      <c r="AU1748" s="203" t="s">
        <v>84</v>
      </c>
      <c r="AY1748" s="17" t="s">
        <v>272</v>
      </c>
      <c r="BE1748" s="204">
        <f>IF(N1748="základní",J1748,0)</f>
        <v>0</v>
      </c>
      <c r="BF1748" s="204">
        <f>IF(N1748="snížená",J1748,0)</f>
        <v>0</v>
      </c>
      <c r="BG1748" s="204">
        <f>IF(N1748="zákl. přenesená",J1748,0)</f>
        <v>0</v>
      </c>
      <c r="BH1748" s="204">
        <f>IF(N1748="sníž. přenesená",J1748,0)</f>
        <v>0</v>
      </c>
      <c r="BI1748" s="204">
        <f>IF(N1748="nulová",J1748,0)</f>
        <v>0</v>
      </c>
      <c r="BJ1748" s="17" t="s">
        <v>16</v>
      </c>
      <c r="BK1748" s="204">
        <f>ROUND(I1748*H1748,2)</f>
        <v>0</v>
      </c>
      <c r="BL1748" s="17" t="s">
        <v>1541</v>
      </c>
      <c r="BM1748" s="203" t="s">
        <v>10674</v>
      </c>
    </row>
    <row r="1749" spans="1:65" s="14" customFormat="1" ht="11.25">
      <c r="B1749" s="221"/>
      <c r="C1749" s="222"/>
      <c r="D1749" s="212" t="s">
        <v>283</v>
      </c>
      <c r="E1749" s="223" t="s">
        <v>1</v>
      </c>
      <c r="F1749" s="224" t="s">
        <v>10014</v>
      </c>
      <c r="G1749" s="222"/>
      <c r="H1749" s="225">
        <v>4</v>
      </c>
      <c r="I1749" s="226"/>
      <c r="J1749" s="222"/>
      <c r="K1749" s="222"/>
      <c r="L1749" s="227"/>
      <c r="M1749" s="228"/>
      <c r="N1749" s="229"/>
      <c r="O1749" s="229"/>
      <c r="P1749" s="229"/>
      <c r="Q1749" s="229"/>
      <c r="R1749" s="229"/>
      <c r="S1749" s="229"/>
      <c r="T1749" s="230"/>
      <c r="AT1749" s="231" t="s">
        <v>283</v>
      </c>
      <c r="AU1749" s="231" t="s">
        <v>84</v>
      </c>
      <c r="AV1749" s="14" t="s">
        <v>84</v>
      </c>
      <c r="AW1749" s="14" t="s">
        <v>32</v>
      </c>
      <c r="AX1749" s="14" t="s">
        <v>76</v>
      </c>
      <c r="AY1749" s="231" t="s">
        <v>272</v>
      </c>
    </row>
    <row r="1750" spans="1:65" s="2" customFormat="1" ht="24.2" customHeight="1">
      <c r="A1750" s="34"/>
      <c r="B1750" s="35"/>
      <c r="C1750" s="192" t="s">
        <v>5909</v>
      </c>
      <c r="D1750" s="192" t="s">
        <v>274</v>
      </c>
      <c r="E1750" s="193" t="s">
        <v>10596</v>
      </c>
      <c r="F1750" s="194" t="s">
        <v>10597</v>
      </c>
      <c r="G1750" s="195" t="s">
        <v>952</v>
      </c>
      <c r="H1750" s="196">
        <v>14</v>
      </c>
      <c r="I1750" s="197"/>
      <c r="J1750" s="198">
        <f>ROUND(I1750*H1750,2)</f>
        <v>0</v>
      </c>
      <c r="K1750" s="194" t="s">
        <v>1</v>
      </c>
      <c r="L1750" s="39"/>
      <c r="M1750" s="199" t="s">
        <v>1</v>
      </c>
      <c r="N1750" s="200" t="s">
        <v>41</v>
      </c>
      <c r="O1750" s="71"/>
      <c r="P1750" s="201">
        <f>O1750*H1750</f>
        <v>0</v>
      </c>
      <c r="Q1750" s="201">
        <v>0</v>
      </c>
      <c r="R1750" s="201">
        <f>Q1750*H1750</f>
        <v>0</v>
      </c>
      <c r="S1750" s="201">
        <v>0</v>
      </c>
      <c r="T1750" s="202">
        <f>S1750*H1750</f>
        <v>0</v>
      </c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R1750" s="203" t="s">
        <v>358</v>
      </c>
      <c r="AT1750" s="203" t="s">
        <v>274</v>
      </c>
      <c r="AU1750" s="203" t="s">
        <v>84</v>
      </c>
      <c r="AY1750" s="17" t="s">
        <v>272</v>
      </c>
      <c r="BE1750" s="204">
        <f>IF(N1750="základní",J1750,0)</f>
        <v>0</v>
      </c>
      <c r="BF1750" s="204">
        <f>IF(N1750="snížená",J1750,0)</f>
        <v>0</v>
      </c>
      <c r="BG1750" s="204">
        <f>IF(N1750="zákl. přenesená",J1750,0)</f>
        <v>0</v>
      </c>
      <c r="BH1750" s="204">
        <f>IF(N1750="sníž. přenesená",J1750,0)</f>
        <v>0</v>
      </c>
      <c r="BI1750" s="204">
        <f>IF(N1750="nulová",J1750,0)</f>
        <v>0</v>
      </c>
      <c r="BJ1750" s="17" t="s">
        <v>16</v>
      </c>
      <c r="BK1750" s="204">
        <f>ROUND(I1750*H1750,2)</f>
        <v>0</v>
      </c>
      <c r="BL1750" s="17" t="s">
        <v>358</v>
      </c>
      <c r="BM1750" s="203" t="s">
        <v>10675</v>
      </c>
    </row>
    <row r="1751" spans="1:65" s="2" customFormat="1" ht="16.5" customHeight="1">
      <c r="A1751" s="34"/>
      <c r="B1751" s="35"/>
      <c r="C1751" s="232" t="s">
        <v>337</v>
      </c>
      <c r="D1751" s="232" t="s">
        <v>394</v>
      </c>
      <c r="E1751" s="233" t="s">
        <v>10676</v>
      </c>
      <c r="F1751" s="234" t="s">
        <v>10677</v>
      </c>
      <c r="G1751" s="235" t="s">
        <v>5242</v>
      </c>
      <c r="H1751" s="236">
        <v>11</v>
      </c>
      <c r="I1751" s="237"/>
      <c r="J1751" s="238">
        <f>ROUND(I1751*H1751,2)</f>
        <v>0</v>
      </c>
      <c r="K1751" s="234" t="s">
        <v>1</v>
      </c>
      <c r="L1751" s="239"/>
      <c r="M1751" s="240" t="s">
        <v>1</v>
      </c>
      <c r="N1751" s="241" t="s">
        <v>41</v>
      </c>
      <c r="O1751" s="71"/>
      <c r="P1751" s="201">
        <f>O1751*H1751</f>
        <v>0</v>
      </c>
      <c r="Q1751" s="201">
        <v>0</v>
      </c>
      <c r="R1751" s="201">
        <f>Q1751*H1751</f>
        <v>0</v>
      </c>
      <c r="S1751" s="201">
        <v>0</v>
      </c>
      <c r="T1751" s="202">
        <f>S1751*H1751</f>
        <v>0</v>
      </c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R1751" s="203" t="s">
        <v>1541</v>
      </c>
      <c r="AT1751" s="203" t="s">
        <v>394</v>
      </c>
      <c r="AU1751" s="203" t="s">
        <v>84</v>
      </c>
      <c r="AY1751" s="17" t="s">
        <v>272</v>
      </c>
      <c r="BE1751" s="204">
        <f>IF(N1751="základní",J1751,0)</f>
        <v>0</v>
      </c>
      <c r="BF1751" s="204">
        <f>IF(N1751="snížená",J1751,0)</f>
        <v>0</v>
      </c>
      <c r="BG1751" s="204">
        <f>IF(N1751="zákl. přenesená",J1751,0)</f>
        <v>0</v>
      </c>
      <c r="BH1751" s="204">
        <f>IF(N1751="sníž. přenesená",J1751,0)</f>
        <v>0</v>
      </c>
      <c r="BI1751" s="204">
        <f>IF(N1751="nulová",J1751,0)</f>
        <v>0</v>
      </c>
      <c r="BJ1751" s="17" t="s">
        <v>16</v>
      </c>
      <c r="BK1751" s="204">
        <f>ROUND(I1751*H1751,2)</f>
        <v>0</v>
      </c>
      <c r="BL1751" s="17" t="s">
        <v>1541</v>
      </c>
      <c r="BM1751" s="203" t="s">
        <v>10678</v>
      </c>
    </row>
    <row r="1752" spans="1:65" s="14" customFormat="1" ht="11.25">
      <c r="B1752" s="221"/>
      <c r="C1752" s="222"/>
      <c r="D1752" s="212" t="s">
        <v>283</v>
      </c>
      <c r="E1752" s="223" t="s">
        <v>1</v>
      </c>
      <c r="F1752" s="224" t="s">
        <v>10577</v>
      </c>
      <c r="G1752" s="222"/>
      <c r="H1752" s="225">
        <v>11</v>
      </c>
      <c r="I1752" s="226"/>
      <c r="J1752" s="222"/>
      <c r="K1752" s="222"/>
      <c r="L1752" s="227"/>
      <c r="M1752" s="228"/>
      <c r="N1752" s="229"/>
      <c r="O1752" s="229"/>
      <c r="P1752" s="229"/>
      <c r="Q1752" s="229"/>
      <c r="R1752" s="229"/>
      <c r="S1752" s="229"/>
      <c r="T1752" s="230"/>
      <c r="AT1752" s="231" t="s">
        <v>283</v>
      </c>
      <c r="AU1752" s="231" t="s">
        <v>84</v>
      </c>
      <c r="AV1752" s="14" t="s">
        <v>84</v>
      </c>
      <c r="AW1752" s="14" t="s">
        <v>32</v>
      </c>
      <c r="AX1752" s="14" t="s">
        <v>76</v>
      </c>
      <c r="AY1752" s="231" t="s">
        <v>272</v>
      </c>
    </row>
    <row r="1753" spans="1:65" s="2" customFormat="1" ht="16.5" customHeight="1">
      <c r="A1753" s="34"/>
      <c r="B1753" s="35"/>
      <c r="C1753" s="232" t="s">
        <v>3926</v>
      </c>
      <c r="D1753" s="232" t="s">
        <v>394</v>
      </c>
      <c r="E1753" s="233" t="s">
        <v>10679</v>
      </c>
      <c r="F1753" s="234" t="s">
        <v>10680</v>
      </c>
      <c r="G1753" s="235" t="s">
        <v>5242</v>
      </c>
      <c r="H1753" s="236">
        <v>3</v>
      </c>
      <c r="I1753" s="237"/>
      <c r="J1753" s="238">
        <f>ROUND(I1753*H1753,2)</f>
        <v>0</v>
      </c>
      <c r="K1753" s="234" t="s">
        <v>1</v>
      </c>
      <c r="L1753" s="239"/>
      <c r="M1753" s="240" t="s">
        <v>1</v>
      </c>
      <c r="N1753" s="241" t="s">
        <v>41</v>
      </c>
      <c r="O1753" s="71"/>
      <c r="P1753" s="201">
        <f>O1753*H1753</f>
        <v>0</v>
      </c>
      <c r="Q1753" s="201">
        <v>0</v>
      </c>
      <c r="R1753" s="201">
        <f>Q1753*H1753</f>
        <v>0</v>
      </c>
      <c r="S1753" s="201">
        <v>0</v>
      </c>
      <c r="T1753" s="202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203" t="s">
        <v>1541</v>
      </c>
      <c r="AT1753" s="203" t="s">
        <v>394</v>
      </c>
      <c r="AU1753" s="203" t="s">
        <v>84</v>
      </c>
      <c r="AY1753" s="17" t="s">
        <v>272</v>
      </c>
      <c r="BE1753" s="204">
        <f>IF(N1753="základní",J1753,0)</f>
        <v>0</v>
      </c>
      <c r="BF1753" s="204">
        <f>IF(N1753="snížená",J1753,0)</f>
        <v>0</v>
      </c>
      <c r="BG1753" s="204">
        <f>IF(N1753="zákl. přenesená",J1753,0)</f>
        <v>0</v>
      </c>
      <c r="BH1753" s="204">
        <f>IF(N1753="sníž. přenesená",J1753,0)</f>
        <v>0</v>
      </c>
      <c r="BI1753" s="204">
        <f>IF(N1753="nulová",J1753,0)</f>
        <v>0</v>
      </c>
      <c r="BJ1753" s="17" t="s">
        <v>16</v>
      </c>
      <c r="BK1753" s="204">
        <f>ROUND(I1753*H1753,2)</f>
        <v>0</v>
      </c>
      <c r="BL1753" s="17" t="s">
        <v>1541</v>
      </c>
      <c r="BM1753" s="203" t="s">
        <v>10681</v>
      </c>
    </row>
    <row r="1754" spans="1:65" s="14" customFormat="1" ht="11.25">
      <c r="B1754" s="221"/>
      <c r="C1754" s="222"/>
      <c r="D1754" s="212" t="s">
        <v>283</v>
      </c>
      <c r="E1754" s="223" t="s">
        <v>1</v>
      </c>
      <c r="F1754" s="224" t="s">
        <v>10665</v>
      </c>
      <c r="G1754" s="222"/>
      <c r="H1754" s="225">
        <v>3</v>
      </c>
      <c r="I1754" s="226"/>
      <c r="J1754" s="222"/>
      <c r="K1754" s="222"/>
      <c r="L1754" s="227"/>
      <c r="M1754" s="228"/>
      <c r="N1754" s="229"/>
      <c r="O1754" s="229"/>
      <c r="P1754" s="229"/>
      <c r="Q1754" s="229"/>
      <c r="R1754" s="229"/>
      <c r="S1754" s="229"/>
      <c r="T1754" s="230"/>
      <c r="AT1754" s="231" t="s">
        <v>283</v>
      </c>
      <c r="AU1754" s="231" t="s">
        <v>84</v>
      </c>
      <c r="AV1754" s="14" t="s">
        <v>84</v>
      </c>
      <c r="AW1754" s="14" t="s">
        <v>32</v>
      </c>
      <c r="AX1754" s="14" t="s">
        <v>76</v>
      </c>
      <c r="AY1754" s="231" t="s">
        <v>272</v>
      </c>
    </row>
    <row r="1755" spans="1:65" s="2" customFormat="1" ht="33" customHeight="1">
      <c r="A1755" s="34"/>
      <c r="B1755" s="35"/>
      <c r="C1755" s="192" t="s">
        <v>3936</v>
      </c>
      <c r="D1755" s="192" t="s">
        <v>274</v>
      </c>
      <c r="E1755" s="193" t="s">
        <v>10629</v>
      </c>
      <c r="F1755" s="194" t="s">
        <v>10630</v>
      </c>
      <c r="G1755" s="195" t="s">
        <v>952</v>
      </c>
      <c r="H1755" s="196">
        <v>14</v>
      </c>
      <c r="I1755" s="197"/>
      <c r="J1755" s="198">
        <f>ROUND(I1755*H1755,2)</f>
        <v>0</v>
      </c>
      <c r="K1755" s="194" t="s">
        <v>278</v>
      </c>
      <c r="L1755" s="39"/>
      <c r="M1755" s="199" t="s">
        <v>1</v>
      </c>
      <c r="N1755" s="200" t="s">
        <v>41</v>
      </c>
      <c r="O1755" s="71"/>
      <c r="P1755" s="201">
        <f>O1755*H1755</f>
        <v>0</v>
      </c>
      <c r="Q1755" s="201">
        <v>0</v>
      </c>
      <c r="R1755" s="201">
        <f>Q1755*H1755</f>
        <v>0</v>
      </c>
      <c r="S1755" s="201">
        <v>0</v>
      </c>
      <c r="T1755" s="202">
        <f>S1755*H1755</f>
        <v>0</v>
      </c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R1755" s="203" t="s">
        <v>358</v>
      </c>
      <c r="AT1755" s="203" t="s">
        <v>274</v>
      </c>
      <c r="AU1755" s="203" t="s">
        <v>84</v>
      </c>
      <c r="AY1755" s="17" t="s">
        <v>272</v>
      </c>
      <c r="BE1755" s="204">
        <f>IF(N1755="základní",J1755,0)</f>
        <v>0</v>
      </c>
      <c r="BF1755" s="204">
        <f>IF(N1755="snížená",J1755,0)</f>
        <v>0</v>
      </c>
      <c r="BG1755" s="204">
        <f>IF(N1755="zákl. přenesená",J1755,0)</f>
        <v>0</v>
      </c>
      <c r="BH1755" s="204">
        <f>IF(N1755="sníž. přenesená",J1755,0)</f>
        <v>0</v>
      </c>
      <c r="BI1755" s="204">
        <f>IF(N1755="nulová",J1755,0)</f>
        <v>0</v>
      </c>
      <c r="BJ1755" s="17" t="s">
        <v>16</v>
      </c>
      <c r="BK1755" s="204">
        <f>ROUND(I1755*H1755,2)</f>
        <v>0</v>
      </c>
      <c r="BL1755" s="17" t="s">
        <v>358</v>
      </c>
      <c r="BM1755" s="203" t="s">
        <v>10682</v>
      </c>
    </row>
    <row r="1756" spans="1:65" s="2" customFormat="1" ht="11.25">
      <c r="A1756" s="34"/>
      <c r="B1756" s="35"/>
      <c r="C1756" s="36"/>
      <c r="D1756" s="205" t="s">
        <v>281</v>
      </c>
      <c r="E1756" s="36"/>
      <c r="F1756" s="206" t="s">
        <v>10632</v>
      </c>
      <c r="G1756" s="36"/>
      <c r="H1756" s="36"/>
      <c r="I1756" s="207"/>
      <c r="J1756" s="36"/>
      <c r="K1756" s="36"/>
      <c r="L1756" s="39"/>
      <c r="M1756" s="208"/>
      <c r="N1756" s="209"/>
      <c r="O1756" s="71"/>
      <c r="P1756" s="71"/>
      <c r="Q1756" s="71"/>
      <c r="R1756" s="71"/>
      <c r="S1756" s="71"/>
      <c r="T1756" s="72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T1756" s="17" t="s">
        <v>281</v>
      </c>
      <c r="AU1756" s="17" t="s">
        <v>84</v>
      </c>
    </row>
    <row r="1757" spans="1:65" s="2" customFormat="1" ht="16.5" customHeight="1">
      <c r="A1757" s="34"/>
      <c r="B1757" s="35"/>
      <c r="C1757" s="232" t="s">
        <v>5502</v>
      </c>
      <c r="D1757" s="232" t="s">
        <v>394</v>
      </c>
      <c r="E1757" s="233" t="s">
        <v>10683</v>
      </c>
      <c r="F1757" s="234" t="s">
        <v>10684</v>
      </c>
      <c r="G1757" s="235" t="s">
        <v>5242</v>
      </c>
      <c r="H1757" s="236">
        <v>14</v>
      </c>
      <c r="I1757" s="237"/>
      <c r="J1757" s="238">
        <f>ROUND(I1757*H1757,2)</f>
        <v>0</v>
      </c>
      <c r="K1757" s="234" t="s">
        <v>1</v>
      </c>
      <c r="L1757" s="239"/>
      <c r="M1757" s="240" t="s">
        <v>1</v>
      </c>
      <c r="N1757" s="241" t="s">
        <v>41</v>
      </c>
      <c r="O1757" s="71"/>
      <c r="P1757" s="201">
        <f>O1757*H1757</f>
        <v>0</v>
      </c>
      <c r="Q1757" s="201">
        <v>0</v>
      </c>
      <c r="R1757" s="201">
        <f>Q1757*H1757</f>
        <v>0</v>
      </c>
      <c r="S1757" s="201">
        <v>0</v>
      </c>
      <c r="T1757" s="202">
        <f>S1757*H1757</f>
        <v>0</v>
      </c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  <c r="AR1757" s="203" t="s">
        <v>1541</v>
      </c>
      <c r="AT1757" s="203" t="s">
        <v>394</v>
      </c>
      <c r="AU1757" s="203" t="s">
        <v>84</v>
      </c>
      <c r="AY1757" s="17" t="s">
        <v>272</v>
      </c>
      <c r="BE1757" s="204">
        <f>IF(N1757="základní",J1757,0)</f>
        <v>0</v>
      </c>
      <c r="BF1757" s="204">
        <f>IF(N1757="snížená",J1757,0)</f>
        <v>0</v>
      </c>
      <c r="BG1757" s="204">
        <f>IF(N1757="zákl. přenesená",J1757,0)</f>
        <v>0</v>
      </c>
      <c r="BH1757" s="204">
        <f>IF(N1757="sníž. přenesená",J1757,0)</f>
        <v>0</v>
      </c>
      <c r="BI1757" s="204">
        <f>IF(N1757="nulová",J1757,0)</f>
        <v>0</v>
      </c>
      <c r="BJ1757" s="17" t="s">
        <v>16</v>
      </c>
      <c r="BK1757" s="204">
        <f>ROUND(I1757*H1757,2)</f>
        <v>0</v>
      </c>
      <c r="BL1757" s="17" t="s">
        <v>1541</v>
      </c>
      <c r="BM1757" s="203" t="s">
        <v>10685</v>
      </c>
    </row>
    <row r="1758" spans="1:65" s="14" customFormat="1" ht="11.25">
      <c r="B1758" s="221"/>
      <c r="C1758" s="222"/>
      <c r="D1758" s="212" t="s">
        <v>283</v>
      </c>
      <c r="E1758" s="223" t="s">
        <v>1</v>
      </c>
      <c r="F1758" s="224" t="s">
        <v>10686</v>
      </c>
      <c r="G1758" s="222"/>
      <c r="H1758" s="225">
        <v>14</v>
      </c>
      <c r="I1758" s="226"/>
      <c r="J1758" s="222"/>
      <c r="K1758" s="222"/>
      <c r="L1758" s="227"/>
      <c r="M1758" s="228"/>
      <c r="N1758" s="229"/>
      <c r="O1758" s="229"/>
      <c r="P1758" s="229"/>
      <c r="Q1758" s="229"/>
      <c r="R1758" s="229"/>
      <c r="S1758" s="229"/>
      <c r="T1758" s="230"/>
      <c r="AT1758" s="231" t="s">
        <v>283</v>
      </c>
      <c r="AU1758" s="231" t="s">
        <v>84</v>
      </c>
      <c r="AV1758" s="14" t="s">
        <v>84</v>
      </c>
      <c r="AW1758" s="14" t="s">
        <v>32</v>
      </c>
      <c r="AX1758" s="14" t="s">
        <v>76</v>
      </c>
      <c r="AY1758" s="231" t="s">
        <v>272</v>
      </c>
    </row>
    <row r="1759" spans="1:65" s="2" customFormat="1" ht="24.2" customHeight="1">
      <c r="A1759" s="34"/>
      <c r="B1759" s="35"/>
      <c r="C1759" s="192" t="s">
        <v>5511</v>
      </c>
      <c r="D1759" s="192" t="s">
        <v>274</v>
      </c>
      <c r="E1759" s="193" t="s">
        <v>10687</v>
      </c>
      <c r="F1759" s="194" t="s">
        <v>10688</v>
      </c>
      <c r="G1759" s="195" t="s">
        <v>952</v>
      </c>
      <c r="H1759" s="196">
        <v>2</v>
      </c>
      <c r="I1759" s="197"/>
      <c r="J1759" s="198">
        <f>ROUND(I1759*H1759,2)</f>
        <v>0</v>
      </c>
      <c r="K1759" s="194" t="s">
        <v>1</v>
      </c>
      <c r="L1759" s="39"/>
      <c r="M1759" s="199" t="s">
        <v>1</v>
      </c>
      <c r="N1759" s="200" t="s">
        <v>41</v>
      </c>
      <c r="O1759" s="71"/>
      <c r="P1759" s="201">
        <f>O1759*H1759</f>
        <v>0</v>
      </c>
      <c r="Q1759" s="201">
        <v>0</v>
      </c>
      <c r="R1759" s="201">
        <f>Q1759*H1759</f>
        <v>0</v>
      </c>
      <c r="S1759" s="201">
        <v>0</v>
      </c>
      <c r="T1759" s="202">
        <f>S1759*H1759</f>
        <v>0</v>
      </c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R1759" s="203" t="s">
        <v>358</v>
      </c>
      <c r="AT1759" s="203" t="s">
        <v>274</v>
      </c>
      <c r="AU1759" s="203" t="s">
        <v>84</v>
      </c>
      <c r="AY1759" s="17" t="s">
        <v>272</v>
      </c>
      <c r="BE1759" s="204">
        <f>IF(N1759="základní",J1759,0)</f>
        <v>0</v>
      </c>
      <c r="BF1759" s="204">
        <f>IF(N1759="snížená",J1759,0)</f>
        <v>0</v>
      </c>
      <c r="BG1759" s="204">
        <f>IF(N1759="zákl. přenesená",J1759,0)</f>
        <v>0</v>
      </c>
      <c r="BH1759" s="204">
        <f>IF(N1759="sníž. přenesená",J1759,0)</f>
        <v>0</v>
      </c>
      <c r="BI1759" s="204">
        <f>IF(N1759="nulová",J1759,0)</f>
        <v>0</v>
      </c>
      <c r="BJ1759" s="17" t="s">
        <v>16</v>
      </c>
      <c r="BK1759" s="204">
        <f>ROUND(I1759*H1759,2)</f>
        <v>0</v>
      </c>
      <c r="BL1759" s="17" t="s">
        <v>358</v>
      </c>
      <c r="BM1759" s="203" t="s">
        <v>10689</v>
      </c>
    </row>
    <row r="1760" spans="1:65" s="2" customFormat="1" ht="16.5" customHeight="1">
      <c r="A1760" s="34"/>
      <c r="B1760" s="35"/>
      <c r="C1760" s="232" t="s">
        <v>5507</v>
      </c>
      <c r="D1760" s="232" t="s">
        <v>394</v>
      </c>
      <c r="E1760" s="233" t="s">
        <v>10690</v>
      </c>
      <c r="F1760" s="234" t="s">
        <v>10691</v>
      </c>
      <c r="G1760" s="235" t="s">
        <v>5242</v>
      </c>
      <c r="H1760" s="236">
        <v>2</v>
      </c>
      <c r="I1760" s="237"/>
      <c r="J1760" s="238">
        <f>ROUND(I1760*H1760,2)</f>
        <v>0</v>
      </c>
      <c r="K1760" s="234" t="s">
        <v>1</v>
      </c>
      <c r="L1760" s="239"/>
      <c r="M1760" s="240" t="s">
        <v>1</v>
      </c>
      <c r="N1760" s="241" t="s">
        <v>41</v>
      </c>
      <c r="O1760" s="71"/>
      <c r="P1760" s="201">
        <f>O1760*H1760</f>
        <v>0</v>
      </c>
      <c r="Q1760" s="201">
        <v>0</v>
      </c>
      <c r="R1760" s="201">
        <f>Q1760*H1760</f>
        <v>0</v>
      </c>
      <c r="S1760" s="201">
        <v>0</v>
      </c>
      <c r="T1760" s="202">
        <f>S1760*H1760</f>
        <v>0</v>
      </c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R1760" s="203" t="s">
        <v>1541</v>
      </c>
      <c r="AT1760" s="203" t="s">
        <v>394</v>
      </c>
      <c r="AU1760" s="203" t="s">
        <v>84</v>
      </c>
      <c r="AY1760" s="17" t="s">
        <v>272</v>
      </c>
      <c r="BE1760" s="204">
        <f>IF(N1760="základní",J1760,0)</f>
        <v>0</v>
      </c>
      <c r="BF1760" s="204">
        <f>IF(N1760="snížená",J1760,0)</f>
        <v>0</v>
      </c>
      <c r="BG1760" s="204">
        <f>IF(N1760="zákl. přenesená",J1760,0)</f>
        <v>0</v>
      </c>
      <c r="BH1760" s="204">
        <f>IF(N1760="sníž. přenesená",J1760,0)</f>
        <v>0</v>
      </c>
      <c r="BI1760" s="204">
        <f>IF(N1760="nulová",J1760,0)</f>
        <v>0</v>
      </c>
      <c r="BJ1760" s="17" t="s">
        <v>16</v>
      </c>
      <c r="BK1760" s="204">
        <f>ROUND(I1760*H1760,2)</f>
        <v>0</v>
      </c>
      <c r="BL1760" s="17" t="s">
        <v>1541</v>
      </c>
      <c r="BM1760" s="203" t="s">
        <v>10692</v>
      </c>
    </row>
    <row r="1761" spans="1:65" s="14" customFormat="1" ht="11.25">
      <c r="B1761" s="221"/>
      <c r="C1761" s="222"/>
      <c r="D1761" s="212" t="s">
        <v>283</v>
      </c>
      <c r="E1761" s="223" t="s">
        <v>1</v>
      </c>
      <c r="F1761" s="224" t="s">
        <v>10010</v>
      </c>
      <c r="G1761" s="222"/>
      <c r="H1761" s="225">
        <v>2</v>
      </c>
      <c r="I1761" s="226"/>
      <c r="J1761" s="222"/>
      <c r="K1761" s="222"/>
      <c r="L1761" s="227"/>
      <c r="M1761" s="228"/>
      <c r="N1761" s="229"/>
      <c r="O1761" s="229"/>
      <c r="P1761" s="229"/>
      <c r="Q1761" s="229"/>
      <c r="R1761" s="229"/>
      <c r="S1761" s="229"/>
      <c r="T1761" s="230"/>
      <c r="AT1761" s="231" t="s">
        <v>283</v>
      </c>
      <c r="AU1761" s="231" t="s">
        <v>84</v>
      </c>
      <c r="AV1761" s="14" t="s">
        <v>84</v>
      </c>
      <c r="AW1761" s="14" t="s">
        <v>32</v>
      </c>
      <c r="AX1761" s="14" t="s">
        <v>76</v>
      </c>
      <c r="AY1761" s="231" t="s">
        <v>272</v>
      </c>
    </row>
    <row r="1762" spans="1:65" s="2" customFormat="1" ht="24.2" customHeight="1">
      <c r="A1762" s="34"/>
      <c r="B1762" s="35"/>
      <c r="C1762" s="192" t="s">
        <v>5613</v>
      </c>
      <c r="D1762" s="192" t="s">
        <v>274</v>
      </c>
      <c r="E1762" s="193" t="s">
        <v>10693</v>
      </c>
      <c r="F1762" s="194" t="s">
        <v>10694</v>
      </c>
      <c r="G1762" s="195" t="s">
        <v>185</v>
      </c>
      <c r="H1762" s="196">
        <v>60</v>
      </c>
      <c r="I1762" s="197"/>
      <c r="J1762" s="198">
        <f>ROUND(I1762*H1762,2)</f>
        <v>0</v>
      </c>
      <c r="K1762" s="194" t="s">
        <v>278</v>
      </c>
      <c r="L1762" s="39"/>
      <c r="M1762" s="199" t="s">
        <v>1</v>
      </c>
      <c r="N1762" s="200" t="s">
        <v>41</v>
      </c>
      <c r="O1762" s="71"/>
      <c r="P1762" s="201">
        <f>O1762*H1762</f>
        <v>0</v>
      </c>
      <c r="Q1762" s="201">
        <v>0</v>
      </c>
      <c r="R1762" s="201">
        <f>Q1762*H1762</f>
        <v>0</v>
      </c>
      <c r="S1762" s="201">
        <v>0</v>
      </c>
      <c r="T1762" s="202">
        <f>S1762*H1762</f>
        <v>0</v>
      </c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R1762" s="203" t="s">
        <v>358</v>
      </c>
      <c r="AT1762" s="203" t="s">
        <v>274</v>
      </c>
      <c r="AU1762" s="203" t="s">
        <v>84</v>
      </c>
      <c r="AY1762" s="17" t="s">
        <v>272</v>
      </c>
      <c r="BE1762" s="204">
        <f>IF(N1762="základní",J1762,0)</f>
        <v>0</v>
      </c>
      <c r="BF1762" s="204">
        <f>IF(N1762="snížená",J1762,0)</f>
        <v>0</v>
      </c>
      <c r="BG1762" s="204">
        <f>IF(N1762="zákl. přenesená",J1762,0)</f>
        <v>0</v>
      </c>
      <c r="BH1762" s="204">
        <f>IF(N1762="sníž. přenesená",J1762,0)</f>
        <v>0</v>
      </c>
      <c r="BI1762" s="204">
        <f>IF(N1762="nulová",J1762,0)</f>
        <v>0</v>
      </c>
      <c r="BJ1762" s="17" t="s">
        <v>16</v>
      </c>
      <c r="BK1762" s="204">
        <f>ROUND(I1762*H1762,2)</f>
        <v>0</v>
      </c>
      <c r="BL1762" s="17" t="s">
        <v>358</v>
      </c>
      <c r="BM1762" s="203" t="s">
        <v>10695</v>
      </c>
    </row>
    <row r="1763" spans="1:65" s="2" customFormat="1" ht="11.25">
      <c r="A1763" s="34"/>
      <c r="B1763" s="35"/>
      <c r="C1763" s="36"/>
      <c r="D1763" s="205" t="s">
        <v>281</v>
      </c>
      <c r="E1763" s="36"/>
      <c r="F1763" s="206" t="s">
        <v>10696</v>
      </c>
      <c r="G1763" s="36"/>
      <c r="H1763" s="36"/>
      <c r="I1763" s="207"/>
      <c r="J1763" s="36"/>
      <c r="K1763" s="36"/>
      <c r="L1763" s="39"/>
      <c r="M1763" s="208"/>
      <c r="N1763" s="209"/>
      <c r="O1763" s="71"/>
      <c r="P1763" s="71"/>
      <c r="Q1763" s="71"/>
      <c r="R1763" s="71"/>
      <c r="S1763" s="71"/>
      <c r="T1763" s="72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T1763" s="17" t="s">
        <v>281</v>
      </c>
      <c r="AU1763" s="17" t="s">
        <v>84</v>
      </c>
    </row>
    <row r="1764" spans="1:65" s="2" customFormat="1" ht="33" customHeight="1">
      <c r="A1764" s="34"/>
      <c r="B1764" s="35"/>
      <c r="C1764" s="232" t="s">
        <v>10697</v>
      </c>
      <c r="D1764" s="232" t="s">
        <v>394</v>
      </c>
      <c r="E1764" s="233" t="s">
        <v>10698</v>
      </c>
      <c r="F1764" s="234" t="s">
        <v>10699</v>
      </c>
      <c r="G1764" s="235" t="s">
        <v>185</v>
      </c>
      <c r="H1764" s="236">
        <v>60</v>
      </c>
      <c r="I1764" s="237"/>
      <c r="J1764" s="238">
        <f>ROUND(I1764*H1764,2)</f>
        <v>0</v>
      </c>
      <c r="K1764" s="234" t="s">
        <v>1</v>
      </c>
      <c r="L1764" s="239"/>
      <c r="M1764" s="240" t="s">
        <v>1</v>
      </c>
      <c r="N1764" s="241" t="s">
        <v>41</v>
      </c>
      <c r="O1764" s="71"/>
      <c r="P1764" s="201">
        <f>O1764*H1764</f>
        <v>0</v>
      </c>
      <c r="Q1764" s="201">
        <v>0</v>
      </c>
      <c r="R1764" s="201">
        <f>Q1764*H1764</f>
        <v>0</v>
      </c>
      <c r="S1764" s="201">
        <v>0</v>
      </c>
      <c r="T1764" s="202">
        <f>S1764*H1764</f>
        <v>0</v>
      </c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R1764" s="203" t="s">
        <v>1541</v>
      </c>
      <c r="AT1764" s="203" t="s">
        <v>394</v>
      </c>
      <c r="AU1764" s="203" t="s">
        <v>84</v>
      </c>
      <c r="AY1764" s="17" t="s">
        <v>272</v>
      </c>
      <c r="BE1764" s="204">
        <f>IF(N1764="základní",J1764,0)</f>
        <v>0</v>
      </c>
      <c r="BF1764" s="204">
        <f>IF(N1764="snížená",J1764,0)</f>
        <v>0</v>
      </c>
      <c r="BG1764" s="204">
        <f>IF(N1764="zákl. přenesená",J1764,0)</f>
        <v>0</v>
      </c>
      <c r="BH1764" s="204">
        <f>IF(N1764="sníž. přenesená",J1764,0)</f>
        <v>0</v>
      </c>
      <c r="BI1764" s="204">
        <f>IF(N1764="nulová",J1764,0)</f>
        <v>0</v>
      </c>
      <c r="BJ1764" s="17" t="s">
        <v>16</v>
      </c>
      <c r="BK1764" s="204">
        <f>ROUND(I1764*H1764,2)</f>
        <v>0</v>
      </c>
      <c r="BL1764" s="17" t="s">
        <v>1541</v>
      </c>
      <c r="BM1764" s="203" t="s">
        <v>10700</v>
      </c>
    </row>
    <row r="1765" spans="1:65" s="14" customFormat="1" ht="11.25">
      <c r="B1765" s="221"/>
      <c r="C1765" s="222"/>
      <c r="D1765" s="212" t="s">
        <v>283</v>
      </c>
      <c r="E1765" s="223" t="s">
        <v>1</v>
      </c>
      <c r="F1765" s="224" t="s">
        <v>10701</v>
      </c>
      <c r="G1765" s="222"/>
      <c r="H1765" s="225">
        <v>52</v>
      </c>
      <c r="I1765" s="226"/>
      <c r="J1765" s="222"/>
      <c r="K1765" s="222"/>
      <c r="L1765" s="227"/>
      <c r="M1765" s="228"/>
      <c r="N1765" s="229"/>
      <c r="O1765" s="229"/>
      <c r="P1765" s="229"/>
      <c r="Q1765" s="229"/>
      <c r="R1765" s="229"/>
      <c r="S1765" s="229"/>
      <c r="T1765" s="230"/>
      <c r="AT1765" s="231" t="s">
        <v>283</v>
      </c>
      <c r="AU1765" s="231" t="s">
        <v>84</v>
      </c>
      <c r="AV1765" s="14" t="s">
        <v>84</v>
      </c>
      <c r="AW1765" s="14" t="s">
        <v>32</v>
      </c>
      <c r="AX1765" s="14" t="s">
        <v>76</v>
      </c>
      <c r="AY1765" s="231" t="s">
        <v>272</v>
      </c>
    </row>
    <row r="1766" spans="1:65" s="14" customFormat="1" ht="11.25">
      <c r="B1766" s="221"/>
      <c r="C1766" s="222"/>
      <c r="D1766" s="212" t="s">
        <v>283</v>
      </c>
      <c r="E1766" s="223" t="s">
        <v>1</v>
      </c>
      <c r="F1766" s="224" t="s">
        <v>10702</v>
      </c>
      <c r="G1766" s="222"/>
      <c r="H1766" s="225">
        <v>8</v>
      </c>
      <c r="I1766" s="226"/>
      <c r="J1766" s="222"/>
      <c r="K1766" s="222"/>
      <c r="L1766" s="227"/>
      <c r="M1766" s="228"/>
      <c r="N1766" s="229"/>
      <c r="O1766" s="229"/>
      <c r="P1766" s="229"/>
      <c r="Q1766" s="229"/>
      <c r="R1766" s="229"/>
      <c r="S1766" s="229"/>
      <c r="T1766" s="230"/>
      <c r="AT1766" s="231" t="s">
        <v>283</v>
      </c>
      <c r="AU1766" s="231" t="s">
        <v>84</v>
      </c>
      <c r="AV1766" s="14" t="s">
        <v>84</v>
      </c>
      <c r="AW1766" s="14" t="s">
        <v>32</v>
      </c>
      <c r="AX1766" s="14" t="s">
        <v>76</v>
      </c>
      <c r="AY1766" s="231" t="s">
        <v>272</v>
      </c>
    </row>
    <row r="1767" spans="1:65" s="2" customFormat="1" ht="33" customHeight="1">
      <c r="A1767" s="34"/>
      <c r="B1767" s="35"/>
      <c r="C1767" s="192" t="s">
        <v>5546</v>
      </c>
      <c r="D1767" s="192" t="s">
        <v>274</v>
      </c>
      <c r="E1767" s="193" t="s">
        <v>10703</v>
      </c>
      <c r="F1767" s="194" t="s">
        <v>10704</v>
      </c>
      <c r="G1767" s="195" t="s">
        <v>952</v>
      </c>
      <c r="H1767" s="196">
        <v>6</v>
      </c>
      <c r="I1767" s="197"/>
      <c r="J1767" s="198">
        <f>ROUND(I1767*H1767,2)</f>
        <v>0</v>
      </c>
      <c r="K1767" s="194" t="s">
        <v>278</v>
      </c>
      <c r="L1767" s="39"/>
      <c r="M1767" s="199" t="s">
        <v>1</v>
      </c>
      <c r="N1767" s="200" t="s">
        <v>41</v>
      </c>
      <c r="O1767" s="71"/>
      <c r="P1767" s="201">
        <f>O1767*H1767</f>
        <v>0</v>
      </c>
      <c r="Q1767" s="201">
        <v>0</v>
      </c>
      <c r="R1767" s="201">
        <f>Q1767*H1767</f>
        <v>0</v>
      </c>
      <c r="S1767" s="201">
        <v>0</v>
      </c>
      <c r="T1767" s="202">
        <f>S1767*H1767</f>
        <v>0</v>
      </c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  <c r="AR1767" s="203" t="s">
        <v>358</v>
      </c>
      <c r="AT1767" s="203" t="s">
        <v>274</v>
      </c>
      <c r="AU1767" s="203" t="s">
        <v>84</v>
      </c>
      <c r="AY1767" s="17" t="s">
        <v>272</v>
      </c>
      <c r="BE1767" s="204">
        <f>IF(N1767="základní",J1767,0)</f>
        <v>0</v>
      </c>
      <c r="BF1767" s="204">
        <f>IF(N1767="snížená",J1767,0)</f>
        <v>0</v>
      </c>
      <c r="BG1767" s="204">
        <f>IF(N1767="zákl. přenesená",J1767,0)</f>
        <v>0</v>
      </c>
      <c r="BH1767" s="204">
        <f>IF(N1767="sníž. přenesená",J1767,0)</f>
        <v>0</v>
      </c>
      <c r="BI1767" s="204">
        <f>IF(N1767="nulová",J1767,0)</f>
        <v>0</v>
      </c>
      <c r="BJ1767" s="17" t="s">
        <v>16</v>
      </c>
      <c r="BK1767" s="204">
        <f>ROUND(I1767*H1767,2)</f>
        <v>0</v>
      </c>
      <c r="BL1767" s="17" t="s">
        <v>358</v>
      </c>
      <c r="BM1767" s="203" t="s">
        <v>10705</v>
      </c>
    </row>
    <row r="1768" spans="1:65" s="2" customFormat="1" ht="11.25">
      <c r="A1768" s="34"/>
      <c r="B1768" s="35"/>
      <c r="C1768" s="36"/>
      <c r="D1768" s="205" t="s">
        <v>281</v>
      </c>
      <c r="E1768" s="36"/>
      <c r="F1768" s="206" t="s">
        <v>10706</v>
      </c>
      <c r="G1768" s="36"/>
      <c r="H1768" s="36"/>
      <c r="I1768" s="207"/>
      <c r="J1768" s="36"/>
      <c r="K1768" s="36"/>
      <c r="L1768" s="39"/>
      <c r="M1768" s="208"/>
      <c r="N1768" s="209"/>
      <c r="O1768" s="71"/>
      <c r="P1768" s="71"/>
      <c r="Q1768" s="71"/>
      <c r="R1768" s="71"/>
      <c r="S1768" s="71"/>
      <c r="T1768" s="72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T1768" s="17" t="s">
        <v>281</v>
      </c>
      <c r="AU1768" s="17" t="s">
        <v>84</v>
      </c>
    </row>
    <row r="1769" spans="1:65" s="2" customFormat="1" ht="21.75" customHeight="1">
      <c r="A1769" s="34"/>
      <c r="B1769" s="35"/>
      <c r="C1769" s="232" t="s">
        <v>5636</v>
      </c>
      <c r="D1769" s="232" t="s">
        <v>394</v>
      </c>
      <c r="E1769" s="233" t="s">
        <v>10707</v>
      </c>
      <c r="F1769" s="234" t="s">
        <v>10708</v>
      </c>
      <c r="G1769" s="235" t="s">
        <v>5242</v>
      </c>
      <c r="H1769" s="236">
        <v>6</v>
      </c>
      <c r="I1769" s="237"/>
      <c r="J1769" s="238">
        <f>ROUND(I1769*H1769,2)</f>
        <v>0</v>
      </c>
      <c r="K1769" s="234" t="s">
        <v>1</v>
      </c>
      <c r="L1769" s="239"/>
      <c r="M1769" s="240" t="s">
        <v>1</v>
      </c>
      <c r="N1769" s="241" t="s">
        <v>41</v>
      </c>
      <c r="O1769" s="71"/>
      <c r="P1769" s="201">
        <f>O1769*H1769</f>
        <v>0</v>
      </c>
      <c r="Q1769" s="201">
        <v>0</v>
      </c>
      <c r="R1769" s="201">
        <f>Q1769*H1769</f>
        <v>0</v>
      </c>
      <c r="S1769" s="201">
        <v>0</v>
      </c>
      <c r="T1769" s="202">
        <f>S1769*H1769</f>
        <v>0</v>
      </c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  <c r="AR1769" s="203" t="s">
        <v>1541</v>
      </c>
      <c r="AT1769" s="203" t="s">
        <v>394</v>
      </c>
      <c r="AU1769" s="203" t="s">
        <v>84</v>
      </c>
      <c r="AY1769" s="17" t="s">
        <v>272</v>
      </c>
      <c r="BE1769" s="204">
        <f>IF(N1769="základní",J1769,0)</f>
        <v>0</v>
      </c>
      <c r="BF1769" s="204">
        <f>IF(N1769="snížená",J1769,0)</f>
        <v>0</v>
      </c>
      <c r="BG1769" s="204">
        <f>IF(N1769="zákl. přenesená",J1769,0)</f>
        <v>0</v>
      </c>
      <c r="BH1769" s="204">
        <f>IF(N1769="sníž. přenesená",J1769,0)</f>
        <v>0</v>
      </c>
      <c r="BI1769" s="204">
        <f>IF(N1769="nulová",J1769,0)</f>
        <v>0</v>
      </c>
      <c r="BJ1769" s="17" t="s">
        <v>16</v>
      </c>
      <c r="BK1769" s="204">
        <f>ROUND(I1769*H1769,2)</f>
        <v>0</v>
      </c>
      <c r="BL1769" s="17" t="s">
        <v>1541</v>
      </c>
      <c r="BM1769" s="203" t="s">
        <v>10709</v>
      </c>
    </row>
    <row r="1770" spans="1:65" s="14" customFormat="1" ht="11.25">
      <c r="B1770" s="221"/>
      <c r="C1770" s="222"/>
      <c r="D1770" s="212" t="s">
        <v>283</v>
      </c>
      <c r="E1770" s="223" t="s">
        <v>1</v>
      </c>
      <c r="F1770" s="224" t="s">
        <v>10002</v>
      </c>
      <c r="G1770" s="222"/>
      <c r="H1770" s="225">
        <v>6</v>
      </c>
      <c r="I1770" s="226"/>
      <c r="J1770" s="222"/>
      <c r="K1770" s="222"/>
      <c r="L1770" s="227"/>
      <c r="M1770" s="228"/>
      <c r="N1770" s="229"/>
      <c r="O1770" s="229"/>
      <c r="P1770" s="229"/>
      <c r="Q1770" s="229"/>
      <c r="R1770" s="229"/>
      <c r="S1770" s="229"/>
      <c r="T1770" s="230"/>
      <c r="AT1770" s="231" t="s">
        <v>283</v>
      </c>
      <c r="AU1770" s="231" t="s">
        <v>84</v>
      </c>
      <c r="AV1770" s="14" t="s">
        <v>84</v>
      </c>
      <c r="AW1770" s="14" t="s">
        <v>32</v>
      </c>
      <c r="AX1770" s="14" t="s">
        <v>76</v>
      </c>
      <c r="AY1770" s="231" t="s">
        <v>272</v>
      </c>
    </row>
    <row r="1771" spans="1:65" s="2" customFormat="1" ht="33" customHeight="1">
      <c r="A1771" s="34"/>
      <c r="B1771" s="35"/>
      <c r="C1771" s="192" t="s">
        <v>5641</v>
      </c>
      <c r="D1771" s="192" t="s">
        <v>274</v>
      </c>
      <c r="E1771" s="193" t="s">
        <v>10703</v>
      </c>
      <c r="F1771" s="194" t="s">
        <v>10704</v>
      </c>
      <c r="G1771" s="195" t="s">
        <v>952</v>
      </c>
      <c r="H1771" s="196">
        <v>6</v>
      </c>
      <c r="I1771" s="197"/>
      <c r="J1771" s="198">
        <f>ROUND(I1771*H1771,2)</f>
        <v>0</v>
      </c>
      <c r="K1771" s="194" t="s">
        <v>278</v>
      </c>
      <c r="L1771" s="39"/>
      <c r="M1771" s="199" t="s">
        <v>1</v>
      </c>
      <c r="N1771" s="200" t="s">
        <v>41</v>
      </c>
      <c r="O1771" s="71"/>
      <c r="P1771" s="201">
        <f>O1771*H1771</f>
        <v>0</v>
      </c>
      <c r="Q1771" s="201">
        <v>0</v>
      </c>
      <c r="R1771" s="201">
        <f>Q1771*H1771</f>
        <v>0</v>
      </c>
      <c r="S1771" s="201">
        <v>0</v>
      </c>
      <c r="T1771" s="202">
        <f>S1771*H1771</f>
        <v>0</v>
      </c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R1771" s="203" t="s">
        <v>358</v>
      </c>
      <c r="AT1771" s="203" t="s">
        <v>274</v>
      </c>
      <c r="AU1771" s="203" t="s">
        <v>84</v>
      </c>
      <c r="AY1771" s="17" t="s">
        <v>272</v>
      </c>
      <c r="BE1771" s="204">
        <f>IF(N1771="základní",J1771,0)</f>
        <v>0</v>
      </c>
      <c r="BF1771" s="204">
        <f>IF(N1771="snížená",J1771,0)</f>
        <v>0</v>
      </c>
      <c r="BG1771" s="204">
        <f>IF(N1771="zákl. přenesená",J1771,0)</f>
        <v>0</v>
      </c>
      <c r="BH1771" s="204">
        <f>IF(N1771="sníž. přenesená",J1771,0)</f>
        <v>0</v>
      </c>
      <c r="BI1771" s="204">
        <f>IF(N1771="nulová",J1771,0)</f>
        <v>0</v>
      </c>
      <c r="BJ1771" s="17" t="s">
        <v>16</v>
      </c>
      <c r="BK1771" s="204">
        <f>ROUND(I1771*H1771,2)</f>
        <v>0</v>
      </c>
      <c r="BL1771" s="17" t="s">
        <v>358</v>
      </c>
      <c r="BM1771" s="203" t="s">
        <v>10710</v>
      </c>
    </row>
    <row r="1772" spans="1:65" s="2" customFormat="1" ht="11.25">
      <c r="A1772" s="34"/>
      <c r="B1772" s="35"/>
      <c r="C1772" s="36"/>
      <c r="D1772" s="205" t="s">
        <v>281</v>
      </c>
      <c r="E1772" s="36"/>
      <c r="F1772" s="206" t="s">
        <v>10706</v>
      </c>
      <c r="G1772" s="36"/>
      <c r="H1772" s="36"/>
      <c r="I1772" s="207"/>
      <c r="J1772" s="36"/>
      <c r="K1772" s="36"/>
      <c r="L1772" s="39"/>
      <c r="M1772" s="208"/>
      <c r="N1772" s="209"/>
      <c r="O1772" s="71"/>
      <c r="P1772" s="71"/>
      <c r="Q1772" s="71"/>
      <c r="R1772" s="71"/>
      <c r="S1772" s="71"/>
      <c r="T1772" s="72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T1772" s="17" t="s">
        <v>281</v>
      </c>
      <c r="AU1772" s="17" t="s">
        <v>84</v>
      </c>
    </row>
    <row r="1773" spans="1:65" s="2" customFormat="1" ht="37.9" customHeight="1">
      <c r="A1773" s="34"/>
      <c r="B1773" s="35"/>
      <c r="C1773" s="192" t="s">
        <v>5663</v>
      </c>
      <c r="D1773" s="192" t="s">
        <v>274</v>
      </c>
      <c r="E1773" s="193" t="s">
        <v>10711</v>
      </c>
      <c r="F1773" s="194" t="s">
        <v>10712</v>
      </c>
      <c r="G1773" s="195" t="s">
        <v>952</v>
      </c>
      <c r="H1773" s="196">
        <v>21</v>
      </c>
      <c r="I1773" s="197"/>
      <c r="J1773" s="198">
        <f>ROUND(I1773*H1773,2)</f>
        <v>0</v>
      </c>
      <c r="K1773" s="194" t="s">
        <v>278</v>
      </c>
      <c r="L1773" s="39"/>
      <c r="M1773" s="199" t="s">
        <v>1</v>
      </c>
      <c r="N1773" s="200" t="s">
        <v>41</v>
      </c>
      <c r="O1773" s="71"/>
      <c r="P1773" s="201">
        <f>O1773*H1773</f>
        <v>0</v>
      </c>
      <c r="Q1773" s="201">
        <v>0</v>
      </c>
      <c r="R1773" s="201">
        <f>Q1773*H1773</f>
        <v>0</v>
      </c>
      <c r="S1773" s="201">
        <v>0</v>
      </c>
      <c r="T1773" s="202">
        <f>S1773*H1773</f>
        <v>0</v>
      </c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  <c r="AR1773" s="203" t="s">
        <v>358</v>
      </c>
      <c r="AT1773" s="203" t="s">
        <v>274</v>
      </c>
      <c r="AU1773" s="203" t="s">
        <v>84</v>
      </c>
      <c r="AY1773" s="17" t="s">
        <v>272</v>
      </c>
      <c r="BE1773" s="204">
        <f>IF(N1773="základní",J1773,0)</f>
        <v>0</v>
      </c>
      <c r="BF1773" s="204">
        <f>IF(N1773="snížená",J1773,0)</f>
        <v>0</v>
      </c>
      <c r="BG1773" s="204">
        <f>IF(N1773="zákl. přenesená",J1773,0)</f>
        <v>0</v>
      </c>
      <c r="BH1773" s="204">
        <f>IF(N1773="sníž. přenesená",J1773,0)</f>
        <v>0</v>
      </c>
      <c r="BI1773" s="204">
        <f>IF(N1773="nulová",J1773,0)</f>
        <v>0</v>
      </c>
      <c r="BJ1773" s="17" t="s">
        <v>16</v>
      </c>
      <c r="BK1773" s="204">
        <f>ROUND(I1773*H1773,2)</f>
        <v>0</v>
      </c>
      <c r="BL1773" s="17" t="s">
        <v>358</v>
      </c>
      <c r="BM1773" s="203" t="s">
        <v>10713</v>
      </c>
    </row>
    <row r="1774" spans="1:65" s="2" customFormat="1" ht="11.25">
      <c r="A1774" s="34"/>
      <c r="B1774" s="35"/>
      <c r="C1774" s="36"/>
      <c r="D1774" s="205" t="s">
        <v>281</v>
      </c>
      <c r="E1774" s="36"/>
      <c r="F1774" s="206" t="s">
        <v>10714</v>
      </c>
      <c r="G1774" s="36"/>
      <c r="H1774" s="36"/>
      <c r="I1774" s="207"/>
      <c r="J1774" s="36"/>
      <c r="K1774" s="36"/>
      <c r="L1774" s="39"/>
      <c r="M1774" s="208"/>
      <c r="N1774" s="209"/>
      <c r="O1774" s="71"/>
      <c r="P1774" s="71"/>
      <c r="Q1774" s="71"/>
      <c r="R1774" s="71"/>
      <c r="S1774" s="71"/>
      <c r="T1774" s="72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T1774" s="17" t="s">
        <v>281</v>
      </c>
      <c r="AU1774" s="17" t="s">
        <v>84</v>
      </c>
    </row>
    <row r="1775" spans="1:65" s="2" customFormat="1" ht="44.25" customHeight="1">
      <c r="A1775" s="34"/>
      <c r="B1775" s="35"/>
      <c r="C1775" s="232" t="s">
        <v>5678</v>
      </c>
      <c r="D1775" s="232" t="s">
        <v>394</v>
      </c>
      <c r="E1775" s="233" t="s">
        <v>10715</v>
      </c>
      <c r="F1775" s="234" t="s">
        <v>10716</v>
      </c>
      <c r="G1775" s="235" t="s">
        <v>5242</v>
      </c>
      <c r="H1775" s="236">
        <v>15</v>
      </c>
      <c r="I1775" s="237"/>
      <c r="J1775" s="238">
        <f>ROUND(I1775*H1775,2)</f>
        <v>0</v>
      </c>
      <c r="K1775" s="234" t="s">
        <v>1</v>
      </c>
      <c r="L1775" s="239"/>
      <c r="M1775" s="240" t="s">
        <v>1</v>
      </c>
      <c r="N1775" s="241" t="s">
        <v>41</v>
      </c>
      <c r="O1775" s="71"/>
      <c r="P1775" s="201">
        <f>O1775*H1775</f>
        <v>0</v>
      </c>
      <c r="Q1775" s="201">
        <v>0</v>
      </c>
      <c r="R1775" s="201">
        <f>Q1775*H1775</f>
        <v>0</v>
      </c>
      <c r="S1775" s="201">
        <v>0</v>
      </c>
      <c r="T1775" s="202">
        <f>S1775*H1775</f>
        <v>0</v>
      </c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  <c r="AR1775" s="203" t="s">
        <v>2738</v>
      </c>
      <c r="AT1775" s="203" t="s">
        <v>394</v>
      </c>
      <c r="AU1775" s="203" t="s">
        <v>84</v>
      </c>
      <c r="AY1775" s="17" t="s">
        <v>272</v>
      </c>
      <c r="BE1775" s="204">
        <f>IF(N1775="základní",J1775,0)</f>
        <v>0</v>
      </c>
      <c r="BF1775" s="204">
        <f>IF(N1775="snížená",J1775,0)</f>
        <v>0</v>
      </c>
      <c r="BG1775" s="204">
        <f>IF(N1775="zákl. přenesená",J1775,0)</f>
        <v>0</v>
      </c>
      <c r="BH1775" s="204">
        <f>IF(N1775="sníž. přenesená",J1775,0)</f>
        <v>0</v>
      </c>
      <c r="BI1775" s="204">
        <f>IF(N1775="nulová",J1775,0)</f>
        <v>0</v>
      </c>
      <c r="BJ1775" s="17" t="s">
        <v>16</v>
      </c>
      <c r="BK1775" s="204">
        <f>ROUND(I1775*H1775,2)</f>
        <v>0</v>
      </c>
      <c r="BL1775" s="17" t="s">
        <v>765</v>
      </c>
      <c r="BM1775" s="203" t="s">
        <v>10717</v>
      </c>
    </row>
    <row r="1776" spans="1:65" s="14" customFormat="1" ht="11.25">
      <c r="B1776" s="221"/>
      <c r="C1776" s="222"/>
      <c r="D1776" s="212" t="s">
        <v>283</v>
      </c>
      <c r="E1776" s="223" t="s">
        <v>1</v>
      </c>
      <c r="F1776" s="224" t="s">
        <v>10718</v>
      </c>
      <c r="G1776" s="222"/>
      <c r="H1776" s="225">
        <v>15</v>
      </c>
      <c r="I1776" s="226"/>
      <c r="J1776" s="222"/>
      <c r="K1776" s="222"/>
      <c r="L1776" s="227"/>
      <c r="M1776" s="228"/>
      <c r="N1776" s="229"/>
      <c r="O1776" s="229"/>
      <c r="P1776" s="229"/>
      <c r="Q1776" s="229"/>
      <c r="R1776" s="229"/>
      <c r="S1776" s="229"/>
      <c r="T1776" s="230"/>
      <c r="AT1776" s="231" t="s">
        <v>283</v>
      </c>
      <c r="AU1776" s="231" t="s">
        <v>84</v>
      </c>
      <c r="AV1776" s="14" t="s">
        <v>84</v>
      </c>
      <c r="AW1776" s="14" t="s">
        <v>32</v>
      </c>
      <c r="AX1776" s="14" t="s">
        <v>76</v>
      </c>
      <c r="AY1776" s="231" t="s">
        <v>272</v>
      </c>
    </row>
    <row r="1777" spans="1:65" s="2" customFormat="1" ht="37.9" customHeight="1">
      <c r="A1777" s="34"/>
      <c r="B1777" s="35"/>
      <c r="C1777" s="232" t="s">
        <v>4704</v>
      </c>
      <c r="D1777" s="232" t="s">
        <v>394</v>
      </c>
      <c r="E1777" s="233" t="s">
        <v>10719</v>
      </c>
      <c r="F1777" s="234" t="s">
        <v>10720</v>
      </c>
      <c r="G1777" s="235" t="s">
        <v>5242</v>
      </c>
      <c r="H1777" s="236">
        <v>6</v>
      </c>
      <c r="I1777" s="237"/>
      <c r="J1777" s="238">
        <f>ROUND(I1777*H1777,2)</f>
        <v>0</v>
      </c>
      <c r="K1777" s="234" t="s">
        <v>1</v>
      </c>
      <c r="L1777" s="239"/>
      <c r="M1777" s="240" t="s">
        <v>1</v>
      </c>
      <c r="N1777" s="241" t="s">
        <v>41</v>
      </c>
      <c r="O1777" s="71"/>
      <c r="P1777" s="201">
        <f>O1777*H1777</f>
        <v>0</v>
      </c>
      <c r="Q1777" s="201">
        <v>0</v>
      </c>
      <c r="R1777" s="201">
        <f>Q1777*H1777</f>
        <v>0</v>
      </c>
      <c r="S1777" s="201">
        <v>0</v>
      </c>
      <c r="T1777" s="202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203" t="s">
        <v>2738</v>
      </c>
      <c r="AT1777" s="203" t="s">
        <v>394</v>
      </c>
      <c r="AU1777" s="203" t="s">
        <v>84</v>
      </c>
      <c r="AY1777" s="17" t="s">
        <v>272</v>
      </c>
      <c r="BE1777" s="204">
        <f>IF(N1777="základní",J1777,0)</f>
        <v>0</v>
      </c>
      <c r="BF1777" s="204">
        <f>IF(N1777="snížená",J1777,0)</f>
        <v>0</v>
      </c>
      <c r="BG1777" s="204">
        <f>IF(N1777="zákl. přenesená",J1777,0)</f>
        <v>0</v>
      </c>
      <c r="BH1777" s="204">
        <f>IF(N1777="sníž. přenesená",J1777,0)</f>
        <v>0</v>
      </c>
      <c r="BI1777" s="204">
        <f>IF(N1777="nulová",J1777,0)</f>
        <v>0</v>
      </c>
      <c r="BJ1777" s="17" t="s">
        <v>16</v>
      </c>
      <c r="BK1777" s="204">
        <f>ROUND(I1777*H1777,2)</f>
        <v>0</v>
      </c>
      <c r="BL1777" s="17" t="s">
        <v>765</v>
      </c>
      <c r="BM1777" s="203" t="s">
        <v>10721</v>
      </c>
    </row>
    <row r="1778" spans="1:65" s="14" customFormat="1" ht="11.25">
      <c r="B1778" s="221"/>
      <c r="C1778" s="222"/>
      <c r="D1778" s="212" t="s">
        <v>283</v>
      </c>
      <c r="E1778" s="223" t="s">
        <v>1</v>
      </c>
      <c r="F1778" s="224" t="s">
        <v>10002</v>
      </c>
      <c r="G1778" s="222"/>
      <c r="H1778" s="225">
        <v>6</v>
      </c>
      <c r="I1778" s="226"/>
      <c r="J1778" s="222"/>
      <c r="K1778" s="222"/>
      <c r="L1778" s="227"/>
      <c r="M1778" s="228"/>
      <c r="N1778" s="229"/>
      <c r="O1778" s="229"/>
      <c r="P1778" s="229"/>
      <c r="Q1778" s="229"/>
      <c r="R1778" s="229"/>
      <c r="S1778" s="229"/>
      <c r="T1778" s="230"/>
      <c r="AT1778" s="231" t="s">
        <v>283</v>
      </c>
      <c r="AU1778" s="231" t="s">
        <v>84</v>
      </c>
      <c r="AV1778" s="14" t="s">
        <v>84</v>
      </c>
      <c r="AW1778" s="14" t="s">
        <v>32</v>
      </c>
      <c r="AX1778" s="14" t="s">
        <v>76</v>
      </c>
      <c r="AY1778" s="231" t="s">
        <v>272</v>
      </c>
    </row>
    <row r="1779" spans="1:65" s="2" customFormat="1" ht="24.2" customHeight="1">
      <c r="A1779" s="34"/>
      <c r="B1779" s="35"/>
      <c r="C1779" s="192" t="s">
        <v>4708</v>
      </c>
      <c r="D1779" s="192" t="s">
        <v>274</v>
      </c>
      <c r="E1779" s="193" t="s">
        <v>10722</v>
      </c>
      <c r="F1779" s="194" t="s">
        <v>10723</v>
      </c>
      <c r="G1779" s="195" t="s">
        <v>952</v>
      </c>
      <c r="H1779" s="196">
        <v>98</v>
      </c>
      <c r="I1779" s="197"/>
      <c r="J1779" s="198">
        <f>ROUND(I1779*H1779,2)</f>
        <v>0</v>
      </c>
      <c r="K1779" s="194" t="s">
        <v>278</v>
      </c>
      <c r="L1779" s="39"/>
      <c r="M1779" s="199" t="s">
        <v>1</v>
      </c>
      <c r="N1779" s="200" t="s">
        <v>41</v>
      </c>
      <c r="O1779" s="71"/>
      <c r="P1779" s="201">
        <f>O1779*H1779</f>
        <v>0</v>
      </c>
      <c r="Q1779" s="201">
        <v>0</v>
      </c>
      <c r="R1779" s="201">
        <f>Q1779*H1779</f>
        <v>0</v>
      </c>
      <c r="S1779" s="201">
        <v>0</v>
      </c>
      <c r="T1779" s="202">
        <f>S1779*H1779</f>
        <v>0</v>
      </c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R1779" s="203" t="s">
        <v>358</v>
      </c>
      <c r="AT1779" s="203" t="s">
        <v>274</v>
      </c>
      <c r="AU1779" s="203" t="s">
        <v>84</v>
      </c>
      <c r="AY1779" s="17" t="s">
        <v>272</v>
      </c>
      <c r="BE1779" s="204">
        <f>IF(N1779="základní",J1779,0)</f>
        <v>0</v>
      </c>
      <c r="BF1779" s="204">
        <f>IF(N1779="snížená",J1779,0)</f>
        <v>0</v>
      </c>
      <c r="BG1779" s="204">
        <f>IF(N1779="zákl. přenesená",J1779,0)</f>
        <v>0</v>
      </c>
      <c r="BH1779" s="204">
        <f>IF(N1779="sníž. přenesená",J1779,0)</f>
        <v>0</v>
      </c>
      <c r="BI1779" s="204">
        <f>IF(N1779="nulová",J1779,0)</f>
        <v>0</v>
      </c>
      <c r="BJ1779" s="17" t="s">
        <v>16</v>
      </c>
      <c r="BK1779" s="204">
        <f>ROUND(I1779*H1779,2)</f>
        <v>0</v>
      </c>
      <c r="BL1779" s="17" t="s">
        <v>358</v>
      </c>
      <c r="BM1779" s="203" t="s">
        <v>10724</v>
      </c>
    </row>
    <row r="1780" spans="1:65" s="2" customFormat="1" ht="11.25">
      <c r="A1780" s="34"/>
      <c r="B1780" s="35"/>
      <c r="C1780" s="36"/>
      <c r="D1780" s="205" t="s">
        <v>281</v>
      </c>
      <c r="E1780" s="36"/>
      <c r="F1780" s="206" t="s">
        <v>10725</v>
      </c>
      <c r="G1780" s="36"/>
      <c r="H1780" s="36"/>
      <c r="I1780" s="207"/>
      <c r="J1780" s="36"/>
      <c r="K1780" s="36"/>
      <c r="L1780" s="39"/>
      <c r="M1780" s="208"/>
      <c r="N1780" s="209"/>
      <c r="O1780" s="71"/>
      <c r="P1780" s="71"/>
      <c r="Q1780" s="71"/>
      <c r="R1780" s="71"/>
      <c r="S1780" s="71"/>
      <c r="T1780" s="72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T1780" s="17" t="s">
        <v>281</v>
      </c>
      <c r="AU1780" s="17" t="s">
        <v>84</v>
      </c>
    </row>
    <row r="1781" spans="1:65" s="2" customFormat="1" ht="55.5" customHeight="1">
      <c r="A1781" s="34"/>
      <c r="B1781" s="35"/>
      <c r="C1781" s="232" t="s">
        <v>4770</v>
      </c>
      <c r="D1781" s="232" t="s">
        <v>394</v>
      </c>
      <c r="E1781" s="233" t="s">
        <v>10726</v>
      </c>
      <c r="F1781" s="234" t="s">
        <v>10727</v>
      </c>
      <c r="G1781" s="235" t="s">
        <v>952</v>
      </c>
      <c r="H1781" s="236">
        <v>18</v>
      </c>
      <c r="I1781" s="237"/>
      <c r="J1781" s="238">
        <f>ROUND(I1781*H1781,2)</f>
        <v>0</v>
      </c>
      <c r="K1781" s="234" t="s">
        <v>1</v>
      </c>
      <c r="L1781" s="239"/>
      <c r="M1781" s="240" t="s">
        <v>1</v>
      </c>
      <c r="N1781" s="241" t="s">
        <v>41</v>
      </c>
      <c r="O1781" s="71"/>
      <c r="P1781" s="201">
        <f>O1781*H1781</f>
        <v>0</v>
      </c>
      <c r="Q1781" s="201">
        <v>7.3000000000000001E-3</v>
      </c>
      <c r="R1781" s="201">
        <f>Q1781*H1781</f>
        <v>0.13139999999999999</v>
      </c>
      <c r="S1781" s="201">
        <v>0</v>
      </c>
      <c r="T1781" s="202">
        <f>S1781*H1781</f>
        <v>0</v>
      </c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R1781" s="203" t="s">
        <v>1541</v>
      </c>
      <c r="AT1781" s="203" t="s">
        <v>394</v>
      </c>
      <c r="AU1781" s="203" t="s">
        <v>84</v>
      </c>
      <c r="AY1781" s="17" t="s">
        <v>272</v>
      </c>
      <c r="BE1781" s="204">
        <f>IF(N1781="základní",J1781,0)</f>
        <v>0</v>
      </c>
      <c r="BF1781" s="204">
        <f>IF(N1781="snížená",J1781,0)</f>
        <v>0</v>
      </c>
      <c r="BG1781" s="204">
        <f>IF(N1781="zákl. přenesená",J1781,0)</f>
        <v>0</v>
      </c>
      <c r="BH1781" s="204">
        <f>IF(N1781="sníž. přenesená",J1781,0)</f>
        <v>0</v>
      </c>
      <c r="BI1781" s="204">
        <f>IF(N1781="nulová",J1781,0)</f>
        <v>0</v>
      </c>
      <c r="BJ1781" s="17" t="s">
        <v>16</v>
      </c>
      <c r="BK1781" s="204">
        <f>ROUND(I1781*H1781,2)</f>
        <v>0</v>
      </c>
      <c r="BL1781" s="17" t="s">
        <v>1541</v>
      </c>
      <c r="BM1781" s="203" t="s">
        <v>10728</v>
      </c>
    </row>
    <row r="1782" spans="1:65" s="14" customFormat="1" ht="11.25">
      <c r="B1782" s="221"/>
      <c r="C1782" s="222"/>
      <c r="D1782" s="212" t="s">
        <v>283</v>
      </c>
      <c r="E1782" s="223" t="s">
        <v>1</v>
      </c>
      <c r="F1782" s="224" t="s">
        <v>10729</v>
      </c>
      <c r="G1782" s="222"/>
      <c r="H1782" s="225">
        <v>18</v>
      </c>
      <c r="I1782" s="226"/>
      <c r="J1782" s="222"/>
      <c r="K1782" s="222"/>
      <c r="L1782" s="227"/>
      <c r="M1782" s="228"/>
      <c r="N1782" s="229"/>
      <c r="O1782" s="229"/>
      <c r="P1782" s="229"/>
      <c r="Q1782" s="229"/>
      <c r="R1782" s="229"/>
      <c r="S1782" s="229"/>
      <c r="T1782" s="230"/>
      <c r="AT1782" s="231" t="s">
        <v>283</v>
      </c>
      <c r="AU1782" s="231" t="s">
        <v>84</v>
      </c>
      <c r="AV1782" s="14" t="s">
        <v>84</v>
      </c>
      <c r="AW1782" s="14" t="s">
        <v>32</v>
      </c>
      <c r="AX1782" s="14" t="s">
        <v>76</v>
      </c>
      <c r="AY1782" s="231" t="s">
        <v>272</v>
      </c>
    </row>
    <row r="1783" spans="1:65" s="2" customFormat="1" ht="55.5" customHeight="1">
      <c r="A1783" s="34"/>
      <c r="B1783" s="35"/>
      <c r="C1783" s="232" t="s">
        <v>4774</v>
      </c>
      <c r="D1783" s="232" t="s">
        <v>394</v>
      </c>
      <c r="E1783" s="233" t="s">
        <v>10730</v>
      </c>
      <c r="F1783" s="234" t="s">
        <v>10731</v>
      </c>
      <c r="G1783" s="235" t="s">
        <v>952</v>
      </c>
      <c r="H1783" s="236">
        <v>80</v>
      </c>
      <c r="I1783" s="237"/>
      <c r="J1783" s="238">
        <f>ROUND(I1783*H1783,2)</f>
        <v>0</v>
      </c>
      <c r="K1783" s="234" t="s">
        <v>1</v>
      </c>
      <c r="L1783" s="239"/>
      <c r="M1783" s="240" t="s">
        <v>1</v>
      </c>
      <c r="N1783" s="241" t="s">
        <v>41</v>
      </c>
      <c r="O1783" s="71"/>
      <c r="P1783" s="201">
        <f>O1783*H1783</f>
        <v>0</v>
      </c>
      <c r="Q1783" s="201">
        <v>7.3000000000000001E-3</v>
      </c>
      <c r="R1783" s="201">
        <f>Q1783*H1783</f>
        <v>0.58399999999999996</v>
      </c>
      <c r="S1783" s="201">
        <v>0</v>
      </c>
      <c r="T1783" s="202">
        <f>S1783*H1783</f>
        <v>0</v>
      </c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  <c r="AR1783" s="203" t="s">
        <v>1541</v>
      </c>
      <c r="AT1783" s="203" t="s">
        <v>394</v>
      </c>
      <c r="AU1783" s="203" t="s">
        <v>84</v>
      </c>
      <c r="AY1783" s="17" t="s">
        <v>272</v>
      </c>
      <c r="BE1783" s="204">
        <f>IF(N1783="základní",J1783,0)</f>
        <v>0</v>
      </c>
      <c r="BF1783" s="204">
        <f>IF(N1783="snížená",J1783,0)</f>
        <v>0</v>
      </c>
      <c r="BG1783" s="204">
        <f>IF(N1783="zákl. přenesená",J1783,0)</f>
        <v>0</v>
      </c>
      <c r="BH1783" s="204">
        <f>IF(N1783="sníž. přenesená",J1783,0)</f>
        <v>0</v>
      </c>
      <c r="BI1783" s="204">
        <f>IF(N1783="nulová",J1783,0)</f>
        <v>0</v>
      </c>
      <c r="BJ1783" s="17" t="s">
        <v>16</v>
      </c>
      <c r="BK1783" s="204">
        <f>ROUND(I1783*H1783,2)</f>
        <v>0</v>
      </c>
      <c r="BL1783" s="17" t="s">
        <v>1541</v>
      </c>
      <c r="BM1783" s="203" t="s">
        <v>10732</v>
      </c>
    </row>
    <row r="1784" spans="1:65" s="14" customFormat="1" ht="11.25">
      <c r="B1784" s="221"/>
      <c r="C1784" s="222"/>
      <c r="D1784" s="212" t="s">
        <v>283</v>
      </c>
      <c r="E1784" s="223" t="s">
        <v>1</v>
      </c>
      <c r="F1784" s="224" t="s">
        <v>10733</v>
      </c>
      <c r="G1784" s="222"/>
      <c r="H1784" s="225">
        <v>80</v>
      </c>
      <c r="I1784" s="226"/>
      <c r="J1784" s="222"/>
      <c r="K1784" s="222"/>
      <c r="L1784" s="227"/>
      <c r="M1784" s="228"/>
      <c r="N1784" s="229"/>
      <c r="O1784" s="229"/>
      <c r="P1784" s="229"/>
      <c r="Q1784" s="229"/>
      <c r="R1784" s="229"/>
      <c r="S1784" s="229"/>
      <c r="T1784" s="230"/>
      <c r="AT1784" s="231" t="s">
        <v>283</v>
      </c>
      <c r="AU1784" s="231" t="s">
        <v>84</v>
      </c>
      <c r="AV1784" s="14" t="s">
        <v>84</v>
      </c>
      <c r="AW1784" s="14" t="s">
        <v>32</v>
      </c>
      <c r="AX1784" s="14" t="s">
        <v>76</v>
      </c>
      <c r="AY1784" s="231" t="s">
        <v>272</v>
      </c>
    </row>
    <row r="1785" spans="1:65" s="2" customFormat="1" ht="55.5" customHeight="1">
      <c r="A1785" s="34"/>
      <c r="B1785" s="35"/>
      <c r="C1785" s="232" t="s">
        <v>4778</v>
      </c>
      <c r="D1785" s="232" t="s">
        <v>394</v>
      </c>
      <c r="E1785" s="233" t="s">
        <v>10734</v>
      </c>
      <c r="F1785" s="234" t="s">
        <v>10735</v>
      </c>
      <c r="G1785" s="235" t="s">
        <v>952</v>
      </c>
      <c r="H1785" s="236">
        <v>5</v>
      </c>
      <c r="I1785" s="237"/>
      <c r="J1785" s="238">
        <f>ROUND(I1785*H1785,2)</f>
        <v>0</v>
      </c>
      <c r="K1785" s="234" t="s">
        <v>1</v>
      </c>
      <c r="L1785" s="239"/>
      <c r="M1785" s="240" t="s">
        <v>1</v>
      </c>
      <c r="N1785" s="241" t="s">
        <v>41</v>
      </c>
      <c r="O1785" s="71"/>
      <c r="P1785" s="201">
        <f>O1785*H1785</f>
        <v>0</v>
      </c>
      <c r="Q1785" s="201">
        <v>7.3000000000000001E-3</v>
      </c>
      <c r="R1785" s="201">
        <f>Q1785*H1785</f>
        <v>3.6499999999999998E-2</v>
      </c>
      <c r="S1785" s="201">
        <v>0</v>
      </c>
      <c r="T1785" s="202">
        <f>S1785*H1785</f>
        <v>0</v>
      </c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  <c r="AR1785" s="203" t="s">
        <v>1541</v>
      </c>
      <c r="AT1785" s="203" t="s">
        <v>394</v>
      </c>
      <c r="AU1785" s="203" t="s">
        <v>84</v>
      </c>
      <c r="AY1785" s="17" t="s">
        <v>272</v>
      </c>
      <c r="BE1785" s="204">
        <f>IF(N1785="základní",J1785,0)</f>
        <v>0</v>
      </c>
      <c r="BF1785" s="204">
        <f>IF(N1785="snížená",J1785,0)</f>
        <v>0</v>
      </c>
      <c r="BG1785" s="204">
        <f>IF(N1785="zákl. přenesená",J1785,0)</f>
        <v>0</v>
      </c>
      <c r="BH1785" s="204">
        <f>IF(N1785="sníž. přenesená",J1785,0)</f>
        <v>0</v>
      </c>
      <c r="BI1785" s="204">
        <f>IF(N1785="nulová",J1785,0)</f>
        <v>0</v>
      </c>
      <c r="BJ1785" s="17" t="s">
        <v>16</v>
      </c>
      <c r="BK1785" s="204">
        <f>ROUND(I1785*H1785,2)</f>
        <v>0</v>
      </c>
      <c r="BL1785" s="17" t="s">
        <v>1541</v>
      </c>
      <c r="BM1785" s="203" t="s">
        <v>10736</v>
      </c>
    </row>
    <row r="1786" spans="1:65" s="14" customFormat="1" ht="11.25">
      <c r="B1786" s="221"/>
      <c r="C1786" s="222"/>
      <c r="D1786" s="212" t="s">
        <v>283</v>
      </c>
      <c r="E1786" s="223" t="s">
        <v>1</v>
      </c>
      <c r="F1786" s="224" t="s">
        <v>9967</v>
      </c>
      <c r="G1786" s="222"/>
      <c r="H1786" s="225">
        <v>5</v>
      </c>
      <c r="I1786" s="226"/>
      <c r="J1786" s="222"/>
      <c r="K1786" s="222"/>
      <c r="L1786" s="227"/>
      <c r="M1786" s="228"/>
      <c r="N1786" s="229"/>
      <c r="O1786" s="229"/>
      <c r="P1786" s="229"/>
      <c r="Q1786" s="229"/>
      <c r="R1786" s="229"/>
      <c r="S1786" s="229"/>
      <c r="T1786" s="230"/>
      <c r="AT1786" s="231" t="s">
        <v>283</v>
      </c>
      <c r="AU1786" s="231" t="s">
        <v>84</v>
      </c>
      <c r="AV1786" s="14" t="s">
        <v>84</v>
      </c>
      <c r="AW1786" s="14" t="s">
        <v>32</v>
      </c>
      <c r="AX1786" s="14" t="s">
        <v>76</v>
      </c>
      <c r="AY1786" s="231" t="s">
        <v>272</v>
      </c>
    </row>
    <row r="1787" spans="1:65" s="2" customFormat="1" ht="24.2" customHeight="1">
      <c r="A1787" s="34"/>
      <c r="B1787" s="35"/>
      <c r="C1787" s="192" t="s">
        <v>4815</v>
      </c>
      <c r="D1787" s="192" t="s">
        <v>274</v>
      </c>
      <c r="E1787" s="193" t="s">
        <v>10737</v>
      </c>
      <c r="F1787" s="194" t="s">
        <v>10738</v>
      </c>
      <c r="G1787" s="195" t="s">
        <v>952</v>
      </c>
      <c r="H1787" s="196">
        <v>8</v>
      </c>
      <c r="I1787" s="197"/>
      <c r="J1787" s="198">
        <f>ROUND(I1787*H1787,2)</f>
        <v>0</v>
      </c>
      <c r="K1787" s="194" t="s">
        <v>1</v>
      </c>
      <c r="L1787" s="39"/>
      <c r="M1787" s="199" t="s">
        <v>1</v>
      </c>
      <c r="N1787" s="200" t="s">
        <v>41</v>
      </c>
      <c r="O1787" s="71"/>
      <c r="P1787" s="201">
        <f>O1787*H1787</f>
        <v>0</v>
      </c>
      <c r="Q1787" s="201">
        <v>0</v>
      </c>
      <c r="R1787" s="201">
        <f>Q1787*H1787</f>
        <v>0</v>
      </c>
      <c r="S1787" s="201">
        <v>0</v>
      </c>
      <c r="T1787" s="202">
        <f>S1787*H1787</f>
        <v>0</v>
      </c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R1787" s="203" t="s">
        <v>358</v>
      </c>
      <c r="AT1787" s="203" t="s">
        <v>274</v>
      </c>
      <c r="AU1787" s="203" t="s">
        <v>84</v>
      </c>
      <c r="AY1787" s="17" t="s">
        <v>272</v>
      </c>
      <c r="BE1787" s="204">
        <f>IF(N1787="základní",J1787,0)</f>
        <v>0</v>
      </c>
      <c r="BF1787" s="204">
        <f>IF(N1787="snížená",J1787,0)</f>
        <v>0</v>
      </c>
      <c r="BG1787" s="204">
        <f>IF(N1787="zákl. přenesená",J1787,0)</f>
        <v>0</v>
      </c>
      <c r="BH1787" s="204">
        <f>IF(N1787="sníž. přenesená",J1787,0)</f>
        <v>0</v>
      </c>
      <c r="BI1787" s="204">
        <f>IF(N1787="nulová",J1787,0)</f>
        <v>0</v>
      </c>
      <c r="BJ1787" s="17" t="s">
        <v>16</v>
      </c>
      <c r="BK1787" s="204">
        <f>ROUND(I1787*H1787,2)</f>
        <v>0</v>
      </c>
      <c r="BL1787" s="17" t="s">
        <v>358</v>
      </c>
      <c r="BM1787" s="203" t="s">
        <v>10739</v>
      </c>
    </row>
    <row r="1788" spans="1:65" s="14" customFormat="1" ht="11.25">
      <c r="B1788" s="221"/>
      <c r="C1788" s="222"/>
      <c r="D1788" s="212" t="s">
        <v>283</v>
      </c>
      <c r="E1788" s="223" t="s">
        <v>1</v>
      </c>
      <c r="F1788" s="224" t="s">
        <v>313</v>
      </c>
      <c r="G1788" s="222"/>
      <c r="H1788" s="225">
        <v>8</v>
      </c>
      <c r="I1788" s="226"/>
      <c r="J1788" s="222"/>
      <c r="K1788" s="222"/>
      <c r="L1788" s="227"/>
      <c r="M1788" s="228"/>
      <c r="N1788" s="229"/>
      <c r="O1788" s="229"/>
      <c r="P1788" s="229"/>
      <c r="Q1788" s="229"/>
      <c r="R1788" s="229"/>
      <c r="S1788" s="229"/>
      <c r="T1788" s="230"/>
      <c r="AT1788" s="231" t="s">
        <v>283</v>
      </c>
      <c r="AU1788" s="231" t="s">
        <v>84</v>
      </c>
      <c r="AV1788" s="14" t="s">
        <v>84</v>
      </c>
      <c r="AW1788" s="14" t="s">
        <v>32</v>
      </c>
      <c r="AX1788" s="14" t="s">
        <v>76</v>
      </c>
      <c r="AY1788" s="231" t="s">
        <v>272</v>
      </c>
    </row>
    <row r="1789" spans="1:65" s="2" customFormat="1" ht="24.2" customHeight="1">
      <c r="A1789" s="34"/>
      <c r="B1789" s="35"/>
      <c r="C1789" s="192" t="s">
        <v>4228</v>
      </c>
      <c r="D1789" s="192" t="s">
        <v>274</v>
      </c>
      <c r="E1789" s="193" t="s">
        <v>10534</v>
      </c>
      <c r="F1789" s="194" t="s">
        <v>10535</v>
      </c>
      <c r="G1789" s="195" t="s">
        <v>952</v>
      </c>
      <c r="H1789" s="196">
        <v>8</v>
      </c>
      <c r="I1789" s="197"/>
      <c r="J1789" s="198">
        <f>ROUND(I1789*H1789,2)</f>
        <v>0</v>
      </c>
      <c r="K1789" s="194" t="s">
        <v>278</v>
      </c>
      <c r="L1789" s="39"/>
      <c r="M1789" s="199" t="s">
        <v>1</v>
      </c>
      <c r="N1789" s="200" t="s">
        <v>41</v>
      </c>
      <c r="O1789" s="71"/>
      <c r="P1789" s="201">
        <f>O1789*H1789</f>
        <v>0</v>
      </c>
      <c r="Q1789" s="201">
        <v>0</v>
      </c>
      <c r="R1789" s="201">
        <f>Q1789*H1789</f>
        <v>0</v>
      </c>
      <c r="S1789" s="201">
        <v>0</v>
      </c>
      <c r="T1789" s="202">
        <f>S1789*H1789</f>
        <v>0</v>
      </c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R1789" s="203" t="s">
        <v>358</v>
      </c>
      <c r="AT1789" s="203" t="s">
        <v>274</v>
      </c>
      <c r="AU1789" s="203" t="s">
        <v>84</v>
      </c>
      <c r="AY1789" s="17" t="s">
        <v>272</v>
      </c>
      <c r="BE1789" s="204">
        <f>IF(N1789="základní",J1789,0)</f>
        <v>0</v>
      </c>
      <c r="BF1789" s="204">
        <f>IF(N1789="snížená",J1789,0)</f>
        <v>0</v>
      </c>
      <c r="BG1789" s="204">
        <f>IF(N1789="zákl. přenesená",J1789,0)</f>
        <v>0</v>
      </c>
      <c r="BH1789" s="204">
        <f>IF(N1789="sníž. přenesená",J1789,0)</f>
        <v>0</v>
      </c>
      <c r="BI1789" s="204">
        <f>IF(N1789="nulová",J1789,0)</f>
        <v>0</v>
      </c>
      <c r="BJ1789" s="17" t="s">
        <v>16</v>
      </c>
      <c r="BK1789" s="204">
        <f>ROUND(I1789*H1789,2)</f>
        <v>0</v>
      </c>
      <c r="BL1789" s="17" t="s">
        <v>358</v>
      </c>
      <c r="BM1789" s="203" t="s">
        <v>10740</v>
      </c>
    </row>
    <row r="1790" spans="1:65" s="2" customFormat="1" ht="11.25">
      <c r="A1790" s="34"/>
      <c r="B1790" s="35"/>
      <c r="C1790" s="36"/>
      <c r="D1790" s="205" t="s">
        <v>281</v>
      </c>
      <c r="E1790" s="36"/>
      <c r="F1790" s="206" t="s">
        <v>10537</v>
      </c>
      <c r="G1790" s="36"/>
      <c r="H1790" s="36"/>
      <c r="I1790" s="207"/>
      <c r="J1790" s="36"/>
      <c r="K1790" s="36"/>
      <c r="L1790" s="39"/>
      <c r="M1790" s="208"/>
      <c r="N1790" s="209"/>
      <c r="O1790" s="71"/>
      <c r="P1790" s="71"/>
      <c r="Q1790" s="71"/>
      <c r="R1790" s="71"/>
      <c r="S1790" s="71"/>
      <c r="T1790" s="72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  <c r="AT1790" s="17" t="s">
        <v>281</v>
      </c>
      <c r="AU1790" s="17" t="s">
        <v>84</v>
      </c>
    </row>
    <row r="1791" spans="1:65" s="14" customFormat="1" ht="11.25">
      <c r="B1791" s="221"/>
      <c r="C1791" s="222"/>
      <c r="D1791" s="212" t="s">
        <v>283</v>
      </c>
      <c r="E1791" s="223" t="s">
        <v>1</v>
      </c>
      <c r="F1791" s="224" t="s">
        <v>313</v>
      </c>
      <c r="G1791" s="222"/>
      <c r="H1791" s="225">
        <v>8</v>
      </c>
      <c r="I1791" s="226"/>
      <c r="J1791" s="222"/>
      <c r="K1791" s="222"/>
      <c r="L1791" s="227"/>
      <c r="M1791" s="228"/>
      <c r="N1791" s="229"/>
      <c r="O1791" s="229"/>
      <c r="P1791" s="229"/>
      <c r="Q1791" s="229"/>
      <c r="R1791" s="229"/>
      <c r="S1791" s="229"/>
      <c r="T1791" s="230"/>
      <c r="AT1791" s="231" t="s">
        <v>283</v>
      </c>
      <c r="AU1791" s="231" t="s">
        <v>84</v>
      </c>
      <c r="AV1791" s="14" t="s">
        <v>84</v>
      </c>
      <c r="AW1791" s="14" t="s">
        <v>32</v>
      </c>
      <c r="AX1791" s="14" t="s">
        <v>76</v>
      </c>
      <c r="AY1791" s="231" t="s">
        <v>272</v>
      </c>
    </row>
    <row r="1792" spans="1:65" s="2" customFormat="1" ht="16.5" customHeight="1">
      <c r="A1792" s="34"/>
      <c r="B1792" s="35"/>
      <c r="C1792" s="192" t="s">
        <v>4233</v>
      </c>
      <c r="D1792" s="192" t="s">
        <v>274</v>
      </c>
      <c r="E1792" s="193" t="s">
        <v>10741</v>
      </c>
      <c r="F1792" s="194" t="s">
        <v>10742</v>
      </c>
      <c r="G1792" s="195" t="s">
        <v>952</v>
      </c>
      <c r="H1792" s="196">
        <v>8</v>
      </c>
      <c r="I1792" s="197"/>
      <c r="J1792" s="198">
        <f>ROUND(I1792*H1792,2)</f>
        <v>0</v>
      </c>
      <c r="K1792" s="194" t="s">
        <v>1</v>
      </c>
      <c r="L1792" s="39"/>
      <c r="M1792" s="199" t="s">
        <v>1</v>
      </c>
      <c r="N1792" s="200" t="s">
        <v>41</v>
      </c>
      <c r="O1792" s="71"/>
      <c r="P1792" s="201">
        <f>O1792*H1792</f>
        <v>0</v>
      </c>
      <c r="Q1792" s="201">
        <v>0</v>
      </c>
      <c r="R1792" s="201">
        <f>Q1792*H1792</f>
        <v>0</v>
      </c>
      <c r="S1792" s="201">
        <v>0</v>
      </c>
      <c r="T1792" s="202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3" t="s">
        <v>358</v>
      </c>
      <c r="AT1792" s="203" t="s">
        <v>274</v>
      </c>
      <c r="AU1792" s="203" t="s">
        <v>84</v>
      </c>
      <c r="AY1792" s="17" t="s">
        <v>272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16</v>
      </c>
      <c r="BK1792" s="204">
        <f>ROUND(I1792*H1792,2)</f>
        <v>0</v>
      </c>
      <c r="BL1792" s="17" t="s">
        <v>358</v>
      </c>
      <c r="BM1792" s="203" t="s">
        <v>10743</v>
      </c>
    </row>
    <row r="1793" spans="1:65" s="2" customFormat="1" ht="24.2" customHeight="1">
      <c r="A1793" s="34"/>
      <c r="B1793" s="35"/>
      <c r="C1793" s="232" t="s">
        <v>2483</v>
      </c>
      <c r="D1793" s="232" t="s">
        <v>394</v>
      </c>
      <c r="E1793" s="233" t="s">
        <v>10744</v>
      </c>
      <c r="F1793" s="234" t="s">
        <v>10745</v>
      </c>
      <c r="G1793" s="235" t="s">
        <v>5242</v>
      </c>
      <c r="H1793" s="236">
        <v>3</v>
      </c>
      <c r="I1793" s="237"/>
      <c r="J1793" s="238">
        <f>ROUND(I1793*H1793,2)</f>
        <v>0</v>
      </c>
      <c r="K1793" s="234" t="s">
        <v>1</v>
      </c>
      <c r="L1793" s="239"/>
      <c r="M1793" s="240" t="s">
        <v>1</v>
      </c>
      <c r="N1793" s="241" t="s">
        <v>41</v>
      </c>
      <c r="O1793" s="71"/>
      <c r="P1793" s="201">
        <f>O1793*H1793</f>
        <v>0</v>
      </c>
      <c r="Q1793" s="201">
        <v>0</v>
      </c>
      <c r="R1793" s="201">
        <f>Q1793*H1793</f>
        <v>0</v>
      </c>
      <c r="S1793" s="201">
        <v>0</v>
      </c>
      <c r="T1793" s="202">
        <f>S1793*H1793</f>
        <v>0</v>
      </c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  <c r="AR1793" s="203" t="s">
        <v>483</v>
      </c>
      <c r="AT1793" s="203" t="s">
        <v>394</v>
      </c>
      <c r="AU1793" s="203" t="s">
        <v>84</v>
      </c>
      <c r="AY1793" s="17" t="s">
        <v>272</v>
      </c>
      <c r="BE1793" s="204">
        <f>IF(N1793="základní",J1793,0)</f>
        <v>0</v>
      </c>
      <c r="BF1793" s="204">
        <f>IF(N1793="snížená",J1793,0)</f>
        <v>0</v>
      </c>
      <c r="BG1793" s="204">
        <f>IF(N1793="zákl. přenesená",J1793,0)</f>
        <v>0</v>
      </c>
      <c r="BH1793" s="204">
        <f>IF(N1793="sníž. přenesená",J1793,0)</f>
        <v>0</v>
      </c>
      <c r="BI1793" s="204">
        <f>IF(N1793="nulová",J1793,0)</f>
        <v>0</v>
      </c>
      <c r="BJ1793" s="17" t="s">
        <v>16</v>
      </c>
      <c r="BK1793" s="204">
        <f>ROUND(I1793*H1793,2)</f>
        <v>0</v>
      </c>
      <c r="BL1793" s="17" t="s">
        <v>358</v>
      </c>
      <c r="BM1793" s="203" t="s">
        <v>10746</v>
      </c>
    </row>
    <row r="1794" spans="1:65" s="14" customFormat="1" ht="11.25">
      <c r="B1794" s="221"/>
      <c r="C1794" s="222"/>
      <c r="D1794" s="212" t="s">
        <v>283</v>
      </c>
      <c r="E1794" s="223" t="s">
        <v>1</v>
      </c>
      <c r="F1794" s="224" t="s">
        <v>291</v>
      </c>
      <c r="G1794" s="222"/>
      <c r="H1794" s="225">
        <v>3</v>
      </c>
      <c r="I1794" s="226"/>
      <c r="J1794" s="222"/>
      <c r="K1794" s="222"/>
      <c r="L1794" s="227"/>
      <c r="M1794" s="228"/>
      <c r="N1794" s="229"/>
      <c r="O1794" s="229"/>
      <c r="P1794" s="229"/>
      <c r="Q1794" s="229"/>
      <c r="R1794" s="229"/>
      <c r="S1794" s="229"/>
      <c r="T1794" s="230"/>
      <c r="AT1794" s="231" t="s">
        <v>283</v>
      </c>
      <c r="AU1794" s="231" t="s">
        <v>84</v>
      </c>
      <c r="AV1794" s="14" t="s">
        <v>84</v>
      </c>
      <c r="AW1794" s="14" t="s">
        <v>32</v>
      </c>
      <c r="AX1794" s="14" t="s">
        <v>76</v>
      </c>
      <c r="AY1794" s="231" t="s">
        <v>272</v>
      </c>
    </row>
    <row r="1795" spans="1:65" s="2" customFormat="1" ht="16.5" customHeight="1">
      <c r="A1795" s="34"/>
      <c r="B1795" s="35"/>
      <c r="C1795" s="232" t="s">
        <v>2493</v>
      </c>
      <c r="D1795" s="232" t="s">
        <v>394</v>
      </c>
      <c r="E1795" s="233" t="s">
        <v>10747</v>
      </c>
      <c r="F1795" s="234" t="s">
        <v>10748</v>
      </c>
      <c r="G1795" s="235" t="s">
        <v>5242</v>
      </c>
      <c r="H1795" s="236">
        <v>3</v>
      </c>
      <c r="I1795" s="237"/>
      <c r="J1795" s="238">
        <f>ROUND(I1795*H1795,2)</f>
        <v>0</v>
      </c>
      <c r="K1795" s="234" t="s">
        <v>1</v>
      </c>
      <c r="L1795" s="239"/>
      <c r="M1795" s="240" t="s">
        <v>1</v>
      </c>
      <c r="N1795" s="241" t="s">
        <v>41</v>
      </c>
      <c r="O1795" s="71"/>
      <c r="P1795" s="201">
        <f>O1795*H1795</f>
        <v>0</v>
      </c>
      <c r="Q1795" s="201">
        <v>0</v>
      </c>
      <c r="R1795" s="201">
        <f>Q1795*H1795</f>
        <v>0</v>
      </c>
      <c r="S1795" s="201">
        <v>0</v>
      </c>
      <c r="T1795" s="202">
        <f>S1795*H1795</f>
        <v>0</v>
      </c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  <c r="AR1795" s="203" t="s">
        <v>483</v>
      </c>
      <c r="AT1795" s="203" t="s">
        <v>394</v>
      </c>
      <c r="AU1795" s="203" t="s">
        <v>84</v>
      </c>
      <c r="AY1795" s="17" t="s">
        <v>272</v>
      </c>
      <c r="BE1795" s="204">
        <f>IF(N1795="základní",J1795,0)</f>
        <v>0</v>
      </c>
      <c r="BF1795" s="204">
        <f>IF(N1795="snížená",J1795,0)</f>
        <v>0</v>
      </c>
      <c r="BG1795" s="204">
        <f>IF(N1795="zákl. přenesená",J1795,0)</f>
        <v>0</v>
      </c>
      <c r="BH1795" s="204">
        <f>IF(N1795="sníž. přenesená",J1795,0)</f>
        <v>0</v>
      </c>
      <c r="BI1795" s="204">
        <f>IF(N1795="nulová",J1795,0)</f>
        <v>0</v>
      </c>
      <c r="BJ1795" s="17" t="s">
        <v>16</v>
      </c>
      <c r="BK1795" s="204">
        <f>ROUND(I1795*H1795,2)</f>
        <v>0</v>
      </c>
      <c r="BL1795" s="17" t="s">
        <v>358</v>
      </c>
      <c r="BM1795" s="203" t="s">
        <v>10749</v>
      </c>
    </row>
    <row r="1796" spans="1:65" s="14" customFormat="1" ht="11.25">
      <c r="B1796" s="221"/>
      <c r="C1796" s="222"/>
      <c r="D1796" s="212" t="s">
        <v>283</v>
      </c>
      <c r="E1796" s="223" t="s">
        <v>1</v>
      </c>
      <c r="F1796" s="224" t="s">
        <v>291</v>
      </c>
      <c r="G1796" s="222"/>
      <c r="H1796" s="225">
        <v>3</v>
      </c>
      <c r="I1796" s="226"/>
      <c r="J1796" s="222"/>
      <c r="K1796" s="222"/>
      <c r="L1796" s="227"/>
      <c r="M1796" s="228"/>
      <c r="N1796" s="229"/>
      <c r="O1796" s="229"/>
      <c r="P1796" s="229"/>
      <c r="Q1796" s="229"/>
      <c r="R1796" s="229"/>
      <c r="S1796" s="229"/>
      <c r="T1796" s="230"/>
      <c r="AT1796" s="231" t="s">
        <v>283</v>
      </c>
      <c r="AU1796" s="231" t="s">
        <v>84</v>
      </c>
      <c r="AV1796" s="14" t="s">
        <v>84</v>
      </c>
      <c r="AW1796" s="14" t="s">
        <v>32</v>
      </c>
      <c r="AX1796" s="14" t="s">
        <v>76</v>
      </c>
      <c r="AY1796" s="231" t="s">
        <v>272</v>
      </c>
    </row>
    <row r="1797" spans="1:65" s="2" customFormat="1" ht="24.2" customHeight="1">
      <c r="A1797" s="34"/>
      <c r="B1797" s="35"/>
      <c r="C1797" s="232" t="s">
        <v>4179</v>
      </c>
      <c r="D1797" s="232" t="s">
        <v>394</v>
      </c>
      <c r="E1797" s="233" t="s">
        <v>10750</v>
      </c>
      <c r="F1797" s="234" t="s">
        <v>10751</v>
      </c>
      <c r="G1797" s="235" t="s">
        <v>5242</v>
      </c>
      <c r="H1797" s="236">
        <v>2</v>
      </c>
      <c r="I1797" s="237"/>
      <c r="J1797" s="238">
        <f>ROUND(I1797*H1797,2)</f>
        <v>0</v>
      </c>
      <c r="K1797" s="234" t="s">
        <v>1</v>
      </c>
      <c r="L1797" s="239"/>
      <c r="M1797" s="240" t="s">
        <v>1</v>
      </c>
      <c r="N1797" s="241" t="s">
        <v>41</v>
      </c>
      <c r="O1797" s="71"/>
      <c r="P1797" s="201">
        <f>O1797*H1797</f>
        <v>0</v>
      </c>
      <c r="Q1797" s="201">
        <v>0</v>
      </c>
      <c r="R1797" s="201">
        <f>Q1797*H1797</f>
        <v>0</v>
      </c>
      <c r="S1797" s="201">
        <v>0</v>
      </c>
      <c r="T1797" s="202">
        <f>S1797*H1797</f>
        <v>0</v>
      </c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R1797" s="203" t="s">
        <v>483</v>
      </c>
      <c r="AT1797" s="203" t="s">
        <v>394</v>
      </c>
      <c r="AU1797" s="203" t="s">
        <v>84</v>
      </c>
      <c r="AY1797" s="17" t="s">
        <v>272</v>
      </c>
      <c r="BE1797" s="204">
        <f>IF(N1797="základní",J1797,0)</f>
        <v>0</v>
      </c>
      <c r="BF1797" s="204">
        <f>IF(N1797="snížená",J1797,0)</f>
        <v>0</v>
      </c>
      <c r="BG1797" s="204">
        <f>IF(N1797="zákl. přenesená",J1797,0)</f>
        <v>0</v>
      </c>
      <c r="BH1797" s="204">
        <f>IF(N1797="sníž. přenesená",J1797,0)</f>
        <v>0</v>
      </c>
      <c r="BI1797" s="204">
        <f>IF(N1797="nulová",J1797,0)</f>
        <v>0</v>
      </c>
      <c r="BJ1797" s="17" t="s">
        <v>16</v>
      </c>
      <c r="BK1797" s="204">
        <f>ROUND(I1797*H1797,2)</f>
        <v>0</v>
      </c>
      <c r="BL1797" s="17" t="s">
        <v>358</v>
      </c>
      <c r="BM1797" s="203" t="s">
        <v>10752</v>
      </c>
    </row>
    <row r="1798" spans="1:65" s="14" customFormat="1" ht="11.25">
      <c r="B1798" s="221"/>
      <c r="C1798" s="222"/>
      <c r="D1798" s="212" t="s">
        <v>283</v>
      </c>
      <c r="E1798" s="223" t="s">
        <v>1</v>
      </c>
      <c r="F1798" s="224" t="s">
        <v>84</v>
      </c>
      <c r="G1798" s="222"/>
      <c r="H1798" s="225">
        <v>2</v>
      </c>
      <c r="I1798" s="226"/>
      <c r="J1798" s="222"/>
      <c r="K1798" s="222"/>
      <c r="L1798" s="227"/>
      <c r="M1798" s="228"/>
      <c r="N1798" s="229"/>
      <c r="O1798" s="229"/>
      <c r="P1798" s="229"/>
      <c r="Q1798" s="229"/>
      <c r="R1798" s="229"/>
      <c r="S1798" s="229"/>
      <c r="T1798" s="230"/>
      <c r="AT1798" s="231" t="s">
        <v>283</v>
      </c>
      <c r="AU1798" s="231" t="s">
        <v>84</v>
      </c>
      <c r="AV1798" s="14" t="s">
        <v>84</v>
      </c>
      <c r="AW1798" s="14" t="s">
        <v>32</v>
      </c>
      <c r="AX1798" s="14" t="s">
        <v>76</v>
      </c>
      <c r="AY1798" s="231" t="s">
        <v>272</v>
      </c>
    </row>
    <row r="1799" spans="1:65" s="12" customFormat="1" ht="22.9" customHeight="1">
      <c r="B1799" s="176"/>
      <c r="C1799" s="177"/>
      <c r="D1799" s="178" t="s">
        <v>75</v>
      </c>
      <c r="E1799" s="190" t="s">
        <v>10753</v>
      </c>
      <c r="F1799" s="190" t="s">
        <v>10753</v>
      </c>
      <c r="G1799" s="177"/>
      <c r="H1799" s="177"/>
      <c r="I1799" s="180"/>
      <c r="J1799" s="191">
        <f>BK1799</f>
        <v>0</v>
      </c>
      <c r="K1799" s="177"/>
      <c r="L1799" s="182"/>
      <c r="M1799" s="183"/>
      <c r="N1799" s="184"/>
      <c r="O1799" s="184"/>
      <c r="P1799" s="185">
        <f>SUM(P1800:P1813)</f>
        <v>0</v>
      </c>
      <c r="Q1799" s="184"/>
      <c r="R1799" s="185">
        <f>SUM(R1800:R1813)</f>
        <v>0</v>
      </c>
      <c r="S1799" s="184"/>
      <c r="T1799" s="186">
        <f>SUM(T1800:T1813)</f>
        <v>0</v>
      </c>
      <c r="AR1799" s="187" t="s">
        <v>291</v>
      </c>
      <c r="AT1799" s="188" t="s">
        <v>75</v>
      </c>
      <c r="AU1799" s="188" t="s">
        <v>16</v>
      </c>
      <c r="AY1799" s="187" t="s">
        <v>272</v>
      </c>
      <c r="BK1799" s="189">
        <f>SUM(BK1800:BK1813)</f>
        <v>0</v>
      </c>
    </row>
    <row r="1800" spans="1:65" s="2" customFormat="1" ht="44.25" customHeight="1">
      <c r="A1800" s="34"/>
      <c r="B1800" s="35"/>
      <c r="C1800" s="232" t="s">
        <v>4110</v>
      </c>
      <c r="D1800" s="232" t="s">
        <v>394</v>
      </c>
      <c r="E1800" s="233" t="s">
        <v>10754</v>
      </c>
      <c r="F1800" s="234" t="s">
        <v>10755</v>
      </c>
      <c r="G1800" s="235" t="s">
        <v>5242</v>
      </c>
      <c r="H1800" s="236">
        <v>1</v>
      </c>
      <c r="I1800" s="237"/>
      <c r="J1800" s="238">
        <f>ROUND(I1800*H1800,2)</f>
        <v>0</v>
      </c>
      <c r="K1800" s="234" t="s">
        <v>1</v>
      </c>
      <c r="L1800" s="239"/>
      <c r="M1800" s="240" t="s">
        <v>1</v>
      </c>
      <c r="N1800" s="241" t="s">
        <v>41</v>
      </c>
      <c r="O1800" s="71"/>
      <c r="P1800" s="201">
        <f>O1800*H1800</f>
        <v>0</v>
      </c>
      <c r="Q1800" s="201">
        <v>0</v>
      </c>
      <c r="R1800" s="201">
        <f>Q1800*H1800</f>
        <v>0</v>
      </c>
      <c r="S1800" s="201">
        <v>0</v>
      </c>
      <c r="T1800" s="202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203" t="s">
        <v>2738</v>
      </c>
      <c r="AT1800" s="203" t="s">
        <v>394</v>
      </c>
      <c r="AU1800" s="203" t="s">
        <v>84</v>
      </c>
      <c r="AY1800" s="17" t="s">
        <v>272</v>
      </c>
      <c r="BE1800" s="204">
        <f>IF(N1800="základní",J1800,0)</f>
        <v>0</v>
      </c>
      <c r="BF1800" s="204">
        <f>IF(N1800="snížená",J1800,0)</f>
        <v>0</v>
      </c>
      <c r="BG1800" s="204">
        <f>IF(N1800="zákl. přenesená",J1800,0)</f>
        <v>0</v>
      </c>
      <c r="BH1800" s="204">
        <f>IF(N1800="sníž. přenesená",J1800,0)</f>
        <v>0</v>
      </c>
      <c r="BI1800" s="204">
        <f>IF(N1800="nulová",J1800,0)</f>
        <v>0</v>
      </c>
      <c r="BJ1800" s="17" t="s">
        <v>16</v>
      </c>
      <c r="BK1800" s="204">
        <f>ROUND(I1800*H1800,2)</f>
        <v>0</v>
      </c>
      <c r="BL1800" s="17" t="s">
        <v>765</v>
      </c>
      <c r="BM1800" s="203" t="s">
        <v>10756</v>
      </c>
    </row>
    <row r="1801" spans="1:65" s="14" customFormat="1" ht="11.25">
      <c r="B1801" s="221"/>
      <c r="C1801" s="222"/>
      <c r="D1801" s="212" t="s">
        <v>283</v>
      </c>
      <c r="E1801" s="223" t="s">
        <v>1</v>
      </c>
      <c r="F1801" s="224" t="s">
        <v>16</v>
      </c>
      <c r="G1801" s="222"/>
      <c r="H1801" s="225">
        <v>1</v>
      </c>
      <c r="I1801" s="226"/>
      <c r="J1801" s="222"/>
      <c r="K1801" s="222"/>
      <c r="L1801" s="227"/>
      <c r="M1801" s="228"/>
      <c r="N1801" s="229"/>
      <c r="O1801" s="229"/>
      <c r="P1801" s="229"/>
      <c r="Q1801" s="229"/>
      <c r="R1801" s="229"/>
      <c r="S1801" s="229"/>
      <c r="T1801" s="230"/>
      <c r="AT1801" s="231" t="s">
        <v>283</v>
      </c>
      <c r="AU1801" s="231" t="s">
        <v>84</v>
      </c>
      <c r="AV1801" s="14" t="s">
        <v>84</v>
      </c>
      <c r="AW1801" s="14" t="s">
        <v>32</v>
      </c>
      <c r="AX1801" s="14" t="s">
        <v>76</v>
      </c>
      <c r="AY1801" s="231" t="s">
        <v>272</v>
      </c>
    </row>
    <row r="1802" spans="1:65" s="2" customFormat="1" ht="49.15" customHeight="1">
      <c r="A1802" s="34"/>
      <c r="B1802" s="35"/>
      <c r="C1802" s="232" t="s">
        <v>4153</v>
      </c>
      <c r="D1802" s="232" t="s">
        <v>394</v>
      </c>
      <c r="E1802" s="233" t="s">
        <v>10757</v>
      </c>
      <c r="F1802" s="234" t="s">
        <v>10758</v>
      </c>
      <c r="G1802" s="235" t="s">
        <v>5242</v>
      </c>
      <c r="H1802" s="236">
        <v>1</v>
      </c>
      <c r="I1802" s="237"/>
      <c r="J1802" s="238">
        <f>ROUND(I1802*H1802,2)</f>
        <v>0</v>
      </c>
      <c r="K1802" s="234" t="s">
        <v>1</v>
      </c>
      <c r="L1802" s="239"/>
      <c r="M1802" s="240" t="s">
        <v>1</v>
      </c>
      <c r="N1802" s="241" t="s">
        <v>41</v>
      </c>
      <c r="O1802" s="71"/>
      <c r="P1802" s="201">
        <f>O1802*H1802</f>
        <v>0</v>
      </c>
      <c r="Q1802" s="201">
        <v>0</v>
      </c>
      <c r="R1802" s="201">
        <f>Q1802*H1802</f>
        <v>0</v>
      </c>
      <c r="S1802" s="201">
        <v>0</v>
      </c>
      <c r="T1802" s="202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203" t="s">
        <v>2738</v>
      </c>
      <c r="AT1802" s="203" t="s">
        <v>394</v>
      </c>
      <c r="AU1802" s="203" t="s">
        <v>84</v>
      </c>
      <c r="AY1802" s="17" t="s">
        <v>272</v>
      </c>
      <c r="BE1802" s="204">
        <f>IF(N1802="základní",J1802,0)</f>
        <v>0</v>
      </c>
      <c r="BF1802" s="204">
        <f>IF(N1802="snížená",J1802,0)</f>
        <v>0</v>
      </c>
      <c r="BG1802" s="204">
        <f>IF(N1802="zákl. přenesená",J1802,0)</f>
        <v>0</v>
      </c>
      <c r="BH1802" s="204">
        <f>IF(N1802="sníž. přenesená",J1802,0)</f>
        <v>0</v>
      </c>
      <c r="BI1802" s="204">
        <f>IF(N1802="nulová",J1802,0)</f>
        <v>0</v>
      </c>
      <c r="BJ1802" s="17" t="s">
        <v>16</v>
      </c>
      <c r="BK1802" s="204">
        <f>ROUND(I1802*H1802,2)</f>
        <v>0</v>
      </c>
      <c r="BL1802" s="17" t="s">
        <v>765</v>
      </c>
      <c r="BM1802" s="203" t="s">
        <v>10759</v>
      </c>
    </row>
    <row r="1803" spans="1:65" s="14" customFormat="1" ht="11.25">
      <c r="B1803" s="221"/>
      <c r="C1803" s="222"/>
      <c r="D1803" s="212" t="s">
        <v>283</v>
      </c>
      <c r="E1803" s="223" t="s">
        <v>1</v>
      </c>
      <c r="F1803" s="224" t="s">
        <v>16</v>
      </c>
      <c r="G1803" s="222"/>
      <c r="H1803" s="225">
        <v>1</v>
      </c>
      <c r="I1803" s="226"/>
      <c r="J1803" s="222"/>
      <c r="K1803" s="222"/>
      <c r="L1803" s="227"/>
      <c r="M1803" s="228"/>
      <c r="N1803" s="229"/>
      <c r="O1803" s="229"/>
      <c r="P1803" s="229"/>
      <c r="Q1803" s="229"/>
      <c r="R1803" s="229"/>
      <c r="S1803" s="229"/>
      <c r="T1803" s="230"/>
      <c r="AT1803" s="231" t="s">
        <v>283</v>
      </c>
      <c r="AU1803" s="231" t="s">
        <v>84</v>
      </c>
      <c r="AV1803" s="14" t="s">
        <v>84</v>
      </c>
      <c r="AW1803" s="14" t="s">
        <v>32</v>
      </c>
      <c r="AX1803" s="14" t="s">
        <v>76</v>
      </c>
      <c r="AY1803" s="231" t="s">
        <v>272</v>
      </c>
    </row>
    <row r="1804" spans="1:65" s="2" customFormat="1" ht="16.5" customHeight="1">
      <c r="A1804" s="34"/>
      <c r="B1804" s="35"/>
      <c r="C1804" s="232" t="s">
        <v>4105</v>
      </c>
      <c r="D1804" s="232" t="s">
        <v>394</v>
      </c>
      <c r="E1804" s="233" t="s">
        <v>10760</v>
      </c>
      <c r="F1804" s="234" t="s">
        <v>10761</v>
      </c>
      <c r="G1804" s="235" t="s">
        <v>5242</v>
      </c>
      <c r="H1804" s="236">
        <v>1</v>
      </c>
      <c r="I1804" s="237"/>
      <c r="J1804" s="238">
        <f>ROUND(I1804*H1804,2)</f>
        <v>0</v>
      </c>
      <c r="K1804" s="234" t="s">
        <v>1</v>
      </c>
      <c r="L1804" s="239"/>
      <c r="M1804" s="240" t="s">
        <v>1</v>
      </c>
      <c r="N1804" s="241" t="s">
        <v>41</v>
      </c>
      <c r="O1804" s="71"/>
      <c r="P1804" s="201">
        <f>O1804*H1804</f>
        <v>0</v>
      </c>
      <c r="Q1804" s="201">
        <v>0</v>
      </c>
      <c r="R1804" s="201">
        <f>Q1804*H1804</f>
        <v>0</v>
      </c>
      <c r="S1804" s="201">
        <v>0</v>
      </c>
      <c r="T1804" s="202">
        <f>S1804*H1804</f>
        <v>0</v>
      </c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R1804" s="203" t="s">
        <v>2738</v>
      </c>
      <c r="AT1804" s="203" t="s">
        <v>394</v>
      </c>
      <c r="AU1804" s="203" t="s">
        <v>84</v>
      </c>
      <c r="AY1804" s="17" t="s">
        <v>272</v>
      </c>
      <c r="BE1804" s="204">
        <f>IF(N1804="základní",J1804,0)</f>
        <v>0</v>
      </c>
      <c r="BF1804" s="204">
        <f>IF(N1804="snížená",J1804,0)</f>
        <v>0</v>
      </c>
      <c r="BG1804" s="204">
        <f>IF(N1804="zákl. přenesená",J1804,0)</f>
        <v>0</v>
      </c>
      <c r="BH1804" s="204">
        <f>IF(N1804="sníž. přenesená",J1804,0)</f>
        <v>0</v>
      </c>
      <c r="BI1804" s="204">
        <f>IF(N1804="nulová",J1804,0)</f>
        <v>0</v>
      </c>
      <c r="BJ1804" s="17" t="s">
        <v>16</v>
      </c>
      <c r="BK1804" s="204">
        <f>ROUND(I1804*H1804,2)</f>
        <v>0</v>
      </c>
      <c r="BL1804" s="17" t="s">
        <v>765</v>
      </c>
      <c r="BM1804" s="203" t="s">
        <v>10762</v>
      </c>
    </row>
    <row r="1805" spans="1:65" s="14" customFormat="1" ht="11.25">
      <c r="B1805" s="221"/>
      <c r="C1805" s="222"/>
      <c r="D1805" s="212" t="s">
        <v>283</v>
      </c>
      <c r="E1805" s="223" t="s">
        <v>1</v>
      </c>
      <c r="F1805" s="224" t="s">
        <v>16</v>
      </c>
      <c r="G1805" s="222"/>
      <c r="H1805" s="225">
        <v>1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84</v>
      </c>
      <c r="AV1805" s="14" t="s">
        <v>84</v>
      </c>
      <c r="AW1805" s="14" t="s">
        <v>32</v>
      </c>
      <c r="AX1805" s="14" t="s">
        <v>16</v>
      </c>
      <c r="AY1805" s="231" t="s">
        <v>272</v>
      </c>
    </row>
    <row r="1806" spans="1:65" s="2" customFormat="1" ht="16.5" customHeight="1">
      <c r="A1806" s="34"/>
      <c r="B1806" s="35"/>
      <c r="C1806" s="232" t="s">
        <v>4477</v>
      </c>
      <c r="D1806" s="232" t="s">
        <v>394</v>
      </c>
      <c r="E1806" s="233" t="s">
        <v>10763</v>
      </c>
      <c r="F1806" s="234" t="s">
        <v>10764</v>
      </c>
      <c r="G1806" s="235" t="s">
        <v>5242</v>
      </c>
      <c r="H1806" s="236">
        <v>1</v>
      </c>
      <c r="I1806" s="237"/>
      <c r="J1806" s="238">
        <f>ROUND(I1806*H1806,2)</f>
        <v>0</v>
      </c>
      <c r="K1806" s="234" t="s">
        <v>1</v>
      </c>
      <c r="L1806" s="239"/>
      <c r="M1806" s="240" t="s">
        <v>1</v>
      </c>
      <c r="N1806" s="241" t="s">
        <v>41</v>
      </c>
      <c r="O1806" s="71"/>
      <c r="P1806" s="201">
        <f>O1806*H1806</f>
        <v>0</v>
      </c>
      <c r="Q1806" s="201">
        <v>0</v>
      </c>
      <c r="R1806" s="201">
        <f>Q1806*H1806</f>
        <v>0</v>
      </c>
      <c r="S1806" s="201">
        <v>0</v>
      </c>
      <c r="T1806" s="202">
        <f>S1806*H1806</f>
        <v>0</v>
      </c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R1806" s="203" t="s">
        <v>2738</v>
      </c>
      <c r="AT1806" s="203" t="s">
        <v>394</v>
      </c>
      <c r="AU1806" s="203" t="s">
        <v>84</v>
      </c>
      <c r="AY1806" s="17" t="s">
        <v>272</v>
      </c>
      <c r="BE1806" s="204">
        <f>IF(N1806="základní",J1806,0)</f>
        <v>0</v>
      </c>
      <c r="BF1806" s="204">
        <f>IF(N1806="snížená",J1806,0)</f>
        <v>0</v>
      </c>
      <c r="BG1806" s="204">
        <f>IF(N1806="zákl. přenesená",J1806,0)</f>
        <v>0</v>
      </c>
      <c r="BH1806" s="204">
        <f>IF(N1806="sníž. přenesená",J1806,0)</f>
        <v>0</v>
      </c>
      <c r="BI1806" s="204">
        <f>IF(N1806="nulová",J1806,0)</f>
        <v>0</v>
      </c>
      <c r="BJ1806" s="17" t="s">
        <v>16</v>
      </c>
      <c r="BK1806" s="204">
        <f>ROUND(I1806*H1806,2)</f>
        <v>0</v>
      </c>
      <c r="BL1806" s="17" t="s">
        <v>765</v>
      </c>
      <c r="BM1806" s="203" t="s">
        <v>10765</v>
      </c>
    </row>
    <row r="1807" spans="1:65" s="14" customFormat="1" ht="11.25">
      <c r="B1807" s="221"/>
      <c r="C1807" s="222"/>
      <c r="D1807" s="212" t="s">
        <v>283</v>
      </c>
      <c r="E1807" s="223" t="s">
        <v>1</v>
      </c>
      <c r="F1807" s="224" t="s">
        <v>16</v>
      </c>
      <c r="G1807" s="222"/>
      <c r="H1807" s="225">
        <v>1</v>
      </c>
      <c r="I1807" s="226"/>
      <c r="J1807" s="222"/>
      <c r="K1807" s="222"/>
      <c r="L1807" s="227"/>
      <c r="M1807" s="228"/>
      <c r="N1807" s="229"/>
      <c r="O1807" s="229"/>
      <c r="P1807" s="229"/>
      <c r="Q1807" s="229"/>
      <c r="R1807" s="229"/>
      <c r="S1807" s="229"/>
      <c r="T1807" s="230"/>
      <c r="AT1807" s="231" t="s">
        <v>283</v>
      </c>
      <c r="AU1807" s="231" t="s">
        <v>84</v>
      </c>
      <c r="AV1807" s="14" t="s">
        <v>84</v>
      </c>
      <c r="AW1807" s="14" t="s">
        <v>32</v>
      </c>
      <c r="AX1807" s="14" t="s">
        <v>76</v>
      </c>
      <c r="AY1807" s="231" t="s">
        <v>272</v>
      </c>
    </row>
    <row r="1808" spans="1:65" s="2" customFormat="1" ht="37.9" customHeight="1">
      <c r="A1808" s="34"/>
      <c r="B1808" s="35"/>
      <c r="C1808" s="232" t="s">
        <v>4481</v>
      </c>
      <c r="D1808" s="232" t="s">
        <v>394</v>
      </c>
      <c r="E1808" s="233" t="s">
        <v>10766</v>
      </c>
      <c r="F1808" s="234" t="s">
        <v>10767</v>
      </c>
      <c r="G1808" s="235" t="s">
        <v>5242</v>
      </c>
      <c r="H1808" s="236">
        <v>1</v>
      </c>
      <c r="I1808" s="237"/>
      <c r="J1808" s="238">
        <f>ROUND(I1808*H1808,2)</f>
        <v>0</v>
      </c>
      <c r="K1808" s="234" t="s">
        <v>1</v>
      </c>
      <c r="L1808" s="239"/>
      <c r="M1808" s="240" t="s">
        <v>1</v>
      </c>
      <c r="N1808" s="241" t="s">
        <v>41</v>
      </c>
      <c r="O1808" s="71"/>
      <c r="P1808" s="201">
        <f>O1808*H1808</f>
        <v>0</v>
      </c>
      <c r="Q1808" s="201">
        <v>0</v>
      </c>
      <c r="R1808" s="201">
        <f>Q1808*H1808</f>
        <v>0</v>
      </c>
      <c r="S1808" s="201">
        <v>0</v>
      </c>
      <c r="T1808" s="202">
        <f>S1808*H1808</f>
        <v>0</v>
      </c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R1808" s="203" t="s">
        <v>2738</v>
      </c>
      <c r="AT1808" s="203" t="s">
        <v>394</v>
      </c>
      <c r="AU1808" s="203" t="s">
        <v>84</v>
      </c>
      <c r="AY1808" s="17" t="s">
        <v>272</v>
      </c>
      <c r="BE1808" s="204">
        <f>IF(N1808="základní",J1808,0)</f>
        <v>0</v>
      </c>
      <c r="BF1808" s="204">
        <f>IF(N1808="snížená",J1808,0)</f>
        <v>0</v>
      </c>
      <c r="BG1808" s="204">
        <f>IF(N1808="zákl. přenesená",J1808,0)</f>
        <v>0</v>
      </c>
      <c r="BH1808" s="204">
        <f>IF(N1808="sníž. přenesená",J1808,0)</f>
        <v>0</v>
      </c>
      <c r="BI1808" s="204">
        <f>IF(N1808="nulová",J1808,0)</f>
        <v>0</v>
      </c>
      <c r="BJ1808" s="17" t="s">
        <v>16</v>
      </c>
      <c r="BK1808" s="204">
        <f>ROUND(I1808*H1808,2)</f>
        <v>0</v>
      </c>
      <c r="BL1808" s="17" t="s">
        <v>765</v>
      </c>
      <c r="BM1808" s="203" t="s">
        <v>10768</v>
      </c>
    </row>
    <row r="1809" spans="1:65" s="14" customFormat="1" ht="11.25">
      <c r="B1809" s="221"/>
      <c r="C1809" s="222"/>
      <c r="D1809" s="212" t="s">
        <v>283</v>
      </c>
      <c r="E1809" s="223" t="s">
        <v>1</v>
      </c>
      <c r="F1809" s="224" t="s">
        <v>16</v>
      </c>
      <c r="G1809" s="222"/>
      <c r="H1809" s="225">
        <v>1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84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2" customFormat="1" ht="16.5" customHeight="1">
      <c r="A1810" s="34"/>
      <c r="B1810" s="35"/>
      <c r="C1810" s="192" t="s">
        <v>4968</v>
      </c>
      <c r="D1810" s="192" t="s">
        <v>274</v>
      </c>
      <c r="E1810" s="193" t="s">
        <v>10769</v>
      </c>
      <c r="F1810" s="194" t="s">
        <v>10770</v>
      </c>
      <c r="G1810" s="195" t="s">
        <v>5242</v>
      </c>
      <c r="H1810" s="196">
        <v>1</v>
      </c>
      <c r="I1810" s="197"/>
      <c r="J1810" s="198">
        <f>ROUND(I1810*H1810,2)</f>
        <v>0</v>
      </c>
      <c r="K1810" s="194" t="s">
        <v>1</v>
      </c>
      <c r="L1810" s="39"/>
      <c r="M1810" s="199" t="s">
        <v>1</v>
      </c>
      <c r="N1810" s="200" t="s">
        <v>41</v>
      </c>
      <c r="O1810" s="71"/>
      <c r="P1810" s="201">
        <f>O1810*H1810</f>
        <v>0</v>
      </c>
      <c r="Q1810" s="201">
        <v>0</v>
      </c>
      <c r="R1810" s="201">
        <f>Q1810*H1810</f>
        <v>0</v>
      </c>
      <c r="S1810" s="201">
        <v>0</v>
      </c>
      <c r="T1810" s="202">
        <f>S1810*H1810</f>
        <v>0</v>
      </c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R1810" s="203" t="s">
        <v>765</v>
      </c>
      <c r="AT1810" s="203" t="s">
        <v>274</v>
      </c>
      <c r="AU1810" s="203" t="s">
        <v>84</v>
      </c>
      <c r="AY1810" s="17" t="s">
        <v>272</v>
      </c>
      <c r="BE1810" s="204">
        <f>IF(N1810="základní",J1810,0)</f>
        <v>0</v>
      </c>
      <c r="BF1810" s="204">
        <f>IF(N1810="snížená",J1810,0)</f>
        <v>0</v>
      </c>
      <c r="BG1810" s="204">
        <f>IF(N1810="zákl. přenesená",J1810,0)</f>
        <v>0</v>
      </c>
      <c r="BH1810" s="204">
        <f>IF(N1810="sníž. přenesená",J1810,0)</f>
        <v>0</v>
      </c>
      <c r="BI1810" s="204">
        <f>IF(N1810="nulová",J1810,0)</f>
        <v>0</v>
      </c>
      <c r="BJ1810" s="17" t="s">
        <v>16</v>
      </c>
      <c r="BK1810" s="204">
        <f>ROUND(I1810*H1810,2)</f>
        <v>0</v>
      </c>
      <c r="BL1810" s="17" t="s">
        <v>765</v>
      </c>
      <c r="BM1810" s="203" t="s">
        <v>10771</v>
      </c>
    </row>
    <row r="1811" spans="1:65" s="14" customFormat="1" ht="11.25">
      <c r="B1811" s="221"/>
      <c r="C1811" s="222"/>
      <c r="D1811" s="212" t="s">
        <v>283</v>
      </c>
      <c r="E1811" s="223" t="s">
        <v>1</v>
      </c>
      <c r="F1811" s="224" t="s">
        <v>16</v>
      </c>
      <c r="G1811" s="222"/>
      <c r="H1811" s="225">
        <v>1</v>
      </c>
      <c r="I1811" s="226"/>
      <c r="J1811" s="222"/>
      <c r="K1811" s="222"/>
      <c r="L1811" s="227"/>
      <c r="M1811" s="228"/>
      <c r="N1811" s="229"/>
      <c r="O1811" s="229"/>
      <c r="P1811" s="229"/>
      <c r="Q1811" s="229"/>
      <c r="R1811" s="229"/>
      <c r="S1811" s="229"/>
      <c r="T1811" s="230"/>
      <c r="AT1811" s="231" t="s">
        <v>283</v>
      </c>
      <c r="AU1811" s="231" t="s">
        <v>84</v>
      </c>
      <c r="AV1811" s="14" t="s">
        <v>84</v>
      </c>
      <c r="AW1811" s="14" t="s">
        <v>32</v>
      </c>
      <c r="AX1811" s="14" t="s">
        <v>76</v>
      </c>
      <c r="AY1811" s="231" t="s">
        <v>272</v>
      </c>
    </row>
    <row r="1812" spans="1:65" s="2" customFormat="1" ht="16.5" customHeight="1">
      <c r="A1812" s="34"/>
      <c r="B1812" s="35"/>
      <c r="C1812" s="192" t="s">
        <v>4347</v>
      </c>
      <c r="D1812" s="192" t="s">
        <v>274</v>
      </c>
      <c r="E1812" s="193" t="s">
        <v>10772</v>
      </c>
      <c r="F1812" s="194" t="s">
        <v>10773</v>
      </c>
      <c r="G1812" s="195" t="s">
        <v>5242</v>
      </c>
      <c r="H1812" s="196">
        <v>1</v>
      </c>
      <c r="I1812" s="197"/>
      <c r="J1812" s="198">
        <f>ROUND(I1812*H1812,2)</f>
        <v>0</v>
      </c>
      <c r="K1812" s="194" t="s">
        <v>1</v>
      </c>
      <c r="L1812" s="39"/>
      <c r="M1812" s="199" t="s">
        <v>1</v>
      </c>
      <c r="N1812" s="200" t="s">
        <v>41</v>
      </c>
      <c r="O1812" s="71"/>
      <c r="P1812" s="201">
        <f>O1812*H1812</f>
        <v>0</v>
      </c>
      <c r="Q1812" s="201">
        <v>0</v>
      </c>
      <c r="R1812" s="201">
        <f>Q1812*H1812</f>
        <v>0</v>
      </c>
      <c r="S1812" s="201">
        <v>0</v>
      </c>
      <c r="T1812" s="202">
        <f>S1812*H1812</f>
        <v>0</v>
      </c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  <c r="AR1812" s="203" t="s">
        <v>765</v>
      </c>
      <c r="AT1812" s="203" t="s">
        <v>274</v>
      </c>
      <c r="AU1812" s="203" t="s">
        <v>84</v>
      </c>
      <c r="AY1812" s="17" t="s">
        <v>272</v>
      </c>
      <c r="BE1812" s="204">
        <f>IF(N1812="základní",J1812,0)</f>
        <v>0</v>
      </c>
      <c r="BF1812" s="204">
        <f>IF(N1812="snížená",J1812,0)</f>
        <v>0</v>
      </c>
      <c r="BG1812" s="204">
        <f>IF(N1812="zákl. přenesená",J1812,0)</f>
        <v>0</v>
      </c>
      <c r="BH1812" s="204">
        <f>IF(N1812="sníž. přenesená",J1812,0)</f>
        <v>0</v>
      </c>
      <c r="BI1812" s="204">
        <f>IF(N1812="nulová",J1812,0)</f>
        <v>0</v>
      </c>
      <c r="BJ1812" s="17" t="s">
        <v>16</v>
      </c>
      <c r="BK1812" s="204">
        <f>ROUND(I1812*H1812,2)</f>
        <v>0</v>
      </c>
      <c r="BL1812" s="17" t="s">
        <v>765</v>
      </c>
      <c r="BM1812" s="203" t="s">
        <v>10774</v>
      </c>
    </row>
    <row r="1813" spans="1:65" s="14" customFormat="1" ht="11.25">
      <c r="B1813" s="221"/>
      <c r="C1813" s="222"/>
      <c r="D1813" s="212" t="s">
        <v>283</v>
      </c>
      <c r="E1813" s="223" t="s">
        <v>1</v>
      </c>
      <c r="F1813" s="224" t="s">
        <v>16</v>
      </c>
      <c r="G1813" s="222"/>
      <c r="H1813" s="225">
        <v>1</v>
      </c>
      <c r="I1813" s="226"/>
      <c r="J1813" s="222"/>
      <c r="K1813" s="222"/>
      <c r="L1813" s="227"/>
      <c r="M1813" s="228"/>
      <c r="N1813" s="229"/>
      <c r="O1813" s="229"/>
      <c r="P1813" s="229"/>
      <c r="Q1813" s="229"/>
      <c r="R1813" s="229"/>
      <c r="S1813" s="229"/>
      <c r="T1813" s="230"/>
      <c r="AT1813" s="231" t="s">
        <v>283</v>
      </c>
      <c r="AU1813" s="231" t="s">
        <v>84</v>
      </c>
      <c r="AV1813" s="14" t="s">
        <v>84</v>
      </c>
      <c r="AW1813" s="14" t="s">
        <v>32</v>
      </c>
      <c r="AX1813" s="14" t="s">
        <v>76</v>
      </c>
      <c r="AY1813" s="231" t="s">
        <v>272</v>
      </c>
    </row>
    <row r="1814" spans="1:65" s="12" customFormat="1" ht="22.9" customHeight="1">
      <c r="B1814" s="176"/>
      <c r="C1814" s="177"/>
      <c r="D1814" s="178" t="s">
        <v>75</v>
      </c>
      <c r="E1814" s="190" t="s">
        <v>10775</v>
      </c>
      <c r="F1814" s="190" t="s">
        <v>10776</v>
      </c>
      <c r="G1814" s="177"/>
      <c r="H1814" s="177"/>
      <c r="I1814" s="180"/>
      <c r="J1814" s="191">
        <f>BK1814</f>
        <v>0</v>
      </c>
      <c r="K1814" s="177"/>
      <c r="L1814" s="182"/>
      <c r="M1814" s="183"/>
      <c r="N1814" s="184"/>
      <c r="O1814" s="184"/>
      <c r="P1814" s="185">
        <f>SUM(P1815:P1858)</f>
        <v>0</v>
      </c>
      <c r="Q1814" s="184"/>
      <c r="R1814" s="185">
        <f>SUM(R1815:R1858)</f>
        <v>0</v>
      </c>
      <c r="S1814" s="184"/>
      <c r="T1814" s="186">
        <f>SUM(T1815:T1858)</f>
        <v>8.1533000000000015</v>
      </c>
      <c r="AR1814" s="187" t="s">
        <v>291</v>
      </c>
      <c r="AT1814" s="188" t="s">
        <v>75</v>
      </c>
      <c r="AU1814" s="188" t="s">
        <v>16</v>
      </c>
      <c r="AY1814" s="187" t="s">
        <v>272</v>
      </c>
      <c r="BK1814" s="189">
        <f>SUM(BK1815:BK1858)</f>
        <v>0</v>
      </c>
    </row>
    <row r="1815" spans="1:65" s="2" customFormat="1" ht="24.2" customHeight="1">
      <c r="A1815" s="34"/>
      <c r="B1815" s="35"/>
      <c r="C1815" s="192" t="s">
        <v>4352</v>
      </c>
      <c r="D1815" s="192" t="s">
        <v>274</v>
      </c>
      <c r="E1815" s="193" t="s">
        <v>10777</v>
      </c>
      <c r="F1815" s="194" t="s">
        <v>10778</v>
      </c>
      <c r="G1815" s="195" t="s">
        <v>952</v>
      </c>
      <c r="H1815" s="196">
        <v>1066</v>
      </c>
      <c r="I1815" s="197"/>
      <c r="J1815" s="198">
        <f>ROUND(I1815*H1815,2)</f>
        <v>0</v>
      </c>
      <c r="K1815" s="194" t="s">
        <v>278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0</v>
      </c>
      <c r="R1815" s="201">
        <f>Q1815*H1815</f>
        <v>0</v>
      </c>
      <c r="S1815" s="201">
        <v>5.0000000000000002E-5</v>
      </c>
      <c r="T1815" s="202">
        <f>S1815*H1815</f>
        <v>5.33E-2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765</v>
      </c>
      <c r="AT1815" s="203" t="s">
        <v>274</v>
      </c>
      <c r="AU1815" s="203" t="s">
        <v>84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765</v>
      </c>
      <c r="BM1815" s="203" t="s">
        <v>10779</v>
      </c>
    </row>
    <row r="1816" spans="1:65" s="2" customFormat="1" ht="11.25">
      <c r="A1816" s="34"/>
      <c r="B1816" s="35"/>
      <c r="C1816" s="36"/>
      <c r="D1816" s="205" t="s">
        <v>281</v>
      </c>
      <c r="E1816" s="36"/>
      <c r="F1816" s="206" t="s">
        <v>10780</v>
      </c>
      <c r="G1816" s="36"/>
      <c r="H1816" s="36"/>
      <c r="I1816" s="207"/>
      <c r="J1816" s="36"/>
      <c r="K1816" s="36"/>
      <c r="L1816" s="39"/>
      <c r="M1816" s="208"/>
      <c r="N1816" s="209"/>
      <c r="O1816" s="71"/>
      <c r="P1816" s="71"/>
      <c r="Q1816" s="71"/>
      <c r="R1816" s="71"/>
      <c r="S1816" s="71"/>
      <c r="T1816" s="72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T1816" s="17" t="s">
        <v>281</v>
      </c>
      <c r="AU1816" s="17" t="s">
        <v>84</v>
      </c>
    </row>
    <row r="1817" spans="1:65" s="13" customFormat="1" ht="11.25">
      <c r="B1817" s="210"/>
      <c r="C1817" s="211"/>
      <c r="D1817" s="212" t="s">
        <v>283</v>
      </c>
      <c r="E1817" s="213" t="s">
        <v>1</v>
      </c>
      <c r="F1817" s="214" t="s">
        <v>10781</v>
      </c>
      <c r="G1817" s="211"/>
      <c r="H1817" s="213" t="s">
        <v>1</v>
      </c>
      <c r="I1817" s="215"/>
      <c r="J1817" s="211"/>
      <c r="K1817" s="211"/>
      <c r="L1817" s="216"/>
      <c r="M1817" s="217"/>
      <c r="N1817" s="218"/>
      <c r="O1817" s="218"/>
      <c r="P1817" s="218"/>
      <c r="Q1817" s="218"/>
      <c r="R1817" s="218"/>
      <c r="S1817" s="218"/>
      <c r="T1817" s="219"/>
      <c r="AT1817" s="220" t="s">
        <v>283</v>
      </c>
      <c r="AU1817" s="220" t="s">
        <v>84</v>
      </c>
      <c r="AV1817" s="13" t="s">
        <v>16</v>
      </c>
      <c r="AW1817" s="13" t="s">
        <v>32</v>
      </c>
      <c r="AX1817" s="13" t="s">
        <v>76</v>
      </c>
      <c r="AY1817" s="220" t="s">
        <v>272</v>
      </c>
    </row>
    <row r="1818" spans="1:65" s="14" customFormat="1" ht="11.25">
      <c r="B1818" s="221"/>
      <c r="C1818" s="222"/>
      <c r="D1818" s="212" t="s">
        <v>283</v>
      </c>
      <c r="E1818" s="223" t="s">
        <v>1</v>
      </c>
      <c r="F1818" s="224" t="s">
        <v>10782</v>
      </c>
      <c r="G1818" s="222"/>
      <c r="H1818" s="225">
        <v>211</v>
      </c>
      <c r="I1818" s="226"/>
      <c r="J1818" s="222"/>
      <c r="K1818" s="222"/>
      <c r="L1818" s="227"/>
      <c r="M1818" s="228"/>
      <c r="N1818" s="229"/>
      <c r="O1818" s="229"/>
      <c r="P1818" s="229"/>
      <c r="Q1818" s="229"/>
      <c r="R1818" s="229"/>
      <c r="S1818" s="229"/>
      <c r="T1818" s="230"/>
      <c r="AT1818" s="231" t="s">
        <v>283</v>
      </c>
      <c r="AU1818" s="231" t="s">
        <v>84</v>
      </c>
      <c r="AV1818" s="14" t="s">
        <v>84</v>
      </c>
      <c r="AW1818" s="14" t="s">
        <v>32</v>
      </c>
      <c r="AX1818" s="14" t="s">
        <v>76</v>
      </c>
      <c r="AY1818" s="231" t="s">
        <v>272</v>
      </c>
    </row>
    <row r="1819" spans="1:65" s="14" customFormat="1" ht="11.25">
      <c r="B1819" s="221"/>
      <c r="C1819" s="222"/>
      <c r="D1819" s="212" t="s">
        <v>283</v>
      </c>
      <c r="E1819" s="223" t="s">
        <v>1</v>
      </c>
      <c r="F1819" s="224" t="s">
        <v>10783</v>
      </c>
      <c r="G1819" s="222"/>
      <c r="H1819" s="225">
        <v>165</v>
      </c>
      <c r="I1819" s="226"/>
      <c r="J1819" s="222"/>
      <c r="K1819" s="222"/>
      <c r="L1819" s="227"/>
      <c r="M1819" s="228"/>
      <c r="N1819" s="229"/>
      <c r="O1819" s="229"/>
      <c r="P1819" s="229"/>
      <c r="Q1819" s="229"/>
      <c r="R1819" s="229"/>
      <c r="S1819" s="229"/>
      <c r="T1819" s="230"/>
      <c r="AT1819" s="231" t="s">
        <v>283</v>
      </c>
      <c r="AU1819" s="231" t="s">
        <v>84</v>
      </c>
      <c r="AV1819" s="14" t="s">
        <v>84</v>
      </c>
      <c r="AW1819" s="14" t="s">
        <v>32</v>
      </c>
      <c r="AX1819" s="14" t="s">
        <v>76</v>
      </c>
      <c r="AY1819" s="231" t="s">
        <v>272</v>
      </c>
    </row>
    <row r="1820" spans="1:65" s="14" customFormat="1" ht="11.25">
      <c r="B1820" s="221"/>
      <c r="C1820" s="222"/>
      <c r="D1820" s="212" t="s">
        <v>283</v>
      </c>
      <c r="E1820" s="223" t="s">
        <v>1</v>
      </c>
      <c r="F1820" s="224" t="s">
        <v>10784</v>
      </c>
      <c r="G1820" s="222"/>
      <c r="H1820" s="225">
        <v>321</v>
      </c>
      <c r="I1820" s="226"/>
      <c r="J1820" s="222"/>
      <c r="K1820" s="222"/>
      <c r="L1820" s="227"/>
      <c r="M1820" s="228"/>
      <c r="N1820" s="229"/>
      <c r="O1820" s="229"/>
      <c r="P1820" s="229"/>
      <c r="Q1820" s="229"/>
      <c r="R1820" s="229"/>
      <c r="S1820" s="229"/>
      <c r="T1820" s="230"/>
      <c r="AT1820" s="231" t="s">
        <v>283</v>
      </c>
      <c r="AU1820" s="231" t="s">
        <v>84</v>
      </c>
      <c r="AV1820" s="14" t="s">
        <v>84</v>
      </c>
      <c r="AW1820" s="14" t="s">
        <v>32</v>
      </c>
      <c r="AX1820" s="14" t="s">
        <v>76</v>
      </c>
      <c r="AY1820" s="231" t="s">
        <v>272</v>
      </c>
    </row>
    <row r="1821" spans="1:65" s="14" customFormat="1" ht="11.25">
      <c r="B1821" s="221"/>
      <c r="C1821" s="222"/>
      <c r="D1821" s="212" t="s">
        <v>283</v>
      </c>
      <c r="E1821" s="223" t="s">
        <v>1</v>
      </c>
      <c r="F1821" s="224" t="s">
        <v>10785</v>
      </c>
      <c r="G1821" s="222"/>
      <c r="H1821" s="225">
        <v>270</v>
      </c>
      <c r="I1821" s="226"/>
      <c r="J1821" s="222"/>
      <c r="K1821" s="222"/>
      <c r="L1821" s="227"/>
      <c r="M1821" s="228"/>
      <c r="N1821" s="229"/>
      <c r="O1821" s="229"/>
      <c r="P1821" s="229"/>
      <c r="Q1821" s="229"/>
      <c r="R1821" s="229"/>
      <c r="S1821" s="229"/>
      <c r="T1821" s="230"/>
      <c r="AT1821" s="231" t="s">
        <v>283</v>
      </c>
      <c r="AU1821" s="231" t="s">
        <v>84</v>
      </c>
      <c r="AV1821" s="14" t="s">
        <v>84</v>
      </c>
      <c r="AW1821" s="14" t="s">
        <v>32</v>
      </c>
      <c r="AX1821" s="14" t="s">
        <v>76</v>
      </c>
      <c r="AY1821" s="231" t="s">
        <v>272</v>
      </c>
    </row>
    <row r="1822" spans="1:65" s="14" customFormat="1" ht="11.25">
      <c r="B1822" s="221"/>
      <c r="C1822" s="222"/>
      <c r="D1822" s="212" t="s">
        <v>283</v>
      </c>
      <c r="E1822" s="223" t="s">
        <v>1</v>
      </c>
      <c r="F1822" s="224" t="s">
        <v>10786</v>
      </c>
      <c r="G1822" s="222"/>
      <c r="H1822" s="225">
        <v>22</v>
      </c>
      <c r="I1822" s="226"/>
      <c r="J1822" s="222"/>
      <c r="K1822" s="222"/>
      <c r="L1822" s="227"/>
      <c r="M1822" s="228"/>
      <c r="N1822" s="229"/>
      <c r="O1822" s="229"/>
      <c r="P1822" s="229"/>
      <c r="Q1822" s="229"/>
      <c r="R1822" s="229"/>
      <c r="S1822" s="229"/>
      <c r="T1822" s="230"/>
      <c r="AT1822" s="231" t="s">
        <v>283</v>
      </c>
      <c r="AU1822" s="231" t="s">
        <v>84</v>
      </c>
      <c r="AV1822" s="14" t="s">
        <v>84</v>
      </c>
      <c r="AW1822" s="14" t="s">
        <v>32</v>
      </c>
      <c r="AX1822" s="14" t="s">
        <v>76</v>
      </c>
      <c r="AY1822" s="231" t="s">
        <v>272</v>
      </c>
    </row>
    <row r="1823" spans="1:65" s="14" customFormat="1" ht="11.25">
      <c r="B1823" s="221"/>
      <c r="C1823" s="222"/>
      <c r="D1823" s="212" t="s">
        <v>283</v>
      </c>
      <c r="E1823" s="223" t="s">
        <v>1</v>
      </c>
      <c r="F1823" s="224" t="s">
        <v>10787</v>
      </c>
      <c r="G1823" s="222"/>
      <c r="H1823" s="225">
        <v>56</v>
      </c>
      <c r="I1823" s="226"/>
      <c r="J1823" s="222"/>
      <c r="K1823" s="222"/>
      <c r="L1823" s="227"/>
      <c r="M1823" s="228"/>
      <c r="N1823" s="229"/>
      <c r="O1823" s="229"/>
      <c r="P1823" s="229"/>
      <c r="Q1823" s="229"/>
      <c r="R1823" s="229"/>
      <c r="S1823" s="229"/>
      <c r="T1823" s="230"/>
      <c r="AT1823" s="231" t="s">
        <v>283</v>
      </c>
      <c r="AU1823" s="231" t="s">
        <v>84</v>
      </c>
      <c r="AV1823" s="14" t="s">
        <v>84</v>
      </c>
      <c r="AW1823" s="14" t="s">
        <v>32</v>
      </c>
      <c r="AX1823" s="14" t="s">
        <v>76</v>
      </c>
      <c r="AY1823" s="231" t="s">
        <v>272</v>
      </c>
    </row>
    <row r="1824" spans="1:65" s="14" customFormat="1" ht="11.25">
      <c r="B1824" s="221"/>
      <c r="C1824" s="222"/>
      <c r="D1824" s="212" t="s">
        <v>283</v>
      </c>
      <c r="E1824" s="223" t="s">
        <v>1</v>
      </c>
      <c r="F1824" s="224" t="s">
        <v>10788</v>
      </c>
      <c r="G1824" s="222"/>
      <c r="H1824" s="225">
        <v>21</v>
      </c>
      <c r="I1824" s="226"/>
      <c r="J1824" s="222"/>
      <c r="K1824" s="222"/>
      <c r="L1824" s="227"/>
      <c r="M1824" s="228"/>
      <c r="N1824" s="229"/>
      <c r="O1824" s="229"/>
      <c r="P1824" s="229"/>
      <c r="Q1824" s="229"/>
      <c r="R1824" s="229"/>
      <c r="S1824" s="229"/>
      <c r="T1824" s="230"/>
      <c r="AT1824" s="231" t="s">
        <v>283</v>
      </c>
      <c r="AU1824" s="231" t="s">
        <v>84</v>
      </c>
      <c r="AV1824" s="14" t="s">
        <v>84</v>
      </c>
      <c r="AW1824" s="14" t="s">
        <v>32</v>
      </c>
      <c r="AX1824" s="14" t="s">
        <v>76</v>
      </c>
      <c r="AY1824" s="231" t="s">
        <v>272</v>
      </c>
    </row>
    <row r="1825" spans="1:65" s="2" customFormat="1" ht="24.2" customHeight="1">
      <c r="A1825" s="34"/>
      <c r="B1825" s="35"/>
      <c r="C1825" s="192" t="s">
        <v>4360</v>
      </c>
      <c r="D1825" s="192" t="s">
        <v>274</v>
      </c>
      <c r="E1825" s="193" t="s">
        <v>10789</v>
      </c>
      <c r="F1825" s="194" t="s">
        <v>10790</v>
      </c>
      <c r="G1825" s="195" t="s">
        <v>185</v>
      </c>
      <c r="H1825" s="196">
        <v>2300</v>
      </c>
      <c r="I1825" s="197"/>
      <c r="J1825" s="198">
        <f>ROUND(I1825*H1825,2)</f>
        <v>0</v>
      </c>
      <c r="K1825" s="194" t="s">
        <v>278</v>
      </c>
      <c r="L1825" s="39"/>
      <c r="M1825" s="199" t="s">
        <v>1</v>
      </c>
      <c r="N1825" s="200" t="s">
        <v>41</v>
      </c>
      <c r="O1825" s="71"/>
      <c r="P1825" s="201">
        <f>O1825*H1825</f>
        <v>0</v>
      </c>
      <c r="Q1825" s="201">
        <v>0</v>
      </c>
      <c r="R1825" s="201">
        <f>Q1825*H1825</f>
        <v>0</v>
      </c>
      <c r="S1825" s="201">
        <v>2E-3</v>
      </c>
      <c r="T1825" s="202">
        <f>S1825*H1825</f>
        <v>4.6000000000000005</v>
      </c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  <c r="AR1825" s="203" t="s">
        <v>765</v>
      </c>
      <c r="AT1825" s="203" t="s">
        <v>274</v>
      </c>
      <c r="AU1825" s="203" t="s">
        <v>84</v>
      </c>
      <c r="AY1825" s="17" t="s">
        <v>272</v>
      </c>
      <c r="BE1825" s="204">
        <f>IF(N1825="základní",J1825,0)</f>
        <v>0</v>
      </c>
      <c r="BF1825" s="204">
        <f>IF(N1825="snížená",J1825,0)</f>
        <v>0</v>
      </c>
      <c r="BG1825" s="204">
        <f>IF(N1825="zákl. přenesená",J1825,0)</f>
        <v>0</v>
      </c>
      <c r="BH1825" s="204">
        <f>IF(N1825="sníž. přenesená",J1825,0)</f>
        <v>0</v>
      </c>
      <c r="BI1825" s="204">
        <f>IF(N1825="nulová",J1825,0)</f>
        <v>0</v>
      </c>
      <c r="BJ1825" s="17" t="s">
        <v>16</v>
      </c>
      <c r="BK1825" s="204">
        <f>ROUND(I1825*H1825,2)</f>
        <v>0</v>
      </c>
      <c r="BL1825" s="17" t="s">
        <v>765</v>
      </c>
      <c r="BM1825" s="203" t="s">
        <v>10791</v>
      </c>
    </row>
    <row r="1826" spans="1:65" s="2" customFormat="1" ht="11.25">
      <c r="A1826" s="34"/>
      <c r="B1826" s="35"/>
      <c r="C1826" s="36"/>
      <c r="D1826" s="205" t="s">
        <v>281</v>
      </c>
      <c r="E1826" s="36"/>
      <c r="F1826" s="206" t="s">
        <v>10792</v>
      </c>
      <c r="G1826" s="36"/>
      <c r="H1826" s="36"/>
      <c r="I1826" s="207"/>
      <c r="J1826" s="36"/>
      <c r="K1826" s="36"/>
      <c r="L1826" s="39"/>
      <c r="M1826" s="208"/>
      <c r="N1826" s="209"/>
      <c r="O1826" s="71"/>
      <c r="P1826" s="71"/>
      <c r="Q1826" s="71"/>
      <c r="R1826" s="71"/>
      <c r="S1826" s="71"/>
      <c r="T1826" s="72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T1826" s="17" t="s">
        <v>281</v>
      </c>
      <c r="AU1826" s="17" t="s">
        <v>84</v>
      </c>
    </row>
    <row r="1827" spans="1:65" s="14" customFormat="1" ht="11.25">
      <c r="B1827" s="221"/>
      <c r="C1827" s="222"/>
      <c r="D1827" s="212" t="s">
        <v>283</v>
      </c>
      <c r="E1827" s="223" t="s">
        <v>1</v>
      </c>
      <c r="F1827" s="224" t="s">
        <v>10793</v>
      </c>
      <c r="G1827" s="222"/>
      <c r="H1827" s="225">
        <v>422</v>
      </c>
      <c r="I1827" s="226"/>
      <c r="J1827" s="222"/>
      <c r="K1827" s="222"/>
      <c r="L1827" s="227"/>
      <c r="M1827" s="228"/>
      <c r="N1827" s="229"/>
      <c r="O1827" s="229"/>
      <c r="P1827" s="229"/>
      <c r="Q1827" s="229"/>
      <c r="R1827" s="229"/>
      <c r="S1827" s="229"/>
      <c r="T1827" s="230"/>
      <c r="AT1827" s="231" t="s">
        <v>283</v>
      </c>
      <c r="AU1827" s="231" t="s">
        <v>84</v>
      </c>
      <c r="AV1827" s="14" t="s">
        <v>84</v>
      </c>
      <c r="AW1827" s="14" t="s">
        <v>32</v>
      </c>
      <c r="AX1827" s="14" t="s">
        <v>76</v>
      </c>
      <c r="AY1827" s="231" t="s">
        <v>272</v>
      </c>
    </row>
    <row r="1828" spans="1:65" s="14" customFormat="1" ht="11.25">
      <c r="B1828" s="221"/>
      <c r="C1828" s="222"/>
      <c r="D1828" s="212" t="s">
        <v>283</v>
      </c>
      <c r="E1828" s="223" t="s">
        <v>1</v>
      </c>
      <c r="F1828" s="224" t="s">
        <v>10794</v>
      </c>
      <c r="G1828" s="222"/>
      <c r="H1828" s="225">
        <v>360</v>
      </c>
      <c r="I1828" s="226"/>
      <c r="J1828" s="222"/>
      <c r="K1828" s="222"/>
      <c r="L1828" s="227"/>
      <c r="M1828" s="228"/>
      <c r="N1828" s="229"/>
      <c r="O1828" s="229"/>
      <c r="P1828" s="229"/>
      <c r="Q1828" s="229"/>
      <c r="R1828" s="229"/>
      <c r="S1828" s="229"/>
      <c r="T1828" s="230"/>
      <c r="AT1828" s="231" t="s">
        <v>283</v>
      </c>
      <c r="AU1828" s="231" t="s">
        <v>84</v>
      </c>
      <c r="AV1828" s="14" t="s">
        <v>84</v>
      </c>
      <c r="AW1828" s="14" t="s">
        <v>32</v>
      </c>
      <c r="AX1828" s="14" t="s">
        <v>76</v>
      </c>
      <c r="AY1828" s="231" t="s">
        <v>272</v>
      </c>
    </row>
    <row r="1829" spans="1:65" s="14" customFormat="1" ht="11.25">
      <c r="B1829" s="221"/>
      <c r="C1829" s="222"/>
      <c r="D1829" s="212" t="s">
        <v>283</v>
      </c>
      <c r="E1829" s="223" t="s">
        <v>1</v>
      </c>
      <c r="F1829" s="224" t="s">
        <v>10795</v>
      </c>
      <c r="G1829" s="222"/>
      <c r="H1829" s="225">
        <v>546</v>
      </c>
      <c r="I1829" s="226"/>
      <c r="J1829" s="222"/>
      <c r="K1829" s="222"/>
      <c r="L1829" s="227"/>
      <c r="M1829" s="228"/>
      <c r="N1829" s="229"/>
      <c r="O1829" s="229"/>
      <c r="P1829" s="229"/>
      <c r="Q1829" s="229"/>
      <c r="R1829" s="229"/>
      <c r="S1829" s="229"/>
      <c r="T1829" s="230"/>
      <c r="AT1829" s="231" t="s">
        <v>283</v>
      </c>
      <c r="AU1829" s="231" t="s">
        <v>84</v>
      </c>
      <c r="AV1829" s="14" t="s">
        <v>84</v>
      </c>
      <c r="AW1829" s="14" t="s">
        <v>32</v>
      </c>
      <c r="AX1829" s="14" t="s">
        <v>76</v>
      </c>
      <c r="AY1829" s="231" t="s">
        <v>272</v>
      </c>
    </row>
    <row r="1830" spans="1:65" s="14" customFormat="1" ht="11.25">
      <c r="B1830" s="221"/>
      <c r="C1830" s="222"/>
      <c r="D1830" s="212" t="s">
        <v>283</v>
      </c>
      <c r="E1830" s="223" t="s">
        <v>1</v>
      </c>
      <c r="F1830" s="224" t="s">
        <v>10796</v>
      </c>
      <c r="G1830" s="222"/>
      <c r="H1830" s="225">
        <v>477</v>
      </c>
      <c r="I1830" s="226"/>
      <c r="J1830" s="222"/>
      <c r="K1830" s="222"/>
      <c r="L1830" s="227"/>
      <c r="M1830" s="228"/>
      <c r="N1830" s="229"/>
      <c r="O1830" s="229"/>
      <c r="P1830" s="229"/>
      <c r="Q1830" s="229"/>
      <c r="R1830" s="229"/>
      <c r="S1830" s="229"/>
      <c r="T1830" s="230"/>
      <c r="AT1830" s="231" t="s">
        <v>283</v>
      </c>
      <c r="AU1830" s="231" t="s">
        <v>84</v>
      </c>
      <c r="AV1830" s="14" t="s">
        <v>84</v>
      </c>
      <c r="AW1830" s="14" t="s">
        <v>32</v>
      </c>
      <c r="AX1830" s="14" t="s">
        <v>76</v>
      </c>
      <c r="AY1830" s="231" t="s">
        <v>272</v>
      </c>
    </row>
    <row r="1831" spans="1:65" s="14" customFormat="1" ht="11.25">
      <c r="B1831" s="221"/>
      <c r="C1831" s="222"/>
      <c r="D1831" s="212" t="s">
        <v>283</v>
      </c>
      <c r="E1831" s="223" t="s">
        <v>1</v>
      </c>
      <c r="F1831" s="224" t="s">
        <v>10797</v>
      </c>
      <c r="G1831" s="222"/>
      <c r="H1831" s="225">
        <v>210</v>
      </c>
      <c r="I1831" s="226"/>
      <c r="J1831" s="222"/>
      <c r="K1831" s="222"/>
      <c r="L1831" s="227"/>
      <c r="M1831" s="228"/>
      <c r="N1831" s="229"/>
      <c r="O1831" s="229"/>
      <c r="P1831" s="229"/>
      <c r="Q1831" s="229"/>
      <c r="R1831" s="229"/>
      <c r="S1831" s="229"/>
      <c r="T1831" s="230"/>
      <c r="AT1831" s="231" t="s">
        <v>283</v>
      </c>
      <c r="AU1831" s="231" t="s">
        <v>84</v>
      </c>
      <c r="AV1831" s="14" t="s">
        <v>84</v>
      </c>
      <c r="AW1831" s="14" t="s">
        <v>32</v>
      </c>
      <c r="AX1831" s="14" t="s">
        <v>76</v>
      </c>
      <c r="AY1831" s="231" t="s">
        <v>272</v>
      </c>
    </row>
    <row r="1832" spans="1:65" s="14" customFormat="1" ht="11.25">
      <c r="B1832" s="221"/>
      <c r="C1832" s="222"/>
      <c r="D1832" s="212" t="s">
        <v>283</v>
      </c>
      <c r="E1832" s="223" t="s">
        <v>1</v>
      </c>
      <c r="F1832" s="224" t="s">
        <v>10798</v>
      </c>
      <c r="G1832" s="222"/>
      <c r="H1832" s="225">
        <v>155</v>
      </c>
      <c r="I1832" s="226"/>
      <c r="J1832" s="222"/>
      <c r="K1832" s="222"/>
      <c r="L1832" s="227"/>
      <c r="M1832" s="228"/>
      <c r="N1832" s="229"/>
      <c r="O1832" s="229"/>
      <c r="P1832" s="229"/>
      <c r="Q1832" s="229"/>
      <c r="R1832" s="229"/>
      <c r="S1832" s="229"/>
      <c r="T1832" s="230"/>
      <c r="AT1832" s="231" t="s">
        <v>283</v>
      </c>
      <c r="AU1832" s="231" t="s">
        <v>84</v>
      </c>
      <c r="AV1832" s="14" t="s">
        <v>84</v>
      </c>
      <c r="AW1832" s="14" t="s">
        <v>32</v>
      </c>
      <c r="AX1832" s="14" t="s">
        <v>76</v>
      </c>
      <c r="AY1832" s="231" t="s">
        <v>272</v>
      </c>
    </row>
    <row r="1833" spans="1:65" s="14" customFormat="1" ht="11.25">
      <c r="B1833" s="221"/>
      <c r="C1833" s="222"/>
      <c r="D1833" s="212" t="s">
        <v>283</v>
      </c>
      <c r="E1833" s="223" t="s">
        <v>1</v>
      </c>
      <c r="F1833" s="224" t="s">
        <v>10799</v>
      </c>
      <c r="G1833" s="222"/>
      <c r="H1833" s="225">
        <v>130</v>
      </c>
      <c r="I1833" s="226"/>
      <c r="J1833" s="222"/>
      <c r="K1833" s="222"/>
      <c r="L1833" s="227"/>
      <c r="M1833" s="228"/>
      <c r="N1833" s="229"/>
      <c r="O1833" s="229"/>
      <c r="P1833" s="229"/>
      <c r="Q1833" s="229"/>
      <c r="R1833" s="229"/>
      <c r="S1833" s="229"/>
      <c r="T1833" s="230"/>
      <c r="AT1833" s="231" t="s">
        <v>283</v>
      </c>
      <c r="AU1833" s="231" t="s">
        <v>84</v>
      </c>
      <c r="AV1833" s="14" t="s">
        <v>84</v>
      </c>
      <c r="AW1833" s="14" t="s">
        <v>32</v>
      </c>
      <c r="AX1833" s="14" t="s">
        <v>76</v>
      </c>
      <c r="AY1833" s="231" t="s">
        <v>272</v>
      </c>
    </row>
    <row r="1834" spans="1:65" s="2" customFormat="1" ht="24.2" customHeight="1">
      <c r="A1834" s="34"/>
      <c r="B1834" s="35"/>
      <c r="C1834" s="192" t="s">
        <v>4356</v>
      </c>
      <c r="D1834" s="192" t="s">
        <v>274</v>
      </c>
      <c r="E1834" s="193" t="s">
        <v>10800</v>
      </c>
      <c r="F1834" s="194" t="s">
        <v>10801</v>
      </c>
      <c r="G1834" s="195" t="s">
        <v>952</v>
      </c>
      <c r="H1834" s="196">
        <v>100</v>
      </c>
      <c r="I1834" s="197"/>
      <c r="J1834" s="198">
        <f>ROUND(I1834*H1834,2)</f>
        <v>0</v>
      </c>
      <c r="K1834" s="194" t="s">
        <v>278</v>
      </c>
      <c r="L1834" s="39"/>
      <c r="M1834" s="199" t="s">
        <v>1</v>
      </c>
      <c r="N1834" s="200" t="s">
        <v>41</v>
      </c>
      <c r="O1834" s="71"/>
      <c r="P1834" s="201">
        <f>O1834*H1834</f>
        <v>0</v>
      </c>
      <c r="Q1834" s="201">
        <v>0</v>
      </c>
      <c r="R1834" s="201">
        <f>Q1834*H1834</f>
        <v>0</v>
      </c>
      <c r="S1834" s="201">
        <v>4.0000000000000001E-3</v>
      </c>
      <c r="T1834" s="202">
        <f>S1834*H1834</f>
        <v>0.4</v>
      </c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  <c r="AR1834" s="203" t="s">
        <v>765</v>
      </c>
      <c r="AT1834" s="203" t="s">
        <v>274</v>
      </c>
      <c r="AU1834" s="203" t="s">
        <v>84</v>
      </c>
      <c r="AY1834" s="17" t="s">
        <v>272</v>
      </c>
      <c r="BE1834" s="204">
        <f>IF(N1834="základní",J1834,0)</f>
        <v>0</v>
      </c>
      <c r="BF1834" s="204">
        <f>IF(N1834="snížená",J1834,0)</f>
        <v>0</v>
      </c>
      <c r="BG1834" s="204">
        <f>IF(N1834="zákl. přenesená",J1834,0)</f>
        <v>0</v>
      </c>
      <c r="BH1834" s="204">
        <f>IF(N1834="sníž. přenesená",J1834,0)</f>
        <v>0</v>
      </c>
      <c r="BI1834" s="204">
        <f>IF(N1834="nulová",J1834,0)</f>
        <v>0</v>
      </c>
      <c r="BJ1834" s="17" t="s">
        <v>16</v>
      </c>
      <c r="BK1834" s="204">
        <f>ROUND(I1834*H1834,2)</f>
        <v>0</v>
      </c>
      <c r="BL1834" s="17" t="s">
        <v>765</v>
      </c>
      <c r="BM1834" s="203" t="s">
        <v>10802</v>
      </c>
    </row>
    <row r="1835" spans="1:65" s="2" customFormat="1" ht="11.25">
      <c r="A1835" s="34"/>
      <c r="B1835" s="35"/>
      <c r="C1835" s="36"/>
      <c r="D1835" s="205" t="s">
        <v>281</v>
      </c>
      <c r="E1835" s="36"/>
      <c r="F1835" s="206" t="s">
        <v>10803</v>
      </c>
      <c r="G1835" s="36"/>
      <c r="H1835" s="36"/>
      <c r="I1835" s="207"/>
      <c r="J1835" s="36"/>
      <c r="K1835" s="36"/>
      <c r="L1835" s="39"/>
      <c r="M1835" s="208"/>
      <c r="N1835" s="209"/>
      <c r="O1835" s="71"/>
      <c r="P1835" s="71"/>
      <c r="Q1835" s="71"/>
      <c r="R1835" s="71"/>
      <c r="S1835" s="71"/>
      <c r="T1835" s="72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  <c r="AT1835" s="17" t="s">
        <v>281</v>
      </c>
      <c r="AU1835" s="17" t="s">
        <v>84</v>
      </c>
    </row>
    <row r="1836" spans="1:65" s="14" customFormat="1" ht="11.25">
      <c r="B1836" s="221"/>
      <c r="C1836" s="222"/>
      <c r="D1836" s="212" t="s">
        <v>283</v>
      </c>
      <c r="E1836" s="223" t="s">
        <v>1</v>
      </c>
      <c r="F1836" s="224" t="s">
        <v>1106</v>
      </c>
      <c r="G1836" s="222"/>
      <c r="H1836" s="225">
        <v>100</v>
      </c>
      <c r="I1836" s="226"/>
      <c r="J1836" s="222"/>
      <c r="K1836" s="222"/>
      <c r="L1836" s="227"/>
      <c r="M1836" s="228"/>
      <c r="N1836" s="229"/>
      <c r="O1836" s="229"/>
      <c r="P1836" s="229"/>
      <c r="Q1836" s="229"/>
      <c r="R1836" s="229"/>
      <c r="S1836" s="229"/>
      <c r="T1836" s="230"/>
      <c r="AT1836" s="231" t="s">
        <v>283</v>
      </c>
      <c r="AU1836" s="231" t="s">
        <v>84</v>
      </c>
      <c r="AV1836" s="14" t="s">
        <v>84</v>
      </c>
      <c r="AW1836" s="14" t="s">
        <v>32</v>
      </c>
      <c r="AX1836" s="14" t="s">
        <v>76</v>
      </c>
      <c r="AY1836" s="231" t="s">
        <v>272</v>
      </c>
    </row>
    <row r="1837" spans="1:65" s="2" customFormat="1" ht="33" customHeight="1">
      <c r="A1837" s="34"/>
      <c r="B1837" s="35"/>
      <c r="C1837" s="192" t="s">
        <v>4782</v>
      </c>
      <c r="D1837" s="192" t="s">
        <v>274</v>
      </c>
      <c r="E1837" s="193" t="s">
        <v>10804</v>
      </c>
      <c r="F1837" s="194" t="s">
        <v>10805</v>
      </c>
      <c r="G1837" s="195" t="s">
        <v>952</v>
      </c>
      <c r="H1837" s="196">
        <v>40</v>
      </c>
      <c r="I1837" s="197"/>
      <c r="J1837" s="198">
        <f>ROUND(I1837*H1837,2)</f>
        <v>0</v>
      </c>
      <c r="K1837" s="194" t="s">
        <v>278</v>
      </c>
      <c r="L1837" s="39"/>
      <c r="M1837" s="199" t="s">
        <v>1</v>
      </c>
      <c r="N1837" s="200" t="s">
        <v>41</v>
      </c>
      <c r="O1837" s="71"/>
      <c r="P1837" s="201">
        <f>O1837*H1837</f>
        <v>0</v>
      </c>
      <c r="Q1837" s="201">
        <v>0</v>
      </c>
      <c r="R1837" s="201">
        <f>Q1837*H1837</f>
        <v>0</v>
      </c>
      <c r="S1837" s="201">
        <v>8.0000000000000002E-3</v>
      </c>
      <c r="T1837" s="202">
        <f>S1837*H1837</f>
        <v>0.32</v>
      </c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  <c r="AR1837" s="203" t="s">
        <v>765</v>
      </c>
      <c r="AT1837" s="203" t="s">
        <v>274</v>
      </c>
      <c r="AU1837" s="203" t="s">
        <v>84</v>
      </c>
      <c r="AY1837" s="17" t="s">
        <v>272</v>
      </c>
      <c r="BE1837" s="204">
        <f>IF(N1837="základní",J1837,0)</f>
        <v>0</v>
      </c>
      <c r="BF1837" s="204">
        <f>IF(N1837="snížená",J1837,0)</f>
        <v>0</v>
      </c>
      <c r="BG1837" s="204">
        <f>IF(N1837="zákl. přenesená",J1837,0)</f>
        <v>0</v>
      </c>
      <c r="BH1837" s="204">
        <f>IF(N1837="sníž. přenesená",J1837,0)</f>
        <v>0</v>
      </c>
      <c r="BI1837" s="204">
        <f>IF(N1837="nulová",J1837,0)</f>
        <v>0</v>
      </c>
      <c r="BJ1837" s="17" t="s">
        <v>16</v>
      </c>
      <c r="BK1837" s="204">
        <f>ROUND(I1837*H1837,2)</f>
        <v>0</v>
      </c>
      <c r="BL1837" s="17" t="s">
        <v>765</v>
      </c>
      <c r="BM1837" s="203" t="s">
        <v>10806</v>
      </c>
    </row>
    <row r="1838" spans="1:65" s="2" customFormat="1" ht="11.25">
      <c r="A1838" s="34"/>
      <c r="B1838" s="35"/>
      <c r="C1838" s="36"/>
      <c r="D1838" s="205" t="s">
        <v>281</v>
      </c>
      <c r="E1838" s="36"/>
      <c r="F1838" s="206" t="s">
        <v>10807</v>
      </c>
      <c r="G1838" s="36"/>
      <c r="H1838" s="36"/>
      <c r="I1838" s="207"/>
      <c r="J1838" s="36"/>
      <c r="K1838" s="36"/>
      <c r="L1838" s="39"/>
      <c r="M1838" s="208"/>
      <c r="N1838" s="209"/>
      <c r="O1838" s="71"/>
      <c r="P1838" s="71"/>
      <c r="Q1838" s="71"/>
      <c r="R1838" s="71"/>
      <c r="S1838" s="71"/>
      <c r="T1838" s="72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T1838" s="17" t="s">
        <v>281</v>
      </c>
      <c r="AU1838" s="17" t="s">
        <v>84</v>
      </c>
    </row>
    <row r="1839" spans="1:65" s="14" customFormat="1" ht="11.25">
      <c r="B1839" s="221"/>
      <c r="C1839" s="222"/>
      <c r="D1839" s="212" t="s">
        <v>283</v>
      </c>
      <c r="E1839" s="223" t="s">
        <v>1</v>
      </c>
      <c r="F1839" s="224" t="s">
        <v>536</v>
      </c>
      <c r="G1839" s="222"/>
      <c r="H1839" s="225">
        <v>40</v>
      </c>
      <c r="I1839" s="226"/>
      <c r="J1839" s="222"/>
      <c r="K1839" s="222"/>
      <c r="L1839" s="227"/>
      <c r="M1839" s="228"/>
      <c r="N1839" s="229"/>
      <c r="O1839" s="229"/>
      <c r="P1839" s="229"/>
      <c r="Q1839" s="229"/>
      <c r="R1839" s="229"/>
      <c r="S1839" s="229"/>
      <c r="T1839" s="230"/>
      <c r="AT1839" s="231" t="s">
        <v>283</v>
      </c>
      <c r="AU1839" s="231" t="s">
        <v>84</v>
      </c>
      <c r="AV1839" s="14" t="s">
        <v>84</v>
      </c>
      <c r="AW1839" s="14" t="s">
        <v>32</v>
      </c>
      <c r="AX1839" s="14" t="s">
        <v>76</v>
      </c>
      <c r="AY1839" s="231" t="s">
        <v>272</v>
      </c>
    </row>
    <row r="1840" spans="1:65" s="2" customFormat="1" ht="33" customHeight="1">
      <c r="A1840" s="34"/>
      <c r="B1840" s="35"/>
      <c r="C1840" s="192" t="s">
        <v>4787</v>
      </c>
      <c r="D1840" s="192" t="s">
        <v>274</v>
      </c>
      <c r="E1840" s="193" t="s">
        <v>10808</v>
      </c>
      <c r="F1840" s="194" t="s">
        <v>10809</v>
      </c>
      <c r="G1840" s="195" t="s">
        <v>952</v>
      </c>
      <c r="H1840" s="196">
        <v>50</v>
      </c>
      <c r="I1840" s="197"/>
      <c r="J1840" s="198">
        <f>ROUND(I1840*H1840,2)</f>
        <v>0</v>
      </c>
      <c r="K1840" s="194" t="s">
        <v>278</v>
      </c>
      <c r="L1840" s="39"/>
      <c r="M1840" s="199" t="s">
        <v>1</v>
      </c>
      <c r="N1840" s="200" t="s">
        <v>41</v>
      </c>
      <c r="O1840" s="71"/>
      <c r="P1840" s="201">
        <f>O1840*H1840</f>
        <v>0</v>
      </c>
      <c r="Q1840" s="201">
        <v>0</v>
      </c>
      <c r="R1840" s="201">
        <f>Q1840*H1840</f>
        <v>0</v>
      </c>
      <c r="S1840" s="201">
        <v>2.5000000000000001E-2</v>
      </c>
      <c r="T1840" s="202">
        <f>S1840*H1840</f>
        <v>1.25</v>
      </c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R1840" s="203" t="s">
        <v>765</v>
      </c>
      <c r="AT1840" s="203" t="s">
        <v>274</v>
      </c>
      <c r="AU1840" s="203" t="s">
        <v>84</v>
      </c>
      <c r="AY1840" s="17" t="s">
        <v>272</v>
      </c>
      <c r="BE1840" s="204">
        <f>IF(N1840="základní",J1840,0)</f>
        <v>0</v>
      </c>
      <c r="BF1840" s="204">
        <f>IF(N1840="snížená",J1840,0)</f>
        <v>0</v>
      </c>
      <c r="BG1840" s="204">
        <f>IF(N1840="zákl. přenesená",J1840,0)</f>
        <v>0</v>
      </c>
      <c r="BH1840" s="204">
        <f>IF(N1840="sníž. přenesená",J1840,0)</f>
        <v>0</v>
      </c>
      <c r="BI1840" s="204">
        <f>IF(N1840="nulová",J1840,0)</f>
        <v>0</v>
      </c>
      <c r="BJ1840" s="17" t="s">
        <v>16</v>
      </c>
      <c r="BK1840" s="204">
        <f>ROUND(I1840*H1840,2)</f>
        <v>0</v>
      </c>
      <c r="BL1840" s="17" t="s">
        <v>765</v>
      </c>
      <c r="BM1840" s="203" t="s">
        <v>10810</v>
      </c>
    </row>
    <row r="1841" spans="1:65" s="2" customFormat="1" ht="11.25">
      <c r="A1841" s="34"/>
      <c r="B1841" s="35"/>
      <c r="C1841" s="36"/>
      <c r="D1841" s="205" t="s">
        <v>281</v>
      </c>
      <c r="E1841" s="36"/>
      <c r="F1841" s="206" t="s">
        <v>10811</v>
      </c>
      <c r="G1841" s="36"/>
      <c r="H1841" s="36"/>
      <c r="I1841" s="207"/>
      <c r="J1841" s="36"/>
      <c r="K1841" s="36"/>
      <c r="L1841" s="39"/>
      <c r="M1841" s="208"/>
      <c r="N1841" s="209"/>
      <c r="O1841" s="71"/>
      <c r="P1841" s="71"/>
      <c r="Q1841" s="71"/>
      <c r="R1841" s="71"/>
      <c r="S1841" s="71"/>
      <c r="T1841" s="72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  <c r="AT1841" s="17" t="s">
        <v>281</v>
      </c>
      <c r="AU1841" s="17" t="s">
        <v>84</v>
      </c>
    </row>
    <row r="1842" spans="1:65" s="14" customFormat="1" ht="11.25">
      <c r="B1842" s="221"/>
      <c r="C1842" s="222"/>
      <c r="D1842" s="212" t="s">
        <v>283</v>
      </c>
      <c r="E1842" s="223" t="s">
        <v>1</v>
      </c>
      <c r="F1842" s="224" t="s">
        <v>644</v>
      </c>
      <c r="G1842" s="222"/>
      <c r="H1842" s="225">
        <v>50</v>
      </c>
      <c r="I1842" s="226"/>
      <c r="J1842" s="222"/>
      <c r="K1842" s="222"/>
      <c r="L1842" s="227"/>
      <c r="M1842" s="228"/>
      <c r="N1842" s="229"/>
      <c r="O1842" s="229"/>
      <c r="P1842" s="229"/>
      <c r="Q1842" s="229"/>
      <c r="R1842" s="229"/>
      <c r="S1842" s="229"/>
      <c r="T1842" s="230"/>
      <c r="AT1842" s="231" t="s">
        <v>283</v>
      </c>
      <c r="AU1842" s="231" t="s">
        <v>84</v>
      </c>
      <c r="AV1842" s="14" t="s">
        <v>84</v>
      </c>
      <c r="AW1842" s="14" t="s">
        <v>32</v>
      </c>
      <c r="AX1842" s="14" t="s">
        <v>76</v>
      </c>
      <c r="AY1842" s="231" t="s">
        <v>272</v>
      </c>
    </row>
    <row r="1843" spans="1:65" s="2" customFormat="1" ht="33" customHeight="1">
      <c r="A1843" s="34"/>
      <c r="B1843" s="35"/>
      <c r="C1843" s="192" t="s">
        <v>4792</v>
      </c>
      <c r="D1843" s="192" t="s">
        <v>274</v>
      </c>
      <c r="E1843" s="193" t="s">
        <v>10812</v>
      </c>
      <c r="F1843" s="194" t="s">
        <v>10813</v>
      </c>
      <c r="G1843" s="195" t="s">
        <v>952</v>
      </c>
      <c r="H1843" s="196">
        <v>20</v>
      </c>
      <c r="I1843" s="197"/>
      <c r="J1843" s="198">
        <f>ROUND(I1843*H1843,2)</f>
        <v>0</v>
      </c>
      <c r="K1843" s="194" t="s">
        <v>278</v>
      </c>
      <c r="L1843" s="39"/>
      <c r="M1843" s="199" t="s">
        <v>1</v>
      </c>
      <c r="N1843" s="200" t="s">
        <v>41</v>
      </c>
      <c r="O1843" s="71"/>
      <c r="P1843" s="201">
        <f>O1843*H1843</f>
        <v>0</v>
      </c>
      <c r="Q1843" s="201">
        <v>0</v>
      </c>
      <c r="R1843" s="201">
        <f>Q1843*H1843</f>
        <v>0</v>
      </c>
      <c r="S1843" s="201">
        <v>5.3999999999999999E-2</v>
      </c>
      <c r="T1843" s="202">
        <f>S1843*H1843</f>
        <v>1.08</v>
      </c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R1843" s="203" t="s">
        <v>765</v>
      </c>
      <c r="AT1843" s="203" t="s">
        <v>274</v>
      </c>
      <c r="AU1843" s="203" t="s">
        <v>84</v>
      </c>
      <c r="AY1843" s="17" t="s">
        <v>272</v>
      </c>
      <c r="BE1843" s="204">
        <f>IF(N1843="základní",J1843,0)</f>
        <v>0</v>
      </c>
      <c r="BF1843" s="204">
        <f>IF(N1843="snížená",J1843,0)</f>
        <v>0</v>
      </c>
      <c r="BG1843" s="204">
        <f>IF(N1843="zákl. přenesená",J1843,0)</f>
        <v>0</v>
      </c>
      <c r="BH1843" s="204">
        <f>IF(N1843="sníž. přenesená",J1843,0)</f>
        <v>0</v>
      </c>
      <c r="BI1843" s="204">
        <f>IF(N1843="nulová",J1843,0)</f>
        <v>0</v>
      </c>
      <c r="BJ1843" s="17" t="s">
        <v>16</v>
      </c>
      <c r="BK1843" s="204">
        <f>ROUND(I1843*H1843,2)</f>
        <v>0</v>
      </c>
      <c r="BL1843" s="17" t="s">
        <v>765</v>
      </c>
      <c r="BM1843" s="203" t="s">
        <v>10814</v>
      </c>
    </row>
    <row r="1844" spans="1:65" s="2" customFormat="1" ht="11.25">
      <c r="A1844" s="34"/>
      <c r="B1844" s="35"/>
      <c r="C1844" s="36"/>
      <c r="D1844" s="205" t="s">
        <v>281</v>
      </c>
      <c r="E1844" s="36"/>
      <c r="F1844" s="206" t="s">
        <v>10815</v>
      </c>
      <c r="G1844" s="36"/>
      <c r="H1844" s="36"/>
      <c r="I1844" s="207"/>
      <c r="J1844" s="36"/>
      <c r="K1844" s="36"/>
      <c r="L1844" s="39"/>
      <c r="M1844" s="208"/>
      <c r="N1844" s="209"/>
      <c r="O1844" s="71"/>
      <c r="P1844" s="71"/>
      <c r="Q1844" s="71"/>
      <c r="R1844" s="71"/>
      <c r="S1844" s="71"/>
      <c r="T1844" s="72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T1844" s="17" t="s">
        <v>281</v>
      </c>
      <c r="AU1844" s="17" t="s">
        <v>84</v>
      </c>
    </row>
    <row r="1845" spans="1:65" s="14" customFormat="1" ht="11.25">
      <c r="B1845" s="221"/>
      <c r="C1845" s="222"/>
      <c r="D1845" s="212" t="s">
        <v>283</v>
      </c>
      <c r="E1845" s="223" t="s">
        <v>1</v>
      </c>
      <c r="F1845" s="224" t="s">
        <v>377</v>
      </c>
      <c r="G1845" s="222"/>
      <c r="H1845" s="225">
        <v>20</v>
      </c>
      <c r="I1845" s="226"/>
      <c r="J1845" s="222"/>
      <c r="K1845" s="222"/>
      <c r="L1845" s="227"/>
      <c r="M1845" s="228"/>
      <c r="N1845" s="229"/>
      <c r="O1845" s="229"/>
      <c r="P1845" s="229"/>
      <c r="Q1845" s="229"/>
      <c r="R1845" s="229"/>
      <c r="S1845" s="229"/>
      <c r="T1845" s="230"/>
      <c r="AT1845" s="231" t="s">
        <v>283</v>
      </c>
      <c r="AU1845" s="231" t="s">
        <v>84</v>
      </c>
      <c r="AV1845" s="14" t="s">
        <v>84</v>
      </c>
      <c r="AW1845" s="14" t="s">
        <v>32</v>
      </c>
      <c r="AX1845" s="14" t="s">
        <v>76</v>
      </c>
      <c r="AY1845" s="231" t="s">
        <v>272</v>
      </c>
    </row>
    <row r="1846" spans="1:65" s="2" customFormat="1" ht="37.9" customHeight="1">
      <c r="A1846" s="34"/>
      <c r="B1846" s="35"/>
      <c r="C1846" s="192" t="s">
        <v>2999</v>
      </c>
      <c r="D1846" s="192" t="s">
        <v>274</v>
      </c>
      <c r="E1846" s="193" t="s">
        <v>10816</v>
      </c>
      <c r="F1846" s="194" t="s">
        <v>10817</v>
      </c>
      <c r="G1846" s="195" t="s">
        <v>952</v>
      </c>
      <c r="H1846" s="196">
        <v>5</v>
      </c>
      <c r="I1846" s="197"/>
      <c r="J1846" s="198">
        <f>ROUND(I1846*H1846,2)</f>
        <v>0</v>
      </c>
      <c r="K1846" s="194" t="s">
        <v>278</v>
      </c>
      <c r="L1846" s="39"/>
      <c r="M1846" s="199" t="s">
        <v>1</v>
      </c>
      <c r="N1846" s="200" t="s">
        <v>41</v>
      </c>
      <c r="O1846" s="71"/>
      <c r="P1846" s="201">
        <f>O1846*H1846</f>
        <v>0</v>
      </c>
      <c r="Q1846" s="201">
        <v>0</v>
      </c>
      <c r="R1846" s="201">
        <f>Q1846*H1846</f>
        <v>0</v>
      </c>
      <c r="S1846" s="201">
        <v>0.09</v>
      </c>
      <c r="T1846" s="202">
        <f>S1846*H1846</f>
        <v>0.44999999999999996</v>
      </c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R1846" s="203" t="s">
        <v>765</v>
      </c>
      <c r="AT1846" s="203" t="s">
        <v>274</v>
      </c>
      <c r="AU1846" s="203" t="s">
        <v>84</v>
      </c>
      <c r="AY1846" s="17" t="s">
        <v>272</v>
      </c>
      <c r="BE1846" s="204">
        <f>IF(N1846="základní",J1846,0)</f>
        <v>0</v>
      </c>
      <c r="BF1846" s="204">
        <f>IF(N1846="snížená",J1846,0)</f>
        <v>0</v>
      </c>
      <c r="BG1846" s="204">
        <f>IF(N1846="zákl. přenesená",J1846,0)</f>
        <v>0</v>
      </c>
      <c r="BH1846" s="204">
        <f>IF(N1846="sníž. přenesená",J1846,0)</f>
        <v>0</v>
      </c>
      <c r="BI1846" s="204">
        <f>IF(N1846="nulová",J1846,0)</f>
        <v>0</v>
      </c>
      <c r="BJ1846" s="17" t="s">
        <v>16</v>
      </c>
      <c r="BK1846" s="204">
        <f>ROUND(I1846*H1846,2)</f>
        <v>0</v>
      </c>
      <c r="BL1846" s="17" t="s">
        <v>765</v>
      </c>
      <c r="BM1846" s="203" t="s">
        <v>10818</v>
      </c>
    </row>
    <row r="1847" spans="1:65" s="2" customFormat="1" ht="11.25">
      <c r="A1847" s="34"/>
      <c r="B1847" s="35"/>
      <c r="C1847" s="36"/>
      <c r="D1847" s="205" t="s">
        <v>281</v>
      </c>
      <c r="E1847" s="36"/>
      <c r="F1847" s="206" t="s">
        <v>10819</v>
      </c>
      <c r="G1847" s="36"/>
      <c r="H1847" s="36"/>
      <c r="I1847" s="207"/>
      <c r="J1847" s="36"/>
      <c r="K1847" s="36"/>
      <c r="L1847" s="39"/>
      <c r="M1847" s="208"/>
      <c r="N1847" s="209"/>
      <c r="O1847" s="71"/>
      <c r="P1847" s="71"/>
      <c r="Q1847" s="71"/>
      <c r="R1847" s="71"/>
      <c r="S1847" s="71"/>
      <c r="T1847" s="72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  <c r="AT1847" s="17" t="s">
        <v>281</v>
      </c>
      <c r="AU1847" s="17" t="s">
        <v>84</v>
      </c>
    </row>
    <row r="1848" spans="1:65" s="14" customFormat="1" ht="11.25">
      <c r="B1848" s="221"/>
      <c r="C1848" s="222"/>
      <c r="D1848" s="212" t="s">
        <v>283</v>
      </c>
      <c r="E1848" s="223" t="s">
        <v>1</v>
      </c>
      <c r="F1848" s="224" t="s">
        <v>4523</v>
      </c>
      <c r="G1848" s="222"/>
      <c r="H1848" s="225">
        <v>5</v>
      </c>
      <c r="I1848" s="226"/>
      <c r="J1848" s="222"/>
      <c r="K1848" s="222"/>
      <c r="L1848" s="227"/>
      <c r="M1848" s="228"/>
      <c r="N1848" s="229"/>
      <c r="O1848" s="229"/>
      <c r="P1848" s="229"/>
      <c r="Q1848" s="229"/>
      <c r="R1848" s="229"/>
      <c r="S1848" s="229"/>
      <c r="T1848" s="230"/>
      <c r="AT1848" s="231" t="s">
        <v>283</v>
      </c>
      <c r="AU1848" s="231" t="s">
        <v>84</v>
      </c>
      <c r="AV1848" s="14" t="s">
        <v>84</v>
      </c>
      <c r="AW1848" s="14" t="s">
        <v>32</v>
      </c>
      <c r="AX1848" s="14" t="s">
        <v>76</v>
      </c>
      <c r="AY1848" s="231" t="s">
        <v>272</v>
      </c>
    </row>
    <row r="1849" spans="1:65" s="2" customFormat="1" ht="24.2" customHeight="1">
      <c r="A1849" s="34"/>
      <c r="B1849" s="35"/>
      <c r="C1849" s="192" t="s">
        <v>3022</v>
      </c>
      <c r="D1849" s="192" t="s">
        <v>274</v>
      </c>
      <c r="E1849" s="193" t="s">
        <v>10820</v>
      </c>
      <c r="F1849" s="194" t="s">
        <v>10821</v>
      </c>
      <c r="G1849" s="195" t="s">
        <v>380</v>
      </c>
      <c r="H1849" s="196">
        <v>12</v>
      </c>
      <c r="I1849" s="197"/>
      <c r="J1849" s="198">
        <f>ROUND(I1849*H1849,2)</f>
        <v>0</v>
      </c>
      <c r="K1849" s="194" t="s">
        <v>278</v>
      </c>
      <c r="L1849" s="39"/>
      <c r="M1849" s="199" t="s">
        <v>1</v>
      </c>
      <c r="N1849" s="200" t="s">
        <v>41</v>
      </c>
      <c r="O1849" s="71"/>
      <c r="P1849" s="201">
        <f>O1849*H1849</f>
        <v>0</v>
      </c>
      <c r="Q1849" s="201">
        <v>0</v>
      </c>
      <c r="R1849" s="201">
        <f>Q1849*H1849</f>
        <v>0</v>
      </c>
      <c r="S1849" s="201">
        <v>0</v>
      </c>
      <c r="T1849" s="202">
        <f>S1849*H1849</f>
        <v>0</v>
      </c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R1849" s="203" t="s">
        <v>765</v>
      </c>
      <c r="AT1849" s="203" t="s">
        <v>274</v>
      </c>
      <c r="AU1849" s="203" t="s">
        <v>84</v>
      </c>
      <c r="AY1849" s="17" t="s">
        <v>272</v>
      </c>
      <c r="BE1849" s="204">
        <f>IF(N1849="základní",J1849,0)</f>
        <v>0</v>
      </c>
      <c r="BF1849" s="204">
        <f>IF(N1849="snížená",J1849,0)</f>
        <v>0</v>
      </c>
      <c r="BG1849" s="204">
        <f>IF(N1849="zákl. přenesená",J1849,0)</f>
        <v>0</v>
      </c>
      <c r="BH1849" s="204">
        <f>IF(N1849="sníž. přenesená",J1849,0)</f>
        <v>0</v>
      </c>
      <c r="BI1849" s="204">
        <f>IF(N1849="nulová",J1849,0)</f>
        <v>0</v>
      </c>
      <c r="BJ1849" s="17" t="s">
        <v>16</v>
      </c>
      <c r="BK1849" s="204">
        <f>ROUND(I1849*H1849,2)</f>
        <v>0</v>
      </c>
      <c r="BL1849" s="17" t="s">
        <v>765</v>
      </c>
      <c r="BM1849" s="203" t="s">
        <v>10822</v>
      </c>
    </row>
    <row r="1850" spans="1:65" s="2" customFormat="1" ht="11.25">
      <c r="A1850" s="34"/>
      <c r="B1850" s="35"/>
      <c r="C1850" s="36"/>
      <c r="D1850" s="205" t="s">
        <v>281</v>
      </c>
      <c r="E1850" s="36"/>
      <c r="F1850" s="206" t="s">
        <v>10823</v>
      </c>
      <c r="G1850" s="36"/>
      <c r="H1850" s="36"/>
      <c r="I1850" s="207"/>
      <c r="J1850" s="36"/>
      <c r="K1850" s="36"/>
      <c r="L1850" s="39"/>
      <c r="M1850" s="208"/>
      <c r="N1850" s="209"/>
      <c r="O1850" s="71"/>
      <c r="P1850" s="71"/>
      <c r="Q1850" s="71"/>
      <c r="R1850" s="71"/>
      <c r="S1850" s="71"/>
      <c r="T1850" s="72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  <c r="AT1850" s="17" t="s">
        <v>281</v>
      </c>
      <c r="AU1850" s="17" t="s">
        <v>84</v>
      </c>
    </row>
    <row r="1851" spans="1:65" s="14" customFormat="1" ht="11.25">
      <c r="B1851" s="221"/>
      <c r="C1851" s="222"/>
      <c r="D1851" s="212" t="s">
        <v>283</v>
      </c>
      <c r="E1851" s="223" t="s">
        <v>1</v>
      </c>
      <c r="F1851" s="224" t="s">
        <v>10824</v>
      </c>
      <c r="G1851" s="222"/>
      <c r="H1851" s="225">
        <v>11</v>
      </c>
      <c r="I1851" s="226"/>
      <c r="J1851" s="222"/>
      <c r="K1851" s="222"/>
      <c r="L1851" s="227"/>
      <c r="M1851" s="228"/>
      <c r="N1851" s="229"/>
      <c r="O1851" s="229"/>
      <c r="P1851" s="229"/>
      <c r="Q1851" s="229"/>
      <c r="R1851" s="229"/>
      <c r="S1851" s="229"/>
      <c r="T1851" s="230"/>
      <c r="AT1851" s="231" t="s">
        <v>283</v>
      </c>
      <c r="AU1851" s="231" t="s">
        <v>84</v>
      </c>
      <c r="AV1851" s="14" t="s">
        <v>84</v>
      </c>
      <c r="AW1851" s="14" t="s">
        <v>32</v>
      </c>
      <c r="AX1851" s="14" t="s">
        <v>76</v>
      </c>
      <c r="AY1851" s="231" t="s">
        <v>272</v>
      </c>
    </row>
    <row r="1852" spans="1:65" s="14" customFormat="1" ht="11.25">
      <c r="B1852" s="221"/>
      <c r="C1852" s="222"/>
      <c r="D1852" s="212" t="s">
        <v>283</v>
      </c>
      <c r="E1852" s="223" t="s">
        <v>1</v>
      </c>
      <c r="F1852" s="224" t="s">
        <v>16</v>
      </c>
      <c r="G1852" s="222"/>
      <c r="H1852" s="225">
        <v>1</v>
      </c>
      <c r="I1852" s="226"/>
      <c r="J1852" s="222"/>
      <c r="K1852" s="222"/>
      <c r="L1852" s="227"/>
      <c r="M1852" s="228"/>
      <c r="N1852" s="229"/>
      <c r="O1852" s="229"/>
      <c r="P1852" s="229"/>
      <c r="Q1852" s="229"/>
      <c r="R1852" s="229"/>
      <c r="S1852" s="229"/>
      <c r="T1852" s="230"/>
      <c r="AT1852" s="231" t="s">
        <v>283</v>
      </c>
      <c r="AU1852" s="231" t="s">
        <v>84</v>
      </c>
      <c r="AV1852" s="14" t="s">
        <v>84</v>
      </c>
      <c r="AW1852" s="14" t="s">
        <v>32</v>
      </c>
      <c r="AX1852" s="14" t="s">
        <v>76</v>
      </c>
      <c r="AY1852" s="231" t="s">
        <v>272</v>
      </c>
    </row>
    <row r="1853" spans="1:65" s="2" customFormat="1" ht="24.2" customHeight="1">
      <c r="A1853" s="34"/>
      <c r="B1853" s="35"/>
      <c r="C1853" s="192" t="s">
        <v>4278</v>
      </c>
      <c r="D1853" s="192" t="s">
        <v>274</v>
      </c>
      <c r="E1853" s="193" t="s">
        <v>10825</v>
      </c>
      <c r="F1853" s="194" t="s">
        <v>10826</v>
      </c>
      <c r="G1853" s="195" t="s">
        <v>380</v>
      </c>
      <c r="H1853" s="196">
        <v>4</v>
      </c>
      <c r="I1853" s="197"/>
      <c r="J1853" s="198">
        <f>ROUND(I1853*H1853,2)</f>
        <v>0</v>
      </c>
      <c r="K1853" s="194" t="s">
        <v>278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0</v>
      </c>
      <c r="R1853" s="201">
        <f>Q1853*H1853</f>
        <v>0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765</v>
      </c>
      <c r="AT1853" s="203" t="s">
        <v>274</v>
      </c>
      <c r="AU1853" s="203" t="s">
        <v>84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765</v>
      </c>
      <c r="BM1853" s="203" t="s">
        <v>10827</v>
      </c>
    </row>
    <row r="1854" spans="1:65" s="2" customFormat="1" ht="11.25">
      <c r="A1854" s="34"/>
      <c r="B1854" s="35"/>
      <c r="C1854" s="36"/>
      <c r="D1854" s="205" t="s">
        <v>281</v>
      </c>
      <c r="E1854" s="36"/>
      <c r="F1854" s="206" t="s">
        <v>10828</v>
      </c>
      <c r="G1854" s="36"/>
      <c r="H1854" s="36"/>
      <c r="I1854" s="207"/>
      <c r="J1854" s="36"/>
      <c r="K1854" s="36"/>
      <c r="L1854" s="39"/>
      <c r="M1854" s="208"/>
      <c r="N1854" s="209"/>
      <c r="O1854" s="71"/>
      <c r="P1854" s="71"/>
      <c r="Q1854" s="71"/>
      <c r="R1854" s="71"/>
      <c r="S1854" s="71"/>
      <c r="T1854" s="72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7" t="s">
        <v>281</v>
      </c>
      <c r="AU1854" s="17" t="s">
        <v>84</v>
      </c>
    </row>
    <row r="1855" spans="1:65" s="14" customFormat="1" ht="11.25">
      <c r="B1855" s="221"/>
      <c r="C1855" s="222"/>
      <c r="D1855" s="212" t="s">
        <v>283</v>
      </c>
      <c r="E1855" s="223" t="s">
        <v>1</v>
      </c>
      <c r="F1855" s="224" t="s">
        <v>279</v>
      </c>
      <c r="G1855" s="222"/>
      <c r="H1855" s="225">
        <v>4</v>
      </c>
      <c r="I1855" s="226"/>
      <c r="J1855" s="222"/>
      <c r="K1855" s="222"/>
      <c r="L1855" s="227"/>
      <c r="M1855" s="228"/>
      <c r="N1855" s="229"/>
      <c r="O1855" s="229"/>
      <c r="P1855" s="229"/>
      <c r="Q1855" s="229"/>
      <c r="R1855" s="229"/>
      <c r="S1855" s="229"/>
      <c r="T1855" s="230"/>
      <c r="AT1855" s="231" t="s">
        <v>283</v>
      </c>
      <c r="AU1855" s="231" t="s">
        <v>84</v>
      </c>
      <c r="AV1855" s="14" t="s">
        <v>84</v>
      </c>
      <c r="AW1855" s="14" t="s">
        <v>32</v>
      </c>
      <c r="AX1855" s="14" t="s">
        <v>76</v>
      </c>
      <c r="AY1855" s="231" t="s">
        <v>272</v>
      </c>
    </row>
    <row r="1856" spans="1:65" s="2" customFormat="1" ht="24.2" customHeight="1">
      <c r="A1856" s="34"/>
      <c r="B1856" s="35"/>
      <c r="C1856" s="192" t="s">
        <v>4273</v>
      </c>
      <c r="D1856" s="192" t="s">
        <v>274</v>
      </c>
      <c r="E1856" s="193" t="s">
        <v>10829</v>
      </c>
      <c r="F1856" s="194" t="s">
        <v>10830</v>
      </c>
      <c r="G1856" s="195" t="s">
        <v>380</v>
      </c>
      <c r="H1856" s="196">
        <v>12</v>
      </c>
      <c r="I1856" s="197"/>
      <c r="J1856" s="198">
        <f>ROUND(I1856*H1856,2)</f>
        <v>0</v>
      </c>
      <c r="K1856" s="194" t="s">
        <v>278</v>
      </c>
      <c r="L1856" s="39"/>
      <c r="M1856" s="199" t="s">
        <v>1</v>
      </c>
      <c r="N1856" s="200" t="s">
        <v>41</v>
      </c>
      <c r="O1856" s="71"/>
      <c r="P1856" s="201">
        <f>O1856*H1856</f>
        <v>0</v>
      </c>
      <c r="Q1856" s="201">
        <v>0</v>
      </c>
      <c r="R1856" s="201">
        <f>Q1856*H1856</f>
        <v>0</v>
      </c>
      <c r="S1856" s="201">
        <v>0</v>
      </c>
      <c r="T1856" s="202">
        <f>S1856*H1856</f>
        <v>0</v>
      </c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  <c r="AR1856" s="203" t="s">
        <v>765</v>
      </c>
      <c r="AT1856" s="203" t="s">
        <v>274</v>
      </c>
      <c r="AU1856" s="203" t="s">
        <v>84</v>
      </c>
      <c r="AY1856" s="17" t="s">
        <v>272</v>
      </c>
      <c r="BE1856" s="204">
        <f>IF(N1856="základní",J1856,0)</f>
        <v>0</v>
      </c>
      <c r="BF1856" s="204">
        <f>IF(N1856="snížená",J1856,0)</f>
        <v>0</v>
      </c>
      <c r="BG1856" s="204">
        <f>IF(N1856="zákl. přenesená",J1856,0)</f>
        <v>0</v>
      </c>
      <c r="BH1856" s="204">
        <f>IF(N1856="sníž. přenesená",J1856,0)</f>
        <v>0</v>
      </c>
      <c r="BI1856" s="204">
        <f>IF(N1856="nulová",J1856,0)</f>
        <v>0</v>
      </c>
      <c r="BJ1856" s="17" t="s">
        <v>16</v>
      </c>
      <c r="BK1856" s="204">
        <f>ROUND(I1856*H1856,2)</f>
        <v>0</v>
      </c>
      <c r="BL1856" s="17" t="s">
        <v>765</v>
      </c>
      <c r="BM1856" s="203" t="s">
        <v>10831</v>
      </c>
    </row>
    <row r="1857" spans="1:65" s="2" customFormat="1" ht="11.25">
      <c r="A1857" s="34"/>
      <c r="B1857" s="35"/>
      <c r="C1857" s="36"/>
      <c r="D1857" s="205" t="s">
        <v>281</v>
      </c>
      <c r="E1857" s="36"/>
      <c r="F1857" s="206" t="s">
        <v>10832</v>
      </c>
      <c r="G1857" s="36"/>
      <c r="H1857" s="36"/>
      <c r="I1857" s="207"/>
      <c r="J1857" s="36"/>
      <c r="K1857" s="36"/>
      <c r="L1857" s="39"/>
      <c r="M1857" s="208"/>
      <c r="N1857" s="209"/>
      <c r="O1857" s="71"/>
      <c r="P1857" s="71"/>
      <c r="Q1857" s="71"/>
      <c r="R1857" s="71"/>
      <c r="S1857" s="71"/>
      <c r="T1857" s="72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T1857" s="17" t="s">
        <v>281</v>
      </c>
      <c r="AU1857" s="17" t="s">
        <v>84</v>
      </c>
    </row>
    <row r="1858" spans="1:65" s="14" customFormat="1" ht="11.25">
      <c r="B1858" s="221"/>
      <c r="C1858" s="222"/>
      <c r="D1858" s="212" t="s">
        <v>283</v>
      </c>
      <c r="E1858" s="223" t="s">
        <v>1</v>
      </c>
      <c r="F1858" s="224" t="s">
        <v>10833</v>
      </c>
      <c r="G1858" s="222"/>
      <c r="H1858" s="225">
        <v>12</v>
      </c>
      <c r="I1858" s="226"/>
      <c r="J1858" s="222"/>
      <c r="K1858" s="222"/>
      <c r="L1858" s="227"/>
      <c r="M1858" s="228"/>
      <c r="N1858" s="229"/>
      <c r="O1858" s="229"/>
      <c r="P1858" s="229"/>
      <c r="Q1858" s="229"/>
      <c r="R1858" s="229"/>
      <c r="S1858" s="229"/>
      <c r="T1858" s="230"/>
      <c r="AT1858" s="231" t="s">
        <v>283</v>
      </c>
      <c r="AU1858" s="231" t="s">
        <v>84</v>
      </c>
      <c r="AV1858" s="14" t="s">
        <v>84</v>
      </c>
      <c r="AW1858" s="14" t="s">
        <v>32</v>
      </c>
      <c r="AX1858" s="14" t="s">
        <v>76</v>
      </c>
      <c r="AY1858" s="231" t="s">
        <v>272</v>
      </c>
    </row>
    <row r="1859" spans="1:65" s="12" customFormat="1" ht="22.9" customHeight="1">
      <c r="B1859" s="176"/>
      <c r="C1859" s="177"/>
      <c r="D1859" s="178" t="s">
        <v>75</v>
      </c>
      <c r="E1859" s="190" t="s">
        <v>3086</v>
      </c>
      <c r="F1859" s="190" t="s">
        <v>6503</v>
      </c>
      <c r="G1859" s="177"/>
      <c r="H1859" s="177"/>
      <c r="I1859" s="180"/>
      <c r="J1859" s="191">
        <f>BK1859</f>
        <v>0</v>
      </c>
      <c r="K1859" s="177"/>
      <c r="L1859" s="182"/>
      <c r="M1859" s="183"/>
      <c r="N1859" s="184"/>
      <c r="O1859" s="184"/>
      <c r="P1859" s="185">
        <f>SUM(P1860:P1873)</f>
        <v>0</v>
      </c>
      <c r="Q1859" s="184"/>
      <c r="R1859" s="185">
        <f>SUM(R1860:R1873)</f>
        <v>0</v>
      </c>
      <c r="S1859" s="184"/>
      <c r="T1859" s="186">
        <f>SUM(T1860:T1873)</f>
        <v>0</v>
      </c>
      <c r="AR1859" s="187" t="s">
        <v>279</v>
      </c>
      <c r="AT1859" s="188" t="s">
        <v>75</v>
      </c>
      <c r="AU1859" s="188" t="s">
        <v>16</v>
      </c>
      <c r="AY1859" s="187" t="s">
        <v>272</v>
      </c>
      <c r="BK1859" s="189">
        <f>SUM(BK1860:BK1873)</f>
        <v>0</v>
      </c>
    </row>
    <row r="1860" spans="1:65" s="2" customFormat="1" ht="16.5" customHeight="1">
      <c r="A1860" s="34"/>
      <c r="B1860" s="35"/>
      <c r="C1860" s="192" t="s">
        <v>4608</v>
      </c>
      <c r="D1860" s="192" t="s">
        <v>274</v>
      </c>
      <c r="E1860" s="193" t="s">
        <v>10834</v>
      </c>
      <c r="F1860" s="194" t="s">
        <v>10835</v>
      </c>
      <c r="G1860" s="195" t="s">
        <v>2594</v>
      </c>
      <c r="H1860" s="196">
        <v>16</v>
      </c>
      <c r="I1860" s="197"/>
      <c r="J1860" s="198">
        <f>ROUND(I1860*H1860,2)</f>
        <v>0</v>
      </c>
      <c r="K1860" s="194" t="s">
        <v>1</v>
      </c>
      <c r="L1860" s="39"/>
      <c r="M1860" s="199" t="s">
        <v>1</v>
      </c>
      <c r="N1860" s="200" t="s">
        <v>41</v>
      </c>
      <c r="O1860" s="71"/>
      <c r="P1860" s="201">
        <f>O1860*H1860</f>
        <v>0</v>
      </c>
      <c r="Q1860" s="201">
        <v>0</v>
      </c>
      <c r="R1860" s="201">
        <f>Q1860*H1860</f>
        <v>0</v>
      </c>
      <c r="S1860" s="201">
        <v>0</v>
      </c>
      <c r="T1860" s="202">
        <f>S1860*H1860</f>
        <v>0</v>
      </c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R1860" s="203" t="s">
        <v>1541</v>
      </c>
      <c r="AT1860" s="203" t="s">
        <v>274</v>
      </c>
      <c r="AU1860" s="203" t="s">
        <v>84</v>
      </c>
      <c r="AY1860" s="17" t="s">
        <v>272</v>
      </c>
      <c r="BE1860" s="204">
        <f>IF(N1860="základní",J1860,0)</f>
        <v>0</v>
      </c>
      <c r="BF1860" s="204">
        <f>IF(N1860="snížená",J1860,0)</f>
        <v>0</v>
      </c>
      <c r="BG1860" s="204">
        <f>IF(N1860="zákl. přenesená",J1860,0)</f>
        <v>0</v>
      </c>
      <c r="BH1860" s="204">
        <f>IF(N1860="sníž. přenesená",J1860,0)</f>
        <v>0</v>
      </c>
      <c r="BI1860" s="204">
        <f>IF(N1860="nulová",J1860,0)</f>
        <v>0</v>
      </c>
      <c r="BJ1860" s="17" t="s">
        <v>16</v>
      </c>
      <c r="BK1860" s="204">
        <f>ROUND(I1860*H1860,2)</f>
        <v>0</v>
      </c>
      <c r="BL1860" s="17" t="s">
        <v>1541</v>
      </c>
      <c r="BM1860" s="203" t="s">
        <v>10836</v>
      </c>
    </row>
    <row r="1861" spans="1:65" s="14" customFormat="1" ht="11.25">
      <c r="B1861" s="221"/>
      <c r="C1861" s="222"/>
      <c r="D1861" s="212" t="s">
        <v>283</v>
      </c>
      <c r="E1861" s="223" t="s">
        <v>1</v>
      </c>
      <c r="F1861" s="224" t="s">
        <v>358</v>
      </c>
      <c r="G1861" s="222"/>
      <c r="H1861" s="225">
        <v>16</v>
      </c>
      <c r="I1861" s="226"/>
      <c r="J1861" s="222"/>
      <c r="K1861" s="222"/>
      <c r="L1861" s="227"/>
      <c r="M1861" s="228"/>
      <c r="N1861" s="229"/>
      <c r="O1861" s="229"/>
      <c r="P1861" s="229"/>
      <c r="Q1861" s="229"/>
      <c r="R1861" s="229"/>
      <c r="S1861" s="229"/>
      <c r="T1861" s="230"/>
      <c r="AT1861" s="231" t="s">
        <v>283</v>
      </c>
      <c r="AU1861" s="231" t="s">
        <v>84</v>
      </c>
      <c r="AV1861" s="14" t="s">
        <v>84</v>
      </c>
      <c r="AW1861" s="14" t="s">
        <v>32</v>
      </c>
      <c r="AX1861" s="14" t="s">
        <v>76</v>
      </c>
      <c r="AY1861" s="231" t="s">
        <v>272</v>
      </c>
    </row>
    <row r="1862" spans="1:65" s="2" customFormat="1" ht="21.75" customHeight="1">
      <c r="A1862" s="34"/>
      <c r="B1862" s="35"/>
      <c r="C1862" s="192" t="s">
        <v>5155</v>
      </c>
      <c r="D1862" s="192" t="s">
        <v>274</v>
      </c>
      <c r="E1862" s="193" t="s">
        <v>10837</v>
      </c>
      <c r="F1862" s="194" t="s">
        <v>10838</v>
      </c>
      <c r="G1862" s="195" t="s">
        <v>2594</v>
      </c>
      <c r="H1862" s="196">
        <v>32</v>
      </c>
      <c r="I1862" s="197"/>
      <c r="J1862" s="198">
        <f>ROUND(I1862*H1862,2)</f>
        <v>0</v>
      </c>
      <c r="K1862" s="194" t="s">
        <v>1</v>
      </c>
      <c r="L1862" s="39"/>
      <c r="M1862" s="199" t="s">
        <v>1</v>
      </c>
      <c r="N1862" s="200" t="s">
        <v>41</v>
      </c>
      <c r="O1862" s="71"/>
      <c r="P1862" s="201">
        <f>O1862*H1862</f>
        <v>0</v>
      </c>
      <c r="Q1862" s="201">
        <v>0</v>
      </c>
      <c r="R1862" s="201">
        <f>Q1862*H1862</f>
        <v>0</v>
      </c>
      <c r="S1862" s="201">
        <v>0</v>
      </c>
      <c r="T1862" s="202">
        <f>S1862*H1862</f>
        <v>0</v>
      </c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  <c r="AR1862" s="203" t="s">
        <v>1541</v>
      </c>
      <c r="AT1862" s="203" t="s">
        <v>274</v>
      </c>
      <c r="AU1862" s="203" t="s">
        <v>84</v>
      </c>
      <c r="AY1862" s="17" t="s">
        <v>272</v>
      </c>
      <c r="BE1862" s="204">
        <f>IF(N1862="základní",J1862,0)</f>
        <v>0</v>
      </c>
      <c r="BF1862" s="204">
        <f>IF(N1862="snížená",J1862,0)</f>
        <v>0</v>
      </c>
      <c r="BG1862" s="204">
        <f>IF(N1862="zákl. přenesená",J1862,0)</f>
        <v>0</v>
      </c>
      <c r="BH1862" s="204">
        <f>IF(N1862="sníž. přenesená",J1862,0)</f>
        <v>0</v>
      </c>
      <c r="BI1862" s="204">
        <f>IF(N1862="nulová",J1862,0)</f>
        <v>0</v>
      </c>
      <c r="BJ1862" s="17" t="s">
        <v>16</v>
      </c>
      <c r="BK1862" s="204">
        <f>ROUND(I1862*H1862,2)</f>
        <v>0</v>
      </c>
      <c r="BL1862" s="17" t="s">
        <v>1541</v>
      </c>
      <c r="BM1862" s="203" t="s">
        <v>10839</v>
      </c>
    </row>
    <row r="1863" spans="1:65" s="14" customFormat="1" ht="11.25">
      <c r="B1863" s="221"/>
      <c r="C1863" s="222"/>
      <c r="D1863" s="212" t="s">
        <v>283</v>
      </c>
      <c r="E1863" s="223" t="s">
        <v>1</v>
      </c>
      <c r="F1863" s="224" t="s">
        <v>483</v>
      </c>
      <c r="G1863" s="222"/>
      <c r="H1863" s="225">
        <v>32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84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2" customFormat="1" ht="16.5" customHeight="1">
      <c r="A1864" s="34"/>
      <c r="B1864" s="35"/>
      <c r="C1864" s="192" t="s">
        <v>4612</v>
      </c>
      <c r="D1864" s="192" t="s">
        <v>274</v>
      </c>
      <c r="E1864" s="193" t="s">
        <v>10840</v>
      </c>
      <c r="F1864" s="194" t="s">
        <v>10841</v>
      </c>
      <c r="G1864" s="195" t="s">
        <v>2594</v>
      </c>
      <c r="H1864" s="196">
        <v>16</v>
      </c>
      <c r="I1864" s="197"/>
      <c r="J1864" s="198">
        <f>ROUND(I1864*H1864,2)</f>
        <v>0</v>
      </c>
      <c r="K1864" s="194" t="s">
        <v>1</v>
      </c>
      <c r="L1864" s="39"/>
      <c r="M1864" s="199" t="s">
        <v>1</v>
      </c>
      <c r="N1864" s="200" t="s">
        <v>41</v>
      </c>
      <c r="O1864" s="71"/>
      <c r="P1864" s="201">
        <f>O1864*H1864</f>
        <v>0</v>
      </c>
      <c r="Q1864" s="201">
        <v>0</v>
      </c>
      <c r="R1864" s="201">
        <f>Q1864*H1864</f>
        <v>0</v>
      </c>
      <c r="S1864" s="201">
        <v>0</v>
      </c>
      <c r="T1864" s="202">
        <f>S1864*H1864</f>
        <v>0</v>
      </c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R1864" s="203" t="s">
        <v>1541</v>
      </c>
      <c r="AT1864" s="203" t="s">
        <v>274</v>
      </c>
      <c r="AU1864" s="203" t="s">
        <v>84</v>
      </c>
      <c r="AY1864" s="17" t="s">
        <v>272</v>
      </c>
      <c r="BE1864" s="204">
        <f>IF(N1864="základní",J1864,0)</f>
        <v>0</v>
      </c>
      <c r="BF1864" s="204">
        <f>IF(N1864="snížená",J1864,0)</f>
        <v>0</v>
      </c>
      <c r="BG1864" s="204">
        <f>IF(N1864="zákl. přenesená",J1864,0)</f>
        <v>0</v>
      </c>
      <c r="BH1864" s="204">
        <f>IF(N1864="sníž. přenesená",J1864,0)</f>
        <v>0</v>
      </c>
      <c r="BI1864" s="204">
        <f>IF(N1864="nulová",J1864,0)</f>
        <v>0</v>
      </c>
      <c r="BJ1864" s="17" t="s">
        <v>16</v>
      </c>
      <c r="BK1864" s="204">
        <f>ROUND(I1864*H1864,2)</f>
        <v>0</v>
      </c>
      <c r="BL1864" s="17" t="s">
        <v>1541</v>
      </c>
      <c r="BM1864" s="203" t="s">
        <v>10842</v>
      </c>
    </row>
    <row r="1865" spans="1:65" s="14" customFormat="1" ht="11.25">
      <c r="B1865" s="221"/>
      <c r="C1865" s="222"/>
      <c r="D1865" s="212" t="s">
        <v>283</v>
      </c>
      <c r="E1865" s="223" t="s">
        <v>1</v>
      </c>
      <c r="F1865" s="224" t="s">
        <v>358</v>
      </c>
      <c r="G1865" s="222"/>
      <c r="H1865" s="225">
        <v>16</v>
      </c>
      <c r="I1865" s="226"/>
      <c r="J1865" s="222"/>
      <c r="K1865" s="222"/>
      <c r="L1865" s="227"/>
      <c r="M1865" s="228"/>
      <c r="N1865" s="229"/>
      <c r="O1865" s="229"/>
      <c r="P1865" s="229"/>
      <c r="Q1865" s="229"/>
      <c r="R1865" s="229"/>
      <c r="S1865" s="229"/>
      <c r="T1865" s="230"/>
      <c r="AT1865" s="231" t="s">
        <v>283</v>
      </c>
      <c r="AU1865" s="231" t="s">
        <v>84</v>
      </c>
      <c r="AV1865" s="14" t="s">
        <v>84</v>
      </c>
      <c r="AW1865" s="14" t="s">
        <v>32</v>
      </c>
      <c r="AX1865" s="14" t="s">
        <v>76</v>
      </c>
      <c r="AY1865" s="231" t="s">
        <v>272</v>
      </c>
    </row>
    <row r="1866" spans="1:65" s="2" customFormat="1" ht="16.5" customHeight="1">
      <c r="A1866" s="34"/>
      <c r="B1866" s="35"/>
      <c r="C1866" s="192" t="s">
        <v>4282</v>
      </c>
      <c r="D1866" s="192" t="s">
        <v>274</v>
      </c>
      <c r="E1866" s="193" t="s">
        <v>10843</v>
      </c>
      <c r="F1866" s="194" t="s">
        <v>10844</v>
      </c>
      <c r="G1866" s="195" t="s">
        <v>2594</v>
      </c>
      <c r="H1866" s="196">
        <v>16</v>
      </c>
      <c r="I1866" s="197"/>
      <c r="J1866" s="198">
        <f>ROUND(I1866*H1866,2)</f>
        <v>0</v>
      </c>
      <c r="K1866" s="194" t="s">
        <v>1</v>
      </c>
      <c r="L1866" s="39"/>
      <c r="M1866" s="199" t="s">
        <v>1</v>
      </c>
      <c r="N1866" s="200" t="s">
        <v>41</v>
      </c>
      <c r="O1866" s="71"/>
      <c r="P1866" s="201">
        <f>O1866*H1866</f>
        <v>0</v>
      </c>
      <c r="Q1866" s="201">
        <v>0</v>
      </c>
      <c r="R1866" s="201">
        <f>Q1866*H1866</f>
        <v>0</v>
      </c>
      <c r="S1866" s="201">
        <v>0</v>
      </c>
      <c r="T1866" s="202">
        <f>S1866*H1866</f>
        <v>0</v>
      </c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R1866" s="203" t="s">
        <v>1541</v>
      </c>
      <c r="AT1866" s="203" t="s">
        <v>274</v>
      </c>
      <c r="AU1866" s="203" t="s">
        <v>84</v>
      </c>
      <c r="AY1866" s="17" t="s">
        <v>272</v>
      </c>
      <c r="BE1866" s="204">
        <f>IF(N1866="základní",J1866,0)</f>
        <v>0</v>
      </c>
      <c r="BF1866" s="204">
        <f>IF(N1866="snížená",J1866,0)</f>
        <v>0</v>
      </c>
      <c r="BG1866" s="204">
        <f>IF(N1866="zákl. přenesená",J1866,0)</f>
        <v>0</v>
      </c>
      <c r="BH1866" s="204">
        <f>IF(N1866="sníž. přenesená",J1866,0)</f>
        <v>0</v>
      </c>
      <c r="BI1866" s="204">
        <f>IF(N1866="nulová",J1866,0)</f>
        <v>0</v>
      </c>
      <c r="BJ1866" s="17" t="s">
        <v>16</v>
      </c>
      <c r="BK1866" s="204">
        <f>ROUND(I1866*H1866,2)</f>
        <v>0</v>
      </c>
      <c r="BL1866" s="17" t="s">
        <v>1541</v>
      </c>
      <c r="BM1866" s="203" t="s">
        <v>10845</v>
      </c>
    </row>
    <row r="1867" spans="1:65" s="14" customFormat="1" ht="11.25">
      <c r="B1867" s="221"/>
      <c r="C1867" s="222"/>
      <c r="D1867" s="212" t="s">
        <v>283</v>
      </c>
      <c r="E1867" s="223" t="s">
        <v>1</v>
      </c>
      <c r="F1867" s="224" t="s">
        <v>358</v>
      </c>
      <c r="G1867" s="222"/>
      <c r="H1867" s="225">
        <v>16</v>
      </c>
      <c r="I1867" s="226"/>
      <c r="J1867" s="222"/>
      <c r="K1867" s="222"/>
      <c r="L1867" s="227"/>
      <c r="M1867" s="228"/>
      <c r="N1867" s="229"/>
      <c r="O1867" s="229"/>
      <c r="P1867" s="229"/>
      <c r="Q1867" s="229"/>
      <c r="R1867" s="229"/>
      <c r="S1867" s="229"/>
      <c r="T1867" s="230"/>
      <c r="AT1867" s="231" t="s">
        <v>283</v>
      </c>
      <c r="AU1867" s="231" t="s">
        <v>84</v>
      </c>
      <c r="AV1867" s="14" t="s">
        <v>84</v>
      </c>
      <c r="AW1867" s="14" t="s">
        <v>32</v>
      </c>
      <c r="AX1867" s="14" t="s">
        <v>76</v>
      </c>
      <c r="AY1867" s="231" t="s">
        <v>272</v>
      </c>
    </row>
    <row r="1868" spans="1:65" s="2" customFormat="1" ht="16.5" customHeight="1">
      <c r="A1868" s="34"/>
      <c r="B1868" s="35"/>
      <c r="C1868" s="192" t="s">
        <v>5159</v>
      </c>
      <c r="D1868" s="192" t="s">
        <v>274</v>
      </c>
      <c r="E1868" s="193" t="s">
        <v>10846</v>
      </c>
      <c r="F1868" s="194" t="s">
        <v>10847</v>
      </c>
      <c r="G1868" s="195" t="s">
        <v>2594</v>
      </c>
      <c r="H1868" s="196">
        <v>42</v>
      </c>
      <c r="I1868" s="197"/>
      <c r="J1868" s="198">
        <f>ROUND(I1868*H1868,2)</f>
        <v>0</v>
      </c>
      <c r="K1868" s="194" t="s">
        <v>1</v>
      </c>
      <c r="L1868" s="39"/>
      <c r="M1868" s="199" t="s">
        <v>1</v>
      </c>
      <c r="N1868" s="200" t="s">
        <v>41</v>
      </c>
      <c r="O1868" s="71"/>
      <c r="P1868" s="201">
        <f>O1868*H1868</f>
        <v>0</v>
      </c>
      <c r="Q1868" s="201">
        <v>0</v>
      </c>
      <c r="R1868" s="201">
        <f>Q1868*H1868</f>
        <v>0</v>
      </c>
      <c r="S1868" s="201">
        <v>0</v>
      </c>
      <c r="T1868" s="202">
        <f>S1868*H1868</f>
        <v>0</v>
      </c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R1868" s="203" t="s">
        <v>1541</v>
      </c>
      <c r="AT1868" s="203" t="s">
        <v>274</v>
      </c>
      <c r="AU1868" s="203" t="s">
        <v>84</v>
      </c>
      <c r="AY1868" s="17" t="s">
        <v>272</v>
      </c>
      <c r="BE1868" s="204">
        <f>IF(N1868="základní",J1868,0)</f>
        <v>0</v>
      </c>
      <c r="BF1868" s="204">
        <f>IF(N1868="snížená",J1868,0)</f>
        <v>0</v>
      </c>
      <c r="BG1868" s="204">
        <f>IF(N1868="zákl. přenesená",J1868,0)</f>
        <v>0</v>
      </c>
      <c r="BH1868" s="204">
        <f>IF(N1868="sníž. přenesená",J1868,0)</f>
        <v>0</v>
      </c>
      <c r="BI1868" s="204">
        <f>IF(N1868="nulová",J1868,0)</f>
        <v>0</v>
      </c>
      <c r="BJ1868" s="17" t="s">
        <v>16</v>
      </c>
      <c r="BK1868" s="204">
        <f>ROUND(I1868*H1868,2)</f>
        <v>0</v>
      </c>
      <c r="BL1868" s="17" t="s">
        <v>1541</v>
      </c>
      <c r="BM1868" s="203" t="s">
        <v>10848</v>
      </c>
    </row>
    <row r="1869" spans="1:65" s="14" customFormat="1" ht="11.25">
      <c r="B1869" s="221"/>
      <c r="C1869" s="222"/>
      <c r="D1869" s="212" t="s">
        <v>283</v>
      </c>
      <c r="E1869" s="223" t="s">
        <v>1</v>
      </c>
      <c r="F1869" s="224" t="s">
        <v>8939</v>
      </c>
      <c r="G1869" s="222"/>
      <c r="H1869" s="225">
        <v>42</v>
      </c>
      <c r="I1869" s="226"/>
      <c r="J1869" s="222"/>
      <c r="K1869" s="222"/>
      <c r="L1869" s="227"/>
      <c r="M1869" s="228"/>
      <c r="N1869" s="229"/>
      <c r="O1869" s="229"/>
      <c r="P1869" s="229"/>
      <c r="Q1869" s="229"/>
      <c r="R1869" s="229"/>
      <c r="S1869" s="229"/>
      <c r="T1869" s="230"/>
      <c r="AT1869" s="231" t="s">
        <v>283</v>
      </c>
      <c r="AU1869" s="231" t="s">
        <v>84</v>
      </c>
      <c r="AV1869" s="14" t="s">
        <v>84</v>
      </c>
      <c r="AW1869" s="14" t="s">
        <v>32</v>
      </c>
      <c r="AX1869" s="14" t="s">
        <v>76</v>
      </c>
      <c r="AY1869" s="231" t="s">
        <v>272</v>
      </c>
    </row>
    <row r="1870" spans="1:65" s="2" customFormat="1" ht="16.5" customHeight="1">
      <c r="A1870" s="34"/>
      <c r="B1870" s="35"/>
      <c r="C1870" s="192" t="s">
        <v>3636</v>
      </c>
      <c r="D1870" s="192" t="s">
        <v>274</v>
      </c>
      <c r="E1870" s="193" t="s">
        <v>10849</v>
      </c>
      <c r="F1870" s="194" t="s">
        <v>10850</v>
      </c>
      <c r="G1870" s="195" t="s">
        <v>2594</v>
      </c>
      <c r="H1870" s="196">
        <v>32</v>
      </c>
      <c r="I1870" s="197"/>
      <c r="J1870" s="198">
        <f>ROUND(I1870*H1870,2)</f>
        <v>0</v>
      </c>
      <c r="K1870" s="194" t="s">
        <v>1</v>
      </c>
      <c r="L1870" s="39"/>
      <c r="M1870" s="199" t="s">
        <v>1</v>
      </c>
      <c r="N1870" s="200" t="s">
        <v>41</v>
      </c>
      <c r="O1870" s="71"/>
      <c r="P1870" s="201">
        <f>O1870*H1870</f>
        <v>0</v>
      </c>
      <c r="Q1870" s="201">
        <v>0</v>
      </c>
      <c r="R1870" s="201">
        <f>Q1870*H1870</f>
        <v>0</v>
      </c>
      <c r="S1870" s="201">
        <v>0</v>
      </c>
      <c r="T1870" s="202">
        <f>S1870*H1870</f>
        <v>0</v>
      </c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  <c r="AR1870" s="203" t="s">
        <v>765</v>
      </c>
      <c r="AT1870" s="203" t="s">
        <v>274</v>
      </c>
      <c r="AU1870" s="203" t="s">
        <v>84</v>
      </c>
      <c r="AY1870" s="17" t="s">
        <v>272</v>
      </c>
      <c r="BE1870" s="204">
        <f>IF(N1870="základní",J1870,0)</f>
        <v>0</v>
      </c>
      <c r="BF1870" s="204">
        <f>IF(N1870="snížená",J1870,0)</f>
        <v>0</v>
      </c>
      <c r="BG1870" s="204">
        <f>IF(N1870="zákl. přenesená",J1870,0)</f>
        <v>0</v>
      </c>
      <c r="BH1870" s="204">
        <f>IF(N1870="sníž. přenesená",J1870,0)</f>
        <v>0</v>
      </c>
      <c r="BI1870" s="204">
        <f>IF(N1870="nulová",J1870,0)</f>
        <v>0</v>
      </c>
      <c r="BJ1870" s="17" t="s">
        <v>16</v>
      </c>
      <c r="BK1870" s="204">
        <f>ROUND(I1870*H1870,2)</f>
        <v>0</v>
      </c>
      <c r="BL1870" s="17" t="s">
        <v>765</v>
      </c>
      <c r="BM1870" s="203" t="s">
        <v>10851</v>
      </c>
    </row>
    <row r="1871" spans="1:65" s="14" customFormat="1" ht="11.25">
      <c r="B1871" s="221"/>
      <c r="C1871" s="222"/>
      <c r="D1871" s="212" t="s">
        <v>283</v>
      </c>
      <c r="E1871" s="223" t="s">
        <v>1</v>
      </c>
      <c r="F1871" s="224" t="s">
        <v>10852</v>
      </c>
      <c r="G1871" s="222"/>
      <c r="H1871" s="225">
        <v>32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84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2" customFormat="1" ht="16.5" customHeight="1">
      <c r="A1872" s="34"/>
      <c r="B1872" s="35"/>
      <c r="C1872" s="192" t="s">
        <v>3641</v>
      </c>
      <c r="D1872" s="192" t="s">
        <v>274</v>
      </c>
      <c r="E1872" s="193" t="s">
        <v>10853</v>
      </c>
      <c r="F1872" s="194" t="s">
        <v>10854</v>
      </c>
      <c r="G1872" s="195" t="s">
        <v>2594</v>
      </c>
      <c r="H1872" s="196">
        <v>24</v>
      </c>
      <c r="I1872" s="197"/>
      <c r="J1872" s="198">
        <f>ROUND(I1872*H1872,2)</f>
        <v>0</v>
      </c>
      <c r="K1872" s="194" t="s">
        <v>1</v>
      </c>
      <c r="L1872" s="39"/>
      <c r="M1872" s="199" t="s">
        <v>1</v>
      </c>
      <c r="N1872" s="200" t="s">
        <v>41</v>
      </c>
      <c r="O1872" s="71"/>
      <c r="P1872" s="201">
        <f>O1872*H1872</f>
        <v>0</v>
      </c>
      <c r="Q1872" s="201">
        <v>0</v>
      </c>
      <c r="R1872" s="201">
        <f>Q1872*H1872</f>
        <v>0</v>
      </c>
      <c r="S1872" s="201">
        <v>0</v>
      </c>
      <c r="T1872" s="202">
        <f>S1872*H1872</f>
        <v>0</v>
      </c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  <c r="AR1872" s="203" t="s">
        <v>765</v>
      </c>
      <c r="AT1872" s="203" t="s">
        <v>274</v>
      </c>
      <c r="AU1872" s="203" t="s">
        <v>84</v>
      </c>
      <c r="AY1872" s="17" t="s">
        <v>272</v>
      </c>
      <c r="BE1872" s="204">
        <f>IF(N1872="základní",J1872,0)</f>
        <v>0</v>
      </c>
      <c r="BF1872" s="204">
        <f>IF(N1872="snížená",J1872,0)</f>
        <v>0</v>
      </c>
      <c r="BG1872" s="204">
        <f>IF(N1872="zákl. přenesená",J1872,0)</f>
        <v>0</v>
      </c>
      <c r="BH1872" s="204">
        <f>IF(N1872="sníž. přenesená",J1872,0)</f>
        <v>0</v>
      </c>
      <c r="BI1872" s="204">
        <f>IF(N1872="nulová",J1872,0)</f>
        <v>0</v>
      </c>
      <c r="BJ1872" s="17" t="s">
        <v>16</v>
      </c>
      <c r="BK1872" s="204">
        <f>ROUND(I1872*H1872,2)</f>
        <v>0</v>
      </c>
      <c r="BL1872" s="17" t="s">
        <v>765</v>
      </c>
      <c r="BM1872" s="203" t="s">
        <v>10855</v>
      </c>
    </row>
    <row r="1873" spans="1:65" s="14" customFormat="1" ht="11.25">
      <c r="B1873" s="221"/>
      <c r="C1873" s="222"/>
      <c r="D1873" s="212" t="s">
        <v>283</v>
      </c>
      <c r="E1873" s="223" t="s">
        <v>1</v>
      </c>
      <c r="F1873" s="224" t="s">
        <v>10856</v>
      </c>
      <c r="G1873" s="222"/>
      <c r="H1873" s="225">
        <v>24</v>
      </c>
      <c r="I1873" s="226"/>
      <c r="J1873" s="222"/>
      <c r="K1873" s="222"/>
      <c r="L1873" s="227"/>
      <c r="M1873" s="228"/>
      <c r="N1873" s="229"/>
      <c r="O1873" s="229"/>
      <c r="P1873" s="229"/>
      <c r="Q1873" s="229"/>
      <c r="R1873" s="229"/>
      <c r="S1873" s="229"/>
      <c r="T1873" s="230"/>
      <c r="AT1873" s="231" t="s">
        <v>283</v>
      </c>
      <c r="AU1873" s="231" t="s">
        <v>84</v>
      </c>
      <c r="AV1873" s="14" t="s">
        <v>84</v>
      </c>
      <c r="AW1873" s="14" t="s">
        <v>32</v>
      </c>
      <c r="AX1873" s="14" t="s">
        <v>76</v>
      </c>
      <c r="AY1873" s="231" t="s">
        <v>272</v>
      </c>
    </row>
    <row r="1874" spans="1:65" s="12" customFormat="1" ht="22.9" customHeight="1">
      <c r="B1874" s="176"/>
      <c r="C1874" s="177"/>
      <c r="D1874" s="178" t="s">
        <v>75</v>
      </c>
      <c r="E1874" s="190" t="s">
        <v>10857</v>
      </c>
      <c r="F1874" s="190" t="s">
        <v>10858</v>
      </c>
      <c r="G1874" s="177"/>
      <c r="H1874" s="177"/>
      <c r="I1874" s="180"/>
      <c r="J1874" s="191">
        <f>BK1874</f>
        <v>0</v>
      </c>
      <c r="K1874" s="177"/>
      <c r="L1874" s="182"/>
      <c r="M1874" s="183"/>
      <c r="N1874" s="184"/>
      <c r="O1874" s="184"/>
      <c r="P1874" s="185">
        <f>SUM(P1875:P1889)</f>
        <v>0</v>
      </c>
      <c r="Q1874" s="184"/>
      <c r="R1874" s="185">
        <f>SUM(R1875:R1889)</f>
        <v>0</v>
      </c>
      <c r="S1874" s="184"/>
      <c r="T1874" s="186">
        <f>SUM(T1875:T1889)</f>
        <v>0</v>
      </c>
      <c r="AR1874" s="187" t="s">
        <v>291</v>
      </c>
      <c r="AT1874" s="188" t="s">
        <v>75</v>
      </c>
      <c r="AU1874" s="188" t="s">
        <v>16</v>
      </c>
      <c r="AY1874" s="187" t="s">
        <v>272</v>
      </c>
      <c r="BK1874" s="189">
        <f>SUM(BK1875:BK1889)</f>
        <v>0</v>
      </c>
    </row>
    <row r="1875" spans="1:65" s="2" customFormat="1" ht="24.2" customHeight="1">
      <c r="A1875" s="34"/>
      <c r="B1875" s="35"/>
      <c r="C1875" s="192" t="s">
        <v>3781</v>
      </c>
      <c r="D1875" s="192" t="s">
        <v>274</v>
      </c>
      <c r="E1875" s="193" t="s">
        <v>10859</v>
      </c>
      <c r="F1875" s="194" t="s">
        <v>10860</v>
      </c>
      <c r="G1875" s="195" t="s">
        <v>952</v>
      </c>
      <c r="H1875" s="196">
        <v>1</v>
      </c>
      <c r="I1875" s="197"/>
      <c r="J1875" s="198">
        <f>ROUND(I1875*H1875,2)</f>
        <v>0</v>
      </c>
      <c r="K1875" s="194" t="s">
        <v>278</v>
      </c>
      <c r="L1875" s="39"/>
      <c r="M1875" s="199" t="s">
        <v>1</v>
      </c>
      <c r="N1875" s="200" t="s">
        <v>41</v>
      </c>
      <c r="O1875" s="71"/>
      <c r="P1875" s="201">
        <f>O1875*H1875</f>
        <v>0</v>
      </c>
      <c r="Q1875" s="201">
        <v>0</v>
      </c>
      <c r="R1875" s="201">
        <f>Q1875*H1875</f>
        <v>0</v>
      </c>
      <c r="S1875" s="201">
        <v>0</v>
      </c>
      <c r="T1875" s="202">
        <f>S1875*H1875</f>
        <v>0</v>
      </c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R1875" s="203" t="s">
        <v>765</v>
      </c>
      <c r="AT1875" s="203" t="s">
        <v>274</v>
      </c>
      <c r="AU1875" s="203" t="s">
        <v>84</v>
      </c>
      <c r="AY1875" s="17" t="s">
        <v>272</v>
      </c>
      <c r="BE1875" s="204">
        <f>IF(N1875="základní",J1875,0)</f>
        <v>0</v>
      </c>
      <c r="BF1875" s="204">
        <f>IF(N1875="snížená",J1875,0)</f>
        <v>0</v>
      </c>
      <c r="BG1875" s="204">
        <f>IF(N1875="zákl. přenesená",J1875,0)</f>
        <v>0</v>
      </c>
      <c r="BH1875" s="204">
        <f>IF(N1875="sníž. přenesená",J1875,0)</f>
        <v>0</v>
      </c>
      <c r="BI1875" s="204">
        <f>IF(N1875="nulová",J1875,0)</f>
        <v>0</v>
      </c>
      <c r="BJ1875" s="17" t="s">
        <v>16</v>
      </c>
      <c r="BK1875" s="204">
        <f>ROUND(I1875*H1875,2)</f>
        <v>0</v>
      </c>
      <c r="BL1875" s="17" t="s">
        <v>765</v>
      </c>
      <c r="BM1875" s="203" t="s">
        <v>10861</v>
      </c>
    </row>
    <row r="1876" spans="1:65" s="2" customFormat="1" ht="11.25">
      <c r="A1876" s="34"/>
      <c r="B1876" s="35"/>
      <c r="C1876" s="36"/>
      <c r="D1876" s="205" t="s">
        <v>281</v>
      </c>
      <c r="E1876" s="36"/>
      <c r="F1876" s="206" t="s">
        <v>10862</v>
      </c>
      <c r="G1876" s="36"/>
      <c r="H1876" s="36"/>
      <c r="I1876" s="207"/>
      <c r="J1876" s="36"/>
      <c r="K1876" s="36"/>
      <c r="L1876" s="39"/>
      <c r="M1876" s="208"/>
      <c r="N1876" s="209"/>
      <c r="O1876" s="71"/>
      <c r="P1876" s="71"/>
      <c r="Q1876" s="71"/>
      <c r="R1876" s="71"/>
      <c r="S1876" s="71"/>
      <c r="T1876" s="72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T1876" s="17" t="s">
        <v>281</v>
      </c>
      <c r="AU1876" s="17" t="s">
        <v>84</v>
      </c>
    </row>
    <row r="1877" spans="1:65" s="14" customFormat="1" ht="11.25">
      <c r="B1877" s="221"/>
      <c r="C1877" s="222"/>
      <c r="D1877" s="212" t="s">
        <v>283</v>
      </c>
      <c r="E1877" s="223" t="s">
        <v>1</v>
      </c>
      <c r="F1877" s="224" t="s">
        <v>16</v>
      </c>
      <c r="G1877" s="222"/>
      <c r="H1877" s="225">
        <v>1</v>
      </c>
      <c r="I1877" s="226"/>
      <c r="J1877" s="222"/>
      <c r="K1877" s="222"/>
      <c r="L1877" s="227"/>
      <c r="M1877" s="228"/>
      <c r="N1877" s="229"/>
      <c r="O1877" s="229"/>
      <c r="P1877" s="229"/>
      <c r="Q1877" s="229"/>
      <c r="R1877" s="229"/>
      <c r="S1877" s="229"/>
      <c r="T1877" s="230"/>
      <c r="AT1877" s="231" t="s">
        <v>283</v>
      </c>
      <c r="AU1877" s="231" t="s">
        <v>84</v>
      </c>
      <c r="AV1877" s="14" t="s">
        <v>84</v>
      </c>
      <c r="AW1877" s="14" t="s">
        <v>32</v>
      </c>
      <c r="AX1877" s="14" t="s">
        <v>76</v>
      </c>
      <c r="AY1877" s="231" t="s">
        <v>272</v>
      </c>
    </row>
    <row r="1878" spans="1:65" s="2" customFormat="1" ht="24.2" customHeight="1">
      <c r="A1878" s="34"/>
      <c r="B1878" s="35"/>
      <c r="C1878" s="192" t="s">
        <v>1461</v>
      </c>
      <c r="D1878" s="192" t="s">
        <v>274</v>
      </c>
      <c r="E1878" s="193" t="s">
        <v>10863</v>
      </c>
      <c r="F1878" s="194" t="s">
        <v>10864</v>
      </c>
      <c r="G1878" s="195" t="s">
        <v>952</v>
      </c>
      <c r="H1878" s="196">
        <v>5</v>
      </c>
      <c r="I1878" s="197"/>
      <c r="J1878" s="198">
        <f>ROUND(I1878*H1878,2)</f>
        <v>0</v>
      </c>
      <c r="K1878" s="194" t="s">
        <v>278</v>
      </c>
      <c r="L1878" s="39"/>
      <c r="M1878" s="199" t="s">
        <v>1</v>
      </c>
      <c r="N1878" s="200" t="s">
        <v>41</v>
      </c>
      <c r="O1878" s="71"/>
      <c r="P1878" s="201">
        <f>O1878*H1878</f>
        <v>0</v>
      </c>
      <c r="Q1878" s="201">
        <v>0</v>
      </c>
      <c r="R1878" s="201">
        <f>Q1878*H1878</f>
        <v>0</v>
      </c>
      <c r="S1878" s="201">
        <v>0</v>
      </c>
      <c r="T1878" s="202">
        <f>S1878*H1878</f>
        <v>0</v>
      </c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  <c r="AR1878" s="203" t="s">
        <v>765</v>
      </c>
      <c r="AT1878" s="203" t="s">
        <v>274</v>
      </c>
      <c r="AU1878" s="203" t="s">
        <v>84</v>
      </c>
      <c r="AY1878" s="17" t="s">
        <v>272</v>
      </c>
      <c r="BE1878" s="204">
        <f>IF(N1878="základní",J1878,0)</f>
        <v>0</v>
      </c>
      <c r="BF1878" s="204">
        <f>IF(N1878="snížená",J1878,0)</f>
        <v>0</v>
      </c>
      <c r="BG1878" s="204">
        <f>IF(N1878="zákl. přenesená",J1878,0)</f>
        <v>0</v>
      </c>
      <c r="BH1878" s="204">
        <f>IF(N1878="sníž. přenesená",J1878,0)</f>
        <v>0</v>
      </c>
      <c r="BI1878" s="204">
        <f>IF(N1878="nulová",J1878,0)</f>
        <v>0</v>
      </c>
      <c r="BJ1878" s="17" t="s">
        <v>16</v>
      </c>
      <c r="BK1878" s="204">
        <f>ROUND(I1878*H1878,2)</f>
        <v>0</v>
      </c>
      <c r="BL1878" s="17" t="s">
        <v>765</v>
      </c>
      <c r="BM1878" s="203" t="s">
        <v>10865</v>
      </c>
    </row>
    <row r="1879" spans="1:65" s="2" customFormat="1" ht="11.25">
      <c r="A1879" s="34"/>
      <c r="B1879" s="35"/>
      <c r="C1879" s="36"/>
      <c r="D1879" s="205" t="s">
        <v>281</v>
      </c>
      <c r="E1879" s="36"/>
      <c r="F1879" s="206" t="s">
        <v>10866</v>
      </c>
      <c r="G1879" s="36"/>
      <c r="H1879" s="36"/>
      <c r="I1879" s="207"/>
      <c r="J1879" s="36"/>
      <c r="K1879" s="36"/>
      <c r="L1879" s="39"/>
      <c r="M1879" s="208"/>
      <c r="N1879" s="209"/>
      <c r="O1879" s="71"/>
      <c r="P1879" s="71"/>
      <c r="Q1879" s="71"/>
      <c r="R1879" s="71"/>
      <c r="S1879" s="71"/>
      <c r="T1879" s="72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  <c r="AT1879" s="17" t="s">
        <v>281</v>
      </c>
      <c r="AU1879" s="17" t="s">
        <v>84</v>
      </c>
    </row>
    <row r="1880" spans="1:65" s="14" customFormat="1" ht="11.25">
      <c r="B1880" s="221"/>
      <c r="C1880" s="222"/>
      <c r="D1880" s="212" t="s">
        <v>283</v>
      </c>
      <c r="E1880" s="223" t="s">
        <v>1</v>
      </c>
      <c r="F1880" s="224" t="s">
        <v>4523</v>
      </c>
      <c r="G1880" s="222"/>
      <c r="H1880" s="225">
        <v>5</v>
      </c>
      <c r="I1880" s="226"/>
      <c r="J1880" s="222"/>
      <c r="K1880" s="222"/>
      <c r="L1880" s="227"/>
      <c r="M1880" s="228"/>
      <c r="N1880" s="229"/>
      <c r="O1880" s="229"/>
      <c r="P1880" s="229"/>
      <c r="Q1880" s="229"/>
      <c r="R1880" s="229"/>
      <c r="S1880" s="229"/>
      <c r="T1880" s="230"/>
      <c r="AT1880" s="231" t="s">
        <v>283</v>
      </c>
      <c r="AU1880" s="231" t="s">
        <v>84</v>
      </c>
      <c r="AV1880" s="14" t="s">
        <v>84</v>
      </c>
      <c r="AW1880" s="14" t="s">
        <v>32</v>
      </c>
      <c r="AX1880" s="14" t="s">
        <v>76</v>
      </c>
      <c r="AY1880" s="231" t="s">
        <v>272</v>
      </c>
    </row>
    <row r="1881" spans="1:65" s="2" customFormat="1" ht="21.75" customHeight="1">
      <c r="A1881" s="34"/>
      <c r="B1881" s="35"/>
      <c r="C1881" s="192" t="s">
        <v>4054</v>
      </c>
      <c r="D1881" s="192" t="s">
        <v>274</v>
      </c>
      <c r="E1881" s="193" t="s">
        <v>10867</v>
      </c>
      <c r="F1881" s="194" t="s">
        <v>10868</v>
      </c>
      <c r="G1881" s="195" t="s">
        <v>952</v>
      </c>
      <c r="H1881" s="196">
        <v>12</v>
      </c>
      <c r="I1881" s="197"/>
      <c r="J1881" s="198">
        <f>ROUND(I1881*H1881,2)</f>
        <v>0</v>
      </c>
      <c r="K1881" s="194" t="s">
        <v>278</v>
      </c>
      <c r="L1881" s="39"/>
      <c r="M1881" s="199" t="s">
        <v>1</v>
      </c>
      <c r="N1881" s="200" t="s">
        <v>41</v>
      </c>
      <c r="O1881" s="71"/>
      <c r="P1881" s="201">
        <f>O1881*H1881</f>
        <v>0</v>
      </c>
      <c r="Q1881" s="201">
        <v>0</v>
      </c>
      <c r="R1881" s="201">
        <f>Q1881*H1881</f>
        <v>0</v>
      </c>
      <c r="S1881" s="201">
        <v>0</v>
      </c>
      <c r="T1881" s="202">
        <f>S1881*H1881</f>
        <v>0</v>
      </c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R1881" s="203" t="s">
        <v>765</v>
      </c>
      <c r="AT1881" s="203" t="s">
        <v>274</v>
      </c>
      <c r="AU1881" s="203" t="s">
        <v>84</v>
      </c>
      <c r="AY1881" s="17" t="s">
        <v>272</v>
      </c>
      <c r="BE1881" s="204">
        <f>IF(N1881="základní",J1881,0)</f>
        <v>0</v>
      </c>
      <c r="BF1881" s="204">
        <f>IF(N1881="snížená",J1881,0)</f>
        <v>0</v>
      </c>
      <c r="BG1881" s="204">
        <f>IF(N1881="zákl. přenesená",J1881,0)</f>
        <v>0</v>
      </c>
      <c r="BH1881" s="204">
        <f>IF(N1881="sníž. přenesená",J1881,0)</f>
        <v>0</v>
      </c>
      <c r="BI1881" s="204">
        <f>IF(N1881="nulová",J1881,0)</f>
        <v>0</v>
      </c>
      <c r="BJ1881" s="17" t="s">
        <v>16</v>
      </c>
      <c r="BK1881" s="204">
        <f>ROUND(I1881*H1881,2)</f>
        <v>0</v>
      </c>
      <c r="BL1881" s="17" t="s">
        <v>765</v>
      </c>
      <c r="BM1881" s="203" t="s">
        <v>10869</v>
      </c>
    </row>
    <row r="1882" spans="1:65" s="2" customFormat="1" ht="11.25">
      <c r="A1882" s="34"/>
      <c r="B1882" s="35"/>
      <c r="C1882" s="36"/>
      <c r="D1882" s="205" t="s">
        <v>281</v>
      </c>
      <c r="E1882" s="36"/>
      <c r="F1882" s="206" t="s">
        <v>10870</v>
      </c>
      <c r="G1882" s="36"/>
      <c r="H1882" s="36"/>
      <c r="I1882" s="207"/>
      <c r="J1882" s="36"/>
      <c r="K1882" s="36"/>
      <c r="L1882" s="39"/>
      <c r="M1882" s="208"/>
      <c r="N1882" s="209"/>
      <c r="O1882" s="71"/>
      <c r="P1882" s="71"/>
      <c r="Q1882" s="71"/>
      <c r="R1882" s="71"/>
      <c r="S1882" s="71"/>
      <c r="T1882" s="72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T1882" s="17" t="s">
        <v>281</v>
      </c>
      <c r="AU1882" s="17" t="s">
        <v>84</v>
      </c>
    </row>
    <row r="1883" spans="1:65" s="14" customFormat="1" ht="11.25">
      <c r="B1883" s="221"/>
      <c r="C1883" s="222"/>
      <c r="D1883" s="212" t="s">
        <v>283</v>
      </c>
      <c r="E1883" s="223" t="s">
        <v>1</v>
      </c>
      <c r="F1883" s="224" t="s">
        <v>344</v>
      </c>
      <c r="G1883" s="222"/>
      <c r="H1883" s="225">
        <v>12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84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1:65" s="2" customFormat="1" ht="24.2" customHeight="1">
      <c r="A1884" s="34"/>
      <c r="B1884" s="35"/>
      <c r="C1884" s="192" t="s">
        <v>4345</v>
      </c>
      <c r="D1884" s="192" t="s">
        <v>274</v>
      </c>
      <c r="E1884" s="193" t="s">
        <v>10871</v>
      </c>
      <c r="F1884" s="194" t="s">
        <v>10872</v>
      </c>
      <c r="G1884" s="195" t="s">
        <v>952</v>
      </c>
      <c r="H1884" s="196">
        <v>8</v>
      </c>
      <c r="I1884" s="197"/>
      <c r="J1884" s="198">
        <f>ROUND(I1884*H1884,2)</f>
        <v>0</v>
      </c>
      <c r="K1884" s="194" t="s">
        <v>278</v>
      </c>
      <c r="L1884" s="39"/>
      <c r="M1884" s="199" t="s">
        <v>1</v>
      </c>
      <c r="N1884" s="200" t="s">
        <v>41</v>
      </c>
      <c r="O1884" s="71"/>
      <c r="P1884" s="201">
        <f>O1884*H1884</f>
        <v>0</v>
      </c>
      <c r="Q1884" s="201">
        <v>0</v>
      </c>
      <c r="R1884" s="201">
        <f>Q1884*H1884</f>
        <v>0</v>
      </c>
      <c r="S1884" s="201">
        <v>0</v>
      </c>
      <c r="T1884" s="202">
        <f>S1884*H1884</f>
        <v>0</v>
      </c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R1884" s="203" t="s">
        <v>765</v>
      </c>
      <c r="AT1884" s="203" t="s">
        <v>274</v>
      </c>
      <c r="AU1884" s="203" t="s">
        <v>84</v>
      </c>
      <c r="AY1884" s="17" t="s">
        <v>272</v>
      </c>
      <c r="BE1884" s="204">
        <f>IF(N1884="základní",J1884,0)</f>
        <v>0</v>
      </c>
      <c r="BF1884" s="204">
        <f>IF(N1884="snížená",J1884,0)</f>
        <v>0</v>
      </c>
      <c r="BG1884" s="204">
        <f>IF(N1884="zákl. přenesená",J1884,0)</f>
        <v>0</v>
      </c>
      <c r="BH1884" s="204">
        <f>IF(N1884="sníž. přenesená",J1884,0)</f>
        <v>0</v>
      </c>
      <c r="BI1884" s="204">
        <f>IF(N1884="nulová",J1884,0)</f>
        <v>0</v>
      </c>
      <c r="BJ1884" s="17" t="s">
        <v>16</v>
      </c>
      <c r="BK1884" s="204">
        <f>ROUND(I1884*H1884,2)</f>
        <v>0</v>
      </c>
      <c r="BL1884" s="17" t="s">
        <v>765</v>
      </c>
      <c r="BM1884" s="203" t="s">
        <v>10873</v>
      </c>
    </row>
    <row r="1885" spans="1:65" s="2" customFormat="1" ht="11.25">
      <c r="A1885" s="34"/>
      <c r="B1885" s="35"/>
      <c r="C1885" s="36"/>
      <c r="D1885" s="205" t="s">
        <v>281</v>
      </c>
      <c r="E1885" s="36"/>
      <c r="F1885" s="206" t="s">
        <v>10874</v>
      </c>
      <c r="G1885" s="36"/>
      <c r="H1885" s="36"/>
      <c r="I1885" s="207"/>
      <c r="J1885" s="36"/>
      <c r="K1885" s="36"/>
      <c r="L1885" s="39"/>
      <c r="M1885" s="208"/>
      <c r="N1885" s="209"/>
      <c r="O1885" s="71"/>
      <c r="P1885" s="71"/>
      <c r="Q1885" s="71"/>
      <c r="R1885" s="71"/>
      <c r="S1885" s="71"/>
      <c r="T1885" s="72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T1885" s="17" t="s">
        <v>281</v>
      </c>
      <c r="AU1885" s="17" t="s">
        <v>84</v>
      </c>
    </row>
    <row r="1886" spans="1:65" s="14" customFormat="1" ht="11.25">
      <c r="B1886" s="221"/>
      <c r="C1886" s="222"/>
      <c r="D1886" s="212" t="s">
        <v>283</v>
      </c>
      <c r="E1886" s="223" t="s">
        <v>1</v>
      </c>
      <c r="F1886" s="224" t="s">
        <v>10875</v>
      </c>
      <c r="G1886" s="222"/>
      <c r="H1886" s="225">
        <v>8</v>
      </c>
      <c r="I1886" s="226"/>
      <c r="J1886" s="222"/>
      <c r="K1886" s="222"/>
      <c r="L1886" s="227"/>
      <c r="M1886" s="228"/>
      <c r="N1886" s="229"/>
      <c r="O1886" s="229"/>
      <c r="P1886" s="229"/>
      <c r="Q1886" s="229"/>
      <c r="R1886" s="229"/>
      <c r="S1886" s="229"/>
      <c r="T1886" s="230"/>
      <c r="AT1886" s="231" t="s">
        <v>283</v>
      </c>
      <c r="AU1886" s="231" t="s">
        <v>84</v>
      </c>
      <c r="AV1886" s="14" t="s">
        <v>84</v>
      </c>
      <c r="AW1886" s="14" t="s">
        <v>32</v>
      </c>
      <c r="AX1886" s="14" t="s">
        <v>76</v>
      </c>
      <c r="AY1886" s="231" t="s">
        <v>272</v>
      </c>
    </row>
    <row r="1887" spans="1:65" s="2" customFormat="1" ht="24.2" customHeight="1">
      <c r="A1887" s="34"/>
      <c r="B1887" s="35"/>
      <c r="C1887" s="192" t="s">
        <v>7381</v>
      </c>
      <c r="D1887" s="192" t="s">
        <v>274</v>
      </c>
      <c r="E1887" s="193" t="s">
        <v>10876</v>
      </c>
      <c r="F1887" s="194" t="s">
        <v>10877</v>
      </c>
      <c r="G1887" s="195" t="s">
        <v>952</v>
      </c>
      <c r="H1887" s="196">
        <v>9</v>
      </c>
      <c r="I1887" s="197"/>
      <c r="J1887" s="198">
        <f>ROUND(I1887*H1887,2)</f>
        <v>0</v>
      </c>
      <c r="K1887" s="194" t="s">
        <v>278</v>
      </c>
      <c r="L1887" s="39"/>
      <c r="M1887" s="199" t="s">
        <v>1</v>
      </c>
      <c r="N1887" s="200" t="s">
        <v>41</v>
      </c>
      <c r="O1887" s="71"/>
      <c r="P1887" s="201">
        <f>O1887*H1887</f>
        <v>0</v>
      </c>
      <c r="Q1887" s="201">
        <v>0</v>
      </c>
      <c r="R1887" s="201">
        <f>Q1887*H1887</f>
        <v>0</v>
      </c>
      <c r="S1887" s="201">
        <v>0</v>
      </c>
      <c r="T1887" s="202">
        <f>S1887*H1887</f>
        <v>0</v>
      </c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  <c r="AR1887" s="203" t="s">
        <v>765</v>
      </c>
      <c r="AT1887" s="203" t="s">
        <v>274</v>
      </c>
      <c r="AU1887" s="203" t="s">
        <v>84</v>
      </c>
      <c r="AY1887" s="17" t="s">
        <v>272</v>
      </c>
      <c r="BE1887" s="204">
        <f>IF(N1887="základní",J1887,0)</f>
        <v>0</v>
      </c>
      <c r="BF1887" s="204">
        <f>IF(N1887="snížená",J1887,0)</f>
        <v>0</v>
      </c>
      <c r="BG1887" s="204">
        <f>IF(N1887="zákl. přenesená",J1887,0)</f>
        <v>0</v>
      </c>
      <c r="BH1887" s="204">
        <f>IF(N1887="sníž. přenesená",J1887,0)</f>
        <v>0</v>
      </c>
      <c r="BI1887" s="204">
        <f>IF(N1887="nulová",J1887,0)</f>
        <v>0</v>
      </c>
      <c r="BJ1887" s="17" t="s">
        <v>16</v>
      </c>
      <c r="BK1887" s="204">
        <f>ROUND(I1887*H1887,2)</f>
        <v>0</v>
      </c>
      <c r="BL1887" s="17" t="s">
        <v>765</v>
      </c>
      <c r="BM1887" s="203" t="s">
        <v>10878</v>
      </c>
    </row>
    <row r="1888" spans="1:65" s="2" customFormat="1" ht="11.25">
      <c r="A1888" s="34"/>
      <c r="B1888" s="35"/>
      <c r="C1888" s="36"/>
      <c r="D1888" s="205" t="s">
        <v>281</v>
      </c>
      <c r="E1888" s="36"/>
      <c r="F1888" s="206" t="s">
        <v>10879</v>
      </c>
      <c r="G1888" s="36"/>
      <c r="H1888" s="36"/>
      <c r="I1888" s="207"/>
      <c r="J1888" s="36"/>
      <c r="K1888" s="36"/>
      <c r="L1888" s="39"/>
      <c r="M1888" s="208"/>
      <c r="N1888" s="209"/>
      <c r="O1888" s="71"/>
      <c r="P1888" s="71"/>
      <c r="Q1888" s="71"/>
      <c r="R1888" s="71"/>
      <c r="S1888" s="71"/>
      <c r="T1888" s="72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  <c r="AT1888" s="17" t="s">
        <v>281</v>
      </c>
      <c r="AU1888" s="17" t="s">
        <v>84</v>
      </c>
    </row>
    <row r="1889" spans="1:65" s="14" customFormat="1" ht="11.25">
      <c r="B1889" s="221"/>
      <c r="C1889" s="222"/>
      <c r="D1889" s="212" t="s">
        <v>283</v>
      </c>
      <c r="E1889" s="223" t="s">
        <v>1</v>
      </c>
      <c r="F1889" s="224" t="s">
        <v>10880</v>
      </c>
      <c r="G1889" s="222"/>
      <c r="H1889" s="225">
        <v>9</v>
      </c>
      <c r="I1889" s="226"/>
      <c r="J1889" s="222"/>
      <c r="K1889" s="222"/>
      <c r="L1889" s="227"/>
      <c r="M1889" s="228"/>
      <c r="N1889" s="229"/>
      <c r="O1889" s="229"/>
      <c r="P1889" s="229"/>
      <c r="Q1889" s="229"/>
      <c r="R1889" s="229"/>
      <c r="S1889" s="229"/>
      <c r="T1889" s="230"/>
      <c r="AT1889" s="231" t="s">
        <v>283</v>
      </c>
      <c r="AU1889" s="231" t="s">
        <v>84</v>
      </c>
      <c r="AV1889" s="14" t="s">
        <v>84</v>
      </c>
      <c r="AW1889" s="14" t="s">
        <v>32</v>
      </c>
      <c r="AX1889" s="14" t="s">
        <v>76</v>
      </c>
      <c r="AY1889" s="231" t="s">
        <v>272</v>
      </c>
    </row>
    <row r="1890" spans="1:65" s="12" customFormat="1" ht="22.9" customHeight="1">
      <c r="B1890" s="176"/>
      <c r="C1890" s="177"/>
      <c r="D1890" s="178" t="s">
        <v>75</v>
      </c>
      <c r="E1890" s="190" t="s">
        <v>10881</v>
      </c>
      <c r="F1890" s="190" t="s">
        <v>10882</v>
      </c>
      <c r="G1890" s="177"/>
      <c r="H1890" s="177"/>
      <c r="I1890" s="180"/>
      <c r="J1890" s="191">
        <f>BK1890</f>
        <v>0</v>
      </c>
      <c r="K1890" s="177"/>
      <c r="L1890" s="182"/>
      <c r="M1890" s="183"/>
      <c r="N1890" s="184"/>
      <c r="O1890" s="184"/>
      <c r="P1890" s="185">
        <f>SUM(P1891:P1916)</f>
        <v>0</v>
      </c>
      <c r="Q1890" s="184"/>
      <c r="R1890" s="185">
        <f>SUM(R1891:R1916)</f>
        <v>0</v>
      </c>
      <c r="S1890" s="184"/>
      <c r="T1890" s="186">
        <f>SUM(T1891:T1916)</f>
        <v>0</v>
      </c>
      <c r="AR1890" s="187" t="s">
        <v>291</v>
      </c>
      <c r="AT1890" s="188" t="s">
        <v>75</v>
      </c>
      <c r="AU1890" s="188" t="s">
        <v>16</v>
      </c>
      <c r="AY1890" s="187" t="s">
        <v>272</v>
      </c>
      <c r="BK1890" s="189">
        <f>SUM(BK1891:BK1916)</f>
        <v>0</v>
      </c>
    </row>
    <row r="1891" spans="1:65" s="2" customFormat="1" ht="16.5" customHeight="1">
      <c r="A1891" s="34"/>
      <c r="B1891" s="35"/>
      <c r="C1891" s="232" t="s">
        <v>5163</v>
      </c>
      <c r="D1891" s="232" t="s">
        <v>394</v>
      </c>
      <c r="E1891" s="233" t="s">
        <v>10883</v>
      </c>
      <c r="F1891" s="234" t="s">
        <v>10884</v>
      </c>
      <c r="G1891" s="235" t="s">
        <v>5242</v>
      </c>
      <c r="H1891" s="236">
        <v>1</v>
      </c>
      <c r="I1891" s="237"/>
      <c r="J1891" s="238">
        <f>ROUND(I1891*H1891,2)</f>
        <v>0</v>
      </c>
      <c r="K1891" s="234" t="s">
        <v>1</v>
      </c>
      <c r="L1891" s="239"/>
      <c r="M1891" s="240" t="s">
        <v>1</v>
      </c>
      <c r="N1891" s="241" t="s">
        <v>41</v>
      </c>
      <c r="O1891" s="71"/>
      <c r="P1891" s="201">
        <f>O1891*H1891</f>
        <v>0</v>
      </c>
      <c r="Q1891" s="201">
        <v>0</v>
      </c>
      <c r="R1891" s="201">
        <f>Q1891*H1891</f>
        <v>0</v>
      </c>
      <c r="S1891" s="201">
        <v>0</v>
      </c>
      <c r="T1891" s="202">
        <f>S1891*H1891</f>
        <v>0</v>
      </c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  <c r="AR1891" s="203" t="s">
        <v>2738</v>
      </c>
      <c r="AT1891" s="203" t="s">
        <v>394</v>
      </c>
      <c r="AU1891" s="203" t="s">
        <v>84</v>
      </c>
      <c r="AY1891" s="17" t="s">
        <v>272</v>
      </c>
      <c r="BE1891" s="204">
        <f>IF(N1891="základní",J1891,0)</f>
        <v>0</v>
      </c>
      <c r="BF1891" s="204">
        <f>IF(N1891="snížená",J1891,0)</f>
        <v>0</v>
      </c>
      <c r="BG1891" s="204">
        <f>IF(N1891="zákl. přenesená",J1891,0)</f>
        <v>0</v>
      </c>
      <c r="BH1891" s="204">
        <f>IF(N1891="sníž. přenesená",J1891,0)</f>
        <v>0</v>
      </c>
      <c r="BI1891" s="204">
        <f>IF(N1891="nulová",J1891,0)</f>
        <v>0</v>
      </c>
      <c r="BJ1891" s="17" t="s">
        <v>16</v>
      </c>
      <c r="BK1891" s="204">
        <f>ROUND(I1891*H1891,2)</f>
        <v>0</v>
      </c>
      <c r="BL1891" s="17" t="s">
        <v>765</v>
      </c>
      <c r="BM1891" s="203" t="s">
        <v>10885</v>
      </c>
    </row>
    <row r="1892" spans="1:65" s="14" customFormat="1" ht="11.25">
      <c r="B1892" s="221"/>
      <c r="C1892" s="222"/>
      <c r="D1892" s="212" t="s">
        <v>283</v>
      </c>
      <c r="E1892" s="223" t="s">
        <v>1</v>
      </c>
      <c r="F1892" s="224" t="s">
        <v>16</v>
      </c>
      <c r="G1892" s="222"/>
      <c r="H1892" s="225">
        <v>1</v>
      </c>
      <c r="I1892" s="226"/>
      <c r="J1892" s="222"/>
      <c r="K1892" s="222"/>
      <c r="L1892" s="227"/>
      <c r="M1892" s="228"/>
      <c r="N1892" s="229"/>
      <c r="O1892" s="229"/>
      <c r="P1892" s="229"/>
      <c r="Q1892" s="229"/>
      <c r="R1892" s="229"/>
      <c r="S1892" s="229"/>
      <c r="T1892" s="230"/>
      <c r="AT1892" s="231" t="s">
        <v>283</v>
      </c>
      <c r="AU1892" s="231" t="s">
        <v>84</v>
      </c>
      <c r="AV1892" s="14" t="s">
        <v>84</v>
      </c>
      <c r="AW1892" s="14" t="s">
        <v>32</v>
      </c>
      <c r="AX1892" s="14" t="s">
        <v>76</v>
      </c>
      <c r="AY1892" s="231" t="s">
        <v>272</v>
      </c>
    </row>
    <row r="1893" spans="1:65" s="2" customFormat="1" ht="16.5" customHeight="1">
      <c r="A1893" s="34"/>
      <c r="B1893" s="35"/>
      <c r="C1893" s="232" t="s">
        <v>7387</v>
      </c>
      <c r="D1893" s="232" t="s">
        <v>394</v>
      </c>
      <c r="E1893" s="233" t="s">
        <v>10886</v>
      </c>
      <c r="F1893" s="234" t="s">
        <v>10887</v>
      </c>
      <c r="G1893" s="235" t="s">
        <v>5242</v>
      </c>
      <c r="H1893" s="236">
        <v>1</v>
      </c>
      <c r="I1893" s="237"/>
      <c r="J1893" s="238">
        <f>ROUND(I1893*H1893,2)</f>
        <v>0</v>
      </c>
      <c r="K1893" s="234" t="s">
        <v>1</v>
      </c>
      <c r="L1893" s="239"/>
      <c r="M1893" s="240" t="s">
        <v>1</v>
      </c>
      <c r="N1893" s="241" t="s">
        <v>41</v>
      </c>
      <c r="O1893" s="71"/>
      <c r="P1893" s="201">
        <f>O1893*H1893</f>
        <v>0</v>
      </c>
      <c r="Q1893" s="201">
        <v>0</v>
      </c>
      <c r="R1893" s="201">
        <f>Q1893*H1893</f>
        <v>0</v>
      </c>
      <c r="S1893" s="201">
        <v>0</v>
      </c>
      <c r="T1893" s="202">
        <f>S1893*H1893</f>
        <v>0</v>
      </c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R1893" s="203" t="s">
        <v>2738</v>
      </c>
      <c r="AT1893" s="203" t="s">
        <v>394</v>
      </c>
      <c r="AU1893" s="203" t="s">
        <v>84</v>
      </c>
      <c r="AY1893" s="17" t="s">
        <v>272</v>
      </c>
      <c r="BE1893" s="204">
        <f>IF(N1893="základní",J1893,0)</f>
        <v>0</v>
      </c>
      <c r="BF1893" s="204">
        <f>IF(N1893="snížená",J1893,0)</f>
        <v>0</v>
      </c>
      <c r="BG1893" s="204">
        <f>IF(N1893="zákl. přenesená",J1893,0)</f>
        <v>0</v>
      </c>
      <c r="BH1893" s="204">
        <f>IF(N1893="sníž. přenesená",J1893,0)</f>
        <v>0</v>
      </c>
      <c r="BI1893" s="204">
        <f>IF(N1893="nulová",J1893,0)</f>
        <v>0</v>
      </c>
      <c r="BJ1893" s="17" t="s">
        <v>16</v>
      </c>
      <c r="BK1893" s="204">
        <f>ROUND(I1893*H1893,2)</f>
        <v>0</v>
      </c>
      <c r="BL1893" s="17" t="s">
        <v>765</v>
      </c>
      <c r="BM1893" s="203" t="s">
        <v>10888</v>
      </c>
    </row>
    <row r="1894" spans="1:65" s="14" customFormat="1" ht="11.25">
      <c r="B1894" s="221"/>
      <c r="C1894" s="222"/>
      <c r="D1894" s="212" t="s">
        <v>283</v>
      </c>
      <c r="E1894" s="223" t="s">
        <v>1</v>
      </c>
      <c r="F1894" s="224" t="s">
        <v>16</v>
      </c>
      <c r="G1894" s="222"/>
      <c r="H1894" s="225">
        <v>1</v>
      </c>
      <c r="I1894" s="226"/>
      <c r="J1894" s="222"/>
      <c r="K1894" s="222"/>
      <c r="L1894" s="227"/>
      <c r="M1894" s="228"/>
      <c r="N1894" s="229"/>
      <c r="O1894" s="229"/>
      <c r="P1894" s="229"/>
      <c r="Q1894" s="229"/>
      <c r="R1894" s="229"/>
      <c r="S1894" s="229"/>
      <c r="T1894" s="230"/>
      <c r="AT1894" s="231" t="s">
        <v>283</v>
      </c>
      <c r="AU1894" s="231" t="s">
        <v>84</v>
      </c>
      <c r="AV1894" s="14" t="s">
        <v>84</v>
      </c>
      <c r="AW1894" s="14" t="s">
        <v>32</v>
      </c>
      <c r="AX1894" s="14" t="s">
        <v>76</v>
      </c>
      <c r="AY1894" s="231" t="s">
        <v>272</v>
      </c>
    </row>
    <row r="1895" spans="1:65" s="2" customFormat="1" ht="16.5" customHeight="1">
      <c r="A1895" s="34"/>
      <c r="B1895" s="35"/>
      <c r="C1895" s="232" t="s">
        <v>5225</v>
      </c>
      <c r="D1895" s="232" t="s">
        <v>394</v>
      </c>
      <c r="E1895" s="233" t="s">
        <v>10889</v>
      </c>
      <c r="F1895" s="234" t="s">
        <v>10890</v>
      </c>
      <c r="G1895" s="235" t="s">
        <v>185</v>
      </c>
      <c r="H1895" s="236">
        <v>15</v>
      </c>
      <c r="I1895" s="237"/>
      <c r="J1895" s="238">
        <f>ROUND(I1895*H1895,2)</f>
        <v>0</v>
      </c>
      <c r="K1895" s="234" t="s">
        <v>1</v>
      </c>
      <c r="L1895" s="239"/>
      <c r="M1895" s="240" t="s">
        <v>1</v>
      </c>
      <c r="N1895" s="241" t="s">
        <v>41</v>
      </c>
      <c r="O1895" s="71"/>
      <c r="P1895" s="201">
        <f>O1895*H1895</f>
        <v>0</v>
      </c>
      <c r="Q1895" s="201">
        <v>0</v>
      </c>
      <c r="R1895" s="201">
        <f>Q1895*H1895</f>
        <v>0</v>
      </c>
      <c r="S1895" s="201">
        <v>0</v>
      </c>
      <c r="T1895" s="202">
        <f>S1895*H1895</f>
        <v>0</v>
      </c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R1895" s="203" t="s">
        <v>2738</v>
      </c>
      <c r="AT1895" s="203" t="s">
        <v>394</v>
      </c>
      <c r="AU1895" s="203" t="s">
        <v>84</v>
      </c>
      <c r="AY1895" s="17" t="s">
        <v>272</v>
      </c>
      <c r="BE1895" s="204">
        <f>IF(N1895="základní",J1895,0)</f>
        <v>0</v>
      </c>
      <c r="BF1895" s="204">
        <f>IF(N1895="snížená",J1895,0)</f>
        <v>0</v>
      </c>
      <c r="BG1895" s="204">
        <f>IF(N1895="zákl. přenesená",J1895,0)</f>
        <v>0</v>
      </c>
      <c r="BH1895" s="204">
        <f>IF(N1895="sníž. přenesená",J1895,0)</f>
        <v>0</v>
      </c>
      <c r="BI1895" s="204">
        <f>IF(N1895="nulová",J1895,0)</f>
        <v>0</v>
      </c>
      <c r="BJ1895" s="17" t="s">
        <v>16</v>
      </c>
      <c r="BK1895" s="204">
        <f>ROUND(I1895*H1895,2)</f>
        <v>0</v>
      </c>
      <c r="BL1895" s="17" t="s">
        <v>765</v>
      </c>
      <c r="BM1895" s="203" t="s">
        <v>10891</v>
      </c>
    </row>
    <row r="1896" spans="1:65" s="14" customFormat="1" ht="11.25">
      <c r="B1896" s="221"/>
      <c r="C1896" s="222"/>
      <c r="D1896" s="212" t="s">
        <v>283</v>
      </c>
      <c r="E1896" s="223" t="s">
        <v>1</v>
      </c>
      <c r="F1896" s="224" t="s">
        <v>8</v>
      </c>
      <c r="G1896" s="222"/>
      <c r="H1896" s="225">
        <v>15</v>
      </c>
      <c r="I1896" s="226"/>
      <c r="J1896" s="222"/>
      <c r="K1896" s="222"/>
      <c r="L1896" s="227"/>
      <c r="M1896" s="228"/>
      <c r="N1896" s="229"/>
      <c r="O1896" s="229"/>
      <c r="P1896" s="229"/>
      <c r="Q1896" s="229"/>
      <c r="R1896" s="229"/>
      <c r="S1896" s="229"/>
      <c r="T1896" s="230"/>
      <c r="AT1896" s="231" t="s">
        <v>283</v>
      </c>
      <c r="AU1896" s="231" t="s">
        <v>84</v>
      </c>
      <c r="AV1896" s="14" t="s">
        <v>84</v>
      </c>
      <c r="AW1896" s="14" t="s">
        <v>32</v>
      </c>
      <c r="AX1896" s="14" t="s">
        <v>76</v>
      </c>
      <c r="AY1896" s="231" t="s">
        <v>272</v>
      </c>
    </row>
    <row r="1897" spans="1:65" s="2" customFormat="1" ht="16.5" customHeight="1">
      <c r="A1897" s="34"/>
      <c r="B1897" s="35"/>
      <c r="C1897" s="232" t="s">
        <v>7390</v>
      </c>
      <c r="D1897" s="232" t="s">
        <v>394</v>
      </c>
      <c r="E1897" s="233" t="s">
        <v>10892</v>
      </c>
      <c r="F1897" s="234" t="s">
        <v>10893</v>
      </c>
      <c r="G1897" s="235" t="s">
        <v>5242</v>
      </c>
      <c r="H1897" s="236">
        <v>1</v>
      </c>
      <c r="I1897" s="237"/>
      <c r="J1897" s="238">
        <f>ROUND(I1897*H1897,2)</f>
        <v>0</v>
      </c>
      <c r="K1897" s="234" t="s">
        <v>1</v>
      </c>
      <c r="L1897" s="239"/>
      <c r="M1897" s="240" t="s">
        <v>1</v>
      </c>
      <c r="N1897" s="241" t="s">
        <v>41</v>
      </c>
      <c r="O1897" s="71"/>
      <c r="P1897" s="201">
        <f>O1897*H1897</f>
        <v>0</v>
      </c>
      <c r="Q1897" s="201">
        <v>0</v>
      </c>
      <c r="R1897" s="201">
        <f>Q1897*H1897</f>
        <v>0</v>
      </c>
      <c r="S1897" s="201">
        <v>0</v>
      </c>
      <c r="T1897" s="202">
        <f>S1897*H1897</f>
        <v>0</v>
      </c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R1897" s="203" t="s">
        <v>2738</v>
      </c>
      <c r="AT1897" s="203" t="s">
        <v>394</v>
      </c>
      <c r="AU1897" s="203" t="s">
        <v>84</v>
      </c>
      <c r="AY1897" s="17" t="s">
        <v>272</v>
      </c>
      <c r="BE1897" s="204">
        <f>IF(N1897="základní",J1897,0)</f>
        <v>0</v>
      </c>
      <c r="BF1897" s="204">
        <f>IF(N1897="snížená",J1897,0)</f>
        <v>0</v>
      </c>
      <c r="BG1897" s="204">
        <f>IF(N1897="zákl. přenesená",J1897,0)</f>
        <v>0</v>
      </c>
      <c r="BH1897" s="204">
        <f>IF(N1897="sníž. přenesená",J1897,0)</f>
        <v>0</v>
      </c>
      <c r="BI1897" s="204">
        <f>IF(N1897="nulová",J1897,0)</f>
        <v>0</v>
      </c>
      <c r="BJ1897" s="17" t="s">
        <v>16</v>
      </c>
      <c r="BK1897" s="204">
        <f>ROUND(I1897*H1897,2)</f>
        <v>0</v>
      </c>
      <c r="BL1897" s="17" t="s">
        <v>765</v>
      </c>
      <c r="BM1897" s="203" t="s">
        <v>10894</v>
      </c>
    </row>
    <row r="1898" spans="1:65" s="14" customFormat="1" ht="11.25">
      <c r="B1898" s="221"/>
      <c r="C1898" s="222"/>
      <c r="D1898" s="212" t="s">
        <v>283</v>
      </c>
      <c r="E1898" s="223" t="s">
        <v>1</v>
      </c>
      <c r="F1898" s="224" t="s">
        <v>16</v>
      </c>
      <c r="G1898" s="222"/>
      <c r="H1898" s="225">
        <v>1</v>
      </c>
      <c r="I1898" s="226"/>
      <c r="J1898" s="222"/>
      <c r="K1898" s="222"/>
      <c r="L1898" s="227"/>
      <c r="M1898" s="228"/>
      <c r="N1898" s="229"/>
      <c r="O1898" s="229"/>
      <c r="P1898" s="229"/>
      <c r="Q1898" s="229"/>
      <c r="R1898" s="229"/>
      <c r="S1898" s="229"/>
      <c r="T1898" s="230"/>
      <c r="AT1898" s="231" t="s">
        <v>283</v>
      </c>
      <c r="AU1898" s="231" t="s">
        <v>84</v>
      </c>
      <c r="AV1898" s="14" t="s">
        <v>84</v>
      </c>
      <c r="AW1898" s="14" t="s">
        <v>32</v>
      </c>
      <c r="AX1898" s="14" t="s">
        <v>76</v>
      </c>
      <c r="AY1898" s="231" t="s">
        <v>272</v>
      </c>
    </row>
    <row r="1899" spans="1:65" s="2" customFormat="1" ht="21.75" customHeight="1">
      <c r="A1899" s="34"/>
      <c r="B1899" s="35"/>
      <c r="C1899" s="232" t="s">
        <v>10895</v>
      </c>
      <c r="D1899" s="232" t="s">
        <v>394</v>
      </c>
      <c r="E1899" s="233" t="s">
        <v>10896</v>
      </c>
      <c r="F1899" s="234" t="s">
        <v>10897</v>
      </c>
      <c r="G1899" s="235" t="s">
        <v>5242</v>
      </c>
      <c r="H1899" s="236">
        <v>1</v>
      </c>
      <c r="I1899" s="237"/>
      <c r="J1899" s="238">
        <f>ROUND(I1899*H1899,2)</f>
        <v>0</v>
      </c>
      <c r="K1899" s="234" t="s">
        <v>1</v>
      </c>
      <c r="L1899" s="239"/>
      <c r="M1899" s="240" t="s">
        <v>1</v>
      </c>
      <c r="N1899" s="241" t="s">
        <v>41</v>
      </c>
      <c r="O1899" s="71"/>
      <c r="P1899" s="201">
        <f>O1899*H1899</f>
        <v>0</v>
      </c>
      <c r="Q1899" s="201">
        <v>0</v>
      </c>
      <c r="R1899" s="201">
        <f>Q1899*H1899</f>
        <v>0</v>
      </c>
      <c r="S1899" s="201">
        <v>0</v>
      </c>
      <c r="T1899" s="202">
        <f>S1899*H1899</f>
        <v>0</v>
      </c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R1899" s="203" t="s">
        <v>2738</v>
      </c>
      <c r="AT1899" s="203" t="s">
        <v>394</v>
      </c>
      <c r="AU1899" s="203" t="s">
        <v>84</v>
      </c>
      <c r="AY1899" s="17" t="s">
        <v>272</v>
      </c>
      <c r="BE1899" s="204">
        <f>IF(N1899="základní",J1899,0)</f>
        <v>0</v>
      </c>
      <c r="BF1899" s="204">
        <f>IF(N1899="snížená",J1899,0)</f>
        <v>0</v>
      </c>
      <c r="BG1899" s="204">
        <f>IF(N1899="zákl. přenesená",J1899,0)</f>
        <v>0</v>
      </c>
      <c r="BH1899" s="204">
        <f>IF(N1899="sníž. přenesená",J1899,0)</f>
        <v>0</v>
      </c>
      <c r="BI1899" s="204">
        <f>IF(N1899="nulová",J1899,0)</f>
        <v>0</v>
      </c>
      <c r="BJ1899" s="17" t="s">
        <v>16</v>
      </c>
      <c r="BK1899" s="204">
        <f>ROUND(I1899*H1899,2)</f>
        <v>0</v>
      </c>
      <c r="BL1899" s="17" t="s">
        <v>765</v>
      </c>
      <c r="BM1899" s="203" t="s">
        <v>10898</v>
      </c>
    </row>
    <row r="1900" spans="1:65" s="14" customFormat="1" ht="11.25">
      <c r="B1900" s="221"/>
      <c r="C1900" s="222"/>
      <c r="D1900" s="212" t="s">
        <v>283</v>
      </c>
      <c r="E1900" s="223" t="s">
        <v>1</v>
      </c>
      <c r="F1900" s="224" t="s">
        <v>16</v>
      </c>
      <c r="G1900" s="222"/>
      <c r="H1900" s="225">
        <v>1</v>
      </c>
      <c r="I1900" s="226"/>
      <c r="J1900" s="222"/>
      <c r="K1900" s="222"/>
      <c r="L1900" s="227"/>
      <c r="M1900" s="228"/>
      <c r="N1900" s="229"/>
      <c r="O1900" s="229"/>
      <c r="P1900" s="229"/>
      <c r="Q1900" s="229"/>
      <c r="R1900" s="229"/>
      <c r="S1900" s="229"/>
      <c r="T1900" s="230"/>
      <c r="AT1900" s="231" t="s">
        <v>283</v>
      </c>
      <c r="AU1900" s="231" t="s">
        <v>84</v>
      </c>
      <c r="AV1900" s="14" t="s">
        <v>84</v>
      </c>
      <c r="AW1900" s="14" t="s">
        <v>32</v>
      </c>
      <c r="AX1900" s="14" t="s">
        <v>76</v>
      </c>
      <c r="AY1900" s="231" t="s">
        <v>272</v>
      </c>
    </row>
    <row r="1901" spans="1:65" s="2" customFormat="1" ht="16.5" customHeight="1">
      <c r="A1901" s="34"/>
      <c r="B1901" s="35"/>
      <c r="C1901" s="232" t="s">
        <v>7393</v>
      </c>
      <c r="D1901" s="232" t="s">
        <v>394</v>
      </c>
      <c r="E1901" s="233" t="s">
        <v>10899</v>
      </c>
      <c r="F1901" s="234" t="s">
        <v>10900</v>
      </c>
      <c r="G1901" s="235" t="s">
        <v>5242</v>
      </c>
      <c r="H1901" s="236">
        <v>1</v>
      </c>
      <c r="I1901" s="237"/>
      <c r="J1901" s="238">
        <f>ROUND(I1901*H1901,2)</f>
        <v>0</v>
      </c>
      <c r="K1901" s="234" t="s">
        <v>1</v>
      </c>
      <c r="L1901" s="239"/>
      <c r="M1901" s="240" t="s">
        <v>1</v>
      </c>
      <c r="N1901" s="241" t="s">
        <v>41</v>
      </c>
      <c r="O1901" s="71"/>
      <c r="P1901" s="201">
        <f>O1901*H1901</f>
        <v>0</v>
      </c>
      <c r="Q1901" s="201">
        <v>0</v>
      </c>
      <c r="R1901" s="201">
        <f>Q1901*H1901</f>
        <v>0</v>
      </c>
      <c r="S1901" s="201">
        <v>0</v>
      </c>
      <c r="T1901" s="202">
        <f>S1901*H1901</f>
        <v>0</v>
      </c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  <c r="AR1901" s="203" t="s">
        <v>2738</v>
      </c>
      <c r="AT1901" s="203" t="s">
        <v>394</v>
      </c>
      <c r="AU1901" s="203" t="s">
        <v>84</v>
      </c>
      <c r="AY1901" s="17" t="s">
        <v>272</v>
      </c>
      <c r="BE1901" s="204">
        <f>IF(N1901="základní",J1901,0)</f>
        <v>0</v>
      </c>
      <c r="BF1901" s="204">
        <f>IF(N1901="snížená",J1901,0)</f>
        <v>0</v>
      </c>
      <c r="BG1901" s="204">
        <f>IF(N1901="zákl. přenesená",J1901,0)</f>
        <v>0</v>
      </c>
      <c r="BH1901" s="204">
        <f>IF(N1901="sníž. přenesená",J1901,0)</f>
        <v>0</v>
      </c>
      <c r="BI1901" s="204">
        <f>IF(N1901="nulová",J1901,0)</f>
        <v>0</v>
      </c>
      <c r="BJ1901" s="17" t="s">
        <v>16</v>
      </c>
      <c r="BK1901" s="204">
        <f>ROUND(I1901*H1901,2)</f>
        <v>0</v>
      </c>
      <c r="BL1901" s="17" t="s">
        <v>765</v>
      </c>
      <c r="BM1901" s="203" t="s">
        <v>10901</v>
      </c>
    </row>
    <row r="1902" spans="1:65" s="14" customFormat="1" ht="11.25">
      <c r="B1902" s="221"/>
      <c r="C1902" s="222"/>
      <c r="D1902" s="212" t="s">
        <v>283</v>
      </c>
      <c r="E1902" s="223" t="s">
        <v>1</v>
      </c>
      <c r="F1902" s="224" t="s">
        <v>16</v>
      </c>
      <c r="G1902" s="222"/>
      <c r="H1902" s="225">
        <v>1</v>
      </c>
      <c r="I1902" s="226"/>
      <c r="J1902" s="222"/>
      <c r="K1902" s="222"/>
      <c r="L1902" s="227"/>
      <c r="M1902" s="228"/>
      <c r="N1902" s="229"/>
      <c r="O1902" s="229"/>
      <c r="P1902" s="229"/>
      <c r="Q1902" s="229"/>
      <c r="R1902" s="229"/>
      <c r="S1902" s="229"/>
      <c r="T1902" s="230"/>
      <c r="AT1902" s="231" t="s">
        <v>283</v>
      </c>
      <c r="AU1902" s="231" t="s">
        <v>84</v>
      </c>
      <c r="AV1902" s="14" t="s">
        <v>84</v>
      </c>
      <c r="AW1902" s="14" t="s">
        <v>32</v>
      </c>
      <c r="AX1902" s="14" t="s">
        <v>76</v>
      </c>
      <c r="AY1902" s="231" t="s">
        <v>272</v>
      </c>
    </row>
    <row r="1903" spans="1:65" s="2" customFormat="1" ht="16.5" customHeight="1">
      <c r="A1903" s="34"/>
      <c r="B1903" s="35"/>
      <c r="C1903" s="232" t="s">
        <v>10902</v>
      </c>
      <c r="D1903" s="232" t="s">
        <v>394</v>
      </c>
      <c r="E1903" s="233" t="s">
        <v>10903</v>
      </c>
      <c r="F1903" s="234" t="s">
        <v>10904</v>
      </c>
      <c r="G1903" s="235" t="s">
        <v>1</v>
      </c>
      <c r="H1903" s="236">
        <v>1</v>
      </c>
      <c r="I1903" s="237"/>
      <c r="J1903" s="238">
        <f>ROUND(I1903*H1903,2)</f>
        <v>0</v>
      </c>
      <c r="K1903" s="234" t="s">
        <v>1</v>
      </c>
      <c r="L1903" s="239"/>
      <c r="M1903" s="240" t="s">
        <v>1</v>
      </c>
      <c r="N1903" s="241" t="s">
        <v>41</v>
      </c>
      <c r="O1903" s="71"/>
      <c r="P1903" s="201">
        <f>O1903*H1903</f>
        <v>0</v>
      </c>
      <c r="Q1903" s="201">
        <v>0</v>
      </c>
      <c r="R1903" s="201">
        <f>Q1903*H1903</f>
        <v>0</v>
      </c>
      <c r="S1903" s="201">
        <v>0</v>
      </c>
      <c r="T1903" s="202">
        <f>S1903*H1903</f>
        <v>0</v>
      </c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  <c r="AR1903" s="203" t="s">
        <v>2738</v>
      </c>
      <c r="AT1903" s="203" t="s">
        <v>394</v>
      </c>
      <c r="AU1903" s="203" t="s">
        <v>84</v>
      </c>
      <c r="AY1903" s="17" t="s">
        <v>272</v>
      </c>
      <c r="BE1903" s="204">
        <f>IF(N1903="základní",J1903,0)</f>
        <v>0</v>
      </c>
      <c r="BF1903" s="204">
        <f>IF(N1903="snížená",J1903,0)</f>
        <v>0</v>
      </c>
      <c r="BG1903" s="204">
        <f>IF(N1903="zákl. přenesená",J1903,0)</f>
        <v>0</v>
      </c>
      <c r="BH1903" s="204">
        <f>IF(N1903="sníž. přenesená",J1903,0)</f>
        <v>0</v>
      </c>
      <c r="BI1903" s="204">
        <f>IF(N1903="nulová",J1903,0)</f>
        <v>0</v>
      </c>
      <c r="BJ1903" s="17" t="s">
        <v>16</v>
      </c>
      <c r="BK1903" s="204">
        <f>ROUND(I1903*H1903,2)</f>
        <v>0</v>
      </c>
      <c r="BL1903" s="17" t="s">
        <v>765</v>
      </c>
      <c r="BM1903" s="203" t="s">
        <v>10905</v>
      </c>
    </row>
    <row r="1904" spans="1:65" s="14" customFormat="1" ht="11.25">
      <c r="B1904" s="221"/>
      <c r="C1904" s="222"/>
      <c r="D1904" s="212" t="s">
        <v>283</v>
      </c>
      <c r="E1904" s="223" t="s">
        <v>1</v>
      </c>
      <c r="F1904" s="224" t="s">
        <v>16</v>
      </c>
      <c r="G1904" s="222"/>
      <c r="H1904" s="225">
        <v>1</v>
      </c>
      <c r="I1904" s="226"/>
      <c r="J1904" s="222"/>
      <c r="K1904" s="222"/>
      <c r="L1904" s="227"/>
      <c r="M1904" s="228"/>
      <c r="N1904" s="229"/>
      <c r="O1904" s="229"/>
      <c r="P1904" s="229"/>
      <c r="Q1904" s="229"/>
      <c r="R1904" s="229"/>
      <c r="S1904" s="229"/>
      <c r="T1904" s="230"/>
      <c r="AT1904" s="231" t="s">
        <v>283</v>
      </c>
      <c r="AU1904" s="231" t="s">
        <v>84</v>
      </c>
      <c r="AV1904" s="14" t="s">
        <v>84</v>
      </c>
      <c r="AW1904" s="14" t="s">
        <v>32</v>
      </c>
      <c r="AX1904" s="14" t="s">
        <v>76</v>
      </c>
      <c r="AY1904" s="231" t="s">
        <v>272</v>
      </c>
    </row>
    <row r="1905" spans="1:65" s="2" customFormat="1" ht="16.5" customHeight="1">
      <c r="A1905" s="34"/>
      <c r="B1905" s="35"/>
      <c r="C1905" s="232" t="s">
        <v>5459</v>
      </c>
      <c r="D1905" s="232" t="s">
        <v>394</v>
      </c>
      <c r="E1905" s="233" t="s">
        <v>10906</v>
      </c>
      <c r="F1905" s="234" t="s">
        <v>10907</v>
      </c>
      <c r="G1905" s="235" t="s">
        <v>5242</v>
      </c>
      <c r="H1905" s="236">
        <v>1</v>
      </c>
      <c r="I1905" s="237"/>
      <c r="J1905" s="238">
        <f>ROUND(I1905*H1905,2)</f>
        <v>0</v>
      </c>
      <c r="K1905" s="234" t="s">
        <v>1</v>
      </c>
      <c r="L1905" s="239"/>
      <c r="M1905" s="240" t="s">
        <v>1</v>
      </c>
      <c r="N1905" s="241" t="s">
        <v>41</v>
      </c>
      <c r="O1905" s="71"/>
      <c r="P1905" s="201">
        <f>O1905*H1905</f>
        <v>0</v>
      </c>
      <c r="Q1905" s="201">
        <v>0</v>
      </c>
      <c r="R1905" s="201">
        <f>Q1905*H1905</f>
        <v>0</v>
      </c>
      <c r="S1905" s="201">
        <v>0</v>
      </c>
      <c r="T1905" s="202">
        <f>S1905*H1905</f>
        <v>0</v>
      </c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R1905" s="203" t="s">
        <v>2738</v>
      </c>
      <c r="AT1905" s="203" t="s">
        <v>394</v>
      </c>
      <c r="AU1905" s="203" t="s">
        <v>84</v>
      </c>
      <c r="AY1905" s="17" t="s">
        <v>272</v>
      </c>
      <c r="BE1905" s="204">
        <f>IF(N1905="základní",J1905,0)</f>
        <v>0</v>
      </c>
      <c r="BF1905" s="204">
        <f>IF(N1905="snížená",J1905,0)</f>
        <v>0</v>
      </c>
      <c r="BG1905" s="204">
        <f>IF(N1905="zákl. přenesená",J1905,0)</f>
        <v>0</v>
      </c>
      <c r="BH1905" s="204">
        <f>IF(N1905="sníž. přenesená",J1905,0)</f>
        <v>0</v>
      </c>
      <c r="BI1905" s="204">
        <f>IF(N1905="nulová",J1905,0)</f>
        <v>0</v>
      </c>
      <c r="BJ1905" s="17" t="s">
        <v>16</v>
      </c>
      <c r="BK1905" s="204">
        <f>ROUND(I1905*H1905,2)</f>
        <v>0</v>
      </c>
      <c r="BL1905" s="17" t="s">
        <v>765</v>
      </c>
      <c r="BM1905" s="203" t="s">
        <v>10908</v>
      </c>
    </row>
    <row r="1906" spans="1:65" s="14" customFormat="1" ht="11.25">
      <c r="B1906" s="221"/>
      <c r="C1906" s="222"/>
      <c r="D1906" s="212" t="s">
        <v>283</v>
      </c>
      <c r="E1906" s="223" t="s">
        <v>1</v>
      </c>
      <c r="F1906" s="224" t="s">
        <v>16</v>
      </c>
      <c r="G1906" s="222"/>
      <c r="H1906" s="225">
        <v>1</v>
      </c>
      <c r="I1906" s="226"/>
      <c r="J1906" s="222"/>
      <c r="K1906" s="222"/>
      <c r="L1906" s="227"/>
      <c r="M1906" s="228"/>
      <c r="N1906" s="229"/>
      <c r="O1906" s="229"/>
      <c r="P1906" s="229"/>
      <c r="Q1906" s="229"/>
      <c r="R1906" s="229"/>
      <c r="S1906" s="229"/>
      <c r="T1906" s="230"/>
      <c r="AT1906" s="231" t="s">
        <v>283</v>
      </c>
      <c r="AU1906" s="231" t="s">
        <v>84</v>
      </c>
      <c r="AV1906" s="14" t="s">
        <v>84</v>
      </c>
      <c r="AW1906" s="14" t="s">
        <v>32</v>
      </c>
      <c r="AX1906" s="14" t="s">
        <v>76</v>
      </c>
      <c r="AY1906" s="231" t="s">
        <v>272</v>
      </c>
    </row>
    <row r="1907" spans="1:65" s="2" customFormat="1" ht="16.5" customHeight="1">
      <c r="A1907" s="34"/>
      <c r="B1907" s="35"/>
      <c r="C1907" s="232" t="s">
        <v>10909</v>
      </c>
      <c r="D1907" s="232" t="s">
        <v>394</v>
      </c>
      <c r="E1907" s="233" t="s">
        <v>10910</v>
      </c>
      <c r="F1907" s="234" t="s">
        <v>10911</v>
      </c>
      <c r="G1907" s="235" t="s">
        <v>5242</v>
      </c>
      <c r="H1907" s="236">
        <v>2</v>
      </c>
      <c r="I1907" s="237"/>
      <c r="J1907" s="238">
        <f>ROUND(I1907*H1907,2)</f>
        <v>0</v>
      </c>
      <c r="K1907" s="234" t="s">
        <v>1</v>
      </c>
      <c r="L1907" s="239"/>
      <c r="M1907" s="240" t="s">
        <v>1</v>
      </c>
      <c r="N1907" s="241" t="s">
        <v>41</v>
      </c>
      <c r="O1907" s="71"/>
      <c r="P1907" s="201">
        <f>O1907*H1907</f>
        <v>0</v>
      </c>
      <c r="Q1907" s="201">
        <v>0</v>
      </c>
      <c r="R1907" s="201">
        <f>Q1907*H1907</f>
        <v>0</v>
      </c>
      <c r="S1907" s="201">
        <v>0</v>
      </c>
      <c r="T1907" s="202">
        <f>S1907*H1907</f>
        <v>0</v>
      </c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R1907" s="203" t="s">
        <v>2738</v>
      </c>
      <c r="AT1907" s="203" t="s">
        <v>394</v>
      </c>
      <c r="AU1907" s="203" t="s">
        <v>84</v>
      </c>
      <c r="AY1907" s="17" t="s">
        <v>272</v>
      </c>
      <c r="BE1907" s="204">
        <f>IF(N1907="základní",J1907,0)</f>
        <v>0</v>
      </c>
      <c r="BF1907" s="204">
        <f>IF(N1907="snížená",J1907,0)</f>
        <v>0</v>
      </c>
      <c r="BG1907" s="204">
        <f>IF(N1907="zákl. přenesená",J1907,0)</f>
        <v>0</v>
      </c>
      <c r="BH1907" s="204">
        <f>IF(N1907="sníž. přenesená",J1907,0)</f>
        <v>0</v>
      </c>
      <c r="BI1907" s="204">
        <f>IF(N1907="nulová",J1907,0)</f>
        <v>0</v>
      </c>
      <c r="BJ1907" s="17" t="s">
        <v>16</v>
      </c>
      <c r="BK1907" s="204">
        <f>ROUND(I1907*H1907,2)</f>
        <v>0</v>
      </c>
      <c r="BL1907" s="17" t="s">
        <v>765</v>
      </c>
      <c r="BM1907" s="203" t="s">
        <v>10912</v>
      </c>
    </row>
    <row r="1908" spans="1:65" s="14" customFormat="1" ht="11.25">
      <c r="B1908" s="221"/>
      <c r="C1908" s="222"/>
      <c r="D1908" s="212" t="s">
        <v>283</v>
      </c>
      <c r="E1908" s="223" t="s">
        <v>1</v>
      </c>
      <c r="F1908" s="224" t="s">
        <v>84</v>
      </c>
      <c r="G1908" s="222"/>
      <c r="H1908" s="225">
        <v>2</v>
      </c>
      <c r="I1908" s="226"/>
      <c r="J1908" s="222"/>
      <c r="K1908" s="222"/>
      <c r="L1908" s="227"/>
      <c r="M1908" s="228"/>
      <c r="N1908" s="229"/>
      <c r="O1908" s="229"/>
      <c r="P1908" s="229"/>
      <c r="Q1908" s="229"/>
      <c r="R1908" s="229"/>
      <c r="S1908" s="229"/>
      <c r="T1908" s="230"/>
      <c r="AT1908" s="231" t="s">
        <v>283</v>
      </c>
      <c r="AU1908" s="231" t="s">
        <v>84</v>
      </c>
      <c r="AV1908" s="14" t="s">
        <v>84</v>
      </c>
      <c r="AW1908" s="14" t="s">
        <v>32</v>
      </c>
      <c r="AX1908" s="14" t="s">
        <v>76</v>
      </c>
      <c r="AY1908" s="231" t="s">
        <v>272</v>
      </c>
    </row>
    <row r="1909" spans="1:65" s="2" customFormat="1" ht="16.5" customHeight="1">
      <c r="A1909" s="34"/>
      <c r="B1909" s="35"/>
      <c r="C1909" s="232" t="s">
        <v>7397</v>
      </c>
      <c r="D1909" s="232" t="s">
        <v>394</v>
      </c>
      <c r="E1909" s="233" t="s">
        <v>10913</v>
      </c>
      <c r="F1909" s="234" t="s">
        <v>10914</v>
      </c>
      <c r="G1909" s="235" t="s">
        <v>5242</v>
      </c>
      <c r="H1909" s="236">
        <v>2</v>
      </c>
      <c r="I1909" s="237"/>
      <c r="J1909" s="238">
        <f>ROUND(I1909*H1909,2)</f>
        <v>0</v>
      </c>
      <c r="K1909" s="234" t="s">
        <v>1</v>
      </c>
      <c r="L1909" s="239"/>
      <c r="M1909" s="240" t="s">
        <v>1</v>
      </c>
      <c r="N1909" s="241" t="s">
        <v>41</v>
      </c>
      <c r="O1909" s="71"/>
      <c r="P1909" s="201">
        <f>O1909*H1909</f>
        <v>0</v>
      </c>
      <c r="Q1909" s="201">
        <v>0</v>
      </c>
      <c r="R1909" s="201">
        <f>Q1909*H1909</f>
        <v>0</v>
      </c>
      <c r="S1909" s="201">
        <v>0</v>
      </c>
      <c r="T1909" s="202">
        <f>S1909*H1909</f>
        <v>0</v>
      </c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  <c r="AR1909" s="203" t="s">
        <v>2738</v>
      </c>
      <c r="AT1909" s="203" t="s">
        <v>394</v>
      </c>
      <c r="AU1909" s="203" t="s">
        <v>84</v>
      </c>
      <c r="AY1909" s="17" t="s">
        <v>272</v>
      </c>
      <c r="BE1909" s="204">
        <f>IF(N1909="základní",J1909,0)</f>
        <v>0</v>
      </c>
      <c r="BF1909" s="204">
        <f>IF(N1909="snížená",J1909,0)</f>
        <v>0</v>
      </c>
      <c r="BG1909" s="204">
        <f>IF(N1909="zákl. přenesená",J1909,0)</f>
        <v>0</v>
      </c>
      <c r="BH1909" s="204">
        <f>IF(N1909="sníž. přenesená",J1909,0)</f>
        <v>0</v>
      </c>
      <c r="BI1909" s="204">
        <f>IF(N1909="nulová",J1909,0)</f>
        <v>0</v>
      </c>
      <c r="BJ1909" s="17" t="s">
        <v>16</v>
      </c>
      <c r="BK1909" s="204">
        <f>ROUND(I1909*H1909,2)</f>
        <v>0</v>
      </c>
      <c r="BL1909" s="17" t="s">
        <v>765</v>
      </c>
      <c r="BM1909" s="203" t="s">
        <v>10915</v>
      </c>
    </row>
    <row r="1910" spans="1:65" s="14" customFormat="1" ht="11.25">
      <c r="B1910" s="221"/>
      <c r="C1910" s="222"/>
      <c r="D1910" s="212" t="s">
        <v>283</v>
      </c>
      <c r="E1910" s="223" t="s">
        <v>1</v>
      </c>
      <c r="F1910" s="224" t="s">
        <v>84</v>
      </c>
      <c r="G1910" s="222"/>
      <c r="H1910" s="225">
        <v>2</v>
      </c>
      <c r="I1910" s="226"/>
      <c r="J1910" s="222"/>
      <c r="K1910" s="222"/>
      <c r="L1910" s="227"/>
      <c r="M1910" s="228"/>
      <c r="N1910" s="229"/>
      <c r="O1910" s="229"/>
      <c r="P1910" s="229"/>
      <c r="Q1910" s="229"/>
      <c r="R1910" s="229"/>
      <c r="S1910" s="229"/>
      <c r="T1910" s="230"/>
      <c r="AT1910" s="231" t="s">
        <v>283</v>
      </c>
      <c r="AU1910" s="231" t="s">
        <v>84</v>
      </c>
      <c r="AV1910" s="14" t="s">
        <v>84</v>
      </c>
      <c r="AW1910" s="14" t="s">
        <v>32</v>
      </c>
      <c r="AX1910" s="14" t="s">
        <v>76</v>
      </c>
      <c r="AY1910" s="231" t="s">
        <v>272</v>
      </c>
    </row>
    <row r="1911" spans="1:65" s="2" customFormat="1" ht="16.5" customHeight="1">
      <c r="A1911" s="34"/>
      <c r="B1911" s="35"/>
      <c r="C1911" s="232" t="s">
        <v>10916</v>
      </c>
      <c r="D1911" s="232" t="s">
        <v>394</v>
      </c>
      <c r="E1911" s="233" t="s">
        <v>10917</v>
      </c>
      <c r="F1911" s="234" t="s">
        <v>10918</v>
      </c>
      <c r="G1911" s="235" t="s">
        <v>5242</v>
      </c>
      <c r="H1911" s="236">
        <v>2</v>
      </c>
      <c r="I1911" s="237"/>
      <c r="J1911" s="238">
        <f>ROUND(I1911*H1911,2)</f>
        <v>0</v>
      </c>
      <c r="K1911" s="234" t="s">
        <v>1</v>
      </c>
      <c r="L1911" s="239"/>
      <c r="M1911" s="240" t="s">
        <v>1</v>
      </c>
      <c r="N1911" s="241" t="s">
        <v>41</v>
      </c>
      <c r="O1911" s="71"/>
      <c r="P1911" s="201">
        <f>O1911*H1911</f>
        <v>0</v>
      </c>
      <c r="Q1911" s="201">
        <v>0</v>
      </c>
      <c r="R1911" s="201">
        <f>Q1911*H1911</f>
        <v>0</v>
      </c>
      <c r="S1911" s="201">
        <v>0</v>
      </c>
      <c r="T1911" s="202">
        <f>S1911*H1911</f>
        <v>0</v>
      </c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R1911" s="203" t="s">
        <v>2738</v>
      </c>
      <c r="AT1911" s="203" t="s">
        <v>394</v>
      </c>
      <c r="AU1911" s="203" t="s">
        <v>84</v>
      </c>
      <c r="AY1911" s="17" t="s">
        <v>272</v>
      </c>
      <c r="BE1911" s="204">
        <f>IF(N1911="základní",J1911,0)</f>
        <v>0</v>
      </c>
      <c r="BF1911" s="204">
        <f>IF(N1911="snížená",J1911,0)</f>
        <v>0</v>
      </c>
      <c r="BG1911" s="204">
        <f>IF(N1911="zákl. přenesená",J1911,0)</f>
        <v>0</v>
      </c>
      <c r="BH1911" s="204">
        <f>IF(N1911="sníž. přenesená",J1911,0)</f>
        <v>0</v>
      </c>
      <c r="BI1911" s="204">
        <f>IF(N1911="nulová",J1911,0)</f>
        <v>0</v>
      </c>
      <c r="BJ1911" s="17" t="s">
        <v>16</v>
      </c>
      <c r="BK1911" s="204">
        <f>ROUND(I1911*H1911,2)</f>
        <v>0</v>
      </c>
      <c r="BL1911" s="17" t="s">
        <v>765</v>
      </c>
      <c r="BM1911" s="203" t="s">
        <v>10919</v>
      </c>
    </row>
    <row r="1912" spans="1:65" s="14" customFormat="1" ht="11.25">
      <c r="B1912" s="221"/>
      <c r="C1912" s="222"/>
      <c r="D1912" s="212" t="s">
        <v>283</v>
      </c>
      <c r="E1912" s="223" t="s">
        <v>1</v>
      </c>
      <c r="F1912" s="224" t="s">
        <v>84</v>
      </c>
      <c r="G1912" s="222"/>
      <c r="H1912" s="225">
        <v>2</v>
      </c>
      <c r="I1912" s="226"/>
      <c r="J1912" s="222"/>
      <c r="K1912" s="222"/>
      <c r="L1912" s="227"/>
      <c r="M1912" s="228"/>
      <c r="N1912" s="229"/>
      <c r="O1912" s="229"/>
      <c r="P1912" s="229"/>
      <c r="Q1912" s="229"/>
      <c r="R1912" s="229"/>
      <c r="S1912" s="229"/>
      <c r="T1912" s="230"/>
      <c r="AT1912" s="231" t="s">
        <v>283</v>
      </c>
      <c r="AU1912" s="231" t="s">
        <v>84</v>
      </c>
      <c r="AV1912" s="14" t="s">
        <v>84</v>
      </c>
      <c r="AW1912" s="14" t="s">
        <v>32</v>
      </c>
      <c r="AX1912" s="14" t="s">
        <v>76</v>
      </c>
      <c r="AY1912" s="231" t="s">
        <v>272</v>
      </c>
    </row>
    <row r="1913" spans="1:65" s="2" customFormat="1" ht="16.5" customHeight="1">
      <c r="A1913" s="34"/>
      <c r="B1913" s="35"/>
      <c r="C1913" s="232" t="s">
        <v>7404</v>
      </c>
      <c r="D1913" s="232" t="s">
        <v>394</v>
      </c>
      <c r="E1913" s="233" t="s">
        <v>10920</v>
      </c>
      <c r="F1913" s="234" t="s">
        <v>10921</v>
      </c>
      <c r="G1913" s="235" t="s">
        <v>5242</v>
      </c>
      <c r="H1913" s="236">
        <v>2</v>
      </c>
      <c r="I1913" s="237"/>
      <c r="J1913" s="238">
        <f>ROUND(I1913*H1913,2)</f>
        <v>0</v>
      </c>
      <c r="K1913" s="234" t="s">
        <v>1</v>
      </c>
      <c r="L1913" s="239"/>
      <c r="M1913" s="240" t="s">
        <v>1</v>
      </c>
      <c r="N1913" s="241" t="s">
        <v>41</v>
      </c>
      <c r="O1913" s="71"/>
      <c r="P1913" s="201">
        <f>O1913*H1913</f>
        <v>0</v>
      </c>
      <c r="Q1913" s="201">
        <v>0</v>
      </c>
      <c r="R1913" s="201">
        <f>Q1913*H1913</f>
        <v>0</v>
      </c>
      <c r="S1913" s="201">
        <v>0</v>
      </c>
      <c r="T1913" s="202">
        <f>S1913*H1913</f>
        <v>0</v>
      </c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  <c r="AR1913" s="203" t="s">
        <v>2738</v>
      </c>
      <c r="AT1913" s="203" t="s">
        <v>394</v>
      </c>
      <c r="AU1913" s="203" t="s">
        <v>84</v>
      </c>
      <c r="AY1913" s="17" t="s">
        <v>272</v>
      </c>
      <c r="BE1913" s="204">
        <f>IF(N1913="základní",J1913,0)</f>
        <v>0</v>
      </c>
      <c r="BF1913" s="204">
        <f>IF(N1913="snížená",J1913,0)</f>
        <v>0</v>
      </c>
      <c r="BG1913" s="204">
        <f>IF(N1913="zákl. přenesená",J1913,0)</f>
        <v>0</v>
      </c>
      <c r="BH1913" s="204">
        <f>IF(N1913="sníž. přenesená",J1913,0)</f>
        <v>0</v>
      </c>
      <c r="BI1913" s="204">
        <f>IF(N1913="nulová",J1913,0)</f>
        <v>0</v>
      </c>
      <c r="BJ1913" s="17" t="s">
        <v>16</v>
      </c>
      <c r="BK1913" s="204">
        <f>ROUND(I1913*H1913,2)</f>
        <v>0</v>
      </c>
      <c r="BL1913" s="17" t="s">
        <v>765</v>
      </c>
      <c r="BM1913" s="203" t="s">
        <v>10922</v>
      </c>
    </row>
    <row r="1914" spans="1:65" s="14" customFormat="1" ht="11.25">
      <c r="B1914" s="221"/>
      <c r="C1914" s="222"/>
      <c r="D1914" s="212" t="s">
        <v>283</v>
      </c>
      <c r="E1914" s="223" t="s">
        <v>1</v>
      </c>
      <c r="F1914" s="224" t="s">
        <v>84</v>
      </c>
      <c r="G1914" s="222"/>
      <c r="H1914" s="225">
        <v>2</v>
      </c>
      <c r="I1914" s="226"/>
      <c r="J1914" s="222"/>
      <c r="K1914" s="222"/>
      <c r="L1914" s="227"/>
      <c r="M1914" s="228"/>
      <c r="N1914" s="229"/>
      <c r="O1914" s="229"/>
      <c r="P1914" s="229"/>
      <c r="Q1914" s="229"/>
      <c r="R1914" s="229"/>
      <c r="S1914" s="229"/>
      <c r="T1914" s="230"/>
      <c r="AT1914" s="231" t="s">
        <v>283</v>
      </c>
      <c r="AU1914" s="231" t="s">
        <v>84</v>
      </c>
      <c r="AV1914" s="14" t="s">
        <v>84</v>
      </c>
      <c r="AW1914" s="14" t="s">
        <v>32</v>
      </c>
      <c r="AX1914" s="14" t="s">
        <v>76</v>
      </c>
      <c r="AY1914" s="231" t="s">
        <v>272</v>
      </c>
    </row>
    <row r="1915" spans="1:65" s="2" customFormat="1" ht="16.5" customHeight="1">
      <c r="A1915" s="34"/>
      <c r="B1915" s="35"/>
      <c r="C1915" s="232" t="s">
        <v>5594</v>
      </c>
      <c r="D1915" s="232" t="s">
        <v>394</v>
      </c>
      <c r="E1915" s="233" t="s">
        <v>10923</v>
      </c>
      <c r="F1915" s="234" t="s">
        <v>10924</v>
      </c>
      <c r="G1915" s="235" t="s">
        <v>5242</v>
      </c>
      <c r="H1915" s="236">
        <v>2</v>
      </c>
      <c r="I1915" s="237"/>
      <c r="J1915" s="238">
        <f>ROUND(I1915*H1915,2)</f>
        <v>0</v>
      </c>
      <c r="K1915" s="234" t="s">
        <v>1</v>
      </c>
      <c r="L1915" s="239"/>
      <c r="M1915" s="240" t="s">
        <v>1</v>
      </c>
      <c r="N1915" s="241" t="s">
        <v>41</v>
      </c>
      <c r="O1915" s="71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R1915" s="203" t="s">
        <v>2738</v>
      </c>
      <c r="AT1915" s="203" t="s">
        <v>394</v>
      </c>
      <c r="AU1915" s="203" t="s">
        <v>84</v>
      </c>
      <c r="AY1915" s="17" t="s">
        <v>272</v>
      </c>
      <c r="BE1915" s="204">
        <f>IF(N1915="základní",J1915,0)</f>
        <v>0</v>
      </c>
      <c r="BF1915" s="204">
        <f>IF(N1915="snížená",J1915,0)</f>
        <v>0</v>
      </c>
      <c r="BG1915" s="204">
        <f>IF(N1915="zákl. přenesená",J1915,0)</f>
        <v>0</v>
      </c>
      <c r="BH1915" s="204">
        <f>IF(N1915="sníž. přenesená",J1915,0)</f>
        <v>0</v>
      </c>
      <c r="BI1915" s="204">
        <f>IF(N1915="nulová",J1915,0)</f>
        <v>0</v>
      </c>
      <c r="BJ1915" s="17" t="s">
        <v>16</v>
      </c>
      <c r="BK1915" s="204">
        <f>ROUND(I1915*H1915,2)</f>
        <v>0</v>
      </c>
      <c r="BL1915" s="17" t="s">
        <v>765</v>
      </c>
      <c r="BM1915" s="203" t="s">
        <v>10925</v>
      </c>
    </row>
    <row r="1916" spans="1:65" s="14" customFormat="1" ht="11.25">
      <c r="B1916" s="221"/>
      <c r="C1916" s="222"/>
      <c r="D1916" s="212" t="s">
        <v>283</v>
      </c>
      <c r="E1916" s="223" t="s">
        <v>1</v>
      </c>
      <c r="F1916" s="224" t="s">
        <v>84</v>
      </c>
      <c r="G1916" s="222"/>
      <c r="H1916" s="225">
        <v>2</v>
      </c>
      <c r="I1916" s="226"/>
      <c r="J1916" s="222"/>
      <c r="K1916" s="222"/>
      <c r="L1916" s="227"/>
      <c r="M1916" s="243"/>
      <c r="N1916" s="244"/>
      <c r="O1916" s="244"/>
      <c r="P1916" s="244"/>
      <c r="Q1916" s="244"/>
      <c r="R1916" s="244"/>
      <c r="S1916" s="244"/>
      <c r="T1916" s="245"/>
      <c r="AT1916" s="231" t="s">
        <v>283</v>
      </c>
      <c r="AU1916" s="231" t="s">
        <v>84</v>
      </c>
      <c r="AV1916" s="14" t="s">
        <v>84</v>
      </c>
      <c r="AW1916" s="14" t="s">
        <v>32</v>
      </c>
      <c r="AX1916" s="14" t="s">
        <v>76</v>
      </c>
      <c r="AY1916" s="231" t="s">
        <v>272</v>
      </c>
    </row>
    <row r="1917" spans="1:65" s="2" customFormat="1" ht="6.95" customHeight="1">
      <c r="A1917" s="34"/>
      <c r="B1917" s="54"/>
      <c r="C1917" s="55"/>
      <c r="D1917" s="55"/>
      <c r="E1917" s="55"/>
      <c r="F1917" s="55"/>
      <c r="G1917" s="55"/>
      <c r="H1917" s="55"/>
      <c r="I1917" s="55"/>
      <c r="J1917" s="55"/>
      <c r="K1917" s="55"/>
      <c r="L1917" s="39"/>
      <c r="M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</row>
  </sheetData>
  <sheetProtection algorithmName="SHA-512" hashValue="uDHjIEuwfgBJctOhxrVDuz92cc/2S3JkbglCDgN1kJHs2LCdk5XvL54pUbyBTvKwOZnRWDJFm6+WkYMie/gZDw==" saltValue="QLBdOs5Blj3w+dksezc9+Ui/WaPOiS05u9vDkew+IWoo5ZD/DE0zTtTTFv9svWBsZ0EzM1Rs4YQDL0ScAWatAg==" spinCount="100000" sheet="1" objects="1" scenarios="1" formatColumns="0" formatRows="0" autoFilter="0"/>
  <autoFilter ref="C150:K1916"/>
  <mergeCells count="12">
    <mergeCell ref="E143:H143"/>
    <mergeCell ref="L2:V2"/>
    <mergeCell ref="E85:H85"/>
    <mergeCell ref="E87:H87"/>
    <mergeCell ref="E89:H89"/>
    <mergeCell ref="E139:H139"/>
    <mergeCell ref="E141:H141"/>
    <mergeCell ref="E7:H7"/>
    <mergeCell ref="E9:H9"/>
    <mergeCell ref="E11:H11"/>
    <mergeCell ref="E20:H20"/>
    <mergeCell ref="E29:H29"/>
  </mergeCells>
  <hyperlinks>
    <hyperlink ref="F161" r:id="rId1"/>
    <hyperlink ref="F175" r:id="rId2"/>
    <hyperlink ref="F183" r:id="rId3"/>
    <hyperlink ref="F193" r:id="rId4"/>
    <hyperlink ref="F197" r:id="rId5"/>
    <hyperlink ref="F201" r:id="rId6"/>
    <hyperlink ref="F205" r:id="rId7"/>
    <hyperlink ref="F211" r:id="rId8"/>
    <hyperlink ref="F219" r:id="rId9"/>
    <hyperlink ref="F223" r:id="rId10"/>
    <hyperlink ref="F227" r:id="rId11"/>
    <hyperlink ref="F231" r:id="rId12"/>
    <hyperlink ref="F235" r:id="rId13"/>
    <hyperlink ref="F253" r:id="rId14"/>
    <hyperlink ref="F265" r:id="rId15"/>
    <hyperlink ref="F275" r:id="rId16"/>
    <hyperlink ref="F279" r:id="rId17"/>
    <hyperlink ref="F283" r:id="rId18"/>
    <hyperlink ref="F287" r:id="rId19"/>
    <hyperlink ref="F293" r:id="rId20"/>
    <hyperlink ref="F299" r:id="rId21"/>
    <hyperlink ref="F303" r:id="rId22"/>
    <hyperlink ref="F307" r:id="rId23"/>
    <hyperlink ref="F311" r:id="rId24"/>
    <hyperlink ref="F315" r:id="rId25"/>
    <hyperlink ref="F327" r:id="rId26"/>
    <hyperlink ref="F342" r:id="rId27"/>
    <hyperlink ref="F348" r:id="rId28"/>
    <hyperlink ref="F352" r:id="rId29"/>
    <hyperlink ref="F356" r:id="rId30"/>
    <hyperlink ref="F360" r:id="rId31"/>
    <hyperlink ref="F364" r:id="rId32"/>
    <hyperlink ref="F379" r:id="rId33"/>
    <hyperlink ref="F383" r:id="rId34"/>
    <hyperlink ref="F387" r:id="rId35"/>
    <hyperlink ref="F391" r:id="rId36"/>
    <hyperlink ref="F397" r:id="rId37"/>
    <hyperlink ref="F401" r:id="rId38"/>
    <hyperlink ref="F406" r:id="rId39"/>
    <hyperlink ref="F410" r:id="rId40"/>
    <hyperlink ref="F414" r:id="rId41"/>
    <hyperlink ref="F418" r:id="rId42"/>
    <hyperlink ref="F422" r:id="rId43"/>
    <hyperlink ref="F436" r:id="rId44"/>
    <hyperlink ref="F446" r:id="rId45"/>
    <hyperlink ref="F452" r:id="rId46"/>
    <hyperlink ref="F456" r:id="rId47"/>
    <hyperlink ref="F460" r:id="rId48"/>
    <hyperlink ref="F464" r:id="rId49"/>
    <hyperlink ref="F468" r:id="rId50"/>
    <hyperlink ref="F472" r:id="rId51"/>
    <hyperlink ref="F478" r:id="rId52"/>
    <hyperlink ref="F484" r:id="rId53"/>
    <hyperlink ref="F488" r:id="rId54"/>
    <hyperlink ref="F492" r:id="rId55"/>
    <hyperlink ref="F497" r:id="rId56"/>
    <hyperlink ref="F501" r:id="rId57"/>
    <hyperlink ref="F505" r:id="rId58"/>
    <hyperlink ref="F509" r:id="rId59"/>
    <hyperlink ref="F511" r:id="rId60"/>
    <hyperlink ref="F515" r:id="rId61"/>
    <hyperlink ref="F519" r:id="rId62"/>
    <hyperlink ref="F529" r:id="rId63"/>
    <hyperlink ref="F535" r:id="rId64"/>
    <hyperlink ref="F539" r:id="rId65"/>
    <hyperlink ref="F543" r:id="rId66"/>
    <hyperlink ref="F555" r:id="rId67"/>
    <hyperlink ref="F559" r:id="rId68"/>
    <hyperlink ref="F563" r:id="rId69"/>
    <hyperlink ref="F567" r:id="rId70"/>
    <hyperlink ref="F573" r:id="rId71"/>
    <hyperlink ref="F581" r:id="rId72"/>
    <hyperlink ref="F585" r:id="rId73"/>
    <hyperlink ref="F589" r:id="rId74"/>
    <hyperlink ref="F593" r:id="rId75"/>
    <hyperlink ref="F598" r:id="rId76"/>
    <hyperlink ref="F602" r:id="rId77"/>
    <hyperlink ref="F606" r:id="rId78"/>
    <hyperlink ref="F610" r:id="rId79"/>
    <hyperlink ref="F614" r:id="rId80"/>
    <hyperlink ref="F618" r:id="rId81"/>
    <hyperlink ref="F628" r:id="rId82"/>
    <hyperlink ref="F634" r:id="rId83"/>
    <hyperlink ref="F638" r:id="rId84"/>
    <hyperlink ref="F644" r:id="rId85"/>
    <hyperlink ref="F648" r:id="rId86"/>
    <hyperlink ref="F652" r:id="rId87"/>
    <hyperlink ref="F656" r:id="rId88"/>
    <hyperlink ref="F662" r:id="rId89"/>
    <hyperlink ref="F670" r:id="rId90"/>
    <hyperlink ref="F674" r:id="rId91"/>
    <hyperlink ref="F678" r:id="rId92"/>
    <hyperlink ref="F682" r:id="rId93"/>
    <hyperlink ref="F687" r:id="rId94"/>
    <hyperlink ref="F691" r:id="rId95"/>
    <hyperlink ref="F695" r:id="rId96"/>
    <hyperlink ref="F701" r:id="rId97"/>
    <hyperlink ref="F705" r:id="rId98"/>
    <hyperlink ref="F715" r:id="rId99"/>
    <hyperlink ref="F721" r:id="rId100"/>
    <hyperlink ref="F725" r:id="rId101"/>
    <hyperlink ref="F729" r:id="rId102"/>
    <hyperlink ref="F735" r:id="rId103"/>
    <hyperlink ref="F739" r:id="rId104"/>
    <hyperlink ref="F745" r:id="rId105"/>
    <hyperlink ref="F753" r:id="rId106"/>
    <hyperlink ref="F757" r:id="rId107"/>
    <hyperlink ref="F761" r:id="rId108"/>
    <hyperlink ref="F765" r:id="rId109"/>
    <hyperlink ref="F769" r:id="rId110"/>
    <hyperlink ref="F774" r:id="rId111"/>
    <hyperlink ref="F778" r:id="rId112"/>
    <hyperlink ref="F782" r:id="rId113"/>
    <hyperlink ref="F786" r:id="rId114"/>
    <hyperlink ref="F796" r:id="rId115"/>
    <hyperlink ref="F802" r:id="rId116"/>
    <hyperlink ref="F806" r:id="rId117"/>
    <hyperlink ref="F812" r:id="rId118"/>
    <hyperlink ref="F816" r:id="rId119"/>
    <hyperlink ref="F820" r:id="rId120"/>
    <hyperlink ref="F824" r:id="rId121"/>
    <hyperlink ref="F830" r:id="rId122"/>
    <hyperlink ref="F838" r:id="rId123"/>
    <hyperlink ref="F842" r:id="rId124"/>
    <hyperlink ref="F846" r:id="rId125"/>
    <hyperlink ref="F850" r:id="rId126"/>
    <hyperlink ref="F855" r:id="rId127"/>
    <hyperlink ref="F859" r:id="rId128"/>
    <hyperlink ref="F863" r:id="rId129"/>
    <hyperlink ref="F869" r:id="rId130"/>
    <hyperlink ref="F879" r:id="rId131"/>
    <hyperlink ref="F885" r:id="rId132"/>
    <hyperlink ref="F889" r:id="rId133"/>
    <hyperlink ref="F895" r:id="rId134"/>
    <hyperlink ref="F899" r:id="rId135"/>
    <hyperlink ref="F903" r:id="rId136"/>
    <hyperlink ref="F907" r:id="rId137"/>
    <hyperlink ref="F913" r:id="rId138"/>
    <hyperlink ref="F921" r:id="rId139"/>
    <hyperlink ref="F925" r:id="rId140"/>
    <hyperlink ref="F929" r:id="rId141"/>
    <hyperlink ref="F933" r:id="rId142"/>
    <hyperlink ref="F938" r:id="rId143"/>
    <hyperlink ref="F942" r:id="rId144"/>
    <hyperlink ref="F946" r:id="rId145"/>
    <hyperlink ref="F950" r:id="rId146"/>
    <hyperlink ref="F960" r:id="rId147"/>
    <hyperlink ref="F964" r:id="rId148"/>
    <hyperlink ref="F968" r:id="rId149"/>
    <hyperlink ref="F972" r:id="rId150"/>
    <hyperlink ref="F978" r:id="rId151"/>
    <hyperlink ref="F982" r:id="rId152"/>
    <hyperlink ref="F986" r:id="rId153"/>
    <hyperlink ref="F991" r:id="rId154"/>
    <hyperlink ref="F995" r:id="rId155"/>
    <hyperlink ref="F999" r:id="rId156"/>
    <hyperlink ref="F1003" r:id="rId157"/>
    <hyperlink ref="F1011" r:id="rId158"/>
    <hyperlink ref="F1023" r:id="rId159"/>
    <hyperlink ref="F1033" r:id="rId160"/>
    <hyperlink ref="F1041" r:id="rId161"/>
    <hyperlink ref="F1045" r:id="rId162"/>
    <hyperlink ref="F1049" r:id="rId163"/>
    <hyperlink ref="F1053" r:id="rId164"/>
    <hyperlink ref="F1057" r:id="rId165"/>
    <hyperlink ref="F1063" r:id="rId166"/>
    <hyperlink ref="F1067" r:id="rId167"/>
    <hyperlink ref="F1072" r:id="rId168"/>
    <hyperlink ref="F1078" r:id="rId169"/>
    <hyperlink ref="F1083" r:id="rId170"/>
    <hyperlink ref="F1087" r:id="rId171"/>
    <hyperlink ref="F1091" r:id="rId172"/>
    <hyperlink ref="F1096" r:id="rId173"/>
    <hyperlink ref="F1100" r:id="rId174"/>
    <hyperlink ref="F1104" r:id="rId175"/>
    <hyperlink ref="F1108" r:id="rId176"/>
    <hyperlink ref="F1112" r:id="rId177"/>
    <hyperlink ref="F1118" r:id="rId178"/>
    <hyperlink ref="F1122" r:id="rId179"/>
    <hyperlink ref="F1127" r:id="rId180"/>
    <hyperlink ref="F1132" r:id="rId181"/>
    <hyperlink ref="F1136" r:id="rId182"/>
    <hyperlink ref="F1141" r:id="rId183"/>
    <hyperlink ref="F1145" r:id="rId184"/>
    <hyperlink ref="F1150" r:id="rId185"/>
    <hyperlink ref="F1158" r:id="rId186"/>
    <hyperlink ref="F1162" r:id="rId187"/>
    <hyperlink ref="F1170" r:id="rId188"/>
    <hyperlink ref="F1177" r:id="rId189"/>
    <hyperlink ref="F1182" r:id="rId190"/>
    <hyperlink ref="F1188" r:id="rId191"/>
    <hyperlink ref="F1199" r:id="rId192"/>
    <hyperlink ref="F1204" r:id="rId193"/>
    <hyperlink ref="F1231" r:id="rId194"/>
    <hyperlink ref="F1236" r:id="rId195"/>
    <hyperlink ref="F1249" r:id="rId196"/>
    <hyperlink ref="F1254" r:id="rId197"/>
    <hyperlink ref="F1262" r:id="rId198"/>
    <hyperlink ref="F1271" r:id="rId199"/>
    <hyperlink ref="F1277" r:id="rId200"/>
    <hyperlink ref="F1282" r:id="rId201"/>
    <hyperlink ref="F1293" r:id="rId202"/>
    <hyperlink ref="F1306" r:id="rId203"/>
    <hyperlink ref="F1313" r:id="rId204"/>
    <hyperlink ref="F1317" r:id="rId205"/>
    <hyperlink ref="F1325" r:id="rId206"/>
    <hyperlink ref="F1331" r:id="rId207"/>
    <hyperlink ref="F1335" r:id="rId208"/>
    <hyperlink ref="F1364" r:id="rId209"/>
    <hyperlink ref="F1373" r:id="rId210"/>
    <hyperlink ref="F1382" r:id="rId211"/>
    <hyperlink ref="F1393" r:id="rId212"/>
    <hyperlink ref="F1402" r:id="rId213"/>
    <hyperlink ref="F1407" r:id="rId214"/>
    <hyperlink ref="F1442" r:id="rId215"/>
    <hyperlink ref="F1446" r:id="rId216"/>
    <hyperlink ref="F1458" r:id="rId217"/>
    <hyperlink ref="F1469" r:id="rId218"/>
    <hyperlink ref="F1476" r:id="rId219"/>
    <hyperlink ref="F1481" r:id="rId220"/>
    <hyperlink ref="F1486" r:id="rId221"/>
    <hyperlink ref="F1494" r:id="rId222"/>
    <hyperlink ref="F1499" r:id="rId223"/>
    <hyperlink ref="F1508" r:id="rId224"/>
    <hyperlink ref="F1514" r:id="rId225"/>
    <hyperlink ref="F1522" r:id="rId226"/>
    <hyperlink ref="F1527" r:id="rId227"/>
    <hyperlink ref="F1534" r:id="rId228"/>
    <hyperlink ref="F1536" r:id="rId229"/>
    <hyperlink ref="F1539" r:id="rId230"/>
    <hyperlink ref="F1549" r:id="rId231"/>
    <hyperlink ref="F1553" r:id="rId232"/>
    <hyperlink ref="F1557" r:id="rId233"/>
    <hyperlink ref="F1562" r:id="rId234"/>
    <hyperlink ref="F1566" r:id="rId235"/>
    <hyperlink ref="F1572" r:id="rId236"/>
    <hyperlink ref="F1577" r:id="rId237"/>
    <hyperlink ref="F1581" r:id="rId238"/>
    <hyperlink ref="F1585" r:id="rId239"/>
    <hyperlink ref="F1625" r:id="rId240"/>
    <hyperlink ref="F1630" r:id="rId241"/>
    <hyperlink ref="F1638" r:id="rId242"/>
    <hyperlink ref="F1642" r:id="rId243"/>
    <hyperlink ref="F1648" r:id="rId244"/>
    <hyperlink ref="F1652" r:id="rId245"/>
    <hyperlink ref="F1661" r:id="rId246"/>
    <hyperlink ref="F1669" r:id="rId247"/>
    <hyperlink ref="F1673" r:id="rId248"/>
    <hyperlink ref="F1693" r:id="rId249"/>
    <hyperlink ref="F1697" r:id="rId250"/>
    <hyperlink ref="F1717" r:id="rId251"/>
    <hyperlink ref="F1723" r:id="rId252"/>
    <hyperlink ref="F1727" r:id="rId253"/>
    <hyperlink ref="F1731" r:id="rId254"/>
    <hyperlink ref="F1756" r:id="rId255"/>
    <hyperlink ref="F1763" r:id="rId256"/>
    <hyperlink ref="F1768" r:id="rId257"/>
    <hyperlink ref="F1772" r:id="rId258"/>
    <hyperlink ref="F1774" r:id="rId259"/>
    <hyperlink ref="F1780" r:id="rId260"/>
    <hyperlink ref="F1790" r:id="rId261"/>
    <hyperlink ref="F1816" r:id="rId262"/>
    <hyperlink ref="F1826" r:id="rId263"/>
    <hyperlink ref="F1835" r:id="rId264"/>
    <hyperlink ref="F1838" r:id="rId265"/>
    <hyperlink ref="F1841" r:id="rId266"/>
    <hyperlink ref="F1844" r:id="rId267"/>
    <hyperlink ref="F1847" r:id="rId268"/>
    <hyperlink ref="F1850" r:id="rId269"/>
    <hyperlink ref="F1854" r:id="rId270"/>
    <hyperlink ref="F1857" r:id="rId271"/>
    <hyperlink ref="F1876" r:id="rId272"/>
    <hyperlink ref="F1879" r:id="rId273"/>
    <hyperlink ref="F1882" r:id="rId274"/>
    <hyperlink ref="F1885" r:id="rId275"/>
    <hyperlink ref="F1888" r:id="rId27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10926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45142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10927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ROUND((SUM(BE123:BE185)),  2)</f>
        <v>0</v>
      </c>
      <c r="G35" s="34"/>
      <c r="H35" s="34"/>
      <c r="I35" s="131">
        <v>0.21</v>
      </c>
      <c r="J35" s="130">
        <f>ROUND(((SUM(BE123:BE185))*I35),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ROUND((SUM(BF123:BF185)),  2)</f>
        <v>0</v>
      </c>
      <c r="G36" s="34"/>
      <c r="H36" s="34"/>
      <c r="I36" s="131">
        <v>0.15</v>
      </c>
      <c r="J36" s="130">
        <f>ROUND(((SUM(BF123:BF185))*I36),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ROUND((SUM(BG123:BG185)),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ROUND((SUM(BH123:BH185)),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ROUND((SUM(BI123:BI185)),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D1_03_4g-H - Hromosvod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45142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Škarek, Ing. Zacha, Ing. Pech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10928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10929</v>
      </c>
      <c r="E100" s="162"/>
      <c r="F100" s="162"/>
      <c r="G100" s="162"/>
      <c r="H100" s="162"/>
      <c r="I100" s="162"/>
      <c r="J100" s="163">
        <f>J125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10930</v>
      </c>
      <c r="E101" s="162"/>
      <c r="F101" s="162"/>
      <c r="G101" s="162"/>
      <c r="H101" s="162"/>
      <c r="I101" s="162"/>
      <c r="J101" s="163">
        <f>J181</f>
        <v>0</v>
      </c>
      <c r="K101" s="104"/>
      <c r="L101" s="164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257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6.25" customHeight="1">
      <c r="A111" s="34"/>
      <c r="B111" s="35"/>
      <c r="C111" s="36"/>
      <c r="D111" s="36"/>
      <c r="E111" s="320" t="str">
        <f>E7</f>
        <v>Oblastní nemocnice Trutnov a.s., Konsolidované laboratoře a transfuzní oddělení - OKB - 2023/I</v>
      </c>
      <c r="F111" s="321"/>
      <c r="G111" s="321"/>
      <c r="H111" s="32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174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20" t="s">
        <v>178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182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3" t="str">
        <f>E11</f>
        <v>D1_03_4g-H - Hromosvod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21</v>
      </c>
      <c r="D117" s="36"/>
      <c r="E117" s="36"/>
      <c r="F117" s="27" t="str">
        <f>F14</f>
        <v>Trutnov</v>
      </c>
      <c r="G117" s="36"/>
      <c r="H117" s="36"/>
      <c r="I117" s="29" t="s">
        <v>23</v>
      </c>
      <c r="J117" s="66">
        <f>IF(J14="","",J14)</f>
        <v>45142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E17</f>
        <v>Královehradecký kraj</v>
      </c>
      <c r="G119" s="36"/>
      <c r="H119" s="36"/>
      <c r="I119" s="29" t="s">
        <v>30</v>
      </c>
      <c r="J119" s="32" t="str">
        <f>E23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28</v>
      </c>
      <c r="D120" s="36"/>
      <c r="E120" s="36"/>
      <c r="F120" s="27" t="str">
        <f>IF(E20="","",E20)</f>
        <v>Vyplň údaj</v>
      </c>
      <c r="G120" s="36"/>
      <c r="H120" s="36"/>
      <c r="I120" s="29" t="s">
        <v>33</v>
      </c>
      <c r="J120" s="32" t="str">
        <f>E26</f>
        <v>Ing. Škarek, Ing. Zacha, Ing. Pech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0</v>
      </c>
      <c r="S123" s="79"/>
      <c r="T123" s="174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75</v>
      </c>
      <c r="E124" s="179" t="s">
        <v>10931</v>
      </c>
      <c r="F124" s="179" t="s">
        <v>10932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P125+P181</f>
        <v>0</v>
      </c>
      <c r="Q124" s="184"/>
      <c r="R124" s="185">
        <f>R125+R181</f>
        <v>0</v>
      </c>
      <c r="S124" s="184"/>
      <c r="T124" s="186">
        <f>T125+T181</f>
        <v>0</v>
      </c>
      <c r="AR124" s="187" t="s">
        <v>279</v>
      </c>
      <c r="AT124" s="188" t="s">
        <v>75</v>
      </c>
      <c r="AU124" s="188" t="s">
        <v>76</v>
      </c>
      <c r="AY124" s="187" t="s">
        <v>272</v>
      </c>
      <c r="BK124" s="189">
        <f>BK125+BK181</f>
        <v>0</v>
      </c>
    </row>
    <row r="125" spans="1:65" s="12" customFormat="1" ht="22.9" customHeight="1">
      <c r="B125" s="176"/>
      <c r="C125" s="177"/>
      <c r="D125" s="178" t="s">
        <v>75</v>
      </c>
      <c r="E125" s="190" t="s">
        <v>10933</v>
      </c>
      <c r="F125" s="190" t="s">
        <v>10934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SUM(P126:P180)</f>
        <v>0</v>
      </c>
      <c r="Q125" s="184"/>
      <c r="R125" s="185">
        <f>SUM(R126:R180)</f>
        <v>0</v>
      </c>
      <c r="S125" s="184"/>
      <c r="T125" s="186">
        <f>SUM(T126:T180)</f>
        <v>0</v>
      </c>
      <c r="AR125" s="187" t="s">
        <v>279</v>
      </c>
      <c r="AT125" s="188" t="s">
        <v>75</v>
      </c>
      <c r="AU125" s="188" t="s">
        <v>16</v>
      </c>
      <c r="AY125" s="187" t="s">
        <v>272</v>
      </c>
      <c r="BK125" s="189">
        <f>SUM(BK126:BK180)</f>
        <v>0</v>
      </c>
    </row>
    <row r="126" spans="1:65" s="2" customFormat="1" ht="21.75" customHeight="1">
      <c r="A126" s="34"/>
      <c r="B126" s="35"/>
      <c r="C126" s="232" t="s">
        <v>16</v>
      </c>
      <c r="D126" s="232" t="s">
        <v>394</v>
      </c>
      <c r="E126" s="233" t="s">
        <v>10935</v>
      </c>
      <c r="F126" s="234" t="s">
        <v>10936</v>
      </c>
      <c r="G126" s="235" t="s">
        <v>185</v>
      </c>
      <c r="H126" s="236">
        <v>830</v>
      </c>
      <c r="I126" s="237"/>
      <c r="J126" s="238">
        <f>ROUND(I126*H126,2)</f>
        <v>0</v>
      </c>
      <c r="K126" s="234" t="s">
        <v>1</v>
      </c>
      <c r="L126" s="239"/>
      <c r="M126" s="240" t="s">
        <v>1</v>
      </c>
      <c r="N126" s="241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1541</v>
      </c>
      <c r="AT126" s="203" t="s">
        <v>394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1541</v>
      </c>
      <c r="BM126" s="203" t="s">
        <v>10937</v>
      </c>
    </row>
    <row r="127" spans="1:65" s="14" customFormat="1" ht="11.25">
      <c r="B127" s="221"/>
      <c r="C127" s="222"/>
      <c r="D127" s="212" t="s">
        <v>283</v>
      </c>
      <c r="E127" s="223" t="s">
        <v>1</v>
      </c>
      <c r="F127" s="224" t="s">
        <v>10938</v>
      </c>
      <c r="G127" s="222"/>
      <c r="H127" s="225">
        <v>358.8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283</v>
      </c>
      <c r="AU127" s="231" t="s">
        <v>84</v>
      </c>
      <c r="AV127" s="14" t="s">
        <v>84</v>
      </c>
      <c r="AW127" s="14" t="s">
        <v>32</v>
      </c>
      <c r="AX127" s="14" t="s">
        <v>76</v>
      </c>
      <c r="AY127" s="231" t="s">
        <v>272</v>
      </c>
    </row>
    <row r="128" spans="1:65" s="14" customFormat="1" ht="11.25">
      <c r="B128" s="221"/>
      <c r="C128" s="222"/>
      <c r="D128" s="212" t="s">
        <v>283</v>
      </c>
      <c r="E128" s="223" t="s">
        <v>1</v>
      </c>
      <c r="F128" s="224" t="s">
        <v>10939</v>
      </c>
      <c r="G128" s="222"/>
      <c r="H128" s="225">
        <v>256.8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14" customFormat="1" ht="11.25">
      <c r="B129" s="221"/>
      <c r="C129" s="222"/>
      <c r="D129" s="212" t="s">
        <v>283</v>
      </c>
      <c r="E129" s="223" t="s">
        <v>1</v>
      </c>
      <c r="F129" s="224" t="s">
        <v>10940</v>
      </c>
      <c r="G129" s="222"/>
      <c r="H129" s="225">
        <v>96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14" customFormat="1" ht="11.25">
      <c r="B130" s="221"/>
      <c r="C130" s="222"/>
      <c r="D130" s="212" t="s">
        <v>283</v>
      </c>
      <c r="E130" s="223" t="s">
        <v>1</v>
      </c>
      <c r="F130" s="224" t="s">
        <v>10941</v>
      </c>
      <c r="G130" s="222"/>
      <c r="H130" s="225">
        <v>40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76</v>
      </c>
      <c r="AY130" s="231" t="s">
        <v>272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10942</v>
      </c>
      <c r="G131" s="222"/>
      <c r="H131" s="225">
        <v>78.400000000000006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24.2" customHeight="1">
      <c r="A132" s="34"/>
      <c r="B132" s="35"/>
      <c r="C132" s="192" t="s">
        <v>84</v>
      </c>
      <c r="D132" s="192" t="s">
        <v>274</v>
      </c>
      <c r="E132" s="193" t="s">
        <v>10943</v>
      </c>
      <c r="F132" s="194" t="s">
        <v>10944</v>
      </c>
      <c r="G132" s="195" t="s">
        <v>185</v>
      </c>
      <c r="H132" s="196">
        <v>830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1541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1541</v>
      </c>
      <c r="BM132" s="203" t="s">
        <v>10945</v>
      </c>
    </row>
    <row r="133" spans="1:65" s="2" customFormat="1" ht="11.25">
      <c r="A133" s="34"/>
      <c r="B133" s="35"/>
      <c r="C133" s="36"/>
      <c r="D133" s="205" t="s">
        <v>281</v>
      </c>
      <c r="E133" s="36"/>
      <c r="F133" s="206" t="s">
        <v>10946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2" customFormat="1" ht="16.5" customHeight="1">
      <c r="A134" s="34"/>
      <c r="B134" s="35"/>
      <c r="C134" s="232" t="s">
        <v>291</v>
      </c>
      <c r="D134" s="232" t="s">
        <v>394</v>
      </c>
      <c r="E134" s="233" t="s">
        <v>10947</v>
      </c>
      <c r="F134" s="234" t="s">
        <v>10948</v>
      </c>
      <c r="G134" s="235" t="s">
        <v>5242</v>
      </c>
      <c r="H134" s="236">
        <v>325</v>
      </c>
      <c r="I134" s="237"/>
      <c r="J134" s="238">
        <f>ROUND(I134*H134,2)</f>
        <v>0</v>
      </c>
      <c r="K134" s="234" t="s">
        <v>1</v>
      </c>
      <c r="L134" s="239"/>
      <c r="M134" s="240" t="s">
        <v>1</v>
      </c>
      <c r="N134" s="241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1541</v>
      </c>
      <c r="AT134" s="203" t="s">
        <v>394</v>
      </c>
      <c r="AU134" s="203" t="s">
        <v>84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1541</v>
      </c>
      <c r="BM134" s="203" t="s">
        <v>10949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10950</v>
      </c>
      <c r="G135" s="222"/>
      <c r="H135" s="225">
        <v>217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>
      <c r="B136" s="221"/>
      <c r="C136" s="222"/>
      <c r="D136" s="212" t="s">
        <v>283</v>
      </c>
      <c r="E136" s="223" t="s">
        <v>1</v>
      </c>
      <c r="F136" s="224" t="s">
        <v>10951</v>
      </c>
      <c r="G136" s="222"/>
      <c r="H136" s="225">
        <v>60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10952</v>
      </c>
      <c r="G137" s="222"/>
      <c r="H137" s="225">
        <v>6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10953</v>
      </c>
      <c r="G138" s="222"/>
      <c r="H138" s="225">
        <v>42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2" customFormat="1" ht="16.5" customHeight="1">
      <c r="A139" s="34"/>
      <c r="B139" s="35"/>
      <c r="C139" s="232" t="s">
        <v>279</v>
      </c>
      <c r="D139" s="232" t="s">
        <v>394</v>
      </c>
      <c r="E139" s="233" t="s">
        <v>10954</v>
      </c>
      <c r="F139" s="234" t="s">
        <v>10955</v>
      </c>
      <c r="G139" s="235" t="s">
        <v>5242</v>
      </c>
      <c r="H139" s="236">
        <v>15</v>
      </c>
      <c r="I139" s="237"/>
      <c r="J139" s="238">
        <f>ROUND(I139*H139,2)</f>
        <v>0</v>
      </c>
      <c r="K139" s="234" t="s">
        <v>1</v>
      </c>
      <c r="L139" s="239"/>
      <c r="M139" s="240" t="s">
        <v>1</v>
      </c>
      <c r="N139" s="241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1541</v>
      </c>
      <c r="AT139" s="203" t="s">
        <v>394</v>
      </c>
      <c r="AU139" s="203" t="s">
        <v>84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1541</v>
      </c>
      <c r="BM139" s="203" t="s">
        <v>10956</v>
      </c>
    </row>
    <row r="140" spans="1:65" s="14" customFormat="1" ht="11.25">
      <c r="B140" s="221"/>
      <c r="C140" s="222"/>
      <c r="D140" s="212" t="s">
        <v>283</v>
      </c>
      <c r="E140" s="223" t="s">
        <v>1</v>
      </c>
      <c r="F140" s="224" t="s">
        <v>10957</v>
      </c>
      <c r="G140" s="222"/>
      <c r="H140" s="225">
        <v>10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1:65" s="14" customFormat="1" ht="11.25">
      <c r="B141" s="221"/>
      <c r="C141" s="222"/>
      <c r="D141" s="212" t="s">
        <v>283</v>
      </c>
      <c r="E141" s="223" t="s">
        <v>1</v>
      </c>
      <c r="F141" s="224" t="s">
        <v>10958</v>
      </c>
      <c r="G141" s="222"/>
      <c r="H141" s="225">
        <v>5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283</v>
      </c>
      <c r="AU141" s="231" t="s">
        <v>84</v>
      </c>
      <c r="AV141" s="14" t="s">
        <v>84</v>
      </c>
      <c r="AW141" s="14" t="s">
        <v>32</v>
      </c>
      <c r="AX141" s="14" t="s">
        <v>76</v>
      </c>
      <c r="AY141" s="231" t="s">
        <v>272</v>
      </c>
    </row>
    <row r="142" spans="1:65" s="2" customFormat="1" ht="16.5" customHeight="1">
      <c r="A142" s="34"/>
      <c r="B142" s="35"/>
      <c r="C142" s="232" t="s">
        <v>4523</v>
      </c>
      <c r="D142" s="232" t="s">
        <v>394</v>
      </c>
      <c r="E142" s="233" t="s">
        <v>10959</v>
      </c>
      <c r="F142" s="234" t="s">
        <v>10960</v>
      </c>
      <c r="G142" s="235" t="s">
        <v>5242</v>
      </c>
      <c r="H142" s="236">
        <v>40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10961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10962</v>
      </c>
      <c r="G143" s="222"/>
      <c r="H143" s="225">
        <v>34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10963</v>
      </c>
      <c r="G144" s="222"/>
      <c r="H144" s="225">
        <v>6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16.5" customHeight="1">
      <c r="A145" s="34"/>
      <c r="B145" s="35"/>
      <c r="C145" s="192" t="s">
        <v>305</v>
      </c>
      <c r="D145" s="192" t="s">
        <v>274</v>
      </c>
      <c r="E145" s="193" t="s">
        <v>10964</v>
      </c>
      <c r="F145" s="194" t="s">
        <v>10965</v>
      </c>
      <c r="G145" s="195" t="s">
        <v>952</v>
      </c>
      <c r="H145" s="196">
        <v>380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1541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1541</v>
      </c>
      <c r="BM145" s="203" t="s">
        <v>10966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10967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2" customFormat="1" ht="16.5" customHeight="1">
      <c r="A147" s="34"/>
      <c r="B147" s="35"/>
      <c r="C147" s="232" t="s">
        <v>4532</v>
      </c>
      <c r="D147" s="232" t="s">
        <v>394</v>
      </c>
      <c r="E147" s="233" t="s">
        <v>10968</v>
      </c>
      <c r="F147" s="234" t="s">
        <v>10969</v>
      </c>
      <c r="G147" s="235" t="s">
        <v>5242</v>
      </c>
      <c r="H147" s="236">
        <v>4</v>
      </c>
      <c r="I147" s="237"/>
      <c r="J147" s="238">
        <f>ROUND(I147*H147,2)</f>
        <v>0</v>
      </c>
      <c r="K147" s="234" t="s">
        <v>1</v>
      </c>
      <c r="L147" s="239"/>
      <c r="M147" s="240" t="s">
        <v>1</v>
      </c>
      <c r="N147" s="241" t="s">
        <v>41</v>
      </c>
      <c r="O147" s="71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1541</v>
      </c>
      <c r="AT147" s="203" t="s">
        <v>394</v>
      </c>
      <c r="AU147" s="203" t="s">
        <v>84</v>
      </c>
      <c r="AY147" s="17" t="s">
        <v>272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16</v>
      </c>
      <c r="BK147" s="204">
        <f>ROUND(I147*H147,2)</f>
        <v>0</v>
      </c>
      <c r="BL147" s="17" t="s">
        <v>1541</v>
      </c>
      <c r="BM147" s="203" t="s">
        <v>10970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10971</v>
      </c>
      <c r="G148" s="222"/>
      <c r="H148" s="225">
        <v>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10972</v>
      </c>
      <c r="G149" s="222"/>
      <c r="H149" s="225">
        <v>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16.5" customHeight="1">
      <c r="A150" s="34"/>
      <c r="B150" s="35"/>
      <c r="C150" s="192" t="s">
        <v>313</v>
      </c>
      <c r="D150" s="192" t="s">
        <v>274</v>
      </c>
      <c r="E150" s="193" t="s">
        <v>10973</v>
      </c>
      <c r="F150" s="194" t="s">
        <v>10974</v>
      </c>
      <c r="G150" s="195" t="s">
        <v>952</v>
      </c>
      <c r="H150" s="196">
        <v>4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1541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1541</v>
      </c>
      <c r="BM150" s="203" t="s">
        <v>10975</v>
      </c>
    </row>
    <row r="151" spans="1:65" s="2" customFormat="1" ht="11.25">
      <c r="A151" s="34"/>
      <c r="B151" s="35"/>
      <c r="C151" s="36"/>
      <c r="D151" s="205" t="s">
        <v>281</v>
      </c>
      <c r="E151" s="36"/>
      <c r="F151" s="206" t="s">
        <v>10976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84</v>
      </c>
    </row>
    <row r="152" spans="1:65" s="2" customFormat="1" ht="24.2" customHeight="1">
      <c r="A152" s="34"/>
      <c r="B152" s="35"/>
      <c r="C152" s="232" t="s">
        <v>2526</v>
      </c>
      <c r="D152" s="232" t="s">
        <v>394</v>
      </c>
      <c r="E152" s="233" t="s">
        <v>10977</v>
      </c>
      <c r="F152" s="234" t="s">
        <v>10978</v>
      </c>
      <c r="G152" s="235" t="s">
        <v>5242</v>
      </c>
      <c r="H152" s="236">
        <v>230</v>
      </c>
      <c r="I152" s="237"/>
      <c r="J152" s="238">
        <f>ROUND(I152*H152,2)</f>
        <v>0</v>
      </c>
      <c r="K152" s="234" t="s">
        <v>1</v>
      </c>
      <c r="L152" s="239"/>
      <c r="M152" s="240" t="s">
        <v>1</v>
      </c>
      <c r="N152" s="241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1541</v>
      </c>
      <c r="AT152" s="203" t="s">
        <v>394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1541</v>
      </c>
      <c r="BM152" s="203" t="s">
        <v>10979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10980</v>
      </c>
      <c r="G153" s="222"/>
      <c r="H153" s="225">
        <v>54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10981</v>
      </c>
      <c r="G154" s="222"/>
      <c r="H154" s="225">
        <v>113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4" customFormat="1" ht="11.25">
      <c r="B155" s="221"/>
      <c r="C155" s="222"/>
      <c r="D155" s="212" t="s">
        <v>283</v>
      </c>
      <c r="E155" s="223" t="s">
        <v>1</v>
      </c>
      <c r="F155" s="224" t="s">
        <v>10982</v>
      </c>
      <c r="G155" s="222"/>
      <c r="H155" s="225">
        <v>18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76</v>
      </c>
      <c r="AY155" s="231" t="s">
        <v>272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10983</v>
      </c>
      <c r="G156" s="222"/>
      <c r="H156" s="225">
        <v>45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2" customFormat="1" ht="16.5" customHeight="1">
      <c r="A157" s="34"/>
      <c r="B157" s="35"/>
      <c r="C157" s="192" t="s">
        <v>320</v>
      </c>
      <c r="D157" s="192" t="s">
        <v>274</v>
      </c>
      <c r="E157" s="193" t="s">
        <v>10984</v>
      </c>
      <c r="F157" s="194" t="s">
        <v>10985</v>
      </c>
      <c r="G157" s="195" t="s">
        <v>952</v>
      </c>
      <c r="H157" s="196">
        <v>230</v>
      </c>
      <c r="I157" s="197"/>
      <c r="J157" s="198">
        <f>ROUND(I157*H157,2)</f>
        <v>0</v>
      </c>
      <c r="K157" s="194" t="s">
        <v>278</v>
      </c>
      <c r="L157" s="39"/>
      <c r="M157" s="199" t="s">
        <v>1</v>
      </c>
      <c r="N157" s="200" t="s">
        <v>41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358</v>
      </c>
      <c r="AT157" s="203" t="s">
        <v>274</v>
      </c>
      <c r="AU157" s="203" t="s">
        <v>84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358</v>
      </c>
      <c r="BM157" s="203" t="s">
        <v>10986</v>
      </c>
    </row>
    <row r="158" spans="1:65" s="2" customFormat="1" ht="11.25">
      <c r="A158" s="34"/>
      <c r="B158" s="35"/>
      <c r="C158" s="36"/>
      <c r="D158" s="205" t="s">
        <v>281</v>
      </c>
      <c r="E158" s="36"/>
      <c r="F158" s="206" t="s">
        <v>10987</v>
      </c>
      <c r="G158" s="36"/>
      <c r="H158" s="36"/>
      <c r="I158" s="207"/>
      <c r="J158" s="36"/>
      <c r="K158" s="36"/>
      <c r="L158" s="39"/>
      <c r="M158" s="208"/>
      <c r="N158" s="209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281</v>
      </c>
      <c r="AU158" s="17" t="s">
        <v>84</v>
      </c>
    </row>
    <row r="159" spans="1:65" s="2" customFormat="1" ht="33" customHeight="1">
      <c r="A159" s="34"/>
      <c r="B159" s="35"/>
      <c r="C159" s="232" t="s">
        <v>330</v>
      </c>
      <c r="D159" s="232" t="s">
        <v>394</v>
      </c>
      <c r="E159" s="233" t="s">
        <v>10988</v>
      </c>
      <c r="F159" s="234" t="s">
        <v>10989</v>
      </c>
      <c r="G159" s="235" t="s">
        <v>5242</v>
      </c>
      <c r="H159" s="236">
        <v>50</v>
      </c>
      <c r="I159" s="237"/>
      <c r="J159" s="238">
        <f>ROUND(I159*H159,2)</f>
        <v>0</v>
      </c>
      <c r="K159" s="234" t="s">
        <v>1</v>
      </c>
      <c r="L159" s="239"/>
      <c r="M159" s="240" t="s">
        <v>1</v>
      </c>
      <c r="N159" s="241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1541</v>
      </c>
      <c r="AT159" s="203" t="s">
        <v>394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1541</v>
      </c>
      <c r="BM159" s="203" t="s">
        <v>10990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10991</v>
      </c>
      <c r="G160" s="222"/>
      <c r="H160" s="225">
        <v>38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84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14" customFormat="1" ht="11.25">
      <c r="B161" s="221"/>
      <c r="C161" s="222"/>
      <c r="D161" s="212" t="s">
        <v>283</v>
      </c>
      <c r="E161" s="223" t="s">
        <v>1</v>
      </c>
      <c r="F161" s="224" t="s">
        <v>10992</v>
      </c>
      <c r="G161" s="222"/>
      <c r="H161" s="225">
        <v>12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283</v>
      </c>
      <c r="AU161" s="231" t="s">
        <v>84</v>
      </c>
      <c r="AV161" s="14" t="s">
        <v>84</v>
      </c>
      <c r="AW161" s="14" t="s">
        <v>32</v>
      </c>
      <c r="AX161" s="14" t="s">
        <v>76</v>
      </c>
      <c r="AY161" s="231" t="s">
        <v>272</v>
      </c>
    </row>
    <row r="162" spans="1:65" s="2" customFormat="1" ht="24.2" customHeight="1">
      <c r="A162" s="34"/>
      <c r="B162" s="35"/>
      <c r="C162" s="232" t="s">
        <v>344</v>
      </c>
      <c r="D162" s="232" t="s">
        <v>394</v>
      </c>
      <c r="E162" s="233" t="s">
        <v>10993</v>
      </c>
      <c r="F162" s="234" t="s">
        <v>10994</v>
      </c>
      <c r="G162" s="235" t="s">
        <v>5242</v>
      </c>
      <c r="H162" s="236">
        <v>120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1541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1541</v>
      </c>
      <c r="BM162" s="203" t="s">
        <v>10995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10996</v>
      </c>
      <c r="G163" s="222"/>
      <c r="H163" s="225">
        <v>15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10997</v>
      </c>
      <c r="G164" s="222"/>
      <c r="H164" s="225">
        <v>30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10998</v>
      </c>
      <c r="G165" s="222"/>
      <c r="H165" s="225">
        <v>8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4" customFormat="1" ht="11.25">
      <c r="B166" s="221"/>
      <c r="C166" s="222"/>
      <c r="D166" s="212" t="s">
        <v>283</v>
      </c>
      <c r="E166" s="223" t="s">
        <v>1</v>
      </c>
      <c r="F166" s="224" t="s">
        <v>10999</v>
      </c>
      <c r="G166" s="222"/>
      <c r="H166" s="225">
        <v>24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283</v>
      </c>
      <c r="AU166" s="231" t="s">
        <v>84</v>
      </c>
      <c r="AV166" s="14" t="s">
        <v>84</v>
      </c>
      <c r="AW166" s="14" t="s">
        <v>32</v>
      </c>
      <c r="AX166" s="14" t="s">
        <v>76</v>
      </c>
      <c r="AY166" s="231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11000</v>
      </c>
      <c r="G167" s="222"/>
      <c r="H167" s="225">
        <v>43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16.5" customHeight="1">
      <c r="A168" s="34"/>
      <c r="B168" s="35"/>
      <c r="C168" s="192" t="s">
        <v>4826</v>
      </c>
      <c r="D168" s="192" t="s">
        <v>274</v>
      </c>
      <c r="E168" s="193" t="s">
        <v>11001</v>
      </c>
      <c r="F168" s="194" t="s">
        <v>11002</v>
      </c>
      <c r="G168" s="195" t="s">
        <v>952</v>
      </c>
      <c r="H168" s="196">
        <v>170</v>
      </c>
      <c r="I168" s="197"/>
      <c r="J168" s="198">
        <f>ROUND(I168*H168,2)</f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11003</v>
      </c>
    </row>
    <row r="169" spans="1:65" s="2" customFormat="1" ht="24.2" customHeight="1">
      <c r="A169" s="34"/>
      <c r="B169" s="35"/>
      <c r="C169" s="232" t="s">
        <v>5121</v>
      </c>
      <c r="D169" s="232" t="s">
        <v>394</v>
      </c>
      <c r="E169" s="233" t="s">
        <v>11004</v>
      </c>
      <c r="F169" s="234" t="s">
        <v>11005</v>
      </c>
      <c r="G169" s="235" t="s">
        <v>5242</v>
      </c>
      <c r="H169" s="236">
        <v>9</v>
      </c>
      <c r="I169" s="237"/>
      <c r="J169" s="238">
        <f>ROUND(I169*H169,2)</f>
        <v>0</v>
      </c>
      <c r="K169" s="234" t="s">
        <v>1</v>
      </c>
      <c r="L169" s="239"/>
      <c r="M169" s="240" t="s">
        <v>1</v>
      </c>
      <c r="N169" s="241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2738</v>
      </c>
      <c r="AT169" s="203" t="s">
        <v>394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765</v>
      </c>
      <c r="BM169" s="203" t="s">
        <v>11006</v>
      </c>
    </row>
    <row r="170" spans="1:65" s="14" customFormat="1" ht="11.25">
      <c r="B170" s="221"/>
      <c r="C170" s="222"/>
      <c r="D170" s="212" t="s">
        <v>283</v>
      </c>
      <c r="E170" s="223" t="s">
        <v>1</v>
      </c>
      <c r="F170" s="224" t="s">
        <v>11007</v>
      </c>
      <c r="G170" s="222"/>
      <c r="H170" s="225">
        <v>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84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2" customFormat="1" ht="24.2" customHeight="1">
      <c r="A171" s="34"/>
      <c r="B171" s="35"/>
      <c r="C171" s="232" t="s">
        <v>8</v>
      </c>
      <c r="D171" s="232" t="s">
        <v>394</v>
      </c>
      <c r="E171" s="233" t="s">
        <v>11008</v>
      </c>
      <c r="F171" s="234" t="s">
        <v>11009</v>
      </c>
      <c r="G171" s="235" t="s">
        <v>5242</v>
      </c>
      <c r="H171" s="236">
        <v>9</v>
      </c>
      <c r="I171" s="237"/>
      <c r="J171" s="238">
        <f>ROUND(I171*H171,2)</f>
        <v>0</v>
      </c>
      <c r="K171" s="234" t="s">
        <v>1</v>
      </c>
      <c r="L171" s="239"/>
      <c r="M171" s="240" t="s">
        <v>1</v>
      </c>
      <c r="N171" s="241" t="s">
        <v>41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2738</v>
      </c>
      <c r="AT171" s="203" t="s">
        <v>394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765</v>
      </c>
      <c r="BM171" s="203" t="s">
        <v>11010</v>
      </c>
    </row>
    <row r="172" spans="1:65" s="2" customFormat="1" ht="24.2" customHeight="1">
      <c r="A172" s="34"/>
      <c r="B172" s="35"/>
      <c r="C172" s="192" t="s">
        <v>358</v>
      </c>
      <c r="D172" s="192" t="s">
        <v>274</v>
      </c>
      <c r="E172" s="193" t="s">
        <v>11011</v>
      </c>
      <c r="F172" s="194" t="s">
        <v>11012</v>
      </c>
      <c r="G172" s="195" t="s">
        <v>5242</v>
      </c>
      <c r="H172" s="196">
        <v>9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765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765</v>
      </c>
      <c r="BM172" s="203" t="s">
        <v>11013</v>
      </c>
    </row>
    <row r="173" spans="1:65" s="2" customFormat="1" ht="21.75" customHeight="1">
      <c r="A173" s="34"/>
      <c r="B173" s="35"/>
      <c r="C173" s="232" t="s">
        <v>363</v>
      </c>
      <c r="D173" s="232" t="s">
        <v>394</v>
      </c>
      <c r="E173" s="233" t="s">
        <v>11014</v>
      </c>
      <c r="F173" s="234" t="s">
        <v>11015</v>
      </c>
      <c r="G173" s="235" t="s">
        <v>5242</v>
      </c>
      <c r="H173" s="236">
        <v>2</v>
      </c>
      <c r="I173" s="237"/>
      <c r="J173" s="238">
        <f>ROUND(I173*H173,2)</f>
        <v>0</v>
      </c>
      <c r="K173" s="234" t="s">
        <v>1</v>
      </c>
      <c r="L173" s="239"/>
      <c r="M173" s="240" t="s">
        <v>1</v>
      </c>
      <c r="N173" s="241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2738</v>
      </c>
      <c r="AT173" s="203" t="s">
        <v>394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765</v>
      </c>
      <c r="BM173" s="203" t="s">
        <v>11016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11017</v>
      </c>
      <c r="G174" s="222"/>
      <c r="H174" s="225">
        <v>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24.2" customHeight="1">
      <c r="A175" s="34"/>
      <c r="B175" s="35"/>
      <c r="C175" s="232" t="s">
        <v>368</v>
      </c>
      <c r="D175" s="232" t="s">
        <v>394</v>
      </c>
      <c r="E175" s="233" t="s">
        <v>11018</v>
      </c>
      <c r="F175" s="234" t="s">
        <v>11019</v>
      </c>
      <c r="G175" s="235" t="s">
        <v>5242</v>
      </c>
      <c r="H175" s="236">
        <v>2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2738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765</v>
      </c>
      <c r="BM175" s="203" t="s">
        <v>11020</v>
      </c>
    </row>
    <row r="176" spans="1:65" s="2" customFormat="1" ht="16.5" customHeight="1">
      <c r="A176" s="34"/>
      <c r="B176" s="35"/>
      <c r="C176" s="232" t="s">
        <v>5995</v>
      </c>
      <c r="D176" s="232" t="s">
        <v>394</v>
      </c>
      <c r="E176" s="233" t="s">
        <v>11021</v>
      </c>
      <c r="F176" s="234" t="s">
        <v>11022</v>
      </c>
      <c r="G176" s="235" t="s">
        <v>5242</v>
      </c>
      <c r="H176" s="236">
        <v>2</v>
      </c>
      <c r="I176" s="237"/>
      <c r="J176" s="238">
        <f>ROUND(I176*H176,2)</f>
        <v>0</v>
      </c>
      <c r="K176" s="234" t="s">
        <v>1</v>
      </c>
      <c r="L176" s="239"/>
      <c r="M176" s="240" t="s">
        <v>1</v>
      </c>
      <c r="N176" s="241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1541</v>
      </c>
      <c r="AT176" s="203" t="s">
        <v>394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1541</v>
      </c>
      <c r="BM176" s="203" t="s">
        <v>11023</v>
      </c>
    </row>
    <row r="177" spans="1:65" s="2" customFormat="1" ht="16.5" customHeight="1">
      <c r="A177" s="34"/>
      <c r="B177" s="35"/>
      <c r="C177" s="232" t="s">
        <v>377</v>
      </c>
      <c r="D177" s="232" t="s">
        <v>394</v>
      </c>
      <c r="E177" s="233" t="s">
        <v>11024</v>
      </c>
      <c r="F177" s="234" t="s">
        <v>11025</v>
      </c>
      <c r="G177" s="235" t="s">
        <v>5242</v>
      </c>
      <c r="H177" s="236">
        <v>6</v>
      </c>
      <c r="I177" s="237"/>
      <c r="J177" s="238">
        <f>ROUND(I177*H177,2)</f>
        <v>0</v>
      </c>
      <c r="K177" s="234" t="s">
        <v>1</v>
      </c>
      <c r="L177" s="239"/>
      <c r="M177" s="240" t="s">
        <v>1</v>
      </c>
      <c r="N177" s="241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2738</v>
      </c>
      <c r="AT177" s="203" t="s">
        <v>394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765</v>
      </c>
      <c r="BM177" s="203" t="s">
        <v>11026</v>
      </c>
    </row>
    <row r="178" spans="1:65" s="2" customFormat="1" ht="16.5" customHeight="1">
      <c r="A178" s="34"/>
      <c r="B178" s="35"/>
      <c r="C178" s="232" t="s">
        <v>7</v>
      </c>
      <c r="D178" s="232" t="s">
        <v>394</v>
      </c>
      <c r="E178" s="233" t="s">
        <v>11027</v>
      </c>
      <c r="F178" s="234" t="s">
        <v>11028</v>
      </c>
      <c r="G178" s="235" t="s">
        <v>5242</v>
      </c>
      <c r="H178" s="236">
        <v>6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2738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11029</v>
      </c>
    </row>
    <row r="179" spans="1:65" s="2" customFormat="1" ht="16.5" customHeight="1">
      <c r="A179" s="34"/>
      <c r="B179" s="35"/>
      <c r="C179" s="192" t="s">
        <v>393</v>
      </c>
      <c r="D179" s="192" t="s">
        <v>274</v>
      </c>
      <c r="E179" s="193" t="s">
        <v>11030</v>
      </c>
      <c r="F179" s="194" t="s">
        <v>11031</v>
      </c>
      <c r="G179" s="195" t="s">
        <v>952</v>
      </c>
      <c r="H179" s="196">
        <v>2</v>
      </c>
      <c r="I179" s="197"/>
      <c r="J179" s="198">
        <f>ROUND(I179*H179,2)</f>
        <v>0</v>
      </c>
      <c r="K179" s="194" t="s">
        <v>278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358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358</v>
      </c>
      <c r="BM179" s="203" t="s">
        <v>11032</v>
      </c>
    </row>
    <row r="180" spans="1:65" s="2" customFormat="1" ht="11.25">
      <c r="A180" s="34"/>
      <c r="B180" s="35"/>
      <c r="C180" s="36"/>
      <c r="D180" s="205" t="s">
        <v>281</v>
      </c>
      <c r="E180" s="36"/>
      <c r="F180" s="206" t="s">
        <v>11033</v>
      </c>
      <c r="G180" s="36"/>
      <c r="H180" s="36"/>
      <c r="I180" s="207"/>
      <c r="J180" s="36"/>
      <c r="K180" s="36"/>
      <c r="L180" s="39"/>
      <c r="M180" s="208"/>
      <c r="N180" s="209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281</v>
      </c>
      <c r="AU180" s="17" t="s">
        <v>84</v>
      </c>
    </row>
    <row r="181" spans="1:65" s="12" customFormat="1" ht="22.9" customHeight="1">
      <c r="B181" s="176"/>
      <c r="C181" s="177"/>
      <c r="D181" s="178" t="s">
        <v>75</v>
      </c>
      <c r="E181" s="190" t="s">
        <v>11034</v>
      </c>
      <c r="F181" s="190" t="s">
        <v>11035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SUM(P182:P185)</f>
        <v>0</v>
      </c>
      <c r="Q181" s="184"/>
      <c r="R181" s="185">
        <f>SUM(R182:R185)</f>
        <v>0</v>
      </c>
      <c r="S181" s="184"/>
      <c r="T181" s="186">
        <f>SUM(T182:T185)</f>
        <v>0</v>
      </c>
      <c r="AR181" s="187" t="s">
        <v>279</v>
      </c>
      <c r="AT181" s="188" t="s">
        <v>75</v>
      </c>
      <c r="AU181" s="188" t="s">
        <v>16</v>
      </c>
      <c r="AY181" s="187" t="s">
        <v>272</v>
      </c>
      <c r="BK181" s="189">
        <f>SUM(BK182:BK185)</f>
        <v>0</v>
      </c>
    </row>
    <row r="182" spans="1:65" s="2" customFormat="1" ht="16.5" customHeight="1">
      <c r="A182" s="34"/>
      <c r="B182" s="35"/>
      <c r="C182" s="192" t="s">
        <v>399</v>
      </c>
      <c r="D182" s="192" t="s">
        <v>274</v>
      </c>
      <c r="E182" s="193" t="s">
        <v>10342</v>
      </c>
      <c r="F182" s="194" t="s">
        <v>10343</v>
      </c>
      <c r="G182" s="195" t="s">
        <v>2594</v>
      </c>
      <c r="H182" s="196">
        <v>32</v>
      </c>
      <c r="I182" s="197"/>
      <c r="J182" s="198">
        <f>ROUND(I182*H182,2)</f>
        <v>0</v>
      </c>
      <c r="K182" s="194" t="s">
        <v>1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1541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1541</v>
      </c>
      <c r="BM182" s="203" t="s">
        <v>11036</v>
      </c>
    </row>
    <row r="183" spans="1:65" s="2" customFormat="1" ht="16.5" customHeight="1">
      <c r="A183" s="34"/>
      <c r="B183" s="35"/>
      <c r="C183" s="192" t="s">
        <v>413</v>
      </c>
      <c r="D183" s="192" t="s">
        <v>274</v>
      </c>
      <c r="E183" s="193" t="s">
        <v>10348</v>
      </c>
      <c r="F183" s="194" t="s">
        <v>10349</v>
      </c>
      <c r="G183" s="195" t="s">
        <v>2594</v>
      </c>
      <c r="H183" s="196">
        <v>16</v>
      </c>
      <c r="I183" s="197"/>
      <c r="J183" s="198">
        <f>ROUND(I183*H183,2)</f>
        <v>0</v>
      </c>
      <c r="K183" s="194" t="s">
        <v>1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765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765</v>
      </c>
      <c r="BM183" s="203" t="s">
        <v>11037</v>
      </c>
    </row>
    <row r="184" spans="1:65" s="2" customFormat="1" ht="16.5" customHeight="1">
      <c r="A184" s="34"/>
      <c r="B184" s="35"/>
      <c r="C184" s="192" t="s">
        <v>417</v>
      </c>
      <c r="D184" s="192" t="s">
        <v>274</v>
      </c>
      <c r="E184" s="193" t="s">
        <v>11038</v>
      </c>
      <c r="F184" s="194" t="s">
        <v>11039</v>
      </c>
      <c r="G184" s="195" t="s">
        <v>2594</v>
      </c>
      <c r="H184" s="196">
        <v>16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765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765</v>
      </c>
      <c r="BM184" s="203" t="s">
        <v>11040</v>
      </c>
    </row>
    <row r="185" spans="1:65" s="2" customFormat="1" ht="16.5" customHeight="1">
      <c r="A185" s="34"/>
      <c r="B185" s="35"/>
      <c r="C185" s="192" t="s">
        <v>431</v>
      </c>
      <c r="D185" s="192" t="s">
        <v>274</v>
      </c>
      <c r="E185" s="193" t="s">
        <v>11041</v>
      </c>
      <c r="F185" s="194" t="s">
        <v>10854</v>
      </c>
      <c r="G185" s="195" t="s">
        <v>2594</v>
      </c>
      <c r="H185" s="196">
        <v>8</v>
      </c>
      <c r="I185" s="197"/>
      <c r="J185" s="198">
        <f>ROUND(I185*H185,2)</f>
        <v>0</v>
      </c>
      <c r="K185" s="194" t="s">
        <v>1</v>
      </c>
      <c r="L185" s="39"/>
      <c r="M185" s="260" t="s">
        <v>1</v>
      </c>
      <c r="N185" s="261" t="s">
        <v>41</v>
      </c>
      <c r="O185" s="262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765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765</v>
      </c>
      <c r="BM185" s="203" t="s">
        <v>11042</v>
      </c>
    </row>
    <row r="186" spans="1:65" s="2" customFormat="1" ht="6.95" customHeight="1">
      <c r="A186" s="34"/>
      <c r="B186" s="54"/>
      <c r="C186" s="55"/>
      <c r="D186" s="55"/>
      <c r="E186" s="55"/>
      <c r="F186" s="55"/>
      <c r="G186" s="55"/>
      <c r="H186" s="55"/>
      <c r="I186" s="55"/>
      <c r="J186" s="55"/>
      <c r="K186" s="55"/>
      <c r="L186" s="39"/>
      <c r="M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</row>
  </sheetData>
  <sheetProtection algorithmName="SHA-512" hashValue="w2L5ZxAS0D9lUaF1jPNGJ8yac0tjfOM579MortQ6Jt/dKcnpdxxL1CLgIGQqzd6roiCw3trXZ8izdCEnGXp08g==" saltValue="IO5tIb+VD1BTSawt7drfDo8DS/ScS792L+cFLKDK9kluw4e6AmTKwLQxHPgBVs4NQcKqXi18rrToN4hGpRuiUg==" spinCount="100000" sheet="1" objects="1" scenarios="1" formatColumns="0" formatRows="0" autoFilter="0"/>
  <autoFilter ref="C122:K185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hyperlinks>
    <hyperlink ref="F133" r:id="rId1"/>
    <hyperlink ref="F146" r:id="rId2"/>
    <hyperlink ref="F151" r:id="rId3"/>
    <hyperlink ref="F158" r:id="rId4"/>
    <hyperlink ref="F180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11043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45142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11044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ROUND(J135,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ROUND((SUM(BE135:BE585)),  2)</f>
        <v>0</v>
      </c>
      <c r="G35" s="34"/>
      <c r="H35" s="34"/>
      <c r="I35" s="131">
        <v>0.21</v>
      </c>
      <c r="J35" s="130">
        <f>ROUND(((SUM(BE135:BE585))*I35),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ROUND((SUM(BF135:BF585)),  2)</f>
        <v>0</v>
      </c>
      <c r="G36" s="34"/>
      <c r="H36" s="34"/>
      <c r="I36" s="131">
        <v>0.15</v>
      </c>
      <c r="J36" s="130">
        <f>ROUND(((SUM(BF135:BF585))*I36),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ROUND((SUM(BG135:BG585)),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ROUND((SUM(BH135:BH585)),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ROUND((SUM(BI135:BI585)),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D1_03_4h1 - Slaboproudá elektrotechnika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45142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Robert 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J135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11045</v>
      </c>
      <c r="E99" s="157"/>
      <c r="F99" s="157"/>
      <c r="G99" s="157"/>
      <c r="H99" s="157"/>
      <c r="I99" s="157"/>
      <c r="J99" s="158">
        <f>J136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11046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47" s="10" customFormat="1" ht="19.899999999999999" customHeight="1">
      <c r="B101" s="160"/>
      <c r="C101" s="104"/>
      <c r="D101" s="161" t="s">
        <v>11047</v>
      </c>
      <c r="E101" s="162"/>
      <c r="F101" s="162"/>
      <c r="G101" s="162"/>
      <c r="H101" s="162"/>
      <c r="I101" s="162"/>
      <c r="J101" s="163">
        <f>J163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11048</v>
      </c>
      <c r="E102" s="162"/>
      <c r="F102" s="162"/>
      <c r="G102" s="162"/>
      <c r="H102" s="162"/>
      <c r="I102" s="162"/>
      <c r="J102" s="163">
        <f>J177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11049</v>
      </c>
      <c r="E103" s="162"/>
      <c r="F103" s="162"/>
      <c r="G103" s="162"/>
      <c r="H103" s="162"/>
      <c r="I103" s="162"/>
      <c r="J103" s="163">
        <f>J182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11050</v>
      </c>
      <c r="E104" s="162"/>
      <c r="F104" s="162"/>
      <c r="G104" s="162"/>
      <c r="H104" s="162"/>
      <c r="I104" s="162"/>
      <c r="J104" s="163">
        <f>J237</f>
        <v>0</v>
      </c>
      <c r="K104" s="104"/>
      <c r="L104" s="164"/>
    </row>
    <row r="105" spans="1:47" s="9" customFormat="1" ht="24.95" customHeight="1">
      <c r="B105" s="154"/>
      <c r="C105" s="155"/>
      <c r="D105" s="156" t="s">
        <v>11051</v>
      </c>
      <c r="E105" s="157"/>
      <c r="F105" s="157"/>
      <c r="G105" s="157"/>
      <c r="H105" s="157"/>
      <c r="I105" s="157"/>
      <c r="J105" s="158">
        <f>J292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11052</v>
      </c>
      <c r="E106" s="157"/>
      <c r="F106" s="157"/>
      <c r="G106" s="157"/>
      <c r="H106" s="157"/>
      <c r="I106" s="157"/>
      <c r="J106" s="158">
        <f>J338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11053</v>
      </c>
      <c r="E107" s="157"/>
      <c r="F107" s="157"/>
      <c r="G107" s="157"/>
      <c r="H107" s="157"/>
      <c r="I107" s="157"/>
      <c r="J107" s="158">
        <f>J356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11054</v>
      </c>
      <c r="E108" s="157"/>
      <c r="F108" s="157"/>
      <c r="G108" s="157"/>
      <c r="H108" s="157"/>
      <c r="I108" s="157"/>
      <c r="J108" s="158">
        <f>J414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11055</v>
      </c>
      <c r="E109" s="157"/>
      <c r="F109" s="157"/>
      <c r="G109" s="157"/>
      <c r="H109" s="157"/>
      <c r="I109" s="157"/>
      <c r="J109" s="158">
        <f>J446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11056</v>
      </c>
      <c r="E110" s="157"/>
      <c r="F110" s="157"/>
      <c r="G110" s="157"/>
      <c r="H110" s="157"/>
      <c r="I110" s="157"/>
      <c r="J110" s="158">
        <f>J491</f>
        <v>0</v>
      </c>
      <c r="K110" s="155"/>
      <c r="L110" s="159"/>
    </row>
    <row r="111" spans="1:47" s="9" customFormat="1" ht="24.95" customHeight="1">
      <c r="B111" s="154"/>
      <c r="C111" s="155"/>
      <c r="D111" s="156" t="s">
        <v>11057</v>
      </c>
      <c r="E111" s="157"/>
      <c r="F111" s="157"/>
      <c r="G111" s="157"/>
      <c r="H111" s="157"/>
      <c r="I111" s="157"/>
      <c r="J111" s="158">
        <f>J515</f>
        <v>0</v>
      </c>
      <c r="K111" s="155"/>
      <c r="L111" s="159"/>
    </row>
    <row r="112" spans="1:47" s="9" customFormat="1" ht="24.95" customHeight="1">
      <c r="B112" s="154"/>
      <c r="C112" s="155"/>
      <c r="D112" s="156" t="s">
        <v>11058</v>
      </c>
      <c r="E112" s="157"/>
      <c r="F112" s="157"/>
      <c r="G112" s="157"/>
      <c r="H112" s="157"/>
      <c r="I112" s="157"/>
      <c r="J112" s="158">
        <f>J553</f>
        <v>0</v>
      </c>
      <c r="K112" s="155"/>
      <c r="L112" s="159"/>
    </row>
    <row r="113" spans="1:31" s="9" customFormat="1" ht="24.95" customHeight="1">
      <c r="B113" s="154"/>
      <c r="C113" s="155"/>
      <c r="D113" s="156" t="s">
        <v>11059</v>
      </c>
      <c r="E113" s="157"/>
      <c r="F113" s="157"/>
      <c r="G113" s="157"/>
      <c r="H113" s="157"/>
      <c r="I113" s="157"/>
      <c r="J113" s="158">
        <f>J562</f>
        <v>0</v>
      </c>
      <c r="K113" s="155"/>
      <c r="L113" s="159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257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17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6.25" customHeight="1">
      <c r="A123" s="34"/>
      <c r="B123" s="35"/>
      <c r="C123" s="36"/>
      <c r="D123" s="36"/>
      <c r="E123" s="320" t="str">
        <f>E7</f>
        <v>Oblastní nemocnice Trutnov a.s., Konsolidované laboratoře a transfuzní oddělení - OKB - 2023/I</v>
      </c>
      <c r="F123" s="321"/>
      <c r="G123" s="321"/>
      <c r="H123" s="321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1" customFormat="1" ht="12" customHeight="1">
      <c r="B124" s="21"/>
      <c r="C124" s="29" t="s">
        <v>174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pans="1:31" s="2" customFormat="1" ht="16.5" customHeight="1">
      <c r="A125" s="34"/>
      <c r="B125" s="35"/>
      <c r="C125" s="36"/>
      <c r="D125" s="36"/>
      <c r="E125" s="320" t="s">
        <v>178</v>
      </c>
      <c r="F125" s="322"/>
      <c r="G125" s="322"/>
      <c r="H125" s="322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182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73" t="str">
        <f>E11</f>
        <v>D1_03_4h1 - Slaboproudá elektrotechnika</v>
      </c>
      <c r="F127" s="322"/>
      <c r="G127" s="322"/>
      <c r="H127" s="322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21</v>
      </c>
      <c r="D129" s="36"/>
      <c r="E129" s="36"/>
      <c r="F129" s="27" t="str">
        <f>F14</f>
        <v>Trutnov</v>
      </c>
      <c r="G129" s="36"/>
      <c r="H129" s="36"/>
      <c r="I129" s="29" t="s">
        <v>23</v>
      </c>
      <c r="J129" s="66">
        <f>IF(J14="","",J14)</f>
        <v>45142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25.7" customHeight="1">
      <c r="A131" s="34"/>
      <c r="B131" s="35"/>
      <c r="C131" s="29" t="s">
        <v>24</v>
      </c>
      <c r="D131" s="36"/>
      <c r="E131" s="36"/>
      <c r="F131" s="27" t="str">
        <f>E17</f>
        <v>Královehradecký kraj</v>
      </c>
      <c r="G131" s="36"/>
      <c r="H131" s="36"/>
      <c r="I131" s="29" t="s">
        <v>30</v>
      </c>
      <c r="J131" s="32" t="str">
        <f>E23</f>
        <v>Penta Projekt s.r.o., Mrštíkova 12, Jihlava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>
      <c r="A132" s="34"/>
      <c r="B132" s="35"/>
      <c r="C132" s="29" t="s">
        <v>28</v>
      </c>
      <c r="D132" s="36"/>
      <c r="E132" s="36"/>
      <c r="F132" s="27" t="str">
        <f>IF(E20="","",E20)</f>
        <v>Vyplň údaj</v>
      </c>
      <c r="G132" s="36"/>
      <c r="H132" s="36"/>
      <c r="I132" s="29" t="s">
        <v>33</v>
      </c>
      <c r="J132" s="32" t="str">
        <f>E26</f>
        <v>Robert Frýba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65"/>
      <c r="B134" s="166"/>
      <c r="C134" s="167" t="s">
        <v>258</v>
      </c>
      <c r="D134" s="168" t="s">
        <v>61</v>
      </c>
      <c r="E134" s="168" t="s">
        <v>57</v>
      </c>
      <c r="F134" s="168" t="s">
        <v>58</v>
      </c>
      <c r="G134" s="168" t="s">
        <v>259</v>
      </c>
      <c r="H134" s="168" t="s">
        <v>260</v>
      </c>
      <c r="I134" s="168" t="s">
        <v>261</v>
      </c>
      <c r="J134" s="168" t="s">
        <v>205</v>
      </c>
      <c r="K134" s="169" t="s">
        <v>262</v>
      </c>
      <c r="L134" s="170"/>
      <c r="M134" s="75" t="s">
        <v>1</v>
      </c>
      <c r="N134" s="76" t="s">
        <v>40</v>
      </c>
      <c r="O134" s="76" t="s">
        <v>263</v>
      </c>
      <c r="P134" s="76" t="s">
        <v>264</v>
      </c>
      <c r="Q134" s="76" t="s">
        <v>265</v>
      </c>
      <c r="R134" s="76" t="s">
        <v>266</v>
      </c>
      <c r="S134" s="76" t="s">
        <v>267</v>
      </c>
      <c r="T134" s="77" t="s">
        <v>268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>
      <c r="A135" s="34"/>
      <c r="B135" s="35"/>
      <c r="C135" s="82" t="s">
        <v>269</v>
      </c>
      <c r="D135" s="36"/>
      <c r="E135" s="36"/>
      <c r="F135" s="36"/>
      <c r="G135" s="36"/>
      <c r="H135" s="36"/>
      <c r="I135" s="36"/>
      <c r="J135" s="171">
        <f>BK135</f>
        <v>0</v>
      </c>
      <c r="K135" s="36"/>
      <c r="L135" s="39"/>
      <c r="M135" s="78"/>
      <c r="N135" s="172"/>
      <c r="O135" s="79"/>
      <c r="P135" s="173">
        <f>P136+P162+P292+P338+P356+P414+P446+P491+P515+P553+P562</f>
        <v>0</v>
      </c>
      <c r="Q135" s="79"/>
      <c r="R135" s="173">
        <f>R136+R162+R292+R338+R356+R414+R446+R491+R515+R553+R562</f>
        <v>8.9999999999999998E-4</v>
      </c>
      <c r="S135" s="79"/>
      <c r="T135" s="174">
        <f>T136+T162+T292+T338+T356+T414+T446+T491+T515+T553+T562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75</v>
      </c>
      <c r="AU135" s="17" t="s">
        <v>207</v>
      </c>
      <c r="BK135" s="175">
        <f>BK136+BK162+BK292+BK338+BK356+BK414+BK446+BK491+BK515+BK553+BK562</f>
        <v>0</v>
      </c>
    </row>
    <row r="136" spans="1:65" s="12" customFormat="1" ht="25.9" customHeight="1">
      <c r="B136" s="176"/>
      <c r="C136" s="177"/>
      <c r="D136" s="178" t="s">
        <v>75</v>
      </c>
      <c r="E136" s="179" t="s">
        <v>11060</v>
      </c>
      <c r="F136" s="179" t="s">
        <v>11061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SUM(P137:P161)</f>
        <v>0</v>
      </c>
      <c r="Q136" s="184"/>
      <c r="R136" s="185">
        <f>SUM(R137:R161)</f>
        <v>0</v>
      </c>
      <c r="S136" s="184"/>
      <c r="T136" s="186">
        <f>SUM(T137:T161)</f>
        <v>0</v>
      </c>
      <c r="AR136" s="187" t="s">
        <v>16</v>
      </c>
      <c r="AT136" s="188" t="s">
        <v>75</v>
      </c>
      <c r="AU136" s="188" t="s">
        <v>76</v>
      </c>
      <c r="AY136" s="187" t="s">
        <v>272</v>
      </c>
      <c r="BK136" s="189">
        <f>SUM(BK137:BK161)</f>
        <v>0</v>
      </c>
    </row>
    <row r="137" spans="1:65" s="2" customFormat="1" ht="37.9" customHeight="1">
      <c r="A137" s="34"/>
      <c r="B137" s="35"/>
      <c r="C137" s="232" t="s">
        <v>16</v>
      </c>
      <c r="D137" s="232" t="s">
        <v>394</v>
      </c>
      <c r="E137" s="233" t="s">
        <v>11062</v>
      </c>
      <c r="F137" s="234" t="s">
        <v>11063</v>
      </c>
      <c r="G137" s="235" t="s">
        <v>185</v>
      </c>
      <c r="H137" s="236">
        <v>60</v>
      </c>
      <c r="I137" s="237"/>
      <c r="J137" s="238">
        <f>ROUND(I137*H137,2)</f>
        <v>0</v>
      </c>
      <c r="K137" s="234" t="s">
        <v>1</v>
      </c>
      <c r="L137" s="239"/>
      <c r="M137" s="240" t="s">
        <v>1</v>
      </c>
      <c r="N137" s="241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313</v>
      </c>
      <c r="AT137" s="203" t="s">
        <v>394</v>
      </c>
      <c r="AU137" s="203" t="s">
        <v>16</v>
      </c>
      <c r="AY137" s="17" t="s">
        <v>272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16</v>
      </c>
      <c r="BK137" s="204">
        <f>ROUND(I137*H137,2)</f>
        <v>0</v>
      </c>
      <c r="BL137" s="17" t="s">
        <v>279</v>
      </c>
      <c r="BM137" s="203" t="s">
        <v>11064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11065</v>
      </c>
      <c r="G138" s="222"/>
      <c r="H138" s="225">
        <v>60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2" customFormat="1" ht="33" customHeight="1">
      <c r="A139" s="34"/>
      <c r="B139" s="35"/>
      <c r="C139" s="232" t="s">
        <v>84</v>
      </c>
      <c r="D139" s="232" t="s">
        <v>394</v>
      </c>
      <c r="E139" s="233" t="s">
        <v>11066</v>
      </c>
      <c r="F139" s="234" t="s">
        <v>11067</v>
      </c>
      <c r="G139" s="235" t="s">
        <v>185</v>
      </c>
      <c r="H139" s="236">
        <v>60</v>
      </c>
      <c r="I139" s="237"/>
      <c r="J139" s="238">
        <f>ROUND(I139*H139,2)</f>
        <v>0</v>
      </c>
      <c r="K139" s="234" t="s">
        <v>1</v>
      </c>
      <c r="L139" s="239"/>
      <c r="M139" s="240" t="s">
        <v>1</v>
      </c>
      <c r="N139" s="241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313</v>
      </c>
      <c r="AT139" s="203" t="s">
        <v>394</v>
      </c>
      <c r="AU139" s="203" t="s">
        <v>16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279</v>
      </c>
      <c r="BM139" s="203" t="s">
        <v>11068</v>
      </c>
    </row>
    <row r="140" spans="1:65" s="14" customFormat="1" ht="11.25">
      <c r="B140" s="221"/>
      <c r="C140" s="222"/>
      <c r="D140" s="212" t="s">
        <v>283</v>
      </c>
      <c r="E140" s="223" t="s">
        <v>1</v>
      </c>
      <c r="F140" s="224" t="s">
        <v>727</v>
      </c>
      <c r="G140" s="222"/>
      <c r="H140" s="225">
        <v>60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16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1:65" s="2" customFormat="1" ht="37.9" customHeight="1">
      <c r="A141" s="34"/>
      <c r="B141" s="35"/>
      <c r="C141" s="232" t="s">
        <v>291</v>
      </c>
      <c r="D141" s="232" t="s">
        <v>394</v>
      </c>
      <c r="E141" s="233" t="s">
        <v>11069</v>
      </c>
      <c r="F141" s="234" t="s">
        <v>11070</v>
      </c>
      <c r="G141" s="235" t="s">
        <v>1</v>
      </c>
      <c r="H141" s="236">
        <v>80</v>
      </c>
      <c r="I141" s="237"/>
      <c r="J141" s="238">
        <f>ROUND(I141*H141,2)</f>
        <v>0</v>
      </c>
      <c r="K141" s="234" t="s">
        <v>1</v>
      </c>
      <c r="L141" s="239"/>
      <c r="M141" s="240" t="s">
        <v>1</v>
      </c>
      <c r="N141" s="241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313</v>
      </c>
      <c r="AT141" s="203" t="s">
        <v>394</v>
      </c>
      <c r="AU141" s="203" t="s">
        <v>16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279</v>
      </c>
      <c r="BM141" s="203" t="s">
        <v>11071</v>
      </c>
    </row>
    <row r="142" spans="1:65" s="14" customFormat="1" ht="11.25">
      <c r="B142" s="221"/>
      <c r="C142" s="222"/>
      <c r="D142" s="212" t="s">
        <v>283</v>
      </c>
      <c r="E142" s="223" t="s">
        <v>1</v>
      </c>
      <c r="F142" s="224" t="s">
        <v>11072</v>
      </c>
      <c r="G142" s="222"/>
      <c r="H142" s="225">
        <v>80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16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1:65" s="2" customFormat="1" ht="33" customHeight="1">
      <c r="A143" s="34"/>
      <c r="B143" s="35"/>
      <c r="C143" s="232" t="s">
        <v>279</v>
      </c>
      <c r="D143" s="232" t="s">
        <v>394</v>
      </c>
      <c r="E143" s="233" t="s">
        <v>11073</v>
      </c>
      <c r="F143" s="234" t="s">
        <v>11074</v>
      </c>
      <c r="G143" s="235" t="s">
        <v>185</v>
      </c>
      <c r="H143" s="236">
        <v>80</v>
      </c>
      <c r="I143" s="237"/>
      <c r="J143" s="238">
        <f>ROUND(I143*H143,2)</f>
        <v>0</v>
      </c>
      <c r="K143" s="234" t="s">
        <v>1</v>
      </c>
      <c r="L143" s="239"/>
      <c r="M143" s="240" t="s">
        <v>1</v>
      </c>
      <c r="N143" s="241" t="s">
        <v>41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313</v>
      </c>
      <c r="AT143" s="203" t="s">
        <v>394</v>
      </c>
      <c r="AU143" s="203" t="s">
        <v>16</v>
      </c>
      <c r="AY143" s="17" t="s">
        <v>272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16</v>
      </c>
      <c r="BK143" s="204">
        <f>ROUND(I143*H143,2)</f>
        <v>0</v>
      </c>
      <c r="BL143" s="17" t="s">
        <v>279</v>
      </c>
      <c r="BM143" s="203" t="s">
        <v>11075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949</v>
      </c>
      <c r="G144" s="222"/>
      <c r="H144" s="225">
        <v>80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16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>
      <c r="A145" s="34"/>
      <c r="B145" s="35"/>
      <c r="C145" s="192" t="s">
        <v>4523</v>
      </c>
      <c r="D145" s="192" t="s">
        <v>274</v>
      </c>
      <c r="E145" s="193" t="s">
        <v>11076</v>
      </c>
      <c r="F145" s="194" t="s">
        <v>11077</v>
      </c>
      <c r="G145" s="195" t="s">
        <v>185</v>
      </c>
      <c r="H145" s="196">
        <v>140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11078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11079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16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1631</v>
      </c>
      <c r="G147" s="222"/>
      <c r="H147" s="225">
        <v>140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16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7.9" customHeight="1">
      <c r="A148" s="34"/>
      <c r="B148" s="35"/>
      <c r="C148" s="232" t="s">
        <v>305</v>
      </c>
      <c r="D148" s="232" t="s">
        <v>394</v>
      </c>
      <c r="E148" s="233" t="s">
        <v>11080</v>
      </c>
      <c r="F148" s="234" t="s">
        <v>11081</v>
      </c>
      <c r="G148" s="235" t="s">
        <v>185</v>
      </c>
      <c r="H148" s="236">
        <v>147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313</v>
      </c>
      <c r="AT148" s="203" t="s">
        <v>394</v>
      </c>
      <c r="AU148" s="203" t="s">
        <v>16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11082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11083</v>
      </c>
      <c r="G149" s="222"/>
      <c r="H149" s="225">
        <v>42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16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14" customFormat="1" ht="11.25">
      <c r="B150" s="221"/>
      <c r="C150" s="222"/>
      <c r="D150" s="212" t="s">
        <v>283</v>
      </c>
      <c r="E150" s="223" t="s">
        <v>1</v>
      </c>
      <c r="F150" s="224" t="s">
        <v>11084</v>
      </c>
      <c r="G150" s="222"/>
      <c r="H150" s="225">
        <v>45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283</v>
      </c>
      <c r="AU150" s="231" t="s">
        <v>16</v>
      </c>
      <c r="AV150" s="14" t="s">
        <v>84</v>
      </c>
      <c r="AW150" s="14" t="s">
        <v>32</v>
      </c>
      <c r="AX150" s="14" t="s">
        <v>76</v>
      </c>
      <c r="AY150" s="231" t="s">
        <v>272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511</v>
      </c>
      <c r="G151" s="222"/>
      <c r="H151" s="225">
        <v>36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16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4" customFormat="1" ht="11.25">
      <c r="B152" s="221"/>
      <c r="C152" s="222"/>
      <c r="D152" s="212" t="s">
        <v>283</v>
      </c>
      <c r="E152" s="223" t="s">
        <v>1</v>
      </c>
      <c r="F152" s="224" t="s">
        <v>11085</v>
      </c>
      <c r="G152" s="222"/>
      <c r="H152" s="225">
        <v>24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16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33" customHeight="1">
      <c r="A153" s="34"/>
      <c r="B153" s="35"/>
      <c r="C153" s="232" t="s">
        <v>4532</v>
      </c>
      <c r="D153" s="232" t="s">
        <v>394</v>
      </c>
      <c r="E153" s="233" t="s">
        <v>11086</v>
      </c>
      <c r="F153" s="234" t="s">
        <v>11087</v>
      </c>
      <c r="G153" s="235" t="s">
        <v>185</v>
      </c>
      <c r="H153" s="236">
        <v>147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16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11088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1793</v>
      </c>
      <c r="G154" s="222"/>
      <c r="H154" s="225">
        <v>147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16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>
      <c r="A155" s="34"/>
      <c r="B155" s="35"/>
      <c r="C155" s="192" t="s">
        <v>313</v>
      </c>
      <c r="D155" s="192" t="s">
        <v>274</v>
      </c>
      <c r="E155" s="193" t="s">
        <v>11089</v>
      </c>
      <c r="F155" s="194" t="s">
        <v>11090</v>
      </c>
      <c r="G155" s="195" t="s">
        <v>185</v>
      </c>
      <c r="H155" s="196">
        <v>147</v>
      </c>
      <c r="I155" s="197"/>
      <c r="J155" s="198">
        <f>ROUND(I155*H155,2)</f>
        <v>0</v>
      </c>
      <c r="K155" s="194" t="s">
        <v>278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16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11091</v>
      </c>
    </row>
    <row r="156" spans="1:65" s="2" customFormat="1" ht="11.25">
      <c r="A156" s="34"/>
      <c r="B156" s="35"/>
      <c r="C156" s="36"/>
      <c r="D156" s="205" t="s">
        <v>281</v>
      </c>
      <c r="E156" s="36"/>
      <c r="F156" s="206" t="s">
        <v>11092</v>
      </c>
      <c r="G156" s="36"/>
      <c r="H156" s="36"/>
      <c r="I156" s="207"/>
      <c r="J156" s="36"/>
      <c r="K156" s="36"/>
      <c r="L156" s="39"/>
      <c r="M156" s="208"/>
      <c r="N156" s="209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281</v>
      </c>
      <c r="AU156" s="17" t="s">
        <v>16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1793</v>
      </c>
      <c r="G157" s="222"/>
      <c r="H157" s="225">
        <v>147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>
      <c r="A158" s="34"/>
      <c r="B158" s="35"/>
      <c r="C158" s="232" t="s">
        <v>2526</v>
      </c>
      <c r="D158" s="232" t="s">
        <v>394</v>
      </c>
      <c r="E158" s="233" t="s">
        <v>11093</v>
      </c>
      <c r="F158" s="234" t="s">
        <v>11094</v>
      </c>
      <c r="G158" s="235" t="s">
        <v>185</v>
      </c>
      <c r="H158" s="236">
        <v>30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16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11095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471</v>
      </c>
      <c r="G159" s="222"/>
      <c r="H159" s="225">
        <v>30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16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16.5" customHeight="1">
      <c r="A160" s="34"/>
      <c r="B160" s="35"/>
      <c r="C160" s="192" t="s">
        <v>320</v>
      </c>
      <c r="D160" s="192" t="s">
        <v>274</v>
      </c>
      <c r="E160" s="193" t="s">
        <v>11096</v>
      </c>
      <c r="F160" s="194" t="s">
        <v>11097</v>
      </c>
      <c r="G160" s="195" t="s">
        <v>185</v>
      </c>
      <c r="H160" s="196">
        <v>30</v>
      </c>
      <c r="I160" s="197"/>
      <c r="J160" s="198">
        <f>ROUND(I160*H160,2)</f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16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11098</v>
      </c>
    </row>
    <row r="161" spans="1:65" s="14" customFormat="1" ht="11.25">
      <c r="B161" s="221"/>
      <c r="C161" s="222"/>
      <c r="D161" s="212" t="s">
        <v>283</v>
      </c>
      <c r="E161" s="223" t="s">
        <v>1</v>
      </c>
      <c r="F161" s="224" t="s">
        <v>471</v>
      </c>
      <c r="G161" s="222"/>
      <c r="H161" s="225">
        <v>30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283</v>
      </c>
      <c r="AU161" s="231" t="s">
        <v>16</v>
      </c>
      <c r="AV161" s="14" t="s">
        <v>84</v>
      </c>
      <c r="AW161" s="14" t="s">
        <v>32</v>
      </c>
      <c r="AX161" s="14" t="s">
        <v>76</v>
      </c>
      <c r="AY161" s="231" t="s">
        <v>272</v>
      </c>
    </row>
    <row r="162" spans="1:65" s="12" customFormat="1" ht="25.9" customHeight="1">
      <c r="B162" s="176"/>
      <c r="C162" s="177"/>
      <c r="D162" s="178" t="s">
        <v>75</v>
      </c>
      <c r="E162" s="179" t="s">
        <v>11099</v>
      </c>
      <c r="F162" s="179" t="s">
        <v>11100</v>
      </c>
      <c r="G162" s="177"/>
      <c r="H162" s="177"/>
      <c r="I162" s="180"/>
      <c r="J162" s="181">
        <f>BK162</f>
        <v>0</v>
      </c>
      <c r="K162" s="177"/>
      <c r="L162" s="182"/>
      <c r="M162" s="183"/>
      <c r="N162" s="184"/>
      <c r="O162" s="184"/>
      <c r="P162" s="185">
        <f>P163+P177+P182+P237</f>
        <v>0</v>
      </c>
      <c r="Q162" s="184"/>
      <c r="R162" s="185">
        <f>R163+R177+R182+R237</f>
        <v>0</v>
      </c>
      <c r="S162" s="184"/>
      <c r="T162" s="186">
        <f>T163+T177+T182+T237</f>
        <v>0</v>
      </c>
      <c r="AR162" s="187" t="s">
        <v>16</v>
      </c>
      <c r="AT162" s="188" t="s">
        <v>75</v>
      </c>
      <c r="AU162" s="188" t="s">
        <v>76</v>
      </c>
      <c r="AY162" s="187" t="s">
        <v>272</v>
      </c>
      <c r="BK162" s="189">
        <f>BK163+BK177+BK182+BK237</f>
        <v>0</v>
      </c>
    </row>
    <row r="163" spans="1:65" s="12" customFormat="1" ht="22.9" customHeight="1">
      <c r="B163" s="176"/>
      <c r="C163" s="177"/>
      <c r="D163" s="178" t="s">
        <v>75</v>
      </c>
      <c r="E163" s="190" t="s">
        <v>11101</v>
      </c>
      <c r="F163" s="190" t="s">
        <v>11102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SUM(P164:P176)</f>
        <v>0</v>
      </c>
      <c r="Q163" s="184"/>
      <c r="R163" s="185">
        <f>SUM(R164:R176)</f>
        <v>0</v>
      </c>
      <c r="S163" s="184"/>
      <c r="T163" s="186">
        <f>SUM(T164:T176)</f>
        <v>0</v>
      </c>
      <c r="AR163" s="187" t="s">
        <v>16</v>
      </c>
      <c r="AT163" s="188" t="s">
        <v>75</v>
      </c>
      <c r="AU163" s="188" t="s">
        <v>16</v>
      </c>
      <c r="AY163" s="187" t="s">
        <v>272</v>
      </c>
      <c r="BK163" s="189">
        <f>SUM(BK164:BK176)</f>
        <v>0</v>
      </c>
    </row>
    <row r="164" spans="1:65" s="2" customFormat="1" ht="49.15" customHeight="1">
      <c r="A164" s="34"/>
      <c r="B164" s="35"/>
      <c r="C164" s="232" t="s">
        <v>330</v>
      </c>
      <c r="D164" s="232" t="s">
        <v>394</v>
      </c>
      <c r="E164" s="233" t="s">
        <v>11103</v>
      </c>
      <c r="F164" s="234" t="s">
        <v>11104</v>
      </c>
      <c r="G164" s="235" t="s">
        <v>5242</v>
      </c>
      <c r="H164" s="236">
        <v>6</v>
      </c>
      <c r="I164" s="237"/>
      <c r="J164" s="238">
        <f>ROUND(I164*H164,2)</f>
        <v>0</v>
      </c>
      <c r="K164" s="234" t="s">
        <v>1</v>
      </c>
      <c r="L164" s="239"/>
      <c r="M164" s="240" t="s">
        <v>1</v>
      </c>
      <c r="N164" s="241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313</v>
      </c>
      <c r="AT164" s="203" t="s">
        <v>394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279</v>
      </c>
      <c r="BM164" s="203" t="s">
        <v>11105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305</v>
      </c>
      <c r="G165" s="222"/>
      <c r="H165" s="225">
        <v>6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16.5" customHeight="1">
      <c r="A166" s="34"/>
      <c r="B166" s="35"/>
      <c r="C166" s="232" t="s">
        <v>344</v>
      </c>
      <c r="D166" s="232" t="s">
        <v>394</v>
      </c>
      <c r="E166" s="233" t="s">
        <v>11106</v>
      </c>
      <c r="F166" s="234" t="s">
        <v>11107</v>
      </c>
      <c r="G166" s="235" t="s">
        <v>5242</v>
      </c>
      <c r="H166" s="236">
        <v>16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313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11108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358</v>
      </c>
      <c r="G167" s="222"/>
      <c r="H167" s="225">
        <v>16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16.5" customHeight="1">
      <c r="A168" s="34"/>
      <c r="B168" s="35"/>
      <c r="C168" s="232" t="s">
        <v>4826</v>
      </c>
      <c r="D168" s="232" t="s">
        <v>394</v>
      </c>
      <c r="E168" s="233" t="s">
        <v>11109</v>
      </c>
      <c r="F168" s="234" t="s">
        <v>11110</v>
      </c>
      <c r="G168" s="235" t="s">
        <v>5242</v>
      </c>
      <c r="H168" s="236">
        <v>8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313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11111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313</v>
      </c>
      <c r="G169" s="222"/>
      <c r="H169" s="225">
        <v>8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>
      <c r="A170" s="34"/>
      <c r="B170" s="35"/>
      <c r="C170" s="232" t="s">
        <v>5121</v>
      </c>
      <c r="D170" s="232" t="s">
        <v>394</v>
      </c>
      <c r="E170" s="233" t="s">
        <v>11112</v>
      </c>
      <c r="F170" s="234" t="s">
        <v>11113</v>
      </c>
      <c r="G170" s="235" t="s">
        <v>5242</v>
      </c>
      <c r="H170" s="236">
        <v>13</v>
      </c>
      <c r="I170" s="237"/>
      <c r="J170" s="238">
        <f>ROUND(I170*H170,2)</f>
        <v>0</v>
      </c>
      <c r="K170" s="234" t="s">
        <v>1</v>
      </c>
      <c r="L170" s="239"/>
      <c r="M170" s="240" t="s">
        <v>1</v>
      </c>
      <c r="N170" s="241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313</v>
      </c>
      <c r="AT170" s="203" t="s">
        <v>394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11114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4826</v>
      </c>
      <c r="G171" s="222"/>
      <c r="H171" s="225">
        <v>13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24.2" customHeight="1">
      <c r="A172" s="34"/>
      <c r="B172" s="35"/>
      <c r="C172" s="192" t="s">
        <v>8</v>
      </c>
      <c r="D172" s="192" t="s">
        <v>274</v>
      </c>
      <c r="E172" s="193" t="s">
        <v>11115</v>
      </c>
      <c r="F172" s="194" t="s">
        <v>11116</v>
      </c>
      <c r="G172" s="195" t="s">
        <v>952</v>
      </c>
      <c r="H172" s="196">
        <v>19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11117</v>
      </c>
    </row>
    <row r="173" spans="1:65" s="2" customFormat="1" ht="11.25">
      <c r="A173" s="34"/>
      <c r="B173" s="35"/>
      <c r="C173" s="36"/>
      <c r="D173" s="205" t="s">
        <v>281</v>
      </c>
      <c r="E173" s="36"/>
      <c r="F173" s="206" t="s">
        <v>11118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5995</v>
      </c>
      <c r="G174" s="222"/>
      <c r="H174" s="225">
        <v>19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>
      <c r="A175" s="34"/>
      <c r="B175" s="35"/>
      <c r="C175" s="192" t="s">
        <v>358</v>
      </c>
      <c r="D175" s="192" t="s">
        <v>274</v>
      </c>
      <c r="E175" s="193" t="s">
        <v>11119</v>
      </c>
      <c r="F175" s="194" t="s">
        <v>11120</v>
      </c>
      <c r="G175" s="195" t="s">
        <v>5242</v>
      </c>
      <c r="H175" s="196">
        <v>1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11121</v>
      </c>
    </row>
    <row r="176" spans="1:65" s="14" customFormat="1" ht="11.25">
      <c r="B176" s="221"/>
      <c r="C176" s="222"/>
      <c r="D176" s="212" t="s">
        <v>283</v>
      </c>
      <c r="E176" s="223" t="s">
        <v>1</v>
      </c>
      <c r="F176" s="224" t="s">
        <v>16</v>
      </c>
      <c r="G176" s="222"/>
      <c r="H176" s="225">
        <v>1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2" customFormat="1" ht="22.9" customHeight="1">
      <c r="B177" s="176"/>
      <c r="C177" s="177"/>
      <c r="D177" s="178" t="s">
        <v>75</v>
      </c>
      <c r="E177" s="190" t="s">
        <v>11122</v>
      </c>
      <c r="F177" s="190" t="s">
        <v>11123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SUM(P178:P181)</f>
        <v>0</v>
      </c>
      <c r="Q177" s="184"/>
      <c r="R177" s="185">
        <f>SUM(R178:R181)</f>
        <v>0</v>
      </c>
      <c r="S177" s="184"/>
      <c r="T177" s="186">
        <f>SUM(T178:T181)</f>
        <v>0</v>
      </c>
      <c r="AR177" s="187" t="s">
        <v>16</v>
      </c>
      <c r="AT177" s="188" t="s">
        <v>75</v>
      </c>
      <c r="AU177" s="188" t="s">
        <v>16</v>
      </c>
      <c r="AY177" s="187" t="s">
        <v>272</v>
      </c>
      <c r="BK177" s="189">
        <f>SUM(BK178:BK181)</f>
        <v>0</v>
      </c>
    </row>
    <row r="178" spans="1:65" s="2" customFormat="1" ht="37.9" customHeight="1">
      <c r="A178" s="34"/>
      <c r="B178" s="35"/>
      <c r="C178" s="232" t="s">
        <v>363</v>
      </c>
      <c r="D178" s="232" t="s">
        <v>394</v>
      </c>
      <c r="E178" s="233" t="s">
        <v>11124</v>
      </c>
      <c r="F178" s="234" t="s">
        <v>11125</v>
      </c>
      <c r="G178" s="235" t="s">
        <v>5242</v>
      </c>
      <c r="H178" s="236">
        <v>1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313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11126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16</v>
      </c>
      <c r="G179" s="222"/>
      <c r="H179" s="225">
        <v>1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2" customFormat="1" ht="16.5" customHeight="1">
      <c r="A180" s="34"/>
      <c r="B180" s="35"/>
      <c r="C180" s="192" t="s">
        <v>368</v>
      </c>
      <c r="D180" s="192" t="s">
        <v>274</v>
      </c>
      <c r="E180" s="193" t="s">
        <v>11127</v>
      </c>
      <c r="F180" s="194" t="s">
        <v>11128</v>
      </c>
      <c r="G180" s="195" t="s">
        <v>5242</v>
      </c>
      <c r="H180" s="196">
        <v>1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11129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2" customFormat="1" ht="22.9" customHeight="1">
      <c r="B182" s="176"/>
      <c r="C182" s="177"/>
      <c r="D182" s="178" t="s">
        <v>75</v>
      </c>
      <c r="E182" s="190" t="s">
        <v>11130</v>
      </c>
      <c r="F182" s="190" t="s">
        <v>11131</v>
      </c>
      <c r="G182" s="177"/>
      <c r="H182" s="177"/>
      <c r="I182" s="180"/>
      <c r="J182" s="191">
        <f>BK182</f>
        <v>0</v>
      </c>
      <c r="K182" s="177"/>
      <c r="L182" s="182"/>
      <c r="M182" s="183"/>
      <c r="N182" s="184"/>
      <c r="O182" s="184"/>
      <c r="P182" s="185">
        <f>SUM(P183:P236)</f>
        <v>0</v>
      </c>
      <c r="Q182" s="184"/>
      <c r="R182" s="185">
        <f>SUM(R183:R236)</f>
        <v>0</v>
      </c>
      <c r="S182" s="184"/>
      <c r="T182" s="186">
        <f>SUM(T183:T236)</f>
        <v>0</v>
      </c>
      <c r="AR182" s="187" t="s">
        <v>16</v>
      </c>
      <c r="AT182" s="188" t="s">
        <v>75</v>
      </c>
      <c r="AU182" s="188" t="s">
        <v>16</v>
      </c>
      <c r="AY182" s="187" t="s">
        <v>272</v>
      </c>
      <c r="BK182" s="189">
        <f>SUM(BK183:BK236)</f>
        <v>0</v>
      </c>
    </row>
    <row r="183" spans="1:65" s="2" customFormat="1" ht="24.2" customHeight="1">
      <c r="A183" s="34"/>
      <c r="B183" s="35"/>
      <c r="C183" s="232" t="s">
        <v>5995</v>
      </c>
      <c r="D183" s="232" t="s">
        <v>394</v>
      </c>
      <c r="E183" s="233" t="s">
        <v>11132</v>
      </c>
      <c r="F183" s="234" t="s">
        <v>11133</v>
      </c>
      <c r="G183" s="235" t="s">
        <v>5242</v>
      </c>
      <c r="H183" s="236">
        <v>2</v>
      </c>
      <c r="I183" s="237"/>
      <c r="J183" s="238">
        <f>ROUND(I183*H183,2)</f>
        <v>0</v>
      </c>
      <c r="K183" s="234" t="s">
        <v>1</v>
      </c>
      <c r="L183" s="239"/>
      <c r="M183" s="240" t="s">
        <v>1</v>
      </c>
      <c r="N183" s="241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313</v>
      </c>
      <c r="AT183" s="203" t="s">
        <v>394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11134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84</v>
      </c>
      <c r="G184" s="222"/>
      <c r="H184" s="225">
        <v>2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2" customFormat="1" ht="24.2" customHeight="1">
      <c r="A185" s="34"/>
      <c r="B185" s="35"/>
      <c r="C185" s="232" t="s">
        <v>377</v>
      </c>
      <c r="D185" s="232" t="s">
        <v>394</v>
      </c>
      <c r="E185" s="233" t="s">
        <v>11135</v>
      </c>
      <c r="F185" s="234" t="s">
        <v>11136</v>
      </c>
      <c r="G185" s="235" t="s">
        <v>5242</v>
      </c>
      <c r="H185" s="236">
        <v>2</v>
      </c>
      <c r="I185" s="237"/>
      <c r="J185" s="238">
        <f>ROUND(I185*H185,2)</f>
        <v>0</v>
      </c>
      <c r="K185" s="234" t="s">
        <v>1</v>
      </c>
      <c r="L185" s="239"/>
      <c r="M185" s="240" t="s">
        <v>1</v>
      </c>
      <c r="N185" s="241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4500</v>
      </c>
      <c r="AT185" s="203" t="s">
        <v>394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4500</v>
      </c>
      <c r="BM185" s="203" t="s">
        <v>11137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84</v>
      </c>
      <c r="G186" s="222"/>
      <c r="H186" s="225">
        <v>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16.5" customHeight="1">
      <c r="A187" s="34"/>
      <c r="B187" s="35"/>
      <c r="C187" s="192" t="s">
        <v>7</v>
      </c>
      <c r="D187" s="192" t="s">
        <v>274</v>
      </c>
      <c r="E187" s="193" t="s">
        <v>11138</v>
      </c>
      <c r="F187" s="194" t="s">
        <v>11139</v>
      </c>
      <c r="G187" s="195" t="s">
        <v>952</v>
      </c>
      <c r="H187" s="196">
        <v>2</v>
      </c>
      <c r="I187" s="197"/>
      <c r="J187" s="198">
        <f>ROUND(I187*H187,2)</f>
        <v>0</v>
      </c>
      <c r="K187" s="194" t="s">
        <v>278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11140</v>
      </c>
    </row>
    <row r="188" spans="1:65" s="2" customFormat="1" ht="11.25">
      <c r="A188" s="34"/>
      <c r="B188" s="35"/>
      <c r="C188" s="36"/>
      <c r="D188" s="205" t="s">
        <v>281</v>
      </c>
      <c r="E188" s="36"/>
      <c r="F188" s="206" t="s">
        <v>11141</v>
      </c>
      <c r="G188" s="36"/>
      <c r="H188" s="36"/>
      <c r="I188" s="207"/>
      <c r="J188" s="36"/>
      <c r="K188" s="36"/>
      <c r="L188" s="39"/>
      <c r="M188" s="208"/>
      <c r="N188" s="20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281</v>
      </c>
      <c r="AU188" s="17" t="s">
        <v>84</v>
      </c>
    </row>
    <row r="189" spans="1:65" s="14" customFormat="1" ht="11.25">
      <c r="B189" s="221"/>
      <c r="C189" s="222"/>
      <c r="D189" s="212" t="s">
        <v>283</v>
      </c>
      <c r="E189" s="223" t="s">
        <v>1</v>
      </c>
      <c r="F189" s="224" t="s">
        <v>84</v>
      </c>
      <c r="G189" s="222"/>
      <c r="H189" s="225">
        <v>2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2" customFormat="1" ht="24.2" customHeight="1">
      <c r="A190" s="34"/>
      <c r="B190" s="35"/>
      <c r="C190" s="232" t="s">
        <v>393</v>
      </c>
      <c r="D190" s="232" t="s">
        <v>394</v>
      </c>
      <c r="E190" s="233" t="s">
        <v>11142</v>
      </c>
      <c r="F190" s="234" t="s">
        <v>11143</v>
      </c>
      <c r="G190" s="235" t="s">
        <v>5242</v>
      </c>
      <c r="H190" s="236">
        <v>2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4500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4500</v>
      </c>
      <c r="BM190" s="203" t="s">
        <v>11144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84</v>
      </c>
      <c r="G191" s="222"/>
      <c r="H191" s="225">
        <v>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>
      <c r="A192" s="34"/>
      <c r="B192" s="35"/>
      <c r="C192" s="232" t="s">
        <v>399</v>
      </c>
      <c r="D192" s="232" t="s">
        <v>394</v>
      </c>
      <c r="E192" s="233" t="s">
        <v>11145</v>
      </c>
      <c r="F192" s="234" t="s">
        <v>11146</v>
      </c>
      <c r="G192" s="235" t="s">
        <v>5242</v>
      </c>
      <c r="H192" s="236">
        <v>2</v>
      </c>
      <c r="I192" s="237"/>
      <c r="J192" s="238">
        <f>ROUND(I192*H192,2)</f>
        <v>0</v>
      </c>
      <c r="K192" s="234" t="s">
        <v>1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4500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4500</v>
      </c>
      <c r="BM192" s="203" t="s">
        <v>11147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84</v>
      </c>
      <c r="G193" s="222"/>
      <c r="H193" s="225">
        <v>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16.5" customHeight="1">
      <c r="A194" s="34"/>
      <c r="B194" s="35"/>
      <c r="C194" s="192" t="s">
        <v>413</v>
      </c>
      <c r="D194" s="192" t="s">
        <v>274</v>
      </c>
      <c r="E194" s="193" t="s">
        <v>11148</v>
      </c>
      <c r="F194" s="194" t="s">
        <v>11149</v>
      </c>
      <c r="G194" s="195" t="s">
        <v>952</v>
      </c>
      <c r="H194" s="196">
        <v>2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4500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4500</v>
      </c>
      <c r="BM194" s="203" t="s">
        <v>11150</v>
      </c>
    </row>
    <row r="195" spans="1:65" s="2" customFormat="1" ht="11.25">
      <c r="A195" s="34"/>
      <c r="B195" s="35"/>
      <c r="C195" s="36"/>
      <c r="D195" s="205" t="s">
        <v>281</v>
      </c>
      <c r="E195" s="36"/>
      <c r="F195" s="206" t="s">
        <v>11151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4" customFormat="1" ht="11.25">
      <c r="B196" s="221"/>
      <c r="C196" s="222"/>
      <c r="D196" s="212" t="s">
        <v>283</v>
      </c>
      <c r="E196" s="223" t="s">
        <v>1</v>
      </c>
      <c r="F196" s="224" t="s">
        <v>84</v>
      </c>
      <c r="G196" s="222"/>
      <c r="H196" s="225">
        <v>2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4.2" customHeight="1">
      <c r="A197" s="34"/>
      <c r="B197" s="35"/>
      <c r="C197" s="232" t="s">
        <v>417</v>
      </c>
      <c r="D197" s="232" t="s">
        <v>394</v>
      </c>
      <c r="E197" s="233" t="s">
        <v>11152</v>
      </c>
      <c r="F197" s="234" t="s">
        <v>11153</v>
      </c>
      <c r="G197" s="235" t="s">
        <v>5242</v>
      </c>
      <c r="H197" s="236">
        <v>19</v>
      </c>
      <c r="I197" s="237"/>
      <c r="J197" s="238">
        <f>ROUND(I197*H197,2)</f>
        <v>0</v>
      </c>
      <c r="K197" s="234" t="s">
        <v>1</v>
      </c>
      <c r="L197" s="239"/>
      <c r="M197" s="240" t="s">
        <v>1</v>
      </c>
      <c r="N197" s="241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4500</v>
      </c>
      <c r="AT197" s="203" t="s">
        <v>394</v>
      </c>
      <c r="AU197" s="203" t="s">
        <v>84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4500</v>
      </c>
      <c r="BM197" s="203" t="s">
        <v>11154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5995</v>
      </c>
      <c r="G198" s="222"/>
      <c r="H198" s="225">
        <v>19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>
      <c r="A199" s="34"/>
      <c r="B199" s="35"/>
      <c r="C199" s="192" t="s">
        <v>431</v>
      </c>
      <c r="D199" s="192" t="s">
        <v>274</v>
      </c>
      <c r="E199" s="193" t="s">
        <v>11155</v>
      </c>
      <c r="F199" s="194" t="s">
        <v>11156</v>
      </c>
      <c r="G199" s="195" t="s">
        <v>952</v>
      </c>
      <c r="H199" s="196">
        <v>19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4500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4500</v>
      </c>
      <c r="BM199" s="203" t="s">
        <v>11157</v>
      </c>
    </row>
    <row r="200" spans="1:65" s="2" customFormat="1" ht="11.25">
      <c r="A200" s="34"/>
      <c r="B200" s="35"/>
      <c r="C200" s="36"/>
      <c r="D200" s="205" t="s">
        <v>281</v>
      </c>
      <c r="E200" s="36"/>
      <c r="F200" s="206" t="s">
        <v>11158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84</v>
      </c>
    </row>
    <row r="201" spans="1:65" s="14" customFormat="1" ht="11.25">
      <c r="B201" s="221"/>
      <c r="C201" s="222"/>
      <c r="D201" s="212" t="s">
        <v>283</v>
      </c>
      <c r="E201" s="223" t="s">
        <v>1</v>
      </c>
      <c r="F201" s="224" t="s">
        <v>5995</v>
      </c>
      <c r="G201" s="222"/>
      <c r="H201" s="225">
        <v>19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2" customFormat="1" ht="37.9" customHeight="1">
      <c r="A202" s="34"/>
      <c r="B202" s="35"/>
      <c r="C202" s="232" t="s">
        <v>448</v>
      </c>
      <c r="D202" s="232" t="s">
        <v>394</v>
      </c>
      <c r="E202" s="233" t="s">
        <v>11159</v>
      </c>
      <c r="F202" s="234" t="s">
        <v>11160</v>
      </c>
      <c r="G202" s="235" t="s">
        <v>5242</v>
      </c>
      <c r="H202" s="236">
        <v>456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4500</v>
      </c>
      <c r="AT202" s="203" t="s">
        <v>394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4500</v>
      </c>
      <c r="BM202" s="203" t="s">
        <v>11161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4174</v>
      </c>
      <c r="G203" s="222"/>
      <c r="H203" s="225">
        <v>456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62.65" customHeight="1">
      <c r="A204" s="34"/>
      <c r="B204" s="35"/>
      <c r="C204" s="232" t="s">
        <v>453</v>
      </c>
      <c r="D204" s="232" t="s">
        <v>394</v>
      </c>
      <c r="E204" s="233" t="s">
        <v>11162</v>
      </c>
      <c r="F204" s="234" t="s">
        <v>11163</v>
      </c>
      <c r="G204" s="235" t="s">
        <v>5242</v>
      </c>
      <c r="H204" s="236">
        <v>1</v>
      </c>
      <c r="I204" s="237"/>
      <c r="J204" s="238">
        <f>ROUND(I204*H204,2)</f>
        <v>0</v>
      </c>
      <c r="K204" s="234" t="s">
        <v>1</v>
      </c>
      <c r="L204" s="239"/>
      <c r="M204" s="240" t="s">
        <v>1</v>
      </c>
      <c r="N204" s="241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4500</v>
      </c>
      <c r="AT204" s="203" t="s">
        <v>394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4500</v>
      </c>
      <c r="BM204" s="203" t="s">
        <v>11164</v>
      </c>
    </row>
    <row r="205" spans="1:65" s="14" customFormat="1" ht="11.25">
      <c r="B205" s="221"/>
      <c r="C205" s="222"/>
      <c r="D205" s="212" t="s">
        <v>283</v>
      </c>
      <c r="E205" s="223" t="s">
        <v>1</v>
      </c>
      <c r="F205" s="224" t="s">
        <v>16</v>
      </c>
      <c r="G205" s="222"/>
      <c r="H205" s="225">
        <v>1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283</v>
      </c>
      <c r="AU205" s="231" t="s">
        <v>84</v>
      </c>
      <c r="AV205" s="14" t="s">
        <v>84</v>
      </c>
      <c r="AW205" s="14" t="s">
        <v>32</v>
      </c>
      <c r="AX205" s="14" t="s">
        <v>76</v>
      </c>
      <c r="AY205" s="231" t="s">
        <v>272</v>
      </c>
    </row>
    <row r="206" spans="1:65" s="2" customFormat="1" ht="16.5" customHeight="1">
      <c r="A206" s="34"/>
      <c r="B206" s="35"/>
      <c r="C206" s="192" t="s">
        <v>464</v>
      </c>
      <c r="D206" s="192" t="s">
        <v>274</v>
      </c>
      <c r="E206" s="193" t="s">
        <v>11165</v>
      </c>
      <c r="F206" s="194" t="s">
        <v>11166</v>
      </c>
      <c r="G206" s="195" t="s">
        <v>952</v>
      </c>
      <c r="H206" s="196">
        <v>1</v>
      </c>
      <c r="I206" s="197"/>
      <c r="J206" s="198">
        <f>ROUND(I206*H206,2)</f>
        <v>0</v>
      </c>
      <c r="K206" s="194" t="s">
        <v>278</v>
      </c>
      <c r="L206" s="39"/>
      <c r="M206" s="199" t="s">
        <v>1</v>
      </c>
      <c r="N206" s="200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4500</v>
      </c>
      <c r="AT206" s="203" t="s">
        <v>274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4500</v>
      </c>
      <c r="BM206" s="203" t="s">
        <v>11167</v>
      </c>
    </row>
    <row r="207" spans="1:65" s="2" customFormat="1" ht="11.25">
      <c r="A207" s="34"/>
      <c r="B207" s="35"/>
      <c r="C207" s="36"/>
      <c r="D207" s="205" t="s">
        <v>281</v>
      </c>
      <c r="E207" s="36"/>
      <c r="F207" s="206" t="s">
        <v>11168</v>
      </c>
      <c r="G207" s="36"/>
      <c r="H207" s="36"/>
      <c r="I207" s="207"/>
      <c r="J207" s="36"/>
      <c r="K207" s="36"/>
      <c r="L207" s="39"/>
      <c r="M207" s="208"/>
      <c r="N207" s="209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281</v>
      </c>
      <c r="AU207" s="17" t="s">
        <v>84</v>
      </c>
    </row>
    <row r="208" spans="1:65" s="14" customFormat="1" ht="11.25">
      <c r="B208" s="221"/>
      <c r="C208" s="222"/>
      <c r="D208" s="212" t="s">
        <v>283</v>
      </c>
      <c r="E208" s="223" t="s">
        <v>1</v>
      </c>
      <c r="F208" s="224" t="s">
        <v>16</v>
      </c>
      <c r="G208" s="222"/>
      <c r="H208" s="225">
        <v>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16.5" customHeight="1">
      <c r="A209" s="34"/>
      <c r="B209" s="35"/>
      <c r="C209" s="192" t="s">
        <v>471</v>
      </c>
      <c r="D209" s="192" t="s">
        <v>274</v>
      </c>
      <c r="E209" s="193" t="s">
        <v>11169</v>
      </c>
      <c r="F209" s="194" t="s">
        <v>11170</v>
      </c>
      <c r="G209" s="195" t="s">
        <v>952</v>
      </c>
      <c r="H209" s="196">
        <v>1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4500</v>
      </c>
      <c r="AT209" s="203" t="s">
        <v>274</v>
      </c>
      <c r="AU209" s="203" t="s">
        <v>84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4500</v>
      </c>
      <c r="BM209" s="203" t="s">
        <v>11171</v>
      </c>
    </row>
    <row r="210" spans="1:65" s="2" customFormat="1" ht="11.25">
      <c r="A210" s="34"/>
      <c r="B210" s="35"/>
      <c r="C210" s="36"/>
      <c r="D210" s="205" t="s">
        <v>281</v>
      </c>
      <c r="E210" s="36"/>
      <c r="F210" s="206" t="s">
        <v>11172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84</v>
      </c>
    </row>
    <row r="211" spans="1:65" s="14" customFormat="1" ht="11.25">
      <c r="B211" s="221"/>
      <c r="C211" s="222"/>
      <c r="D211" s="212" t="s">
        <v>283</v>
      </c>
      <c r="E211" s="223" t="s">
        <v>1</v>
      </c>
      <c r="F211" s="224" t="s">
        <v>16</v>
      </c>
      <c r="G211" s="222"/>
      <c r="H211" s="225">
        <v>1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84</v>
      </c>
      <c r="AV211" s="14" t="s">
        <v>84</v>
      </c>
      <c r="AW211" s="14" t="s">
        <v>32</v>
      </c>
      <c r="AX211" s="14" t="s">
        <v>76</v>
      </c>
      <c r="AY211" s="231" t="s">
        <v>272</v>
      </c>
    </row>
    <row r="212" spans="1:65" s="2" customFormat="1" ht="16.5" customHeight="1">
      <c r="A212" s="34"/>
      <c r="B212" s="35"/>
      <c r="C212" s="232" t="s">
        <v>476</v>
      </c>
      <c r="D212" s="232" t="s">
        <v>394</v>
      </c>
      <c r="E212" s="233" t="s">
        <v>11173</v>
      </c>
      <c r="F212" s="234" t="s">
        <v>11174</v>
      </c>
      <c r="G212" s="235" t="s">
        <v>5242</v>
      </c>
      <c r="H212" s="236">
        <v>24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4500</v>
      </c>
      <c r="AT212" s="203" t="s">
        <v>394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4500</v>
      </c>
      <c r="BM212" s="203" t="s">
        <v>11175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413</v>
      </c>
      <c r="G213" s="222"/>
      <c r="H213" s="225">
        <v>24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16.5" customHeight="1">
      <c r="A214" s="34"/>
      <c r="B214" s="35"/>
      <c r="C214" s="192" t="s">
        <v>483</v>
      </c>
      <c r="D214" s="192" t="s">
        <v>274</v>
      </c>
      <c r="E214" s="193" t="s">
        <v>11176</v>
      </c>
      <c r="F214" s="194" t="s">
        <v>11177</v>
      </c>
      <c r="G214" s="195" t="s">
        <v>952</v>
      </c>
      <c r="H214" s="196">
        <v>24</v>
      </c>
      <c r="I214" s="197"/>
      <c r="J214" s="198">
        <f>ROUND(I214*H214,2)</f>
        <v>0</v>
      </c>
      <c r="K214" s="194" t="s">
        <v>278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4500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4500</v>
      </c>
      <c r="BM214" s="203" t="s">
        <v>11178</v>
      </c>
    </row>
    <row r="215" spans="1:65" s="2" customFormat="1" ht="11.25">
      <c r="A215" s="34"/>
      <c r="B215" s="35"/>
      <c r="C215" s="36"/>
      <c r="D215" s="205" t="s">
        <v>281</v>
      </c>
      <c r="E215" s="36"/>
      <c r="F215" s="206" t="s">
        <v>11179</v>
      </c>
      <c r="G215" s="36"/>
      <c r="H215" s="36"/>
      <c r="I215" s="207"/>
      <c r="J215" s="36"/>
      <c r="K215" s="36"/>
      <c r="L215" s="39"/>
      <c r="M215" s="208"/>
      <c r="N215" s="209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281</v>
      </c>
      <c r="AU215" s="17" t="s">
        <v>84</v>
      </c>
    </row>
    <row r="216" spans="1:65" s="14" customFormat="1" ht="11.25">
      <c r="B216" s="221"/>
      <c r="C216" s="222"/>
      <c r="D216" s="212" t="s">
        <v>283</v>
      </c>
      <c r="E216" s="223" t="s">
        <v>1</v>
      </c>
      <c r="F216" s="224" t="s">
        <v>413</v>
      </c>
      <c r="G216" s="222"/>
      <c r="H216" s="225">
        <v>24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84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>
      <c r="A217" s="34"/>
      <c r="B217" s="35"/>
      <c r="C217" s="192" t="s">
        <v>491</v>
      </c>
      <c r="D217" s="192" t="s">
        <v>274</v>
      </c>
      <c r="E217" s="193" t="s">
        <v>11180</v>
      </c>
      <c r="F217" s="194" t="s">
        <v>11181</v>
      </c>
      <c r="G217" s="195" t="s">
        <v>952</v>
      </c>
      <c r="H217" s="196">
        <v>24</v>
      </c>
      <c r="I217" s="197"/>
      <c r="J217" s="198">
        <f>ROUND(I217*H217,2)</f>
        <v>0</v>
      </c>
      <c r="K217" s="194" t="s">
        <v>278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4500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4500</v>
      </c>
      <c r="BM217" s="203" t="s">
        <v>11182</v>
      </c>
    </row>
    <row r="218" spans="1:65" s="2" customFormat="1" ht="11.25">
      <c r="A218" s="34"/>
      <c r="B218" s="35"/>
      <c r="C218" s="36"/>
      <c r="D218" s="205" t="s">
        <v>281</v>
      </c>
      <c r="E218" s="36"/>
      <c r="F218" s="206" t="s">
        <v>11183</v>
      </c>
      <c r="G218" s="36"/>
      <c r="H218" s="36"/>
      <c r="I218" s="207"/>
      <c r="J218" s="36"/>
      <c r="K218" s="36"/>
      <c r="L218" s="39"/>
      <c r="M218" s="208"/>
      <c r="N218" s="209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281</v>
      </c>
      <c r="AU218" s="17" t="s">
        <v>84</v>
      </c>
    </row>
    <row r="219" spans="1:65" s="14" customFormat="1" ht="11.25">
      <c r="B219" s="221"/>
      <c r="C219" s="222"/>
      <c r="D219" s="212" t="s">
        <v>283</v>
      </c>
      <c r="E219" s="223" t="s">
        <v>1</v>
      </c>
      <c r="F219" s="224" t="s">
        <v>413</v>
      </c>
      <c r="G219" s="222"/>
      <c r="H219" s="225">
        <v>24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76</v>
      </c>
      <c r="AY219" s="231" t="s">
        <v>272</v>
      </c>
    </row>
    <row r="220" spans="1:65" s="2" customFormat="1" ht="16.5" customHeight="1">
      <c r="A220" s="34"/>
      <c r="B220" s="35"/>
      <c r="C220" s="232" t="s">
        <v>496</v>
      </c>
      <c r="D220" s="232" t="s">
        <v>394</v>
      </c>
      <c r="E220" s="233" t="s">
        <v>11184</v>
      </c>
      <c r="F220" s="234" t="s">
        <v>11185</v>
      </c>
      <c r="G220" s="235" t="s">
        <v>5242</v>
      </c>
      <c r="H220" s="236">
        <v>24</v>
      </c>
      <c r="I220" s="237"/>
      <c r="J220" s="238">
        <f>ROUND(I220*H220,2)</f>
        <v>0</v>
      </c>
      <c r="K220" s="234" t="s">
        <v>1</v>
      </c>
      <c r="L220" s="239"/>
      <c r="M220" s="240" t="s">
        <v>1</v>
      </c>
      <c r="N220" s="241" t="s">
        <v>41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4500</v>
      </c>
      <c r="AT220" s="203" t="s">
        <v>394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4500</v>
      </c>
      <c r="BM220" s="203" t="s">
        <v>11186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413</v>
      </c>
      <c r="G221" s="222"/>
      <c r="H221" s="225">
        <v>24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16.5" customHeight="1">
      <c r="A222" s="34"/>
      <c r="B222" s="35"/>
      <c r="C222" s="232" t="s">
        <v>504</v>
      </c>
      <c r="D222" s="232" t="s">
        <v>394</v>
      </c>
      <c r="E222" s="233" t="s">
        <v>11187</v>
      </c>
      <c r="F222" s="234" t="s">
        <v>11188</v>
      </c>
      <c r="G222" s="235" t="s">
        <v>5242</v>
      </c>
      <c r="H222" s="236">
        <v>20</v>
      </c>
      <c r="I222" s="237"/>
      <c r="J222" s="238">
        <f>ROUND(I222*H222,2)</f>
        <v>0</v>
      </c>
      <c r="K222" s="234" t="s">
        <v>1</v>
      </c>
      <c r="L222" s="239"/>
      <c r="M222" s="240" t="s">
        <v>1</v>
      </c>
      <c r="N222" s="241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4500</v>
      </c>
      <c r="AT222" s="203" t="s">
        <v>394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4500</v>
      </c>
      <c r="BM222" s="203" t="s">
        <v>11189</v>
      </c>
    </row>
    <row r="223" spans="1:65" s="14" customFormat="1" ht="11.25">
      <c r="B223" s="221"/>
      <c r="C223" s="222"/>
      <c r="D223" s="212" t="s">
        <v>283</v>
      </c>
      <c r="E223" s="223" t="s">
        <v>1</v>
      </c>
      <c r="F223" s="224" t="s">
        <v>377</v>
      </c>
      <c r="G223" s="222"/>
      <c r="H223" s="225">
        <v>20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2" customFormat="1" ht="16.5" customHeight="1">
      <c r="A224" s="34"/>
      <c r="B224" s="35"/>
      <c r="C224" s="192" t="s">
        <v>511</v>
      </c>
      <c r="D224" s="192" t="s">
        <v>274</v>
      </c>
      <c r="E224" s="193" t="s">
        <v>11190</v>
      </c>
      <c r="F224" s="194" t="s">
        <v>11191</v>
      </c>
      <c r="G224" s="195" t="s">
        <v>952</v>
      </c>
      <c r="H224" s="196">
        <v>20</v>
      </c>
      <c r="I224" s="197"/>
      <c r="J224" s="198">
        <f>ROUND(I224*H224,2)</f>
        <v>0</v>
      </c>
      <c r="K224" s="194" t="s">
        <v>278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4500</v>
      </c>
      <c r="AT224" s="203" t="s">
        <v>274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4500</v>
      </c>
      <c r="BM224" s="203" t="s">
        <v>11192</v>
      </c>
    </row>
    <row r="225" spans="1:65" s="2" customFormat="1" ht="11.25">
      <c r="A225" s="34"/>
      <c r="B225" s="35"/>
      <c r="C225" s="36"/>
      <c r="D225" s="205" t="s">
        <v>281</v>
      </c>
      <c r="E225" s="36"/>
      <c r="F225" s="206" t="s">
        <v>11193</v>
      </c>
      <c r="G225" s="36"/>
      <c r="H225" s="36"/>
      <c r="I225" s="207"/>
      <c r="J225" s="36"/>
      <c r="K225" s="36"/>
      <c r="L225" s="39"/>
      <c r="M225" s="208"/>
      <c r="N225" s="209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281</v>
      </c>
      <c r="AU225" s="17" t="s">
        <v>84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377</v>
      </c>
      <c r="G226" s="222"/>
      <c r="H226" s="225">
        <v>20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24.2" customHeight="1">
      <c r="A227" s="34"/>
      <c r="B227" s="35"/>
      <c r="C227" s="232" t="s">
        <v>516</v>
      </c>
      <c r="D227" s="232" t="s">
        <v>394</v>
      </c>
      <c r="E227" s="233" t="s">
        <v>11194</v>
      </c>
      <c r="F227" s="234" t="s">
        <v>11195</v>
      </c>
      <c r="G227" s="235" t="s">
        <v>5242</v>
      </c>
      <c r="H227" s="236">
        <v>8</v>
      </c>
      <c r="I227" s="237"/>
      <c r="J227" s="238">
        <f>ROUND(I227*H227,2)</f>
        <v>0</v>
      </c>
      <c r="K227" s="234" t="s">
        <v>1</v>
      </c>
      <c r="L227" s="239"/>
      <c r="M227" s="240" t="s">
        <v>1</v>
      </c>
      <c r="N227" s="241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4500</v>
      </c>
      <c r="AT227" s="203" t="s">
        <v>394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4500</v>
      </c>
      <c r="BM227" s="203" t="s">
        <v>11196</v>
      </c>
    </row>
    <row r="228" spans="1:65" s="14" customFormat="1" ht="11.25">
      <c r="B228" s="221"/>
      <c r="C228" s="222"/>
      <c r="D228" s="212" t="s">
        <v>283</v>
      </c>
      <c r="E228" s="223" t="s">
        <v>1</v>
      </c>
      <c r="F228" s="224" t="s">
        <v>313</v>
      </c>
      <c r="G228" s="222"/>
      <c r="H228" s="225">
        <v>8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283</v>
      </c>
      <c r="AU228" s="231" t="s">
        <v>84</v>
      </c>
      <c r="AV228" s="14" t="s">
        <v>84</v>
      </c>
      <c r="AW228" s="14" t="s">
        <v>32</v>
      </c>
      <c r="AX228" s="14" t="s">
        <v>76</v>
      </c>
      <c r="AY228" s="231" t="s">
        <v>272</v>
      </c>
    </row>
    <row r="229" spans="1:65" s="2" customFormat="1" ht="24.2" customHeight="1">
      <c r="A229" s="34"/>
      <c r="B229" s="35"/>
      <c r="C229" s="232" t="s">
        <v>523</v>
      </c>
      <c r="D229" s="232" t="s">
        <v>394</v>
      </c>
      <c r="E229" s="233" t="s">
        <v>11197</v>
      </c>
      <c r="F229" s="234" t="s">
        <v>11198</v>
      </c>
      <c r="G229" s="235" t="s">
        <v>5242</v>
      </c>
      <c r="H229" s="236">
        <v>12</v>
      </c>
      <c r="I229" s="237"/>
      <c r="J229" s="238">
        <f>ROUND(I229*H229,2)</f>
        <v>0</v>
      </c>
      <c r="K229" s="234" t="s">
        <v>1</v>
      </c>
      <c r="L229" s="239"/>
      <c r="M229" s="240" t="s">
        <v>1</v>
      </c>
      <c r="N229" s="241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4500</v>
      </c>
      <c r="AT229" s="203" t="s">
        <v>394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4500</v>
      </c>
      <c r="BM229" s="203" t="s">
        <v>11199</v>
      </c>
    </row>
    <row r="230" spans="1:65" s="14" customFormat="1" ht="11.25">
      <c r="B230" s="221"/>
      <c r="C230" s="222"/>
      <c r="D230" s="212" t="s">
        <v>283</v>
      </c>
      <c r="E230" s="223" t="s">
        <v>1</v>
      </c>
      <c r="F230" s="224" t="s">
        <v>344</v>
      </c>
      <c r="G230" s="222"/>
      <c r="H230" s="225">
        <v>12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16.5" customHeight="1">
      <c r="A231" s="34"/>
      <c r="B231" s="35"/>
      <c r="C231" s="232" t="s">
        <v>531</v>
      </c>
      <c r="D231" s="232" t="s">
        <v>394</v>
      </c>
      <c r="E231" s="233" t="s">
        <v>11200</v>
      </c>
      <c r="F231" s="234" t="s">
        <v>11201</v>
      </c>
      <c r="G231" s="235" t="s">
        <v>5242</v>
      </c>
      <c r="H231" s="236">
        <v>30</v>
      </c>
      <c r="I231" s="237"/>
      <c r="J231" s="238">
        <f>ROUND(I231*H231,2)</f>
        <v>0</v>
      </c>
      <c r="K231" s="234" t="s">
        <v>1</v>
      </c>
      <c r="L231" s="239"/>
      <c r="M231" s="240" t="s">
        <v>1</v>
      </c>
      <c r="N231" s="241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4500</v>
      </c>
      <c r="AT231" s="203" t="s">
        <v>394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4500</v>
      </c>
      <c r="BM231" s="203" t="s">
        <v>11202</v>
      </c>
    </row>
    <row r="232" spans="1:65" s="14" customFormat="1" ht="11.25">
      <c r="B232" s="221"/>
      <c r="C232" s="222"/>
      <c r="D232" s="212" t="s">
        <v>283</v>
      </c>
      <c r="E232" s="223" t="s">
        <v>1</v>
      </c>
      <c r="F232" s="224" t="s">
        <v>471</v>
      </c>
      <c r="G232" s="222"/>
      <c r="H232" s="225">
        <v>30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283</v>
      </c>
      <c r="AU232" s="231" t="s">
        <v>84</v>
      </c>
      <c r="AV232" s="14" t="s">
        <v>84</v>
      </c>
      <c r="AW232" s="14" t="s">
        <v>32</v>
      </c>
      <c r="AX232" s="14" t="s">
        <v>76</v>
      </c>
      <c r="AY232" s="231" t="s">
        <v>272</v>
      </c>
    </row>
    <row r="233" spans="1:65" s="2" customFormat="1" ht="16.5" customHeight="1">
      <c r="A233" s="34"/>
      <c r="B233" s="35"/>
      <c r="C233" s="232" t="s">
        <v>536</v>
      </c>
      <c r="D233" s="232" t="s">
        <v>394</v>
      </c>
      <c r="E233" s="233" t="s">
        <v>11203</v>
      </c>
      <c r="F233" s="234" t="s">
        <v>11204</v>
      </c>
      <c r="G233" s="235" t="s">
        <v>5242</v>
      </c>
      <c r="H233" s="236">
        <v>20</v>
      </c>
      <c r="I233" s="237"/>
      <c r="J233" s="238">
        <f>ROUND(I233*H233,2)</f>
        <v>0</v>
      </c>
      <c r="K233" s="234" t="s">
        <v>1</v>
      </c>
      <c r="L233" s="239"/>
      <c r="M233" s="240" t="s">
        <v>1</v>
      </c>
      <c r="N233" s="241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4500</v>
      </c>
      <c r="AT233" s="203" t="s">
        <v>394</v>
      </c>
      <c r="AU233" s="203" t="s">
        <v>84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4500</v>
      </c>
      <c r="BM233" s="203" t="s">
        <v>11205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377</v>
      </c>
      <c r="G234" s="222"/>
      <c r="H234" s="225">
        <v>20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16.5" customHeight="1">
      <c r="A235" s="34"/>
      <c r="B235" s="35"/>
      <c r="C235" s="232" t="s">
        <v>544</v>
      </c>
      <c r="D235" s="232" t="s">
        <v>394</v>
      </c>
      <c r="E235" s="233" t="s">
        <v>11206</v>
      </c>
      <c r="F235" s="234" t="s">
        <v>11207</v>
      </c>
      <c r="G235" s="235" t="s">
        <v>5242</v>
      </c>
      <c r="H235" s="236">
        <v>10</v>
      </c>
      <c r="I235" s="237"/>
      <c r="J235" s="238">
        <f>ROUND(I235*H235,2)</f>
        <v>0</v>
      </c>
      <c r="K235" s="234" t="s">
        <v>1</v>
      </c>
      <c r="L235" s="239"/>
      <c r="M235" s="240" t="s">
        <v>1</v>
      </c>
      <c r="N235" s="241" t="s">
        <v>41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4500</v>
      </c>
      <c r="AT235" s="203" t="s">
        <v>394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4500</v>
      </c>
      <c r="BM235" s="203" t="s">
        <v>11208</v>
      </c>
    </row>
    <row r="236" spans="1:65" s="14" customFormat="1" ht="11.25">
      <c r="B236" s="221"/>
      <c r="C236" s="222"/>
      <c r="D236" s="212" t="s">
        <v>283</v>
      </c>
      <c r="E236" s="223" t="s">
        <v>1</v>
      </c>
      <c r="F236" s="224" t="s">
        <v>320</v>
      </c>
      <c r="G236" s="222"/>
      <c r="H236" s="225">
        <v>10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283</v>
      </c>
      <c r="AU236" s="231" t="s">
        <v>84</v>
      </c>
      <c r="AV236" s="14" t="s">
        <v>84</v>
      </c>
      <c r="AW236" s="14" t="s">
        <v>32</v>
      </c>
      <c r="AX236" s="14" t="s">
        <v>76</v>
      </c>
      <c r="AY236" s="231" t="s">
        <v>272</v>
      </c>
    </row>
    <row r="237" spans="1:65" s="12" customFormat="1" ht="22.9" customHeight="1">
      <c r="B237" s="176"/>
      <c r="C237" s="177"/>
      <c r="D237" s="178" t="s">
        <v>75</v>
      </c>
      <c r="E237" s="190" t="s">
        <v>11209</v>
      </c>
      <c r="F237" s="190" t="s">
        <v>11210</v>
      </c>
      <c r="G237" s="177"/>
      <c r="H237" s="177"/>
      <c r="I237" s="180"/>
      <c r="J237" s="191">
        <f>BK237</f>
        <v>0</v>
      </c>
      <c r="K237" s="177"/>
      <c r="L237" s="182"/>
      <c r="M237" s="183"/>
      <c r="N237" s="184"/>
      <c r="O237" s="184"/>
      <c r="P237" s="185">
        <f>SUM(P238:P291)</f>
        <v>0</v>
      </c>
      <c r="Q237" s="184"/>
      <c r="R237" s="185">
        <f>SUM(R238:R291)</f>
        <v>0</v>
      </c>
      <c r="S237" s="184"/>
      <c r="T237" s="186">
        <f>SUM(T238:T291)</f>
        <v>0</v>
      </c>
      <c r="AR237" s="187" t="s">
        <v>16</v>
      </c>
      <c r="AT237" s="188" t="s">
        <v>75</v>
      </c>
      <c r="AU237" s="188" t="s">
        <v>16</v>
      </c>
      <c r="AY237" s="187" t="s">
        <v>272</v>
      </c>
      <c r="BK237" s="189">
        <f>SUM(BK238:BK291)</f>
        <v>0</v>
      </c>
    </row>
    <row r="238" spans="1:65" s="2" customFormat="1" ht="24.2" customHeight="1">
      <c r="A238" s="34"/>
      <c r="B238" s="35"/>
      <c r="C238" s="232" t="s">
        <v>551</v>
      </c>
      <c r="D238" s="232" t="s">
        <v>394</v>
      </c>
      <c r="E238" s="233" t="s">
        <v>10019</v>
      </c>
      <c r="F238" s="234" t="s">
        <v>11211</v>
      </c>
      <c r="G238" s="235" t="s">
        <v>5242</v>
      </c>
      <c r="H238" s="236">
        <v>375</v>
      </c>
      <c r="I238" s="237"/>
      <c r="J238" s="238">
        <f>ROUND(I238*H238,2)</f>
        <v>0</v>
      </c>
      <c r="K238" s="234" t="s">
        <v>1</v>
      </c>
      <c r="L238" s="239"/>
      <c r="M238" s="240" t="s">
        <v>1</v>
      </c>
      <c r="N238" s="241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4500</v>
      </c>
      <c r="AT238" s="203" t="s">
        <v>394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4500</v>
      </c>
      <c r="BM238" s="203" t="s">
        <v>11212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3611</v>
      </c>
      <c r="G239" s="222"/>
      <c r="H239" s="225">
        <v>375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2" customFormat="1" ht="16.5" customHeight="1">
      <c r="A240" s="34"/>
      <c r="B240" s="35"/>
      <c r="C240" s="192" t="s">
        <v>559</v>
      </c>
      <c r="D240" s="192" t="s">
        <v>274</v>
      </c>
      <c r="E240" s="193" t="s">
        <v>11213</v>
      </c>
      <c r="F240" s="194" t="s">
        <v>11214</v>
      </c>
      <c r="G240" s="195" t="s">
        <v>5242</v>
      </c>
      <c r="H240" s="196">
        <v>375</v>
      </c>
      <c r="I240" s="197"/>
      <c r="J240" s="198">
        <f>ROUND(I240*H240,2)</f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4500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4500</v>
      </c>
      <c r="BM240" s="203" t="s">
        <v>11215</v>
      </c>
    </row>
    <row r="241" spans="1:65" s="14" customFormat="1" ht="11.25">
      <c r="B241" s="221"/>
      <c r="C241" s="222"/>
      <c r="D241" s="212" t="s">
        <v>283</v>
      </c>
      <c r="E241" s="223" t="s">
        <v>1</v>
      </c>
      <c r="F241" s="224" t="s">
        <v>3611</v>
      </c>
      <c r="G241" s="222"/>
      <c r="H241" s="225">
        <v>375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16.5" customHeight="1">
      <c r="A242" s="34"/>
      <c r="B242" s="35"/>
      <c r="C242" s="232" t="s">
        <v>574</v>
      </c>
      <c r="D242" s="232" t="s">
        <v>394</v>
      </c>
      <c r="E242" s="233" t="s">
        <v>11216</v>
      </c>
      <c r="F242" s="234" t="s">
        <v>11217</v>
      </c>
      <c r="G242" s="235" t="s">
        <v>5242</v>
      </c>
      <c r="H242" s="236">
        <v>227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4500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4500</v>
      </c>
      <c r="BM242" s="203" t="s">
        <v>11218</v>
      </c>
    </row>
    <row r="243" spans="1:65" s="14" customFormat="1" ht="11.25">
      <c r="B243" s="221"/>
      <c r="C243" s="222"/>
      <c r="D243" s="212" t="s">
        <v>283</v>
      </c>
      <c r="E243" s="223" t="s">
        <v>1</v>
      </c>
      <c r="F243" s="224" t="s">
        <v>2520</v>
      </c>
      <c r="G243" s="222"/>
      <c r="H243" s="225">
        <v>227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2" customFormat="1" ht="24.2" customHeight="1">
      <c r="A244" s="34"/>
      <c r="B244" s="35"/>
      <c r="C244" s="232" t="s">
        <v>584</v>
      </c>
      <c r="D244" s="232" t="s">
        <v>394</v>
      </c>
      <c r="E244" s="233" t="s">
        <v>11219</v>
      </c>
      <c r="F244" s="234" t="s">
        <v>11220</v>
      </c>
      <c r="G244" s="235" t="s">
        <v>5242</v>
      </c>
      <c r="H244" s="236">
        <v>40</v>
      </c>
      <c r="I244" s="237"/>
      <c r="J244" s="238">
        <f>ROUND(I244*H244,2)</f>
        <v>0</v>
      </c>
      <c r="K244" s="234" t="s">
        <v>1</v>
      </c>
      <c r="L244" s="239"/>
      <c r="M244" s="240" t="s">
        <v>1</v>
      </c>
      <c r="N244" s="241" t="s">
        <v>41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4500</v>
      </c>
      <c r="AT244" s="203" t="s">
        <v>394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4500</v>
      </c>
      <c r="BM244" s="203" t="s">
        <v>11221</v>
      </c>
    </row>
    <row r="245" spans="1:65" s="14" customFormat="1" ht="11.25">
      <c r="B245" s="221"/>
      <c r="C245" s="222"/>
      <c r="D245" s="212" t="s">
        <v>283</v>
      </c>
      <c r="E245" s="223" t="s">
        <v>1</v>
      </c>
      <c r="F245" s="224" t="s">
        <v>536</v>
      </c>
      <c r="G245" s="222"/>
      <c r="H245" s="225">
        <v>40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283</v>
      </c>
      <c r="AU245" s="231" t="s">
        <v>84</v>
      </c>
      <c r="AV245" s="14" t="s">
        <v>84</v>
      </c>
      <c r="AW245" s="14" t="s">
        <v>32</v>
      </c>
      <c r="AX245" s="14" t="s">
        <v>76</v>
      </c>
      <c r="AY245" s="231" t="s">
        <v>272</v>
      </c>
    </row>
    <row r="246" spans="1:65" s="2" customFormat="1" ht="24.2" customHeight="1">
      <c r="A246" s="34"/>
      <c r="B246" s="35"/>
      <c r="C246" s="192" t="s">
        <v>594</v>
      </c>
      <c r="D246" s="192" t="s">
        <v>274</v>
      </c>
      <c r="E246" s="193" t="s">
        <v>11222</v>
      </c>
      <c r="F246" s="194" t="s">
        <v>11223</v>
      </c>
      <c r="G246" s="195" t="s">
        <v>952</v>
      </c>
      <c r="H246" s="196">
        <v>267</v>
      </c>
      <c r="I246" s="197"/>
      <c r="J246" s="198">
        <f>ROUND(I246*H246,2)</f>
        <v>0</v>
      </c>
      <c r="K246" s="194" t="s">
        <v>278</v>
      </c>
      <c r="L246" s="39"/>
      <c r="M246" s="199" t="s">
        <v>1</v>
      </c>
      <c r="N246" s="200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4500</v>
      </c>
      <c r="AT246" s="203" t="s">
        <v>274</v>
      </c>
      <c r="AU246" s="203" t="s">
        <v>84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4500</v>
      </c>
      <c r="BM246" s="203" t="s">
        <v>11224</v>
      </c>
    </row>
    <row r="247" spans="1:65" s="2" customFormat="1" ht="11.25">
      <c r="A247" s="34"/>
      <c r="B247" s="35"/>
      <c r="C247" s="36"/>
      <c r="D247" s="205" t="s">
        <v>281</v>
      </c>
      <c r="E247" s="36"/>
      <c r="F247" s="206" t="s">
        <v>11225</v>
      </c>
      <c r="G247" s="36"/>
      <c r="H247" s="36"/>
      <c r="I247" s="207"/>
      <c r="J247" s="36"/>
      <c r="K247" s="36"/>
      <c r="L247" s="39"/>
      <c r="M247" s="208"/>
      <c r="N247" s="209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281</v>
      </c>
      <c r="AU247" s="17" t="s">
        <v>84</v>
      </c>
    </row>
    <row r="248" spans="1:65" s="14" customFormat="1" ht="11.25">
      <c r="B248" s="221"/>
      <c r="C248" s="222"/>
      <c r="D248" s="212" t="s">
        <v>283</v>
      </c>
      <c r="E248" s="223" t="s">
        <v>1</v>
      </c>
      <c r="F248" s="224" t="s">
        <v>2814</v>
      </c>
      <c r="G248" s="222"/>
      <c r="H248" s="225">
        <v>267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283</v>
      </c>
      <c r="AU248" s="231" t="s">
        <v>84</v>
      </c>
      <c r="AV248" s="14" t="s">
        <v>84</v>
      </c>
      <c r="AW248" s="14" t="s">
        <v>32</v>
      </c>
      <c r="AX248" s="14" t="s">
        <v>76</v>
      </c>
      <c r="AY248" s="231" t="s">
        <v>272</v>
      </c>
    </row>
    <row r="249" spans="1:65" s="2" customFormat="1" ht="21.75" customHeight="1">
      <c r="A249" s="34"/>
      <c r="B249" s="35"/>
      <c r="C249" s="232" t="s">
        <v>606</v>
      </c>
      <c r="D249" s="232" t="s">
        <v>394</v>
      </c>
      <c r="E249" s="233" t="s">
        <v>11226</v>
      </c>
      <c r="F249" s="234" t="s">
        <v>11227</v>
      </c>
      <c r="G249" s="235" t="s">
        <v>5242</v>
      </c>
      <c r="H249" s="236">
        <v>1200</v>
      </c>
      <c r="I249" s="237"/>
      <c r="J249" s="238">
        <f>ROUND(I249*H249,2)</f>
        <v>0</v>
      </c>
      <c r="K249" s="234" t="s">
        <v>1</v>
      </c>
      <c r="L249" s="239"/>
      <c r="M249" s="240" t="s">
        <v>1</v>
      </c>
      <c r="N249" s="241" t="s">
        <v>41</v>
      </c>
      <c r="O249" s="71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4500</v>
      </c>
      <c r="AT249" s="203" t="s">
        <v>394</v>
      </c>
      <c r="AU249" s="203" t="s">
        <v>84</v>
      </c>
      <c r="AY249" s="17" t="s">
        <v>272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7" t="s">
        <v>16</v>
      </c>
      <c r="BK249" s="204">
        <f>ROUND(I249*H249,2)</f>
        <v>0</v>
      </c>
      <c r="BL249" s="17" t="s">
        <v>4500</v>
      </c>
      <c r="BM249" s="203" t="s">
        <v>11228</v>
      </c>
    </row>
    <row r="250" spans="1:65" s="14" customFormat="1" ht="11.25">
      <c r="B250" s="221"/>
      <c r="C250" s="222"/>
      <c r="D250" s="212" t="s">
        <v>283</v>
      </c>
      <c r="E250" s="223" t="s">
        <v>1</v>
      </c>
      <c r="F250" s="224" t="s">
        <v>11229</v>
      </c>
      <c r="G250" s="222"/>
      <c r="H250" s="225">
        <v>1200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283</v>
      </c>
      <c r="AU250" s="231" t="s">
        <v>84</v>
      </c>
      <c r="AV250" s="14" t="s">
        <v>84</v>
      </c>
      <c r="AW250" s="14" t="s">
        <v>32</v>
      </c>
      <c r="AX250" s="14" t="s">
        <v>76</v>
      </c>
      <c r="AY250" s="231" t="s">
        <v>272</v>
      </c>
    </row>
    <row r="251" spans="1:65" s="2" customFormat="1" ht="24.2" customHeight="1">
      <c r="A251" s="34"/>
      <c r="B251" s="35"/>
      <c r="C251" s="192" t="s">
        <v>617</v>
      </c>
      <c r="D251" s="192" t="s">
        <v>274</v>
      </c>
      <c r="E251" s="193" t="s">
        <v>11230</v>
      </c>
      <c r="F251" s="194" t="s">
        <v>11231</v>
      </c>
      <c r="G251" s="195" t="s">
        <v>185</v>
      </c>
      <c r="H251" s="196">
        <v>1200</v>
      </c>
      <c r="I251" s="197"/>
      <c r="J251" s="198">
        <f>ROUND(I251*H251,2)</f>
        <v>0</v>
      </c>
      <c r="K251" s="194" t="s">
        <v>278</v>
      </c>
      <c r="L251" s="39"/>
      <c r="M251" s="199" t="s">
        <v>1</v>
      </c>
      <c r="N251" s="200" t="s">
        <v>41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4500</v>
      </c>
      <c r="AT251" s="203" t="s">
        <v>274</v>
      </c>
      <c r="AU251" s="203" t="s">
        <v>84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4500</v>
      </c>
      <c r="BM251" s="203" t="s">
        <v>11232</v>
      </c>
    </row>
    <row r="252" spans="1:65" s="2" customFormat="1" ht="11.25">
      <c r="A252" s="34"/>
      <c r="B252" s="35"/>
      <c r="C252" s="36"/>
      <c r="D252" s="205" t="s">
        <v>281</v>
      </c>
      <c r="E252" s="36"/>
      <c r="F252" s="206" t="s">
        <v>11233</v>
      </c>
      <c r="G252" s="36"/>
      <c r="H252" s="36"/>
      <c r="I252" s="207"/>
      <c r="J252" s="36"/>
      <c r="K252" s="36"/>
      <c r="L252" s="39"/>
      <c r="M252" s="208"/>
      <c r="N252" s="209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281</v>
      </c>
      <c r="AU252" s="17" t="s">
        <v>84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11229</v>
      </c>
      <c r="G253" s="222"/>
      <c r="H253" s="225">
        <v>1200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2" customFormat="1" ht="24.2" customHeight="1">
      <c r="A254" s="34"/>
      <c r="B254" s="35"/>
      <c r="C254" s="232" t="s">
        <v>632</v>
      </c>
      <c r="D254" s="232" t="s">
        <v>394</v>
      </c>
      <c r="E254" s="233" t="s">
        <v>11234</v>
      </c>
      <c r="F254" s="234" t="s">
        <v>11235</v>
      </c>
      <c r="G254" s="235" t="s">
        <v>5242</v>
      </c>
      <c r="H254" s="236">
        <v>46</v>
      </c>
      <c r="I254" s="237"/>
      <c r="J254" s="238">
        <f>ROUND(I254*H254,2)</f>
        <v>0</v>
      </c>
      <c r="K254" s="234" t="s">
        <v>1</v>
      </c>
      <c r="L254" s="239"/>
      <c r="M254" s="240" t="s">
        <v>1</v>
      </c>
      <c r="N254" s="241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4500</v>
      </c>
      <c r="AT254" s="203" t="s">
        <v>394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4500</v>
      </c>
      <c r="BM254" s="203" t="s">
        <v>11236</v>
      </c>
    </row>
    <row r="255" spans="1:65" s="14" customFormat="1" ht="11.25">
      <c r="B255" s="221"/>
      <c r="C255" s="222"/>
      <c r="D255" s="212" t="s">
        <v>283</v>
      </c>
      <c r="E255" s="223" t="s">
        <v>1</v>
      </c>
      <c r="F255" s="224" t="s">
        <v>11237</v>
      </c>
      <c r="G255" s="222"/>
      <c r="H255" s="225">
        <v>46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2" customFormat="1" ht="24.2" customHeight="1">
      <c r="A256" s="34"/>
      <c r="B256" s="35"/>
      <c r="C256" s="192" t="s">
        <v>644</v>
      </c>
      <c r="D256" s="192" t="s">
        <v>274</v>
      </c>
      <c r="E256" s="193" t="s">
        <v>11238</v>
      </c>
      <c r="F256" s="194" t="s">
        <v>11239</v>
      </c>
      <c r="G256" s="195" t="s">
        <v>185</v>
      </c>
      <c r="H256" s="196">
        <v>21360</v>
      </c>
      <c r="I256" s="197"/>
      <c r="J256" s="198">
        <f>ROUND(I256*H256,2)</f>
        <v>0</v>
      </c>
      <c r="K256" s="194" t="s">
        <v>278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4500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4500</v>
      </c>
      <c r="BM256" s="203" t="s">
        <v>11240</v>
      </c>
    </row>
    <row r="257" spans="1:65" s="2" customFormat="1" ht="11.25">
      <c r="A257" s="34"/>
      <c r="B257" s="35"/>
      <c r="C257" s="36"/>
      <c r="D257" s="205" t="s">
        <v>281</v>
      </c>
      <c r="E257" s="36"/>
      <c r="F257" s="206" t="s">
        <v>11241</v>
      </c>
      <c r="G257" s="36"/>
      <c r="H257" s="36"/>
      <c r="I257" s="207"/>
      <c r="J257" s="36"/>
      <c r="K257" s="36"/>
      <c r="L257" s="39"/>
      <c r="M257" s="208"/>
      <c r="N257" s="209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281</v>
      </c>
      <c r="AU257" s="17" t="s">
        <v>84</v>
      </c>
    </row>
    <row r="258" spans="1:65" s="14" customFormat="1" ht="11.25">
      <c r="B258" s="221"/>
      <c r="C258" s="222"/>
      <c r="D258" s="212" t="s">
        <v>283</v>
      </c>
      <c r="E258" s="223" t="s">
        <v>1</v>
      </c>
      <c r="F258" s="224" t="s">
        <v>11242</v>
      </c>
      <c r="G258" s="222"/>
      <c r="H258" s="225">
        <v>21360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2" customFormat="1" ht="24.2" customHeight="1">
      <c r="A259" s="34"/>
      <c r="B259" s="35"/>
      <c r="C259" s="192" t="s">
        <v>653</v>
      </c>
      <c r="D259" s="192" t="s">
        <v>274</v>
      </c>
      <c r="E259" s="193" t="s">
        <v>11243</v>
      </c>
      <c r="F259" s="194" t="s">
        <v>11244</v>
      </c>
      <c r="G259" s="195" t="s">
        <v>185</v>
      </c>
      <c r="H259" s="196">
        <v>1200</v>
      </c>
      <c r="I259" s="197"/>
      <c r="J259" s="198">
        <f>ROUND(I259*H259,2)</f>
        <v>0</v>
      </c>
      <c r="K259" s="194" t="s">
        <v>278</v>
      </c>
      <c r="L259" s="39"/>
      <c r="M259" s="199" t="s">
        <v>1</v>
      </c>
      <c r="N259" s="200" t="s">
        <v>41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4500</v>
      </c>
      <c r="AT259" s="203" t="s">
        <v>274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4500</v>
      </c>
      <c r="BM259" s="203" t="s">
        <v>11245</v>
      </c>
    </row>
    <row r="260" spans="1:65" s="2" customFormat="1" ht="11.25">
      <c r="A260" s="34"/>
      <c r="B260" s="35"/>
      <c r="C260" s="36"/>
      <c r="D260" s="205" t="s">
        <v>281</v>
      </c>
      <c r="E260" s="36"/>
      <c r="F260" s="206" t="s">
        <v>11246</v>
      </c>
      <c r="G260" s="36"/>
      <c r="H260" s="36"/>
      <c r="I260" s="207"/>
      <c r="J260" s="36"/>
      <c r="K260" s="36"/>
      <c r="L260" s="39"/>
      <c r="M260" s="208"/>
      <c r="N260" s="209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281</v>
      </c>
      <c r="AU260" s="17" t="s">
        <v>84</v>
      </c>
    </row>
    <row r="261" spans="1:65" s="14" customFormat="1" ht="11.25">
      <c r="B261" s="221"/>
      <c r="C261" s="222"/>
      <c r="D261" s="212" t="s">
        <v>283</v>
      </c>
      <c r="E261" s="223" t="s">
        <v>1</v>
      </c>
      <c r="F261" s="224" t="s">
        <v>11229</v>
      </c>
      <c r="G261" s="222"/>
      <c r="H261" s="225">
        <v>1200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283</v>
      </c>
      <c r="AU261" s="231" t="s">
        <v>84</v>
      </c>
      <c r="AV261" s="14" t="s">
        <v>84</v>
      </c>
      <c r="AW261" s="14" t="s">
        <v>32</v>
      </c>
      <c r="AX261" s="14" t="s">
        <v>76</v>
      </c>
      <c r="AY261" s="231" t="s">
        <v>272</v>
      </c>
    </row>
    <row r="262" spans="1:65" s="2" customFormat="1" ht="37.9" customHeight="1">
      <c r="A262" s="34"/>
      <c r="B262" s="35"/>
      <c r="C262" s="232" t="s">
        <v>662</v>
      </c>
      <c r="D262" s="232" t="s">
        <v>394</v>
      </c>
      <c r="E262" s="233" t="s">
        <v>11247</v>
      </c>
      <c r="F262" s="234" t="s">
        <v>11248</v>
      </c>
      <c r="G262" s="235" t="s">
        <v>5242</v>
      </c>
      <c r="H262" s="236">
        <v>172</v>
      </c>
      <c r="I262" s="237"/>
      <c r="J262" s="238">
        <f>ROUND(I262*H262,2)</f>
        <v>0</v>
      </c>
      <c r="K262" s="234" t="s">
        <v>1</v>
      </c>
      <c r="L262" s="239"/>
      <c r="M262" s="240" t="s">
        <v>1</v>
      </c>
      <c r="N262" s="241" t="s">
        <v>41</v>
      </c>
      <c r="O262" s="7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4500</v>
      </c>
      <c r="AT262" s="203" t="s">
        <v>394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4500</v>
      </c>
      <c r="BM262" s="203" t="s">
        <v>11249</v>
      </c>
    </row>
    <row r="263" spans="1:65" s="14" customFormat="1" ht="11.25">
      <c r="B263" s="221"/>
      <c r="C263" s="222"/>
      <c r="D263" s="212" t="s">
        <v>283</v>
      </c>
      <c r="E263" s="223" t="s">
        <v>1</v>
      </c>
      <c r="F263" s="224" t="s">
        <v>2044</v>
      </c>
      <c r="G263" s="222"/>
      <c r="H263" s="225">
        <v>172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76</v>
      </c>
      <c r="AY263" s="231" t="s">
        <v>272</v>
      </c>
    </row>
    <row r="264" spans="1:65" s="2" customFormat="1" ht="37.9" customHeight="1">
      <c r="A264" s="34"/>
      <c r="B264" s="35"/>
      <c r="C264" s="232" t="s">
        <v>667</v>
      </c>
      <c r="D264" s="232" t="s">
        <v>394</v>
      </c>
      <c r="E264" s="233" t="s">
        <v>11250</v>
      </c>
      <c r="F264" s="234" t="s">
        <v>11251</v>
      </c>
      <c r="G264" s="235" t="s">
        <v>5242</v>
      </c>
      <c r="H264" s="236">
        <v>40</v>
      </c>
      <c r="I264" s="237"/>
      <c r="J264" s="238">
        <f>ROUND(I264*H264,2)</f>
        <v>0</v>
      </c>
      <c r="K264" s="234" t="s">
        <v>1</v>
      </c>
      <c r="L264" s="239"/>
      <c r="M264" s="240" t="s">
        <v>1</v>
      </c>
      <c r="N264" s="241" t="s">
        <v>41</v>
      </c>
      <c r="O264" s="71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4500</v>
      </c>
      <c r="AT264" s="203" t="s">
        <v>394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4500</v>
      </c>
      <c r="BM264" s="203" t="s">
        <v>11252</v>
      </c>
    </row>
    <row r="265" spans="1:65" s="14" customFormat="1" ht="11.25">
      <c r="B265" s="221"/>
      <c r="C265" s="222"/>
      <c r="D265" s="212" t="s">
        <v>283</v>
      </c>
      <c r="E265" s="223" t="s">
        <v>1</v>
      </c>
      <c r="F265" s="224" t="s">
        <v>536</v>
      </c>
      <c r="G265" s="222"/>
      <c r="H265" s="225">
        <v>40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76</v>
      </c>
      <c r="AY265" s="231" t="s">
        <v>272</v>
      </c>
    </row>
    <row r="266" spans="1:65" s="2" customFormat="1" ht="16.5" customHeight="1">
      <c r="A266" s="34"/>
      <c r="B266" s="35"/>
      <c r="C266" s="232" t="s">
        <v>676</v>
      </c>
      <c r="D266" s="232" t="s">
        <v>394</v>
      </c>
      <c r="E266" s="233" t="s">
        <v>11253</v>
      </c>
      <c r="F266" s="234" t="s">
        <v>11254</v>
      </c>
      <c r="G266" s="235" t="s">
        <v>5242</v>
      </c>
      <c r="H266" s="236">
        <v>8</v>
      </c>
      <c r="I266" s="237"/>
      <c r="J266" s="238">
        <f>ROUND(I266*H266,2)</f>
        <v>0</v>
      </c>
      <c r="K266" s="234" t="s">
        <v>1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4500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4500</v>
      </c>
      <c r="BM266" s="203" t="s">
        <v>11255</v>
      </c>
    </row>
    <row r="267" spans="1:65" s="14" customFormat="1" ht="11.25">
      <c r="B267" s="221"/>
      <c r="C267" s="222"/>
      <c r="D267" s="212" t="s">
        <v>283</v>
      </c>
      <c r="E267" s="223" t="s">
        <v>1</v>
      </c>
      <c r="F267" s="224" t="s">
        <v>313</v>
      </c>
      <c r="G267" s="222"/>
      <c r="H267" s="225">
        <v>8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283</v>
      </c>
      <c r="AU267" s="231" t="s">
        <v>84</v>
      </c>
      <c r="AV267" s="14" t="s">
        <v>84</v>
      </c>
      <c r="AW267" s="14" t="s">
        <v>32</v>
      </c>
      <c r="AX267" s="14" t="s">
        <v>76</v>
      </c>
      <c r="AY267" s="231" t="s">
        <v>272</v>
      </c>
    </row>
    <row r="268" spans="1:65" s="2" customFormat="1" ht="37.9" customHeight="1">
      <c r="A268" s="34"/>
      <c r="B268" s="35"/>
      <c r="C268" s="232" t="s">
        <v>684</v>
      </c>
      <c r="D268" s="232" t="s">
        <v>394</v>
      </c>
      <c r="E268" s="233" t="s">
        <v>11256</v>
      </c>
      <c r="F268" s="234" t="s">
        <v>11257</v>
      </c>
      <c r="G268" s="235" t="s">
        <v>5242</v>
      </c>
      <c r="H268" s="236">
        <v>8</v>
      </c>
      <c r="I268" s="237"/>
      <c r="J268" s="238">
        <f>ROUND(I268*H268,2)</f>
        <v>0</v>
      </c>
      <c r="K268" s="234" t="s">
        <v>1</v>
      </c>
      <c r="L268" s="239"/>
      <c r="M268" s="240" t="s">
        <v>1</v>
      </c>
      <c r="N268" s="241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4500</v>
      </c>
      <c r="AT268" s="203" t="s">
        <v>394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4500</v>
      </c>
      <c r="BM268" s="203" t="s">
        <v>11258</v>
      </c>
    </row>
    <row r="269" spans="1:65" s="14" customFormat="1" ht="11.25">
      <c r="B269" s="221"/>
      <c r="C269" s="222"/>
      <c r="D269" s="212" t="s">
        <v>283</v>
      </c>
      <c r="E269" s="223" t="s">
        <v>1</v>
      </c>
      <c r="F269" s="224" t="s">
        <v>313</v>
      </c>
      <c r="G269" s="222"/>
      <c r="H269" s="225">
        <v>8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16.5" customHeight="1">
      <c r="A270" s="34"/>
      <c r="B270" s="35"/>
      <c r="C270" s="192" t="s">
        <v>692</v>
      </c>
      <c r="D270" s="192" t="s">
        <v>274</v>
      </c>
      <c r="E270" s="193" t="s">
        <v>11259</v>
      </c>
      <c r="F270" s="194" t="s">
        <v>11260</v>
      </c>
      <c r="G270" s="195" t="s">
        <v>952</v>
      </c>
      <c r="H270" s="196">
        <v>211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4500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4500</v>
      </c>
      <c r="BM270" s="203" t="s">
        <v>11261</v>
      </c>
    </row>
    <row r="271" spans="1:65" s="2" customFormat="1" ht="11.25">
      <c r="A271" s="34"/>
      <c r="B271" s="35"/>
      <c r="C271" s="36"/>
      <c r="D271" s="205" t="s">
        <v>281</v>
      </c>
      <c r="E271" s="36"/>
      <c r="F271" s="206" t="s">
        <v>11262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4" customFormat="1" ht="11.25">
      <c r="B272" s="221"/>
      <c r="C272" s="222"/>
      <c r="D272" s="212" t="s">
        <v>283</v>
      </c>
      <c r="E272" s="223" t="s">
        <v>1</v>
      </c>
      <c r="F272" s="224" t="s">
        <v>2307</v>
      </c>
      <c r="G272" s="222"/>
      <c r="H272" s="225">
        <v>211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283</v>
      </c>
      <c r="AU272" s="231" t="s">
        <v>84</v>
      </c>
      <c r="AV272" s="14" t="s">
        <v>84</v>
      </c>
      <c r="AW272" s="14" t="s">
        <v>32</v>
      </c>
      <c r="AX272" s="14" t="s">
        <v>76</v>
      </c>
      <c r="AY272" s="231" t="s">
        <v>272</v>
      </c>
    </row>
    <row r="273" spans="1:65" s="2" customFormat="1" ht="16.5" customHeight="1">
      <c r="A273" s="34"/>
      <c r="B273" s="35"/>
      <c r="C273" s="192" t="s">
        <v>701</v>
      </c>
      <c r="D273" s="192" t="s">
        <v>274</v>
      </c>
      <c r="E273" s="193" t="s">
        <v>11263</v>
      </c>
      <c r="F273" s="194" t="s">
        <v>11264</v>
      </c>
      <c r="G273" s="195" t="s">
        <v>952</v>
      </c>
      <c r="H273" s="196">
        <v>378</v>
      </c>
      <c r="I273" s="197"/>
      <c r="J273" s="198">
        <f>ROUND(I273*H273,2)</f>
        <v>0</v>
      </c>
      <c r="K273" s="194" t="s">
        <v>278</v>
      </c>
      <c r="L273" s="39"/>
      <c r="M273" s="199" t="s">
        <v>1</v>
      </c>
      <c r="N273" s="200" t="s">
        <v>41</v>
      </c>
      <c r="O273" s="71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4500</v>
      </c>
      <c r="AT273" s="203" t="s">
        <v>274</v>
      </c>
      <c r="AU273" s="203" t="s">
        <v>84</v>
      </c>
      <c r="AY273" s="17" t="s">
        <v>272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7" t="s">
        <v>16</v>
      </c>
      <c r="BK273" s="204">
        <f>ROUND(I273*H273,2)</f>
        <v>0</v>
      </c>
      <c r="BL273" s="17" t="s">
        <v>4500</v>
      </c>
      <c r="BM273" s="203" t="s">
        <v>11265</v>
      </c>
    </row>
    <row r="274" spans="1:65" s="2" customFormat="1" ht="11.25">
      <c r="A274" s="34"/>
      <c r="B274" s="35"/>
      <c r="C274" s="36"/>
      <c r="D274" s="205" t="s">
        <v>281</v>
      </c>
      <c r="E274" s="36"/>
      <c r="F274" s="206" t="s">
        <v>11266</v>
      </c>
      <c r="G274" s="36"/>
      <c r="H274" s="36"/>
      <c r="I274" s="207"/>
      <c r="J274" s="36"/>
      <c r="K274" s="36"/>
      <c r="L274" s="39"/>
      <c r="M274" s="208"/>
      <c r="N274" s="209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281</v>
      </c>
      <c r="AU274" s="17" t="s">
        <v>84</v>
      </c>
    </row>
    <row r="275" spans="1:65" s="14" customFormat="1" ht="11.25">
      <c r="B275" s="221"/>
      <c r="C275" s="222"/>
      <c r="D275" s="212" t="s">
        <v>283</v>
      </c>
      <c r="E275" s="223" t="s">
        <v>1</v>
      </c>
      <c r="F275" s="224" t="s">
        <v>3628</v>
      </c>
      <c r="G275" s="222"/>
      <c r="H275" s="225">
        <v>378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283</v>
      </c>
      <c r="AU275" s="231" t="s">
        <v>84</v>
      </c>
      <c r="AV275" s="14" t="s">
        <v>84</v>
      </c>
      <c r="AW275" s="14" t="s">
        <v>32</v>
      </c>
      <c r="AX275" s="14" t="s">
        <v>76</v>
      </c>
      <c r="AY275" s="231" t="s">
        <v>272</v>
      </c>
    </row>
    <row r="276" spans="1:65" s="2" customFormat="1" ht="21.75" customHeight="1">
      <c r="A276" s="34"/>
      <c r="B276" s="35"/>
      <c r="C276" s="192" t="s">
        <v>713</v>
      </c>
      <c r="D276" s="192" t="s">
        <v>274</v>
      </c>
      <c r="E276" s="193" t="s">
        <v>11267</v>
      </c>
      <c r="F276" s="194" t="s">
        <v>11268</v>
      </c>
      <c r="G276" s="195" t="s">
        <v>952</v>
      </c>
      <c r="H276" s="196">
        <v>378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4500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4500</v>
      </c>
      <c r="BM276" s="203" t="s">
        <v>11269</v>
      </c>
    </row>
    <row r="277" spans="1:65" s="2" customFormat="1" ht="11.25">
      <c r="A277" s="34"/>
      <c r="B277" s="35"/>
      <c r="C277" s="36"/>
      <c r="D277" s="205" t="s">
        <v>281</v>
      </c>
      <c r="E277" s="36"/>
      <c r="F277" s="206" t="s">
        <v>11270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14" customFormat="1" ht="11.25">
      <c r="B278" s="221"/>
      <c r="C278" s="222"/>
      <c r="D278" s="212" t="s">
        <v>283</v>
      </c>
      <c r="E278" s="223" t="s">
        <v>1</v>
      </c>
      <c r="F278" s="224" t="s">
        <v>3628</v>
      </c>
      <c r="G278" s="222"/>
      <c r="H278" s="225">
        <v>378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283</v>
      </c>
      <c r="AU278" s="231" t="s">
        <v>84</v>
      </c>
      <c r="AV278" s="14" t="s">
        <v>84</v>
      </c>
      <c r="AW278" s="14" t="s">
        <v>32</v>
      </c>
      <c r="AX278" s="14" t="s">
        <v>76</v>
      </c>
      <c r="AY278" s="231" t="s">
        <v>272</v>
      </c>
    </row>
    <row r="279" spans="1:65" s="2" customFormat="1" ht="24.2" customHeight="1">
      <c r="A279" s="34"/>
      <c r="B279" s="35"/>
      <c r="C279" s="232" t="s">
        <v>718</v>
      </c>
      <c r="D279" s="232" t="s">
        <v>394</v>
      </c>
      <c r="E279" s="233" t="s">
        <v>11271</v>
      </c>
      <c r="F279" s="234" t="s">
        <v>11272</v>
      </c>
      <c r="G279" s="235" t="s">
        <v>185</v>
      </c>
      <c r="H279" s="236">
        <v>170</v>
      </c>
      <c r="I279" s="237"/>
      <c r="J279" s="238">
        <f>ROUND(I279*H279,2)</f>
        <v>0</v>
      </c>
      <c r="K279" s="234" t="s">
        <v>1</v>
      </c>
      <c r="L279" s="239"/>
      <c r="M279" s="240" t="s">
        <v>1</v>
      </c>
      <c r="N279" s="241" t="s">
        <v>41</v>
      </c>
      <c r="O279" s="71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4500</v>
      </c>
      <c r="AT279" s="203" t="s">
        <v>394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4500</v>
      </c>
      <c r="BM279" s="203" t="s">
        <v>11273</v>
      </c>
    </row>
    <row r="280" spans="1:65" s="14" customFormat="1" ht="11.25">
      <c r="B280" s="221"/>
      <c r="C280" s="222"/>
      <c r="D280" s="212" t="s">
        <v>283</v>
      </c>
      <c r="E280" s="223" t="s">
        <v>1</v>
      </c>
      <c r="F280" s="224" t="s">
        <v>2029</v>
      </c>
      <c r="G280" s="222"/>
      <c r="H280" s="225">
        <v>170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76</v>
      </c>
      <c r="AY280" s="231" t="s">
        <v>272</v>
      </c>
    </row>
    <row r="281" spans="1:65" s="2" customFormat="1" ht="24.2" customHeight="1">
      <c r="A281" s="34"/>
      <c r="B281" s="35"/>
      <c r="C281" s="192" t="s">
        <v>727</v>
      </c>
      <c r="D281" s="192" t="s">
        <v>274</v>
      </c>
      <c r="E281" s="193" t="s">
        <v>11274</v>
      </c>
      <c r="F281" s="194" t="s">
        <v>11275</v>
      </c>
      <c r="G281" s="195" t="s">
        <v>185</v>
      </c>
      <c r="H281" s="196">
        <v>170</v>
      </c>
      <c r="I281" s="197"/>
      <c r="J281" s="198">
        <f>ROUND(I281*H281,2)</f>
        <v>0</v>
      </c>
      <c r="K281" s="194" t="s">
        <v>278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4500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4500</v>
      </c>
      <c r="BM281" s="203" t="s">
        <v>11276</v>
      </c>
    </row>
    <row r="282" spans="1:65" s="2" customFormat="1" ht="11.25">
      <c r="A282" s="34"/>
      <c r="B282" s="35"/>
      <c r="C282" s="36"/>
      <c r="D282" s="205" t="s">
        <v>281</v>
      </c>
      <c r="E282" s="36"/>
      <c r="F282" s="206" t="s">
        <v>11277</v>
      </c>
      <c r="G282" s="36"/>
      <c r="H282" s="36"/>
      <c r="I282" s="207"/>
      <c r="J282" s="36"/>
      <c r="K282" s="36"/>
      <c r="L282" s="39"/>
      <c r="M282" s="208"/>
      <c r="N282" s="209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281</v>
      </c>
      <c r="AU282" s="17" t="s">
        <v>84</v>
      </c>
    </row>
    <row r="283" spans="1:65" s="14" customFormat="1" ht="11.25">
      <c r="B283" s="221"/>
      <c r="C283" s="222"/>
      <c r="D283" s="212" t="s">
        <v>283</v>
      </c>
      <c r="E283" s="223" t="s">
        <v>1</v>
      </c>
      <c r="F283" s="224" t="s">
        <v>2029</v>
      </c>
      <c r="G283" s="222"/>
      <c r="H283" s="225">
        <v>170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283</v>
      </c>
      <c r="AU283" s="231" t="s">
        <v>84</v>
      </c>
      <c r="AV283" s="14" t="s">
        <v>84</v>
      </c>
      <c r="AW283" s="14" t="s">
        <v>32</v>
      </c>
      <c r="AX283" s="14" t="s">
        <v>76</v>
      </c>
      <c r="AY283" s="231" t="s">
        <v>272</v>
      </c>
    </row>
    <row r="284" spans="1:65" s="2" customFormat="1" ht="16.5" customHeight="1">
      <c r="A284" s="34"/>
      <c r="B284" s="35"/>
      <c r="C284" s="232" t="s">
        <v>733</v>
      </c>
      <c r="D284" s="232" t="s">
        <v>394</v>
      </c>
      <c r="E284" s="233" t="s">
        <v>11278</v>
      </c>
      <c r="F284" s="234" t="s">
        <v>11279</v>
      </c>
      <c r="G284" s="235" t="s">
        <v>185</v>
      </c>
      <c r="H284" s="236">
        <v>200</v>
      </c>
      <c r="I284" s="237"/>
      <c r="J284" s="238">
        <f>ROUND(I284*H284,2)</f>
        <v>0</v>
      </c>
      <c r="K284" s="234" t="s">
        <v>1</v>
      </c>
      <c r="L284" s="239"/>
      <c r="M284" s="240" t="s">
        <v>1</v>
      </c>
      <c r="N284" s="241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4500</v>
      </c>
      <c r="AT284" s="203" t="s">
        <v>394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4500</v>
      </c>
      <c r="BM284" s="203" t="s">
        <v>11280</v>
      </c>
    </row>
    <row r="285" spans="1:65" s="14" customFormat="1" ht="11.25">
      <c r="B285" s="221"/>
      <c r="C285" s="222"/>
      <c r="D285" s="212" t="s">
        <v>283</v>
      </c>
      <c r="E285" s="223" t="s">
        <v>1</v>
      </c>
      <c r="F285" s="224" t="s">
        <v>6949</v>
      </c>
      <c r="G285" s="222"/>
      <c r="H285" s="225">
        <v>200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24.2" customHeight="1">
      <c r="A286" s="34"/>
      <c r="B286" s="35"/>
      <c r="C286" s="192" t="s">
        <v>741</v>
      </c>
      <c r="D286" s="192" t="s">
        <v>274</v>
      </c>
      <c r="E286" s="193" t="s">
        <v>11281</v>
      </c>
      <c r="F286" s="194" t="s">
        <v>11282</v>
      </c>
      <c r="G286" s="195" t="s">
        <v>185</v>
      </c>
      <c r="H286" s="196">
        <v>170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4500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4500</v>
      </c>
      <c r="BM286" s="203" t="s">
        <v>11283</v>
      </c>
    </row>
    <row r="287" spans="1:65" s="2" customFormat="1" ht="11.25">
      <c r="A287" s="34"/>
      <c r="B287" s="35"/>
      <c r="C287" s="36"/>
      <c r="D287" s="205" t="s">
        <v>281</v>
      </c>
      <c r="E287" s="36"/>
      <c r="F287" s="206" t="s">
        <v>11284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4" customFormat="1" ht="11.25">
      <c r="B288" s="221"/>
      <c r="C288" s="222"/>
      <c r="D288" s="212" t="s">
        <v>283</v>
      </c>
      <c r="E288" s="223" t="s">
        <v>1</v>
      </c>
      <c r="F288" s="224" t="s">
        <v>2029</v>
      </c>
      <c r="G288" s="222"/>
      <c r="H288" s="225">
        <v>170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76</v>
      </c>
      <c r="AY288" s="231" t="s">
        <v>272</v>
      </c>
    </row>
    <row r="289" spans="1:65" s="2" customFormat="1" ht="37.9" customHeight="1">
      <c r="A289" s="34"/>
      <c r="B289" s="35"/>
      <c r="C289" s="192" t="s">
        <v>755</v>
      </c>
      <c r="D289" s="192" t="s">
        <v>274</v>
      </c>
      <c r="E289" s="193" t="s">
        <v>11285</v>
      </c>
      <c r="F289" s="194" t="s">
        <v>11286</v>
      </c>
      <c r="G289" s="195" t="s">
        <v>952</v>
      </c>
      <c r="H289" s="196">
        <v>24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4500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4500</v>
      </c>
      <c r="BM289" s="203" t="s">
        <v>11287</v>
      </c>
    </row>
    <row r="290" spans="1:65" s="2" customFormat="1" ht="11.25">
      <c r="A290" s="34"/>
      <c r="B290" s="35"/>
      <c r="C290" s="36"/>
      <c r="D290" s="205" t="s">
        <v>281</v>
      </c>
      <c r="E290" s="36"/>
      <c r="F290" s="206" t="s">
        <v>11288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4" customFormat="1" ht="11.25">
      <c r="B291" s="221"/>
      <c r="C291" s="222"/>
      <c r="D291" s="212" t="s">
        <v>283</v>
      </c>
      <c r="E291" s="223" t="s">
        <v>1</v>
      </c>
      <c r="F291" s="224" t="s">
        <v>413</v>
      </c>
      <c r="G291" s="222"/>
      <c r="H291" s="225">
        <v>24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283</v>
      </c>
      <c r="AU291" s="231" t="s">
        <v>84</v>
      </c>
      <c r="AV291" s="14" t="s">
        <v>84</v>
      </c>
      <c r="AW291" s="14" t="s">
        <v>32</v>
      </c>
      <c r="AX291" s="14" t="s">
        <v>76</v>
      </c>
      <c r="AY291" s="231" t="s">
        <v>272</v>
      </c>
    </row>
    <row r="292" spans="1:65" s="12" customFormat="1" ht="25.9" customHeight="1">
      <c r="B292" s="176"/>
      <c r="C292" s="177"/>
      <c r="D292" s="178" t="s">
        <v>75</v>
      </c>
      <c r="E292" s="179" t="s">
        <v>11289</v>
      </c>
      <c r="F292" s="179" t="s">
        <v>11290</v>
      </c>
      <c r="G292" s="177"/>
      <c r="H292" s="177"/>
      <c r="I292" s="180"/>
      <c r="J292" s="181">
        <f>BK292</f>
        <v>0</v>
      </c>
      <c r="K292" s="177"/>
      <c r="L292" s="182"/>
      <c r="M292" s="183"/>
      <c r="N292" s="184"/>
      <c r="O292" s="184"/>
      <c r="P292" s="185">
        <f>SUM(P293:P337)</f>
        <v>0</v>
      </c>
      <c r="Q292" s="184"/>
      <c r="R292" s="185">
        <f>SUM(R293:R337)</f>
        <v>0</v>
      </c>
      <c r="S292" s="184"/>
      <c r="T292" s="186">
        <f>SUM(T293:T337)</f>
        <v>0</v>
      </c>
      <c r="AR292" s="187" t="s">
        <v>16</v>
      </c>
      <c r="AT292" s="188" t="s">
        <v>75</v>
      </c>
      <c r="AU292" s="188" t="s">
        <v>76</v>
      </c>
      <c r="AY292" s="187" t="s">
        <v>272</v>
      </c>
      <c r="BK292" s="189">
        <f>SUM(BK293:BK337)</f>
        <v>0</v>
      </c>
    </row>
    <row r="293" spans="1:65" s="2" customFormat="1" ht="44.25" customHeight="1">
      <c r="A293" s="34"/>
      <c r="B293" s="35"/>
      <c r="C293" s="232" t="s">
        <v>765</v>
      </c>
      <c r="D293" s="232" t="s">
        <v>394</v>
      </c>
      <c r="E293" s="233" t="s">
        <v>11291</v>
      </c>
      <c r="F293" s="234" t="s">
        <v>11292</v>
      </c>
      <c r="G293" s="235" t="s">
        <v>5242</v>
      </c>
      <c r="H293" s="236">
        <v>22</v>
      </c>
      <c r="I293" s="237"/>
      <c r="J293" s="238">
        <f>ROUND(I293*H293,2)</f>
        <v>0</v>
      </c>
      <c r="K293" s="234" t="s">
        <v>1</v>
      </c>
      <c r="L293" s="239"/>
      <c r="M293" s="240" t="s">
        <v>1</v>
      </c>
      <c r="N293" s="241" t="s">
        <v>41</v>
      </c>
      <c r="O293" s="71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313</v>
      </c>
      <c r="AT293" s="203" t="s">
        <v>394</v>
      </c>
      <c r="AU293" s="203" t="s">
        <v>16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11293</v>
      </c>
    </row>
    <row r="294" spans="1:65" s="14" customFormat="1" ht="11.25">
      <c r="B294" s="221"/>
      <c r="C294" s="222"/>
      <c r="D294" s="212" t="s">
        <v>283</v>
      </c>
      <c r="E294" s="223" t="s">
        <v>1</v>
      </c>
      <c r="F294" s="224" t="s">
        <v>393</v>
      </c>
      <c r="G294" s="222"/>
      <c r="H294" s="225">
        <v>22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283</v>
      </c>
      <c r="AU294" s="231" t="s">
        <v>16</v>
      </c>
      <c r="AV294" s="14" t="s">
        <v>84</v>
      </c>
      <c r="AW294" s="14" t="s">
        <v>32</v>
      </c>
      <c r="AX294" s="14" t="s">
        <v>76</v>
      </c>
      <c r="AY294" s="231" t="s">
        <v>272</v>
      </c>
    </row>
    <row r="295" spans="1:65" s="2" customFormat="1" ht="24.2" customHeight="1">
      <c r="A295" s="34"/>
      <c r="B295" s="35"/>
      <c r="C295" s="192" t="s">
        <v>771</v>
      </c>
      <c r="D295" s="192" t="s">
        <v>274</v>
      </c>
      <c r="E295" s="193" t="s">
        <v>11294</v>
      </c>
      <c r="F295" s="194" t="s">
        <v>11295</v>
      </c>
      <c r="G295" s="195" t="s">
        <v>952</v>
      </c>
      <c r="H295" s="196">
        <v>22</v>
      </c>
      <c r="I295" s="197"/>
      <c r="J295" s="198">
        <f>ROUND(I295*H295,2)</f>
        <v>0</v>
      </c>
      <c r="K295" s="194" t="s">
        <v>278</v>
      </c>
      <c r="L295" s="39"/>
      <c r="M295" s="199" t="s">
        <v>1</v>
      </c>
      <c r="N295" s="200" t="s">
        <v>41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16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279</v>
      </c>
      <c r="BM295" s="203" t="s">
        <v>11296</v>
      </c>
    </row>
    <row r="296" spans="1:65" s="2" customFormat="1" ht="11.25">
      <c r="A296" s="34"/>
      <c r="B296" s="35"/>
      <c r="C296" s="36"/>
      <c r="D296" s="205" t="s">
        <v>281</v>
      </c>
      <c r="E296" s="36"/>
      <c r="F296" s="206" t="s">
        <v>11297</v>
      </c>
      <c r="G296" s="36"/>
      <c r="H296" s="36"/>
      <c r="I296" s="207"/>
      <c r="J296" s="36"/>
      <c r="K296" s="36"/>
      <c r="L296" s="39"/>
      <c r="M296" s="208"/>
      <c r="N296" s="209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281</v>
      </c>
      <c r="AU296" s="17" t="s">
        <v>16</v>
      </c>
    </row>
    <row r="297" spans="1:65" s="14" customFormat="1" ht="11.25">
      <c r="B297" s="221"/>
      <c r="C297" s="222"/>
      <c r="D297" s="212" t="s">
        <v>283</v>
      </c>
      <c r="E297" s="223" t="s">
        <v>1</v>
      </c>
      <c r="F297" s="224" t="s">
        <v>393</v>
      </c>
      <c r="G297" s="222"/>
      <c r="H297" s="225">
        <v>22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16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33" customHeight="1">
      <c r="A298" s="34"/>
      <c r="B298" s="35"/>
      <c r="C298" s="232" t="s">
        <v>781</v>
      </c>
      <c r="D298" s="232" t="s">
        <v>394</v>
      </c>
      <c r="E298" s="233" t="s">
        <v>11298</v>
      </c>
      <c r="F298" s="234" t="s">
        <v>11299</v>
      </c>
      <c r="G298" s="235" t="s">
        <v>5242</v>
      </c>
      <c r="H298" s="236">
        <v>41</v>
      </c>
      <c r="I298" s="237"/>
      <c r="J298" s="238">
        <f>ROUND(I298*H298,2)</f>
        <v>0</v>
      </c>
      <c r="K298" s="234" t="s">
        <v>1</v>
      </c>
      <c r="L298" s="239"/>
      <c r="M298" s="240" t="s">
        <v>1</v>
      </c>
      <c r="N298" s="241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313</v>
      </c>
      <c r="AT298" s="203" t="s">
        <v>394</v>
      </c>
      <c r="AU298" s="203" t="s">
        <v>16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279</v>
      </c>
      <c r="BM298" s="203" t="s">
        <v>11300</v>
      </c>
    </row>
    <row r="299" spans="1:65" s="14" customFormat="1" ht="11.25">
      <c r="B299" s="221"/>
      <c r="C299" s="222"/>
      <c r="D299" s="212" t="s">
        <v>283</v>
      </c>
      <c r="E299" s="223" t="s">
        <v>1</v>
      </c>
      <c r="F299" s="224" t="s">
        <v>544</v>
      </c>
      <c r="G299" s="222"/>
      <c r="H299" s="225">
        <v>41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283</v>
      </c>
      <c r="AU299" s="231" t="s">
        <v>16</v>
      </c>
      <c r="AV299" s="14" t="s">
        <v>84</v>
      </c>
      <c r="AW299" s="14" t="s">
        <v>32</v>
      </c>
      <c r="AX299" s="14" t="s">
        <v>76</v>
      </c>
      <c r="AY299" s="231" t="s">
        <v>272</v>
      </c>
    </row>
    <row r="300" spans="1:65" s="2" customFormat="1" ht="16.5" customHeight="1">
      <c r="A300" s="34"/>
      <c r="B300" s="35"/>
      <c r="C300" s="232" t="s">
        <v>789</v>
      </c>
      <c r="D300" s="232" t="s">
        <v>394</v>
      </c>
      <c r="E300" s="233" t="s">
        <v>11301</v>
      </c>
      <c r="F300" s="234" t="s">
        <v>11302</v>
      </c>
      <c r="G300" s="235" t="s">
        <v>5242</v>
      </c>
      <c r="H300" s="236">
        <v>41</v>
      </c>
      <c r="I300" s="237"/>
      <c r="J300" s="238">
        <f>ROUND(I300*H300,2)</f>
        <v>0</v>
      </c>
      <c r="K300" s="234" t="s">
        <v>1</v>
      </c>
      <c r="L300" s="239"/>
      <c r="M300" s="240" t="s">
        <v>1</v>
      </c>
      <c r="N300" s="241" t="s">
        <v>41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313</v>
      </c>
      <c r="AT300" s="203" t="s">
        <v>394</v>
      </c>
      <c r="AU300" s="203" t="s">
        <v>16</v>
      </c>
      <c r="AY300" s="17" t="s">
        <v>272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16</v>
      </c>
      <c r="BK300" s="204">
        <f>ROUND(I300*H300,2)</f>
        <v>0</v>
      </c>
      <c r="BL300" s="17" t="s">
        <v>279</v>
      </c>
      <c r="BM300" s="203" t="s">
        <v>11303</v>
      </c>
    </row>
    <row r="301" spans="1:65" s="14" customFormat="1" ht="11.25">
      <c r="B301" s="221"/>
      <c r="C301" s="222"/>
      <c r="D301" s="212" t="s">
        <v>283</v>
      </c>
      <c r="E301" s="223" t="s">
        <v>1</v>
      </c>
      <c r="F301" s="224" t="s">
        <v>544</v>
      </c>
      <c r="G301" s="222"/>
      <c r="H301" s="225">
        <v>41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16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21.75" customHeight="1">
      <c r="A302" s="34"/>
      <c r="B302" s="35"/>
      <c r="C302" s="192" t="s">
        <v>794</v>
      </c>
      <c r="D302" s="192" t="s">
        <v>274</v>
      </c>
      <c r="E302" s="193" t="s">
        <v>11304</v>
      </c>
      <c r="F302" s="194" t="s">
        <v>11305</v>
      </c>
      <c r="G302" s="195" t="s">
        <v>952</v>
      </c>
      <c r="H302" s="196">
        <v>41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16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11306</v>
      </c>
    </row>
    <row r="303" spans="1:65" s="2" customFormat="1" ht="11.25">
      <c r="A303" s="34"/>
      <c r="B303" s="35"/>
      <c r="C303" s="36"/>
      <c r="D303" s="205" t="s">
        <v>281</v>
      </c>
      <c r="E303" s="36"/>
      <c r="F303" s="206" t="s">
        <v>11307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16</v>
      </c>
    </row>
    <row r="304" spans="1:65" s="14" customFormat="1" ht="11.25">
      <c r="B304" s="221"/>
      <c r="C304" s="222"/>
      <c r="D304" s="212" t="s">
        <v>283</v>
      </c>
      <c r="E304" s="223" t="s">
        <v>1</v>
      </c>
      <c r="F304" s="224" t="s">
        <v>544</v>
      </c>
      <c r="G304" s="222"/>
      <c r="H304" s="225">
        <v>41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16</v>
      </c>
      <c r="AV304" s="14" t="s">
        <v>84</v>
      </c>
      <c r="AW304" s="14" t="s">
        <v>32</v>
      </c>
      <c r="AX304" s="14" t="s">
        <v>76</v>
      </c>
      <c r="AY304" s="231" t="s">
        <v>272</v>
      </c>
    </row>
    <row r="305" spans="1:65" s="2" customFormat="1" ht="16.5" customHeight="1">
      <c r="A305" s="34"/>
      <c r="B305" s="35"/>
      <c r="C305" s="232" t="s">
        <v>802</v>
      </c>
      <c r="D305" s="232" t="s">
        <v>394</v>
      </c>
      <c r="E305" s="233" t="s">
        <v>11308</v>
      </c>
      <c r="F305" s="234" t="s">
        <v>11309</v>
      </c>
      <c r="G305" s="235" t="s">
        <v>5242</v>
      </c>
      <c r="H305" s="236">
        <v>41</v>
      </c>
      <c r="I305" s="237"/>
      <c r="J305" s="238">
        <f>ROUND(I305*H305,2)</f>
        <v>0</v>
      </c>
      <c r="K305" s="234" t="s">
        <v>1</v>
      </c>
      <c r="L305" s="239"/>
      <c r="M305" s="240" t="s">
        <v>1</v>
      </c>
      <c r="N305" s="241" t="s">
        <v>41</v>
      </c>
      <c r="O305" s="71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313</v>
      </c>
      <c r="AT305" s="203" t="s">
        <v>394</v>
      </c>
      <c r="AU305" s="203" t="s">
        <v>16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11310</v>
      </c>
    </row>
    <row r="306" spans="1:65" s="14" customFormat="1" ht="11.25">
      <c r="B306" s="221"/>
      <c r="C306" s="222"/>
      <c r="D306" s="212" t="s">
        <v>283</v>
      </c>
      <c r="E306" s="223" t="s">
        <v>1</v>
      </c>
      <c r="F306" s="224" t="s">
        <v>544</v>
      </c>
      <c r="G306" s="222"/>
      <c r="H306" s="225">
        <v>41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283</v>
      </c>
      <c r="AU306" s="231" t="s">
        <v>16</v>
      </c>
      <c r="AV306" s="14" t="s">
        <v>84</v>
      </c>
      <c r="AW306" s="14" t="s">
        <v>32</v>
      </c>
      <c r="AX306" s="14" t="s">
        <v>76</v>
      </c>
      <c r="AY306" s="231" t="s">
        <v>272</v>
      </c>
    </row>
    <row r="307" spans="1:65" s="2" customFormat="1" ht="24.2" customHeight="1">
      <c r="A307" s="34"/>
      <c r="B307" s="35"/>
      <c r="C307" s="232" t="s">
        <v>809</v>
      </c>
      <c r="D307" s="232" t="s">
        <v>394</v>
      </c>
      <c r="E307" s="233" t="s">
        <v>11311</v>
      </c>
      <c r="F307" s="234" t="s">
        <v>11312</v>
      </c>
      <c r="G307" s="235" t="s">
        <v>5242</v>
      </c>
      <c r="H307" s="236">
        <v>3</v>
      </c>
      <c r="I307" s="237"/>
      <c r="J307" s="238">
        <f>ROUND(I307*H307,2)</f>
        <v>0</v>
      </c>
      <c r="K307" s="234" t="s">
        <v>1</v>
      </c>
      <c r="L307" s="239"/>
      <c r="M307" s="240" t="s">
        <v>1</v>
      </c>
      <c r="N307" s="241" t="s">
        <v>41</v>
      </c>
      <c r="O307" s="71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313</v>
      </c>
      <c r="AT307" s="203" t="s">
        <v>394</v>
      </c>
      <c r="AU307" s="203" t="s">
        <v>16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11313</v>
      </c>
    </row>
    <row r="308" spans="1:65" s="14" customFormat="1" ht="11.25">
      <c r="B308" s="221"/>
      <c r="C308" s="222"/>
      <c r="D308" s="212" t="s">
        <v>283</v>
      </c>
      <c r="E308" s="223" t="s">
        <v>1</v>
      </c>
      <c r="F308" s="224" t="s">
        <v>291</v>
      </c>
      <c r="G308" s="222"/>
      <c r="H308" s="225">
        <v>3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283</v>
      </c>
      <c r="AU308" s="231" t="s">
        <v>16</v>
      </c>
      <c r="AV308" s="14" t="s">
        <v>84</v>
      </c>
      <c r="AW308" s="14" t="s">
        <v>32</v>
      </c>
      <c r="AX308" s="14" t="s">
        <v>76</v>
      </c>
      <c r="AY308" s="231" t="s">
        <v>272</v>
      </c>
    </row>
    <row r="309" spans="1:65" s="2" customFormat="1" ht="33" customHeight="1">
      <c r="A309" s="34"/>
      <c r="B309" s="35"/>
      <c r="C309" s="232" t="s">
        <v>816</v>
      </c>
      <c r="D309" s="232" t="s">
        <v>394</v>
      </c>
      <c r="E309" s="233" t="s">
        <v>11314</v>
      </c>
      <c r="F309" s="234" t="s">
        <v>11315</v>
      </c>
      <c r="G309" s="235" t="s">
        <v>5242</v>
      </c>
      <c r="H309" s="236">
        <v>3</v>
      </c>
      <c r="I309" s="237"/>
      <c r="J309" s="238">
        <f>ROUND(I309*H309,2)</f>
        <v>0</v>
      </c>
      <c r="K309" s="234" t="s">
        <v>1</v>
      </c>
      <c r="L309" s="239"/>
      <c r="M309" s="240" t="s">
        <v>1</v>
      </c>
      <c r="N309" s="241" t="s">
        <v>41</v>
      </c>
      <c r="O309" s="71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313</v>
      </c>
      <c r="AT309" s="203" t="s">
        <v>394</v>
      </c>
      <c r="AU309" s="203" t="s">
        <v>16</v>
      </c>
      <c r="AY309" s="17" t="s">
        <v>272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16</v>
      </c>
      <c r="BK309" s="204">
        <f>ROUND(I309*H309,2)</f>
        <v>0</v>
      </c>
      <c r="BL309" s="17" t="s">
        <v>279</v>
      </c>
      <c r="BM309" s="203" t="s">
        <v>11316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291</v>
      </c>
      <c r="G310" s="222"/>
      <c r="H310" s="225">
        <v>3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16</v>
      </c>
      <c r="AV310" s="14" t="s">
        <v>84</v>
      </c>
      <c r="AW310" s="14" t="s">
        <v>32</v>
      </c>
      <c r="AX310" s="14" t="s">
        <v>76</v>
      </c>
      <c r="AY310" s="231" t="s">
        <v>272</v>
      </c>
    </row>
    <row r="311" spans="1:65" s="2" customFormat="1" ht="24.2" customHeight="1">
      <c r="A311" s="34"/>
      <c r="B311" s="35"/>
      <c r="C311" s="232" t="s">
        <v>824</v>
      </c>
      <c r="D311" s="232" t="s">
        <v>394</v>
      </c>
      <c r="E311" s="233" t="s">
        <v>11317</v>
      </c>
      <c r="F311" s="234" t="s">
        <v>11318</v>
      </c>
      <c r="G311" s="235" t="s">
        <v>5242</v>
      </c>
      <c r="H311" s="236">
        <v>3</v>
      </c>
      <c r="I311" s="237"/>
      <c r="J311" s="238">
        <f>ROUND(I311*H311,2)</f>
        <v>0</v>
      </c>
      <c r="K311" s="234" t="s">
        <v>1</v>
      </c>
      <c r="L311" s="239"/>
      <c r="M311" s="240" t="s">
        <v>1</v>
      </c>
      <c r="N311" s="241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16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11319</v>
      </c>
    </row>
    <row r="312" spans="1:65" s="14" customFormat="1" ht="11.25">
      <c r="B312" s="221"/>
      <c r="C312" s="222"/>
      <c r="D312" s="212" t="s">
        <v>283</v>
      </c>
      <c r="E312" s="223" t="s">
        <v>1</v>
      </c>
      <c r="F312" s="224" t="s">
        <v>291</v>
      </c>
      <c r="G312" s="222"/>
      <c r="H312" s="225">
        <v>3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283</v>
      </c>
      <c r="AU312" s="231" t="s">
        <v>16</v>
      </c>
      <c r="AV312" s="14" t="s">
        <v>84</v>
      </c>
      <c r="AW312" s="14" t="s">
        <v>32</v>
      </c>
      <c r="AX312" s="14" t="s">
        <v>76</v>
      </c>
      <c r="AY312" s="231" t="s">
        <v>272</v>
      </c>
    </row>
    <row r="313" spans="1:65" s="2" customFormat="1" ht="37.9" customHeight="1">
      <c r="A313" s="34"/>
      <c r="B313" s="35"/>
      <c r="C313" s="192" t="s">
        <v>844</v>
      </c>
      <c r="D313" s="192" t="s">
        <v>274</v>
      </c>
      <c r="E313" s="193" t="s">
        <v>11320</v>
      </c>
      <c r="F313" s="194" t="s">
        <v>11321</v>
      </c>
      <c r="G313" s="195" t="s">
        <v>952</v>
      </c>
      <c r="H313" s="196">
        <v>3</v>
      </c>
      <c r="I313" s="197"/>
      <c r="J313" s="198">
        <f>ROUND(I313*H313,2)</f>
        <v>0</v>
      </c>
      <c r="K313" s="194" t="s">
        <v>278</v>
      </c>
      <c r="L313" s="39"/>
      <c r="M313" s="199" t="s">
        <v>1</v>
      </c>
      <c r="N313" s="200" t="s">
        <v>41</v>
      </c>
      <c r="O313" s="71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279</v>
      </c>
      <c r="AT313" s="203" t="s">
        <v>274</v>
      </c>
      <c r="AU313" s="203" t="s">
        <v>16</v>
      </c>
      <c r="AY313" s="17" t="s">
        <v>272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7" t="s">
        <v>16</v>
      </c>
      <c r="BK313" s="204">
        <f>ROUND(I313*H313,2)</f>
        <v>0</v>
      </c>
      <c r="BL313" s="17" t="s">
        <v>279</v>
      </c>
      <c r="BM313" s="203" t="s">
        <v>11322</v>
      </c>
    </row>
    <row r="314" spans="1:65" s="2" customFormat="1" ht="11.25">
      <c r="A314" s="34"/>
      <c r="B314" s="35"/>
      <c r="C314" s="36"/>
      <c r="D314" s="205" t="s">
        <v>281</v>
      </c>
      <c r="E314" s="36"/>
      <c r="F314" s="206" t="s">
        <v>11323</v>
      </c>
      <c r="G314" s="36"/>
      <c r="H314" s="36"/>
      <c r="I314" s="207"/>
      <c r="J314" s="36"/>
      <c r="K314" s="36"/>
      <c r="L314" s="39"/>
      <c r="M314" s="208"/>
      <c r="N314" s="209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281</v>
      </c>
      <c r="AU314" s="17" t="s">
        <v>16</v>
      </c>
    </row>
    <row r="315" spans="1:65" s="14" customFormat="1" ht="11.25">
      <c r="B315" s="221"/>
      <c r="C315" s="222"/>
      <c r="D315" s="212" t="s">
        <v>283</v>
      </c>
      <c r="E315" s="223" t="s">
        <v>1</v>
      </c>
      <c r="F315" s="224" t="s">
        <v>291</v>
      </c>
      <c r="G315" s="222"/>
      <c r="H315" s="225">
        <v>3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16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21.75" customHeight="1">
      <c r="A316" s="34"/>
      <c r="B316" s="35"/>
      <c r="C316" s="232" t="s">
        <v>856</v>
      </c>
      <c r="D316" s="232" t="s">
        <v>394</v>
      </c>
      <c r="E316" s="233" t="s">
        <v>11226</v>
      </c>
      <c r="F316" s="234" t="s">
        <v>11227</v>
      </c>
      <c r="G316" s="235" t="s">
        <v>5242</v>
      </c>
      <c r="H316" s="236">
        <v>210</v>
      </c>
      <c r="I316" s="237"/>
      <c r="J316" s="238">
        <f>ROUND(I316*H316,2)</f>
        <v>0</v>
      </c>
      <c r="K316" s="234" t="s">
        <v>1</v>
      </c>
      <c r="L316" s="239"/>
      <c r="M316" s="240" t="s">
        <v>1</v>
      </c>
      <c r="N316" s="241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4500</v>
      </c>
      <c r="AT316" s="203" t="s">
        <v>394</v>
      </c>
      <c r="AU316" s="203" t="s">
        <v>16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4500</v>
      </c>
      <c r="BM316" s="203" t="s">
        <v>11324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2277</v>
      </c>
      <c r="G317" s="222"/>
      <c r="H317" s="225">
        <v>210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16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24.2" customHeight="1">
      <c r="A318" s="34"/>
      <c r="B318" s="35"/>
      <c r="C318" s="192" t="s">
        <v>871</v>
      </c>
      <c r="D318" s="192" t="s">
        <v>274</v>
      </c>
      <c r="E318" s="193" t="s">
        <v>11230</v>
      </c>
      <c r="F318" s="194" t="s">
        <v>11231</v>
      </c>
      <c r="G318" s="195" t="s">
        <v>185</v>
      </c>
      <c r="H318" s="196">
        <v>210</v>
      </c>
      <c r="I318" s="197"/>
      <c r="J318" s="198">
        <f>ROUND(I318*H318,2)</f>
        <v>0</v>
      </c>
      <c r="K318" s="194" t="s">
        <v>278</v>
      </c>
      <c r="L318" s="39"/>
      <c r="M318" s="199" t="s">
        <v>1</v>
      </c>
      <c r="N318" s="200" t="s">
        <v>41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4500</v>
      </c>
      <c r="AT318" s="203" t="s">
        <v>274</v>
      </c>
      <c r="AU318" s="203" t="s">
        <v>16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4500</v>
      </c>
      <c r="BM318" s="203" t="s">
        <v>11325</v>
      </c>
    </row>
    <row r="319" spans="1:65" s="2" customFormat="1" ht="11.25">
      <c r="A319" s="34"/>
      <c r="B319" s="35"/>
      <c r="C319" s="36"/>
      <c r="D319" s="205" t="s">
        <v>281</v>
      </c>
      <c r="E319" s="36"/>
      <c r="F319" s="206" t="s">
        <v>11233</v>
      </c>
      <c r="G319" s="36"/>
      <c r="H319" s="36"/>
      <c r="I319" s="207"/>
      <c r="J319" s="36"/>
      <c r="K319" s="36"/>
      <c r="L319" s="39"/>
      <c r="M319" s="208"/>
      <c r="N319" s="209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281</v>
      </c>
      <c r="AU319" s="17" t="s">
        <v>16</v>
      </c>
    </row>
    <row r="320" spans="1:65" s="14" customFormat="1" ht="11.25">
      <c r="B320" s="221"/>
      <c r="C320" s="222"/>
      <c r="D320" s="212" t="s">
        <v>283</v>
      </c>
      <c r="E320" s="223" t="s">
        <v>1</v>
      </c>
      <c r="F320" s="224" t="s">
        <v>2277</v>
      </c>
      <c r="G320" s="222"/>
      <c r="H320" s="225">
        <v>210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16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2" customFormat="1" ht="16.5" customHeight="1">
      <c r="A321" s="34"/>
      <c r="B321" s="35"/>
      <c r="C321" s="232" t="s">
        <v>901</v>
      </c>
      <c r="D321" s="232" t="s">
        <v>394</v>
      </c>
      <c r="E321" s="233" t="s">
        <v>11326</v>
      </c>
      <c r="F321" s="234" t="s">
        <v>11327</v>
      </c>
      <c r="G321" s="235" t="s">
        <v>185</v>
      </c>
      <c r="H321" s="236">
        <v>210</v>
      </c>
      <c r="I321" s="237"/>
      <c r="J321" s="238">
        <f>ROUND(I321*H321,2)</f>
        <v>0</v>
      </c>
      <c r="K321" s="234" t="s">
        <v>1</v>
      </c>
      <c r="L321" s="239"/>
      <c r="M321" s="240" t="s">
        <v>1</v>
      </c>
      <c r="N321" s="241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4500</v>
      </c>
      <c r="AT321" s="203" t="s">
        <v>394</v>
      </c>
      <c r="AU321" s="203" t="s">
        <v>16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4500</v>
      </c>
      <c r="BM321" s="203" t="s">
        <v>11328</v>
      </c>
    </row>
    <row r="322" spans="1:65" s="14" customFormat="1" ht="11.25">
      <c r="B322" s="221"/>
      <c r="C322" s="222"/>
      <c r="D322" s="212" t="s">
        <v>283</v>
      </c>
      <c r="E322" s="223" t="s">
        <v>1</v>
      </c>
      <c r="F322" s="224" t="s">
        <v>11329</v>
      </c>
      <c r="G322" s="222"/>
      <c r="H322" s="225">
        <v>100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16</v>
      </c>
      <c r="AV322" s="14" t="s">
        <v>84</v>
      </c>
      <c r="AW322" s="14" t="s">
        <v>32</v>
      </c>
      <c r="AX322" s="14" t="s">
        <v>76</v>
      </c>
      <c r="AY322" s="231" t="s">
        <v>272</v>
      </c>
    </row>
    <row r="323" spans="1:65" s="14" customFormat="1" ht="11.25">
      <c r="B323" s="221"/>
      <c r="C323" s="222"/>
      <c r="D323" s="212" t="s">
        <v>283</v>
      </c>
      <c r="E323" s="223" t="s">
        <v>1</v>
      </c>
      <c r="F323" s="224" t="s">
        <v>11330</v>
      </c>
      <c r="G323" s="222"/>
      <c r="H323" s="225">
        <v>90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16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4" customFormat="1" ht="11.25">
      <c r="B324" s="221"/>
      <c r="C324" s="222"/>
      <c r="D324" s="212" t="s">
        <v>283</v>
      </c>
      <c r="E324" s="223" t="s">
        <v>1</v>
      </c>
      <c r="F324" s="224" t="s">
        <v>10083</v>
      </c>
      <c r="G324" s="222"/>
      <c r="H324" s="225">
        <v>20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283</v>
      </c>
      <c r="AU324" s="231" t="s">
        <v>16</v>
      </c>
      <c r="AV324" s="14" t="s">
        <v>84</v>
      </c>
      <c r="AW324" s="14" t="s">
        <v>32</v>
      </c>
      <c r="AX324" s="14" t="s">
        <v>76</v>
      </c>
      <c r="AY324" s="231" t="s">
        <v>272</v>
      </c>
    </row>
    <row r="325" spans="1:65" s="2" customFormat="1" ht="33" customHeight="1">
      <c r="A325" s="34"/>
      <c r="B325" s="35"/>
      <c r="C325" s="232" t="s">
        <v>921</v>
      </c>
      <c r="D325" s="232" t="s">
        <v>394</v>
      </c>
      <c r="E325" s="233" t="s">
        <v>11331</v>
      </c>
      <c r="F325" s="234" t="s">
        <v>11332</v>
      </c>
      <c r="G325" s="235" t="s">
        <v>185</v>
      </c>
      <c r="H325" s="236">
        <v>1200</v>
      </c>
      <c r="I325" s="237"/>
      <c r="J325" s="238">
        <f>ROUND(I325*H325,2)</f>
        <v>0</v>
      </c>
      <c r="K325" s="234" t="s">
        <v>1</v>
      </c>
      <c r="L325" s="239"/>
      <c r="M325" s="240" t="s">
        <v>1</v>
      </c>
      <c r="N325" s="241" t="s">
        <v>41</v>
      </c>
      <c r="O325" s="71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4500</v>
      </c>
      <c r="AT325" s="203" t="s">
        <v>394</v>
      </c>
      <c r="AU325" s="203" t="s">
        <v>16</v>
      </c>
      <c r="AY325" s="17" t="s">
        <v>272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7" t="s">
        <v>16</v>
      </c>
      <c r="BK325" s="204">
        <f>ROUND(I325*H325,2)</f>
        <v>0</v>
      </c>
      <c r="BL325" s="17" t="s">
        <v>4500</v>
      </c>
      <c r="BM325" s="203" t="s">
        <v>11333</v>
      </c>
    </row>
    <row r="326" spans="1:65" s="14" customFormat="1" ht="11.25">
      <c r="B326" s="221"/>
      <c r="C326" s="222"/>
      <c r="D326" s="212" t="s">
        <v>283</v>
      </c>
      <c r="E326" s="223" t="s">
        <v>1</v>
      </c>
      <c r="F326" s="224" t="s">
        <v>11229</v>
      </c>
      <c r="G326" s="222"/>
      <c r="H326" s="225">
        <v>1200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283</v>
      </c>
      <c r="AU326" s="231" t="s">
        <v>16</v>
      </c>
      <c r="AV326" s="14" t="s">
        <v>84</v>
      </c>
      <c r="AW326" s="14" t="s">
        <v>32</v>
      </c>
      <c r="AX326" s="14" t="s">
        <v>76</v>
      </c>
      <c r="AY326" s="231" t="s">
        <v>272</v>
      </c>
    </row>
    <row r="327" spans="1:65" s="2" customFormat="1" ht="33" customHeight="1">
      <c r="A327" s="34"/>
      <c r="B327" s="35"/>
      <c r="C327" s="232" t="s">
        <v>936</v>
      </c>
      <c r="D327" s="232" t="s">
        <v>394</v>
      </c>
      <c r="E327" s="233" t="s">
        <v>11334</v>
      </c>
      <c r="F327" s="234" t="s">
        <v>11335</v>
      </c>
      <c r="G327" s="235" t="s">
        <v>185</v>
      </c>
      <c r="H327" s="236">
        <v>1200</v>
      </c>
      <c r="I327" s="237"/>
      <c r="J327" s="238">
        <f>ROUND(I327*H327,2)</f>
        <v>0</v>
      </c>
      <c r="K327" s="234" t="s">
        <v>1</v>
      </c>
      <c r="L327" s="239"/>
      <c r="M327" s="240" t="s">
        <v>1</v>
      </c>
      <c r="N327" s="241" t="s">
        <v>41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4500</v>
      </c>
      <c r="AT327" s="203" t="s">
        <v>394</v>
      </c>
      <c r="AU327" s="203" t="s">
        <v>16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4500</v>
      </c>
      <c r="BM327" s="203" t="s">
        <v>11336</v>
      </c>
    </row>
    <row r="328" spans="1:65" s="14" customFormat="1" ht="11.25">
      <c r="B328" s="221"/>
      <c r="C328" s="222"/>
      <c r="D328" s="212" t="s">
        <v>283</v>
      </c>
      <c r="E328" s="223" t="s">
        <v>1</v>
      </c>
      <c r="F328" s="224" t="s">
        <v>11229</v>
      </c>
      <c r="G328" s="222"/>
      <c r="H328" s="225">
        <v>1200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16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>
      <c r="A329" s="34"/>
      <c r="B329" s="35"/>
      <c r="C329" s="232" t="s">
        <v>941</v>
      </c>
      <c r="D329" s="232" t="s">
        <v>394</v>
      </c>
      <c r="E329" s="233" t="s">
        <v>11337</v>
      </c>
      <c r="F329" s="234" t="s">
        <v>11338</v>
      </c>
      <c r="G329" s="235" t="s">
        <v>185</v>
      </c>
      <c r="H329" s="236">
        <v>210</v>
      </c>
      <c r="I329" s="237"/>
      <c r="J329" s="238">
        <f>ROUND(I329*H329,2)</f>
        <v>0</v>
      </c>
      <c r="K329" s="234" t="s">
        <v>1</v>
      </c>
      <c r="L329" s="239"/>
      <c r="M329" s="240" t="s">
        <v>1</v>
      </c>
      <c r="N329" s="241" t="s">
        <v>41</v>
      </c>
      <c r="O329" s="71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4500</v>
      </c>
      <c r="AT329" s="203" t="s">
        <v>394</v>
      </c>
      <c r="AU329" s="203" t="s">
        <v>16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4500</v>
      </c>
      <c r="BM329" s="203" t="s">
        <v>11339</v>
      </c>
    </row>
    <row r="330" spans="1:65" s="14" customFormat="1" ht="11.25">
      <c r="B330" s="221"/>
      <c r="C330" s="222"/>
      <c r="D330" s="212" t="s">
        <v>283</v>
      </c>
      <c r="E330" s="223" t="s">
        <v>1</v>
      </c>
      <c r="F330" s="224" t="s">
        <v>2277</v>
      </c>
      <c r="G330" s="222"/>
      <c r="H330" s="225">
        <v>210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283</v>
      </c>
      <c r="AU330" s="231" t="s">
        <v>16</v>
      </c>
      <c r="AV330" s="14" t="s">
        <v>84</v>
      </c>
      <c r="AW330" s="14" t="s">
        <v>32</v>
      </c>
      <c r="AX330" s="14" t="s">
        <v>76</v>
      </c>
      <c r="AY330" s="231" t="s">
        <v>272</v>
      </c>
    </row>
    <row r="331" spans="1:65" s="2" customFormat="1" ht="16.5" customHeight="1">
      <c r="A331" s="34"/>
      <c r="B331" s="35"/>
      <c r="C331" s="232" t="s">
        <v>949</v>
      </c>
      <c r="D331" s="232" t="s">
        <v>394</v>
      </c>
      <c r="E331" s="233" t="s">
        <v>11340</v>
      </c>
      <c r="F331" s="234" t="s">
        <v>11341</v>
      </c>
      <c r="G331" s="235" t="s">
        <v>185</v>
      </c>
      <c r="H331" s="236">
        <v>150</v>
      </c>
      <c r="I331" s="237"/>
      <c r="J331" s="238">
        <f>ROUND(I331*H331,2)</f>
        <v>0</v>
      </c>
      <c r="K331" s="234" t="s">
        <v>1</v>
      </c>
      <c r="L331" s="239"/>
      <c r="M331" s="240" t="s">
        <v>1</v>
      </c>
      <c r="N331" s="241" t="s">
        <v>41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4500</v>
      </c>
      <c r="AT331" s="203" t="s">
        <v>394</v>
      </c>
      <c r="AU331" s="203" t="s">
        <v>16</v>
      </c>
      <c r="AY331" s="17" t="s">
        <v>272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16</v>
      </c>
      <c r="BK331" s="204">
        <f>ROUND(I331*H331,2)</f>
        <v>0</v>
      </c>
      <c r="BL331" s="17" t="s">
        <v>4500</v>
      </c>
      <c r="BM331" s="203" t="s">
        <v>11342</v>
      </c>
    </row>
    <row r="332" spans="1:65" s="14" customFormat="1" ht="11.25">
      <c r="B332" s="221"/>
      <c r="C332" s="222"/>
      <c r="D332" s="212" t="s">
        <v>283</v>
      </c>
      <c r="E332" s="223" t="s">
        <v>1</v>
      </c>
      <c r="F332" s="224" t="s">
        <v>1815</v>
      </c>
      <c r="G332" s="222"/>
      <c r="H332" s="225">
        <v>150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283</v>
      </c>
      <c r="AU332" s="231" t="s">
        <v>16</v>
      </c>
      <c r="AV332" s="14" t="s">
        <v>84</v>
      </c>
      <c r="AW332" s="14" t="s">
        <v>32</v>
      </c>
      <c r="AX332" s="14" t="s">
        <v>76</v>
      </c>
      <c r="AY332" s="231" t="s">
        <v>272</v>
      </c>
    </row>
    <row r="333" spans="1:65" s="2" customFormat="1" ht="21.75" customHeight="1">
      <c r="A333" s="34"/>
      <c r="B333" s="35"/>
      <c r="C333" s="192" t="s">
        <v>957</v>
      </c>
      <c r="D333" s="192" t="s">
        <v>274</v>
      </c>
      <c r="E333" s="193" t="s">
        <v>10282</v>
      </c>
      <c r="F333" s="194" t="s">
        <v>10283</v>
      </c>
      <c r="G333" s="195" t="s">
        <v>185</v>
      </c>
      <c r="H333" s="196">
        <v>2970</v>
      </c>
      <c r="I333" s="197"/>
      <c r="J333" s="198">
        <f>ROUND(I333*H333,2)</f>
        <v>0</v>
      </c>
      <c r="K333" s="194" t="s">
        <v>278</v>
      </c>
      <c r="L333" s="39"/>
      <c r="M333" s="199" t="s">
        <v>1</v>
      </c>
      <c r="N333" s="200" t="s">
        <v>41</v>
      </c>
      <c r="O333" s="71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4500</v>
      </c>
      <c r="AT333" s="203" t="s">
        <v>274</v>
      </c>
      <c r="AU333" s="203" t="s">
        <v>16</v>
      </c>
      <c r="AY333" s="17" t="s">
        <v>272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7" t="s">
        <v>16</v>
      </c>
      <c r="BK333" s="204">
        <f>ROUND(I333*H333,2)</f>
        <v>0</v>
      </c>
      <c r="BL333" s="17" t="s">
        <v>4500</v>
      </c>
      <c r="BM333" s="203" t="s">
        <v>11343</v>
      </c>
    </row>
    <row r="334" spans="1:65" s="2" customFormat="1" ht="11.25">
      <c r="A334" s="34"/>
      <c r="B334" s="35"/>
      <c r="C334" s="36"/>
      <c r="D334" s="205" t="s">
        <v>281</v>
      </c>
      <c r="E334" s="36"/>
      <c r="F334" s="206" t="s">
        <v>10285</v>
      </c>
      <c r="G334" s="36"/>
      <c r="H334" s="36"/>
      <c r="I334" s="207"/>
      <c r="J334" s="36"/>
      <c r="K334" s="36"/>
      <c r="L334" s="39"/>
      <c r="M334" s="208"/>
      <c r="N334" s="209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281</v>
      </c>
      <c r="AU334" s="17" t="s">
        <v>16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11344</v>
      </c>
      <c r="G335" s="222"/>
      <c r="H335" s="225">
        <v>2970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16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2" customFormat="1" ht="16.5" customHeight="1">
      <c r="A336" s="34"/>
      <c r="B336" s="35"/>
      <c r="C336" s="232" t="s">
        <v>965</v>
      </c>
      <c r="D336" s="232" t="s">
        <v>394</v>
      </c>
      <c r="E336" s="233" t="s">
        <v>11345</v>
      </c>
      <c r="F336" s="234" t="s">
        <v>11346</v>
      </c>
      <c r="G336" s="235" t="s">
        <v>5242</v>
      </c>
      <c r="H336" s="236">
        <v>1</v>
      </c>
      <c r="I336" s="237"/>
      <c r="J336" s="238">
        <f>ROUND(I336*H336,2)</f>
        <v>0</v>
      </c>
      <c r="K336" s="234" t="s">
        <v>1</v>
      </c>
      <c r="L336" s="239"/>
      <c r="M336" s="240" t="s">
        <v>1</v>
      </c>
      <c r="N336" s="241" t="s">
        <v>41</v>
      </c>
      <c r="O336" s="71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4500</v>
      </c>
      <c r="AT336" s="203" t="s">
        <v>394</v>
      </c>
      <c r="AU336" s="203" t="s">
        <v>16</v>
      </c>
      <c r="AY336" s="17" t="s">
        <v>272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16</v>
      </c>
      <c r="BK336" s="204">
        <f>ROUND(I336*H336,2)</f>
        <v>0</v>
      </c>
      <c r="BL336" s="17" t="s">
        <v>4500</v>
      </c>
      <c r="BM336" s="203" t="s">
        <v>11347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16</v>
      </c>
      <c r="G337" s="222"/>
      <c r="H337" s="225">
        <v>1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16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2" customFormat="1" ht="25.9" customHeight="1">
      <c r="B338" s="176"/>
      <c r="C338" s="177"/>
      <c r="D338" s="178" t="s">
        <v>75</v>
      </c>
      <c r="E338" s="179" t="s">
        <v>11348</v>
      </c>
      <c r="F338" s="179" t="s">
        <v>11349</v>
      </c>
      <c r="G338" s="177"/>
      <c r="H338" s="177"/>
      <c r="I338" s="180"/>
      <c r="J338" s="181">
        <f>BK338</f>
        <v>0</v>
      </c>
      <c r="K338" s="177"/>
      <c r="L338" s="182"/>
      <c r="M338" s="183"/>
      <c r="N338" s="184"/>
      <c r="O338" s="184"/>
      <c r="P338" s="185">
        <f>SUM(P339:P355)</f>
        <v>0</v>
      </c>
      <c r="Q338" s="184"/>
      <c r="R338" s="185">
        <f>SUM(R339:R355)</f>
        <v>0</v>
      </c>
      <c r="S338" s="184"/>
      <c r="T338" s="186">
        <f>SUM(T339:T355)</f>
        <v>0</v>
      </c>
      <c r="AR338" s="187" t="s">
        <v>16</v>
      </c>
      <c r="AT338" s="188" t="s">
        <v>75</v>
      </c>
      <c r="AU338" s="188" t="s">
        <v>76</v>
      </c>
      <c r="AY338" s="187" t="s">
        <v>272</v>
      </c>
      <c r="BK338" s="189">
        <f>SUM(BK339:BK355)</f>
        <v>0</v>
      </c>
    </row>
    <row r="339" spans="1:65" s="2" customFormat="1" ht="16.5" customHeight="1">
      <c r="A339" s="34"/>
      <c r="B339" s="35"/>
      <c r="C339" s="232" t="s">
        <v>972</v>
      </c>
      <c r="D339" s="232" t="s">
        <v>394</v>
      </c>
      <c r="E339" s="233" t="s">
        <v>11350</v>
      </c>
      <c r="F339" s="234" t="s">
        <v>11351</v>
      </c>
      <c r="G339" s="235" t="s">
        <v>5242</v>
      </c>
      <c r="H339" s="236">
        <v>2</v>
      </c>
      <c r="I339" s="237"/>
      <c r="J339" s="238">
        <f>ROUND(I339*H339,2)</f>
        <v>0</v>
      </c>
      <c r="K339" s="234" t="s">
        <v>1</v>
      </c>
      <c r="L339" s="239"/>
      <c r="M339" s="240" t="s">
        <v>1</v>
      </c>
      <c r="N339" s="241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313</v>
      </c>
      <c r="AT339" s="203" t="s">
        <v>394</v>
      </c>
      <c r="AU339" s="203" t="s">
        <v>16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11352</v>
      </c>
    </row>
    <row r="340" spans="1:65" s="14" customFormat="1" ht="11.25">
      <c r="B340" s="221"/>
      <c r="C340" s="222"/>
      <c r="D340" s="212" t="s">
        <v>283</v>
      </c>
      <c r="E340" s="223" t="s">
        <v>1</v>
      </c>
      <c r="F340" s="224" t="s">
        <v>84</v>
      </c>
      <c r="G340" s="222"/>
      <c r="H340" s="225">
        <v>2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16</v>
      </c>
      <c r="AV340" s="14" t="s">
        <v>84</v>
      </c>
      <c r="AW340" s="14" t="s">
        <v>32</v>
      </c>
      <c r="AX340" s="14" t="s">
        <v>76</v>
      </c>
      <c r="AY340" s="231" t="s">
        <v>272</v>
      </c>
    </row>
    <row r="341" spans="1:65" s="2" customFormat="1" ht="24.2" customHeight="1">
      <c r="A341" s="34"/>
      <c r="B341" s="35"/>
      <c r="C341" s="192" t="s">
        <v>6382</v>
      </c>
      <c r="D341" s="192" t="s">
        <v>274</v>
      </c>
      <c r="E341" s="193" t="s">
        <v>11353</v>
      </c>
      <c r="F341" s="194" t="s">
        <v>11354</v>
      </c>
      <c r="G341" s="195" t="s">
        <v>952</v>
      </c>
      <c r="H341" s="196">
        <v>2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279</v>
      </c>
      <c r="AT341" s="203" t="s">
        <v>274</v>
      </c>
      <c r="AU341" s="203" t="s">
        <v>16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279</v>
      </c>
      <c r="BM341" s="203" t="s">
        <v>11355</v>
      </c>
    </row>
    <row r="342" spans="1:65" s="2" customFormat="1" ht="11.25">
      <c r="A342" s="34"/>
      <c r="B342" s="35"/>
      <c r="C342" s="36"/>
      <c r="D342" s="205" t="s">
        <v>281</v>
      </c>
      <c r="E342" s="36"/>
      <c r="F342" s="206" t="s">
        <v>11356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16</v>
      </c>
    </row>
    <row r="343" spans="1:65" s="14" customFormat="1" ht="11.25">
      <c r="B343" s="221"/>
      <c r="C343" s="222"/>
      <c r="D343" s="212" t="s">
        <v>283</v>
      </c>
      <c r="E343" s="223" t="s">
        <v>1</v>
      </c>
      <c r="F343" s="224" t="s">
        <v>84</v>
      </c>
      <c r="G343" s="222"/>
      <c r="H343" s="225">
        <v>2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16</v>
      </c>
      <c r="AV343" s="14" t="s">
        <v>84</v>
      </c>
      <c r="AW343" s="14" t="s">
        <v>32</v>
      </c>
      <c r="AX343" s="14" t="s">
        <v>76</v>
      </c>
      <c r="AY343" s="231" t="s">
        <v>272</v>
      </c>
    </row>
    <row r="344" spans="1:65" s="2" customFormat="1" ht="16.5" customHeight="1">
      <c r="A344" s="34"/>
      <c r="B344" s="35"/>
      <c r="C344" s="232" t="s">
        <v>6387</v>
      </c>
      <c r="D344" s="232" t="s">
        <v>394</v>
      </c>
      <c r="E344" s="233" t="s">
        <v>11357</v>
      </c>
      <c r="F344" s="234" t="s">
        <v>11358</v>
      </c>
      <c r="G344" s="235" t="s">
        <v>5242</v>
      </c>
      <c r="H344" s="236">
        <v>2</v>
      </c>
      <c r="I344" s="237"/>
      <c r="J344" s="238">
        <f>ROUND(I344*H344,2)</f>
        <v>0</v>
      </c>
      <c r="K344" s="234" t="s">
        <v>1</v>
      </c>
      <c r="L344" s="239"/>
      <c r="M344" s="240" t="s">
        <v>1</v>
      </c>
      <c r="N344" s="241" t="s">
        <v>41</v>
      </c>
      <c r="O344" s="71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313</v>
      </c>
      <c r="AT344" s="203" t="s">
        <v>394</v>
      </c>
      <c r="AU344" s="203" t="s">
        <v>16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279</v>
      </c>
      <c r="BM344" s="203" t="s">
        <v>11359</v>
      </c>
    </row>
    <row r="345" spans="1:65" s="14" customFormat="1" ht="11.25">
      <c r="B345" s="221"/>
      <c r="C345" s="222"/>
      <c r="D345" s="212" t="s">
        <v>283</v>
      </c>
      <c r="E345" s="223" t="s">
        <v>1</v>
      </c>
      <c r="F345" s="224" t="s">
        <v>84</v>
      </c>
      <c r="G345" s="222"/>
      <c r="H345" s="225">
        <v>2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16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2" customFormat="1" ht="24.2" customHeight="1">
      <c r="A346" s="34"/>
      <c r="B346" s="35"/>
      <c r="C346" s="192" t="s">
        <v>978</v>
      </c>
      <c r="D346" s="192" t="s">
        <v>274</v>
      </c>
      <c r="E346" s="193" t="s">
        <v>11360</v>
      </c>
      <c r="F346" s="194" t="s">
        <v>11361</v>
      </c>
      <c r="G346" s="195" t="s">
        <v>952</v>
      </c>
      <c r="H346" s="196">
        <v>2</v>
      </c>
      <c r="I346" s="197"/>
      <c r="J346" s="198">
        <f>ROUND(I346*H346,2)</f>
        <v>0</v>
      </c>
      <c r="K346" s="194" t="s">
        <v>278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16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11362</v>
      </c>
    </row>
    <row r="347" spans="1:65" s="2" customFormat="1" ht="11.25">
      <c r="A347" s="34"/>
      <c r="B347" s="35"/>
      <c r="C347" s="36"/>
      <c r="D347" s="205" t="s">
        <v>281</v>
      </c>
      <c r="E347" s="36"/>
      <c r="F347" s="206" t="s">
        <v>11363</v>
      </c>
      <c r="G347" s="36"/>
      <c r="H347" s="36"/>
      <c r="I347" s="207"/>
      <c r="J347" s="36"/>
      <c r="K347" s="36"/>
      <c r="L347" s="39"/>
      <c r="M347" s="208"/>
      <c r="N347" s="209"/>
      <c r="O347" s="71"/>
      <c r="P347" s="71"/>
      <c r="Q347" s="71"/>
      <c r="R347" s="71"/>
      <c r="S347" s="71"/>
      <c r="T347" s="72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281</v>
      </c>
      <c r="AU347" s="17" t="s">
        <v>16</v>
      </c>
    </row>
    <row r="348" spans="1:65" s="14" customFormat="1" ht="11.25">
      <c r="B348" s="221"/>
      <c r="C348" s="222"/>
      <c r="D348" s="212" t="s">
        <v>283</v>
      </c>
      <c r="E348" s="223" t="s">
        <v>1</v>
      </c>
      <c r="F348" s="224" t="s">
        <v>84</v>
      </c>
      <c r="G348" s="222"/>
      <c r="H348" s="225">
        <v>2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16</v>
      </c>
      <c r="AV348" s="14" t="s">
        <v>84</v>
      </c>
      <c r="AW348" s="14" t="s">
        <v>32</v>
      </c>
      <c r="AX348" s="14" t="s">
        <v>76</v>
      </c>
      <c r="AY348" s="231" t="s">
        <v>272</v>
      </c>
    </row>
    <row r="349" spans="1:65" s="2" customFormat="1" ht="24.2" customHeight="1">
      <c r="A349" s="34"/>
      <c r="B349" s="35"/>
      <c r="C349" s="232" t="s">
        <v>985</v>
      </c>
      <c r="D349" s="232" t="s">
        <v>394</v>
      </c>
      <c r="E349" s="233" t="s">
        <v>11364</v>
      </c>
      <c r="F349" s="234" t="s">
        <v>11365</v>
      </c>
      <c r="G349" s="235" t="s">
        <v>5242</v>
      </c>
      <c r="H349" s="236">
        <v>4</v>
      </c>
      <c r="I349" s="237"/>
      <c r="J349" s="238">
        <f>ROUND(I349*H349,2)</f>
        <v>0</v>
      </c>
      <c r="K349" s="234" t="s">
        <v>1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313</v>
      </c>
      <c r="AT349" s="203" t="s">
        <v>394</v>
      </c>
      <c r="AU349" s="203" t="s">
        <v>16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11366</v>
      </c>
    </row>
    <row r="350" spans="1:65" s="14" customFormat="1" ht="11.25">
      <c r="B350" s="221"/>
      <c r="C350" s="222"/>
      <c r="D350" s="212" t="s">
        <v>283</v>
      </c>
      <c r="E350" s="223" t="s">
        <v>1</v>
      </c>
      <c r="F350" s="224" t="s">
        <v>279</v>
      </c>
      <c r="G350" s="222"/>
      <c r="H350" s="225">
        <v>4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283</v>
      </c>
      <c r="AU350" s="231" t="s">
        <v>16</v>
      </c>
      <c r="AV350" s="14" t="s">
        <v>84</v>
      </c>
      <c r="AW350" s="14" t="s">
        <v>32</v>
      </c>
      <c r="AX350" s="14" t="s">
        <v>76</v>
      </c>
      <c r="AY350" s="231" t="s">
        <v>272</v>
      </c>
    </row>
    <row r="351" spans="1:65" s="2" customFormat="1" ht="37.9" customHeight="1">
      <c r="A351" s="34"/>
      <c r="B351" s="35"/>
      <c r="C351" s="232" t="s">
        <v>4978</v>
      </c>
      <c r="D351" s="232" t="s">
        <v>394</v>
      </c>
      <c r="E351" s="233" t="s">
        <v>11367</v>
      </c>
      <c r="F351" s="234" t="s">
        <v>11368</v>
      </c>
      <c r="G351" s="235" t="s">
        <v>5242</v>
      </c>
      <c r="H351" s="236">
        <v>2</v>
      </c>
      <c r="I351" s="237"/>
      <c r="J351" s="238">
        <f>ROUND(I351*H351,2)</f>
        <v>0</v>
      </c>
      <c r="K351" s="234" t="s">
        <v>1</v>
      </c>
      <c r="L351" s="239"/>
      <c r="M351" s="240" t="s">
        <v>1</v>
      </c>
      <c r="N351" s="241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313</v>
      </c>
      <c r="AT351" s="203" t="s">
        <v>394</v>
      </c>
      <c r="AU351" s="203" t="s">
        <v>16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279</v>
      </c>
      <c r="BM351" s="203" t="s">
        <v>11369</v>
      </c>
    </row>
    <row r="352" spans="1:65" s="14" customFormat="1" ht="11.25">
      <c r="B352" s="221"/>
      <c r="C352" s="222"/>
      <c r="D352" s="212" t="s">
        <v>283</v>
      </c>
      <c r="E352" s="223" t="s">
        <v>1</v>
      </c>
      <c r="F352" s="224" t="s">
        <v>84</v>
      </c>
      <c r="G352" s="222"/>
      <c r="H352" s="225">
        <v>2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283</v>
      </c>
      <c r="AU352" s="231" t="s">
        <v>16</v>
      </c>
      <c r="AV352" s="14" t="s">
        <v>84</v>
      </c>
      <c r="AW352" s="14" t="s">
        <v>32</v>
      </c>
      <c r="AX352" s="14" t="s">
        <v>76</v>
      </c>
      <c r="AY352" s="231" t="s">
        <v>272</v>
      </c>
    </row>
    <row r="353" spans="1:65" s="2" customFormat="1" ht="21.75" customHeight="1">
      <c r="A353" s="34"/>
      <c r="B353" s="35"/>
      <c r="C353" s="192" t="s">
        <v>6408</v>
      </c>
      <c r="D353" s="192" t="s">
        <v>274</v>
      </c>
      <c r="E353" s="193" t="s">
        <v>11370</v>
      </c>
      <c r="F353" s="194" t="s">
        <v>11371</v>
      </c>
      <c r="G353" s="195" t="s">
        <v>952</v>
      </c>
      <c r="H353" s="196">
        <v>6</v>
      </c>
      <c r="I353" s="197"/>
      <c r="J353" s="198">
        <f>ROUND(I353*H353,2)</f>
        <v>0</v>
      </c>
      <c r="K353" s="194" t="s">
        <v>278</v>
      </c>
      <c r="L353" s="39"/>
      <c r="M353" s="199" t="s">
        <v>1</v>
      </c>
      <c r="N353" s="200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279</v>
      </c>
      <c r="AT353" s="203" t="s">
        <v>274</v>
      </c>
      <c r="AU353" s="203" t="s">
        <v>16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279</v>
      </c>
      <c r="BM353" s="203" t="s">
        <v>11372</v>
      </c>
    </row>
    <row r="354" spans="1:65" s="2" customFormat="1" ht="11.25">
      <c r="A354" s="34"/>
      <c r="B354" s="35"/>
      <c r="C354" s="36"/>
      <c r="D354" s="205" t="s">
        <v>281</v>
      </c>
      <c r="E354" s="36"/>
      <c r="F354" s="206" t="s">
        <v>11373</v>
      </c>
      <c r="G354" s="36"/>
      <c r="H354" s="36"/>
      <c r="I354" s="207"/>
      <c r="J354" s="36"/>
      <c r="K354" s="36"/>
      <c r="L354" s="39"/>
      <c r="M354" s="208"/>
      <c r="N354" s="209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281</v>
      </c>
      <c r="AU354" s="17" t="s">
        <v>16</v>
      </c>
    </row>
    <row r="355" spans="1:65" s="14" customFormat="1" ht="11.25">
      <c r="B355" s="221"/>
      <c r="C355" s="222"/>
      <c r="D355" s="212" t="s">
        <v>283</v>
      </c>
      <c r="E355" s="223" t="s">
        <v>1</v>
      </c>
      <c r="F355" s="224" t="s">
        <v>305</v>
      </c>
      <c r="G355" s="222"/>
      <c r="H355" s="225">
        <v>6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16</v>
      </c>
      <c r="AV355" s="14" t="s">
        <v>84</v>
      </c>
      <c r="AW355" s="14" t="s">
        <v>32</v>
      </c>
      <c r="AX355" s="14" t="s">
        <v>76</v>
      </c>
      <c r="AY355" s="231" t="s">
        <v>272</v>
      </c>
    </row>
    <row r="356" spans="1:65" s="12" customFormat="1" ht="25.9" customHeight="1">
      <c r="B356" s="176"/>
      <c r="C356" s="177"/>
      <c r="D356" s="178" t="s">
        <v>75</v>
      </c>
      <c r="E356" s="179" t="s">
        <v>11374</v>
      </c>
      <c r="F356" s="179" t="s">
        <v>11375</v>
      </c>
      <c r="G356" s="177"/>
      <c r="H356" s="177"/>
      <c r="I356" s="180"/>
      <c r="J356" s="181">
        <f>BK356</f>
        <v>0</v>
      </c>
      <c r="K356" s="177"/>
      <c r="L356" s="182"/>
      <c r="M356" s="183"/>
      <c r="N356" s="184"/>
      <c r="O356" s="184"/>
      <c r="P356" s="185">
        <f>SUM(P357:P413)</f>
        <v>0</v>
      </c>
      <c r="Q356" s="184"/>
      <c r="R356" s="185">
        <f>SUM(R357:R413)</f>
        <v>0</v>
      </c>
      <c r="S356" s="184"/>
      <c r="T356" s="186">
        <f>SUM(T357:T413)</f>
        <v>0</v>
      </c>
      <c r="AR356" s="187" t="s">
        <v>16</v>
      </c>
      <c r="AT356" s="188" t="s">
        <v>75</v>
      </c>
      <c r="AU356" s="188" t="s">
        <v>76</v>
      </c>
      <c r="AY356" s="187" t="s">
        <v>272</v>
      </c>
      <c r="BK356" s="189">
        <f>SUM(BK357:BK413)</f>
        <v>0</v>
      </c>
    </row>
    <row r="357" spans="1:65" s="2" customFormat="1" ht="16.5" customHeight="1">
      <c r="A357" s="34"/>
      <c r="B357" s="35"/>
      <c r="C357" s="232" t="s">
        <v>992</v>
      </c>
      <c r="D357" s="232" t="s">
        <v>394</v>
      </c>
      <c r="E357" s="233" t="s">
        <v>11216</v>
      </c>
      <c r="F357" s="234" t="s">
        <v>11217</v>
      </c>
      <c r="G357" s="235" t="s">
        <v>5242</v>
      </c>
      <c r="H357" s="236">
        <v>2</v>
      </c>
      <c r="I357" s="237"/>
      <c r="J357" s="238">
        <f>ROUND(I357*H357,2)</f>
        <v>0</v>
      </c>
      <c r="K357" s="234" t="s">
        <v>1</v>
      </c>
      <c r="L357" s="239"/>
      <c r="M357" s="240" t="s">
        <v>1</v>
      </c>
      <c r="N357" s="241" t="s">
        <v>41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4500</v>
      </c>
      <c r="AT357" s="203" t="s">
        <v>394</v>
      </c>
      <c r="AU357" s="203" t="s">
        <v>16</v>
      </c>
      <c r="AY357" s="17" t="s">
        <v>272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16</v>
      </c>
      <c r="BK357" s="204">
        <f>ROUND(I357*H357,2)</f>
        <v>0</v>
      </c>
      <c r="BL357" s="17" t="s">
        <v>4500</v>
      </c>
      <c r="BM357" s="203" t="s">
        <v>11376</v>
      </c>
    </row>
    <row r="358" spans="1:65" s="14" customFormat="1" ht="11.25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16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2" customFormat="1" ht="24.2" customHeight="1">
      <c r="A359" s="34"/>
      <c r="B359" s="35"/>
      <c r="C359" s="192" t="s">
        <v>1001</v>
      </c>
      <c r="D359" s="192" t="s">
        <v>274</v>
      </c>
      <c r="E359" s="193" t="s">
        <v>11222</v>
      </c>
      <c r="F359" s="194" t="s">
        <v>11223</v>
      </c>
      <c r="G359" s="195" t="s">
        <v>952</v>
      </c>
      <c r="H359" s="196">
        <v>2</v>
      </c>
      <c r="I359" s="197"/>
      <c r="J359" s="198">
        <f>ROUND(I359*H359,2)</f>
        <v>0</v>
      </c>
      <c r="K359" s="194" t="s">
        <v>278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4500</v>
      </c>
      <c r="AT359" s="203" t="s">
        <v>274</v>
      </c>
      <c r="AU359" s="203" t="s">
        <v>16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4500</v>
      </c>
      <c r="BM359" s="203" t="s">
        <v>11377</v>
      </c>
    </row>
    <row r="360" spans="1:65" s="2" customFormat="1" ht="11.25">
      <c r="A360" s="34"/>
      <c r="B360" s="35"/>
      <c r="C360" s="36"/>
      <c r="D360" s="205" t="s">
        <v>281</v>
      </c>
      <c r="E360" s="36"/>
      <c r="F360" s="206" t="s">
        <v>11225</v>
      </c>
      <c r="G360" s="36"/>
      <c r="H360" s="36"/>
      <c r="I360" s="207"/>
      <c r="J360" s="36"/>
      <c r="K360" s="36"/>
      <c r="L360" s="39"/>
      <c r="M360" s="208"/>
      <c r="N360" s="209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281</v>
      </c>
      <c r="AU360" s="17" t="s">
        <v>16</v>
      </c>
    </row>
    <row r="361" spans="1:65" s="14" customFormat="1" ht="11.25">
      <c r="B361" s="221"/>
      <c r="C361" s="222"/>
      <c r="D361" s="212" t="s">
        <v>283</v>
      </c>
      <c r="E361" s="223" t="s">
        <v>1</v>
      </c>
      <c r="F361" s="224" t="s">
        <v>84</v>
      </c>
      <c r="G361" s="222"/>
      <c r="H361" s="225">
        <v>2</v>
      </c>
      <c r="I361" s="226"/>
      <c r="J361" s="222"/>
      <c r="K361" s="222"/>
      <c r="L361" s="227"/>
      <c r="M361" s="228"/>
      <c r="N361" s="229"/>
      <c r="O361" s="229"/>
      <c r="P361" s="229"/>
      <c r="Q361" s="229"/>
      <c r="R361" s="229"/>
      <c r="S361" s="229"/>
      <c r="T361" s="230"/>
      <c r="AT361" s="231" t="s">
        <v>283</v>
      </c>
      <c r="AU361" s="231" t="s">
        <v>16</v>
      </c>
      <c r="AV361" s="14" t="s">
        <v>84</v>
      </c>
      <c r="AW361" s="14" t="s">
        <v>32</v>
      </c>
      <c r="AX361" s="14" t="s">
        <v>76</v>
      </c>
      <c r="AY361" s="231" t="s">
        <v>272</v>
      </c>
    </row>
    <row r="362" spans="1:65" s="2" customFormat="1" ht="16.5" customHeight="1">
      <c r="A362" s="34"/>
      <c r="B362" s="35"/>
      <c r="C362" s="232" t="s">
        <v>1009</v>
      </c>
      <c r="D362" s="232" t="s">
        <v>394</v>
      </c>
      <c r="E362" s="233" t="s">
        <v>11378</v>
      </c>
      <c r="F362" s="234" t="s">
        <v>11379</v>
      </c>
      <c r="G362" s="235" t="s">
        <v>185</v>
      </c>
      <c r="H362" s="236">
        <v>12</v>
      </c>
      <c r="I362" s="237"/>
      <c r="J362" s="238">
        <f>ROUND(I362*H362,2)</f>
        <v>0</v>
      </c>
      <c r="K362" s="234" t="s">
        <v>1</v>
      </c>
      <c r="L362" s="239"/>
      <c r="M362" s="240" t="s">
        <v>1</v>
      </c>
      <c r="N362" s="241" t="s">
        <v>41</v>
      </c>
      <c r="O362" s="71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4500</v>
      </c>
      <c r="AT362" s="203" t="s">
        <v>394</v>
      </c>
      <c r="AU362" s="203" t="s">
        <v>16</v>
      </c>
      <c r="AY362" s="17" t="s">
        <v>272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7" t="s">
        <v>16</v>
      </c>
      <c r="BK362" s="204">
        <f>ROUND(I362*H362,2)</f>
        <v>0</v>
      </c>
      <c r="BL362" s="17" t="s">
        <v>4500</v>
      </c>
      <c r="BM362" s="203" t="s">
        <v>11380</v>
      </c>
    </row>
    <row r="363" spans="1:65" s="14" customFormat="1" ht="11.25">
      <c r="B363" s="221"/>
      <c r="C363" s="222"/>
      <c r="D363" s="212" t="s">
        <v>283</v>
      </c>
      <c r="E363" s="223" t="s">
        <v>1</v>
      </c>
      <c r="F363" s="224" t="s">
        <v>344</v>
      </c>
      <c r="G363" s="222"/>
      <c r="H363" s="225">
        <v>12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283</v>
      </c>
      <c r="AU363" s="231" t="s">
        <v>16</v>
      </c>
      <c r="AV363" s="14" t="s">
        <v>84</v>
      </c>
      <c r="AW363" s="14" t="s">
        <v>32</v>
      </c>
      <c r="AX363" s="14" t="s">
        <v>76</v>
      </c>
      <c r="AY363" s="231" t="s">
        <v>272</v>
      </c>
    </row>
    <row r="364" spans="1:65" s="2" customFormat="1" ht="24.2" customHeight="1">
      <c r="A364" s="34"/>
      <c r="B364" s="35"/>
      <c r="C364" s="192" t="s">
        <v>1018</v>
      </c>
      <c r="D364" s="192" t="s">
        <v>274</v>
      </c>
      <c r="E364" s="193" t="s">
        <v>11230</v>
      </c>
      <c r="F364" s="194" t="s">
        <v>11231</v>
      </c>
      <c r="G364" s="195" t="s">
        <v>185</v>
      </c>
      <c r="H364" s="196">
        <v>12</v>
      </c>
      <c r="I364" s="197"/>
      <c r="J364" s="198">
        <f>ROUND(I364*H364,2)</f>
        <v>0</v>
      </c>
      <c r="K364" s="194" t="s">
        <v>278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4500</v>
      </c>
      <c r="AT364" s="203" t="s">
        <v>274</v>
      </c>
      <c r="AU364" s="203" t="s">
        <v>16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4500</v>
      </c>
      <c r="BM364" s="203" t="s">
        <v>11381</v>
      </c>
    </row>
    <row r="365" spans="1:65" s="2" customFormat="1" ht="11.25">
      <c r="A365" s="34"/>
      <c r="B365" s="35"/>
      <c r="C365" s="36"/>
      <c r="D365" s="205" t="s">
        <v>281</v>
      </c>
      <c r="E365" s="36"/>
      <c r="F365" s="206" t="s">
        <v>11233</v>
      </c>
      <c r="G365" s="36"/>
      <c r="H365" s="36"/>
      <c r="I365" s="207"/>
      <c r="J365" s="36"/>
      <c r="K365" s="36"/>
      <c r="L365" s="39"/>
      <c r="M365" s="208"/>
      <c r="N365" s="209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281</v>
      </c>
      <c r="AU365" s="17" t="s">
        <v>16</v>
      </c>
    </row>
    <row r="366" spans="1:65" s="14" customFormat="1" ht="11.25">
      <c r="B366" s="221"/>
      <c r="C366" s="222"/>
      <c r="D366" s="212" t="s">
        <v>283</v>
      </c>
      <c r="E366" s="223" t="s">
        <v>1</v>
      </c>
      <c r="F366" s="224" t="s">
        <v>344</v>
      </c>
      <c r="G366" s="222"/>
      <c r="H366" s="225">
        <v>12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16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1:65" s="2" customFormat="1" ht="16.5" customHeight="1">
      <c r="A367" s="34"/>
      <c r="B367" s="35"/>
      <c r="C367" s="232" t="s">
        <v>1024</v>
      </c>
      <c r="D367" s="232" t="s">
        <v>394</v>
      </c>
      <c r="E367" s="233" t="s">
        <v>11382</v>
      </c>
      <c r="F367" s="234" t="s">
        <v>11383</v>
      </c>
      <c r="G367" s="235" t="s">
        <v>185</v>
      </c>
      <c r="H367" s="236">
        <v>36</v>
      </c>
      <c r="I367" s="237"/>
      <c r="J367" s="238">
        <f>ROUND(I367*H367,2)</f>
        <v>0</v>
      </c>
      <c r="K367" s="234" t="s">
        <v>1</v>
      </c>
      <c r="L367" s="239"/>
      <c r="M367" s="240" t="s">
        <v>1</v>
      </c>
      <c r="N367" s="241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313</v>
      </c>
      <c r="AT367" s="203" t="s">
        <v>394</v>
      </c>
      <c r="AU367" s="203" t="s">
        <v>16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11384</v>
      </c>
    </row>
    <row r="368" spans="1:65" s="14" customFormat="1" ht="11.25">
      <c r="B368" s="221"/>
      <c r="C368" s="222"/>
      <c r="D368" s="212" t="s">
        <v>283</v>
      </c>
      <c r="E368" s="223" t="s">
        <v>1</v>
      </c>
      <c r="F368" s="224" t="s">
        <v>511</v>
      </c>
      <c r="G368" s="222"/>
      <c r="H368" s="225">
        <v>36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283</v>
      </c>
      <c r="AU368" s="231" t="s">
        <v>16</v>
      </c>
      <c r="AV368" s="14" t="s">
        <v>84</v>
      </c>
      <c r="AW368" s="14" t="s">
        <v>32</v>
      </c>
      <c r="AX368" s="14" t="s">
        <v>76</v>
      </c>
      <c r="AY368" s="231" t="s">
        <v>272</v>
      </c>
    </row>
    <row r="369" spans="1:65" s="2" customFormat="1" ht="21.75" customHeight="1">
      <c r="A369" s="34"/>
      <c r="B369" s="35"/>
      <c r="C369" s="192" t="s">
        <v>1034</v>
      </c>
      <c r="D369" s="192" t="s">
        <v>274</v>
      </c>
      <c r="E369" s="193" t="s">
        <v>10282</v>
      </c>
      <c r="F369" s="194" t="s">
        <v>10283</v>
      </c>
      <c r="G369" s="195" t="s">
        <v>185</v>
      </c>
      <c r="H369" s="196">
        <v>36</v>
      </c>
      <c r="I369" s="197"/>
      <c r="J369" s="198">
        <f>ROUND(I369*H369,2)</f>
        <v>0</v>
      </c>
      <c r="K369" s="194" t="s">
        <v>278</v>
      </c>
      <c r="L369" s="39"/>
      <c r="M369" s="199" t="s">
        <v>1</v>
      </c>
      <c r="N369" s="200" t="s">
        <v>41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279</v>
      </c>
      <c r="AT369" s="203" t="s">
        <v>274</v>
      </c>
      <c r="AU369" s="203" t="s">
        <v>16</v>
      </c>
      <c r="AY369" s="17" t="s">
        <v>272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16</v>
      </c>
      <c r="BK369" s="204">
        <f>ROUND(I369*H369,2)</f>
        <v>0</v>
      </c>
      <c r="BL369" s="17" t="s">
        <v>279</v>
      </c>
      <c r="BM369" s="203" t="s">
        <v>11385</v>
      </c>
    </row>
    <row r="370" spans="1:65" s="2" customFormat="1" ht="11.25">
      <c r="A370" s="34"/>
      <c r="B370" s="35"/>
      <c r="C370" s="36"/>
      <c r="D370" s="205" t="s">
        <v>281</v>
      </c>
      <c r="E370" s="36"/>
      <c r="F370" s="206" t="s">
        <v>10285</v>
      </c>
      <c r="G370" s="36"/>
      <c r="H370" s="36"/>
      <c r="I370" s="207"/>
      <c r="J370" s="36"/>
      <c r="K370" s="36"/>
      <c r="L370" s="39"/>
      <c r="M370" s="208"/>
      <c r="N370" s="209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281</v>
      </c>
      <c r="AU370" s="17" t="s">
        <v>16</v>
      </c>
    </row>
    <row r="371" spans="1:65" s="14" customFormat="1" ht="11.25">
      <c r="B371" s="221"/>
      <c r="C371" s="222"/>
      <c r="D371" s="212" t="s">
        <v>283</v>
      </c>
      <c r="E371" s="223" t="s">
        <v>1</v>
      </c>
      <c r="F371" s="224" t="s">
        <v>511</v>
      </c>
      <c r="G371" s="222"/>
      <c r="H371" s="225">
        <v>36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16</v>
      </c>
      <c r="AV371" s="14" t="s">
        <v>84</v>
      </c>
      <c r="AW371" s="14" t="s">
        <v>32</v>
      </c>
      <c r="AX371" s="14" t="s">
        <v>76</v>
      </c>
      <c r="AY371" s="231" t="s">
        <v>272</v>
      </c>
    </row>
    <row r="372" spans="1:65" s="2" customFormat="1" ht="21.75" customHeight="1">
      <c r="A372" s="34"/>
      <c r="B372" s="35"/>
      <c r="C372" s="232" t="s">
        <v>1054</v>
      </c>
      <c r="D372" s="232" t="s">
        <v>394</v>
      </c>
      <c r="E372" s="233" t="s">
        <v>11386</v>
      </c>
      <c r="F372" s="234" t="s">
        <v>11387</v>
      </c>
      <c r="G372" s="235" t="s">
        <v>5242</v>
      </c>
      <c r="H372" s="236">
        <v>1</v>
      </c>
      <c r="I372" s="237"/>
      <c r="J372" s="238">
        <f>ROUND(I372*H372,2)</f>
        <v>0</v>
      </c>
      <c r="K372" s="234" t="s">
        <v>1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313</v>
      </c>
      <c r="AT372" s="203" t="s">
        <v>394</v>
      </c>
      <c r="AU372" s="203" t="s">
        <v>16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279</v>
      </c>
      <c r="BM372" s="203" t="s">
        <v>11388</v>
      </c>
    </row>
    <row r="373" spans="1:65" s="14" customFormat="1" ht="11.25">
      <c r="B373" s="221"/>
      <c r="C373" s="222"/>
      <c r="D373" s="212" t="s">
        <v>283</v>
      </c>
      <c r="E373" s="223" t="s">
        <v>1</v>
      </c>
      <c r="F373" s="224" t="s">
        <v>16</v>
      </c>
      <c r="G373" s="222"/>
      <c r="H373" s="225">
        <v>1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16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2" customFormat="1" ht="33" customHeight="1">
      <c r="A374" s="34"/>
      <c r="B374" s="35"/>
      <c r="C374" s="192" t="s">
        <v>1063</v>
      </c>
      <c r="D374" s="192" t="s">
        <v>274</v>
      </c>
      <c r="E374" s="193" t="s">
        <v>11389</v>
      </c>
      <c r="F374" s="194" t="s">
        <v>11390</v>
      </c>
      <c r="G374" s="195" t="s">
        <v>952</v>
      </c>
      <c r="H374" s="196">
        <v>1</v>
      </c>
      <c r="I374" s="197"/>
      <c r="J374" s="198">
        <f>ROUND(I374*H374,2)</f>
        <v>0</v>
      </c>
      <c r="K374" s="194" t="s">
        <v>278</v>
      </c>
      <c r="L374" s="39"/>
      <c r="M374" s="199" t="s">
        <v>1</v>
      </c>
      <c r="N374" s="200" t="s">
        <v>41</v>
      </c>
      <c r="O374" s="71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279</v>
      </c>
      <c r="AT374" s="203" t="s">
        <v>274</v>
      </c>
      <c r="AU374" s="203" t="s">
        <v>16</v>
      </c>
      <c r="AY374" s="17" t="s">
        <v>272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7" t="s">
        <v>16</v>
      </c>
      <c r="BK374" s="204">
        <f>ROUND(I374*H374,2)</f>
        <v>0</v>
      </c>
      <c r="BL374" s="17" t="s">
        <v>279</v>
      </c>
      <c r="BM374" s="203" t="s">
        <v>11391</v>
      </c>
    </row>
    <row r="375" spans="1:65" s="2" customFormat="1" ht="11.25">
      <c r="A375" s="34"/>
      <c r="B375" s="35"/>
      <c r="C375" s="36"/>
      <c r="D375" s="205" t="s">
        <v>281</v>
      </c>
      <c r="E375" s="36"/>
      <c r="F375" s="206" t="s">
        <v>11392</v>
      </c>
      <c r="G375" s="36"/>
      <c r="H375" s="36"/>
      <c r="I375" s="207"/>
      <c r="J375" s="36"/>
      <c r="K375" s="36"/>
      <c r="L375" s="39"/>
      <c r="M375" s="208"/>
      <c r="N375" s="209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281</v>
      </c>
      <c r="AU375" s="17" t="s">
        <v>16</v>
      </c>
    </row>
    <row r="376" spans="1:65" s="14" customFormat="1" ht="11.25">
      <c r="B376" s="221"/>
      <c r="C376" s="222"/>
      <c r="D376" s="212" t="s">
        <v>283</v>
      </c>
      <c r="E376" s="223" t="s">
        <v>1</v>
      </c>
      <c r="F376" s="224" t="s">
        <v>16</v>
      </c>
      <c r="G376" s="222"/>
      <c r="H376" s="225">
        <v>1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16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2" customFormat="1" ht="21.75" customHeight="1">
      <c r="A377" s="34"/>
      <c r="B377" s="35"/>
      <c r="C377" s="232" t="s">
        <v>1072</v>
      </c>
      <c r="D377" s="232" t="s">
        <v>394</v>
      </c>
      <c r="E377" s="233" t="s">
        <v>11393</v>
      </c>
      <c r="F377" s="234" t="s">
        <v>11394</v>
      </c>
      <c r="G377" s="235" t="s">
        <v>5242</v>
      </c>
      <c r="H377" s="236">
        <v>1</v>
      </c>
      <c r="I377" s="237"/>
      <c r="J377" s="238">
        <f>ROUND(I377*H377,2)</f>
        <v>0</v>
      </c>
      <c r="K377" s="234" t="s">
        <v>1</v>
      </c>
      <c r="L377" s="239"/>
      <c r="M377" s="240" t="s">
        <v>1</v>
      </c>
      <c r="N377" s="241" t="s">
        <v>41</v>
      </c>
      <c r="O377" s="71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313</v>
      </c>
      <c r="AT377" s="203" t="s">
        <v>394</v>
      </c>
      <c r="AU377" s="203" t="s">
        <v>16</v>
      </c>
      <c r="AY377" s="17" t="s">
        <v>272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7" t="s">
        <v>16</v>
      </c>
      <c r="BK377" s="204">
        <f>ROUND(I377*H377,2)</f>
        <v>0</v>
      </c>
      <c r="BL377" s="17" t="s">
        <v>279</v>
      </c>
      <c r="BM377" s="203" t="s">
        <v>11395</v>
      </c>
    </row>
    <row r="378" spans="1:65" s="14" customFormat="1" ht="11.25">
      <c r="B378" s="221"/>
      <c r="C378" s="222"/>
      <c r="D378" s="212" t="s">
        <v>283</v>
      </c>
      <c r="E378" s="223" t="s">
        <v>1</v>
      </c>
      <c r="F378" s="224" t="s">
        <v>16</v>
      </c>
      <c r="G378" s="222"/>
      <c r="H378" s="225">
        <v>1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283</v>
      </c>
      <c r="AU378" s="231" t="s">
        <v>16</v>
      </c>
      <c r="AV378" s="14" t="s">
        <v>84</v>
      </c>
      <c r="AW378" s="14" t="s">
        <v>32</v>
      </c>
      <c r="AX378" s="14" t="s">
        <v>76</v>
      </c>
      <c r="AY378" s="231" t="s">
        <v>272</v>
      </c>
    </row>
    <row r="379" spans="1:65" s="2" customFormat="1" ht="16.5" customHeight="1">
      <c r="A379" s="34"/>
      <c r="B379" s="35"/>
      <c r="C379" s="192" t="s">
        <v>1082</v>
      </c>
      <c r="D379" s="192" t="s">
        <v>274</v>
      </c>
      <c r="E379" s="193" t="s">
        <v>11396</v>
      </c>
      <c r="F379" s="194" t="s">
        <v>11397</v>
      </c>
      <c r="G379" s="195" t="s">
        <v>952</v>
      </c>
      <c r="H379" s="196">
        <v>1</v>
      </c>
      <c r="I379" s="197"/>
      <c r="J379" s="198">
        <f>ROUND(I379*H379,2)</f>
        <v>0</v>
      </c>
      <c r="K379" s="194" t="s">
        <v>278</v>
      </c>
      <c r="L379" s="39"/>
      <c r="M379" s="199" t="s">
        <v>1</v>
      </c>
      <c r="N379" s="200" t="s">
        <v>41</v>
      </c>
      <c r="O379" s="71"/>
      <c r="P379" s="201">
        <f>O379*H379</f>
        <v>0</v>
      </c>
      <c r="Q379" s="201">
        <v>0</v>
      </c>
      <c r="R379" s="201">
        <f>Q379*H379</f>
        <v>0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16</v>
      </c>
      <c r="AY379" s="17" t="s">
        <v>272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16</v>
      </c>
      <c r="BK379" s="204">
        <f>ROUND(I379*H379,2)</f>
        <v>0</v>
      </c>
      <c r="BL379" s="17" t="s">
        <v>279</v>
      </c>
      <c r="BM379" s="203" t="s">
        <v>11398</v>
      </c>
    </row>
    <row r="380" spans="1:65" s="2" customFormat="1" ht="11.25">
      <c r="A380" s="34"/>
      <c r="B380" s="35"/>
      <c r="C380" s="36"/>
      <c r="D380" s="205" t="s">
        <v>281</v>
      </c>
      <c r="E380" s="36"/>
      <c r="F380" s="206" t="s">
        <v>11399</v>
      </c>
      <c r="G380" s="36"/>
      <c r="H380" s="36"/>
      <c r="I380" s="207"/>
      <c r="J380" s="36"/>
      <c r="K380" s="36"/>
      <c r="L380" s="39"/>
      <c r="M380" s="208"/>
      <c r="N380" s="209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281</v>
      </c>
      <c r="AU380" s="17" t="s">
        <v>16</v>
      </c>
    </row>
    <row r="381" spans="1:65" s="14" customFormat="1" ht="11.25">
      <c r="B381" s="221"/>
      <c r="C381" s="222"/>
      <c r="D381" s="212" t="s">
        <v>283</v>
      </c>
      <c r="E381" s="223" t="s">
        <v>1</v>
      </c>
      <c r="F381" s="224" t="s">
        <v>16</v>
      </c>
      <c r="G381" s="222"/>
      <c r="H381" s="225">
        <v>1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16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16.5" customHeight="1">
      <c r="A382" s="34"/>
      <c r="B382" s="35"/>
      <c r="C382" s="232" t="s">
        <v>1106</v>
      </c>
      <c r="D382" s="232" t="s">
        <v>394</v>
      </c>
      <c r="E382" s="233" t="s">
        <v>11400</v>
      </c>
      <c r="F382" s="234" t="s">
        <v>11401</v>
      </c>
      <c r="G382" s="235" t="s">
        <v>5242</v>
      </c>
      <c r="H382" s="236">
        <v>1</v>
      </c>
      <c r="I382" s="237"/>
      <c r="J382" s="238">
        <f>ROUND(I382*H382,2)</f>
        <v>0</v>
      </c>
      <c r="K382" s="234" t="s">
        <v>1</v>
      </c>
      <c r="L382" s="239"/>
      <c r="M382" s="240" t="s">
        <v>1</v>
      </c>
      <c r="N382" s="241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313</v>
      </c>
      <c r="AT382" s="203" t="s">
        <v>394</v>
      </c>
      <c r="AU382" s="203" t="s">
        <v>16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11402</v>
      </c>
    </row>
    <row r="383" spans="1:65" s="14" customFormat="1" ht="11.25">
      <c r="B383" s="221"/>
      <c r="C383" s="222"/>
      <c r="D383" s="212" t="s">
        <v>283</v>
      </c>
      <c r="E383" s="223" t="s">
        <v>1</v>
      </c>
      <c r="F383" s="224" t="s">
        <v>16</v>
      </c>
      <c r="G383" s="222"/>
      <c r="H383" s="225">
        <v>1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283</v>
      </c>
      <c r="AU383" s="231" t="s">
        <v>16</v>
      </c>
      <c r="AV383" s="14" t="s">
        <v>84</v>
      </c>
      <c r="AW383" s="14" t="s">
        <v>32</v>
      </c>
      <c r="AX383" s="14" t="s">
        <v>76</v>
      </c>
      <c r="AY383" s="231" t="s">
        <v>272</v>
      </c>
    </row>
    <row r="384" spans="1:65" s="2" customFormat="1" ht="16.5" customHeight="1">
      <c r="A384" s="34"/>
      <c r="B384" s="35"/>
      <c r="C384" s="192" t="s">
        <v>1116</v>
      </c>
      <c r="D384" s="192" t="s">
        <v>274</v>
      </c>
      <c r="E384" s="193" t="s">
        <v>11403</v>
      </c>
      <c r="F384" s="194" t="s">
        <v>11404</v>
      </c>
      <c r="G384" s="195" t="s">
        <v>952</v>
      </c>
      <c r="H384" s="196">
        <v>1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16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11405</v>
      </c>
    </row>
    <row r="385" spans="1:65" s="2" customFormat="1" ht="11.25">
      <c r="A385" s="34"/>
      <c r="B385" s="35"/>
      <c r="C385" s="36"/>
      <c r="D385" s="205" t="s">
        <v>281</v>
      </c>
      <c r="E385" s="36"/>
      <c r="F385" s="206" t="s">
        <v>11406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16</v>
      </c>
    </row>
    <row r="386" spans="1:65" s="14" customFormat="1" ht="11.25">
      <c r="B386" s="221"/>
      <c r="C386" s="222"/>
      <c r="D386" s="212" t="s">
        <v>283</v>
      </c>
      <c r="E386" s="223" t="s">
        <v>1</v>
      </c>
      <c r="F386" s="224" t="s">
        <v>16</v>
      </c>
      <c r="G386" s="222"/>
      <c r="H386" s="225">
        <v>1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AT386" s="231" t="s">
        <v>283</v>
      </c>
      <c r="AU386" s="231" t="s">
        <v>16</v>
      </c>
      <c r="AV386" s="14" t="s">
        <v>84</v>
      </c>
      <c r="AW386" s="14" t="s">
        <v>32</v>
      </c>
      <c r="AX386" s="14" t="s">
        <v>76</v>
      </c>
      <c r="AY386" s="231" t="s">
        <v>272</v>
      </c>
    </row>
    <row r="387" spans="1:65" s="2" customFormat="1" ht="37.9" customHeight="1">
      <c r="A387" s="34"/>
      <c r="B387" s="35"/>
      <c r="C387" s="232" t="s">
        <v>1121</v>
      </c>
      <c r="D387" s="232" t="s">
        <v>394</v>
      </c>
      <c r="E387" s="233" t="s">
        <v>11407</v>
      </c>
      <c r="F387" s="234" t="s">
        <v>11408</v>
      </c>
      <c r="G387" s="235" t="s">
        <v>5242</v>
      </c>
      <c r="H387" s="236">
        <v>1</v>
      </c>
      <c r="I387" s="237"/>
      <c r="J387" s="238">
        <f>ROUND(I387*H387,2)</f>
        <v>0</v>
      </c>
      <c r="K387" s="234" t="s">
        <v>1</v>
      </c>
      <c r="L387" s="239"/>
      <c r="M387" s="240" t="s">
        <v>1</v>
      </c>
      <c r="N387" s="241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313</v>
      </c>
      <c r="AT387" s="203" t="s">
        <v>394</v>
      </c>
      <c r="AU387" s="203" t="s">
        <v>16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11409</v>
      </c>
    </row>
    <row r="388" spans="1:65" s="14" customFormat="1" ht="11.25">
      <c r="B388" s="221"/>
      <c r="C388" s="222"/>
      <c r="D388" s="212" t="s">
        <v>283</v>
      </c>
      <c r="E388" s="223" t="s">
        <v>1</v>
      </c>
      <c r="F388" s="224" t="s">
        <v>16</v>
      </c>
      <c r="G388" s="222"/>
      <c r="H388" s="225">
        <v>1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283</v>
      </c>
      <c r="AU388" s="231" t="s">
        <v>16</v>
      </c>
      <c r="AV388" s="14" t="s">
        <v>84</v>
      </c>
      <c r="AW388" s="14" t="s">
        <v>32</v>
      </c>
      <c r="AX388" s="14" t="s">
        <v>76</v>
      </c>
      <c r="AY388" s="231" t="s">
        <v>272</v>
      </c>
    </row>
    <row r="389" spans="1:65" s="2" customFormat="1" ht="21.75" customHeight="1">
      <c r="A389" s="34"/>
      <c r="B389" s="35"/>
      <c r="C389" s="192" t="s">
        <v>1128</v>
      </c>
      <c r="D389" s="192" t="s">
        <v>274</v>
      </c>
      <c r="E389" s="193" t="s">
        <v>11410</v>
      </c>
      <c r="F389" s="194" t="s">
        <v>11411</v>
      </c>
      <c r="G389" s="195" t="s">
        <v>952</v>
      </c>
      <c r="H389" s="196">
        <v>1</v>
      </c>
      <c r="I389" s="197"/>
      <c r="J389" s="198">
        <f>ROUND(I389*H389,2)</f>
        <v>0</v>
      </c>
      <c r="K389" s="194" t="s">
        <v>278</v>
      </c>
      <c r="L389" s="39"/>
      <c r="M389" s="199" t="s">
        <v>1</v>
      </c>
      <c r="N389" s="200" t="s">
        <v>41</v>
      </c>
      <c r="O389" s="71"/>
      <c r="P389" s="201">
        <f>O389*H389</f>
        <v>0</v>
      </c>
      <c r="Q389" s="201">
        <v>0</v>
      </c>
      <c r="R389" s="201">
        <f>Q389*H389</f>
        <v>0</v>
      </c>
      <c r="S389" s="201">
        <v>0</v>
      </c>
      <c r="T389" s="202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3" t="s">
        <v>279</v>
      </c>
      <c r="AT389" s="203" t="s">
        <v>274</v>
      </c>
      <c r="AU389" s="203" t="s">
        <v>16</v>
      </c>
      <c r="AY389" s="17" t="s">
        <v>272</v>
      </c>
      <c r="BE389" s="204">
        <f>IF(N389="základní",J389,0)</f>
        <v>0</v>
      </c>
      <c r="BF389" s="204">
        <f>IF(N389="snížená",J389,0)</f>
        <v>0</v>
      </c>
      <c r="BG389" s="204">
        <f>IF(N389="zákl. přenesená",J389,0)</f>
        <v>0</v>
      </c>
      <c r="BH389" s="204">
        <f>IF(N389="sníž. přenesená",J389,0)</f>
        <v>0</v>
      </c>
      <c r="BI389" s="204">
        <f>IF(N389="nulová",J389,0)</f>
        <v>0</v>
      </c>
      <c r="BJ389" s="17" t="s">
        <v>16</v>
      </c>
      <c r="BK389" s="204">
        <f>ROUND(I389*H389,2)</f>
        <v>0</v>
      </c>
      <c r="BL389" s="17" t="s">
        <v>279</v>
      </c>
      <c r="BM389" s="203" t="s">
        <v>11412</v>
      </c>
    </row>
    <row r="390" spans="1:65" s="2" customFormat="1" ht="11.25">
      <c r="A390" s="34"/>
      <c r="B390" s="35"/>
      <c r="C390" s="36"/>
      <c r="D390" s="205" t="s">
        <v>281</v>
      </c>
      <c r="E390" s="36"/>
      <c r="F390" s="206" t="s">
        <v>11413</v>
      </c>
      <c r="G390" s="36"/>
      <c r="H390" s="36"/>
      <c r="I390" s="207"/>
      <c r="J390" s="36"/>
      <c r="K390" s="36"/>
      <c r="L390" s="39"/>
      <c r="M390" s="208"/>
      <c r="N390" s="209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281</v>
      </c>
      <c r="AU390" s="17" t="s">
        <v>16</v>
      </c>
    </row>
    <row r="391" spans="1:65" s="14" customFormat="1" ht="11.25">
      <c r="B391" s="221"/>
      <c r="C391" s="222"/>
      <c r="D391" s="212" t="s">
        <v>283</v>
      </c>
      <c r="E391" s="223" t="s">
        <v>1</v>
      </c>
      <c r="F391" s="224" t="s">
        <v>16</v>
      </c>
      <c r="G391" s="222"/>
      <c r="H391" s="225">
        <v>1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16</v>
      </c>
      <c r="AV391" s="14" t="s">
        <v>84</v>
      </c>
      <c r="AW391" s="14" t="s">
        <v>32</v>
      </c>
      <c r="AX391" s="14" t="s">
        <v>76</v>
      </c>
      <c r="AY391" s="231" t="s">
        <v>272</v>
      </c>
    </row>
    <row r="392" spans="1:65" s="2" customFormat="1" ht="16.5" customHeight="1">
      <c r="A392" s="34"/>
      <c r="B392" s="35"/>
      <c r="C392" s="232" t="s">
        <v>1136</v>
      </c>
      <c r="D392" s="232" t="s">
        <v>394</v>
      </c>
      <c r="E392" s="233" t="s">
        <v>11414</v>
      </c>
      <c r="F392" s="234" t="s">
        <v>11415</v>
      </c>
      <c r="G392" s="235" t="s">
        <v>5242</v>
      </c>
      <c r="H392" s="236">
        <v>1</v>
      </c>
      <c r="I392" s="237"/>
      <c r="J392" s="238">
        <f>ROUND(I392*H392,2)</f>
        <v>0</v>
      </c>
      <c r="K392" s="234" t="s">
        <v>1</v>
      </c>
      <c r="L392" s="239"/>
      <c r="M392" s="240" t="s">
        <v>1</v>
      </c>
      <c r="N392" s="241" t="s">
        <v>41</v>
      </c>
      <c r="O392" s="71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313</v>
      </c>
      <c r="AT392" s="203" t="s">
        <v>394</v>
      </c>
      <c r="AU392" s="203" t="s">
        <v>16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279</v>
      </c>
      <c r="BM392" s="203" t="s">
        <v>11416</v>
      </c>
    </row>
    <row r="393" spans="1:65" s="14" customFormat="1" ht="11.25">
      <c r="B393" s="221"/>
      <c r="C393" s="222"/>
      <c r="D393" s="212" t="s">
        <v>283</v>
      </c>
      <c r="E393" s="223" t="s">
        <v>1</v>
      </c>
      <c r="F393" s="224" t="s">
        <v>16</v>
      </c>
      <c r="G393" s="222"/>
      <c r="H393" s="225">
        <v>1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16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2" customFormat="1" ht="16.5" customHeight="1">
      <c r="A394" s="34"/>
      <c r="B394" s="35"/>
      <c r="C394" s="192" t="s">
        <v>1208</v>
      </c>
      <c r="D394" s="192" t="s">
        <v>274</v>
      </c>
      <c r="E394" s="193" t="s">
        <v>11417</v>
      </c>
      <c r="F394" s="194" t="s">
        <v>11418</v>
      </c>
      <c r="G394" s="195" t="s">
        <v>952</v>
      </c>
      <c r="H394" s="196">
        <v>1</v>
      </c>
      <c r="I394" s="197"/>
      <c r="J394" s="198">
        <f>ROUND(I394*H394,2)</f>
        <v>0</v>
      </c>
      <c r="K394" s="194" t="s">
        <v>278</v>
      </c>
      <c r="L394" s="39"/>
      <c r="M394" s="199" t="s">
        <v>1</v>
      </c>
      <c r="N394" s="200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16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279</v>
      </c>
      <c r="BM394" s="203" t="s">
        <v>11419</v>
      </c>
    </row>
    <row r="395" spans="1:65" s="2" customFormat="1" ht="11.25">
      <c r="A395" s="34"/>
      <c r="B395" s="35"/>
      <c r="C395" s="36"/>
      <c r="D395" s="205" t="s">
        <v>281</v>
      </c>
      <c r="E395" s="36"/>
      <c r="F395" s="206" t="s">
        <v>11420</v>
      </c>
      <c r="G395" s="36"/>
      <c r="H395" s="36"/>
      <c r="I395" s="207"/>
      <c r="J395" s="36"/>
      <c r="K395" s="36"/>
      <c r="L395" s="39"/>
      <c r="M395" s="208"/>
      <c r="N395" s="209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281</v>
      </c>
      <c r="AU395" s="17" t="s">
        <v>16</v>
      </c>
    </row>
    <row r="396" spans="1:65" s="14" customFormat="1" ht="11.25">
      <c r="B396" s="221"/>
      <c r="C396" s="222"/>
      <c r="D396" s="212" t="s">
        <v>283</v>
      </c>
      <c r="E396" s="223" t="s">
        <v>1</v>
      </c>
      <c r="F396" s="224" t="s">
        <v>16</v>
      </c>
      <c r="G396" s="222"/>
      <c r="H396" s="225">
        <v>1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283</v>
      </c>
      <c r="AU396" s="231" t="s">
        <v>16</v>
      </c>
      <c r="AV396" s="14" t="s">
        <v>84</v>
      </c>
      <c r="AW396" s="14" t="s">
        <v>32</v>
      </c>
      <c r="AX396" s="14" t="s">
        <v>76</v>
      </c>
      <c r="AY396" s="231" t="s">
        <v>272</v>
      </c>
    </row>
    <row r="397" spans="1:65" s="2" customFormat="1" ht="24.2" customHeight="1">
      <c r="A397" s="34"/>
      <c r="B397" s="35"/>
      <c r="C397" s="232" t="s">
        <v>1251</v>
      </c>
      <c r="D397" s="232" t="s">
        <v>394</v>
      </c>
      <c r="E397" s="233" t="s">
        <v>11421</v>
      </c>
      <c r="F397" s="234" t="s">
        <v>11422</v>
      </c>
      <c r="G397" s="235" t="s">
        <v>5242</v>
      </c>
      <c r="H397" s="236">
        <v>1</v>
      </c>
      <c r="I397" s="237"/>
      <c r="J397" s="238">
        <f>ROUND(I397*H397,2)</f>
        <v>0</v>
      </c>
      <c r="K397" s="234" t="s">
        <v>1</v>
      </c>
      <c r="L397" s="239"/>
      <c r="M397" s="240" t="s">
        <v>1</v>
      </c>
      <c r="N397" s="241" t="s">
        <v>41</v>
      </c>
      <c r="O397" s="71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313</v>
      </c>
      <c r="AT397" s="203" t="s">
        <v>394</v>
      </c>
      <c r="AU397" s="203" t="s">
        <v>16</v>
      </c>
      <c r="AY397" s="17" t="s">
        <v>272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16</v>
      </c>
      <c r="BK397" s="204">
        <f>ROUND(I397*H397,2)</f>
        <v>0</v>
      </c>
      <c r="BL397" s="17" t="s">
        <v>279</v>
      </c>
      <c r="BM397" s="203" t="s">
        <v>11423</v>
      </c>
    </row>
    <row r="398" spans="1:65" s="14" customFormat="1" ht="11.25">
      <c r="B398" s="221"/>
      <c r="C398" s="222"/>
      <c r="D398" s="212" t="s">
        <v>283</v>
      </c>
      <c r="E398" s="223" t="s">
        <v>1</v>
      </c>
      <c r="F398" s="224" t="s">
        <v>16</v>
      </c>
      <c r="G398" s="222"/>
      <c r="H398" s="225">
        <v>1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283</v>
      </c>
      <c r="AU398" s="231" t="s">
        <v>16</v>
      </c>
      <c r="AV398" s="14" t="s">
        <v>84</v>
      </c>
      <c r="AW398" s="14" t="s">
        <v>32</v>
      </c>
      <c r="AX398" s="14" t="s">
        <v>76</v>
      </c>
      <c r="AY398" s="231" t="s">
        <v>272</v>
      </c>
    </row>
    <row r="399" spans="1:65" s="2" customFormat="1" ht="21.75" customHeight="1">
      <c r="A399" s="34"/>
      <c r="B399" s="35"/>
      <c r="C399" s="192" t="s">
        <v>1358</v>
      </c>
      <c r="D399" s="192" t="s">
        <v>274</v>
      </c>
      <c r="E399" s="193" t="s">
        <v>11424</v>
      </c>
      <c r="F399" s="194" t="s">
        <v>11425</v>
      </c>
      <c r="G399" s="195" t="s">
        <v>952</v>
      </c>
      <c r="H399" s="196">
        <v>1</v>
      </c>
      <c r="I399" s="197"/>
      <c r="J399" s="198">
        <f>ROUND(I399*H399,2)</f>
        <v>0</v>
      </c>
      <c r="K399" s="194" t="s">
        <v>278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16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11426</v>
      </c>
    </row>
    <row r="400" spans="1:65" s="2" customFormat="1" ht="11.25">
      <c r="A400" s="34"/>
      <c r="B400" s="35"/>
      <c r="C400" s="36"/>
      <c r="D400" s="205" t="s">
        <v>281</v>
      </c>
      <c r="E400" s="36"/>
      <c r="F400" s="206" t="s">
        <v>11427</v>
      </c>
      <c r="G400" s="36"/>
      <c r="H400" s="36"/>
      <c r="I400" s="207"/>
      <c r="J400" s="36"/>
      <c r="K400" s="36"/>
      <c r="L400" s="39"/>
      <c r="M400" s="208"/>
      <c r="N400" s="209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281</v>
      </c>
      <c r="AU400" s="17" t="s">
        <v>16</v>
      </c>
    </row>
    <row r="401" spans="1:65" s="14" customFormat="1" ht="11.25">
      <c r="B401" s="221"/>
      <c r="C401" s="222"/>
      <c r="D401" s="212" t="s">
        <v>283</v>
      </c>
      <c r="E401" s="223" t="s">
        <v>1</v>
      </c>
      <c r="F401" s="224" t="s">
        <v>16</v>
      </c>
      <c r="G401" s="222"/>
      <c r="H401" s="225">
        <v>1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283</v>
      </c>
      <c r="AU401" s="231" t="s">
        <v>16</v>
      </c>
      <c r="AV401" s="14" t="s">
        <v>84</v>
      </c>
      <c r="AW401" s="14" t="s">
        <v>32</v>
      </c>
      <c r="AX401" s="14" t="s">
        <v>76</v>
      </c>
      <c r="AY401" s="231" t="s">
        <v>272</v>
      </c>
    </row>
    <row r="402" spans="1:65" s="2" customFormat="1" ht="21.75" customHeight="1">
      <c r="A402" s="34"/>
      <c r="B402" s="35"/>
      <c r="C402" s="192" t="s">
        <v>1366</v>
      </c>
      <c r="D402" s="192" t="s">
        <v>274</v>
      </c>
      <c r="E402" s="193" t="s">
        <v>11428</v>
      </c>
      <c r="F402" s="194" t="s">
        <v>11429</v>
      </c>
      <c r="G402" s="195" t="s">
        <v>952</v>
      </c>
      <c r="H402" s="196">
        <v>1</v>
      </c>
      <c r="I402" s="197"/>
      <c r="J402" s="198">
        <f>ROUND(I402*H402,2)</f>
        <v>0</v>
      </c>
      <c r="K402" s="194" t="s">
        <v>278</v>
      </c>
      <c r="L402" s="39"/>
      <c r="M402" s="199" t="s">
        <v>1</v>
      </c>
      <c r="N402" s="200" t="s">
        <v>41</v>
      </c>
      <c r="O402" s="71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16</v>
      </c>
      <c r="AY402" s="17" t="s">
        <v>272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7" t="s">
        <v>16</v>
      </c>
      <c r="BK402" s="204">
        <f>ROUND(I402*H402,2)</f>
        <v>0</v>
      </c>
      <c r="BL402" s="17" t="s">
        <v>279</v>
      </c>
      <c r="BM402" s="203" t="s">
        <v>11430</v>
      </c>
    </row>
    <row r="403" spans="1:65" s="2" customFormat="1" ht="11.25">
      <c r="A403" s="34"/>
      <c r="B403" s="35"/>
      <c r="C403" s="36"/>
      <c r="D403" s="205" t="s">
        <v>281</v>
      </c>
      <c r="E403" s="36"/>
      <c r="F403" s="206" t="s">
        <v>11431</v>
      </c>
      <c r="G403" s="36"/>
      <c r="H403" s="36"/>
      <c r="I403" s="207"/>
      <c r="J403" s="36"/>
      <c r="K403" s="36"/>
      <c r="L403" s="39"/>
      <c r="M403" s="208"/>
      <c r="N403" s="209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281</v>
      </c>
      <c r="AU403" s="17" t="s">
        <v>16</v>
      </c>
    </row>
    <row r="404" spans="1:65" s="14" customFormat="1" ht="11.25">
      <c r="B404" s="221"/>
      <c r="C404" s="222"/>
      <c r="D404" s="212" t="s">
        <v>283</v>
      </c>
      <c r="E404" s="223" t="s">
        <v>1</v>
      </c>
      <c r="F404" s="224" t="s">
        <v>16</v>
      </c>
      <c r="G404" s="222"/>
      <c r="H404" s="225">
        <v>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16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16.5" customHeight="1">
      <c r="A405" s="34"/>
      <c r="B405" s="35"/>
      <c r="C405" s="192" t="s">
        <v>1374</v>
      </c>
      <c r="D405" s="192" t="s">
        <v>274</v>
      </c>
      <c r="E405" s="193" t="s">
        <v>11432</v>
      </c>
      <c r="F405" s="194" t="s">
        <v>11433</v>
      </c>
      <c r="G405" s="195" t="s">
        <v>952</v>
      </c>
      <c r="H405" s="196">
        <v>2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16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279</v>
      </c>
      <c r="BM405" s="203" t="s">
        <v>11434</v>
      </c>
    </row>
    <row r="406" spans="1:65" s="2" customFormat="1" ht="11.25">
      <c r="A406" s="34"/>
      <c r="B406" s="35"/>
      <c r="C406" s="36"/>
      <c r="D406" s="205" t="s">
        <v>281</v>
      </c>
      <c r="E406" s="36"/>
      <c r="F406" s="206" t="s">
        <v>11435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16</v>
      </c>
    </row>
    <row r="407" spans="1:65" s="14" customFormat="1" ht="11.25">
      <c r="B407" s="221"/>
      <c r="C407" s="222"/>
      <c r="D407" s="212" t="s">
        <v>283</v>
      </c>
      <c r="E407" s="223" t="s">
        <v>1</v>
      </c>
      <c r="F407" s="224" t="s">
        <v>84</v>
      </c>
      <c r="G407" s="222"/>
      <c r="H407" s="225">
        <v>2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283</v>
      </c>
      <c r="AU407" s="231" t="s">
        <v>16</v>
      </c>
      <c r="AV407" s="14" t="s">
        <v>84</v>
      </c>
      <c r="AW407" s="14" t="s">
        <v>32</v>
      </c>
      <c r="AX407" s="14" t="s">
        <v>76</v>
      </c>
      <c r="AY407" s="231" t="s">
        <v>272</v>
      </c>
    </row>
    <row r="408" spans="1:65" s="2" customFormat="1" ht="16.5" customHeight="1">
      <c r="A408" s="34"/>
      <c r="B408" s="35"/>
      <c r="C408" s="192" t="s">
        <v>1380</v>
      </c>
      <c r="D408" s="192" t="s">
        <v>274</v>
      </c>
      <c r="E408" s="193" t="s">
        <v>11436</v>
      </c>
      <c r="F408" s="194" t="s">
        <v>11437</v>
      </c>
      <c r="G408" s="195" t="s">
        <v>952</v>
      </c>
      <c r="H408" s="196">
        <v>2</v>
      </c>
      <c r="I408" s="197"/>
      <c r="J408" s="198">
        <f>ROUND(I408*H408,2)</f>
        <v>0</v>
      </c>
      <c r="K408" s="194" t="s">
        <v>278</v>
      </c>
      <c r="L408" s="39"/>
      <c r="M408" s="199" t="s">
        <v>1</v>
      </c>
      <c r="N408" s="200" t="s">
        <v>41</v>
      </c>
      <c r="O408" s="71"/>
      <c r="P408" s="201">
        <f>O408*H408</f>
        <v>0</v>
      </c>
      <c r="Q408" s="201">
        <v>0</v>
      </c>
      <c r="R408" s="201">
        <f>Q408*H408</f>
        <v>0</v>
      </c>
      <c r="S408" s="201">
        <v>0</v>
      </c>
      <c r="T408" s="20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279</v>
      </c>
      <c r="AT408" s="203" t="s">
        <v>274</v>
      </c>
      <c r="AU408" s="203" t="s">
        <v>16</v>
      </c>
      <c r="AY408" s="17" t="s">
        <v>272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7" t="s">
        <v>16</v>
      </c>
      <c r="BK408" s="204">
        <f>ROUND(I408*H408,2)</f>
        <v>0</v>
      </c>
      <c r="BL408" s="17" t="s">
        <v>279</v>
      </c>
      <c r="BM408" s="203" t="s">
        <v>11438</v>
      </c>
    </row>
    <row r="409" spans="1:65" s="2" customFormat="1" ht="11.25">
      <c r="A409" s="34"/>
      <c r="B409" s="35"/>
      <c r="C409" s="36"/>
      <c r="D409" s="205" t="s">
        <v>281</v>
      </c>
      <c r="E409" s="36"/>
      <c r="F409" s="206" t="s">
        <v>11439</v>
      </c>
      <c r="G409" s="36"/>
      <c r="H409" s="36"/>
      <c r="I409" s="207"/>
      <c r="J409" s="36"/>
      <c r="K409" s="36"/>
      <c r="L409" s="39"/>
      <c r="M409" s="208"/>
      <c r="N409" s="209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281</v>
      </c>
      <c r="AU409" s="17" t="s">
        <v>16</v>
      </c>
    </row>
    <row r="410" spans="1:65" s="14" customFormat="1" ht="11.25">
      <c r="B410" s="221"/>
      <c r="C410" s="222"/>
      <c r="D410" s="212" t="s">
        <v>283</v>
      </c>
      <c r="E410" s="223" t="s">
        <v>1</v>
      </c>
      <c r="F410" s="224" t="s">
        <v>84</v>
      </c>
      <c r="G410" s="222"/>
      <c r="H410" s="225">
        <v>2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283</v>
      </c>
      <c r="AU410" s="231" t="s">
        <v>16</v>
      </c>
      <c r="AV410" s="14" t="s">
        <v>84</v>
      </c>
      <c r="AW410" s="14" t="s">
        <v>32</v>
      </c>
      <c r="AX410" s="14" t="s">
        <v>76</v>
      </c>
      <c r="AY410" s="231" t="s">
        <v>272</v>
      </c>
    </row>
    <row r="411" spans="1:65" s="2" customFormat="1" ht="16.5" customHeight="1">
      <c r="A411" s="34"/>
      <c r="B411" s="35"/>
      <c r="C411" s="192" t="s">
        <v>1387</v>
      </c>
      <c r="D411" s="192" t="s">
        <v>274</v>
      </c>
      <c r="E411" s="193" t="s">
        <v>11440</v>
      </c>
      <c r="F411" s="194" t="s">
        <v>11441</v>
      </c>
      <c r="G411" s="195" t="s">
        <v>952</v>
      </c>
      <c r="H411" s="196">
        <v>1</v>
      </c>
      <c r="I411" s="197"/>
      <c r="J411" s="198">
        <f>ROUND(I411*H411,2)</f>
        <v>0</v>
      </c>
      <c r="K411" s="194" t="s">
        <v>278</v>
      </c>
      <c r="L411" s="39"/>
      <c r="M411" s="199" t="s">
        <v>1</v>
      </c>
      <c r="N411" s="200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279</v>
      </c>
      <c r="AT411" s="203" t="s">
        <v>274</v>
      </c>
      <c r="AU411" s="203" t="s">
        <v>16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279</v>
      </c>
      <c r="BM411" s="203" t="s">
        <v>11442</v>
      </c>
    </row>
    <row r="412" spans="1:65" s="2" customFormat="1" ht="11.25">
      <c r="A412" s="34"/>
      <c r="B412" s="35"/>
      <c r="C412" s="36"/>
      <c r="D412" s="205" t="s">
        <v>281</v>
      </c>
      <c r="E412" s="36"/>
      <c r="F412" s="206" t="s">
        <v>11443</v>
      </c>
      <c r="G412" s="36"/>
      <c r="H412" s="36"/>
      <c r="I412" s="207"/>
      <c r="J412" s="36"/>
      <c r="K412" s="36"/>
      <c r="L412" s="39"/>
      <c r="M412" s="208"/>
      <c r="N412" s="209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281</v>
      </c>
      <c r="AU412" s="17" t="s">
        <v>16</v>
      </c>
    </row>
    <row r="413" spans="1:65" s="14" customFormat="1" ht="11.25">
      <c r="B413" s="221"/>
      <c r="C413" s="222"/>
      <c r="D413" s="212" t="s">
        <v>283</v>
      </c>
      <c r="E413" s="223" t="s">
        <v>1</v>
      </c>
      <c r="F413" s="224" t="s">
        <v>16</v>
      </c>
      <c r="G413" s="222"/>
      <c r="H413" s="225">
        <v>1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16</v>
      </c>
      <c r="AV413" s="14" t="s">
        <v>84</v>
      </c>
      <c r="AW413" s="14" t="s">
        <v>32</v>
      </c>
      <c r="AX413" s="14" t="s">
        <v>76</v>
      </c>
      <c r="AY413" s="231" t="s">
        <v>272</v>
      </c>
    </row>
    <row r="414" spans="1:65" s="12" customFormat="1" ht="25.9" customHeight="1">
      <c r="B414" s="176"/>
      <c r="C414" s="177"/>
      <c r="D414" s="178" t="s">
        <v>75</v>
      </c>
      <c r="E414" s="179" t="s">
        <v>11444</v>
      </c>
      <c r="F414" s="179" t="s">
        <v>11445</v>
      </c>
      <c r="G414" s="177"/>
      <c r="H414" s="177"/>
      <c r="I414" s="180"/>
      <c r="J414" s="181">
        <f>BK414</f>
        <v>0</v>
      </c>
      <c r="K414" s="177"/>
      <c r="L414" s="182"/>
      <c r="M414" s="183"/>
      <c r="N414" s="184"/>
      <c r="O414" s="184"/>
      <c r="P414" s="185">
        <f>SUM(P415:P445)</f>
        <v>0</v>
      </c>
      <c r="Q414" s="184"/>
      <c r="R414" s="185">
        <f>SUM(R415:R445)</f>
        <v>0</v>
      </c>
      <c r="S414" s="184"/>
      <c r="T414" s="186">
        <f>SUM(T415:T445)</f>
        <v>0</v>
      </c>
      <c r="AR414" s="187" t="s">
        <v>16</v>
      </c>
      <c r="AT414" s="188" t="s">
        <v>75</v>
      </c>
      <c r="AU414" s="188" t="s">
        <v>76</v>
      </c>
      <c r="AY414" s="187" t="s">
        <v>272</v>
      </c>
      <c r="BK414" s="189">
        <f>SUM(BK415:BK445)</f>
        <v>0</v>
      </c>
    </row>
    <row r="415" spans="1:65" s="2" customFormat="1" ht="44.25" customHeight="1">
      <c r="A415" s="34"/>
      <c r="B415" s="35"/>
      <c r="C415" s="232" t="s">
        <v>1397</v>
      </c>
      <c r="D415" s="232" t="s">
        <v>394</v>
      </c>
      <c r="E415" s="233" t="s">
        <v>11446</v>
      </c>
      <c r="F415" s="234" t="s">
        <v>11447</v>
      </c>
      <c r="G415" s="235" t="s">
        <v>5242</v>
      </c>
      <c r="H415" s="236">
        <v>4</v>
      </c>
      <c r="I415" s="237"/>
      <c r="J415" s="238">
        <f>ROUND(I415*H415,2)</f>
        <v>0</v>
      </c>
      <c r="K415" s="234" t="s">
        <v>1</v>
      </c>
      <c r="L415" s="239"/>
      <c r="M415" s="240" t="s">
        <v>1</v>
      </c>
      <c r="N415" s="241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313</v>
      </c>
      <c r="AT415" s="203" t="s">
        <v>394</v>
      </c>
      <c r="AU415" s="203" t="s">
        <v>16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279</v>
      </c>
      <c r="BM415" s="203" t="s">
        <v>11448</v>
      </c>
    </row>
    <row r="416" spans="1:65" s="14" customFormat="1" ht="11.25">
      <c r="B416" s="221"/>
      <c r="C416" s="222"/>
      <c r="D416" s="212" t="s">
        <v>283</v>
      </c>
      <c r="E416" s="223" t="s">
        <v>1</v>
      </c>
      <c r="F416" s="224" t="s">
        <v>279</v>
      </c>
      <c r="G416" s="222"/>
      <c r="H416" s="225">
        <v>4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16</v>
      </c>
      <c r="AV416" s="14" t="s">
        <v>84</v>
      </c>
      <c r="AW416" s="14" t="s">
        <v>32</v>
      </c>
      <c r="AX416" s="14" t="s">
        <v>76</v>
      </c>
      <c r="AY416" s="231" t="s">
        <v>272</v>
      </c>
    </row>
    <row r="417" spans="1:65" s="2" customFormat="1" ht="24.2" customHeight="1">
      <c r="A417" s="34"/>
      <c r="B417" s="35"/>
      <c r="C417" s="192" t="s">
        <v>1405</v>
      </c>
      <c r="D417" s="192" t="s">
        <v>274</v>
      </c>
      <c r="E417" s="193" t="s">
        <v>11449</v>
      </c>
      <c r="F417" s="194" t="s">
        <v>11450</v>
      </c>
      <c r="G417" s="195" t="s">
        <v>952</v>
      </c>
      <c r="H417" s="196">
        <v>4</v>
      </c>
      <c r="I417" s="197"/>
      <c r="J417" s="198">
        <f>ROUND(I417*H417,2)</f>
        <v>0</v>
      </c>
      <c r="K417" s="194" t="s">
        <v>278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279</v>
      </c>
      <c r="AT417" s="203" t="s">
        <v>274</v>
      </c>
      <c r="AU417" s="203" t="s">
        <v>16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279</v>
      </c>
      <c r="BM417" s="203" t="s">
        <v>11451</v>
      </c>
    </row>
    <row r="418" spans="1:65" s="2" customFormat="1" ht="11.25">
      <c r="A418" s="34"/>
      <c r="B418" s="35"/>
      <c r="C418" s="36"/>
      <c r="D418" s="205" t="s">
        <v>281</v>
      </c>
      <c r="E418" s="36"/>
      <c r="F418" s="206" t="s">
        <v>11452</v>
      </c>
      <c r="G418" s="36"/>
      <c r="H418" s="36"/>
      <c r="I418" s="207"/>
      <c r="J418" s="36"/>
      <c r="K418" s="36"/>
      <c r="L418" s="39"/>
      <c r="M418" s="208"/>
      <c r="N418" s="209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281</v>
      </c>
      <c r="AU418" s="17" t="s">
        <v>16</v>
      </c>
    </row>
    <row r="419" spans="1:65" s="14" customFormat="1" ht="11.25">
      <c r="B419" s="221"/>
      <c r="C419" s="222"/>
      <c r="D419" s="212" t="s">
        <v>283</v>
      </c>
      <c r="E419" s="223" t="s">
        <v>1</v>
      </c>
      <c r="F419" s="224" t="s">
        <v>279</v>
      </c>
      <c r="G419" s="222"/>
      <c r="H419" s="225">
        <v>4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283</v>
      </c>
      <c r="AU419" s="231" t="s">
        <v>16</v>
      </c>
      <c r="AV419" s="14" t="s">
        <v>84</v>
      </c>
      <c r="AW419" s="14" t="s">
        <v>32</v>
      </c>
      <c r="AX419" s="14" t="s">
        <v>76</v>
      </c>
      <c r="AY419" s="231" t="s">
        <v>272</v>
      </c>
    </row>
    <row r="420" spans="1:65" s="2" customFormat="1" ht="21.75" customHeight="1">
      <c r="A420" s="34"/>
      <c r="B420" s="35"/>
      <c r="C420" s="192" t="s">
        <v>1418</v>
      </c>
      <c r="D420" s="192" t="s">
        <v>274</v>
      </c>
      <c r="E420" s="193" t="s">
        <v>11453</v>
      </c>
      <c r="F420" s="194" t="s">
        <v>11454</v>
      </c>
      <c r="G420" s="195" t="s">
        <v>952</v>
      </c>
      <c r="H420" s="196">
        <v>4</v>
      </c>
      <c r="I420" s="197"/>
      <c r="J420" s="198">
        <f>ROUND(I420*H420,2)</f>
        <v>0</v>
      </c>
      <c r="K420" s="194" t="s">
        <v>278</v>
      </c>
      <c r="L420" s="39"/>
      <c r="M420" s="199" t="s">
        <v>1</v>
      </c>
      <c r="N420" s="200" t="s">
        <v>41</v>
      </c>
      <c r="O420" s="71"/>
      <c r="P420" s="201">
        <f>O420*H420</f>
        <v>0</v>
      </c>
      <c r="Q420" s="201">
        <v>0</v>
      </c>
      <c r="R420" s="201">
        <f>Q420*H420</f>
        <v>0</v>
      </c>
      <c r="S420" s="201">
        <v>0</v>
      </c>
      <c r="T420" s="202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3" t="s">
        <v>279</v>
      </c>
      <c r="AT420" s="203" t="s">
        <v>274</v>
      </c>
      <c r="AU420" s="203" t="s">
        <v>16</v>
      </c>
      <c r="AY420" s="17" t="s">
        <v>272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7" t="s">
        <v>16</v>
      </c>
      <c r="BK420" s="204">
        <f>ROUND(I420*H420,2)</f>
        <v>0</v>
      </c>
      <c r="BL420" s="17" t="s">
        <v>279</v>
      </c>
      <c r="BM420" s="203" t="s">
        <v>11455</v>
      </c>
    </row>
    <row r="421" spans="1:65" s="2" customFormat="1" ht="11.25">
      <c r="A421" s="34"/>
      <c r="B421" s="35"/>
      <c r="C421" s="36"/>
      <c r="D421" s="205" t="s">
        <v>281</v>
      </c>
      <c r="E421" s="36"/>
      <c r="F421" s="206" t="s">
        <v>11456</v>
      </c>
      <c r="G421" s="36"/>
      <c r="H421" s="36"/>
      <c r="I421" s="207"/>
      <c r="J421" s="36"/>
      <c r="K421" s="36"/>
      <c r="L421" s="39"/>
      <c r="M421" s="208"/>
      <c r="N421" s="209"/>
      <c r="O421" s="71"/>
      <c r="P421" s="71"/>
      <c r="Q421" s="71"/>
      <c r="R421" s="71"/>
      <c r="S421" s="71"/>
      <c r="T421" s="72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281</v>
      </c>
      <c r="AU421" s="17" t="s">
        <v>16</v>
      </c>
    </row>
    <row r="422" spans="1:65" s="14" customFormat="1" ht="11.25">
      <c r="B422" s="221"/>
      <c r="C422" s="222"/>
      <c r="D422" s="212" t="s">
        <v>283</v>
      </c>
      <c r="E422" s="223" t="s">
        <v>1</v>
      </c>
      <c r="F422" s="224" t="s">
        <v>279</v>
      </c>
      <c r="G422" s="222"/>
      <c r="H422" s="225">
        <v>4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283</v>
      </c>
      <c r="AU422" s="231" t="s">
        <v>16</v>
      </c>
      <c r="AV422" s="14" t="s">
        <v>84</v>
      </c>
      <c r="AW422" s="14" t="s">
        <v>32</v>
      </c>
      <c r="AX422" s="14" t="s">
        <v>76</v>
      </c>
      <c r="AY422" s="231" t="s">
        <v>272</v>
      </c>
    </row>
    <row r="423" spans="1:65" s="2" customFormat="1" ht="16.5" customHeight="1">
      <c r="A423" s="34"/>
      <c r="B423" s="35"/>
      <c r="C423" s="192" t="s">
        <v>1423</v>
      </c>
      <c r="D423" s="192" t="s">
        <v>274</v>
      </c>
      <c r="E423" s="193" t="s">
        <v>11457</v>
      </c>
      <c r="F423" s="194" t="s">
        <v>11458</v>
      </c>
      <c r="G423" s="195" t="s">
        <v>952</v>
      </c>
      <c r="H423" s="196">
        <v>4</v>
      </c>
      <c r="I423" s="197"/>
      <c r="J423" s="198">
        <f>ROUND(I423*H423,2)</f>
        <v>0</v>
      </c>
      <c r="K423" s="194" t="s">
        <v>278</v>
      </c>
      <c r="L423" s="39"/>
      <c r="M423" s="199" t="s">
        <v>1</v>
      </c>
      <c r="N423" s="200" t="s">
        <v>41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279</v>
      </c>
      <c r="AT423" s="203" t="s">
        <v>274</v>
      </c>
      <c r="AU423" s="203" t="s">
        <v>16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279</v>
      </c>
      <c r="BM423" s="203" t="s">
        <v>11459</v>
      </c>
    </row>
    <row r="424" spans="1:65" s="2" customFormat="1" ht="11.25">
      <c r="A424" s="34"/>
      <c r="B424" s="35"/>
      <c r="C424" s="36"/>
      <c r="D424" s="205" t="s">
        <v>281</v>
      </c>
      <c r="E424" s="36"/>
      <c r="F424" s="206" t="s">
        <v>11460</v>
      </c>
      <c r="G424" s="36"/>
      <c r="H424" s="36"/>
      <c r="I424" s="207"/>
      <c r="J424" s="36"/>
      <c r="K424" s="36"/>
      <c r="L424" s="39"/>
      <c r="M424" s="208"/>
      <c r="N424" s="209"/>
      <c r="O424" s="71"/>
      <c r="P424" s="71"/>
      <c r="Q424" s="71"/>
      <c r="R424" s="71"/>
      <c r="S424" s="71"/>
      <c r="T424" s="72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281</v>
      </c>
      <c r="AU424" s="17" t="s">
        <v>16</v>
      </c>
    </row>
    <row r="425" spans="1:65" s="14" customFormat="1" ht="11.25">
      <c r="B425" s="221"/>
      <c r="C425" s="222"/>
      <c r="D425" s="212" t="s">
        <v>283</v>
      </c>
      <c r="E425" s="223" t="s">
        <v>1</v>
      </c>
      <c r="F425" s="224" t="s">
        <v>279</v>
      </c>
      <c r="G425" s="222"/>
      <c r="H425" s="225">
        <v>4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283</v>
      </c>
      <c r="AU425" s="231" t="s">
        <v>16</v>
      </c>
      <c r="AV425" s="14" t="s">
        <v>84</v>
      </c>
      <c r="AW425" s="14" t="s">
        <v>32</v>
      </c>
      <c r="AX425" s="14" t="s">
        <v>76</v>
      </c>
      <c r="AY425" s="231" t="s">
        <v>272</v>
      </c>
    </row>
    <row r="426" spans="1:65" s="2" customFormat="1" ht="24.2" customHeight="1">
      <c r="A426" s="34"/>
      <c r="B426" s="35"/>
      <c r="C426" s="192" t="s">
        <v>1431</v>
      </c>
      <c r="D426" s="192" t="s">
        <v>274</v>
      </c>
      <c r="E426" s="193" t="s">
        <v>11461</v>
      </c>
      <c r="F426" s="194" t="s">
        <v>11462</v>
      </c>
      <c r="G426" s="195" t="s">
        <v>952</v>
      </c>
      <c r="H426" s="196">
        <v>4</v>
      </c>
      <c r="I426" s="197"/>
      <c r="J426" s="198">
        <f>ROUND(I426*H426,2)</f>
        <v>0</v>
      </c>
      <c r="K426" s="194" t="s">
        <v>278</v>
      </c>
      <c r="L426" s="39"/>
      <c r="M426" s="199" t="s">
        <v>1</v>
      </c>
      <c r="N426" s="200" t="s">
        <v>41</v>
      </c>
      <c r="O426" s="71"/>
      <c r="P426" s="201">
        <f>O426*H426</f>
        <v>0</v>
      </c>
      <c r="Q426" s="201">
        <v>0</v>
      </c>
      <c r="R426" s="201">
        <f>Q426*H426</f>
        <v>0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279</v>
      </c>
      <c r="AT426" s="203" t="s">
        <v>274</v>
      </c>
      <c r="AU426" s="203" t="s">
        <v>16</v>
      </c>
      <c r="AY426" s="17" t="s">
        <v>272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7" t="s">
        <v>16</v>
      </c>
      <c r="BK426" s="204">
        <f>ROUND(I426*H426,2)</f>
        <v>0</v>
      </c>
      <c r="BL426" s="17" t="s">
        <v>279</v>
      </c>
      <c r="BM426" s="203" t="s">
        <v>11463</v>
      </c>
    </row>
    <row r="427" spans="1:65" s="2" customFormat="1" ht="11.25">
      <c r="A427" s="34"/>
      <c r="B427" s="35"/>
      <c r="C427" s="36"/>
      <c r="D427" s="205" t="s">
        <v>281</v>
      </c>
      <c r="E427" s="36"/>
      <c r="F427" s="206" t="s">
        <v>11464</v>
      </c>
      <c r="G427" s="36"/>
      <c r="H427" s="36"/>
      <c r="I427" s="207"/>
      <c r="J427" s="36"/>
      <c r="K427" s="36"/>
      <c r="L427" s="39"/>
      <c r="M427" s="208"/>
      <c r="N427" s="209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281</v>
      </c>
      <c r="AU427" s="17" t="s">
        <v>16</v>
      </c>
    </row>
    <row r="428" spans="1:65" s="14" customFormat="1" ht="11.25">
      <c r="B428" s="221"/>
      <c r="C428" s="222"/>
      <c r="D428" s="212" t="s">
        <v>283</v>
      </c>
      <c r="E428" s="223" t="s">
        <v>1</v>
      </c>
      <c r="F428" s="224" t="s">
        <v>279</v>
      </c>
      <c r="G428" s="222"/>
      <c r="H428" s="225">
        <v>4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16</v>
      </c>
      <c r="AV428" s="14" t="s">
        <v>84</v>
      </c>
      <c r="AW428" s="14" t="s">
        <v>32</v>
      </c>
      <c r="AX428" s="14" t="s">
        <v>76</v>
      </c>
      <c r="AY428" s="231" t="s">
        <v>272</v>
      </c>
    </row>
    <row r="429" spans="1:65" s="2" customFormat="1" ht="16.5" customHeight="1">
      <c r="A429" s="34"/>
      <c r="B429" s="35"/>
      <c r="C429" s="232" t="s">
        <v>1436</v>
      </c>
      <c r="D429" s="232" t="s">
        <v>394</v>
      </c>
      <c r="E429" s="233" t="s">
        <v>11216</v>
      </c>
      <c r="F429" s="234" t="s">
        <v>11217</v>
      </c>
      <c r="G429" s="235" t="s">
        <v>5242</v>
      </c>
      <c r="H429" s="236">
        <v>8</v>
      </c>
      <c r="I429" s="237"/>
      <c r="J429" s="238">
        <f>ROUND(I429*H429,2)</f>
        <v>0</v>
      </c>
      <c r="K429" s="234" t="s">
        <v>1</v>
      </c>
      <c r="L429" s="239"/>
      <c r="M429" s="240" t="s">
        <v>1</v>
      </c>
      <c r="N429" s="241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4500</v>
      </c>
      <c r="AT429" s="203" t="s">
        <v>394</v>
      </c>
      <c r="AU429" s="203" t="s">
        <v>16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4500</v>
      </c>
      <c r="BM429" s="203" t="s">
        <v>11465</v>
      </c>
    </row>
    <row r="430" spans="1:65" s="14" customFormat="1" ht="11.25">
      <c r="B430" s="221"/>
      <c r="C430" s="222"/>
      <c r="D430" s="212" t="s">
        <v>283</v>
      </c>
      <c r="E430" s="223" t="s">
        <v>1</v>
      </c>
      <c r="F430" s="224" t="s">
        <v>313</v>
      </c>
      <c r="G430" s="222"/>
      <c r="H430" s="225">
        <v>8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16</v>
      </c>
      <c r="AV430" s="14" t="s">
        <v>84</v>
      </c>
      <c r="AW430" s="14" t="s">
        <v>32</v>
      </c>
      <c r="AX430" s="14" t="s">
        <v>76</v>
      </c>
      <c r="AY430" s="231" t="s">
        <v>272</v>
      </c>
    </row>
    <row r="431" spans="1:65" s="2" customFormat="1" ht="24.2" customHeight="1">
      <c r="A431" s="34"/>
      <c r="B431" s="35"/>
      <c r="C431" s="192" t="s">
        <v>1443</v>
      </c>
      <c r="D431" s="192" t="s">
        <v>274</v>
      </c>
      <c r="E431" s="193" t="s">
        <v>11222</v>
      </c>
      <c r="F431" s="194" t="s">
        <v>11223</v>
      </c>
      <c r="G431" s="195" t="s">
        <v>952</v>
      </c>
      <c r="H431" s="196">
        <v>8</v>
      </c>
      <c r="I431" s="197"/>
      <c r="J431" s="198">
        <f>ROUND(I431*H431,2)</f>
        <v>0</v>
      </c>
      <c r="K431" s="194" t="s">
        <v>278</v>
      </c>
      <c r="L431" s="39"/>
      <c r="M431" s="199" t="s">
        <v>1</v>
      </c>
      <c r="N431" s="200" t="s">
        <v>41</v>
      </c>
      <c r="O431" s="7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4500</v>
      </c>
      <c r="AT431" s="203" t="s">
        <v>274</v>
      </c>
      <c r="AU431" s="203" t="s">
        <v>16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4500</v>
      </c>
      <c r="BM431" s="203" t="s">
        <v>11466</v>
      </c>
    </row>
    <row r="432" spans="1:65" s="2" customFormat="1" ht="11.25">
      <c r="A432" s="34"/>
      <c r="B432" s="35"/>
      <c r="C432" s="36"/>
      <c r="D432" s="205" t="s">
        <v>281</v>
      </c>
      <c r="E432" s="36"/>
      <c r="F432" s="206" t="s">
        <v>11225</v>
      </c>
      <c r="G432" s="36"/>
      <c r="H432" s="36"/>
      <c r="I432" s="207"/>
      <c r="J432" s="36"/>
      <c r="K432" s="36"/>
      <c r="L432" s="39"/>
      <c r="M432" s="208"/>
      <c r="N432" s="209"/>
      <c r="O432" s="71"/>
      <c r="P432" s="71"/>
      <c r="Q432" s="71"/>
      <c r="R432" s="71"/>
      <c r="S432" s="71"/>
      <c r="T432" s="72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281</v>
      </c>
      <c r="AU432" s="17" t="s">
        <v>16</v>
      </c>
    </row>
    <row r="433" spans="1:65" s="14" customFormat="1" ht="11.25">
      <c r="B433" s="221"/>
      <c r="C433" s="222"/>
      <c r="D433" s="212" t="s">
        <v>283</v>
      </c>
      <c r="E433" s="223" t="s">
        <v>1</v>
      </c>
      <c r="F433" s="224" t="s">
        <v>313</v>
      </c>
      <c r="G433" s="222"/>
      <c r="H433" s="225">
        <v>8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283</v>
      </c>
      <c r="AU433" s="231" t="s">
        <v>16</v>
      </c>
      <c r="AV433" s="14" t="s">
        <v>84</v>
      </c>
      <c r="AW433" s="14" t="s">
        <v>32</v>
      </c>
      <c r="AX433" s="14" t="s">
        <v>76</v>
      </c>
      <c r="AY433" s="231" t="s">
        <v>272</v>
      </c>
    </row>
    <row r="434" spans="1:65" s="2" customFormat="1" ht="16.5" customHeight="1">
      <c r="A434" s="34"/>
      <c r="B434" s="35"/>
      <c r="C434" s="232" t="s">
        <v>6516</v>
      </c>
      <c r="D434" s="232" t="s">
        <v>394</v>
      </c>
      <c r="E434" s="233" t="s">
        <v>11467</v>
      </c>
      <c r="F434" s="234" t="s">
        <v>11379</v>
      </c>
      <c r="G434" s="235" t="s">
        <v>185</v>
      </c>
      <c r="H434" s="236">
        <v>60</v>
      </c>
      <c r="I434" s="237"/>
      <c r="J434" s="238">
        <f>ROUND(I434*H434,2)</f>
        <v>0</v>
      </c>
      <c r="K434" s="234" t="s">
        <v>1</v>
      </c>
      <c r="L434" s="239"/>
      <c r="M434" s="240" t="s">
        <v>1</v>
      </c>
      <c r="N434" s="241" t="s">
        <v>41</v>
      </c>
      <c r="O434" s="71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4500</v>
      </c>
      <c r="AT434" s="203" t="s">
        <v>394</v>
      </c>
      <c r="AU434" s="203" t="s">
        <v>16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4500</v>
      </c>
      <c r="BM434" s="203" t="s">
        <v>11468</v>
      </c>
    </row>
    <row r="435" spans="1:65" s="14" customFormat="1" ht="11.25">
      <c r="B435" s="221"/>
      <c r="C435" s="222"/>
      <c r="D435" s="212" t="s">
        <v>283</v>
      </c>
      <c r="E435" s="223" t="s">
        <v>1</v>
      </c>
      <c r="F435" s="224" t="s">
        <v>727</v>
      </c>
      <c r="G435" s="222"/>
      <c r="H435" s="225">
        <v>60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283</v>
      </c>
      <c r="AU435" s="231" t="s">
        <v>16</v>
      </c>
      <c r="AV435" s="14" t="s">
        <v>84</v>
      </c>
      <c r="AW435" s="14" t="s">
        <v>32</v>
      </c>
      <c r="AX435" s="14" t="s">
        <v>76</v>
      </c>
      <c r="AY435" s="231" t="s">
        <v>272</v>
      </c>
    </row>
    <row r="436" spans="1:65" s="2" customFormat="1" ht="24.2" customHeight="1">
      <c r="A436" s="34"/>
      <c r="B436" s="35"/>
      <c r="C436" s="192" t="s">
        <v>1448</v>
      </c>
      <c r="D436" s="192" t="s">
        <v>274</v>
      </c>
      <c r="E436" s="193" t="s">
        <v>11230</v>
      </c>
      <c r="F436" s="194" t="s">
        <v>11231</v>
      </c>
      <c r="G436" s="195" t="s">
        <v>185</v>
      </c>
      <c r="H436" s="196">
        <v>60</v>
      </c>
      <c r="I436" s="197"/>
      <c r="J436" s="198">
        <f>ROUND(I436*H436,2)</f>
        <v>0</v>
      </c>
      <c r="K436" s="194" t="s">
        <v>278</v>
      </c>
      <c r="L436" s="39"/>
      <c r="M436" s="199" t="s">
        <v>1</v>
      </c>
      <c r="N436" s="200" t="s">
        <v>41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4500</v>
      </c>
      <c r="AT436" s="203" t="s">
        <v>274</v>
      </c>
      <c r="AU436" s="203" t="s">
        <v>16</v>
      </c>
      <c r="AY436" s="17" t="s">
        <v>272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16</v>
      </c>
      <c r="BK436" s="204">
        <f>ROUND(I436*H436,2)</f>
        <v>0</v>
      </c>
      <c r="BL436" s="17" t="s">
        <v>4500</v>
      </c>
      <c r="BM436" s="203" t="s">
        <v>11469</v>
      </c>
    </row>
    <row r="437" spans="1:65" s="2" customFormat="1" ht="11.25">
      <c r="A437" s="34"/>
      <c r="B437" s="35"/>
      <c r="C437" s="36"/>
      <c r="D437" s="205" t="s">
        <v>281</v>
      </c>
      <c r="E437" s="36"/>
      <c r="F437" s="206" t="s">
        <v>11233</v>
      </c>
      <c r="G437" s="36"/>
      <c r="H437" s="36"/>
      <c r="I437" s="207"/>
      <c r="J437" s="36"/>
      <c r="K437" s="36"/>
      <c r="L437" s="39"/>
      <c r="M437" s="208"/>
      <c r="N437" s="209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281</v>
      </c>
      <c r="AU437" s="17" t="s">
        <v>16</v>
      </c>
    </row>
    <row r="438" spans="1:65" s="14" customFormat="1" ht="11.25">
      <c r="B438" s="221"/>
      <c r="C438" s="222"/>
      <c r="D438" s="212" t="s">
        <v>283</v>
      </c>
      <c r="E438" s="223" t="s">
        <v>1</v>
      </c>
      <c r="F438" s="224" t="s">
        <v>727</v>
      </c>
      <c r="G438" s="222"/>
      <c r="H438" s="225">
        <v>60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16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2" customFormat="1" ht="16.5" customHeight="1">
      <c r="A439" s="34"/>
      <c r="B439" s="35"/>
      <c r="C439" s="232" t="s">
        <v>1467</v>
      </c>
      <c r="D439" s="232" t="s">
        <v>394</v>
      </c>
      <c r="E439" s="233" t="s">
        <v>11470</v>
      </c>
      <c r="F439" s="234" t="s">
        <v>11383</v>
      </c>
      <c r="G439" s="235" t="s">
        <v>185</v>
      </c>
      <c r="H439" s="236">
        <v>236</v>
      </c>
      <c r="I439" s="237"/>
      <c r="J439" s="238">
        <f>ROUND(I439*H439,2)</f>
        <v>0</v>
      </c>
      <c r="K439" s="234" t="s">
        <v>1</v>
      </c>
      <c r="L439" s="239"/>
      <c r="M439" s="240" t="s">
        <v>1</v>
      </c>
      <c r="N439" s="241" t="s">
        <v>41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313</v>
      </c>
      <c r="AT439" s="203" t="s">
        <v>394</v>
      </c>
      <c r="AU439" s="203" t="s">
        <v>16</v>
      </c>
      <c r="AY439" s="17" t="s">
        <v>272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16</v>
      </c>
      <c r="BK439" s="204">
        <f>ROUND(I439*H439,2)</f>
        <v>0</v>
      </c>
      <c r="BL439" s="17" t="s">
        <v>279</v>
      </c>
      <c r="BM439" s="203" t="s">
        <v>11471</v>
      </c>
    </row>
    <row r="440" spans="1:65" s="14" customFormat="1" ht="11.25">
      <c r="B440" s="221"/>
      <c r="C440" s="222"/>
      <c r="D440" s="212" t="s">
        <v>283</v>
      </c>
      <c r="E440" s="223" t="s">
        <v>1</v>
      </c>
      <c r="F440" s="224" t="s">
        <v>2580</v>
      </c>
      <c r="G440" s="222"/>
      <c r="H440" s="225">
        <v>236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16</v>
      </c>
      <c r="AV440" s="14" t="s">
        <v>84</v>
      </c>
      <c r="AW440" s="14" t="s">
        <v>32</v>
      </c>
      <c r="AX440" s="14" t="s">
        <v>76</v>
      </c>
      <c r="AY440" s="231" t="s">
        <v>272</v>
      </c>
    </row>
    <row r="441" spans="1:65" s="2" customFormat="1" ht="21.75" customHeight="1">
      <c r="A441" s="34"/>
      <c r="B441" s="35"/>
      <c r="C441" s="192" t="s">
        <v>1487</v>
      </c>
      <c r="D441" s="192" t="s">
        <v>274</v>
      </c>
      <c r="E441" s="193" t="s">
        <v>10282</v>
      </c>
      <c r="F441" s="194" t="s">
        <v>10283</v>
      </c>
      <c r="G441" s="195" t="s">
        <v>185</v>
      </c>
      <c r="H441" s="196">
        <v>236</v>
      </c>
      <c r="I441" s="197"/>
      <c r="J441" s="198">
        <f>ROUND(I441*H441,2)</f>
        <v>0</v>
      </c>
      <c r="K441" s="194" t="s">
        <v>278</v>
      </c>
      <c r="L441" s="39"/>
      <c r="M441" s="199" t="s">
        <v>1</v>
      </c>
      <c r="N441" s="200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4500</v>
      </c>
      <c r="AT441" s="203" t="s">
        <v>274</v>
      </c>
      <c r="AU441" s="203" t="s">
        <v>16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4500</v>
      </c>
      <c r="BM441" s="203" t="s">
        <v>11472</v>
      </c>
    </row>
    <row r="442" spans="1:65" s="2" customFormat="1" ht="11.25">
      <c r="A442" s="34"/>
      <c r="B442" s="35"/>
      <c r="C442" s="36"/>
      <c r="D442" s="205" t="s">
        <v>281</v>
      </c>
      <c r="E442" s="36"/>
      <c r="F442" s="206" t="s">
        <v>10285</v>
      </c>
      <c r="G442" s="36"/>
      <c r="H442" s="36"/>
      <c r="I442" s="207"/>
      <c r="J442" s="36"/>
      <c r="K442" s="36"/>
      <c r="L442" s="39"/>
      <c r="M442" s="208"/>
      <c r="N442" s="209"/>
      <c r="O442" s="71"/>
      <c r="P442" s="71"/>
      <c r="Q442" s="71"/>
      <c r="R442" s="71"/>
      <c r="S442" s="71"/>
      <c r="T442" s="72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281</v>
      </c>
      <c r="AU442" s="17" t="s">
        <v>16</v>
      </c>
    </row>
    <row r="443" spans="1:65" s="14" customFormat="1" ht="11.25">
      <c r="B443" s="221"/>
      <c r="C443" s="222"/>
      <c r="D443" s="212" t="s">
        <v>283</v>
      </c>
      <c r="E443" s="223" t="s">
        <v>1</v>
      </c>
      <c r="F443" s="224" t="s">
        <v>2580</v>
      </c>
      <c r="G443" s="222"/>
      <c r="H443" s="225">
        <v>236</v>
      </c>
      <c r="I443" s="226"/>
      <c r="J443" s="222"/>
      <c r="K443" s="222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283</v>
      </c>
      <c r="AU443" s="231" t="s">
        <v>16</v>
      </c>
      <c r="AV443" s="14" t="s">
        <v>84</v>
      </c>
      <c r="AW443" s="14" t="s">
        <v>32</v>
      </c>
      <c r="AX443" s="14" t="s">
        <v>76</v>
      </c>
      <c r="AY443" s="231" t="s">
        <v>272</v>
      </c>
    </row>
    <row r="444" spans="1:65" s="2" customFormat="1" ht="16.5" customHeight="1">
      <c r="A444" s="34"/>
      <c r="B444" s="35"/>
      <c r="C444" s="192" t="s">
        <v>1503</v>
      </c>
      <c r="D444" s="192" t="s">
        <v>274</v>
      </c>
      <c r="E444" s="193" t="s">
        <v>11473</v>
      </c>
      <c r="F444" s="194" t="s">
        <v>11474</v>
      </c>
      <c r="G444" s="195" t="s">
        <v>5242</v>
      </c>
      <c r="H444" s="196">
        <v>4</v>
      </c>
      <c r="I444" s="197"/>
      <c r="J444" s="198">
        <f>ROUND(I444*H444,2)</f>
        <v>0</v>
      </c>
      <c r="K444" s="194" t="s">
        <v>1</v>
      </c>
      <c r="L444" s="39"/>
      <c r="M444" s="199" t="s">
        <v>1</v>
      </c>
      <c r="N444" s="200" t="s">
        <v>41</v>
      </c>
      <c r="O444" s="71"/>
      <c r="P444" s="201">
        <f>O444*H444</f>
        <v>0</v>
      </c>
      <c r="Q444" s="201">
        <v>0</v>
      </c>
      <c r="R444" s="201">
        <f>Q444*H444</f>
        <v>0</v>
      </c>
      <c r="S444" s="201">
        <v>0</v>
      </c>
      <c r="T444" s="202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03" t="s">
        <v>4500</v>
      </c>
      <c r="AT444" s="203" t="s">
        <v>274</v>
      </c>
      <c r="AU444" s="203" t="s">
        <v>16</v>
      </c>
      <c r="AY444" s="17" t="s">
        <v>272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17" t="s">
        <v>16</v>
      </c>
      <c r="BK444" s="204">
        <f>ROUND(I444*H444,2)</f>
        <v>0</v>
      </c>
      <c r="BL444" s="17" t="s">
        <v>4500</v>
      </c>
      <c r="BM444" s="203" t="s">
        <v>11475</v>
      </c>
    </row>
    <row r="445" spans="1:65" s="14" customFormat="1" ht="11.25">
      <c r="B445" s="221"/>
      <c r="C445" s="222"/>
      <c r="D445" s="212" t="s">
        <v>283</v>
      </c>
      <c r="E445" s="223" t="s">
        <v>1</v>
      </c>
      <c r="F445" s="224" t="s">
        <v>279</v>
      </c>
      <c r="G445" s="222"/>
      <c r="H445" s="225">
        <v>4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16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12" customFormat="1" ht="25.9" customHeight="1">
      <c r="B446" s="176"/>
      <c r="C446" s="177"/>
      <c r="D446" s="178" t="s">
        <v>75</v>
      </c>
      <c r="E446" s="179" t="s">
        <v>11476</v>
      </c>
      <c r="F446" s="179" t="s">
        <v>11477</v>
      </c>
      <c r="G446" s="177"/>
      <c r="H446" s="177"/>
      <c r="I446" s="180"/>
      <c r="J446" s="181">
        <f>BK446</f>
        <v>0</v>
      </c>
      <c r="K446" s="177"/>
      <c r="L446" s="182"/>
      <c r="M446" s="183"/>
      <c r="N446" s="184"/>
      <c r="O446" s="184"/>
      <c r="P446" s="185">
        <f>SUM(P447:P490)</f>
        <v>0</v>
      </c>
      <c r="Q446" s="184"/>
      <c r="R446" s="185">
        <f>SUM(R447:R490)</f>
        <v>0</v>
      </c>
      <c r="S446" s="184"/>
      <c r="T446" s="186">
        <f>SUM(T447:T490)</f>
        <v>0</v>
      </c>
      <c r="AR446" s="187" t="s">
        <v>16</v>
      </c>
      <c r="AT446" s="188" t="s">
        <v>75</v>
      </c>
      <c r="AU446" s="188" t="s">
        <v>76</v>
      </c>
      <c r="AY446" s="187" t="s">
        <v>272</v>
      </c>
      <c r="BK446" s="189">
        <f>SUM(BK447:BK490)</f>
        <v>0</v>
      </c>
    </row>
    <row r="447" spans="1:65" s="2" customFormat="1" ht="33" customHeight="1">
      <c r="A447" s="34"/>
      <c r="B447" s="35"/>
      <c r="C447" s="232" t="s">
        <v>1508</v>
      </c>
      <c r="D447" s="232" t="s">
        <v>394</v>
      </c>
      <c r="E447" s="233" t="s">
        <v>11478</v>
      </c>
      <c r="F447" s="234" t="s">
        <v>11479</v>
      </c>
      <c r="G447" s="235" t="s">
        <v>5242</v>
      </c>
      <c r="H447" s="236">
        <v>15</v>
      </c>
      <c r="I447" s="237"/>
      <c r="J447" s="238">
        <f>ROUND(I447*H447,2)</f>
        <v>0</v>
      </c>
      <c r="K447" s="234" t="s">
        <v>1</v>
      </c>
      <c r="L447" s="239"/>
      <c r="M447" s="240" t="s">
        <v>1</v>
      </c>
      <c r="N447" s="241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313</v>
      </c>
      <c r="AT447" s="203" t="s">
        <v>394</v>
      </c>
      <c r="AU447" s="203" t="s">
        <v>16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279</v>
      </c>
      <c r="BM447" s="203" t="s">
        <v>11480</v>
      </c>
    </row>
    <row r="448" spans="1:65" s="14" customFormat="1" ht="11.25">
      <c r="B448" s="221"/>
      <c r="C448" s="222"/>
      <c r="D448" s="212" t="s">
        <v>283</v>
      </c>
      <c r="E448" s="223" t="s">
        <v>1</v>
      </c>
      <c r="F448" s="224" t="s">
        <v>8</v>
      </c>
      <c r="G448" s="222"/>
      <c r="H448" s="225">
        <v>15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16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2" customFormat="1" ht="16.5" customHeight="1">
      <c r="A449" s="34"/>
      <c r="B449" s="35"/>
      <c r="C449" s="192" t="s">
        <v>1517</v>
      </c>
      <c r="D449" s="192" t="s">
        <v>274</v>
      </c>
      <c r="E449" s="193" t="s">
        <v>11481</v>
      </c>
      <c r="F449" s="194" t="s">
        <v>11482</v>
      </c>
      <c r="G449" s="195" t="s">
        <v>952</v>
      </c>
      <c r="H449" s="196">
        <v>15</v>
      </c>
      <c r="I449" s="197"/>
      <c r="J449" s="198">
        <f>ROUND(I449*H449,2)</f>
        <v>0</v>
      </c>
      <c r="K449" s="194" t="s">
        <v>278</v>
      </c>
      <c r="L449" s="39"/>
      <c r="M449" s="199" t="s">
        <v>1</v>
      </c>
      <c r="N449" s="200" t="s">
        <v>41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279</v>
      </c>
      <c r="AT449" s="203" t="s">
        <v>274</v>
      </c>
      <c r="AU449" s="203" t="s">
        <v>16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279</v>
      </c>
      <c r="BM449" s="203" t="s">
        <v>11483</v>
      </c>
    </row>
    <row r="450" spans="1:65" s="2" customFormat="1" ht="11.25">
      <c r="A450" s="34"/>
      <c r="B450" s="35"/>
      <c r="C450" s="36"/>
      <c r="D450" s="205" t="s">
        <v>281</v>
      </c>
      <c r="E450" s="36"/>
      <c r="F450" s="206" t="s">
        <v>11484</v>
      </c>
      <c r="G450" s="36"/>
      <c r="H450" s="36"/>
      <c r="I450" s="207"/>
      <c r="J450" s="36"/>
      <c r="K450" s="36"/>
      <c r="L450" s="39"/>
      <c r="M450" s="208"/>
      <c r="N450" s="209"/>
      <c r="O450" s="71"/>
      <c r="P450" s="71"/>
      <c r="Q450" s="71"/>
      <c r="R450" s="71"/>
      <c r="S450" s="71"/>
      <c r="T450" s="72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281</v>
      </c>
      <c r="AU450" s="17" t="s">
        <v>16</v>
      </c>
    </row>
    <row r="451" spans="1:65" s="14" customFormat="1" ht="11.25">
      <c r="B451" s="221"/>
      <c r="C451" s="222"/>
      <c r="D451" s="212" t="s">
        <v>283</v>
      </c>
      <c r="E451" s="223" t="s">
        <v>1</v>
      </c>
      <c r="F451" s="224" t="s">
        <v>8</v>
      </c>
      <c r="G451" s="222"/>
      <c r="H451" s="225">
        <v>15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16</v>
      </c>
      <c r="AV451" s="14" t="s">
        <v>84</v>
      </c>
      <c r="AW451" s="14" t="s">
        <v>32</v>
      </c>
      <c r="AX451" s="14" t="s">
        <v>76</v>
      </c>
      <c r="AY451" s="231" t="s">
        <v>272</v>
      </c>
    </row>
    <row r="452" spans="1:65" s="2" customFormat="1" ht="33" customHeight="1">
      <c r="A452" s="34"/>
      <c r="B452" s="35"/>
      <c r="C452" s="232" t="s">
        <v>1522</v>
      </c>
      <c r="D452" s="232" t="s">
        <v>394</v>
      </c>
      <c r="E452" s="233" t="s">
        <v>11485</v>
      </c>
      <c r="F452" s="234" t="s">
        <v>11486</v>
      </c>
      <c r="G452" s="235" t="s">
        <v>5242</v>
      </c>
      <c r="H452" s="236">
        <v>3</v>
      </c>
      <c r="I452" s="237"/>
      <c r="J452" s="238">
        <f>ROUND(I452*H452,2)</f>
        <v>0</v>
      </c>
      <c r="K452" s="234" t="s">
        <v>1</v>
      </c>
      <c r="L452" s="239"/>
      <c r="M452" s="240" t="s">
        <v>1</v>
      </c>
      <c r="N452" s="241" t="s">
        <v>41</v>
      </c>
      <c r="O452" s="71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313</v>
      </c>
      <c r="AT452" s="203" t="s">
        <v>394</v>
      </c>
      <c r="AU452" s="203" t="s">
        <v>16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279</v>
      </c>
      <c r="BM452" s="203" t="s">
        <v>11487</v>
      </c>
    </row>
    <row r="453" spans="1:65" s="14" customFormat="1" ht="11.25">
      <c r="B453" s="221"/>
      <c r="C453" s="222"/>
      <c r="D453" s="212" t="s">
        <v>283</v>
      </c>
      <c r="E453" s="223" t="s">
        <v>1</v>
      </c>
      <c r="F453" s="224" t="s">
        <v>291</v>
      </c>
      <c r="G453" s="222"/>
      <c r="H453" s="225">
        <v>3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16</v>
      </c>
      <c r="AV453" s="14" t="s">
        <v>84</v>
      </c>
      <c r="AW453" s="14" t="s">
        <v>32</v>
      </c>
      <c r="AX453" s="14" t="s">
        <v>76</v>
      </c>
      <c r="AY453" s="231" t="s">
        <v>272</v>
      </c>
    </row>
    <row r="454" spans="1:65" s="2" customFormat="1" ht="21.75" customHeight="1">
      <c r="A454" s="34"/>
      <c r="B454" s="35"/>
      <c r="C454" s="232" t="s">
        <v>1536</v>
      </c>
      <c r="D454" s="232" t="s">
        <v>394</v>
      </c>
      <c r="E454" s="233" t="s">
        <v>11488</v>
      </c>
      <c r="F454" s="234" t="s">
        <v>11489</v>
      </c>
      <c r="G454" s="235" t="s">
        <v>5242</v>
      </c>
      <c r="H454" s="236">
        <v>3</v>
      </c>
      <c r="I454" s="237"/>
      <c r="J454" s="238">
        <f>ROUND(I454*H454,2)</f>
        <v>0</v>
      </c>
      <c r="K454" s="234" t="s">
        <v>1</v>
      </c>
      <c r="L454" s="239"/>
      <c r="M454" s="240" t="s">
        <v>1</v>
      </c>
      <c r="N454" s="241" t="s">
        <v>41</v>
      </c>
      <c r="O454" s="71"/>
      <c r="P454" s="201">
        <f>O454*H454</f>
        <v>0</v>
      </c>
      <c r="Q454" s="201">
        <v>0</v>
      </c>
      <c r="R454" s="201">
        <f>Q454*H454</f>
        <v>0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313</v>
      </c>
      <c r="AT454" s="203" t="s">
        <v>394</v>
      </c>
      <c r="AU454" s="203" t="s">
        <v>16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279</v>
      </c>
      <c r="BM454" s="203" t="s">
        <v>11490</v>
      </c>
    </row>
    <row r="455" spans="1:65" s="14" customFormat="1" ht="11.25">
      <c r="B455" s="221"/>
      <c r="C455" s="222"/>
      <c r="D455" s="212" t="s">
        <v>283</v>
      </c>
      <c r="E455" s="223" t="s">
        <v>1</v>
      </c>
      <c r="F455" s="224" t="s">
        <v>291</v>
      </c>
      <c r="G455" s="222"/>
      <c r="H455" s="225">
        <v>3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283</v>
      </c>
      <c r="AU455" s="231" t="s">
        <v>16</v>
      </c>
      <c r="AV455" s="14" t="s">
        <v>84</v>
      </c>
      <c r="AW455" s="14" t="s">
        <v>32</v>
      </c>
      <c r="AX455" s="14" t="s">
        <v>76</v>
      </c>
      <c r="AY455" s="231" t="s">
        <v>272</v>
      </c>
    </row>
    <row r="456" spans="1:65" s="2" customFormat="1" ht="16.5" customHeight="1">
      <c r="A456" s="34"/>
      <c r="B456" s="35"/>
      <c r="C456" s="192" t="s">
        <v>1541</v>
      </c>
      <c r="D456" s="192" t="s">
        <v>274</v>
      </c>
      <c r="E456" s="193" t="s">
        <v>11491</v>
      </c>
      <c r="F456" s="194" t="s">
        <v>11492</v>
      </c>
      <c r="G456" s="195" t="s">
        <v>952</v>
      </c>
      <c r="H456" s="196">
        <v>3</v>
      </c>
      <c r="I456" s="197"/>
      <c r="J456" s="198">
        <f>ROUND(I456*H456,2)</f>
        <v>0</v>
      </c>
      <c r="K456" s="194" t="s">
        <v>278</v>
      </c>
      <c r="L456" s="39"/>
      <c r="M456" s="199" t="s">
        <v>1</v>
      </c>
      <c r="N456" s="200" t="s">
        <v>41</v>
      </c>
      <c r="O456" s="71"/>
      <c r="P456" s="201">
        <f>O456*H456</f>
        <v>0</v>
      </c>
      <c r="Q456" s="201">
        <v>0</v>
      </c>
      <c r="R456" s="201">
        <f>Q456*H456</f>
        <v>0</v>
      </c>
      <c r="S456" s="201">
        <v>0</v>
      </c>
      <c r="T456" s="202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279</v>
      </c>
      <c r="AT456" s="203" t="s">
        <v>274</v>
      </c>
      <c r="AU456" s="203" t="s">
        <v>16</v>
      </c>
      <c r="AY456" s="17" t="s">
        <v>272</v>
      </c>
      <c r="BE456" s="204">
        <f>IF(N456="základní",J456,0)</f>
        <v>0</v>
      </c>
      <c r="BF456" s="204">
        <f>IF(N456="snížená",J456,0)</f>
        <v>0</v>
      </c>
      <c r="BG456" s="204">
        <f>IF(N456="zákl. přenesená",J456,0)</f>
        <v>0</v>
      </c>
      <c r="BH456" s="204">
        <f>IF(N456="sníž. přenesená",J456,0)</f>
        <v>0</v>
      </c>
      <c r="BI456" s="204">
        <f>IF(N456="nulová",J456,0)</f>
        <v>0</v>
      </c>
      <c r="BJ456" s="17" t="s">
        <v>16</v>
      </c>
      <c r="BK456" s="204">
        <f>ROUND(I456*H456,2)</f>
        <v>0</v>
      </c>
      <c r="BL456" s="17" t="s">
        <v>279</v>
      </c>
      <c r="BM456" s="203" t="s">
        <v>11493</v>
      </c>
    </row>
    <row r="457" spans="1:65" s="2" customFormat="1" ht="11.25">
      <c r="A457" s="34"/>
      <c r="B457" s="35"/>
      <c r="C457" s="36"/>
      <c r="D457" s="205" t="s">
        <v>281</v>
      </c>
      <c r="E457" s="36"/>
      <c r="F457" s="206" t="s">
        <v>11494</v>
      </c>
      <c r="G457" s="36"/>
      <c r="H457" s="36"/>
      <c r="I457" s="207"/>
      <c r="J457" s="36"/>
      <c r="K457" s="36"/>
      <c r="L457" s="39"/>
      <c r="M457" s="208"/>
      <c r="N457" s="209"/>
      <c r="O457" s="71"/>
      <c r="P457" s="71"/>
      <c r="Q457" s="71"/>
      <c r="R457" s="71"/>
      <c r="S457" s="71"/>
      <c r="T457" s="72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281</v>
      </c>
      <c r="AU457" s="17" t="s">
        <v>16</v>
      </c>
    </row>
    <row r="458" spans="1:65" s="14" customFormat="1" ht="11.25">
      <c r="B458" s="221"/>
      <c r="C458" s="222"/>
      <c r="D458" s="212" t="s">
        <v>283</v>
      </c>
      <c r="E458" s="223" t="s">
        <v>1</v>
      </c>
      <c r="F458" s="224" t="s">
        <v>291</v>
      </c>
      <c r="G458" s="222"/>
      <c r="H458" s="225">
        <v>3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283</v>
      </c>
      <c r="AU458" s="231" t="s">
        <v>16</v>
      </c>
      <c r="AV458" s="14" t="s">
        <v>84</v>
      </c>
      <c r="AW458" s="14" t="s">
        <v>32</v>
      </c>
      <c r="AX458" s="14" t="s">
        <v>76</v>
      </c>
      <c r="AY458" s="231" t="s">
        <v>272</v>
      </c>
    </row>
    <row r="459" spans="1:65" s="2" customFormat="1" ht="16.5" customHeight="1">
      <c r="A459" s="34"/>
      <c r="B459" s="35"/>
      <c r="C459" s="192" t="s">
        <v>1550</v>
      </c>
      <c r="D459" s="192" t="s">
        <v>274</v>
      </c>
      <c r="E459" s="193" t="s">
        <v>11495</v>
      </c>
      <c r="F459" s="194" t="s">
        <v>11496</v>
      </c>
      <c r="G459" s="195" t="s">
        <v>952</v>
      </c>
      <c r="H459" s="196">
        <v>18</v>
      </c>
      <c r="I459" s="197"/>
      <c r="J459" s="198">
        <f>ROUND(I459*H459,2)</f>
        <v>0</v>
      </c>
      <c r="K459" s="194" t="s">
        <v>278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279</v>
      </c>
      <c r="BM459" s="203" t="s">
        <v>11497</v>
      </c>
    </row>
    <row r="460" spans="1:65" s="2" customFormat="1" ht="11.25">
      <c r="A460" s="34"/>
      <c r="B460" s="35"/>
      <c r="C460" s="36"/>
      <c r="D460" s="205" t="s">
        <v>281</v>
      </c>
      <c r="E460" s="36"/>
      <c r="F460" s="206" t="s">
        <v>11498</v>
      </c>
      <c r="G460" s="36"/>
      <c r="H460" s="36"/>
      <c r="I460" s="207"/>
      <c r="J460" s="36"/>
      <c r="K460" s="36"/>
      <c r="L460" s="39"/>
      <c r="M460" s="208"/>
      <c r="N460" s="209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281</v>
      </c>
      <c r="AU460" s="17" t="s">
        <v>16</v>
      </c>
    </row>
    <row r="461" spans="1:65" s="14" customFormat="1" ht="11.25">
      <c r="B461" s="221"/>
      <c r="C461" s="222"/>
      <c r="D461" s="212" t="s">
        <v>283</v>
      </c>
      <c r="E461" s="223" t="s">
        <v>1</v>
      </c>
      <c r="F461" s="224" t="s">
        <v>368</v>
      </c>
      <c r="G461" s="222"/>
      <c r="H461" s="225">
        <v>18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16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2" customFormat="1" ht="24.2" customHeight="1">
      <c r="A462" s="34"/>
      <c r="B462" s="35"/>
      <c r="C462" s="232" t="s">
        <v>1555</v>
      </c>
      <c r="D462" s="232" t="s">
        <v>394</v>
      </c>
      <c r="E462" s="233" t="s">
        <v>11152</v>
      </c>
      <c r="F462" s="234" t="s">
        <v>11153</v>
      </c>
      <c r="G462" s="235" t="s">
        <v>5242</v>
      </c>
      <c r="H462" s="236">
        <v>1</v>
      </c>
      <c r="I462" s="237"/>
      <c r="J462" s="238">
        <f>ROUND(I462*H462,2)</f>
        <v>0</v>
      </c>
      <c r="K462" s="234" t="s">
        <v>1</v>
      </c>
      <c r="L462" s="239"/>
      <c r="M462" s="240" t="s">
        <v>1</v>
      </c>
      <c r="N462" s="241" t="s">
        <v>41</v>
      </c>
      <c r="O462" s="71"/>
      <c r="P462" s="201">
        <f>O462*H462</f>
        <v>0</v>
      </c>
      <c r="Q462" s="201">
        <v>0</v>
      </c>
      <c r="R462" s="201">
        <f>Q462*H462</f>
        <v>0</v>
      </c>
      <c r="S462" s="201">
        <v>0</v>
      </c>
      <c r="T462" s="202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3" t="s">
        <v>4500</v>
      </c>
      <c r="AT462" s="203" t="s">
        <v>394</v>
      </c>
      <c r="AU462" s="203" t="s">
        <v>16</v>
      </c>
      <c r="AY462" s="17" t="s">
        <v>272</v>
      </c>
      <c r="BE462" s="204">
        <f>IF(N462="základní",J462,0)</f>
        <v>0</v>
      </c>
      <c r="BF462" s="204">
        <f>IF(N462="snížená",J462,0)</f>
        <v>0</v>
      </c>
      <c r="BG462" s="204">
        <f>IF(N462="zákl. přenesená",J462,0)</f>
        <v>0</v>
      </c>
      <c r="BH462" s="204">
        <f>IF(N462="sníž. přenesená",J462,0)</f>
        <v>0</v>
      </c>
      <c r="BI462" s="204">
        <f>IF(N462="nulová",J462,0)</f>
        <v>0</v>
      </c>
      <c r="BJ462" s="17" t="s">
        <v>16</v>
      </c>
      <c r="BK462" s="204">
        <f>ROUND(I462*H462,2)</f>
        <v>0</v>
      </c>
      <c r="BL462" s="17" t="s">
        <v>4500</v>
      </c>
      <c r="BM462" s="203" t="s">
        <v>11499</v>
      </c>
    </row>
    <row r="463" spans="1:65" s="14" customFormat="1" ht="11.25">
      <c r="B463" s="221"/>
      <c r="C463" s="222"/>
      <c r="D463" s="212" t="s">
        <v>283</v>
      </c>
      <c r="E463" s="223" t="s">
        <v>1</v>
      </c>
      <c r="F463" s="224" t="s">
        <v>16</v>
      </c>
      <c r="G463" s="222"/>
      <c r="H463" s="225">
        <v>1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283</v>
      </c>
      <c r="AU463" s="231" t="s">
        <v>16</v>
      </c>
      <c r="AV463" s="14" t="s">
        <v>84</v>
      </c>
      <c r="AW463" s="14" t="s">
        <v>32</v>
      </c>
      <c r="AX463" s="14" t="s">
        <v>76</v>
      </c>
      <c r="AY463" s="231" t="s">
        <v>272</v>
      </c>
    </row>
    <row r="464" spans="1:65" s="2" customFormat="1" ht="16.5" customHeight="1">
      <c r="A464" s="34"/>
      <c r="B464" s="35"/>
      <c r="C464" s="192" t="s">
        <v>1563</v>
      </c>
      <c r="D464" s="192" t="s">
        <v>274</v>
      </c>
      <c r="E464" s="193" t="s">
        <v>11155</v>
      </c>
      <c r="F464" s="194" t="s">
        <v>11156</v>
      </c>
      <c r="G464" s="195" t="s">
        <v>952</v>
      </c>
      <c r="H464" s="196">
        <v>1</v>
      </c>
      <c r="I464" s="197"/>
      <c r="J464" s="198">
        <f>ROUND(I464*H464,2)</f>
        <v>0</v>
      </c>
      <c r="K464" s="194" t="s">
        <v>278</v>
      </c>
      <c r="L464" s="39"/>
      <c r="M464" s="199" t="s">
        <v>1</v>
      </c>
      <c r="N464" s="200" t="s">
        <v>41</v>
      </c>
      <c r="O464" s="71"/>
      <c r="P464" s="201">
        <f>O464*H464</f>
        <v>0</v>
      </c>
      <c r="Q464" s="201">
        <v>0</v>
      </c>
      <c r="R464" s="201">
        <f>Q464*H464</f>
        <v>0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4500</v>
      </c>
      <c r="AT464" s="203" t="s">
        <v>274</v>
      </c>
      <c r="AU464" s="203" t="s">
        <v>16</v>
      </c>
      <c r="AY464" s="17" t="s">
        <v>272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16</v>
      </c>
      <c r="BK464" s="204">
        <f>ROUND(I464*H464,2)</f>
        <v>0</v>
      </c>
      <c r="BL464" s="17" t="s">
        <v>4500</v>
      </c>
      <c r="BM464" s="203" t="s">
        <v>11500</v>
      </c>
    </row>
    <row r="465" spans="1:65" s="2" customFormat="1" ht="11.25">
      <c r="A465" s="34"/>
      <c r="B465" s="35"/>
      <c r="C465" s="36"/>
      <c r="D465" s="205" t="s">
        <v>281</v>
      </c>
      <c r="E465" s="36"/>
      <c r="F465" s="206" t="s">
        <v>11158</v>
      </c>
      <c r="G465" s="36"/>
      <c r="H465" s="36"/>
      <c r="I465" s="207"/>
      <c r="J465" s="36"/>
      <c r="K465" s="36"/>
      <c r="L465" s="39"/>
      <c r="M465" s="208"/>
      <c r="N465" s="209"/>
      <c r="O465" s="71"/>
      <c r="P465" s="71"/>
      <c r="Q465" s="71"/>
      <c r="R465" s="71"/>
      <c r="S465" s="71"/>
      <c r="T465" s="72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281</v>
      </c>
      <c r="AU465" s="17" t="s">
        <v>16</v>
      </c>
    </row>
    <row r="466" spans="1:65" s="14" customFormat="1" ht="11.25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16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2" customFormat="1" ht="37.9" customHeight="1">
      <c r="A467" s="34"/>
      <c r="B467" s="35"/>
      <c r="C467" s="232" t="s">
        <v>1573</v>
      </c>
      <c r="D467" s="232" t="s">
        <v>394</v>
      </c>
      <c r="E467" s="233" t="s">
        <v>11159</v>
      </c>
      <c r="F467" s="234" t="s">
        <v>11160</v>
      </c>
      <c r="G467" s="235" t="s">
        <v>5242</v>
      </c>
      <c r="H467" s="236">
        <v>24</v>
      </c>
      <c r="I467" s="237"/>
      <c r="J467" s="238">
        <f>ROUND(I467*H467,2)</f>
        <v>0</v>
      </c>
      <c r="K467" s="234" t="s">
        <v>1</v>
      </c>
      <c r="L467" s="239"/>
      <c r="M467" s="240" t="s">
        <v>1</v>
      </c>
      <c r="N467" s="241" t="s">
        <v>41</v>
      </c>
      <c r="O467" s="71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3" t="s">
        <v>4500</v>
      </c>
      <c r="AT467" s="203" t="s">
        <v>394</v>
      </c>
      <c r="AU467" s="203" t="s">
        <v>16</v>
      </c>
      <c r="AY467" s="17" t="s">
        <v>272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7" t="s">
        <v>16</v>
      </c>
      <c r="BK467" s="204">
        <f>ROUND(I467*H467,2)</f>
        <v>0</v>
      </c>
      <c r="BL467" s="17" t="s">
        <v>4500</v>
      </c>
      <c r="BM467" s="203" t="s">
        <v>11501</v>
      </c>
    </row>
    <row r="468" spans="1:65" s="14" customFormat="1" ht="11.25">
      <c r="B468" s="221"/>
      <c r="C468" s="222"/>
      <c r="D468" s="212" t="s">
        <v>283</v>
      </c>
      <c r="E468" s="223" t="s">
        <v>1</v>
      </c>
      <c r="F468" s="224" t="s">
        <v>413</v>
      </c>
      <c r="G468" s="222"/>
      <c r="H468" s="225">
        <v>24</v>
      </c>
      <c r="I468" s="226"/>
      <c r="J468" s="222"/>
      <c r="K468" s="222"/>
      <c r="L468" s="227"/>
      <c r="M468" s="228"/>
      <c r="N468" s="229"/>
      <c r="O468" s="229"/>
      <c r="P468" s="229"/>
      <c r="Q468" s="229"/>
      <c r="R468" s="229"/>
      <c r="S468" s="229"/>
      <c r="T468" s="230"/>
      <c r="AT468" s="231" t="s">
        <v>283</v>
      </c>
      <c r="AU468" s="231" t="s">
        <v>16</v>
      </c>
      <c r="AV468" s="14" t="s">
        <v>84</v>
      </c>
      <c r="AW468" s="14" t="s">
        <v>32</v>
      </c>
      <c r="AX468" s="14" t="s">
        <v>76</v>
      </c>
      <c r="AY468" s="231" t="s">
        <v>272</v>
      </c>
    </row>
    <row r="469" spans="1:65" s="2" customFormat="1" ht="24.2" customHeight="1">
      <c r="A469" s="34"/>
      <c r="B469" s="35"/>
      <c r="C469" s="232" t="s">
        <v>1580</v>
      </c>
      <c r="D469" s="232" t="s">
        <v>394</v>
      </c>
      <c r="E469" s="233" t="s">
        <v>11502</v>
      </c>
      <c r="F469" s="234" t="s">
        <v>11503</v>
      </c>
      <c r="G469" s="235" t="s">
        <v>5242</v>
      </c>
      <c r="H469" s="236">
        <v>1</v>
      </c>
      <c r="I469" s="237"/>
      <c r="J469" s="238">
        <f>ROUND(I469*H469,2)</f>
        <v>0</v>
      </c>
      <c r="K469" s="234" t="s">
        <v>1</v>
      </c>
      <c r="L469" s="239"/>
      <c r="M469" s="240" t="s">
        <v>1</v>
      </c>
      <c r="N469" s="241" t="s">
        <v>41</v>
      </c>
      <c r="O469" s="71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4500</v>
      </c>
      <c r="AT469" s="203" t="s">
        <v>394</v>
      </c>
      <c r="AU469" s="203" t="s">
        <v>16</v>
      </c>
      <c r="AY469" s="17" t="s">
        <v>272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16</v>
      </c>
      <c r="BK469" s="204">
        <f>ROUND(I469*H469,2)</f>
        <v>0</v>
      </c>
      <c r="BL469" s="17" t="s">
        <v>4500</v>
      </c>
      <c r="BM469" s="203" t="s">
        <v>11504</v>
      </c>
    </row>
    <row r="470" spans="1:65" s="14" customFormat="1" ht="11.25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16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2" customFormat="1" ht="24.2" customHeight="1">
      <c r="A471" s="34"/>
      <c r="B471" s="35"/>
      <c r="C471" s="192" t="s">
        <v>1586</v>
      </c>
      <c r="D471" s="192" t="s">
        <v>274</v>
      </c>
      <c r="E471" s="193" t="s">
        <v>11115</v>
      </c>
      <c r="F471" s="194" t="s">
        <v>11116</v>
      </c>
      <c r="G471" s="195" t="s">
        <v>952</v>
      </c>
      <c r="H471" s="196">
        <v>1</v>
      </c>
      <c r="I471" s="197"/>
      <c r="J471" s="198">
        <f>ROUND(I471*H471,2)</f>
        <v>0</v>
      </c>
      <c r="K471" s="194" t="s">
        <v>278</v>
      </c>
      <c r="L471" s="39"/>
      <c r="M471" s="199" t="s">
        <v>1</v>
      </c>
      <c r="N471" s="200" t="s">
        <v>41</v>
      </c>
      <c r="O471" s="71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4500</v>
      </c>
      <c r="AT471" s="203" t="s">
        <v>274</v>
      </c>
      <c r="AU471" s="203" t="s">
        <v>16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4500</v>
      </c>
      <c r="BM471" s="203" t="s">
        <v>11505</v>
      </c>
    </row>
    <row r="472" spans="1:65" s="2" customFormat="1" ht="11.25">
      <c r="A472" s="34"/>
      <c r="B472" s="35"/>
      <c r="C472" s="36"/>
      <c r="D472" s="205" t="s">
        <v>281</v>
      </c>
      <c r="E472" s="36"/>
      <c r="F472" s="206" t="s">
        <v>11118</v>
      </c>
      <c r="G472" s="36"/>
      <c r="H472" s="36"/>
      <c r="I472" s="207"/>
      <c r="J472" s="36"/>
      <c r="K472" s="36"/>
      <c r="L472" s="39"/>
      <c r="M472" s="208"/>
      <c r="N472" s="209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281</v>
      </c>
      <c r="AU472" s="17" t="s">
        <v>16</v>
      </c>
    </row>
    <row r="473" spans="1:65" s="14" customFormat="1" ht="11.25">
      <c r="B473" s="221"/>
      <c r="C473" s="222"/>
      <c r="D473" s="212" t="s">
        <v>283</v>
      </c>
      <c r="E473" s="223" t="s">
        <v>1</v>
      </c>
      <c r="F473" s="224" t="s">
        <v>16</v>
      </c>
      <c r="G473" s="222"/>
      <c r="H473" s="225">
        <v>1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283</v>
      </c>
      <c r="AU473" s="231" t="s">
        <v>16</v>
      </c>
      <c r="AV473" s="14" t="s">
        <v>84</v>
      </c>
      <c r="AW473" s="14" t="s">
        <v>32</v>
      </c>
      <c r="AX473" s="14" t="s">
        <v>76</v>
      </c>
      <c r="AY473" s="231" t="s">
        <v>272</v>
      </c>
    </row>
    <row r="474" spans="1:65" s="2" customFormat="1" ht="24.2" customHeight="1">
      <c r="A474" s="34"/>
      <c r="B474" s="35"/>
      <c r="C474" s="232" t="s">
        <v>1593</v>
      </c>
      <c r="D474" s="232" t="s">
        <v>394</v>
      </c>
      <c r="E474" s="233" t="s">
        <v>11506</v>
      </c>
      <c r="F474" s="234" t="s">
        <v>11507</v>
      </c>
      <c r="G474" s="235" t="s">
        <v>5242</v>
      </c>
      <c r="H474" s="236">
        <v>1</v>
      </c>
      <c r="I474" s="237"/>
      <c r="J474" s="238">
        <f>ROUND(I474*H474,2)</f>
        <v>0</v>
      </c>
      <c r="K474" s="234" t="s">
        <v>1</v>
      </c>
      <c r="L474" s="239"/>
      <c r="M474" s="240" t="s">
        <v>1</v>
      </c>
      <c r="N474" s="241" t="s">
        <v>41</v>
      </c>
      <c r="O474" s="71"/>
      <c r="P474" s="201">
        <f>O474*H474</f>
        <v>0</v>
      </c>
      <c r="Q474" s="201">
        <v>0</v>
      </c>
      <c r="R474" s="201">
        <f>Q474*H474</f>
        <v>0</v>
      </c>
      <c r="S474" s="201">
        <v>0</v>
      </c>
      <c r="T474" s="20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4500</v>
      </c>
      <c r="AT474" s="203" t="s">
        <v>394</v>
      </c>
      <c r="AU474" s="203" t="s">
        <v>16</v>
      </c>
      <c r="AY474" s="17" t="s">
        <v>272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7" t="s">
        <v>16</v>
      </c>
      <c r="BK474" s="204">
        <f>ROUND(I474*H474,2)</f>
        <v>0</v>
      </c>
      <c r="BL474" s="17" t="s">
        <v>4500</v>
      </c>
      <c r="BM474" s="203" t="s">
        <v>11508</v>
      </c>
    </row>
    <row r="475" spans="1:65" s="14" customFormat="1" ht="11.25">
      <c r="B475" s="221"/>
      <c r="C475" s="222"/>
      <c r="D475" s="212" t="s">
        <v>283</v>
      </c>
      <c r="E475" s="223" t="s">
        <v>1</v>
      </c>
      <c r="F475" s="224" t="s">
        <v>16</v>
      </c>
      <c r="G475" s="222"/>
      <c r="H475" s="225">
        <v>1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283</v>
      </c>
      <c r="AU475" s="231" t="s">
        <v>16</v>
      </c>
      <c r="AV475" s="14" t="s">
        <v>84</v>
      </c>
      <c r="AW475" s="14" t="s">
        <v>32</v>
      </c>
      <c r="AX475" s="14" t="s">
        <v>76</v>
      </c>
      <c r="AY475" s="231" t="s">
        <v>272</v>
      </c>
    </row>
    <row r="476" spans="1:65" s="2" customFormat="1" ht="16.5" customHeight="1">
      <c r="A476" s="34"/>
      <c r="B476" s="35"/>
      <c r="C476" s="192" t="s">
        <v>1598</v>
      </c>
      <c r="D476" s="192" t="s">
        <v>274</v>
      </c>
      <c r="E476" s="193" t="s">
        <v>11509</v>
      </c>
      <c r="F476" s="194" t="s">
        <v>11510</v>
      </c>
      <c r="G476" s="195" t="s">
        <v>952</v>
      </c>
      <c r="H476" s="196">
        <v>1</v>
      </c>
      <c r="I476" s="197"/>
      <c r="J476" s="198">
        <f>ROUND(I476*H476,2)</f>
        <v>0</v>
      </c>
      <c r="K476" s="194" t="s">
        <v>278</v>
      </c>
      <c r="L476" s="39"/>
      <c r="M476" s="199" t="s">
        <v>1</v>
      </c>
      <c r="N476" s="200" t="s">
        <v>41</v>
      </c>
      <c r="O476" s="71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4500</v>
      </c>
      <c r="AT476" s="203" t="s">
        <v>274</v>
      </c>
      <c r="AU476" s="203" t="s">
        <v>16</v>
      </c>
      <c r="AY476" s="17" t="s">
        <v>272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7" t="s">
        <v>16</v>
      </c>
      <c r="BK476" s="204">
        <f>ROUND(I476*H476,2)</f>
        <v>0</v>
      </c>
      <c r="BL476" s="17" t="s">
        <v>4500</v>
      </c>
      <c r="BM476" s="203" t="s">
        <v>11511</v>
      </c>
    </row>
    <row r="477" spans="1:65" s="2" customFormat="1" ht="11.25">
      <c r="A477" s="34"/>
      <c r="B477" s="35"/>
      <c r="C477" s="36"/>
      <c r="D477" s="205" t="s">
        <v>281</v>
      </c>
      <c r="E477" s="36"/>
      <c r="F477" s="206" t="s">
        <v>11512</v>
      </c>
      <c r="G477" s="36"/>
      <c r="H477" s="36"/>
      <c r="I477" s="207"/>
      <c r="J477" s="36"/>
      <c r="K477" s="36"/>
      <c r="L477" s="39"/>
      <c r="M477" s="208"/>
      <c r="N477" s="209"/>
      <c r="O477" s="71"/>
      <c r="P477" s="71"/>
      <c r="Q477" s="71"/>
      <c r="R477" s="71"/>
      <c r="S477" s="71"/>
      <c r="T477" s="72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281</v>
      </c>
      <c r="AU477" s="17" t="s">
        <v>16</v>
      </c>
    </row>
    <row r="478" spans="1:65" s="14" customFormat="1" ht="11.25">
      <c r="B478" s="221"/>
      <c r="C478" s="222"/>
      <c r="D478" s="212" t="s">
        <v>283</v>
      </c>
      <c r="E478" s="223" t="s">
        <v>1</v>
      </c>
      <c r="F478" s="224" t="s">
        <v>16</v>
      </c>
      <c r="G478" s="222"/>
      <c r="H478" s="225">
        <v>1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283</v>
      </c>
      <c r="AU478" s="231" t="s">
        <v>16</v>
      </c>
      <c r="AV478" s="14" t="s">
        <v>84</v>
      </c>
      <c r="AW478" s="14" t="s">
        <v>32</v>
      </c>
      <c r="AX478" s="14" t="s">
        <v>76</v>
      </c>
      <c r="AY478" s="231" t="s">
        <v>272</v>
      </c>
    </row>
    <row r="479" spans="1:65" s="2" customFormat="1" ht="37.9" customHeight="1">
      <c r="A479" s="34"/>
      <c r="B479" s="35"/>
      <c r="C479" s="232" t="s">
        <v>1604</v>
      </c>
      <c r="D479" s="232" t="s">
        <v>394</v>
      </c>
      <c r="E479" s="233" t="s">
        <v>11513</v>
      </c>
      <c r="F479" s="234" t="s">
        <v>11514</v>
      </c>
      <c r="G479" s="235" t="s">
        <v>5242</v>
      </c>
      <c r="H479" s="236">
        <v>1</v>
      </c>
      <c r="I479" s="237"/>
      <c r="J479" s="238">
        <f>ROUND(I479*H479,2)</f>
        <v>0</v>
      </c>
      <c r="K479" s="234" t="s">
        <v>1</v>
      </c>
      <c r="L479" s="239"/>
      <c r="M479" s="240" t="s">
        <v>1</v>
      </c>
      <c r="N479" s="241" t="s">
        <v>41</v>
      </c>
      <c r="O479" s="71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4500</v>
      </c>
      <c r="AT479" s="203" t="s">
        <v>394</v>
      </c>
      <c r="AU479" s="203" t="s">
        <v>16</v>
      </c>
      <c r="AY479" s="17" t="s">
        <v>272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7" t="s">
        <v>16</v>
      </c>
      <c r="BK479" s="204">
        <f>ROUND(I479*H479,2)</f>
        <v>0</v>
      </c>
      <c r="BL479" s="17" t="s">
        <v>4500</v>
      </c>
      <c r="BM479" s="203" t="s">
        <v>11515</v>
      </c>
    </row>
    <row r="480" spans="1:65" s="14" customFormat="1" ht="11.25">
      <c r="B480" s="221"/>
      <c r="C480" s="222"/>
      <c r="D480" s="212" t="s">
        <v>283</v>
      </c>
      <c r="E480" s="223" t="s">
        <v>1</v>
      </c>
      <c r="F480" s="224" t="s">
        <v>16</v>
      </c>
      <c r="G480" s="222"/>
      <c r="H480" s="225">
        <v>1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283</v>
      </c>
      <c r="AU480" s="231" t="s">
        <v>16</v>
      </c>
      <c r="AV480" s="14" t="s">
        <v>84</v>
      </c>
      <c r="AW480" s="14" t="s">
        <v>32</v>
      </c>
      <c r="AX480" s="14" t="s">
        <v>76</v>
      </c>
      <c r="AY480" s="231" t="s">
        <v>272</v>
      </c>
    </row>
    <row r="481" spans="1:65" s="2" customFormat="1" ht="24.2" customHeight="1">
      <c r="A481" s="34"/>
      <c r="B481" s="35"/>
      <c r="C481" s="192" t="s">
        <v>1611</v>
      </c>
      <c r="D481" s="192" t="s">
        <v>274</v>
      </c>
      <c r="E481" s="193" t="s">
        <v>11516</v>
      </c>
      <c r="F481" s="194" t="s">
        <v>11517</v>
      </c>
      <c r="G481" s="195" t="s">
        <v>952</v>
      </c>
      <c r="H481" s="196">
        <v>1</v>
      </c>
      <c r="I481" s="197"/>
      <c r="J481" s="198">
        <f>ROUND(I481*H481,2)</f>
        <v>0</v>
      </c>
      <c r="K481" s="194" t="s">
        <v>278</v>
      </c>
      <c r="L481" s="39"/>
      <c r="M481" s="199" t="s">
        <v>1</v>
      </c>
      <c r="N481" s="200" t="s">
        <v>41</v>
      </c>
      <c r="O481" s="71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279</v>
      </c>
      <c r="AT481" s="203" t="s">
        <v>274</v>
      </c>
      <c r="AU481" s="203" t="s">
        <v>16</v>
      </c>
      <c r="AY481" s="17" t="s">
        <v>272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7" t="s">
        <v>16</v>
      </c>
      <c r="BK481" s="204">
        <f>ROUND(I481*H481,2)</f>
        <v>0</v>
      </c>
      <c r="BL481" s="17" t="s">
        <v>279</v>
      </c>
      <c r="BM481" s="203" t="s">
        <v>11518</v>
      </c>
    </row>
    <row r="482" spans="1:65" s="2" customFormat="1" ht="11.25">
      <c r="A482" s="34"/>
      <c r="B482" s="35"/>
      <c r="C482" s="36"/>
      <c r="D482" s="205" t="s">
        <v>281</v>
      </c>
      <c r="E482" s="36"/>
      <c r="F482" s="206" t="s">
        <v>11519</v>
      </c>
      <c r="G482" s="36"/>
      <c r="H482" s="36"/>
      <c r="I482" s="207"/>
      <c r="J482" s="36"/>
      <c r="K482" s="36"/>
      <c r="L482" s="39"/>
      <c r="M482" s="208"/>
      <c r="N482" s="209"/>
      <c r="O482" s="71"/>
      <c r="P482" s="71"/>
      <c r="Q482" s="71"/>
      <c r="R482" s="71"/>
      <c r="S482" s="71"/>
      <c r="T482" s="72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281</v>
      </c>
      <c r="AU482" s="17" t="s">
        <v>16</v>
      </c>
    </row>
    <row r="483" spans="1:65" s="14" customFormat="1" ht="11.25">
      <c r="B483" s="221"/>
      <c r="C483" s="222"/>
      <c r="D483" s="212" t="s">
        <v>283</v>
      </c>
      <c r="E483" s="223" t="s">
        <v>1</v>
      </c>
      <c r="F483" s="224" t="s">
        <v>16</v>
      </c>
      <c r="G483" s="222"/>
      <c r="H483" s="225">
        <v>1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AT483" s="231" t="s">
        <v>283</v>
      </c>
      <c r="AU483" s="231" t="s">
        <v>16</v>
      </c>
      <c r="AV483" s="14" t="s">
        <v>84</v>
      </c>
      <c r="AW483" s="14" t="s">
        <v>32</v>
      </c>
      <c r="AX483" s="14" t="s">
        <v>76</v>
      </c>
      <c r="AY483" s="231" t="s">
        <v>272</v>
      </c>
    </row>
    <row r="484" spans="1:65" s="2" customFormat="1" ht="33" customHeight="1">
      <c r="A484" s="34"/>
      <c r="B484" s="35"/>
      <c r="C484" s="232" t="s">
        <v>1617</v>
      </c>
      <c r="D484" s="232" t="s">
        <v>394</v>
      </c>
      <c r="E484" s="233" t="s">
        <v>11520</v>
      </c>
      <c r="F484" s="234" t="s">
        <v>11521</v>
      </c>
      <c r="G484" s="235" t="s">
        <v>5242</v>
      </c>
      <c r="H484" s="236">
        <v>4</v>
      </c>
      <c r="I484" s="237"/>
      <c r="J484" s="238">
        <f>ROUND(I484*H484,2)</f>
        <v>0</v>
      </c>
      <c r="K484" s="234" t="s">
        <v>1</v>
      </c>
      <c r="L484" s="239"/>
      <c r="M484" s="240" t="s">
        <v>1</v>
      </c>
      <c r="N484" s="241" t="s">
        <v>41</v>
      </c>
      <c r="O484" s="71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4500</v>
      </c>
      <c r="AT484" s="203" t="s">
        <v>394</v>
      </c>
      <c r="AU484" s="203" t="s">
        <v>16</v>
      </c>
      <c r="AY484" s="17" t="s">
        <v>272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7" t="s">
        <v>16</v>
      </c>
      <c r="BK484" s="204">
        <f>ROUND(I484*H484,2)</f>
        <v>0</v>
      </c>
      <c r="BL484" s="17" t="s">
        <v>4500</v>
      </c>
      <c r="BM484" s="203" t="s">
        <v>11522</v>
      </c>
    </row>
    <row r="485" spans="1:65" s="14" customFormat="1" ht="11.25">
      <c r="B485" s="221"/>
      <c r="C485" s="222"/>
      <c r="D485" s="212" t="s">
        <v>283</v>
      </c>
      <c r="E485" s="223" t="s">
        <v>1</v>
      </c>
      <c r="F485" s="224" t="s">
        <v>279</v>
      </c>
      <c r="G485" s="222"/>
      <c r="H485" s="225">
        <v>4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16</v>
      </c>
      <c r="AV485" s="14" t="s">
        <v>84</v>
      </c>
      <c r="AW485" s="14" t="s">
        <v>32</v>
      </c>
      <c r="AX485" s="14" t="s">
        <v>76</v>
      </c>
      <c r="AY485" s="231" t="s">
        <v>272</v>
      </c>
    </row>
    <row r="486" spans="1:65" s="2" customFormat="1" ht="24.2" customHeight="1">
      <c r="A486" s="34"/>
      <c r="B486" s="35"/>
      <c r="C486" s="232" t="s">
        <v>1631</v>
      </c>
      <c r="D486" s="232" t="s">
        <v>394</v>
      </c>
      <c r="E486" s="233" t="s">
        <v>11523</v>
      </c>
      <c r="F486" s="234" t="s">
        <v>11524</v>
      </c>
      <c r="G486" s="235" t="s">
        <v>5242</v>
      </c>
      <c r="H486" s="236">
        <v>3</v>
      </c>
      <c r="I486" s="237"/>
      <c r="J486" s="238">
        <f>ROUND(I486*H486,2)</f>
        <v>0</v>
      </c>
      <c r="K486" s="234" t="s">
        <v>1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0</v>
      </c>
      <c r="R486" s="201">
        <f>Q486*H486</f>
        <v>0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4500</v>
      </c>
      <c r="AT486" s="203" t="s">
        <v>394</v>
      </c>
      <c r="AU486" s="203" t="s">
        <v>16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4500</v>
      </c>
      <c r="BM486" s="203" t="s">
        <v>11525</v>
      </c>
    </row>
    <row r="487" spans="1:65" s="14" customFormat="1" ht="11.25">
      <c r="B487" s="221"/>
      <c r="C487" s="222"/>
      <c r="D487" s="212" t="s">
        <v>283</v>
      </c>
      <c r="E487" s="223" t="s">
        <v>1</v>
      </c>
      <c r="F487" s="224" t="s">
        <v>291</v>
      </c>
      <c r="G487" s="222"/>
      <c r="H487" s="225">
        <v>3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283</v>
      </c>
      <c r="AU487" s="231" t="s">
        <v>16</v>
      </c>
      <c r="AV487" s="14" t="s">
        <v>84</v>
      </c>
      <c r="AW487" s="14" t="s">
        <v>32</v>
      </c>
      <c r="AX487" s="14" t="s">
        <v>76</v>
      </c>
      <c r="AY487" s="231" t="s">
        <v>272</v>
      </c>
    </row>
    <row r="488" spans="1:65" s="2" customFormat="1" ht="16.5" customHeight="1">
      <c r="A488" s="34"/>
      <c r="B488" s="35"/>
      <c r="C488" s="192" t="s">
        <v>1643</v>
      </c>
      <c r="D488" s="192" t="s">
        <v>274</v>
      </c>
      <c r="E488" s="193" t="s">
        <v>11526</v>
      </c>
      <c r="F488" s="194" t="s">
        <v>11527</v>
      </c>
      <c r="G488" s="195" t="s">
        <v>952</v>
      </c>
      <c r="H488" s="196">
        <v>1</v>
      </c>
      <c r="I488" s="197"/>
      <c r="J488" s="198">
        <f>ROUND(I488*H488,2)</f>
        <v>0</v>
      </c>
      <c r="K488" s="194" t="s">
        <v>278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0</v>
      </c>
      <c r="R488" s="201">
        <f>Q488*H488</f>
        <v>0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279</v>
      </c>
      <c r="AT488" s="203" t="s">
        <v>274</v>
      </c>
      <c r="AU488" s="203" t="s">
        <v>16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279</v>
      </c>
      <c r="BM488" s="203" t="s">
        <v>11528</v>
      </c>
    </row>
    <row r="489" spans="1:65" s="2" customFormat="1" ht="11.25">
      <c r="A489" s="34"/>
      <c r="B489" s="35"/>
      <c r="C489" s="36"/>
      <c r="D489" s="205" t="s">
        <v>281</v>
      </c>
      <c r="E489" s="36"/>
      <c r="F489" s="206" t="s">
        <v>11529</v>
      </c>
      <c r="G489" s="36"/>
      <c r="H489" s="36"/>
      <c r="I489" s="207"/>
      <c r="J489" s="36"/>
      <c r="K489" s="36"/>
      <c r="L489" s="39"/>
      <c r="M489" s="208"/>
      <c r="N489" s="209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281</v>
      </c>
      <c r="AU489" s="17" t="s">
        <v>16</v>
      </c>
    </row>
    <row r="490" spans="1:65" s="14" customFormat="1" ht="11.25">
      <c r="B490" s="221"/>
      <c r="C490" s="222"/>
      <c r="D490" s="212" t="s">
        <v>283</v>
      </c>
      <c r="E490" s="223" t="s">
        <v>1</v>
      </c>
      <c r="F490" s="224" t="s">
        <v>16</v>
      </c>
      <c r="G490" s="222"/>
      <c r="H490" s="225">
        <v>1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283</v>
      </c>
      <c r="AU490" s="231" t="s">
        <v>16</v>
      </c>
      <c r="AV490" s="14" t="s">
        <v>84</v>
      </c>
      <c r="AW490" s="14" t="s">
        <v>32</v>
      </c>
      <c r="AX490" s="14" t="s">
        <v>76</v>
      </c>
      <c r="AY490" s="231" t="s">
        <v>272</v>
      </c>
    </row>
    <row r="491" spans="1:65" s="12" customFormat="1" ht="25.9" customHeight="1">
      <c r="B491" s="176"/>
      <c r="C491" s="177"/>
      <c r="D491" s="178" t="s">
        <v>75</v>
      </c>
      <c r="E491" s="179" t="s">
        <v>11530</v>
      </c>
      <c r="F491" s="179" t="s">
        <v>11531</v>
      </c>
      <c r="G491" s="177"/>
      <c r="H491" s="177"/>
      <c r="I491" s="180"/>
      <c r="J491" s="181">
        <f>BK491</f>
        <v>0</v>
      </c>
      <c r="K491" s="177"/>
      <c r="L491" s="182"/>
      <c r="M491" s="183"/>
      <c r="N491" s="184"/>
      <c r="O491" s="184"/>
      <c r="P491" s="185">
        <f>SUM(P492:P514)</f>
        <v>0</v>
      </c>
      <c r="Q491" s="184"/>
      <c r="R491" s="185">
        <f>SUM(R492:R514)</f>
        <v>0</v>
      </c>
      <c r="S491" s="184"/>
      <c r="T491" s="186">
        <f>SUM(T492:T514)</f>
        <v>0</v>
      </c>
      <c r="AR491" s="187" t="s">
        <v>16</v>
      </c>
      <c r="AT491" s="188" t="s">
        <v>75</v>
      </c>
      <c r="AU491" s="188" t="s">
        <v>76</v>
      </c>
      <c r="AY491" s="187" t="s">
        <v>272</v>
      </c>
      <c r="BK491" s="189">
        <f>SUM(BK492:BK514)</f>
        <v>0</v>
      </c>
    </row>
    <row r="492" spans="1:65" s="2" customFormat="1" ht="16.5" customHeight="1">
      <c r="A492" s="34"/>
      <c r="B492" s="35"/>
      <c r="C492" s="232" t="s">
        <v>1652</v>
      </c>
      <c r="D492" s="232" t="s">
        <v>394</v>
      </c>
      <c r="E492" s="233" t="s">
        <v>11467</v>
      </c>
      <c r="F492" s="234" t="s">
        <v>11379</v>
      </c>
      <c r="G492" s="235" t="s">
        <v>185</v>
      </c>
      <c r="H492" s="236">
        <v>100</v>
      </c>
      <c r="I492" s="237"/>
      <c r="J492" s="238">
        <f>ROUND(I492*H492,2)</f>
        <v>0</v>
      </c>
      <c r="K492" s="234" t="s">
        <v>1</v>
      </c>
      <c r="L492" s="239"/>
      <c r="M492" s="240" t="s">
        <v>1</v>
      </c>
      <c r="N492" s="241" t="s">
        <v>41</v>
      </c>
      <c r="O492" s="71"/>
      <c r="P492" s="201">
        <f>O492*H492</f>
        <v>0</v>
      </c>
      <c r="Q492" s="201">
        <v>0</v>
      </c>
      <c r="R492" s="201">
        <f>Q492*H492</f>
        <v>0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4500</v>
      </c>
      <c r="AT492" s="203" t="s">
        <v>394</v>
      </c>
      <c r="AU492" s="203" t="s">
        <v>16</v>
      </c>
      <c r="AY492" s="17" t="s">
        <v>272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16</v>
      </c>
      <c r="BK492" s="204">
        <f>ROUND(I492*H492,2)</f>
        <v>0</v>
      </c>
      <c r="BL492" s="17" t="s">
        <v>4500</v>
      </c>
      <c r="BM492" s="203" t="s">
        <v>11532</v>
      </c>
    </row>
    <row r="493" spans="1:65" s="14" customFormat="1" ht="11.25">
      <c r="B493" s="221"/>
      <c r="C493" s="222"/>
      <c r="D493" s="212" t="s">
        <v>283</v>
      </c>
      <c r="E493" s="223" t="s">
        <v>1</v>
      </c>
      <c r="F493" s="224" t="s">
        <v>1106</v>
      </c>
      <c r="G493" s="222"/>
      <c r="H493" s="225">
        <v>100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283</v>
      </c>
      <c r="AU493" s="231" t="s">
        <v>16</v>
      </c>
      <c r="AV493" s="14" t="s">
        <v>84</v>
      </c>
      <c r="AW493" s="14" t="s">
        <v>32</v>
      </c>
      <c r="AX493" s="14" t="s">
        <v>76</v>
      </c>
      <c r="AY493" s="231" t="s">
        <v>272</v>
      </c>
    </row>
    <row r="494" spans="1:65" s="2" customFormat="1" ht="24.2" customHeight="1">
      <c r="A494" s="34"/>
      <c r="B494" s="35"/>
      <c r="C494" s="192" t="s">
        <v>1663</v>
      </c>
      <c r="D494" s="192" t="s">
        <v>274</v>
      </c>
      <c r="E494" s="193" t="s">
        <v>11230</v>
      </c>
      <c r="F494" s="194" t="s">
        <v>11231</v>
      </c>
      <c r="G494" s="195" t="s">
        <v>185</v>
      </c>
      <c r="H494" s="196">
        <v>100</v>
      </c>
      <c r="I494" s="197"/>
      <c r="J494" s="198">
        <f>ROUND(I494*H494,2)</f>
        <v>0</v>
      </c>
      <c r="K494" s="194" t="s">
        <v>278</v>
      </c>
      <c r="L494" s="39"/>
      <c r="M494" s="199" t="s">
        <v>1</v>
      </c>
      <c r="N494" s="200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279</v>
      </c>
      <c r="AT494" s="203" t="s">
        <v>274</v>
      </c>
      <c r="AU494" s="203" t="s">
        <v>16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279</v>
      </c>
      <c r="BM494" s="203" t="s">
        <v>11533</v>
      </c>
    </row>
    <row r="495" spans="1:65" s="2" customFormat="1" ht="11.25">
      <c r="A495" s="34"/>
      <c r="B495" s="35"/>
      <c r="C495" s="36"/>
      <c r="D495" s="205" t="s">
        <v>281</v>
      </c>
      <c r="E495" s="36"/>
      <c r="F495" s="206" t="s">
        <v>11233</v>
      </c>
      <c r="G495" s="36"/>
      <c r="H495" s="36"/>
      <c r="I495" s="207"/>
      <c r="J495" s="36"/>
      <c r="K495" s="36"/>
      <c r="L495" s="39"/>
      <c r="M495" s="208"/>
      <c r="N495" s="209"/>
      <c r="O495" s="71"/>
      <c r="P495" s="71"/>
      <c r="Q495" s="71"/>
      <c r="R495" s="71"/>
      <c r="S495" s="71"/>
      <c r="T495" s="72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7" t="s">
        <v>281</v>
      </c>
      <c r="AU495" s="17" t="s">
        <v>16</v>
      </c>
    </row>
    <row r="496" spans="1:65" s="14" customFormat="1" ht="11.25">
      <c r="B496" s="221"/>
      <c r="C496" s="222"/>
      <c r="D496" s="212" t="s">
        <v>283</v>
      </c>
      <c r="E496" s="223" t="s">
        <v>1</v>
      </c>
      <c r="F496" s="224" t="s">
        <v>1106</v>
      </c>
      <c r="G496" s="222"/>
      <c r="H496" s="225">
        <v>100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283</v>
      </c>
      <c r="AU496" s="231" t="s">
        <v>16</v>
      </c>
      <c r="AV496" s="14" t="s">
        <v>84</v>
      </c>
      <c r="AW496" s="14" t="s">
        <v>32</v>
      </c>
      <c r="AX496" s="14" t="s">
        <v>76</v>
      </c>
      <c r="AY496" s="231" t="s">
        <v>272</v>
      </c>
    </row>
    <row r="497" spans="1:65" s="2" customFormat="1" ht="16.5" customHeight="1">
      <c r="A497" s="34"/>
      <c r="B497" s="35"/>
      <c r="C497" s="232" t="s">
        <v>1671</v>
      </c>
      <c r="D497" s="232" t="s">
        <v>394</v>
      </c>
      <c r="E497" s="233" t="s">
        <v>11534</v>
      </c>
      <c r="F497" s="234" t="s">
        <v>11535</v>
      </c>
      <c r="G497" s="235" t="s">
        <v>185</v>
      </c>
      <c r="H497" s="236">
        <v>450</v>
      </c>
      <c r="I497" s="237"/>
      <c r="J497" s="238">
        <f>ROUND(I497*H497,2)</f>
        <v>0</v>
      </c>
      <c r="K497" s="234" t="s">
        <v>1</v>
      </c>
      <c r="L497" s="239"/>
      <c r="M497" s="240" t="s">
        <v>1</v>
      </c>
      <c r="N497" s="241" t="s">
        <v>41</v>
      </c>
      <c r="O497" s="71"/>
      <c r="P497" s="201">
        <f>O497*H497</f>
        <v>0</v>
      </c>
      <c r="Q497" s="201">
        <v>0</v>
      </c>
      <c r="R497" s="201">
        <f>Q497*H497</f>
        <v>0</v>
      </c>
      <c r="S497" s="201">
        <v>0</v>
      </c>
      <c r="T497" s="202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203" t="s">
        <v>313</v>
      </c>
      <c r="AT497" s="203" t="s">
        <v>394</v>
      </c>
      <c r="AU497" s="203" t="s">
        <v>16</v>
      </c>
      <c r="AY497" s="17" t="s">
        <v>272</v>
      </c>
      <c r="BE497" s="204">
        <f>IF(N497="základní",J497,0)</f>
        <v>0</v>
      </c>
      <c r="BF497" s="204">
        <f>IF(N497="snížená",J497,0)</f>
        <v>0</v>
      </c>
      <c r="BG497" s="204">
        <f>IF(N497="zákl. přenesená",J497,0)</f>
        <v>0</v>
      </c>
      <c r="BH497" s="204">
        <f>IF(N497="sníž. přenesená",J497,0)</f>
        <v>0</v>
      </c>
      <c r="BI497" s="204">
        <f>IF(N497="nulová",J497,0)</f>
        <v>0</v>
      </c>
      <c r="BJ497" s="17" t="s">
        <v>16</v>
      </c>
      <c r="BK497" s="204">
        <f>ROUND(I497*H497,2)</f>
        <v>0</v>
      </c>
      <c r="BL497" s="17" t="s">
        <v>279</v>
      </c>
      <c r="BM497" s="203" t="s">
        <v>11536</v>
      </c>
    </row>
    <row r="498" spans="1:65" s="14" customFormat="1" ht="11.25">
      <c r="B498" s="221"/>
      <c r="C498" s="222"/>
      <c r="D498" s="212" t="s">
        <v>283</v>
      </c>
      <c r="E498" s="223" t="s">
        <v>1</v>
      </c>
      <c r="F498" s="224" t="s">
        <v>4144</v>
      </c>
      <c r="G498" s="222"/>
      <c r="H498" s="225">
        <v>450</v>
      </c>
      <c r="I498" s="226"/>
      <c r="J498" s="222"/>
      <c r="K498" s="222"/>
      <c r="L498" s="227"/>
      <c r="M498" s="228"/>
      <c r="N498" s="229"/>
      <c r="O498" s="229"/>
      <c r="P498" s="229"/>
      <c r="Q498" s="229"/>
      <c r="R498" s="229"/>
      <c r="S498" s="229"/>
      <c r="T498" s="230"/>
      <c r="AT498" s="231" t="s">
        <v>283</v>
      </c>
      <c r="AU498" s="231" t="s">
        <v>16</v>
      </c>
      <c r="AV498" s="14" t="s">
        <v>84</v>
      </c>
      <c r="AW498" s="14" t="s">
        <v>32</v>
      </c>
      <c r="AX498" s="14" t="s">
        <v>76</v>
      </c>
      <c r="AY498" s="231" t="s">
        <v>272</v>
      </c>
    </row>
    <row r="499" spans="1:65" s="2" customFormat="1" ht="21.75" customHeight="1">
      <c r="A499" s="34"/>
      <c r="B499" s="35"/>
      <c r="C499" s="192" t="s">
        <v>1676</v>
      </c>
      <c r="D499" s="192" t="s">
        <v>274</v>
      </c>
      <c r="E499" s="193" t="s">
        <v>10282</v>
      </c>
      <c r="F499" s="194" t="s">
        <v>10283</v>
      </c>
      <c r="G499" s="195" t="s">
        <v>185</v>
      </c>
      <c r="H499" s="196">
        <v>450</v>
      </c>
      <c r="I499" s="197"/>
      <c r="J499" s="198">
        <f>ROUND(I499*H499,2)</f>
        <v>0</v>
      </c>
      <c r="K499" s="194" t="s">
        <v>278</v>
      </c>
      <c r="L499" s="39"/>
      <c r="M499" s="199" t="s">
        <v>1</v>
      </c>
      <c r="N499" s="200" t="s">
        <v>41</v>
      </c>
      <c r="O499" s="71"/>
      <c r="P499" s="201">
        <f>O499*H499</f>
        <v>0</v>
      </c>
      <c r="Q499" s="201">
        <v>0</v>
      </c>
      <c r="R499" s="201">
        <f>Q499*H499</f>
        <v>0</v>
      </c>
      <c r="S499" s="201">
        <v>0</v>
      </c>
      <c r="T499" s="202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03" t="s">
        <v>279</v>
      </c>
      <c r="AT499" s="203" t="s">
        <v>274</v>
      </c>
      <c r="AU499" s="203" t="s">
        <v>16</v>
      </c>
      <c r="AY499" s="17" t="s">
        <v>272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7" t="s">
        <v>16</v>
      </c>
      <c r="BK499" s="204">
        <f>ROUND(I499*H499,2)</f>
        <v>0</v>
      </c>
      <c r="BL499" s="17" t="s">
        <v>279</v>
      </c>
      <c r="BM499" s="203" t="s">
        <v>11537</v>
      </c>
    </row>
    <row r="500" spans="1:65" s="2" customFormat="1" ht="11.25">
      <c r="A500" s="34"/>
      <c r="B500" s="35"/>
      <c r="C500" s="36"/>
      <c r="D500" s="205" t="s">
        <v>281</v>
      </c>
      <c r="E500" s="36"/>
      <c r="F500" s="206" t="s">
        <v>10285</v>
      </c>
      <c r="G500" s="36"/>
      <c r="H500" s="36"/>
      <c r="I500" s="207"/>
      <c r="J500" s="36"/>
      <c r="K500" s="36"/>
      <c r="L500" s="39"/>
      <c r="M500" s="208"/>
      <c r="N500" s="209"/>
      <c r="O500" s="71"/>
      <c r="P500" s="71"/>
      <c r="Q500" s="71"/>
      <c r="R500" s="71"/>
      <c r="S500" s="71"/>
      <c r="T500" s="72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281</v>
      </c>
      <c r="AU500" s="17" t="s">
        <v>16</v>
      </c>
    </row>
    <row r="501" spans="1:65" s="14" customFormat="1" ht="11.25">
      <c r="B501" s="221"/>
      <c r="C501" s="222"/>
      <c r="D501" s="212" t="s">
        <v>283</v>
      </c>
      <c r="E501" s="223" t="s">
        <v>1</v>
      </c>
      <c r="F501" s="224" t="s">
        <v>4144</v>
      </c>
      <c r="G501" s="222"/>
      <c r="H501" s="225">
        <v>450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AT501" s="231" t="s">
        <v>283</v>
      </c>
      <c r="AU501" s="231" t="s">
        <v>16</v>
      </c>
      <c r="AV501" s="14" t="s">
        <v>84</v>
      </c>
      <c r="AW501" s="14" t="s">
        <v>32</v>
      </c>
      <c r="AX501" s="14" t="s">
        <v>76</v>
      </c>
      <c r="AY501" s="231" t="s">
        <v>272</v>
      </c>
    </row>
    <row r="502" spans="1:65" s="2" customFormat="1" ht="37.9" customHeight="1">
      <c r="A502" s="34"/>
      <c r="B502" s="35"/>
      <c r="C502" s="232" t="s">
        <v>1786</v>
      </c>
      <c r="D502" s="232" t="s">
        <v>394</v>
      </c>
      <c r="E502" s="233" t="s">
        <v>11538</v>
      </c>
      <c r="F502" s="234" t="s">
        <v>11539</v>
      </c>
      <c r="G502" s="235" t="s">
        <v>5242</v>
      </c>
      <c r="H502" s="236">
        <v>15</v>
      </c>
      <c r="I502" s="237"/>
      <c r="J502" s="238">
        <f>ROUND(I502*H502,2)</f>
        <v>0</v>
      </c>
      <c r="K502" s="234" t="s">
        <v>1</v>
      </c>
      <c r="L502" s="239"/>
      <c r="M502" s="240" t="s">
        <v>1</v>
      </c>
      <c r="N502" s="241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313</v>
      </c>
      <c r="AT502" s="203" t="s">
        <v>394</v>
      </c>
      <c r="AU502" s="203" t="s">
        <v>16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279</v>
      </c>
      <c r="BM502" s="203" t="s">
        <v>11540</v>
      </c>
    </row>
    <row r="503" spans="1:65" s="14" customFormat="1" ht="11.25">
      <c r="B503" s="221"/>
      <c r="C503" s="222"/>
      <c r="D503" s="212" t="s">
        <v>283</v>
      </c>
      <c r="E503" s="223" t="s">
        <v>1</v>
      </c>
      <c r="F503" s="224" t="s">
        <v>11541</v>
      </c>
      <c r="G503" s="222"/>
      <c r="H503" s="225">
        <v>13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283</v>
      </c>
      <c r="AU503" s="231" t="s">
        <v>16</v>
      </c>
      <c r="AV503" s="14" t="s">
        <v>84</v>
      </c>
      <c r="AW503" s="14" t="s">
        <v>32</v>
      </c>
      <c r="AX503" s="14" t="s">
        <v>76</v>
      </c>
      <c r="AY503" s="231" t="s">
        <v>272</v>
      </c>
    </row>
    <row r="504" spans="1:65" s="14" customFormat="1" ht="11.25">
      <c r="B504" s="221"/>
      <c r="C504" s="222"/>
      <c r="D504" s="212" t="s">
        <v>283</v>
      </c>
      <c r="E504" s="223" t="s">
        <v>1</v>
      </c>
      <c r="F504" s="224" t="s">
        <v>11542</v>
      </c>
      <c r="G504" s="222"/>
      <c r="H504" s="225">
        <v>2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283</v>
      </c>
      <c r="AU504" s="231" t="s">
        <v>16</v>
      </c>
      <c r="AV504" s="14" t="s">
        <v>84</v>
      </c>
      <c r="AW504" s="14" t="s">
        <v>32</v>
      </c>
      <c r="AX504" s="14" t="s">
        <v>76</v>
      </c>
      <c r="AY504" s="231" t="s">
        <v>272</v>
      </c>
    </row>
    <row r="505" spans="1:65" s="2" customFormat="1" ht="24.2" customHeight="1">
      <c r="A505" s="34"/>
      <c r="B505" s="35"/>
      <c r="C505" s="232" t="s">
        <v>1793</v>
      </c>
      <c r="D505" s="232" t="s">
        <v>394</v>
      </c>
      <c r="E505" s="233" t="s">
        <v>11543</v>
      </c>
      <c r="F505" s="234" t="s">
        <v>11544</v>
      </c>
      <c r="G505" s="235" t="s">
        <v>5242</v>
      </c>
      <c r="H505" s="236">
        <v>1</v>
      </c>
      <c r="I505" s="237"/>
      <c r="J505" s="238">
        <f>ROUND(I505*H505,2)</f>
        <v>0</v>
      </c>
      <c r="K505" s="234" t="s">
        <v>1</v>
      </c>
      <c r="L505" s="239"/>
      <c r="M505" s="240" t="s">
        <v>1</v>
      </c>
      <c r="N505" s="241" t="s">
        <v>41</v>
      </c>
      <c r="O505" s="71"/>
      <c r="P505" s="201">
        <f>O505*H505</f>
        <v>0</v>
      </c>
      <c r="Q505" s="201">
        <v>0</v>
      </c>
      <c r="R505" s="201">
        <f>Q505*H505</f>
        <v>0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313</v>
      </c>
      <c r="AT505" s="203" t="s">
        <v>394</v>
      </c>
      <c r="AU505" s="203" t="s">
        <v>16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279</v>
      </c>
      <c r="BM505" s="203" t="s">
        <v>11545</v>
      </c>
    </row>
    <row r="506" spans="1:65" s="14" customFormat="1" ht="11.25">
      <c r="B506" s="221"/>
      <c r="C506" s="222"/>
      <c r="D506" s="212" t="s">
        <v>283</v>
      </c>
      <c r="E506" s="223" t="s">
        <v>1</v>
      </c>
      <c r="F506" s="224" t="s">
        <v>16</v>
      </c>
      <c r="G506" s="222"/>
      <c r="H506" s="225">
        <v>1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283</v>
      </c>
      <c r="AU506" s="231" t="s">
        <v>16</v>
      </c>
      <c r="AV506" s="14" t="s">
        <v>84</v>
      </c>
      <c r="AW506" s="14" t="s">
        <v>32</v>
      </c>
      <c r="AX506" s="14" t="s">
        <v>76</v>
      </c>
      <c r="AY506" s="231" t="s">
        <v>272</v>
      </c>
    </row>
    <row r="507" spans="1:65" s="2" customFormat="1" ht="16.5" customHeight="1">
      <c r="A507" s="34"/>
      <c r="B507" s="35"/>
      <c r="C507" s="192" t="s">
        <v>1801</v>
      </c>
      <c r="D507" s="192" t="s">
        <v>274</v>
      </c>
      <c r="E507" s="193" t="s">
        <v>11546</v>
      </c>
      <c r="F507" s="194" t="s">
        <v>11547</v>
      </c>
      <c r="G507" s="195" t="s">
        <v>952</v>
      </c>
      <c r="H507" s="196">
        <v>13</v>
      </c>
      <c r="I507" s="197"/>
      <c r="J507" s="198">
        <f>ROUND(I507*H507,2)</f>
        <v>0</v>
      </c>
      <c r="K507" s="194" t="s">
        <v>278</v>
      </c>
      <c r="L507" s="39"/>
      <c r="M507" s="199" t="s">
        <v>1</v>
      </c>
      <c r="N507" s="200" t="s">
        <v>41</v>
      </c>
      <c r="O507" s="71"/>
      <c r="P507" s="201">
        <f>O507*H507</f>
        <v>0</v>
      </c>
      <c r="Q507" s="201">
        <v>0</v>
      </c>
      <c r="R507" s="201">
        <f>Q507*H507</f>
        <v>0</v>
      </c>
      <c r="S507" s="201">
        <v>0</v>
      </c>
      <c r="T507" s="202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3" t="s">
        <v>279</v>
      </c>
      <c r="AT507" s="203" t="s">
        <v>274</v>
      </c>
      <c r="AU507" s="203" t="s">
        <v>16</v>
      </c>
      <c r="AY507" s="17" t="s">
        <v>272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16</v>
      </c>
      <c r="BK507" s="204">
        <f>ROUND(I507*H507,2)</f>
        <v>0</v>
      </c>
      <c r="BL507" s="17" t="s">
        <v>279</v>
      </c>
      <c r="BM507" s="203" t="s">
        <v>11548</v>
      </c>
    </row>
    <row r="508" spans="1:65" s="2" customFormat="1" ht="11.25">
      <c r="A508" s="34"/>
      <c r="B508" s="35"/>
      <c r="C508" s="36"/>
      <c r="D508" s="205" t="s">
        <v>281</v>
      </c>
      <c r="E508" s="36"/>
      <c r="F508" s="206" t="s">
        <v>11549</v>
      </c>
      <c r="G508" s="36"/>
      <c r="H508" s="36"/>
      <c r="I508" s="207"/>
      <c r="J508" s="36"/>
      <c r="K508" s="36"/>
      <c r="L508" s="39"/>
      <c r="M508" s="208"/>
      <c r="N508" s="209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281</v>
      </c>
      <c r="AU508" s="17" t="s">
        <v>16</v>
      </c>
    </row>
    <row r="509" spans="1:65" s="14" customFormat="1" ht="11.25">
      <c r="B509" s="221"/>
      <c r="C509" s="222"/>
      <c r="D509" s="212" t="s">
        <v>283</v>
      </c>
      <c r="E509" s="223" t="s">
        <v>1</v>
      </c>
      <c r="F509" s="224" t="s">
        <v>4826</v>
      </c>
      <c r="G509" s="222"/>
      <c r="H509" s="225">
        <v>13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283</v>
      </c>
      <c r="AU509" s="231" t="s">
        <v>16</v>
      </c>
      <c r="AV509" s="14" t="s">
        <v>84</v>
      </c>
      <c r="AW509" s="14" t="s">
        <v>32</v>
      </c>
      <c r="AX509" s="14" t="s">
        <v>76</v>
      </c>
      <c r="AY509" s="231" t="s">
        <v>272</v>
      </c>
    </row>
    <row r="510" spans="1:65" s="2" customFormat="1" ht="16.5" customHeight="1">
      <c r="A510" s="34"/>
      <c r="B510" s="35"/>
      <c r="C510" s="192" t="s">
        <v>1810</v>
      </c>
      <c r="D510" s="192" t="s">
        <v>274</v>
      </c>
      <c r="E510" s="193" t="s">
        <v>11550</v>
      </c>
      <c r="F510" s="194" t="s">
        <v>11551</v>
      </c>
      <c r="G510" s="195" t="s">
        <v>952</v>
      </c>
      <c r="H510" s="196">
        <v>1</v>
      </c>
      <c r="I510" s="197"/>
      <c r="J510" s="198">
        <f>ROUND(I510*H510,2)</f>
        <v>0</v>
      </c>
      <c r="K510" s="194" t="s">
        <v>278</v>
      </c>
      <c r="L510" s="39"/>
      <c r="M510" s="199" t="s">
        <v>1</v>
      </c>
      <c r="N510" s="200" t="s">
        <v>41</v>
      </c>
      <c r="O510" s="71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3" t="s">
        <v>279</v>
      </c>
      <c r="AT510" s="203" t="s">
        <v>274</v>
      </c>
      <c r="AU510" s="203" t="s">
        <v>16</v>
      </c>
      <c r="AY510" s="17" t="s">
        <v>272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7" t="s">
        <v>16</v>
      </c>
      <c r="BK510" s="204">
        <f>ROUND(I510*H510,2)</f>
        <v>0</v>
      </c>
      <c r="BL510" s="17" t="s">
        <v>279</v>
      </c>
      <c r="BM510" s="203" t="s">
        <v>11552</v>
      </c>
    </row>
    <row r="511" spans="1:65" s="2" customFormat="1" ht="11.25">
      <c r="A511" s="34"/>
      <c r="B511" s="35"/>
      <c r="C511" s="36"/>
      <c r="D511" s="205" t="s">
        <v>281</v>
      </c>
      <c r="E511" s="36"/>
      <c r="F511" s="206" t="s">
        <v>11553</v>
      </c>
      <c r="G511" s="36"/>
      <c r="H511" s="36"/>
      <c r="I511" s="207"/>
      <c r="J511" s="36"/>
      <c r="K511" s="36"/>
      <c r="L511" s="39"/>
      <c r="M511" s="208"/>
      <c r="N511" s="209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281</v>
      </c>
      <c r="AU511" s="17" t="s">
        <v>16</v>
      </c>
    </row>
    <row r="512" spans="1:65" s="14" customFormat="1" ht="11.25">
      <c r="B512" s="221"/>
      <c r="C512" s="222"/>
      <c r="D512" s="212" t="s">
        <v>283</v>
      </c>
      <c r="E512" s="223" t="s">
        <v>1</v>
      </c>
      <c r="F512" s="224" t="s">
        <v>16</v>
      </c>
      <c r="G512" s="222"/>
      <c r="H512" s="225">
        <v>1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283</v>
      </c>
      <c r="AU512" s="231" t="s">
        <v>16</v>
      </c>
      <c r="AV512" s="14" t="s">
        <v>84</v>
      </c>
      <c r="AW512" s="14" t="s">
        <v>32</v>
      </c>
      <c r="AX512" s="14" t="s">
        <v>76</v>
      </c>
      <c r="AY512" s="231" t="s">
        <v>272</v>
      </c>
    </row>
    <row r="513" spans="1:65" s="2" customFormat="1" ht="16.5" customHeight="1">
      <c r="A513" s="34"/>
      <c r="B513" s="35"/>
      <c r="C513" s="192" t="s">
        <v>1815</v>
      </c>
      <c r="D513" s="192" t="s">
        <v>274</v>
      </c>
      <c r="E513" s="193" t="s">
        <v>11554</v>
      </c>
      <c r="F513" s="194" t="s">
        <v>11555</v>
      </c>
      <c r="G513" s="195" t="s">
        <v>5242</v>
      </c>
      <c r="H513" s="196">
        <v>1</v>
      </c>
      <c r="I513" s="197"/>
      <c r="J513" s="198">
        <f>ROUND(I513*H513,2)</f>
        <v>0</v>
      </c>
      <c r="K513" s="194" t="s">
        <v>1</v>
      </c>
      <c r="L513" s="39"/>
      <c r="M513" s="199" t="s">
        <v>1</v>
      </c>
      <c r="N513" s="200" t="s">
        <v>41</v>
      </c>
      <c r="O513" s="71"/>
      <c r="P513" s="201">
        <f>O513*H513</f>
        <v>0</v>
      </c>
      <c r="Q513" s="201">
        <v>0</v>
      </c>
      <c r="R513" s="201">
        <f>Q513*H513</f>
        <v>0</v>
      </c>
      <c r="S513" s="201">
        <v>0</v>
      </c>
      <c r="T513" s="202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03" t="s">
        <v>279</v>
      </c>
      <c r="AT513" s="203" t="s">
        <v>274</v>
      </c>
      <c r="AU513" s="203" t="s">
        <v>16</v>
      </c>
      <c r="AY513" s="17" t="s">
        <v>272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17" t="s">
        <v>16</v>
      </c>
      <c r="BK513" s="204">
        <f>ROUND(I513*H513,2)</f>
        <v>0</v>
      </c>
      <c r="BL513" s="17" t="s">
        <v>279</v>
      </c>
      <c r="BM513" s="203" t="s">
        <v>11556</v>
      </c>
    </row>
    <row r="514" spans="1:65" s="14" customFormat="1" ht="11.25">
      <c r="B514" s="221"/>
      <c r="C514" s="222"/>
      <c r="D514" s="212" t="s">
        <v>283</v>
      </c>
      <c r="E514" s="223" t="s">
        <v>1</v>
      </c>
      <c r="F514" s="224" t="s">
        <v>16</v>
      </c>
      <c r="G514" s="222"/>
      <c r="H514" s="225">
        <v>1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283</v>
      </c>
      <c r="AU514" s="231" t="s">
        <v>16</v>
      </c>
      <c r="AV514" s="14" t="s">
        <v>84</v>
      </c>
      <c r="AW514" s="14" t="s">
        <v>32</v>
      </c>
      <c r="AX514" s="14" t="s">
        <v>76</v>
      </c>
      <c r="AY514" s="231" t="s">
        <v>272</v>
      </c>
    </row>
    <row r="515" spans="1:65" s="12" customFormat="1" ht="25.9" customHeight="1">
      <c r="B515" s="176"/>
      <c r="C515" s="177"/>
      <c r="D515" s="178" t="s">
        <v>75</v>
      </c>
      <c r="E515" s="179" t="s">
        <v>82</v>
      </c>
      <c r="F515" s="179" t="s">
        <v>11557</v>
      </c>
      <c r="G515" s="177"/>
      <c r="H515" s="177"/>
      <c r="I515" s="180"/>
      <c r="J515" s="181">
        <f>BK515</f>
        <v>0</v>
      </c>
      <c r="K515" s="177"/>
      <c r="L515" s="182"/>
      <c r="M515" s="183"/>
      <c r="N515" s="184"/>
      <c r="O515" s="184"/>
      <c r="P515" s="185">
        <f>SUM(P516:P552)</f>
        <v>0</v>
      </c>
      <c r="Q515" s="184"/>
      <c r="R515" s="185">
        <f>SUM(R516:R552)</f>
        <v>8.9999999999999998E-4</v>
      </c>
      <c r="S515" s="184"/>
      <c r="T515" s="186">
        <f>SUM(T516:T552)</f>
        <v>0</v>
      </c>
      <c r="AR515" s="187" t="s">
        <v>16</v>
      </c>
      <c r="AT515" s="188" t="s">
        <v>75</v>
      </c>
      <c r="AU515" s="188" t="s">
        <v>76</v>
      </c>
      <c r="AY515" s="187" t="s">
        <v>272</v>
      </c>
      <c r="BK515" s="189">
        <f>SUM(BK516:BK552)</f>
        <v>0</v>
      </c>
    </row>
    <row r="516" spans="1:65" s="2" customFormat="1" ht="21.75" customHeight="1">
      <c r="A516" s="34"/>
      <c r="B516" s="35"/>
      <c r="C516" s="192" t="s">
        <v>1886</v>
      </c>
      <c r="D516" s="192" t="s">
        <v>274</v>
      </c>
      <c r="E516" s="193" t="s">
        <v>11558</v>
      </c>
      <c r="F516" s="194" t="s">
        <v>11559</v>
      </c>
      <c r="G516" s="195" t="s">
        <v>5242</v>
      </c>
      <c r="H516" s="196">
        <v>1</v>
      </c>
      <c r="I516" s="197"/>
      <c r="J516" s="198">
        <f>ROUND(I516*H516,2)</f>
        <v>0</v>
      </c>
      <c r="K516" s="194" t="s">
        <v>1</v>
      </c>
      <c r="L516" s="39"/>
      <c r="M516" s="199" t="s">
        <v>1</v>
      </c>
      <c r="N516" s="200" t="s">
        <v>41</v>
      </c>
      <c r="O516" s="71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3" t="s">
        <v>4500</v>
      </c>
      <c r="AT516" s="203" t="s">
        <v>274</v>
      </c>
      <c r="AU516" s="203" t="s">
        <v>16</v>
      </c>
      <c r="AY516" s="17" t="s">
        <v>272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7" t="s">
        <v>16</v>
      </c>
      <c r="BK516" s="204">
        <f>ROUND(I516*H516,2)</f>
        <v>0</v>
      </c>
      <c r="BL516" s="17" t="s">
        <v>4500</v>
      </c>
      <c r="BM516" s="203" t="s">
        <v>11560</v>
      </c>
    </row>
    <row r="517" spans="1:65" s="14" customFormat="1" ht="11.25">
      <c r="B517" s="221"/>
      <c r="C517" s="222"/>
      <c r="D517" s="212" t="s">
        <v>283</v>
      </c>
      <c r="E517" s="223" t="s">
        <v>1</v>
      </c>
      <c r="F517" s="224" t="s">
        <v>16</v>
      </c>
      <c r="G517" s="222"/>
      <c r="H517" s="225">
        <v>1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283</v>
      </c>
      <c r="AU517" s="231" t="s">
        <v>16</v>
      </c>
      <c r="AV517" s="14" t="s">
        <v>84</v>
      </c>
      <c r="AW517" s="14" t="s">
        <v>32</v>
      </c>
      <c r="AX517" s="14" t="s">
        <v>76</v>
      </c>
      <c r="AY517" s="231" t="s">
        <v>272</v>
      </c>
    </row>
    <row r="518" spans="1:65" s="2" customFormat="1" ht="49.15" customHeight="1">
      <c r="A518" s="34"/>
      <c r="B518" s="35"/>
      <c r="C518" s="232" t="s">
        <v>1892</v>
      </c>
      <c r="D518" s="232" t="s">
        <v>394</v>
      </c>
      <c r="E518" s="233" t="s">
        <v>11561</v>
      </c>
      <c r="F518" s="234" t="s">
        <v>11562</v>
      </c>
      <c r="G518" s="235" t="s">
        <v>5242</v>
      </c>
      <c r="H518" s="236">
        <v>1</v>
      </c>
      <c r="I518" s="237"/>
      <c r="J518" s="238">
        <f>ROUND(I518*H518,2)</f>
        <v>0</v>
      </c>
      <c r="K518" s="234" t="s">
        <v>1</v>
      </c>
      <c r="L518" s="239"/>
      <c r="M518" s="240" t="s">
        <v>1</v>
      </c>
      <c r="N518" s="241" t="s">
        <v>41</v>
      </c>
      <c r="O518" s="71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3" t="s">
        <v>4500</v>
      </c>
      <c r="AT518" s="203" t="s">
        <v>394</v>
      </c>
      <c r="AU518" s="203" t="s">
        <v>16</v>
      </c>
      <c r="AY518" s="17" t="s">
        <v>272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7" t="s">
        <v>16</v>
      </c>
      <c r="BK518" s="204">
        <f>ROUND(I518*H518,2)</f>
        <v>0</v>
      </c>
      <c r="BL518" s="17" t="s">
        <v>4500</v>
      </c>
      <c r="BM518" s="203" t="s">
        <v>11563</v>
      </c>
    </row>
    <row r="519" spans="1:65" s="14" customFormat="1" ht="11.25">
      <c r="B519" s="221"/>
      <c r="C519" s="222"/>
      <c r="D519" s="212" t="s">
        <v>283</v>
      </c>
      <c r="E519" s="223" t="s">
        <v>1</v>
      </c>
      <c r="F519" s="224" t="s">
        <v>16</v>
      </c>
      <c r="G519" s="222"/>
      <c r="H519" s="225">
        <v>1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283</v>
      </c>
      <c r="AU519" s="231" t="s">
        <v>16</v>
      </c>
      <c r="AV519" s="14" t="s">
        <v>84</v>
      </c>
      <c r="AW519" s="14" t="s">
        <v>32</v>
      </c>
      <c r="AX519" s="14" t="s">
        <v>76</v>
      </c>
      <c r="AY519" s="231" t="s">
        <v>272</v>
      </c>
    </row>
    <row r="520" spans="1:65" s="2" customFormat="1" ht="16.5" customHeight="1">
      <c r="A520" s="34"/>
      <c r="B520" s="35"/>
      <c r="C520" s="192" t="s">
        <v>7031</v>
      </c>
      <c r="D520" s="192" t="s">
        <v>274</v>
      </c>
      <c r="E520" s="193" t="s">
        <v>11564</v>
      </c>
      <c r="F520" s="194" t="s">
        <v>11565</v>
      </c>
      <c r="G520" s="195" t="s">
        <v>952</v>
      </c>
      <c r="H520" s="196">
        <v>1</v>
      </c>
      <c r="I520" s="197"/>
      <c r="J520" s="198">
        <f>ROUND(I520*H520,2)</f>
        <v>0</v>
      </c>
      <c r="K520" s="194" t="s">
        <v>278</v>
      </c>
      <c r="L520" s="39"/>
      <c r="M520" s="199" t="s">
        <v>1</v>
      </c>
      <c r="N520" s="200" t="s">
        <v>41</v>
      </c>
      <c r="O520" s="71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4500</v>
      </c>
      <c r="AT520" s="203" t="s">
        <v>274</v>
      </c>
      <c r="AU520" s="203" t="s">
        <v>16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4500</v>
      </c>
      <c r="BM520" s="203" t="s">
        <v>11566</v>
      </c>
    </row>
    <row r="521" spans="1:65" s="2" customFormat="1" ht="11.25">
      <c r="A521" s="34"/>
      <c r="B521" s="35"/>
      <c r="C521" s="36"/>
      <c r="D521" s="205" t="s">
        <v>281</v>
      </c>
      <c r="E521" s="36"/>
      <c r="F521" s="206" t="s">
        <v>11567</v>
      </c>
      <c r="G521" s="36"/>
      <c r="H521" s="36"/>
      <c r="I521" s="207"/>
      <c r="J521" s="36"/>
      <c r="K521" s="36"/>
      <c r="L521" s="39"/>
      <c r="M521" s="208"/>
      <c r="N521" s="209"/>
      <c r="O521" s="71"/>
      <c r="P521" s="71"/>
      <c r="Q521" s="71"/>
      <c r="R521" s="71"/>
      <c r="S521" s="71"/>
      <c r="T521" s="72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281</v>
      </c>
      <c r="AU521" s="17" t="s">
        <v>16</v>
      </c>
    </row>
    <row r="522" spans="1:65" s="14" customFormat="1" ht="11.25">
      <c r="B522" s="221"/>
      <c r="C522" s="222"/>
      <c r="D522" s="212" t="s">
        <v>283</v>
      </c>
      <c r="E522" s="223" t="s">
        <v>1</v>
      </c>
      <c r="F522" s="224" t="s">
        <v>16</v>
      </c>
      <c r="G522" s="222"/>
      <c r="H522" s="225">
        <v>1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283</v>
      </c>
      <c r="AU522" s="231" t="s">
        <v>16</v>
      </c>
      <c r="AV522" s="14" t="s">
        <v>84</v>
      </c>
      <c r="AW522" s="14" t="s">
        <v>32</v>
      </c>
      <c r="AX522" s="14" t="s">
        <v>76</v>
      </c>
      <c r="AY522" s="231" t="s">
        <v>272</v>
      </c>
    </row>
    <row r="523" spans="1:65" s="2" customFormat="1" ht="24.2" customHeight="1">
      <c r="A523" s="34"/>
      <c r="B523" s="35"/>
      <c r="C523" s="232" t="s">
        <v>1897</v>
      </c>
      <c r="D523" s="232" t="s">
        <v>394</v>
      </c>
      <c r="E523" s="233" t="s">
        <v>11568</v>
      </c>
      <c r="F523" s="234" t="s">
        <v>11569</v>
      </c>
      <c r="G523" s="235" t="s">
        <v>5242</v>
      </c>
      <c r="H523" s="236">
        <v>1</v>
      </c>
      <c r="I523" s="237"/>
      <c r="J523" s="238">
        <f>ROUND(I523*H523,2)</f>
        <v>0</v>
      </c>
      <c r="K523" s="234" t="s">
        <v>1</v>
      </c>
      <c r="L523" s="239"/>
      <c r="M523" s="240" t="s">
        <v>1</v>
      </c>
      <c r="N523" s="241" t="s">
        <v>41</v>
      </c>
      <c r="O523" s="71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4500</v>
      </c>
      <c r="AT523" s="203" t="s">
        <v>394</v>
      </c>
      <c r="AU523" s="203" t="s">
        <v>16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4500</v>
      </c>
      <c r="BM523" s="203" t="s">
        <v>11570</v>
      </c>
    </row>
    <row r="524" spans="1:65" s="14" customFormat="1" ht="11.25">
      <c r="B524" s="221"/>
      <c r="C524" s="222"/>
      <c r="D524" s="212" t="s">
        <v>283</v>
      </c>
      <c r="E524" s="223" t="s">
        <v>1</v>
      </c>
      <c r="F524" s="224" t="s">
        <v>16</v>
      </c>
      <c r="G524" s="222"/>
      <c r="H524" s="225">
        <v>1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283</v>
      </c>
      <c r="AU524" s="231" t="s">
        <v>16</v>
      </c>
      <c r="AV524" s="14" t="s">
        <v>84</v>
      </c>
      <c r="AW524" s="14" t="s">
        <v>32</v>
      </c>
      <c r="AX524" s="14" t="s">
        <v>76</v>
      </c>
      <c r="AY524" s="231" t="s">
        <v>272</v>
      </c>
    </row>
    <row r="525" spans="1:65" s="2" customFormat="1" ht="16.5" customHeight="1">
      <c r="A525" s="34"/>
      <c r="B525" s="35"/>
      <c r="C525" s="192" t="s">
        <v>1903</v>
      </c>
      <c r="D525" s="192" t="s">
        <v>274</v>
      </c>
      <c r="E525" s="193" t="s">
        <v>11571</v>
      </c>
      <c r="F525" s="194" t="s">
        <v>11572</v>
      </c>
      <c r="G525" s="195" t="s">
        <v>952</v>
      </c>
      <c r="H525" s="196">
        <v>1</v>
      </c>
      <c r="I525" s="197"/>
      <c r="J525" s="198">
        <f>ROUND(I525*H525,2)</f>
        <v>0</v>
      </c>
      <c r="K525" s="194" t="s">
        <v>278</v>
      </c>
      <c r="L525" s="39"/>
      <c r="M525" s="199" t="s">
        <v>1</v>
      </c>
      <c r="N525" s="200" t="s">
        <v>41</v>
      </c>
      <c r="O525" s="71"/>
      <c r="P525" s="201">
        <f>O525*H525</f>
        <v>0</v>
      </c>
      <c r="Q525" s="201">
        <v>0</v>
      </c>
      <c r="R525" s="201">
        <f>Q525*H525</f>
        <v>0</v>
      </c>
      <c r="S525" s="201">
        <v>0</v>
      </c>
      <c r="T525" s="202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3" t="s">
        <v>4500</v>
      </c>
      <c r="AT525" s="203" t="s">
        <v>274</v>
      </c>
      <c r="AU525" s="203" t="s">
        <v>16</v>
      </c>
      <c r="AY525" s="17" t="s">
        <v>272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7" t="s">
        <v>16</v>
      </c>
      <c r="BK525" s="204">
        <f>ROUND(I525*H525,2)</f>
        <v>0</v>
      </c>
      <c r="BL525" s="17" t="s">
        <v>4500</v>
      </c>
      <c r="BM525" s="203" t="s">
        <v>11573</v>
      </c>
    </row>
    <row r="526" spans="1:65" s="2" customFormat="1" ht="11.25">
      <c r="A526" s="34"/>
      <c r="B526" s="35"/>
      <c r="C526" s="36"/>
      <c r="D526" s="205" t="s">
        <v>281</v>
      </c>
      <c r="E526" s="36"/>
      <c r="F526" s="206" t="s">
        <v>11574</v>
      </c>
      <c r="G526" s="36"/>
      <c r="H526" s="36"/>
      <c r="I526" s="207"/>
      <c r="J526" s="36"/>
      <c r="K526" s="36"/>
      <c r="L526" s="39"/>
      <c r="M526" s="208"/>
      <c r="N526" s="209"/>
      <c r="O526" s="71"/>
      <c r="P526" s="71"/>
      <c r="Q526" s="71"/>
      <c r="R526" s="71"/>
      <c r="S526" s="71"/>
      <c r="T526" s="72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281</v>
      </c>
      <c r="AU526" s="17" t="s">
        <v>16</v>
      </c>
    </row>
    <row r="527" spans="1:65" s="14" customFormat="1" ht="11.25">
      <c r="B527" s="221"/>
      <c r="C527" s="222"/>
      <c r="D527" s="212" t="s">
        <v>283</v>
      </c>
      <c r="E527" s="223" t="s">
        <v>1</v>
      </c>
      <c r="F527" s="224" t="s">
        <v>16</v>
      </c>
      <c r="G527" s="222"/>
      <c r="H527" s="225">
        <v>1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16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2" customFormat="1" ht="16.5" customHeight="1">
      <c r="A528" s="34"/>
      <c r="B528" s="35"/>
      <c r="C528" s="232" t="s">
        <v>1908</v>
      </c>
      <c r="D528" s="232" t="s">
        <v>394</v>
      </c>
      <c r="E528" s="233" t="s">
        <v>11216</v>
      </c>
      <c r="F528" s="234" t="s">
        <v>11217</v>
      </c>
      <c r="G528" s="235" t="s">
        <v>5242</v>
      </c>
      <c r="H528" s="236">
        <v>15</v>
      </c>
      <c r="I528" s="237"/>
      <c r="J528" s="238">
        <f>ROUND(I528*H528,2)</f>
        <v>0</v>
      </c>
      <c r="K528" s="234" t="s">
        <v>1</v>
      </c>
      <c r="L528" s="239"/>
      <c r="M528" s="240" t="s">
        <v>1</v>
      </c>
      <c r="N528" s="241" t="s">
        <v>41</v>
      </c>
      <c r="O528" s="71"/>
      <c r="P528" s="201">
        <f>O528*H528</f>
        <v>0</v>
      </c>
      <c r="Q528" s="201">
        <v>0</v>
      </c>
      <c r="R528" s="201">
        <f>Q528*H528</f>
        <v>0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4500</v>
      </c>
      <c r="AT528" s="203" t="s">
        <v>394</v>
      </c>
      <c r="AU528" s="203" t="s">
        <v>16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4500</v>
      </c>
      <c r="BM528" s="203" t="s">
        <v>11575</v>
      </c>
    </row>
    <row r="529" spans="1:65" s="14" customFormat="1" ht="11.25">
      <c r="B529" s="221"/>
      <c r="C529" s="222"/>
      <c r="D529" s="212" t="s">
        <v>283</v>
      </c>
      <c r="E529" s="223" t="s">
        <v>1</v>
      </c>
      <c r="F529" s="224" t="s">
        <v>8</v>
      </c>
      <c r="G529" s="222"/>
      <c r="H529" s="225">
        <v>15</v>
      </c>
      <c r="I529" s="226"/>
      <c r="J529" s="222"/>
      <c r="K529" s="222"/>
      <c r="L529" s="227"/>
      <c r="M529" s="228"/>
      <c r="N529" s="229"/>
      <c r="O529" s="229"/>
      <c r="P529" s="229"/>
      <c r="Q529" s="229"/>
      <c r="R529" s="229"/>
      <c r="S529" s="229"/>
      <c r="T529" s="230"/>
      <c r="AT529" s="231" t="s">
        <v>283</v>
      </c>
      <c r="AU529" s="231" t="s">
        <v>16</v>
      </c>
      <c r="AV529" s="14" t="s">
        <v>84</v>
      </c>
      <c r="AW529" s="14" t="s">
        <v>32</v>
      </c>
      <c r="AX529" s="14" t="s">
        <v>76</v>
      </c>
      <c r="AY529" s="231" t="s">
        <v>272</v>
      </c>
    </row>
    <row r="530" spans="1:65" s="2" customFormat="1" ht="24.2" customHeight="1">
      <c r="A530" s="34"/>
      <c r="B530" s="35"/>
      <c r="C530" s="192" t="s">
        <v>1922</v>
      </c>
      <c r="D530" s="192" t="s">
        <v>274</v>
      </c>
      <c r="E530" s="193" t="s">
        <v>11222</v>
      </c>
      <c r="F530" s="194" t="s">
        <v>11223</v>
      </c>
      <c r="G530" s="195" t="s">
        <v>952</v>
      </c>
      <c r="H530" s="196">
        <v>15</v>
      </c>
      <c r="I530" s="197"/>
      <c r="J530" s="198">
        <f>ROUND(I530*H530,2)</f>
        <v>0</v>
      </c>
      <c r="K530" s="194" t="s">
        <v>278</v>
      </c>
      <c r="L530" s="39"/>
      <c r="M530" s="199" t="s">
        <v>1</v>
      </c>
      <c r="N530" s="200" t="s">
        <v>41</v>
      </c>
      <c r="O530" s="71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4500</v>
      </c>
      <c r="AT530" s="203" t="s">
        <v>274</v>
      </c>
      <c r="AU530" s="203" t="s">
        <v>16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4500</v>
      </c>
      <c r="BM530" s="203" t="s">
        <v>11576</v>
      </c>
    </row>
    <row r="531" spans="1:65" s="2" customFormat="1" ht="11.25">
      <c r="A531" s="34"/>
      <c r="B531" s="35"/>
      <c r="C531" s="36"/>
      <c r="D531" s="205" t="s">
        <v>281</v>
      </c>
      <c r="E531" s="36"/>
      <c r="F531" s="206" t="s">
        <v>11225</v>
      </c>
      <c r="G531" s="36"/>
      <c r="H531" s="36"/>
      <c r="I531" s="207"/>
      <c r="J531" s="36"/>
      <c r="K531" s="36"/>
      <c r="L531" s="39"/>
      <c r="M531" s="208"/>
      <c r="N531" s="209"/>
      <c r="O531" s="71"/>
      <c r="P531" s="71"/>
      <c r="Q531" s="71"/>
      <c r="R531" s="71"/>
      <c r="S531" s="71"/>
      <c r="T531" s="72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281</v>
      </c>
      <c r="AU531" s="17" t="s">
        <v>16</v>
      </c>
    </row>
    <row r="532" spans="1:65" s="14" customFormat="1" ht="11.25">
      <c r="B532" s="221"/>
      <c r="C532" s="222"/>
      <c r="D532" s="212" t="s">
        <v>283</v>
      </c>
      <c r="E532" s="223" t="s">
        <v>1</v>
      </c>
      <c r="F532" s="224" t="s">
        <v>8</v>
      </c>
      <c r="G532" s="222"/>
      <c r="H532" s="225">
        <v>15</v>
      </c>
      <c r="I532" s="226"/>
      <c r="J532" s="222"/>
      <c r="K532" s="222"/>
      <c r="L532" s="227"/>
      <c r="M532" s="228"/>
      <c r="N532" s="229"/>
      <c r="O532" s="229"/>
      <c r="P532" s="229"/>
      <c r="Q532" s="229"/>
      <c r="R532" s="229"/>
      <c r="S532" s="229"/>
      <c r="T532" s="230"/>
      <c r="AT532" s="231" t="s">
        <v>283</v>
      </c>
      <c r="AU532" s="231" t="s">
        <v>16</v>
      </c>
      <c r="AV532" s="14" t="s">
        <v>84</v>
      </c>
      <c r="AW532" s="14" t="s">
        <v>32</v>
      </c>
      <c r="AX532" s="14" t="s">
        <v>76</v>
      </c>
      <c r="AY532" s="231" t="s">
        <v>272</v>
      </c>
    </row>
    <row r="533" spans="1:65" s="2" customFormat="1" ht="16.5" customHeight="1">
      <c r="A533" s="34"/>
      <c r="B533" s="35"/>
      <c r="C533" s="232" t="s">
        <v>1937</v>
      </c>
      <c r="D533" s="232" t="s">
        <v>394</v>
      </c>
      <c r="E533" s="233" t="s">
        <v>11467</v>
      </c>
      <c r="F533" s="234" t="s">
        <v>11379</v>
      </c>
      <c r="G533" s="235" t="s">
        <v>185</v>
      </c>
      <c r="H533" s="236">
        <v>120</v>
      </c>
      <c r="I533" s="237"/>
      <c r="J533" s="238">
        <f>ROUND(I533*H533,2)</f>
        <v>0</v>
      </c>
      <c r="K533" s="234" t="s">
        <v>1</v>
      </c>
      <c r="L533" s="239"/>
      <c r="M533" s="240" t="s">
        <v>1</v>
      </c>
      <c r="N533" s="241" t="s">
        <v>41</v>
      </c>
      <c r="O533" s="71"/>
      <c r="P533" s="201">
        <f>O533*H533</f>
        <v>0</v>
      </c>
      <c r="Q533" s="201">
        <v>0</v>
      </c>
      <c r="R533" s="201">
        <f>Q533*H533</f>
        <v>0</v>
      </c>
      <c r="S533" s="201">
        <v>0</v>
      </c>
      <c r="T533" s="202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3" t="s">
        <v>4500</v>
      </c>
      <c r="AT533" s="203" t="s">
        <v>394</v>
      </c>
      <c r="AU533" s="203" t="s">
        <v>16</v>
      </c>
      <c r="AY533" s="17" t="s">
        <v>272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17" t="s">
        <v>16</v>
      </c>
      <c r="BK533" s="204">
        <f>ROUND(I533*H533,2)</f>
        <v>0</v>
      </c>
      <c r="BL533" s="17" t="s">
        <v>4500</v>
      </c>
      <c r="BM533" s="203" t="s">
        <v>11577</v>
      </c>
    </row>
    <row r="534" spans="1:65" s="14" customFormat="1" ht="11.25">
      <c r="B534" s="221"/>
      <c r="C534" s="222"/>
      <c r="D534" s="212" t="s">
        <v>283</v>
      </c>
      <c r="E534" s="223" t="s">
        <v>1</v>
      </c>
      <c r="F534" s="224" t="s">
        <v>1448</v>
      </c>
      <c r="G534" s="222"/>
      <c r="H534" s="225">
        <v>120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16</v>
      </c>
      <c r="AV534" s="14" t="s">
        <v>84</v>
      </c>
      <c r="AW534" s="14" t="s">
        <v>32</v>
      </c>
      <c r="AX534" s="14" t="s">
        <v>76</v>
      </c>
      <c r="AY534" s="231" t="s">
        <v>272</v>
      </c>
    </row>
    <row r="535" spans="1:65" s="2" customFormat="1" ht="24.2" customHeight="1">
      <c r="A535" s="34"/>
      <c r="B535" s="35"/>
      <c r="C535" s="192" t="s">
        <v>1942</v>
      </c>
      <c r="D535" s="192" t="s">
        <v>274</v>
      </c>
      <c r="E535" s="193" t="s">
        <v>11230</v>
      </c>
      <c r="F535" s="194" t="s">
        <v>11231</v>
      </c>
      <c r="G535" s="195" t="s">
        <v>185</v>
      </c>
      <c r="H535" s="196">
        <v>120</v>
      </c>
      <c r="I535" s="197"/>
      <c r="J535" s="198">
        <f>ROUND(I535*H535,2)</f>
        <v>0</v>
      </c>
      <c r="K535" s="194" t="s">
        <v>278</v>
      </c>
      <c r="L535" s="39"/>
      <c r="M535" s="199" t="s">
        <v>1</v>
      </c>
      <c r="N535" s="200" t="s">
        <v>41</v>
      </c>
      <c r="O535" s="71"/>
      <c r="P535" s="201">
        <f>O535*H535</f>
        <v>0</v>
      </c>
      <c r="Q535" s="201">
        <v>0</v>
      </c>
      <c r="R535" s="201">
        <f>Q535*H535</f>
        <v>0</v>
      </c>
      <c r="S535" s="201">
        <v>0</v>
      </c>
      <c r="T535" s="202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03" t="s">
        <v>4500</v>
      </c>
      <c r="AT535" s="203" t="s">
        <v>274</v>
      </c>
      <c r="AU535" s="203" t="s">
        <v>16</v>
      </c>
      <c r="AY535" s="17" t="s">
        <v>272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7" t="s">
        <v>16</v>
      </c>
      <c r="BK535" s="204">
        <f>ROUND(I535*H535,2)</f>
        <v>0</v>
      </c>
      <c r="BL535" s="17" t="s">
        <v>4500</v>
      </c>
      <c r="BM535" s="203" t="s">
        <v>11578</v>
      </c>
    </row>
    <row r="536" spans="1:65" s="2" customFormat="1" ht="11.25">
      <c r="A536" s="34"/>
      <c r="B536" s="35"/>
      <c r="C536" s="36"/>
      <c r="D536" s="205" t="s">
        <v>281</v>
      </c>
      <c r="E536" s="36"/>
      <c r="F536" s="206" t="s">
        <v>11233</v>
      </c>
      <c r="G536" s="36"/>
      <c r="H536" s="36"/>
      <c r="I536" s="207"/>
      <c r="J536" s="36"/>
      <c r="K536" s="36"/>
      <c r="L536" s="39"/>
      <c r="M536" s="208"/>
      <c r="N536" s="209"/>
      <c r="O536" s="71"/>
      <c r="P536" s="71"/>
      <c r="Q536" s="71"/>
      <c r="R536" s="71"/>
      <c r="S536" s="71"/>
      <c r="T536" s="72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281</v>
      </c>
      <c r="AU536" s="17" t="s">
        <v>16</v>
      </c>
    </row>
    <row r="537" spans="1:65" s="14" customFormat="1" ht="11.25">
      <c r="B537" s="221"/>
      <c r="C537" s="222"/>
      <c r="D537" s="212" t="s">
        <v>283</v>
      </c>
      <c r="E537" s="223" t="s">
        <v>1</v>
      </c>
      <c r="F537" s="224" t="s">
        <v>1448</v>
      </c>
      <c r="G537" s="222"/>
      <c r="H537" s="225">
        <v>120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16</v>
      </c>
      <c r="AV537" s="14" t="s">
        <v>84</v>
      </c>
      <c r="AW537" s="14" t="s">
        <v>32</v>
      </c>
      <c r="AX537" s="14" t="s">
        <v>76</v>
      </c>
      <c r="AY537" s="231" t="s">
        <v>272</v>
      </c>
    </row>
    <row r="538" spans="1:65" s="2" customFormat="1" ht="24.2" customHeight="1">
      <c r="A538" s="34"/>
      <c r="B538" s="35"/>
      <c r="C538" s="232" t="s">
        <v>1954</v>
      </c>
      <c r="D538" s="232" t="s">
        <v>394</v>
      </c>
      <c r="E538" s="233" t="s">
        <v>11579</v>
      </c>
      <c r="F538" s="234" t="s">
        <v>11580</v>
      </c>
      <c r="G538" s="235" t="s">
        <v>185</v>
      </c>
      <c r="H538" s="236">
        <v>1080</v>
      </c>
      <c r="I538" s="237"/>
      <c r="J538" s="238">
        <f>ROUND(I538*H538,2)</f>
        <v>0</v>
      </c>
      <c r="K538" s="234" t="s">
        <v>1</v>
      </c>
      <c r="L538" s="239"/>
      <c r="M538" s="240" t="s">
        <v>1</v>
      </c>
      <c r="N538" s="241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4500</v>
      </c>
      <c r="AT538" s="203" t="s">
        <v>394</v>
      </c>
      <c r="AU538" s="203" t="s">
        <v>16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4500</v>
      </c>
      <c r="BM538" s="203" t="s">
        <v>11581</v>
      </c>
    </row>
    <row r="539" spans="1:65" s="14" customFormat="1" ht="11.25">
      <c r="B539" s="221"/>
      <c r="C539" s="222"/>
      <c r="D539" s="212" t="s">
        <v>283</v>
      </c>
      <c r="E539" s="223" t="s">
        <v>1</v>
      </c>
      <c r="F539" s="224" t="s">
        <v>7797</v>
      </c>
      <c r="G539" s="222"/>
      <c r="H539" s="225">
        <v>1080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16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2" customFormat="1" ht="21.75" customHeight="1">
      <c r="A540" s="34"/>
      <c r="B540" s="35"/>
      <c r="C540" s="192" t="s">
        <v>1959</v>
      </c>
      <c r="D540" s="192" t="s">
        <v>274</v>
      </c>
      <c r="E540" s="193" t="s">
        <v>10282</v>
      </c>
      <c r="F540" s="194" t="s">
        <v>10283</v>
      </c>
      <c r="G540" s="195" t="s">
        <v>185</v>
      </c>
      <c r="H540" s="196">
        <v>1080</v>
      </c>
      <c r="I540" s="197"/>
      <c r="J540" s="198">
        <f>ROUND(I540*H540,2)</f>
        <v>0</v>
      </c>
      <c r="K540" s="194" t="s">
        <v>278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4500</v>
      </c>
      <c r="AT540" s="203" t="s">
        <v>274</v>
      </c>
      <c r="AU540" s="203" t="s">
        <v>16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4500</v>
      </c>
      <c r="BM540" s="203" t="s">
        <v>11582</v>
      </c>
    </row>
    <row r="541" spans="1:65" s="2" customFormat="1" ht="11.25">
      <c r="A541" s="34"/>
      <c r="B541" s="35"/>
      <c r="C541" s="36"/>
      <c r="D541" s="205" t="s">
        <v>281</v>
      </c>
      <c r="E541" s="36"/>
      <c r="F541" s="206" t="s">
        <v>10285</v>
      </c>
      <c r="G541" s="36"/>
      <c r="H541" s="36"/>
      <c r="I541" s="207"/>
      <c r="J541" s="36"/>
      <c r="K541" s="36"/>
      <c r="L541" s="39"/>
      <c r="M541" s="208"/>
      <c r="N541" s="209"/>
      <c r="O541" s="71"/>
      <c r="P541" s="71"/>
      <c r="Q541" s="71"/>
      <c r="R541" s="71"/>
      <c r="S541" s="71"/>
      <c r="T541" s="72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7" t="s">
        <v>281</v>
      </c>
      <c r="AU541" s="17" t="s">
        <v>16</v>
      </c>
    </row>
    <row r="542" spans="1:65" s="14" customFormat="1" ht="11.25">
      <c r="B542" s="221"/>
      <c r="C542" s="222"/>
      <c r="D542" s="212" t="s">
        <v>283</v>
      </c>
      <c r="E542" s="223" t="s">
        <v>1</v>
      </c>
      <c r="F542" s="224" t="s">
        <v>7797</v>
      </c>
      <c r="G542" s="222"/>
      <c r="H542" s="225">
        <v>1080</v>
      </c>
      <c r="I542" s="226"/>
      <c r="J542" s="222"/>
      <c r="K542" s="222"/>
      <c r="L542" s="227"/>
      <c r="M542" s="228"/>
      <c r="N542" s="229"/>
      <c r="O542" s="229"/>
      <c r="P542" s="229"/>
      <c r="Q542" s="229"/>
      <c r="R542" s="229"/>
      <c r="S542" s="229"/>
      <c r="T542" s="230"/>
      <c r="AT542" s="231" t="s">
        <v>283</v>
      </c>
      <c r="AU542" s="231" t="s">
        <v>16</v>
      </c>
      <c r="AV542" s="14" t="s">
        <v>84</v>
      </c>
      <c r="AW542" s="14" t="s">
        <v>32</v>
      </c>
      <c r="AX542" s="14" t="s">
        <v>76</v>
      </c>
      <c r="AY542" s="231" t="s">
        <v>272</v>
      </c>
    </row>
    <row r="543" spans="1:65" s="2" customFormat="1" ht="16.5" customHeight="1">
      <c r="A543" s="34"/>
      <c r="B543" s="35"/>
      <c r="C543" s="232" t="s">
        <v>1967</v>
      </c>
      <c r="D543" s="232" t="s">
        <v>394</v>
      </c>
      <c r="E543" s="233" t="s">
        <v>11583</v>
      </c>
      <c r="F543" s="234" t="s">
        <v>11584</v>
      </c>
      <c r="G543" s="235" t="s">
        <v>5242</v>
      </c>
      <c r="H543" s="236">
        <v>15</v>
      </c>
      <c r="I543" s="237"/>
      <c r="J543" s="238">
        <f>ROUND(I543*H543,2)</f>
        <v>0</v>
      </c>
      <c r="K543" s="234" t="s">
        <v>1</v>
      </c>
      <c r="L543" s="239"/>
      <c r="M543" s="240" t="s">
        <v>1</v>
      </c>
      <c r="N543" s="241" t="s">
        <v>41</v>
      </c>
      <c r="O543" s="71"/>
      <c r="P543" s="201">
        <f>O543*H543</f>
        <v>0</v>
      </c>
      <c r="Q543" s="201">
        <v>6.0000000000000002E-5</v>
      </c>
      <c r="R543" s="201">
        <f>Q543*H543</f>
        <v>8.9999999999999998E-4</v>
      </c>
      <c r="S543" s="201">
        <v>0</v>
      </c>
      <c r="T543" s="202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203" t="s">
        <v>4500</v>
      </c>
      <c r="AT543" s="203" t="s">
        <v>394</v>
      </c>
      <c r="AU543" s="203" t="s">
        <v>16</v>
      </c>
      <c r="AY543" s="17" t="s">
        <v>272</v>
      </c>
      <c r="BE543" s="204">
        <f>IF(N543="základní",J543,0)</f>
        <v>0</v>
      </c>
      <c r="BF543" s="204">
        <f>IF(N543="snížená",J543,0)</f>
        <v>0</v>
      </c>
      <c r="BG543" s="204">
        <f>IF(N543="zákl. přenesená",J543,0)</f>
        <v>0</v>
      </c>
      <c r="BH543" s="204">
        <f>IF(N543="sníž. přenesená",J543,0)</f>
        <v>0</v>
      </c>
      <c r="BI543" s="204">
        <f>IF(N543="nulová",J543,0)</f>
        <v>0</v>
      </c>
      <c r="BJ543" s="17" t="s">
        <v>16</v>
      </c>
      <c r="BK543" s="204">
        <f>ROUND(I543*H543,2)</f>
        <v>0</v>
      </c>
      <c r="BL543" s="17" t="s">
        <v>4500</v>
      </c>
      <c r="BM543" s="203" t="s">
        <v>11585</v>
      </c>
    </row>
    <row r="544" spans="1:65" s="14" customFormat="1" ht="11.25">
      <c r="B544" s="221"/>
      <c r="C544" s="222"/>
      <c r="D544" s="212" t="s">
        <v>283</v>
      </c>
      <c r="E544" s="223" t="s">
        <v>1</v>
      </c>
      <c r="F544" s="224" t="s">
        <v>8</v>
      </c>
      <c r="G544" s="222"/>
      <c r="H544" s="225">
        <v>15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283</v>
      </c>
      <c r="AU544" s="231" t="s">
        <v>16</v>
      </c>
      <c r="AV544" s="14" t="s">
        <v>84</v>
      </c>
      <c r="AW544" s="14" t="s">
        <v>32</v>
      </c>
      <c r="AX544" s="14" t="s">
        <v>76</v>
      </c>
      <c r="AY544" s="231" t="s">
        <v>272</v>
      </c>
    </row>
    <row r="545" spans="1:65" s="2" customFormat="1" ht="16.5" customHeight="1">
      <c r="A545" s="34"/>
      <c r="B545" s="35"/>
      <c r="C545" s="192" t="s">
        <v>1972</v>
      </c>
      <c r="D545" s="192" t="s">
        <v>274</v>
      </c>
      <c r="E545" s="193" t="s">
        <v>11586</v>
      </c>
      <c r="F545" s="194" t="s">
        <v>11587</v>
      </c>
      <c r="G545" s="195" t="s">
        <v>952</v>
      </c>
      <c r="H545" s="196">
        <v>15</v>
      </c>
      <c r="I545" s="197"/>
      <c r="J545" s="198">
        <f>ROUND(I545*H545,2)</f>
        <v>0</v>
      </c>
      <c r="K545" s="194" t="s">
        <v>278</v>
      </c>
      <c r="L545" s="39"/>
      <c r="M545" s="199" t="s">
        <v>1</v>
      </c>
      <c r="N545" s="200" t="s">
        <v>41</v>
      </c>
      <c r="O545" s="71"/>
      <c r="P545" s="201">
        <f>O545*H545</f>
        <v>0</v>
      </c>
      <c r="Q545" s="201">
        <v>0</v>
      </c>
      <c r="R545" s="201">
        <f>Q545*H545</f>
        <v>0</v>
      </c>
      <c r="S545" s="201">
        <v>0</v>
      </c>
      <c r="T545" s="20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3" t="s">
        <v>4500</v>
      </c>
      <c r="AT545" s="203" t="s">
        <v>274</v>
      </c>
      <c r="AU545" s="203" t="s">
        <v>16</v>
      </c>
      <c r="AY545" s="17" t="s">
        <v>272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17" t="s">
        <v>16</v>
      </c>
      <c r="BK545" s="204">
        <f>ROUND(I545*H545,2)</f>
        <v>0</v>
      </c>
      <c r="BL545" s="17" t="s">
        <v>4500</v>
      </c>
      <c r="BM545" s="203" t="s">
        <v>11588</v>
      </c>
    </row>
    <row r="546" spans="1:65" s="2" customFormat="1" ht="11.25">
      <c r="A546" s="34"/>
      <c r="B546" s="35"/>
      <c r="C546" s="36"/>
      <c r="D546" s="205" t="s">
        <v>281</v>
      </c>
      <c r="E546" s="36"/>
      <c r="F546" s="206" t="s">
        <v>11589</v>
      </c>
      <c r="G546" s="36"/>
      <c r="H546" s="36"/>
      <c r="I546" s="207"/>
      <c r="J546" s="36"/>
      <c r="K546" s="36"/>
      <c r="L546" s="39"/>
      <c r="M546" s="208"/>
      <c r="N546" s="209"/>
      <c r="O546" s="71"/>
      <c r="P546" s="71"/>
      <c r="Q546" s="71"/>
      <c r="R546" s="71"/>
      <c r="S546" s="71"/>
      <c r="T546" s="72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7" t="s">
        <v>281</v>
      </c>
      <c r="AU546" s="17" t="s">
        <v>16</v>
      </c>
    </row>
    <row r="547" spans="1:65" s="14" customFormat="1" ht="11.25">
      <c r="B547" s="221"/>
      <c r="C547" s="222"/>
      <c r="D547" s="212" t="s">
        <v>283</v>
      </c>
      <c r="E547" s="223" t="s">
        <v>1</v>
      </c>
      <c r="F547" s="224" t="s">
        <v>8</v>
      </c>
      <c r="G547" s="222"/>
      <c r="H547" s="225">
        <v>15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16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2" customFormat="1" ht="16.5" customHeight="1">
      <c r="A548" s="34"/>
      <c r="B548" s="35"/>
      <c r="C548" s="192" t="s">
        <v>1981</v>
      </c>
      <c r="D548" s="192" t="s">
        <v>274</v>
      </c>
      <c r="E548" s="193" t="s">
        <v>11590</v>
      </c>
      <c r="F548" s="194" t="s">
        <v>11591</v>
      </c>
      <c r="G548" s="195" t="s">
        <v>952</v>
      </c>
      <c r="H548" s="196">
        <v>1</v>
      </c>
      <c r="I548" s="197"/>
      <c r="J548" s="198">
        <f>ROUND(I548*H548,2)</f>
        <v>0</v>
      </c>
      <c r="K548" s="194" t="s">
        <v>278</v>
      </c>
      <c r="L548" s="39"/>
      <c r="M548" s="199" t="s">
        <v>1</v>
      </c>
      <c r="N548" s="200" t="s">
        <v>41</v>
      </c>
      <c r="O548" s="71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3" t="s">
        <v>4500</v>
      </c>
      <c r="AT548" s="203" t="s">
        <v>274</v>
      </c>
      <c r="AU548" s="203" t="s">
        <v>16</v>
      </c>
      <c r="AY548" s="17" t="s">
        <v>272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7" t="s">
        <v>16</v>
      </c>
      <c r="BK548" s="204">
        <f>ROUND(I548*H548,2)</f>
        <v>0</v>
      </c>
      <c r="BL548" s="17" t="s">
        <v>4500</v>
      </c>
      <c r="BM548" s="203" t="s">
        <v>11592</v>
      </c>
    </row>
    <row r="549" spans="1:65" s="2" customFormat="1" ht="11.25">
      <c r="A549" s="34"/>
      <c r="B549" s="35"/>
      <c r="C549" s="36"/>
      <c r="D549" s="205" t="s">
        <v>281</v>
      </c>
      <c r="E549" s="36"/>
      <c r="F549" s="206" t="s">
        <v>11593</v>
      </c>
      <c r="G549" s="36"/>
      <c r="H549" s="36"/>
      <c r="I549" s="207"/>
      <c r="J549" s="36"/>
      <c r="K549" s="36"/>
      <c r="L549" s="39"/>
      <c r="M549" s="208"/>
      <c r="N549" s="209"/>
      <c r="O549" s="71"/>
      <c r="P549" s="71"/>
      <c r="Q549" s="71"/>
      <c r="R549" s="71"/>
      <c r="S549" s="71"/>
      <c r="T549" s="72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7" t="s">
        <v>281</v>
      </c>
      <c r="AU549" s="17" t="s">
        <v>16</v>
      </c>
    </row>
    <row r="550" spans="1:65" s="14" customFormat="1" ht="11.25">
      <c r="B550" s="221"/>
      <c r="C550" s="222"/>
      <c r="D550" s="212" t="s">
        <v>283</v>
      </c>
      <c r="E550" s="223" t="s">
        <v>1</v>
      </c>
      <c r="F550" s="224" t="s">
        <v>16</v>
      </c>
      <c r="G550" s="222"/>
      <c r="H550" s="225">
        <v>1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283</v>
      </c>
      <c r="AU550" s="231" t="s">
        <v>16</v>
      </c>
      <c r="AV550" s="14" t="s">
        <v>84</v>
      </c>
      <c r="AW550" s="14" t="s">
        <v>32</v>
      </c>
      <c r="AX550" s="14" t="s">
        <v>76</v>
      </c>
      <c r="AY550" s="231" t="s">
        <v>272</v>
      </c>
    </row>
    <row r="551" spans="1:65" s="2" customFormat="1" ht="16.5" customHeight="1">
      <c r="A551" s="34"/>
      <c r="B551" s="35"/>
      <c r="C551" s="192" t="s">
        <v>1986</v>
      </c>
      <c r="D551" s="192" t="s">
        <v>274</v>
      </c>
      <c r="E551" s="193" t="s">
        <v>11594</v>
      </c>
      <c r="F551" s="194" t="s">
        <v>11595</v>
      </c>
      <c r="G551" s="195" t="s">
        <v>5242</v>
      </c>
      <c r="H551" s="196">
        <v>1</v>
      </c>
      <c r="I551" s="197"/>
      <c r="J551" s="198">
        <f>ROUND(I551*H551,2)</f>
        <v>0</v>
      </c>
      <c r="K551" s="194" t="s">
        <v>1</v>
      </c>
      <c r="L551" s="39"/>
      <c r="M551" s="199" t="s">
        <v>1</v>
      </c>
      <c r="N551" s="200" t="s">
        <v>41</v>
      </c>
      <c r="O551" s="71"/>
      <c r="P551" s="201">
        <f>O551*H551</f>
        <v>0</v>
      </c>
      <c r="Q551" s="201">
        <v>0</v>
      </c>
      <c r="R551" s="201">
        <f>Q551*H551</f>
        <v>0</v>
      </c>
      <c r="S551" s="201">
        <v>0</v>
      </c>
      <c r="T551" s="202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03" t="s">
        <v>4500</v>
      </c>
      <c r="AT551" s="203" t="s">
        <v>274</v>
      </c>
      <c r="AU551" s="203" t="s">
        <v>16</v>
      </c>
      <c r="AY551" s="17" t="s">
        <v>272</v>
      </c>
      <c r="BE551" s="204">
        <f>IF(N551="základní",J551,0)</f>
        <v>0</v>
      </c>
      <c r="BF551" s="204">
        <f>IF(N551="snížená",J551,0)</f>
        <v>0</v>
      </c>
      <c r="BG551" s="204">
        <f>IF(N551="zákl. přenesená",J551,0)</f>
        <v>0</v>
      </c>
      <c r="BH551" s="204">
        <f>IF(N551="sníž. přenesená",J551,0)</f>
        <v>0</v>
      </c>
      <c r="BI551" s="204">
        <f>IF(N551="nulová",J551,0)</f>
        <v>0</v>
      </c>
      <c r="BJ551" s="17" t="s">
        <v>16</v>
      </c>
      <c r="BK551" s="204">
        <f>ROUND(I551*H551,2)</f>
        <v>0</v>
      </c>
      <c r="BL551" s="17" t="s">
        <v>4500</v>
      </c>
      <c r="BM551" s="203" t="s">
        <v>11596</v>
      </c>
    </row>
    <row r="552" spans="1:65" s="14" customFormat="1" ht="11.25">
      <c r="B552" s="221"/>
      <c r="C552" s="222"/>
      <c r="D552" s="212" t="s">
        <v>283</v>
      </c>
      <c r="E552" s="223" t="s">
        <v>1</v>
      </c>
      <c r="F552" s="224" t="s">
        <v>16</v>
      </c>
      <c r="G552" s="222"/>
      <c r="H552" s="225">
        <v>1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283</v>
      </c>
      <c r="AU552" s="231" t="s">
        <v>16</v>
      </c>
      <c r="AV552" s="14" t="s">
        <v>84</v>
      </c>
      <c r="AW552" s="14" t="s">
        <v>32</v>
      </c>
      <c r="AX552" s="14" t="s">
        <v>76</v>
      </c>
      <c r="AY552" s="231" t="s">
        <v>272</v>
      </c>
    </row>
    <row r="553" spans="1:65" s="12" customFormat="1" ht="25.9" customHeight="1">
      <c r="B553" s="176"/>
      <c r="C553" s="177"/>
      <c r="D553" s="178" t="s">
        <v>75</v>
      </c>
      <c r="E553" s="179" t="s">
        <v>11597</v>
      </c>
      <c r="F553" s="179" t="s">
        <v>11598</v>
      </c>
      <c r="G553" s="177"/>
      <c r="H553" s="177"/>
      <c r="I553" s="180"/>
      <c r="J553" s="181">
        <f>BK553</f>
        <v>0</v>
      </c>
      <c r="K553" s="177"/>
      <c r="L553" s="182"/>
      <c r="M553" s="183"/>
      <c r="N553" s="184"/>
      <c r="O553" s="184"/>
      <c r="P553" s="185">
        <f>SUM(P554:P561)</f>
        <v>0</v>
      </c>
      <c r="Q553" s="184"/>
      <c r="R553" s="185">
        <f>SUM(R554:R561)</f>
        <v>0</v>
      </c>
      <c r="S553" s="184"/>
      <c r="T553" s="186">
        <f>SUM(T554:T561)</f>
        <v>0</v>
      </c>
      <c r="AR553" s="187" t="s">
        <v>16</v>
      </c>
      <c r="AT553" s="188" t="s">
        <v>75</v>
      </c>
      <c r="AU553" s="188" t="s">
        <v>76</v>
      </c>
      <c r="AY553" s="187" t="s">
        <v>272</v>
      </c>
      <c r="BK553" s="189">
        <f>SUM(BK554:BK561)</f>
        <v>0</v>
      </c>
    </row>
    <row r="554" spans="1:65" s="2" customFormat="1" ht="37.9" customHeight="1">
      <c r="A554" s="34"/>
      <c r="B554" s="35"/>
      <c r="C554" s="232" t="s">
        <v>1999</v>
      </c>
      <c r="D554" s="232" t="s">
        <v>394</v>
      </c>
      <c r="E554" s="233" t="s">
        <v>11599</v>
      </c>
      <c r="F554" s="234" t="s">
        <v>11600</v>
      </c>
      <c r="G554" s="235" t="s">
        <v>5242</v>
      </c>
      <c r="H554" s="236">
        <v>3</v>
      </c>
      <c r="I554" s="237"/>
      <c r="J554" s="238">
        <f>ROUND(I554*H554,2)</f>
        <v>0</v>
      </c>
      <c r="K554" s="234" t="s">
        <v>1</v>
      </c>
      <c r="L554" s="239"/>
      <c r="M554" s="240" t="s">
        <v>1</v>
      </c>
      <c r="N554" s="241" t="s">
        <v>41</v>
      </c>
      <c r="O554" s="71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313</v>
      </c>
      <c r="AT554" s="203" t="s">
        <v>394</v>
      </c>
      <c r="AU554" s="203" t="s">
        <v>16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279</v>
      </c>
      <c r="BM554" s="203" t="s">
        <v>11601</v>
      </c>
    </row>
    <row r="555" spans="1:65" s="14" customFormat="1" ht="11.25">
      <c r="B555" s="221"/>
      <c r="C555" s="222"/>
      <c r="D555" s="212" t="s">
        <v>283</v>
      </c>
      <c r="E555" s="223" t="s">
        <v>1</v>
      </c>
      <c r="F555" s="224" t="s">
        <v>291</v>
      </c>
      <c r="G555" s="222"/>
      <c r="H555" s="225">
        <v>3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283</v>
      </c>
      <c r="AU555" s="231" t="s">
        <v>16</v>
      </c>
      <c r="AV555" s="14" t="s">
        <v>84</v>
      </c>
      <c r="AW555" s="14" t="s">
        <v>32</v>
      </c>
      <c r="AX555" s="14" t="s">
        <v>76</v>
      </c>
      <c r="AY555" s="231" t="s">
        <v>272</v>
      </c>
    </row>
    <row r="556" spans="1:65" s="2" customFormat="1" ht="24.2" customHeight="1">
      <c r="A556" s="34"/>
      <c r="B556" s="35"/>
      <c r="C556" s="232" t="s">
        <v>2006</v>
      </c>
      <c r="D556" s="232" t="s">
        <v>394</v>
      </c>
      <c r="E556" s="233" t="s">
        <v>11602</v>
      </c>
      <c r="F556" s="234" t="s">
        <v>11603</v>
      </c>
      <c r="G556" s="235" t="s">
        <v>5242</v>
      </c>
      <c r="H556" s="236">
        <v>3</v>
      </c>
      <c r="I556" s="237"/>
      <c r="J556" s="238">
        <f>ROUND(I556*H556,2)</f>
        <v>0</v>
      </c>
      <c r="K556" s="234" t="s">
        <v>1</v>
      </c>
      <c r="L556" s="239"/>
      <c r="M556" s="240" t="s">
        <v>1</v>
      </c>
      <c r="N556" s="241" t="s">
        <v>41</v>
      </c>
      <c r="O556" s="71"/>
      <c r="P556" s="201">
        <f>O556*H556</f>
        <v>0</v>
      </c>
      <c r="Q556" s="201">
        <v>0</v>
      </c>
      <c r="R556" s="201">
        <f>Q556*H556</f>
        <v>0</v>
      </c>
      <c r="S556" s="201">
        <v>0</v>
      </c>
      <c r="T556" s="202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03" t="s">
        <v>313</v>
      </c>
      <c r="AT556" s="203" t="s">
        <v>394</v>
      </c>
      <c r="AU556" s="203" t="s">
        <v>16</v>
      </c>
      <c r="AY556" s="17" t="s">
        <v>272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17" t="s">
        <v>16</v>
      </c>
      <c r="BK556" s="204">
        <f>ROUND(I556*H556,2)</f>
        <v>0</v>
      </c>
      <c r="BL556" s="17" t="s">
        <v>279</v>
      </c>
      <c r="BM556" s="203" t="s">
        <v>11604</v>
      </c>
    </row>
    <row r="557" spans="1:65" s="14" customFormat="1" ht="11.25">
      <c r="B557" s="221"/>
      <c r="C557" s="222"/>
      <c r="D557" s="212" t="s">
        <v>283</v>
      </c>
      <c r="E557" s="223" t="s">
        <v>1</v>
      </c>
      <c r="F557" s="224" t="s">
        <v>291</v>
      </c>
      <c r="G557" s="222"/>
      <c r="H557" s="225">
        <v>3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16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>
      <c r="A558" s="34"/>
      <c r="B558" s="35"/>
      <c r="C558" s="232" t="s">
        <v>2011</v>
      </c>
      <c r="D558" s="232" t="s">
        <v>394</v>
      </c>
      <c r="E558" s="233" t="s">
        <v>11605</v>
      </c>
      <c r="F558" s="234" t="s">
        <v>11606</v>
      </c>
      <c r="G558" s="235" t="s">
        <v>5242</v>
      </c>
      <c r="H558" s="236">
        <v>3</v>
      </c>
      <c r="I558" s="237"/>
      <c r="J558" s="238">
        <f>ROUND(I558*H558,2)</f>
        <v>0</v>
      </c>
      <c r="K558" s="234" t="s">
        <v>1</v>
      </c>
      <c r="L558" s="239"/>
      <c r="M558" s="240" t="s">
        <v>1</v>
      </c>
      <c r="N558" s="241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313</v>
      </c>
      <c r="AT558" s="203" t="s">
        <v>394</v>
      </c>
      <c r="AU558" s="203" t="s">
        <v>16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279</v>
      </c>
      <c r="BM558" s="203" t="s">
        <v>11607</v>
      </c>
    </row>
    <row r="559" spans="1:65" s="14" customFormat="1" ht="11.25">
      <c r="B559" s="221"/>
      <c r="C559" s="222"/>
      <c r="D559" s="212" t="s">
        <v>283</v>
      </c>
      <c r="E559" s="223" t="s">
        <v>1</v>
      </c>
      <c r="F559" s="224" t="s">
        <v>291</v>
      </c>
      <c r="G559" s="222"/>
      <c r="H559" s="225">
        <v>3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16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2" customFormat="1" ht="24.2" customHeight="1">
      <c r="A560" s="34"/>
      <c r="B560" s="35"/>
      <c r="C560" s="192" t="s">
        <v>2020</v>
      </c>
      <c r="D560" s="192" t="s">
        <v>274</v>
      </c>
      <c r="E560" s="193" t="s">
        <v>11608</v>
      </c>
      <c r="F560" s="194" t="s">
        <v>11609</v>
      </c>
      <c r="G560" s="195" t="s">
        <v>5242</v>
      </c>
      <c r="H560" s="196">
        <v>1</v>
      </c>
      <c r="I560" s="197"/>
      <c r="J560" s="198">
        <f>ROUND(I560*H560,2)</f>
        <v>0</v>
      </c>
      <c r="K560" s="194" t="s">
        <v>1</v>
      </c>
      <c r="L560" s="39"/>
      <c r="M560" s="199" t="s">
        <v>1</v>
      </c>
      <c r="N560" s="200" t="s">
        <v>41</v>
      </c>
      <c r="O560" s="71"/>
      <c r="P560" s="201">
        <f>O560*H560</f>
        <v>0</v>
      </c>
      <c r="Q560" s="201">
        <v>0</v>
      </c>
      <c r="R560" s="201">
        <f>Q560*H560</f>
        <v>0</v>
      </c>
      <c r="S560" s="201">
        <v>0</v>
      </c>
      <c r="T560" s="202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03" t="s">
        <v>279</v>
      </c>
      <c r="AT560" s="203" t="s">
        <v>274</v>
      </c>
      <c r="AU560" s="203" t="s">
        <v>16</v>
      </c>
      <c r="AY560" s="17" t="s">
        <v>272</v>
      </c>
      <c r="BE560" s="204">
        <f>IF(N560="základní",J560,0)</f>
        <v>0</v>
      </c>
      <c r="BF560" s="204">
        <f>IF(N560="snížená",J560,0)</f>
        <v>0</v>
      </c>
      <c r="BG560" s="204">
        <f>IF(N560="zákl. přenesená",J560,0)</f>
        <v>0</v>
      </c>
      <c r="BH560" s="204">
        <f>IF(N560="sníž. přenesená",J560,0)</f>
        <v>0</v>
      </c>
      <c r="BI560" s="204">
        <f>IF(N560="nulová",J560,0)</f>
        <v>0</v>
      </c>
      <c r="BJ560" s="17" t="s">
        <v>16</v>
      </c>
      <c r="BK560" s="204">
        <f>ROUND(I560*H560,2)</f>
        <v>0</v>
      </c>
      <c r="BL560" s="17" t="s">
        <v>279</v>
      </c>
      <c r="BM560" s="203" t="s">
        <v>11610</v>
      </c>
    </row>
    <row r="561" spans="1:65" s="14" customFormat="1" ht="11.25">
      <c r="B561" s="221"/>
      <c r="C561" s="222"/>
      <c r="D561" s="212" t="s">
        <v>283</v>
      </c>
      <c r="E561" s="223" t="s">
        <v>1</v>
      </c>
      <c r="F561" s="224" t="s">
        <v>16</v>
      </c>
      <c r="G561" s="222"/>
      <c r="H561" s="225">
        <v>1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283</v>
      </c>
      <c r="AU561" s="231" t="s">
        <v>16</v>
      </c>
      <c r="AV561" s="14" t="s">
        <v>84</v>
      </c>
      <c r="AW561" s="14" t="s">
        <v>32</v>
      </c>
      <c r="AX561" s="14" t="s">
        <v>76</v>
      </c>
      <c r="AY561" s="231" t="s">
        <v>272</v>
      </c>
    </row>
    <row r="562" spans="1:65" s="12" customFormat="1" ht="25.9" customHeight="1">
      <c r="B562" s="176"/>
      <c r="C562" s="177"/>
      <c r="D562" s="178" t="s">
        <v>75</v>
      </c>
      <c r="E562" s="179" t="s">
        <v>11611</v>
      </c>
      <c r="F562" s="179" t="s">
        <v>11612</v>
      </c>
      <c r="G562" s="177"/>
      <c r="H562" s="177"/>
      <c r="I562" s="180"/>
      <c r="J562" s="181">
        <f>BK562</f>
        <v>0</v>
      </c>
      <c r="K562" s="177"/>
      <c r="L562" s="182"/>
      <c r="M562" s="183"/>
      <c r="N562" s="184"/>
      <c r="O562" s="184"/>
      <c r="P562" s="185">
        <f>SUM(P563:P585)</f>
        <v>0</v>
      </c>
      <c r="Q562" s="184"/>
      <c r="R562" s="185">
        <f>SUM(R563:R585)</f>
        <v>0</v>
      </c>
      <c r="S562" s="184"/>
      <c r="T562" s="186">
        <f>SUM(T563:T585)</f>
        <v>0</v>
      </c>
      <c r="AR562" s="187" t="s">
        <v>16</v>
      </c>
      <c r="AT562" s="188" t="s">
        <v>75</v>
      </c>
      <c r="AU562" s="188" t="s">
        <v>76</v>
      </c>
      <c r="AY562" s="187" t="s">
        <v>272</v>
      </c>
      <c r="BK562" s="189">
        <f>SUM(BK563:BK585)</f>
        <v>0</v>
      </c>
    </row>
    <row r="563" spans="1:65" s="2" customFormat="1" ht="16.5" customHeight="1">
      <c r="A563" s="34"/>
      <c r="B563" s="35"/>
      <c r="C563" s="232" t="s">
        <v>2029</v>
      </c>
      <c r="D563" s="232" t="s">
        <v>394</v>
      </c>
      <c r="E563" s="233" t="s">
        <v>11216</v>
      </c>
      <c r="F563" s="234" t="s">
        <v>11217</v>
      </c>
      <c r="G563" s="235" t="s">
        <v>5242</v>
      </c>
      <c r="H563" s="236">
        <v>45</v>
      </c>
      <c r="I563" s="237"/>
      <c r="J563" s="238">
        <f>ROUND(I563*H563,2)</f>
        <v>0</v>
      </c>
      <c r="K563" s="234" t="s">
        <v>1</v>
      </c>
      <c r="L563" s="239"/>
      <c r="M563" s="240" t="s">
        <v>1</v>
      </c>
      <c r="N563" s="241" t="s">
        <v>41</v>
      </c>
      <c r="O563" s="71"/>
      <c r="P563" s="201">
        <f>O563*H563</f>
        <v>0</v>
      </c>
      <c r="Q563" s="201">
        <v>0</v>
      </c>
      <c r="R563" s="201">
        <f>Q563*H563</f>
        <v>0</v>
      </c>
      <c r="S563" s="201">
        <v>0</v>
      </c>
      <c r="T563" s="202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03" t="s">
        <v>4500</v>
      </c>
      <c r="AT563" s="203" t="s">
        <v>394</v>
      </c>
      <c r="AU563" s="203" t="s">
        <v>16</v>
      </c>
      <c r="AY563" s="17" t="s">
        <v>272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17" t="s">
        <v>16</v>
      </c>
      <c r="BK563" s="204">
        <f>ROUND(I563*H563,2)</f>
        <v>0</v>
      </c>
      <c r="BL563" s="17" t="s">
        <v>4500</v>
      </c>
      <c r="BM563" s="203" t="s">
        <v>11613</v>
      </c>
    </row>
    <row r="564" spans="1:65" s="14" customFormat="1" ht="11.25">
      <c r="B564" s="221"/>
      <c r="C564" s="222"/>
      <c r="D564" s="212" t="s">
        <v>283</v>
      </c>
      <c r="E564" s="223" t="s">
        <v>1</v>
      </c>
      <c r="F564" s="224" t="s">
        <v>584</v>
      </c>
      <c r="G564" s="222"/>
      <c r="H564" s="225">
        <v>45</v>
      </c>
      <c r="I564" s="226"/>
      <c r="J564" s="222"/>
      <c r="K564" s="222"/>
      <c r="L564" s="227"/>
      <c r="M564" s="228"/>
      <c r="N564" s="229"/>
      <c r="O564" s="229"/>
      <c r="P564" s="229"/>
      <c r="Q564" s="229"/>
      <c r="R564" s="229"/>
      <c r="S564" s="229"/>
      <c r="T564" s="230"/>
      <c r="AT564" s="231" t="s">
        <v>283</v>
      </c>
      <c r="AU564" s="231" t="s">
        <v>16</v>
      </c>
      <c r="AV564" s="14" t="s">
        <v>84</v>
      </c>
      <c r="AW564" s="14" t="s">
        <v>32</v>
      </c>
      <c r="AX564" s="14" t="s">
        <v>76</v>
      </c>
      <c r="AY564" s="231" t="s">
        <v>272</v>
      </c>
    </row>
    <row r="565" spans="1:65" s="2" customFormat="1" ht="24.2" customHeight="1">
      <c r="A565" s="34"/>
      <c r="B565" s="35"/>
      <c r="C565" s="192" t="s">
        <v>2034</v>
      </c>
      <c r="D565" s="192" t="s">
        <v>274</v>
      </c>
      <c r="E565" s="193" t="s">
        <v>11222</v>
      </c>
      <c r="F565" s="194" t="s">
        <v>11223</v>
      </c>
      <c r="G565" s="195" t="s">
        <v>952</v>
      </c>
      <c r="H565" s="196">
        <v>45</v>
      </c>
      <c r="I565" s="197"/>
      <c r="J565" s="198">
        <f>ROUND(I565*H565,2)</f>
        <v>0</v>
      </c>
      <c r="K565" s="194" t="s">
        <v>278</v>
      </c>
      <c r="L565" s="39"/>
      <c r="M565" s="199" t="s">
        <v>1</v>
      </c>
      <c r="N565" s="200" t="s">
        <v>41</v>
      </c>
      <c r="O565" s="71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3" t="s">
        <v>4500</v>
      </c>
      <c r="AT565" s="203" t="s">
        <v>274</v>
      </c>
      <c r="AU565" s="203" t="s">
        <v>16</v>
      </c>
      <c r="AY565" s="17" t="s">
        <v>272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17" t="s">
        <v>16</v>
      </c>
      <c r="BK565" s="204">
        <f>ROUND(I565*H565,2)</f>
        <v>0</v>
      </c>
      <c r="BL565" s="17" t="s">
        <v>4500</v>
      </c>
      <c r="BM565" s="203" t="s">
        <v>11614</v>
      </c>
    </row>
    <row r="566" spans="1:65" s="2" customFormat="1" ht="11.25">
      <c r="A566" s="34"/>
      <c r="B566" s="35"/>
      <c r="C566" s="36"/>
      <c r="D566" s="205" t="s">
        <v>281</v>
      </c>
      <c r="E566" s="36"/>
      <c r="F566" s="206" t="s">
        <v>11225</v>
      </c>
      <c r="G566" s="36"/>
      <c r="H566" s="36"/>
      <c r="I566" s="207"/>
      <c r="J566" s="36"/>
      <c r="K566" s="36"/>
      <c r="L566" s="39"/>
      <c r="M566" s="208"/>
      <c r="N566" s="209"/>
      <c r="O566" s="71"/>
      <c r="P566" s="71"/>
      <c r="Q566" s="71"/>
      <c r="R566" s="71"/>
      <c r="S566" s="71"/>
      <c r="T566" s="72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281</v>
      </c>
      <c r="AU566" s="17" t="s">
        <v>16</v>
      </c>
    </row>
    <row r="567" spans="1:65" s="14" customFormat="1" ht="11.25">
      <c r="B567" s="221"/>
      <c r="C567" s="222"/>
      <c r="D567" s="212" t="s">
        <v>283</v>
      </c>
      <c r="E567" s="223" t="s">
        <v>1</v>
      </c>
      <c r="F567" s="224" t="s">
        <v>584</v>
      </c>
      <c r="G567" s="222"/>
      <c r="H567" s="225">
        <v>45</v>
      </c>
      <c r="I567" s="226"/>
      <c r="J567" s="222"/>
      <c r="K567" s="222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283</v>
      </c>
      <c r="AU567" s="231" t="s">
        <v>16</v>
      </c>
      <c r="AV567" s="14" t="s">
        <v>84</v>
      </c>
      <c r="AW567" s="14" t="s">
        <v>32</v>
      </c>
      <c r="AX567" s="14" t="s">
        <v>76</v>
      </c>
      <c r="AY567" s="231" t="s">
        <v>272</v>
      </c>
    </row>
    <row r="568" spans="1:65" s="2" customFormat="1" ht="16.5" customHeight="1">
      <c r="A568" s="34"/>
      <c r="B568" s="35"/>
      <c r="C568" s="232" t="s">
        <v>2044</v>
      </c>
      <c r="D568" s="232" t="s">
        <v>394</v>
      </c>
      <c r="E568" s="233" t="s">
        <v>11467</v>
      </c>
      <c r="F568" s="234" t="s">
        <v>11379</v>
      </c>
      <c r="G568" s="235" t="s">
        <v>185</v>
      </c>
      <c r="H568" s="236">
        <v>310</v>
      </c>
      <c r="I568" s="237"/>
      <c r="J568" s="238">
        <f>ROUND(I568*H568,2)</f>
        <v>0</v>
      </c>
      <c r="K568" s="234" t="s">
        <v>1</v>
      </c>
      <c r="L568" s="239"/>
      <c r="M568" s="240" t="s">
        <v>1</v>
      </c>
      <c r="N568" s="241" t="s">
        <v>41</v>
      </c>
      <c r="O568" s="71"/>
      <c r="P568" s="201">
        <f>O568*H568</f>
        <v>0</v>
      </c>
      <c r="Q568" s="201">
        <v>0</v>
      </c>
      <c r="R568" s="201">
        <f>Q568*H568</f>
        <v>0</v>
      </c>
      <c r="S568" s="201">
        <v>0</v>
      </c>
      <c r="T568" s="202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03" t="s">
        <v>4500</v>
      </c>
      <c r="AT568" s="203" t="s">
        <v>394</v>
      </c>
      <c r="AU568" s="203" t="s">
        <v>16</v>
      </c>
      <c r="AY568" s="17" t="s">
        <v>272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17" t="s">
        <v>16</v>
      </c>
      <c r="BK568" s="204">
        <f>ROUND(I568*H568,2)</f>
        <v>0</v>
      </c>
      <c r="BL568" s="17" t="s">
        <v>4500</v>
      </c>
      <c r="BM568" s="203" t="s">
        <v>11615</v>
      </c>
    </row>
    <row r="569" spans="1:65" s="14" customFormat="1" ht="11.25">
      <c r="B569" s="221"/>
      <c r="C569" s="222"/>
      <c r="D569" s="212" t="s">
        <v>283</v>
      </c>
      <c r="E569" s="223" t="s">
        <v>1</v>
      </c>
      <c r="F569" s="224" t="s">
        <v>3085</v>
      </c>
      <c r="G569" s="222"/>
      <c r="H569" s="225">
        <v>310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16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2" customFormat="1" ht="24.2" customHeight="1">
      <c r="A570" s="34"/>
      <c r="B570" s="35"/>
      <c r="C570" s="192" t="s">
        <v>2051</v>
      </c>
      <c r="D570" s="192" t="s">
        <v>274</v>
      </c>
      <c r="E570" s="193" t="s">
        <v>11230</v>
      </c>
      <c r="F570" s="194" t="s">
        <v>11231</v>
      </c>
      <c r="G570" s="195" t="s">
        <v>185</v>
      </c>
      <c r="H570" s="196">
        <v>310</v>
      </c>
      <c r="I570" s="197"/>
      <c r="J570" s="198">
        <f>ROUND(I570*H570,2)</f>
        <v>0</v>
      </c>
      <c r="K570" s="194" t="s">
        <v>278</v>
      </c>
      <c r="L570" s="39"/>
      <c r="M570" s="199" t="s">
        <v>1</v>
      </c>
      <c r="N570" s="200" t="s">
        <v>41</v>
      </c>
      <c r="O570" s="71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3" t="s">
        <v>4500</v>
      </c>
      <c r="AT570" s="203" t="s">
        <v>274</v>
      </c>
      <c r="AU570" s="203" t="s">
        <v>16</v>
      </c>
      <c r="AY570" s="17" t="s">
        <v>272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7" t="s">
        <v>16</v>
      </c>
      <c r="BK570" s="204">
        <f>ROUND(I570*H570,2)</f>
        <v>0</v>
      </c>
      <c r="BL570" s="17" t="s">
        <v>4500</v>
      </c>
      <c r="BM570" s="203" t="s">
        <v>11616</v>
      </c>
    </row>
    <row r="571" spans="1:65" s="2" customFormat="1" ht="11.25">
      <c r="A571" s="34"/>
      <c r="B571" s="35"/>
      <c r="C571" s="36"/>
      <c r="D571" s="205" t="s">
        <v>281</v>
      </c>
      <c r="E571" s="36"/>
      <c r="F571" s="206" t="s">
        <v>11233</v>
      </c>
      <c r="G571" s="36"/>
      <c r="H571" s="36"/>
      <c r="I571" s="207"/>
      <c r="J571" s="36"/>
      <c r="K571" s="36"/>
      <c r="L571" s="39"/>
      <c r="M571" s="208"/>
      <c r="N571" s="209"/>
      <c r="O571" s="71"/>
      <c r="P571" s="71"/>
      <c r="Q571" s="71"/>
      <c r="R571" s="71"/>
      <c r="S571" s="71"/>
      <c r="T571" s="72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281</v>
      </c>
      <c r="AU571" s="17" t="s">
        <v>16</v>
      </c>
    </row>
    <row r="572" spans="1:65" s="14" customFormat="1" ht="11.25">
      <c r="B572" s="221"/>
      <c r="C572" s="222"/>
      <c r="D572" s="212" t="s">
        <v>283</v>
      </c>
      <c r="E572" s="223" t="s">
        <v>1</v>
      </c>
      <c r="F572" s="224" t="s">
        <v>3085</v>
      </c>
      <c r="G572" s="222"/>
      <c r="H572" s="225">
        <v>310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283</v>
      </c>
      <c r="AU572" s="231" t="s">
        <v>16</v>
      </c>
      <c r="AV572" s="14" t="s">
        <v>84</v>
      </c>
      <c r="AW572" s="14" t="s">
        <v>32</v>
      </c>
      <c r="AX572" s="14" t="s">
        <v>76</v>
      </c>
      <c r="AY572" s="231" t="s">
        <v>272</v>
      </c>
    </row>
    <row r="573" spans="1:65" s="2" customFormat="1" ht="16.5" customHeight="1">
      <c r="A573" s="34"/>
      <c r="B573" s="35"/>
      <c r="C573" s="232" t="s">
        <v>2066</v>
      </c>
      <c r="D573" s="232" t="s">
        <v>394</v>
      </c>
      <c r="E573" s="233" t="s">
        <v>11617</v>
      </c>
      <c r="F573" s="234" t="s">
        <v>11535</v>
      </c>
      <c r="G573" s="235" t="s">
        <v>185</v>
      </c>
      <c r="H573" s="236">
        <v>1200</v>
      </c>
      <c r="I573" s="237"/>
      <c r="J573" s="238">
        <f>ROUND(I573*H573,2)</f>
        <v>0</v>
      </c>
      <c r="K573" s="234" t="s">
        <v>1</v>
      </c>
      <c r="L573" s="239"/>
      <c r="M573" s="240" t="s">
        <v>1</v>
      </c>
      <c r="N573" s="241" t="s">
        <v>41</v>
      </c>
      <c r="O573" s="71"/>
      <c r="P573" s="201">
        <f>O573*H573</f>
        <v>0</v>
      </c>
      <c r="Q573" s="201">
        <v>0</v>
      </c>
      <c r="R573" s="201">
        <f>Q573*H573</f>
        <v>0</v>
      </c>
      <c r="S573" s="201">
        <v>0</v>
      </c>
      <c r="T573" s="202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203" t="s">
        <v>313</v>
      </c>
      <c r="AT573" s="203" t="s">
        <v>394</v>
      </c>
      <c r="AU573" s="203" t="s">
        <v>16</v>
      </c>
      <c r="AY573" s="17" t="s">
        <v>272</v>
      </c>
      <c r="BE573" s="204">
        <f>IF(N573="základní",J573,0)</f>
        <v>0</v>
      </c>
      <c r="BF573" s="204">
        <f>IF(N573="snížená",J573,0)</f>
        <v>0</v>
      </c>
      <c r="BG573" s="204">
        <f>IF(N573="zákl. přenesená",J573,0)</f>
        <v>0</v>
      </c>
      <c r="BH573" s="204">
        <f>IF(N573="sníž. přenesená",J573,0)</f>
        <v>0</v>
      </c>
      <c r="BI573" s="204">
        <f>IF(N573="nulová",J573,0)</f>
        <v>0</v>
      </c>
      <c r="BJ573" s="17" t="s">
        <v>16</v>
      </c>
      <c r="BK573" s="204">
        <f>ROUND(I573*H573,2)</f>
        <v>0</v>
      </c>
      <c r="BL573" s="17" t="s">
        <v>279</v>
      </c>
      <c r="BM573" s="203" t="s">
        <v>11618</v>
      </c>
    </row>
    <row r="574" spans="1:65" s="14" customFormat="1" ht="11.25">
      <c r="B574" s="221"/>
      <c r="C574" s="222"/>
      <c r="D574" s="212" t="s">
        <v>283</v>
      </c>
      <c r="E574" s="223" t="s">
        <v>1</v>
      </c>
      <c r="F574" s="224" t="s">
        <v>11229</v>
      </c>
      <c r="G574" s="222"/>
      <c r="H574" s="225">
        <v>1200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283</v>
      </c>
      <c r="AU574" s="231" t="s">
        <v>16</v>
      </c>
      <c r="AV574" s="14" t="s">
        <v>84</v>
      </c>
      <c r="AW574" s="14" t="s">
        <v>32</v>
      </c>
      <c r="AX574" s="14" t="s">
        <v>76</v>
      </c>
      <c r="AY574" s="231" t="s">
        <v>272</v>
      </c>
    </row>
    <row r="575" spans="1:65" s="2" customFormat="1" ht="21.75" customHeight="1">
      <c r="A575" s="34"/>
      <c r="B575" s="35"/>
      <c r="C575" s="192" t="s">
        <v>2071</v>
      </c>
      <c r="D575" s="192" t="s">
        <v>274</v>
      </c>
      <c r="E575" s="193" t="s">
        <v>10282</v>
      </c>
      <c r="F575" s="194" t="s">
        <v>10283</v>
      </c>
      <c r="G575" s="195" t="s">
        <v>185</v>
      </c>
      <c r="H575" s="196">
        <v>1200</v>
      </c>
      <c r="I575" s="197"/>
      <c r="J575" s="198">
        <f>ROUND(I575*H575,2)</f>
        <v>0</v>
      </c>
      <c r="K575" s="194" t="s">
        <v>278</v>
      </c>
      <c r="L575" s="39"/>
      <c r="M575" s="199" t="s">
        <v>1</v>
      </c>
      <c r="N575" s="200" t="s">
        <v>41</v>
      </c>
      <c r="O575" s="71"/>
      <c r="P575" s="201">
        <f>O575*H575</f>
        <v>0</v>
      </c>
      <c r="Q575" s="201">
        <v>0</v>
      </c>
      <c r="R575" s="201">
        <f>Q575*H575</f>
        <v>0</v>
      </c>
      <c r="S575" s="201">
        <v>0</v>
      </c>
      <c r="T575" s="202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203" t="s">
        <v>4500</v>
      </c>
      <c r="AT575" s="203" t="s">
        <v>274</v>
      </c>
      <c r="AU575" s="203" t="s">
        <v>16</v>
      </c>
      <c r="AY575" s="17" t="s">
        <v>272</v>
      </c>
      <c r="BE575" s="204">
        <f>IF(N575="základní",J575,0)</f>
        <v>0</v>
      </c>
      <c r="BF575" s="204">
        <f>IF(N575="snížená",J575,0)</f>
        <v>0</v>
      </c>
      <c r="BG575" s="204">
        <f>IF(N575="zákl. přenesená",J575,0)</f>
        <v>0</v>
      </c>
      <c r="BH575" s="204">
        <f>IF(N575="sníž. přenesená",J575,0)</f>
        <v>0</v>
      </c>
      <c r="BI575" s="204">
        <f>IF(N575="nulová",J575,0)</f>
        <v>0</v>
      </c>
      <c r="BJ575" s="17" t="s">
        <v>16</v>
      </c>
      <c r="BK575" s="204">
        <f>ROUND(I575*H575,2)</f>
        <v>0</v>
      </c>
      <c r="BL575" s="17" t="s">
        <v>4500</v>
      </c>
      <c r="BM575" s="203" t="s">
        <v>11619</v>
      </c>
    </row>
    <row r="576" spans="1:65" s="2" customFormat="1" ht="11.25">
      <c r="A576" s="34"/>
      <c r="B576" s="35"/>
      <c r="C576" s="36"/>
      <c r="D576" s="205" t="s">
        <v>281</v>
      </c>
      <c r="E576" s="36"/>
      <c r="F576" s="206" t="s">
        <v>10285</v>
      </c>
      <c r="G576" s="36"/>
      <c r="H576" s="36"/>
      <c r="I576" s="207"/>
      <c r="J576" s="36"/>
      <c r="K576" s="36"/>
      <c r="L576" s="39"/>
      <c r="M576" s="208"/>
      <c r="N576" s="209"/>
      <c r="O576" s="71"/>
      <c r="P576" s="71"/>
      <c r="Q576" s="71"/>
      <c r="R576" s="71"/>
      <c r="S576" s="71"/>
      <c r="T576" s="72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7" t="s">
        <v>281</v>
      </c>
      <c r="AU576" s="17" t="s">
        <v>16</v>
      </c>
    </row>
    <row r="577" spans="1:65" s="14" customFormat="1" ht="11.25">
      <c r="B577" s="221"/>
      <c r="C577" s="222"/>
      <c r="D577" s="212" t="s">
        <v>283</v>
      </c>
      <c r="E577" s="223" t="s">
        <v>1</v>
      </c>
      <c r="F577" s="224" t="s">
        <v>11229</v>
      </c>
      <c r="G577" s="222"/>
      <c r="H577" s="225">
        <v>1200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16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37.9" customHeight="1">
      <c r="A578" s="34"/>
      <c r="B578" s="35"/>
      <c r="C578" s="232" t="s">
        <v>2079</v>
      </c>
      <c r="D578" s="232" t="s">
        <v>394</v>
      </c>
      <c r="E578" s="233" t="s">
        <v>11620</v>
      </c>
      <c r="F578" s="234" t="s">
        <v>11621</v>
      </c>
      <c r="G578" s="235" t="s">
        <v>5242</v>
      </c>
      <c r="H578" s="236">
        <v>30</v>
      </c>
      <c r="I578" s="237"/>
      <c r="J578" s="238">
        <f>ROUND(I578*H578,2)</f>
        <v>0</v>
      </c>
      <c r="K578" s="234" t="s">
        <v>1</v>
      </c>
      <c r="L578" s="239"/>
      <c r="M578" s="240" t="s">
        <v>1</v>
      </c>
      <c r="N578" s="241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4500</v>
      </c>
      <c r="AT578" s="203" t="s">
        <v>394</v>
      </c>
      <c r="AU578" s="203" t="s">
        <v>16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4500</v>
      </c>
      <c r="BM578" s="203" t="s">
        <v>11622</v>
      </c>
    </row>
    <row r="579" spans="1:65" s="14" customFormat="1" ht="11.25">
      <c r="B579" s="221"/>
      <c r="C579" s="222"/>
      <c r="D579" s="212" t="s">
        <v>283</v>
      </c>
      <c r="E579" s="223" t="s">
        <v>1</v>
      </c>
      <c r="F579" s="224" t="s">
        <v>471</v>
      </c>
      <c r="G579" s="222"/>
      <c r="H579" s="225">
        <v>30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283</v>
      </c>
      <c r="AU579" s="231" t="s">
        <v>16</v>
      </c>
      <c r="AV579" s="14" t="s">
        <v>84</v>
      </c>
      <c r="AW579" s="14" t="s">
        <v>32</v>
      </c>
      <c r="AX579" s="14" t="s">
        <v>76</v>
      </c>
      <c r="AY579" s="231" t="s">
        <v>272</v>
      </c>
    </row>
    <row r="580" spans="1:65" s="2" customFormat="1" ht="16.5" customHeight="1">
      <c r="A580" s="34"/>
      <c r="B580" s="35"/>
      <c r="C580" s="192" t="s">
        <v>2084</v>
      </c>
      <c r="D580" s="192" t="s">
        <v>274</v>
      </c>
      <c r="E580" s="193" t="s">
        <v>11259</v>
      </c>
      <c r="F580" s="194" t="s">
        <v>11260</v>
      </c>
      <c r="G580" s="195" t="s">
        <v>952</v>
      </c>
      <c r="H580" s="196">
        <v>30</v>
      </c>
      <c r="I580" s="197"/>
      <c r="J580" s="198">
        <f>ROUND(I580*H580,2)</f>
        <v>0</v>
      </c>
      <c r="K580" s="194" t="s">
        <v>278</v>
      </c>
      <c r="L580" s="39"/>
      <c r="M580" s="199" t="s">
        <v>1</v>
      </c>
      <c r="N580" s="200" t="s">
        <v>41</v>
      </c>
      <c r="O580" s="71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4500</v>
      </c>
      <c r="AT580" s="203" t="s">
        <v>274</v>
      </c>
      <c r="AU580" s="203" t="s">
        <v>16</v>
      </c>
      <c r="AY580" s="17" t="s">
        <v>272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16</v>
      </c>
      <c r="BK580" s="204">
        <f>ROUND(I580*H580,2)</f>
        <v>0</v>
      </c>
      <c r="BL580" s="17" t="s">
        <v>4500</v>
      </c>
      <c r="BM580" s="203" t="s">
        <v>11623</v>
      </c>
    </row>
    <row r="581" spans="1:65" s="2" customFormat="1" ht="11.25">
      <c r="A581" s="34"/>
      <c r="B581" s="35"/>
      <c r="C581" s="36"/>
      <c r="D581" s="205" t="s">
        <v>281</v>
      </c>
      <c r="E581" s="36"/>
      <c r="F581" s="206" t="s">
        <v>11262</v>
      </c>
      <c r="G581" s="36"/>
      <c r="H581" s="36"/>
      <c r="I581" s="207"/>
      <c r="J581" s="36"/>
      <c r="K581" s="36"/>
      <c r="L581" s="39"/>
      <c r="M581" s="208"/>
      <c r="N581" s="209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281</v>
      </c>
      <c r="AU581" s="17" t="s">
        <v>16</v>
      </c>
    </row>
    <row r="582" spans="1:65" s="14" customFormat="1" ht="11.25">
      <c r="B582" s="221"/>
      <c r="C582" s="222"/>
      <c r="D582" s="212" t="s">
        <v>283</v>
      </c>
      <c r="E582" s="223" t="s">
        <v>1</v>
      </c>
      <c r="F582" s="224" t="s">
        <v>471</v>
      </c>
      <c r="G582" s="222"/>
      <c r="H582" s="225">
        <v>30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283</v>
      </c>
      <c r="AU582" s="231" t="s">
        <v>16</v>
      </c>
      <c r="AV582" s="14" t="s">
        <v>84</v>
      </c>
      <c r="AW582" s="14" t="s">
        <v>32</v>
      </c>
      <c r="AX582" s="14" t="s">
        <v>76</v>
      </c>
      <c r="AY582" s="231" t="s">
        <v>272</v>
      </c>
    </row>
    <row r="583" spans="1:65" s="2" customFormat="1" ht="16.5" customHeight="1">
      <c r="A583" s="34"/>
      <c r="B583" s="35"/>
      <c r="C583" s="192" t="s">
        <v>2089</v>
      </c>
      <c r="D583" s="192" t="s">
        <v>274</v>
      </c>
      <c r="E583" s="193" t="s">
        <v>11263</v>
      </c>
      <c r="F583" s="194" t="s">
        <v>11264</v>
      </c>
      <c r="G583" s="195" t="s">
        <v>952</v>
      </c>
      <c r="H583" s="196">
        <v>30</v>
      </c>
      <c r="I583" s="197"/>
      <c r="J583" s="198">
        <f>ROUND(I583*H583,2)</f>
        <v>0</v>
      </c>
      <c r="K583" s="194" t="s">
        <v>278</v>
      </c>
      <c r="L583" s="39"/>
      <c r="M583" s="199" t="s">
        <v>1</v>
      </c>
      <c r="N583" s="200" t="s">
        <v>41</v>
      </c>
      <c r="O583" s="71"/>
      <c r="P583" s="201">
        <f>O583*H583</f>
        <v>0</v>
      </c>
      <c r="Q583" s="201">
        <v>0</v>
      </c>
      <c r="R583" s="201">
        <f>Q583*H583</f>
        <v>0</v>
      </c>
      <c r="S583" s="201">
        <v>0</v>
      </c>
      <c r="T583" s="202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03" t="s">
        <v>4500</v>
      </c>
      <c r="AT583" s="203" t="s">
        <v>274</v>
      </c>
      <c r="AU583" s="203" t="s">
        <v>16</v>
      </c>
      <c r="AY583" s="17" t="s">
        <v>272</v>
      </c>
      <c r="BE583" s="204">
        <f>IF(N583="základní",J583,0)</f>
        <v>0</v>
      </c>
      <c r="BF583" s="204">
        <f>IF(N583="snížená",J583,0)</f>
        <v>0</v>
      </c>
      <c r="BG583" s="204">
        <f>IF(N583="zákl. přenesená",J583,0)</f>
        <v>0</v>
      </c>
      <c r="BH583" s="204">
        <f>IF(N583="sníž. přenesená",J583,0)</f>
        <v>0</v>
      </c>
      <c r="BI583" s="204">
        <f>IF(N583="nulová",J583,0)</f>
        <v>0</v>
      </c>
      <c r="BJ583" s="17" t="s">
        <v>16</v>
      </c>
      <c r="BK583" s="204">
        <f>ROUND(I583*H583,2)</f>
        <v>0</v>
      </c>
      <c r="BL583" s="17" t="s">
        <v>4500</v>
      </c>
      <c r="BM583" s="203" t="s">
        <v>11624</v>
      </c>
    </row>
    <row r="584" spans="1:65" s="2" customFormat="1" ht="11.25">
      <c r="A584" s="34"/>
      <c r="B584" s="35"/>
      <c r="C584" s="36"/>
      <c r="D584" s="205" t="s">
        <v>281</v>
      </c>
      <c r="E584" s="36"/>
      <c r="F584" s="206" t="s">
        <v>11266</v>
      </c>
      <c r="G584" s="36"/>
      <c r="H584" s="36"/>
      <c r="I584" s="207"/>
      <c r="J584" s="36"/>
      <c r="K584" s="36"/>
      <c r="L584" s="39"/>
      <c r="M584" s="208"/>
      <c r="N584" s="209"/>
      <c r="O584" s="71"/>
      <c r="P584" s="71"/>
      <c r="Q584" s="71"/>
      <c r="R584" s="71"/>
      <c r="S584" s="71"/>
      <c r="T584" s="72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281</v>
      </c>
      <c r="AU584" s="17" t="s">
        <v>16</v>
      </c>
    </row>
    <row r="585" spans="1:65" s="14" customFormat="1" ht="11.25">
      <c r="B585" s="221"/>
      <c r="C585" s="222"/>
      <c r="D585" s="212" t="s">
        <v>283</v>
      </c>
      <c r="E585" s="223" t="s">
        <v>1</v>
      </c>
      <c r="F585" s="224" t="s">
        <v>471</v>
      </c>
      <c r="G585" s="222"/>
      <c r="H585" s="225">
        <v>30</v>
      </c>
      <c r="I585" s="226"/>
      <c r="J585" s="222"/>
      <c r="K585" s="222"/>
      <c r="L585" s="227"/>
      <c r="M585" s="243"/>
      <c r="N585" s="244"/>
      <c r="O585" s="244"/>
      <c r="P585" s="244"/>
      <c r="Q585" s="244"/>
      <c r="R585" s="244"/>
      <c r="S585" s="244"/>
      <c r="T585" s="245"/>
      <c r="AT585" s="231" t="s">
        <v>283</v>
      </c>
      <c r="AU585" s="231" t="s">
        <v>16</v>
      </c>
      <c r="AV585" s="14" t="s">
        <v>84</v>
      </c>
      <c r="AW585" s="14" t="s">
        <v>32</v>
      </c>
      <c r="AX585" s="14" t="s">
        <v>76</v>
      </c>
      <c r="AY585" s="231" t="s">
        <v>272</v>
      </c>
    </row>
    <row r="586" spans="1:65" s="2" customFormat="1" ht="6.95" customHeight="1">
      <c r="A586" s="34"/>
      <c r="B586" s="54"/>
      <c r="C586" s="55"/>
      <c r="D586" s="55"/>
      <c r="E586" s="55"/>
      <c r="F586" s="55"/>
      <c r="G586" s="55"/>
      <c r="H586" s="55"/>
      <c r="I586" s="55"/>
      <c r="J586" s="55"/>
      <c r="K586" s="55"/>
      <c r="L586" s="39"/>
      <c r="M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</row>
  </sheetData>
  <sheetProtection algorithmName="SHA-512" hashValue="Joo1UbeVgQArsxA9cCNTDYVksT+v5IiL7kdp5vN4hg3rdTa2MAo1o35/DQ12FHIe0s1ec5V1KETs6dX/6AZHkQ==" saltValue="7b3QSC1K9OGx5C3DFXfTa0icFbOJYOT3Mb/deIE2bfv+HN7LVOcabDu10xA99OGZPBMbPJmNFWTLOlLka2E0RA==" spinCount="100000" sheet="1" objects="1" scenarios="1" formatColumns="0" formatRows="0" autoFilter="0"/>
  <autoFilter ref="C134:K585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hyperlinks>
    <hyperlink ref="F146" r:id="rId1"/>
    <hyperlink ref="F156" r:id="rId2"/>
    <hyperlink ref="F173" r:id="rId3"/>
    <hyperlink ref="F188" r:id="rId4"/>
    <hyperlink ref="F195" r:id="rId5"/>
    <hyperlink ref="F200" r:id="rId6"/>
    <hyperlink ref="F207" r:id="rId7"/>
    <hyperlink ref="F210" r:id="rId8"/>
    <hyperlink ref="F215" r:id="rId9"/>
    <hyperlink ref="F218" r:id="rId10"/>
    <hyperlink ref="F225" r:id="rId11"/>
    <hyperlink ref="F247" r:id="rId12"/>
    <hyperlink ref="F252" r:id="rId13"/>
    <hyperlink ref="F257" r:id="rId14"/>
    <hyperlink ref="F260" r:id="rId15"/>
    <hyperlink ref="F271" r:id="rId16"/>
    <hyperlink ref="F274" r:id="rId17"/>
    <hyperlink ref="F277" r:id="rId18"/>
    <hyperlink ref="F282" r:id="rId19"/>
    <hyperlink ref="F287" r:id="rId20"/>
    <hyperlink ref="F290" r:id="rId21"/>
    <hyperlink ref="F296" r:id="rId22"/>
    <hyperlink ref="F303" r:id="rId23"/>
    <hyperlink ref="F314" r:id="rId24"/>
    <hyperlink ref="F319" r:id="rId25"/>
    <hyperlink ref="F334" r:id="rId26"/>
    <hyperlink ref="F342" r:id="rId27"/>
    <hyperlink ref="F347" r:id="rId28"/>
    <hyperlink ref="F354" r:id="rId29"/>
    <hyperlink ref="F360" r:id="rId30"/>
    <hyperlink ref="F365" r:id="rId31"/>
    <hyperlink ref="F370" r:id="rId32"/>
    <hyperlink ref="F375" r:id="rId33"/>
    <hyperlink ref="F380" r:id="rId34"/>
    <hyperlink ref="F385" r:id="rId35"/>
    <hyperlink ref="F390" r:id="rId36"/>
    <hyperlink ref="F395" r:id="rId37"/>
    <hyperlink ref="F400" r:id="rId38"/>
    <hyperlink ref="F403" r:id="rId39"/>
    <hyperlink ref="F406" r:id="rId40"/>
    <hyperlink ref="F409" r:id="rId41"/>
    <hyperlink ref="F412" r:id="rId42"/>
    <hyperlink ref="F418" r:id="rId43"/>
    <hyperlink ref="F421" r:id="rId44"/>
    <hyperlink ref="F424" r:id="rId45"/>
    <hyperlink ref="F427" r:id="rId46"/>
    <hyperlink ref="F432" r:id="rId47"/>
    <hyperlink ref="F437" r:id="rId48"/>
    <hyperlink ref="F442" r:id="rId49"/>
    <hyperlink ref="F450" r:id="rId50"/>
    <hyperlink ref="F457" r:id="rId51"/>
    <hyperlink ref="F460" r:id="rId52"/>
    <hyperlink ref="F465" r:id="rId53"/>
    <hyperlink ref="F472" r:id="rId54"/>
    <hyperlink ref="F477" r:id="rId55"/>
    <hyperlink ref="F482" r:id="rId56"/>
    <hyperlink ref="F489" r:id="rId57"/>
    <hyperlink ref="F495" r:id="rId58"/>
    <hyperlink ref="F500" r:id="rId59"/>
    <hyperlink ref="F508" r:id="rId60"/>
    <hyperlink ref="F511" r:id="rId61"/>
    <hyperlink ref="F521" r:id="rId62"/>
    <hyperlink ref="F526" r:id="rId63"/>
    <hyperlink ref="F531" r:id="rId64"/>
    <hyperlink ref="F536" r:id="rId65"/>
    <hyperlink ref="F541" r:id="rId66"/>
    <hyperlink ref="F546" r:id="rId67"/>
    <hyperlink ref="F549" r:id="rId68"/>
    <hyperlink ref="F566" r:id="rId69"/>
    <hyperlink ref="F571" r:id="rId70"/>
    <hyperlink ref="F576" r:id="rId71"/>
    <hyperlink ref="F581" r:id="rId72"/>
    <hyperlink ref="F584" r:id="rId7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11625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45142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11626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ROUND((SUM(BE121:BE247)),  2)</f>
        <v>0</v>
      </c>
      <c r="G35" s="34"/>
      <c r="H35" s="34"/>
      <c r="I35" s="131">
        <v>0.21</v>
      </c>
      <c r="J35" s="130">
        <f>ROUND(((SUM(BE121:BE247))*I35),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ROUND((SUM(BF121:BF247)),  2)</f>
        <v>0</v>
      </c>
      <c r="G36" s="34"/>
      <c r="H36" s="34"/>
      <c r="I36" s="131">
        <v>0.15</v>
      </c>
      <c r="J36" s="130">
        <f>ROUND(((SUM(BF121:BF247))*I36),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ROUND((SUM(BG121:BG247)),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ROUND((SUM(BH121:BH247)),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ROUND((SUM(BI121:BI247)),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D1_03_4h3 - Elektrická požární signalizace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45142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R.Frýba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11627</v>
      </c>
      <c r="E99" s="157"/>
      <c r="F99" s="157"/>
      <c r="G99" s="157"/>
      <c r="H99" s="157"/>
      <c r="I99" s="157"/>
      <c r="J99" s="158">
        <f>J122</f>
        <v>0</v>
      </c>
      <c r="K99" s="155"/>
      <c r="L99" s="159"/>
    </row>
    <row r="100" spans="1:47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47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47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24.95" customHeight="1">
      <c r="A106" s="34"/>
      <c r="B106" s="35"/>
      <c r="C106" s="23" t="s">
        <v>257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12" customHeight="1">
      <c r="A108" s="34"/>
      <c r="B108" s="35"/>
      <c r="C108" s="29" t="s">
        <v>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6.25" customHeight="1">
      <c r="A109" s="34"/>
      <c r="B109" s="35"/>
      <c r="C109" s="36"/>
      <c r="D109" s="36"/>
      <c r="E109" s="320" t="str">
        <f>E7</f>
        <v>Oblastní nemocnice Trutnov a.s., Konsolidované laboratoře a transfuzní oddělení - OKB - 2023/I</v>
      </c>
      <c r="F109" s="321"/>
      <c r="G109" s="321"/>
      <c r="H109" s="32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1" customFormat="1" ht="12" customHeight="1">
      <c r="B110" s="21"/>
      <c r="C110" s="29" t="s">
        <v>174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pans="1:47" s="2" customFormat="1" ht="16.5" customHeight="1">
      <c r="A111" s="34"/>
      <c r="B111" s="35"/>
      <c r="C111" s="36"/>
      <c r="D111" s="36"/>
      <c r="E111" s="320" t="s">
        <v>178</v>
      </c>
      <c r="F111" s="322"/>
      <c r="G111" s="322"/>
      <c r="H111" s="32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182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3" t="str">
        <f>E11</f>
        <v>D1_03_4h3 - Elektrická požární signalizace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21</v>
      </c>
      <c r="D115" s="36"/>
      <c r="E115" s="36"/>
      <c r="F115" s="27" t="str">
        <f>F14</f>
        <v>Trutnov</v>
      </c>
      <c r="G115" s="36"/>
      <c r="H115" s="36"/>
      <c r="I115" s="29" t="s">
        <v>23</v>
      </c>
      <c r="J115" s="66">
        <f>IF(J14="","",J14)</f>
        <v>45142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24</v>
      </c>
      <c r="D117" s="36"/>
      <c r="E117" s="36"/>
      <c r="F117" s="27" t="str">
        <f>E17</f>
        <v>Královehradecký kraj</v>
      </c>
      <c r="G117" s="36"/>
      <c r="H117" s="36"/>
      <c r="I117" s="29" t="s">
        <v>30</v>
      </c>
      <c r="J117" s="32" t="str">
        <f>E23</f>
        <v>Penta Projekt s.r.o., Mrštíkova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IF(E20="","",E20)</f>
        <v>Vyplň údaj</v>
      </c>
      <c r="G118" s="36"/>
      <c r="H118" s="36"/>
      <c r="I118" s="29" t="s">
        <v>33</v>
      </c>
      <c r="J118" s="32" t="str">
        <f>E26</f>
        <v>R.Frýba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5"/>
      <c r="B120" s="166"/>
      <c r="C120" s="167" t="s">
        <v>258</v>
      </c>
      <c r="D120" s="168" t="s">
        <v>61</v>
      </c>
      <c r="E120" s="168" t="s">
        <v>57</v>
      </c>
      <c r="F120" s="168" t="s">
        <v>58</v>
      </c>
      <c r="G120" s="168" t="s">
        <v>259</v>
      </c>
      <c r="H120" s="168" t="s">
        <v>260</v>
      </c>
      <c r="I120" s="168" t="s">
        <v>261</v>
      </c>
      <c r="J120" s="168" t="s">
        <v>205</v>
      </c>
      <c r="K120" s="169" t="s">
        <v>262</v>
      </c>
      <c r="L120" s="170"/>
      <c r="M120" s="75" t="s">
        <v>1</v>
      </c>
      <c r="N120" s="76" t="s">
        <v>40</v>
      </c>
      <c r="O120" s="76" t="s">
        <v>263</v>
      </c>
      <c r="P120" s="76" t="s">
        <v>264</v>
      </c>
      <c r="Q120" s="76" t="s">
        <v>265</v>
      </c>
      <c r="R120" s="76" t="s">
        <v>266</v>
      </c>
      <c r="S120" s="76" t="s">
        <v>267</v>
      </c>
      <c r="T120" s="77" t="s">
        <v>268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4"/>
      <c r="B121" s="35"/>
      <c r="C121" s="82" t="s">
        <v>269</v>
      </c>
      <c r="D121" s="36"/>
      <c r="E121" s="36"/>
      <c r="F121" s="36"/>
      <c r="G121" s="36"/>
      <c r="H121" s="36"/>
      <c r="I121" s="36"/>
      <c r="J121" s="171">
        <f>BK121</f>
        <v>0</v>
      </c>
      <c r="K121" s="36"/>
      <c r="L121" s="39"/>
      <c r="M121" s="78"/>
      <c r="N121" s="172"/>
      <c r="O121" s="79"/>
      <c r="P121" s="173">
        <f>P122</f>
        <v>0</v>
      </c>
      <c r="Q121" s="79"/>
      <c r="R121" s="173">
        <f>R122</f>
        <v>0</v>
      </c>
      <c r="S121" s="79"/>
      <c r="T121" s="174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207</v>
      </c>
      <c r="BK121" s="175">
        <f>BK122</f>
        <v>0</v>
      </c>
    </row>
    <row r="122" spans="1:65" s="12" customFormat="1" ht="25.9" customHeight="1">
      <c r="B122" s="176"/>
      <c r="C122" s="177"/>
      <c r="D122" s="178" t="s">
        <v>75</v>
      </c>
      <c r="E122" s="179" t="s">
        <v>11628</v>
      </c>
      <c r="F122" s="179" t="s">
        <v>118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SUM(P123:P247)</f>
        <v>0</v>
      </c>
      <c r="Q122" s="184"/>
      <c r="R122" s="185">
        <f>SUM(R123:R247)</f>
        <v>0</v>
      </c>
      <c r="S122" s="184"/>
      <c r="T122" s="186">
        <f>SUM(T123:T247)</f>
        <v>0</v>
      </c>
      <c r="AR122" s="187" t="s">
        <v>16</v>
      </c>
      <c r="AT122" s="188" t="s">
        <v>75</v>
      </c>
      <c r="AU122" s="188" t="s">
        <v>76</v>
      </c>
      <c r="AY122" s="187" t="s">
        <v>272</v>
      </c>
      <c r="BK122" s="189">
        <f>SUM(BK123:BK247)</f>
        <v>0</v>
      </c>
    </row>
    <row r="123" spans="1:65" s="2" customFormat="1" ht="16.5" customHeight="1">
      <c r="A123" s="34"/>
      <c r="B123" s="35"/>
      <c r="C123" s="232" t="s">
        <v>16</v>
      </c>
      <c r="D123" s="232" t="s">
        <v>394</v>
      </c>
      <c r="E123" s="233" t="s">
        <v>11629</v>
      </c>
      <c r="F123" s="234" t="s">
        <v>11630</v>
      </c>
      <c r="G123" s="235" t="s">
        <v>185</v>
      </c>
      <c r="H123" s="236">
        <v>60</v>
      </c>
      <c r="I123" s="237"/>
      <c r="J123" s="238">
        <f>ROUND(I123*H123,2)</f>
        <v>0</v>
      </c>
      <c r="K123" s="234" t="s">
        <v>1</v>
      </c>
      <c r="L123" s="239"/>
      <c r="M123" s="240" t="s">
        <v>1</v>
      </c>
      <c r="N123" s="241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313</v>
      </c>
      <c r="AT123" s="203" t="s">
        <v>394</v>
      </c>
      <c r="AU123" s="203" t="s">
        <v>16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279</v>
      </c>
      <c r="BM123" s="203" t="s">
        <v>11631</v>
      </c>
    </row>
    <row r="124" spans="1:65" s="14" customFormat="1" ht="11.25">
      <c r="B124" s="221"/>
      <c r="C124" s="222"/>
      <c r="D124" s="212" t="s">
        <v>283</v>
      </c>
      <c r="E124" s="223" t="s">
        <v>1</v>
      </c>
      <c r="F124" s="224" t="s">
        <v>727</v>
      </c>
      <c r="G124" s="222"/>
      <c r="H124" s="225">
        <v>60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283</v>
      </c>
      <c r="AU124" s="231" t="s">
        <v>16</v>
      </c>
      <c r="AV124" s="14" t="s">
        <v>84</v>
      </c>
      <c r="AW124" s="14" t="s">
        <v>32</v>
      </c>
      <c r="AX124" s="14" t="s">
        <v>76</v>
      </c>
      <c r="AY124" s="231" t="s">
        <v>272</v>
      </c>
    </row>
    <row r="125" spans="1:65" s="2" customFormat="1" ht="24.2" customHeight="1">
      <c r="A125" s="34"/>
      <c r="B125" s="35"/>
      <c r="C125" s="232" t="s">
        <v>84</v>
      </c>
      <c r="D125" s="232" t="s">
        <v>394</v>
      </c>
      <c r="E125" s="233" t="s">
        <v>11632</v>
      </c>
      <c r="F125" s="234" t="s">
        <v>11633</v>
      </c>
      <c r="G125" s="235" t="s">
        <v>5242</v>
      </c>
      <c r="H125" s="236">
        <v>180</v>
      </c>
      <c r="I125" s="237"/>
      <c r="J125" s="238">
        <f>ROUND(I125*H125,2)</f>
        <v>0</v>
      </c>
      <c r="K125" s="234" t="s">
        <v>1</v>
      </c>
      <c r="L125" s="239"/>
      <c r="M125" s="240" t="s">
        <v>1</v>
      </c>
      <c r="N125" s="241" t="s">
        <v>41</v>
      </c>
      <c r="O125" s="7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313</v>
      </c>
      <c r="AT125" s="203" t="s">
        <v>394</v>
      </c>
      <c r="AU125" s="203" t="s">
        <v>16</v>
      </c>
      <c r="AY125" s="17" t="s">
        <v>272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7" t="s">
        <v>16</v>
      </c>
      <c r="BK125" s="204">
        <f>ROUND(I125*H125,2)</f>
        <v>0</v>
      </c>
      <c r="BL125" s="17" t="s">
        <v>279</v>
      </c>
      <c r="BM125" s="203" t="s">
        <v>11634</v>
      </c>
    </row>
    <row r="126" spans="1:65" s="14" customFormat="1" ht="11.25">
      <c r="B126" s="221"/>
      <c r="C126" s="222"/>
      <c r="D126" s="212" t="s">
        <v>283</v>
      </c>
      <c r="E126" s="223" t="s">
        <v>1</v>
      </c>
      <c r="F126" s="224" t="s">
        <v>2101</v>
      </c>
      <c r="G126" s="222"/>
      <c r="H126" s="225">
        <v>180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283</v>
      </c>
      <c r="AU126" s="231" t="s">
        <v>16</v>
      </c>
      <c r="AV126" s="14" t="s">
        <v>84</v>
      </c>
      <c r="AW126" s="14" t="s">
        <v>32</v>
      </c>
      <c r="AX126" s="14" t="s">
        <v>76</v>
      </c>
      <c r="AY126" s="231" t="s">
        <v>272</v>
      </c>
    </row>
    <row r="127" spans="1:65" s="2" customFormat="1" ht="24.2" customHeight="1">
      <c r="A127" s="34"/>
      <c r="B127" s="35"/>
      <c r="C127" s="192" t="s">
        <v>291</v>
      </c>
      <c r="D127" s="192" t="s">
        <v>274</v>
      </c>
      <c r="E127" s="193" t="s">
        <v>11635</v>
      </c>
      <c r="F127" s="194" t="s">
        <v>11636</v>
      </c>
      <c r="G127" s="195" t="s">
        <v>952</v>
      </c>
      <c r="H127" s="196">
        <v>60</v>
      </c>
      <c r="I127" s="197"/>
      <c r="J127" s="198">
        <f>ROUND(I127*H127,2)</f>
        <v>0</v>
      </c>
      <c r="K127" s="194" t="s">
        <v>278</v>
      </c>
      <c r="L127" s="39"/>
      <c r="M127" s="199" t="s">
        <v>1</v>
      </c>
      <c r="N127" s="200" t="s">
        <v>41</v>
      </c>
      <c r="O127" s="71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279</v>
      </c>
      <c r="AT127" s="203" t="s">
        <v>274</v>
      </c>
      <c r="AU127" s="203" t="s">
        <v>16</v>
      </c>
      <c r="AY127" s="17" t="s">
        <v>272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16</v>
      </c>
      <c r="BK127" s="204">
        <f>ROUND(I127*H127,2)</f>
        <v>0</v>
      </c>
      <c r="BL127" s="17" t="s">
        <v>279</v>
      </c>
      <c r="BM127" s="203" t="s">
        <v>11637</v>
      </c>
    </row>
    <row r="128" spans="1:65" s="2" customFormat="1" ht="11.25">
      <c r="A128" s="34"/>
      <c r="B128" s="35"/>
      <c r="C128" s="36"/>
      <c r="D128" s="205" t="s">
        <v>281</v>
      </c>
      <c r="E128" s="36"/>
      <c r="F128" s="206" t="s">
        <v>11638</v>
      </c>
      <c r="G128" s="36"/>
      <c r="H128" s="36"/>
      <c r="I128" s="207"/>
      <c r="J128" s="36"/>
      <c r="K128" s="36"/>
      <c r="L128" s="39"/>
      <c r="M128" s="208"/>
      <c r="N128" s="209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281</v>
      </c>
      <c r="AU128" s="17" t="s">
        <v>16</v>
      </c>
    </row>
    <row r="129" spans="1:65" s="14" customFormat="1" ht="11.25">
      <c r="B129" s="221"/>
      <c r="C129" s="222"/>
      <c r="D129" s="212" t="s">
        <v>283</v>
      </c>
      <c r="E129" s="223" t="s">
        <v>1</v>
      </c>
      <c r="F129" s="224" t="s">
        <v>727</v>
      </c>
      <c r="G129" s="222"/>
      <c r="H129" s="225">
        <v>60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16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2" customFormat="1" ht="49.15" customHeight="1">
      <c r="A130" s="34"/>
      <c r="B130" s="35"/>
      <c r="C130" s="232" t="s">
        <v>279</v>
      </c>
      <c r="D130" s="232" t="s">
        <v>394</v>
      </c>
      <c r="E130" s="233" t="s">
        <v>11639</v>
      </c>
      <c r="F130" s="234" t="s">
        <v>11640</v>
      </c>
      <c r="G130" s="235" t="s">
        <v>185</v>
      </c>
      <c r="H130" s="236">
        <v>1010</v>
      </c>
      <c r="I130" s="237"/>
      <c r="J130" s="238">
        <f>ROUND(I130*H130,2)</f>
        <v>0</v>
      </c>
      <c r="K130" s="234" t="s">
        <v>1</v>
      </c>
      <c r="L130" s="239"/>
      <c r="M130" s="240" t="s">
        <v>1</v>
      </c>
      <c r="N130" s="241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313</v>
      </c>
      <c r="AT130" s="203" t="s">
        <v>394</v>
      </c>
      <c r="AU130" s="203" t="s">
        <v>16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279</v>
      </c>
      <c r="BM130" s="203" t="s">
        <v>11641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11642</v>
      </c>
      <c r="G131" s="222"/>
      <c r="H131" s="225">
        <v>505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16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14" customFormat="1" ht="11.25">
      <c r="B132" s="221"/>
      <c r="C132" s="222"/>
      <c r="D132" s="212" t="s">
        <v>283</v>
      </c>
      <c r="E132" s="223" t="s">
        <v>1</v>
      </c>
      <c r="F132" s="224" t="s">
        <v>11643</v>
      </c>
      <c r="G132" s="222"/>
      <c r="H132" s="225">
        <v>505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16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2" customFormat="1" ht="33" customHeight="1">
      <c r="A133" s="34"/>
      <c r="B133" s="35"/>
      <c r="C133" s="232" t="s">
        <v>4523</v>
      </c>
      <c r="D133" s="232" t="s">
        <v>394</v>
      </c>
      <c r="E133" s="233" t="s">
        <v>11644</v>
      </c>
      <c r="F133" s="234" t="s">
        <v>11645</v>
      </c>
      <c r="G133" s="235" t="s">
        <v>185</v>
      </c>
      <c r="H133" s="236">
        <v>900</v>
      </c>
      <c r="I133" s="237"/>
      <c r="J133" s="238">
        <f>ROUND(I133*H133,2)</f>
        <v>0</v>
      </c>
      <c r="K133" s="234" t="s">
        <v>1</v>
      </c>
      <c r="L133" s="239"/>
      <c r="M133" s="240" t="s">
        <v>1</v>
      </c>
      <c r="N133" s="241" t="s">
        <v>41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313</v>
      </c>
      <c r="AT133" s="203" t="s">
        <v>394</v>
      </c>
      <c r="AU133" s="203" t="s">
        <v>16</v>
      </c>
      <c r="AY133" s="17" t="s">
        <v>272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16</v>
      </c>
      <c r="BK133" s="204">
        <f>ROUND(I133*H133,2)</f>
        <v>0</v>
      </c>
      <c r="BL133" s="17" t="s">
        <v>279</v>
      </c>
      <c r="BM133" s="203" t="s">
        <v>11646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11647</v>
      </c>
      <c r="G134" s="222"/>
      <c r="H134" s="225">
        <v>120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16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11648</v>
      </c>
      <c r="G135" s="222"/>
      <c r="H135" s="225">
        <v>200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16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>
      <c r="B136" s="221"/>
      <c r="C136" s="222"/>
      <c r="D136" s="212" t="s">
        <v>283</v>
      </c>
      <c r="E136" s="223" t="s">
        <v>1</v>
      </c>
      <c r="F136" s="224" t="s">
        <v>11649</v>
      </c>
      <c r="G136" s="222"/>
      <c r="H136" s="225">
        <v>160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16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11650</v>
      </c>
      <c r="G137" s="222"/>
      <c r="H137" s="225">
        <v>420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16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24.2" customHeight="1">
      <c r="A138" s="34"/>
      <c r="B138" s="35"/>
      <c r="C138" s="232" t="s">
        <v>305</v>
      </c>
      <c r="D138" s="232" t="s">
        <v>394</v>
      </c>
      <c r="E138" s="233" t="s">
        <v>11651</v>
      </c>
      <c r="F138" s="234" t="s">
        <v>11652</v>
      </c>
      <c r="G138" s="235" t="s">
        <v>185</v>
      </c>
      <c r="H138" s="236">
        <v>700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313</v>
      </c>
      <c r="AT138" s="203" t="s">
        <v>394</v>
      </c>
      <c r="AU138" s="203" t="s">
        <v>16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11653</v>
      </c>
    </row>
    <row r="139" spans="1:65" s="14" customFormat="1" ht="11.25">
      <c r="B139" s="221"/>
      <c r="C139" s="222"/>
      <c r="D139" s="212" t="s">
        <v>283</v>
      </c>
      <c r="E139" s="223" t="s">
        <v>1</v>
      </c>
      <c r="F139" s="224" t="s">
        <v>5693</v>
      </c>
      <c r="G139" s="222"/>
      <c r="H139" s="225">
        <v>700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16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1.75" customHeight="1">
      <c r="A140" s="34"/>
      <c r="B140" s="35"/>
      <c r="C140" s="192" t="s">
        <v>4532</v>
      </c>
      <c r="D140" s="192" t="s">
        <v>274</v>
      </c>
      <c r="E140" s="193" t="s">
        <v>10282</v>
      </c>
      <c r="F140" s="194" t="s">
        <v>10283</v>
      </c>
      <c r="G140" s="195" t="s">
        <v>185</v>
      </c>
      <c r="H140" s="196">
        <v>2610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4929</v>
      </c>
    </row>
    <row r="141" spans="1:65" s="2" customFormat="1" ht="11.25">
      <c r="A141" s="34"/>
      <c r="B141" s="35"/>
      <c r="C141" s="36"/>
      <c r="D141" s="205" t="s">
        <v>281</v>
      </c>
      <c r="E141" s="36"/>
      <c r="F141" s="206" t="s">
        <v>10285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16</v>
      </c>
    </row>
    <row r="142" spans="1:65" s="14" customFormat="1" ht="11.25">
      <c r="B142" s="221"/>
      <c r="C142" s="222"/>
      <c r="D142" s="212" t="s">
        <v>283</v>
      </c>
      <c r="E142" s="223" t="s">
        <v>1</v>
      </c>
      <c r="F142" s="224" t="s">
        <v>11654</v>
      </c>
      <c r="G142" s="222"/>
      <c r="H142" s="225">
        <v>2610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16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1:65" s="2" customFormat="1" ht="16.5" customHeight="1">
      <c r="A143" s="34"/>
      <c r="B143" s="35"/>
      <c r="C143" s="232" t="s">
        <v>313</v>
      </c>
      <c r="D143" s="232" t="s">
        <v>394</v>
      </c>
      <c r="E143" s="233" t="s">
        <v>11655</v>
      </c>
      <c r="F143" s="234" t="s">
        <v>11656</v>
      </c>
      <c r="G143" s="235" t="s">
        <v>5242</v>
      </c>
      <c r="H143" s="236">
        <v>7830</v>
      </c>
      <c r="I143" s="237"/>
      <c r="J143" s="238">
        <f>ROUND(I143*H143,2)</f>
        <v>0</v>
      </c>
      <c r="K143" s="234" t="s">
        <v>1</v>
      </c>
      <c r="L143" s="239"/>
      <c r="M143" s="240" t="s">
        <v>1</v>
      </c>
      <c r="N143" s="241" t="s">
        <v>41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313</v>
      </c>
      <c r="AT143" s="203" t="s">
        <v>394</v>
      </c>
      <c r="AU143" s="203" t="s">
        <v>16</v>
      </c>
      <c r="AY143" s="17" t="s">
        <v>272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16</v>
      </c>
      <c r="BK143" s="204">
        <f>ROUND(I143*H143,2)</f>
        <v>0</v>
      </c>
      <c r="BL143" s="17" t="s">
        <v>279</v>
      </c>
      <c r="BM143" s="203" t="s">
        <v>11657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11658</v>
      </c>
      <c r="G144" s="222"/>
      <c r="H144" s="225">
        <v>7830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16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>
      <c r="A145" s="34"/>
      <c r="B145" s="35"/>
      <c r="C145" s="192" t="s">
        <v>2526</v>
      </c>
      <c r="D145" s="192" t="s">
        <v>274</v>
      </c>
      <c r="E145" s="193" t="s">
        <v>11659</v>
      </c>
      <c r="F145" s="194" t="s">
        <v>11660</v>
      </c>
      <c r="G145" s="195" t="s">
        <v>952</v>
      </c>
      <c r="H145" s="196">
        <v>7830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11661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11662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16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11658</v>
      </c>
      <c r="G147" s="222"/>
      <c r="H147" s="225">
        <v>7830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16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21.75" customHeight="1">
      <c r="A148" s="34"/>
      <c r="B148" s="35"/>
      <c r="C148" s="232" t="s">
        <v>320</v>
      </c>
      <c r="D148" s="232" t="s">
        <v>394</v>
      </c>
      <c r="E148" s="233" t="s">
        <v>11226</v>
      </c>
      <c r="F148" s="234" t="s">
        <v>11227</v>
      </c>
      <c r="G148" s="235" t="s">
        <v>5242</v>
      </c>
      <c r="H148" s="236">
        <v>180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4500</v>
      </c>
      <c r="AT148" s="203" t="s">
        <v>394</v>
      </c>
      <c r="AU148" s="203" t="s">
        <v>16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4500</v>
      </c>
      <c r="BM148" s="203" t="s">
        <v>11663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2101</v>
      </c>
      <c r="G149" s="222"/>
      <c r="H149" s="225">
        <v>180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16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24.2" customHeight="1">
      <c r="A150" s="34"/>
      <c r="B150" s="35"/>
      <c r="C150" s="192" t="s">
        <v>330</v>
      </c>
      <c r="D150" s="192" t="s">
        <v>274</v>
      </c>
      <c r="E150" s="193" t="s">
        <v>11230</v>
      </c>
      <c r="F150" s="194" t="s">
        <v>11231</v>
      </c>
      <c r="G150" s="195" t="s">
        <v>185</v>
      </c>
      <c r="H150" s="196">
        <v>180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4500</v>
      </c>
      <c r="AT150" s="203" t="s">
        <v>274</v>
      </c>
      <c r="AU150" s="203" t="s">
        <v>16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4500</v>
      </c>
      <c r="BM150" s="203" t="s">
        <v>11664</v>
      </c>
    </row>
    <row r="151" spans="1:65" s="2" customFormat="1" ht="11.25">
      <c r="A151" s="34"/>
      <c r="B151" s="35"/>
      <c r="C151" s="36"/>
      <c r="D151" s="205" t="s">
        <v>281</v>
      </c>
      <c r="E151" s="36"/>
      <c r="F151" s="206" t="s">
        <v>11233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16</v>
      </c>
    </row>
    <row r="152" spans="1:65" s="14" customFormat="1" ht="11.25">
      <c r="B152" s="221"/>
      <c r="C152" s="222"/>
      <c r="D152" s="212" t="s">
        <v>283</v>
      </c>
      <c r="E152" s="223" t="s">
        <v>1</v>
      </c>
      <c r="F152" s="224" t="s">
        <v>2101</v>
      </c>
      <c r="G152" s="222"/>
      <c r="H152" s="225">
        <v>180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16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24.2" customHeight="1">
      <c r="A153" s="34"/>
      <c r="B153" s="35"/>
      <c r="C153" s="232" t="s">
        <v>344</v>
      </c>
      <c r="D153" s="232" t="s">
        <v>394</v>
      </c>
      <c r="E153" s="233" t="s">
        <v>11665</v>
      </c>
      <c r="F153" s="234" t="s">
        <v>11666</v>
      </c>
      <c r="G153" s="235" t="s">
        <v>5242</v>
      </c>
      <c r="H153" s="236">
        <v>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16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11667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16</v>
      </c>
      <c r="G154" s="222"/>
      <c r="H154" s="225">
        <v>1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16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3" customFormat="1" ht="11.25">
      <c r="B155" s="210"/>
      <c r="C155" s="211"/>
      <c r="D155" s="212" t="s">
        <v>283</v>
      </c>
      <c r="E155" s="213" t="s">
        <v>1</v>
      </c>
      <c r="F155" s="214" t="s">
        <v>285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16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3" customFormat="1" ht="22.5">
      <c r="B156" s="210"/>
      <c r="C156" s="211"/>
      <c r="D156" s="212" t="s">
        <v>283</v>
      </c>
      <c r="E156" s="213" t="s">
        <v>1</v>
      </c>
      <c r="F156" s="214" t="s">
        <v>11668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16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207</v>
      </c>
      <c r="G157" s="222"/>
      <c r="H157" s="225">
        <v>-1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>
      <c r="A158" s="34"/>
      <c r="B158" s="35"/>
      <c r="C158" s="192" t="s">
        <v>4826</v>
      </c>
      <c r="D158" s="192" t="s">
        <v>274</v>
      </c>
      <c r="E158" s="193" t="s">
        <v>11669</v>
      </c>
      <c r="F158" s="194" t="s">
        <v>11670</v>
      </c>
      <c r="G158" s="195" t="s">
        <v>952</v>
      </c>
      <c r="H158" s="196">
        <v>1</v>
      </c>
      <c r="I158" s="197"/>
      <c r="J158" s="198">
        <f>ROUND(I158*H158,2)</f>
        <v>0</v>
      </c>
      <c r="K158" s="194" t="s">
        <v>278</v>
      </c>
      <c r="L158" s="39"/>
      <c r="M158" s="199" t="s">
        <v>1</v>
      </c>
      <c r="N158" s="200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16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11671</v>
      </c>
    </row>
    <row r="159" spans="1:65" s="2" customFormat="1" ht="11.25">
      <c r="A159" s="34"/>
      <c r="B159" s="35"/>
      <c r="C159" s="36"/>
      <c r="D159" s="205" t="s">
        <v>281</v>
      </c>
      <c r="E159" s="36"/>
      <c r="F159" s="206" t="s">
        <v>11672</v>
      </c>
      <c r="G159" s="36"/>
      <c r="H159" s="36"/>
      <c r="I159" s="207"/>
      <c r="J159" s="36"/>
      <c r="K159" s="36"/>
      <c r="L159" s="39"/>
      <c r="M159" s="208"/>
      <c r="N159" s="209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281</v>
      </c>
      <c r="AU159" s="17" t="s">
        <v>16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16</v>
      </c>
      <c r="G160" s="222"/>
      <c r="H160" s="225">
        <v>1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2" customFormat="1" ht="24.2" customHeight="1">
      <c r="A161" s="34"/>
      <c r="B161" s="35"/>
      <c r="C161" s="232" t="s">
        <v>5121</v>
      </c>
      <c r="D161" s="232" t="s">
        <v>394</v>
      </c>
      <c r="E161" s="233" t="s">
        <v>11673</v>
      </c>
      <c r="F161" s="234" t="s">
        <v>11674</v>
      </c>
      <c r="G161" s="235" t="s">
        <v>5242</v>
      </c>
      <c r="H161" s="236">
        <v>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313</v>
      </c>
      <c r="AT161" s="203" t="s">
        <v>394</v>
      </c>
      <c r="AU161" s="203" t="s">
        <v>16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11675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11676</v>
      </c>
      <c r="G162" s="222"/>
      <c r="H162" s="225">
        <v>61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16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11677</v>
      </c>
      <c r="G163" s="222"/>
      <c r="H163" s="225">
        <v>46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16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11678</v>
      </c>
      <c r="G164" s="222"/>
      <c r="H164" s="225">
        <v>51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16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3" customFormat="1" ht="11.25">
      <c r="B165" s="210"/>
      <c r="C165" s="211"/>
      <c r="D165" s="212" t="s">
        <v>283</v>
      </c>
      <c r="E165" s="213" t="s">
        <v>1</v>
      </c>
      <c r="F165" s="214" t="s">
        <v>285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16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22.5">
      <c r="B166" s="210"/>
      <c r="C166" s="211"/>
      <c r="D166" s="212" t="s">
        <v>283</v>
      </c>
      <c r="E166" s="213" t="s">
        <v>1</v>
      </c>
      <c r="F166" s="214" t="s">
        <v>11668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16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11679</v>
      </c>
      <c r="G167" s="222"/>
      <c r="H167" s="225">
        <v>-158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16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4.2" customHeight="1">
      <c r="A168" s="34"/>
      <c r="B168" s="35"/>
      <c r="C168" s="232" t="s">
        <v>8</v>
      </c>
      <c r="D168" s="232" t="s">
        <v>394</v>
      </c>
      <c r="E168" s="233" t="s">
        <v>11680</v>
      </c>
      <c r="F168" s="234" t="s">
        <v>11681</v>
      </c>
      <c r="G168" s="235" t="s">
        <v>5242</v>
      </c>
      <c r="H168" s="236">
        <v>0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313</v>
      </c>
      <c r="AT168" s="203" t="s">
        <v>394</v>
      </c>
      <c r="AU168" s="203" t="s">
        <v>16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11682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16</v>
      </c>
      <c r="G169" s="222"/>
      <c r="H169" s="225">
        <v>1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16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285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16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22.5">
      <c r="B171" s="210"/>
      <c r="C171" s="211"/>
      <c r="D171" s="212" t="s">
        <v>283</v>
      </c>
      <c r="E171" s="213" t="s">
        <v>1</v>
      </c>
      <c r="F171" s="214" t="s">
        <v>11668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16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>
      <c r="B172" s="221"/>
      <c r="C172" s="222"/>
      <c r="D172" s="212" t="s">
        <v>283</v>
      </c>
      <c r="E172" s="223" t="s">
        <v>1</v>
      </c>
      <c r="F172" s="224" t="s">
        <v>207</v>
      </c>
      <c r="G172" s="222"/>
      <c r="H172" s="225">
        <v>-1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16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37.9" customHeight="1">
      <c r="A173" s="34"/>
      <c r="B173" s="35"/>
      <c r="C173" s="232" t="s">
        <v>358</v>
      </c>
      <c r="D173" s="232" t="s">
        <v>394</v>
      </c>
      <c r="E173" s="233" t="s">
        <v>11683</v>
      </c>
      <c r="F173" s="234" t="s">
        <v>11684</v>
      </c>
      <c r="G173" s="235" t="s">
        <v>5242</v>
      </c>
      <c r="H173" s="236">
        <v>0</v>
      </c>
      <c r="I173" s="237"/>
      <c r="J173" s="238">
        <f>ROUND(I173*H173,2)</f>
        <v>0</v>
      </c>
      <c r="K173" s="234" t="s">
        <v>1</v>
      </c>
      <c r="L173" s="239"/>
      <c r="M173" s="240" t="s">
        <v>1</v>
      </c>
      <c r="N173" s="241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313</v>
      </c>
      <c r="AT173" s="203" t="s">
        <v>394</v>
      </c>
      <c r="AU173" s="203" t="s">
        <v>16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11685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1942</v>
      </c>
      <c r="G174" s="222"/>
      <c r="H174" s="225">
        <v>159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3" customFormat="1" ht="11.25">
      <c r="B175" s="210"/>
      <c r="C175" s="211"/>
      <c r="D175" s="212" t="s">
        <v>283</v>
      </c>
      <c r="E175" s="213" t="s">
        <v>1</v>
      </c>
      <c r="F175" s="214" t="s">
        <v>285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16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3" customFormat="1" ht="22.5">
      <c r="B176" s="210"/>
      <c r="C176" s="211"/>
      <c r="D176" s="212" t="s">
        <v>283</v>
      </c>
      <c r="E176" s="213" t="s">
        <v>1</v>
      </c>
      <c r="F176" s="214" t="s">
        <v>11668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16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11686</v>
      </c>
      <c r="G177" s="222"/>
      <c r="H177" s="225">
        <v>-159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16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16.5" customHeight="1">
      <c r="A178" s="34"/>
      <c r="B178" s="35"/>
      <c r="C178" s="192" t="s">
        <v>363</v>
      </c>
      <c r="D178" s="192" t="s">
        <v>274</v>
      </c>
      <c r="E178" s="193" t="s">
        <v>11687</v>
      </c>
      <c r="F178" s="194" t="s">
        <v>11688</v>
      </c>
      <c r="G178" s="195" t="s">
        <v>952</v>
      </c>
      <c r="H178" s="196">
        <v>159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279</v>
      </c>
      <c r="AT178" s="203" t="s">
        <v>274</v>
      </c>
      <c r="AU178" s="203" t="s">
        <v>16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11689</v>
      </c>
    </row>
    <row r="179" spans="1:65" s="2" customFormat="1" ht="11.25">
      <c r="A179" s="34"/>
      <c r="B179" s="35"/>
      <c r="C179" s="36"/>
      <c r="D179" s="205" t="s">
        <v>281</v>
      </c>
      <c r="E179" s="36"/>
      <c r="F179" s="206" t="s">
        <v>11690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16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1942</v>
      </c>
      <c r="G180" s="222"/>
      <c r="H180" s="225">
        <v>159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16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16.5" customHeight="1">
      <c r="A181" s="34"/>
      <c r="B181" s="35"/>
      <c r="C181" s="192" t="s">
        <v>368</v>
      </c>
      <c r="D181" s="192" t="s">
        <v>274</v>
      </c>
      <c r="E181" s="193" t="s">
        <v>11691</v>
      </c>
      <c r="F181" s="194" t="s">
        <v>11692</v>
      </c>
      <c r="G181" s="195" t="s">
        <v>952</v>
      </c>
      <c r="H181" s="196">
        <v>159</v>
      </c>
      <c r="I181" s="197"/>
      <c r="J181" s="198">
        <f>ROUND(I181*H181,2)</f>
        <v>0</v>
      </c>
      <c r="K181" s="194" t="s">
        <v>278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16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11693</v>
      </c>
    </row>
    <row r="182" spans="1:65" s="2" customFormat="1" ht="11.25">
      <c r="A182" s="34"/>
      <c r="B182" s="35"/>
      <c r="C182" s="36"/>
      <c r="D182" s="205" t="s">
        <v>281</v>
      </c>
      <c r="E182" s="36"/>
      <c r="F182" s="206" t="s">
        <v>11694</v>
      </c>
      <c r="G182" s="36"/>
      <c r="H182" s="36"/>
      <c r="I182" s="207"/>
      <c r="J182" s="36"/>
      <c r="K182" s="36"/>
      <c r="L182" s="39"/>
      <c r="M182" s="208"/>
      <c r="N182" s="209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281</v>
      </c>
      <c r="AU182" s="17" t="s">
        <v>16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1942</v>
      </c>
      <c r="G183" s="222"/>
      <c r="H183" s="225">
        <v>159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16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24.2" customHeight="1">
      <c r="A184" s="34"/>
      <c r="B184" s="35"/>
      <c r="C184" s="232" t="s">
        <v>5995</v>
      </c>
      <c r="D184" s="232" t="s">
        <v>394</v>
      </c>
      <c r="E184" s="233" t="s">
        <v>11695</v>
      </c>
      <c r="F184" s="234" t="s">
        <v>11696</v>
      </c>
      <c r="G184" s="235" t="s">
        <v>5242</v>
      </c>
      <c r="H184" s="236">
        <v>0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16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11697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765</v>
      </c>
      <c r="G185" s="222"/>
      <c r="H185" s="225">
        <v>64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16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3" customFormat="1" ht="11.25">
      <c r="B186" s="210"/>
      <c r="C186" s="211"/>
      <c r="D186" s="212" t="s">
        <v>283</v>
      </c>
      <c r="E186" s="213" t="s">
        <v>1</v>
      </c>
      <c r="F186" s="214" t="s">
        <v>285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16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22.5">
      <c r="B187" s="210"/>
      <c r="C187" s="211"/>
      <c r="D187" s="212" t="s">
        <v>283</v>
      </c>
      <c r="E187" s="213" t="s">
        <v>1</v>
      </c>
      <c r="F187" s="214" t="s">
        <v>11668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16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11698</v>
      </c>
      <c r="G188" s="222"/>
      <c r="H188" s="225">
        <v>-64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16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24.2" customHeight="1">
      <c r="A189" s="34"/>
      <c r="B189" s="35"/>
      <c r="C189" s="232" t="s">
        <v>377</v>
      </c>
      <c r="D189" s="232" t="s">
        <v>394</v>
      </c>
      <c r="E189" s="233" t="s">
        <v>11699</v>
      </c>
      <c r="F189" s="234" t="s">
        <v>11700</v>
      </c>
      <c r="G189" s="235" t="s">
        <v>5242</v>
      </c>
      <c r="H189" s="236">
        <v>3</v>
      </c>
      <c r="I189" s="237"/>
      <c r="J189" s="238">
        <f>ROUND(I189*H189,2)</f>
        <v>0</v>
      </c>
      <c r="K189" s="234" t="s">
        <v>1</v>
      </c>
      <c r="L189" s="239"/>
      <c r="M189" s="240" t="s">
        <v>1</v>
      </c>
      <c r="N189" s="241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313</v>
      </c>
      <c r="AT189" s="203" t="s">
        <v>394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11701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7</v>
      </c>
      <c r="G190" s="222"/>
      <c r="H190" s="225">
        <v>21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16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285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22.5">
      <c r="B192" s="210"/>
      <c r="C192" s="211"/>
      <c r="D192" s="212" t="s">
        <v>283</v>
      </c>
      <c r="E192" s="213" t="s">
        <v>1</v>
      </c>
      <c r="F192" s="214" t="s">
        <v>11668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16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11702</v>
      </c>
      <c r="G193" s="222"/>
      <c r="H193" s="225">
        <v>-18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16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24.2" customHeight="1">
      <c r="A194" s="34"/>
      <c r="B194" s="35"/>
      <c r="C194" s="232" t="s">
        <v>7</v>
      </c>
      <c r="D194" s="232" t="s">
        <v>394</v>
      </c>
      <c r="E194" s="233" t="s">
        <v>11703</v>
      </c>
      <c r="F194" s="234" t="s">
        <v>11704</v>
      </c>
      <c r="G194" s="235" t="s">
        <v>5242</v>
      </c>
      <c r="H194" s="236">
        <v>3</v>
      </c>
      <c r="I194" s="237"/>
      <c r="J194" s="238">
        <f>ROUND(I194*H194,2)</f>
        <v>0</v>
      </c>
      <c r="K194" s="234" t="s">
        <v>1</v>
      </c>
      <c r="L194" s="239"/>
      <c r="M194" s="240" t="s">
        <v>1</v>
      </c>
      <c r="N194" s="241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313</v>
      </c>
      <c r="AT194" s="203" t="s">
        <v>394</v>
      </c>
      <c r="AU194" s="203" t="s">
        <v>16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11705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7</v>
      </c>
      <c r="G195" s="222"/>
      <c r="H195" s="225">
        <v>21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16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285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16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22.5">
      <c r="B197" s="210"/>
      <c r="C197" s="211"/>
      <c r="D197" s="212" t="s">
        <v>283</v>
      </c>
      <c r="E197" s="213" t="s">
        <v>1</v>
      </c>
      <c r="F197" s="214" t="s">
        <v>11668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16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11702</v>
      </c>
      <c r="G198" s="222"/>
      <c r="H198" s="225">
        <v>-18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>
      <c r="A199" s="34"/>
      <c r="B199" s="35"/>
      <c r="C199" s="192" t="s">
        <v>393</v>
      </c>
      <c r="D199" s="192" t="s">
        <v>274</v>
      </c>
      <c r="E199" s="193" t="s">
        <v>11706</v>
      </c>
      <c r="F199" s="194" t="s">
        <v>11707</v>
      </c>
      <c r="G199" s="195" t="s">
        <v>952</v>
      </c>
      <c r="H199" s="196">
        <v>21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16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4941</v>
      </c>
    </row>
    <row r="200" spans="1:65" s="2" customFormat="1" ht="11.25">
      <c r="A200" s="34"/>
      <c r="B200" s="35"/>
      <c r="C200" s="36"/>
      <c r="D200" s="205" t="s">
        <v>281</v>
      </c>
      <c r="E200" s="36"/>
      <c r="F200" s="206" t="s">
        <v>11708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16</v>
      </c>
    </row>
    <row r="201" spans="1:65" s="14" customFormat="1" ht="11.25">
      <c r="B201" s="221"/>
      <c r="C201" s="222"/>
      <c r="D201" s="212" t="s">
        <v>283</v>
      </c>
      <c r="E201" s="223" t="s">
        <v>1</v>
      </c>
      <c r="F201" s="224" t="s">
        <v>7</v>
      </c>
      <c r="G201" s="222"/>
      <c r="H201" s="225">
        <v>21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16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2" customFormat="1" ht="24.2" customHeight="1">
      <c r="A202" s="34"/>
      <c r="B202" s="35"/>
      <c r="C202" s="232" t="s">
        <v>399</v>
      </c>
      <c r="D202" s="232" t="s">
        <v>394</v>
      </c>
      <c r="E202" s="233" t="s">
        <v>11709</v>
      </c>
      <c r="F202" s="234" t="s">
        <v>11710</v>
      </c>
      <c r="G202" s="235" t="s">
        <v>5242</v>
      </c>
      <c r="H202" s="236">
        <v>11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313</v>
      </c>
      <c r="AT202" s="203" t="s">
        <v>394</v>
      </c>
      <c r="AU202" s="203" t="s">
        <v>16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279</v>
      </c>
      <c r="BM202" s="203" t="s">
        <v>11711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330</v>
      </c>
      <c r="G203" s="222"/>
      <c r="H203" s="225">
        <v>11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16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16.5" customHeight="1">
      <c r="A204" s="34"/>
      <c r="B204" s="35"/>
      <c r="C204" s="192" t="s">
        <v>413</v>
      </c>
      <c r="D204" s="192" t="s">
        <v>274</v>
      </c>
      <c r="E204" s="193" t="s">
        <v>11712</v>
      </c>
      <c r="F204" s="194" t="s">
        <v>11713</v>
      </c>
      <c r="G204" s="195" t="s">
        <v>952</v>
      </c>
      <c r="H204" s="196">
        <v>11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16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279</v>
      </c>
      <c r="BM204" s="203" t="s">
        <v>11714</v>
      </c>
    </row>
    <row r="205" spans="1:65" s="2" customFormat="1" ht="11.25">
      <c r="A205" s="34"/>
      <c r="B205" s="35"/>
      <c r="C205" s="36"/>
      <c r="D205" s="205" t="s">
        <v>281</v>
      </c>
      <c r="E205" s="36"/>
      <c r="F205" s="206" t="s">
        <v>11715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16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330</v>
      </c>
      <c r="G206" s="222"/>
      <c r="H206" s="225">
        <v>11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16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2" customFormat="1" ht="24.2" customHeight="1">
      <c r="A207" s="34"/>
      <c r="B207" s="35"/>
      <c r="C207" s="232" t="s">
        <v>417</v>
      </c>
      <c r="D207" s="232" t="s">
        <v>394</v>
      </c>
      <c r="E207" s="233" t="s">
        <v>11716</v>
      </c>
      <c r="F207" s="234" t="s">
        <v>11717</v>
      </c>
      <c r="G207" s="235" t="s">
        <v>5242</v>
      </c>
      <c r="H207" s="236">
        <v>7</v>
      </c>
      <c r="I207" s="237"/>
      <c r="J207" s="238">
        <f>ROUND(I207*H207,2)</f>
        <v>0</v>
      </c>
      <c r="K207" s="234" t="s">
        <v>1</v>
      </c>
      <c r="L207" s="239"/>
      <c r="M207" s="240" t="s">
        <v>1</v>
      </c>
      <c r="N207" s="241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313</v>
      </c>
      <c r="AT207" s="203" t="s">
        <v>394</v>
      </c>
      <c r="AU207" s="203" t="s">
        <v>16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11718</v>
      </c>
    </row>
    <row r="208" spans="1:65" s="14" customFormat="1" ht="11.25">
      <c r="B208" s="221"/>
      <c r="C208" s="222"/>
      <c r="D208" s="212" t="s">
        <v>283</v>
      </c>
      <c r="E208" s="223" t="s">
        <v>1</v>
      </c>
      <c r="F208" s="224" t="s">
        <v>4532</v>
      </c>
      <c r="G208" s="222"/>
      <c r="H208" s="225">
        <v>7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16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24.2" customHeight="1">
      <c r="A209" s="34"/>
      <c r="B209" s="35"/>
      <c r="C209" s="192" t="s">
        <v>431</v>
      </c>
      <c r="D209" s="192" t="s">
        <v>274</v>
      </c>
      <c r="E209" s="193" t="s">
        <v>11719</v>
      </c>
      <c r="F209" s="194" t="s">
        <v>11720</v>
      </c>
      <c r="G209" s="195" t="s">
        <v>952</v>
      </c>
      <c r="H209" s="196">
        <v>7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16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11721</v>
      </c>
    </row>
    <row r="210" spans="1:65" s="2" customFormat="1" ht="11.25">
      <c r="A210" s="34"/>
      <c r="B210" s="35"/>
      <c r="C210" s="36"/>
      <c r="D210" s="205" t="s">
        <v>281</v>
      </c>
      <c r="E210" s="36"/>
      <c r="F210" s="206" t="s">
        <v>11722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16</v>
      </c>
    </row>
    <row r="211" spans="1:65" s="14" customFormat="1" ht="11.25">
      <c r="B211" s="221"/>
      <c r="C211" s="222"/>
      <c r="D211" s="212" t="s">
        <v>283</v>
      </c>
      <c r="E211" s="223" t="s">
        <v>1</v>
      </c>
      <c r="F211" s="224" t="s">
        <v>4532</v>
      </c>
      <c r="G211" s="222"/>
      <c r="H211" s="225">
        <v>7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16</v>
      </c>
      <c r="AV211" s="14" t="s">
        <v>84</v>
      </c>
      <c r="AW211" s="14" t="s">
        <v>32</v>
      </c>
      <c r="AX211" s="14" t="s">
        <v>76</v>
      </c>
      <c r="AY211" s="231" t="s">
        <v>272</v>
      </c>
    </row>
    <row r="212" spans="1:65" s="2" customFormat="1" ht="24.2" customHeight="1">
      <c r="A212" s="34"/>
      <c r="B212" s="35"/>
      <c r="C212" s="232" t="s">
        <v>448</v>
      </c>
      <c r="D212" s="232" t="s">
        <v>394</v>
      </c>
      <c r="E212" s="233" t="s">
        <v>11723</v>
      </c>
      <c r="F212" s="234" t="s">
        <v>11724</v>
      </c>
      <c r="G212" s="235" t="s">
        <v>5242</v>
      </c>
      <c r="H212" s="236">
        <v>1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313</v>
      </c>
      <c r="AT212" s="203" t="s">
        <v>394</v>
      </c>
      <c r="AU212" s="203" t="s">
        <v>16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11725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16</v>
      </c>
      <c r="G213" s="222"/>
      <c r="H213" s="225">
        <v>1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16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24.2" customHeight="1">
      <c r="A214" s="34"/>
      <c r="B214" s="35"/>
      <c r="C214" s="192" t="s">
        <v>453</v>
      </c>
      <c r="D214" s="192" t="s">
        <v>274</v>
      </c>
      <c r="E214" s="193" t="s">
        <v>11726</v>
      </c>
      <c r="F214" s="194" t="s">
        <v>11727</v>
      </c>
      <c r="G214" s="195" t="s">
        <v>952</v>
      </c>
      <c r="H214" s="196">
        <v>1</v>
      </c>
      <c r="I214" s="197"/>
      <c r="J214" s="198">
        <f>ROUND(I214*H214,2)</f>
        <v>0</v>
      </c>
      <c r="K214" s="194" t="s">
        <v>278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16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11728</v>
      </c>
    </row>
    <row r="215" spans="1:65" s="2" customFormat="1" ht="11.25">
      <c r="A215" s="34"/>
      <c r="B215" s="35"/>
      <c r="C215" s="36"/>
      <c r="D215" s="205" t="s">
        <v>281</v>
      </c>
      <c r="E215" s="36"/>
      <c r="F215" s="206" t="s">
        <v>11729</v>
      </c>
      <c r="G215" s="36"/>
      <c r="H215" s="36"/>
      <c r="I215" s="207"/>
      <c r="J215" s="36"/>
      <c r="K215" s="36"/>
      <c r="L215" s="39"/>
      <c r="M215" s="208"/>
      <c r="N215" s="209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281</v>
      </c>
      <c r="AU215" s="17" t="s">
        <v>16</v>
      </c>
    </row>
    <row r="216" spans="1:65" s="14" customFormat="1" ht="11.25">
      <c r="B216" s="221"/>
      <c r="C216" s="222"/>
      <c r="D216" s="212" t="s">
        <v>283</v>
      </c>
      <c r="E216" s="223" t="s">
        <v>1</v>
      </c>
      <c r="F216" s="224" t="s">
        <v>16</v>
      </c>
      <c r="G216" s="222"/>
      <c r="H216" s="225">
        <v>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16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>
      <c r="A217" s="34"/>
      <c r="B217" s="35"/>
      <c r="C217" s="232" t="s">
        <v>464</v>
      </c>
      <c r="D217" s="232" t="s">
        <v>394</v>
      </c>
      <c r="E217" s="233" t="s">
        <v>11730</v>
      </c>
      <c r="F217" s="234" t="s">
        <v>11731</v>
      </c>
      <c r="G217" s="235" t="s">
        <v>5242</v>
      </c>
      <c r="H217" s="236">
        <v>0</v>
      </c>
      <c r="I217" s="237"/>
      <c r="J217" s="238">
        <f>ROUND(I217*H217,2)</f>
        <v>0</v>
      </c>
      <c r="K217" s="234" t="s">
        <v>1</v>
      </c>
      <c r="L217" s="239"/>
      <c r="M217" s="240" t="s">
        <v>1</v>
      </c>
      <c r="N217" s="241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313</v>
      </c>
      <c r="AT217" s="203" t="s">
        <v>394</v>
      </c>
      <c r="AU217" s="203" t="s">
        <v>16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11732</v>
      </c>
    </row>
    <row r="218" spans="1:65" s="14" customFormat="1" ht="11.25">
      <c r="B218" s="221"/>
      <c r="C218" s="222"/>
      <c r="D218" s="212" t="s">
        <v>283</v>
      </c>
      <c r="E218" s="223" t="s">
        <v>1</v>
      </c>
      <c r="F218" s="224" t="s">
        <v>84</v>
      </c>
      <c r="G218" s="222"/>
      <c r="H218" s="225">
        <v>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16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3" customFormat="1" ht="11.25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16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22.5">
      <c r="B220" s="210"/>
      <c r="C220" s="211"/>
      <c r="D220" s="212" t="s">
        <v>283</v>
      </c>
      <c r="E220" s="213" t="s">
        <v>1</v>
      </c>
      <c r="F220" s="214" t="s">
        <v>11668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16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4218</v>
      </c>
      <c r="G221" s="222"/>
      <c r="H221" s="225">
        <v>-2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16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16.5" customHeight="1">
      <c r="A222" s="34"/>
      <c r="B222" s="35"/>
      <c r="C222" s="192" t="s">
        <v>471</v>
      </c>
      <c r="D222" s="192" t="s">
        <v>274</v>
      </c>
      <c r="E222" s="193" t="s">
        <v>11733</v>
      </c>
      <c r="F222" s="194" t="s">
        <v>11734</v>
      </c>
      <c r="G222" s="195" t="s">
        <v>952</v>
      </c>
      <c r="H222" s="196">
        <v>2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16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11735</v>
      </c>
    </row>
    <row r="223" spans="1:65" s="2" customFormat="1" ht="11.25">
      <c r="A223" s="34"/>
      <c r="B223" s="35"/>
      <c r="C223" s="36"/>
      <c r="D223" s="205" t="s">
        <v>281</v>
      </c>
      <c r="E223" s="36"/>
      <c r="F223" s="206" t="s">
        <v>11736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16</v>
      </c>
    </row>
    <row r="224" spans="1:65" s="14" customFormat="1" ht="11.25">
      <c r="B224" s="221"/>
      <c r="C224" s="222"/>
      <c r="D224" s="212" t="s">
        <v>283</v>
      </c>
      <c r="E224" s="223" t="s">
        <v>1</v>
      </c>
      <c r="F224" s="224" t="s">
        <v>84</v>
      </c>
      <c r="G224" s="222"/>
      <c r="H224" s="225">
        <v>2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283</v>
      </c>
      <c r="AU224" s="231" t="s">
        <v>16</v>
      </c>
      <c r="AV224" s="14" t="s">
        <v>84</v>
      </c>
      <c r="AW224" s="14" t="s">
        <v>32</v>
      </c>
      <c r="AX224" s="14" t="s">
        <v>76</v>
      </c>
      <c r="AY224" s="231" t="s">
        <v>272</v>
      </c>
    </row>
    <row r="225" spans="1:65" s="2" customFormat="1" ht="24.2" customHeight="1">
      <c r="A225" s="34"/>
      <c r="B225" s="35"/>
      <c r="C225" s="232" t="s">
        <v>476</v>
      </c>
      <c r="D225" s="232" t="s">
        <v>394</v>
      </c>
      <c r="E225" s="233" t="s">
        <v>11737</v>
      </c>
      <c r="F225" s="234" t="s">
        <v>11738</v>
      </c>
      <c r="G225" s="235" t="s">
        <v>5242</v>
      </c>
      <c r="H225" s="236">
        <v>0</v>
      </c>
      <c r="I225" s="237"/>
      <c r="J225" s="238">
        <f>ROUND(I225*H225,2)</f>
        <v>0</v>
      </c>
      <c r="K225" s="234" t="s">
        <v>1</v>
      </c>
      <c r="L225" s="239"/>
      <c r="M225" s="240" t="s">
        <v>1</v>
      </c>
      <c r="N225" s="241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313</v>
      </c>
      <c r="AT225" s="203" t="s">
        <v>394</v>
      </c>
      <c r="AU225" s="203" t="s">
        <v>16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11739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279</v>
      </c>
      <c r="G226" s="222"/>
      <c r="H226" s="225">
        <v>4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16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13" customFormat="1" ht="11.25">
      <c r="B227" s="210"/>
      <c r="C227" s="211"/>
      <c r="D227" s="212" t="s">
        <v>283</v>
      </c>
      <c r="E227" s="213" t="s">
        <v>1</v>
      </c>
      <c r="F227" s="214" t="s">
        <v>285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16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22.5">
      <c r="B228" s="210"/>
      <c r="C228" s="211"/>
      <c r="D228" s="212" t="s">
        <v>283</v>
      </c>
      <c r="E228" s="213" t="s">
        <v>1</v>
      </c>
      <c r="F228" s="214" t="s">
        <v>11668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16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2708</v>
      </c>
      <c r="G229" s="222"/>
      <c r="H229" s="225">
        <v>-4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16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1.75" customHeight="1">
      <c r="A230" s="34"/>
      <c r="B230" s="35"/>
      <c r="C230" s="192" t="s">
        <v>483</v>
      </c>
      <c r="D230" s="192" t="s">
        <v>274</v>
      </c>
      <c r="E230" s="193" t="s">
        <v>11740</v>
      </c>
      <c r="F230" s="194" t="s">
        <v>11741</v>
      </c>
      <c r="G230" s="195" t="s">
        <v>952</v>
      </c>
      <c r="H230" s="196">
        <v>4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16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11742</v>
      </c>
    </row>
    <row r="231" spans="1:65" s="2" customFormat="1" ht="11.25">
      <c r="A231" s="34"/>
      <c r="B231" s="35"/>
      <c r="C231" s="36"/>
      <c r="D231" s="205" t="s">
        <v>281</v>
      </c>
      <c r="E231" s="36"/>
      <c r="F231" s="206" t="s">
        <v>11743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16</v>
      </c>
    </row>
    <row r="232" spans="1:65" s="14" customFormat="1" ht="11.25">
      <c r="B232" s="221"/>
      <c r="C232" s="222"/>
      <c r="D232" s="212" t="s">
        <v>283</v>
      </c>
      <c r="E232" s="223" t="s">
        <v>1</v>
      </c>
      <c r="F232" s="224" t="s">
        <v>279</v>
      </c>
      <c r="G232" s="222"/>
      <c r="H232" s="225">
        <v>4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283</v>
      </c>
      <c r="AU232" s="231" t="s">
        <v>16</v>
      </c>
      <c r="AV232" s="14" t="s">
        <v>84</v>
      </c>
      <c r="AW232" s="14" t="s">
        <v>32</v>
      </c>
      <c r="AX232" s="14" t="s">
        <v>76</v>
      </c>
      <c r="AY232" s="231" t="s">
        <v>272</v>
      </c>
    </row>
    <row r="233" spans="1:65" s="2" customFormat="1" ht="21.75" customHeight="1">
      <c r="A233" s="34"/>
      <c r="B233" s="35"/>
      <c r="C233" s="192" t="s">
        <v>491</v>
      </c>
      <c r="D233" s="192" t="s">
        <v>274</v>
      </c>
      <c r="E233" s="193" t="s">
        <v>11744</v>
      </c>
      <c r="F233" s="194" t="s">
        <v>11745</v>
      </c>
      <c r="G233" s="195" t="s">
        <v>952</v>
      </c>
      <c r="H233" s="196">
        <v>21</v>
      </c>
      <c r="I233" s="197"/>
      <c r="J233" s="198">
        <f>ROUND(I233*H233,2)</f>
        <v>0</v>
      </c>
      <c r="K233" s="194" t="s">
        <v>278</v>
      </c>
      <c r="L233" s="39"/>
      <c r="M233" s="199" t="s">
        <v>1</v>
      </c>
      <c r="N233" s="200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279</v>
      </c>
      <c r="AT233" s="203" t="s">
        <v>274</v>
      </c>
      <c r="AU233" s="203" t="s">
        <v>16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279</v>
      </c>
      <c r="BM233" s="203" t="s">
        <v>11746</v>
      </c>
    </row>
    <row r="234" spans="1:65" s="2" customFormat="1" ht="11.25">
      <c r="A234" s="34"/>
      <c r="B234" s="35"/>
      <c r="C234" s="36"/>
      <c r="D234" s="205" t="s">
        <v>281</v>
      </c>
      <c r="E234" s="36"/>
      <c r="F234" s="206" t="s">
        <v>11747</v>
      </c>
      <c r="G234" s="36"/>
      <c r="H234" s="36"/>
      <c r="I234" s="207"/>
      <c r="J234" s="36"/>
      <c r="K234" s="36"/>
      <c r="L234" s="39"/>
      <c r="M234" s="208"/>
      <c r="N234" s="209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281</v>
      </c>
      <c r="AU234" s="17" t="s">
        <v>16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7</v>
      </c>
      <c r="G235" s="222"/>
      <c r="H235" s="225">
        <v>21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16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2" customFormat="1" ht="16.5" customHeight="1">
      <c r="A236" s="34"/>
      <c r="B236" s="35"/>
      <c r="C236" s="192" t="s">
        <v>496</v>
      </c>
      <c r="D236" s="192" t="s">
        <v>274</v>
      </c>
      <c r="E236" s="193" t="s">
        <v>11748</v>
      </c>
      <c r="F236" s="194" t="s">
        <v>11749</v>
      </c>
      <c r="G236" s="195" t="s">
        <v>952</v>
      </c>
      <c r="H236" s="196">
        <v>1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11750</v>
      </c>
    </row>
    <row r="237" spans="1:65" s="2" customFormat="1" ht="11.25">
      <c r="A237" s="34"/>
      <c r="B237" s="35"/>
      <c r="C237" s="36"/>
      <c r="D237" s="205" t="s">
        <v>281</v>
      </c>
      <c r="E237" s="36"/>
      <c r="F237" s="206" t="s">
        <v>11751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16</v>
      </c>
    </row>
    <row r="238" spans="1:65" s="14" customFormat="1" ht="11.25">
      <c r="B238" s="221"/>
      <c r="C238" s="222"/>
      <c r="D238" s="212" t="s">
        <v>283</v>
      </c>
      <c r="E238" s="223" t="s">
        <v>1</v>
      </c>
      <c r="F238" s="224" t="s">
        <v>16</v>
      </c>
      <c r="G238" s="222"/>
      <c r="H238" s="225">
        <v>1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283</v>
      </c>
      <c r="AU238" s="231" t="s">
        <v>16</v>
      </c>
      <c r="AV238" s="14" t="s">
        <v>84</v>
      </c>
      <c r="AW238" s="14" t="s">
        <v>32</v>
      </c>
      <c r="AX238" s="14" t="s">
        <v>76</v>
      </c>
      <c r="AY238" s="231" t="s">
        <v>272</v>
      </c>
    </row>
    <row r="239" spans="1:65" s="2" customFormat="1" ht="24.2" customHeight="1">
      <c r="A239" s="34"/>
      <c r="B239" s="35"/>
      <c r="C239" s="192" t="s">
        <v>504</v>
      </c>
      <c r="D239" s="192" t="s">
        <v>274</v>
      </c>
      <c r="E239" s="193" t="s">
        <v>11752</v>
      </c>
      <c r="F239" s="194" t="s">
        <v>11753</v>
      </c>
      <c r="G239" s="195" t="s">
        <v>952</v>
      </c>
      <c r="H239" s="196">
        <v>180</v>
      </c>
      <c r="I239" s="197"/>
      <c r="J239" s="198">
        <f>ROUND(I239*H239,2)</f>
        <v>0</v>
      </c>
      <c r="K239" s="194" t="s">
        <v>278</v>
      </c>
      <c r="L239" s="39"/>
      <c r="M239" s="199" t="s">
        <v>1</v>
      </c>
      <c r="N239" s="200" t="s">
        <v>41</v>
      </c>
      <c r="O239" s="71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16</v>
      </c>
      <c r="AY239" s="17" t="s">
        <v>272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16</v>
      </c>
      <c r="BK239" s="204">
        <f>ROUND(I239*H239,2)</f>
        <v>0</v>
      </c>
      <c r="BL239" s="17" t="s">
        <v>279</v>
      </c>
      <c r="BM239" s="203" t="s">
        <v>11754</v>
      </c>
    </row>
    <row r="240" spans="1:65" s="2" customFormat="1" ht="11.25">
      <c r="A240" s="34"/>
      <c r="B240" s="35"/>
      <c r="C240" s="36"/>
      <c r="D240" s="205" t="s">
        <v>281</v>
      </c>
      <c r="E240" s="36"/>
      <c r="F240" s="206" t="s">
        <v>11755</v>
      </c>
      <c r="G240" s="36"/>
      <c r="H240" s="36"/>
      <c r="I240" s="207"/>
      <c r="J240" s="36"/>
      <c r="K240" s="36"/>
      <c r="L240" s="39"/>
      <c r="M240" s="208"/>
      <c r="N240" s="209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281</v>
      </c>
      <c r="AU240" s="17" t="s">
        <v>16</v>
      </c>
    </row>
    <row r="241" spans="1:65" s="14" customFormat="1" ht="11.25">
      <c r="B241" s="221"/>
      <c r="C241" s="222"/>
      <c r="D241" s="212" t="s">
        <v>283</v>
      </c>
      <c r="E241" s="223" t="s">
        <v>1</v>
      </c>
      <c r="F241" s="224" t="s">
        <v>2101</v>
      </c>
      <c r="G241" s="222"/>
      <c r="H241" s="225">
        <v>180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16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16.5" customHeight="1">
      <c r="A242" s="34"/>
      <c r="B242" s="35"/>
      <c r="C242" s="192" t="s">
        <v>511</v>
      </c>
      <c r="D242" s="192" t="s">
        <v>274</v>
      </c>
      <c r="E242" s="193" t="s">
        <v>11756</v>
      </c>
      <c r="F242" s="194" t="s">
        <v>11757</v>
      </c>
      <c r="G242" s="195" t="s">
        <v>952</v>
      </c>
      <c r="H242" s="196">
        <v>1</v>
      </c>
      <c r="I242" s="197"/>
      <c r="J242" s="198">
        <f>ROUND(I242*H242,2)</f>
        <v>0</v>
      </c>
      <c r="K242" s="194" t="s">
        <v>278</v>
      </c>
      <c r="L242" s="39"/>
      <c r="M242" s="199" t="s">
        <v>1</v>
      </c>
      <c r="N242" s="200" t="s">
        <v>41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16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11758</v>
      </c>
    </row>
    <row r="243" spans="1:65" s="2" customFormat="1" ht="11.25">
      <c r="A243" s="34"/>
      <c r="B243" s="35"/>
      <c r="C243" s="36"/>
      <c r="D243" s="205" t="s">
        <v>281</v>
      </c>
      <c r="E243" s="36"/>
      <c r="F243" s="206" t="s">
        <v>11759</v>
      </c>
      <c r="G243" s="36"/>
      <c r="H243" s="36"/>
      <c r="I243" s="207"/>
      <c r="J243" s="36"/>
      <c r="K243" s="36"/>
      <c r="L243" s="39"/>
      <c r="M243" s="208"/>
      <c r="N243" s="209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281</v>
      </c>
      <c r="AU243" s="17" t="s">
        <v>16</v>
      </c>
    </row>
    <row r="244" spans="1:65" s="14" customFormat="1" ht="11.25">
      <c r="B244" s="221"/>
      <c r="C244" s="222"/>
      <c r="D244" s="212" t="s">
        <v>283</v>
      </c>
      <c r="E244" s="223" t="s">
        <v>1</v>
      </c>
      <c r="F244" s="224" t="s">
        <v>16</v>
      </c>
      <c r="G244" s="222"/>
      <c r="H244" s="225">
        <v>1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16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2" customFormat="1" ht="16.5" customHeight="1">
      <c r="A245" s="34"/>
      <c r="B245" s="35"/>
      <c r="C245" s="192" t="s">
        <v>516</v>
      </c>
      <c r="D245" s="192" t="s">
        <v>274</v>
      </c>
      <c r="E245" s="193" t="s">
        <v>11760</v>
      </c>
      <c r="F245" s="194" t="s">
        <v>11761</v>
      </c>
      <c r="G245" s="195" t="s">
        <v>952</v>
      </c>
      <c r="H245" s="196">
        <v>180</v>
      </c>
      <c r="I245" s="197"/>
      <c r="J245" s="198">
        <f>ROUND(I245*H245,2)</f>
        <v>0</v>
      </c>
      <c r="K245" s="194" t="s">
        <v>278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16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11762</v>
      </c>
    </row>
    <row r="246" spans="1:65" s="2" customFormat="1" ht="11.25">
      <c r="A246" s="34"/>
      <c r="B246" s="35"/>
      <c r="C246" s="36"/>
      <c r="D246" s="205" t="s">
        <v>281</v>
      </c>
      <c r="E246" s="36"/>
      <c r="F246" s="206" t="s">
        <v>11763</v>
      </c>
      <c r="G246" s="36"/>
      <c r="H246" s="36"/>
      <c r="I246" s="207"/>
      <c r="J246" s="36"/>
      <c r="K246" s="36"/>
      <c r="L246" s="39"/>
      <c r="M246" s="208"/>
      <c r="N246" s="209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281</v>
      </c>
      <c r="AU246" s="17" t="s">
        <v>16</v>
      </c>
    </row>
    <row r="247" spans="1:65" s="14" customFormat="1" ht="11.25">
      <c r="B247" s="221"/>
      <c r="C247" s="222"/>
      <c r="D247" s="212" t="s">
        <v>283</v>
      </c>
      <c r="E247" s="223" t="s">
        <v>1</v>
      </c>
      <c r="F247" s="224" t="s">
        <v>2101</v>
      </c>
      <c r="G247" s="222"/>
      <c r="H247" s="225">
        <v>180</v>
      </c>
      <c r="I247" s="226"/>
      <c r="J247" s="222"/>
      <c r="K247" s="222"/>
      <c r="L247" s="227"/>
      <c r="M247" s="243"/>
      <c r="N247" s="244"/>
      <c r="O247" s="244"/>
      <c r="P247" s="244"/>
      <c r="Q247" s="244"/>
      <c r="R247" s="244"/>
      <c r="S247" s="244"/>
      <c r="T247" s="245"/>
      <c r="AT247" s="231" t="s">
        <v>283</v>
      </c>
      <c r="AU247" s="231" t="s">
        <v>16</v>
      </c>
      <c r="AV247" s="14" t="s">
        <v>84</v>
      </c>
      <c r="AW247" s="14" t="s">
        <v>32</v>
      </c>
      <c r="AX247" s="14" t="s">
        <v>76</v>
      </c>
      <c r="AY247" s="231" t="s">
        <v>272</v>
      </c>
    </row>
    <row r="248" spans="1:65" s="2" customFormat="1" ht="6.95" customHeight="1">
      <c r="A248" s="34"/>
      <c r="B248" s="54"/>
      <c r="C248" s="55"/>
      <c r="D248" s="55"/>
      <c r="E248" s="55"/>
      <c r="F248" s="55"/>
      <c r="G248" s="55"/>
      <c r="H248" s="55"/>
      <c r="I248" s="55"/>
      <c r="J248" s="55"/>
      <c r="K248" s="55"/>
      <c r="L248" s="39"/>
      <c r="M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</sheetData>
  <sheetProtection algorithmName="SHA-512" hashValue="llVhoPVbDl0cyXjBe3/lO87q4DMmOuVbiucXIP0rtDXmH1I7997yL2TSbtijHKR0+YM8fHuPSnfCzKGrueSYMg==" saltValue="uDIeLGpUSZ2otPALN1V1R/Xo/eh/6CobypN45dgNfeovhjUBQrnm0z10Q1KUhGC0Ool0CaIxFjr6owa7uMn+zQ==" spinCount="100000" sheet="1" objects="1" scenarios="1" formatColumns="0" formatRows="0" autoFilter="0"/>
  <autoFilter ref="C120:K247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hyperlinks>
    <hyperlink ref="F128" r:id="rId1"/>
    <hyperlink ref="F141" r:id="rId2"/>
    <hyperlink ref="F146" r:id="rId3"/>
    <hyperlink ref="F151" r:id="rId4"/>
    <hyperlink ref="F159" r:id="rId5"/>
    <hyperlink ref="F179" r:id="rId6"/>
    <hyperlink ref="F182" r:id="rId7"/>
    <hyperlink ref="F200" r:id="rId8"/>
    <hyperlink ref="F205" r:id="rId9"/>
    <hyperlink ref="F210" r:id="rId10"/>
    <hyperlink ref="F215" r:id="rId11"/>
    <hyperlink ref="F223" r:id="rId12"/>
    <hyperlink ref="F231" r:id="rId13"/>
    <hyperlink ref="F234" r:id="rId14"/>
    <hyperlink ref="F237" r:id="rId15"/>
    <hyperlink ref="F240" r:id="rId16"/>
    <hyperlink ref="F243" r:id="rId17"/>
    <hyperlink ref="F246" r:id="rId1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11764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45142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11765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ROUND((SUM(BE124:BE195)),  2)</f>
        <v>0</v>
      </c>
      <c r="G35" s="34"/>
      <c r="H35" s="34"/>
      <c r="I35" s="131">
        <v>0.21</v>
      </c>
      <c r="J35" s="130">
        <f>ROUND(((SUM(BE124:BE195))*I35),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ROUND((SUM(BF124:BF195)),  2)</f>
        <v>0</v>
      </c>
      <c r="G36" s="34"/>
      <c r="H36" s="34"/>
      <c r="I36" s="131">
        <v>0.15</v>
      </c>
      <c r="J36" s="130">
        <f>ROUND(((SUM(BF124:BF195))*I36),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ROUND((SUM(BG124:BG195)),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ROUND((SUM(BH124:BH195)),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ROUND((SUM(BI124:BI195)),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D1_03_4i - Medicinální plyny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45142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Jiří Štajer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11766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11767</v>
      </c>
      <c r="E100" s="157"/>
      <c r="F100" s="157"/>
      <c r="G100" s="157"/>
      <c r="H100" s="157"/>
      <c r="I100" s="157"/>
      <c r="J100" s="158">
        <f>J135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11768</v>
      </c>
      <c r="E101" s="157"/>
      <c r="F101" s="157"/>
      <c r="G101" s="157"/>
      <c r="H101" s="157"/>
      <c r="I101" s="157"/>
      <c r="J101" s="158">
        <f>J162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11769</v>
      </c>
      <c r="E102" s="157"/>
      <c r="F102" s="157"/>
      <c r="G102" s="157"/>
      <c r="H102" s="157"/>
      <c r="I102" s="157"/>
      <c r="J102" s="158">
        <f>J191</f>
        <v>0</v>
      </c>
      <c r="K102" s="155"/>
      <c r="L102" s="159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257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>
      <c r="A112" s="34"/>
      <c r="B112" s="35"/>
      <c r="C112" s="36"/>
      <c r="D112" s="36"/>
      <c r="E112" s="320" t="str">
        <f>E7</f>
        <v>Oblastní nemocnice Trutnov a.s., Konsolidované laboratoře a transfuzní oddělení - OKB - 2023/I</v>
      </c>
      <c r="F112" s="321"/>
      <c r="G112" s="321"/>
      <c r="H112" s="32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174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20" t="s">
        <v>178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182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3" t="str">
        <f>E11</f>
        <v>D1_03_4i - Medicinální plyny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21</v>
      </c>
      <c r="D118" s="36"/>
      <c r="E118" s="36"/>
      <c r="F118" s="27" t="str">
        <f>F14</f>
        <v>Trutnov</v>
      </c>
      <c r="G118" s="36"/>
      <c r="H118" s="36"/>
      <c r="I118" s="29" t="s">
        <v>23</v>
      </c>
      <c r="J118" s="66">
        <f>IF(J14="","",J14)</f>
        <v>45142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24</v>
      </c>
      <c r="D120" s="36"/>
      <c r="E120" s="36"/>
      <c r="F120" s="27" t="str">
        <f>E17</f>
        <v>Královehradecký kraj</v>
      </c>
      <c r="G120" s="36"/>
      <c r="H120" s="36"/>
      <c r="I120" s="29" t="s">
        <v>30</v>
      </c>
      <c r="J120" s="32" t="str">
        <f>E23</f>
        <v>Penta Projekt s.r.o.,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IF(E20="","",E20)</f>
        <v>Vyplň údaj</v>
      </c>
      <c r="G121" s="36"/>
      <c r="H121" s="36"/>
      <c r="I121" s="29" t="s">
        <v>33</v>
      </c>
      <c r="J121" s="32" t="str">
        <f>E26</f>
        <v>Jiří Štajer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5"/>
      <c r="B123" s="166"/>
      <c r="C123" s="167" t="s">
        <v>258</v>
      </c>
      <c r="D123" s="168" t="s">
        <v>61</v>
      </c>
      <c r="E123" s="168" t="s">
        <v>57</v>
      </c>
      <c r="F123" s="168" t="s">
        <v>58</v>
      </c>
      <c r="G123" s="168" t="s">
        <v>259</v>
      </c>
      <c r="H123" s="168" t="s">
        <v>260</v>
      </c>
      <c r="I123" s="168" t="s">
        <v>261</v>
      </c>
      <c r="J123" s="168" t="s">
        <v>205</v>
      </c>
      <c r="K123" s="169" t="s">
        <v>262</v>
      </c>
      <c r="L123" s="170"/>
      <c r="M123" s="75" t="s">
        <v>1</v>
      </c>
      <c r="N123" s="76" t="s">
        <v>40</v>
      </c>
      <c r="O123" s="76" t="s">
        <v>263</v>
      </c>
      <c r="P123" s="76" t="s">
        <v>264</v>
      </c>
      <c r="Q123" s="76" t="s">
        <v>265</v>
      </c>
      <c r="R123" s="76" t="s">
        <v>266</v>
      </c>
      <c r="S123" s="76" t="s">
        <v>267</v>
      </c>
      <c r="T123" s="77" t="s">
        <v>268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4"/>
      <c r="B124" s="35"/>
      <c r="C124" s="82" t="s">
        <v>269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P125+P135+P162+P191</f>
        <v>0</v>
      </c>
      <c r="Q124" s="79"/>
      <c r="R124" s="173">
        <f>R125+R135+R162+R191</f>
        <v>0</v>
      </c>
      <c r="S124" s="79"/>
      <c r="T124" s="174">
        <f>T125+T135+T162+T191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207</v>
      </c>
      <c r="BK124" s="175">
        <f>BK125+BK135+BK162+BK191</f>
        <v>0</v>
      </c>
    </row>
    <row r="125" spans="1:65" s="12" customFormat="1" ht="25.9" customHeight="1">
      <c r="B125" s="176"/>
      <c r="C125" s="177"/>
      <c r="D125" s="178" t="s">
        <v>75</v>
      </c>
      <c r="E125" s="179" t="s">
        <v>7983</v>
      </c>
      <c r="F125" s="179" t="s">
        <v>11770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SUM(P126:P134)</f>
        <v>0</v>
      </c>
      <c r="Q125" s="184"/>
      <c r="R125" s="185">
        <f>SUM(R126:R134)</f>
        <v>0</v>
      </c>
      <c r="S125" s="184"/>
      <c r="T125" s="186">
        <f>SUM(T126:T134)</f>
        <v>0</v>
      </c>
      <c r="AR125" s="187" t="s">
        <v>16</v>
      </c>
      <c r="AT125" s="188" t="s">
        <v>75</v>
      </c>
      <c r="AU125" s="188" t="s">
        <v>76</v>
      </c>
      <c r="AY125" s="187" t="s">
        <v>272</v>
      </c>
      <c r="BK125" s="189">
        <f>SUM(BK126:BK134)</f>
        <v>0</v>
      </c>
    </row>
    <row r="126" spans="1:65" s="2" customFormat="1" ht="16.5" customHeight="1">
      <c r="A126" s="34"/>
      <c r="B126" s="35"/>
      <c r="C126" s="192" t="s">
        <v>16</v>
      </c>
      <c r="D126" s="192" t="s">
        <v>274</v>
      </c>
      <c r="E126" s="193" t="s">
        <v>11771</v>
      </c>
      <c r="F126" s="194" t="s">
        <v>11772</v>
      </c>
      <c r="G126" s="195" t="s">
        <v>5242</v>
      </c>
      <c r="H126" s="196">
        <v>1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84</v>
      </c>
    </row>
    <row r="127" spans="1:65" s="13" customFormat="1" ht="22.5">
      <c r="B127" s="210"/>
      <c r="C127" s="211"/>
      <c r="D127" s="212" t="s">
        <v>283</v>
      </c>
      <c r="E127" s="213" t="s">
        <v>1</v>
      </c>
      <c r="F127" s="214" t="s">
        <v>11773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283</v>
      </c>
      <c r="AU127" s="220" t="s">
        <v>16</v>
      </c>
      <c r="AV127" s="13" t="s">
        <v>16</v>
      </c>
      <c r="AW127" s="13" t="s">
        <v>32</v>
      </c>
      <c r="AX127" s="13" t="s">
        <v>76</v>
      </c>
      <c r="AY127" s="220" t="s">
        <v>272</v>
      </c>
    </row>
    <row r="128" spans="1:65" s="13" customFormat="1" ht="22.5">
      <c r="B128" s="210"/>
      <c r="C128" s="211"/>
      <c r="D128" s="212" t="s">
        <v>283</v>
      </c>
      <c r="E128" s="213" t="s">
        <v>1</v>
      </c>
      <c r="F128" s="214" t="s">
        <v>11774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283</v>
      </c>
      <c r="AU128" s="220" t="s">
        <v>16</v>
      </c>
      <c r="AV128" s="13" t="s">
        <v>16</v>
      </c>
      <c r="AW128" s="13" t="s">
        <v>32</v>
      </c>
      <c r="AX128" s="13" t="s">
        <v>76</v>
      </c>
      <c r="AY128" s="220" t="s">
        <v>272</v>
      </c>
    </row>
    <row r="129" spans="1:65" s="13" customFormat="1" ht="11.25">
      <c r="B129" s="210"/>
      <c r="C129" s="211"/>
      <c r="D129" s="212" t="s">
        <v>283</v>
      </c>
      <c r="E129" s="213" t="s">
        <v>1</v>
      </c>
      <c r="F129" s="214" t="s">
        <v>11775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16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22.5">
      <c r="B130" s="210"/>
      <c r="C130" s="211"/>
      <c r="D130" s="212" t="s">
        <v>283</v>
      </c>
      <c r="E130" s="213" t="s">
        <v>1</v>
      </c>
      <c r="F130" s="214" t="s">
        <v>11776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16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11.25">
      <c r="B131" s="210"/>
      <c r="C131" s="211"/>
      <c r="D131" s="212" t="s">
        <v>283</v>
      </c>
      <c r="E131" s="213" t="s">
        <v>1</v>
      </c>
      <c r="F131" s="214" t="s">
        <v>11777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16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4" customFormat="1" ht="11.25">
      <c r="B132" s="221"/>
      <c r="C132" s="222"/>
      <c r="D132" s="212" t="s">
        <v>283</v>
      </c>
      <c r="E132" s="223" t="s">
        <v>1</v>
      </c>
      <c r="F132" s="224" t="s">
        <v>16</v>
      </c>
      <c r="G132" s="222"/>
      <c r="H132" s="225">
        <v>1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16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15" customFormat="1" ht="11.25">
      <c r="B133" s="246"/>
      <c r="C133" s="247"/>
      <c r="D133" s="212" t="s">
        <v>283</v>
      </c>
      <c r="E133" s="248" t="s">
        <v>1</v>
      </c>
      <c r="F133" s="249" t="s">
        <v>5942</v>
      </c>
      <c r="G133" s="247"/>
      <c r="H133" s="250">
        <v>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283</v>
      </c>
      <c r="AU133" s="256" t="s">
        <v>16</v>
      </c>
      <c r="AV133" s="15" t="s">
        <v>279</v>
      </c>
      <c r="AW133" s="15" t="s">
        <v>32</v>
      </c>
      <c r="AX133" s="15" t="s">
        <v>16</v>
      </c>
      <c r="AY133" s="256" t="s">
        <v>272</v>
      </c>
    </row>
    <row r="134" spans="1:65" s="2" customFormat="1" ht="16.5" customHeight="1">
      <c r="A134" s="34"/>
      <c r="B134" s="35"/>
      <c r="C134" s="192" t="s">
        <v>84</v>
      </c>
      <c r="D134" s="192" t="s">
        <v>274</v>
      </c>
      <c r="E134" s="193" t="s">
        <v>11778</v>
      </c>
      <c r="F134" s="194" t="s">
        <v>11779</v>
      </c>
      <c r="G134" s="195" t="s">
        <v>5242</v>
      </c>
      <c r="H134" s="196">
        <v>1</v>
      </c>
      <c r="I134" s="197"/>
      <c r="J134" s="198">
        <f>ROUND(I134*H134,2)</f>
        <v>0</v>
      </c>
      <c r="K134" s="194" t="s">
        <v>1</v>
      </c>
      <c r="L134" s="39"/>
      <c r="M134" s="199" t="s">
        <v>1</v>
      </c>
      <c r="N134" s="200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279</v>
      </c>
      <c r="AT134" s="203" t="s">
        <v>274</v>
      </c>
      <c r="AU134" s="203" t="s">
        <v>16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279</v>
      </c>
      <c r="BM134" s="203" t="s">
        <v>279</v>
      </c>
    </row>
    <row r="135" spans="1:65" s="12" customFormat="1" ht="25.9" customHeight="1">
      <c r="B135" s="176"/>
      <c r="C135" s="177"/>
      <c r="D135" s="178" t="s">
        <v>75</v>
      </c>
      <c r="E135" s="179" t="s">
        <v>7985</v>
      </c>
      <c r="F135" s="179" t="s">
        <v>11780</v>
      </c>
      <c r="G135" s="177"/>
      <c r="H135" s="177"/>
      <c r="I135" s="180"/>
      <c r="J135" s="181">
        <f>BK135</f>
        <v>0</v>
      </c>
      <c r="K135" s="177"/>
      <c r="L135" s="182"/>
      <c r="M135" s="183"/>
      <c r="N135" s="184"/>
      <c r="O135" s="184"/>
      <c r="P135" s="185">
        <f>SUM(P136:P161)</f>
        <v>0</v>
      </c>
      <c r="Q135" s="184"/>
      <c r="R135" s="185">
        <f>SUM(R136:R161)</f>
        <v>0</v>
      </c>
      <c r="S135" s="184"/>
      <c r="T135" s="186">
        <f>SUM(T136:T161)</f>
        <v>0</v>
      </c>
      <c r="AR135" s="187" t="s">
        <v>16</v>
      </c>
      <c r="AT135" s="188" t="s">
        <v>75</v>
      </c>
      <c r="AU135" s="188" t="s">
        <v>76</v>
      </c>
      <c r="AY135" s="187" t="s">
        <v>272</v>
      </c>
      <c r="BK135" s="189">
        <f>SUM(BK136:BK161)</f>
        <v>0</v>
      </c>
    </row>
    <row r="136" spans="1:65" s="2" customFormat="1" ht="16.5" customHeight="1">
      <c r="A136" s="34"/>
      <c r="B136" s="35"/>
      <c r="C136" s="192" t="s">
        <v>291</v>
      </c>
      <c r="D136" s="192" t="s">
        <v>274</v>
      </c>
      <c r="E136" s="193" t="s">
        <v>11781</v>
      </c>
      <c r="F136" s="194" t="s">
        <v>11782</v>
      </c>
      <c r="G136" s="195" t="s">
        <v>5242</v>
      </c>
      <c r="H136" s="196">
        <v>1</v>
      </c>
      <c r="I136" s="197"/>
      <c r="J136" s="198">
        <f>ROUND(I136*H136,2)</f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305</v>
      </c>
    </row>
    <row r="137" spans="1:65" s="13" customFormat="1" ht="11.25">
      <c r="B137" s="210"/>
      <c r="C137" s="211"/>
      <c r="D137" s="212" t="s">
        <v>283</v>
      </c>
      <c r="E137" s="213" t="s">
        <v>1</v>
      </c>
      <c r="F137" s="214" t="s">
        <v>11783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16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16</v>
      </c>
      <c r="G138" s="222"/>
      <c r="H138" s="225">
        <v>1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5" customFormat="1" ht="11.25">
      <c r="B139" s="246"/>
      <c r="C139" s="247"/>
      <c r="D139" s="212" t="s">
        <v>283</v>
      </c>
      <c r="E139" s="248" t="s">
        <v>1</v>
      </c>
      <c r="F139" s="249" t="s">
        <v>5942</v>
      </c>
      <c r="G139" s="247"/>
      <c r="H139" s="250">
        <v>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283</v>
      </c>
      <c r="AU139" s="256" t="s">
        <v>16</v>
      </c>
      <c r="AV139" s="15" t="s">
        <v>279</v>
      </c>
      <c r="AW139" s="15" t="s">
        <v>32</v>
      </c>
      <c r="AX139" s="15" t="s">
        <v>16</v>
      </c>
      <c r="AY139" s="256" t="s">
        <v>272</v>
      </c>
    </row>
    <row r="140" spans="1:65" s="2" customFormat="1" ht="16.5" customHeight="1">
      <c r="A140" s="34"/>
      <c r="B140" s="35"/>
      <c r="C140" s="192" t="s">
        <v>279</v>
      </c>
      <c r="D140" s="192" t="s">
        <v>274</v>
      </c>
      <c r="E140" s="193" t="s">
        <v>11784</v>
      </c>
      <c r="F140" s="194" t="s">
        <v>11785</v>
      </c>
      <c r="G140" s="195" t="s">
        <v>5242</v>
      </c>
      <c r="H140" s="196">
        <v>2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313</v>
      </c>
    </row>
    <row r="141" spans="1:65" s="13" customFormat="1" ht="11.25">
      <c r="B141" s="210"/>
      <c r="C141" s="211"/>
      <c r="D141" s="212" t="s">
        <v>283</v>
      </c>
      <c r="E141" s="213" t="s">
        <v>1</v>
      </c>
      <c r="F141" s="214" t="s">
        <v>11786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16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11787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16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84</v>
      </c>
      <c r="G143" s="222"/>
      <c r="H143" s="225">
        <v>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16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5" customFormat="1" ht="11.25">
      <c r="B144" s="246"/>
      <c r="C144" s="247"/>
      <c r="D144" s="212" t="s">
        <v>283</v>
      </c>
      <c r="E144" s="248" t="s">
        <v>1</v>
      </c>
      <c r="F144" s="249" t="s">
        <v>5942</v>
      </c>
      <c r="G144" s="247"/>
      <c r="H144" s="250">
        <v>2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283</v>
      </c>
      <c r="AU144" s="256" t="s">
        <v>16</v>
      </c>
      <c r="AV144" s="15" t="s">
        <v>279</v>
      </c>
      <c r="AW144" s="15" t="s">
        <v>32</v>
      </c>
      <c r="AX144" s="15" t="s">
        <v>16</v>
      </c>
      <c r="AY144" s="256" t="s">
        <v>272</v>
      </c>
    </row>
    <row r="145" spans="1:65" s="2" customFormat="1" ht="16.5" customHeight="1">
      <c r="A145" s="34"/>
      <c r="B145" s="35"/>
      <c r="C145" s="192" t="s">
        <v>4523</v>
      </c>
      <c r="D145" s="192" t="s">
        <v>274</v>
      </c>
      <c r="E145" s="193" t="s">
        <v>11788</v>
      </c>
      <c r="F145" s="194" t="s">
        <v>11789</v>
      </c>
      <c r="G145" s="195" t="s">
        <v>5242</v>
      </c>
      <c r="H145" s="196">
        <v>2</v>
      </c>
      <c r="I145" s="197"/>
      <c r="J145" s="198">
        <f>ROUND(I145*H145,2)</f>
        <v>0</v>
      </c>
      <c r="K145" s="194" t="s">
        <v>1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320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11786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16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>
      <c r="B147" s="210"/>
      <c r="C147" s="211"/>
      <c r="D147" s="212" t="s">
        <v>283</v>
      </c>
      <c r="E147" s="213" t="s">
        <v>1</v>
      </c>
      <c r="F147" s="214" t="s">
        <v>11787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16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84</v>
      </c>
      <c r="G148" s="222"/>
      <c r="H148" s="225">
        <v>2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16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5" customFormat="1" ht="11.25">
      <c r="B149" s="246"/>
      <c r="C149" s="247"/>
      <c r="D149" s="212" t="s">
        <v>283</v>
      </c>
      <c r="E149" s="248" t="s">
        <v>1</v>
      </c>
      <c r="F149" s="249" t="s">
        <v>5942</v>
      </c>
      <c r="G149" s="247"/>
      <c r="H149" s="250">
        <v>2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283</v>
      </c>
      <c r="AU149" s="256" t="s">
        <v>16</v>
      </c>
      <c r="AV149" s="15" t="s">
        <v>279</v>
      </c>
      <c r="AW149" s="15" t="s">
        <v>32</v>
      </c>
      <c r="AX149" s="15" t="s">
        <v>16</v>
      </c>
      <c r="AY149" s="256" t="s">
        <v>272</v>
      </c>
    </row>
    <row r="150" spans="1:65" s="2" customFormat="1" ht="16.5" customHeight="1">
      <c r="A150" s="34"/>
      <c r="B150" s="35"/>
      <c r="C150" s="192" t="s">
        <v>305</v>
      </c>
      <c r="D150" s="192" t="s">
        <v>274</v>
      </c>
      <c r="E150" s="193" t="s">
        <v>11790</v>
      </c>
      <c r="F150" s="194" t="s">
        <v>11791</v>
      </c>
      <c r="G150" s="195" t="s">
        <v>5242</v>
      </c>
      <c r="H150" s="196">
        <v>2</v>
      </c>
      <c r="I150" s="197"/>
      <c r="J150" s="198">
        <f>ROUND(I150*H150,2)</f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16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344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11787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16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11792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16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84</v>
      </c>
      <c r="G153" s="222"/>
      <c r="H153" s="225">
        <v>2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16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5" customFormat="1" ht="11.25">
      <c r="B154" s="246"/>
      <c r="C154" s="247"/>
      <c r="D154" s="212" t="s">
        <v>283</v>
      </c>
      <c r="E154" s="248" t="s">
        <v>1</v>
      </c>
      <c r="F154" s="249" t="s">
        <v>5942</v>
      </c>
      <c r="G154" s="247"/>
      <c r="H154" s="250">
        <v>2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AT154" s="256" t="s">
        <v>283</v>
      </c>
      <c r="AU154" s="256" t="s">
        <v>16</v>
      </c>
      <c r="AV154" s="15" t="s">
        <v>279</v>
      </c>
      <c r="AW154" s="15" t="s">
        <v>32</v>
      </c>
      <c r="AX154" s="15" t="s">
        <v>16</v>
      </c>
      <c r="AY154" s="256" t="s">
        <v>272</v>
      </c>
    </row>
    <row r="155" spans="1:65" s="2" customFormat="1" ht="21.75" customHeight="1">
      <c r="A155" s="34"/>
      <c r="B155" s="35"/>
      <c r="C155" s="192" t="s">
        <v>4532</v>
      </c>
      <c r="D155" s="192" t="s">
        <v>274</v>
      </c>
      <c r="E155" s="193" t="s">
        <v>11793</v>
      </c>
      <c r="F155" s="194" t="s">
        <v>11794</v>
      </c>
      <c r="G155" s="195" t="s">
        <v>5242</v>
      </c>
      <c r="H155" s="196">
        <v>1</v>
      </c>
      <c r="I155" s="197"/>
      <c r="J155" s="198">
        <f>ROUND(I155*H155,2)</f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16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5121</v>
      </c>
    </row>
    <row r="156" spans="1:65" s="2" customFormat="1" ht="16.5" customHeight="1">
      <c r="A156" s="34"/>
      <c r="B156" s="35"/>
      <c r="C156" s="192" t="s">
        <v>313</v>
      </c>
      <c r="D156" s="192" t="s">
        <v>274</v>
      </c>
      <c r="E156" s="193" t="s">
        <v>11795</v>
      </c>
      <c r="F156" s="194" t="s">
        <v>11796</v>
      </c>
      <c r="G156" s="195" t="s">
        <v>5242</v>
      </c>
      <c r="H156" s="196">
        <v>1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16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279</v>
      </c>
      <c r="BM156" s="203" t="s">
        <v>358</v>
      </c>
    </row>
    <row r="157" spans="1:65" s="2" customFormat="1" ht="24.2" customHeight="1">
      <c r="A157" s="34"/>
      <c r="B157" s="35"/>
      <c r="C157" s="192" t="s">
        <v>2526</v>
      </c>
      <c r="D157" s="192" t="s">
        <v>274</v>
      </c>
      <c r="E157" s="193" t="s">
        <v>11797</v>
      </c>
      <c r="F157" s="194" t="s">
        <v>11798</v>
      </c>
      <c r="G157" s="195" t="s">
        <v>5242</v>
      </c>
      <c r="H157" s="196">
        <v>2</v>
      </c>
      <c r="I157" s="197"/>
      <c r="J157" s="198">
        <f>ROUND(I157*H157,2)</f>
        <v>0</v>
      </c>
      <c r="K157" s="194" t="s">
        <v>1</v>
      </c>
      <c r="L157" s="39"/>
      <c r="M157" s="199" t="s">
        <v>1</v>
      </c>
      <c r="N157" s="200" t="s">
        <v>41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279</v>
      </c>
      <c r="AT157" s="203" t="s">
        <v>274</v>
      </c>
      <c r="AU157" s="203" t="s">
        <v>16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279</v>
      </c>
      <c r="BM157" s="203" t="s">
        <v>368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11799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>
      <c r="B159" s="210"/>
      <c r="C159" s="211"/>
      <c r="D159" s="212" t="s">
        <v>283</v>
      </c>
      <c r="E159" s="213" t="s">
        <v>1</v>
      </c>
      <c r="F159" s="214" t="s">
        <v>11800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84</v>
      </c>
      <c r="G160" s="222"/>
      <c r="H160" s="225">
        <v>2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15" customFormat="1" ht="11.25">
      <c r="B161" s="246"/>
      <c r="C161" s="247"/>
      <c r="D161" s="212" t="s">
        <v>283</v>
      </c>
      <c r="E161" s="248" t="s">
        <v>1</v>
      </c>
      <c r="F161" s="249" t="s">
        <v>5942</v>
      </c>
      <c r="G161" s="247"/>
      <c r="H161" s="250">
        <v>2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AT161" s="256" t="s">
        <v>283</v>
      </c>
      <c r="AU161" s="256" t="s">
        <v>16</v>
      </c>
      <c r="AV161" s="15" t="s">
        <v>279</v>
      </c>
      <c r="AW161" s="15" t="s">
        <v>32</v>
      </c>
      <c r="AX161" s="15" t="s">
        <v>16</v>
      </c>
      <c r="AY161" s="256" t="s">
        <v>272</v>
      </c>
    </row>
    <row r="162" spans="1:65" s="12" customFormat="1" ht="25.9" customHeight="1">
      <c r="B162" s="176"/>
      <c r="C162" s="177"/>
      <c r="D162" s="178" t="s">
        <v>75</v>
      </c>
      <c r="E162" s="179" t="s">
        <v>8019</v>
      </c>
      <c r="F162" s="179" t="s">
        <v>11801</v>
      </c>
      <c r="G162" s="177"/>
      <c r="H162" s="177"/>
      <c r="I162" s="180"/>
      <c r="J162" s="181">
        <f>BK162</f>
        <v>0</v>
      </c>
      <c r="K162" s="177"/>
      <c r="L162" s="182"/>
      <c r="M162" s="183"/>
      <c r="N162" s="184"/>
      <c r="O162" s="184"/>
      <c r="P162" s="185">
        <f>SUM(P163:P190)</f>
        <v>0</v>
      </c>
      <c r="Q162" s="184"/>
      <c r="R162" s="185">
        <f>SUM(R163:R190)</f>
        <v>0</v>
      </c>
      <c r="S162" s="184"/>
      <c r="T162" s="186">
        <f>SUM(T163:T190)</f>
        <v>0</v>
      </c>
      <c r="AR162" s="187" t="s">
        <v>16</v>
      </c>
      <c r="AT162" s="188" t="s">
        <v>75</v>
      </c>
      <c r="AU162" s="188" t="s">
        <v>76</v>
      </c>
      <c r="AY162" s="187" t="s">
        <v>272</v>
      </c>
      <c r="BK162" s="189">
        <f>SUM(BK163:BK190)</f>
        <v>0</v>
      </c>
    </row>
    <row r="163" spans="1:65" s="2" customFormat="1" ht="16.5" customHeight="1">
      <c r="A163" s="34"/>
      <c r="B163" s="35"/>
      <c r="C163" s="192" t="s">
        <v>320</v>
      </c>
      <c r="D163" s="192" t="s">
        <v>274</v>
      </c>
      <c r="E163" s="193" t="s">
        <v>11802</v>
      </c>
      <c r="F163" s="194" t="s">
        <v>11803</v>
      </c>
      <c r="G163" s="195" t="s">
        <v>185</v>
      </c>
      <c r="H163" s="196">
        <v>3</v>
      </c>
      <c r="I163" s="197"/>
      <c r="J163" s="198">
        <f t="shared" ref="J163:J176" si="0">ROUND(I163*H163,2)</f>
        <v>0</v>
      </c>
      <c r="K163" s="194" t="s">
        <v>1</v>
      </c>
      <c r="L163" s="39"/>
      <c r="M163" s="199" t="s">
        <v>1</v>
      </c>
      <c r="N163" s="200" t="s">
        <v>41</v>
      </c>
      <c r="O163" s="71"/>
      <c r="P163" s="201">
        <f t="shared" ref="P163:P176" si="1">O163*H163</f>
        <v>0</v>
      </c>
      <c r="Q163" s="201">
        <v>0</v>
      </c>
      <c r="R163" s="201">
        <f t="shared" ref="R163:R176" si="2">Q163*H163</f>
        <v>0</v>
      </c>
      <c r="S163" s="201">
        <v>0</v>
      </c>
      <c r="T163" s="202">
        <f t="shared" ref="T163:T176" si="3"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16</v>
      </c>
      <c r="AY163" s="17" t="s">
        <v>272</v>
      </c>
      <c r="BE163" s="204">
        <f t="shared" ref="BE163:BE176" si="4">IF(N163="základní",J163,0)</f>
        <v>0</v>
      </c>
      <c r="BF163" s="204">
        <f t="shared" ref="BF163:BF176" si="5">IF(N163="snížená",J163,0)</f>
        <v>0</v>
      </c>
      <c r="BG163" s="204">
        <f t="shared" ref="BG163:BG176" si="6">IF(N163="zákl. přenesená",J163,0)</f>
        <v>0</v>
      </c>
      <c r="BH163" s="204">
        <f t="shared" ref="BH163:BH176" si="7">IF(N163="sníž. přenesená",J163,0)</f>
        <v>0</v>
      </c>
      <c r="BI163" s="204">
        <f t="shared" ref="BI163:BI176" si="8">IF(N163="nulová",J163,0)</f>
        <v>0</v>
      </c>
      <c r="BJ163" s="17" t="s">
        <v>16</v>
      </c>
      <c r="BK163" s="204">
        <f t="shared" ref="BK163:BK176" si="9">ROUND(I163*H163,2)</f>
        <v>0</v>
      </c>
      <c r="BL163" s="17" t="s">
        <v>279</v>
      </c>
      <c r="BM163" s="203" t="s">
        <v>377</v>
      </c>
    </row>
    <row r="164" spans="1:65" s="2" customFormat="1" ht="16.5" customHeight="1">
      <c r="A164" s="34"/>
      <c r="B164" s="35"/>
      <c r="C164" s="192" t="s">
        <v>330</v>
      </c>
      <c r="D164" s="192" t="s">
        <v>274</v>
      </c>
      <c r="E164" s="193" t="s">
        <v>11804</v>
      </c>
      <c r="F164" s="194" t="s">
        <v>11805</v>
      </c>
      <c r="G164" s="195" t="s">
        <v>185</v>
      </c>
      <c r="H164" s="196">
        <v>5</v>
      </c>
      <c r="I164" s="197"/>
      <c r="J164" s="198">
        <f t="shared" si="0"/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16</v>
      </c>
      <c r="AY164" s="17" t="s">
        <v>272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7" t="s">
        <v>16</v>
      </c>
      <c r="BK164" s="204">
        <f t="shared" si="9"/>
        <v>0</v>
      </c>
      <c r="BL164" s="17" t="s">
        <v>279</v>
      </c>
      <c r="BM164" s="203" t="s">
        <v>393</v>
      </c>
    </row>
    <row r="165" spans="1:65" s="2" customFormat="1" ht="16.5" customHeight="1">
      <c r="A165" s="34"/>
      <c r="B165" s="35"/>
      <c r="C165" s="192" t="s">
        <v>344</v>
      </c>
      <c r="D165" s="192" t="s">
        <v>274</v>
      </c>
      <c r="E165" s="193" t="s">
        <v>11806</v>
      </c>
      <c r="F165" s="194" t="s">
        <v>11807</v>
      </c>
      <c r="G165" s="195" t="s">
        <v>185</v>
      </c>
      <c r="H165" s="196">
        <v>15</v>
      </c>
      <c r="I165" s="197"/>
      <c r="J165" s="198">
        <f t="shared" si="0"/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16</v>
      </c>
      <c r="AY165" s="17" t="s">
        <v>272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7" t="s">
        <v>16</v>
      </c>
      <c r="BK165" s="204">
        <f t="shared" si="9"/>
        <v>0</v>
      </c>
      <c r="BL165" s="17" t="s">
        <v>279</v>
      </c>
      <c r="BM165" s="203" t="s">
        <v>413</v>
      </c>
    </row>
    <row r="166" spans="1:65" s="2" customFormat="1" ht="16.5" customHeight="1">
      <c r="A166" s="34"/>
      <c r="B166" s="35"/>
      <c r="C166" s="192" t="s">
        <v>4826</v>
      </c>
      <c r="D166" s="192" t="s">
        <v>274</v>
      </c>
      <c r="E166" s="193" t="s">
        <v>11808</v>
      </c>
      <c r="F166" s="194" t="s">
        <v>11809</v>
      </c>
      <c r="G166" s="195" t="s">
        <v>5242</v>
      </c>
      <c r="H166" s="196">
        <v>1</v>
      </c>
      <c r="I166" s="197"/>
      <c r="J166" s="198">
        <f t="shared" si="0"/>
        <v>0</v>
      </c>
      <c r="K166" s="194" t="s">
        <v>1</v>
      </c>
      <c r="L166" s="39"/>
      <c r="M166" s="199" t="s">
        <v>1</v>
      </c>
      <c r="N166" s="200" t="s">
        <v>41</v>
      </c>
      <c r="O166" s="71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16</v>
      </c>
      <c r="AY166" s="17" t="s">
        <v>272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7" t="s">
        <v>16</v>
      </c>
      <c r="BK166" s="204">
        <f t="shared" si="9"/>
        <v>0</v>
      </c>
      <c r="BL166" s="17" t="s">
        <v>279</v>
      </c>
      <c r="BM166" s="203" t="s">
        <v>431</v>
      </c>
    </row>
    <row r="167" spans="1:65" s="2" customFormat="1" ht="16.5" customHeight="1">
      <c r="A167" s="34"/>
      <c r="B167" s="35"/>
      <c r="C167" s="192" t="s">
        <v>5121</v>
      </c>
      <c r="D167" s="192" t="s">
        <v>274</v>
      </c>
      <c r="E167" s="193" t="s">
        <v>11810</v>
      </c>
      <c r="F167" s="194" t="s">
        <v>11811</v>
      </c>
      <c r="G167" s="195" t="s">
        <v>11812</v>
      </c>
      <c r="H167" s="196">
        <v>100</v>
      </c>
      <c r="I167" s="197"/>
      <c r="J167" s="198">
        <f t="shared" si="0"/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16</v>
      </c>
      <c r="AY167" s="17" t="s">
        <v>272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7" t="s">
        <v>16</v>
      </c>
      <c r="BK167" s="204">
        <f t="shared" si="9"/>
        <v>0</v>
      </c>
      <c r="BL167" s="17" t="s">
        <v>279</v>
      </c>
      <c r="BM167" s="203" t="s">
        <v>453</v>
      </c>
    </row>
    <row r="168" spans="1:65" s="2" customFormat="1" ht="16.5" customHeight="1">
      <c r="A168" s="34"/>
      <c r="B168" s="35"/>
      <c r="C168" s="192" t="s">
        <v>8</v>
      </c>
      <c r="D168" s="192" t="s">
        <v>274</v>
      </c>
      <c r="E168" s="193" t="s">
        <v>11813</v>
      </c>
      <c r="F168" s="194" t="s">
        <v>11814</v>
      </c>
      <c r="G168" s="195" t="s">
        <v>5242</v>
      </c>
      <c r="H168" s="196">
        <v>1</v>
      </c>
      <c r="I168" s="197"/>
      <c r="J168" s="198">
        <f t="shared" si="0"/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 t="shared" si="1"/>
        <v>0</v>
      </c>
      <c r="Q168" s="201">
        <v>0</v>
      </c>
      <c r="R168" s="201">
        <f t="shared" si="2"/>
        <v>0</v>
      </c>
      <c r="S168" s="201">
        <v>0</v>
      </c>
      <c r="T168" s="202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16</v>
      </c>
      <c r="AY168" s="17" t="s">
        <v>272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7" t="s">
        <v>16</v>
      </c>
      <c r="BK168" s="204">
        <f t="shared" si="9"/>
        <v>0</v>
      </c>
      <c r="BL168" s="17" t="s">
        <v>279</v>
      </c>
      <c r="BM168" s="203" t="s">
        <v>471</v>
      </c>
    </row>
    <row r="169" spans="1:65" s="2" customFormat="1" ht="16.5" customHeight="1">
      <c r="A169" s="34"/>
      <c r="B169" s="35"/>
      <c r="C169" s="192" t="s">
        <v>358</v>
      </c>
      <c r="D169" s="192" t="s">
        <v>274</v>
      </c>
      <c r="E169" s="193" t="s">
        <v>11815</v>
      </c>
      <c r="F169" s="194" t="s">
        <v>11816</v>
      </c>
      <c r="G169" s="195" t="s">
        <v>5242</v>
      </c>
      <c r="H169" s="196">
        <v>3</v>
      </c>
      <c r="I169" s="197"/>
      <c r="J169" s="198">
        <f t="shared" si="0"/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 t="shared" si="1"/>
        <v>0</v>
      </c>
      <c r="Q169" s="201">
        <v>0</v>
      </c>
      <c r="R169" s="201">
        <f t="shared" si="2"/>
        <v>0</v>
      </c>
      <c r="S169" s="201">
        <v>0</v>
      </c>
      <c r="T169" s="202">
        <f t="shared" si="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16</v>
      </c>
      <c r="AY169" s="17" t="s">
        <v>272</v>
      </c>
      <c r="BE169" s="204">
        <f t="shared" si="4"/>
        <v>0</v>
      </c>
      <c r="BF169" s="204">
        <f t="shared" si="5"/>
        <v>0</v>
      </c>
      <c r="BG169" s="204">
        <f t="shared" si="6"/>
        <v>0</v>
      </c>
      <c r="BH169" s="204">
        <f t="shared" si="7"/>
        <v>0</v>
      </c>
      <c r="BI169" s="204">
        <f t="shared" si="8"/>
        <v>0</v>
      </c>
      <c r="BJ169" s="17" t="s">
        <v>16</v>
      </c>
      <c r="BK169" s="204">
        <f t="shared" si="9"/>
        <v>0</v>
      </c>
      <c r="BL169" s="17" t="s">
        <v>279</v>
      </c>
      <c r="BM169" s="203" t="s">
        <v>483</v>
      </c>
    </row>
    <row r="170" spans="1:65" s="2" customFormat="1" ht="16.5" customHeight="1">
      <c r="A170" s="34"/>
      <c r="B170" s="35"/>
      <c r="C170" s="192" t="s">
        <v>363</v>
      </c>
      <c r="D170" s="192" t="s">
        <v>274</v>
      </c>
      <c r="E170" s="193" t="s">
        <v>11817</v>
      </c>
      <c r="F170" s="194" t="s">
        <v>11818</v>
      </c>
      <c r="G170" s="195" t="s">
        <v>5242</v>
      </c>
      <c r="H170" s="196">
        <v>1</v>
      </c>
      <c r="I170" s="197"/>
      <c r="J170" s="198">
        <f t="shared" si="0"/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 t="shared" si="1"/>
        <v>0</v>
      </c>
      <c r="Q170" s="201">
        <v>0</v>
      </c>
      <c r="R170" s="201">
        <f t="shared" si="2"/>
        <v>0</v>
      </c>
      <c r="S170" s="201">
        <v>0</v>
      </c>
      <c r="T170" s="202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16</v>
      </c>
      <c r="AY170" s="17" t="s">
        <v>272</v>
      </c>
      <c r="BE170" s="204">
        <f t="shared" si="4"/>
        <v>0</v>
      </c>
      <c r="BF170" s="204">
        <f t="shared" si="5"/>
        <v>0</v>
      </c>
      <c r="BG170" s="204">
        <f t="shared" si="6"/>
        <v>0</v>
      </c>
      <c r="BH170" s="204">
        <f t="shared" si="7"/>
        <v>0</v>
      </c>
      <c r="BI170" s="204">
        <f t="shared" si="8"/>
        <v>0</v>
      </c>
      <c r="BJ170" s="17" t="s">
        <v>16</v>
      </c>
      <c r="BK170" s="204">
        <f t="shared" si="9"/>
        <v>0</v>
      </c>
      <c r="BL170" s="17" t="s">
        <v>279</v>
      </c>
      <c r="BM170" s="203" t="s">
        <v>496</v>
      </c>
    </row>
    <row r="171" spans="1:65" s="2" customFormat="1" ht="16.5" customHeight="1">
      <c r="A171" s="34"/>
      <c r="B171" s="35"/>
      <c r="C171" s="192" t="s">
        <v>368</v>
      </c>
      <c r="D171" s="192" t="s">
        <v>274</v>
      </c>
      <c r="E171" s="193" t="s">
        <v>11819</v>
      </c>
      <c r="F171" s="194" t="s">
        <v>11820</v>
      </c>
      <c r="G171" s="195" t="s">
        <v>5242</v>
      </c>
      <c r="H171" s="196">
        <v>8</v>
      </c>
      <c r="I171" s="197"/>
      <c r="J171" s="198">
        <f t="shared" si="0"/>
        <v>0</v>
      </c>
      <c r="K171" s="194" t="s">
        <v>1</v>
      </c>
      <c r="L171" s="39"/>
      <c r="M171" s="199" t="s">
        <v>1</v>
      </c>
      <c r="N171" s="200" t="s">
        <v>41</v>
      </c>
      <c r="O171" s="71"/>
      <c r="P171" s="201">
        <f t="shared" si="1"/>
        <v>0</v>
      </c>
      <c r="Q171" s="201">
        <v>0</v>
      </c>
      <c r="R171" s="201">
        <f t="shared" si="2"/>
        <v>0</v>
      </c>
      <c r="S171" s="201">
        <v>0</v>
      </c>
      <c r="T171" s="202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279</v>
      </c>
      <c r="AT171" s="203" t="s">
        <v>274</v>
      </c>
      <c r="AU171" s="203" t="s">
        <v>16</v>
      </c>
      <c r="AY171" s="17" t="s">
        <v>272</v>
      </c>
      <c r="BE171" s="204">
        <f t="shared" si="4"/>
        <v>0</v>
      </c>
      <c r="BF171" s="204">
        <f t="shared" si="5"/>
        <v>0</v>
      </c>
      <c r="BG171" s="204">
        <f t="shared" si="6"/>
        <v>0</v>
      </c>
      <c r="BH171" s="204">
        <f t="shared" si="7"/>
        <v>0</v>
      </c>
      <c r="BI171" s="204">
        <f t="shared" si="8"/>
        <v>0</v>
      </c>
      <c r="BJ171" s="17" t="s">
        <v>16</v>
      </c>
      <c r="BK171" s="204">
        <f t="shared" si="9"/>
        <v>0</v>
      </c>
      <c r="BL171" s="17" t="s">
        <v>279</v>
      </c>
      <c r="BM171" s="203" t="s">
        <v>511</v>
      </c>
    </row>
    <row r="172" spans="1:65" s="2" customFormat="1" ht="16.5" customHeight="1">
      <c r="A172" s="34"/>
      <c r="B172" s="35"/>
      <c r="C172" s="192" t="s">
        <v>5995</v>
      </c>
      <c r="D172" s="192" t="s">
        <v>274</v>
      </c>
      <c r="E172" s="193" t="s">
        <v>11821</v>
      </c>
      <c r="F172" s="194" t="s">
        <v>11822</v>
      </c>
      <c r="G172" s="195" t="s">
        <v>5242</v>
      </c>
      <c r="H172" s="196">
        <v>8</v>
      </c>
      <c r="I172" s="197"/>
      <c r="J172" s="198">
        <f t="shared" si="0"/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 t="shared" si="1"/>
        <v>0</v>
      </c>
      <c r="Q172" s="201">
        <v>0</v>
      </c>
      <c r="R172" s="201">
        <f t="shared" si="2"/>
        <v>0</v>
      </c>
      <c r="S172" s="201">
        <v>0</v>
      </c>
      <c r="T172" s="202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16</v>
      </c>
      <c r="AY172" s="17" t="s">
        <v>272</v>
      </c>
      <c r="BE172" s="204">
        <f t="shared" si="4"/>
        <v>0</v>
      </c>
      <c r="BF172" s="204">
        <f t="shared" si="5"/>
        <v>0</v>
      </c>
      <c r="BG172" s="204">
        <f t="shared" si="6"/>
        <v>0</v>
      </c>
      <c r="BH172" s="204">
        <f t="shared" si="7"/>
        <v>0</v>
      </c>
      <c r="BI172" s="204">
        <f t="shared" si="8"/>
        <v>0</v>
      </c>
      <c r="BJ172" s="17" t="s">
        <v>16</v>
      </c>
      <c r="BK172" s="204">
        <f t="shared" si="9"/>
        <v>0</v>
      </c>
      <c r="BL172" s="17" t="s">
        <v>279</v>
      </c>
      <c r="BM172" s="203" t="s">
        <v>523</v>
      </c>
    </row>
    <row r="173" spans="1:65" s="2" customFormat="1" ht="16.5" customHeight="1">
      <c r="A173" s="34"/>
      <c r="B173" s="35"/>
      <c r="C173" s="192" t="s">
        <v>377</v>
      </c>
      <c r="D173" s="192" t="s">
        <v>274</v>
      </c>
      <c r="E173" s="193" t="s">
        <v>11823</v>
      </c>
      <c r="F173" s="194" t="s">
        <v>11824</v>
      </c>
      <c r="G173" s="195" t="s">
        <v>5242</v>
      </c>
      <c r="H173" s="196">
        <v>3</v>
      </c>
      <c r="I173" s="197"/>
      <c r="J173" s="198">
        <f t="shared" si="0"/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 t="shared" si="1"/>
        <v>0</v>
      </c>
      <c r="Q173" s="201">
        <v>0</v>
      </c>
      <c r="R173" s="201">
        <f t="shared" si="2"/>
        <v>0</v>
      </c>
      <c r="S173" s="201">
        <v>0</v>
      </c>
      <c r="T173" s="202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16</v>
      </c>
      <c r="AY173" s="17" t="s">
        <v>272</v>
      </c>
      <c r="BE173" s="204">
        <f t="shared" si="4"/>
        <v>0</v>
      </c>
      <c r="BF173" s="204">
        <f t="shared" si="5"/>
        <v>0</v>
      </c>
      <c r="BG173" s="204">
        <f t="shared" si="6"/>
        <v>0</v>
      </c>
      <c r="BH173" s="204">
        <f t="shared" si="7"/>
        <v>0</v>
      </c>
      <c r="BI173" s="204">
        <f t="shared" si="8"/>
        <v>0</v>
      </c>
      <c r="BJ173" s="17" t="s">
        <v>16</v>
      </c>
      <c r="BK173" s="204">
        <f t="shared" si="9"/>
        <v>0</v>
      </c>
      <c r="BL173" s="17" t="s">
        <v>279</v>
      </c>
      <c r="BM173" s="203" t="s">
        <v>536</v>
      </c>
    </row>
    <row r="174" spans="1:65" s="2" customFormat="1" ht="16.5" customHeight="1">
      <c r="A174" s="34"/>
      <c r="B174" s="35"/>
      <c r="C174" s="192" t="s">
        <v>7</v>
      </c>
      <c r="D174" s="192" t="s">
        <v>274</v>
      </c>
      <c r="E174" s="193" t="s">
        <v>11825</v>
      </c>
      <c r="F174" s="194" t="s">
        <v>11826</v>
      </c>
      <c r="G174" s="195" t="s">
        <v>5242</v>
      </c>
      <c r="H174" s="196">
        <v>8</v>
      </c>
      <c r="I174" s="197"/>
      <c r="J174" s="198">
        <f t="shared" si="0"/>
        <v>0</v>
      </c>
      <c r="K174" s="194" t="s">
        <v>1</v>
      </c>
      <c r="L174" s="39"/>
      <c r="M174" s="199" t="s">
        <v>1</v>
      </c>
      <c r="N174" s="200" t="s">
        <v>41</v>
      </c>
      <c r="O174" s="71"/>
      <c r="P174" s="201">
        <f t="shared" si="1"/>
        <v>0</v>
      </c>
      <c r="Q174" s="201">
        <v>0</v>
      </c>
      <c r="R174" s="201">
        <f t="shared" si="2"/>
        <v>0</v>
      </c>
      <c r="S174" s="201">
        <v>0</v>
      </c>
      <c r="T174" s="202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279</v>
      </c>
      <c r="AT174" s="203" t="s">
        <v>274</v>
      </c>
      <c r="AU174" s="203" t="s">
        <v>16</v>
      </c>
      <c r="AY174" s="17" t="s">
        <v>272</v>
      </c>
      <c r="BE174" s="204">
        <f t="shared" si="4"/>
        <v>0</v>
      </c>
      <c r="BF174" s="204">
        <f t="shared" si="5"/>
        <v>0</v>
      </c>
      <c r="BG174" s="204">
        <f t="shared" si="6"/>
        <v>0</v>
      </c>
      <c r="BH174" s="204">
        <f t="shared" si="7"/>
        <v>0</v>
      </c>
      <c r="BI174" s="204">
        <f t="shared" si="8"/>
        <v>0</v>
      </c>
      <c r="BJ174" s="17" t="s">
        <v>16</v>
      </c>
      <c r="BK174" s="204">
        <f t="shared" si="9"/>
        <v>0</v>
      </c>
      <c r="BL174" s="17" t="s">
        <v>279</v>
      </c>
      <c r="BM174" s="203" t="s">
        <v>551</v>
      </c>
    </row>
    <row r="175" spans="1:65" s="2" customFormat="1" ht="16.5" customHeight="1">
      <c r="A175" s="34"/>
      <c r="B175" s="35"/>
      <c r="C175" s="192" t="s">
        <v>393</v>
      </c>
      <c r="D175" s="192" t="s">
        <v>274</v>
      </c>
      <c r="E175" s="193" t="s">
        <v>11827</v>
      </c>
      <c r="F175" s="194" t="s">
        <v>11828</v>
      </c>
      <c r="G175" s="195" t="s">
        <v>5242</v>
      </c>
      <c r="H175" s="196">
        <v>1</v>
      </c>
      <c r="I175" s="197"/>
      <c r="J175" s="198">
        <f t="shared" si="0"/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 t="shared" si="1"/>
        <v>0</v>
      </c>
      <c r="Q175" s="201">
        <v>0</v>
      </c>
      <c r="R175" s="201">
        <f t="shared" si="2"/>
        <v>0</v>
      </c>
      <c r="S175" s="201">
        <v>0</v>
      </c>
      <c r="T175" s="202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16</v>
      </c>
      <c r="AY175" s="17" t="s">
        <v>272</v>
      </c>
      <c r="BE175" s="204">
        <f t="shared" si="4"/>
        <v>0</v>
      </c>
      <c r="BF175" s="204">
        <f t="shared" si="5"/>
        <v>0</v>
      </c>
      <c r="BG175" s="204">
        <f t="shared" si="6"/>
        <v>0</v>
      </c>
      <c r="BH175" s="204">
        <f t="shared" si="7"/>
        <v>0</v>
      </c>
      <c r="BI175" s="204">
        <f t="shared" si="8"/>
        <v>0</v>
      </c>
      <c r="BJ175" s="17" t="s">
        <v>16</v>
      </c>
      <c r="BK175" s="204">
        <f t="shared" si="9"/>
        <v>0</v>
      </c>
      <c r="BL175" s="17" t="s">
        <v>279</v>
      </c>
      <c r="BM175" s="203" t="s">
        <v>574</v>
      </c>
    </row>
    <row r="176" spans="1:65" s="2" customFormat="1" ht="16.5" customHeight="1">
      <c r="A176" s="34"/>
      <c r="B176" s="35"/>
      <c r="C176" s="192" t="s">
        <v>399</v>
      </c>
      <c r="D176" s="192" t="s">
        <v>274</v>
      </c>
      <c r="E176" s="193" t="s">
        <v>11829</v>
      </c>
      <c r="F176" s="194" t="s">
        <v>11830</v>
      </c>
      <c r="G176" s="195" t="s">
        <v>5242</v>
      </c>
      <c r="H176" s="196">
        <v>1</v>
      </c>
      <c r="I176" s="197"/>
      <c r="J176" s="198">
        <f t="shared" si="0"/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 t="shared" si="1"/>
        <v>0</v>
      </c>
      <c r="Q176" s="201">
        <v>0</v>
      </c>
      <c r="R176" s="201">
        <f t="shared" si="2"/>
        <v>0</v>
      </c>
      <c r="S176" s="201">
        <v>0</v>
      </c>
      <c r="T176" s="202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16</v>
      </c>
      <c r="AY176" s="17" t="s">
        <v>272</v>
      </c>
      <c r="BE176" s="204">
        <f t="shared" si="4"/>
        <v>0</v>
      </c>
      <c r="BF176" s="204">
        <f t="shared" si="5"/>
        <v>0</v>
      </c>
      <c r="BG176" s="204">
        <f t="shared" si="6"/>
        <v>0</v>
      </c>
      <c r="BH176" s="204">
        <f t="shared" si="7"/>
        <v>0</v>
      </c>
      <c r="BI176" s="204">
        <f t="shared" si="8"/>
        <v>0</v>
      </c>
      <c r="BJ176" s="17" t="s">
        <v>16</v>
      </c>
      <c r="BK176" s="204">
        <f t="shared" si="9"/>
        <v>0</v>
      </c>
      <c r="BL176" s="17" t="s">
        <v>279</v>
      </c>
      <c r="BM176" s="203" t="s">
        <v>594</v>
      </c>
    </row>
    <row r="177" spans="1:65" s="13" customFormat="1" ht="11.25">
      <c r="B177" s="210"/>
      <c r="C177" s="211"/>
      <c r="D177" s="212" t="s">
        <v>283</v>
      </c>
      <c r="E177" s="213" t="s">
        <v>1</v>
      </c>
      <c r="F177" s="214" t="s">
        <v>11831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16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22.5">
      <c r="B178" s="210"/>
      <c r="C178" s="211"/>
      <c r="D178" s="212" t="s">
        <v>283</v>
      </c>
      <c r="E178" s="213" t="s">
        <v>1</v>
      </c>
      <c r="F178" s="214" t="s">
        <v>11832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16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>
      <c r="B179" s="210"/>
      <c r="C179" s="211"/>
      <c r="D179" s="212" t="s">
        <v>283</v>
      </c>
      <c r="E179" s="213" t="s">
        <v>1</v>
      </c>
      <c r="F179" s="214" t="s">
        <v>11833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16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22.5">
      <c r="B180" s="210"/>
      <c r="C180" s="211"/>
      <c r="D180" s="212" t="s">
        <v>283</v>
      </c>
      <c r="E180" s="213" t="s">
        <v>1</v>
      </c>
      <c r="F180" s="214" t="s">
        <v>11834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16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16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5" customFormat="1" ht="11.25">
      <c r="B182" s="246"/>
      <c r="C182" s="247"/>
      <c r="D182" s="212" t="s">
        <v>283</v>
      </c>
      <c r="E182" s="248" t="s">
        <v>1</v>
      </c>
      <c r="F182" s="249" t="s">
        <v>5942</v>
      </c>
      <c r="G182" s="247"/>
      <c r="H182" s="250">
        <v>1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AT182" s="256" t="s">
        <v>283</v>
      </c>
      <c r="AU182" s="256" t="s">
        <v>16</v>
      </c>
      <c r="AV182" s="15" t="s">
        <v>279</v>
      </c>
      <c r="AW182" s="15" t="s">
        <v>32</v>
      </c>
      <c r="AX182" s="15" t="s">
        <v>16</v>
      </c>
      <c r="AY182" s="256" t="s">
        <v>272</v>
      </c>
    </row>
    <row r="183" spans="1:65" s="2" customFormat="1" ht="16.5" customHeight="1">
      <c r="A183" s="34"/>
      <c r="B183" s="35"/>
      <c r="C183" s="192" t="s">
        <v>413</v>
      </c>
      <c r="D183" s="192" t="s">
        <v>274</v>
      </c>
      <c r="E183" s="193" t="s">
        <v>11835</v>
      </c>
      <c r="F183" s="194" t="s">
        <v>11836</v>
      </c>
      <c r="G183" s="195" t="s">
        <v>5242</v>
      </c>
      <c r="H183" s="196">
        <v>1</v>
      </c>
      <c r="I183" s="197"/>
      <c r="J183" s="198">
        <f>ROUND(I183*H183,2)</f>
        <v>0</v>
      </c>
      <c r="K183" s="194" t="s">
        <v>1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16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617</v>
      </c>
    </row>
    <row r="184" spans="1:65" s="13" customFormat="1" ht="11.25">
      <c r="B184" s="210"/>
      <c r="C184" s="211"/>
      <c r="D184" s="212" t="s">
        <v>283</v>
      </c>
      <c r="E184" s="213" t="s">
        <v>1</v>
      </c>
      <c r="F184" s="214" t="s">
        <v>11837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16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16</v>
      </c>
      <c r="G185" s="222"/>
      <c r="H185" s="225">
        <v>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16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5" customFormat="1" ht="11.25">
      <c r="B186" s="246"/>
      <c r="C186" s="247"/>
      <c r="D186" s="212" t="s">
        <v>283</v>
      </c>
      <c r="E186" s="248" t="s">
        <v>1</v>
      </c>
      <c r="F186" s="249" t="s">
        <v>5942</v>
      </c>
      <c r="G186" s="247"/>
      <c r="H186" s="250">
        <v>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283</v>
      </c>
      <c r="AU186" s="256" t="s">
        <v>16</v>
      </c>
      <c r="AV186" s="15" t="s">
        <v>279</v>
      </c>
      <c r="AW186" s="15" t="s">
        <v>32</v>
      </c>
      <c r="AX186" s="15" t="s">
        <v>16</v>
      </c>
      <c r="AY186" s="256" t="s">
        <v>272</v>
      </c>
    </row>
    <row r="187" spans="1:65" s="2" customFormat="1" ht="16.5" customHeight="1">
      <c r="A187" s="34"/>
      <c r="B187" s="35"/>
      <c r="C187" s="192" t="s">
        <v>417</v>
      </c>
      <c r="D187" s="192" t="s">
        <v>274</v>
      </c>
      <c r="E187" s="193" t="s">
        <v>11838</v>
      </c>
      <c r="F187" s="194" t="s">
        <v>11839</v>
      </c>
      <c r="G187" s="195" t="s">
        <v>185</v>
      </c>
      <c r="H187" s="196">
        <v>103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16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644</v>
      </c>
    </row>
    <row r="188" spans="1:65" s="2" customFormat="1" ht="16.5" customHeight="1">
      <c r="A188" s="34"/>
      <c r="B188" s="35"/>
      <c r="C188" s="192" t="s">
        <v>431</v>
      </c>
      <c r="D188" s="192" t="s">
        <v>274</v>
      </c>
      <c r="E188" s="193" t="s">
        <v>11840</v>
      </c>
      <c r="F188" s="194" t="s">
        <v>11841</v>
      </c>
      <c r="G188" s="195" t="s">
        <v>185</v>
      </c>
      <c r="H188" s="196">
        <v>103</v>
      </c>
      <c r="I188" s="197"/>
      <c r="J188" s="198">
        <f>ROUND(I188*H188,2)</f>
        <v>0</v>
      </c>
      <c r="K188" s="194" t="s">
        <v>1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279</v>
      </c>
      <c r="AT188" s="203" t="s">
        <v>274</v>
      </c>
      <c r="AU188" s="203" t="s">
        <v>16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279</v>
      </c>
      <c r="BM188" s="203" t="s">
        <v>662</v>
      </c>
    </row>
    <row r="189" spans="1:65" s="2" customFormat="1" ht="16.5" customHeight="1">
      <c r="A189" s="34"/>
      <c r="B189" s="35"/>
      <c r="C189" s="192" t="s">
        <v>448</v>
      </c>
      <c r="D189" s="192" t="s">
        <v>274</v>
      </c>
      <c r="E189" s="193" t="s">
        <v>11842</v>
      </c>
      <c r="F189" s="194" t="s">
        <v>11843</v>
      </c>
      <c r="G189" s="195" t="s">
        <v>185</v>
      </c>
      <c r="H189" s="196">
        <v>103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676</v>
      </c>
    </row>
    <row r="190" spans="1:65" s="2" customFormat="1" ht="16.5" customHeight="1">
      <c r="A190" s="34"/>
      <c r="B190" s="35"/>
      <c r="C190" s="192" t="s">
        <v>453</v>
      </c>
      <c r="D190" s="192" t="s">
        <v>274</v>
      </c>
      <c r="E190" s="193" t="s">
        <v>11844</v>
      </c>
      <c r="F190" s="194" t="s">
        <v>11845</v>
      </c>
      <c r="G190" s="195" t="s">
        <v>5242</v>
      </c>
      <c r="H190" s="196">
        <v>1</v>
      </c>
      <c r="I190" s="197"/>
      <c r="J190" s="198">
        <f>ROUND(I190*H190,2)</f>
        <v>0</v>
      </c>
      <c r="K190" s="194" t="s">
        <v>1</v>
      </c>
      <c r="L190" s="39"/>
      <c r="M190" s="199" t="s">
        <v>1</v>
      </c>
      <c r="N190" s="200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16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692</v>
      </c>
    </row>
    <row r="191" spans="1:65" s="12" customFormat="1" ht="25.9" customHeight="1">
      <c r="B191" s="176"/>
      <c r="C191" s="177"/>
      <c r="D191" s="178" t="s">
        <v>75</v>
      </c>
      <c r="E191" s="179" t="s">
        <v>8023</v>
      </c>
      <c r="F191" s="179" t="s">
        <v>11846</v>
      </c>
      <c r="G191" s="177"/>
      <c r="H191" s="177"/>
      <c r="I191" s="180"/>
      <c r="J191" s="181">
        <f>BK191</f>
        <v>0</v>
      </c>
      <c r="K191" s="177"/>
      <c r="L191" s="182"/>
      <c r="M191" s="183"/>
      <c r="N191" s="184"/>
      <c r="O191" s="184"/>
      <c r="P191" s="185">
        <f>SUM(P192:P195)</f>
        <v>0</v>
      </c>
      <c r="Q191" s="184"/>
      <c r="R191" s="185">
        <f>SUM(R192:R195)</f>
        <v>0</v>
      </c>
      <c r="S191" s="184"/>
      <c r="T191" s="186">
        <f>SUM(T192:T195)</f>
        <v>0</v>
      </c>
      <c r="AR191" s="187" t="s">
        <v>16</v>
      </c>
      <c r="AT191" s="188" t="s">
        <v>75</v>
      </c>
      <c r="AU191" s="188" t="s">
        <v>76</v>
      </c>
      <c r="AY191" s="187" t="s">
        <v>272</v>
      </c>
      <c r="BK191" s="189">
        <f>SUM(BK192:BK195)</f>
        <v>0</v>
      </c>
    </row>
    <row r="192" spans="1:65" s="2" customFormat="1" ht="16.5" customHeight="1">
      <c r="A192" s="34"/>
      <c r="B192" s="35"/>
      <c r="C192" s="192" t="s">
        <v>464</v>
      </c>
      <c r="D192" s="192" t="s">
        <v>274</v>
      </c>
      <c r="E192" s="193" t="s">
        <v>11847</v>
      </c>
      <c r="F192" s="194" t="s">
        <v>11848</v>
      </c>
      <c r="G192" s="195" t="s">
        <v>5242</v>
      </c>
      <c r="H192" s="196">
        <v>1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16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713</v>
      </c>
    </row>
    <row r="193" spans="1:65" s="2" customFormat="1" ht="16.5" customHeight="1">
      <c r="A193" s="34"/>
      <c r="B193" s="35"/>
      <c r="C193" s="192" t="s">
        <v>471</v>
      </c>
      <c r="D193" s="192" t="s">
        <v>274</v>
      </c>
      <c r="E193" s="193" t="s">
        <v>11849</v>
      </c>
      <c r="F193" s="194" t="s">
        <v>11850</v>
      </c>
      <c r="G193" s="195" t="s">
        <v>5242</v>
      </c>
      <c r="H193" s="196">
        <v>1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16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727</v>
      </c>
    </row>
    <row r="194" spans="1:65" s="2" customFormat="1" ht="16.5" customHeight="1">
      <c r="A194" s="34"/>
      <c r="B194" s="35"/>
      <c r="C194" s="192" t="s">
        <v>476</v>
      </c>
      <c r="D194" s="192" t="s">
        <v>274</v>
      </c>
      <c r="E194" s="193" t="s">
        <v>11851</v>
      </c>
      <c r="F194" s="194" t="s">
        <v>10773</v>
      </c>
      <c r="G194" s="195" t="s">
        <v>5242</v>
      </c>
      <c r="H194" s="196">
        <v>1</v>
      </c>
      <c r="I194" s="197"/>
      <c r="J194" s="198">
        <f>ROUND(I194*H194,2)</f>
        <v>0</v>
      </c>
      <c r="K194" s="194" t="s">
        <v>1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16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741</v>
      </c>
    </row>
    <row r="195" spans="1:65" s="2" customFormat="1" ht="16.5" customHeight="1">
      <c r="A195" s="34"/>
      <c r="B195" s="35"/>
      <c r="C195" s="192" t="s">
        <v>491</v>
      </c>
      <c r="D195" s="192" t="s">
        <v>274</v>
      </c>
      <c r="E195" s="193" t="s">
        <v>11852</v>
      </c>
      <c r="F195" s="194" t="s">
        <v>11853</v>
      </c>
      <c r="G195" s="195" t="s">
        <v>5242</v>
      </c>
      <c r="H195" s="196">
        <v>1</v>
      </c>
      <c r="I195" s="197"/>
      <c r="J195" s="198">
        <f>ROUND(I195*H195,2)</f>
        <v>0</v>
      </c>
      <c r="K195" s="194" t="s">
        <v>1</v>
      </c>
      <c r="L195" s="39"/>
      <c r="M195" s="260" t="s">
        <v>1</v>
      </c>
      <c r="N195" s="261" t="s">
        <v>41</v>
      </c>
      <c r="O195" s="262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16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781</v>
      </c>
    </row>
    <row r="196" spans="1:65" s="2" customFormat="1" ht="6.95" customHeight="1">
      <c r="A196" s="34"/>
      <c r="B196" s="54"/>
      <c r="C196" s="55"/>
      <c r="D196" s="55"/>
      <c r="E196" s="55"/>
      <c r="F196" s="55"/>
      <c r="G196" s="55"/>
      <c r="H196" s="55"/>
      <c r="I196" s="55"/>
      <c r="J196" s="55"/>
      <c r="K196" s="55"/>
      <c r="L196" s="39"/>
      <c r="M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</row>
  </sheetData>
  <sheetProtection algorithmName="SHA-512" hashValue="YxYSeXDEpfx0Lo7E5nx/JPR3vyr4VzxMjs48wr8IXKthP3+xi+h7ffm6+wVoadCtTCnEvnKIr2EdGnSmksElWQ==" saltValue="9PSeu4zJmwoOduaddtQWZizj7oKoLim/378LSLTUonqoUv08Gr4t59mbgs+ATe49RLRmNMcr8Gd2sjnreIFFUQ==" spinCount="100000" sheet="1" objects="1" scenarios="1" formatColumns="0" formatRows="0" autoFilter="0"/>
  <autoFilter ref="C123:K195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11854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45142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ROUND((SUM(BE122:BE141)),  2)</f>
        <v>0</v>
      </c>
      <c r="G35" s="34"/>
      <c r="H35" s="34"/>
      <c r="I35" s="131">
        <v>0.21</v>
      </c>
      <c r="J35" s="130">
        <f>ROUND(((SUM(BE122:BE141))*I35),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ROUND((SUM(BF122:BF141)),  2)</f>
        <v>0</v>
      </c>
      <c r="G36" s="34"/>
      <c r="H36" s="34"/>
      <c r="I36" s="131">
        <v>0.15</v>
      </c>
      <c r="J36" s="130">
        <f>ROUND(((SUM(BF122:BF141))*I36),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ROUND((SUM(BG122:BG141)),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ROUND((SUM(BH122:BH141)),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ROUND((SUM(BI122:BI141)),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D1_03_5 - Interiér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45142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11855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11856</v>
      </c>
      <c r="E100" s="162"/>
      <c r="F100" s="162"/>
      <c r="G100" s="162"/>
      <c r="H100" s="162"/>
      <c r="I100" s="162"/>
      <c r="J100" s="163">
        <f>J124</f>
        <v>0</v>
      </c>
      <c r="K100" s="104"/>
      <c r="L100" s="164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6.25" customHeight="1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174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>
      <c r="A112" s="34"/>
      <c r="B112" s="35"/>
      <c r="C112" s="36"/>
      <c r="D112" s="36"/>
      <c r="E112" s="320" t="s">
        <v>178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182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73" t="str">
        <f>E11</f>
        <v>D1_03_5 - Interiér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21</v>
      </c>
      <c r="D116" s="36"/>
      <c r="E116" s="36"/>
      <c r="F116" s="27" t="str">
        <f>F14</f>
        <v>Trutnov</v>
      </c>
      <c r="G116" s="36"/>
      <c r="H116" s="36"/>
      <c r="I116" s="29" t="s">
        <v>23</v>
      </c>
      <c r="J116" s="66">
        <f>IF(J14="","",J14)</f>
        <v>45142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24</v>
      </c>
      <c r="D118" s="36"/>
      <c r="E118" s="36"/>
      <c r="F118" s="27" t="str">
        <f>E17</f>
        <v>Královehradecký kraj</v>
      </c>
      <c r="G118" s="36"/>
      <c r="H118" s="36"/>
      <c r="I118" s="29" t="s">
        <v>30</v>
      </c>
      <c r="J118" s="32" t="str">
        <f>E23</f>
        <v>Penta Projekt s.r.o., Mrštíkova 12, Jihlava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28</v>
      </c>
      <c r="D119" s="36"/>
      <c r="E119" s="36"/>
      <c r="F119" s="27" t="str">
        <f>IF(E20="","",E20)</f>
        <v>Vyplň údaj</v>
      </c>
      <c r="G119" s="36"/>
      <c r="H119" s="36"/>
      <c r="I119" s="29" t="s">
        <v>33</v>
      </c>
      <c r="J119" s="32" t="str">
        <f>E26</f>
        <v>Ing. Avuk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5"/>
      <c r="B121" s="166"/>
      <c r="C121" s="167" t="s">
        <v>258</v>
      </c>
      <c r="D121" s="168" t="s">
        <v>61</v>
      </c>
      <c r="E121" s="168" t="s">
        <v>57</v>
      </c>
      <c r="F121" s="168" t="s">
        <v>58</v>
      </c>
      <c r="G121" s="168" t="s">
        <v>259</v>
      </c>
      <c r="H121" s="168" t="s">
        <v>260</v>
      </c>
      <c r="I121" s="168" t="s">
        <v>261</v>
      </c>
      <c r="J121" s="168" t="s">
        <v>205</v>
      </c>
      <c r="K121" s="169" t="s">
        <v>262</v>
      </c>
      <c r="L121" s="170"/>
      <c r="M121" s="75" t="s">
        <v>1</v>
      </c>
      <c r="N121" s="76" t="s">
        <v>40</v>
      </c>
      <c r="O121" s="76" t="s">
        <v>263</v>
      </c>
      <c r="P121" s="76" t="s">
        <v>264</v>
      </c>
      <c r="Q121" s="76" t="s">
        <v>265</v>
      </c>
      <c r="R121" s="76" t="s">
        <v>266</v>
      </c>
      <c r="S121" s="76" t="s">
        <v>267</v>
      </c>
      <c r="T121" s="77" t="s">
        <v>268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4"/>
      <c r="B122" s="35"/>
      <c r="C122" s="82" t="s">
        <v>269</v>
      </c>
      <c r="D122" s="36"/>
      <c r="E122" s="36"/>
      <c r="F122" s="36"/>
      <c r="G122" s="36"/>
      <c r="H122" s="36"/>
      <c r="I122" s="36"/>
      <c r="J122" s="171">
        <f>BK122</f>
        <v>0</v>
      </c>
      <c r="K122" s="36"/>
      <c r="L122" s="39"/>
      <c r="M122" s="78"/>
      <c r="N122" s="172"/>
      <c r="O122" s="79"/>
      <c r="P122" s="173">
        <f>P123</f>
        <v>0</v>
      </c>
      <c r="Q122" s="79"/>
      <c r="R122" s="173">
        <f>R123</f>
        <v>0</v>
      </c>
      <c r="S122" s="79"/>
      <c r="T122" s="174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207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75</v>
      </c>
      <c r="E123" s="179" t="s">
        <v>11857</v>
      </c>
      <c r="F123" s="179" t="s">
        <v>270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279</v>
      </c>
      <c r="AT123" s="188" t="s">
        <v>75</v>
      </c>
      <c r="AU123" s="188" t="s">
        <v>76</v>
      </c>
      <c r="AY123" s="187" t="s">
        <v>272</v>
      </c>
      <c r="BK123" s="189">
        <f>BK124</f>
        <v>0</v>
      </c>
    </row>
    <row r="124" spans="1:65" s="12" customFormat="1" ht="22.9" customHeight="1">
      <c r="B124" s="176"/>
      <c r="C124" s="177"/>
      <c r="D124" s="178" t="s">
        <v>75</v>
      </c>
      <c r="E124" s="190" t="s">
        <v>11858</v>
      </c>
      <c r="F124" s="190" t="s">
        <v>11859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SUM(P125:P141)</f>
        <v>0</v>
      </c>
      <c r="Q124" s="184"/>
      <c r="R124" s="185">
        <f>SUM(R125:R141)</f>
        <v>0</v>
      </c>
      <c r="S124" s="184"/>
      <c r="T124" s="186">
        <f>SUM(T125:T141)</f>
        <v>0</v>
      </c>
      <c r="AR124" s="187" t="s">
        <v>279</v>
      </c>
      <c r="AT124" s="188" t="s">
        <v>75</v>
      </c>
      <c r="AU124" s="188" t="s">
        <v>16</v>
      </c>
      <c r="AY124" s="187" t="s">
        <v>272</v>
      </c>
      <c r="BK124" s="189">
        <f>SUM(BK125:BK141)</f>
        <v>0</v>
      </c>
    </row>
    <row r="125" spans="1:65" s="2" customFormat="1" ht="37.9" customHeight="1">
      <c r="A125" s="34"/>
      <c r="B125" s="35"/>
      <c r="C125" s="192" t="s">
        <v>16</v>
      </c>
      <c r="D125" s="192" t="s">
        <v>274</v>
      </c>
      <c r="E125" s="193" t="s">
        <v>11860</v>
      </c>
      <c r="F125" s="194" t="s">
        <v>11861</v>
      </c>
      <c r="G125" s="195" t="s">
        <v>8051</v>
      </c>
      <c r="H125" s="196">
        <v>1</v>
      </c>
      <c r="I125" s="197"/>
      <c r="J125" s="198">
        <f t="shared" ref="J125:J141" si="0">ROUND(I125*H125,2)</f>
        <v>0</v>
      </c>
      <c r="K125" s="194" t="s">
        <v>1</v>
      </c>
      <c r="L125" s="39"/>
      <c r="M125" s="199" t="s">
        <v>1</v>
      </c>
      <c r="N125" s="200" t="s">
        <v>41</v>
      </c>
      <c r="O125" s="71"/>
      <c r="P125" s="201">
        <f t="shared" ref="P125:P141" si="1">O125*H125</f>
        <v>0</v>
      </c>
      <c r="Q125" s="201">
        <v>0</v>
      </c>
      <c r="R125" s="201">
        <f t="shared" ref="R125:R141" si="2">Q125*H125</f>
        <v>0</v>
      </c>
      <c r="S125" s="201">
        <v>0</v>
      </c>
      <c r="T125" s="202">
        <f t="shared" ref="T125:T141" si="3"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4500</v>
      </c>
      <c r="AT125" s="203" t="s">
        <v>274</v>
      </c>
      <c r="AU125" s="203" t="s">
        <v>84</v>
      </c>
      <c r="AY125" s="17" t="s">
        <v>272</v>
      </c>
      <c r="BE125" s="204">
        <f t="shared" ref="BE125:BE141" si="4">IF(N125="základní",J125,0)</f>
        <v>0</v>
      </c>
      <c r="BF125" s="204">
        <f t="shared" ref="BF125:BF141" si="5">IF(N125="snížená",J125,0)</f>
        <v>0</v>
      </c>
      <c r="BG125" s="204">
        <f t="shared" ref="BG125:BG141" si="6">IF(N125="zákl. přenesená",J125,0)</f>
        <v>0</v>
      </c>
      <c r="BH125" s="204">
        <f t="shared" ref="BH125:BH141" si="7">IF(N125="sníž. přenesená",J125,0)</f>
        <v>0</v>
      </c>
      <c r="BI125" s="204">
        <f t="shared" ref="BI125:BI141" si="8">IF(N125="nulová",J125,0)</f>
        <v>0</v>
      </c>
      <c r="BJ125" s="17" t="s">
        <v>16</v>
      </c>
      <c r="BK125" s="204">
        <f t="shared" ref="BK125:BK141" si="9">ROUND(I125*H125,2)</f>
        <v>0</v>
      </c>
      <c r="BL125" s="17" t="s">
        <v>4500</v>
      </c>
      <c r="BM125" s="203" t="s">
        <v>11862</v>
      </c>
    </row>
    <row r="126" spans="1:65" s="2" customFormat="1" ht="33" customHeight="1">
      <c r="A126" s="34"/>
      <c r="B126" s="35"/>
      <c r="C126" s="192" t="s">
        <v>84</v>
      </c>
      <c r="D126" s="192" t="s">
        <v>274</v>
      </c>
      <c r="E126" s="193" t="s">
        <v>11863</v>
      </c>
      <c r="F126" s="194" t="s">
        <v>11864</v>
      </c>
      <c r="G126" s="195" t="s">
        <v>8051</v>
      </c>
      <c r="H126" s="196">
        <v>1</v>
      </c>
      <c r="I126" s="197"/>
      <c r="J126" s="198">
        <f t="shared" si="0"/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4500</v>
      </c>
      <c r="AT126" s="203" t="s">
        <v>274</v>
      </c>
      <c r="AU126" s="203" t="s">
        <v>84</v>
      </c>
      <c r="AY126" s="17" t="s">
        <v>272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7" t="s">
        <v>16</v>
      </c>
      <c r="BK126" s="204">
        <f t="shared" si="9"/>
        <v>0</v>
      </c>
      <c r="BL126" s="17" t="s">
        <v>4500</v>
      </c>
      <c r="BM126" s="203" t="s">
        <v>11865</v>
      </c>
    </row>
    <row r="127" spans="1:65" s="2" customFormat="1" ht="49.15" customHeight="1">
      <c r="A127" s="34"/>
      <c r="B127" s="35"/>
      <c r="C127" s="192" t="s">
        <v>291</v>
      </c>
      <c r="D127" s="192" t="s">
        <v>274</v>
      </c>
      <c r="E127" s="193" t="s">
        <v>11866</v>
      </c>
      <c r="F127" s="194" t="s">
        <v>11867</v>
      </c>
      <c r="G127" s="195" t="s">
        <v>8051</v>
      </c>
      <c r="H127" s="196">
        <v>1</v>
      </c>
      <c r="I127" s="197"/>
      <c r="J127" s="198">
        <f t="shared" si="0"/>
        <v>0</v>
      </c>
      <c r="K127" s="194" t="s">
        <v>1</v>
      </c>
      <c r="L127" s="39"/>
      <c r="M127" s="199" t="s">
        <v>1</v>
      </c>
      <c r="N127" s="200" t="s">
        <v>41</v>
      </c>
      <c r="O127" s="71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4500</v>
      </c>
      <c r="AT127" s="203" t="s">
        <v>274</v>
      </c>
      <c r="AU127" s="203" t="s">
        <v>84</v>
      </c>
      <c r="AY127" s="17" t="s">
        <v>272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7" t="s">
        <v>16</v>
      </c>
      <c r="BK127" s="204">
        <f t="shared" si="9"/>
        <v>0</v>
      </c>
      <c r="BL127" s="17" t="s">
        <v>4500</v>
      </c>
      <c r="BM127" s="203" t="s">
        <v>11868</v>
      </c>
    </row>
    <row r="128" spans="1:65" s="2" customFormat="1" ht="33" customHeight="1">
      <c r="A128" s="34"/>
      <c r="B128" s="35"/>
      <c r="C128" s="192" t="s">
        <v>279</v>
      </c>
      <c r="D128" s="192" t="s">
        <v>274</v>
      </c>
      <c r="E128" s="193" t="s">
        <v>11869</v>
      </c>
      <c r="F128" s="194" t="s">
        <v>11870</v>
      </c>
      <c r="G128" s="195" t="s">
        <v>8051</v>
      </c>
      <c r="H128" s="196">
        <v>1</v>
      </c>
      <c r="I128" s="197"/>
      <c r="J128" s="198">
        <f t="shared" si="0"/>
        <v>0</v>
      </c>
      <c r="K128" s="194" t="s">
        <v>1</v>
      </c>
      <c r="L128" s="39"/>
      <c r="M128" s="199" t="s">
        <v>1</v>
      </c>
      <c r="N128" s="200" t="s">
        <v>41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4500</v>
      </c>
      <c r="AT128" s="203" t="s">
        <v>274</v>
      </c>
      <c r="AU128" s="203" t="s">
        <v>84</v>
      </c>
      <c r="AY128" s="17" t="s">
        <v>272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16</v>
      </c>
      <c r="BK128" s="204">
        <f t="shared" si="9"/>
        <v>0</v>
      </c>
      <c r="BL128" s="17" t="s">
        <v>4500</v>
      </c>
      <c r="BM128" s="203" t="s">
        <v>11871</v>
      </c>
    </row>
    <row r="129" spans="1:65" s="2" customFormat="1" ht="37.9" customHeight="1">
      <c r="A129" s="34"/>
      <c r="B129" s="35"/>
      <c r="C129" s="192" t="s">
        <v>4523</v>
      </c>
      <c r="D129" s="192" t="s">
        <v>274</v>
      </c>
      <c r="E129" s="193" t="s">
        <v>11872</v>
      </c>
      <c r="F129" s="194" t="s">
        <v>11873</v>
      </c>
      <c r="G129" s="195" t="s">
        <v>8051</v>
      </c>
      <c r="H129" s="196">
        <v>1</v>
      </c>
      <c r="I129" s="197"/>
      <c r="J129" s="198">
        <f t="shared" si="0"/>
        <v>0</v>
      </c>
      <c r="K129" s="194" t="s">
        <v>1</v>
      </c>
      <c r="L129" s="39"/>
      <c r="M129" s="199" t="s">
        <v>1</v>
      </c>
      <c r="N129" s="200" t="s">
        <v>41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4500</v>
      </c>
      <c r="AT129" s="203" t="s">
        <v>274</v>
      </c>
      <c r="AU129" s="203" t="s">
        <v>84</v>
      </c>
      <c r="AY129" s="17" t="s">
        <v>272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16</v>
      </c>
      <c r="BK129" s="204">
        <f t="shared" si="9"/>
        <v>0</v>
      </c>
      <c r="BL129" s="17" t="s">
        <v>4500</v>
      </c>
      <c r="BM129" s="203" t="s">
        <v>11874</v>
      </c>
    </row>
    <row r="130" spans="1:65" s="2" customFormat="1" ht="44.25" customHeight="1">
      <c r="A130" s="34"/>
      <c r="B130" s="35"/>
      <c r="C130" s="192" t="s">
        <v>305</v>
      </c>
      <c r="D130" s="192" t="s">
        <v>274</v>
      </c>
      <c r="E130" s="193" t="s">
        <v>11875</v>
      </c>
      <c r="F130" s="194" t="s">
        <v>11876</v>
      </c>
      <c r="G130" s="195" t="s">
        <v>8051</v>
      </c>
      <c r="H130" s="196">
        <v>1</v>
      </c>
      <c r="I130" s="197"/>
      <c r="J130" s="198">
        <f t="shared" si="0"/>
        <v>0</v>
      </c>
      <c r="K130" s="194" t="s">
        <v>1</v>
      </c>
      <c r="L130" s="39"/>
      <c r="M130" s="199" t="s">
        <v>1</v>
      </c>
      <c r="N130" s="200" t="s">
        <v>41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4500</v>
      </c>
      <c r="AT130" s="203" t="s">
        <v>274</v>
      </c>
      <c r="AU130" s="203" t="s">
        <v>84</v>
      </c>
      <c r="AY130" s="17" t="s">
        <v>272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16</v>
      </c>
      <c r="BK130" s="204">
        <f t="shared" si="9"/>
        <v>0</v>
      </c>
      <c r="BL130" s="17" t="s">
        <v>4500</v>
      </c>
      <c r="BM130" s="203" t="s">
        <v>11877</v>
      </c>
    </row>
    <row r="131" spans="1:65" s="2" customFormat="1" ht="37.9" customHeight="1">
      <c r="A131" s="34"/>
      <c r="B131" s="35"/>
      <c r="C131" s="192" t="s">
        <v>4532</v>
      </c>
      <c r="D131" s="192" t="s">
        <v>274</v>
      </c>
      <c r="E131" s="193" t="s">
        <v>11878</v>
      </c>
      <c r="F131" s="194" t="s">
        <v>11879</v>
      </c>
      <c r="G131" s="195" t="s">
        <v>8051</v>
      </c>
      <c r="H131" s="196">
        <v>1</v>
      </c>
      <c r="I131" s="197"/>
      <c r="J131" s="198">
        <f t="shared" si="0"/>
        <v>0</v>
      </c>
      <c r="K131" s="194" t="s">
        <v>1</v>
      </c>
      <c r="L131" s="39"/>
      <c r="M131" s="199" t="s">
        <v>1</v>
      </c>
      <c r="N131" s="200" t="s">
        <v>41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4500</v>
      </c>
      <c r="AT131" s="203" t="s">
        <v>274</v>
      </c>
      <c r="AU131" s="203" t="s">
        <v>84</v>
      </c>
      <c r="AY131" s="17" t="s">
        <v>272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16</v>
      </c>
      <c r="BK131" s="204">
        <f t="shared" si="9"/>
        <v>0</v>
      </c>
      <c r="BL131" s="17" t="s">
        <v>4500</v>
      </c>
      <c r="BM131" s="203" t="s">
        <v>11880</v>
      </c>
    </row>
    <row r="132" spans="1:65" s="2" customFormat="1" ht="37.9" customHeight="1">
      <c r="A132" s="34"/>
      <c r="B132" s="35"/>
      <c r="C132" s="192" t="s">
        <v>313</v>
      </c>
      <c r="D132" s="192" t="s">
        <v>274</v>
      </c>
      <c r="E132" s="193" t="s">
        <v>11881</v>
      </c>
      <c r="F132" s="194" t="s">
        <v>11882</v>
      </c>
      <c r="G132" s="195" t="s">
        <v>8051</v>
      </c>
      <c r="H132" s="196">
        <v>1</v>
      </c>
      <c r="I132" s="197"/>
      <c r="J132" s="198">
        <f t="shared" si="0"/>
        <v>0</v>
      </c>
      <c r="K132" s="194" t="s">
        <v>1</v>
      </c>
      <c r="L132" s="39"/>
      <c r="M132" s="199" t="s">
        <v>1</v>
      </c>
      <c r="N132" s="200" t="s">
        <v>41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4500</v>
      </c>
      <c r="AT132" s="203" t="s">
        <v>274</v>
      </c>
      <c r="AU132" s="203" t="s">
        <v>84</v>
      </c>
      <c r="AY132" s="17" t="s">
        <v>272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16</v>
      </c>
      <c r="BK132" s="204">
        <f t="shared" si="9"/>
        <v>0</v>
      </c>
      <c r="BL132" s="17" t="s">
        <v>4500</v>
      </c>
      <c r="BM132" s="203" t="s">
        <v>11883</v>
      </c>
    </row>
    <row r="133" spans="1:65" s="2" customFormat="1" ht="37.9" customHeight="1">
      <c r="A133" s="34"/>
      <c r="B133" s="35"/>
      <c r="C133" s="192" t="s">
        <v>2526</v>
      </c>
      <c r="D133" s="192" t="s">
        <v>274</v>
      </c>
      <c r="E133" s="193" t="s">
        <v>11884</v>
      </c>
      <c r="F133" s="194" t="s">
        <v>11885</v>
      </c>
      <c r="G133" s="195" t="s">
        <v>8051</v>
      </c>
      <c r="H133" s="196">
        <v>1</v>
      </c>
      <c r="I133" s="197"/>
      <c r="J133" s="198">
        <f t="shared" si="0"/>
        <v>0</v>
      </c>
      <c r="K133" s="194" t="s">
        <v>1</v>
      </c>
      <c r="L133" s="39"/>
      <c r="M133" s="199" t="s">
        <v>1</v>
      </c>
      <c r="N133" s="200" t="s">
        <v>41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4500</v>
      </c>
      <c r="AT133" s="203" t="s">
        <v>274</v>
      </c>
      <c r="AU133" s="203" t="s">
        <v>84</v>
      </c>
      <c r="AY133" s="17" t="s">
        <v>272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16</v>
      </c>
      <c r="BK133" s="204">
        <f t="shared" si="9"/>
        <v>0</v>
      </c>
      <c r="BL133" s="17" t="s">
        <v>4500</v>
      </c>
      <c r="BM133" s="203" t="s">
        <v>11886</v>
      </c>
    </row>
    <row r="134" spans="1:65" s="2" customFormat="1" ht="49.15" customHeight="1">
      <c r="A134" s="34"/>
      <c r="B134" s="35"/>
      <c r="C134" s="192" t="s">
        <v>320</v>
      </c>
      <c r="D134" s="192" t="s">
        <v>274</v>
      </c>
      <c r="E134" s="193" t="s">
        <v>11887</v>
      </c>
      <c r="F134" s="194" t="s">
        <v>11888</v>
      </c>
      <c r="G134" s="195" t="s">
        <v>8051</v>
      </c>
      <c r="H134" s="196">
        <v>1</v>
      </c>
      <c r="I134" s="197"/>
      <c r="J134" s="198">
        <f t="shared" si="0"/>
        <v>0</v>
      </c>
      <c r="K134" s="194" t="s">
        <v>1</v>
      </c>
      <c r="L134" s="39"/>
      <c r="M134" s="199" t="s">
        <v>1</v>
      </c>
      <c r="N134" s="200" t="s">
        <v>41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4500</v>
      </c>
      <c r="AT134" s="203" t="s">
        <v>274</v>
      </c>
      <c r="AU134" s="203" t="s">
        <v>84</v>
      </c>
      <c r="AY134" s="17" t="s">
        <v>272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16</v>
      </c>
      <c r="BK134" s="204">
        <f t="shared" si="9"/>
        <v>0</v>
      </c>
      <c r="BL134" s="17" t="s">
        <v>4500</v>
      </c>
      <c r="BM134" s="203" t="s">
        <v>11889</v>
      </c>
    </row>
    <row r="135" spans="1:65" s="2" customFormat="1" ht="44.25" customHeight="1">
      <c r="A135" s="34"/>
      <c r="B135" s="35"/>
      <c r="C135" s="192" t="s">
        <v>330</v>
      </c>
      <c r="D135" s="192" t="s">
        <v>274</v>
      </c>
      <c r="E135" s="193" t="s">
        <v>11890</v>
      </c>
      <c r="F135" s="194" t="s">
        <v>11891</v>
      </c>
      <c r="G135" s="195" t="s">
        <v>8051</v>
      </c>
      <c r="H135" s="196">
        <v>1</v>
      </c>
      <c r="I135" s="197"/>
      <c r="J135" s="198">
        <f t="shared" si="0"/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4500</v>
      </c>
      <c r="AT135" s="203" t="s">
        <v>274</v>
      </c>
      <c r="AU135" s="203" t="s">
        <v>84</v>
      </c>
      <c r="AY135" s="17" t="s">
        <v>272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16</v>
      </c>
      <c r="BK135" s="204">
        <f t="shared" si="9"/>
        <v>0</v>
      </c>
      <c r="BL135" s="17" t="s">
        <v>4500</v>
      </c>
      <c r="BM135" s="203" t="s">
        <v>11892</v>
      </c>
    </row>
    <row r="136" spans="1:65" s="2" customFormat="1" ht="33" customHeight="1">
      <c r="A136" s="34"/>
      <c r="B136" s="35"/>
      <c r="C136" s="192" t="s">
        <v>344</v>
      </c>
      <c r="D136" s="192" t="s">
        <v>274</v>
      </c>
      <c r="E136" s="193" t="s">
        <v>11893</v>
      </c>
      <c r="F136" s="194" t="s">
        <v>11894</v>
      </c>
      <c r="G136" s="195" t="s">
        <v>8051</v>
      </c>
      <c r="H136" s="196">
        <v>4</v>
      </c>
      <c r="I136" s="197"/>
      <c r="J136" s="198">
        <f t="shared" si="0"/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4500</v>
      </c>
      <c r="AT136" s="203" t="s">
        <v>274</v>
      </c>
      <c r="AU136" s="203" t="s">
        <v>84</v>
      </c>
      <c r="AY136" s="17" t="s">
        <v>272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16</v>
      </c>
      <c r="BK136" s="204">
        <f t="shared" si="9"/>
        <v>0</v>
      </c>
      <c r="BL136" s="17" t="s">
        <v>4500</v>
      </c>
      <c r="BM136" s="203" t="s">
        <v>11895</v>
      </c>
    </row>
    <row r="137" spans="1:65" s="2" customFormat="1" ht="33" customHeight="1">
      <c r="A137" s="34"/>
      <c r="B137" s="35"/>
      <c r="C137" s="192" t="s">
        <v>4826</v>
      </c>
      <c r="D137" s="192" t="s">
        <v>274</v>
      </c>
      <c r="E137" s="193" t="s">
        <v>11896</v>
      </c>
      <c r="F137" s="194" t="s">
        <v>11897</v>
      </c>
      <c r="G137" s="195" t="s">
        <v>8051</v>
      </c>
      <c r="H137" s="196">
        <v>2</v>
      </c>
      <c r="I137" s="197"/>
      <c r="J137" s="198">
        <f t="shared" si="0"/>
        <v>0</v>
      </c>
      <c r="K137" s="194" t="s">
        <v>1</v>
      </c>
      <c r="L137" s="39"/>
      <c r="M137" s="199" t="s">
        <v>1</v>
      </c>
      <c r="N137" s="200" t="s">
        <v>41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4500</v>
      </c>
      <c r="AT137" s="203" t="s">
        <v>274</v>
      </c>
      <c r="AU137" s="203" t="s">
        <v>84</v>
      </c>
      <c r="AY137" s="17" t="s">
        <v>272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16</v>
      </c>
      <c r="BK137" s="204">
        <f t="shared" si="9"/>
        <v>0</v>
      </c>
      <c r="BL137" s="17" t="s">
        <v>4500</v>
      </c>
      <c r="BM137" s="203" t="s">
        <v>11898</v>
      </c>
    </row>
    <row r="138" spans="1:65" s="2" customFormat="1" ht="33" customHeight="1">
      <c r="A138" s="34"/>
      <c r="B138" s="35"/>
      <c r="C138" s="192" t="s">
        <v>5121</v>
      </c>
      <c r="D138" s="192" t="s">
        <v>274</v>
      </c>
      <c r="E138" s="193" t="s">
        <v>11899</v>
      </c>
      <c r="F138" s="194" t="s">
        <v>11897</v>
      </c>
      <c r="G138" s="195" t="s">
        <v>8051</v>
      </c>
      <c r="H138" s="196">
        <v>1</v>
      </c>
      <c r="I138" s="197"/>
      <c r="J138" s="198">
        <f t="shared" si="0"/>
        <v>0</v>
      </c>
      <c r="K138" s="194" t="s">
        <v>1</v>
      </c>
      <c r="L138" s="39"/>
      <c r="M138" s="199" t="s">
        <v>1</v>
      </c>
      <c r="N138" s="200" t="s">
        <v>41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4500</v>
      </c>
      <c r="AT138" s="203" t="s">
        <v>274</v>
      </c>
      <c r="AU138" s="203" t="s">
        <v>84</v>
      </c>
      <c r="AY138" s="17" t="s">
        <v>272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16</v>
      </c>
      <c r="BK138" s="204">
        <f t="shared" si="9"/>
        <v>0</v>
      </c>
      <c r="BL138" s="17" t="s">
        <v>4500</v>
      </c>
      <c r="BM138" s="203" t="s">
        <v>11900</v>
      </c>
    </row>
    <row r="139" spans="1:65" s="2" customFormat="1" ht="49.15" customHeight="1">
      <c r="A139" s="34"/>
      <c r="B139" s="35"/>
      <c r="C139" s="192" t="s">
        <v>8</v>
      </c>
      <c r="D139" s="192" t="s">
        <v>274</v>
      </c>
      <c r="E139" s="193" t="s">
        <v>11901</v>
      </c>
      <c r="F139" s="194" t="s">
        <v>11902</v>
      </c>
      <c r="G139" s="195" t="s">
        <v>8051</v>
      </c>
      <c r="H139" s="196">
        <v>1</v>
      </c>
      <c r="I139" s="197"/>
      <c r="J139" s="198">
        <f t="shared" si="0"/>
        <v>0</v>
      </c>
      <c r="K139" s="194" t="s">
        <v>1</v>
      </c>
      <c r="L139" s="39"/>
      <c r="M139" s="199" t="s">
        <v>1</v>
      </c>
      <c r="N139" s="200" t="s">
        <v>41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4500</v>
      </c>
      <c r="AT139" s="203" t="s">
        <v>274</v>
      </c>
      <c r="AU139" s="203" t="s">
        <v>84</v>
      </c>
      <c r="AY139" s="17" t="s">
        <v>272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16</v>
      </c>
      <c r="BK139" s="204">
        <f t="shared" si="9"/>
        <v>0</v>
      </c>
      <c r="BL139" s="17" t="s">
        <v>4500</v>
      </c>
      <c r="BM139" s="203" t="s">
        <v>11903</v>
      </c>
    </row>
    <row r="140" spans="1:65" s="2" customFormat="1" ht="37.9" customHeight="1">
      <c r="A140" s="34"/>
      <c r="B140" s="35"/>
      <c r="C140" s="192" t="s">
        <v>358</v>
      </c>
      <c r="D140" s="192" t="s">
        <v>274</v>
      </c>
      <c r="E140" s="193" t="s">
        <v>11904</v>
      </c>
      <c r="F140" s="194" t="s">
        <v>11905</v>
      </c>
      <c r="G140" s="195" t="s">
        <v>8051</v>
      </c>
      <c r="H140" s="196">
        <v>1</v>
      </c>
      <c r="I140" s="197"/>
      <c r="J140" s="198">
        <f t="shared" si="0"/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4500</v>
      </c>
      <c r="AT140" s="203" t="s">
        <v>274</v>
      </c>
      <c r="AU140" s="203" t="s">
        <v>84</v>
      </c>
      <c r="AY140" s="17" t="s">
        <v>272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16</v>
      </c>
      <c r="BK140" s="204">
        <f t="shared" si="9"/>
        <v>0</v>
      </c>
      <c r="BL140" s="17" t="s">
        <v>4500</v>
      </c>
      <c r="BM140" s="203" t="s">
        <v>11906</v>
      </c>
    </row>
    <row r="141" spans="1:65" s="2" customFormat="1" ht="33" customHeight="1">
      <c r="A141" s="34"/>
      <c r="B141" s="35"/>
      <c r="C141" s="192" t="s">
        <v>363</v>
      </c>
      <c r="D141" s="192" t="s">
        <v>274</v>
      </c>
      <c r="E141" s="193" t="s">
        <v>11907</v>
      </c>
      <c r="F141" s="194" t="s">
        <v>11908</v>
      </c>
      <c r="G141" s="195" t="s">
        <v>8051</v>
      </c>
      <c r="H141" s="196">
        <v>1</v>
      </c>
      <c r="I141" s="197"/>
      <c r="J141" s="198">
        <f t="shared" si="0"/>
        <v>0</v>
      </c>
      <c r="K141" s="194" t="s">
        <v>1</v>
      </c>
      <c r="L141" s="39"/>
      <c r="M141" s="260" t="s">
        <v>1</v>
      </c>
      <c r="N141" s="261" t="s">
        <v>41</v>
      </c>
      <c r="O141" s="262"/>
      <c r="P141" s="263">
        <f t="shared" si="1"/>
        <v>0</v>
      </c>
      <c r="Q141" s="263">
        <v>0</v>
      </c>
      <c r="R141" s="263">
        <f t="shared" si="2"/>
        <v>0</v>
      </c>
      <c r="S141" s="263">
        <v>0</v>
      </c>
      <c r="T141" s="264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4500</v>
      </c>
      <c r="AT141" s="203" t="s">
        <v>274</v>
      </c>
      <c r="AU141" s="203" t="s">
        <v>84</v>
      </c>
      <c r="AY141" s="17" t="s">
        <v>272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16</v>
      </c>
      <c r="BK141" s="204">
        <f t="shared" si="9"/>
        <v>0</v>
      </c>
      <c r="BL141" s="17" t="s">
        <v>4500</v>
      </c>
      <c r="BM141" s="203" t="s">
        <v>11909</v>
      </c>
    </row>
    <row r="142" spans="1:65" s="2" customFormat="1" ht="6.95" customHeight="1">
      <c r="A142" s="34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39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sheetProtection algorithmName="SHA-512" hashValue="IoUjaSKAmnkhaVDupoQ07FeOBJVAJBYAIgMg281TaMLeiXsJfF8LPQoAx+ff8vsCRCxk6XOoqpkeO5VuQ02/+A==" saltValue="cKc9WXF/AYzafdfpa1OKrTcUOFO1r7gysJZivFukUpwYSbmdwMLcbCOchpCqK1UySzTYMK4HVXOHlarLUl9/pA==" spinCount="100000" sheet="1" objects="1" scenarios="1" formatColumns="0" formatRows="0" autoFilter="0"/>
  <autoFilter ref="C121:K141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11910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45142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ROUND(J133,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ROUND((SUM(BE133:BE827)),  2)</f>
        <v>0</v>
      </c>
      <c r="G33" s="34"/>
      <c r="H33" s="34"/>
      <c r="I33" s="131">
        <v>0.21</v>
      </c>
      <c r="J33" s="130">
        <f>ROUND(((SUM(BE133:BE827))*I33),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ROUND((SUM(BF133:BF827)),  2)</f>
        <v>0</v>
      </c>
      <c r="G34" s="34"/>
      <c r="H34" s="34"/>
      <c r="I34" s="131">
        <v>0.15</v>
      </c>
      <c r="J34" s="130">
        <f>ROUND(((SUM(BF133:BF827))*I34),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ROUND((SUM(BG133:BG827)),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ROUND((SUM(BH133:BH827)),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ROUND((SUM(BI133:BI827)),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D2_01 - Komunikace a chodníky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45142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J133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2:12" s="9" customFormat="1" ht="24.95" customHeight="1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J134</f>
        <v>0</v>
      </c>
      <c r="K97" s="155"/>
      <c r="L97" s="159"/>
    </row>
    <row r="98" spans="2:12" s="10" customFormat="1" ht="19.899999999999999" customHeight="1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J135</f>
        <v>0</v>
      </c>
      <c r="K98" s="104"/>
      <c r="L98" s="164"/>
    </row>
    <row r="99" spans="2:12" s="10" customFormat="1" ht="19.899999999999999" customHeight="1">
      <c r="B99" s="160"/>
      <c r="C99" s="104"/>
      <c r="D99" s="161" t="s">
        <v>11911</v>
      </c>
      <c r="E99" s="162"/>
      <c r="F99" s="162"/>
      <c r="G99" s="162"/>
      <c r="H99" s="162"/>
      <c r="I99" s="162"/>
      <c r="J99" s="163">
        <f>J215</f>
        <v>0</v>
      </c>
      <c r="K99" s="104"/>
      <c r="L99" s="164"/>
    </row>
    <row r="100" spans="2:12" s="10" customFormat="1" ht="19.899999999999999" customHeight="1">
      <c r="B100" s="160"/>
      <c r="C100" s="104"/>
      <c r="D100" s="161" t="s">
        <v>11912</v>
      </c>
      <c r="E100" s="162"/>
      <c r="F100" s="162"/>
      <c r="G100" s="162"/>
      <c r="H100" s="162"/>
      <c r="I100" s="162"/>
      <c r="J100" s="163">
        <f>J331</f>
        <v>0</v>
      </c>
      <c r="K100" s="104"/>
      <c r="L100" s="164"/>
    </row>
    <row r="101" spans="2:12" s="10" customFormat="1" ht="19.899999999999999" customHeight="1">
      <c r="B101" s="160"/>
      <c r="C101" s="104"/>
      <c r="D101" s="161" t="s">
        <v>210</v>
      </c>
      <c r="E101" s="162"/>
      <c r="F101" s="162"/>
      <c r="G101" s="162"/>
      <c r="H101" s="162"/>
      <c r="I101" s="162"/>
      <c r="J101" s="163">
        <f>J369</f>
        <v>0</v>
      </c>
      <c r="K101" s="104"/>
      <c r="L101" s="164"/>
    </row>
    <row r="102" spans="2:12" s="10" customFormat="1" ht="19.899999999999999" customHeight="1">
      <c r="B102" s="160"/>
      <c r="C102" s="104"/>
      <c r="D102" s="161" t="s">
        <v>213</v>
      </c>
      <c r="E102" s="162"/>
      <c r="F102" s="162"/>
      <c r="G102" s="162"/>
      <c r="H102" s="162"/>
      <c r="I102" s="162"/>
      <c r="J102" s="163">
        <f>J390</f>
        <v>0</v>
      </c>
      <c r="K102" s="104"/>
      <c r="L102" s="164"/>
    </row>
    <row r="103" spans="2:12" s="10" customFormat="1" ht="19.899999999999999" customHeight="1">
      <c r="B103" s="160"/>
      <c r="C103" s="104"/>
      <c r="D103" s="161" t="s">
        <v>11913</v>
      </c>
      <c r="E103" s="162"/>
      <c r="F103" s="162"/>
      <c r="G103" s="162"/>
      <c r="H103" s="162"/>
      <c r="I103" s="162"/>
      <c r="J103" s="163">
        <f>J411</f>
        <v>0</v>
      </c>
      <c r="K103" s="104"/>
      <c r="L103" s="164"/>
    </row>
    <row r="104" spans="2:12" s="10" customFormat="1" ht="19.899999999999999" customHeight="1">
      <c r="B104" s="160"/>
      <c r="C104" s="104"/>
      <c r="D104" s="161" t="s">
        <v>214</v>
      </c>
      <c r="E104" s="162"/>
      <c r="F104" s="162"/>
      <c r="G104" s="162"/>
      <c r="H104" s="162"/>
      <c r="I104" s="162"/>
      <c r="J104" s="163">
        <f>J494</f>
        <v>0</v>
      </c>
      <c r="K104" s="104"/>
      <c r="L104" s="164"/>
    </row>
    <row r="105" spans="2:12" s="10" customFormat="1" ht="19.899999999999999" customHeight="1">
      <c r="B105" s="160"/>
      <c r="C105" s="104"/>
      <c r="D105" s="161" t="s">
        <v>11914</v>
      </c>
      <c r="E105" s="162"/>
      <c r="F105" s="162"/>
      <c r="G105" s="162"/>
      <c r="H105" s="162"/>
      <c r="I105" s="162"/>
      <c r="J105" s="163">
        <f>J545</f>
        <v>0</v>
      </c>
      <c r="K105" s="104"/>
      <c r="L105" s="164"/>
    </row>
    <row r="106" spans="2:12" s="10" customFormat="1" ht="19.899999999999999" customHeight="1">
      <c r="B106" s="160"/>
      <c r="C106" s="104"/>
      <c r="D106" s="161" t="s">
        <v>11915</v>
      </c>
      <c r="E106" s="162"/>
      <c r="F106" s="162"/>
      <c r="G106" s="162"/>
      <c r="H106" s="162"/>
      <c r="I106" s="162"/>
      <c r="J106" s="163">
        <f>J657</f>
        <v>0</v>
      </c>
      <c r="K106" s="104"/>
      <c r="L106" s="164"/>
    </row>
    <row r="107" spans="2:12" s="10" customFormat="1" ht="19.899999999999999" customHeight="1">
      <c r="B107" s="160"/>
      <c r="C107" s="104"/>
      <c r="D107" s="161" t="s">
        <v>221</v>
      </c>
      <c r="E107" s="162"/>
      <c r="F107" s="162"/>
      <c r="G107" s="162"/>
      <c r="H107" s="162"/>
      <c r="I107" s="162"/>
      <c r="J107" s="163">
        <f>J670</f>
        <v>0</v>
      </c>
      <c r="K107" s="104"/>
      <c r="L107" s="164"/>
    </row>
    <row r="108" spans="2:12" s="10" customFormat="1" ht="19.899999999999999" customHeight="1">
      <c r="B108" s="160"/>
      <c r="C108" s="104"/>
      <c r="D108" s="161" t="s">
        <v>222</v>
      </c>
      <c r="E108" s="162"/>
      <c r="F108" s="162"/>
      <c r="G108" s="162"/>
      <c r="H108" s="162"/>
      <c r="I108" s="162"/>
      <c r="J108" s="163">
        <f>J685</f>
        <v>0</v>
      </c>
      <c r="K108" s="104"/>
      <c r="L108" s="164"/>
    </row>
    <row r="109" spans="2:12" s="10" customFormat="1" ht="19.899999999999999" customHeight="1">
      <c r="B109" s="160"/>
      <c r="C109" s="104"/>
      <c r="D109" s="161" t="s">
        <v>11916</v>
      </c>
      <c r="E109" s="162"/>
      <c r="F109" s="162"/>
      <c r="G109" s="162"/>
      <c r="H109" s="162"/>
      <c r="I109" s="162"/>
      <c r="J109" s="163">
        <f>J686</f>
        <v>0</v>
      </c>
      <c r="K109" s="104"/>
      <c r="L109" s="164"/>
    </row>
    <row r="110" spans="2:12" s="10" customFormat="1" ht="19.899999999999999" customHeight="1">
      <c r="B110" s="160"/>
      <c r="C110" s="104"/>
      <c r="D110" s="161" t="s">
        <v>11917</v>
      </c>
      <c r="E110" s="162"/>
      <c r="F110" s="162"/>
      <c r="G110" s="162"/>
      <c r="H110" s="162"/>
      <c r="I110" s="162"/>
      <c r="J110" s="163">
        <f>J785</f>
        <v>0</v>
      </c>
      <c r="K110" s="104"/>
      <c r="L110" s="164"/>
    </row>
    <row r="111" spans="2:12" s="10" customFormat="1" ht="19.899999999999999" customHeight="1">
      <c r="B111" s="160"/>
      <c r="C111" s="104"/>
      <c r="D111" s="161" t="s">
        <v>11918</v>
      </c>
      <c r="E111" s="162"/>
      <c r="F111" s="162"/>
      <c r="G111" s="162"/>
      <c r="H111" s="162"/>
      <c r="I111" s="162"/>
      <c r="J111" s="163">
        <f>J796</f>
        <v>0</v>
      </c>
      <c r="K111" s="104"/>
      <c r="L111" s="164"/>
    </row>
    <row r="112" spans="2:12" s="9" customFormat="1" ht="24.95" customHeight="1">
      <c r="B112" s="154"/>
      <c r="C112" s="155"/>
      <c r="D112" s="156" t="s">
        <v>227</v>
      </c>
      <c r="E112" s="157"/>
      <c r="F112" s="157"/>
      <c r="G112" s="157"/>
      <c r="H112" s="157"/>
      <c r="I112" s="157"/>
      <c r="J112" s="158">
        <f>J803</f>
        <v>0</v>
      </c>
      <c r="K112" s="155"/>
      <c r="L112" s="159"/>
    </row>
    <row r="113" spans="1:31" s="10" customFormat="1" ht="19.899999999999999" customHeight="1">
      <c r="B113" s="160"/>
      <c r="C113" s="104"/>
      <c r="D113" s="161" t="s">
        <v>240</v>
      </c>
      <c r="E113" s="162"/>
      <c r="F113" s="162"/>
      <c r="G113" s="162"/>
      <c r="H113" s="162"/>
      <c r="I113" s="162"/>
      <c r="J113" s="163">
        <f>J804</f>
        <v>0</v>
      </c>
      <c r="K113" s="104"/>
      <c r="L113" s="164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257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17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6.25" customHeight="1">
      <c r="A123" s="34"/>
      <c r="B123" s="35"/>
      <c r="C123" s="36"/>
      <c r="D123" s="36"/>
      <c r="E123" s="320" t="str">
        <f>E7</f>
        <v>Oblastní nemocnice Trutnov a.s., Konsolidované laboratoře a transfuzní oddělení - OKB - 2023/I</v>
      </c>
      <c r="F123" s="321"/>
      <c r="G123" s="321"/>
      <c r="H123" s="321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174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73" t="str">
        <f>E9</f>
        <v>D2_01 - Komunikace a chodníky</v>
      </c>
      <c r="F125" s="322"/>
      <c r="G125" s="322"/>
      <c r="H125" s="322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21</v>
      </c>
      <c r="D127" s="36"/>
      <c r="E127" s="36"/>
      <c r="F127" s="27" t="str">
        <f>F12</f>
        <v>Trutnov</v>
      </c>
      <c r="G127" s="36"/>
      <c r="H127" s="36"/>
      <c r="I127" s="29" t="s">
        <v>23</v>
      </c>
      <c r="J127" s="66">
        <f>IF(J12="","",J12)</f>
        <v>45142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25.7" customHeight="1">
      <c r="A129" s="34"/>
      <c r="B129" s="35"/>
      <c r="C129" s="29" t="s">
        <v>24</v>
      </c>
      <c r="D129" s="36"/>
      <c r="E129" s="36"/>
      <c r="F129" s="27" t="str">
        <f>E15</f>
        <v>Královehradecký kraj</v>
      </c>
      <c r="G129" s="36"/>
      <c r="H129" s="36"/>
      <c r="I129" s="29" t="s">
        <v>30</v>
      </c>
      <c r="J129" s="32" t="str">
        <f>E21</f>
        <v>Penta Projekt s.r.o., Mrštíkova 12, Jihlava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>
      <c r="A130" s="34"/>
      <c r="B130" s="35"/>
      <c r="C130" s="29" t="s">
        <v>28</v>
      </c>
      <c r="D130" s="36"/>
      <c r="E130" s="36"/>
      <c r="F130" s="27" t="str">
        <f>IF(E18="","",E18)</f>
        <v>Vyplň údaj</v>
      </c>
      <c r="G130" s="36"/>
      <c r="H130" s="36"/>
      <c r="I130" s="29" t="s">
        <v>33</v>
      </c>
      <c r="J130" s="32" t="str">
        <f>E24</f>
        <v>Ing. Avuk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>
      <c r="A132" s="165"/>
      <c r="B132" s="166"/>
      <c r="C132" s="167" t="s">
        <v>258</v>
      </c>
      <c r="D132" s="168" t="s">
        <v>61</v>
      </c>
      <c r="E132" s="168" t="s">
        <v>57</v>
      </c>
      <c r="F132" s="168" t="s">
        <v>58</v>
      </c>
      <c r="G132" s="168" t="s">
        <v>259</v>
      </c>
      <c r="H132" s="168" t="s">
        <v>260</v>
      </c>
      <c r="I132" s="168" t="s">
        <v>261</v>
      </c>
      <c r="J132" s="168" t="s">
        <v>205</v>
      </c>
      <c r="K132" s="169" t="s">
        <v>262</v>
      </c>
      <c r="L132" s="170"/>
      <c r="M132" s="75" t="s">
        <v>1</v>
      </c>
      <c r="N132" s="76" t="s">
        <v>40</v>
      </c>
      <c r="O132" s="76" t="s">
        <v>263</v>
      </c>
      <c r="P132" s="76" t="s">
        <v>264</v>
      </c>
      <c r="Q132" s="76" t="s">
        <v>265</v>
      </c>
      <c r="R132" s="76" t="s">
        <v>266</v>
      </c>
      <c r="S132" s="76" t="s">
        <v>267</v>
      </c>
      <c r="T132" s="77" t="s">
        <v>268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4"/>
      <c r="B133" s="35"/>
      <c r="C133" s="82" t="s">
        <v>269</v>
      </c>
      <c r="D133" s="36"/>
      <c r="E133" s="36"/>
      <c r="F133" s="36"/>
      <c r="G133" s="36"/>
      <c r="H133" s="36"/>
      <c r="I133" s="36"/>
      <c r="J133" s="171">
        <f>BK133</f>
        <v>0</v>
      </c>
      <c r="K133" s="36"/>
      <c r="L133" s="39"/>
      <c r="M133" s="78"/>
      <c r="N133" s="172"/>
      <c r="O133" s="79"/>
      <c r="P133" s="173">
        <f>P134+P803</f>
        <v>0</v>
      </c>
      <c r="Q133" s="79"/>
      <c r="R133" s="173">
        <f>R134+R803</f>
        <v>1835.7985070299999</v>
      </c>
      <c r="S133" s="79"/>
      <c r="T133" s="174">
        <f>T134+T803</f>
        <v>1235.8295000000001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75</v>
      </c>
      <c r="AU133" s="17" t="s">
        <v>207</v>
      </c>
      <c r="BK133" s="175">
        <f>BK134+BK803</f>
        <v>0</v>
      </c>
    </row>
    <row r="134" spans="1:65" s="12" customFormat="1" ht="25.9" customHeight="1">
      <c r="B134" s="176"/>
      <c r="C134" s="177"/>
      <c r="D134" s="178" t="s">
        <v>75</v>
      </c>
      <c r="E134" s="179" t="s">
        <v>270</v>
      </c>
      <c r="F134" s="179" t="s">
        <v>271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P135+P215+P331+P369+P390+P411+P494+P545+P657+P670+P685+P686+P785+P796</f>
        <v>0</v>
      </c>
      <c r="Q134" s="184"/>
      <c r="R134" s="185">
        <f>R135+R215+R331+R369+R390+R411+R494+R545+R657+R670+R685+R686+R785+R796</f>
        <v>1835.7985070299999</v>
      </c>
      <c r="S134" s="184"/>
      <c r="T134" s="186">
        <f>T135+T215+T331+T369+T390+T411+T494+T545+T657+T670+T685+T686+T785+T796</f>
        <v>1235.8295000000001</v>
      </c>
      <c r="AR134" s="187" t="s">
        <v>16</v>
      </c>
      <c r="AT134" s="188" t="s">
        <v>75</v>
      </c>
      <c r="AU134" s="188" t="s">
        <v>76</v>
      </c>
      <c r="AY134" s="187" t="s">
        <v>272</v>
      </c>
      <c r="BK134" s="189">
        <f>BK135+BK215+BK331+BK369+BK390+BK411+BK494+BK545+BK657+BK670+BK685+BK686+BK785+BK796</f>
        <v>0</v>
      </c>
    </row>
    <row r="135" spans="1:65" s="12" customFormat="1" ht="22.9" customHeight="1">
      <c r="B135" s="176"/>
      <c r="C135" s="177"/>
      <c r="D135" s="178" t="s">
        <v>75</v>
      </c>
      <c r="E135" s="190" t="s">
        <v>16</v>
      </c>
      <c r="F135" s="190" t="s">
        <v>273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SUM(P136:P214)</f>
        <v>0</v>
      </c>
      <c r="Q135" s="184"/>
      <c r="R135" s="185">
        <f>SUM(R136:R214)</f>
        <v>489.90899999999999</v>
      </c>
      <c r="S135" s="184"/>
      <c r="T135" s="186">
        <f>SUM(T136:T214)</f>
        <v>0</v>
      </c>
      <c r="AR135" s="187" t="s">
        <v>16</v>
      </c>
      <c r="AT135" s="188" t="s">
        <v>75</v>
      </c>
      <c r="AU135" s="188" t="s">
        <v>16</v>
      </c>
      <c r="AY135" s="187" t="s">
        <v>272</v>
      </c>
      <c r="BK135" s="189">
        <f>SUM(BK136:BK214)</f>
        <v>0</v>
      </c>
    </row>
    <row r="136" spans="1:65" s="2" customFormat="1" ht="24.2" customHeight="1">
      <c r="A136" s="34"/>
      <c r="B136" s="35"/>
      <c r="C136" s="192" t="s">
        <v>16</v>
      </c>
      <c r="D136" s="192" t="s">
        <v>274</v>
      </c>
      <c r="E136" s="193" t="s">
        <v>11919</v>
      </c>
      <c r="F136" s="194" t="s">
        <v>11920</v>
      </c>
      <c r="G136" s="195" t="s">
        <v>156</v>
      </c>
      <c r="H136" s="196">
        <v>659</v>
      </c>
      <c r="I136" s="197"/>
      <c r="J136" s="198">
        <f>ROUND(I136*H136,2)</f>
        <v>0</v>
      </c>
      <c r="K136" s="194" t="s">
        <v>278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84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11921</v>
      </c>
    </row>
    <row r="137" spans="1:65" s="2" customFormat="1" ht="11.25">
      <c r="A137" s="34"/>
      <c r="B137" s="35"/>
      <c r="C137" s="36"/>
      <c r="D137" s="205" t="s">
        <v>281</v>
      </c>
      <c r="E137" s="36"/>
      <c r="F137" s="206" t="s">
        <v>11922</v>
      </c>
      <c r="G137" s="36"/>
      <c r="H137" s="36"/>
      <c r="I137" s="207"/>
      <c r="J137" s="36"/>
      <c r="K137" s="36"/>
      <c r="L137" s="39"/>
      <c r="M137" s="208"/>
      <c r="N137" s="209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281</v>
      </c>
      <c r="AU137" s="17" t="s">
        <v>84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11923</v>
      </c>
      <c r="G138" s="222"/>
      <c r="H138" s="225">
        <v>659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16</v>
      </c>
      <c r="AY138" s="231" t="s">
        <v>272</v>
      </c>
    </row>
    <row r="139" spans="1:65" s="2" customFormat="1" ht="33" customHeight="1">
      <c r="A139" s="34"/>
      <c r="B139" s="35"/>
      <c r="C139" s="192" t="s">
        <v>84</v>
      </c>
      <c r="D139" s="192" t="s">
        <v>274</v>
      </c>
      <c r="E139" s="193" t="s">
        <v>11924</v>
      </c>
      <c r="F139" s="194" t="s">
        <v>11925</v>
      </c>
      <c r="G139" s="195" t="s">
        <v>277</v>
      </c>
      <c r="H139" s="196">
        <v>2063.39</v>
      </c>
      <c r="I139" s="197"/>
      <c r="J139" s="198">
        <f>ROUND(I139*H139,2)</f>
        <v>0</v>
      </c>
      <c r="K139" s="194" t="s">
        <v>278</v>
      </c>
      <c r="L139" s="39"/>
      <c r="M139" s="199" t="s">
        <v>1</v>
      </c>
      <c r="N139" s="200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279</v>
      </c>
      <c r="AT139" s="203" t="s">
        <v>274</v>
      </c>
      <c r="AU139" s="203" t="s">
        <v>84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279</v>
      </c>
      <c r="BM139" s="203" t="s">
        <v>11926</v>
      </c>
    </row>
    <row r="140" spans="1:65" s="2" customFormat="1" ht="11.25">
      <c r="A140" s="34"/>
      <c r="B140" s="35"/>
      <c r="C140" s="36"/>
      <c r="D140" s="205" t="s">
        <v>281</v>
      </c>
      <c r="E140" s="36"/>
      <c r="F140" s="206" t="s">
        <v>11927</v>
      </c>
      <c r="G140" s="36"/>
      <c r="H140" s="36"/>
      <c r="I140" s="207"/>
      <c r="J140" s="36"/>
      <c r="K140" s="36"/>
      <c r="L140" s="39"/>
      <c r="M140" s="208"/>
      <c r="N140" s="209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281</v>
      </c>
      <c r="AU140" s="17" t="s">
        <v>84</v>
      </c>
    </row>
    <row r="141" spans="1:65" s="13" customFormat="1" ht="11.25">
      <c r="B141" s="210"/>
      <c r="C141" s="211"/>
      <c r="D141" s="212" t="s">
        <v>283</v>
      </c>
      <c r="E141" s="213" t="s">
        <v>1</v>
      </c>
      <c r="F141" s="214" t="s">
        <v>11928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285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11929</v>
      </c>
      <c r="G143" s="222"/>
      <c r="H143" s="225">
        <v>973.59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3" customFormat="1" ht="11.25">
      <c r="B144" s="210"/>
      <c r="C144" s="211"/>
      <c r="D144" s="212" t="s">
        <v>283</v>
      </c>
      <c r="E144" s="213" t="s">
        <v>1</v>
      </c>
      <c r="F144" s="214" t="s">
        <v>11930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283</v>
      </c>
      <c r="AU144" s="220" t="s">
        <v>84</v>
      </c>
      <c r="AV144" s="13" t="s">
        <v>16</v>
      </c>
      <c r="AW144" s="13" t="s">
        <v>32</v>
      </c>
      <c r="AX144" s="13" t="s">
        <v>76</v>
      </c>
      <c r="AY144" s="220" t="s">
        <v>272</v>
      </c>
    </row>
    <row r="145" spans="1:65" s="14" customFormat="1" ht="11.25">
      <c r="B145" s="221"/>
      <c r="C145" s="222"/>
      <c r="D145" s="212" t="s">
        <v>283</v>
      </c>
      <c r="E145" s="223" t="s">
        <v>1</v>
      </c>
      <c r="F145" s="224" t="s">
        <v>11931</v>
      </c>
      <c r="G145" s="222"/>
      <c r="H145" s="225">
        <v>889.8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285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>
      <c r="B147" s="210"/>
      <c r="C147" s="211"/>
      <c r="D147" s="212" t="s">
        <v>283</v>
      </c>
      <c r="E147" s="213" t="s">
        <v>1</v>
      </c>
      <c r="F147" s="214" t="s">
        <v>11932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11933</v>
      </c>
      <c r="G148" s="222"/>
      <c r="H148" s="225">
        <v>200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2" customFormat="1" ht="33" customHeight="1">
      <c r="A149" s="34"/>
      <c r="B149" s="35"/>
      <c r="C149" s="192" t="s">
        <v>279</v>
      </c>
      <c r="D149" s="192" t="s">
        <v>274</v>
      </c>
      <c r="E149" s="193" t="s">
        <v>11934</v>
      </c>
      <c r="F149" s="194" t="s">
        <v>11935</v>
      </c>
      <c r="G149" s="195" t="s">
        <v>277</v>
      </c>
      <c r="H149" s="196">
        <v>77.02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279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279</v>
      </c>
      <c r="BM149" s="203" t="s">
        <v>11936</v>
      </c>
    </row>
    <row r="150" spans="1:65" s="2" customFormat="1" ht="11.25">
      <c r="A150" s="34"/>
      <c r="B150" s="35"/>
      <c r="C150" s="36"/>
      <c r="D150" s="205" t="s">
        <v>281</v>
      </c>
      <c r="E150" s="36"/>
      <c r="F150" s="206" t="s">
        <v>11937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11938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285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>
      <c r="B153" s="210"/>
      <c r="C153" s="211"/>
      <c r="D153" s="212" t="s">
        <v>283</v>
      </c>
      <c r="E153" s="213" t="s">
        <v>1</v>
      </c>
      <c r="F153" s="214" t="s">
        <v>11939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11940</v>
      </c>
      <c r="G154" s="222"/>
      <c r="H154" s="225">
        <v>2.5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3" customFormat="1" ht="11.25">
      <c r="B155" s="210"/>
      <c r="C155" s="211"/>
      <c r="D155" s="212" t="s">
        <v>283</v>
      </c>
      <c r="E155" s="213" t="s">
        <v>1</v>
      </c>
      <c r="F155" s="214" t="s">
        <v>11941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11942</v>
      </c>
      <c r="G156" s="222"/>
      <c r="H156" s="225">
        <v>29.52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3" customFormat="1" ht="11.25">
      <c r="B157" s="210"/>
      <c r="C157" s="211"/>
      <c r="D157" s="212" t="s">
        <v>283</v>
      </c>
      <c r="E157" s="213" t="s">
        <v>1</v>
      </c>
      <c r="F157" s="214" t="s">
        <v>11943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4" customFormat="1" ht="11.25">
      <c r="B158" s="221"/>
      <c r="C158" s="222"/>
      <c r="D158" s="212" t="s">
        <v>283</v>
      </c>
      <c r="E158" s="223" t="s">
        <v>1</v>
      </c>
      <c r="F158" s="224" t="s">
        <v>11944</v>
      </c>
      <c r="G158" s="222"/>
      <c r="H158" s="225">
        <v>45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283</v>
      </c>
      <c r="AU158" s="231" t="s">
        <v>84</v>
      </c>
      <c r="AV158" s="14" t="s">
        <v>84</v>
      </c>
      <c r="AW158" s="14" t="s">
        <v>32</v>
      </c>
      <c r="AX158" s="14" t="s">
        <v>76</v>
      </c>
      <c r="AY158" s="231" t="s">
        <v>272</v>
      </c>
    </row>
    <row r="159" spans="1:65" s="2" customFormat="1" ht="33" customHeight="1">
      <c r="A159" s="34"/>
      <c r="B159" s="35"/>
      <c r="C159" s="192" t="s">
        <v>305</v>
      </c>
      <c r="D159" s="192" t="s">
        <v>274</v>
      </c>
      <c r="E159" s="193" t="s">
        <v>306</v>
      </c>
      <c r="F159" s="194" t="s">
        <v>307</v>
      </c>
      <c r="G159" s="195" t="s">
        <v>277</v>
      </c>
      <c r="H159" s="196">
        <v>49.75</v>
      </c>
      <c r="I159" s="197"/>
      <c r="J159" s="198">
        <f>ROUND(I159*H159,2)</f>
        <v>0</v>
      </c>
      <c r="K159" s="194" t="s">
        <v>278</v>
      </c>
      <c r="L159" s="39"/>
      <c r="M159" s="199" t="s">
        <v>1</v>
      </c>
      <c r="N159" s="200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279</v>
      </c>
      <c r="AT159" s="203" t="s">
        <v>274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279</v>
      </c>
      <c r="BM159" s="203" t="s">
        <v>11945</v>
      </c>
    </row>
    <row r="160" spans="1:65" s="2" customFormat="1" ht="11.25">
      <c r="A160" s="34"/>
      <c r="B160" s="35"/>
      <c r="C160" s="36"/>
      <c r="D160" s="205" t="s">
        <v>281</v>
      </c>
      <c r="E160" s="36"/>
      <c r="F160" s="206" t="s">
        <v>309</v>
      </c>
      <c r="G160" s="36"/>
      <c r="H160" s="36"/>
      <c r="I160" s="207"/>
      <c r="J160" s="36"/>
      <c r="K160" s="36"/>
      <c r="L160" s="39"/>
      <c r="M160" s="208"/>
      <c r="N160" s="209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281</v>
      </c>
      <c r="AU160" s="17" t="s">
        <v>84</v>
      </c>
    </row>
    <row r="161" spans="1:65" s="13" customFormat="1" ht="11.25">
      <c r="B161" s="210"/>
      <c r="C161" s="211"/>
      <c r="D161" s="212" t="s">
        <v>283</v>
      </c>
      <c r="E161" s="213" t="s">
        <v>1</v>
      </c>
      <c r="F161" s="214" t="s">
        <v>11938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11.25">
      <c r="B162" s="210"/>
      <c r="C162" s="211"/>
      <c r="D162" s="212" t="s">
        <v>283</v>
      </c>
      <c r="E162" s="213" t="s">
        <v>1</v>
      </c>
      <c r="F162" s="214" t="s">
        <v>285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>
      <c r="B163" s="210"/>
      <c r="C163" s="211"/>
      <c r="D163" s="212" t="s">
        <v>283</v>
      </c>
      <c r="E163" s="213" t="s">
        <v>1</v>
      </c>
      <c r="F163" s="214" t="s">
        <v>11946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11947</v>
      </c>
      <c r="G164" s="222"/>
      <c r="H164" s="225">
        <v>49.75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2" customFormat="1" ht="37.9" customHeight="1">
      <c r="A165" s="34"/>
      <c r="B165" s="35"/>
      <c r="C165" s="192" t="s">
        <v>313</v>
      </c>
      <c r="D165" s="192" t="s">
        <v>274</v>
      </c>
      <c r="E165" s="193" t="s">
        <v>369</v>
      </c>
      <c r="F165" s="194" t="s">
        <v>370</v>
      </c>
      <c r="G165" s="195" t="s">
        <v>277</v>
      </c>
      <c r="H165" s="196">
        <v>2190.16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11948</v>
      </c>
    </row>
    <row r="166" spans="1:65" s="2" customFormat="1" ht="11.25">
      <c r="A166" s="34"/>
      <c r="B166" s="35"/>
      <c r="C166" s="36"/>
      <c r="D166" s="205" t="s">
        <v>281</v>
      </c>
      <c r="E166" s="36"/>
      <c r="F166" s="206" t="s">
        <v>372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13" customFormat="1" ht="11.25">
      <c r="B167" s="210"/>
      <c r="C167" s="211"/>
      <c r="D167" s="212" t="s">
        <v>283</v>
      </c>
      <c r="E167" s="213" t="s">
        <v>1</v>
      </c>
      <c r="F167" s="214" t="s">
        <v>11949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>
      <c r="B168" s="210"/>
      <c r="C168" s="211"/>
      <c r="D168" s="212" t="s">
        <v>283</v>
      </c>
      <c r="E168" s="213" t="s">
        <v>1</v>
      </c>
      <c r="F168" s="214" t="s">
        <v>11950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84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11951</v>
      </c>
      <c r="G169" s="222"/>
      <c r="H169" s="225">
        <v>2190.16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>
      <c r="A170" s="34"/>
      <c r="B170" s="35"/>
      <c r="C170" s="192" t="s">
        <v>2526</v>
      </c>
      <c r="D170" s="192" t="s">
        <v>274</v>
      </c>
      <c r="E170" s="193" t="s">
        <v>11952</v>
      </c>
      <c r="F170" s="194" t="s">
        <v>11953</v>
      </c>
      <c r="G170" s="195" t="s">
        <v>277</v>
      </c>
      <c r="H170" s="196">
        <v>82.5</v>
      </c>
      <c r="I170" s="197"/>
      <c r="J170" s="198">
        <f>ROUND(I170*H170,2)</f>
        <v>0</v>
      </c>
      <c r="K170" s="194" t="s">
        <v>278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11954</v>
      </c>
    </row>
    <row r="171" spans="1:65" s="2" customFormat="1" ht="11.25">
      <c r="A171" s="34"/>
      <c r="B171" s="35"/>
      <c r="C171" s="36"/>
      <c r="D171" s="205" t="s">
        <v>281</v>
      </c>
      <c r="E171" s="36"/>
      <c r="F171" s="206" t="s">
        <v>11955</v>
      </c>
      <c r="G171" s="36"/>
      <c r="H171" s="36"/>
      <c r="I171" s="207"/>
      <c r="J171" s="36"/>
      <c r="K171" s="36"/>
      <c r="L171" s="39"/>
      <c r="M171" s="208"/>
      <c r="N171" s="209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281</v>
      </c>
      <c r="AU171" s="17" t="s">
        <v>84</v>
      </c>
    </row>
    <row r="172" spans="1:65" s="13" customFormat="1" ht="11.25">
      <c r="B172" s="210"/>
      <c r="C172" s="211"/>
      <c r="D172" s="212" t="s">
        <v>283</v>
      </c>
      <c r="E172" s="213" t="s">
        <v>1</v>
      </c>
      <c r="F172" s="214" t="s">
        <v>11938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>
      <c r="B173" s="210"/>
      <c r="C173" s="211"/>
      <c r="D173" s="212" t="s">
        <v>283</v>
      </c>
      <c r="E173" s="213" t="s">
        <v>1</v>
      </c>
      <c r="F173" s="214" t="s">
        <v>285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3" customFormat="1" ht="11.25">
      <c r="B174" s="210"/>
      <c r="C174" s="211"/>
      <c r="D174" s="212" t="s">
        <v>283</v>
      </c>
      <c r="E174" s="213" t="s">
        <v>1</v>
      </c>
      <c r="F174" s="214" t="s">
        <v>11956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11957</v>
      </c>
      <c r="G175" s="222"/>
      <c r="H175" s="225">
        <v>82.5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2" customFormat="1" ht="21.75" customHeight="1">
      <c r="A176" s="34"/>
      <c r="B176" s="35"/>
      <c r="C176" s="192" t="s">
        <v>320</v>
      </c>
      <c r="D176" s="192" t="s">
        <v>274</v>
      </c>
      <c r="E176" s="193" t="s">
        <v>11958</v>
      </c>
      <c r="F176" s="194" t="s">
        <v>11959</v>
      </c>
      <c r="G176" s="195" t="s">
        <v>277</v>
      </c>
      <c r="H176" s="196">
        <v>82.5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11960</v>
      </c>
    </row>
    <row r="177" spans="1:65" s="2" customFormat="1" ht="11.25">
      <c r="A177" s="34"/>
      <c r="B177" s="35"/>
      <c r="C177" s="36"/>
      <c r="D177" s="205" t="s">
        <v>281</v>
      </c>
      <c r="E177" s="36"/>
      <c r="F177" s="206" t="s">
        <v>11961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11938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>
      <c r="B179" s="210"/>
      <c r="C179" s="211"/>
      <c r="D179" s="212" t="s">
        <v>283</v>
      </c>
      <c r="E179" s="213" t="s">
        <v>1</v>
      </c>
      <c r="F179" s="214" t="s">
        <v>285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11.25">
      <c r="B180" s="210"/>
      <c r="C180" s="211"/>
      <c r="D180" s="212" t="s">
        <v>283</v>
      </c>
      <c r="E180" s="213" t="s">
        <v>1</v>
      </c>
      <c r="F180" s="214" t="s">
        <v>11956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11957</v>
      </c>
      <c r="G181" s="222"/>
      <c r="H181" s="225">
        <v>82.5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2" customFormat="1" ht="16.5" customHeight="1">
      <c r="A182" s="34"/>
      <c r="B182" s="35"/>
      <c r="C182" s="232" t="s">
        <v>330</v>
      </c>
      <c r="D182" s="232" t="s">
        <v>394</v>
      </c>
      <c r="E182" s="233" t="s">
        <v>11962</v>
      </c>
      <c r="F182" s="234" t="s">
        <v>11963</v>
      </c>
      <c r="G182" s="235" t="s">
        <v>380</v>
      </c>
      <c r="H182" s="236">
        <v>23.24</v>
      </c>
      <c r="I182" s="237"/>
      <c r="J182" s="238">
        <f>ROUND(I182*H182,2)</f>
        <v>0</v>
      </c>
      <c r="K182" s="234" t="s">
        <v>278</v>
      </c>
      <c r="L182" s="239"/>
      <c r="M182" s="240" t="s">
        <v>1</v>
      </c>
      <c r="N182" s="241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313</v>
      </c>
      <c r="AT182" s="203" t="s">
        <v>394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279</v>
      </c>
      <c r="BM182" s="203" t="s">
        <v>11964</v>
      </c>
    </row>
    <row r="183" spans="1:65" s="13" customFormat="1" ht="11.25">
      <c r="B183" s="210"/>
      <c r="C183" s="211"/>
      <c r="D183" s="212" t="s">
        <v>283</v>
      </c>
      <c r="E183" s="213" t="s">
        <v>1</v>
      </c>
      <c r="F183" s="214" t="s">
        <v>11965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11966</v>
      </c>
      <c r="G184" s="222"/>
      <c r="H184" s="225">
        <v>23.24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16</v>
      </c>
      <c r="AY184" s="231" t="s">
        <v>272</v>
      </c>
    </row>
    <row r="185" spans="1:65" s="2" customFormat="1" ht="24.2" customHeight="1">
      <c r="A185" s="34"/>
      <c r="B185" s="35"/>
      <c r="C185" s="192" t="s">
        <v>344</v>
      </c>
      <c r="D185" s="192" t="s">
        <v>274</v>
      </c>
      <c r="E185" s="193" t="s">
        <v>11967</v>
      </c>
      <c r="F185" s="194" t="s">
        <v>11968</v>
      </c>
      <c r="G185" s="195" t="s">
        <v>277</v>
      </c>
      <c r="H185" s="196">
        <v>2239.92</v>
      </c>
      <c r="I185" s="197"/>
      <c r="J185" s="198">
        <f>ROUND(I185*H185,2)</f>
        <v>0</v>
      </c>
      <c r="K185" s="194" t="s">
        <v>278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11969</v>
      </c>
    </row>
    <row r="186" spans="1:65" s="2" customFormat="1" ht="11.25">
      <c r="A186" s="34"/>
      <c r="B186" s="35"/>
      <c r="C186" s="36"/>
      <c r="D186" s="205" t="s">
        <v>281</v>
      </c>
      <c r="E186" s="36"/>
      <c r="F186" s="206" t="s">
        <v>11970</v>
      </c>
      <c r="G186" s="36"/>
      <c r="H186" s="36"/>
      <c r="I186" s="207"/>
      <c r="J186" s="36"/>
      <c r="K186" s="36"/>
      <c r="L186" s="39"/>
      <c r="M186" s="208"/>
      <c r="N186" s="209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281</v>
      </c>
      <c r="AU186" s="17" t="s">
        <v>84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11928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285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11971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11972</v>
      </c>
      <c r="G190" s="222"/>
      <c r="H190" s="225">
        <v>1350.12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11973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>
      <c r="B192" s="221"/>
      <c r="C192" s="222"/>
      <c r="D192" s="212" t="s">
        <v>283</v>
      </c>
      <c r="E192" s="223" t="s">
        <v>1</v>
      </c>
      <c r="F192" s="224" t="s">
        <v>11931</v>
      </c>
      <c r="G192" s="222"/>
      <c r="H192" s="225">
        <v>889.8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84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16.5" customHeight="1">
      <c r="A193" s="34"/>
      <c r="B193" s="35"/>
      <c r="C193" s="232" t="s">
        <v>4826</v>
      </c>
      <c r="D193" s="232" t="s">
        <v>394</v>
      </c>
      <c r="E193" s="233" t="s">
        <v>11974</v>
      </c>
      <c r="F193" s="234" t="s">
        <v>396</v>
      </c>
      <c r="G193" s="235" t="s">
        <v>277</v>
      </c>
      <c r="H193" s="236">
        <v>2239.92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313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11975</v>
      </c>
    </row>
    <row r="194" spans="1:65" s="2" customFormat="1" ht="33" customHeight="1">
      <c r="A194" s="34"/>
      <c r="B194" s="35"/>
      <c r="C194" s="192" t="s">
        <v>5121</v>
      </c>
      <c r="D194" s="192" t="s">
        <v>274</v>
      </c>
      <c r="E194" s="193" t="s">
        <v>378</v>
      </c>
      <c r="F194" s="194" t="s">
        <v>379</v>
      </c>
      <c r="G194" s="195" t="s">
        <v>380</v>
      </c>
      <c r="H194" s="196">
        <v>7906.4780000000001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11976</v>
      </c>
    </row>
    <row r="195" spans="1:65" s="2" customFormat="1" ht="11.25">
      <c r="A195" s="34"/>
      <c r="B195" s="35"/>
      <c r="C195" s="36"/>
      <c r="D195" s="205" t="s">
        <v>281</v>
      </c>
      <c r="E195" s="36"/>
      <c r="F195" s="206" t="s">
        <v>382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11977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4" customFormat="1" ht="11.25">
      <c r="B197" s="221"/>
      <c r="C197" s="222"/>
      <c r="D197" s="212" t="s">
        <v>283</v>
      </c>
      <c r="E197" s="223" t="s">
        <v>1</v>
      </c>
      <c r="F197" s="224" t="s">
        <v>11978</v>
      </c>
      <c r="G197" s="222"/>
      <c r="H197" s="225">
        <v>4161.3040000000001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4" customFormat="1" ht="11.25">
      <c r="B198" s="221"/>
      <c r="C198" s="222"/>
      <c r="D198" s="212" t="s">
        <v>283</v>
      </c>
      <c r="E198" s="222"/>
      <c r="F198" s="224" t="s">
        <v>11979</v>
      </c>
      <c r="G198" s="222"/>
      <c r="H198" s="225">
        <v>7906.4780000000001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4</v>
      </c>
      <c r="AX198" s="14" t="s">
        <v>16</v>
      </c>
      <c r="AY198" s="231" t="s">
        <v>272</v>
      </c>
    </row>
    <row r="199" spans="1:65" s="2" customFormat="1" ht="24.2" customHeight="1">
      <c r="A199" s="34"/>
      <c r="B199" s="35"/>
      <c r="C199" s="192" t="s">
        <v>8</v>
      </c>
      <c r="D199" s="192" t="s">
        <v>274</v>
      </c>
      <c r="E199" s="193" t="s">
        <v>384</v>
      </c>
      <c r="F199" s="194" t="s">
        <v>385</v>
      </c>
      <c r="G199" s="195" t="s">
        <v>277</v>
      </c>
      <c r="H199" s="196">
        <v>257.84699999999998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11980</v>
      </c>
    </row>
    <row r="200" spans="1:65" s="2" customFormat="1" ht="11.25">
      <c r="A200" s="34"/>
      <c r="B200" s="35"/>
      <c r="C200" s="36"/>
      <c r="D200" s="205" t="s">
        <v>281</v>
      </c>
      <c r="E200" s="36"/>
      <c r="F200" s="206" t="s">
        <v>387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84</v>
      </c>
    </row>
    <row r="201" spans="1:65" s="13" customFormat="1" ht="11.25">
      <c r="B201" s="210"/>
      <c r="C201" s="211"/>
      <c r="D201" s="212" t="s">
        <v>283</v>
      </c>
      <c r="E201" s="213" t="s">
        <v>1</v>
      </c>
      <c r="F201" s="214" t="s">
        <v>11938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>
      <c r="B203" s="210"/>
      <c r="C203" s="211"/>
      <c r="D203" s="212" t="s">
        <v>283</v>
      </c>
      <c r="E203" s="213" t="s">
        <v>1</v>
      </c>
      <c r="F203" s="214" t="s">
        <v>11939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11981</v>
      </c>
      <c r="G204" s="222"/>
      <c r="H204" s="225">
        <v>2.0499999999999998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13" customFormat="1" ht="11.25">
      <c r="B205" s="210"/>
      <c r="C205" s="211"/>
      <c r="D205" s="212" t="s">
        <v>283</v>
      </c>
      <c r="E205" s="213" t="s">
        <v>1</v>
      </c>
      <c r="F205" s="214" t="s">
        <v>11941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11982</v>
      </c>
      <c r="G206" s="222"/>
      <c r="H206" s="225">
        <v>24.797000000000001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3" customFormat="1" ht="11.25">
      <c r="B207" s="210"/>
      <c r="C207" s="211"/>
      <c r="D207" s="212" t="s">
        <v>283</v>
      </c>
      <c r="E207" s="213" t="s">
        <v>1</v>
      </c>
      <c r="F207" s="214" t="s">
        <v>11943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4" customFormat="1" ht="11.25">
      <c r="B208" s="221"/>
      <c r="C208" s="222"/>
      <c r="D208" s="212" t="s">
        <v>283</v>
      </c>
      <c r="E208" s="223" t="s">
        <v>1</v>
      </c>
      <c r="F208" s="224" t="s">
        <v>11983</v>
      </c>
      <c r="G208" s="222"/>
      <c r="H208" s="225">
        <v>30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11984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11985</v>
      </c>
      <c r="G210" s="222"/>
      <c r="H210" s="225">
        <v>1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11986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11.25">
      <c r="B212" s="221"/>
      <c r="C212" s="222"/>
      <c r="D212" s="212" t="s">
        <v>283</v>
      </c>
      <c r="E212" s="223" t="s">
        <v>1</v>
      </c>
      <c r="F212" s="224" t="s">
        <v>11933</v>
      </c>
      <c r="G212" s="222"/>
      <c r="H212" s="225">
        <v>200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2" customFormat="1" ht="16.5" customHeight="1">
      <c r="A213" s="34"/>
      <c r="B213" s="35"/>
      <c r="C213" s="232" t="s">
        <v>358</v>
      </c>
      <c r="D213" s="232" t="s">
        <v>394</v>
      </c>
      <c r="E213" s="233" t="s">
        <v>8447</v>
      </c>
      <c r="F213" s="234" t="s">
        <v>8448</v>
      </c>
      <c r="G213" s="235" t="s">
        <v>380</v>
      </c>
      <c r="H213" s="236">
        <v>489.90899999999999</v>
      </c>
      <c r="I213" s="237"/>
      <c r="J213" s="238">
        <f>ROUND(I213*H213,2)</f>
        <v>0</v>
      </c>
      <c r="K213" s="234" t="s">
        <v>278</v>
      </c>
      <c r="L213" s="239"/>
      <c r="M213" s="240" t="s">
        <v>1</v>
      </c>
      <c r="N213" s="241" t="s">
        <v>41</v>
      </c>
      <c r="O213" s="71"/>
      <c r="P213" s="201">
        <f>O213*H213</f>
        <v>0</v>
      </c>
      <c r="Q213" s="201">
        <v>1</v>
      </c>
      <c r="R213" s="201">
        <f>Q213*H213</f>
        <v>489.90899999999999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313</v>
      </c>
      <c r="AT213" s="203" t="s">
        <v>394</v>
      </c>
      <c r="AU213" s="203" t="s">
        <v>84</v>
      </c>
      <c r="AY213" s="17" t="s">
        <v>272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16</v>
      </c>
      <c r="BK213" s="204">
        <f>ROUND(I213*H213,2)</f>
        <v>0</v>
      </c>
      <c r="BL213" s="17" t="s">
        <v>279</v>
      </c>
      <c r="BM213" s="203" t="s">
        <v>11987</v>
      </c>
    </row>
    <row r="214" spans="1:65" s="14" customFormat="1" ht="11.25">
      <c r="B214" s="221"/>
      <c r="C214" s="222"/>
      <c r="D214" s="212" t="s">
        <v>283</v>
      </c>
      <c r="E214" s="222"/>
      <c r="F214" s="224" t="s">
        <v>11988</v>
      </c>
      <c r="G214" s="222"/>
      <c r="H214" s="225">
        <v>489.90899999999999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283</v>
      </c>
      <c r="AU214" s="231" t="s">
        <v>84</v>
      </c>
      <c r="AV214" s="14" t="s">
        <v>84</v>
      </c>
      <c r="AW214" s="14" t="s">
        <v>4</v>
      </c>
      <c r="AX214" s="14" t="s">
        <v>16</v>
      </c>
      <c r="AY214" s="231" t="s">
        <v>272</v>
      </c>
    </row>
    <row r="215" spans="1:65" s="12" customFormat="1" ht="22.9" customHeight="1">
      <c r="B215" s="176"/>
      <c r="C215" s="177"/>
      <c r="D215" s="178" t="s">
        <v>75</v>
      </c>
      <c r="E215" s="190" t="s">
        <v>330</v>
      </c>
      <c r="F215" s="190" t="s">
        <v>11989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SUM(P216:P330)</f>
        <v>0</v>
      </c>
      <c r="Q215" s="184"/>
      <c r="R215" s="185">
        <f>SUM(R216:R330)</f>
        <v>0</v>
      </c>
      <c r="S215" s="184"/>
      <c r="T215" s="186">
        <f>SUM(T216:T330)</f>
        <v>1235.8295000000001</v>
      </c>
      <c r="AR215" s="187" t="s">
        <v>16</v>
      </c>
      <c r="AT215" s="188" t="s">
        <v>75</v>
      </c>
      <c r="AU215" s="188" t="s">
        <v>16</v>
      </c>
      <c r="AY215" s="187" t="s">
        <v>272</v>
      </c>
      <c r="BK215" s="189">
        <f>SUM(BK216:BK330)</f>
        <v>0</v>
      </c>
    </row>
    <row r="216" spans="1:65" s="2" customFormat="1" ht="24.2" customHeight="1">
      <c r="A216" s="34"/>
      <c r="B216" s="35"/>
      <c r="C216" s="192" t="s">
        <v>363</v>
      </c>
      <c r="D216" s="192" t="s">
        <v>274</v>
      </c>
      <c r="E216" s="193" t="s">
        <v>11990</v>
      </c>
      <c r="F216" s="194" t="s">
        <v>11991</v>
      </c>
      <c r="G216" s="195" t="s">
        <v>156</v>
      </c>
      <c r="H216" s="196">
        <v>340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0.29499999999999998</v>
      </c>
      <c r="T216" s="202">
        <f>S216*H216</f>
        <v>100.3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279</v>
      </c>
      <c r="BM216" s="203" t="s">
        <v>11992</v>
      </c>
    </row>
    <row r="217" spans="1:65" s="2" customFormat="1" ht="11.25">
      <c r="A217" s="34"/>
      <c r="B217" s="35"/>
      <c r="C217" s="36"/>
      <c r="D217" s="205" t="s">
        <v>281</v>
      </c>
      <c r="E217" s="36"/>
      <c r="F217" s="206" t="s">
        <v>11993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11.25">
      <c r="B218" s="210"/>
      <c r="C218" s="211"/>
      <c r="D218" s="212" t="s">
        <v>283</v>
      </c>
      <c r="E218" s="213" t="s">
        <v>1</v>
      </c>
      <c r="F218" s="214" t="s">
        <v>11938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11.25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11.25">
      <c r="B220" s="210"/>
      <c r="C220" s="211"/>
      <c r="D220" s="212" t="s">
        <v>283</v>
      </c>
      <c r="E220" s="213" t="s">
        <v>1</v>
      </c>
      <c r="F220" s="214" t="s">
        <v>11994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11995</v>
      </c>
      <c r="G221" s="222"/>
      <c r="H221" s="225">
        <v>340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16</v>
      </c>
      <c r="AY221" s="231" t="s">
        <v>272</v>
      </c>
    </row>
    <row r="222" spans="1:65" s="2" customFormat="1" ht="33" customHeight="1">
      <c r="A222" s="34"/>
      <c r="B222" s="35"/>
      <c r="C222" s="192" t="s">
        <v>368</v>
      </c>
      <c r="D222" s="192" t="s">
        <v>274</v>
      </c>
      <c r="E222" s="193" t="s">
        <v>11996</v>
      </c>
      <c r="F222" s="194" t="s">
        <v>11997</v>
      </c>
      <c r="G222" s="195" t="s">
        <v>156</v>
      </c>
      <c r="H222" s="196">
        <v>231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0.63</v>
      </c>
      <c r="T222" s="202">
        <f>S222*H222</f>
        <v>145.53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11998</v>
      </c>
    </row>
    <row r="223" spans="1:65" s="2" customFormat="1" ht="11.25">
      <c r="A223" s="34"/>
      <c r="B223" s="35"/>
      <c r="C223" s="36"/>
      <c r="D223" s="205" t="s">
        <v>281</v>
      </c>
      <c r="E223" s="36"/>
      <c r="F223" s="206" t="s">
        <v>11999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11938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>
      <c r="B225" s="210"/>
      <c r="C225" s="211"/>
      <c r="D225" s="212" t="s">
        <v>283</v>
      </c>
      <c r="E225" s="213" t="s">
        <v>1</v>
      </c>
      <c r="F225" s="214" t="s">
        <v>285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3" customFormat="1" ht="11.25">
      <c r="B226" s="210"/>
      <c r="C226" s="211"/>
      <c r="D226" s="212" t="s">
        <v>283</v>
      </c>
      <c r="E226" s="213" t="s">
        <v>1</v>
      </c>
      <c r="F226" s="214" t="s">
        <v>12000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84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4" customFormat="1" ht="11.25">
      <c r="B227" s="221"/>
      <c r="C227" s="222"/>
      <c r="D227" s="212" t="s">
        <v>283</v>
      </c>
      <c r="E227" s="223" t="s">
        <v>1</v>
      </c>
      <c r="F227" s="224" t="s">
        <v>12001</v>
      </c>
      <c r="G227" s="222"/>
      <c r="H227" s="225">
        <v>231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4.2" customHeight="1">
      <c r="A228" s="34"/>
      <c r="B228" s="35"/>
      <c r="C228" s="192" t="s">
        <v>5995</v>
      </c>
      <c r="D228" s="192" t="s">
        <v>274</v>
      </c>
      <c r="E228" s="193" t="s">
        <v>12002</v>
      </c>
      <c r="F228" s="194" t="s">
        <v>12003</v>
      </c>
      <c r="G228" s="195" t="s">
        <v>156</v>
      </c>
      <c r="H228" s="196">
        <v>1051</v>
      </c>
      <c r="I228" s="197"/>
      <c r="J228" s="198">
        <f>ROUND(I228*H228,2)</f>
        <v>0</v>
      </c>
      <c r="K228" s="194" t="s">
        <v>278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0.44</v>
      </c>
      <c r="T228" s="202">
        <f>S228*H228</f>
        <v>462.44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279</v>
      </c>
      <c r="BM228" s="203" t="s">
        <v>12004</v>
      </c>
    </row>
    <row r="229" spans="1:65" s="2" customFormat="1" ht="11.25">
      <c r="A229" s="34"/>
      <c r="B229" s="35"/>
      <c r="C229" s="36"/>
      <c r="D229" s="205" t="s">
        <v>281</v>
      </c>
      <c r="E229" s="36"/>
      <c r="F229" s="206" t="s">
        <v>12005</v>
      </c>
      <c r="G229" s="36"/>
      <c r="H229" s="36"/>
      <c r="I229" s="207"/>
      <c r="J229" s="36"/>
      <c r="K229" s="36"/>
      <c r="L229" s="39"/>
      <c r="M229" s="208"/>
      <c r="N229" s="209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281</v>
      </c>
      <c r="AU229" s="17" t="s">
        <v>84</v>
      </c>
    </row>
    <row r="230" spans="1:65" s="13" customFormat="1" ht="11.25">
      <c r="B230" s="210"/>
      <c r="C230" s="211"/>
      <c r="D230" s="212" t="s">
        <v>283</v>
      </c>
      <c r="E230" s="213" t="s">
        <v>1</v>
      </c>
      <c r="F230" s="214" t="s">
        <v>11938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3" customFormat="1" ht="11.25">
      <c r="B231" s="210"/>
      <c r="C231" s="211"/>
      <c r="D231" s="212" t="s">
        <v>283</v>
      </c>
      <c r="E231" s="213" t="s">
        <v>1</v>
      </c>
      <c r="F231" s="214" t="s">
        <v>285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12006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4" customFormat="1" ht="11.25">
      <c r="B233" s="221"/>
      <c r="C233" s="222"/>
      <c r="D233" s="212" t="s">
        <v>283</v>
      </c>
      <c r="E233" s="223" t="s">
        <v>1</v>
      </c>
      <c r="F233" s="224" t="s">
        <v>12007</v>
      </c>
      <c r="G233" s="222"/>
      <c r="H233" s="225">
        <v>668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13" customFormat="1" ht="11.25">
      <c r="B234" s="210"/>
      <c r="C234" s="211"/>
      <c r="D234" s="212" t="s">
        <v>283</v>
      </c>
      <c r="E234" s="213" t="s">
        <v>1</v>
      </c>
      <c r="F234" s="214" t="s">
        <v>12000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12001</v>
      </c>
      <c r="G235" s="222"/>
      <c r="H235" s="225">
        <v>231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13" customFormat="1" ht="11.25">
      <c r="B236" s="210"/>
      <c r="C236" s="211"/>
      <c r="D236" s="212" t="s">
        <v>283</v>
      </c>
      <c r="E236" s="213" t="s">
        <v>1</v>
      </c>
      <c r="F236" s="214" t="s">
        <v>12008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283</v>
      </c>
      <c r="AU236" s="220" t="s">
        <v>84</v>
      </c>
      <c r="AV236" s="13" t="s">
        <v>16</v>
      </c>
      <c r="AW236" s="13" t="s">
        <v>32</v>
      </c>
      <c r="AX236" s="13" t="s">
        <v>76</v>
      </c>
      <c r="AY236" s="220" t="s">
        <v>272</v>
      </c>
    </row>
    <row r="237" spans="1:65" s="14" customFormat="1" ht="11.25">
      <c r="B237" s="221"/>
      <c r="C237" s="222"/>
      <c r="D237" s="212" t="s">
        <v>283</v>
      </c>
      <c r="E237" s="223" t="s">
        <v>1</v>
      </c>
      <c r="F237" s="224" t="s">
        <v>12009</v>
      </c>
      <c r="G237" s="222"/>
      <c r="H237" s="225">
        <v>152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2" customFormat="1" ht="24.2" customHeight="1">
      <c r="A238" s="34"/>
      <c r="B238" s="35"/>
      <c r="C238" s="192" t="s">
        <v>377</v>
      </c>
      <c r="D238" s="192" t="s">
        <v>274</v>
      </c>
      <c r="E238" s="193" t="s">
        <v>12010</v>
      </c>
      <c r="F238" s="194" t="s">
        <v>12011</v>
      </c>
      <c r="G238" s="195" t="s">
        <v>156</v>
      </c>
      <c r="H238" s="196">
        <v>340</v>
      </c>
      <c r="I238" s="197"/>
      <c r="J238" s="198">
        <f>ROUND(I238*H238,2)</f>
        <v>0</v>
      </c>
      <c r="K238" s="194" t="s">
        <v>278</v>
      </c>
      <c r="L238" s="39"/>
      <c r="M238" s="199" t="s">
        <v>1</v>
      </c>
      <c r="N238" s="200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0.75</v>
      </c>
      <c r="T238" s="202">
        <f>S238*H238</f>
        <v>255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279</v>
      </c>
      <c r="BM238" s="203" t="s">
        <v>12012</v>
      </c>
    </row>
    <row r="239" spans="1:65" s="2" customFormat="1" ht="11.25">
      <c r="A239" s="34"/>
      <c r="B239" s="35"/>
      <c r="C239" s="36"/>
      <c r="D239" s="205" t="s">
        <v>281</v>
      </c>
      <c r="E239" s="36"/>
      <c r="F239" s="206" t="s">
        <v>12013</v>
      </c>
      <c r="G239" s="36"/>
      <c r="H239" s="36"/>
      <c r="I239" s="207"/>
      <c r="J239" s="36"/>
      <c r="K239" s="36"/>
      <c r="L239" s="39"/>
      <c r="M239" s="208"/>
      <c r="N239" s="209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281</v>
      </c>
      <c r="AU239" s="17" t="s">
        <v>84</v>
      </c>
    </row>
    <row r="240" spans="1:65" s="13" customFormat="1" ht="11.25">
      <c r="B240" s="210"/>
      <c r="C240" s="211"/>
      <c r="D240" s="212" t="s">
        <v>283</v>
      </c>
      <c r="E240" s="213" t="s">
        <v>1</v>
      </c>
      <c r="F240" s="214" t="s">
        <v>11938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3" customFormat="1" ht="11.25">
      <c r="B241" s="210"/>
      <c r="C241" s="211"/>
      <c r="D241" s="212" t="s">
        <v>283</v>
      </c>
      <c r="E241" s="213" t="s">
        <v>1</v>
      </c>
      <c r="F241" s="214" t="s">
        <v>285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283</v>
      </c>
      <c r="AU241" s="220" t="s">
        <v>84</v>
      </c>
      <c r="AV241" s="13" t="s">
        <v>16</v>
      </c>
      <c r="AW241" s="13" t="s">
        <v>32</v>
      </c>
      <c r="AX241" s="13" t="s">
        <v>76</v>
      </c>
      <c r="AY241" s="220" t="s">
        <v>272</v>
      </c>
    </row>
    <row r="242" spans="1:65" s="13" customFormat="1" ht="11.25">
      <c r="B242" s="210"/>
      <c r="C242" s="211"/>
      <c r="D242" s="212" t="s">
        <v>283</v>
      </c>
      <c r="E242" s="213" t="s">
        <v>1</v>
      </c>
      <c r="F242" s="214" t="s">
        <v>11994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>
      <c r="B243" s="221"/>
      <c r="C243" s="222"/>
      <c r="D243" s="212" t="s">
        <v>283</v>
      </c>
      <c r="E243" s="223" t="s">
        <v>1</v>
      </c>
      <c r="F243" s="224" t="s">
        <v>11995</v>
      </c>
      <c r="G243" s="222"/>
      <c r="H243" s="225">
        <v>340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2" customFormat="1" ht="24.2" customHeight="1">
      <c r="A244" s="34"/>
      <c r="B244" s="35"/>
      <c r="C244" s="192" t="s">
        <v>7</v>
      </c>
      <c r="D244" s="192" t="s">
        <v>274</v>
      </c>
      <c r="E244" s="193" t="s">
        <v>12014</v>
      </c>
      <c r="F244" s="194" t="s">
        <v>12015</v>
      </c>
      <c r="G244" s="195" t="s">
        <v>156</v>
      </c>
      <c r="H244" s="196">
        <v>448</v>
      </c>
      <c r="I244" s="197"/>
      <c r="J244" s="198">
        <f>ROUND(I244*H244,2)</f>
        <v>0</v>
      </c>
      <c r="K244" s="194" t="s">
        <v>278</v>
      </c>
      <c r="L244" s="39"/>
      <c r="M244" s="199" t="s">
        <v>1</v>
      </c>
      <c r="N244" s="200" t="s">
        <v>41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0.45</v>
      </c>
      <c r="T244" s="202">
        <f>S244*H244</f>
        <v>201.6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279</v>
      </c>
      <c r="BM244" s="203" t="s">
        <v>12016</v>
      </c>
    </row>
    <row r="245" spans="1:65" s="2" customFormat="1" ht="11.25">
      <c r="A245" s="34"/>
      <c r="B245" s="35"/>
      <c r="C245" s="36"/>
      <c r="D245" s="205" t="s">
        <v>281</v>
      </c>
      <c r="E245" s="36"/>
      <c r="F245" s="206" t="s">
        <v>12017</v>
      </c>
      <c r="G245" s="36"/>
      <c r="H245" s="36"/>
      <c r="I245" s="207"/>
      <c r="J245" s="36"/>
      <c r="K245" s="36"/>
      <c r="L245" s="39"/>
      <c r="M245" s="208"/>
      <c r="N245" s="209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281</v>
      </c>
      <c r="AU245" s="17" t="s">
        <v>84</v>
      </c>
    </row>
    <row r="246" spans="1:65" s="13" customFormat="1" ht="11.25">
      <c r="B246" s="210"/>
      <c r="C246" s="211"/>
      <c r="D246" s="212" t="s">
        <v>283</v>
      </c>
      <c r="E246" s="213" t="s">
        <v>1</v>
      </c>
      <c r="F246" s="214" t="s">
        <v>11938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3" customFormat="1" ht="11.25">
      <c r="B247" s="210"/>
      <c r="C247" s="211"/>
      <c r="D247" s="212" t="s">
        <v>283</v>
      </c>
      <c r="E247" s="213" t="s">
        <v>1</v>
      </c>
      <c r="F247" s="214" t="s">
        <v>285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11.25">
      <c r="B248" s="210"/>
      <c r="C248" s="211"/>
      <c r="D248" s="212" t="s">
        <v>283</v>
      </c>
      <c r="E248" s="213" t="s">
        <v>1</v>
      </c>
      <c r="F248" s="214" t="s">
        <v>12006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84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>
      <c r="B249" s="221"/>
      <c r="C249" s="222"/>
      <c r="D249" s="212" t="s">
        <v>283</v>
      </c>
      <c r="E249" s="223" t="s">
        <v>1</v>
      </c>
      <c r="F249" s="224" t="s">
        <v>12007</v>
      </c>
      <c r="G249" s="222"/>
      <c r="H249" s="225">
        <v>668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13" customFormat="1" ht="11.25">
      <c r="B250" s="210"/>
      <c r="C250" s="211"/>
      <c r="D250" s="212" t="s">
        <v>283</v>
      </c>
      <c r="E250" s="213" t="s">
        <v>1</v>
      </c>
      <c r="F250" s="214" t="s">
        <v>285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3" customFormat="1" ht="11.25">
      <c r="B251" s="210"/>
      <c r="C251" s="211"/>
      <c r="D251" s="212" t="s">
        <v>283</v>
      </c>
      <c r="E251" s="213" t="s">
        <v>1</v>
      </c>
      <c r="F251" s="214" t="s">
        <v>289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4" customFormat="1" ht="11.25">
      <c r="B252" s="221"/>
      <c r="C252" s="222"/>
      <c r="D252" s="212" t="s">
        <v>283</v>
      </c>
      <c r="E252" s="223" t="s">
        <v>1</v>
      </c>
      <c r="F252" s="224" t="s">
        <v>12018</v>
      </c>
      <c r="G252" s="222"/>
      <c r="H252" s="225">
        <v>-220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283</v>
      </c>
      <c r="AU252" s="231" t="s">
        <v>84</v>
      </c>
      <c r="AV252" s="14" t="s">
        <v>84</v>
      </c>
      <c r="AW252" s="14" t="s">
        <v>32</v>
      </c>
      <c r="AX252" s="14" t="s">
        <v>76</v>
      </c>
      <c r="AY252" s="231" t="s">
        <v>272</v>
      </c>
    </row>
    <row r="253" spans="1:65" s="2" customFormat="1" ht="16.5" customHeight="1">
      <c r="A253" s="34"/>
      <c r="B253" s="35"/>
      <c r="C253" s="192" t="s">
        <v>393</v>
      </c>
      <c r="D253" s="192" t="s">
        <v>274</v>
      </c>
      <c r="E253" s="193" t="s">
        <v>12019</v>
      </c>
      <c r="F253" s="194" t="s">
        <v>12020</v>
      </c>
      <c r="G253" s="195" t="s">
        <v>156</v>
      </c>
      <c r="H253" s="196">
        <v>48.9</v>
      </c>
      <c r="I253" s="197"/>
      <c r="J253" s="198">
        <f>ROUND(I253*H253,2)</f>
        <v>0</v>
      </c>
      <c r="K253" s="194" t="s">
        <v>278</v>
      </c>
      <c r="L253" s="39"/>
      <c r="M253" s="199" t="s">
        <v>1</v>
      </c>
      <c r="N253" s="200" t="s">
        <v>41</v>
      </c>
      <c r="O253" s="71"/>
      <c r="P253" s="201">
        <f>O253*H253</f>
        <v>0</v>
      </c>
      <c r="Q253" s="201">
        <v>0</v>
      </c>
      <c r="R253" s="201">
        <f>Q253*H253</f>
        <v>0</v>
      </c>
      <c r="S253" s="201">
        <v>0.35499999999999998</v>
      </c>
      <c r="T253" s="202">
        <f>S253*H253</f>
        <v>17.359499999999997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279</v>
      </c>
      <c r="AT253" s="203" t="s">
        <v>274</v>
      </c>
      <c r="AU253" s="203" t="s">
        <v>84</v>
      </c>
      <c r="AY253" s="17" t="s">
        <v>272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7" t="s">
        <v>16</v>
      </c>
      <c r="BK253" s="204">
        <f>ROUND(I253*H253,2)</f>
        <v>0</v>
      </c>
      <c r="BL253" s="17" t="s">
        <v>279</v>
      </c>
      <c r="BM253" s="203" t="s">
        <v>12021</v>
      </c>
    </row>
    <row r="254" spans="1:65" s="2" customFormat="1" ht="11.25">
      <c r="A254" s="34"/>
      <c r="B254" s="35"/>
      <c r="C254" s="36"/>
      <c r="D254" s="205" t="s">
        <v>281</v>
      </c>
      <c r="E254" s="36"/>
      <c r="F254" s="206" t="s">
        <v>12022</v>
      </c>
      <c r="G254" s="36"/>
      <c r="H254" s="36"/>
      <c r="I254" s="207"/>
      <c r="J254" s="36"/>
      <c r="K254" s="36"/>
      <c r="L254" s="39"/>
      <c r="M254" s="208"/>
      <c r="N254" s="209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281</v>
      </c>
      <c r="AU254" s="17" t="s">
        <v>84</v>
      </c>
    </row>
    <row r="255" spans="1:65" s="13" customFormat="1" ht="11.25">
      <c r="B255" s="210"/>
      <c r="C255" s="211"/>
      <c r="D255" s="212" t="s">
        <v>283</v>
      </c>
      <c r="E255" s="213" t="s">
        <v>1</v>
      </c>
      <c r="F255" s="214" t="s">
        <v>11938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285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12023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>
      <c r="B258" s="221"/>
      <c r="C258" s="222"/>
      <c r="D258" s="212" t="s">
        <v>283</v>
      </c>
      <c r="E258" s="223" t="s">
        <v>1</v>
      </c>
      <c r="F258" s="224" t="s">
        <v>12024</v>
      </c>
      <c r="G258" s="222"/>
      <c r="H258" s="225">
        <v>43.5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13" customFormat="1" ht="11.25">
      <c r="B259" s="210"/>
      <c r="C259" s="211"/>
      <c r="D259" s="212" t="s">
        <v>283</v>
      </c>
      <c r="E259" s="213" t="s">
        <v>1</v>
      </c>
      <c r="F259" s="214" t="s">
        <v>12025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283</v>
      </c>
      <c r="AU259" s="220" t="s">
        <v>84</v>
      </c>
      <c r="AV259" s="13" t="s">
        <v>16</v>
      </c>
      <c r="AW259" s="13" t="s">
        <v>32</v>
      </c>
      <c r="AX259" s="13" t="s">
        <v>76</v>
      </c>
      <c r="AY259" s="220" t="s">
        <v>272</v>
      </c>
    </row>
    <row r="260" spans="1:65" s="14" customFormat="1" ht="11.25">
      <c r="B260" s="221"/>
      <c r="C260" s="222"/>
      <c r="D260" s="212" t="s">
        <v>283</v>
      </c>
      <c r="E260" s="223" t="s">
        <v>1</v>
      </c>
      <c r="F260" s="224" t="s">
        <v>12026</v>
      </c>
      <c r="G260" s="222"/>
      <c r="H260" s="225">
        <v>5.4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283</v>
      </c>
      <c r="AU260" s="231" t="s">
        <v>84</v>
      </c>
      <c r="AV260" s="14" t="s">
        <v>84</v>
      </c>
      <c r="AW260" s="14" t="s">
        <v>32</v>
      </c>
      <c r="AX260" s="14" t="s">
        <v>76</v>
      </c>
      <c r="AY260" s="231" t="s">
        <v>272</v>
      </c>
    </row>
    <row r="261" spans="1:65" s="2" customFormat="1" ht="16.5" customHeight="1">
      <c r="A261" s="34"/>
      <c r="B261" s="35"/>
      <c r="C261" s="192" t="s">
        <v>399</v>
      </c>
      <c r="D261" s="192" t="s">
        <v>274</v>
      </c>
      <c r="E261" s="193" t="s">
        <v>12027</v>
      </c>
      <c r="F261" s="194" t="s">
        <v>12028</v>
      </c>
      <c r="G261" s="195" t="s">
        <v>185</v>
      </c>
      <c r="H261" s="196">
        <v>240</v>
      </c>
      <c r="I261" s="197"/>
      <c r="J261" s="198">
        <f>ROUND(I261*H261,2)</f>
        <v>0</v>
      </c>
      <c r="K261" s="194" t="s">
        <v>278</v>
      </c>
      <c r="L261" s="39"/>
      <c r="M261" s="199" t="s">
        <v>1</v>
      </c>
      <c r="N261" s="200" t="s">
        <v>41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0.20499999999999999</v>
      </c>
      <c r="T261" s="202">
        <f>S261*H261</f>
        <v>49.199999999999996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279</v>
      </c>
      <c r="AT261" s="203" t="s">
        <v>274</v>
      </c>
      <c r="AU261" s="203" t="s">
        <v>84</v>
      </c>
      <c r="AY261" s="17" t="s">
        <v>272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16</v>
      </c>
      <c r="BK261" s="204">
        <f>ROUND(I261*H261,2)</f>
        <v>0</v>
      </c>
      <c r="BL261" s="17" t="s">
        <v>279</v>
      </c>
      <c r="BM261" s="203" t="s">
        <v>12029</v>
      </c>
    </row>
    <row r="262" spans="1:65" s="2" customFormat="1" ht="11.25">
      <c r="A262" s="34"/>
      <c r="B262" s="35"/>
      <c r="C262" s="36"/>
      <c r="D262" s="205" t="s">
        <v>281</v>
      </c>
      <c r="E262" s="36"/>
      <c r="F262" s="206" t="s">
        <v>12030</v>
      </c>
      <c r="G262" s="36"/>
      <c r="H262" s="36"/>
      <c r="I262" s="207"/>
      <c r="J262" s="36"/>
      <c r="K262" s="36"/>
      <c r="L262" s="39"/>
      <c r="M262" s="208"/>
      <c r="N262" s="209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281</v>
      </c>
      <c r="AU262" s="17" t="s">
        <v>84</v>
      </c>
    </row>
    <row r="263" spans="1:65" s="13" customFormat="1" ht="11.25">
      <c r="B263" s="210"/>
      <c r="C263" s="211"/>
      <c r="D263" s="212" t="s">
        <v>283</v>
      </c>
      <c r="E263" s="213" t="s">
        <v>1</v>
      </c>
      <c r="F263" s="214" t="s">
        <v>11938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>
      <c r="B264" s="210"/>
      <c r="C264" s="211"/>
      <c r="D264" s="212" t="s">
        <v>283</v>
      </c>
      <c r="E264" s="213" t="s">
        <v>1</v>
      </c>
      <c r="F264" s="214" t="s">
        <v>285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11.25">
      <c r="B265" s="210"/>
      <c r="C265" s="211"/>
      <c r="D265" s="212" t="s">
        <v>283</v>
      </c>
      <c r="E265" s="213" t="s">
        <v>1</v>
      </c>
      <c r="F265" s="214" t="s">
        <v>12031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12032</v>
      </c>
      <c r="G266" s="222"/>
      <c r="H266" s="225">
        <v>240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2" customFormat="1" ht="16.5" customHeight="1">
      <c r="A267" s="34"/>
      <c r="B267" s="35"/>
      <c r="C267" s="192" t="s">
        <v>413</v>
      </c>
      <c r="D267" s="192" t="s">
        <v>274</v>
      </c>
      <c r="E267" s="193" t="s">
        <v>12033</v>
      </c>
      <c r="F267" s="194" t="s">
        <v>12034</v>
      </c>
      <c r="G267" s="195" t="s">
        <v>952</v>
      </c>
      <c r="H267" s="196">
        <v>6</v>
      </c>
      <c r="I267" s="197"/>
      <c r="J267" s="198">
        <f>ROUND(I267*H267,2)</f>
        <v>0</v>
      </c>
      <c r="K267" s="194" t="s">
        <v>1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0.45</v>
      </c>
      <c r="T267" s="202">
        <f>S267*H267</f>
        <v>2.7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279</v>
      </c>
      <c r="BM267" s="203" t="s">
        <v>12035</v>
      </c>
    </row>
    <row r="268" spans="1:65" s="14" customFormat="1" ht="11.25">
      <c r="B268" s="221"/>
      <c r="C268" s="222"/>
      <c r="D268" s="212" t="s">
        <v>283</v>
      </c>
      <c r="E268" s="223" t="s">
        <v>1</v>
      </c>
      <c r="F268" s="224" t="s">
        <v>305</v>
      </c>
      <c r="G268" s="222"/>
      <c r="H268" s="225">
        <v>6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283</v>
      </c>
      <c r="AU268" s="231" t="s">
        <v>84</v>
      </c>
      <c r="AV268" s="14" t="s">
        <v>84</v>
      </c>
      <c r="AW268" s="14" t="s">
        <v>32</v>
      </c>
      <c r="AX268" s="14" t="s">
        <v>76</v>
      </c>
      <c r="AY268" s="231" t="s">
        <v>272</v>
      </c>
    </row>
    <row r="269" spans="1:65" s="2" customFormat="1" ht="24.2" customHeight="1">
      <c r="A269" s="34"/>
      <c r="B269" s="35"/>
      <c r="C269" s="192" t="s">
        <v>417</v>
      </c>
      <c r="D269" s="192" t="s">
        <v>274</v>
      </c>
      <c r="E269" s="193" t="s">
        <v>12036</v>
      </c>
      <c r="F269" s="194" t="s">
        <v>12037</v>
      </c>
      <c r="G269" s="195" t="s">
        <v>277</v>
      </c>
      <c r="H269" s="196">
        <v>256.26799999999997</v>
      </c>
      <c r="I269" s="197"/>
      <c r="J269" s="198">
        <f>ROUND(I269*H269,2)</f>
        <v>0</v>
      </c>
      <c r="K269" s="194" t="s">
        <v>278</v>
      </c>
      <c r="L269" s="39"/>
      <c r="M269" s="199" t="s">
        <v>1</v>
      </c>
      <c r="N269" s="200" t="s">
        <v>41</v>
      </c>
      <c r="O269" s="71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279</v>
      </c>
      <c r="AT269" s="203" t="s">
        <v>274</v>
      </c>
      <c r="AU269" s="203" t="s">
        <v>84</v>
      </c>
      <c r="AY269" s="17" t="s">
        <v>272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7" t="s">
        <v>16</v>
      </c>
      <c r="BK269" s="204">
        <f>ROUND(I269*H269,2)</f>
        <v>0</v>
      </c>
      <c r="BL269" s="17" t="s">
        <v>279</v>
      </c>
      <c r="BM269" s="203" t="s">
        <v>12038</v>
      </c>
    </row>
    <row r="270" spans="1:65" s="2" customFormat="1" ht="11.25">
      <c r="A270" s="34"/>
      <c r="B270" s="35"/>
      <c r="C270" s="36"/>
      <c r="D270" s="205" t="s">
        <v>281</v>
      </c>
      <c r="E270" s="36"/>
      <c r="F270" s="206" t="s">
        <v>12039</v>
      </c>
      <c r="G270" s="36"/>
      <c r="H270" s="36"/>
      <c r="I270" s="207"/>
      <c r="J270" s="36"/>
      <c r="K270" s="36"/>
      <c r="L270" s="39"/>
      <c r="M270" s="208"/>
      <c r="N270" s="209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281</v>
      </c>
      <c r="AU270" s="17" t="s">
        <v>84</v>
      </c>
    </row>
    <row r="271" spans="1:65" s="13" customFormat="1" ht="11.25">
      <c r="B271" s="210"/>
      <c r="C271" s="211"/>
      <c r="D271" s="212" t="s">
        <v>283</v>
      </c>
      <c r="E271" s="213" t="s">
        <v>1</v>
      </c>
      <c r="F271" s="214" t="s">
        <v>11938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84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11.25">
      <c r="B272" s="210"/>
      <c r="C272" s="211"/>
      <c r="D272" s="212" t="s">
        <v>283</v>
      </c>
      <c r="E272" s="213" t="s">
        <v>1</v>
      </c>
      <c r="F272" s="214" t="s">
        <v>285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3" customFormat="1" ht="11.25">
      <c r="B273" s="210"/>
      <c r="C273" s="211"/>
      <c r="D273" s="212" t="s">
        <v>283</v>
      </c>
      <c r="E273" s="213" t="s">
        <v>1</v>
      </c>
      <c r="F273" s="214" t="s">
        <v>12040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4" customFormat="1" ht="11.25">
      <c r="B274" s="221"/>
      <c r="C274" s="222"/>
      <c r="D274" s="212" t="s">
        <v>283</v>
      </c>
      <c r="E274" s="223" t="s">
        <v>1</v>
      </c>
      <c r="F274" s="224" t="s">
        <v>12041</v>
      </c>
      <c r="G274" s="222"/>
      <c r="H274" s="225">
        <v>256.26799999999997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283</v>
      </c>
      <c r="AU274" s="231" t="s">
        <v>84</v>
      </c>
      <c r="AV274" s="14" t="s">
        <v>84</v>
      </c>
      <c r="AW274" s="14" t="s">
        <v>32</v>
      </c>
      <c r="AX274" s="14" t="s">
        <v>76</v>
      </c>
      <c r="AY274" s="231" t="s">
        <v>272</v>
      </c>
    </row>
    <row r="275" spans="1:65" s="2" customFormat="1" ht="24.2" customHeight="1">
      <c r="A275" s="34"/>
      <c r="B275" s="35"/>
      <c r="C275" s="192" t="s">
        <v>431</v>
      </c>
      <c r="D275" s="192" t="s">
        <v>274</v>
      </c>
      <c r="E275" s="193" t="s">
        <v>12042</v>
      </c>
      <c r="F275" s="194" t="s">
        <v>12043</v>
      </c>
      <c r="G275" s="195" t="s">
        <v>277</v>
      </c>
      <c r="H275" s="196">
        <v>0</v>
      </c>
      <c r="I275" s="197"/>
      <c r="J275" s="198">
        <f>ROUND(I275*H275,2)</f>
        <v>0</v>
      </c>
      <c r="K275" s="194" t="s">
        <v>278</v>
      </c>
      <c r="L275" s="39"/>
      <c r="M275" s="199" t="s">
        <v>1</v>
      </c>
      <c r="N275" s="200" t="s">
        <v>41</v>
      </c>
      <c r="O275" s="71"/>
      <c r="P275" s="201">
        <f>O275*H275</f>
        <v>0</v>
      </c>
      <c r="Q275" s="201">
        <v>0</v>
      </c>
      <c r="R275" s="201">
        <f>Q275*H275</f>
        <v>0</v>
      </c>
      <c r="S275" s="201">
        <v>2.2000000000000002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279</v>
      </c>
      <c r="AT275" s="203" t="s">
        <v>274</v>
      </c>
      <c r="AU275" s="203" t="s">
        <v>84</v>
      </c>
      <c r="AY275" s="17" t="s">
        <v>272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7" t="s">
        <v>16</v>
      </c>
      <c r="BK275" s="204">
        <f>ROUND(I275*H275,2)</f>
        <v>0</v>
      </c>
      <c r="BL275" s="17" t="s">
        <v>279</v>
      </c>
      <c r="BM275" s="203" t="s">
        <v>12044</v>
      </c>
    </row>
    <row r="276" spans="1:65" s="2" customFormat="1" ht="11.25">
      <c r="A276" s="34"/>
      <c r="B276" s="35"/>
      <c r="C276" s="36"/>
      <c r="D276" s="205" t="s">
        <v>281</v>
      </c>
      <c r="E276" s="36"/>
      <c r="F276" s="206" t="s">
        <v>12045</v>
      </c>
      <c r="G276" s="36"/>
      <c r="H276" s="36"/>
      <c r="I276" s="207"/>
      <c r="J276" s="36"/>
      <c r="K276" s="36"/>
      <c r="L276" s="39"/>
      <c r="M276" s="208"/>
      <c r="N276" s="209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281</v>
      </c>
      <c r="AU276" s="17" t="s">
        <v>84</v>
      </c>
    </row>
    <row r="277" spans="1:65" s="13" customFormat="1" ht="11.25">
      <c r="B277" s="210"/>
      <c r="C277" s="211"/>
      <c r="D277" s="212" t="s">
        <v>283</v>
      </c>
      <c r="E277" s="213" t="s">
        <v>1</v>
      </c>
      <c r="F277" s="214" t="s">
        <v>11938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84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>
      <c r="B278" s="210"/>
      <c r="C278" s="211"/>
      <c r="D278" s="212" t="s">
        <v>283</v>
      </c>
      <c r="E278" s="213" t="s">
        <v>1</v>
      </c>
      <c r="F278" s="214" t="s">
        <v>285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>
      <c r="B279" s="210"/>
      <c r="C279" s="211"/>
      <c r="D279" s="212" t="s">
        <v>283</v>
      </c>
      <c r="E279" s="213" t="s">
        <v>1</v>
      </c>
      <c r="F279" s="214" t="s">
        <v>12040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>
      <c r="B280" s="221"/>
      <c r="C280" s="222"/>
      <c r="D280" s="212" t="s">
        <v>283</v>
      </c>
      <c r="E280" s="223" t="s">
        <v>1</v>
      </c>
      <c r="F280" s="224" t="s">
        <v>12046</v>
      </c>
      <c r="G280" s="222"/>
      <c r="H280" s="225">
        <v>512.53700000000003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76</v>
      </c>
      <c r="AY280" s="231" t="s">
        <v>272</v>
      </c>
    </row>
    <row r="281" spans="1:65" s="13" customFormat="1" ht="11.25">
      <c r="B281" s="210"/>
      <c r="C281" s="211"/>
      <c r="D281" s="212" t="s">
        <v>283</v>
      </c>
      <c r="E281" s="213" t="s">
        <v>1</v>
      </c>
      <c r="F281" s="214" t="s">
        <v>285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3" customFormat="1" ht="11.25">
      <c r="B282" s="210"/>
      <c r="C282" s="211"/>
      <c r="D282" s="212" t="s">
        <v>283</v>
      </c>
      <c r="E282" s="213" t="s">
        <v>1</v>
      </c>
      <c r="F282" s="214" t="s">
        <v>289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84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4" customFormat="1" ht="11.25">
      <c r="B283" s="221"/>
      <c r="C283" s="222"/>
      <c r="D283" s="212" t="s">
        <v>283</v>
      </c>
      <c r="E283" s="223" t="s">
        <v>1</v>
      </c>
      <c r="F283" s="224" t="s">
        <v>12047</v>
      </c>
      <c r="G283" s="222"/>
      <c r="H283" s="225">
        <v>-512.53700000000003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283</v>
      </c>
      <c r="AU283" s="231" t="s">
        <v>84</v>
      </c>
      <c r="AV283" s="14" t="s">
        <v>84</v>
      </c>
      <c r="AW283" s="14" t="s">
        <v>32</v>
      </c>
      <c r="AX283" s="14" t="s">
        <v>76</v>
      </c>
      <c r="AY283" s="231" t="s">
        <v>272</v>
      </c>
    </row>
    <row r="284" spans="1:65" s="2" customFormat="1" ht="24.2" customHeight="1">
      <c r="A284" s="34"/>
      <c r="B284" s="35"/>
      <c r="C284" s="192" t="s">
        <v>448</v>
      </c>
      <c r="D284" s="192" t="s">
        <v>274</v>
      </c>
      <c r="E284" s="193" t="s">
        <v>12048</v>
      </c>
      <c r="F284" s="194" t="s">
        <v>12049</v>
      </c>
      <c r="G284" s="195" t="s">
        <v>185</v>
      </c>
      <c r="H284" s="196">
        <v>61</v>
      </c>
      <c r="I284" s="197"/>
      <c r="J284" s="198">
        <f>ROUND(I284*H284,2)</f>
        <v>0</v>
      </c>
      <c r="K284" s="194" t="s">
        <v>278</v>
      </c>
      <c r="L284" s="39"/>
      <c r="M284" s="199" t="s">
        <v>1</v>
      </c>
      <c r="N284" s="200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279</v>
      </c>
      <c r="AT284" s="203" t="s">
        <v>274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279</v>
      </c>
      <c r="BM284" s="203" t="s">
        <v>12050</v>
      </c>
    </row>
    <row r="285" spans="1:65" s="2" customFormat="1" ht="11.25">
      <c r="A285" s="34"/>
      <c r="B285" s="35"/>
      <c r="C285" s="36"/>
      <c r="D285" s="205" t="s">
        <v>281</v>
      </c>
      <c r="E285" s="36"/>
      <c r="F285" s="206" t="s">
        <v>12051</v>
      </c>
      <c r="G285" s="36"/>
      <c r="H285" s="36"/>
      <c r="I285" s="207"/>
      <c r="J285" s="36"/>
      <c r="K285" s="36"/>
      <c r="L285" s="39"/>
      <c r="M285" s="208"/>
      <c r="N285" s="209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281</v>
      </c>
      <c r="AU285" s="17" t="s">
        <v>84</v>
      </c>
    </row>
    <row r="286" spans="1:65" s="13" customFormat="1" ht="11.25">
      <c r="B286" s="210"/>
      <c r="C286" s="211"/>
      <c r="D286" s="212" t="s">
        <v>283</v>
      </c>
      <c r="E286" s="213" t="s">
        <v>1</v>
      </c>
      <c r="F286" s="214" t="s">
        <v>11938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84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11.25">
      <c r="B287" s="210"/>
      <c r="C287" s="211"/>
      <c r="D287" s="212" t="s">
        <v>283</v>
      </c>
      <c r="E287" s="213" t="s">
        <v>1</v>
      </c>
      <c r="F287" s="214" t="s">
        <v>285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11.25">
      <c r="B288" s="210"/>
      <c r="C288" s="211"/>
      <c r="D288" s="212" t="s">
        <v>283</v>
      </c>
      <c r="E288" s="213" t="s">
        <v>1</v>
      </c>
      <c r="F288" s="214" t="s">
        <v>12052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4" customFormat="1" ht="11.25">
      <c r="B289" s="221"/>
      <c r="C289" s="222"/>
      <c r="D289" s="212" t="s">
        <v>283</v>
      </c>
      <c r="E289" s="223" t="s">
        <v>1</v>
      </c>
      <c r="F289" s="224" t="s">
        <v>12053</v>
      </c>
      <c r="G289" s="222"/>
      <c r="H289" s="225">
        <v>91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283</v>
      </c>
      <c r="AU289" s="231" t="s">
        <v>84</v>
      </c>
      <c r="AV289" s="14" t="s">
        <v>84</v>
      </c>
      <c r="AW289" s="14" t="s">
        <v>32</v>
      </c>
      <c r="AX289" s="14" t="s">
        <v>76</v>
      </c>
      <c r="AY289" s="231" t="s">
        <v>272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285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289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12054</v>
      </c>
      <c r="G292" s="222"/>
      <c r="H292" s="225">
        <v>-30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2" customFormat="1" ht="16.5" customHeight="1">
      <c r="A293" s="34"/>
      <c r="B293" s="35"/>
      <c r="C293" s="192" t="s">
        <v>453</v>
      </c>
      <c r="D293" s="192" t="s">
        <v>274</v>
      </c>
      <c r="E293" s="193" t="s">
        <v>12055</v>
      </c>
      <c r="F293" s="194" t="s">
        <v>12056</v>
      </c>
      <c r="G293" s="195" t="s">
        <v>952</v>
      </c>
      <c r="H293" s="196">
        <v>1</v>
      </c>
      <c r="I293" s="197"/>
      <c r="J293" s="198">
        <f>ROUND(I293*H293,2)</f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0</v>
      </c>
      <c r="R293" s="201">
        <f>Q293*H293</f>
        <v>0</v>
      </c>
      <c r="S293" s="201">
        <v>1</v>
      </c>
      <c r="T293" s="202">
        <f>S293*H293</f>
        <v>1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12057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11938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11.25">
      <c r="B295" s="210"/>
      <c r="C295" s="211"/>
      <c r="D295" s="212" t="s">
        <v>283</v>
      </c>
      <c r="E295" s="213" t="s">
        <v>1</v>
      </c>
      <c r="F295" s="214" t="s">
        <v>285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11.25">
      <c r="B296" s="210"/>
      <c r="C296" s="211"/>
      <c r="D296" s="212" t="s">
        <v>283</v>
      </c>
      <c r="E296" s="213" t="s">
        <v>1</v>
      </c>
      <c r="F296" s="214" t="s">
        <v>12058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84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4" customFormat="1" ht="11.25">
      <c r="B297" s="221"/>
      <c r="C297" s="222"/>
      <c r="D297" s="212" t="s">
        <v>283</v>
      </c>
      <c r="E297" s="223" t="s">
        <v>1</v>
      </c>
      <c r="F297" s="224" t="s">
        <v>16</v>
      </c>
      <c r="G297" s="222"/>
      <c r="H297" s="225">
        <v>1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16.5" customHeight="1">
      <c r="A298" s="34"/>
      <c r="B298" s="35"/>
      <c r="C298" s="192" t="s">
        <v>464</v>
      </c>
      <c r="D298" s="192" t="s">
        <v>274</v>
      </c>
      <c r="E298" s="193" t="s">
        <v>12059</v>
      </c>
      <c r="F298" s="194" t="s">
        <v>12060</v>
      </c>
      <c r="G298" s="195" t="s">
        <v>185</v>
      </c>
      <c r="H298" s="196">
        <v>70</v>
      </c>
      <c r="I298" s="197"/>
      <c r="J298" s="198">
        <f>ROUND(I298*H298,2)</f>
        <v>0</v>
      </c>
      <c r="K298" s="194" t="s">
        <v>1</v>
      </c>
      <c r="L298" s="39"/>
      <c r="M298" s="199" t="s">
        <v>1</v>
      </c>
      <c r="N298" s="200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0.01</v>
      </c>
      <c r="T298" s="202">
        <f>S298*H298</f>
        <v>0.70000000000000007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279</v>
      </c>
      <c r="AT298" s="203" t="s">
        <v>274</v>
      </c>
      <c r="AU298" s="203" t="s">
        <v>84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279</v>
      </c>
      <c r="BM298" s="203" t="s">
        <v>12061</v>
      </c>
    </row>
    <row r="299" spans="1:65" s="13" customFormat="1" ht="11.25">
      <c r="B299" s="210"/>
      <c r="C299" s="211"/>
      <c r="D299" s="212" t="s">
        <v>283</v>
      </c>
      <c r="E299" s="213" t="s">
        <v>1</v>
      </c>
      <c r="F299" s="214" t="s">
        <v>11938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11.25">
      <c r="B300" s="210"/>
      <c r="C300" s="211"/>
      <c r="D300" s="212" t="s">
        <v>283</v>
      </c>
      <c r="E300" s="213" t="s">
        <v>1</v>
      </c>
      <c r="F300" s="214" t="s">
        <v>285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84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3" customFormat="1" ht="11.25">
      <c r="B301" s="210"/>
      <c r="C301" s="211"/>
      <c r="D301" s="212" t="s">
        <v>283</v>
      </c>
      <c r="E301" s="213" t="s">
        <v>1</v>
      </c>
      <c r="F301" s="214" t="s">
        <v>12062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84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4" customFormat="1" ht="11.25">
      <c r="B302" s="221"/>
      <c r="C302" s="222"/>
      <c r="D302" s="212" t="s">
        <v>283</v>
      </c>
      <c r="E302" s="223" t="s">
        <v>1</v>
      </c>
      <c r="F302" s="224" t="s">
        <v>12063</v>
      </c>
      <c r="G302" s="222"/>
      <c r="H302" s="225">
        <v>70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283</v>
      </c>
      <c r="AU302" s="231" t="s">
        <v>84</v>
      </c>
      <c r="AV302" s="14" t="s">
        <v>84</v>
      </c>
      <c r="AW302" s="14" t="s">
        <v>32</v>
      </c>
      <c r="AX302" s="14" t="s">
        <v>76</v>
      </c>
      <c r="AY302" s="231" t="s">
        <v>272</v>
      </c>
    </row>
    <row r="303" spans="1:65" s="2" customFormat="1" ht="24.2" customHeight="1">
      <c r="A303" s="34"/>
      <c r="B303" s="35"/>
      <c r="C303" s="192" t="s">
        <v>471</v>
      </c>
      <c r="D303" s="192" t="s">
        <v>274</v>
      </c>
      <c r="E303" s="193" t="s">
        <v>8743</v>
      </c>
      <c r="F303" s="194" t="s">
        <v>8744</v>
      </c>
      <c r="G303" s="195" t="s">
        <v>380</v>
      </c>
      <c r="H303" s="196">
        <v>1419.365</v>
      </c>
      <c r="I303" s="197"/>
      <c r="J303" s="198">
        <f>ROUND(I303*H303,2)</f>
        <v>0</v>
      </c>
      <c r="K303" s="194" t="s">
        <v>278</v>
      </c>
      <c r="L303" s="39"/>
      <c r="M303" s="199" t="s">
        <v>1</v>
      </c>
      <c r="N303" s="200" t="s">
        <v>41</v>
      </c>
      <c r="O303" s="71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279</v>
      </c>
      <c r="AT303" s="203" t="s">
        <v>274</v>
      </c>
      <c r="AU303" s="203" t="s">
        <v>84</v>
      </c>
      <c r="AY303" s="17" t="s">
        <v>272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7" t="s">
        <v>16</v>
      </c>
      <c r="BK303" s="204">
        <f>ROUND(I303*H303,2)</f>
        <v>0</v>
      </c>
      <c r="BL303" s="17" t="s">
        <v>279</v>
      </c>
      <c r="BM303" s="203" t="s">
        <v>12064</v>
      </c>
    </row>
    <row r="304" spans="1:65" s="2" customFormat="1" ht="11.25">
      <c r="A304" s="34"/>
      <c r="B304" s="35"/>
      <c r="C304" s="36"/>
      <c r="D304" s="205" t="s">
        <v>281</v>
      </c>
      <c r="E304" s="36"/>
      <c r="F304" s="206" t="s">
        <v>8745</v>
      </c>
      <c r="G304" s="36"/>
      <c r="H304" s="36"/>
      <c r="I304" s="207"/>
      <c r="J304" s="36"/>
      <c r="K304" s="36"/>
      <c r="L304" s="39"/>
      <c r="M304" s="208"/>
      <c r="N304" s="209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281</v>
      </c>
      <c r="AU304" s="17" t="s">
        <v>84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12065</v>
      </c>
      <c r="G305" s="222"/>
      <c r="H305" s="225">
        <v>2379.3649999999998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13" customFormat="1" ht="11.25">
      <c r="B306" s="210"/>
      <c r="C306" s="211"/>
      <c r="D306" s="212" t="s">
        <v>283</v>
      </c>
      <c r="E306" s="213" t="s">
        <v>1</v>
      </c>
      <c r="F306" s="214" t="s">
        <v>285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3" customFormat="1" ht="11.25">
      <c r="B307" s="210"/>
      <c r="C307" s="211"/>
      <c r="D307" s="212" t="s">
        <v>283</v>
      </c>
      <c r="E307" s="213" t="s">
        <v>1</v>
      </c>
      <c r="F307" s="214" t="s">
        <v>289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4" customFormat="1" ht="11.25">
      <c r="B308" s="221"/>
      <c r="C308" s="222"/>
      <c r="D308" s="212" t="s">
        <v>283</v>
      </c>
      <c r="E308" s="223" t="s">
        <v>1</v>
      </c>
      <c r="F308" s="224" t="s">
        <v>12066</v>
      </c>
      <c r="G308" s="222"/>
      <c r="H308" s="225">
        <v>-960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283</v>
      </c>
      <c r="AU308" s="231" t="s">
        <v>84</v>
      </c>
      <c r="AV308" s="14" t="s">
        <v>84</v>
      </c>
      <c r="AW308" s="14" t="s">
        <v>32</v>
      </c>
      <c r="AX308" s="14" t="s">
        <v>76</v>
      </c>
      <c r="AY308" s="231" t="s">
        <v>272</v>
      </c>
    </row>
    <row r="309" spans="1:65" s="2" customFormat="1" ht="24.2" customHeight="1">
      <c r="A309" s="34"/>
      <c r="B309" s="35"/>
      <c r="C309" s="192" t="s">
        <v>476</v>
      </c>
      <c r="D309" s="192" t="s">
        <v>274</v>
      </c>
      <c r="E309" s="193" t="s">
        <v>8746</v>
      </c>
      <c r="F309" s="194" t="s">
        <v>8747</v>
      </c>
      <c r="G309" s="195" t="s">
        <v>380</v>
      </c>
      <c r="H309" s="196">
        <v>9935.5550000000003</v>
      </c>
      <c r="I309" s="197"/>
      <c r="J309" s="198">
        <f>ROUND(I309*H309,2)</f>
        <v>0</v>
      </c>
      <c r="K309" s="194" t="s">
        <v>278</v>
      </c>
      <c r="L309" s="39"/>
      <c r="M309" s="199" t="s">
        <v>1</v>
      </c>
      <c r="N309" s="200" t="s">
        <v>41</v>
      </c>
      <c r="O309" s="71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279</v>
      </c>
      <c r="AT309" s="203" t="s">
        <v>274</v>
      </c>
      <c r="AU309" s="203" t="s">
        <v>84</v>
      </c>
      <c r="AY309" s="17" t="s">
        <v>272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16</v>
      </c>
      <c r="BK309" s="204">
        <f>ROUND(I309*H309,2)</f>
        <v>0</v>
      </c>
      <c r="BL309" s="17" t="s">
        <v>279</v>
      </c>
      <c r="BM309" s="203" t="s">
        <v>12067</v>
      </c>
    </row>
    <row r="310" spans="1:65" s="2" customFormat="1" ht="11.25">
      <c r="A310" s="34"/>
      <c r="B310" s="35"/>
      <c r="C310" s="36"/>
      <c r="D310" s="205" t="s">
        <v>281</v>
      </c>
      <c r="E310" s="36"/>
      <c r="F310" s="206" t="s">
        <v>8748</v>
      </c>
      <c r="G310" s="36"/>
      <c r="H310" s="36"/>
      <c r="I310" s="207"/>
      <c r="J310" s="36"/>
      <c r="K310" s="36"/>
      <c r="L310" s="39"/>
      <c r="M310" s="208"/>
      <c r="N310" s="209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281</v>
      </c>
      <c r="AU310" s="17" t="s">
        <v>84</v>
      </c>
    </row>
    <row r="311" spans="1:65" s="14" customFormat="1" ht="11.25">
      <c r="B311" s="221"/>
      <c r="C311" s="222"/>
      <c r="D311" s="212" t="s">
        <v>283</v>
      </c>
      <c r="E311" s="223" t="s">
        <v>1</v>
      </c>
      <c r="F311" s="224" t="s">
        <v>12068</v>
      </c>
      <c r="G311" s="222"/>
      <c r="H311" s="225">
        <v>16655.555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283</v>
      </c>
      <c r="AU311" s="231" t="s">
        <v>84</v>
      </c>
      <c r="AV311" s="14" t="s">
        <v>84</v>
      </c>
      <c r="AW311" s="14" t="s">
        <v>32</v>
      </c>
      <c r="AX311" s="14" t="s">
        <v>76</v>
      </c>
      <c r="AY311" s="231" t="s">
        <v>272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285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>
      <c r="B313" s="210"/>
      <c r="C313" s="211"/>
      <c r="D313" s="212" t="s">
        <v>283</v>
      </c>
      <c r="E313" s="213" t="s">
        <v>1</v>
      </c>
      <c r="F313" s="214" t="s">
        <v>289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4" customFormat="1" ht="11.25">
      <c r="B314" s="221"/>
      <c r="C314" s="222"/>
      <c r="D314" s="212" t="s">
        <v>283</v>
      </c>
      <c r="E314" s="223" t="s">
        <v>1</v>
      </c>
      <c r="F314" s="224" t="s">
        <v>12069</v>
      </c>
      <c r="G314" s="222"/>
      <c r="H314" s="225">
        <v>-6720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283</v>
      </c>
      <c r="AU314" s="231" t="s">
        <v>84</v>
      </c>
      <c r="AV314" s="14" t="s">
        <v>84</v>
      </c>
      <c r="AW314" s="14" t="s">
        <v>32</v>
      </c>
      <c r="AX314" s="14" t="s">
        <v>76</v>
      </c>
      <c r="AY314" s="231" t="s">
        <v>272</v>
      </c>
    </row>
    <row r="315" spans="1:65" s="2" customFormat="1" ht="37.9" customHeight="1">
      <c r="A315" s="34"/>
      <c r="B315" s="35"/>
      <c r="C315" s="192" t="s">
        <v>483</v>
      </c>
      <c r="D315" s="192" t="s">
        <v>274</v>
      </c>
      <c r="E315" s="193" t="s">
        <v>12070</v>
      </c>
      <c r="F315" s="194" t="s">
        <v>12071</v>
      </c>
      <c r="G315" s="195" t="s">
        <v>380</v>
      </c>
      <c r="H315" s="196">
        <v>493.565</v>
      </c>
      <c r="I315" s="197"/>
      <c r="J315" s="198">
        <f>ROUND(I315*H315,2)</f>
        <v>0</v>
      </c>
      <c r="K315" s="194" t="s">
        <v>278</v>
      </c>
      <c r="L315" s="39"/>
      <c r="M315" s="199" t="s">
        <v>1</v>
      </c>
      <c r="N315" s="200" t="s">
        <v>41</v>
      </c>
      <c r="O315" s="71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279</v>
      </c>
      <c r="AT315" s="203" t="s">
        <v>274</v>
      </c>
      <c r="AU315" s="203" t="s">
        <v>84</v>
      </c>
      <c r="AY315" s="17" t="s">
        <v>272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16</v>
      </c>
      <c r="BK315" s="204">
        <f>ROUND(I315*H315,2)</f>
        <v>0</v>
      </c>
      <c r="BL315" s="17" t="s">
        <v>279</v>
      </c>
      <c r="BM315" s="203" t="s">
        <v>12072</v>
      </c>
    </row>
    <row r="316" spans="1:65" s="2" customFormat="1" ht="11.25">
      <c r="A316" s="34"/>
      <c r="B316" s="35"/>
      <c r="C316" s="36"/>
      <c r="D316" s="205" t="s">
        <v>281</v>
      </c>
      <c r="E316" s="36"/>
      <c r="F316" s="206" t="s">
        <v>12073</v>
      </c>
      <c r="G316" s="36"/>
      <c r="H316" s="36"/>
      <c r="I316" s="207"/>
      <c r="J316" s="36"/>
      <c r="K316" s="36"/>
      <c r="L316" s="39"/>
      <c r="M316" s="208"/>
      <c r="N316" s="209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281</v>
      </c>
      <c r="AU316" s="17" t="s">
        <v>84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12074</v>
      </c>
      <c r="G317" s="222"/>
      <c r="H317" s="225">
        <v>1383.5650000000001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13" customFormat="1" ht="11.25">
      <c r="B318" s="210"/>
      <c r="C318" s="211"/>
      <c r="D318" s="212" t="s">
        <v>283</v>
      </c>
      <c r="E318" s="213" t="s">
        <v>1</v>
      </c>
      <c r="F318" s="214" t="s">
        <v>285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11.25">
      <c r="B319" s="210"/>
      <c r="C319" s="211"/>
      <c r="D319" s="212" t="s">
        <v>283</v>
      </c>
      <c r="E319" s="213" t="s">
        <v>1</v>
      </c>
      <c r="F319" s="214" t="s">
        <v>289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4" customFormat="1" ht="11.25">
      <c r="B320" s="221"/>
      <c r="C320" s="222"/>
      <c r="D320" s="212" t="s">
        <v>283</v>
      </c>
      <c r="E320" s="223" t="s">
        <v>1</v>
      </c>
      <c r="F320" s="224" t="s">
        <v>12075</v>
      </c>
      <c r="G320" s="222"/>
      <c r="H320" s="225">
        <v>-890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2" customFormat="1" ht="44.25" customHeight="1">
      <c r="A321" s="34"/>
      <c r="B321" s="35"/>
      <c r="C321" s="192" t="s">
        <v>491</v>
      </c>
      <c r="D321" s="192" t="s">
        <v>274</v>
      </c>
      <c r="E321" s="193" t="s">
        <v>12076</v>
      </c>
      <c r="F321" s="194" t="s">
        <v>12077</v>
      </c>
      <c r="G321" s="195" t="s">
        <v>380</v>
      </c>
      <c r="H321" s="196">
        <v>230.6</v>
      </c>
      <c r="I321" s="197"/>
      <c r="J321" s="198">
        <f>ROUND(I321*H321,2)</f>
        <v>0</v>
      </c>
      <c r="K321" s="194" t="s">
        <v>278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12078</v>
      </c>
    </row>
    <row r="322" spans="1:65" s="2" customFormat="1" ht="11.25">
      <c r="A322" s="34"/>
      <c r="B322" s="35"/>
      <c r="C322" s="36"/>
      <c r="D322" s="205" t="s">
        <v>281</v>
      </c>
      <c r="E322" s="36"/>
      <c r="F322" s="206" t="s">
        <v>12079</v>
      </c>
      <c r="G322" s="36"/>
      <c r="H322" s="36"/>
      <c r="I322" s="207"/>
      <c r="J322" s="36"/>
      <c r="K322" s="36"/>
      <c r="L322" s="39"/>
      <c r="M322" s="208"/>
      <c r="N322" s="209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281</v>
      </c>
      <c r="AU322" s="17" t="s">
        <v>84</v>
      </c>
    </row>
    <row r="323" spans="1:65" s="14" customFormat="1" ht="11.25">
      <c r="B323" s="221"/>
      <c r="C323" s="222"/>
      <c r="D323" s="212" t="s">
        <v>283</v>
      </c>
      <c r="E323" s="223" t="s">
        <v>1</v>
      </c>
      <c r="F323" s="224" t="s">
        <v>12080</v>
      </c>
      <c r="G323" s="222"/>
      <c r="H323" s="225">
        <v>300.60000000000002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3" customFormat="1" ht="11.25">
      <c r="B324" s="210"/>
      <c r="C324" s="211"/>
      <c r="D324" s="212" t="s">
        <v>283</v>
      </c>
      <c r="E324" s="213" t="s">
        <v>1</v>
      </c>
      <c r="F324" s="214" t="s">
        <v>289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12081</v>
      </c>
      <c r="G325" s="222"/>
      <c r="H325" s="225">
        <v>-70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44.25" customHeight="1">
      <c r="A326" s="34"/>
      <c r="B326" s="35"/>
      <c r="C326" s="192" t="s">
        <v>496</v>
      </c>
      <c r="D326" s="192" t="s">
        <v>274</v>
      </c>
      <c r="E326" s="193" t="s">
        <v>12082</v>
      </c>
      <c r="F326" s="194" t="s">
        <v>12083</v>
      </c>
      <c r="G326" s="195" t="s">
        <v>380</v>
      </c>
      <c r="H326" s="196">
        <v>665.2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12084</v>
      </c>
    </row>
    <row r="327" spans="1:65" s="2" customFormat="1" ht="11.25">
      <c r="A327" s="34"/>
      <c r="B327" s="35"/>
      <c r="C327" s="36"/>
      <c r="D327" s="205" t="s">
        <v>281</v>
      </c>
      <c r="E327" s="36"/>
      <c r="F327" s="206" t="s">
        <v>12085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14" customFormat="1" ht="11.25">
      <c r="B328" s="221"/>
      <c r="C328" s="222"/>
      <c r="D328" s="212" t="s">
        <v>283</v>
      </c>
      <c r="E328" s="223" t="s">
        <v>1</v>
      </c>
      <c r="F328" s="224" t="s">
        <v>12086</v>
      </c>
      <c r="G328" s="222"/>
      <c r="H328" s="225">
        <v>665.2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>
      <c r="A329" s="34"/>
      <c r="B329" s="35"/>
      <c r="C329" s="192" t="s">
        <v>504</v>
      </c>
      <c r="D329" s="192" t="s">
        <v>274</v>
      </c>
      <c r="E329" s="193" t="s">
        <v>12087</v>
      </c>
      <c r="F329" s="194" t="s">
        <v>12088</v>
      </c>
      <c r="G329" s="195" t="s">
        <v>380</v>
      </c>
      <c r="H329" s="196">
        <v>300.60000000000002</v>
      </c>
      <c r="I329" s="197"/>
      <c r="J329" s="198">
        <f>ROUND(I329*H329,2)</f>
        <v>0</v>
      </c>
      <c r="K329" s="194" t="s">
        <v>1</v>
      </c>
      <c r="L329" s="39"/>
      <c r="M329" s="199" t="s">
        <v>1</v>
      </c>
      <c r="N329" s="200" t="s">
        <v>41</v>
      </c>
      <c r="O329" s="71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12089</v>
      </c>
    </row>
    <row r="330" spans="1:65" s="14" customFormat="1" ht="11.25">
      <c r="B330" s="221"/>
      <c r="C330" s="222"/>
      <c r="D330" s="212" t="s">
        <v>283</v>
      </c>
      <c r="E330" s="223" t="s">
        <v>1</v>
      </c>
      <c r="F330" s="224" t="s">
        <v>12080</v>
      </c>
      <c r="G330" s="222"/>
      <c r="H330" s="225">
        <v>300.60000000000002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283</v>
      </c>
      <c r="AU330" s="231" t="s">
        <v>84</v>
      </c>
      <c r="AV330" s="14" t="s">
        <v>84</v>
      </c>
      <c r="AW330" s="14" t="s">
        <v>32</v>
      </c>
      <c r="AX330" s="14" t="s">
        <v>76</v>
      </c>
      <c r="AY330" s="231" t="s">
        <v>272</v>
      </c>
    </row>
    <row r="331" spans="1:65" s="12" customFormat="1" ht="22.9" customHeight="1">
      <c r="B331" s="176"/>
      <c r="C331" s="177"/>
      <c r="D331" s="178" t="s">
        <v>75</v>
      </c>
      <c r="E331" s="190" t="s">
        <v>368</v>
      </c>
      <c r="F331" s="190" t="s">
        <v>12090</v>
      </c>
      <c r="G331" s="177"/>
      <c r="H331" s="177"/>
      <c r="I331" s="180"/>
      <c r="J331" s="191">
        <f>BK331</f>
        <v>0</v>
      </c>
      <c r="K331" s="177"/>
      <c r="L331" s="182"/>
      <c r="M331" s="183"/>
      <c r="N331" s="184"/>
      <c r="O331" s="184"/>
      <c r="P331" s="185">
        <f>SUM(P332:P368)</f>
        <v>0</v>
      </c>
      <c r="Q331" s="184"/>
      <c r="R331" s="185">
        <f>SUM(R332:R368)</f>
        <v>0</v>
      </c>
      <c r="S331" s="184"/>
      <c r="T331" s="186">
        <f>SUM(T332:T368)</f>
        <v>0</v>
      </c>
      <c r="AR331" s="187" t="s">
        <v>16</v>
      </c>
      <c r="AT331" s="188" t="s">
        <v>75</v>
      </c>
      <c r="AU331" s="188" t="s">
        <v>16</v>
      </c>
      <c r="AY331" s="187" t="s">
        <v>272</v>
      </c>
      <c r="BK331" s="189">
        <f>SUM(BK332:BK368)</f>
        <v>0</v>
      </c>
    </row>
    <row r="332" spans="1:65" s="2" customFormat="1" ht="33" customHeight="1">
      <c r="A332" s="34"/>
      <c r="B332" s="35"/>
      <c r="C332" s="192" t="s">
        <v>511</v>
      </c>
      <c r="D332" s="192" t="s">
        <v>274</v>
      </c>
      <c r="E332" s="193" t="s">
        <v>12091</v>
      </c>
      <c r="F332" s="194" t="s">
        <v>12092</v>
      </c>
      <c r="G332" s="195" t="s">
        <v>156</v>
      </c>
      <c r="H332" s="196">
        <v>45</v>
      </c>
      <c r="I332" s="197"/>
      <c r="J332" s="198">
        <f>ROUND(I332*H332,2)</f>
        <v>0</v>
      </c>
      <c r="K332" s="194" t="s">
        <v>278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12093</v>
      </c>
    </row>
    <row r="333" spans="1:65" s="2" customFormat="1" ht="11.25">
      <c r="A333" s="34"/>
      <c r="B333" s="35"/>
      <c r="C333" s="36"/>
      <c r="D333" s="205" t="s">
        <v>281</v>
      </c>
      <c r="E333" s="36"/>
      <c r="F333" s="206" t="s">
        <v>12094</v>
      </c>
      <c r="G333" s="36"/>
      <c r="H333" s="36"/>
      <c r="I333" s="207"/>
      <c r="J333" s="36"/>
      <c r="K333" s="36"/>
      <c r="L333" s="39"/>
      <c r="M333" s="208"/>
      <c r="N333" s="209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281</v>
      </c>
      <c r="AU333" s="17" t="s">
        <v>84</v>
      </c>
    </row>
    <row r="334" spans="1:65" s="13" customFormat="1" ht="11.25">
      <c r="B334" s="210"/>
      <c r="C334" s="211"/>
      <c r="D334" s="212" t="s">
        <v>283</v>
      </c>
      <c r="E334" s="213" t="s">
        <v>1</v>
      </c>
      <c r="F334" s="214" t="s">
        <v>11938</v>
      </c>
      <c r="G334" s="211"/>
      <c r="H334" s="213" t="s">
        <v>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283</v>
      </c>
      <c r="AU334" s="220" t="s">
        <v>84</v>
      </c>
      <c r="AV334" s="13" t="s">
        <v>16</v>
      </c>
      <c r="AW334" s="13" t="s">
        <v>32</v>
      </c>
      <c r="AX334" s="13" t="s">
        <v>76</v>
      </c>
      <c r="AY334" s="220" t="s">
        <v>272</v>
      </c>
    </row>
    <row r="335" spans="1:65" s="13" customFormat="1" ht="11.25">
      <c r="B335" s="210"/>
      <c r="C335" s="211"/>
      <c r="D335" s="212" t="s">
        <v>283</v>
      </c>
      <c r="E335" s="213" t="s">
        <v>1</v>
      </c>
      <c r="F335" s="214" t="s">
        <v>285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283</v>
      </c>
      <c r="AU335" s="220" t="s">
        <v>84</v>
      </c>
      <c r="AV335" s="13" t="s">
        <v>16</v>
      </c>
      <c r="AW335" s="13" t="s">
        <v>32</v>
      </c>
      <c r="AX335" s="13" t="s">
        <v>76</v>
      </c>
      <c r="AY335" s="220" t="s">
        <v>272</v>
      </c>
    </row>
    <row r="336" spans="1:65" s="14" customFormat="1" ht="11.25">
      <c r="B336" s="221"/>
      <c r="C336" s="222"/>
      <c r="D336" s="212" t="s">
        <v>283</v>
      </c>
      <c r="E336" s="223" t="s">
        <v>1</v>
      </c>
      <c r="F336" s="224" t="s">
        <v>12095</v>
      </c>
      <c r="G336" s="222"/>
      <c r="H336" s="225">
        <v>45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283</v>
      </c>
      <c r="AU336" s="231" t="s">
        <v>84</v>
      </c>
      <c r="AV336" s="14" t="s">
        <v>84</v>
      </c>
      <c r="AW336" s="14" t="s">
        <v>32</v>
      </c>
      <c r="AX336" s="14" t="s">
        <v>76</v>
      </c>
      <c r="AY336" s="231" t="s">
        <v>272</v>
      </c>
    </row>
    <row r="337" spans="1:65" s="2" customFormat="1" ht="24.2" customHeight="1">
      <c r="A337" s="34"/>
      <c r="B337" s="35"/>
      <c r="C337" s="192" t="s">
        <v>516</v>
      </c>
      <c r="D337" s="192" t="s">
        <v>274</v>
      </c>
      <c r="E337" s="193" t="s">
        <v>12096</v>
      </c>
      <c r="F337" s="194" t="s">
        <v>12097</v>
      </c>
      <c r="G337" s="195" t="s">
        <v>156</v>
      </c>
      <c r="H337" s="196">
        <v>780</v>
      </c>
      <c r="I337" s="197"/>
      <c r="J337" s="198">
        <f>ROUND(I337*H337,2)</f>
        <v>0</v>
      </c>
      <c r="K337" s="194" t="s">
        <v>278</v>
      </c>
      <c r="L337" s="39"/>
      <c r="M337" s="199" t="s">
        <v>1</v>
      </c>
      <c r="N337" s="200" t="s">
        <v>41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279</v>
      </c>
      <c r="AT337" s="203" t="s">
        <v>274</v>
      </c>
      <c r="AU337" s="203" t="s">
        <v>84</v>
      </c>
      <c r="AY337" s="17" t="s">
        <v>272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16</v>
      </c>
      <c r="BK337" s="204">
        <f>ROUND(I337*H337,2)</f>
        <v>0</v>
      </c>
      <c r="BL337" s="17" t="s">
        <v>279</v>
      </c>
      <c r="BM337" s="203" t="s">
        <v>12098</v>
      </c>
    </row>
    <row r="338" spans="1:65" s="2" customFormat="1" ht="11.25">
      <c r="A338" s="34"/>
      <c r="B338" s="35"/>
      <c r="C338" s="36"/>
      <c r="D338" s="205" t="s">
        <v>281</v>
      </c>
      <c r="E338" s="36"/>
      <c r="F338" s="206" t="s">
        <v>12099</v>
      </c>
      <c r="G338" s="36"/>
      <c r="H338" s="36"/>
      <c r="I338" s="207"/>
      <c r="J338" s="36"/>
      <c r="K338" s="36"/>
      <c r="L338" s="39"/>
      <c r="M338" s="208"/>
      <c r="N338" s="209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281</v>
      </c>
      <c r="AU338" s="17" t="s">
        <v>84</v>
      </c>
    </row>
    <row r="339" spans="1:65" s="13" customFormat="1" ht="11.25">
      <c r="B339" s="210"/>
      <c r="C339" s="211"/>
      <c r="D339" s="212" t="s">
        <v>283</v>
      </c>
      <c r="E339" s="213" t="s">
        <v>1</v>
      </c>
      <c r="F339" s="214" t="s">
        <v>11938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3" customFormat="1" ht="11.25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>
      <c r="B341" s="221"/>
      <c r="C341" s="222"/>
      <c r="D341" s="212" t="s">
        <v>283</v>
      </c>
      <c r="E341" s="223" t="s">
        <v>1</v>
      </c>
      <c r="F341" s="224" t="s">
        <v>12100</v>
      </c>
      <c r="G341" s="222"/>
      <c r="H341" s="225">
        <v>780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84</v>
      </c>
      <c r="AV341" s="14" t="s">
        <v>84</v>
      </c>
      <c r="AW341" s="14" t="s">
        <v>32</v>
      </c>
      <c r="AX341" s="14" t="s">
        <v>16</v>
      </c>
      <c r="AY341" s="231" t="s">
        <v>272</v>
      </c>
    </row>
    <row r="342" spans="1:65" s="2" customFormat="1" ht="24.2" customHeight="1">
      <c r="A342" s="34"/>
      <c r="B342" s="35"/>
      <c r="C342" s="192" t="s">
        <v>523</v>
      </c>
      <c r="D342" s="192" t="s">
        <v>274</v>
      </c>
      <c r="E342" s="193" t="s">
        <v>12101</v>
      </c>
      <c r="F342" s="194" t="s">
        <v>12102</v>
      </c>
      <c r="G342" s="195" t="s">
        <v>156</v>
      </c>
      <c r="H342" s="196">
        <v>825</v>
      </c>
      <c r="I342" s="197"/>
      <c r="J342" s="198">
        <f>ROUND(I342*H342,2)</f>
        <v>0</v>
      </c>
      <c r="K342" s="194" t="s">
        <v>278</v>
      </c>
      <c r="L342" s="39"/>
      <c r="M342" s="199" t="s">
        <v>1</v>
      </c>
      <c r="N342" s="200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12103</v>
      </c>
    </row>
    <row r="343" spans="1:65" s="2" customFormat="1" ht="11.25">
      <c r="A343" s="34"/>
      <c r="B343" s="35"/>
      <c r="C343" s="36"/>
      <c r="D343" s="205" t="s">
        <v>281</v>
      </c>
      <c r="E343" s="36"/>
      <c r="F343" s="206" t="s">
        <v>12104</v>
      </c>
      <c r="G343" s="36"/>
      <c r="H343" s="36"/>
      <c r="I343" s="207"/>
      <c r="J343" s="36"/>
      <c r="K343" s="36"/>
      <c r="L343" s="39"/>
      <c r="M343" s="208"/>
      <c r="N343" s="209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281</v>
      </c>
      <c r="AU343" s="17" t="s">
        <v>84</v>
      </c>
    </row>
    <row r="344" spans="1:65" s="13" customFormat="1" ht="11.25">
      <c r="B344" s="210"/>
      <c r="C344" s="211"/>
      <c r="D344" s="212" t="s">
        <v>283</v>
      </c>
      <c r="E344" s="213" t="s">
        <v>1</v>
      </c>
      <c r="F344" s="214" t="s">
        <v>11938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3" customFormat="1" ht="11.25">
      <c r="B345" s="210"/>
      <c r="C345" s="211"/>
      <c r="D345" s="212" t="s">
        <v>283</v>
      </c>
      <c r="E345" s="213" t="s">
        <v>1</v>
      </c>
      <c r="F345" s="214" t="s">
        <v>285</v>
      </c>
      <c r="G345" s="211"/>
      <c r="H345" s="213" t="s">
        <v>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283</v>
      </c>
      <c r="AU345" s="220" t="s">
        <v>84</v>
      </c>
      <c r="AV345" s="13" t="s">
        <v>16</v>
      </c>
      <c r="AW345" s="13" t="s">
        <v>32</v>
      </c>
      <c r="AX345" s="13" t="s">
        <v>76</v>
      </c>
      <c r="AY345" s="220" t="s">
        <v>272</v>
      </c>
    </row>
    <row r="346" spans="1:65" s="13" customFormat="1" ht="11.25">
      <c r="B346" s="210"/>
      <c r="C346" s="211"/>
      <c r="D346" s="212" t="s">
        <v>283</v>
      </c>
      <c r="E346" s="213" t="s">
        <v>1</v>
      </c>
      <c r="F346" s="214" t="s">
        <v>12105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4" customFormat="1" ht="11.25">
      <c r="B347" s="221"/>
      <c r="C347" s="222"/>
      <c r="D347" s="212" t="s">
        <v>283</v>
      </c>
      <c r="E347" s="223" t="s">
        <v>1</v>
      </c>
      <c r="F347" s="224" t="s">
        <v>12106</v>
      </c>
      <c r="G347" s="222"/>
      <c r="H347" s="225">
        <v>45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283</v>
      </c>
      <c r="AU347" s="231" t="s">
        <v>84</v>
      </c>
      <c r="AV347" s="14" t="s">
        <v>84</v>
      </c>
      <c r="AW347" s="14" t="s">
        <v>32</v>
      </c>
      <c r="AX347" s="14" t="s">
        <v>76</v>
      </c>
      <c r="AY347" s="231" t="s">
        <v>272</v>
      </c>
    </row>
    <row r="348" spans="1:65" s="14" customFormat="1" ht="11.25">
      <c r="B348" s="221"/>
      <c r="C348" s="222"/>
      <c r="D348" s="212" t="s">
        <v>283</v>
      </c>
      <c r="E348" s="223" t="s">
        <v>1</v>
      </c>
      <c r="F348" s="224" t="s">
        <v>12107</v>
      </c>
      <c r="G348" s="222"/>
      <c r="H348" s="225">
        <v>780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84</v>
      </c>
      <c r="AV348" s="14" t="s">
        <v>84</v>
      </c>
      <c r="AW348" s="14" t="s">
        <v>32</v>
      </c>
      <c r="AX348" s="14" t="s">
        <v>76</v>
      </c>
      <c r="AY348" s="231" t="s">
        <v>272</v>
      </c>
    </row>
    <row r="349" spans="1:65" s="2" customFormat="1" ht="24.2" customHeight="1">
      <c r="A349" s="34"/>
      <c r="B349" s="35"/>
      <c r="C349" s="192" t="s">
        <v>531</v>
      </c>
      <c r="D349" s="192" t="s">
        <v>274</v>
      </c>
      <c r="E349" s="193" t="s">
        <v>418</v>
      </c>
      <c r="F349" s="194" t="s">
        <v>419</v>
      </c>
      <c r="G349" s="195" t="s">
        <v>156</v>
      </c>
      <c r="H349" s="196">
        <v>2237.84</v>
      </c>
      <c r="I349" s="197"/>
      <c r="J349" s="198">
        <f>ROUND(I349*H349,2)</f>
        <v>0</v>
      </c>
      <c r="K349" s="194" t="s">
        <v>278</v>
      </c>
      <c r="L349" s="39"/>
      <c r="M349" s="199" t="s">
        <v>1</v>
      </c>
      <c r="N349" s="200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279</v>
      </c>
      <c r="AT349" s="203" t="s">
        <v>274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12108</v>
      </c>
    </row>
    <row r="350" spans="1:65" s="2" customFormat="1" ht="11.25">
      <c r="A350" s="34"/>
      <c r="B350" s="35"/>
      <c r="C350" s="36"/>
      <c r="D350" s="205" t="s">
        <v>281</v>
      </c>
      <c r="E350" s="36"/>
      <c r="F350" s="206" t="s">
        <v>421</v>
      </c>
      <c r="G350" s="36"/>
      <c r="H350" s="36"/>
      <c r="I350" s="207"/>
      <c r="J350" s="36"/>
      <c r="K350" s="36"/>
      <c r="L350" s="39"/>
      <c r="M350" s="208"/>
      <c r="N350" s="209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281</v>
      </c>
      <c r="AU350" s="17" t="s">
        <v>84</v>
      </c>
    </row>
    <row r="351" spans="1:65" s="13" customFormat="1" ht="11.25">
      <c r="B351" s="210"/>
      <c r="C351" s="211"/>
      <c r="D351" s="212" t="s">
        <v>283</v>
      </c>
      <c r="E351" s="213" t="s">
        <v>1</v>
      </c>
      <c r="F351" s="214" t="s">
        <v>11938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2:51" s="13" customFormat="1" ht="11.25">
      <c r="B353" s="210"/>
      <c r="C353" s="211"/>
      <c r="D353" s="212" t="s">
        <v>283</v>
      </c>
      <c r="E353" s="213" t="s">
        <v>1</v>
      </c>
      <c r="F353" s="214" t="s">
        <v>12109</v>
      </c>
      <c r="G353" s="211"/>
      <c r="H353" s="213" t="s">
        <v>1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283</v>
      </c>
      <c r="AU353" s="220" t="s">
        <v>84</v>
      </c>
      <c r="AV353" s="13" t="s">
        <v>16</v>
      </c>
      <c r="AW353" s="13" t="s">
        <v>32</v>
      </c>
      <c r="AX353" s="13" t="s">
        <v>76</v>
      </c>
      <c r="AY353" s="220" t="s">
        <v>272</v>
      </c>
    </row>
    <row r="354" spans="2:51" s="14" customFormat="1" ht="11.25">
      <c r="B354" s="221"/>
      <c r="C354" s="222"/>
      <c r="D354" s="212" t="s">
        <v>283</v>
      </c>
      <c r="E354" s="223" t="s">
        <v>1</v>
      </c>
      <c r="F354" s="224" t="s">
        <v>12110</v>
      </c>
      <c r="G354" s="222"/>
      <c r="H354" s="225">
        <v>986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84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2:51" s="13" customFormat="1" ht="11.25">
      <c r="B355" s="210"/>
      <c r="C355" s="211"/>
      <c r="D355" s="212" t="s">
        <v>283</v>
      </c>
      <c r="E355" s="213" t="s">
        <v>1</v>
      </c>
      <c r="F355" s="214" t="s">
        <v>12111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283</v>
      </c>
      <c r="AU355" s="220" t="s">
        <v>84</v>
      </c>
      <c r="AV355" s="13" t="s">
        <v>16</v>
      </c>
      <c r="AW355" s="13" t="s">
        <v>32</v>
      </c>
      <c r="AX355" s="13" t="s">
        <v>76</v>
      </c>
      <c r="AY355" s="220" t="s">
        <v>272</v>
      </c>
    </row>
    <row r="356" spans="2:51" s="14" customFormat="1" ht="11.25">
      <c r="B356" s="221"/>
      <c r="C356" s="222"/>
      <c r="D356" s="212" t="s">
        <v>283</v>
      </c>
      <c r="E356" s="223" t="s">
        <v>1</v>
      </c>
      <c r="F356" s="224" t="s">
        <v>12112</v>
      </c>
      <c r="G356" s="222"/>
      <c r="H356" s="225">
        <v>795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283</v>
      </c>
      <c r="AU356" s="231" t="s">
        <v>84</v>
      </c>
      <c r="AV356" s="14" t="s">
        <v>84</v>
      </c>
      <c r="AW356" s="14" t="s">
        <v>32</v>
      </c>
      <c r="AX356" s="14" t="s">
        <v>76</v>
      </c>
      <c r="AY356" s="231" t="s">
        <v>272</v>
      </c>
    </row>
    <row r="357" spans="2:51" s="13" customFormat="1" ht="11.25">
      <c r="B357" s="210"/>
      <c r="C357" s="211"/>
      <c r="D357" s="212" t="s">
        <v>283</v>
      </c>
      <c r="E357" s="213" t="s">
        <v>1</v>
      </c>
      <c r="F357" s="214" t="s">
        <v>12113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2:51" s="14" customFormat="1" ht="11.25">
      <c r="B358" s="221"/>
      <c r="C358" s="222"/>
      <c r="D358" s="212" t="s">
        <v>283</v>
      </c>
      <c r="E358" s="223" t="s">
        <v>1</v>
      </c>
      <c r="F358" s="224" t="s">
        <v>12114</v>
      </c>
      <c r="G358" s="222"/>
      <c r="H358" s="225">
        <v>222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2:51" s="13" customFormat="1" ht="11.25">
      <c r="B359" s="210"/>
      <c r="C359" s="211"/>
      <c r="D359" s="212" t="s">
        <v>283</v>
      </c>
      <c r="E359" s="213" t="s">
        <v>1</v>
      </c>
      <c r="F359" s="214" t="s">
        <v>12115</v>
      </c>
      <c r="G359" s="211"/>
      <c r="H359" s="213" t="s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283</v>
      </c>
      <c r="AU359" s="220" t="s">
        <v>84</v>
      </c>
      <c r="AV359" s="13" t="s">
        <v>16</v>
      </c>
      <c r="AW359" s="13" t="s">
        <v>32</v>
      </c>
      <c r="AX359" s="13" t="s">
        <v>76</v>
      </c>
      <c r="AY359" s="220" t="s">
        <v>272</v>
      </c>
    </row>
    <row r="360" spans="2:51" s="14" customFormat="1" ht="11.25">
      <c r="B360" s="221"/>
      <c r="C360" s="222"/>
      <c r="D360" s="212" t="s">
        <v>283</v>
      </c>
      <c r="E360" s="223" t="s">
        <v>1</v>
      </c>
      <c r="F360" s="224" t="s">
        <v>12116</v>
      </c>
      <c r="G360" s="222"/>
      <c r="H360" s="225">
        <v>37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283</v>
      </c>
      <c r="AU360" s="231" t="s">
        <v>84</v>
      </c>
      <c r="AV360" s="14" t="s">
        <v>84</v>
      </c>
      <c r="AW360" s="14" t="s">
        <v>32</v>
      </c>
      <c r="AX360" s="14" t="s">
        <v>76</v>
      </c>
      <c r="AY360" s="231" t="s">
        <v>272</v>
      </c>
    </row>
    <row r="361" spans="2:51" s="13" customFormat="1" ht="11.25">
      <c r="B361" s="210"/>
      <c r="C361" s="211"/>
      <c r="D361" s="212" t="s">
        <v>283</v>
      </c>
      <c r="E361" s="213" t="s">
        <v>1</v>
      </c>
      <c r="F361" s="214" t="s">
        <v>12117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84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2:51" s="14" customFormat="1" ht="11.25">
      <c r="B362" s="221"/>
      <c r="C362" s="222"/>
      <c r="D362" s="212" t="s">
        <v>283</v>
      </c>
      <c r="E362" s="223" t="s">
        <v>1</v>
      </c>
      <c r="F362" s="224" t="s">
        <v>12118</v>
      </c>
      <c r="G362" s="222"/>
      <c r="H362" s="225">
        <v>6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2:51" s="13" customFormat="1" ht="11.25">
      <c r="B363" s="210"/>
      <c r="C363" s="211"/>
      <c r="D363" s="212" t="s">
        <v>283</v>
      </c>
      <c r="E363" s="213" t="s">
        <v>1</v>
      </c>
      <c r="F363" s="214" t="s">
        <v>12119</v>
      </c>
      <c r="G363" s="211"/>
      <c r="H363" s="213" t="s">
        <v>1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283</v>
      </c>
      <c r="AU363" s="220" t="s">
        <v>84</v>
      </c>
      <c r="AV363" s="13" t="s">
        <v>16</v>
      </c>
      <c r="AW363" s="13" t="s">
        <v>32</v>
      </c>
      <c r="AX363" s="13" t="s">
        <v>76</v>
      </c>
      <c r="AY363" s="220" t="s">
        <v>272</v>
      </c>
    </row>
    <row r="364" spans="2:51" s="14" customFormat="1" ht="11.25">
      <c r="B364" s="221"/>
      <c r="C364" s="222"/>
      <c r="D364" s="212" t="s">
        <v>283</v>
      </c>
      <c r="E364" s="223" t="s">
        <v>1</v>
      </c>
      <c r="F364" s="224" t="s">
        <v>12120</v>
      </c>
      <c r="G364" s="222"/>
      <c r="H364" s="225">
        <v>1.76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283</v>
      </c>
      <c r="AU364" s="231" t="s">
        <v>84</v>
      </c>
      <c r="AV364" s="14" t="s">
        <v>84</v>
      </c>
      <c r="AW364" s="14" t="s">
        <v>32</v>
      </c>
      <c r="AX364" s="14" t="s">
        <v>76</v>
      </c>
      <c r="AY364" s="231" t="s">
        <v>272</v>
      </c>
    </row>
    <row r="365" spans="2:51" s="13" customFormat="1" ht="11.25">
      <c r="B365" s="210"/>
      <c r="C365" s="211"/>
      <c r="D365" s="212" t="s">
        <v>283</v>
      </c>
      <c r="E365" s="213" t="s">
        <v>1</v>
      </c>
      <c r="F365" s="214" t="s">
        <v>11943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84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2:51" s="14" customFormat="1" ht="11.25">
      <c r="B366" s="221"/>
      <c r="C366" s="222"/>
      <c r="D366" s="212" t="s">
        <v>283</v>
      </c>
      <c r="E366" s="223" t="s">
        <v>1</v>
      </c>
      <c r="F366" s="224" t="s">
        <v>12121</v>
      </c>
      <c r="G366" s="222"/>
      <c r="H366" s="225">
        <v>18.78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2:51" s="13" customFormat="1" ht="11.25">
      <c r="B367" s="210"/>
      <c r="C367" s="211"/>
      <c r="D367" s="212" t="s">
        <v>283</v>
      </c>
      <c r="E367" s="213" t="s">
        <v>1</v>
      </c>
      <c r="F367" s="214" t="s">
        <v>11932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283</v>
      </c>
      <c r="AU367" s="220" t="s">
        <v>84</v>
      </c>
      <c r="AV367" s="13" t="s">
        <v>16</v>
      </c>
      <c r="AW367" s="13" t="s">
        <v>32</v>
      </c>
      <c r="AX367" s="13" t="s">
        <v>76</v>
      </c>
      <c r="AY367" s="220" t="s">
        <v>272</v>
      </c>
    </row>
    <row r="368" spans="2:51" s="14" customFormat="1" ht="11.25">
      <c r="B368" s="221"/>
      <c r="C368" s="222"/>
      <c r="D368" s="212" t="s">
        <v>283</v>
      </c>
      <c r="E368" s="223" t="s">
        <v>1</v>
      </c>
      <c r="F368" s="224" t="s">
        <v>12122</v>
      </c>
      <c r="G368" s="222"/>
      <c r="H368" s="225">
        <v>171.3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283</v>
      </c>
      <c r="AU368" s="231" t="s">
        <v>84</v>
      </c>
      <c r="AV368" s="14" t="s">
        <v>84</v>
      </c>
      <c r="AW368" s="14" t="s">
        <v>32</v>
      </c>
      <c r="AX368" s="14" t="s">
        <v>76</v>
      </c>
      <c r="AY368" s="231" t="s">
        <v>272</v>
      </c>
    </row>
    <row r="369" spans="1:65" s="12" customFormat="1" ht="22.9" customHeight="1">
      <c r="B369" s="176"/>
      <c r="C369" s="177"/>
      <c r="D369" s="178" t="s">
        <v>75</v>
      </c>
      <c r="E369" s="190" t="s">
        <v>84</v>
      </c>
      <c r="F369" s="190" t="s">
        <v>429</v>
      </c>
      <c r="G369" s="177"/>
      <c r="H369" s="177"/>
      <c r="I369" s="180"/>
      <c r="J369" s="191">
        <f>BK369</f>
        <v>0</v>
      </c>
      <c r="K369" s="177"/>
      <c r="L369" s="182"/>
      <c r="M369" s="183"/>
      <c r="N369" s="184"/>
      <c r="O369" s="184"/>
      <c r="P369" s="185">
        <f>SUM(P370:P389)</f>
        <v>0</v>
      </c>
      <c r="Q369" s="184"/>
      <c r="R369" s="185">
        <f>SUM(R370:R389)</f>
        <v>1.1965601000000001</v>
      </c>
      <c r="S369" s="184"/>
      <c r="T369" s="186">
        <f>SUM(T370:T389)</f>
        <v>0</v>
      </c>
      <c r="AR369" s="187" t="s">
        <v>16</v>
      </c>
      <c r="AT369" s="188" t="s">
        <v>75</v>
      </c>
      <c r="AU369" s="188" t="s">
        <v>16</v>
      </c>
      <c r="AY369" s="187" t="s">
        <v>272</v>
      </c>
      <c r="BK369" s="189">
        <f>SUM(BK370:BK389)</f>
        <v>0</v>
      </c>
    </row>
    <row r="370" spans="1:65" s="2" customFormat="1" ht="24.2" customHeight="1">
      <c r="A370" s="34"/>
      <c r="B370" s="35"/>
      <c r="C370" s="192" t="s">
        <v>536</v>
      </c>
      <c r="D370" s="192" t="s">
        <v>274</v>
      </c>
      <c r="E370" s="193" t="s">
        <v>12123</v>
      </c>
      <c r="F370" s="194" t="s">
        <v>12124</v>
      </c>
      <c r="G370" s="195" t="s">
        <v>277</v>
      </c>
      <c r="H370" s="196">
        <v>0.46600000000000003</v>
      </c>
      <c r="I370" s="197"/>
      <c r="J370" s="198">
        <f>ROUND(I370*H370,2)</f>
        <v>0</v>
      </c>
      <c r="K370" s="194" t="s">
        <v>278</v>
      </c>
      <c r="L370" s="39"/>
      <c r="M370" s="199" t="s">
        <v>1</v>
      </c>
      <c r="N370" s="200" t="s">
        <v>41</v>
      </c>
      <c r="O370" s="71"/>
      <c r="P370" s="201">
        <f>O370*H370</f>
        <v>0</v>
      </c>
      <c r="Q370" s="201">
        <v>2.5018699999999998</v>
      </c>
      <c r="R370" s="201">
        <f>Q370*H370</f>
        <v>1.16587142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279</v>
      </c>
      <c r="AT370" s="203" t="s">
        <v>274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279</v>
      </c>
      <c r="BM370" s="203" t="s">
        <v>12125</v>
      </c>
    </row>
    <row r="371" spans="1:65" s="2" customFormat="1" ht="11.25">
      <c r="A371" s="34"/>
      <c r="B371" s="35"/>
      <c r="C371" s="36"/>
      <c r="D371" s="205" t="s">
        <v>281</v>
      </c>
      <c r="E371" s="36"/>
      <c r="F371" s="206" t="s">
        <v>12126</v>
      </c>
      <c r="G371" s="36"/>
      <c r="H371" s="36"/>
      <c r="I371" s="207"/>
      <c r="J371" s="36"/>
      <c r="K371" s="36"/>
      <c r="L371" s="39"/>
      <c r="M371" s="208"/>
      <c r="N371" s="209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281</v>
      </c>
      <c r="AU371" s="17" t="s">
        <v>84</v>
      </c>
    </row>
    <row r="372" spans="1:65" s="13" customFormat="1" ht="11.25">
      <c r="B372" s="210"/>
      <c r="C372" s="211"/>
      <c r="D372" s="212" t="s">
        <v>283</v>
      </c>
      <c r="E372" s="213" t="s">
        <v>1</v>
      </c>
      <c r="F372" s="214" t="s">
        <v>11938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84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>
      <c r="B373" s="210"/>
      <c r="C373" s="211"/>
      <c r="D373" s="212" t="s">
        <v>283</v>
      </c>
      <c r="E373" s="213" t="s">
        <v>1</v>
      </c>
      <c r="F373" s="214" t="s">
        <v>285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84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3" customFormat="1" ht="11.25">
      <c r="B374" s="210"/>
      <c r="C374" s="211"/>
      <c r="D374" s="212" t="s">
        <v>283</v>
      </c>
      <c r="E374" s="213" t="s">
        <v>1</v>
      </c>
      <c r="F374" s="214" t="s">
        <v>11939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84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>
      <c r="B375" s="221"/>
      <c r="C375" s="222"/>
      <c r="D375" s="212" t="s">
        <v>283</v>
      </c>
      <c r="E375" s="223" t="s">
        <v>1</v>
      </c>
      <c r="F375" s="224" t="s">
        <v>12127</v>
      </c>
      <c r="G375" s="222"/>
      <c r="H375" s="225">
        <v>0.46600000000000003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2" customFormat="1" ht="16.5" customHeight="1">
      <c r="A376" s="34"/>
      <c r="B376" s="35"/>
      <c r="C376" s="192" t="s">
        <v>544</v>
      </c>
      <c r="D376" s="192" t="s">
        <v>274</v>
      </c>
      <c r="E376" s="193" t="s">
        <v>782</v>
      </c>
      <c r="F376" s="194" t="s">
        <v>783</v>
      </c>
      <c r="G376" s="195" t="s">
        <v>156</v>
      </c>
      <c r="H376" s="196">
        <v>6</v>
      </c>
      <c r="I376" s="197"/>
      <c r="J376" s="198">
        <f>ROUND(I376*H376,2)</f>
        <v>0</v>
      </c>
      <c r="K376" s="194" t="s">
        <v>278</v>
      </c>
      <c r="L376" s="39"/>
      <c r="M376" s="199" t="s">
        <v>1</v>
      </c>
      <c r="N376" s="200" t="s">
        <v>41</v>
      </c>
      <c r="O376" s="71"/>
      <c r="P376" s="201">
        <f>O376*H376</f>
        <v>0</v>
      </c>
      <c r="Q376" s="201">
        <v>2.64E-3</v>
      </c>
      <c r="R376" s="201">
        <f>Q376*H376</f>
        <v>1.584E-2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279</v>
      </c>
      <c r="AT376" s="203" t="s">
        <v>274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279</v>
      </c>
      <c r="BM376" s="203" t="s">
        <v>12128</v>
      </c>
    </row>
    <row r="377" spans="1:65" s="2" customFormat="1" ht="11.25">
      <c r="A377" s="34"/>
      <c r="B377" s="35"/>
      <c r="C377" s="36"/>
      <c r="D377" s="205" t="s">
        <v>281</v>
      </c>
      <c r="E377" s="36"/>
      <c r="F377" s="206" t="s">
        <v>785</v>
      </c>
      <c r="G377" s="36"/>
      <c r="H377" s="36"/>
      <c r="I377" s="207"/>
      <c r="J377" s="36"/>
      <c r="K377" s="36"/>
      <c r="L377" s="39"/>
      <c r="M377" s="208"/>
      <c r="N377" s="209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281</v>
      </c>
      <c r="AU377" s="17" t="s">
        <v>84</v>
      </c>
    </row>
    <row r="378" spans="1:65" s="13" customFormat="1" ht="11.25">
      <c r="B378" s="210"/>
      <c r="C378" s="211"/>
      <c r="D378" s="212" t="s">
        <v>283</v>
      </c>
      <c r="E378" s="213" t="s">
        <v>1</v>
      </c>
      <c r="F378" s="214" t="s">
        <v>11938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84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3" customFormat="1" ht="11.25">
      <c r="B379" s="210"/>
      <c r="C379" s="211"/>
      <c r="D379" s="212" t="s">
        <v>283</v>
      </c>
      <c r="E379" s="213" t="s">
        <v>1</v>
      </c>
      <c r="F379" s="214" t="s">
        <v>285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84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3" customFormat="1" ht="11.25">
      <c r="B380" s="210"/>
      <c r="C380" s="211"/>
      <c r="D380" s="212" t="s">
        <v>283</v>
      </c>
      <c r="E380" s="213" t="s">
        <v>1</v>
      </c>
      <c r="F380" s="214" t="s">
        <v>11939</v>
      </c>
      <c r="G380" s="211"/>
      <c r="H380" s="213" t="s">
        <v>1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283</v>
      </c>
      <c r="AU380" s="220" t="s">
        <v>84</v>
      </c>
      <c r="AV380" s="13" t="s">
        <v>16</v>
      </c>
      <c r="AW380" s="13" t="s">
        <v>32</v>
      </c>
      <c r="AX380" s="13" t="s">
        <v>76</v>
      </c>
      <c r="AY380" s="220" t="s">
        <v>272</v>
      </c>
    </row>
    <row r="381" spans="1:65" s="14" customFormat="1" ht="11.25">
      <c r="B381" s="221"/>
      <c r="C381" s="222"/>
      <c r="D381" s="212" t="s">
        <v>283</v>
      </c>
      <c r="E381" s="223" t="s">
        <v>1</v>
      </c>
      <c r="F381" s="224" t="s">
        <v>12129</v>
      </c>
      <c r="G381" s="222"/>
      <c r="H381" s="225">
        <v>6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84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16.5" customHeight="1">
      <c r="A382" s="34"/>
      <c r="B382" s="35"/>
      <c r="C382" s="192" t="s">
        <v>551</v>
      </c>
      <c r="D382" s="192" t="s">
        <v>274</v>
      </c>
      <c r="E382" s="193" t="s">
        <v>790</v>
      </c>
      <c r="F382" s="194" t="s">
        <v>791</v>
      </c>
      <c r="G382" s="195" t="s">
        <v>156</v>
      </c>
      <c r="H382" s="196">
        <v>6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12130</v>
      </c>
    </row>
    <row r="383" spans="1:65" s="2" customFormat="1" ht="11.25">
      <c r="A383" s="34"/>
      <c r="B383" s="35"/>
      <c r="C383" s="36"/>
      <c r="D383" s="205" t="s">
        <v>281</v>
      </c>
      <c r="E383" s="36"/>
      <c r="F383" s="206" t="s">
        <v>793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21.75" customHeight="1">
      <c r="A384" s="34"/>
      <c r="B384" s="35"/>
      <c r="C384" s="192" t="s">
        <v>559</v>
      </c>
      <c r="D384" s="192" t="s">
        <v>274</v>
      </c>
      <c r="E384" s="193" t="s">
        <v>795</v>
      </c>
      <c r="F384" s="194" t="s">
        <v>796</v>
      </c>
      <c r="G384" s="195" t="s">
        <v>380</v>
      </c>
      <c r="H384" s="196">
        <v>1.4E-2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1.0606199999999999</v>
      </c>
      <c r="R384" s="201">
        <f>Q384*H384</f>
        <v>1.484868E-2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12131</v>
      </c>
    </row>
    <row r="385" spans="1:65" s="2" customFormat="1" ht="11.25">
      <c r="A385" s="34"/>
      <c r="B385" s="35"/>
      <c r="C385" s="36"/>
      <c r="D385" s="205" t="s">
        <v>281</v>
      </c>
      <c r="E385" s="36"/>
      <c r="F385" s="206" t="s">
        <v>798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3" customFormat="1" ht="11.25">
      <c r="B386" s="210"/>
      <c r="C386" s="211"/>
      <c r="D386" s="212" t="s">
        <v>283</v>
      </c>
      <c r="E386" s="213" t="s">
        <v>1</v>
      </c>
      <c r="F386" s="214" t="s">
        <v>11938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84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3" customFormat="1" ht="11.25">
      <c r="B387" s="210"/>
      <c r="C387" s="211"/>
      <c r="D387" s="212" t="s">
        <v>283</v>
      </c>
      <c r="E387" s="213" t="s">
        <v>1</v>
      </c>
      <c r="F387" s="214" t="s">
        <v>285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84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3" customFormat="1" ht="11.25">
      <c r="B388" s="210"/>
      <c r="C388" s="211"/>
      <c r="D388" s="212" t="s">
        <v>283</v>
      </c>
      <c r="E388" s="213" t="s">
        <v>1</v>
      </c>
      <c r="F388" s="214" t="s">
        <v>12132</v>
      </c>
      <c r="G388" s="211"/>
      <c r="H388" s="213" t="s">
        <v>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283</v>
      </c>
      <c r="AU388" s="220" t="s">
        <v>84</v>
      </c>
      <c r="AV388" s="13" t="s">
        <v>16</v>
      </c>
      <c r="AW388" s="13" t="s">
        <v>32</v>
      </c>
      <c r="AX388" s="13" t="s">
        <v>76</v>
      </c>
      <c r="AY388" s="220" t="s">
        <v>272</v>
      </c>
    </row>
    <row r="389" spans="1:65" s="14" customFormat="1" ht="11.25">
      <c r="B389" s="221"/>
      <c r="C389" s="222"/>
      <c r="D389" s="212" t="s">
        <v>283</v>
      </c>
      <c r="E389" s="223" t="s">
        <v>1</v>
      </c>
      <c r="F389" s="224" t="s">
        <v>12133</v>
      </c>
      <c r="G389" s="222"/>
      <c r="H389" s="225">
        <v>1.4E-2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283</v>
      </c>
      <c r="AU389" s="231" t="s">
        <v>84</v>
      </c>
      <c r="AV389" s="14" t="s">
        <v>84</v>
      </c>
      <c r="AW389" s="14" t="s">
        <v>32</v>
      </c>
      <c r="AX389" s="14" t="s">
        <v>76</v>
      </c>
      <c r="AY389" s="231" t="s">
        <v>272</v>
      </c>
    </row>
    <row r="390" spans="1:65" s="12" customFormat="1" ht="22.9" customHeight="1">
      <c r="B390" s="176"/>
      <c r="C390" s="177"/>
      <c r="D390" s="178" t="s">
        <v>75</v>
      </c>
      <c r="E390" s="190" t="s">
        <v>291</v>
      </c>
      <c r="F390" s="190" t="s">
        <v>823</v>
      </c>
      <c r="G390" s="177"/>
      <c r="H390" s="177"/>
      <c r="I390" s="180"/>
      <c r="J390" s="191">
        <f>BK390</f>
        <v>0</v>
      </c>
      <c r="K390" s="177"/>
      <c r="L390" s="182"/>
      <c r="M390" s="183"/>
      <c r="N390" s="184"/>
      <c r="O390" s="184"/>
      <c r="P390" s="185">
        <f>SUM(P391:P410)</f>
        <v>0</v>
      </c>
      <c r="Q390" s="184"/>
      <c r="R390" s="185">
        <f>SUM(R391:R410)</f>
        <v>2.10229935</v>
      </c>
      <c r="S390" s="184"/>
      <c r="T390" s="186">
        <f>SUM(T391:T410)</f>
        <v>0</v>
      </c>
      <c r="AR390" s="187" t="s">
        <v>16</v>
      </c>
      <c r="AT390" s="188" t="s">
        <v>75</v>
      </c>
      <c r="AU390" s="188" t="s">
        <v>16</v>
      </c>
      <c r="AY390" s="187" t="s">
        <v>272</v>
      </c>
      <c r="BK390" s="189">
        <f>SUM(BK391:BK410)</f>
        <v>0</v>
      </c>
    </row>
    <row r="391" spans="1:65" s="2" customFormat="1" ht="24.2" customHeight="1">
      <c r="A391" s="34"/>
      <c r="B391" s="35"/>
      <c r="C391" s="192" t="s">
        <v>574</v>
      </c>
      <c r="D391" s="192" t="s">
        <v>274</v>
      </c>
      <c r="E391" s="193" t="s">
        <v>12134</v>
      </c>
      <c r="F391" s="194" t="s">
        <v>12135</v>
      </c>
      <c r="G391" s="195" t="s">
        <v>277</v>
      </c>
      <c r="H391" s="196">
        <v>0.75</v>
      </c>
      <c r="I391" s="197"/>
      <c r="J391" s="198">
        <f>ROUND(I391*H391,2)</f>
        <v>0</v>
      </c>
      <c r="K391" s="194" t="s">
        <v>1</v>
      </c>
      <c r="L391" s="39"/>
      <c r="M391" s="199" t="s">
        <v>1</v>
      </c>
      <c r="N391" s="200" t="s">
        <v>41</v>
      </c>
      <c r="O391" s="71"/>
      <c r="P391" s="201">
        <f>O391*H391</f>
        <v>0</v>
      </c>
      <c r="Q391" s="201">
        <v>2.16</v>
      </c>
      <c r="R391" s="201">
        <f>Q391*H391</f>
        <v>1.62</v>
      </c>
      <c r="S391" s="201">
        <v>0</v>
      </c>
      <c r="T391" s="202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3" t="s">
        <v>279</v>
      </c>
      <c r="AT391" s="203" t="s">
        <v>274</v>
      </c>
      <c r="AU391" s="203" t="s">
        <v>84</v>
      </c>
      <c r="AY391" s="17" t="s">
        <v>272</v>
      </c>
      <c r="BE391" s="204">
        <f>IF(N391="základní",J391,0)</f>
        <v>0</v>
      </c>
      <c r="BF391" s="204">
        <f>IF(N391="snížená",J391,0)</f>
        <v>0</v>
      </c>
      <c r="BG391" s="204">
        <f>IF(N391="zákl. přenesená",J391,0)</f>
        <v>0</v>
      </c>
      <c r="BH391" s="204">
        <f>IF(N391="sníž. přenesená",J391,0)</f>
        <v>0</v>
      </c>
      <c r="BI391" s="204">
        <f>IF(N391="nulová",J391,0)</f>
        <v>0</v>
      </c>
      <c r="BJ391" s="17" t="s">
        <v>16</v>
      </c>
      <c r="BK391" s="204">
        <f>ROUND(I391*H391,2)</f>
        <v>0</v>
      </c>
      <c r="BL391" s="17" t="s">
        <v>279</v>
      </c>
      <c r="BM391" s="203" t="s">
        <v>12136</v>
      </c>
    </row>
    <row r="392" spans="1:65" s="13" customFormat="1" ht="11.25">
      <c r="B392" s="210"/>
      <c r="C392" s="211"/>
      <c r="D392" s="212" t="s">
        <v>283</v>
      </c>
      <c r="E392" s="213" t="s">
        <v>1</v>
      </c>
      <c r="F392" s="214" t="s">
        <v>11938</v>
      </c>
      <c r="G392" s="211"/>
      <c r="H392" s="213" t="s">
        <v>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283</v>
      </c>
      <c r="AU392" s="220" t="s">
        <v>84</v>
      </c>
      <c r="AV392" s="13" t="s">
        <v>16</v>
      </c>
      <c r="AW392" s="13" t="s">
        <v>32</v>
      </c>
      <c r="AX392" s="13" t="s">
        <v>76</v>
      </c>
      <c r="AY392" s="220" t="s">
        <v>272</v>
      </c>
    </row>
    <row r="393" spans="1:65" s="13" customFormat="1" ht="11.25">
      <c r="B393" s="210"/>
      <c r="C393" s="211"/>
      <c r="D393" s="212" t="s">
        <v>283</v>
      </c>
      <c r="E393" s="213" t="s">
        <v>1</v>
      </c>
      <c r="F393" s="214" t="s">
        <v>285</v>
      </c>
      <c r="G393" s="211"/>
      <c r="H393" s="213" t="s">
        <v>1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283</v>
      </c>
      <c r="AU393" s="220" t="s">
        <v>84</v>
      </c>
      <c r="AV393" s="13" t="s">
        <v>16</v>
      </c>
      <c r="AW393" s="13" t="s">
        <v>32</v>
      </c>
      <c r="AX393" s="13" t="s">
        <v>76</v>
      </c>
      <c r="AY393" s="220" t="s">
        <v>272</v>
      </c>
    </row>
    <row r="394" spans="1:65" s="13" customFormat="1" ht="11.25">
      <c r="B394" s="210"/>
      <c r="C394" s="211"/>
      <c r="D394" s="212" t="s">
        <v>283</v>
      </c>
      <c r="E394" s="213" t="s">
        <v>1</v>
      </c>
      <c r="F394" s="214" t="s">
        <v>12137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283</v>
      </c>
      <c r="AU394" s="220" t="s">
        <v>84</v>
      </c>
      <c r="AV394" s="13" t="s">
        <v>16</v>
      </c>
      <c r="AW394" s="13" t="s">
        <v>32</v>
      </c>
      <c r="AX394" s="13" t="s">
        <v>76</v>
      </c>
      <c r="AY394" s="220" t="s">
        <v>272</v>
      </c>
    </row>
    <row r="395" spans="1:65" s="14" customFormat="1" ht="11.25">
      <c r="B395" s="221"/>
      <c r="C395" s="222"/>
      <c r="D395" s="212" t="s">
        <v>283</v>
      </c>
      <c r="E395" s="223" t="s">
        <v>1</v>
      </c>
      <c r="F395" s="224" t="s">
        <v>12138</v>
      </c>
      <c r="G395" s="222"/>
      <c r="H395" s="225">
        <v>0.75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2" customFormat="1" ht="24.2" customHeight="1">
      <c r="A396" s="34"/>
      <c r="B396" s="35"/>
      <c r="C396" s="192" t="s">
        <v>584</v>
      </c>
      <c r="D396" s="192" t="s">
        <v>274</v>
      </c>
      <c r="E396" s="193" t="s">
        <v>12139</v>
      </c>
      <c r="F396" s="194" t="s">
        <v>12140</v>
      </c>
      <c r="G396" s="195" t="s">
        <v>156</v>
      </c>
      <c r="H396" s="196">
        <v>1.8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0.23344999999999999</v>
      </c>
      <c r="R396" s="201">
        <f>Q396*H396</f>
        <v>0.42020999999999997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279</v>
      </c>
      <c r="BM396" s="203" t="s">
        <v>12141</v>
      </c>
    </row>
    <row r="397" spans="1:65" s="2" customFormat="1" ht="11.25">
      <c r="A397" s="34"/>
      <c r="B397" s="35"/>
      <c r="C397" s="36"/>
      <c r="D397" s="205" t="s">
        <v>281</v>
      </c>
      <c r="E397" s="36"/>
      <c r="F397" s="206" t="s">
        <v>12142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13" customFormat="1" ht="11.25">
      <c r="B398" s="210"/>
      <c r="C398" s="211"/>
      <c r="D398" s="212" t="s">
        <v>283</v>
      </c>
      <c r="E398" s="213" t="s">
        <v>1</v>
      </c>
      <c r="F398" s="214" t="s">
        <v>11938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283</v>
      </c>
      <c r="AU398" s="220" t="s">
        <v>84</v>
      </c>
      <c r="AV398" s="13" t="s">
        <v>16</v>
      </c>
      <c r="AW398" s="13" t="s">
        <v>32</v>
      </c>
      <c r="AX398" s="13" t="s">
        <v>76</v>
      </c>
      <c r="AY398" s="220" t="s">
        <v>272</v>
      </c>
    </row>
    <row r="399" spans="1:65" s="13" customFormat="1" ht="11.25">
      <c r="B399" s="210"/>
      <c r="C399" s="211"/>
      <c r="D399" s="212" t="s">
        <v>283</v>
      </c>
      <c r="E399" s="213" t="s">
        <v>1</v>
      </c>
      <c r="F399" s="214" t="s">
        <v>285</v>
      </c>
      <c r="G399" s="211"/>
      <c r="H399" s="213" t="s">
        <v>1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283</v>
      </c>
      <c r="AU399" s="220" t="s">
        <v>84</v>
      </c>
      <c r="AV399" s="13" t="s">
        <v>16</v>
      </c>
      <c r="AW399" s="13" t="s">
        <v>32</v>
      </c>
      <c r="AX399" s="13" t="s">
        <v>76</v>
      </c>
      <c r="AY399" s="220" t="s">
        <v>272</v>
      </c>
    </row>
    <row r="400" spans="1:65" s="14" customFormat="1" ht="11.25">
      <c r="B400" s="221"/>
      <c r="C400" s="222"/>
      <c r="D400" s="212" t="s">
        <v>283</v>
      </c>
      <c r="E400" s="223" t="s">
        <v>1</v>
      </c>
      <c r="F400" s="224" t="s">
        <v>12143</v>
      </c>
      <c r="G400" s="222"/>
      <c r="H400" s="225">
        <v>1.8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283</v>
      </c>
      <c r="AU400" s="231" t="s">
        <v>84</v>
      </c>
      <c r="AV400" s="14" t="s">
        <v>84</v>
      </c>
      <c r="AW400" s="14" t="s">
        <v>32</v>
      </c>
      <c r="AX400" s="14" t="s">
        <v>76</v>
      </c>
      <c r="AY400" s="231" t="s">
        <v>272</v>
      </c>
    </row>
    <row r="401" spans="1:65" s="2" customFormat="1" ht="24.2" customHeight="1">
      <c r="A401" s="34"/>
      <c r="B401" s="35"/>
      <c r="C401" s="192" t="s">
        <v>594</v>
      </c>
      <c r="D401" s="192" t="s">
        <v>274</v>
      </c>
      <c r="E401" s="193" t="s">
        <v>2499</v>
      </c>
      <c r="F401" s="194" t="s">
        <v>12144</v>
      </c>
      <c r="G401" s="195" t="s">
        <v>277</v>
      </c>
      <c r="H401" s="196">
        <v>0.5</v>
      </c>
      <c r="I401" s="197"/>
      <c r="J401" s="198">
        <f>ROUND(I401*H401,2)</f>
        <v>0</v>
      </c>
      <c r="K401" s="194" t="s">
        <v>1</v>
      </c>
      <c r="L401" s="39"/>
      <c r="M401" s="199" t="s">
        <v>1</v>
      </c>
      <c r="N401" s="200" t="s">
        <v>41</v>
      </c>
      <c r="O401" s="71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279</v>
      </c>
      <c r="AT401" s="203" t="s">
        <v>274</v>
      </c>
      <c r="AU401" s="203" t="s">
        <v>84</v>
      </c>
      <c r="AY401" s="17" t="s">
        <v>272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7" t="s">
        <v>16</v>
      </c>
      <c r="BK401" s="204">
        <f>ROUND(I401*H401,2)</f>
        <v>0</v>
      </c>
      <c r="BL401" s="17" t="s">
        <v>279</v>
      </c>
      <c r="BM401" s="203" t="s">
        <v>12145</v>
      </c>
    </row>
    <row r="402" spans="1:65" s="13" customFormat="1" ht="11.25">
      <c r="B402" s="210"/>
      <c r="C402" s="211"/>
      <c r="D402" s="212" t="s">
        <v>283</v>
      </c>
      <c r="E402" s="213" t="s">
        <v>1</v>
      </c>
      <c r="F402" s="214" t="s">
        <v>11938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84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3" customFormat="1" ht="11.25">
      <c r="B403" s="210"/>
      <c r="C403" s="211"/>
      <c r="D403" s="212" t="s">
        <v>283</v>
      </c>
      <c r="E403" s="213" t="s">
        <v>1</v>
      </c>
      <c r="F403" s="214" t="s">
        <v>285</v>
      </c>
      <c r="G403" s="211"/>
      <c r="H403" s="213" t="s">
        <v>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283</v>
      </c>
      <c r="AU403" s="220" t="s">
        <v>84</v>
      </c>
      <c r="AV403" s="13" t="s">
        <v>16</v>
      </c>
      <c r="AW403" s="13" t="s">
        <v>32</v>
      </c>
      <c r="AX403" s="13" t="s">
        <v>76</v>
      </c>
      <c r="AY403" s="220" t="s">
        <v>272</v>
      </c>
    </row>
    <row r="404" spans="1:65" s="14" customFormat="1" ht="11.25">
      <c r="B404" s="221"/>
      <c r="C404" s="222"/>
      <c r="D404" s="212" t="s">
        <v>283</v>
      </c>
      <c r="E404" s="223" t="s">
        <v>1</v>
      </c>
      <c r="F404" s="224" t="s">
        <v>2743</v>
      </c>
      <c r="G404" s="222"/>
      <c r="H404" s="225">
        <v>0.5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84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24.2" customHeight="1">
      <c r="A405" s="34"/>
      <c r="B405" s="35"/>
      <c r="C405" s="192" t="s">
        <v>606</v>
      </c>
      <c r="D405" s="192" t="s">
        <v>274</v>
      </c>
      <c r="E405" s="193" t="s">
        <v>2521</v>
      </c>
      <c r="F405" s="194" t="s">
        <v>2522</v>
      </c>
      <c r="G405" s="195" t="s">
        <v>156</v>
      </c>
      <c r="H405" s="196">
        <v>132.10499999999999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4.6999999999999999E-4</v>
      </c>
      <c r="R405" s="201">
        <f>Q405*H405</f>
        <v>6.2089349999999995E-2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84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279</v>
      </c>
      <c r="BM405" s="203" t="s">
        <v>12146</v>
      </c>
    </row>
    <row r="406" spans="1:65" s="2" customFormat="1" ht="11.25">
      <c r="A406" s="34"/>
      <c r="B406" s="35"/>
      <c r="C406" s="36"/>
      <c r="D406" s="205" t="s">
        <v>281</v>
      </c>
      <c r="E406" s="36"/>
      <c r="F406" s="206" t="s">
        <v>2524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84</v>
      </c>
    </row>
    <row r="407" spans="1:65" s="13" customFormat="1" ht="11.25">
      <c r="B407" s="210"/>
      <c r="C407" s="211"/>
      <c r="D407" s="212" t="s">
        <v>283</v>
      </c>
      <c r="E407" s="213" t="s">
        <v>1</v>
      </c>
      <c r="F407" s="214" t="s">
        <v>11938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283</v>
      </c>
      <c r="AU407" s="220" t="s">
        <v>84</v>
      </c>
      <c r="AV407" s="13" t="s">
        <v>16</v>
      </c>
      <c r="AW407" s="13" t="s">
        <v>32</v>
      </c>
      <c r="AX407" s="13" t="s">
        <v>76</v>
      </c>
      <c r="AY407" s="220" t="s">
        <v>272</v>
      </c>
    </row>
    <row r="408" spans="1:65" s="13" customFormat="1" ht="11.25">
      <c r="B408" s="210"/>
      <c r="C408" s="211"/>
      <c r="D408" s="212" t="s">
        <v>283</v>
      </c>
      <c r="E408" s="213" t="s">
        <v>1</v>
      </c>
      <c r="F408" s="214" t="s">
        <v>285</v>
      </c>
      <c r="G408" s="211"/>
      <c r="H408" s="213" t="s">
        <v>1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283</v>
      </c>
      <c r="AU408" s="220" t="s">
        <v>84</v>
      </c>
      <c r="AV408" s="13" t="s">
        <v>16</v>
      </c>
      <c r="AW408" s="13" t="s">
        <v>32</v>
      </c>
      <c r="AX408" s="13" t="s">
        <v>76</v>
      </c>
      <c r="AY408" s="220" t="s">
        <v>272</v>
      </c>
    </row>
    <row r="409" spans="1:65" s="13" customFormat="1" ht="11.25">
      <c r="B409" s="210"/>
      <c r="C409" s="211"/>
      <c r="D409" s="212" t="s">
        <v>283</v>
      </c>
      <c r="E409" s="213" t="s">
        <v>1</v>
      </c>
      <c r="F409" s="214" t="s">
        <v>12147</v>
      </c>
      <c r="G409" s="211"/>
      <c r="H409" s="213" t="s">
        <v>1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283</v>
      </c>
      <c r="AU409" s="220" t="s">
        <v>84</v>
      </c>
      <c r="AV409" s="13" t="s">
        <v>16</v>
      </c>
      <c r="AW409" s="13" t="s">
        <v>32</v>
      </c>
      <c r="AX409" s="13" t="s">
        <v>76</v>
      </c>
      <c r="AY409" s="220" t="s">
        <v>272</v>
      </c>
    </row>
    <row r="410" spans="1:65" s="14" customFormat="1" ht="11.25">
      <c r="B410" s="221"/>
      <c r="C410" s="222"/>
      <c r="D410" s="212" t="s">
        <v>283</v>
      </c>
      <c r="E410" s="223" t="s">
        <v>1</v>
      </c>
      <c r="F410" s="224" t="s">
        <v>12148</v>
      </c>
      <c r="G410" s="222"/>
      <c r="H410" s="225">
        <v>132.10499999999999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283</v>
      </c>
      <c r="AU410" s="231" t="s">
        <v>84</v>
      </c>
      <c r="AV410" s="14" t="s">
        <v>84</v>
      </c>
      <c r="AW410" s="14" t="s">
        <v>32</v>
      </c>
      <c r="AX410" s="14" t="s">
        <v>76</v>
      </c>
      <c r="AY410" s="231" t="s">
        <v>272</v>
      </c>
    </row>
    <row r="411" spans="1:65" s="12" customFormat="1" ht="22.9" customHeight="1">
      <c r="B411" s="176"/>
      <c r="C411" s="177"/>
      <c r="D411" s="178" t="s">
        <v>75</v>
      </c>
      <c r="E411" s="190" t="s">
        <v>483</v>
      </c>
      <c r="F411" s="190" t="s">
        <v>12149</v>
      </c>
      <c r="G411" s="177"/>
      <c r="H411" s="177"/>
      <c r="I411" s="180"/>
      <c r="J411" s="191">
        <f>BK411</f>
        <v>0</v>
      </c>
      <c r="K411" s="177"/>
      <c r="L411" s="182"/>
      <c r="M411" s="183"/>
      <c r="N411" s="184"/>
      <c r="O411" s="184"/>
      <c r="P411" s="185">
        <f>SUM(P412:P493)</f>
        <v>0</v>
      </c>
      <c r="Q411" s="184"/>
      <c r="R411" s="185">
        <f>SUM(R412:R493)</f>
        <v>478.51415313999991</v>
      </c>
      <c r="S411" s="184"/>
      <c r="T411" s="186">
        <f>SUM(T412:T493)</f>
        <v>0</v>
      </c>
      <c r="AR411" s="187" t="s">
        <v>16</v>
      </c>
      <c r="AT411" s="188" t="s">
        <v>75</v>
      </c>
      <c r="AU411" s="188" t="s">
        <v>16</v>
      </c>
      <c r="AY411" s="187" t="s">
        <v>272</v>
      </c>
      <c r="BK411" s="189">
        <f>SUM(BK412:BK493)</f>
        <v>0</v>
      </c>
    </row>
    <row r="412" spans="1:65" s="2" customFormat="1" ht="16.5" customHeight="1">
      <c r="A412" s="34"/>
      <c r="B412" s="35"/>
      <c r="C412" s="192" t="s">
        <v>617</v>
      </c>
      <c r="D412" s="192" t="s">
        <v>274</v>
      </c>
      <c r="E412" s="193" t="s">
        <v>12150</v>
      </c>
      <c r="F412" s="194" t="s">
        <v>12151</v>
      </c>
      <c r="G412" s="195" t="s">
        <v>277</v>
      </c>
      <c r="H412" s="196">
        <v>77.238</v>
      </c>
      <c r="I412" s="197"/>
      <c r="J412" s="198">
        <f>ROUND(I412*H412,2)</f>
        <v>0</v>
      </c>
      <c r="K412" s="194" t="s">
        <v>278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2.5018699999999998</v>
      </c>
      <c r="R412" s="201">
        <f>Q412*H412</f>
        <v>193.23943505999998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279</v>
      </c>
      <c r="AT412" s="203" t="s">
        <v>274</v>
      </c>
      <c r="AU412" s="203" t="s">
        <v>84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279</v>
      </c>
      <c r="BM412" s="203" t="s">
        <v>12152</v>
      </c>
    </row>
    <row r="413" spans="1:65" s="2" customFormat="1" ht="11.25">
      <c r="A413" s="34"/>
      <c r="B413" s="35"/>
      <c r="C413" s="36"/>
      <c r="D413" s="205" t="s">
        <v>281</v>
      </c>
      <c r="E413" s="36"/>
      <c r="F413" s="206" t="s">
        <v>12153</v>
      </c>
      <c r="G413" s="36"/>
      <c r="H413" s="36"/>
      <c r="I413" s="207"/>
      <c r="J413" s="36"/>
      <c r="K413" s="36"/>
      <c r="L413" s="39"/>
      <c r="M413" s="208"/>
      <c r="N413" s="209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281</v>
      </c>
      <c r="AU413" s="17" t="s">
        <v>84</v>
      </c>
    </row>
    <row r="414" spans="1:65" s="13" customFormat="1" ht="11.25">
      <c r="B414" s="210"/>
      <c r="C414" s="211"/>
      <c r="D414" s="212" t="s">
        <v>283</v>
      </c>
      <c r="E414" s="213" t="s">
        <v>1</v>
      </c>
      <c r="F414" s="214" t="s">
        <v>11938</v>
      </c>
      <c r="G414" s="211"/>
      <c r="H414" s="213" t="s">
        <v>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283</v>
      </c>
      <c r="AU414" s="220" t="s">
        <v>84</v>
      </c>
      <c r="AV414" s="13" t="s">
        <v>16</v>
      </c>
      <c r="AW414" s="13" t="s">
        <v>32</v>
      </c>
      <c r="AX414" s="13" t="s">
        <v>76</v>
      </c>
      <c r="AY414" s="220" t="s">
        <v>272</v>
      </c>
    </row>
    <row r="415" spans="1:65" s="13" customFormat="1" ht="11.25">
      <c r="B415" s="210"/>
      <c r="C415" s="211"/>
      <c r="D415" s="212" t="s">
        <v>283</v>
      </c>
      <c r="E415" s="213" t="s">
        <v>1</v>
      </c>
      <c r="F415" s="214" t="s">
        <v>285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84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3" customFormat="1" ht="11.25">
      <c r="B416" s="210"/>
      <c r="C416" s="211"/>
      <c r="D416" s="212" t="s">
        <v>283</v>
      </c>
      <c r="E416" s="213" t="s">
        <v>1</v>
      </c>
      <c r="F416" s="214" t="s">
        <v>12154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84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3" customFormat="1" ht="11.25">
      <c r="B417" s="210"/>
      <c r="C417" s="211"/>
      <c r="D417" s="212" t="s">
        <v>283</v>
      </c>
      <c r="E417" s="213" t="s">
        <v>1</v>
      </c>
      <c r="F417" s="214" t="s">
        <v>285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283</v>
      </c>
      <c r="AU417" s="220" t="s">
        <v>84</v>
      </c>
      <c r="AV417" s="13" t="s">
        <v>16</v>
      </c>
      <c r="AW417" s="13" t="s">
        <v>32</v>
      </c>
      <c r="AX417" s="13" t="s">
        <v>76</v>
      </c>
      <c r="AY417" s="220" t="s">
        <v>272</v>
      </c>
    </row>
    <row r="418" spans="1:65" s="14" customFormat="1" ht="11.25">
      <c r="B418" s="221"/>
      <c r="C418" s="222"/>
      <c r="D418" s="212" t="s">
        <v>283</v>
      </c>
      <c r="E418" s="223" t="s">
        <v>1</v>
      </c>
      <c r="F418" s="224" t="s">
        <v>12155</v>
      </c>
      <c r="G418" s="222"/>
      <c r="H418" s="225">
        <v>77.238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283</v>
      </c>
      <c r="AU418" s="231" t="s">
        <v>84</v>
      </c>
      <c r="AV418" s="14" t="s">
        <v>84</v>
      </c>
      <c r="AW418" s="14" t="s">
        <v>32</v>
      </c>
      <c r="AX418" s="14" t="s">
        <v>76</v>
      </c>
      <c r="AY418" s="231" t="s">
        <v>272</v>
      </c>
    </row>
    <row r="419" spans="1:65" s="2" customFormat="1" ht="16.5" customHeight="1">
      <c r="A419" s="34"/>
      <c r="B419" s="35"/>
      <c r="C419" s="192" t="s">
        <v>632</v>
      </c>
      <c r="D419" s="192" t="s">
        <v>274</v>
      </c>
      <c r="E419" s="193" t="s">
        <v>12156</v>
      </c>
      <c r="F419" s="194" t="s">
        <v>12157</v>
      </c>
      <c r="G419" s="195" t="s">
        <v>277</v>
      </c>
      <c r="H419" s="196">
        <v>100.837</v>
      </c>
      <c r="I419" s="197"/>
      <c r="J419" s="198">
        <f>ROUND(I419*H419,2)</f>
        <v>0</v>
      </c>
      <c r="K419" s="194" t="s">
        <v>278</v>
      </c>
      <c r="L419" s="39"/>
      <c r="M419" s="199" t="s">
        <v>1</v>
      </c>
      <c r="N419" s="200" t="s">
        <v>41</v>
      </c>
      <c r="O419" s="71"/>
      <c r="P419" s="201">
        <f>O419*H419</f>
        <v>0</v>
      </c>
      <c r="Q419" s="201">
        <v>2.5018699999999998</v>
      </c>
      <c r="R419" s="201">
        <f>Q419*H419</f>
        <v>252.28106518999999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84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279</v>
      </c>
      <c r="BM419" s="203" t="s">
        <v>12158</v>
      </c>
    </row>
    <row r="420" spans="1:65" s="2" customFormat="1" ht="11.25">
      <c r="A420" s="34"/>
      <c r="B420" s="35"/>
      <c r="C420" s="36"/>
      <c r="D420" s="205" t="s">
        <v>281</v>
      </c>
      <c r="E420" s="36"/>
      <c r="F420" s="206" t="s">
        <v>12159</v>
      </c>
      <c r="G420" s="36"/>
      <c r="H420" s="36"/>
      <c r="I420" s="207"/>
      <c r="J420" s="36"/>
      <c r="K420" s="36"/>
      <c r="L420" s="39"/>
      <c r="M420" s="208"/>
      <c r="N420" s="209"/>
      <c r="O420" s="71"/>
      <c r="P420" s="71"/>
      <c r="Q420" s="71"/>
      <c r="R420" s="71"/>
      <c r="S420" s="71"/>
      <c r="T420" s="72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281</v>
      </c>
      <c r="AU420" s="17" t="s">
        <v>84</v>
      </c>
    </row>
    <row r="421" spans="1:65" s="13" customFormat="1" ht="11.25">
      <c r="B421" s="210"/>
      <c r="C421" s="211"/>
      <c r="D421" s="212" t="s">
        <v>283</v>
      </c>
      <c r="E421" s="213" t="s">
        <v>1</v>
      </c>
      <c r="F421" s="214" t="s">
        <v>11938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84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3" customFormat="1" ht="11.25">
      <c r="B422" s="210"/>
      <c r="C422" s="211"/>
      <c r="D422" s="212" t="s">
        <v>283</v>
      </c>
      <c r="E422" s="213" t="s">
        <v>1</v>
      </c>
      <c r="F422" s="214" t="s">
        <v>285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84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3" customFormat="1" ht="11.25">
      <c r="B423" s="210"/>
      <c r="C423" s="211"/>
      <c r="D423" s="212" t="s">
        <v>283</v>
      </c>
      <c r="E423" s="213" t="s">
        <v>1</v>
      </c>
      <c r="F423" s="214" t="s">
        <v>12160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84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4" customFormat="1" ht="11.25">
      <c r="B424" s="221"/>
      <c r="C424" s="222"/>
      <c r="D424" s="212" t="s">
        <v>283</v>
      </c>
      <c r="E424" s="223" t="s">
        <v>1</v>
      </c>
      <c r="F424" s="224" t="s">
        <v>12161</v>
      </c>
      <c r="G424" s="222"/>
      <c r="H424" s="225">
        <v>100.837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84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>
      <c r="A425" s="34"/>
      <c r="B425" s="35"/>
      <c r="C425" s="192" t="s">
        <v>644</v>
      </c>
      <c r="D425" s="192" t="s">
        <v>274</v>
      </c>
      <c r="E425" s="193" t="s">
        <v>12162</v>
      </c>
      <c r="F425" s="194" t="s">
        <v>12163</v>
      </c>
      <c r="G425" s="195" t="s">
        <v>156</v>
      </c>
      <c r="H425" s="196">
        <v>604.86199999999997</v>
      </c>
      <c r="I425" s="197"/>
      <c r="J425" s="198">
        <f>ROUND(I425*H425,2)</f>
        <v>0</v>
      </c>
      <c r="K425" s="194" t="s">
        <v>278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2.3700000000000001E-3</v>
      </c>
      <c r="R425" s="201">
        <f>Q425*H425</f>
        <v>1.43352294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84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12164</v>
      </c>
    </row>
    <row r="426" spans="1:65" s="2" customFormat="1" ht="11.25">
      <c r="A426" s="34"/>
      <c r="B426" s="35"/>
      <c r="C426" s="36"/>
      <c r="D426" s="205" t="s">
        <v>281</v>
      </c>
      <c r="E426" s="36"/>
      <c r="F426" s="206" t="s">
        <v>12165</v>
      </c>
      <c r="G426" s="36"/>
      <c r="H426" s="36"/>
      <c r="I426" s="207"/>
      <c r="J426" s="36"/>
      <c r="K426" s="36"/>
      <c r="L426" s="39"/>
      <c r="M426" s="208"/>
      <c r="N426" s="209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281</v>
      </c>
      <c r="AU426" s="17" t="s">
        <v>84</v>
      </c>
    </row>
    <row r="427" spans="1:65" s="13" customFormat="1" ht="11.25">
      <c r="B427" s="210"/>
      <c r="C427" s="211"/>
      <c r="D427" s="212" t="s">
        <v>283</v>
      </c>
      <c r="E427" s="213" t="s">
        <v>1</v>
      </c>
      <c r="F427" s="214" t="s">
        <v>11938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84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3" customFormat="1" ht="11.25">
      <c r="B428" s="210"/>
      <c r="C428" s="211"/>
      <c r="D428" s="212" t="s">
        <v>283</v>
      </c>
      <c r="E428" s="213" t="s">
        <v>1</v>
      </c>
      <c r="F428" s="214" t="s">
        <v>285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283</v>
      </c>
      <c r="AU428" s="220" t="s">
        <v>84</v>
      </c>
      <c r="AV428" s="13" t="s">
        <v>16</v>
      </c>
      <c r="AW428" s="13" t="s">
        <v>32</v>
      </c>
      <c r="AX428" s="13" t="s">
        <v>76</v>
      </c>
      <c r="AY428" s="220" t="s">
        <v>272</v>
      </c>
    </row>
    <row r="429" spans="1:65" s="14" customFormat="1" ht="11.25">
      <c r="B429" s="221"/>
      <c r="C429" s="222"/>
      <c r="D429" s="212" t="s">
        <v>283</v>
      </c>
      <c r="E429" s="223" t="s">
        <v>1</v>
      </c>
      <c r="F429" s="224" t="s">
        <v>12166</v>
      </c>
      <c r="G429" s="222"/>
      <c r="H429" s="225">
        <v>118.578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AT429" s="231" t="s">
        <v>283</v>
      </c>
      <c r="AU429" s="231" t="s">
        <v>84</v>
      </c>
      <c r="AV429" s="14" t="s">
        <v>84</v>
      </c>
      <c r="AW429" s="14" t="s">
        <v>32</v>
      </c>
      <c r="AX429" s="14" t="s">
        <v>76</v>
      </c>
      <c r="AY429" s="231" t="s">
        <v>272</v>
      </c>
    </row>
    <row r="430" spans="1:65" s="13" customFormat="1" ht="11.25">
      <c r="B430" s="210"/>
      <c r="C430" s="211"/>
      <c r="D430" s="212" t="s">
        <v>283</v>
      </c>
      <c r="E430" s="213" t="s">
        <v>1</v>
      </c>
      <c r="F430" s="214" t="s">
        <v>285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84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4" customFormat="1" ht="22.5">
      <c r="B431" s="221"/>
      <c r="C431" s="222"/>
      <c r="D431" s="212" t="s">
        <v>283</v>
      </c>
      <c r="E431" s="223" t="s">
        <v>1</v>
      </c>
      <c r="F431" s="224" t="s">
        <v>12167</v>
      </c>
      <c r="G431" s="222"/>
      <c r="H431" s="225">
        <v>240.291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283</v>
      </c>
      <c r="AU431" s="231" t="s">
        <v>84</v>
      </c>
      <c r="AV431" s="14" t="s">
        <v>84</v>
      </c>
      <c r="AW431" s="14" t="s">
        <v>32</v>
      </c>
      <c r="AX431" s="14" t="s">
        <v>76</v>
      </c>
      <c r="AY431" s="231" t="s">
        <v>272</v>
      </c>
    </row>
    <row r="432" spans="1:65" s="14" customFormat="1" ht="33.75">
      <c r="B432" s="221"/>
      <c r="C432" s="222"/>
      <c r="D432" s="212" t="s">
        <v>283</v>
      </c>
      <c r="E432" s="223" t="s">
        <v>1</v>
      </c>
      <c r="F432" s="224" t="s">
        <v>12168</v>
      </c>
      <c r="G432" s="222"/>
      <c r="H432" s="225">
        <v>245.99299999999999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283</v>
      </c>
      <c r="AU432" s="231" t="s">
        <v>84</v>
      </c>
      <c r="AV432" s="14" t="s">
        <v>84</v>
      </c>
      <c r="AW432" s="14" t="s">
        <v>32</v>
      </c>
      <c r="AX432" s="14" t="s">
        <v>76</v>
      </c>
      <c r="AY432" s="231" t="s">
        <v>272</v>
      </c>
    </row>
    <row r="433" spans="1:65" s="2" customFormat="1" ht="24.2" customHeight="1">
      <c r="A433" s="34"/>
      <c r="B433" s="35"/>
      <c r="C433" s="192" t="s">
        <v>653</v>
      </c>
      <c r="D433" s="192" t="s">
        <v>274</v>
      </c>
      <c r="E433" s="193" t="s">
        <v>12169</v>
      </c>
      <c r="F433" s="194" t="s">
        <v>12170</v>
      </c>
      <c r="G433" s="195" t="s">
        <v>156</v>
      </c>
      <c r="H433" s="196">
        <v>604.86199999999997</v>
      </c>
      <c r="I433" s="197"/>
      <c r="J433" s="198">
        <f>ROUND(I433*H433,2)</f>
        <v>0</v>
      </c>
      <c r="K433" s="194" t="s">
        <v>278</v>
      </c>
      <c r="L433" s="39"/>
      <c r="M433" s="199" t="s">
        <v>1</v>
      </c>
      <c r="N433" s="200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84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279</v>
      </c>
      <c r="BM433" s="203" t="s">
        <v>12171</v>
      </c>
    </row>
    <row r="434" spans="1:65" s="2" customFormat="1" ht="11.25">
      <c r="A434" s="34"/>
      <c r="B434" s="35"/>
      <c r="C434" s="36"/>
      <c r="D434" s="205" t="s">
        <v>281</v>
      </c>
      <c r="E434" s="36"/>
      <c r="F434" s="206" t="s">
        <v>12172</v>
      </c>
      <c r="G434" s="36"/>
      <c r="H434" s="36"/>
      <c r="I434" s="207"/>
      <c r="J434" s="36"/>
      <c r="K434" s="36"/>
      <c r="L434" s="39"/>
      <c r="M434" s="208"/>
      <c r="N434" s="209"/>
      <c r="O434" s="71"/>
      <c r="P434" s="71"/>
      <c r="Q434" s="71"/>
      <c r="R434" s="71"/>
      <c r="S434" s="71"/>
      <c r="T434" s="72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281</v>
      </c>
      <c r="AU434" s="17" t="s">
        <v>84</v>
      </c>
    </row>
    <row r="435" spans="1:65" s="2" customFormat="1" ht="16.5" customHeight="1">
      <c r="A435" s="34"/>
      <c r="B435" s="35"/>
      <c r="C435" s="192" t="s">
        <v>662</v>
      </c>
      <c r="D435" s="192" t="s">
        <v>274</v>
      </c>
      <c r="E435" s="193" t="s">
        <v>12173</v>
      </c>
      <c r="F435" s="194" t="s">
        <v>12174</v>
      </c>
      <c r="G435" s="195" t="s">
        <v>156</v>
      </c>
      <c r="H435" s="196">
        <v>486.28399999999999</v>
      </c>
      <c r="I435" s="197"/>
      <c r="J435" s="198">
        <f>ROUND(I435*H435,2)</f>
        <v>0</v>
      </c>
      <c r="K435" s="194" t="s">
        <v>1</v>
      </c>
      <c r="L435" s="39"/>
      <c r="M435" s="199" t="s">
        <v>1</v>
      </c>
      <c r="N435" s="200" t="s">
        <v>41</v>
      </c>
      <c r="O435" s="71"/>
      <c r="P435" s="201">
        <f>O435*H435</f>
        <v>0</v>
      </c>
      <c r="Q435" s="201">
        <v>0</v>
      </c>
      <c r="R435" s="201">
        <f>Q435*H435</f>
        <v>0</v>
      </c>
      <c r="S435" s="201">
        <v>0</v>
      </c>
      <c r="T435" s="202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3" t="s">
        <v>279</v>
      </c>
      <c r="AT435" s="203" t="s">
        <v>274</v>
      </c>
      <c r="AU435" s="203" t="s">
        <v>84</v>
      </c>
      <c r="AY435" s="17" t="s">
        <v>272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7" t="s">
        <v>16</v>
      </c>
      <c r="BK435" s="204">
        <f>ROUND(I435*H435,2)</f>
        <v>0</v>
      </c>
      <c r="BL435" s="17" t="s">
        <v>279</v>
      </c>
      <c r="BM435" s="203" t="s">
        <v>12175</v>
      </c>
    </row>
    <row r="436" spans="1:65" s="13" customFormat="1" ht="11.25">
      <c r="B436" s="210"/>
      <c r="C436" s="211"/>
      <c r="D436" s="212" t="s">
        <v>283</v>
      </c>
      <c r="E436" s="213" t="s">
        <v>1</v>
      </c>
      <c r="F436" s="214" t="s">
        <v>11938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84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3" customFormat="1" ht="11.25">
      <c r="B437" s="210"/>
      <c r="C437" s="211"/>
      <c r="D437" s="212" t="s">
        <v>283</v>
      </c>
      <c r="E437" s="213" t="s">
        <v>1</v>
      </c>
      <c r="F437" s="214" t="s">
        <v>285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84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4" customFormat="1" ht="22.5">
      <c r="B438" s="221"/>
      <c r="C438" s="222"/>
      <c r="D438" s="212" t="s">
        <v>283</v>
      </c>
      <c r="E438" s="223" t="s">
        <v>1</v>
      </c>
      <c r="F438" s="224" t="s">
        <v>12167</v>
      </c>
      <c r="G438" s="222"/>
      <c r="H438" s="225">
        <v>240.291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14" customFormat="1" ht="33.75">
      <c r="B439" s="221"/>
      <c r="C439" s="222"/>
      <c r="D439" s="212" t="s">
        <v>283</v>
      </c>
      <c r="E439" s="223" t="s">
        <v>1</v>
      </c>
      <c r="F439" s="224" t="s">
        <v>12168</v>
      </c>
      <c r="G439" s="222"/>
      <c r="H439" s="225">
        <v>245.99299999999999</v>
      </c>
      <c r="I439" s="226"/>
      <c r="J439" s="222"/>
      <c r="K439" s="222"/>
      <c r="L439" s="227"/>
      <c r="M439" s="228"/>
      <c r="N439" s="229"/>
      <c r="O439" s="229"/>
      <c r="P439" s="229"/>
      <c r="Q439" s="229"/>
      <c r="R439" s="229"/>
      <c r="S439" s="229"/>
      <c r="T439" s="230"/>
      <c r="AT439" s="231" t="s">
        <v>283</v>
      </c>
      <c r="AU439" s="231" t="s">
        <v>84</v>
      </c>
      <c r="AV439" s="14" t="s">
        <v>84</v>
      </c>
      <c r="AW439" s="14" t="s">
        <v>32</v>
      </c>
      <c r="AX439" s="14" t="s">
        <v>76</v>
      </c>
      <c r="AY439" s="231" t="s">
        <v>272</v>
      </c>
    </row>
    <row r="440" spans="1:65" s="2" customFormat="1" ht="24.2" customHeight="1">
      <c r="A440" s="34"/>
      <c r="B440" s="35"/>
      <c r="C440" s="192" t="s">
        <v>667</v>
      </c>
      <c r="D440" s="192" t="s">
        <v>274</v>
      </c>
      <c r="E440" s="193" t="s">
        <v>12176</v>
      </c>
      <c r="F440" s="194" t="s">
        <v>12177</v>
      </c>
      <c r="G440" s="195" t="s">
        <v>380</v>
      </c>
      <c r="H440" s="196">
        <v>3.419</v>
      </c>
      <c r="I440" s="197"/>
      <c r="J440" s="198">
        <f>ROUND(I440*H440,2)</f>
        <v>0</v>
      </c>
      <c r="K440" s="194" t="s">
        <v>278</v>
      </c>
      <c r="L440" s="39"/>
      <c r="M440" s="199" t="s">
        <v>1</v>
      </c>
      <c r="N440" s="200" t="s">
        <v>41</v>
      </c>
      <c r="O440" s="71"/>
      <c r="P440" s="201">
        <f>O440*H440</f>
        <v>0</v>
      </c>
      <c r="Q440" s="201">
        <v>1.04359</v>
      </c>
      <c r="R440" s="201">
        <f>Q440*H440</f>
        <v>3.56803421</v>
      </c>
      <c r="S440" s="201">
        <v>0</v>
      </c>
      <c r="T440" s="202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279</v>
      </c>
      <c r="AT440" s="203" t="s">
        <v>274</v>
      </c>
      <c r="AU440" s="203" t="s">
        <v>84</v>
      </c>
      <c r="AY440" s="17" t="s">
        <v>272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7" t="s">
        <v>16</v>
      </c>
      <c r="BK440" s="204">
        <f>ROUND(I440*H440,2)</f>
        <v>0</v>
      </c>
      <c r="BL440" s="17" t="s">
        <v>279</v>
      </c>
      <c r="BM440" s="203" t="s">
        <v>12178</v>
      </c>
    </row>
    <row r="441" spans="1:65" s="2" customFormat="1" ht="11.25">
      <c r="A441" s="34"/>
      <c r="B441" s="35"/>
      <c r="C441" s="36"/>
      <c r="D441" s="205" t="s">
        <v>281</v>
      </c>
      <c r="E441" s="36"/>
      <c r="F441" s="206" t="s">
        <v>12179</v>
      </c>
      <c r="G441" s="36"/>
      <c r="H441" s="36"/>
      <c r="I441" s="207"/>
      <c r="J441" s="36"/>
      <c r="K441" s="36"/>
      <c r="L441" s="39"/>
      <c r="M441" s="208"/>
      <c r="N441" s="209"/>
      <c r="O441" s="71"/>
      <c r="P441" s="71"/>
      <c r="Q441" s="71"/>
      <c r="R441" s="71"/>
      <c r="S441" s="71"/>
      <c r="T441" s="72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281</v>
      </c>
      <c r="AU441" s="17" t="s">
        <v>84</v>
      </c>
    </row>
    <row r="442" spans="1:65" s="13" customFormat="1" ht="11.25">
      <c r="B442" s="210"/>
      <c r="C442" s="211"/>
      <c r="D442" s="212" t="s">
        <v>283</v>
      </c>
      <c r="E442" s="213" t="s">
        <v>1</v>
      </c>
      <c r="F442" s="214" t="s">
        <v>12180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84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11.25">
      <c r="B443" s="210"/>
      <c r="C443" s="211"/>
      <c r="D443" s="212" t="s">
        <v>283</v>
      </c>
      <c r="E443" s="213" t="s">
        <v>1</v>
      </c>
      <c r="F443" s="214" t="s">
        <v>12181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84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4" customFormat="1" ht="11.25">
      <c r="B444" s="221"/>
      <c r="C444" s="222"/>
      <c r="D444" s="212" t="s">
        <v>283</v>
      </c>
      <c r="E444" s="223" t="s">
        <v>1</v>
      </c>
      <c r="F444" s="224" t="s">
        <v>12182</v>
      </c>
      <c r="G444" s="222"/>
      <c r="H444" s="225">
        <v>2.0369999999999999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283</v>
      </c>
      <c r="AU444" s="231" t="s">
        <v>84</v>
      </c>
      <c r="AV444" s="14" t="s">
        <v>84</v>
      </c>
      <c r="AW444" s="14" t="s">
        <v>32</v>
      </c>
      <c r="AX444" s="14" t="s">
        <v>76</v>
      </c>
      <c r="AY444" s="231" t="s">
        <v>272</v>
      </c>
    </row>
    <row r="445" spans="1:65" s="14" customFormat="1" ht="11.25">
      <c r="B445" s="221"/>
      <c r="C445" s="222"/>
      <c r="D445" s="212" t="s">
        <v>283</v>
      </c>
      <c r="E445" s="223" t="s">
        <v>1</v>
      </c>
      <c r="F445" s="224" t="s">
        <v>12183</v>
      </c>
      <c r="G445" s="222"/>
      <c r="H445" s="225">
        <v>1.3819999999999999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84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2" customFormat="1" ht="24.2" customHeight="1">
      <c r="A446" s="34"/>
      <c r="B446" s="35"/>
      <c r="C446" s="192" t="s">
        <v>676</v>
      </c>
      <c r="D446" s="192" t="s">
        <v>274</v>
      </c>
      <c r="E446" s="193" t="s">
        <v>12184</v>
      </c>
      <c r="F446" s="194" t="s">
        <v>12185</v>
      </c>
      <c r="G446" s="195" t="s">
        <v>380</v>
      </c>
      <c r="H446" s="196">
        <v>7.3179999999999996</v>
      </c>
      <c r="I446" s="197"/>
      <c r="J446" s="198">
        <f>ROUND(I446*H446,2)</f>
        <v>0</v>
      </c>
      <c r="K446" s="194" t="s">
        <v>278</v>
      </c>
      <c r="L446" s="39"/>
      <c r="M446" s="199" t="s">
        <v>1</v>
      </c>
      <c r="N446" s="200" t="s">
        <v>41</v>
      </c>
      <c r="O446" s="71"/>
      <c r="P446" s="201">
        <f>O446*H446</f>
        <v>0</v>
      </c>
      <c r="Q446" s="201">
        <v>1.0541700000000001</v>
      </c>
      <c r="R446" s="201">
        <f>Q446*H446</f>
        <v>7.7144160599999996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279</v>
      </c>
      <c r="AT446" s="203" t="s">
        <v>274</v>
      </c>
      <c r="AU446" s="203" t="s">
        <v>84</v>
      </c>
      <c r="AY446" s="17" t="s">
        <v>272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7" t="s">
        <v>16</v>
      </c>
      <c r="BK446" s="204">
        <f>ROUND(I446*H446,2)</f>
        <v>0</v>
      </c>
      <c r="BL446" s="17" t="s">
        <v>279</v>
      </c>
      <c r="BM446" s="203" t="s">
        <v>12186</v>
      </c>
    </row>
    <row r="447" spans="1:65" s="2" customFormat="1" ht="11.25">
      <c r="A447" s="34"/>
      <c r="B447" s="35"/>
      <c r="C447" s="36"/>
      <c r="D447" s="205" t="s">
        <v>281</v>
      </c>
      <c r="E447" s="36"/>
      <c r="F447" s="206" t="s">
        <v>12187</v>
      </c>
      <c r="G447" s="36"/>
      <c r="H447" s="36"/>
      <c r="I447" s="207"/>
      <c r="J447" s="36"/>
      <c r="K447" s="36"/>
      <c r="L447" s="39"/>
      <c r="M447" s="208"/>
      <c r="N447" s="209"/>
      <c r="O447" s="71"/>
      <c r="P447" s="71"/>
      <c r="Q447" s="71"/>
      <c r="R447" s="71"/>
      <c r="S447" s="71"/>
      <c r="T447" s="72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281</v>
      </c>
      <c r="AU447" s="17" t="s">
        <v>84</v>
      </c>
    </row>
    <row r="448" spans="1:65" s="13" customFormat="1" ht="11.25">
      <c r="B448" s="210"/>
      <c r="C448" s="211"/>
      <c r="D448" s="212" t="s">
        <v>283</v>
      </c>
      <c r="E448" s="213" t="s">
        <v>1</v>
      </c>
      <c r="F448" s="214" t="s">
        <v>12180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283</v>
      </c>
      <c r="AU448" s="220" t="s">
        <v>84</v>
      </c>
      <c r="AV448" s="13" t="s">
        <v>16</v>
      </c>
      <c r="AW448" s="13" t="s">
        <v>32</v>
      </c>
      <c r="AX448" s="13" t="s">
        <v>76</v>
      </c>
      <c r="AY448" s="220" t="s">
        <v>272</v>
      </c>
    </row>
    <row r="449" spans="1:65" s="13" customFormat="1" ht="11.25">
      <c r="B449" s="210"/>
      <c r="C449" s="211"/>
      <c r="D449" s="212" t="s">
        <v>283</v>
      </c>
      <c r="E449" s="213" t="s">
        <v>1</v>
      </c>
      <c r="F449" s="214" t="s">
        <v>12181</v>
      </c>
      <c r="G449" s="211"/>
      <c r="H449" s="213" t="s">
        <v>1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283</v>
      </c>
      <c r="AU449" s="220" t="s">
        <v>84</v>
      </c>
      <c r="AV449" s="13" t="s">
        <v>16</v>
      </c>
      <c r="AW449" s="13" t="s">
        <v>32</v>
      </c>
      <c r="AX449" s="13" t="s">
        <v>76</v>
      </c>
      <c r="AY449" s="220" t="s">
        <v>272</v>
      </c>
    </row>
    <row r="450" spans="1:65" s="14" customFormat="1" ht="11.25">
      <c r="B450" s="221"/>
      <c r="C450" s="222"/>
      <c r="D450" s="212" t="s">
        <v>283</v>
      </c>
      <c r="E450" s="223" t="s">
        <v>1</v>
      </c>
      <c r="F450" s="224" t="s">
        <v>12188</v>
      </c>
      <c r="G450" s="222"/>
      <c r="H450" s="225">
        <v>5.1059999999999999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283</v>
      </c>
      <c r="AU450" s="231" t="s">
        <v>84</v>
      </c>
      <c r="AV450" s="14" t="s">
        <v>84</v>
      </c>
      <c r="AW450" s="14" t="s">
        <v>32</v>
      </c>
      <c r="AX450" s="14" t="s">
        <v>76</v>
      </c>
      <c r="AY450" s="231" t="s">
        <v>272</v>
      </c>
    </row>
    <row r="451" spans="1:65" s="13" customFormat="1" ht="11.25">
      <c r="B451" s="210"/>
      <c r="C451" s="211"/>
      <c r="D451" s="212" t="s">
        <v>283</v>
      </c>
      <c r="E451" s="213" t="s">
        <v>1</v>
      </c>
      <c r="F451" s="214" t="s">
        <v>12189</v>
      </c>
      <c r="G451" s="211"/>
      <c r="H451" s="213" t="s">
        <v>1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283</v>
      </c>
      <c r="AU451" s="220" t="s">
        <v>84</v>
      </c>
      <c r="AV451" s="13" t="s">
        <v>16</v>
      </c>
      <c r="AW451" s="13" t="s">
        <v>32</v>
      </c>
      <c r="AX451" s="13" t="s">
        <v>76</v>
      </c>
      <c r="AY451" s="220" t="s">
        <v>272</v>
      </c>
    </row>
    <row r="452" spans="1:65" s="14" customFormat="1" ht="11.25">
      <c r="B452" s="221"/>
      <c r="C452" s="222"/>
      <c r="D452" s="212" t="s">
        <v>283</v>
      </c>
      <c r="E452" s="223" t="s">
        <v>1</v>
      </c>
      <c r="F452" s="224" t="s">
        <v>12190</v>
      </c>
      <c r="G452" s="222"/>
      <c r="H452" s="225">
        <v>2.2120000000000002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283</v>
      </c>
      <c r="AU452" s="231" t="s">
        <v>84</v>
      </c>
      <c r="AV452" s="14" t="s">
        <v>84</v>
      </c>
      <c r="AW452" s="14" t="s">
        <v>32</v>
      </c>
      <c r="AX452" s="14" t="s">
        <v>76</v>
      </c>
      <c r="AY452" s="231" t="s">
        <v>272</v>
      </c>
    </row>
    <row r="453" spans="1:65" s="13" customFormat="1" ht="11.25">
      <c r="B453" s="210"/>
      <c r="C453" s="211"/>
      <c r="D453" s="212" t="s">
        <v>283</v>
      </c>
      <c r="E453" s="213" t="s">
        <v>1</v>
      </c>
      <c r="F453" s="214" t="s">
        <v>12191</v>
      </c>
      <c r="G453" s="211"/>
      <c r="H453" s="213" t="s">
        <v>1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283</v>
      </c>
      <c r="AU453" s="220" t="s">
        <v>84</v>
      </c>
      <c r="AV453" s="13" t="s">
        <v>16</v>
      </c>
      <c r="AW453" s="13" t="s">
        <v>32</v>
      </c>
      <c r="AX453" s="13" t="s">
        <v>76</v>
      </c>
      <c r="AY453" s="220" t="s">
        <v>272</v>
      </c>
    </row>
    <row r="454" spans="1:65" s="2" customFormat="1" ht="24.2" customHeight="1">
      <c r="A454" s="34"/>
      <c r="B454" s="35"/>
      <c r="C454" s="192" t="s">
        <v>684</v>
      </c>
      <c r="D454" s="192" t="s">
        <v>274</v>
      </c>
      <c r="E454" s="193" t="s">
        <v>12192</v>
      </c>
      <c r="F454" s="194" t="s">
        <v>12193</v>
      </c>
      <c r="G454" s="195" t="s">
        <v>277</v>
      </c>
      <c r="H454" s="196">
        <v>9.6880000000000006</v>
      </c>
      <c r="I454" s="197"/>
      <c r="J454" s="198">
        <f>ROUND(I454*H454,2)</f>
        <v>0</v>
      </c>
      <c r="K454" s="194" t="s">
        <v>278</v>
      </c>
      <c r="L454" s="39"/>
      <c r="M454" s="199" t="s">
        <v>1</v>
      </c>
      <c r="N454" s="200" t="s">
        <v>41</v>
      </c>
      <c r="O454" s="71"/>
      <c r="P454" s="201">
        <f>O454*H454</f>
        <v>0</v>
      </c>
      <c r="Q454" s="201">
        <v>2.0874999999999999</v>
      </c>
      <c r="R454" s="201">
        <f>Q454*H454</f>
        <v>20.223700000000001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279</v>
      </c>
      <c r="AT454" s="203" t="s">
        <v>274</v>
      </c>
      <c r="AU454" s="203" t="s">
        <v>84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279</v>
      </c>
      <c r="BM454" s="203" t="s">
        <v>12194</v>
      </c>
    </row>
    <row r="455" spans="1:65" s="2" customFormat="1" ht="11.25">
      <c r="A455" s="34"/>
      <c r="B455" s="35"/>
      <c r="C455" s="36"/>
      <c r="D455" s="205" t="s">
        <v>281</v>
      </c>
      <c r="E455" s="36"/>
      <c r="F455" s="206" t="s">
        <v>12195</v>
      </c>
      <c r="G455" s="36"/>
      <c r="H455" s="36"/>
      <c r="I455" s="207"/>
      <c r="J455" s="36"/>
      <c r="K455" s="36"/>
      <c r="L455" s="39"/>
      <c r="M455" s="208"/>
      <c r="N455" s="209"/>
      <c r="O455" s="71"/>
      <c r="P455" s="71"/>
      <c r="Q455" s="71"/>
      <c r="R455" s="71"/>
      <c r="S455" s="71"/>
      <c r="T455" s="72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281</v>
      </c>
      <c r="AU455" s="17" t="s">
        <v>84</v>
      </c>
    </row>
    <row r="456" spans="1:65" s="13" customFormat="1" ht="11.25">
      <c r="B456" s="210"/>
      <c r="C456" s="211"/>
      <c r="D456" s="212" t="s">
        <v>283</v>
      </c>
      <c r="E456" s="213" t="s">
        <v>1</v>
      </c>
      <c r="F456" s="214" t="s">
        <v>11938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84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3" customFormat="1" ht="11.25">
      <c r="B457" s="210"/>
      <c r="C457" s="211"/>
      <c r="D457" s="212" t="s">
        <v>283</v>
      </c>
      <c r="E457" s="213" t="s">
        <v>1</v>
      </c>
      <c r="F457" s="214" t="s">
        <v>285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283</v>
      </c>
      <c r="AU457" s="220" t="s">
        <v>84</v>
      </c>
      <c r="AV457" s="13" t="s">
        <v>16</v>
      </c>
      <c r="AW457" s="13" t="s">
        <v>32</v>
      </c>
      <c r="AX457" s="13" t="s">
        <v>76</v>
      </c>
      <c r="AY457" s="220" t="s">
        <v>272</v>
      </c>
    </row>
    <row r="458" spans="1:65" s="13" customFormat="1" ht="11.25">
      <c r="B458" s="210"/>
      <c r="C458" s="211"/>
      <c r="D458" s="212" t="s">
        <v>283</v>
      </c>
      <c r="E458" s="213" t="s">
        <v>1</v>
      </c>
      <c r="F458" s="214" t="s">
        <v>12196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84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4" customFormat="1" ht="11.25">
      <c r="B459" s="221"/>
      <c r="C459" s="222"/>
      <c r="D459" s="212" t="s">
        <v>283</v>
      </c>
      <c r="E459" s="223" t="s">
        <v>1</v>
      </c>
      <c r="F459" s="224" t="s">
        <v>12197</v>
      </c>
      <c r="G459" s="222"/>
      <c r="H459" s="225">
        <v>9.6880000000000006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283</v>
      </c>
      <c r="AU459" s="231" t="s">
        <v>84</v>
      </c>
      <c r="AV459" s="14" t="s">
        <v>84</v>
      </c>
      <c r="AW459" s="14" t="s">
        <v>32</v>
      </c>
      <c r="AX459" s="14" t="s">
        <v>76</v>
      </c>
      <c r="AY459" s="231" t="s">
        <v>272</v>
      </c>
    </row>
    <row r="460" spans="1:65" s="2" customFormat="1" ht="24.2" customHeight="1">
      <c r="A460" s="34"/>
      <c r="B460" s="35"/>
      <c r="C460" s="192" t="s">
        <v>692</v>
      </c>
      <c r="D460" s="192" t="s">
        <v>274</v>
      </c>
      <c r="E460" s="193" t="s">
        <v>12198</v>
      </c>
      <c r="F460" s="194" t="s">
        <v>12199</v>
      </c>
      <c r="G460" s="195" t="s">
        <v>952</v>
      </c>
      <c r="H460" s="196">
        <v>15</v>
      </c>
      <c r="I460" s="197"/>
      <c r="J460" s="198">
        <f>ROUND(I460*H460,2)</f>
        <v>0</v>
      </c>
      <c r="K460" s="194" t="s">
        <v>1</v>
      </c>
      <c r="L460" s="39"/>
      <c r="M460" s="199" t="s">
        <v>1</v>
      </c>
      <c r="N460" s="200" t="s">
        <v>41</v>
      </c>
      <c r="O460" s="71"/>
      <c r="P460" s="201">
        <f>O460*H460</f>
        <v>0</v>
      </c>
      <c r="Q460" s="201">
        <v>1E-3</v>
      </c>
      <c r="R460" s="201">
        <f>Q460*H460</f>
        <v>1.4999999999999999E-2</v>
      </c>
      <c r="S460" s="201">
        <v>0</v>
      </c>
      <c r="T460" s="202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279</v>
      </c>
      <c r="AT460" s="203" t="s">
        <v>274</v>
      </c>
      <c r="AU460" s="203" t="s">
        <v>84</v>
      </c>
      <c r="AY460" s="17" t="s">
        <v>272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7" t="s">
        <v>16</v>
      </c>
      <c r="BK460" s="204">
        <f>ROUND(I460*H460,2)</f>
        <v>0</v>
      </c>
      <c r="BL460" s="17" t="s">
        <v>279</v>
      </c>
      <c r="BM460" s="203" t="s">
        <v>12200</v>
      </c>
    </row>
    <row r="461" spans="1:65" s="13" customFormat="1" ht="11.25">
      <c r="B461" s="210"/>
      <c r="C461" s="211"/>
      <c r="D461" s="212" t="s">
        <v>283</v>
      </c>
      <c r="E461" s="213" t="s">
        <v>1</v>
      </c>
      <c r="F461" s="214" t="s">
        <v>11938</v>
      </c>
      <c r="G461" s="211"/>
      <c r="H461" s="213" t="s">
        <v>1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283</v>
      </c>
      <c r="AU461" s="220" t="s">
        <v>84</v>
      </c>
      <c r="AV461" s="13" t="s">
        <v>16</v>
      </c>
      <c r="AW461" s="13" t="s">
        <v>32</v>
      </c>
      <c r="AX461" s="13" t="s">
        <v>76</v>
      </c>
      <c r="AY461" s="220" t="s">
        <v>272</v>
      </c>
    </row>
    <row r="462" spans="1:65" s="13" customFormat="1" ht="11.25">
      <c r="B462" s="210"/>
      <c r="C462" s="211"/>
      <c r="D462" s="212" t="s">
        <v>283</v>
      </c>
      <c r="E462" s="213" t="s">
        <v>1</v>
      </c>
      <c r="F462" s="214" t="s">
        <v>285</v>
      </c>
      <c r="G462" s="211"/>
      <c r="H462" s="213" t="s">
        <v>1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283</v>
      </c>
      <c r="AU462" s="220" t="s">
        <v>84</v>
      </c>
      <c r="AV462" s="13" t="s">
        <v>16</v>
      </c>
      <c r="AW462" s="13" t="s">
        <v>32</v>
      </c>
      <c r="AX462" s="13" t="s">
        <v>76</v>
      </c>
      <c r="AY462" s="220" t="s">
        <v>272</v>
      </c>
    </row>
    <row r="463" spans="1:65" s="14" customFormat="1" ht="11.25">
      <c r="B463" s="221"/>
      <c r="C463" s="222"/>
      <c r="D463" s="212" t="s">
        <v>283</v>
      </c>
      <c r="E463" s="223" t="s">
        <v>1</v>
      </c>
      <c r="F463" s="224" t="s">
        <v>12201</v>
      </c>
      <c r="G463" s="222"/>
      <c r="H463" s="225">
        <v>15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283</v>
      </c>
      <c r="AU463" s="231" t="s">
        <v>84</v>
      </c>
      <c r="AV463" s="14" t="s">
        <v>84</v>
      </c>
      <c r="AW463" s="14" t="s">
        <v>32</v>
      </c>
      <c r="AX463" s="14" t="s">
        <v>76</v>
      </c>
      <c r="AY463" s="231" t="s">
        <v>272</v>
      </c>
    </row>
    <row r="464" spans="1:65" s="2" customFormat="1" ht="16.5" customHeight="1">
      <c r="A464" s="34"/>
      <c r="B464" s="35"/>
      <c r="C464" s="192" t="s">
        <v>701</v>
      </c>
      <c r="D464" s="192" t="s">
        <v>274</v>
      </c>
      <c r="E464" s="193" t="s">
        <v>12202</v>
      </c>
      <c r="F464" s="194" t="s">
        <v>12203</v>
      </c>
      <c r="G464" s="195" t="s">
        <v>156</v>
      </c>
      <c r="H464" s="196">
        <v>10.766999999999999</v>
      </c>
      <c r="I464" s="197"/>
      <c r="J464" s="198">
        <f>ROUND(I464*H464,2)</f>
        <v>0</v>
      </c>
      <c r="K464" s="194" t="s">
        <v>1</v>
      </c>
      <c r="L464" s="39"/>
      <c r="M464" s="199" t="s">
        <v>1</v>
      </c>
      <c r="N464" s="200" t="s">
        <v>41</v>
      </c>
      <c r="O464" s="71"/>
      <c r="P464" s="201">
        <f>O464*H464</f>
        <v>0</v>
      </c>
      <c r="Q464" s="201">
        <v>1.8000000000000001E-4</v>
      </c>
      <c r="R464" s="201">
        <f>Q464*H464</f>
        <v>1.9380600000000001E-3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279</v>
      </c>
      <c r="AT464" s="203" t="s">
        <v>274</v>
      </c>
      <c r="AU464" s="203" t="s">
        <v>84</v>
      </c>
      <c r="AY464" s="17" t="s">
        <v>272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16</v>
      </c>
      <c r="BK464" s="204">
        <f>ROUND(I464*H464,2)</f>
        <v>0</v>
      </c>
      <c r="BL464" s="17" t="s">
        <v>279</v>
      </c>
      <c r="BM464" s="203" t="s">
        <v>12204</v>
      </c>
    </row>
    <row r="465" spans="1:65" s="13" customFormat="1" ht="11.25">
      <c r="B465" s="210"/>
      <c r="C465" s="211"/>
      <c r="D465" s="212" t="s">
        <v>283</v>
      </c>
      <c r="E465" s="213" t="s">
        <v>1</v>
      </c>
      <c r="F465" s="214" t="s">
        <v>11938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84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3" customFormat="1" ht="11.25">
      <c r="B466" s="210"/>
      <c r="C466" s="211"/>
      <c r="D466" s="212" t="s">
        <v>283</v>
      </c>
      <c r="E466" s="213" t="s">
        <v>1</v>
      </c>
      <c r="F466" s="214" t="s">
        <v>285</v>
      </c>
      <c r="G466" s="211"/>
      <c r="H466" s="213" t="s">
        <v>1</v>
      </c>
      <c r="I466" s="215"/>
      <c r="J466" s="211"/>
      <c r="K466" s="211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283</v>
      </c>
      <c r="AU466" s="220" t="s">
        <v>84</v>
      </c>
      <c r="AV466" s="13" t="s">
        <v>16</v>
      </c>
      <c r="AW466" s="13" t="s">
        <v>32</v>
      </c>
      <c r="AX466" s="13" t="s">
        <v>76</v>
      </c>
      <c r="AY466" s="220" t="s">
        <v>272</v>
      </c>
    </row>
    <row r="467" spans="1:65" s="14" customFormat="1" ht="22.5">
      <c r="B467" s="221"/>
      <c r="C467" s="222"/>
      <c r="D467" s="212" t="s">
        <v>283</v>
      </c>
      <c r="E467" s="223" t="s">
        <v>1</v>
      </c>
      <c r="F467" s="224" t="s">
        <v>12205</v>
      </c>
      <c r="G467" s="222"/>
      <c r="H467" s="225">
        <v>10.766999999999999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AT467" s="231" t="s">
        <v>283</v>
      </c>
      <c r="AU467" s="231" t="s">
        <v>84</v>
      </c>
      <c r="AV467" s="14" t="s">
        <v>84</v>
      </c>
      <c r="AW467" s="14" t="s">
        <v>32</v>
      </c>
      <c r="AX467" s="14" t="s">
        <v>76</v>
      </c>
      <c r="AY467" s="231" t="s">
        <v>272</v>
      </c>
    </row>
    <row r="468" spans="1:65" s="2" customFormat="1" ht="24.2" customHeight="1">
      <c r="A468" s="34"/>
      <c r="B468" s="35"/>
      <c r="C468" s="192" t="s">
        <v>713</v>
      </c>
      <c r="D468" s="192" t="s">
        <v>274</v>
      </c>
      <c r="E468" s="193" t="s">
        <v>12206</v>
      </c>
      <c r="F468" s="194" t="s">
        <v>12207</v>
      </c>
      <c r="G468" s="195" t="s">
        <v>185</v>
      </c>
      <c r="H468" s="196">
        <v>55.05</v>
      </c>
      <c r="I468" s="197"/>
      <c r="J468" s="198">
        <f>ROUND(I468*H468,2)</f>
        <v>0</v>
      </c>
      <c r="K468" s="194" t="s">
        <v>278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1.8000000000000001E-4</v>
      </c>
      <c r="R468" s="201">
        <f>Q468*H468</f>
        <v>9.9089999999999994E-3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84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279</v>
      </c>
      <c r="BM468" s="203" t="s">
        <v>12208</v>
      </c>
    </row>
    <row r="469" spans="1:65" s="2" customFormat="1" ht="11.25">
      <c r="A469" s="34"/>
      <c r="B469" s="35"/>
      <c r="C469" s="36"/>
      <c r="D469" s="205" t="s">
        <v>281</v>
      </c>
      <c r="E469" s="36"/>
      <c r="F469" s="206" t="s">
        <v>12209</v>
      </c>
      <c r="G469" s="36"/>
      <c r="H469" s="36"/>
      <c r="I469" s="207"/>
      <c r="J469" s="36"/>
      <c r="K469" s="36"/>
      <c r="L469" s="39"/>
      <c r="M469" s="208"/>
      <c r="N469" s="209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281</v>
      </c>
      <c r="AU469" s="17" t="s">
        <v>84</v>
      </c>
    </row>
    <row r="470" spans="1:65" s="13" customFormat="1" ht="11.25">
      <c r="B470" s="210"/>
      <c r="C470" s="211"/>
      <c r="D470" s="212" t="s">
        <v>283</v>
      </c>
      <c r="E470" s="213" t="s">
        <v>1</v>
      </c>
      <c r="F470" s="214" t="s">
        <v>12210</v>
      </c>
      <c r="G470" s="211"/>
      <c r="H470" s="213" t="s">
        <v>1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283</v>
      </c>
      <c r="AU470" s="220" t="s">
        <v>84</v>
      </c>
      <c r="AV470" s="13" t="s">
        <v>16</v>
      </c>
      <c r="AW470" s="13" t="s">
        <v>32</v>
      </c>
      <c r="AX470" s="13" t="s">
        <v>76</v>
      </c>
      <c r="AY470" s="220" t="s">
        <v>272</v>
      </c>
    </row>
    <row r="471" spans="1:65" s="13" customFormat="1" ht="11.25">
      <c r="B471" s="210"/>
      <c r="C471" s="211"/>
      <c r="D471" s="212" t="s">
        <v>283</v>
      </c>
      <c r="E471" s="213" t="s">
        <v>1</v>
      </c>
      <c r="F471" s="214" t="s">
        <v>11938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283</v>
      </c>
      <c r="AU471" s="220" t="s">
        <v>84</v>
      </c>
      <c r="AV471" s="13" t="s">
        <v>16</v>
      </c>
      <c r="AW471" s="13" t="s">
        <v>32</v>
      </c>
      <c r="AX471" s="13" t="s">
        <v>76</v>
      </c>
      <c r="AY471" s="220" t="s">
        <v>272</v>
      </c>
    </row>
    <row r="472" spans="1:65" s="13" customFormat="1" ht="11.25">
      <c r="B472" s="210"/>
      <c r="C472" s="211"/>
      <c r="D472" s="212" t="s">
        <v>283</v>
      </c>
      <c r="E472" s="213" t="s">
        <v>1</v>
      </c>
      <c r="F472" s="214" t="s">
        <v>285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84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3" customFormat="1" ht="11.25">
      <c r="B473" s="210"/>
      <c r="C473" s="211"/>
      <c r="D473" s="212" t="s">
        <v>283</v>
      </c>
      <c r="E473" s="213" t="s">
        <v>1</v>
      </c>
      <c r="F473" s="214" t="s">
        <v>12211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84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4" customFormat="1" ht="22.5">
      <c r="B474" s="221"/>
      <c r="C474" s="222"/>
      <c r="D474" s="212" t="s">
        <v>283</v>
      </c>
      <c r="E474" s="223" t="s">
        <v>1</v>
      </c>
      <c r="F474" s="224" t="s">
        <v>12212</v>
      </c>
      <c r="G474" s="222"/>
      <c r="H474" s="225">
        <v>55.05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84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2" customFormat="1" ht="24.2" customHeight="1">
      <c r="A475" s="34"/>
      <c r="B475" s="35"/>
      <c r="C475" s="192" t="s">
        <v>718</v>
      </c>
      <c r="D475" s="192" t="s">
        <v>274</v>
      </c>
      <c r="E475" s="193" t="s">
        <v>12213</v>
      </c>
      <c r="F475" s="194" t="s">
        <v>12214</v>
      </c>
      <c r="G475" s="195" t="s">
        <v>156</v>
      </c>
      <c r="H475" s="196">
        <v>10.766999999999999</v>
      </c>
      <c r="I475" s="197"/>
      <c r="J475" s="198">
        <f>ROUND(I475*H475,2)</f>
        <v>0</v>
      </c>
      <c r="K475" s="194" t="s">
        <v>278</v>
      </c>
      <c r="L475" s="39"/>
      <c r="M475" s="199" t="s">
        <v>1</v>
      </c>
      <c r="N475" s="200" t="s">
        <v>41</v>
      </c>
      <c r="O475" s="71"/>
      <c r="P475" s="201">
        <f>O475*H475</f>
        <v>0</v>
      </c>
      <c r="Q475" s="201">
        <v>3.6000000000000002E-4</v>
      </c>
      <c r="R475" s="201">
        <f>Q475*H475</f>
        <v>3.8761200000000003E-3</v>
      </c>
      <c r="S475" s="201">
        <v>0</v>
      </c>
      <c r="T475" s="202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279</v>
      </c>
      <c r="AT475" s="203" t="s">
        <v>274</v>
      </c>
      <c r="AU475" s="203" t="s">
        <v>84</v>
      </c>
      <c r="AY475" s="17" t="s">
        <v>272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7" t="s">
        <v>16</v>
      </c>
      <c r="BK475" s="204">
        <f>ROUND(I475*H475,2)</f>
        <v>0</v>
      </c>
      <c r="BL475" s="17" t="s">
        <v>279</v>
      </c>
      <c r="BM475" s="203" t="s">
        <v>12215</v>
      </c>
    </row>
    <row r="476" spans="1:65" s="2" customFormat="1" ht="11.25">
      <c r="A476" s="34"/>
      <c r="B476" s="35"/>
      <c r="C476" s="36"/>
      <c r="D476" s="205" t="s">
        <v>281</v>
      </c>
      <c r="E476" s="36"/>
      <c r="F476" s="206" t="s">
        <v>12216</v>
      </c>
      <c r="G476" s="36"/>
      <c r="H476" s="36"/>
      <c r="I476" s="207"/>
      <c r="J476" s="36"/>
      <c r="K476" s="36"/>
      <c r="L476" s="39"/>
      <c r="M476" s="208"/>
      <c r="N476" s="209"/>
      <c r="O476" s="71"/>
      <c r="P476" s="71"/>
      <c r="Q476" s="71"/>
      <c r="R476" s="71"/>
      <c r="S476" s="71"/>
      <c r="T476" s="72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281</v>
      </c>
      <c r="AU476" s="17" t="s">
        <v>84</v>
      </c>
    </row>
    <row r="477" spans="1:65" s="13" customFormat="1" ht="11.25">
      <c r="B477" s="210"/>
      <c r="C477" s="211"/>
      <c r="D477" s="212" t="s">
        <v>283</v>
      </c>
      <c r="E477" s="213" t="s">
        <v>1</v>
      </c>
      <c r="F477" s="214" t="s">
        <v>11938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84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3" customFormat="1" ht="11.25">
      <c r="B478" s="210"/>
      <c r="C478" s="211"/>
      <c r="D478" s="212" t="s">
        <v>283</v>
      </c>
      <c r="E478" s="213" t="s">
        <v>1</v>
      </c>
      <c r="F478" s="214" t="s">
        <v>285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84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22.5">
      <c r="B479" s="221"/>
      <c r="C479" s="222"/>
      <c r="D479" s="212" t="s">
        <v>283</v>
      </c>
      <c r="E479" s="223" t="s">
        <v>1</v>
      </c>
      <c r="F479" s="224" t="s">
        <v>12205</v>
      </c>
      <c r="G479" s="222"/>
      <c r="H479" s="225">
        <v>10.766999999999999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84</v>
      </c>
      <c r="AV479" s="14" t="s">
        <v>84</v>
      </c>
      <c r="AW479" s="14" t="s">
        <v>32</v>
      </c>
      <c r="AX479" s="14" t="s">
        <v>76</v>
      </c>
      <c r="AY479" s="231" t="s">
        <v>272</v>
      </c>
    </row>
    <row r="480" spans="1:65" s="2" customFormat="1" ht="24.2" customHeight="1">
      <c r="A480" s="34"/>
      <c r="B480" s="35"/>
      <c r="C480" s="192" t="s">
        <v>727</v>
      </c>
      <c r="D480" s="192" t="s">
        <v>274</v>
      </c>
      <c r="E480" s="193" t="s">
        <v>12217</v>
      </c>
      <c r="F480" s="194" t="s">
        <v>12218</v>
      </c>
      <c r="G480" s="195" t="s">
        <v>156</v>
      </c>
      <c r="H480" s="196">
        <v>3</v>
      </c>
      <c r="I480" s="197"/>
      <c r="J480" s="198">
        <f>ROUND(I480*H480,2)</f>
        <v>0</v>
      </c>
      <c r="K480" s="194" t="s">
        <v>278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3.0000000000000001E-5</v>
      </c>
      <c r="R480" s="201">
        <f>Q480*H480</f>
        <v>9.0000000000000006E-5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358</v>
      </c>
      <c r="AT480" s="203" t="s">
        <v>274</v>
      </c>
      <c r="AU480" s="203" t="s">
        <v>84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358</v>
      </c>
      <c r="BM480" s="203" t="s">
        <v>12219</v>
      </c>
    </row>
    <row r="481" spans="1:65" s="2" customFormat="1" ht="11.25">
      <c r="A481" s="34"/>
      <c r="B481" s="35"/>
      <c r="C481" s="36"/>
      <c r="D481" s="205" t="s">
        <v>281</v>
      </c>
      <c r="E481" s="36"/>
      <c r="F481" s="206" t="s">
        <v>12220</v>
      </c>
      <c r="G481" s="36"/>
      <c r="H481" s="36"/>
      <c r="I481" s="207"/>
      <c r="J481" s="36"/>
      <c r="K481" s="36"/>
      <c r="L481" s="39"/>
      <c r="M481" s="208"/>
      <c r="N481" s="209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281</v>
      </c>
      <c r="AU481" s="17" t="s">
        <v>84</v>
      </c>
    </row>
    <row r="482" spans="1:65" s="13" customFormat="1" ht="11.25">
      <c r="B482" s="210"/>
      <c r="C482" s="211"/>
      <c r="D482" s="212" t="s">
        <v>283</v>
      </c>
      <c r="E482" s="213" t="s">
        <v>1</v>
      </c>
      <c r="F482" s="214" t="s">
        <v>12180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283</v>
      </c>
      <c r="AU482" s="220" t="s">
        <v>84</v>
      </c>
      <c r="AV482" s="13" t="s">
        <v>16</v>
      </c>
      <c r="AW482" s="13" t="s">
        <v>32</v>
      </c>
      <c r="AX482" s="13" t="s">
        <v>76</v>
      </c>
      <c r="AY482" s="220" t="s">
        <v>272</v>
      </c>
    </row>
    <row r="483" spans="1:65" s="13" customFormat="1" ht="11.25">
      <c r="B483" s="210"/>
      <c r="C483" s="211"/>
      <c r="D483" s="212" t="s">
        <v>283</v>
      </c>
      <c r="E483" s="213" t="s">
        <v>1</v>
      </c>
      <c r="F483" s="214" t="s">
        <v>12181</v>
      </c>
      <c r="G483" s="211"/>
      <c r="H483" s="213" t="s">
        <v>1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283</v>
      </c>
      <c r="AU483" s="220" t="s">
        <v>84</v>
      </c>
      <c r="AV483" s="13" t="s">
        <v>16</v>
      </c>
      <c r="AW483" s="13" t="s">
        <v>32</v>
      </c>
      <c r="AX483" s="13" t="s">
        <v>76</v>
      </c>
      <c r="AY483" s="220" t="s">
        <v>272</v>
      </c>
    </row>
    <row r="484" spans="1:65" s="13" customFormat="1" ht="11.25">
      <c r="B484" s="210"/>
      <c r="C484" s="211"/>
      <c r="D484" s="212" t="s">
        <v>283</v>
      </c>
      <c r="E484" s="213" t="s">
        <v>1</v>
      </c>
      <c r="F484" s="214" t="s">
        <v>12221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84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4" customFormat="1" ht="11.25">
      <c r="B485" s="221"/>
      <c r="C485" s="222"/>
      <c r="D485" s="212" t="s">
        <v>283</v>
      </c>
      <c r="E485" s="223" t="s">
        <v>1</v>
      </c>
      <c r="F485" s="224" t="s">
        <v>12222</v>
      </c>
      <c r="G485" s="222"/>
      <c r="H485" s="225">
        <v>3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84</v>
      </c>
      <c r="AV485" s="14" t="s">
        <v>84</v>
      </c>
      <c r="AW485" s="14" t="s">
        <v>32</v>
      </c>
      <c r="AX485" s="14" t="s">
        <v>16</v>
      </c>
      <c r="AY485" s="231" t="s">
        <v>272</v>
      </c>
    </row>
    <row r="486" spans="1:65" s="2" customFormat="1" ht="16.5" customHeight="1">
      <c r="A486" s="34"/>
      <c r="B486" s="35"/>
      <c r="C486" s="232" t="s">
        <v>733</v>
      </c>
      <c r="D486" s="232" t="s">
        <v>394</v>
      </c>
      <c r="E486" s="233" t="s">
        <v>3108</v>
      </c>
      <c r="F486" s="234" t="s">
        <v>3109</v>
      </c>
      <c r="G486" s="235" t="s">
        <v>380</v>
      </c>
      <c r="H486" s="236">
        <v>5.0000000000000001E-3</v>
      </c>
      <c r="I486" s="237"/>
      <c r="J486" s="238">
        <f>ROUND(I486*H486,2)</f>
        <v>0</v>
      </c>
      <c r="K486" s="234" t="s">
        <v>278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1</v>
      </c>
      <c r="R486" s="201">
        <f>Q486*H486</f>
        <v>5.0000000000000001E-3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483</v>
      </c>
      <c r="AT486" s="203" t="s">
        <v>394</v>
      </c>
      <c r="AU486" s="203" t="s">
        <v>84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358</v>
      </c>
      <c r="BM486" s="203" t="s">
        <v>12223</v>
      </c>
    </row>
    <row r="487" spans="1:65" s="14" customFormat="1" ht="11.25">
      <c r="B487" s="221"/>
      <c r="C487" s="222"/>
      <c r="D487" s="212" t="s">
        <v>283</v>
      </c>
      <c r="E487" s="222"/>
      <c r="F487" s="224" t="s">
        <v>12224</v>
      </c>
      <c r="G487" s="222"/>
      <c r="H487" s="225">
        <v>5.0000000000000001E-3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283</v>
      </c>
      <c r="AU487" s="231" t="s">
        <v>84</v>
      </c>
      <c r="AV487" s="14" t="s">
        <v>84</v>
      </c>
      <c r="AW487" s="14" t="s">
        <v>4</v>
      </c>
      <c r="AX487" s="14" t="s">
        <v>16</v>
      </c>
      <c r="AY487" s="231" t="s">
        <v>272</v>
      </c>
    </row>
    <row r="488" spans="1:65" s="2" customFormat="1" ht="24.2" customHeight="1">
      <c r="A488" s="34"/>
      <c r="B488" s="35"/>
      <c r="C488" s="192" t="s">
        <v>741</v>
      </c>
      <c r="D488" s="192" t="s">
        <v>274</v>
      </c>
      <c r="E488" s="193" t="s">
        <v>12225</v>
      </c>
      <c r="F488" s="194" t="s">
        <v>12226</v>
      </c>
      <c r="G488" s="195" t="s">
        <v>185</v>
      </c>
      <c r="H488" s="196">
        <v>55.05</v>
      </c>
      <c r="I488" s="197"/>
      <c r="J488" s="198">
        <f>ROUND(I488*H488,2)</f>
        <v>0</v>
      </c>
      <c r="K488" s="194" t="s">
        <v>278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3.3E-4</v>
      </c>
      <c r="R488" s="201">
        <f>Q488*H488</f>
        <v>1.8166499999999999E-2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358</v>
      </c>
      <c r="AT488" s="203" t="s">
        <v>274</v>
      </c>
      <c r="AU488" s="203" t="s">
        <v>84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358</v>
      </c>
      <c r="BM488" s="203" t="s">
        <v>12227</v>
      </c>
    </row>
    <row r="489" spans="1:65" s="2" customFormat="1" ht="11.25">
      <c r="A489" s="34"/>
      <c r="B489" s="35"/>
      <c r="C489" s="36"/>
      <c r="D489" s="205" t="s">
        <v>281</v>
      </c>
      <c r="E489" s="36"/>
      <c r="F489" s="206" t="s">
        <v>12228</v>
      </c>
      <c r="G489" s="36"/>
      <c r="H489" s="36"/>
      <c r="I489" s="207"/>
      <c r="J489" s="36"/>
      <c r="K489" s="36"/>
      <c r="L489" s="39"/>
      <c r="M489" s="208"/>
      <c r="N489" s="209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281</v>
      </c>
      <c r="AU489" s="17" t="s">
        <v>84</v>
      </c>
    </row>
    <row r="490" spans="1:65" s="13" customFormat="1" ht="11.25">
      <c r="B490" s="210"/>
      <c r="C490" s="211"/>
      <c r="D490" s="212" t="s">
        <v>283</v>
      </c>
      <c r="E490" s="213" t="s">
        <v>1</v>
      </c>
      <c r="F490" s="214" t="s">
        <v>11938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84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>
      <c r="B491" s="210"/>
      <c r="C491" s="211"/>
      <c r="D491" s="212" t="s">
        <v>283</v>
      </c>
      <c r="E491" s="213" t="s">
        <v>1</v>
      </c>
      <c r="F491" s="214" t="s">
        <v>285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84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3" customFormat="1" ht="11.25">
      <c r="B492" s="210"/>
      <c r="C492" s="211"/>
      <c r="D492" s="212" t="s">
        <v>283</v>
      </c>
      <c r="E492" s="213" t="s">
        <v>1</v>
      </c>
      <c r="F492" s="214" t="s">
        <v>12211</v>
      </c>
      <c r="G492" s="211"/>
      <c r="H492" s="213" t="s">
        <v>1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283</v>
      </c>
      <c r="AU492" s="220" t="s">
        <v>84</v>
      </c>
      <c r="AV492" s="13" t="s">
        <v>16</v>
      </c>
      <c r="AW492" s="13" t="s">
        <v>32</v>
      </c>
      <c r="AX492" s="13" t="s">
        <v>76</v>
      </c>
      <c r="AY492" s="220" t="s">
        <v>272</v>
      </c>
    </row>
    <row r="493" spans="1:65" s="14" customFormat="1" ht="22.5">
      <c r="B493" s="221"/>
      <c r="C493" s="222"/>
      <c r="D493" s="212" t="s">
        <v>283</v>
      </c>
      <c r="E493" s="223" t="s">
        <v>1</v>
      </c>
      <c r="F493" s="224" t="s">
        <v>12212</v>
      </c>
      <c r="G493" s="222"/>
      <c r="H493" s="225">
        <v>55.05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283</v>
      </c>
      <c r="AU493" s="231" t="s">
        <v>84</v>
      </c>
      <c r="AV493" s="14" t="s">
        <v>84</v>
      </c>
      <c r="AW493" s="14" t="s">
        <v>32</v>
      </c>
      <c r="AX493" s="14" t="s">
        <v>76</v>
      </c>
      <c r="AY493" s="231" t="s">
        <v>272</v>
      </c>
    </row>
    <row r="494" spans="1:65" s="12" customFormat="1" ht="22.9" customHeight="1">
      <c r="B494" s="176"/>
      <c r="C494" s="177"/>
      <c r="D494" s="178" t="s">
        <v>75</v>
      </c>
      <c r="E494" s="190" t="s">
        <v>279</v>
      </c>
      <c r="F494" s="190" t="s">
        <v>1386</v>
      </c>
      <c r="G494" s="177"/>
      <c r="H494" s="177"/>
      <c r="I494" s="180"/>
      <c r="J494" s="191">
        <f>BK494</f>
        <v>0</v>
      </c>
      <c r="K494" s="177"/>
      <c r="L494" s="182"/>
      <c r="M494" s="183"/>
      <c r="N494" s="184"/>
      <c r="O494" s="184"/>
      <c r="P494" s="185">
        <f>SUM(P495:P544)</f>
        <v>0</v>
      </c>
      <c r="Q494" s="184"/>
      <c r="R494" s="185">
        <f>SUM(R495:R544)</f>
        <v>42.249547439999994</v>
      </c>
      <c r="S494" s="184"/>
      <c r="T494" s="186">
        <f>SUM(T495:T544)</f>
        <v>0</v>
      </c>
      <c r="AR494" s="187" t="s">
        <v>16</v>
      </c>
      <c r="AT494" s="188" t="s">
        <v>75</v>
      </c>
      <c r="AU494" s="188" t="s">
        <v>16</v>
      </c>
      <c r="AY494" s="187" t="s">
        <v>272</v>
      </c>
      <c r="BK494" s="189">
        <f>SUM(BK495:BK544)</f>
        <v>0</v>
      </c>
    </row>
    <row r="495" spans="1:65" s="2" customFormat="1" ht="21.75" customHeight="1">
      <c r="A495" s="34"/>
      <c r="B495" s="35"/>
      <c r="C495" s="192" t="s">
        <v>755</v>
      </c>
      <c r="D495" s="192" t="s">
        <v>274</v>
      </c>
      <c r="E495" s="193" t="s">
        <v>12229</v>
      </c>
      <c r="F495" s="194" t="s">
        <v>12230</v>
      </c>
      <c r="G495" s="195" t="s">
        <v>277</v>
      </c>
      <c r="H495" s="196">
        <v>1.8779999999999999</v>
      </c>
      <c r="I495" s="197"/>
      <c r="J495" s="198">
        <f>ROUND(I495*H495,2)</f>
        <v>0</v>
      </c>
      <c r="K495" s="194" t="s">
        <v>278</v>
      </c>
      <c r="L495" s="39"/>
      <c r="M495" s="199" t="s">
        <v>1</v>
      </c>
      <c r="N495" s="200" t="s">
        <v>41</v>
      </c>
      <c r="O495" s="71"/>
      <c r="P495" s="201">
        <f>O495*H495</f>
        <v>0</v>
      </c>
      <c r="Q495" s="201">
        <v>2.3010999999999999</v>
      </c>
      <c r="R495" s="201">
        <f>Q495*H495</f>
        <v>4.3214657999999995</v>
      </c>
      <c r="S495" s="201">
        <v>0</v>
      </c>
      <c r="T495" s="202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3" t="s">
        <v>279</v>
      </c>
      <c r="AT495" s="203" t="s">
        <v>274</v>
      </c>
      <c r="AU495" s="203" t="s">
        <v>84</v>
      </c>
      <c r="AY495" s="17" t="s">
        <v>272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17" t="s">
        <v>16</v>
      </c>
      <c r="BK495" s="204">
        <f>ROUND(I495*H495,2)</f>
        <v>0</v>
      </c>
      <c r="BL495" s="17" t="s">
        <v>279</v>
      </c>
      <c r="BM495" s="203" t="s">
        <v>12231</v>
      </c>
    </row>
    <row r="496" spans="1:65" s="2" customFormat="1" ht="11.25">
      <c r="A496" s="34"/>
      <c r="B496" s="35"/>
      <c r="C496" s="36"/>
      <c r="D496" s="205" t="s">
        <v>281</v>
      </c>
      <c r="E496" s="36"/>
      <c r="F496" s="206" t="s">
        <v>12232</v>
      </c>
      <c r="G496" s="36"/>
      <c r="H496" s="36"/>
      <c r="I496" s="207"/>
      <c r="J496" s="36"/>
      <c r="K496" s="36"/>
      <c r="L496" s="39"/>
      <c r="M496" s="208"/>
      <c r="N496" s="209"/>
      <c r="O496" s="71"/>
      <c r="P496" s="71"/>
      <c r="Q496" s="71"/>
      <c r="R496" s="71"/>
      <c r="S496" s="71"/>
      <c r="T496" s="72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281</v>
      </c>
      <c r="AU496" s="17" t="s">
        <v>84</v>
      </c>
    </row>
    <row r="497" spans="1:65" s="13" customFormat="1" ht="11.25">
      <c r="B497" s="210"/>
      <c r="C497" s="211"/>
      <c r="D497" s="212" t="s">
        <v>283</v>
      </c>
      <c r="E497" s="213" t="s">
        <v>1</v>
      </c>
      <c r="F497" s="214" t="s">
        <v>11938</v>
      </c>
      <c r="G497" s="211"/>
      <c r="H497" s="213" t="s">
        <v>1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283</v>
      </c>
      <c r="AU497" s="220" t="s">
        <v>84</v>
      </c>
      <c r="AV497" s="13" t="s">
        <v>16</v>
      </c>
      <c r="AW497" s="13" t="s">
        <v>32</v>
      </c>
      <c r="AX497" s="13" t="s">
        <v>76</v>
      </c>
      <c r="AY497" s="220" t="s">
        <v>272</v>
      </c>
    </row>
    <row r="498" spans="1:65" s="13" customFormat="1" ht="11.25">
      <c r="B498" s="210"/>
      <c r="C498" s="211"/>
      <c r="D498" s="212" t="s">
        <v>283</v>
      </c>
      <c r="E498" s="213" t="s">
        <v>1</v>
      </c>
      <c r="F498" s="214" t="s">
        <v>285</v>
      </c>
      <c r="G498" s="211"/>
      <c r="H498" s="213" t="s">
        <v>1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283</v>
      </c>
      <c r="AU498" s="220" t="s">
        <v>84</v>
      </c>
      <c r="AV498" s="13" t="s">
        <v>16</v>
      </c>
      <c r="AW498" s="13" t="s">
        <v>32</v>
      </c>
      <c r="AX498" s="13" t="s">
        <v>76</v>
      </c>
      <c r="AY498" s="220" t="s">
        <v>272</v>
      </c>
    </row>
    <row r="499" spans="1:65" s="13" customFormat="1" ht="11.25">
      <c r="B499" s="210"/>
      <c r="C499" s="211"/>
      <c r="D499" s="212" t="s">
        <v>283</v>
      </c>
      <c r="E499" s="213" t="s">
        <v>1</v>
      </c>
      <c r="F499" s="214" t="s">
        <v>11943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84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4" customFormat="1" ht="11.25">
      <c r="B500" s="221"/>
      <c r="C500" s="222"/>
      <c r="D500" s="212" t="s">
        <v>283</v>
      </c>
      <c r="E500" s="223" t="s">
        <v>1</v>
      </c>
      <c r="F500" s="224" t="s">
        <v>12233</v>
      </c>
      <c r="G500" s="222"/>
      <c r="H500" s="225">
        <v>1.8779999999999999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283</v>
      </c>
      <c r="AU500" s="231" t="s">
        <v>84</v>
      </c>
      <c r="AV500" s="14" t="s">
        <v>84</v>
      </c>
      <c r="AW500" s="14" t="s">
        <v>32</v>
      </c>
      <c r="AX500" s="14" t="s">
        <v>76</v>
      </c>
      <c r="AY500" s="231" t="s">
        <v>272</v>
      </c>
    </row>
    <row r="501" spans="1:65" s="2" customFormat="1" ht="21.75" customHeight="1">
      <c r="A501" s="34"/>
      <c r="B501" s="35"/>
      <c r="C501" s="192" t="s">
        <v>765</v>
      </c>
      <c r="D501" s="192" t="s">
        <v>274</v>
      </c>
      <c r="E501" s="193" t="s">
        <v>1564</v>
      </c>
      <c r="F501" s="194" t="s">
        <v>1565</v>
      </c>
      <c r="G501" s="195" t="s">
        <v>277</v>
      </c>
      <c r="H501" s="196">
        <v>3.4049999999999998</v>
      </c>
      <c r="I501" s="197"/>
      <c r="J501" s="198">
        <f>ROUND(I501*H501,2)</f>
        <v>0</v>
      </c>
      <c r="K501" s="194" t="s">
        <v>278</v>
      </c>
      <c r="L501" s="39"/>
      <c r="M501" s="199" t="s">
        <v>1</v>
      </c>
      <c r="N501" s="200" t="s">
        <v>41</v>
      </c>
      <c r="O501" s="71"/>
      <c r="P501" s="201">
        <f>O501*H501</f>
        <v>0</v>
      </c>
      <c r="Q501" s="201">
        <v>2.5019499999999999</v>
      </c>
      <c r="R501" s="201">
        <f>Q501*H501</f>
        <v>8.519139749999999</v>
      </c>
      <c r="S501" s="201">
        <v>0</v>
      </c>
      <c r="T501" s="202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203" t="s">
        <v>279</v>
      </c>
      <c r="AT501" s="203" t="s">
        <v>274</v>
      </c>
      <c r="AU501" s="203" t="s">
        <v>84</v>
      </c>
      <c r="AY501" s="17" t="s">
        <v>272</v>
      </c>
      <c r="BE501" s="204">
        <f>IF(N501="základní",J501,0)</f>
        <v>0</v>
      </c>
      <c r="BF501" s="204">
        <f>IF(N501="snížená",J501,0)</f>
        <v>0</v>
      </c>
      <c r="BG501" s="204">
        <f>IF(N501="zákl. přenesená",J501,0)</f>
        <v>0</v>
      </c>
      <c r="BH501" s="204">
        <f>IF(N501="sníž. přenesená",J501,0)</f>
        <v>0</v>
      </c>
      <c r="BI501" s="204">
        <f>IF(N501="nulová",J501,0)</f>
        <v>0</v>
      </c>
      <c r="BJ501" s="17" t="s">
        <v>16</v>
      </c>
      <c r="BK501" s="204">
        <f>ROUND(I501*H501,2)</f>
        <v>0</v>
      </c>
      <c r="BL501" s="17" t="s">
        <v>279</v>
      </c>
      <c r="BM501" s="203" t="s">
        <v>12234</v>
      </c>
    </row>
    <row r="502" spans="1:65" s="2" customFormat="1" ht="11.25">
      <c r="A502" s="34"/>
      <c r="B502" s="35"/>
      <c r="C502" s="36"/>
      <c r="D502" s="205" t="s">
        <v>281</v>
      </c>
      <c r="E502" s="36"/>
      <c r="F502" s="206" t="s">
        <v>1567</v>
      </c>
      <c r="G502" s="36"/>
      <c r="H502" s="36"/>
      <c r="I502" s="207"/>
      <c r="J502" s="36"/>
      <c r="K502" s="36"/>
      <c r="L502" s="39"/>
      <c r="M502" s="208"/>
      <c r="N502" s="209"/>
      <c r="O502" s="71"/>
      <c r="P502" s="71"/>
      <c r="Q502" s="71"/>
      <c r="R502" s="71"/>
      <c r="S502" s="71"/>
      <c r="T502" s="72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281</v>
      </c>
      <c r="AU502" s="17" t="s">
        <v>84</v>
      </c>
    </row>
    <row r="503" spans="1:65" s="13" customFormat="1" ht="11.25">
      <c r="B503" s="210"/>
      <c r="C503" s="211"/>
      <c r="D503" s="212" t="s">
        <v>283</v>
      </c>
      <c r="E503" s="213" t="s">
        <v>1</v>
      </c>
      <c r="F503" s="214" t="s">
        <v>11938</v>
      </c>
      <c r="G503" s="211"/>
      <c r="H503" s="213" t="s">
        <v>1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283</v>
      </c>
      <c r="AU503" s="220" t="s">
        <v>84</v>
      </c>
      <c r="AV503" s="13" t="s">
        <v>16</v>
      </c>
      <c r="AW503" s="13" t="s">
        <v>32</v>
      </c>
      <c r="AX503" s="13" t="s">
        <v>76</v>
      </c>
      <c r="AY503" s="220" t="s">
        <v>272</v>
      </c>
    </row>
    <row r="504" spans="1:65" s="13" customFormat="1" ht="11.25">
      <c r="B504" s="210"/>
      <c r="C504" s="211"/>
      <c r="D504" s="212" t="s">
        <v>283</v>
      </c>
      <c r="E504" s="213" t="s">
        <v>1</v>
      </c>
      <c r="F504" s="214" t="s">
        <v>285</v>
      </c>
      <c r="G504" s="211"/>
      <c r="H504" s="213" t="s">
        <v>1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283</v>
      </c>
      <c r="AU504" s="220" t="s">
        <v>84</v>
      </c>
      <c r="AV504" s="13" t="s">
        <v>16</v>
      </c>
      <c r="AW504" s="13" t="s">
        <v>32</v>
      </c>
      <c r="AX504" s="13" t="s">
        <v>76</v>
      </c>
      <c r="AY504" s="220" t="s">
        <v>272</v>
      </c>
    </row>
    <row r="505" spans="1:65" s="13" customFormat="1" ht="11.25">
      <c r="B505" s="210"/>
      <c r="C505" s="211"/>
      <c r="D505" s="212" t="s">
        <v>283</v>
      </c>
      <c r="E505" s="213" t="s">
        <v>1</v>
      </c>
      <c r="F505" s="214" t="s">
        <v>11943</v>
      </c>
      <c r="G505" s="211"/>
      <c r="H505" s="213" t="s">
        <v>1</v>
      </c>
      <c r="I505" s="215"/>
      <c r="J505" s="211"/>
      <c r="K505" s="211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283</v>
      </c>
      <c r="AU505" s="220" t="s">
        <v>84</v>
      </c>
      <c r="AV505" s="13" t="s">
        <v>16</v>
      </c>
      <c r="AW505" s="13" t="s">
        <v>32</v>
      </c>
      <c r="AX505" s="13" t="s">
        <v>76</v>
      </c>
      <c r="AY505" s="220" t="s">
        <v>272</v>
      </c>
    </row>
    <row r="506" spans="1:65" s="14" customFormat="1" ht="11.25">
      <c r="B506" s="221"/>
      <c r="C506" s="222"/>
      <c r="D506" s="212" t="s">
        <v>283</v>
      </c>
      <c r="E506" s="223" t="s">
        <v>1</v>
      </c>
      <c r="F506" s="224" t="s">
        <v>12235</v>
      </c>
      <c r="G506" s="222"/>
      <c r="H506" s="225">
        <v>3.4049999999999998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283</v>
      </c>
      <c r="AU506" s="231" t="s">
        <v>84</v>
      </c>
      <c r="AV506" s="14" t="s">
        <v>84</v>
      </c>
      <c r="AW506" s="14" t="s">
        <v>32</v>
      </c>
      <c r="AX506" s="14" t="s">
        <v>76</v>
      </c>
      <c r="AY506" s="231" t="s">
        <v>272</v>
      </c>
    </row>
    <row r="507" spans="1:65" s="2" customFormat="1" ht="21.75" customHeight="1">
      <c r="A507" s="34"/>
      <c r="B507" s="35"/>
      <c r="C507" s="192" t="s">
        <v>771</v>
      </c>
      <c r="D507" s="192" t="s">
        <v>274</v>
      </c>
      <c r="E507" s="193" t="s">
        <v>12236</v>
      </c>
      <c r="F507" s="194" t="s">
        <v>12237</v>
      </c>
      <c r="G507" s="195" t="s">
        <v>277</v>
      </c>
      <c r="H507" s="196">
        <v>7.26</v>
      </c>
      <c r="I507" s="197"/>
      <c r="J507" s="198">
        <f>ROUND(I507*H507,2)</f>
        <v>0</v>
      </c>
      <c r="K507" s="194" t="s">
        <v>278</v>
      </c>
      <c r="L507" s="39"/>
      <c r="M507" s="199" t="s">
        <v>1</v>
      </c>
      <c r="N507" s="200" t="s">
        <v>41</v>
      </c>
      <c r="O507" s="71"/>
      <c r="P507" s="201">
        <f>O507*H507</f>
        <v>0</v>
      </c>
      <c r="Q507" s="201">
        <v>2.5019499999999999</v>
      </c>
      <c r="R507" s="201">
        <f>Q507*H507</f>
        <v>18.164156999999999</v>
      </c>
      <c r="S507" s="201">
        <v>0</v>
      </c>
      <c r="T507" s="202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3" t="s">
        <v>279</v>
      </c>
      <c r="AT507" s="203" t="s">
        <v>274</v>
      </c>
      <c r="AU507" s="203" t="s">
        <v>84</v>
      </c>
      <c r="AY507" s="17" t="s">
        <v>272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16</v>
      </c>
      <c r="BK507" s="204">
        <f>ROUND(I507*H507,2)</f>
        <v>0</v>
      </c>
      <c r="BL507" s="17" t="s">
        <v>279</v>
      </c>
      <c r="BM507" s="203" t="s">
        <v>12238</v>
      </c>
    </row>
    <row r="508" spans="1:65" s="2" customFormat="1" ht="11.25">
      <c r="A508" s="34"/>
      <c r="B508" s="35"/>
      <c r="C508" s="36"/>
      <c r="D508" s="205" t="s">
        <v>281</v>
      </c>
      <c r="E508" s="36"/>
      <c r="F508" s="206" t="s">
        <v>12239</v>
      </c>
      <c r="G508" s="36"/>
      <c r="H508" s="36"/>
      <c r="I508" s="207"/>
      <c r="J508" s="36"/>
      <c r="K508" s="36"/>
      <c r="L508" s="39"/>
      <c r="M508" s="208"/>
      <c r="N508" s="209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281</v>
      </c>
      <c r="AU508" s="17" t="s">
        <v>84</v>
      </c>
    </row>
    <row r="509" spans="1:65" s="13" customFormat="1" ht="11.25">
      <c r="B509" s="210"/>
      <c r="C509" s="211"/>
      <c r="D509" s="212" t="s">
        <v>283</v>
      </c>
      <c r="E509" s="213" t="s">
        <v>1</v>
      </c>
      <c r="F509" s="214" t="s">
        <v>11938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84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11.25">
      <c r="B510" s="210"/>
      <c r="C510" s="211"/>
      <c r="D510" s="212" t="s">
        <v>283</v>
      </c>
      <c r="E510" s="213" t="s">
        <v>1</v>
      </c>
      <c r="F510" s="214" t="s">
        <v>285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84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11.25">
      <c r="B511" s="210"/>
      <c r="C511" s="211"/>
      <c r="D511" s="212" t="s">
        <v>283</v>
      </c>
      <c r="E511" s="213" t="s">
        <v>1</v>
      </c>
      <c r="F511" s="214" t="s">
        <v>11943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84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4" customFormat="1" ht="11.25">
      <c r="B512" s="221"/>
      <c r="C512" s="222"/>
      <c r="D512" s="212" t="s">
        <v>283</v>
      </c>
      <c r="E512" s="223" t="s">
        <v>1</v>
      </c>
      <c r="F512" s="224" t="s">
        <v>12240</v>
      </c>
      <c r="G512" s="222"/>
      <c r="H512" s="225">
        <v>7.26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283</v>
      </c>
      <c r="AU512" s="231" t="s">
        <v>84</v>
      </c>
      <c r="AV512" s="14" t="s">
        <v>84</v>
      </c>
      <c r="AW512" s="14" t="s">
        <v>32</v>
      </c>
      <c r="AX512" s="14" t="s">
        <v>76</v>
      </c>
      <c r="AY512" s="231" t="s">
        <v>272</v>
      </c>
    </row>
    <row r="513" spans="1:65" s="2" customFormat="1" ht="24.2" customHeight="1">
      <c r="A513" s="34"/>
      <c r="B513" s="35"/>
      <c r="C513" s="192" t="s">
        <v>781</v>
      </c>
      <c r="D513" s="192" t="s">
        <v>274</v>
      </c>
      <c r="E513" s="193" t="s">
        <v>1581</v>
      </c>
      <c r="F513" s="194" t="s">
        <v>1582</v>
      </c>
      <c r="G513" s="195" t="s">
        <v>380</v>
      </c>
      <c r="H513" s="196">
        <v>0.26700000000000002</v>
      </c>
      <c r="I513" s="197"/>
      <c r="J513" s="198">
        <f>ROUND(I513*H513,2)</f>
        <v>0</v>
      </c>
      <c r="K513" s="194" t="s">
        <v>278</v>
      </c>
      <c r="L513" s="39"/>
      <c r="M513" s="199" t="s">
        <v>1</v>
      </c>
      <c r="N513" s="200" t="s">
        <v>41</v>
      </c>
      <c r="O513" s="71"/>
      <c r="P513" s="201">
        <f>O513*H513</f>
        <v>0</v>
      </c>
      <c r="Q513" s="201">
        <v>1.06277</v>
      </c>
      <c r="R513" s="201">
        <f>Q513*H513</f>
        <v>0.28375959000000001</v>
      </c>
      <c r="S513" s="201">
        <v>0</v>
      </c>
      <c r="T513" s="202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03" t="s">
        <v>279</v>
      </c>
      <c r="AT513" s="203" t="s">
        <v>274</v>
      </c>
      <c r="AU513" s="203" t="s">
        <v>84</v>
      </c>
      <c r="AY513" s="17" t="s">
        <v>272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17" t="s">
        <v>16</v>
      </c>
      <c r="BK513" s="204">
        <f>ROUND(I513*H513,2)</f>
        <v>0</v>
      </c>
      <c r="BL513" s="17" t="s">
        <v>279</v>
      </c>
      <c r="BM513" s="203" t="s">
        <v>12241</v>
      </c>
    </row>
    <row r="514" spans="1:65" s="2" customFormat="1" ht="11.25">
      <c r="A514" s="34"/>
      <c r="B514" s="35"/>
      <c r="C514" s="36"/>
      <c r="D514" s="205" t="s">
        <v>281</v>
      </c>
      <c r="E514" s="36"/>
      <c r="F514" s="206" t="s">
        <v>1584</v>
      </c>
      <c r="G514" s="36"/>
      <c r="H514" s="36"/>
      <c r="I514" s="207"/>
      <c r="J514" s="36"/>
      <c r="K514" s="36"/>
      <c r="L514" s="39"/>
      <c r="M514" s="208"/>
      <c r="N514" s="209"/>
      <c r="O514" s="71"/>
      <c r="P514" s="71"/>
      <c r="Q514" s="71"/>
      <c r="R514" s="71"/>
      <c r="S514" s="71"/>
      <c r="T514" s="72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281</v>
      </c>
      <c r="AU514" s="17" t="s">
        <v>84</v>
      </c>
    </row>
    <row r="515" spans="1:65" s="13" customFormat="1" ht="11.25">
      <c r="B515" s="210"/>
      <c r="C515" s="211"/>
      <c r="D515" s="212" t="s">
        <v>283</v>
      </c>
      <c r="E515" s="213" t="s">
        <v>1</v>
      </c>
      <c r="F515" s="214" t="s">
        <v>11938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84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3" customFormat="1" ht="11.25">
      <c r="B516" s="210"/>
      <c r="C516" s="211"/>
      <c r="D516" s="212" t="s">
        <v>283</v>
      </c>
      <c r="E516" s="213" t="s">
        <v>1</v>
      </c>
      <c r="F516" s="214" t="s">
        <v>285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84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>
      <c r="B517" s="210"/>
      <c r="C517" s="211"/>
      <c r="D517" s="212" t="s">
        <v>283</v>
      </c>
      <c r="E517" s="213" t="s">
        <v>1</v>
      </c>
      <c r="F517" s="214" t="s">
        <v>11943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84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4" customFormat="1" ht="11.25">
      <c r="B518" s="221"/>
      <c r="C518" s="222"/>
      <c r="D518" s="212" t="s">
        <v>283</v>
      </c>
      <c r="E518" s="223" t="s">
        <v>1</v>
      </c>
      <c r="F518" s="224" t="s">
        <v>12242</v>
      </c>
      <c r="G518" s="222"/>
      <c r="H518" s="225">
        <v>0.26700000000000002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283</v>
      </c>
      <c r="AU518" s="231" t="s">
        <v>84</v>
      </c>
      <c r="AV518" s="14" t="s">
        <v>84</v>
      </c>
      <c r="AW518" s="14" t="s">
        <v>32</v>
      </c>
      <c r="AX518" s="14" t="s">
        <v>76</v>
      </c>
      <c r="AY518" s="231" t="s">
        <v>272</v>
      </c>
    </row>
    <row r="519" spans="1:65" s="2" customFormat="1" ht="24.2" customHeight="1">
      <c r="A519" s="34"/>
      <c r="B519" s="35"/>
      <c r="C519" s="192" t="s">
        <v>789</v>
      </c>
      <c r="D519" s="192" t="s">
        <v>274</v>
      </c>
      <c r="E519" s="193" t="s">
        <v>1587</v>
      </c>
      <c r="F519" s="194" t="s">
        <v>1588</v>
      </c>
      <c r="G519" s="195" t="s">
        <v>156</v>
      </c>
      <c r="H519" s="196">
        <v>55.664999999999999</v>
      </c>
      <c r="I519" s="197"/>
      <c r="J519" s="198">
        <f>ROUND(I519*H519,2)</f>
        <v>0</v>
      </c>
      <c r="K519" s="194" t="s">
        <v>278</v>
      </c>
      <c r="L519" s="39"/>
      <c r="M519" s="199" t="s">
        <v>1</v>
      </c>
      <c r="N519" s="200" t="s">
        <v>41</v>
      </c>
      <c r="O519" s="71"/>
      <c r="P519" s="201">
        <f>O519*H519</f>
        <v>0</v>
      </c>
      <c r="Q519" s="201">
        <v>1.282E-2</v>
      </c>
      <c r="R519" s="201">
        <f>Q519*H519</f>
        <v>0.71362530000000002</v>
      </c>
      <c r="S519" s="201">
        <v>0</v>
      </c>
      <c r="T519" s="202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3" t="s">
        <v>279</v>
      </c>
      <c r="AT519" s="203" t="s">
        <v>274</v>
      </c>
      <c r="AU519" s="203" t="s">
        <v>84</v>
      </c>
      <c r="AY519" s="17" t="s">
        <v>272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7" t="s">
        <v>16</v>
      </c>
      <c r="BK519" s="204">
        <f>ROUND(I519*H519,2)</f>
        <v>0</v>
      </c>
      <c r="BL519" s="17" t="s">
        <v>279</v>
      </c>
      <c r="BM519" s="203" t="s">
        <v>12243</v>
      </c>
    </row>
    <row r="520" spans="1:65" s="2" customFormat="1" ht="11.25">
      <c r="A520" s="34"/>
      <c r="B520" s="35"/>
      <c r="C520" s="36"/>
      <c r="D520" s="205" t="s">
        <v>281</v>
      </c>
      <c r="E520" s="36"/>
      <c r="F520" s="206" t="s">
        <v>1590</v>
      </c>
      <c r="G520" s="36"/>
      <c r="H520" s="36"/>
      <c r="I520" s="207"/>
      <c r="J520" s="36"/>
      <c r="K520" s="36"/>
      <c r="L520" s="39"/>
      <c r="M520" s="208"/>
      <c r="N520" s="209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281</v>
      </c>
      <c r="AU520" s="17" t="s">
        <v>84</v>
      </c>
    </row>
    <row r="521" spans="1:65" s="13" customFormat="1" ht="11.25">
      <c r="B521" s="210"/>
      <c r="C521" s="211"/>
      <c r="D521" s="212" t="s">
        <v>283</v>
      </c>
      <c r="E521" s="213" t="s">
        <v>1</v>
      </c>
      <c r="F521" s="214" t="s">
        <v>11938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84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3" customFormat="1" ht="11.25">
      <c r="B522" s="210"/>
      <c r="C522" s="211"/>
      <c r="D522" s="212" t="s">
        <v>283</v>
      </c>
      <c r="E522" s="213" t="s">
        <v>1</v>
      </c>
      <c r="F522" s="214" t="s">
        <v>285</v>
      </c>
      <c r="G522" s="211"/>
      <c r="H522" s="213" t="s">
        <v>1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283</v>
      </c>
      <c r="AU522" s="220" t="s">
        <v>84</v>
      </c>
      <c r="AV522" s="13" t="s">
        <v>16</v>
      </c>
      <c r="AW522" s="13" t="s">
        <v>32</v>
      </c>
      <c r="AX522" s="13" t="s">
        <v>76</v>
      </c>
      <c r="AY522" s="220" t="s">
        <v>272</v>
      </c>
    </row>
    <row r="523" spans="1:65" s="13" customFormat="1" ht="11.25">
      <c r="B523" s="210"/>
      <c r="C523" s="211"/>
      <c r="D523" s="212" t="s">
        <v>283</v>
      </c>
      <c r="E523" s="213" t="s">
        <v>1</v>
      </c>
      <c r="F523" s="214" t="s">
        <v>11943</v>
      </c>
      <c r="G523" s="211"/>
      <c r="H523" s="213" t="s">
        <v>1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283</v>
      </c>
      <c r="AU523" s="220" t="s">
        <v>84</v>
      </c>
      <c r="AV523" s="13" t="s">
        <v>16</v>
      </c>
      <c r="AW523" s="13" t="s">
        <v>32</v>
      </c>
      <c r="AX523" s="13" t="s">
        <v>76</v>
      </c>
      <c r="AY523" s="220" t="s">
        <v>272</v>
      </c>
    </row>
    <row r="524" spans="1:65" s="14" customFormat="1" ht="11.25">
      <c r="B524" s="221"/>
      <c r="C524" s="222"/>
      <c r="D524" s="212" t="s">
        <v>283</v>
      </c>
      <c r="E524" s="223" t="s">
        <v>1</v>
      </c>
      <c r="F524" s="224" t="s">
        <v>12244</v>
      </c>
      <c r="G524" s="222"/>
      <c r="H524" s="225">
        <v>24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283</v>
      </c>
      <c r="AU524" s="231" t="s">
        <v>84</v>
      </c>
      <c r="AV524" s="14" t="s">
        <v>84</v>
      </c>
      <c r="AW524" s="14" t="s">
        <v>32</v>
      </c>
      <c r="AX524" s="14" t="s">
        <v>76</v>
      </c>
      <c r="AY524" s="231" t="s">
        <v>272</v>
      </c>
    </row>
    <row r="525" spans="1:65" s="14" customFormat="1" ht="11.25">
      <c r="B525" s="221"/>
      <c r="C525" s="222"/>
      <c r="D525" s="212" t="s">
        <v>283</v>
      </c>
      <c r="E525" s="223" t="s">
        <v>1</v>
      </c>
      <c r="F525" s="224" t="s">
        <v>12245</v>
      </c>
      <c r="G525" s="222"/>
      <c r="H525" s="225">
        <v>31.664999999999999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76</v>
      </c>
      <c r="AY525" s="231" t="s">
        <v>272</v>
      </c>
    </row>
    <row r="526" spans="1:65" s="2" customFormat="1" ht="24.2" customHeight="1">
      <c r="A526" s="34"/>
      <c r="B526" s="35"/>
      <c r="C526" s="192" t="s">
        <v>794</v>
      </c>
      <c r="D526" s="192" t="s">
        <v>274</v>
      </c>
      <c r="E526" s="193" t="s">
        <v>1594</v>
      </c>
      <c r="F526" s="194" t="s">
        <v>1595</v>
      </c>
      <c r="G526" s="195" t="s">
        <v>156</v>
      </c>
      <c r="H526" s="196">
        <v>55.664999999999999</v>
      </c>
      <c r="I526" s="197"/>
      <c r="J526" s="198">
        <f>ROUND(I526*H526,2)</f>
        <v>0</v>
      </c>
      <c r="K526" s="194" t="s">
        <v>278</v>
      </c>
      <c r="L526" s="39"/>
      <c r="M526" s="199" t="s">
        <v>1</v>
      </c>
      <c r="N526" s="200" t="s">
        <v>41</v>
      </c>
      <c r="O526" s="71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279</v>
      </c>
      <c r="AT526" s="203" t="s">
        <v>274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279</v>
      </c>
      <c r="BM526" s="203" t="s">
        <v>12246</v>
      </c>
    </row>
    <row r="527" spans="1:65" s="2" customFormat="1" ht="11.25">
      <c r="A527" s="34"/>
      <c r="B527" s="35"/>
      <c r="C527" s="36"/>
      <c r="D527" s="205" t="s">
        <v>281</v>
      </c>
      <c r="E527" s="36"/>
      <c r="F527" s="206" t="s">
        <v>1597</v>
      </c>
      <c r="G527" s="36"/>
      <c r="H527" s="36"/>
      <c r="I527" s="207"/>
      <c r="J527" s="36"/>
      <c r="K527" s="36"/>
      <c r="L527" s="39"/>
      <c r="M527" s="208"/>
      <c r="N527" s="209"/>
      <c r="O527" s="71"/>
      <c r="P527" s="71"/>
      <c r="Q527" s="71"/>
      <c r="R527" s="71"/>
      <c r="S527" s="71"/>
      <c r="T527" s="72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281</v>
      </c>
      <c r="AU527" s="17" t="s">
        <v>84</v>
      </c>
    </row>
    <row r="528" spans="1:65" s="2" customFormat="1" ht="21.75" customHeight="1">
      <c r="A528" s="34"/>
      <c r="B528" s="35"/>
      <c r="C528" s="192" t="s">
        <v>802</v>
      </c>
      <c r="D528" s="192" t="s">
        <v>274</v>
      </c>
      <c r="E528" s="193" t="s">
        <v>12247</v>
      </c>
      <c r="F528" s="194" t="s">
        <v>12248</v>
      </c>
      <c r="G528" s="195" t="s">
        <v>185</v>
      </c>
      <c r="H528" s="196">
        <v>36</v>
      </c>
      <c r="I528" s="197"/>
      <c r="J528" s="198">
        <f>ROUND(I528*H528,2)</f>
        <v>0</v>
      </c>
      <c r="K528" s="194" t="s">
        <v>278</v>
      </c>
      <c r="L528" s="39"/>
      <c r="M528" s="199" t="s">
        <v>1</v>
      </c>
      <c r="N528" s="200" t="s">
        <v>41</v>
      </c>
      <c r="O528" s="71"/>
      <c r="P528" s="201">
        <f>O528*H528</f>
        <v>0</v>
      </c>
      <c r="Q528" s="201">
        <v>3.465E-2</v>
      </c>
      <c r="R528" s="201">
        <f>Q528*H528</f>
        <v>1.2474000000000001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279</v>
      </c>
      <c r="AT528" s="203" t="s">
        <v>274</v>
      </c>
      <c r="AU528" s="203" t="s">
        <v>84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279</v>
      </c>
      <c r="BM528" s="203" t="s">
        <v>12249</v>
      </c>
    </row>
    <row r="529" spans="1:65" s="2" customFormat="1" ht="11.25">
      <c r="A529" s="34"/>
      <c r="B529" s="35"/>
      <c r="C529" s="36"/>
      <c r="D529" s="205" t="s">
        <v>281</v>
      </c>
      <c r="E529" s="36"/>
      <c r="F529" s="206" t="s">
        <v>12250</v>
      </c>
      <c r="G529" s="36"/>
      <c r="H529" s="36"/>
      <c r="I529" s="207"/>
      <c r="J529" s="36"/>
      <c r="K529" s="36"/>
      <c r="L529" s="39"/>
      <c r="M529" s="208"/>
      <c r="N529" s="209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281</v>
      </c>
      <c r="AU529" s="17" t="s">
        <v>84</v>
      </c>
    </row>
    <row r="530" spans="1:65" s="2" customFormat="1" ht="24.2" customHeight="1">
      <c r="A530" s="34"/>
      <c r="B530" s="35"/>
      <c r="C530" s="232" t="s">
        <v>809</v>
      </c>
      <c r="D530" s="232" t="s">
        <v>394</v>
      </c>
      <c r="E530" s="233" t="s">
        <v>12251</v>
      </c>
      <c r="F530" s="234" t="s">
        <v>12252</v>
      </c>
      <c r="G530" s="235" t="s">
        <v>952</v>
      </c>
      <c r="H530" s="236">
        <v>30</v>
      </c>
      <c r="I530" s="237"/>
      <c r="J530" s="238">
        <f>ROUND(I530*H530,2)</f>
        <v>0</v>
      </c>
      <c r="K530" s="234" t="s">
        <v>1</v>
      </c>
      <c r="L530" s="239"/>
      <c r="M530" s="240" t="s">
        <v>1</v>
      </c>
      <c r="N530" s="241" t="s">
        <v>41</v>
      </c>
      <c r="O530" s="71"/>
      <c r="P530" s="201">
        <f>O530*H530</f>
        <v>0</v>
      </c>
      <c r="Q530" s="201">
        <v>0.25</v>
      </c>
      <c r="R530" s="201">
        <f>Q530*H530</f>
        <v>7.5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313</v>
      </c>
      <c r="AT530" s="203" t="s">
        <v>394</v>
      </c>
      <c r="AU530" s="203" t="s">
        <v>84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279</v>
      </c>
      <c r="BM530" s="203" t="s">
        <v>12253</v>
      </c>
    </row>
    <row r="531" spans="1:65" s="13" customFormat="1" ht="11.25">
      <c r="B531" s="210"/>
      <c r="C531" s="211"/>
      <c r="D531" s="212" t="s">
        <v>283</v>
      </c>
      <c r="E531" s="213" t="s">
        <v>1</v>
      </c>
      <c r="F531" s="214" t="s">
        <v>11938</v>
      </c>
      <c r="G531" s="211"/>
      <c r="H531" s="213" t="s">
        <v>1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283</v>
      </c>
      <c r="AU531" s="220" t="s">
        <v>84</v>
      </c>
      <c r="AV531" s="13" t="s">
        <v>16</v>
      </c>
      <c r="AW531" s="13" t="s">
        <v>32</v>
      </c>
      <c r="AX531" s="13" t="s">
        <v>76</v>
      </c>
      <c r="AY531" s="220" t="s">
        <v>272</v>
      </c>
    </row>
    <row r="532" spans="1:65" s="13" customFormat="1" ht="11.25">
      <c r="B532" s="210"/>
      <c r="C532" s="211"/>
      <c r="D532" s="212" t="s">
        <v>283</v>
      </c>
      <c r="E532" s="213" t="s">
        <v>1</v>
      </c>
      <c r="F532" s="214" t="s">
        <v>285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283</v>
      </c>
      <c r="AU532" s="220" t="s">
        <v>84</v>
      </c>
      <c r="AV532" s="13" t="s">
        <v>16</v>
      </c>
      <c r="AW532" s="13" t="s">
        <v>32</v>
      </c>
      <c r="AX532" s="13" t="s">
        <v>76</v>
      </c>
      <c r="AY532" s="220" t="s">
        <v>272</v>
      </c>
    </row>
    <row r="533" spans="1:65" s="13" customFormat="1" ht="11.25">
      <c r="B533" s="210"/>
      <c r="C533" s="211"/>
      <c r="D533" s="212" t="s">
        <v>283</v>
      </c>
      <c r="E533" s="213" t="s">
        <v>1</v>
      </c>
      <c r="F533" s="214" t="s">
        <v>11943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84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1:65" s="14" customFormat="1" ht="11.25">
      <c r="B534" s="221"/>
      <c r="C534" s="222"/>
      <c r="D534" s="212" t="s">
        <v>283</v>
      </c>
      <c r="E534" s="223" t="s">
        <v>1</v>
      </c>
      <c r="F534" s="224" t="s">
        <v>12254</v>
      </c>
      <c r="G534" s="222"/>
      <c r="H534" s="225">
        <v>30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84</v>
      </c>
      <c r="AV534" s="14" t="s">
        <v>84</v>
      </c>
      <c r="AW534" s="14" t="s">
        <v>32</v>
      </c>
      <c r="AX534" s="14" t="s">
        <v>76</v>
      </c>
      <c r="AY534" s="231" t="s">
        <v>272</v>
      </c>
    </row>
    <row r="535" spans="1:65" s="2" customFormat="1" ht="24.2" customHeight="1">
      <c r="A535" s="34"/>
      <c r="B535" s="35"/>
      <c r="C535" s="232" t="s">
        <v>816</v>
      </c>
      <c r="D535" s="232" t="s">
        <v>394</v>
      </c>
      <c r="E535" s="233" t="s">
        <v>12255</v>
      </c>
      <c r="F535" s="234" t="s">
        <v>12256</v>
      </c>
      <c r="G535" s="235" t="s">
        <v>952</v>
      </c>
      <c r="H535" s="236">
        <v>6</v>
      </c>
      <c r="I535" s="237"/>
      <c r="J535" s="238">
        <f>ROUND(I535*H535,2)</f>
        <v>0</v>
      </c>
      <c r="K535" s="234" t="s">
        <v>1</v>
      </c>
      <c r="L535" s="239"/>
      <c r="M535" s="240" t="s">
        <v>1</v>
      </c>
      <c r="N535" s="241" t="s">
        <v>41</v>
      </c>
      <c r="O535" s="71"/>
      <c r="P535" s="201">
        <f>O535*H535</f>
        <v>0</v>
      </c>
      <c r="Q535" s="201">
        <v>0.25</v>
      </c>
      <c r="R535" s="201">
        <f>Q535*H535</f>
        <v>1.5</v>
      </c>
      <c r="S535" s="201">
        <v>0</v>
      </c>
      <c r="T535" s="202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03" t="s">
        <v>313</v>
      </c>
      <c r="AT535" s="203" t="s">
        <v>394</v>
      </c>
      <c r="AU535" s="203" t="s">
        <v>84</v>
      </c>
      <c r="AY535" s="17" t="s">
        <v>272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7" t="s">
        <v>16</v>
      </c>
      <c r="BK535" s="204">
        <f>ROUND(I535*H535,2)</f>
        <v>0</v>
      </c>
      <c r="BL535" s="17" t="s">
        <v>279</v>
      </c>
      <c r="BM535" s="203" t="s">
        <v>12257</v>
      </c>
    </row>
    <row r="536" spans="1:65" s="13" customFormat="1" ht="11.25">
      <c r="B536" s="210"/>
      <c r="C536" s="211"/>
      <c r="D536" s="212" t="s">
        <v>283</v>
      </c>
      <c r="E536" s="213" t="s">
        <v>1</v>
      </c>
      <c r="F536" s="214" t="s">
        <v>11938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84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1:65" s="13" customFormat="1" ht="11.25">
      <c r="B537" s="210"/>
      <c r="C537" s="211"/>
      <c r="D537" s="212" t="s">
        <v>283</v>
      </c>
      <c r="E537" s="213" t="s">
        <v>1</v>
      </c>
      <c r="F537" s="214" t="s">
        <v>285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84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1:65" s="13" customFormat="1" ht="11.25">
      <c r="B538" s="210"/>
      <c r="C538" s="211"/>
      <c r="D538" s="212" t="s">
        <v>283</v>
      </c>
      <c r="E538" s="213" t="s">
        <v>1</v>
      </c>
      <c r="F538" s="214" t="s">
        <v>11943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84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1:65" s="14" customFormat="1" ht="11.25">
      <c r="B539" s="221"/>
      <c r="C539" s="222"/>
      <c r="D539" s="212" t="s">
        <v>283</v>
      </c>
      <c r="E539" s="223" t="s">
        <v>1</v>
      </c>
      <c r="F539" s="224" t="s">
        <v>12258</v>
      </c>
      <c r="G539" s="222"/>
      <c r="H539" s="225">
        <v>6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84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2" customFormat="1" ht="16.5" customHeight="1">
      <c r="A540" s="34"/>
      <c r="B540" s="35"/>
      <c r="C540" s="192" t="s">
        <v>824</v>
      </c>
      <c r="D540" s="192" t="s">
        <v>274</v>
      </c>
      <c r="E540" s="193" t="s">
        <v>12259</v>
      </c>
      <c r="F540" s="194" t="s">
        <v>12260</v>
      </c>
      <c r="G540" s="195" t="s">
        <v>156</v>
      </c>
      <c r="H540" s="196">
        <v>31.664999999999999</v>
      </c>
      <c r="I540" s="197"/>
      <c r="J540" s="198">
        <f>ROUND(I540*H540,2)</f>
        <v>0</v>
      </c>
      <c r="K540" s="194" t="s">
        <v>1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279</v>
      </c>
      <c r="AT540" s="203" t="s">
        <v>274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279</v>
      </c>
      <c r="BM540" s="203" t="s">
        <v>12261</v>
      </c>
    </row>
    <row r="541" spans="1:65" s="13" customFormat="1" ht="11.25">
      <c r="B541" s="210"/>
      <c r="C541" s="211"/>
      <c r="D541" s="212" t="s">
        <v>283</v>
      </c>
      <c r="E541" s="213" t="s">
        <v>1</v>
      </c>
      <c r="F541" s="214" t="s">
        <v>11938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84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1:65" s="13" customFormat="1" ht="11.25">
      <c r="B542" s="210"/>
      <c r="C542" s="211"/>
      <c r="D542" s="212" t="s">
        <v>283</v>
      </c>
      <c r="E542" s="213" t="s">
        <v>1</v>
      </c>
      <c r="F542" s="214" t="s">
        <v>285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84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1:65" s="13" customFormat="1" ht="11.25">
      <c r="B543" s="210"/>
      <c r="C543" s="211"/>
      <c r="D543" s="212" t="s">
        <v>283</v>
      </c>
      <c r="E543" s="213" t="s">
        <v>1</v>
      </c>
      <c r="F543" s="214" t="s">
        <v>11943</v>
      </c>
      <c r="G543" s="211"/>
      <c r="H543" s="213" t="s">
        <v>1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283</v>
      </c>
      <c r="AU543" s="220" t="s">
        <v>84</v>
      </c>
      <c r="AV543" s="13" t="s">
        <v>16</v>
      </c>
      <c r="AW543" s="13" t="s">
        <v>32</v>
      </c>
      <c r="AX543" s="13" t="s">
        <v>76</v>
      </c>
      <c r="AY543" s="220" t="s">
        <v>272</v>
      </c>
    </row>
    <row r="544" spans="1:65" s="14" customFormat="1" ht="11.25">
      <c r="B544" s="221"/>
      <c r="C544" s="222"/>
      <c r="D544" s="212" t="s">
        <v>283</v>
      </c>
      <c r="E544" s="223" t="s">
        <v>1</v>
      </c>
      <c r="F544" s="224" t="s">
        <v>12245</v>
      </c>
      <c r="G544" s="222"/>
      <c r="H544" s="225">
        <v>31.664999999999999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283</v>
      </c>
      <c r="AU544" s="231" t="s">
        <v>84</v>
      </c>
      <c r="AV544" s="14" t="s">
        <v>84</v>
      </c>
      <c r="AW544" s="14" t="s">
        <v>32</v>
      </c>
      <c r="AX544" s="14" t="s">
        <v>76</v>
      </c>
      <c r="AY544" s="231" t="s">
        <v>272</v>
      </c>
    </row>
    <row r="545" spans="1:65" s="12" customFormat="1" ht="22.9" customHeight="1">
      <c r="B545" s="176"/>
      <c r="C545" s="177"/>
      <c r="D545" s="178" t="s">
        <v>75</v>
      </c>
      <c r="E545" s="190" t="s">
        <v>4523</v>
      </c>
      <c r="F545" s="190" t="s">
        <v>12262</v>
      </c>
      <c r="G545" s="177"/>
      <c r="H545" s="177"/>
      <c r="I545" s="180"/>
      <c r="J545" s="191">
        <f>BK545</f>
        <v>0</v>
      </c>
      <c r="K545" s="177"/>
      <c r="L545" s="182"/>
      <c r="M545" s="183"/>
      <c r="N545" s="184"/>
      <c r="O545" s="184"/>
      <c r="P545" s="185">
        <f>SUM(P546:P656)</f>
        <v>0</v>
      </c>
      <c r="Q545" s="184"/>
      <c r="R545" s="185">
        <f>SUM(R546:R656)</f>
        <v>661.66466000000003</v>
      </c>
      <c r="S545" s="184"/>
      <c r="T545" s="186">
        <f>SUM(T546:T656)</f>
        <v>0</v>
      </c>
      <c r="AR545" s="187" t="s">
        <v>16</v>
      </c>
      <c r="AT545" s="188" t="s">
        <v>75</v>
      </c>
      <c r="AU545" s="188" t="s">
        <v>16</v>
      </c>
      <c r="AY545" s="187" t="s">
        <v>272</v>
      </c>
      <c r="BK545" s="189">
        <f>SUM(BK546:BK656)</f>
        <v>0</v>
      </c>
    </row>
    <row r="546" spans="1:65" s="2" customFormat="1" ht="24.2" customHeight="1">
      <c r="A546" s="34"/>
      <c r="B546" s="35"/>
      <c r="C546" s="192" t="s">
        <v>844</v>
      </c>
      <c r="D546" s="192" t="s">
        <v>274</v>
      </c>
      <c r="E546" s="193" t="s">
        <v>12263</v>
      </c>
      <c r="F546" s="194" t="s">
        <v>12264</v>
      </c>
      <c r="G546" s="195" t="s">
        <v>156</v>
      </c>
      <c r="H546" s="196">
        <v>37</v>
      </c>
      <c r="I546" s="197"/>
      <c r="J546" s="198">
        <f>ROUND(I546*H546,2)</f>
        <v>0</v>
      </c>
      <c r="K546" s="194" t="s">
        <v>278</v>
      </c>
      <c r="L546" s="39"/>
      <c r="M546" s="199" t="s">
        <v>1</v>
      </c>
      <c r="N546" s="200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279</v>
      </c>
      <c r="AT546" s="203" t="s">
        <v>274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279</v>
      </c>
      <c r="BM546" s="203" t="s">
        <v>12265</v>
      </c>
    </row>
    <row r="547" spans="1:65" s="2" customFormat="1" ht="11.25">
      <c r="A547" s="34"/>
      <c r="B547" s="35"/>
      <c r="C547" s="36"/>
      <c r="D547" s="205" t="s">
        <v>281</v>
      </c>
      <c r="E547" s="36"/>
      <c r="F547" s="206" t="s">
        <v>12266</v>
      </c>
      <c r="G547" s="36"/>
      <c r="H547" s="36"/>
      <c r="I547" s="207"/>
      <c r="J547" s="36"/>
      <c r="K547" s="36"/>
      <c r="L547" s="39"/>
      <c r="M547" s="208"/>
      <c r="N547" s="209"/>
      <c r="O547" s="71"/>
      <c r="P547" s="71"/>
      <c r="Q547" s="71"/>
      <c r="R547" s="71"/>
      <c r="S547" s="71"/>
      <c r="T547" s="72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7" t="s">
        <v>281</v>
      </c>
      <c r="AU547" s="17" t="s">
        <v>84</v>
      </c>
    </row>
    <row r="548" spans="1:65" s="13" customFormat="1" ht="11.25">
      <c r="B548" s="210"/>
      <c r="C548" s="211"/>
      <c r="D548" s="212" t="s">
        <v>283</v>
      </c>
      <c r="E548" s="213" t="s">
        <v>1</v>
      </c>
      <c r="F548" s="214" t="s">
        <v>11938</v>
      </c>
      <c r="G548" s="211"/>
      <c r="H548" s="213" t="s">
        <v>1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283</v>
      </c>
      <c r="AU548" s="220" t="s">
        <v>84</v>
      </c>
      <c r="AV548" s="13" t="s">
        <v>16</v>
      </c>
      <c r="AW548" s="13" t="s">
        <v>32</v>
      </c>
      <c r="AX548" s="13" t="s">
        <v>76</v>
      </c>
      <c r="AY548" s="220" t="s">
        <v>272</v>
      </c>
    </row>
    <row r="549" spans="1:65" s="13" customFormat="1" ht="11.25">
      <c r="B549" s="210"/>
      <c r="C549" s="211"/>
      <c r="D549" s="212" t="s">
        <v>283</v>
      </c>
      <c r="E549" s="213" t="s">
        <v>1</v>
      </c>
      <c r="F549" s="214" t="s">
        <v>285</v>
      </c>
      <c r="G549" s="211"/>
      <c r="H549" s="213" t="s">
        <v>1</v>
      </c>
      <c r="I549" s="215"/>
      <c r="J549" s="211"/>
      <c r="K549" s="211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283</v>
      </c>
      <c r="AU549" s="220" t="s">
        <v>84</v>
      </c>
      <c r="AV549" s="13" t="s">
        <v>16</v>
      </c>
      <c r="AW549" s="13" t="s">
        <v>32</v>
      </c>
      <c r="AX549" s="13" t="s">
        <v>76</v>
      </c>
      <c r="AY549" s="220" t="s">
        <v>272</v>
      </c>
    </row>
    <row r="550" spans="1:65" s="13" customFormat="1" ht="11.25">
      <c r="B550" s="210"/>
      <c r="C550" s="211"/>
      <c r="D550" s="212" t="s">
        <v>283</v>
      </c>
      <c r="E550" s="213" t="s">
        <v>1</v>
      </c>
      <c r="F550" s="214" t="s">
        <v>12267</v>
      </c>
      <c r="G550" s="211"/>
      <c r="H550" s="213" t="s">
        <v>1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283</v>
      </c>
      <c r="AU550" s="220" t="s">
        <v>84</v>
      </c>
      <c r="AV550" s="13" t="s">
        <v>16</v>
      </c>
      <c r="AW550" s="13" t="s">
        <v>32</v>
      </c>
      <c r="AX550" s="13" t="s">
        <v>76</v>
      </c>
      <c r="AY550" s="220" t="s">
        <v>272</v>
      </c>
    </row>
    <row r="551" spans="1:65" s="14" customFormat="1" ht="11.25">
      <c r="B551" s="221"/>
      <c r="C551" s="222"/>
      <c r="D551" s="212" t="s">
        <v>283</v>
      </c>
      <c r="E551" s="223" t="s">
        <v>1</v>
      </c>
      <c r="F551" s="224" t="s">
        <v>12116</v>
      </c>
      <c r="G551" s="222"/>
      <c r="H551" s="225">
        <v>37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84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2" customFormat="1" ht="24.2" customHeight="1">
      <c r="A552" s="34"/>
      <c r="B552" s="35"/>
      <c r="C552" s="192" t="s">
        <v>856</v>
      </c>
      <c r="D552" s="192" t="s">
        <v>274</v>
      </c>
      <c r="E552" s="193" t="s">
        <v>12268</v>
      </c>
      <c r="F552" s="194" t="s">
        <v>12269</v>
      </c>
      <c r="G552" s="195" t="s">
        <v>156</v>
      </c>
      <c r="H552" s="196">
        <v>222</v>
      </c>
      <c r="I552" s="197"/>
      <c r="J552" s="198">
        <f>ROUND(I552*H552,2)</f>
        <v>0</v>
      </c>
      <c r="K552" s="194" t="s">
        <v>278</v>
      </c>
      <c r="L552" s="39"/>
      <c r="M552" s="199" t="s">
        <v>1</v>
      </c>
      <c r="N552" s="200" t="s">
        <v>41</v>
      </c>
      <c r="O552" s="71"/>
      <c r="P552" s="201">
        <f>O552*H552</f>
        <v>0</v>
      </c>
      <c r="Q552" s="201">
        <v>0</v>
      </c>
      <c r="R552" s="201">
        <f>Q552*H552</f>
        <v>0</v>
      </c>
      <c r="S552" s="201">
        <v>0</v>
      </c>
      <c r="T552" s="202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3" t="s">
        <v>279</v>
      </c>
      <c r="AT552" s="203" t="s">
        <v>274</v>
      </c>
      <c r="AU552" s="203" t="s">
        <v>84</v>
      </c>
      <c r="AY552" s="17" t="s">
        <v>272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17" t="s">
        <v>16</v>
      </c>
      <c r="BK552" s="204">
        <f>ROUND(I552*H552,2)</f>
        <v>0</v>
      </c>
      <c r="BL552" s="17" t="s">
        <v>279</v>
      </c>
      <c r="BM552" s="203" t="s">
        <v>12270</v>
      </c>
    </row>
    <row r="553" spans="1:65" s="2" customFormat="1" ht="11.25">
      <c r="A553" s="34"/>
      <c r="B553" s="35"/>
      <c r="C553" s="36"/>
      <c r="D553" s="205" t="s">
        <v>281</v>
      </c>
      <c r="E553" s="36"/>
      <c r="F553" s="206" t="s">
        <v>12271</v>
      </c>
      <c r="G553" s="36"/>
      <c r="H553" s="36"/>
      <c r="I553" s="207"/>
      <c r="J553" s="36"/>
      <c r="K553" s="36"/>
      <c r="L553" s="39"/>
      <c r="M553" s="208"/>
      <c r="N553" s="209"/>
      <c r="O553" s="71"/>
      <c r="P553" s="71"/>
      <c r="Q553" s="71"/>
      <c r="R553" s="71"/>
      <c r="S553" s="71"/>
      <c r="T553" s="72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7" t="s">
        <v>281</v>
      </c>
      <c r="AU553" s="17" t="s">
        <v>84</v>
      </c>
    </row>
    <row r="554" spans="1:65" s="13" customFormat="1" ht="11.25">
      <c r="B554" s="210"/>
      <c r="C554" s="211"/>
      <c r="D554" s="212" t="s">
        <v>283</v>
      </c>
      <c r="E554" s="213" t="s">
        <v>1</v>
      </c>
      <c r="F554" s="214" t="s">
        <v>11938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283</v>
      </c>
      <c r="AU554" s="220" t="s">
        <v>84</v>
      </c>
      <c r="AV554" s="13" t="s">
        <v>16</v>
      </c>
      <c r="AW554" s="13" t="s">
        <v>32</v>
      </c>
      <c r="AX554" s="13" t="s">
        <v>76</v>
      </c>
      <c r="AY554" s="220" t="s">
        <v>272</v>
      </c>
    </row>
    <row r="555" spans="1:65" s="13" customFormat="1" ht="11.25">
      <c r="B555" s="210"/>
      <c r="C555" s="211"/>
      <c r="D555" s="212" t="s">
        <v>283</v>
      </c>
      <c r="E555" s="213" t="s">
        <v>1</v>
      </c>
      <c r="F555" s="214" t="s">
        <v>285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283</v>
      </c>
      <c r="AU555" s="220" t="s">
        <v>84</v>
      </c>
      <c r="AV555" s="13" t="s">
        <v>16</v>
      </c>
      <c r="AW555" s="13" t="s">
        <v>32</v>
      </c>
      <c r="AX555" s="13" t="s">
        <v>76</v>
      </c>
      <c r="AY555" s="220" t="s">
        <v>272</v>
      </c>
    </row>
    <row r="556" spans="1:65" s="13" customFormat="1" ht="11.25">
      <c r="B556" s="210"/>
      <c r="C556" s="211"/>
      <c r="D556" s="212" t="s">
        <v>283</v>
      </c>
      <c r="E556" s="213" t="s">
        <v>1</v>
      </c>
      <c r="F556" s="214" t="s">
        <v>12272</v>
      </c>
      <c r="G556" s="211"/>
      <c r="H556" s="213" t="s">
        <v>1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283</v>
      </c>
      <c r="AU556" s="220" t="s">
        <v>84</v>
      </c>
      <c r="AV556" s="13" t="s">
        <v>16</v>
      </c>
      <c r="AW556" s="13" t="s">
        <v>32</v>
      </c>
      <c r="AX556" s="13" t="s">
        <v>76</v>
      </c>
      <c r="AY556" s="220" t="s">
        <v>272</v>
      </c>
    </row>
    <row r="557" spans="1:65" s="14" customFormat="1" ht="11.25">
      <c r="B557" s="221"/>
      <c r="C557" s="222"/>
      <c r="D557" s="212" t="s">
        <v>283</v>
      </c>
      <c r="E557" s="223" t="s">
        <v>1</v>
      </c>
      <c r="F557" s="224" t="s">
        <v>12114</v>
      </c>
      <c r="G557" s="222"/>
      <c r="H557" s="225">
        <v>222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84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>
      <c r="A558" s="34"/>
      <c r="B558" s="35"/>
      <c r="C558" s="192" t="s">
        <v>871</v>
      </c>
      <c r="D558" s="192" t="s">
        <v>274</v>
      </c>
      <c r="E558" s="193" t="s">
        <v>12273</v>
      </c>
      <c r="F558" s="194" t="s">
        <v>12274</v>
      </c>
      <c r="G558" s="195" t="s">
        <v>156</v>
      </c>
      <c r="H558" s="196">
        <v>1781</v>
      </c>
      <c r="I558" s="197"/>
      <c r="J558" s="198">
        <f>ROUND(I558*H558,2)</f>
        <v>0</v>
      </c>
      <c r="K558" s="194" t="s">
        <v>278</v>
      </c>
      <c r="L558" s="39"/>
      <c r="M558" s="199" t="s">
        <v>1</v>
      </c>
      <c r="N558" s="200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279</v>
      </c>
      <c r="AT558" s="203" t="s">
        <v>274</v>
      </c>
      <c r="AU558" s="203" t="s">
        <v>84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279</v>
      </c>
      <c r="BM558" s="203" t="s">
        <v>12275</v>
      </c>
    </row>
    <row r="559" spans="1:65" s="2" customFormat="1" ht="11.25">
      <c r="A559" s="34"/>
      <c r="B559" s="35"/>
      <c r="C559" s="36"/>
      <c r="D559" s="205" t="s">
        <v>281</v>
      </c>
      <c r="E559" s="36"/>
      <c r="F559" s="206" t="s">
        <v>12276</v>
      </c>
      <c r="G559" s="36"/>
      <c r="H559" s="36"/>
      <c r="I559" s="207"/>
      <c r="J559" s="36"/>
      <c r="K559" s="36"/>
      <c r="L559" s="39"/>
      <c r="M559" s="208"/>
      <c r="N559" s="209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281</v>
      </c>
      <c r="AU559" s="17" t="s">
        <v>84</v>
      </c>
    </row>
    <row r="560" spans="1:65" s="13" customFormat="1" ht="11.25">
      <c r="B560" s="210"/>
      <c r="C560" s="211"/>
      <c r="D560" s="212" t="s">
        <v>283</v>
      </c>
      <c r="E560" s="213" t="s">
        <v>1</v>
      </c>
      <c r="F560" s="214" t="s">
        <v>11938</v>
      </c>
      <c r="G560" s="211"/>
      <c r="H560" s="213" t="s">
        <v>1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283</v>
      </c>
      <c r="AU560" s="220" t="s">
        <v>84</v>
      </c>
      <c r="AV560" s="13" t="s">
        <v>16</v>
      </c>
      <c r="AW560" s="13" t="s">
        <v>32</v>
      </c>
      <c r="AX560" s="13" t="s">
        <v>76</v>
      </c>
      <c r="AY560" s="220" t="s">
        <v>272</v>
      </c>
    </row>
    <row r="561" spans="1:65" s="13" customFormat="1" ht="11.25">
      <c r="B561" s="210"/>
      <c r="C561" s="211"/>
      <c r="D561" s="212" t="s">
        <v>283</v>
      </c>
      <c r="E561" s="213" t="s">
        <v>1</v>
      </c>
      <c r="F561" s="214" t="s">
        <v>285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283</v>
      </c>
      <c r="AU561" s="220" t="s">
        <v>84</v>
      </c>
      <c r="AV561" s="13" t="s">
        <v>16</v>
      </c>
      <c r="AW561" s="13" t="s">
        <v>32</v>
      </c>
      <c r="AX561" s="13" t="s">
        <v>76</v>
      </c>
      <c r="AY561" s="220" t="s">
        <v>272</v>
      </c>
    </row>
    <row r="562" spans="1:65" s="13" customFormat="1" ht="11.25">
      <c r="B562" s="210"/>
      <c r="C562" s="211"/>
      <c r="D562" s="212" t="s">
        <v>283</v>
      </c>
      <c r="E562" s="213" t="s">
        <v>1</v>
      </c>
      <c r="F562" s="214" t="s">
        <v>12277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283</v>
      </c>
      <c r="AU562" s="220" t="s">
        <v>84</v>
      </c>
      <c r="AV562" s="13" t="s">
        <v>16</v>
      </c>
      <c r="AW562" s="13" t="s">
        <v>32</v>
      </c>
      <c r="AX562" s="13" t="s">
        <v>76</v>
      </c>
      <c r="AY562" s="220" t="s">
        <v>272</v>
      </c>
    </row>
    <row r="563" spans="1:65" s="14" customFormat="1" ht="11.25">
      <c r="B563" s="221"/>
      <c r="C563" s="222"/>
      <c r="D563" s="212" t="s">
        <v>283</v>
      </c>
      <c r="E563" s="223" t="s">
        <v>1</v>
      </c>
      <c r="F563" s="224" t="s">
        <v>12110</v>
      </c>
      <c r="G563" s="222"/>
      <c r="H563" s="225">
        <v>986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283</v>
      </c>
      <c r="AU563" s="231" t="s">
        <v>84</v>
      </c>
      <c r="AV563" s="14" t="s">
        <v>84</v>
      </c>
      <c r="AW563" s="14" t="s">
        <v>32</v>
      </c>
      <c r="AX563" s="14" t="s">
        <v>76</v>
      </c>
      <c r="AY563" s="231" t="s">
        <v>272</v>
      </c>
    </row>
    <row r="564" spans="1:65" s="13" customFormat="1" ht="11.25">
      <c r="B564" s="210"/>
      <c r="C564" s="211"/>
      <c r="D564" s="212" t="s">
        <v>283</v>
      </c>
      <c r="E564" s="213" t="s">
        <v>1</v>
      </c>
      <c r="F564" s="214" t="s">
        <v>12278</v>
      </c>
      <c r="G564" s="211"/>
      <c r="H564" s="213" t="s">
        <v>1</v>
      </c>
      <c r="I564" s="215"/>
      <c r="J564" s="211"/>
      <c r="K564" s="211"/>
      <c r="L564" s="216"/>
      <c r="M564" s="217"/>
      <c r="N564" s="218"/>
      <c r="O564" s="218"/>
      <c r="P564" s="218"/>
      <c r="Q564" s="218"/>
      <c r="R564" s="218"/>
      <c r="S564" s="218"/>
      <c r="T564" s="219"/>
      <c r="AT564" s="220" t="s">
        <v>283</v>
      </c>
      <c r="AU564" s="220" t="s">
        <v>84</v>
      </c>
      <c r="AV564" s="13" t="s">
        <v>16</v>
      </c>
      <c r="AW564" s="13" t="s">
        <v>32</v>
      </c>
      <c r="AX564" s="13" t="s">
        <v>76</v>
      </c>
      <c r="AY564" s="220" t="s">
        <v>272</v>
      </c>
    </row>
    <row r="565" spans="1:65" s="14" customFormat="1" ht="11.25">
      <c r="B565" s="221"/>
      <c r="C565" s="222"/>
      <c r="D565" s="212" t="s">
        <v>283</v>
      </c>
      <c r="E565" s="223" t="s">
        <v>1</v>
      </c>
      <c r="F565" s="224" t="s">
        <v>12112</v>
      </c>
      <c r="G565" s="222"/>
      <c r="H565" s="225">
        <v>795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283</v>
      </c>
      <c r="AU565" s="231" t="s">
        <v>84</v>
      </c>
      <c r="AV565" s="14" t="s">
        <v>84</v>
      </c>
      <c r="AW565" s="14" t="s">
        <v>32</v>
      </c>
      <c r="AX565" s="14" t="s">
        <v>76</v>
      </c>
      <c r="AY565" s="231" t="s">
        <v>272</v>
      </c>
    </row>
    <row r="566" spans="1:65" s="2" customFormat="1" ht="24.2" customHeight="1">
      <c r="A566" s="34"/>
      <c r="B566" s="35"/>
      <c r="C566" s="192" t="s">
        <v>901</v>
      </c>
      <c r="D566" s="192" t="s">
        <v>274</v>
      </c>
      <c r="E566" s="193" t="s">
        <v>12279</v>
      </c>
      <c r="F566" s="194" t="s">
        <v>12280</v>
      </c>
      <c r="G566" s="195" t="s">
        <v>156</v>
      </c>
      <c r="H566" s="196">
        <v>6</v>
      </c>
      <c r="I566" s="197"/>
      <c r="J566" s="198">
        <f>ROUND(I566*H566,2)</f>
        <v>0</v>
      </c>
      <c r="K566" s="194" t="s">
        <v>278</v>
      </c>
      <c r="L566" s="39"/>
      <c r="M566" s="199" t="s">
        <v>1</v>
      </c>
      <c r="N566" s="200" t="s">
        <v>41</v>
      </c>
      <c r="O566" s="71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3" t="s">
        <v>279</v>
      </c>
      <c r="AT566" s="203" t="s">
        <v>274</v>
      </c>
      <c r="AU566" s="203" t="s">
        <v>84</v>
      </c>
      <c r="AY566" s="17" t="s">
        <v>272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7" t="s">
        <v>16</v>
      </c>
      <c r="BK566" s="204">
        <f>ROUND(I566*H566,2)</f>
        <v>0</v>
      </c>
      <c r="BL566" s="17" t="s">
        <v>279</v>
      </c>
      <c r="BM566" s="203" t="s">
        <v>12281</v>
      </c>
    </row>
    <row r="567" spans="1:65" s="2" customFormat="1" ht="11.25">
      <c r="A567" s="34"/>
      <c r="B567" s="35"/>
      <c r="C567" s="36"/>
      <c r="D567" s="205" t="s">
        <v>281</v>
      </c>
      <c r="E567" s="36"/>
      <c r="F567" s="206" t="s">
        <v>12282</v>
      </c>
      <c r="G567" s="36"/>
      <c r="H567" s="36"/>
      <c r="I567" s="207"/>
      <c r="J567" s="36"/>
      <c r="K567" s="36"/>
      <c r="L567" s="39"/>
      <c r="M567" s="208"/>
      <c r="N567" s="209"/>
      <c r="O567" s="71"/>
      <c r="P567" s="71"/>
      <c r="Q567" s="71"/>
      <c r="R567" s="71"/>
      <c r="S567" s="71"/>
      <c r="T567" s="72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281</v>
      </c>
      <c r="AU567" s="17" t="s">
        <v>84</v>
      </c>
    </row>
    <row r="568" spans="1:65" s="13" customFormat="1" ht="11.25">
      <c r="B568" s="210"/>
      <c r="C568" s="211"/>
      <c r="D568" s="212" t="s">
        <v>283</v>
      </c>
      <c r="E568" s="213" t="s">
        <v>1</v>
      </c>
      <c r="F568" s="214" t="s">
        <v>11938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283</v>
      </c>
      <c r="AU568" s="220" t="s">
        <v>84</v>
      </c>
      <c r="AV568" s="13" t="s">
        <v>16</v>
      </c>
      <c r="AW568" s="13" t="s">
        <v>32</v>
      </c>
      <c r="AX568" s="13" t="s">
        <v>76</v>
      </c>
      <c r="AY568" s="220" t="s">
        <v>272</v>
      </c>
    </row>
    <row r="569" spans="1:65" s="13" customFormat="1" ht="11.25">
      <c r="B569" s="210"/>
      <c r="C569" s="211"/>
      <c r="D569" s="212" t="s">
        <v>283</v>
      </c>
      <c r="E569" s="213" t="s">
        <v>1</v>
      </c>
      <c r="F569" s="214" t="s">
        <v>285</v>
      </c>
      <c r="G569" s="211"/>
      <c r="H569" s="213" t="s">
        <v>1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283</v>
      </c>
      <c r="AU569" s="220" t="s">
        <v>84</v>
      </c>
      <c r="AV569" s="13" t="s">
        <v>16</v>
      </c>
      <c r="AW569" s="13" t="s">
        <v>32</v>
      </c>
      <c r="AX569" s="13" t="s">
        <v>76</v>
      </c>
      <c r="AY569" s="220" t="s">
        <v>272</v>
      </c>
    </row>
    <row r="570" spans="1:65" s="13" customFormat="1" ht="11.25">
      <c r="B570" s="210"/>
      <c r="C570" s="211"/>
      <c r="D570" s="212" t="s">
        <v>283</v>
      </c>
      <c r="E570" s="213" t="s">
        <v>1</v>
      </c>
      <c r="F570" s="214" t="s">
        <v>12267</v>
      </c>
      <c r="G570" s="211"/>
      <c r="H570" s="213" t="s">
        <v>1</v>
      </c>
      <c r="I570" s="215"/>
      <c r="J570" s="211"/>
      <c r="K570" s="211"/>
      <c r="L570" s="216"/>
      <c r="M570" s="217"/>
      <c r="N570" s="218"/>
      <c r="O570" s="218"/>
      <c r="P570" s="218"/>
      <c r="Q570" s="218"/>
      <c r="R570" s="218"/>
      <c r="S570" s="218"/>
      <c r="T570" s="219"/>
      <c r="AT570" s="220" t="s">
        <v>283</v>
      </c>
      <c r="AU570" s="220" t="s">
        <v>84</v>
      </c>
      <c r="AV570" s="13" t="s">
        <v>16</v>
      </c>
      <c r="AW570" s="13" t="s">
        <v>32</v>
      </c>
      <c r="AX570" s="13" t="s">
        <v>76</v>
      </c>
      <c r="AY570" s="220" t="s">
        <v>272</v>
      </c>
    </row>
    <row r="571" spans="1:65" s="14" customFormat="1" ht="11.25">
      <c r="B571" s="221"/>
      <c r="C571" s="222"/>
      <c r="D571" s="212" t="s">
        <v>283</v>
      </c>
      <c r="E571" s="223" t="s">
        <v>1</v>
      </c>
      <c r="F571" s="224" t="s">
        <v>12118</v>
      </c>
      <c r="G571" s="222"/>
      <c r="H571" s="225">
        <v>6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84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2" customFormat="1" ht="24.2" customHeight="1">
      <c r="A572" s="34"/>
      <c r="B572" s="35"/>
      <c r="C572" s="192" t="s">
        <v>921</v>
      </c>
      <c r="D572" s="192" t="s">
        <v>274</v>
      </c>
      <c r="E572" s="193" t="s">
        <v>12283</v>
      </c>
      <c r="F572" s="194" t="s">
        <v>12284</v>
      </c>
      <c r="G572" s="195" t="s">
        <v>156</v>
      </c>
      <c r="H572" s="196">
        <v>795</v>
      </c>
      <c r="I572" s="197"/>
      <c r="J572" s="198">
        <f>ROUND(I572*H572,2)</f>
        <v>0</v>
      </c>
      <c r="K572" s="194" t="s">
        <v>278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279</v>
      </c>
      <c r="AT572" s="203" t="s">
        <v>274</v>
      </c>
      <c r="AU572" s="203" t="s">
        <v>84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279</v>
      </c>
      <c r="BM572" s="203" t="s">
        <v>12285</v>
      </c>
    </row>
    <row r="573" spans="1:65" s="2" customFormat="1" ht="11.25">
      <c r="A573" s="34"/>
      <c r="B573" s="35"/>
      <c r="C573" s="36"/>
      <c r="D573" s="205" t="s">
        <v>281</v>
      </c>
      <c r="E573" s="36"/>
      <c r="F573" s="206" t="s">
        <v>12286</v>
      </c>
      <c r="G573" s="36"/>
      <c r="H573" s="36"/>
      <c r="I573" s="207"/>
      <c r="J573" s="36"/>
      <c r="K573" s="36"/>
      <c r="L573" s="39"/>
      <c r="M573" s="208"/>
      <c r="N573" s="209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281</v>
      </c>
      <c r="AU573" s="17" t="s">
        <v>84</v>
      </c>
    </row>
    <row r="574" spans="1:65" s="13" customFormat="1" ht="11.25">
      <c r="B574" s="210"/>
      <c r="C574" s="211"/>
      <c r="D574" s="212" t="s">
        <v>283</v>
      </c>
      <c r="E574" s="213" t="s">
        <v>1</v>
      </c>
      <c r="F574" s="214" t="s">
        <v>11938</v>
      </c>
      <c r="G574" s="211"/>
      <c r="H574" s="213" t="s">
        <v>1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283</v>
      </c>
      <c r="AU574" s="220" t="s">
        <v>84</v>
      </c>
      <c r="AV574" s="13" t="s">
        <v>16</v>
      </c>
      <c r="AW574" s="13" t="s">
        <v>32</v>
      </c>
      <c r="AX574" s="13" t="s">
        <v>76</v>
      </c>
      <c r="AY574" s="220" t="s">
        <v>272</v>
      </c>
    </row>
    <row r="575" spans="1:65" s="13" customFormat="1" ht="11.25">
      <c r="B575" s="210"/>
      <c r="C575" s="211"/>
      <c r="D575" s="212" t="s">
        <v>283</v>
      </c>
      <c r="E575" s="213" t="s">
        <v>1</v>
      </c>
      <c r="F575" s="214" t="s">
        <v>285</v>
      </c>
      <c r="G575" s="211"/>
      <c r="H575" s="213" t="s">
        <v>1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283</v>
      </c>
      <c r="AU575" s="220" t="s">
        <v>84</v>
      </c>
      <c r="AV575" s="13" t="s">
        <v>16</v>
      </c>
      <c r="AW575" s="13" t="s">
        <v>32</v>
      </c>
      <c r="AX575" s="13" t="s">
        <v>76</v>
      </c>
      <c r="AY575" s="220" t="s">
        <v>272</v>
      </c>
    </row>
    <row r="576" spans="1:65" s="13" customFormat="1" ht="11.25">
      <c r="B576" s="210"/>
      <c r="C576" s="211"/>
      <c r="D576" s="212" t="s">
        <v>283</v>
      </c>
      <c r="E576" s="213" t="s">
        <v>1</v>
      </c>
      <c r="F576" s="214" t="s">
        <v>12287</v>
      </c>
      <c r="G576" s="211"/>
      <c r="H576" s="213" t="s">
        <v>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283</v>
      </c>
      <c r="AU576" s="220" t="s">
        <v>84</v>
      </c>
      <c r="AV576" s="13" t="s">
        <v>16</v>
      </c>
      <c r="AW576" s="13" t="s">
        <v>32</v>
      </c>
      <c r="AX576" s="13" t="s">
        <v>76</v>
      </c>
      <c r="AY576" s="220" t="s">
        <v>272</v>
      </c>
    </row>
    <row r="577" spans="1:65" s="14" customFormat="1" ht="11.25">
      <c r="B577" s="221"/>
      <c r="C577" s="222"/>
      <c r="D577" s="212" t="s">
        <v>283</v>
      </c>
      <c r="E577" s="223" t="s">
        <v>1</v>
      </c>
      <c r="F577" s="224" t="s">
        <v>12112</v>
      </c>
      <c r="G577" s="222"/>
      <c r="H577" s="225">
        <v>795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84</v>
      </c>
      <c r="AV577" s="14" t="s">
        <v>84</v>
      </c>
      <c r="AW577" s="14" t="s">
        <v>32</v>
      </c>
      <c r="AX577" s="14" t="s">
        <v>16</v>
      </c>
      <c r="AY577" s="231" t="s">
        <v>272</v>
      </c>
    </row>
    <row r="578" spans="1:65" s="2" customFormat="1" ht="24.2" customHeight="1">
      <c r="A578" s="34"/>
      <c r="B578" s="35"/>
      <c r="C578" s="192" t="s">
        <v>936</v>
      </c>
      <c r="D578" s="192" t="s">
        <v>274</v>
      </c>
      <c r="E578" s="193" t="s">
        <v>12288</v>
      </c>
      <c r="F578" s="194" t="s">
        <v>12289</v>
      </c>
      <c r="G578" s="195" t="s">
        <v>156</v>
      </c>
      <c r="H578" s="196">
        <v>986</v>
      </c>
      <c r="I578" s="197"/>
      <c r="J578" s="198">
        <f>ROUND(I578*H578,2)</f>
        <v>0</v>
      </c>
      <c r="K578" s="194" t="s">
        <v>278</v>
      </c>
      <c r="L578" s="39"/>
      <c r="M578" s="199" t="s">
        <v>1</v>
      </c>
      <c r="N578" s="200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279</v>
      </c>
      <c r="AT578" s="203" t="s">
        <v>274</v>
      </c>
      <c r="AU578" s="203" t="s">
        <v>84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279</v>
      </c>
      <c r="BM578" s="203" t="s">
        <v>12290</v>
      </c>
    </row>
    <row r="579" spans="1:65" s="2" customFormat="1" ht="11.25">
      <c r="A579" s="34"/>
      <c r="B579" s="35"/>
      <c r="C579" s="36"/>
      <c r="D579" s="205" t="s">
        <v>281</v>
      </c>
      <c r="E579" s="36"/>
      <c r="F579" s="206" t="s">
        <v>12291</v>
      </c>
      <c r="G579" s="36"/>
      <c r="H579" s="36"/>
      <c r="I579" s="207"/>
      <c r="J579" s="36"/>
      <c r="K579" s="36"/>
      <c r="L579" s="39"/>
      <c r="M579" s="208"/>
      <c r="N579" s="209"/>
      <c r="O579" s="71"/>
      <c r="P579" s="71"/>
      <c r="Q579" s="71"/>
      <c r="R579" s="71"/>
      <c r="S579" s="71"/>
      <c r="T579" s="72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281</v>
      </c>
      <c r="AU579" s="17" t="s">
        <v>84</v>
      </c>
    </row>
    <row r="580" spans="1:65" s="13" customFormat="1" ht="11.25">
      <c r="B580" s="210"/>
      <c r="C580" s="211"/>
      <c r="D580" s="212" t="s">
        <v>283</v>
      </c>
      <c r="E580" s="213" t="s">
        <v>1</v>
      </c>
      <c r="F580" s="214" t="s">
        <v>11938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84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>
      <c r="B581" s="210"/>
      <c r="C581" s="211"/>
      <c r="D581" s="212" t="s">
        <v>283</v>
      </c>
      <c r="E581" s="213" t="s">
        <v>1</v>
      </c>
      <c r="F581" s="214" t="s">
        <v>285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84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3" customFormat="1" ht="11.25">
      <c r="B582" s="210"/>
      <c r="C582" s="211"/>
      <c r="D582" s="212" t="s">
        <v>283</v>
      </c>
      <c r="E582" s="213" t="s">
        <v>1</v>
      </c>
      <c r="F582" s="214" t="s">
        <v>12292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283</v>
      </c>
      <c r="AU582" s="220" t="s">
        <v>84</v>
      </c>
      <c r="AV582" s="13" t="s">
        <v>16</v>
      </c>
      <c r="AW582" s="13" t="s">
        <v>32</v>
      </c>
      <c r="AX582" s="13" t="s">
        <v>76</v>
      </c>
      <c r="AY582" s="220" t="s">
        <v>272</v>
      </c>
    </row>
    <row r="583" spans="1:65" s="14" customFormat="1" ht="11.25">
      <c r="B583" s="221"/>
      <c r="C583" s="222"/>
      <c r="D583" s="212" t="s">
        <v>283</v>
      </c>
      <c r="E583" s="223" t="s">
        <v>1</v>
      </c>
      <c r="F583" s="224" t="s">
        <v>12110</v>
      </c>
      <c r="G583" s="222"/>
      <c r="H583" s="225">
        <v>986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84</v>
      </c>
      <c r="AV583" s="14" t="s">
        <v>84</v>
      </c>
      <c r="AW583" s="14" t="s">
        <v>32</v>
      </c>
      <c r="AX583" s="14" t="s">
        <v>16</v>
      </c>
      <c r="AY583" s="231" t="s">
        <v>272</v>
      </c>
    </row>
    <row r="584" spans="1:65" s="2" customFormat="1" ht="33" customHeight="1">
      <c r="A584" s="34"/>
      <c r="B584" s="35"/>
      <c r="C584" s="192" t="s">
        <v>941</v>
      </c>
      <c r="D584" s="192" t="s">
        <v>274</v>
      </c>
      <c r="E584" s="193" t="s">
        <v>12293</v>
      </c>
      <c r="F584" s="194" t="s">
        <v>12294</v>
      </c>
      <c r="G584" s="195" t="s">
        <v>156</v>
      </c>
      <c r="H584" s="196">
        <v>795</v>
      </c>
      <c r="I584" s="197"/>
      <c r="J584" s="198">
        <f>ROUND(I584*H584,2)</f>
        <v>0</v>
      </c>
      <c r="K584" s="194" t="s">
        <v>278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0.13188</v>
      </c>
      <c r="R584" s="201">
        <f>Q584*H584</f>
        <v>104.8446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279</v>
      </c>
      <c r="AT584" s="203" t="s">
        <v>274</v>
      </c>
      <c r="AU584" s="203" t="s">
        <v>84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279</v>
      </c>
      <c r="BM584" s="203" t="s">
        <v>12295</v>
      </c>
    </row>
    <row r="585" spans="1:65" s="2" customFormat="1" ht="11.25">
      <c r="A585" s="34"/>
      <c r="B585" s="35"/>
      <c r="C585" s="36"/>
      <c r="D585" s="205" t="s">
        <v>281</v>
      </c>
      <c r="E585" s="36"/>
      <c r="F585" s="206" t="s">
        <v>12296</v>
      </c>
      <c r="G585" s="36"/>
      <c r="H585" s="36"/>
      <c r="I585" s="207"/>
      <c r="J585" s="36"/>
      <c r="K585" s="36"/>
      <c r="L585" s="39"/>
      <c r="M585" s="208"/>
      <c r="N585" s="209"/>
      <c r="O585" s="71"/>
      <c r="P585" s="71"/>
      <c r="Q585" s="71"/>
      <c r="R585" s="71"/>
      <c r="S585" s="71"/>
      <c r="T585" s="72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281</v>
      </c>
      <c r="AU585" s="17" t="s">
        <v>84</v>
      </c>
    </row>
    <row r="586" spans="1:65" s="13" customFormat="1" ht="11.25">
      <c r="B586" s="210"/>
      <c r="C586" s="211"/>
      <c r="D586" s="212" t="s">
        <v>283</v>
      </c>
      <c r="E586" s="213" t="s">
        <v>1</v>
      </c>
      <c r="F586" s="214" t="s">
        <v>11938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84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3" customFormat="1" ht="11.25">
      <c r="B587" s="210"/>
      <c r="C587" s="211"/>
      <c r="D587" s="212" t="s">
        <v>283</v>
      </c>
      <c r="E587" s="213" t="s">
        <v>1</v>
      </c>
      <c r="F587" s="214" t="s">
        <v>285</v>
      </c>
      <c r="G587" s="211"/>
      <c r="H587" s="213" t="s">
        <v>1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283</v>
      </c>
      <c r="AU587" s="220" t="s">
        <v>84</v>
      </c>
      <c r="AV587" s="13" t="s">
        <v>16</v>
      </c>
      <c r="AW587" s="13" t="s">
        <v>32</v>
      </c>
      <c r="AX587" s="13" t="s">
        <v>76</v>
      </c>
      <c r="AY587" s="220" t="s">
        <v>272</v>
      </c>
    </row>
    <row r="588" spans="1:65" s="13" customFormat="1" ht="11.25">
      <c r="B588" s="210"/>
      <c r="C588" s="211"/>
      <c r="D588" s="212" t="s">
        <v>283</v>
      </c>
      <c r="E588" s="213" t="s">
        <v>1</v>
      </c>
      <c r="F588" s="214" t="s">
        <v>12006</v>
      </c>
      <c r="G588" s="211"/>
      <c r="H588" s="213" t="s">
        <v>1</v>
      </c>
      <c r="I588" s="215"/>
      <c r="J588" s="211"/>
      <c r="K588" s="211"/>
      <c r="L588" s="216"/>
      <c r="M588" s="217"/>
      <c r="N588" s="218"/>
      <c r="O588" s="218"/>
      <c r="P588" s="218"/>
      <c r="Q588" s="218"/>
      <c r="R588" s="218"/>
      <c r="S588" s="218"/>
      <c r="T588" s="219"/>
      <c r="AT588" s="220" t="s">
        <v>283</v>
      </c>
      <c r="AU588" s="220" t="s">
        <v>84</v>
      </c>
      <c r="AV588" s="13" t="s">
        <v>16</v>
      </c>
      <c r="AW588" s="13" t="s">
        <v>32</v>
      </c>
      <c r="AX588" s="13" t="s">
        <v>76</v>
      </c>
      <c r="AY588" s="220" t="s">
        <v>272</v>
      </c>
    </row>
    <row r="589" spans="1:65" s="14" customFormat="1" ht="11.25">
      <c r="B589" s="221"/>
      <c r="C589" s="222"/>
      <c r="D589" s="212" t="s">
        <v>283</v>
      </c>
      <c r="E589" s="223" t="s">
        <v>1</v>
      </c>
      <c r="F589" s="224" t="s">
        <v>12112</v>
      </c>
      <c r="G589" s="222"/>
      <c r="H589" s="225">
        <v>795</v>
      </c>
      <c r="I589" s="226"/>
      <c r="J589" s="222"/>
      <c r="K589" s="222"/>
      <c r="L589" s="227"/>
      <c r="M589" s="228"/>
      <c r="N589" s="229"/>
      <c r="O589" s="229"/>
      <c r="P589" s="229"/>
      <c r="Q589" s="229"/>
      <c r="R589" s="229"/>
      <c r="S589" s="229"/>
      <c r="T589" s="230"/>
      <c r="AT589" s="231" t="s">
        <v>283</v>
      </c>
      <c r="AU589" s="231" t="s">
        <v>84</v>
      </c>
      <c r="AV589" s="14" t="s">
        <v>84</v>
      </c>
      <c r="AW589" s="14" t="s">
        <v>32</v>
      </c>
      <c r="AX589" s="14" t="s">
        <v>76</v>
      </c>
      <c r="AY589" s="231" t="s">
        <v>272</v>
      </c>
    </row>
    <row r="590" spans="1:65" s="2" customFormat="1" ht="21.75" customHeight="1">
      <c r="A590" s="34"/>
      <c r="B590" s="35"/>
      <c r="C590" s="192" t="s">
        <v>949</v>
      </c>
      <c r="D590" s="192" t="s">
        <v>274</v>
      </c>
      <c r="E590" s="193" t="s">
        <v>12297</v>
      </c>
      <c r="F590" s="194" t="s">
        <v>12298</v>
      </c>
      <c r="G590" s="195" t="s">
        <v>156</v>
      </c>
      <c r="H590" s="196">
        <v>1590</v>
      </c>
      <c r="I590" s="197"/>
      <c r="J590" s="198">
        <f>ROUND(I590*H590,2)</f>
        <v>0</v>
      </c>
      <c r="K590" s="194" t="s">
        <v>278</v>
      </c>
      <c r="L590" s="39"/>
      <c r="M590" s="199" t="s">
        <v>1</v>
      </c>
      <c r="N590" s="200" t="s">
        <v>41</v>
      </c>
      <c r="O590" s="71"/>
      <c r="P590" s="201">
        <f>O590*H590</f>
        <v>0</v>
      </c>
      <c r="Q590" s="201">
        <v>6.0999999999999997E-4</v>
      </c>
      <c r="R590" s="201">
        <f>Q590*H590</f>
        <v>0.96989999999999998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279</v>
      </c>
      <c r="AT590" s="203" t="s">
        <v>274</v>
      </c>
      <c r="AU590" s="203" t="s">
        <v>84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279</v>
      </c>
      <c r="BM590" s="203" t="s">
        <v>12299</v>
      </c>
    </row>
    <row r="591" spans="1:65" s="2" customFormat="1" ht="11.25">
      <c r="A591" s="34"/>
      <c r="B591" s="35"/>
      <c r="C591" s="36"/>
      <c r="D591" s="205" t="s">
        <v>281</v>
      </c>
      <c r="E591" s="36"/>
      <c r="F591" s="206" t="s">
        <v>12300</v>
      </c>
      <c r="G591" s="36"/>
      <c r="H591" s="36"/>
      <c r="I591" s="207"/>
      <c r="J591" s="36"/>
      <c r="K591" s="36"/>
      <c r="L591" s="39"/>
      <c r="M591" s="208"/>
      <c r="N591" s="209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281</v>
      </c>
      <c r="AU591" s="17" t="s">
        <v>84</v>
      </c>
    </row>
    <row r="592" spans="1:65" s="13" customFormat="1" ht="11.25">
      <c r="B592" s="210"/>
      <c r="C592" s="211"/>
      <c r="D592" s="212" t="s">
        <v>283</v>
      </c>
      <c r="E592" s="213" t="s">
        <v>1</v>
      </c>
      <c r="F592" s="214" t="s">
        <v>11938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84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>
      <c r="B593" s="210"/>
      <c r="C593" s="211"/>
      <c r="D593" s="212" t="s">
        <v>283</v>
      </c>
      <c r="E593" s="213" t="s">
        <v>1</v>
      </c>
      <c r="F593" s="214" t="s">
        <v>285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84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3" customFormat="1" ht="11.25">
      <c r="B594" s="210"/>
      <c r="C594" s="211"/>
      <c r="D594" s="212" t="s">
        <v>283</v>
      </c>
      <c r="E594" s="213" t="s">
        <v>1</v>
      </c>
      <c r="F594" s="214" t="s">
        <v>12006</v>
      </c>
      <c r="G594" s="211"/>
      <c r="H594" s="213" t="s">
        <v>1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283</v>
      </c>
      <c r="AU594" s="220" t="s">
        <v>84</v>
      </c>
      <c r="AV594" s="13" t="s">
        <v>16</v>
      </c>
      <c r="AW594" s="13" t="s">
        <v>32</v>
      </c>
      <c r="AX594" s="13" t="s">
        <v>76</v>
      </c>
      <c r="AY594" s="220" t="s">
        <v>272</v>
      </c>
    </row>
    <row r="595" spans="1:65" s="14" customFormat="1" ht="11.25">
      <c r="B595" s="221"/>
      <c r="C595" s="222"/>
      <c r="D595" s="212" t="s">
        <v>283</v>
      </c>
      <c r="E595" s="223" t="s">
        <v>1</v>
      </c>
      <c r="F595" s="224" t="s">
        <v>12301</v>
      </c>
      <c r="G595" s="222"/>
      <c r="H595" s="225">
        <v>1590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283</v>
      </c>
      <c r="AU595" s="231" t="s">
        <v>84</v>
      </c>
      <c r="AV595" s="14" t="s">
        <v>84</v>
      </c>
      <c r="AW595" s="14" t="s">
        <v>32</v>
      </c>
      <c r="AX595" s="14" t="s">
        <v>76</v>
      </c>
      <c r="AY595" s="231" t="s">
        <v>272</v>
      </c>
    </row>
    <row r="596" spans="1:65" s="2" customFormat="1" ht="33" customHeight="1">
      <c r="A596" s="34"/>
      <c r="B596" s="35"/>
      <c r="C596" s="192" t="s">
        <v>957</v>
      </c>
      <c r="D596" s="192" t="s">
        <v>274</v>
      </c>
      <c r="E596" s="193" t="s">
        <v>12302</v>
      </c>
      <c r="F596" s="194" t="s">
        <v>12303</v>
      </c>
      <c r="G596" s="195" t="s">
        <v>156</v>
      </c>
      <c r="H596" s="196">
        <v>795</v>
      </c>
      <c r="I596" s="197"/>
      <c r="J596" s="198">
        <f>ROUND(I596*H596,2)</f>
        <v>0</v>
      </c>
      <c r="K596" s="194" t="s">
        <v>278</v>
      </c>
      <c r="L596" s="39"/>
      <c r="M596" s="199" t="s">
        <v>1</v>
      </c>
      <c r="N596" s="200" t="s">
        <v>41</v>
      </c>
      <c r="O596" s="71"/>
      <c r="P596" s="201">
        <f>O596*H596</f>
        <v>0</v>
      </c>
      <c r="Q596" s="201">
        <v>0.10373</v>
      </c>
      <c r="R596" s="201">
        <f>Q596*H596</f>
        <v>82.465350000000001</v>
      </c>
      <c r="S596" s="201">
        <v>0</v>
      </c>
      <c r="T596" s="202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203" t="s">
        <v>279</v>
      </c>
      <c r="AT596" s="203" t="s">
        <v>274</v>
      </c>
      <c r="AU596" s="203" t="s">
        <v>84</v>
      </c>
      <c r="AY596" s="17" t="s">
        <v>272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17" t="s">
        <v>16</v>
      </c>
      <c r="BK596" s="204">
        <f>ROUND(I596*H596,2)</f>
        <v>0</v>
      </c>
      <c r="BL596" s="17" t="s">
        <v>279</v>
      </c>
      <c r="BM596" s="203" t="s">
        <v>12304</v>
      </c>
    </row>
    <row r="597" spans="1:65" s="2" customFormat="1" ht="11.25">
      <c r="A597" s="34"/>
      <c r="B597" s="35"/>
      <c r="C597" s="36"/>
      <c r="D597" s="205" t="s">
        <v>281</v>
      </c>
      <c r="E597" s="36"/>
      <c r="F597" s="206" t="s">
        <v>12305</v>
      </c>
      <c r="G597" s="36"/>
      <c r="H597" s="36"/>
      <c r="I597" s="207"/>
      <c r="J597" s="36"/>
      <c r="K597" s="36"/>
      <c r="L597" s="39"/>
      <c r="M597" s="208"/>
      <c r="N597" s="209"/>
      <c r="O597" s="71"/>
      <c r="P597" s="71"/>
      <c r="Q597" s="71"/>
      <c r="R597" s="71"/>
      <c r="S597" s="71"/>
      <c r="T597" s="72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281</v>
      </c>
      <c r="AU597" s="17" t="s">
        <v>84</v>
      </c>
    </row>
    <row r="598" spans="1:65" s="13" customFormat="1" ht="11.25">
      <c r="B598" s="210"/>
      <c r="C598" s="211"/>
      <c r="D598" s="212" t="s">
        <v>283</v>
      </c>
      <c r="E598" s="213" t="s">
        <v>1</v>
      </c>
      <c r="F598" s="214" t="s">
        <v>11938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84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3" customFormat="1" ht="11.25">
      <c r="B599" s="210"/>
      <c r="C599" s="211"/>
      <c r="D599" s="212" t="s">
        <v>283</v>
      </c>
      <c r="E599" s="213" t="s">
        <v>1</v>
      </c>
      <c r="F599" s="214" t="s">
        <v>285</v>
      </c>
      <c r="G599" s="211"/>
      <c r="H599" s="213" t="s">
        <v>1</v>
      </c>
      <c r="I599" s="215"/>
      <c r="J599" s="211"/>
      <c r="K599" s="211"/>
      <c r="L599" s="216"/>
      <c r="M599" s="217"/>
      <c r="N599" s="218"/>
      <c r="O599" s="218"/>
      <c r="P599" s="218"/>
      <c r="Q599" s="218"/>
      <c r="R599" s="218"/>
      <c r="S599" s="218"/>
      <c r="T599" s="219"/>
      <c r="AT599" s="220" t="s">
        <v>283</v>
      </c>
      <c r="AU599" s="220" t="s">
        <v>84</v>
      </c>
      <c r="AV599" s="13" t="s">
        <v>16</v>
      </c>
      <c r="AW599" s="13" t="s">
        <v>32</v>
      </c>
      <c r="AX599" s="13" t="s">
        <v>76</v>
      </c>
      <c r="AY599" s="220" t="s">
        <v>272</v>
      </c>
    </row>
    <row r="600" spans="1:65" s="13" customFormat="1" ht="11.25">
      <c r="B600" s="210"/>
      <c r="C600" s="211"/>
      <c r="D600" s="212" t="s">
        <v>283</v>
      </c>
      <c r="E600" s="213" t="s">
        <v>1</v>
      </c>
      <c r="F600" s="214" t="s">
        <v>12006</v>
      </c>
      <c r="G600" s="211"/>
      <c r="H600" s="213" t="s">
        <v>1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283</v>
      </c>
      <c r="AU600" s="220" t="s">
        <v>84</v>
      </c>
      <c r="AV600" s="13" t="s">
        <v>16</v>
      </c>
      <c r="AW600" s="13" t="s">
        <v>32</v>
      </c>
      <c r="AX600" s="13" t="s">
        <v>76</v>
      </c>
      <c r="AY600" s="220" t="s">
        <v>272</v>
      </c>
    </row>
    <row r="601" spans="1:65" s="14" customFormat="1" ht="11.25">
      <c r="B601" s="221"/>
      <c r="C601" s="222"/>
      <c r="D601" s="212" t="s">
        <v>283</v>
      </c>
      <c r="E601" s="223" t="s">
        <v>1</v>
      </c>
      <c r="F601" s="224" t="s">
        <v>12112</v>
      </c>
      <c r="G601" s="222"/>
      <c r="H601" s="225">
        <v>795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AT601" s="231" t="s">
        <v>283</v>
      </c>
      <c r="AU601" s="231" t="s">
        <v>84</v>
      </c>
      <c r="AV601" s="14" t="s">
        <v>84</v>
      </c>
      <c r="AW601" s="14" t="s">
        <v>32</v>
      </c>
      <c r="AX601" s="14" t="s">
        <v>76</v>
      </c>
      <c r="AY601" s="231" t="s">
        <v>272</v>
      </c>
    </row>
    <row r="602" spans="1:65" s="2" customFormat="1" ht="24.2" customHeight="1">
      <c r="A602" s="34"/>
      <c r="B602" s="35"/>
      <c r="C602" s="192" t="s">
        <v>965</v>
      </c>
      <c r="D602" s="192" t="s">
        <v>274</v>
      </c>
      <c r="E602" s="193" t="s">
        <v>12306</v>
      </c>
      <c r="F602" s="194" t="s">
        <v>12307</v>
      </c>
      <c r="G602" s="195" t="s">
        <v>156</v>
      </c>
      <c r="H602" s="196">
        <v>795</v>
      </c>
      <c r="I602" s="197"/>
      <c r="J602" s="198">
        <f>ROUND(I602*H602,2)</f>
        <v>0</v>
      </c>
      <c r="K602" s="194" t="s">
        <v>278</v>
      </c>
      <c r="L602" s="39"/>
      <c r="M602" s="199" t="s">
        <v>1</v>
      </c>
      <c r="N602" s="200" t="s">
        <v>41</v>
      </c>
      <c r="O602" s="71"/>
      <c r="P602" s="201">
        <f>O602*H602</f>
        <v>0</v>
      </c>
      <c r="Q602" s="201">
        <v>0.15559000000000001</v>
      </c>
      <c r="R602" s="201">
        <f>Q602*H602</f>
        <v>123.69405</v>
      </c>
      <c r="S602" s="201">
        <v>0</v>
      </c>
      <c r="T602" s="202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203" t="s">
        <v>279</v>
      </c>
      <c r="AT602" s="203" t="s">
        <v>274</v>
      </c>
      <c r="AU602" s="203" t="s">
        <v>84</v>
      </c>
      <c r="AY602" s="17" t="s">
        <v>272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17" t="s">
        <v>16</v>
      </c>
      <c r="BK602" s="204">
        <f>ROUND(I602*H602,2)</f>
        <v>0</v>
      </c>
      <c r="BL602" s="17" t="s">
        <v>279</v>
      </c>
      <c r="BM602" s="203" t="s">
        <v>12308</v>
      </c>
    </row>
    <row r="603" spans="1:65" s="2" customFormat="1" ht="11.25">
      <c r="A603" s="34"/>
      <c r="B603" s="35"/>
      <c r="C603" s="36"/>
      <c r="D603" s="205" t="s">
        <v>281</v>
      </c>
      <c r="E603" s="36"/>
      <c r="F603" s="206" t="s">
        <v>12309</v>
      </c>
      <c r="G603" s="36"/>
      <c r="H603" s="36"/>
      <c r="I603" s="207"/>
      <c r="J603" s="36"/>
      <c r="K603" s="36"/>
      <c r="L603" s="39"/>
      <c r="M603" s="208"/>
      <c r="N603" s="209"/>
      <c r="O603" s="71"/>
      <c r="P603" s="71"/>
      <c r="Q603" s="71"/>
      <c r="R603" s="71"/>
      <c r="S603" s="71"/>
      <c r="T603" s="72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281</v>
      </c>
      <c r="AU603" s="17" t="s">
        <v>84</v>
      </c>
    </row>
    <row r="604" spans="1:65" s="13" customFormat="1" ht="11.25">
      <c r="B604" s="210"/>
      <c r="C604" s="211"/>
      <c r="D604" s="212" t="s">
        <v>283</v>
      </c>
      <c r="E604" s="213" t="s">
        <v>1</v>
      </c>
      <c r="F604" s="214" t="s">
        <v>11938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84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>
      <c r="B605" s="210"/>
      <c r="C605" s="211"/>
      <c r="D605" s="212" t="s">
        <v>283</v>
      </c>
      <c r="E605" s="213" t="s">
        <v>1</v>
      </c>
      <c r="F605" s="214" t="s">
        <v>285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84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3" customFormat="1" ht="11.25">
      <c r="B606" s="210"/>
      <c r="C606" s="211"/>
      <c r="D606" s="212" t="s">
        <v>283</v>
      </c>
      <c r="E606" s="213" t="s">
        <v>1</v>
      </c>
      <c r="F606" s="214" t="s">
        <v>12006</v>
      </c>
      <c r="G606" s="211"/>
      <c r="H606" s="213" t="s">
        <v>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283</v>
      </c>
      <c r="AU606" s="220" t="s">
        <v>84</v>
      </c>
      <c r="AV606" s="13" t="s">
        <v>16</v>
      </c>
      <c r="AW606" s="13" t="s">
        <v>32</v>
      </c>
      <c r="AX606" s="13" t="s">
        <v>76</v>
      </c>
      <c r="AY606" s="220" t="s">
        <v>272</v>
      </c>
    </row>
    <row r="607" spans="1:65" s="14" customFormat="1" ht="11.25">
      <c r="B607" s="221"/>
      <c r="C607" s="222"/>
      <c r="D607" s="212" t="s">
        <v>283</v>
      </c>
      <c r="E607" s="223" t="s">
        <v>1</v>
      </c>
      <c r="F607" s="224" t="s">
        <v>12112</v>
      </c>
      <c r="G607" s="222"/>
      <c r="H607" s="225">
        <v>795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283</v>
      </c>
      <c r="AU607" s="231" t="s">
        <v>84</v>
      </c>
      <c r="AV607" s="14" t="s">
        <v>84</v>
      </c>
      <c r="AW607" s="14" t="s">
        <v>32</v>
      </c>
      <c r="AX607" s="14" t="s">
        <v>76</v>
      </c>
      <c r="AY607" s="231" t="s">
        <v>272</v>
      </c>
    </row>
    <row r="608" spans="1:65" s="2" customFormat="1" ht="33" customHeight="1">
      <c r="A608" s="34"/>
      <c r="B608" s="35"/>
      <c r="C608" s="192" t="s">
        <v>972</v>
      </c>
      <c r="D608" s="192" t="s">
        <v>274</v>
      </c>
      <c r="E608" s="193" t="s">
        <v>12310</v>
      </c>
      <c r="F608" s="194" t="s">
        <v>12311</v>
      </c>
      <c r="G608" s="195" t="s">
        <v>156</v>
      </c>
      <c r="H608" s="196">
        <v>222</v>
      </c>
      <c r="I608" s="197"/>
      <c r="J608" s="198">
        <f>ROUND(I608*H608,2)</f>
        <v>0</v>
      </c>
      <c r="K608" s="194" t="s">
        <v>278</v>
      </c>
      <c r="L608" s="39"/>
      <c r="M608" s="199" t="s">
        <v>1</v>
      </c>
      <c r="N608" s="200" t="s">
        <v>41</v>
      </c>
      <c r="O608" s="71"/>
      <c r="P608" s="201">
        <f>O608*H608</f>
        <v>0</v>
      </c>
      <c r="Q608" s="201">
        <v>8.9219999999999994E-2</v>
      </c>
      <c r="R608" s="201">
        <f>Q608*H608</f>
        <v>19.806839999999998</v>
      </c>
      <c r="S608" s="201">
        <v>0</v>
      </c>
      <c r="T608" s="202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03" t="s">
        <v>279</v>
      </c>
      <c r="AT608" s="203" t="s">
        <v>274</v>
      </c>
      <c r="AU608" s="203" t="s">
        <v>84</v>
      </c>
      <c r="AY608" s="17" t="s">
        <v>272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17" t="s">
        <v>16</v>
      </c>
      <c r="BK608" s="204">
        <f>ROUND(I608*H608,2)</f>
        <v>0</v>
      </c>
      <c r="BL608" s="17" t="s">
        <v>279</v>
      </c>
      <c r="BM608" s="203" t="s">
        <v>12312</v>
      </c>
    </row>
    <row r="609" spans="1:65" s="2" customFormat="1" ht="11.25">
      <c r="A609" s="34"/>
      <c r="B609" s="35"/>
      <c r="C609" s="36"/>
      <c r="D609" s="205" t="s">
        <v>281</v>
      </c>
      <c r="E609" s="36"/>
      <c r="F609" s="206" t="s">
        <v>12313</v>
      </c>
      <c r="G609" s="36"/>
      <c r="H609" s="36"/>
      <c r="I609" s="207"/>
      <c r="J609" s="36"/>
      <c r="K609" s="36"/>
      <c r="L609" s="39"/>
      <c r="M609" s="208"/>
      <c r="N609" s="209"/>
      <c r="O609" s="71"/>
      <c r="P609" s="71"/>
      <c r="Q609" s="71"/>
      <c r="R609" s="71"/>
      <c r="S609" s="71"/>
      <c r="T609" s="72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7" t="s">
        <v>281</v>
      </c>
      <c r="AU609" s="17" t="s">
        <v>84</v>
      </c>
    </row>
    <row r="610" spans="1:65" s="2" customFormat="1" ht="21.75" customHeight="1">
      <c r="A610" s="34"/>
      <c r="B610" s="35"/>
      <c r="C610" s="232" t="s">
        <v>6382</v>
      </c>
      <c r="D610" s="232" t="s">
        <v>394</v>
      </c>
      <c r="E610" s="233" t="s">
        <v>12314</v>
      </c>
      <c r="F610" s="234" t="s">
        <v>12315</v>
      </c>
      <c r="G610" s="235" t="s">
        <v>156</v>
      </c>
      <c r="H610" s="236">
        <v>221</v>
      </c>
      <c r="I610" s="237"/>
      <c r="J610" s="238">
        <f>ROUND(I610*H610,2)</f>
        <v>0</v>
      </c>
      <c r="K610" s="234" t="s">
        <v>278</v>
      </c>
      <c r="L610" s="239"/>
      <c r="M610" s="240" t="s">
        <v>1</v>
      </c>
      <c r="N610" s="241" t="s">
        <v>41</v>
      </c>
      <c r="O610" s="71"/>
      <c r="P610" s="201">
        <f>O610*H610</f>
        <v>0</v>
      </c>
      <c r="Q610" s="201">
        <v>0.13100000000000001</v>
      </c>
      <c r="R610" s="201">
        <f>Q610*H610</f>
        <v>28.951000000000001</v>
      </c>
      <c r="S610" s="201">
        <v>0</v>
      </c>
      <c r="T610" s="202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203" t="s">
        <v>313</v>
      </c>
      <c r="AT610" s="203" t="s">
        <v>394</v>
      </c>
      <c r="AU610" s="203" t="s">
        <v>84</v>
      </c>
      <c r="AY610" s="17" t="s">
        <v>272</v>
      </c>
      <c r="BE610" s="204">
        <f>IF(N610="základní",J610,0)</f>
        <v>0</v>
      </c>
      <c r="BF610" s="204">
        <f>IF(N610="snížená",J610,0)</f>
        <v>0</v>
      </c>
      <c r="BG610" s="204">
        <f>IF(N610="zákl. přenesená",J610,0)</f>
        <v>0</v>
      </c>
      <c r="BH610" s="204">
        <f>IF(N610="sníž. přenesená",J610,0)</f>
        <v>0</v>
      </c>
      <c r="BI610" s="204">
        <f>IF(N610="nulová",J610,0)</f>
        <v>0</v>
      </c>
      <c r="BJ610" s="17" t="s">
        <v>16</v>
      </c>
      <c r="BK610" s="204">
        <f>ROUND(I610*H610,2)</f>
        <v>0</v>
      </c>
      <c r="BL610" s="17" t="s">
        <v>279</v>
      </c>
      <c r="BM610" s="203" t="s">
        <v>12316</v>
      </c>
    </row>
    <row r="611" spans="1:65" s="13" customFormat="1" ht="11.25">
      <c r="B611" s="210"/>
      <c r="C611" s="211"/>
      <c r="D611" s="212" t="s">
        <v>283</v>
      </c>
      <c r="E611" s="213" t="s">
        <v>1</v>
      </c>
      <c r="F611" s="214" t="s">
        <v>11938</v>
      </c>
      <c r="G611" s="211"/>
      <c r="H611" s="213" t="s">
        <v>1</v>
      </c>
      <c r="I611" s="215"/>
      <c r="J611" s="211"/>
      <c r="K611" s="211"/>
      <c r="L611" s="216"/>
      <c r="M611" s="217"/>
      <c r="N611" s="218"/>
      <c r="O611" s="218"/>
      <c r="P611" s="218"/>
      <c r="Q611" s="218"/>
      <c r="R611" s="218"/>
      <c r="S611" s="218"/>
      <c r="T611" s="219"/>
      <c r="AT611" s="220" t="s">
        <v>283</v>
      </c>
      <c r="AU611" s="220" t="s">
        <v>84</v>
      </c>
      <c r="AV611" s="13" t="s">
        <v>16</v>
      </c>
      <c r="AW611" s="13" t="s">
        <v>32</v>
      </c>
      <c r="AX611" s="13" t="s">
        <v>76</v>
      </c>
      <c r="AY611" s="220" t="s">
        <v>272</v>
      </c>
    </row>
    <row r="612" spans="1:65" s="13" customFormat="1" ht="11.25">
      <c r="B612" s="210"/>
      <c r="C612" s="211"/>
      <c r="D612" s="212" t="s">
        <v>283</v>
      </c>
      <c r="E612" s="213" t="s">
        <v>1</v>
      </c>
      <c r="F612" s="214" t="s">
        <v>285</v>
      </c>
      <c r="G612" s="211"/>
      <c r="H612" s="213" t="s">
        <v>1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283</v>
      </c>
      <c r="AU612" s="220" t="s">
        <v>84</v>
      </c>
      <c r="AV612" s="13" t="s">
        <v>16</v>
      </c>
      <c r="AW612" s="13" t="s">
        <v>32</v>
      </c>
      <c r="AX612" s="13" t="s">
        <v>76</v>
      </c>
      <c r="AY612" s="220" t="s">
        <v>272</v>
      </c>
    </row>
    <row r="613" spans="1:65" s="13" customFormat="1" ht="11.25">
      <c r="B613" s="210"/>
      <c r="C613" s="211"/>
      <c r="D613" s="212" t="s">
        <v>283</v>
      </c>
      <c r="E613" s="213" t="s">
        <v>1</v>
      </c>
      <c r="F613" s="214" t="s">
        <v>12317</v>
      </c>
      <c r="G613" s="211"/>
      <c r="H613" s="213" t="s">
        <v>1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283</v>
      </c>
      <c r="AU613" s="220" t="s">
        <v>84</v>
      </c>
      <c r="AV613" s="13" t="s">
        <v>16</v>
      </c>
      <c r="AW613" s="13" t="s">
        <v>32</v>
      </c>
      <c r="AX613" s="13" t="s">
        <v>76</v>
      </c>
      <c r="AY613" s="220" t="s">
        <v>272</v>
      </c>
    </row>
    <row r="614" spans="1:65" s="14" customFormat="1" ht="11.25">
      <c r="B614" s="221"/>
      <c r="C614" s="222"/>
      <c r="D614" s="212" t="s">
        <v>283</v>
      </c>
      <c r="E614" s="223" t="s">
        <v>1</v>
      </c>
      <c r="F614" s="224" t="s">
        <v>12318</v>
      </c>
      <c r="G614" s="222"/>
      <c r="H614" s="225">
        <v>221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283</v>
      </c>
      <c r="AU614" s="231" t="s">
        <v>84</v>
      </c>
      <c r="AV614" s="14" t="s">
        <v>84</v>
      </c>
      <c r="AW614" s="14" t="s">
        <v>32</v>
      </c>
      <c r="AX614" s="14" t="s">
        <v>76</v>
      </c>
      <c r="AY614" s="231" t="s">
        <v>272</v>
      </c>
    </row>
    <row r="615" spans="1:65" s="2" customFormat="1" ht="21.75" customHeight="1">
      <c r="A615" s="34"/>
      <c r="B615" s="35"/>
      <c r="C615" s="232" t="s">
        <v>6387</v>
      </c>
      <c r="D615" s="232" t="s">
        <v>394</v>
      </c>
      <c r="E615" s="233" t="s">
        <v>12319</v>
      </c>
      <c r="F615" s="234" t="s">
        <v>12320</v>
      </c>
      <c r="G615" s="235" t="s">
        <v>156</v>
      </c>
      <c r="H615" s="236">
        <v>1</v>
      </c>
      <c r="I615" s="237"/>
      <c r="J615" s="238">
        <f>ROUND(I615*H615,2)</f>
        <v>0</v>
      </c>
      <c r="K615" s="234" t="s">
        <v>278</v>
      </c>
      <c r="L615" s="239"/>
      <c r="M615" s="240" t="s">
        <v>1</v>
      </c>
      <c r="N615" s="241" t="s">
        <v>41</v>
      </c>
      <c r="O615" s="71"/>
      <c r="P615" s="201">
        <f>O615*H615</f>
        <v>0</v>
      </c>
      <c r="Q615" s="201">
        <v>0.13100000000000001</v>
      </c>
      <c r="R615" s="201">
        <f>Q615*H615</f>
        <v>0.13100000000000001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313</v>
      </c>
      <c r="AT615" s="203" t="s">
        <v>394</v>
      </c>
      <c r="AU615" s="203" t="s">
        <v>84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279</v>
      </c>
      <c r="BM615" s="203" t="s">
        <v>12321</v>
      </c>
    </row>
    <row r="616" spans="1:65" s="13" customFormat="1" ht="11.25">
      <c r="B616" s="210"/>
      <c r="C616" s="211"/>
      <c r="D616" s="212" t="s">
        <v>283</v>
      </c>
      <c r="E616" s="213" t="s">
        <v>1</v>
      </c>
      <c r="F616" s="214" t="s">
        <v>11938</v>
      </c>
      <c r="G616" s="211"/>
      <c r="H616" s="213" t="s">
        <v>1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283</v>
      </c>
      <c r="AU616" s="220" t="s">
        <v>84</v>
      </c>
      <c r="AV616" s="13" t="s">
        <v>16</v>
      </c>
      <c r="AW616" s="13" t="s">
        <v>32</v>
      </c>
      <c r="AX616" s="13" t="s">
        <v>76</v>
      </c>
      <c r="AY616" s="220" t="s">
        <v>272</v>
      </c>
    </row>
    <row r="617" spans="1:65" s="13" customFormat="1" ht="11.25">
      <c r="B617" s="210"/>
      <c r="C617" s="211"/>
      <c r="D617" s="212" t="s">
        <v>283</v>
      </c>
      <c r="E617" s="213" t="s">
        <v>1</v>
      </c>
      <c r="F617" s="214" t="s">
        <v>285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84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3" customFormat="1" ht="11.25">
      <c r="B618" s="210"/>
      <c r="C618" s="211"/>
      <c r="D618" s="212" t="s">
        <v>283</v>
      </c>
      <c r="E618" s="213" t="s">
        <v>1</v>
      </c>
      <c r="F618" s="214" t="s">
        <v>12322</v>
      </c>
      <c r="G618" s="211"/>
      <c r="H618" s="213" t="s">
        <v>1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283</v>
      </c>
      <c r="AU618" s="220" t="s">
        <v>84</v>
      </c>
      <c r="AV618" s="13" t="s">
        <v>16</v>
      </c>
      <c r="AW618" s="13" t="s">
        <v>32</v>
      </c>
      <c r="AX618" s="13" t="s">
        <v>76</v>
      </c>
      <c r="AY618" s="220" t="s">
        <v>272</v>
      </c>
    </row>
    <row r="619" spans="1:65" s="13" customFormat="1" ht="11.25">
      <c r="B619" s="210"/>
      <c r="C619" s="211"/>
      <c r="D619" s="212" t="s">
        <v>283</v>
      </c>
      <c r="E619" s="213" t="s">
        <v>1</v>
      </c>
      <c r="F619" s="214" t="s">
        <v>12317</v>
      </c>
      <c r="G619" s="211"/>
      <c r="H619" s="213" t="s">
        <v>1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283</v>
      </c>
      <c r="AU619" s="220" t="s">
        <v>84</v>
      </c>
      <c r="AV619" s="13" t="s">
        <v>16</v>
      </c>
      <c r="AW619" s="13" t="s">
        <v>32</v>
      </c>
      <c r="AX619" s="13" t="s">
        <v>76</v>
      </c>
      <c r="AY619" s="220" t="s">
        <v>272</v>
      </c>
    </row>
    <row r="620" spans="1:65" s="14" customFormat="1" ht="11.25">
      <c r="B620" s="221"/>
      <c r="C620" s="222"/>
      <c r="D620" s="212" t="s">
        <v>283</v>
      </c>
      <c r="E620" s="223" t="s">
        <v>1</v>
      </c>
      <c r="F620" s="224" t="s">
        <v>11985</v>
      </c>
      <c r="G620" s="222"/>
      <c r="H620" s="225">
        <v>1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283</v>
      </c>
      <c r="AU620" s="231" t="s">
        <v>84</v>
      </c>
      <c r="AV620" s="14" t="s">
        <v>84</v>
      </c>
      <c r="AW620" s="14" t="s">
        <v>32</v>
      </c>
      <c r="AX620" s="14" t="s">
        <v>76</v>
      </c>
      <c r="AY620" s="231" t="s">
        <v>272</v>
      </c>
    </row>
    <row r="621" spans="1:65" s="2" customFormat="1" ht="24.2" customHeight="1">
      <c r="A621" s="34"/>
      <c r="B621" s="35"/>
      <c r="C621" s="192" t="s">
        <v>978</v>
      </c>
      <c r="D621" s="192" t="s">
        <v>274</v>
      </c>
      <c r="E621" s="193" t="s">
        <v>12323</v>
      </c>
      <c r="F621" s="194" t="s">
        <v>12324</v>
      </c>
      <c r="G621" s="195" t="s">
        <v>156</v>
      </c>
      <c r="H621" s="196">
        <v>986</v>
      </c>
      <c r="I621" s="197"/>
      <c r="J621" s="198">
        <f>ROUND(I621*H621,2)</f>
        <v>0</v>
      </c>
      <c r="K621" s="194" t="s">
        <v>278</v>
      </c>
      <c r="L621" s="39"/>
      <c r="M621" s="199" t="s">
        <v>1</v>
      </c>
      <c r="N621" s="200" t="s">
        <v>41</v>
      </c>
      <c r="O621" s="71"/>
      <c r="P621" s="201">
        <f>O621*H621</f>
        <v>0</v>
      </c>
      <c r="Q621" s="201">
        <v>0.11162</v>
      </c>
      <c r="R621" s="201">
        <f>Q621*H621</f>
        <v>110.05731999999999</v>
      </c>
      <c r="S621" s="201">
        <v>0</v>
      </c>
      <c r="T621" s="202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203" t="s">
        <v>279</v>
      </c>
      <c r="AT621" s="203" t="s">
        <v>274</v>
      </c>
      <c r="AU621" s="203" t="s">
        <v>84</v>
      </c>
      <c r="AY621" s="17" t="s">
        <v>272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7" t="s">
        <v>16</v>
      </c>
      <c r="BK621" s="204">
        <f>ROUND(I621*H621,2)</f>
        <v>0</v>
      </c>
      <c r="BL621" s="17" t="s">
        <v>279</v>
      </c>
      <c r="BM621" s="203" t="s">
        <v>12325</v>
      </c>
    </row>
    <row r="622" spans="1:65" s="2" customFormat="1" ht="11.25">
      <c r="A622" s="34"/>
      <c r="B622" s="35"/>
      <c r="C622" s="36"/>
      <c r="D622" s="205" t="s">
        <v>281</v>
      </c>
      <c r="E622" s="36"/>
      <c r="F622" s="206" t="s">
        <v>12326</v>
      </c>
      <c r="G622" s="36"/>
      <c r="H622" s="36"/>
      <c r="I622" s="207"/>
      <c r="J622" s="36"/>
      <c r="K622" s="36"/>
      <c r="L622" s="39"/>
      <c r="M622" s="208"/>
      <c r="N622" s="209"/>
      <c r="O622" s="71"/>
      <c r="P622" s="71"/>
      <c r="Q622" s="71"/>
      <c r="R622" s="71"/>
      <c r="S622" s="71"/>
      <c r="T622" s="72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7" t="s">
        <v>281</v>
      </c>
      <c r="AU622" s="17" t="s">
        <v>84</v>
      </c>
    </row>
    <row r="623" spans="1:65" s="2" customFormat="1" ht="21.75" customHeight="1">
      <c r="A623" s="34"/>
      <c r="B623" s="35"/>
      <c r="C623" s="232" t="s">
        <v>985</v>
      </c>
      <c r="D623" s="232" t="s">
        <v>394</v>
      </c>
      <c r="E623" s="233" t="s">
        <v>12327</v>
      </c>
      <c r="F623" s="234" t="s">
        <v>12328</v>
      </c>
      <c r="G623" s="235" t="s">
        <v>156</v>
      </c>
      <c r="H623" s="236">
        <v>973.4</v>
      </c>
      <c r="I623" s="237"/>
      <c r="J623" s="238">
        <f>ROUND(I623*H623,2)</f>
        <v>0</v>
      </c>
      <c r="K623" s="234" t="s">
        <v>278</v>
      </c>
      <c r="L623" s="239"/>
      <c r="M623" s="240" t="s">
        <v>1</v>
      </c>
      <c r="N623" s="241" t="s">
        <v>41</v>
      </c>
      <c r="O623" s="71"/>
      <c r="P623" s="201">
        <f>O623*H623</f>
        <v>0</v>
      </c>
      <c r="Q623" s="201">
        <v>0.17599999999999999</v>
      </c>
      <c r="R623" s="201">
        <f>Q623*H623</f>
        <v>171.3184</v>
      </c>
      <c r="S623" s="201">
        <v>0</v>
      </c>
      <c r="T623" s="202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3" t="s">
        <v>313</v>
      </c>
      <c r="AT623" s="203" t="s">
        <v>394</v>
      </c>
      <c r="AU623" s="203" t="s">
        <v>84</v>
      </c>
      <c r="AY623" s="17" t="s">
        <v>272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7" t="s">
        <v>16</v>
      </c>
      <c r="BK623" s="204">
        <f>ROUND(I623*H623,2)</f>
        <v>0</v>
      </c>
      <c r="BL623" s="17" t="s">
        <v>279</v>
      </c>
      <c r="BM623" s="203" t="s">
        <v>12329</v>
      </c>
    </row>
    <row r="624" spans="1:65" s="13" customFormat="1" ht="11.25">
      <c r="B624" s="210"/>
      <c r="C624" s="211"/>
      <c r="D624" s="212" t="s">
        <v>283</v>
      </c>
      <c r="E624" s="213" t="s">
        <v>1</v>
      </c>
      <c r="F624" s="214" t="s">
        <v>11938</v>
      </c>
      <c r="G624" s="211"/>
      <c r="H624" s="213" t="s">
        <v>1</v>
      </c>
      <c r="I624" s="215"/>
      <c r="J624" s="211"/>
      <c r="K624" s="211"/>
      <c r="L624" s="216"/>
      <c r="M624" s="217"/>
      <c r="N624" s="218"/>
      <c r="O624" s="218"/>
      <c r="P624" s="218"/>
      <c r="Q624" s="218"/>
      <c r="R624" s="218"/>
      <c r="S624" s="218"/>
      <c r="T624" s="219"/>
      <c r="AT624" s="220" t="s">
        <v>283</v>
      </c>
      <c r="AU624" s="220" t="s">
        <v>84</v>
      </c>
      <c r="AV624" s="13" t="s">
        <v>16</v>
      </c>
      <c r="AW624" s="13" t="s">
        <v>32</v>
      </c>
      <c r="AX624" s="13" t="s">
        <v>76</v>
      </c>
      <c r="AY624" s="220" t="s">
        <v>272</v>
      </c>
    </row>
    <row r="625" spans="1:65" s="13" customFormat="1" ht="11.25">
      <c r="B625" s="210"/>
      <c r="C625" s="211"/>
      <c r="D625" s="212" t="s">
        <v>283</v>
      </c>
      <c r="E625" s="213" t="s">
        <v>1</v>
      </c>
      <c r="F625" s="214" t="s">
        <v>285</v>
      </c>
      <c r="G625" s="211"/>
      <c r="H625" s="213" t="s">
        <v>1</v>
      </c>
      <c r="I625" s="215"/>
      <c r="J625" s="211"/>
      <c r="K625" s="211"/>
      <c r="L625" s="216"/>
      <c r="M625" s="217"/>
      <c r="N625" s="218"/>
      <c r="O625" s="218"/>
      <c r="P625" s="218"/>
      <c r="Q625" s="218"/>
      <c r="R625" s="218"/>
      <c r="S625" s="218"/>
      <c r="T625" s="219"/>
      <c r="AT625" s="220" t="s">
        <v>283</v>
      </c>
      <c r="AU625" s="220" t="s">
        <v>84</v>
      </c>
      <c r="AV625" s="13" t="s">
        <v>16</v>
      </c>
      <c r="AW625" s="13" t="s">
        <v>32</v>
      </c>
      <c r="AX625" s="13" t="s">
        <v>76</v>
      </c>
      <c r="AY625" s="220" t="s">
        <v>272</v>
      </c>
    </row>
    <row r="626" spans="1:65" s="13" customFormat="1" ht="11.25">
      <c r="B626" s="210"/>
      <c r="C626" s="211"/>
      <c r="D626" s="212" t="s">
        <v>283</v>
      </c>
      <c r="E626" s="213" t="s">
        <v>1</v>
      </c>
      <c r="F626" s="214" t="s">
        <v>11994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84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4" customFormat="1" ht="11.25">
      <c r="B627" s="221"/>
      <c r="C627" s="222"/>
      <c r="D627" s="212" t="s">
        <v>283</v>
      </c>
      <c r="E627" s="223" t="s">
        <v>1</v>
      </c>
      <c r="F627" s="224" t="s">
        <v>12330</v>
      </c>
      <c r="G627" s="222"/>
      <c r="H627" s="225">
        <v>973.4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283</v>
      </c>
      <c r="AU627" s="231" t="s">
        <v>84</v>
      </c>
      <c r="AV627" s="14" t="s">
        <v>84</v>
      </c>
      <c r="AW627" s="14" t="s">
        <v>32</v>
      </c>
      <c r="AX627" s="14" t="s">
        <v>16</v>
      </c>
      <c r="AY627" s="231" t="s">
        <v>272</v>
      </c>
    </row>
    <row r="628" spans="1:65" s="2" customFormat="1" ht="21.75" customHeight="1">
      <c r="A628" s="34"/>
      <c r="B628" s="35"/>
      <c r="C628" s="232" t="s">
        <v>4978</v>
      </c>
      <c r="D628" s="232" t="s">
        <v>394</v>
      </c>
      <c r="E628" s="233" t="s">
        <v>12331</v>
      </c>
      <c r="F628" s="234" t="s">
        <v>12332</v>
      </c>
      <c r="G628" s="235" t="s">
        <v>156</v>
      </c>
      <c r="H628" s="236">
        <v>12.6</v>
      </c>
      <c r="I628" s="237"/>
      <c r="J628" s="238">
        <f>ROUND(I628*H628,2)</f>
        <v>0</v>
      </c>
      <c r="K628" s="234" t="s">
        <v>278</v>
      </c>
      <c r="L628" s="239"/>
      <c r="M628" s="240" t="s">
        <v>1</v>
      </c>
      <c r="N628" s="241" t="s">
        <v>41</v>
      </c>
      <c r="O628" s="71"/>
      <c r="P628" s="201">
        <f>O628*H628</f>
        <v>0</v>
      </c>
      <c r="Q628" s="201">
        <v>0.17599999999999999</v>
      </c>
      <c r="R628" s="201">
        <f>Q628*H628</f>
        <v>2.2176</v>
      </c>
      <c r="S628" s="201">
        <v>0</v>
      </c>
      <c r="T628" s="202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203" t="s">
        <v>313</v>
      </c>
      <c r="AT628" s="203" t="s">
        <v>394</v>
      </c>
      <c r="AU628" s="203" t="s">
        <v>84</v>
      </c>
      <c r="AY628" s="17" t="s">
        <v>272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7" t="s">
        <v>16</v>
      </c>
      <c r="BK628" s="204">
        <f>ROUND(I628*H628,2)</f>
        <v>0</v>
      </c>
      <c r="BL628" s="17" t="s">
        <v>279</v>
      </c>
      <c r="BM628" s="203" t="s">
        <v>12333</v>
      </c>
    </row>
    <row r="629" spans="1:65" s="13" customFormat="1" ht="11.25">
      <c r="B629" s="210"/>
      <c r="C629" s="211"/>
      <c r="D629" s="212" t="s">
        <v>283</v>
      </c>
      <c r="E629" s="213" t="s">
        <v>1</v>
      </c>
      <c r="F629" s="214" t="s">
        <v>11938</v>
      </c>
      <c r="G629" s="211"/>
      <c r="H629" s="213" t="s">
        <v>1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283</v>
      </c>
      <c r="AU629" s="220" t="s">
        <v>84</v>
      </c>
      <c r="AV629" s="13" t="s">
        <v>16</v>
      </c>
      <c r="AW629" s="13" t="s">
        <v>32</v>
      </c>
      <c r="AX629" s="13" t="s">
        <v>76</v>
      </c>
      <c r="AY629" s="220" t="s">
        <v>272</v>
      </c>
    </row>
    <row r="630" spans="1:65" s="13" customFormat="1" ht="11.25">
      <c r="B630" s="210"/>
      <c r="C630" s="211"/>
      <c r="D630" s="212" t="s">
        <v>283</v>
      </c>
      <c r="E630" s="213" t="s">
        <v>1</v>
      </c>
      <c r="F630" s="214" t="s">
        <v>285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283</v>
      </c>
      <c r="AU630" s="220" t="s">
        <v>84</v>
      </c>
      <c r="AV630" s="13" t="s">
        <v>16</v>
      </c>
      <c r="AW630" s="13" t="s">
        <v>32</v>
      </c>
      <c r="AX630" s="13" t="s">
        <v>76</v>
      </c>
      <c r="AY630" s="220" t="s">
        <v>272</v>
      </c>
    </row>
    <row r="631" spans="1:65" s="13" customFormat="1" ht="11.25">
      <c r="B631" s="210"/>
      <c r="C631" s="211"/>
      <c r="D631" s="212" t="s">
        <v>283</v>
      </c>
      <c r="E631" s="213" t="s">
        <v>1</v>
      </c>
      <c r="F631" s="214" t="s">
        <v>11994</v>
      </c>
      <c r="G631" s="211"/>
      <c r="H631" s="213" t="s">
        <v>1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283</v>
      </c>
      <c r="AU631" s="220" t="s">
        <v>84</v>
      </c>
      <c r="AV631" s="13" t="s">
        <v>16</v>
      </c>
      <c r="AW631" s="13" t="s">
        <v>32</v>
      </c>
      <c r="AX631" s="13" t="s">
        <v>76</v>
      </c>
      <c r="AY631" s="220" t="s">
        <v>272</v>
      </c>
    </row>
    <row r="632" spans="1:65" s="14" customFormat="1" ht="11.25">
      <c r="B632" s="221"/>
      <c r="C632" s="222"/>
      <c r="D632" s="212" t="s">
        <v>283</v>
      </c>
      <c r="E632" s="223" t="s">
        <v>1</v>
      </c>
      <c r="F632" s="224" t="s">
        <v>12334</v>
      </c>
      <c r="G632" s="222"/>
      <c r="H632" s="225">
        <v>12.6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283</v>
      </c>
      <c r="AU632" s="231" t="s">
        <v>84</v>
      </c>
      <c r="AV632" s="14" t="s">
        <v>84</v>
      </c>
      <c r="AW632" s="14" t="s">
        <v>32</v>
      </c>
      <c r="AX632" s="14" t="s">
        <v>76</v>
      </c>
      <c r="AY632" s="231" t="s">
        <v>272</v>
      </c>
    </row>
    <row r="633" spans="1:65" s="2" customFormat="1" ht="37.9" customHeight="1">
      <c r="A633" s="34"/>
      <c r="B633" s="35"/>
      <c r="C633" s="192" t="s">
        <v>6408</v>
      </c>
      <c r="D633" s="192" t="s">
        <v>274</v>
      </c>
      <c r="E633" s="193" t="s">
        <v>12335</v>
      </c>
      <c r="F633" s="194" t="s">
        <v>12336</v>
      </c>
      <c r="G633" s="195" t="s">
        <v>156</v>
      </c>
      <c r="H633" s="196">
        <v>6</v>
      </c>
      <c r="I633" s="197"/>
      <c r="J633" s="198">
        <f>ROUND(I633*H633,2)</f>
        <v>0</v>
      </c>
      <c r="K633" s="194" t="s">
        <v>278</v>
      </c>
      <c r="L633" s="39"/>
      <c r="M633" s="199" t="s">
        <v>1</v>
      </c>
      <c r="N633" s="200" t="s">
        <v>41</v>
      </c>
      <c r="O633" s="71"/>
      <c r="P633" s="201">
        <f>O633*H633</f>
        <v>0</v>
      </c>
      <c r="Q633" s="201">
        <v>0.14610000000000001</v>
      </c>
      <c r="R633" s="201">
        <f>Q633*H633</f>
        <v>0.87660000000000005</v>
      </c>
      <c r="S633" s="201">
        <v>0</v>
      </c>
      <c r="T633" s="202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03" t="s">
        <v>279</v>
      </c>
      <c r="AT633" s="203" t="s">
        <v>274</v>
      </c>
      <c r="AU633" s="203" t="s">
        <v>84</v>
      </c>
      <c r="AY633" s="17" t="s">
        <v>272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17" t="s">
        <v>16</v>
      </c>
      <c r="BK633" s="204">
        <f>ROUND(I633*H633,2)</f>
        <v>0</v>
      </c>
      <c r="BL633" s="17" t="s">
        <v>279</v>
      </c>
      <c r="BM633" s="203" t="s">
        <v>12337</v>
      </c>
    </row>
    <row r="634" spans="1:65" s="2" customFormat="1" ht="11.25">
      <c r="A634" s="34"/>
      <c r="B634" s="35"/>
      <c r="C634" s="36"/>
      <c r="D634" s="205" t="s">
        <v>281</v>
      </c>
      <c r="E634" s="36"/>
      <c r="F634" s="206" t="s">
        <v>12338</v>
      </c>
      <c r="G634" s="36"/>
      <c r="H634" s="36"/>
      <c r="I634" s="207"/>
      <c r="J634" s="36"/>
      <c r="K634" s="36"/>
      <c r="L634" s="39"/>
      <c r="M634" s="208"/>
      <c r="N634" s="209"/>
      <c r="O634" s="71"/>
      <c r="P634" s="71"/>
      <c r="Q634" s="71"/>
      <c r="R634" s="71"/>
      <c r="S634" s="71"/>
      <c r="T634" s="72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281</v>
      </c>
      <c r="AU634" s="17" t="s">
        <v>84</v>
      </c>
    </row>
    <row r="635" spans="1:65" s="13" customFormat="1" ht="11.25">
      <c r="B635" s="210"/>
      <c r="C635" s="211"/>
      <c r="D635" s="212" t="s">
        <v>283</v>
      </c>
      <c r="E635" s="213" t="s">
        <v>1</v>
      </c>
      <c r="F635" s="214" t="s">
        <v>11938</v>
      </c>
      <c r="G635" s="211"/>
      <c r="H635" s="213" t="s">
        <v>1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283</v>
      </c>
      <c r="AU635" s="220" t="s">
        <v>84</v>
      </c>
      <c r="AV635" s="13" t="s">
        <v>16</v>
      </c>
      <c r="AW635" s="13" t="s">
        <v>32</v>
      </c>
      <c r="AX635" s="13" t="s">
        <v>76</v>
      </c>
      <c r="AY635" s="220" t="s">
        <v>272</v>
      </c>
    </row>
    <row r="636" spans="1:65" s="13" customFormat="1" ht="11.25">
      <c r="B636" s="210"/>
      <c r="C636" s="211"/>
      <c r="D636" s="212" t="s">
        <v>283</v>
      </c>
      <c r="E636" s="213" t="s">
        <v>1</v>
      </c>
      <c r="F636" s="214" t="s">
        <v>285</v>
      </c>
      <c r="G636" s="211"/>
      <c r="H636" s="213" t="s">
        <v>1</v>
      </c>
      <c r="I636" s="215"/>
      <c r="J636" s="211"/>
      <c r="K636" s="211"/>
      <c r="L636" s="216"/>
      <c r="M636" s="217"/>
      <c r="N636" s="218"/>
      <c r="O636" s="218"/>
      <c r="P636" s="218"/>
      <c r="Q636" s="218"/>
      <c r="R636" s="218"/>
      <c r="S636" s="218"/>
      <c r="T636" s="219"/>
      <c r="AT636" s="220" t="s">
        <v>283</v>
      </c>
      <c r="AU636" s="220" t="s">
        <v>84</v>
      </c>
      <c r="AV636" s="13" t="s">
        <v>16</v>
      </c>
      <c r="AW636" s="13" t="s">
        <v>32</v>
      </c>
      <c r="AX636" s="13" t="s">
        <v>76</v>
      </c>
      <c r="AY636" s="220" t="s">
        <v>272</v>
      </c>
    </row>
    <row r="637" spans="1:65" s="13" customFormat="1" ht="11.25">
      <c r="B637" s="210"/>
      <c r="C637" s="211"/>
      <c r="D637" s="212" t="s">
        <v>283</v>
      </c>
      <c r="E637" s="213" t="s">
        <v>1</v>
      </c>
      <c r="F637" s="214" t="s">
        <v>12267</v>
      </c>
      <c r="G637" s="211"/>
      <c r="H637" s="213" t="s">
        <v>1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283</v>
      </c>
      <c r="AU637" s="220" t="s">
        <v>84</v>
      </c>
      <c r="AV637" s="13" t="s">
        <v>16</v>
      </c>
      <c r="AW637" s="13" t="s">
        <v>32</v>
      </c>
      <c r="AX637" s="13" t="s">
        <v>76</v>
      </c>
      <c r="AY637" s="220" t="s">
        <v>272</v>
      </c>
    </row>
    <row r="638" spans="1:65" s="14" customFormat="1" ht="11.25">
      <c r="B638" s="221"/>
      <c r="C638" s="222"/>
      <c r="D638" s="212" t="s">
        <v>283</v>
      </c>
      <c r="E638" s="223" t="s">
        <v>1</v>
      </c>
      <c r="F638" s="224" t="s">
        <v>12118</v>
      </c>
      <c r="G638" s="222"/>
      <c r="H638" s="225">
        <v>6</v>
      </c>
      <c r="I638" s="226"/>
      <c r="J638" s="222"/>
      <c r="K638" s="222"/>
      <c r="L638" s="227"/>
      <c r="M638" s="228"/>
      <c r="N638" s="229"/>
      <c r="O638" s="229"/>
      <c r="P638" s="229"/>
      <c r="Q638" s="229"/>
      <c r="R638" s="229"/>
      <c r="S638" s="229"/>
      <c r="T638" s="230"/>
      <c r="AT638" s="231" t="s">
        <v>283</v>
      </c>
      <c r="AU638" s="231" t="s">
        <v>84</v>
      </c>
      <c r="AV638" s="14" t="s">
        <v>84</v>
      </c>
      <c r="AW638" s="14" t="s">
        <v>32</v>
      </c>
      <c r="AX638" s="14" t="s">
        <v>16</v>
      </c>
      <c r="AY638" s="231" t="s">
        <v>272</v>
      </c>
    </row>
    <row r="639" spans="1:65" s="2" customFormat="1" ht="16.5" customHeight="1">
      <c r="A639" s="34"/>
      <c r="B639" s="35"/>
      <c r="C639" s="232" t="s">
        <v>992</v>
      </c>
      <c r="D639" s="232" t="s">
        <v>394</v>
      </c>
      <c r="E639" s="233" t="s">
        <v>12339</v>
      </c>
      <c r="F639" s="234" t="s">
        <v>12340</v>
      </c>
      <c r="G639" s="235" t="s">
        <v>156</v>
      </c>
      <c r="H639" s="236">
        <v>6</v>
      </c>
      <c r="I639" s="237"/>
      <c r="J639" s="238">
        <f>ROUND(I639*H639,2)</f>
        <v>0</v>
      </c>
      <c r="K639" s="234" t="s">
        <v>278</v>
      </c>
      <c r="L639" s="239"/>
      <c r="M639" s="240" t="s">
        <v>1</v>
      </c>
      <c r="N639" s="241" t="s">
        <v>41</v>
      </c>
      <c r="O639" s="71"/>
      <c r="P639" s="201">
        <f>O639*H639</f>
        <v>0</v>
      </c>
      <c r="Q639" s="201">
        <v>0.13200000000000001</v>
      </c>
      <c r="R639" s="201">
        <f>Q639*H639</f>
        <v>0.79200000000000004</v>
      </c>
      <c r="S639" s="201">
        <v>0</v>
      </c>
      <c r="T639" s="202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3" t="s">
        <v>313</v>
      </c>
      <c r="AT639" s="203" t="s">
        <v>394</v>
      </c>
      <c r="AU639" s="203" t="s">
        <v>84</v>
      </c>
      <c r="AY639" s="17" t="s">
        <v>272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7" t="s">
        <v>16</v>
      </c>
      <c r="BK639" s="204">
        <f>ROUND(I639*H639,2)</f>
        <v>0</v>
      </c>
      <c r="BL639" s="17" t="s">
        <v>279</v>
      </c>
      <c r="BM639" s="203" t="s">
        <v>12341</v>
      </c>
    </row>
    <row r="640" spans="1:65" s="2" customFormat="1" ht="24.2" customHeight="1">
      <c r="A640" s="34"/>
      <c r="B640" s="35"/>
      <c r="C640" s="192" t="s">
        <v>1001</v>
      </c>
      <c r="D640" s="192" t="s">
        <v>274</v>
      </c>
      <c r="E640" s="193" t="s">
        <v>12342</v>
      </c>
      <c r="F640" s="194" t="s">
        <v>12343</v>
      </c>
      <c r="G640" s="195" t="s">
        <v>156</v>
      </c>
      <c r="H640" s="196">
        <v>37</v>
      </c>
      <c r="I640" s="197"/>
      <c r="J640" s="198">
        <f>ROUND(I640*H640,2)</f>
        <v>0</v>
      </c>
      <c r="K640" s="194" t="s">
        <v>278</v>
      </c>
      <c r="L640" s="39"/>
      <c r="M640" s="199" t="s">
        <v>1</v>
      </c>
      <c r="N640" s="200" t="s">
        <v>41</v>
      </c>
      <c r="O640" s="71"/>
      <c r="P640" s="201">
        <f>O640*H640</f>
        <v>0</v>
      </c>
      <c r="Q640" s="201">
        <v>0</v>
      </c>
      <c r="R640" s="201">
        <f>Q640*H640</f>
        <v>0</v>
      </c>
      <c r="S640" s="201">
        <v>0</v>
      </c>
      <c r="T640" s="202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203" t="s">
        <v>279</v>
      </c>
      <c r="AT640" s="203" t="s">
        <v>274</v>
      </c>
      <c r="AU640" s="203" t="s">
        <v>84</v>
      </c>
      <c r="AY640" s="17" t="s">
        <v>272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17" t="s">
        <v>16</v>
      </c>
      <c r="BK640" s="204">
        <f>ROUND(I640*H640,2)</f>
        <v>0</v>
      </c>
      <c r="BL640" s="17" t="s">
        <v>279</v>
      </c>
      <c r="BM640" s="203" t="s">
        <v>12344</v>
      </c>
    </row>
    <row r="641" spans="1:65" s="2" customFormat="1" ht="11.25">
      <c r="A641" s="34"/>
      <c r="B641" s="35"/>
      <c r="C641" s="36"/>
      <c r="D641" s="205" t="s">
        <v>281</v>
      </c>
      <c r="E641" s="36"/>
      <c r="F641" s="206" t="s">
        <v>12345</v>
      </c>
      <c r="G641" s="36"/>
      <c r="H641" s="36"/>
      <c r="I641" s="207"/>
      <c r="J641" s="36"/>
      <c r="K641" s="36"/>
      <c r="L641" s="39"/>
      <c r="M641" s="208"/>
      <c r="N641" s="209"/>
      <c r="O641" s="71"/>
      <c r="P641" s="71"/>
      <c r="Q641" s="71"/>
      <c r="R641" s="71"/>
      <c r="S641" s="71"/>
      <c r="T641" s="72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7" t="s">
        <v>281</v>
      </c>
      <c r="AU641" s="17" t="s">
        <v>84</v>
      </c>
    </row>
    <row r="642" spans="1:65" s="13" customFormat="1" ht="11.25">
      <c r="B642" s="210"/>
      <c r="C642" s="211"/>
      <c r="D642" s="212" t="s">
        <v>283</v>
      </c>
      <c r="E642" s="213" t="s">
        <v>1</v>
      </c>
      <c r="F642" s="214" t="s">
        <v>11938</v>
      </c>
      <c r="G642" s="211"/>
      <c r="H642" s="213" t="s">
        <v>1</v>
      </c>
      <c r="I642" s="215"/>
      <c r="J642" s="211"/>
      <c r="K642" s="211"/>
      <c r="L642" s="216"/>
      <c r="M642" s="217"/>
      <c r="N642" s="218"/>
      <c r="O642" s="218"/>
      <c r="P642" s="218"/>
      <c r="Q642" s="218"/>
      <c r="R642" s="218"/>
      <c r="S642" s="218"/>
      <c r="T642" s="219"/>
      <c r="AT642" s="220" t="s">
        <v>283</v>
      </c>
      <c r="AU642" s="220" t="s">
        <v>84</v>
      </c>
      <c r="AV642" s="13" t="s">
        <v>16</v>
      </c>
      <c r="AW642" s="13" t="s">
        <v>32</v>
      </c>
      <c r="AX642" s="13" t="s">
        <v>76</v>
      </c>
      <c r="AY642" s="220" t="s">
        <v>272</v>
      </c>
    </row>
    <row r="643" spans="1:65" s="13" customFormat="1" ht="11.25">
      <c r="B643" s="210"/>
      <c r="C643" s="211"/>
      <c r="D643" s="212" t="s">
        <v>283</v>
      </c>
      <c r="E643" s="213" t="s">
        <v>1</v>
      </c>
      <c r="F643" s="214" t="s">
        <v>285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283</v>
      </c>
      <c r="AU643" s="220" t="s">
        <v>84</v>
      </c>
      <c r="AV643" s="13" t="s">
        <v>16</v>
      </c>
      <c r="AW643" s="13" t="s">
        <v>32</v>
      </c>
      <c r="AX643" s="13" t="s">
        <v>76</v>
      </c>
      <c r="AY643" s="220" t="s">
        <v>272</v>
      </c>
    </row>
    <row r="644" spans="1:65" s="13" customFormat="1" ht="11.25">
      <c r="B644" s="210"/>
      <c r="C644" s="211"/>
      <c r="D644" s="212" t="s">
        <v>283</v>
      </c>
      <c r="E644" s="213" t="s">
        <v>1</v>
      </c>
      <c r="F644" s="214" t="s">
        <v>12346</v>
      </c>
      <c r="G644" s="211"/>
      <c r="H644" s="213" t="s">
        <v>1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283</v>
      </c>
      <c r="AU644" s="220" t="s">
        <v>84</v>
      </c>
      <c r="AV644" s="13" t="s">
        <v>16</v>
      </c>
      <c r="AW644" s="13" t="s">
        <v>32</v>
      </c>
      <c r="AX644" s="13" t="s">
        <v>76</v>
      </c>
      <c r="AY644" s="220" t="s">
        <v>272</v>
      </c>
    </row>
    <row r="645" spans="1:65" s="14" customFormat="1" ht="11.25">
      <c r="B645" s="221"/>
      <c r="C645" s="222"/>
      <c r="D645" s="212" t="s">
        <v>283</v>
      </c>
      <c r="E645" s="223" t="s">
        <v>1</v>
      </c>
      <c r="F645" s="224" t="s">
        <v>12116</v>
      </c>
      <c r="G645" s="222"/>
      <c r="H645" s="225">
        <v>37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AT645" s="231" t="s">
        <v>283</v>
      </c>
      <c r="AU645" s="231" t="s">
        <v>84</v>
      </c>
      <c r="AV645" s="14" t="s">
        <v>84</v>
      </c>
      <c r="AW645" s="14" t="s">
        <v>32</v>
      </c>
      <c r="AX645" s="14" t="s">
        <v>76</v>
      </c>
      <c r="AY645" s="231" t="s">
        <v>272</v>
      </c>
    </row>
    <row r="646" spans="1:65" s="2" customFormat="1" ht="16.5" customHeight="1">
      <c r="A646" s="34"/>
      <c r="B646" s="35"/>
      <c r="C646" s="232" t="s">
        <v>1009</v>
      </c>
      <c r="D646" s="232" t="s">
        <v>394</v>
      </c>
      <c r="E646" s="233" t="s">
        <v>12347</v>
      </c>
      <c r="F646" s="234" t="s">
        <v>12348</v>
      </c>
      <c r="G646" s="235" t="s">
        <v>380</v>
      </c>
      <c r="H646" s="236">
        <v>15.54</v>
      </c>
      <c r="I646" s="237"/>
      <c r="J646" s="238">
        <f>ROUND(I646*H646,2)</f>
        <v>0</v>
      </c>
      <c r="K646" s="234" t="s">
        <v>1</v>
      </c>
      <c r="L646" s="239"/>
      <c r="M646" s="240" t="s">
        <v>1</v>
      </c>
      <c r="N646" s="241" t="s">
        <v>41</v>
      </c>
      <c r="O646" s="71"/>
      <c r="P646" s="201">
        <f>O646*H646</f>
        <v>0</v>
      </c>
      <c r="Q646" s="201">
        <v>1</v>
      </c>
      <c r="R646" s="201">
        <f>Q646*H646</f>
        <v>15.54</v>
      </c>
      <c r="S646" s="201">
        <v>0</v>
      </c>
      <c r="T646" s="202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203" t="s">
        <v>313</v>
      </c>
      <c r="AT646" s="203" t="s">
        <v>394</v>
      </c>
      <c r="AU646" s="203" t="s">
        <v>84</v>
      </c>
      <c r="AY646" s="17" t="s">
        <v>272</v>
      </c>
      <c r="BE646" s="204">
        <f>IF(N646="základní",J646,0)</f>
        <v>0</v>
      </c>
      <c r="BF646" s="204">
        <f>IF(N646="snížená",J646,0)</f>
        <v>0</v>
      </c>
      <c r="BG646" s="204">
        <f>IF(N646="zákl. přenesená",J646,0)</f>
        <v>0</v>
      </c>
      <c r="BH646" s="204">
        <f>IF(N646="sníž. přenesená",J646,0)</f>
        <v>0</v>
      </c>
      <c r="BI646" s="204">
        <f>IF(N646="nulová",J646,0)</f>
        <v>0</v>
      </c>
      <c r="BJ646" s="17" t="s">
        <v>16</v>
      </c>
      <c r="BK646" s="204">
        <f>ROUND(I646*H646,2)</f>
        <v>0</v>
      </c>
      <c r="BL646" s="17" t="s">
        <v>279</v>
      </c>
      <c r="BM646" s="203" t="s">
        <v>12349</v>
      </c>
    </row>
    <row r="647" spans="1:65" s="13" customFormat="1" ht="11.25">
      <c r="B647" s="210"/>
      <c r="C647" s="211"/>
      <c r="D647" s="212" t="s">
        <v>283</v>
      </c>
      <c r="E647" s="213" t="s">
        <v>1</v>
      </c>
      <c r="F647" s="214" t="s">
        <v>11938</v>
      </c>
      <c r="G647" s="211"/>
      <c r="H647" s="213" t="s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283</v>
      </c>
      <c r="AU647" s="220" t="s">
        <v>84</v>
      </c>
      <c r="AV647" s="13" t="s">
        <v>16</v>
      </c>
      <c r="AW647" s="13" t="s">
        <v>32</v>
      </c>
      <c r="AX647" s="13" t="s">
        <v>76</v>
      </c>
      <c r="AY647" s="220" t="s">
        <v>272</v>
      </c>
    </row>
    <row r="648" spans="1:65" s="13" customFormat="1" ht="11.25">
      <c r="B648" s="210"/>
      <c r="C648" s="211"/>
      <c r="D648" s="212" t="s">
        <v>283</v>
      </c>
      <c r="E648" s="213" t="s">
        <v>1</v>
      </c>
      <c r="F648" s="214" t="s">
        <v>285</v>
      </c>
      <c r="G648" s="211"/>
      <c r="H648" s="213" t="s">
        <v>1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283</v>
      </c>
      <c r="AU648" s="220" t="s">
        <v>84</v>
      </c>
      <c r="AV648" s="13" t="s">
        <v>16</v>
      </c>
      <c r="AW648" s="13" t="s">
        <v>32</v>
      </c>
      <c r="AX648" s="13" t="s">
        <v>76</v>
      </c>
      <c r="AY648" s="220" t="s">
        <v>272</v>
      </c>
    </row>
    <row r="649" spans="1:65" s="13" customFormat="1" ht="11.25">
      <c r="B649" s="210"/>
      <c r="C649" s="211"/>
      <c r="D649" s="212" t="s">
        <v>283</v>
      </c>
      <c r="E649" s="213" t="s">
        <v>1</v>
      </c>
      <c r="F649" s="214" t="s">
        <v>12346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283</v>
      </c>
      <c r="AU649" s="220" t="s">
        <v>84</v>
      </c>
      <c r="AV649" s="13" t="s">
        <v>16</v>
      </c>
      <c r="AW649" s="13" t="s">
        <v>32</v>
      </c>
      <c r="AX649" s="13" t="s">
        <v>76</v>
      </c>
      <c r="AY649" s="220" t="s">
        <v>272</v>
      </c>
    </row>
    <row r="650" spans="1:65" s="13" customFormat="1" ht="11.25">
      <c r="B650" s="210"/>
      <c r="C650" s="211"/>
      <c r="D650" s="212" t="s">
        <v>283</v>
      </c>
      <c r="E650" s="213" t="s">
        <v>1</v>
      </c>
      <c r="F650" s="214" t="s">
        <v>12350</v>
      </c>
      <c r="G650" s="211"/>
      <c r="H650" s="213" t="s">
        <v>1</v>
      </c>
      <c r="I650" s="215"/>
      <c r="J650" s="211"/>
      <c r="K650" s="211"/>
      <c r="L650" s="216"/>
      <c r="M650" s="217"/>
      <c r="N650" s="218"/>
      <c r="O650" s="218"/>
      <c r="P650" s="218"/>
      <c r="Q650" s="218"/>
      <c r="R650" s="218"/>
      <c r="S650" s="218"/>
      <c r="T650" s="219"/>
      <c r="AT650" s="220" t="s">
        <v>283</v>
      </c>
      <c r="AU650" s="220" t="s">
        <v>84</v>
      </c>
      <c r="AV650" s="13" t="s">
        <v>16</v>
      </c>
      <c r="AW650" s="13" t="s">
        <v>32</v>
      </c>
      <c r="AX650" s="13" t="s">
        <v>76</v>
      </c>
      <c r="AY650" s="220" t="s">
        <v>272</v>
      </c>
    </row>
    <row r="651" spans="1:65" s="14" customFormat="1" ht="11.25">
      <c r="B651" s="221"/>
      <c r="C651" s="222"/>
      <c r="D651" s="212" t="s">
        <v>283</v>
      </c>
      <c r="E651" s="223" t="s">
        <v>1</v>
      </c>
      <c r="F651" s="224" t="s">
        <v>12351</v>
      </c>
      <c r="G651" s="222"/>
      <c r="H651" s="225">
        <v>15.54</v>
      </c>
      <c r="I651" s="226"/>
      <c r="J651" s="222"/>
      <c r="K651" s="222"/>
      <c r="L651" s="227"/>
      <c r="M651" s="228"/>
      <c r="N651" s="229"/>
      <c r="O651" s="229"/>
      <c r="P651" s="229"/>
      <c r="Q651" s="229"/>
      <c r="R651" s="229"/>
      <c r="S651" s="229"/>
      <c r="T651" s="230"/>
      <c r="AT651" s="231" t="s">
        <v>283</v>
      </c>
      <c r="AU651" s="231" t="s">
        <v>84</v>
      </c>
      <c r="AV651" s="14" t="s">
        <v>84</v>
      </c>
      <c r="AW651" s="14" t="s">
        <v>32</v>
      </c>
      <c r="AX651" s="14" t="s">
        <v>76</v>
      </c>
      <c r="AY651" s="231" t="s">
        <v>272</v>
      </c>
    </row>
    <row r="652" spans="1:65" s="2" customFormat="1" ht="24.2" customHeight="1">
      <c r="A652" s="34"/>
      <c r="B652" s="35"/>
      <c r="C652" s="192" t="s">
        <v>1018</v>
      </c>
      <c r="D652" s="192" t="s">
        <v>274</v>
      </c>
      <c r="E652" s="193" t="s">
        <v>12352</v>
      </c>
      <c r="F652" s="194" t="s">
        <v>12353</v>
      </c>
      <c r="G652" s="195" t="s">
        <v>156</v>
      </c>
      <c r="H652" s="196">
        <v>62.16</v>
      </c>
      <c r="I652" s="197"/>
      <c r="J652" s="198">
        <f>ROUND(I652*H652,2)</f>
        <v>0</v>
      </c>
      <c r="K652" s="194" t="s">
        <v>1</v>
      </c>
      <c r="L652" s="39"/>
      <c r="M652" s="199" t="s">
        <v>1</v>
      </c>
      <c r="N652" s="200" t="s">
        <v>41</v>
      </c>
      <c r="O652" s="71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03" t="s">
        <v>279</v>
      </c>
      <c r="AT652" s="203" t="s">
        <v>274</v>
      </c>
      <c r="AU652" s="203" t="s">
        <v>84</v>
      </c>
      <c r="AY652" s="17" t="s">
        <v>272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7" t="s">
        <v>16</v>
      </c>
      <c r="BK652" s="204">
        <f>ROUND(I652*H652,2)</f>
        <v>0</v>
      </c>
      <c r="BL652" s="17" t="s">
        <v>279</v>
      </c>
      <c r="BM652" s="203" t="s">
        <v>12354</v>
      </c>
    </row>
    <row r="653" spans="1:65" s="13" customFormat="1" ht="11.25">
      <c r="B653" s="210"/>
      <c r="C653" s="211"/>
      <c r="D653" s="212" t="s">
        <v>283</v>
      </c>
      <c r="E653" s="213" t="s">
        <v>1</v>
      </c>
      <c r="F653" s="214" t="s">
        <v>11938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84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3" customFormat="1" ht="11.25">
      <c r="B654" s="210"/>
      <c r="C654" s="211"/>
      <c r="D654" s="212" t="s">
        <v>283</v>
      </c>
      <c r="E654" s="213" t="s">
        <v>1</v>
      </c>
      <c r="F654" s="214" t="s">
        <v>285</v>
      </c>
      <c r="G654" s="211"/>
      <c r="H654" s="213" t="s">
        <v>1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283</v>
      </c>
      <c r="AU654" s="220" t="s">
        <v>84</v>
      </c>
      <c r="AV654" s="13" t="s">
        <v>16</v>
      </c>
      <c r="AW654" s="13" t="s">
        <v>32</v>
      </c>
      <c r="AX654" s="13" t="s">
        <v>76</v>
      </c>
      <c r="AY654" s="220" t="s">
        <v>272</v>
      </c>
    </row>
    <row r="655" spans="1:65" s="13" customFormat="1" ht="11.25">
      <c r="B655" s="210"/>
      <c r="C655" s="211"/>
      <c r="D655" s="212" t="s">
        <v>283</v>
      </c>
      <c r="E655" s="213" t="s">
        <v>1</v>
      </c>
      <c r="F655" s="214" t="s">
        <v>12115</v>
      </c>
      <c r="G655" s="211"/>
      <c r="H655" s="213" t="s">
        <v>1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283</v>
      </c>
      <c r="AU655" s="220" t="s">
        <v>84</v>
      </c>
      <c r="AV655" s="13" t="s">
        <v>16</v>
      </c>
      <c r="AW655" s="13" t="s">
        <v>32</v>
      </c>
      <c r="AX655" s="13" t="s">
        <v>76</v>
      </c>
      <c r="AY655" s="220" t="s">
        <v>272</v>
      </c>
    </row>
    <row r="656" spans="1:65" s="14" customFormat="1" ht="11.25">
      <c r="B656" s="221"/>
      <c r="C656" s="222"/>
      <c r="D656" s="212" t="s">
        <v>283</v>
      </c>
      <c r="E656" s="223" t="s">
        <v>1</v>
      </c>
      <c r="F656" s="224" t="s">
        <v>12355</v>
      </c>
      <c r="G656" s="222"/>
      <c r="H656" s="225">
        <v>62.16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283</v>
      </c>
      <c r="AU656" s="231" t="s">
        <v>84</v>
      </c>
      <c r="AV656" s="14" t="s">
        <v>84</v>
      </c>
      <c r="AW656" s="14" t="s">
        <v>32</v>
      </c>
      <c r="AX656" s="14" t="s">
        <v>76</v>
      </c>
      <c r="AY656" s="231" t="s">
        <v>272</v>
      </c>
    </row>
    <row r="657" spans="1:65" s="12" customFormat="1" ht="22.9" customHeight="1">
      <c r="B657" s="176"/>
      <c r="C657" s="177"/>
      <c r="D657" s="178" t="s">
        <v>75</v>
      </c>
      <c r="E657" s="190" t="s">
        <v>755</v>
      </c>
      <c r="F657" s="190" t="s">
        <v>2213</v>
      </c>
      <c r="G657" s="177"/>
      <c r="H657" s="177"/>
      <c r="I657" s="180"/>
      <c r="J657" s="191">
        <f>BK657</f>
        <v>0</v>
      </c>
      <c r="K657" s="177"/>
      <c r="L657" s="182"/>
      <c r="M657" s="183"/>
      <c r="N657" s="184"/>
      <c r="O657" s="184"/>
      <c r="P657" s="185">
        <f>SUM(P658:P669)</f>
        <v>0</v>
      </c>
      <c r="Q657" s="184"/>
      <c r="R657" s="185">
        <f>SUM(R658:R669)</f>
        <v>39.922696999999992</v>
      </c>
      <c r="S657" s="184"/>
      <c r="T657" s="186">
        <f>SUM(T658:T669)</f>
        <v>0</v>
      </c>
      <c r="AR657" s="187" t="s">
        <v>16</v>
      </c>
      <c r="AT657" s="188" t="s">
        <v>75</v>
      </c>
      <c r="AU657" s="188" t="s">
        <v>16</v>
      </c>
      <c r="AY657" s="187" t="s">
        <v>272</v>
      </c>
      <c r="BK657" s="189">
        <f>SUM(BK658:BK669)</f>
        <v>0</v>
      </c>
    </row>
    <row r="658" spans="1:65" s="2" customFormat="1" ht="33" customHeight="1">
      <c r="A658" s="34"/>
      <c r="B658" s="35"/>
      <c r="C658" s="192" t="s">
        <v>1024</v>
      </c>
      <c r="D658" s="192" t="s">
        <v>274</v>
      </c>
      <c r="E658" s="193" t="s">
        <v>12356</v>
      </c>
      <c r="F658" s="194" t="s">
        <v>12357</v>
      </c>
      <c r="G658" s="195" t="s">
        <v>277</v>
      </c>
      <c r="H658" s="196">
        <v>17.13</v>
      </c>
      <c r="I658" s="197"/>
      <c r="J658" s="198">
        <f>ROUND(I658*H658,2)</f>
        <v>0</v>
      </c>
      <c r="K658" s="194" t="s">
        <v>278</v>
      </c>
      <c r="L658" s="39"/>
      <c r="M658" s="199" t="s">
        <v>1</v>
      </c>
      <c r="N658" s="200" t="s">
        <v>41</v>
      </c>
      <c r="O658" s="71"/>
      <c r="P658" s="201">
        <f>O658*H658</f>
        <v>0</v>
      </c>
      <c r="Q658" s="201">
        <v>2.3010199999999998</v>
      </c>
      <c r="R658" s="201">
        <f>Q658*H658</f>
        <v>39.416472599999992</v>
      </c>
      <c r="S658" s="201">
        <v>0</v>
      </c>
      <c r="T658" s="202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203" t="s">
        <v>279</v>
      </c>
      <c r="AT658" s="203" t="s">
        <v>274</v>
      </c>
      <c r="AU658" s="203" t="s">
        <v>84</v>
      </c>
      <c r="AY658" s="17" t="s">
        <v>272</v>
      </c>
      <c r="BE658" s="204">
        <f>IF(N658="základní",J658,0)</f>
        <v>0</v>
      </c>
      <c r="BF658" s="204">
        <f>IF(N658="snížená",J658,0)</f>
        <v>0</v>
      </c>
      <c r="BG658" s="204">
        <f>IF(N658="zákl. přenesená",J658,0)</f>
        <v>0</v>
      </c>
      <c r="BH658" s="204">
        <f>IF(N658="sníž. přenesená",J658,0)</f>
        <v>0</v>
      </c>
      <c r="BI658" s="204">
        <f>IF(N658="nulová",J658,0)</f>
        <v>0</v>
      </c>
      <c r="BJ658" s="17" t="s">
        <v>16</v>
      </c>
      <c r="BK658" s="204">
        <f>ROUND(I658*H658,2)</f>
        <v>0</v>
      </c>
      <c r="BL658" s="17" t="s">
        <v>279</v>
      </c>
      <c r="BM658" s="203" t="s">
        <v>12358</v>
      </c>
    </row>
    <row r="659" spans="1:65" s="2" customFormat="1" ht="11.25">
      <c r="A659" s="34"/>
      <c r="B659" s="35"/>
      <c r="C659" s="36"/>
      <c r="D659" s="205" t="s">
        <v>281</v>
      </c>
      <c r="E659" s="36"/>
      <c r="F659" s="206" t="s">
        <v>12359</v>
      </c>
      <c r="G659" s="36"/>
      <c r="H659" s="36"/>
      <c r="I659" s="207"/>
      <c r="J659" s="36"/>
      <c r="K659" s="36"/>
      <c r="L659" s="39"/>
      <c r="M659" s="208"/>
      <c r="N659" s="209"/>
      <c r="O659" s="71"/>
      <c r="P659" s="71"/>
      <c r="Q659" s="71"/>
      <c r="R659" s="71"/>
      <c r="S659" s="71"/>
      <c r="T659" s="72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281</v>
      </c>
      <c r="AU659" s="17" t="s">
        <v>84</v>
      </c>
    </row>
    <row r="660" spans="1:65" s="13" customFormat="1" ht="11.25">
      <c r="B660" s="210"/>
      <c r="C660" s="211"/>
      <c r="D660" s="212" t="s">
        <v>283</v>
      </c>
      <c r="E660" s="213" t="s">
        <v>1</v>
      </c>
      <c r="F660" s="214" t="s">
        <v>11938</v>
      </c>
      <c r="G660" s="211"/>
      <c r="H660" s="213" t="s">
        <v>1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283</v>
      </c>
      <c r="AU660" s="220" t="s">
        <v>84</v>
      </c>
      <c r="AV660" s="13" t="s">
        <v>16</v>
      </c>
      <c r="AW660" s="13" t="s">
        <v>32</v>
      </c>
      <c r="AX660" s="13" t="s">
        <v>76</v>
      </c>
      <c r="AY660" s="220" t="s">
        <v>272</v>
      </c>
    </row>
    <row r="661" spans="1:65" s="13" customFormat="1" ht="11.25">
      <c r="B661" s="210"/>
      <c r="C661" s="211"/>
      <c r="D661" s="212" t="s">
        <v>283</v>
      </c>
      <c r="E661" s="213" t="s">
        <v>1</v>
      </c>
      <c r="F661" s="214" t="s">
        <v>12360</v>
      </c>
      <c r="G661" s="211"/>
      <c r="H661" s="213" t="s">
        <v>1</v>
      </c>
      <c r="I661" s="215"/>
      <c r="J661" s="211"/>
      <c r="K661" s="211"/>
      <c r="L661" s="216"/>
      <c r="M661" s="217"/>
      <c r="N661" s="218"/>
      <c r="O661" s="218"/>
      <c r="P661" s="218"/>
      <c r="Q661" s="218"/>
      <c r="R661" s="218"/>
      <c r="S661" s="218"/>
      <c r="T661" s="219"/>
      <c r="AT661" s="220" t="s">
        <v>283</v>
      </c>
      <c r="AU661" s="220" t="s">
        <v>84</v>
      </c>
      <c r="AV661" s="13" t="s">
        <v>16</v>
      </c>
      <c r="AW661" s="13" t="s">
        <v>32</v>
      </c>
      <c r="AX661" s="13" t="s">
        <v>76</v>
      </c>
      <c r="AY661" s="220" t="s">
        <v>272</v>
      </c>
    </row>
    <row r="662" spans="1:65" s="13" customFormat="1" ht="11.25">
      <c r="B662" s="210"/>
      <c r="C662" s="211"/>
      <c r="D662" s="212" t="s">
        <v>283</v>
      </c>
      <c r="E662" s="213" t="s">
        <v>1</v>
      </c>
      <c r="F662" s="214" t="s">
        <v>12361</v>
      </c>
      <c r="G662" s="211"/>
      <c r="H662" s="213" t="s">
        <v>1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283</v>
      </c>
      <c r="AU662" s="220" t="s">
        <v>84</v>
      </c>
      <c r="AV662" s="13" t="s">
        <v>16</v>
      </c>
      <c r="AW662" s="13" t="s">
        <v>32</v>
      </c>
      <c r="AX662" s="13" t="s">
        <v>76</v>
      </c>
      <c r="AY662" s="220" t="s">
        <v>272</v>
      </c>
    </row>
    <row r="663" spans="1:65" s="14" customFormat="1" ht="11.25">
      <c r="B663" s="221"/>
      <c r="C663" s="222"/>
      <c r="D663" s="212" t="s">
        <v>283</v>
      </c>
      <c r="E663" s="223" t="s">
        <v>1</v>
      </c>
      <c r="F663" s="224" t="s">
        <v>12362</v>
      </c>
      <c r="G663" s="222"/>
      <c r="H663" s="225">
        <v>17.13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283</v>
      </c>
      <c r="AU663" s="231" t="s">
        <v>84</v>
      </c>
      <c r="AV663" s="14" t="s">
        <v>84</v>
      </c>
      <c r="AW663" s="14" t="s">
        <v>32</v>
      </c>
      <c r="AX663" s="14" t="s">
        <v>76</v>
      </c>
      <c r="AY663" s="231" t="s">
        <v>272</v>
      </c>
    </row>
    <row r="664" spans="1:65" s="2" customFormat="1" ht="33" customHeight="1">
      <c r="A664" s="34"/>
      <c r="B664" s="35"/>
      <c r="C664" s="192" t="s">
        <v>1034</v>
      </c>
      <c r="D664" s="192" t="s">
        <v>274</v>
      </c>
      <c r="E664" s="193" t="s">
        <v>12363</v>
      </c>
      <c r="F664" s="194" t="s">
        <v>12364</v>
      </c>
      <c r="G664" s="195" t="s">
        <v>277</v>
      </c>
      <c r="H664" s="196">
        <v>0.22</v>
      </c>
      <c r="I664" s="197"/>
      <c r="J664" s="198">
        <f>ROUND(I664*H664,2)</f>
        <v>0</v>
      </c>
      <c r="K664" s="194" t="s">
        <v>278</v>
      </c>
      <c r="L664" s="39"/>
      <c r="M664" s="199" t="s">
        <v>1</v>
      </c>
      <c r="N664" s="200" t="s">
        <v>41</v>
      </c>
      <c r="O664" s="71"/>
      <c r="P664" s="201">
        <f>O664*H664</f>
        <v>0</v>
      </c>
      <c r="Q664" s="201">
        <v>2.3010199999999998</v>
      </c>
      <c r="R664" s="201">
        <f>Q664*H664</f>
        <v>0.50622440000000002</v>
      </c>
      <c r="S664" s="201">
        <v>0</v>
      </c>
      <c r="T664" s="202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203" t="s">
        <v>279</v>
      </c>
      <c r="AT664" s="203" t="s">
        <v>274</v>
      </c>
      <c r="AU664" s="203" t="s">
        <v>84</v>
      </c>
      <c r="AY664" s="17" t="s">
        <v>272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17" t="s">
        <v>16</v>
      </c>
      <c r="BK664" s="204">
        <f>ROUND(I664*H664,2)</f>
        <v>0</v>
      </c>
      <c r="BL664" s="17" t="s">
        <v>279</v>
      </c>
      <c r="BM664" s="203" t="s">
        <v>12365</v>
      </c>
    </row>
    <row r="665" spans="1:65" s="2" customFormat="1" ht="11.25">
      <c r="A665" s="34"/>
      <c r="B665" s="35"/>
      <c r="C665" s="36"/>
      <c r="D665" s="205" t="s">
        <v>281</v>
      </c>
      <c r="E665" s="36"/>
      <c r="F665" s="206" t="s">
        <v>12366</v>
      </c>
      <c r="G665" s="36"/>
      <c r="H665" s="36"/>
      <c r="I665" s="207"/>
      <c r="J665" s="36"/>
      <c r="K665" s="36"/>
      <c r="L665" s="39"/>
      <c r="M665" s="208"/>
      <c r="N665" s="209"/>
      <c r="O665" s="71"/>
      <c r="P665" s="71"/>
      <c r="Q665" s="71"/>
      <c r="R665" s="71"/>
      <c r="S665" s="71"/>
      <c r="T665" s="72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281</v>
      </c>
      <c r="AU665" s="17" t="s">
        <v>84</v>
      </c>
    </row>
    <row r="666" spans="1:65" s="13" customFormat="1" ht="11.25">
      <c r="B666" s="210"/>
      <c r="C666" s="211"/>
      <c r="D666" s="212" t="s">
        <v>283</v>
      </c>
      <c r="E666" s="213" t="s">
        <v>1</v>
      </c>
      <c r="F666" s="214" t="s">
        <v>11938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84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3" customFormat="1" ht="11.25">
      <c r="B667" s="210"/>
      <c r="C667" s="211"/>
      <c r="D667" s="212" t="s">
        <v>283</v>
      </c>
      <c r="E667" s="213" t="s">
        <v>1</v>
      </c>
      <c r="F667" s="214" t="s">
        <v>285</v>
      </c>
      <c r="G667" s="211"/>
      <c r="H667" s="213" t="s">
        <v>1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283</v>
      </c>
      <c r="AU667" s="220" t="s">
        <v>84</v>
      </c>
      <c r="AV667" s="13" t="s">
        <v>16</v>
      </c>
      <c r="AW667" s="13" t="s">
        <v>32</v>
      </c>
      <c r="AX667" s="13" t="s">
        <v>76</v>
      </c>
      <c r="AY667" s="220" t="s">
        <v>272</v>
      </c>
    </row>
    <row r="668" spans="1:65" s="13" customFormat="1" ht="11.25">
      <c r="B668" s="210"/>
      <c r="C668" s="211"/>
      <c r="D668" s="212" t="s">
        <v>283</v>
      </c>
      <c r="E668" s="213" t="s">
        <v>1</v>
      </c>
      <c r="F668" s="214" t="s">
        <v>12119</v>
      </c>
      <c r="G668" s="211"/>
      <c r="H668" s="213" t="s">
        <v>1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283</v>
      </c>
      <c r="AU668" s="220" t="s">
        <v>84</v>
      </c>
      <c r="AV668" s="13" t="s">
        <v>16</v>
      </c>
      <c r="AW668" s="13" t="s">
        <v>32</v>
      </c>
      <c r="AX668" s="13" t="s">
        <v>76</v>
      </c>
      <c r="AY668" s="220" t="s">
        <v>272</v>
      </c>
    </row>
    <row r="669" spans="1:65" s="14" customFormat="1" ht="11.25">
      <c r="B669" s="221"/>
      <c r="C669" s="222"/>
      <c r="D669" s="212" t="s">
        <v>283</v>
      </c>
      <c r="E669" s="223" t="s">
        <v>1</v>
      </c>
      <c r="F669" s="224" t="s">
        <v>12367</v>
      </c>
      <c r="G669" s="222"/>
      <c r="H669" s="225">
        <v>0.22</v>
      </c>
      <c r="I669" s="226"/>
      <c r="J669" s="222"/>
      <c r="K669" s="222"/>
      <c r="L669" s="227"/>
      <c r="M669" s="228"/>
      <c r="N669" s="229"/>
      <c r="O669" s="229"/>
      <c r="P669" s="229"/>
      <c r="Q669" s="229"/>
      <c r="R669" s="229"/>
      <c r="S669" s="229"/>
      <c r="T669" s="230"/>
      <c r="AT669" s="231" t="s">
        <v>283</v>
      </c>
      <c r="AU669" s="231" t="s">
        <v>84</v>
      </c>
      <c r="AV669" s="14" t="s">
        <v>84</v>
      </c>
      <c r="AW669" s="14" t="s">
        <v>32</v>
      </c>
      <c r="AX669" s="14" t="s">
        <v>76</v>
      </c>
      <c r="AY669" s="231" t="s">
        <v>272</v>
      </c>
    </row>
    <row r="670" spans="1:65" s="12" customFormat="1" ht="22.9" customHeight="1">
      <c r="B670" s="176"/>
      <c r="C670" s="177"/>
      <c r="D670" s="178" t="s">
        <v>75</v>
      </c>
      <c r="E670" s="190" t="s">
        <v>313</v>
      </c>
      <c r="F670" s="190" t="s">
        <v>2497</v>
      </c>
      <c r="G670" s="177"/>
      <c r="H670" s="177"/>
      <c r="I670" s="180"/>
      <c r="J670" s="191">
        <f>BK670</f>
        <v>0</v>
      </c>
      <c r="K670" s="177"/>
      <c r="L670" s="182"/>
      <c r="M670" s="183"/>
      <c r="N670" s="184"/>
      <c r="O670" s="184"/>
      <c r="P670" s="185">
        <f>SUM(P671:P684)</f>
        <v>0</v>
      </c>
      <c r="Q670" s="184"/>
      <c r="R670" s="185">
        <f>SUM(R671:R684)</f>
        <v>5.7847100000000005</v>
      </c>
      <c r="S670" s="184"/>
      <c r="T670" s="186">
        <f>SUM(T671:T684)</f>
        <v>0</v>
      </c>
      <c r="AR670" s="187" t="s">
        <v>16</v>
      </c>
      <c r="AT670" s="188" t="s">
        <v>75</v>
      </c>
      <c r="AU670" s="188" t="s">
        <v>16</v>
      </c>
      <c r="AY670" s="187" t="s">
        <v>272</v>
      </c>
      <c r="BK670" s="189">
        <f>SUM(BK671:BK684)</f>
        <v>0</v>
      </c>
    </row>
    <row r="671" spans="1:65" s="2" customFormat="1" ht="24.2" customHeight="1">
      <c r="A671" s="34"/>
      <c r="B671" s="35"/>
      <c r="C671" s="192" t="s">
        <v>1054</v>
      </c>
      <c r="D671" s="192" t="s">
        <v>274</v>
      </c>
      <c r="E671" s="193" t="s">
        <v>2499</v>
      </c>
      <c r="F671" s="194" t="s">
        <v>12144</v>
      </c>
      <c r="G671" s="195" t="s">
        <v>277</v>
      </c>
      <c r="H671" s="196">
        <v>49.75</v>
      </c>
      <c r="I671" s="197"/>
      <c r="J671" s="198">
        <f>ROUND(I671*H671,2)</f>
        <v>0</v>
      </c>
      <c r="K671" s="194" t="s">
        <v>1</v>
      </c>
      <c r="L671" s="39"/>
      <c r="M671" s="199" t="s">
        <v>1</v>
      </c>
      <c r="N671" s="200" t="s">
        <v>41</v>
      </c>
      <c r="O671" s="71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03" t="s">
        <v>279</v>
      </c>
      <c r="AT671" s="203" t="s">
        <v>274</v>
      </c>
      <c r="AU671" s="203" t="s">
        <v>84</v>
      </c>
      <c r="AY671" s="17" t="s">
        <v>272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17" t="s">
        <v>16</v>
      </c>
      <c r="BK671" s="204">
        <f>ROUND(I671*H671,2)</f>
        <v>0</v>
      </c>
      <c r="BL671" s="17" t="s">
        <v>279</v>
      </c>
      <c r="BM671" s="203" t="s">
        <v>12368</v>
      </c>
    </row>
    <row r="672" spans="1:65" s="13" customFormat="1" ht="11.25">
      <c r="B672" s="210"/>
      <c r="C672" s="211"/>
      <c r="D672" s="212" t="s">
        <v>283</v>
      </c>
      <c r="E672" s="213" t="s">
        <v>1</v>
      </c>
      <c r="F672" s="214" t="s">
        <v>11938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84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3" customFormat="1" ht="11.25">
      <c r="B673" s="210"/>
      <c r="C673" s="211"/>
      <c r="D673" s="212" t="s">
        <v>283</v>
      </c>
      <c r="E673" s="213" t="s">
        <v>1</v>
      </c>
      <c r="F673" s="214" t="s">
        <v>285</v>
      </c>
      <c r="G673" s="211"/>
      <c r="H673" s="213" t="s">
        <v>1</v>
      </c>
      <c r="I673" s="215"/>
      <c r="J673" s="211"/>
      <c r="K673" s="211"/>
      <c r="L673" s="216"/>
      <c r="M673" s="217"/>
      <c r="N673" s="218"/>
      <c r="O673" s="218"/>
      <c r="P673" s="218"/>
      <c r="Q673" s="218"/>
      <c r="R673" s="218"/>
      <c r="S673" s="218"/>
      <c r="T673" s="219"/>
      <c r="AT673" s="220" t="s">
        <v>283</v>
      </c>
      <c r="AU673" s="220" t="s">
        <v>84</v>
      </c>
      <c r="AV673" s="13" t="s">
        <v>16</v>
      </c>
      <c r="AW673" s="13" t="s">
        <v>32</v>
      </c>
      <c r="AX673" s="13" t="s">
        <v>76</v>
      </c>
      <c r="AY673" s="220" t="s">
        <v>272</v>
      </c>
    </row>
    <row r="674" spans="1:65" s="14" customFormat="1" ht="11.25">
      <c r="B674" s="221"/>
      <c r="C674" s="222"/>
      <c r="D674" s="212" t="s">
        <v>283</v>
      </c>
      <c r="E674" s="223" t="s">
        <v>1</v>
      </c>
      <c r="F674" s="224" t="s">
        <v>11947</v>
      </c>
      <c r="G674" s="222"/>
      <c r="H674" s="225">
        <v>49.75</v>
      </c>
      <c r="I674" s="226"/>
      <c r="J674" s="222"/>
      <c r="K674" s="222"/>
      <c r="L674" s="227"/>
      <c r="M674" s="228"/>
      <c r="N674" s="229"/>
      <c r="O674" s="229"/>
      <c r="P674" s="229"/>
      <c r="Q674" s="229"/>
      <c r="R674" s="229"/>
      <c r="S674" s="229"/>
      <c r="T674" s="230"/>
      <c r="AT674" s="231" t="s">
        <v>283</v>
      </c>
      <c r="AU674" s="231" t="s">
        <v>84</v>
      </c>
      <c r="AV674" s="14" t="s">
        <v>84</v>
      </c>
      <c r="AW674" s="14" t="s">
        <v>32</v>
      </c>
      <c r="AX674" s="14" t="s">
        <v>76</v>
      </c>
      <c r="AY674" s="231" t="s">
        <v>272</v>
      </c>
    </row>
    <row r="675" spans="1:65" s="2" customFormat="1" ht="24.2" customHeight="1">
      <c r="A675" s="34"/>
      <c r="B675" s="35"/>
      <c r="C675" s="192" t="s">
        <v>1063</v>
      </c>
      <c r="D675" s="192" t="s">
        <v>274</v>
      </c>
      <c r="E675" s="193" t="s">
        <v>2515</v>
      </c>
      <c r="F675" s="194" t="s">
        <v>2516</v>
      </c>
      <c r="G675" s="195" t="s">
        <v>185</v>
      </c>
      <c r="H675" s="196">
        <v>199</v>
      </c>
      <c r="I675" s="197"/>
      <c r="J675" s="198">
        <f>ROUND(I675*H675,2)</f>
        <v>0</v>
      </c>
      <c r="K675" s="194" t="s">
        <v>278</v>
      </c>
      <c r="L675" s="39"/>
      <c r="M675" s="199" t="s">
        <v>1</v>
      </c>
      <c r="N675" s="200" t="s">
        <v>41</v>
      </c>
      <c r="O675" s="71"/>
      <c r="P675" s="201">
        <f>O675*H675</f>
        <v>0</v>
      </c>
      <c r="Q675" s="201">
        <v>4.8999999999999998E-4</v>
      </c>
      <c r="R675" s="201">
        <f>Q675*H675</f>
        <v>9.7509999999999999E-2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279</v>
      </c>
      <c r="AT675" s="203" t="s">
        <v>274</v>
      </c>
      <c r="AU675" s="203" t="s">
        <v>84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279</v>
      </c>
      <c r="BM675" s="203" t="s">
        <v>12369</v>
      </c>
    </row>
    <row r="676" spans="1:65" s="2" customFormat="1" ht="11.25">
      <c r="A676" s="34"/>
      <c r="B676" s="35"/>
      <c r="C676" s="36"/>
      <c r="D676" s="205" t="s">
        <v>281</v>
      </c>
      <c r="E676" s="36"/>
      <c r="F676" s="206" t="s">
        <v>2518</v>
      </c>
      <c r="G676" s="36"/>
      <c r="H676" s="36"/>
      <c r="I676" s="207"/>
      <c r="J676" s="36"/>
      <c r="K676" s="36"/>
      <c r="L676" s="39"/>
      <c r="M676" s="208"/>
      <c r="N676" s="209"/>
      <c r="O676" s="71"/>
      <c r="P676" s="71"/>
      <c r="Q676" s="71"/>
      <c r="R676" s="71"/>
      <c r="S676" s="71"/>
      <c r="T676" s="72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281</v>
      </c>
      <c r="AU676" s="17" t="s">
        <v>84</v>
      </c>
    </row>
    <row r="677" spans="1:65" s="13" customFormat="1" ht="11.25">
      <c r="B677" s="210"/>
      <c r="C677" s="211"/>
      <c r="D677" s="212" t="s">
        <v>283</v>
      </c>
      <c r="E677" s="213" t="s">
        <v>1</v>
      </c>
      <c r="F677" s="214" t="s">
        <v>11938</v>
      </c>
      <c r="G677" s="211"/>
      <c r="H677" s="213" t="s">
        <v>1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283</v>
      </c>
      <c r="AU677" s="220" t="s">
        <v>84</v>
      </c>
      <c r="AV677" s="13" t="s">
        <v>16</v>
      </c>
      <c r="AW677" s="13" t="s">
        <v>32</v>
      </c>
      <c r="AX677" s="13" t="s">
        <v>76</v>
      </c>
      <c r="AY677" s="220" t="s">
        <v>272</v>
      </c>
    </row>
    <row r="678" spans="1:65" s="13" customFormat="1" ht="11.25">
      <c r="B678" s="210"/>
      <c r="C678" s="211"/>
      <c r="D678" s="212" t="s">
        <v>283</v>
      </c>
      <c r="E678" s="213" t="s">
        <v>1</v>
      </c>
      <c r="F678" s="214" t="s">
        <v>285</v>
      </c>
      <c r="G678" s="211"/>
      <c r="H678" s="213" t="s">
        <v>1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283</v>
      </c>
      <c r="AU678" s="220" t="s">
        <v>84</v>
      </c>
      <c r="AV678" s="13" t="s">
        <v>16</v>
      </c>
      <c r="AW678" s="13" t="s">
        <v>32</v>
      </c>
      <c r="AX678" s="13" t="s">
        <v>76</v>
      </c>
      <c r="AY678" s="220" t="s">
        <v>272</v>
      </c>
    </row>
    <row r="679" spans="1:65" s="14" customFormat="1" ht="11.25">
      <c r="B679" s="221"/>
      <c r="C679" s="222"/>
      <c r="D679" s="212" t="s">
        <v>283</v>
      </c>
      <c r="E679" s="223" t="s">
        <v>1</v>
      </c>
      <c r="F679" s="224" t="s">
        <v>12370</v>
      </c>
      <c r="G679" s="222"/>
      <c r="H679" s="225">
        <v>199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283</v>
      </c>
      <c r="AU679" s="231" t="s">
        <v>84</v>
      </c>
      <c r="AV679" s="14" t="s">
        <v>84</v>
      </c>
      <c r="AW679" s="14" t="s">
        <v>32</v>
      </c>
      <c r="AX679" s="14" t="s">
        <v>76</v>
      </c>
      <c r="AY679" s="231" t="s">
        <v>272</v>
      </c>
    </row>
    <row r="680" spans="1:65" s="2" customFormat="1" ht="24.2" customHeight="1">
      <c r="A680" s="34"/>
      <c r="B680" s="35"/>
      <c r="C680" s="192" t="s">
        <v>1072</v>
      </c>
      <c r="D680" s="192" t="s">
        <v>274</v>
      </c>
      <c r="E680" s="193" t="s">
        <v>12371</v>
      </c>
      <c r="F680" s="194" t="s">
        <v>12372</v>
      </c>
      <c r="G680" s="195" t="s">
        <v>952</v>
      </c>
      <c r="H680" s="196">
        <v>8</v>
      </c>
      <c r="I680" s="197"/>
      <c r="J680" s="198">
        <f>ROUND(I680*H680,2)</f>
        <v>0</v>
      </c>
      <c r="K680" s="194" t="s">
        <v>1</v>
      </c>
      <c r="L680" s="39"/>
      <c r="M680" s="199" t="s">
        <v>1</v>
      </c>
      <c r="N680" s="200" t="s">
        <v>41</v>
      </c>
      <c r="O680" s="71"/>
      <c r="P680" s="201">
        <f>O680*H680</f>
        <v>0</v>
      </c>
      <c r="Q680" s="201">
        <v>0.34089999999999998</v>
      </c>
      <c r="R680" s="201">
        <f>Q680*H680</f>
        <v>2.7271999999999998</v>
      </c>
      <c r="S680" s="201">
        <v>0</v>
      </c>
      <c r="T680" s="202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203" t="s">
        <v>279</v>
      </c>
      <c r="AT680" s="203" t="s">
        <v>274</v>
      </c>
      <c r="AU680" s="203" t="s">
        <v>84</v>
      </c>
      <c r="AY680" s="17" t="s">
        <v>272</v>
      </c>
      <c r="BE680" s="204">
        <f>IF(N680="základní",J680,0)</f>
        <v>0</v>
      </c>
      <c r="BF680" s="204">
        <f>IF(N680="snížená",J680,0)</f>
        <v>0</v>
      </c>
      <c r="BG680" s="204">
        <f>IF(N680="zákl. přenesená",J680,0)</f>
        <v>0</v>
      </c>
      <c r="BH680" s="204">
        <f>IF(N680="sníž. přenesená",J680,0)</f>
        <v>0</v>
      </c>
      <c r="BI680" s="204">
        <f>IF(N680="nulová",J680,0)</f>
        <v>0</v>
      </c>
      <c r="BJ680" s="17" t="s">
        <v>16</v>
      </c>
      <c r="BK680" s="204">
        <f>ROUND(I680*H680,2)</f>
        <v>0</v>
      </c>
      <c r="BL680" s="17" t="s">
        <v>279</v>
      </c>
      <c r="BM680" s="203" t="s">
        <v>12373</v>
      </c>
    </row>
    <row r="681" spans="1:65" s="2" customFormat="1" ht="37.9" customHeight="1">
      <c r="A681" s="34"/>
      <c r="B681" s="35"/>
      <c r="C681" s="232" t="s">
        <v>1082</v>
      </c>
      <c r="D681" s="232" t="s">
        <v>394</v>
      </c>
      <c r="E681" s="233" t="s">
        <v>12374</v>
      </c>
      <c r="F681" s="234" t="s">
        <v>12375</v>
      </c>
      <c r="G681" s="235" t="s">
        <v>952</v>
      </c>
      <c r="H681" s="236">
        <v>8</v>
      </c>
      <c r="I681" s="237"/>
      <c r="J681" s="238">
        <f>ROUND(I681*H681,2)</f>
        <v>0</v>
      </c>
      <c r="K681" s="234" t="s">
        <v>1</v>
      </c>
      <c r="L681" s="239"/>
      <c r="M681" s="240" t="s">
        <v>1</v>
      </c>
      <c r="N681" s="241" t="s">
        <v>41</v>
      </c>
      <c r="O681" s="71"/>
      <c r="P681" s="201">
        <f>O681*H681</f>
        <v>0</v>
      </c>
      <c r="Q681" s="201">
        <v>0.37</v>
      </c>
      <c r="R681" s="201">
        <f>Q681*H681</f>
        <v>2.96</v>
      </c>
      <c r="S681" s="201">
        <v>0</v>
      </c>
      <c r="T681" s="202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3" t="s">
        <v>313</v>
      </c>
      <c r="AT681" s="203" t="s">
        <v>394</v>
      </c>
      <c r="AU681" s="203" t="s">
        <v>84</v>
      </c>
      <c r="AY681" s="17" t="s">
        <v>272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7" t="s">
        <v>16</v>
      </c>
      <c r="BK681" s="204">
        <f>ROUND(I681*H681,2)</f>
        <v>0</v>
      </c>
      <c r="BL681" s="17" t="s">
        <v>279</v>
      </c>
      <c r="BM681" s="203" t="s">
        <v>12376</v>
      </c>
    </row>
    <row r="682" spans="1:65" s="13" customFormat="1" ht="11.25">
      <c r="B682" s="210"/>
      <c r="C682" s="211"/>
      <c r="D682" s="212" t="s">
        <v>283</v>
      </c>
      <c r="E682" s="213" t="s">
        <v>1</v>
      </c>
      <c r="F682" s="214" t="s">
        <v>11938</v>
      </c>
      <c r="G682" s="211"/>
      <c r="H682" s="213" t="s">
        <v>1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283</v>
      </c>
      <c r="AU682" s="220" t="s">
        <v>84</v>
      </c>
      <c r="AV682" s="13" t="s">
        <v>16</v>
      </c>
      <c r="AW682" s="13" t="s">
        <v>32</v>
      </c>
      <c r="AX682" s="13" t="s">
        <v>76</v>
      </c>
      <c r="AY682" s="220" t="s">
        <v>272</v>
      </c>
    </row>
    <row r="683" spans="1:65" s="13" customFormat="1" ht="11.25">
      <c r="B683" s="210"/>
      <c r="C683" s="211"/>
      <c r="D683" s="212" t="s">
        <v>283</v>
      </c>
      <c r="E683" s="213" t="s">
        <v>1</v>
      </c>
      <c r="F683" s="214" t="s">
        <v>285</v>
      </c>
      <c r="G683" s="211"/>
      <c r="H683" s="213" t="s">
        <v>1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283</v>
      </c>
      <c r="AU683" s="220" t="s">
        <v>84</v>
      </c>
      <c r="AV683" s="13" t="s">
        <v>16</v>
      </c>
      <c r="AW683" s="13" t="s">
        <v>32</v>
      </c>
      <c r="AX683" s="13" t="s">
        <v>76</v>
      </c>
      <c r="AY683" s="220" t="s">
        <v>272</v>
      </c>
    </row>
    <row r="684" spans="1:65" s="14" customFormat="1" ht="11.25">
      <c r="B684" s="221"/>
      <c r="C684" s="222"/>
      <c r="D684" s="212" t="s">
        <v>283</v>
      </c>
      <c r="E684" s="223" t="s">
        <v>1</v>
      </c>
      <c r="F684" s="224" t="s">
        <v>313</v>
      </c>
      <c r="G684" s="222"/>
      <c r="H684" s="225">
        <v>8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283</v>
      </c>
      <c r="AU684" s="231" t="s">
        <v>84</v>
      </c>
      <c r="AV684" s="14" t="s">
        <v>84</v>
      </c>
      <c r="AW684" s="14" t="s">
        <v>32</v>
      </c>
      <c r="AX684" s="14" t="s">
        <v>16</v>
      </c>
      <c r="AY684" s="231" t="s">
        <v>272</v>
      </c>
    </row>
    <row r="685" spans="1:65" s="12" customFormat="1" ht="22.9" customHeight="1">
      <c r="B685" s="176"/>
      <c r="C685" s="177"/>
      <c r="D685" s="178" t="s">
        <v>75</v>
      </c>
      <c r="E685" s="190" t="s">
        <v>2526</v>
      </c>
      <c r="F685" s="190" t="s">
        <v>2527</v>
      </c>
      <c r="G685" s="177"/>
      <c r="H685" s="177"/>
      <c r="I685" s="180"/>
      <c r="J685" s="191">
        <f>BK685</f>
        <v>0</v>
      </c>
      <c r="K685" s="177"/>
      <c r="L685" s="182"/>
      <c r="M685" s="183"/>
      <c r="N685" s="184"/>
      <c r="O685" s="184"/>
      <c r="P685" s="185">
        <v>0</v>
      </c>
      <c r="Q685" s="184"/>
      <c r="R685" s="185">
        <v>0</v>
      </c>
      <c r="S685" s="184"/>
      <c r="T685" s="186">
        <v>0</v>
      </c>
      <c r="AR685" s="187" t="s">
        <v>16</v>
      </c>
      <c r="AT685" s="188" t="s">
        <v>75</v>
      </c>
      <c r="AU685" s="188" t="s">
        <v>16</v>
      </c>
      <c r="AY685" s="187" t="s">
        <v>272</v>
      </c>
      <c r="BK685" s="189">
        <v>0</v>
      </c>
    </row>
    <row r="686" spans="1:65" s="12" customFormat="1" ht="22.9" customHeight="1">
      <c r="B686" s="176"/>
      <c r="C686" s="177"/>
      <c r="D686" s="178" t="s">
        <v>75</v>
      </c>
      <c r="E686" s="190" t="s">
        <v>1001</v>
      </c>
      <c r="F686" s="190" t="s">
        <v>12377</v>
      </c>
      <c r="G686" s="177"/>
      <c r="H686" s="177"/>
      <c r="I686" s="180"/>
      <c r="J686" s="191">
        <f>BK686</f>
        <v>0</v>
      </c>
      <c r="K686" s="177"/>
      <c r="L686" s="182"/>
      <c r="M686" s="183"/>
      <c r="N686" s="184"/>
      <c r="O686" s="184"/>
      <c r="P686" s="185">
        <f>SUM(P687:P784)</f>
        <v>0</v>
      </c>
      <c r="Q686" s="184"/>
      <c r="R686" s="185">
        <f>SUM(R687:R784)</f>
        <v>114.4328</v>
      </c>
      <c r="S686" s="184"/>
      <c r="T686" s="186">
        <f>SUM(T687:T784)</f>
        <v>0</v>
      </c>
      <c r="AR686" s="187" t="s">
        <v>16</v>
      </c>
      <c r="AT686" s="188" t="s">
        <v>75</v>
      </c>
      <c r="AU686" s="188" t="s">
        <v>16</v>
      </c>
      <c r="AY686" s="187" t="s">
        <v>272</v>
      </c>
      <c r="BK686" s="189">
        <f>SUM(BK687:BK784)</f>
        <v>0</v>
      </c>
    </row>
    <row r="687" spans="1:65" s="2" customFormat="1" ht="24.2" customHeight="1">
      <c r="A687" s="34"/>
      <c r="B687" s="35"/>
      <c r="C687" s="192" t="s">
        <v>1106</v>
      </c>
      <c r="D687" s="192" t="s">
        <v>274</v>
      </c>
      <c r="E687" s="193" t="s">
        <v>12378</v>
      </c>
      <c r="F687" s="194" t="s">
        <v>12379</v>
      </c>
      <c r="G687" s="195" t="s">
        <v>156</v>
      </c>
      <c r="H687" s="196">
        <v>6</v>
      </c>
      <c r="I687" s="197"/>
      <c r="J687" s="198">
        <f>ROUND(I687*H687,2)</f>
        <v>0</v>
      </c>
      <c r="K687" s="194" t="s">
        <v>278</v>
      </c>
      <c r="L687" s="39"/>
      <c r="M687" s="199" t="s">
        <v>1</v>
      </c>
      <c r="N687" s="200" t="s">
        <v>41</v>
      </c>
      <c r="O687" s="71"/>
      <c r="P687" s="201">
        <f>O687*H687</f>
        <v>0</v>
      </c>
      <c r="Q687" s="201">
        <v>1.1999999999999999E-3</v>
      </c>
      <c r="R687" s="201">
        <f>Q687*H687</f>
        <v>7.1999999999999998E-3</v>
      </c>
      <c r="S687" s="201">
        <v>0</v>
      </c>
      <c r="T687" s="202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03" t="s">
        <v>279</v>
      </c>
      <c r="AT687" s="203" t="s">
        <v>274</v>
      </c>
      <c r="AU687" s="203" t="s">
        <v>84</v>
      </c>
      <c r="AY687" s="17" t="s">
        <v>272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17" t="s">
        <v>16</v>
      </c>
      <c r="BK687" s="204">
        <f>ROUND(I687*H687,2)</f>
        <v>0</v>
      </c>
      <c r="BL687" s="17" t="s">
        <v>279</v>
      </c>
      <c r="BM687" s="203" t="s">
        <v>12380</v>
      </c>
    </row>
    <row r="688" spans="1:65" s="2" customFormat="1" ht="11.25">
      <c r="A688" s="34"/>
      <c r="B688" s="35"/>
      <c r="C688" s="36"/>
      <c r="D688" s="205" t="s">
        <v>281</v>
      </c>
      <c r="E688" s="36"/>
      <c r="F688" s="206" t="s">
        <v>12381</v>
      </c>
      <c r="G688" s="36"/>
      <c r="H688" s="36"/>
      <c r="I688" s="207"/>
      <c r="J688" s="36"/>
      <c r="K688" s="36"/>
      <c r="L688" s="39"/>
      <c r="M688" s="208"/>
      <c r="N688" s="209"/>
      <c r="O688" s="71"/>
      <c r="P688" s="71"/>
      <c r="Q688" s="71"/>
      <c r="R688" s="71"/>
      <c r="S688" s="71"/>
      <c r="T688" s="72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7" t="s">
        <v>281</v>
      </c>
      <c r="AU688" s="17" t="s">
        <v>84</v>
      </c>
    </row>
    <row r="689" spans="1:65" s="13" customFormat="1" ht="11.25">
      <c r="B689" s="210"/>
      <c r="C689" s="211"/>
      <c r="D689" s="212" t="s">
        <v>283</v>
      </c>
      <c r="E689" s="213" t="s">
        <v>1</v>
      </c>
      <c r="F689" s="214" t="s">
        <v>11938</v>
      </c>
      <c r="G689" s="211"/>
      <c r="H689" s="213" t="s">
        <v>1</v>
      </c>
      <c r="I689" s="215"/>
      <c r="J689" s="211"/>
      <c r="K689" s="211"/>
      <c r="L689" s="216"/>
      <c r="M689" s="217"/>
      <c r="N689" s="218"/>
      <c r="O689" s="218"/>
      <c r="P689" s="218"/>
      <c r="Q689" s="218"/>
      <c r="R689" s="218"/>
      <c r="S689" s="218"/>
      <c r="T689" s="219"/>
      <c r="AT689" s="220" t="s">
        <v>283</v>
      </c>
      <c r="AU689" s="220" t="s">
        <v>84</v>
      </c>
      <c r="AV689" s="13" t="s">
        <v>16</v>
      </c>
      <c r="AW689" s="13" t="s">
        <v>32</v>
      </c>
      <c r="AX689" s="13" t="s">
        <v>76</v>
      </c>
      <c r="AY689" s="220" t="s">
        <v>272</v>
      </c>
    </row>
    <row r="690" spans="1:65" s="13" customFormat="1" ht="11.25">
      <c r="B690" s="210"/>
      <c r="C690" s="211"/>
      <c r="D690" s="212" t="s">
        <v>283</v>
      </c>
      <c r="E690" s="213" t="s">
        <v>1</v>
      </c>
      <c r="F690" s="214" t="s">
        <v>285</v>
      </c>
      <c r="G690" s="211"/>
      <c r="H690" s="213" t="s">
        <v>1</v>
      </c>
      <c r="I690" s="215"/>
      <c r="J690" s="211"/>
      <c r="K690" s="211"/>
      <c r="L690" s="216"/>
      <c r="M690" s="217"/>
      <c r="N690" s="218"/>
      <c r="O690" s="218"/>
      <c r="P690" s="218"/>
      <c r="Q690" s="218"/>
      <c r="R690" s="218"/>
      <c r="S690" s="218"/>
      <c r="T690" s="219"/>
      <c r="AT690" s="220" t="s">
        <v>283</v>
      </c>
      <c r="AU690" s="220" t="s">
        <v>84</v>
      </c>
      <c r="AV690" s="13" t="s">
        <v>16</v>
      </c>
      <c r="AW690" s="13" t="s">
        <v>32</v>
      </c>
      <c r="AX690" s="13" t="s">
        <v>76</v>
      </c>
      <c r="AY690" s="220" t="s">
        <v>272</v>
      </c>
    </row>
    <row r="691" spans="1:65" s="13" customFormat="1" ht="11.25">
      <c r="B691" s="210"/>
      <c r="C691" s="211"/>
      <c r="D691" s="212" t="s">
        <v>283</v>
      </c>
      <c r="E691" s="213" t="s">
        <v>1</v>
      </c>
      <c r="F691" s="214" t="s">
        <v>12382</v>
      </c>
      <c r="G691" s="211"/>
      <c r="H691" s="213" t="s">
        <v>1</v>
      </c>
      <c r="I691" s="215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283</v>
      </c>
      <c r="AU691" s="220" t="s">
        <v>84</v>
      </c>
      <c r="AV691" s="13" t="s">
        <v>16</v>
      </c>
      <c r="AW691" s="13" t="s">
        <v>32</v>
      </c>
      <c r="AX691" s="13" t="s">
        <v>76</v>
      </c>
      <c r="AY691" s="220" t="s">
        <v>272</v>
      </c>
    </row>
    <row r="692" spans="1:65" s="14" customFormat="1" ht="11.25">
      <c r="B692" s="221"/>
      <c r="C692" s="222"/>
      <c r="D692" s="212" t="s">
        <v>283</v>
      </c>
      <c r="E692" s="223" t="s">
        <v>1</v>
      </c>
      <c r="F692" s="224" t="s">
        <v>12383</v>
      </c>
      <c r="G692" s="222"/>
      <c r="H692" s="225">
        <v>6</v>
      </c>
      <c r="I692" s="226"/>
      <c r="J692" s="222"/>
      <c r="K692" s="222"/>
      <c r="L692" s="227"/>
      <c r="M692" s="228"/>
      <c r="N692" s="229"/>
      <c r="O692" s="229"/>
      <c r="P692" s="229"/>
      <c r="Q692" s="229"/>
      <c r="R692" s="229"/>
      <c r="S692" s="229"/>
      <c r="T692" s="230"/>
      <c r="AT692" s="231" t="s">
        <v>283</v>
      </c>
      <c r="AU692" s="231" t="s">
        <v>84</v>
      </c>
      <c r="AV692" s="14" t="s">
        <v>84</v>
      </c>
      <c r="AW692" s="14" t="s">
        <v>32</v>
      </c>
      <c r="AX692" s="14" t="s">
        <v>76</v>
      </c>
      <c r="AY692" s="231" t="s">
        <v>272</v>
      </c>
    </row>
    <row r="693" spans="1:65" s="2" customFormat="1" ht="24.2" customHeight="1">
      <c r="A693" s="34"/>
      <c r="B693" s="35"/>
      <c r="C693" s="192" t="s">
        <v>1116</v>
      </c>
      <c r="D693" s="192" t="s">
        <v>274</v>
      </c>
      <c r="E693" s="193" t="s">
        <v>12384</v>
      </c>
      <c r="F693" s="194" t="s">
        <v>12385</v>
      </c>
      <c r="G693" s="195" t="s">
        <v>952</v>
      </c>
      <c r="H693" s="196">
        <v>4</v>
      </c>
      <c r="I693" s="197"/>
      <c r="J693" s="198">
        <f>ROUND(I693*H693,2)</f>
        <v>0</v>
      </c>
      <c r="K693" s="194" t="s">
        <v>278</v>
      </c>
      <c r="L693" s="39"/>
      <c r="M693" s="199" t="s">
        <v>1</v>
      </c>
      <c r="N693" s="200" t="s">
        <v>41</v>
      </c>
      <c r="O693" s="71"/>
      <c r="P693" s="201">
        <f>O693*H693</f>
        <v>0</v>
      </c>
      <c r="Q693" s="201">
        <v>6.9999999999999999E-4</v>
      </c>
      <c r="R693" s="201">
        <f>Q693*H693</f>
        <v>2.8E-3</v>
      </c>
      <c r="S693" s="201">
        <v>0</v>
      </c>
      <c r="T693" s="202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203" t="s">
        <v>279</v>
      </c>
      <c r="AT693" s="203" t="s">
        <v>274</v>
      </c>
      <c r="AU693" s="203" t="s">
        <v>84</v>
      </c>
      <c r="AY693" s="17" t="s">
        <v>272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17" t="s">
        <v>16</v>
      </c>
      <c r="BK693" s="204">
        <f>ROUND(I693*H693,2)</f>
        <v>0</v>
      </c>
      <c r="BL693" s="17" t="s">
        <v>279</v>
      </c>
      <c r="BM693" s="203" t="s">
        <v>12386</v>
      </c>
    </row>
    <row r="694" spans="1:65" s="2" customFormat="1" ht="11.25">
      <c r="A694" s="34"/>
      <c r="B694" s="35"/>
      <c r="C694" s="36"/>
      <c r="D694" s="205" t="s">
        <v>281</v>
      </c>
      <c r="E694" s="36"/>
      <c r="F694" s="206" t="s">
        <v>12387</v>
      </c>
      <c r="G694" s="36"/>
      <c r="H694" s="36"/>
      <c r="I694" s="207"/>
      <c r="J694" s="36"/>
      <c r="K694" s="36"/>
      <c r="L694" s="39"/>
      <c r="M694" s="208"/>
      <c r="N694" s="209"/>
      <c r="O694" s="71"/>
      <c r="P694" s="71"/>
      <c r="Q694" s="71"/>
      <c r="R694" s="71"/>
      <c r="S694" s="71"/>
      <c r="T694" s="72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281</v>
      </c>
      <c r="AU694" s="17" t="s">
        <v>84</v>
      </c>
    </row>
    <row r="695" spans="1:65" s="2" customFormat="1" ht="21.75" customHeight="1">
      <c r="A695" s="34"/>
      <c r="B695" s="35"/>
      <c r="C695" s="232" t="s">
        <v>1121</v>
      </c>
      <c r="D695" s="232" t="s">
        <v>394</v>
      </c>
      <c r="E695" s="233" t="s">
        <v>12388</v>
      </c>
      <c r="F695" s="234" t="s">
        <v>12389</v>
      </c>
      <c r="G695" s="235" t="s">
        <v>952</v>
      </c>
      <c r="H695" s="236">
        <v>2</v>
      </c>
      <c r="I695" s="237"/>
      <c r="J695" s="238">
        <f>ROUND(I695*H695,2)</f>
        <v>0</v>
      </c>
      <c r="K695" s="234" t="s">
        <v>278</v>
      </c>
      <c r="L695" s="239"/>
      <c r="M695" s="240" t="s">
        <v>1</v>
      </c>
      <c r="N695" s="241" t="s">
        <v>41</v>
      </c>
      <c r="O695" s="71"/>
      <c r="P695" s="201">
        <f>O695*H695</f>
        <v>0</v>
      </c>
      <c r="Q695" s="201">
        <v>8.9999999999999998E-4</v>
      </c>
      <c r="R695" s="201">
        <f>Q695*H695</f>
        <v>1.8E-3</v>
      </c>
      <c r="S695" s="201">
        <v>0</v>
      </c>
      <c r="T695" s="202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203" t="s">
        <v>313</v>
      </c>
      <c r="AT695" s="203" t="s">
        <v>394</v>
      </c>
      <c r="AU695" s="203" t="s">
        <v>84</v>
      </c>
      <c r="AY695" s="17" t="s">
        <v>272</v>
      </c>
      <c r="BE695" s="204">
        <f>IF(N695="základní",J695,0)</f>
        <v>0</v>
      </c>
      <c r="BF695" s="204">
        <f>IF(N695="snížená",J695,0)</f>
        <v>0</v>
      </c>
      <c r="BG695" s="204">
        <f>IF(N695="zákl. přenesená",J695,0)</f>
        <v>0</v>
      </c>
      <c r="BH695" s="204">
        <f>IF(N695="sníž. přenesená",J695,0)</f>
        <v>0</v>
      </c>
      <c r="BI695" s="204">
        <f>IF(N695="nulová",J695,0)</f>
        <v>0</v>
      </c>
      <c r="BJ695" s="17" t="s">
        <v>16</v>
      </c>
      <c r="BK695" s="204">
        <f>ROUND(I695*H695,2)</f>
        <v>0</v>
      </c>
      <c r="BL695" s="17" t="s">
        <v>279</v>
      </c>
      <c r="BM695" s="203" t="s">
        <v>12390</v>
      </c>
    </row>
    <row r="696" spans="1:65" s="13" customFormat="1" ht="11.25">
      <c r="B696" s="210"/>
      <c r="C696" s="211"/>
      <c r="D696" s="212" t="s">
        <v>283</v>
      </c>
      <c r="E696" s="213" t="s">
        <v>1</v>
      </c>
      <c r="F696" s="214" t="s">
        <v>11938</v>
      </c>
      <c r="G696" s="211"/>
      <c r="H696" s="213" t="s">
        <v>1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283</v>
      </c>
      <c r="AU696" s="220" t="s">
        <v>84</v>
      </c>
      <c r="AV696" s="13" t="s">
        <v>16</v>
      </c>
      <c r="AW696" s="13" t="s">
        <v>32</v>
      </c>
      <c r="AX696" s="13" t="s">
        <v>76</v>
      </c>
      <c r="AY696" s="220" t="s">
        <v>272</v>
      </c>
    </row>
    <row r="697" spans="1:65" s="13" customFormat="1" ht="11.25">
      <c r="B697" s="210"/>
      <c r="C697" s="211"/>
      <c r="D697" s="212" t="s">
        <v>283</v>
      </c>
      <c r="E697" s="213" t="s">
        <v>1</v>
      </c>
      <c r="F697" s="214" t="s">
        <v>285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84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4" customFormat="1" ht="11.25">
      <c r="B698" s="221"/>
      <c r="C698" s="222"/>
      <c r="D698" s="212" t="s">
        <v>283</v>
      </c>
      <c r="E698" s="223" t="s">
        <v>1</v>
      </c>
      <c r="F698" s="224" t="s">
        <v>12391</v>
      </c>
      <c r="G698" s="222"/>
      <c r="H698" s="225">
        <v>2</v>
      </c>
      <c r="I698" s="226"/>
      <c r="J698" s="222"/>
      <c r="K698" s="222"/>
      <c r="L698" s="227"/>
      <c r="M698" s="228"/>
      <c r="N698" s="229"/>
      <c r="O698" s="229"/>
      <c r="P698" s="229"/>
      <c r="Q698" s="229"/>
      <c r="R698" s="229"/>
      <c r="S698" s="229"/>
      <c r="T698" s="230"/>
      <c r="AT698" s="231" t="s">
        <v>283</v>
      </c>
      <c r="AU698" s="231" t="s">
        <v>84</v>
      </c>
      <c r="AV698" s="14" t="s">
        <v>84</v>
      </c>
      <c r="AW698" s="14" t="s">
        <v>32</v>
      </c>
      <c r="AX698" s="14" t="s">
        <v>76</v>
      </c>
      <c r="AY698" s="231" t="s">
        <v>272</v>
      </c>
    </row>
    <row r="699" spans="1:65" s="2" customFormat="1" ht="24.2" customHeight="1">
      <c r="A699" s="34"/>
      <c r="B699" s="35"/>
      <c r="C699" s="232" t="s">
        <v>1128</v>
      </c>
      <c r="D699" s="232" t="s">
        <v>394</v>
      </c>
      <c r="E699" s="233" t="s">
        <v>12392</v>
      </c>
      <c r="F699" s="234" t="s">
        <v>12393</v>
      </c>
      <c r="G699" s="235" t="s">
        <v>952</v>
      </c>
      <c r="H699" s="236">
        <v>2</v>
      </c>
      <c r="I699" s="237"/>
      <c r="J699" s="238">
        <f>ROUND(I699*H699,2)</f>
        <v>0</v>
      </c>
      <c r="K699" s="234" t="s">
        <v>278</v>
      </c>
      <c r="L699" s="239"/>
      <c r="M699" s="240" t="s">
        <v>1</v>
      </c>
      <c r="N699" s="241" t="s">
        <v>41</v>
      </c>
      <c r="O699" s="71"/>
      <c r="P699" s="201">
        <f>O699*H699</f>
        <v>0</v>
      </c>
      <c r="Q699" s="201">
        <v>3.5000000000000001E-3</v>
      </c>
      <c r="R699" s="201">
        <f>Q699*H699</f>
        <v>7.0000000000000001E-3</v>
      </c>
      <c r="S699" s="201">
        <v>0</v>
      </c>
      <c r="T699" s="202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203" t="s">
        <v>313</v>
      </c>
      <c r="AT699" s="203" t="s">
        <v>394</v>
      </c>
      <c r="AU699" s="203" t="s">
        <v>84</v>
      </c>
      <c r="AY699" s="17" t="s">
        <v>272</v>
      </c>
      <c r="BE699" s="204">
        <f>IF(N699="základní",J699,0)</f>
        <v>0</v>
      </c>
      <c r="BF699" s="204">
        <f>IF(N699="snížená",J699,0)</f>
        <v>0</v>
      </c>
      <c r="BG699" s="204">
        <f>IF(N699="zákl. přenesená",J699,0)</f>
        <v>0</v>
      </c>
      <c r="BH699" s="204">
        <f>IF(N699="sníž. přenesená",J699,0)</f>
        <v>0</v>
      </c>
      <c r="BI699" s="204">
        <f>IF(N699="nulová",J699,0)</f>
        <v>0</v>
      </c>
      <c r="BJ699" s="17" t="s">
        <v>16</v>
      </c>
      <c r="BK699" s="204">
        <f>ROUND(I699*H699,2)</f>
        <v>0</v>
      </c>
      <c r="BL699" s="17" t="s">
        <v>279</v>
      </c>
      <c r="BM699" s="203" t="s">
        <v>12394</v>
      </c>
    </row>
    <row r="700" spans="1:65" s="13" customFormat="1" ht="11.25">
      <c r="B700" s="210"/>
      <c r="C700" s="211"/>
      <c r="D700" s="212" t="s">
        <v>283</v>
      </c>
      <c r="E700" s="213" t="s">
        <v>1</v>
      </c>
      <c r="F700" s="214" t="s">
        <v>11938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84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>
      <c r="B701" s="210"/>
      <c r="C701" s="211"/>
      <c r="D701" s="212" t="s">
        <v>283</v>
      </c>
      <c r="E701" s="213" t="s">
        <v>1</v>
      </c>
      <c r="F701" s="214" t="s">
        <v>285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84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4" customFormat="1" ht="11.25">
      <c r="B702" s="221"/>
      <c r="C702" s="222"/>
      <c r="D702" s="212" t="s">
        <v>283</v>
      </c>
      <c r="E702" s="223" t="s">
        <v>1</v>
      </c>
      <c r="F702" s="224" t="s">
        <v>12395</v>
      </c>
      <c r="G702" s="222"/>
      <c r="H702" s="225">
        <v>2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283</v>
      </c>
      <c r="AU702" s="231" t="s">
        <v>84</v>
      </c>
      <c r="AV702" s="14" t="s">
        <v>84</v>
      </c>
      <c r="AW702" s="14" t="s">
        <v>32</v>
      </c>
      <c r="AX702" s="14" t="s">
        <v>76</v>
      </c>
      <c r="AY702" s="231" t="s">
        <v>272</v>
      </c>
    </row>
    <row r="703" spans="1:65" s="2" customFormat="1" ht="21.75" customHeight="1">
      <c r="A703" s="34"/>
      <c r="B703" s="35"/>
      <c r="C703" s="232" t="s">
        <v>1136</v>
      </c>
      <c r="D703" s="232" t="s">
        <v>394</v>
      </c>
      <c r="E703" s="233" t="s">
        <v>12396</v>
      </c>
      <c r="F703" s="234" t="s">
        <v>12397</v>
      </c>
      <c r="G703" s="235" t="s">
        <v>952</v>
      </c>
      <c r="H703" s="236">
        <v>8</v>
      </c>
      <c r="I703" s="237"/>
      <c r="J703" s="238">
        <f>ROUND(I703*H703,2)</f>
        <v>0</v>
      </c>
      <c r="K703" s="234" t="s">
        <v>278</v>
      </c>
      <c r="L703" s="239"/>
      <c r="M703" s="240" t="s">
        <v>1</v>
      </c>
      <c r="N703" s="241" t="s">
        <v>41</v>
      </c>
      <c r="O703" s="71"/>
      <c r="P703" s="201">
        <f>O703*H703</f>
        <v>0</v>
      </c>
      <c r="Q703" s="201">
        <v>3.5E-4</v>
      </c>
      <c r="R703" s="201">
        <f>Q703*H703</f>
        <v>2.8E-3</v>
      </c>
      <c r="S703" s="201">
        <v>0</v>
      </c>
      <c r="T703" s="202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203" t="s">
        <v>313</v>
      </c>
      <c r="AT703" s="203" t="s">
        <v>394</v>
      </c>
      <c r="AU703" s="203" t="s">
        <v>84</v>
      </c>
      <c r="AY703" s="17" t="s">
        <v>272</v>
      </c>
      <c r="BE703" s="204">
        <f>IF(N703="základní",J703,0)</f>
        <v>0</v>
      </c>
      <c r="BF703" s="204">
        <f>IF(N703="snížená",J703,0)</f>
        <v>0</v>
      </c>
      <c r="BG703" s="204">
        <f>IF(N703="zákl. přenesená",J703,0)</f>
        <v>0</v>
      </c>
      <c r="BH703" s="204">
        <f>IF(N703="sníž. přenesená",J703,0)</f>
        <v>0</v>
      </c>
      <c r="BI703" s="204">
        <f>IF(N703="nulová",J703,0)</f>
        <v>0</v>
      </c>
      <c r="BJ703" s="17" t="s">
        <v>16</v>
      </c>
      <c r="BK703" s="204">
        <f>ROUND(I703*H703,2)</f>
        <v>0</v>
      </c>
      <c r="BL703" s="17" t="s">
        <v>279</v>
      </c>
      <c r="BM703" s="203" t="s">
        <v>12398</v>
      </c>
    </row>
    <row r="704" spans="1:65" s="13" customFormat="1" ht="11.25">
      <c r="B704" s="210"/>
      <c r="C704" s="211"/>
      <c r="D704" s="212" t="s">
        <v>283</v>
      </c>
      <c r="E704" s="213" t="s">
        <v>1</v>
      </c>
      <c r="F704" s="214" t="s">
        <v>11938</v>
      </c>
      <c r="G704" s="211"/>
      <c r="H704" s="213" t="s">
        <v>1</v>
      </c>
      <c r="I704" s="215"/>
      <c r="J704" s="211"/>
      <c r="K704" s="211"/>
      <c r="L704" s="216"/>
      <c r="M704" s="217"/>
      <c r="N704" s="218"/>
      <c r="O704" s="218"/>
      <c r="P704" s="218"/>
      <c r="Q704" s="218"/>
      <c r="R704" s="218"/>
      <c r="S704" s="218"/>
      <c r="T704" s="219"/>
      <c r="AT704" s="220" t="s">
        <v>283</v>
      </c>
      <c r="AU704" s="220" t="s">
        <v>84</v>
      </c>
      <c r="AV704" s="13" t="s">
        <v>16</v>
      </c>
      <c r="AW704" s="13" t="s">
        <v>32</v>
      </c>
      <c r="AX704" s="13" t="s">
        <v>76</v>
      </c>
      <c r="AY704" s="220" t="s">
        <v>272</v>
      </c>
    </row>
    <row r="705" spans="1:65" s="13" customFormat="1" ht="11.25">
      <c r="B705" s="210"/>
      <c r="C705" s="211"/>
      <c r="D705" s="212" t="s">
        <v>283</v>
      </c>
      <c r="E705" s="213" t="s">
        <v>1</v>
      </c>
      <c r="F705" s="214" t="s">
        <v>285</v>
      </c>
      <c r="G705" s="211"/>
      <c r="H705" s="213" t="s">
        <v>1</v>
      </c>
      <c r="I705" s="215"/>
      <c r="J705" s="211"/>
      <c r="K705" s="211"/>
      <c r="L705" s="216"/>
      <c r="M705" s="217"/>
      <c r="N705" s="218"/>
      <c r="O705" s="218"/>
      <c r="P705" s="218"/>
      <c r="Q705" s="218"/>
      <c r="R705" s="218"/>
      <c r="S705" s="218"/>
      <c r="T705" s="219"/>
      <c r="AT705" s="220" t="s">
        <v>283</v>
      </c>
      <c r="AU705" s="220" t="s">
        <v>84</v>
      </c>
      <c r="AV705" s="13" t="s">
        <v>16</v>
      </c>
      <c r="AW705" s="13" t="s">
        <v>32</v>
      </c>
      <c r="AX705" s="13" t="s">
        <v>76</v>
      </c>
      <c r="AY705" s="220" t="s">
        <v>272</v>
      </c>
    </row>
    <row r="706" spans="1:65" s="14" customFormat="1" ht="11.25">
      <c r="B706" s="221"/>
      <c r="C706" s="222"/>
      <c r="D706" s="212" t="s">
        <v>283</v>
      </c>
      <c r="E706" s="223" t="s">
        <v>1</v>
      </c>
      <c r="F706" s="224" t="s">
        <v>313</v>
      </c>
      <c r="G706" s="222"/>
      <c r="H706" s="225">
        <v>8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283</v>
      </c>
      <c r="AU706" s="231" t="s">
        <v>84</v>
      </c>
      <c r="AV706" s="14" t="s">
        <v>84</v>
      </c>
      <c r="AW706" s="14" t="s">
        <v>32</v>
      </c>
      <c r="AX706" s="14" t="s">
        <v>76</v>
      </c>
      <c r="AY706" s="231" t="s">
        <v>272</v>
      </c>
    </row>
    <row r="707" spans="1:65" s="2" customFormat="1" ht="24.2" customHeight="1">
      <c r="A707" s="34"/>
      <c r="B707" s="35"/>
      <c r="C707" s="192" t="s">
        <v>1208</v>
      </c>
      <c r="D707" s="192" t="s">
        <v>274</v>
      </c>
      <c r="E707" s="193" t="s">
        <v>12399</v>
      </c>
      <c r="F707" s="194" t="s">
        <v>12400</v>
      </c>
      <c r="G707" s="195" t="s">
        <v>952</v>
      </c>
      <c r="H707" s="196">
        <v>2</v>
      </c>
      <c r="I707" s="197"/>
      <c r="J707" s="198">
        <f>ROUND(I707*H707,2)</f>
        <v>0</v>
      </c>
      <c r="K707" s="194" t="s">
        <v>278</v>
      </c>
      <c r="L707" s="39"/>
      <c r="M707" s="199" t="s">
        <v>1</v>
      </c>
      <c r="N707" s="200" t="s">
        <v>41</v>
      </c>
      <c r="O707" s="71"/>
      <c r="P707" s="201">
        <f>O707*H707</f>
        <v>0</v>
      </c>
      <c r="Q707" s="201">
        <v>0.10940999999999999</v>
      </c>
      <c r="R707" s="201">
        <f>Q707*H707</f>
        <v>0.21881999999999999</v>
      </c>
      <c r="S707" s="201">
        <v>0</v>
      </c>
      <c r="T707" s="202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203" t="s">
        <v>279</v>
      </c>
      <c r="AT707" s="203" t="s">
        <v>274</v>
      </c>
      <c r="AU707" s="203" t="s">
        <v>84</v>
      </c>
      <c r="AY707" s="17" t="s">
        <v>272</v>
      </c>
      <c r="BE707" s="204">
        <f>IF(N707="základní",J707,0)</f>
        <v>0</v>
      </c>
      <c r="BF707" s="204">
        <f>IF(N707="snížená",J707,0)</f>
        <v>0</v>
      </c>
      <c r="BG707" s="204">
        <f>IF(N707="zákl. přenesená",J707,0)</f>
        <v>0</v>
      </c>
      <c r="BH707" s="204">
        <f>IF(N707="sníž. přenesená",J707,0)</f>
        <v>0</v>
      </c>
      <c r="BI707" s="204">
        <f>IF(N707="nulová",J707,0)</f>
        <v>0</v>
      </c>
      <c r="BJ707" s="17" t="s">
        <v>16</v>
      </c>
      <c r="BK707" s="204">
        <f>ROUND(I707*H707,2)</f>
        <v>0</v>
      </c>
      <c r="BL707" s="17" t="s">
        <v>279</v>
      </c>
      <c r="BM707" s="203" t="s">
        <v>12401</v>
      </c>
    </row>
    <row r="708" spans="1:65" s="2" customFormat="1" ht="11.25">
      <c r="A708" s="34"/>
      <c r="B708" s="35"/>
      <c r="C708" s="36"/>
      <c r="D708" s="205" t="s">
        <v>281</v>
      </c>
      <c r="E708" s="36"/>
      <c r="F708" s="206" t="s">
        <v>12402</v>
      </c>
      <c r="G708" s="36"/>
      <c r="H708" s="36"/>
      <c r="I708" s="207"/>
      <c r="J708" s="36"/>
      <c r="K708" s="36"/>
      <c r="L708" s="39"/>
      <c r="M708" s="208"/>
      <c r="N708" s="209"/>
      <c r="O708" s="71"/>
      <c r="P708" s="71"/>
      <c r="Q708" s="71"/>
      <c r="R708" s="71"/>
      <c r="S708" s="71"/>
      <c r="T708" s="72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281</v>
      </c>
      <c r="AU708" s="17" t="s">
        <v>84</v>
      </c>
    </row>
    <row r="709" spans="1:65" s="13" customFormat="1" ht="11.25">
      <c r="B709" s="210"/>
      <c r="C709" s="211"/>
      <c r="D709" s="212" t="s">
        <v>283</v>
      </c>
      <c r="E709" s="213" t="s">
        <v>1</v>
      </c>
      <c r="F709" s="214" t="s">
        <v>11938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84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11.25">
      <c r="B710" s="210"/>
      <c r="C710" s="211"/>
      <c r="D710" s="212" t="s">
        <v>283</v>
      </c>
      <c r="E710" s="213" t="s">
        <v>1</v>
      </c>
      <c r="F710" s="214" t="s">
        <v>285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84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3" customFormat="1" ht="11.25">
      <c r="B711" s="210"/>
      <c r="C711" s="211"/>
      <c r="D711" s="212" t="s">
        <v>283</v>
      </c>
      <c r="E711" s="213" t="s">
        <v>1</v>
      </c>
      <c r="F711" s="214" t="s">
        <v>12403</v>
      </c>
      <c r="G711" s="211"/>
      <c r="H711" s="213" t="s">
        <v>1</v>
      </c>
      <c r="I711" s="215"/>
      <c r="J711" s="211"/>
      <c r="K711" s="211"/>
      <c r="L711" s="216"/>
      <c r="M711" s="217"/>
      <c r="N711" s="218"/>
      <c r="O711" s="218"/>
      <c r="P711" s="218"/>
      <c r="Q711" s="218"/>
      <c r="R711" s="218"/>
      <c r="S711" s="218"/>
      <c r="T711" s="219"/>
      <c r="AT711" s="220" t="s">
        <v>283</v>
      </c>
      <c r="AU711" s="220" t="s">
        <v>84</v>
      </c>
      <c r="AV711" s="13" t="s">
        <v>16</v>
      </c>
      <c r="AW711" s="13" t="s">
        <v>32</v>
      </c>
      <c r="AX711" s="13" t="s">
        <v>76</v>
      </c>
      <c r="AY711" s="220" t="s">
        <v>272</v>
      </c>
    </row>
    <row r="712" spans="1:65" s="14" customFormat="1" ht="11.25">
      <c r="B712" s="221"/>
      <c r="C712" s="222"/>
      <c r="D712" s="212" t="s">
        <v>283</v>
      </c>
      <c r="E712" s="223" t="s">
        <v>1</v>
      </c>
      <c r="F712" s="224" t="s">
        <v>84</v>
      </c>
      <c r="G712" s="222"/>
      <c r="H712" s="225">
        <v>2</v>
      </c>
      <c r="I712" s="226"/>
      <c r="J712" s="222"/>
      <c r="K712" s="222"/>
      <c r="L712" s="227"/>
      <c r="M712" s="228"/>
      <c r="N712" s="229"/>
      <c r="O712" s="229"/>
      <c r="P712" s="229"/>
      <c r="Q712" s="229"/>
      <c r="R712" s="229"/>
      <c r="S712" s="229"/>
      <c r="T712" s="230"/>
      <c r="AT712" s="231" t="s">
        <v>283</v>
      </c>
      <c r="AU712" s="231" t="s">
        <v>84</v>
      </c>
      <c r="AV712" s="14" t="s">
        <v>84</v>
      </c>
      <c r="AW712" s="14" t="s">
        <v>32</v>
      </c>
      <c r="AX712" s="14" t="s">
        <v>76</v>
      </c>
      <c r="AY712" s="231" t="s">
        <v>272</v>
      </c>
    </row>
    <row r="713" spans="1:65" s="2" customFormat="1" ht="21.75" customHeight="1">
      <c r="A713" s="34"/>
      <c r="B713" s="35"/>
      <c r="C713" s="232" t="s">
        <v>1251</v>
      </c>
      <c r="D713" s="232" t="s">
        <v>394</v>
      </c>
      <c r="E713" s="233" t="s">
        <v>12404</v>
      </c>
      <c r="F713" s="234" t="s">
        <v>12405</v>
      </c>
      <c r="G713" s="235" t="s">
        <v>952</v>
      </c>
      <c r="H713" s="236">
        <v>2</v>
      </c>
      <c r="I713" s="237"/>
      <c r="J713" s="238">
        <f>ROUND(I713*H713,2)</f>
        <v>0</v>
      </c>
      <c r="K713" s="234" t="s">
        <v>278</v>
      </c>
      <c r="L713" s="239"/>
      <c r="M713" s="240" t="s">
        <v>1</v>
      </c>
      <c r="N713" s="241" t="s">
        <v>41</v>
      </c>
      <c r="O713" s="71"/>
      <c r="P713" s="201">
        <f>O713*H713</f>
        <v>0</v>
      </c>
      <c r="Q713" s="201">
        <v>6.1000000000000004E-3</v>
      </c>
      <c r="R713" s="201">
        <f>Q713*H713</f>
        <v>1.2200000000000001E-2</v>
      </c>
      <c r="S713" s="201">
        <v>0</v>
      </c>
      <c r="T713" s="202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203" t="s">
        <v>313</v>
      </c>
      <c r="AT713" s="203" t="s">
        <v>394</v>
      </c>
      <c r="AU713" s="203" t="s">
        <v>84</v>
      </c>
      <c r="AY713" s="17" t="s">
        <v>272</v>
      </c>
      <c r="BE713" s="204">
        <f>IF(N713="základní",J713,0)</f>
        <v>0</v>
      </c>
      <c r="BF713" s="204">
        <f>IF(N713="snížená",J713,0)</f>
        <v>0</v>
      </c>
      <c r="BG713" s="204">
        <f>IF(N713="zákl. přenesená",J713,0)</f>
        <v>0</v>
      </c>
      <c r="BH713" s="204">
        <f>IF(N713="sníž. přenesená",J713,0)</f>
        <v>0</v>
      </c>
      <c r="BI713" s="204">
        <f>IF(N713="nulová",J713,0)</f>
        <v>0</v>
      </c>
      <c r="BJ713" s="17" t="s">
        <v>16</v>
      </c>
      <c r="BK713" s="204">
        <f>ROUND(I713*H713,2)</f>
        <v>0</v>
      </c>
      <c r="BL713" s="17" t="s">
        <v>279</v>
      </c>
      <c r="BM713" s="203" t="s">
        <v>12406</v>
      </c>
    </row>
    <row r="714" spans="1:65" s="13" customFormat="1" ht="11.25">
      <c r="B714" s="210"/>
      <c r="C714" s="211"/>
      <c r="D714" s="212" t="s">
        <v>283</v>
      </c>
      <c r="E714" s="213" t="s">
        <v>1</v>
      </c>
      <c r="F714" s="214" t="s">
        <v>11938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84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3" customFormat="1" ht="11.25">
      <c r="B715" s="210"/>
      <c r="C715" s="211"/>
      <c r="D715" s="212" t="s">
        <v>283</v>
      </c>
      <c r="E715" s="213" t="s">
        <v>1</v>
      </c>
      <c r="F715" s="214" t="s">
        <v>285</v>
      </c>
      <c r="G715" s="211"/>
      <c r="H715" s="213" t="s">
        <v>1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283</v>
      </c>
      <c r="AU715" s="220" t="s">
        <v>84</v>
      </c>
      <c r="AV715" s="13" t="s">
        <v>16</v>
      </c>
      <c r="AW715" s="13" t="s">
        <v>32</v>
      </c>
      <c r="AX715" s="13" t="s">
        <v>76</v>
      </c>
      <c r="AY715" s="220" t="s">
        <v>272</v>
      </c>
    </row>
    <row r="716" spans="1:65" s="13" customFormat="1" ht="11.25">
      <c r="B716" s="210"/>
      <c r="C716" s="211"/>
      <c r="D716" s="212" t="s">
        <v>283</v>
      </c>
      <c r="E716" s="213" t="s">
        <v>1</v>
      </c>
      <c r="F716" s="214" t="s">
        <v>12407</v>
      </c>
      <c r="G716" s="211"/>
      <c r="H716" s="213" t="s">
        <v>1</v>
      </c>
      <c r="I716" s="215"/>
      <c r="J716" s="211"/>
      <c r="K716" s="211"/>
      <c r="L716" s="216"/>
      <c r="M716" s="217"/>
      <c r="N716" s="218"/>
      <c r="O716" s="218"/>
      <c r="P716" s="218"/>
      <c r="Q716" s="218"/>
      <c r="R716" s="218"/>
      <c r="S716" s="218"/>
      <c r="T716" s="219"/>
      <c r="AT716" s="220" t="s">
        <v>283</v>
      </c>
      <c r="AU716" s="220" t="s">
        <v>84</v>
      </c>
      <c r="AV716" s="13" t="s">
        <v>16</v>
      </c>
      <c r="AW716" s="13" t="s">
        <v>32</v>
      </c>
      <c r="AX716" s="13" t="s">
        <v>76</v>
      </c>
      <c r="AY716" s="220" t="s">
        <v>272</v>
      </c>
    </row>
    <row r="717" spans="1:65" s="14" customFormat="1" ht="11.25">
      <c r="B717" s="221"/>
      <c r="C717" s="222"/>
      <c r="D717" s="212" t="s">
        <v>283</v>
      </c>
      <c r="E717" s="223" t="s">
        <v>1</v>
      </c>
      <c r="F717" s="224" t="s">
        <v>84</v>
      </c>
      <c r="G717" s="222"/>
      <c r="H717" s="225">
        <v>2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283</v>
      </c>
      <c r="AU717" s="231" t="s">
        <v>84</v>
      </c>
      <c r="AV717" s="14" t="s">
        <v>84</v>
      </c>
      <c r="AW717" s="14" t="s">
        <v>32</v>
      </c>
      <c r="AX717" s="14" t="s">
        <v>76</v>
      </c>
      <c r="AY717" s="231" t="s">
        <v>272</v>
      </c>
    </row>
    <row r="718" spans="1:65" s="2" customFormat="1" ht="16.5" customHeight="1">
      <c r="A718" s="34"/>
      <c r="B718" s="35"/>
      <c r="C718" s="232" t="s">
        <v>1358</v>
      </c>
      <c r="D718" s="232" t="s">
        <v>394</v>
      </c>
      <c r="E718" s="233" t="s">
        <v>12408</v>
      </c>
      <c r="F718" s="234" t="s">
        <v>12409</v>
      </c>
      <c r="G718" s="235" t="s">
        <v>952</v>
      </c>
      <c r="H718" s="236">
        <v>2</v>
      </c>
      <c r="I718" s="237"/>
      <c r="J718" s="238">
        <f>ROUND(I718*H718,2)</f>
        <v>0</v>
      </c>
      <c r="K718" s="234" t="s">
        <v>278</v>
      </c>
      <c r="L718" s="239"/>
      <c r="M718" s="240" t="s">
        <v>1</v>
      </c>
      <c r="N718" s="241" t="s">
        <v>41</v>
      </c>
      <c r="O718" s="71"/>
      <c r="P718" s="201">
        <f>O718*H718</f>
        <v>0</v>
      </c>
      <c r="Q718" s="201">
        <v>3.0000000000000001E-3</v>
      </c>
      <c r="R718" s="201">
        <f>Q718*H718</f>
        <v>6.0000000000000001E-3</v>
      </c>
      <c r="S718" s="201">
        <v>0</v>
      </c>
      <c r="T718" s="202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3" t="s">
        <v>313</v>
      </c>
      <c r="AT718" s="203" t="s">
        <v>394</v>
      </c>
      <c r="AU718" s="203" t="s">
        <v>84</v>
      </c>
      <c r="AY718" s="17" t="s">
        <v>272</v>
      </c>
      <c r="BE718" s="204">
        <f>IF(N718="základní",J718,0)</f>
        <v>0</v>
      </c>
      <c r="BF718" s="204">
        <f>IF(N718="snížená",J718,0)</f>
        <v>0</v>
      </c>
      <c r="BG718" s="204">
        <f>IF(N718="zákl. přenesená",J718,0)</f>
        <v>0</v>
      </c>
      <c r="BH718" s="204">
        <f>IF(N718="sníž. přenesená",J718,0)</f>
        <v>0</v>
      </c>
      <c r="BI718" s="204">
        <f>IF(N718="nulová",J718,0)</f>
        <v>0</v>
      </c>
      <c r="BJ718" s="17" t="s">
        <v>16</v>
      </c>
      <c r="BK718" s="204">
        <f>ROUND(I718*H718,2)</f>
        <v>0</v>
      </c>
      <c r="BL718" s="17" t="s">
        <v>279</v>
      </c>
      <c r="BM718" s="203" t="s">
        <v>12410</v>
      </c>
    </row>
    <row r="719" spans="1:65" s="13" customFormat="1" ht="11.25">
      <c r="B719" s="210"/>
      <c r="C719" s="211"/>
      <c r="D719" s="212" t="s">
        <v>283</v>
      </c>
      <c r="E719" s="213" t="s">
        <v>1</v>
      </c>
      <c r="F719" s="214" t="s">
        <v>11938</v>
      </c>
      <c r="G719" s="211"/>
      <c r="H719" s="213" t="s">
        <v>1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283</v>
      </c>
      <c r="AU719" s="220" t="s">
        <v>84</v>
      </c>
      <c r="AV719" s="13" t="s">
        <v>16</v>
      </c>
      <c r="AW719" s="13" t="s">
        <v>32</v>
      </c>
      <c r="AX719" s="13" t="s">
        <v>76</v>
      </c>
      <c r="AY719" s="220" t="s">
        <v>272</v>
      </c>
    </row>
    <row r="720" spans="1:65" s="13" customFormat="1" ht="11.25">
      <c r="B720" s="210"/>
      <c r="C720" s="211"/>
      <c r="D720" s="212" t="s">
        <v>283</v>
      </c>
      <c r="E720" s="213" t="s">
        <v>1</v>
      </c>
      <c r="F720" s="214" t="s">
        <v>285</v>
      </c>
      <c r="G720" s="211"/>
      <c r="H720" s="213" t="s">
        <v>1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283</v>
      </c>
      <c r="AU720" s="220" t="s">
        <v>84</v>
      </c>
      <c r="AV720" s="13" t="s">
        <v>16</v>
      </c>
      <c r="AW720" s="13" t="s">
        <v>32</v>
      </c>
      <c r="AX720" s="13" t="s">
        <v>76</v>
      </c>
      <c r="AY720" s="220" t="s">
        <v>272</v>
      </c>
    </row>
    <row r="721" spans="1:65" s="13" customFormat="1" ht="11.25">
      <c r="B721" s="210"/>
      <c r="C721" s="211"/>
      <c r="D721" s="212" t="s">
        <v>283</v>
      </c>
      <c r="E721" s="213" t="s">
        <v>1</v>
      </c>
      <c r="F721" s="214" t="s">
        <v>12411</v>
      </c>
      <c r="G721" s="211"/>
      <c r="H721" s="213" t="s">
        <v>1</v>
      </c>
      <c r="I721" s="215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283</v>
      </c>
      <c r="AU721" s="220" t="s">
        <v>84</v>
      </c>
      <c r="AV721" s="13" t="s">
        <v>16</v>
      </c>
      <c r="AW721" s="13" t="s">
        <v>32</v>
      </c>
      <c r="AX721" s="13" t="s">
        <v>76</v>
      </c>
      <c r="AY721" s="220" t="s">
        <v>272</v>
      </c>
    </row>
    <row r="722" spans="1:65" s="14" customFormat="1" ht="11.25">
      <c r="B722" s="221"/>
      <c r="C722" s="222"/>
      <c r="D722" s="212" t="s">
        <v>283</v>
      </c>
      <c r="E722" s="223" t="s">
        <v>1</v>
      </c>
      <c r="F722" s="224" t="s">
        <v>84</v>
      </c>
      <c r="G722" s="222"/>
      <c r="H722" s="225">
        <v>2</v>
      </c>
      <c r="I722" s="226"/>
      <c r="J722" s="222"/>
      <c r="K722" s="222"/>
      <c r="L722" s="227"/>
      <c r="M722" s="228"/>
      <c r="N722" s="229"/>
      <c r="O722" s="229"/>
      <c r="P722" s="229"/>
      <c r="Q722" s="229"/>
      <c r="R722" s="229"/>
      <c r="S722" s="229"/>
      <c r="T722" s="230"/>
      <c r="AT722" s="231" t="s">
        <v>283</v>
      </c>
      <c r="AU722" s="231" t="s">
        <v>84</v>
      </c>
      <c r="AV722" s="14" t="s">
        <v>84</v>
      </c>
      <c r="AW722" s="14" t="s">
        <v>32</v>
      </c>
      <c r="AX722" s="14" t="s">
        <v>76</v>
      </c>
      <c r="AY722" s="231" t="s">
        <v>272</v>
      </c>
    </row>
    <row r="723" spans="1:65" s="2" customFormat="1" ht="16.5" customHeight="1">
      <c r="A723" s="34"/>
      <c r="B723" s="35"/>
      <c r="C723" s="192" t="s">
        <v>1366</v>
      </c>
      <c r="D723" s="192" t="s">
        <v>274</v>
      </c>
      <c r="E723" s="193" t="s">
        <v>12412</v>
      </c>
      <c r="F723" s="194" t="s">
        <v>12413</v>
      </c>
      <c r="G723" s="195" t="s">
        <v>185</v>
      </c>
      <c r="H723" s="196">
        <v>2.2000000000000002</v>
      </c>
      <c r="I723" s="197"/>
      <c r="J723" s="198">
        <f>ROUND(I723*H723,2)</f>
        <v>0</v>
      </c>
      <c r="K723" s="194" t="s">
        <v>1</v>
      </c>
      <c r="L723" s="39"/>
      <c r="M723" s="199" t="s">
        <v>1</v>
      </c>
      <c r="N723" s="200" t="s">
        <v>41</v>
      </c>
      <c r="O723" s="71"/>
      <c r="P723" s="201">
        <f>O723*H723</f>
        <v>0</v>
      </c>
      <c r="Q723" s="201">
        <v>0</v>
      </c>
      <c r="R723" s="201">
        <f>Q723*H723</f>
        <v>0</v>
      </c>
      <c r="S723" s="201">
        <v>0</v>
      </c>
      <c r="T723" s="202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203" t="s">
        <v>279</v>
      </c>
      <c r="AT723" s="203" t="s">
        <v>274</v>
      </c>
      <c r="AU723" s="203" t="s">
        <v>84</v>
      </c>
      <c r="AY723" s="17" t="s">
        <v>272</v>
      </c>
      <c r="BE723" s="204">
        <f>IF(N723="základní",J723,0)</f>
        <v>0</v>
      </c>
      <c r="BF723" s="204">
        <f>IF(N723="snížená",J723,0)</f>
        <v>0</v>
      </c>
      <c r="BG723" s="204">
        <f>IF(N723="zákl. přenesená",J723,0)</f>
        <v>0</v>
      </c>
      <c r="BH723" s="204">
        <f>IF(N723="sníž. přenesená",J723,0)</f>
        <v>0</v>
      </c>
      <c r="BI723" s="204">
        <f>IF(N723="nulová",J723,0)</f>
        <v>0</v>
      </c>
      <c r="BJ723" s="17" t="s">
        <v>16</v>
      </c>
      <c r="BK723" s="204">
        <f>ROUND(I723*H723,2)</f>
        <v>0</v>
      </c>
      <c r="BL723" s="17" t="s">
        <v>279</v>
      </c>
      <c r="BM723" s="203" t="s">
        <v>12414</v>
      </c>
    </row>
    <row r="724" spans="1:65" s="13" customFormat="1" ht="11.25">
      <c r="B724" s="210"/>
      <c r="C724" s="211"/>
      <c r="D724" s="212" t="s">
        <v>283</v>
      </c>
      <c r="E724" s="213" t="s">
        <v>1</v>
      </c>
      <c r="F724" s="214" t="s">
        <v>11938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84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3" customFormat="1" ht="11.25">
      <c r="B725" s="210"/>
      <c r="C725" s="211"/>
      <c r="D725" s="212" t="s">
        <v>283</v>
      </c>
      <c r="E725" s="213" t="s">
        <v>1</v>
      </c>
      <c r="F725" s="214" t="s">
        <v>285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283</v>
      </c>
      <c r="AU725" s="220" t="s">
        <v>84</v>
      </c>
      <c r="AV725" s="13" t="s">
        <v>16</v>
      </c>
      <c r="AW725" s="13" t="s">
        <v>32</v>
      </c>
      <c r="AX725" s="13" t="s">
        <v>76</v>
      </c>
      <c r="AY725" s="220" t="s">
        <v>272</v>
      </c>
    </row>
    <row r="726" spans="1:65" s="14" customFormat="1" ht="11.25">
      <c r="B726" s="221"/>
      <c r="C726" s="222"/>
      <c r="D726" s="212" t="s">
        <v>283</v>
      </c>
      <c r="E726" s="223" t="s">
        <v>1</v>
      </c>
      <c r="F726" s="224" t="s">
        <v>12415</v>
      </c>
      <c r="G726" s="222"/>
      <c r="H726" s="225">
        <v>2.2000000000000002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283</v>
      </c>
      <c r="AU726" s="231" t="s">
        <v>84</v>
      </c>
      <c r="AV726" s="14" t="s">
        <v>84</v>
      </c>
      <c r="AW726" s="14" t="s">
        <v>32</v>
      </c>
      <c r="AX726" s="14" t="s">
        <v>76</v>
      </c>
      <c r="AY726" s="231" t="s">
        <v>272</v>
      </c>
    </row>
    <row r="727" spans="1:65" s="2" customFormat="1" ht="24.2" customHeight="1">
      <c r="A727" s="34"/>
      <c r="B727" s="35"/>
      <c r="C727" s="192" t="s">
        <v>1374</v>
      </c>
      <c r="D727" s="192" t="s">
        <v>274</v>
      </c>
      <c r="E727" s="193" t="s">
        <v>12416</v>
      </c>
      <c r="F727" s="194" t="s">
        <v>12417</v>
      </c>
      <c r="G727" s="195" t="s">
        <v>952</v>
      </c>
      <c r="H727" s="196">
        <v>1</v>
      </c>
      <c r="I727" s="197"/>
      <c r="J727" s="198">
        <f>ROUND(I727*H727,2)</f>
        <v>0</v>
      </c>
      <c r="K727" s="194" t="s">
        <v>1</v>
      </c>
      <c r="L727" s="39"/>
      <c r="M727" s="199" t="s">
        <v>1</v>
      </c>
      <c r="N727" s="200" t="s">
        <v>41</v>
      </c>
      <c r="O727" s="71"/>
      <c r="P727" s="201">
        <f>O727*H727</f>
        <v>0</v>
      </c>
      <c r="Q727" s="201">
        <v>1.35</v>
      </c>
      <c r="R727" s="201">
        <f>Q727*H727</f>
        <v>1.35</v>
      </c>
      <c r="S727" s="201">
        <v>0</v>
      </c>
      <c r="T727" s="202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203" t="s">
        <v>279</v>
      </c>
      <c r="AT727" s="203" t="s">
        <v>274</v>
      </c>
      <c r="AU727" s="203" t="s">
        <v>84</v>
      </c>
      <c r="AY727" s="17" t="s">
        <v>272</v>
      </c>
      <c r="BE727" s="204">
        <f>IF(N727="základní",J727,0)</f>
        <v>0</v>
      </c>
      <c r="BF727" s="204">
        <f>IF(N727="snížená",J727,0)</f>
        <v>0</v>
      </c>
      <c r="BG727" s="204">
        <f>IF(N727="zákl. přenesená",J727,0)</f>
        <v>0</v>
      </c>
      <c r="BH727" s="204">
        <f>IF(N727="sníž. přenesená",J727,0)</f>
        <v>0</v>
      </c>
      <c r="BI727" s="204">
        <f>IF(N727="nulová",J727,0)</f>
        <v>0</v>
      </c>
      <c r="BJ727" s="17" t="s">
        <v>16</v>
      </c>
      <c r="BK727" s="204">
        <f>ROUND(I727*H727,2)</f>
        <v>0</v>
      </c>
      <c r="BL727" s="17" t="s">
        <v>279</v>
      </c>
      <c r="BM727" s="203" t="s">
        <v>12418</v>
      </c>
    </row>
    <row r="728" spans="1:65" s="13" customFormat="1" ht="11.25">
      <c r="B728" s="210"/>
      <c r="C728" s="211"/>
      <c r="D728" s="212" t="s">
        <v>283</v>
      </c>
      <c r="E728" s="213" t="s">
        <v>1</v>
      </c>
      <c r="F728" s="214" t="s">
        <v>11938</v>
      </c>
      <c r="G728" s="211"/>
      <c r="H728" s="213" t="s">
        <v>1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283</v>
      </c>
      <c r="AU728" s="220" t="s">
        <v>84</v>
      </c>
      <c r="AV728" s="13" t="s">
        <v>16</v>
      </c>
      <c r="AW728" s="13" t="s">
        <v>32</v>
      </c>
      <c r="AX728" s="13" t="s">
        <v>76</v>
      </c>
      <c r="AY728" s="220" t="s">
        <v>272</v>
      </c>
    </row>
    <row r="729" spans="1:65" s="13" customFormat="1" ht="11.25">
      <c r="B729" s="210"/>
      <c r="C729" s="211"/>
      <c r="D729" s="212" t="s">
        <v>283</v>
      </c>
      <c r="E729" s="213" t="s">
        <v>1</v>
      </c>
      <c r="F729" s="214" t="s">
        <v>285</v>
      </c>
      <c r="G729" s="211"/>
      <c r="H729" s="213" t="s">
        <v>1</v>
      </c>
      <c r="I729" s="215"/>
      <c r="J729" s="211"/>
      <c r="K729" s="211"/>
      <c r="L729" s="216"/>
      <c r="M729" s="217"/>
      <c r="N729" s="218"/>
      <c r="O729" s="218"/>
      <c r="P729" s="218"/>
      <c r="Q729" s="218"/>
      <c r="R729" s="218"/>
      <c r="S729" s="218"/>
      <c r="T729" s="219"/>
      <c r="AT729" s="220" t="s">
        <v>283</v>
      </c>
      <c r="AU729" s="220" t="s">
        <v>84</v>
      </c>
      <c r="AV729" s="13" t="s">
        <v>16</v>
      </c>
      <c r="AW729" s="13" t="s">
        <v>32</v>
      </c>
      <c r="AX729" s="13" t="s">
        <v>76</v>
      </c>
      <c r="AY729" s="220" t="s">
        <v>272</v>
      </c>
    </row>
    <row r="730" spans="1:65" s="14" customFormat="1" ht="11.25">
      <c r="B730" s="221"/>
      <c r="C730" s="222"/>
      <c r="D730" s="212" t="s">
        <v>283</v>
      </c>
      <c r="E730" s="223" t="s">
        <v>1</v>
      </c>
      <c r="F730" s="224" t="s">
        <v>16</v>
      </c>
      <c r="G730" s="222"/>
      <c r="H730" s="225">
        <v>1</v>
      </c>
      <c r="I730" s="226"/>
      <c r="J730" s="222"/>
      <c r="K730" s="222"/>
      <c r="L730" s="227"/>
      <c r="M730" s="228"/>
      <c r="N730" s="229"/>
      <c r="O730" s="229"/>
      <c r="P730" s="229"/>
      <c r="Q730" s="229"/>
      <c r="R730" s="229"/>
      <c r="S730" s="229"/>
      <c r="T730" s="230"/>
      <c r="AT730" s="231" t="s">
        <v>283</v>
      </c>
      <c r="AU730" s="231" t="s">
        <v>84</v>
      </c>
      <c r="AV730" s="14" t="s">
        <v>84</v>
      </c>
      <c r="AW730" s="14" t="s">
        <v>32</v>
      </c>
      <c r="AX730" s="14" t="s">
        <v>76</v>
      </c>
      <c r="AY730" s="231" t="s">
        <v>272</v>
      </c>
    </row>
    <row r="731" spans="1:65" s="2" customFormat="1" ht="24.2" customHeight="1">
      <c r="A731" s="34"/>
      <c r="B731" s="35"/>
      <c r="C731" s="192" t="s">
        <v>1380</v>
      </c>
      <c r="D731" s="192" t="s">
        <v>274</v>
      </c>
      <c r="E731" s="193" t="s">
        <v>12419</v>
      </c>
      <c r="F731" s="194" t="s">
        <v>12420</v>
      </c>
      <c r="G731" s="195" t="s">
        <v>952</v>
      </c>
      <c r="H731" s="196">
        <v>1</v>
      </c>
      <c r="I731" s="197"/>
      <c r="J731" s="198">
        <f>ROUND(I731*H731,2)</f>
        <v>0</v>
      </c>
      <c r="K731" s="194" t="s">
        <v>1</v>
      </c>
      <c r="L731" s="39"/>
      <c r="M731" s="199" t="s">
        <v>1</v>
      </c>
      <c r="N731" s="200" t="s">
        <v>41</v>
      </c>
      <c r="O731" s="71"/>
      <c r="P731" s="201">
        <f>O731*H731</f>
        <v>0</v>
      </c>
      <c r="Q731" s="201">
        <v>0.32500000000000001</v>
      </c>
      <c r="R731" s="201">
        <f>Q731*H731</f>
        <v>0.32500000000000001</v>
      </c>
      <c r="S731" s="201">
        <v>0</v>
      </c>
      <c r="T731" s="202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203" t="s">
        <v>279</v>
      </c>
      <c r="AT731" s="203" t="s">
        <v>274</v>
      </c>
      <c r="AU731" s="203" t="s">
        <v>84</v>
      </c>
      <c r="AY731" s="17" t="s">
        <v>272</v>
      </c>
      <c r="BE731" s="204">
        <f>IF(N731="základní",J731,0)</f>
        <v>0</v>
      </c>
      <c r="BF731" s="204">
        <f>IF(N731="snížená",J731,0)</f>
        <v>0</v>
      </c>
      <c r="BG731" s="204">
        <f>IF(N731="zákl. přenesená",J731,0)</f>
        <v>0</v>
      </c>
      <c r="BH731" s="204">
        <f>IF(N731="sníž. přenesená",J731,0)</f>
        <v>0</v>
      </c>
      <c r="BI731" s="204">
        <f>IF(N731="nulová",J731,0)</f>
        <v>0</v>
      </c>
      <c r="BJ731" s="17" t="s">
        <v>16</v>
      </c>
      <c r="BK731" s="204">
        <f>ROUND(I731*H731,2)</f>
        <v>0</v>
      </c>
      <c r="BL731" s="17" t="s">
        <v>279</v>
      </c>
      <c r="BM731" s="203" t="s">
        <v>12421</v>
      </c>
    </row>
    <row r="732" spans="1:65" s="13" customFormat="1" ht="11.25">
      <c r="B732" s="210"/>
      <c r="C732" s="211"/>
      <c r="D732" s="212" t="s">
        <v>283</v>
      </c>
      <c r="E732" s="213" t="s">
        <v>1</v>
      </c>
      <c r="F732" s="214" t="s">
        <v>11938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84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>
      <c r="B733" s="210"/>
      <c r="C733" s="211"/>
      <c r="D733" s="212" t="s">
        <v>283</v>
      </c>
      <c r="E733" s="213" t="s">
        <v>1</v>
      </c>
      <c r="F733" s="214" t="s">
        <v>285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84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4" customFormat="1" ht="11.25">
      <c r="B734" s="221"/>
      <c r="C734" s="222"/>
      <c r="D734" s="212" t="s">
        <v>283</v>
      </c>
      <c r="E734" s="223" t="s">
        <v>1</v>
      </c>
      <c r="F734" s="224" t="s">
        <v>16</v>
      </c>
      <c r="G734" s="222"/>
      <c r="H734" s="225">
        <v>1</v>
      </c>
      <c r="I734" s="226"/>
      <c r="J734" s="222"/>
      <c r="K734" s="222"/>
      <c r="L734" s="227"/>
      <c r="M734" s="228"/>
      <c r="N734" s="229"/>
      <c r="O734" s="229"/>
      <c r="P734" s="229"/>
      <c r="Q734" s="229"/>
      <c r="R734" s="229"/>
      <c r="S734" s="229"/>
      <c r="T734" s="230"/>
      <c r="AT734" s="231" t="s">
        <v>283</v>
      </c>
      <c r="AU734" s="231" t="s">
        <v>84</v>
      </c>
      <c r="AV734" s="14" t="s">
        <v>84</v>
      </c>
      <c r="AW734" s="14" t="s">
        <v>32</v>
      </c>
      <c r="AX734" s="14" t="s">
        <v>76</v>
      </c>
      <c r="AY734" s="231" t="s">
        <v>272</v>
      </c>
    </row>
    <row r="735" spans="1:65" s="2" customFormat="1" ht="24.2" customHeight="1">
      <c r="A735" s="34"/>
      <c r="B735" s="35"/>
      <c r="C735" s="192" t="s">
        <v>1387</v>
      </c>
      <c r="D735" s="192" t="s">
        <v>274</v>
      </c>
      <c r="E735" s="193" t="s">
        <v>12422</v>
      </c>
      <c r="F735" s="194" t="s">
        <v>12423</v>
      </c>
      <c r="G735" s="195" t="s">
        <v>952</v>
      </c>
      <c r="H735" s="196">
        <v>2</v>
      </c>
      <c r="I735" s="197"/>
      <c r="J735" s="198">
        <f>ROUND(I735*H735,2)</f>
        <v>0</v>
      </c>
      <c r="K735" s="194" t="s">
        <v>1</v>
      </c>
      <c r="L735" s="39"/>
      <c r="M735" s="199" t="s">
        <v>1</v>
      </c>
      <c r="N735" s="200" t="s">
        <v>41</v>
      </c>
      <c r="O735" s="71"/>
      <c r="P735" s="201">
        <f>O735*H735</f>
        <v>0</v>
      </c>
      <c r="Q735" s="201">
        <v>0.03</v>
      </c>
      <c r="R735" s="201">
        <f>Q735*H735</f>
        <v>0.06</v>
      </c>
      <c r="S735" s="201">
        <v>0</v>
      </c>
      <c r="T735" s="202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203" t="s">
        <v>279</v>
      </c>
      <c r="AT735" s="203" t="s">
        <v>274</v>
      </c>
      <c r="AU735" s="203" t="s">
        <v>84</v>
      </c>
      <c r="AY735" s="17" t="s">
        <v>272</v>
      </c>
      <c r="BE735" s="204">
        <f>IF(N735="základní",J735,0)</f>
        <v>0</v>
      </c>
      <c r="BF735" s="204">
        <f>IF(N735="snížená",J735,0)</f>
        <v>0</v>
      </c>
      <c r="BG735" s="204">
        <f>IF(N735="zákl. přenesená",J735,0)</f>
        <v>0</v>
      </c>
      <c r="BH735" s="204">
        <f>IF(N735="sníž. přenesená",J735,0)</f>
        <v>0</v>
      </c>
      <c r="BI735" s="204">
        <f>IF(N735="nulová",J735,0)</f>
        <v>0</v>
      </c>
      <c r="BJ735" s="17" t="s">
        <v>16</v>
      </c>
      <c r="BK735" s="204">
        <f>ROUND(I735*H735,2)</f>
        <v>0</v>
      </c>
      <c r="BL735" s="17" t="s">
        <v>279</v>
      </c>
      <c r="BM735" s="203" t="s">
        <v>12424</v>
      </c>
    </row>
    <row r="736" spans="1:65" s="13" customFormat="1" ht="11.25">
      <c r="B736" s="210"/>
      <c r="C736" s="211"/>
      <c r="D736" s="212" t="s">
        <v>283</v>
      </c>
      <c r="E736" s="213" t="s">
        <v>1</v>
      </c>
      <c r="F736" s="214" t="s">
        <v>11938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84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11.25">
      <c r="B737" s="210"/>
      <c r="C737" s="211"/>
      <c r="D737" s="212" t="s">
        <v>283</v>
      </c>
      <c r="E737" s="213" t="s">
        <v>1</v>
      </c>
      <c r="F737" s="214" t="s">
        <v>285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84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4" customFormat="1" ht="11.25">
      <c r="B738" s="221"/>
      <c r="C738" s="222"/>
      <c r="D738" s="212" t="s">
        <v>283</v>
      </c>
      <c r="E738" s="223" t="s">
        <v>1</v>
      </c>
      <c r="F738" s="224" t="s">
        <v>84</v>
      </c>
      <c r="G738" s="222"/>
      <c r="H738" s="225">
        <v>2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283</v>
      </c>
      <c r="AU738" s="231" t="s">
        <v>84</v>
      </c>
      <c r="AV738" s="14" t="s">
        <v>84</v>
      </c>
      <c r="AW738" s="14" t="s">
        <v>32</v>
      </c>
      <c r="AX738" s="14" t="s">
        <v>76</v>
      </c>
      <c r="AY738" s="231" t="s">
        <v>272</v>
      </c>
    </row>
    <row r="739" spans="1:65" s="2" customFormat="1" ht="24.2" customHeight="1">
      <c r="A739" s="34"/>
      <c r="B739" s="35"/>
      <c r="C739" s="192" t="s">
        <v>1397</v>
      </c>
      <c r="D739" s="192" t="s">
        <v>274</v>
      </c>
      <c r="E739" s="193" t="s">
        <v>12425</v>
      </c>
      <c r="F739" s="194" t="s">
        <v>12426</v>
      </c>
      <c r="G739" s="195" t="s">
        <v>185</v>
      </c>
      <c r="H739" s="196">
        <v>0.5</v>
      </c>
      <c r="I739" s="197"/>
      <c r="J739" s="198">
        <f>ROUND(I739*H739,2)</f>
        <v>0</v>
      </c>
      <c r="K739" s="194" t="s">
        <v>1</v>
      </c>
      <c r="L739" s="39"/>
      <c r="M739" s="199" t="s">
        <v>1</v>
      </c>
      <c r="N739" s="200" t="s">
        <v>41</v>
      </c>
      <c r="O739" s="71"/>
      <c r="P739" s="201">
        <f>O739*H739</f>
        <v>0</v>
      </c>
      <c r="Q739" s="201">
        <v>0.03</v>
      </c>
      <c r="R739" s="201">
        <f>Q739*H739</f>
        <v>1.4999999999999999E-2</v>
      </c>
      <c r="S739" s="201">
        <v>0</v>
      </c>
      <c r="T739" s="202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3" t="s">
        <v>279</v>
      </c>
      <c r="AT739" s="203" t="s">
        <v>274</v>
      </c>
      <c r="AU739" s="203" t="s">
        <v>84</v>
      </c>
      <c r="AY739" s="17" t="s">
        <v>272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7" t="s">
        <v>16</v>
      </c>
      <c r="BK739" s="204">
        <f>ROUND(I739*H739,2)</f>
        <v>0</v>
      </c>
      <c r="BL739" s="17" t="s">
        <v>279</v>
      </c>
      <c r="BM739" s="203" t="s">
        <v>12427</v>
      </c>
    </row>
    <row r="740" spans="1:65" s="13" customFormat="1" ht="11.25">
      <c r="B740" s="210"/>
      <c r="C740" s="211"/>
      <c r="D740" s="212" t="s">
        <v>283</v>
      </c>
      <c r="E740" s="213" t="s">
        <v>1</v>
      </c>
      <c r="F740" s="214" t="s">
        <v>11938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283</v>
      </c>
      <c r="AU740" s="220" t="s">
        <v>84</v>
      </c>
      <c r="AV740" s="13" t="s">
        <v>16</v>
      </c>
      <c r="AW740" s="13" t="s">
        <v>32</v>
      </c>
      <c r="AX740" s="13" t="s">
        <v>76</v>
      </c>
      <c r="AY740" s="220" t="s">
        <v>272</v>
      </c>
    </row>
    <row r="741" spans="1:65" s="13" customFormat="1" ht="11.25">
      <c r="B741" s="210"/>
      <c r="C741" s="211"/>
      <c r="D741" s="212" t="s">
        <v>283</v>
      </c>
      <c r="E741" s="213" t="s">
        <v>1</v>
      </c>
      <c r="F741" s="214" t="s">
        <v>285</v>
      </c>
      <c r="G741" s="211"/>
      <c r="H741" s="213" t="s">
        <v>1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283</v>
      </c>
      <c r="AU741" s="220" t="s">
        <v>84</v>
      </c>
      <c r="AV741" s="13" t="s">
        <v>16</v>
      </c>
      <c r="AW741" s="13" t="s">
        <v>32</v>
      </c>
      <c r="AX741" s="13" t="s">
        <v>76</v>
      </c>
      <c r="AY741" s="220" t="s">
        <v>272</v>
      </c>
    </row>
    <row r="742" spans="1:65" s="14" customFormat="1" ht="11.25">
      <c r="B742" s="221"/>
      <c r="C742" s="222"/>
      <c r="D742" s="212" t="s">
        <v>283</v>
      </c>
      <c r="E742" s="223" t="s">
        <v>1</v>
      </c>
      <c r="F742" s="224" t="s">
        <v>2743</v>
      </c>
      <c r="G742" s="222"/>
      <c r="H742" s="225">
        <v>0.5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AT742" s="231" t="s">
        <v>283</v>
      </c>
      <c r="AU742" s="231" t="s">
        <v>84</v>
      </c>
      <c r="AV742" s="14" t="s">
        <v>84</v>
      </c>
      <c r="AW742" s="14" t="s">
        <v>32</v>
      </c>
      <c r="AX742" s="14" t="s">
        <v>76</v>
      </c>
      <c r="AY742" s="231" t="s">
        <v>272</v>
      </c>
    </row>
    <row r="743" spans="1:65" s="2" customFormat="1" ht="16.5" customHeight="1">
      <c r="A743" s="34"/>
      <c r="B743" s="35"/>
      <c r="C743" s="192" t="s">
        <v>1405</v>
      </c>
      <c r="D743" s="192" t="s">
        <v>274</v>
      </c>
      <c r="E743" s="193" t="s">
        <v>12428</v>
      </c>
      <c r="F743" s="194" t="s">
        <v>12429</v>
      </c>
      <c r="G743" s="195" t="s">
        <v>952</v>
      </c>
      <c r="H743" s="196">
        <v>1</v>
      </c>
      <c r="I743" s="197"/>
      <c r="J743" s="198">
        <f>ROUND(I743*H743,2)</f>
        <v>0</v>
      </c>
      <c r="K743" s="194" t="s">
        <v>1</v>
      </c>
      <c r="L743" s="39"/>
      <c r="M743" s="199" t="s">
        <v>1</v>
      </c>
      <c r="N743" s="200" t="s">
        <v>41</v>
      </c>
      <c r="O743" s="71"/>
      <c r="P743" s="201">
        <f>O743*H743</f>
        <v>0</v>
      </c>
      <c r="Q743" s="201">
        <v>0</v>
      </c>
      <c r="R743" s="201">
        <f>Q743*H743</f>
        <v>0</v>
      </c>
      <c r="S743" s="201">
        <v>0</v>
      </c>
      <c r="T743" s="202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3" t="s">
        <v>279</v>
      </c>
      <c r="AT743" s="203" t="s">
        <v>274</v>
      </c>
      <c r="AU743" s="203" t="s">
        <v>84</v>
      </c>
      <c r="AY743" s="17" t="s">
        <v>272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17" t="s">
        <v>16</v>
      </c>
      <c r="BK743" s="204">
        <f>ROUND(I743*H743,2)</f>
        <v>0</v>
      </c>
      <c r="BL743" s="17" t="s">
        <v>279</v>
      </c>
      <c r="BM743" s="203" t="s">
        <v>12430</v>
      </c>
    </row>
    <row r="744" spans="1:65" s="13" customFormat="1" ht="11.25">
      <c r="B744" s="210"/>
      <c r="C744" s="211"/>
      <c r="D744" s="212" t="s">
        <v>283</v>
      </c>
      <c r="E744" s="213" t="s">
        <v>1</v>
      </c>
      <c r="F744" s="214" t="s">
        <v>11938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84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11.25">
      <c r="B745" s="210"/>
      <c r="C745" s="211"/>
      <c r="D745" s="212" t="s">
        <v>283</v>
      </c>
      <c r="E745" s="213" t="s">
        <v>1</v>
      </c>
      <c r="F745" s="214" t="s">
        <v>285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84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4" customFormat="1" ht="11.25">
      <c r="B746" s="221"/>
      <c r="C746" s="222"/>
      <c r="D746" s="212" t="s">
        <v>283</v>
      </c>
      <c r="E746" s="223" t="s">
        <v>1</v>
      </c>
      <c r="F746" s="224" t="s">
        <v>16</v>
      </c>
      <c r="G746" s="222"/>
      <c r="H746" s="225">
        <v>1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283</v>
      </c>
      <c r="AU746" s="231" t="s">
        <v>84</v>
      </c>
      <c r="AV746" s="14" t="s">
        <v>84</v>
      </c>
      <c r="AW746" s="14" t="s">
        <v>32</v>
      </c>
      <c r="AX746" s="14" t="s">
        <v>76</v>
      </c>
      <c r="AY746" s="231" t="s">
        <v>272</v>
      </c>
    </row>
    <row r="747" spans="1:65" s="2" customFormat="1" ht="16.5" customHeight="1">
      <c r="A747" s="34"/>
      <c r="B747" s="35"/>
      <c r="C747" s="192" t="s">
        <v>1418</v>
      </c>
      <c r="D747" s="192" t="s">
        <v>274</v>
      </c>
      <c r="E747" s="193" t="s">
        <v>12431</v>
      </c>
      <c r="F747" s="194" t="s">
        <v>12432</v>
      </c>
      <c r="G747" s="195" t="s">
        <v>952</v>
      </c>
      <c r="H747" s="196">
        <v>1</v>
      </c>
      <c r="I747" s="197"/>
      <c r="J747" s="198">
        <f>ROUND(I747*H747,2)</f>
        <v>0</v>
      </c>
      <c r="K747" s="194" t="s">
        <v>1</v>
      </c>
      <c r="L747" s="39"/>
      <c r="M747" s="199" t="s">
        <v>1</v>
      </c>
      <c r="N747" s="200" t="s">
        <v>41</v>
      </c>
      <c r="O747" s="71"/>
      <c r="P747" s="201">
        <f>O747*H747</f>
        <v>0</v>
      </c>
      <c r="Q747" s="201">
        <v>0.2</v>
      </c>
      <c r="R747" s="201">
        <f>Q747*H747</f>
        <v>0.2</v>
      </c>
      <c r="S747" s="201">
        <v>0</v>
      </c>
      <c r="T747" s="202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203" t="s">
        <v>279</v>
      </c>
      <c r="AT747" s="203" t="s">
        <v>274</v>
      </c>
      <c r="AU747" s="203" t="s">
        <v>84</v>
      </c>
      <c r="AY747" s="17" t="s">
        <v>272</v>
      </c>
      <c r="BE747" s="204">
        <f>IF(N747="základní",J747,0)</f>
        <v>0</v>
      </c>
      <c r="BF747" s="204">
        <f>IF(N747="snížená",J747,0)</f>
        <v>0</v>
      </c>
      <c r="BG747" s="204">
        <f>IF(N747="zákl. přenesená",J747,0)</f>
        <v>0</v>
      </c>
      <c r="BH747" s="204">
        <f>IF(N747="sníž. přenesená",J747,0)</f>
        <v>0</v>
      </c>
      <c r="BI747" s="204">
        <f>IF(N747="nulová",J747,0)</f>
        <v>0</v>
      </c>
      <c r="BJ747" s="17" t="s">
        <v>16</v>
      </c>
      <c r="BK747" s="204">
        <f>ROUND(I747*H747,2)</f>
        <v>0</v>
      </c>
      <c r="BL747" s="17" t="s">
        <v>279</v>
      </c>
      <c r="BM747" s="203" t="s">
        <v>12433</v>
      </c>
    </row>
    <row r="748" spans="1:65" s="13" customFormat="1" ht="11.25">
      <c r="B748" s="210"/>
      <c r="C748" s="211"/>
      <c r="D748" s="212" t="s">
        <v>283</v>
      </c>
      <c r="E748" s="213" t="s">
        <v>1</v>
      </c>
      <c r="F748" s="214" t="s">
        <v>11938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84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11.25">
      <c r="B749" s="210"/>
      <c r="C749" s="211"/>
      <c r="D749" s="212" t="s">
        <v>283</v>
      </c>
      <c r="E749" s="213" t="s">
        <v>1</v>
      </c>
      <c r="F749" s="214" t="s">
        <v>285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84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4" customFormat="1" ht="11.25">
      <c r="B750" s="221"/>
      <c r="C750" s="222"/>
      <c r="D750" s="212" t="s">
        <v>283</v>
      </c>
      <c r="E750" s="223" t="s">
        <v>1</v>
      </c>
      <c r="F750" s="224" t="s">
        <v>16</v>
      </c>
      <c r="G750" s="222"/>
      <c r="H750" s="225">
        <v>1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283</v>
      </c>
      <c r="AU750" s="231" t="s">
        <v>84</v>
      </c>
      <c r="AV750" s="14" t="s">
        <v>84</v>
      </c>
      <c r="AW750" s="14" t="s">
        <v>32</v>
      </c>
      <c r="AX750" s="14" t="s">
        <v>76</v>
      </c>
      <c r="AY750" s="231" t="s">
        <v>272</v>
      </c>
    </row>
    <row r="751" spans="1:65" s="2" customFormat="1" ht="16.5" customHeight="1">
      <c r="A751" s="34"/>
      <c r="B751" s="35"/>
      <c r="C751" s="192" t="s">
        <v>1423</v>
      </c>
      <c r="D751" s="192" t="s">
        <v>274</v>
      </c>
      <c r="E751" s="193" t="s">
        <v>12434</v>
      </c>
      <c r="F751" s="194" t="s">
        <v>12435</v>
      </c>
      <c r="G751" s="195" t="s">
        <v>952</v>
      </c>
      <c r="H751" s="196">
        <v>1</v>
      </c>
      <c r="I751" s="197"/>
      <c r="J751" s="198">
        <f>ROUND(I751*H751,2)</f>
        <v>0</v>
      </c>
      <c r="K751" s="194" t="s">
        <v>1</v>
      </c>
      <c r="L751" s="39"/>
      <c r="M751" s="199" t="s">
        <v>1</v>
      </c>
      <c r="N751" s="200" t="s">
        <v>41</v>
      </c>
      <c r="O751" s="71"/>
      <c r="P751" s="201">
        <f>O751*H751</f>
        <v>0</v>
      </c>
      <c r="Q751" s="201">
        <v>0.2</v>
      </c>
      <c r="R751" s="201">
        <f>Q751*H751</f>
        <v>0.2</v>
      </c>
      <c r="S751" s="201">
        <v>0</v>
      </c>
      <c r="T751" s="202">
        <f>S751*H751</f>
        <v>0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203" t="s">
        <v>279</v>
      </c>
      <c r="AT751" s="203" t="s">
        <v>274</v>
      </c>
      <c r="AU751" s="203" t="s">
        <v>84</v>
      </c>
      <c r="AY751" s="17" t="s">
        <v>272</v>
      </c>
      <c r="BE751" s="204">
        <f>IF(N751="základní",J751,0)</f>
        <v>0</v>
      </c>
      <c r="BF751" s="204">
        <f>IF(N751="snížená",J751,0)</f>
        <v>0</v>
      </c>
      <c r="BG751" s="204">
        <f>IF(N751="zákl. přenesená",J751,0)</f>
        <v>0</v>
      </c>
      <c r="BH751" s="204">
        <f>IF(N751="sníž. přenesená",J751,0)</f>
        <v>0</v>
      </c>
      <c r="BI751" s="204">
        <f>IF(N751="nulová",J751,0)</f>
        <v>0</v>
      </c>
      <c r="BJ751" s="17" t="s">
        <v>16</v>
      </c>
      <c r="BK751" s="204">
        <f>ROUND(I751*H751,2)</f>
        <v>0</v>
      </c>
      <c r="BL751" s="17" t="s">
        <v>279</v>
      </c>
      <c r="BM751" s="203" t="s">
        <v>12436</v>
      </c>
    </row>
    <row r="752" spans="1:65" s="13" customFormat="1" ht="11.25">
      <c r="B752" s="210"/>
      <c r="C752" s="211"/>
      <c r="D752" s="212" t="s">
        <v>283</v>
      </c>
      <c r="E752" s="213" t="s">
        <v>1</v>
      </c>
      <c r="F752" s="214" t="s">
        <v>11938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84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>
      <c r="B753" s="210"/>
      <c r="C753" s="211"/>
      <c r="D753" s="212" t="s">
        <v>283</v>
      </c>
      <c r="E753" s="213" t="s">
        <v>1</v>
      </c>
      <c r="F753" s="214" t="s">
        <v>285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84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>
      <c r="B754" s="221"/>
      <c r="C754" s="222"/>
      <c r="D754" s="212" t="s">
        <v>283</v>
      </c>
      <c r="E754" s="223" t="s">
        <v>1</v>
      </c>
      <c r="F754" s="224" t="s">
        <v>16</v>
      </c>
      <c r="G754" s="222"/>
      <c r="H754" s="225">
        <v>1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84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2" customFormat="1" ht="21.75" customHeight="1">
      <c r="A755" s="34"/>
      <c r="B755" s="35"/>
      <c r="C755" s="192" t="s">
        <v>1431</v>
      </c>
      <c r="D755" s="192" t="s">
        <v>274</v>
      </c>
      <c r="E755" s="193" t="s">
        <v>12437</v>
      </c>
      <c r="F755" s="194" t="s">
        <v>12438</v>
      </c>
      <c r="G755" s="195" t="s">
        <v>952</v>
      </c>
      <c r="H755" s="196">
        <v>1</v>
      </c>
      <c r="I755" s="197"/>
      <c r="J755" s="198">
        <f>ROUND(I755*H755,2)</f>
        <v>0</v>
      </c>
      <c r="K755" s="194" t="s">
        <v>1</v>
      </c>
      <c r="L755" s="39"/>
      <c r="M755" s="199" t="s">
        <v>1</v>
      </c>
      <c r="N755" s="200" t="s">
        <v>41</v>
      </c>
      <c r="O755" s="71"/>
      <c r="P755" s="201">
        <f>O755*H755</f>
        <v>0</v>
      </c>
      <c r="Q755" s="201">
        <v>0.2</v>
      </c>
      <c r="R755" s="201">
        <f>Q755*H755</f>
        <v>0.2</v>
      </c>
      <c r="S755" s="201">
        <v>0</v>
      </c>
      <c r="T755" s="202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203" t="s">
        <v>279</v>
      </c>
      <c r="AT755" s="203" t="s">
        <v>274</v>
      </c>
      <c r="AU755" s="203" t="s">
        <v>84</v>
      </c>
      <c r="AY755" s="17" t="s">
        <v>272</v>
      </c>
      <c r="BE755" s="204">
        <f>IF(N755="základní",J755,0)</f>
        <v>0</v>
      </c>
      <c r="BF755" s="204">
        <f>IF(N755="snížená",J755,0)</f>
        <v>0</v>
      </c>
      <c r="BG755" s="204">
        <f>IF(N755="zákl. přenesená",J755,0)</f>
        <v>0</v>
      </c>
      <c r="BH755" s="204">
        <f>IF(N755="sníž. přenesená",J755,0)</f>
        <v>0</v>
      </c>
      <c r="BI755" s="204">
        <f>IF(N755="nulová",J755,0)</f>
        <v>0</v>
      </c>
      <c r="BJ755" s="17" t="s">
        <v>16</v>
      </c>
      <c r="BK755" s="204">
        <f>ROUND(I755*H755,2)</f>
        <v>0</v>
      </c>
      <c r="BL755" s="17" t="s">
        <v>279</v>
      </c>
      <c r="BM755" s="203" t="s">
        <v>12439</v>
      </c>
    </row>
    <row r="756" spans="1:65" s="13" customFormat="1" ht="11.25">
      <c r="B756" s="210"/>
      <c r="C756" s="211"/>
      <c r="D756" s="212" t="s">
        <v>283</v>
      </c>
      <c r="E756" s="213" t="s">
        <v>1</v>
      </c>
      <c r="F756" s="214" t="s">
        <v>11938</v>
      </c>
      <c r="G756" s="211"/>
      <c r="H756" s="213" t="s">
        <v>1</v>
      </c>
      <c r="I756" s="215"/>
      <c r="J756" s="211"/>
      <c r="K756" s="211"/>
      <c r="L756" s="216"/>
      <c r="M756" s="217"/>
      <c r="N756" s="218"/>
      <c r="O756" s="218"/>
      <c r="P756" s="218"/>
      <c r="Q756" s="218"/>
      <c r="R756" s="218"/>
      <c r="S756" s="218"/>
      <c r="T756" s="219"/>
      <c r="AT756" s="220" t="s">
        <v>283</v>
      </c>
      <c r="AU756" s="220" t="s">
        <v>84</v>
      </c>
      <c r="AV756" s="13" t="s">
        <v>16</v>
      </c>
      <c r="AW756" s="13" t="s">
        <v>32</v>
      </c>
      <c r="AX756" s="13" t="s">
        <v>76</v>
      </c>
      <c r="AY756" s="220" t="s">
        <v>272</v>
      </c>
    </row>
    <row r="757" spans="1:65" s="13" customFormat="1" ht="11.25">
      <c r="B757" s="210"/>
      <c r="C757" s="211"/>
      <c r="D757" s="212" t="s">
        <v>283</v>
      </c>
      <c r="E757" s="213" t="s">
        <v>1</v>
      </c>
      <c r="F757" s="214" t="s">
        <v>285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283</v>
      </c>
      <c r="AU757" s="220" t="s">
        <v>84</v>
      </c>
      <c r="AV757" s="13" t="s">
        <v>16</v>
      </c>
      <c r="AW757" s="13" t="s">
        <v>32</v>
      </c>
      <c r="AX757" s="13" t="s">
        <v>76</v>
      </c>
      <c r="AY757" s="220" t="s">
        <v>272</v>
      </c>
    </row>
    <row r="758" spans="1:65" s="14" customFormat="1" ht="11.25">
      <c r="B758" s="221"/>
      <c r="C758" s="222"/>
      <c r="D758" s="212" t="s">
        <v>283</v>
      </c>
      <c r="E758" s="223" t="s">
        <v>1</v>
      </c>
      <c r="F758" s="224" t="s">
        <v>16</v>
      </c>
      <c r="G758" s="222"/>
      <c r="H758" s="225">
        <v>1</v>
      </c>
      <c r="I758" s="226"/>
      <c r="J758" s="222"/>
      <c r="K758" s="222"/>
      <c r="L758" s="227"/>
      <c r="M758" s="228"/>
      <c r="N758" s="229"/>
      <c r="O758" s="229"/>
      <c r="P758" s="229"/>
      <c r="Q758" s="229"/>
      <c r="R758" s="229"/>
      <c r="S758" s="229"/>
      <c r="T758" s="230"/>
      <c r="AT758" s="231" t="s">
        <v>283</v>
      </c>
      <c r="AU758" s="231" t="s">
        <v>84</v>
      </c>
      <c r="AV758" s="14" t="s">
        <v>84</v>
      </c>
      <c r="AW758" s="14" t="s">
        <v>32</v>
      </c>
      <c r="AX758" s="14" t="s">
        <v>76</v>
      </c>
      <c r="AY758" s="231" t="s">
        <v>272</v>
      </c>
    </row>
    <row r="759" spans="1:65" s="2" customFormat="1" ht="21.75" customHeight="1">
      <c r="A759" s="34"/>
      <c r="B759" s="35"/>
      <c r="C759" s="192" t="s">
        <v>1436</v>
      </c>
      <c r="D759" s="192" t="s">
        <v>274</v>
      </c>
      <c r="E759" s="193" t="s">
        <v>12440</v>
      </c>
      <c r="F759" s="194" t="s">
        <v>12441</v>
      </c>
      <c r="G759" s="195" t="s">
        <v>952</v>
      </c>
      <c r="H759" s="196">
        <v>1</v>
      </c>
      <c r="I759" s="197"/>
      <c r="J759" s="198">
        <f>ROUND(I759*H759,2)</f>
        <v>0</v>
      </c>
      <c r="K759" s="194" t="s">
        <v>1</v>
      </c>
      <c r="L759" s="39"/>
      <c r="M759" s="199" t="s">
        <v>1</v>
      </c>
      <c r="N759" s="200" t="s">
        <v>41</v>
      </c>
      <c r="O759" s="71"/>
      <c r="P759" s="201">
        <f>O759*H759</f>
        <v>0</v>
      </c>
      <c r="Q759" s="201">
        <v>0.2</v>
      </c>
      <c r="R759" s="201">
        <f>Q759*H759</f>
        <v>0.2</v>
      </c>
      <c r="S759" s="201">
        <v>0</v>
      </c>
      <c r="T759" s="202">
        <f>S759*H759</f>
        <v>0</v>
      </c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R759" s="203" t="s">
        <v>279</v>
      </c>
      <c r="AT759" s="203" t="s">
        <v>274</v>
      </c>
      <c r="AU759" s="203" t="s">
        <v>84</v>
      </c>
      <c r="AY759" s="17" t="s">
        <v>272</v>
      </c>
      <c r="BE759" s="204">
        <f>IF(N759="základní",J759,0)</f>
        <v>0</v>
      </c>
      <c r="BF759" s="204">
        <f>IF(N759="snížená",J759,0)</f>
        <v>0</v>
      </c>
      <c r="BG759" s="204">
        <f>IF(N759="zákl. přenesená",J759,0)</f>
        <v>0</v>
      </c>
      <c r="BH759" s="204">
        <f>IF(N759="sníž. přenesená",J759,0)</f>
        <v>0</v>
      </c>
      <c r="BI759" s="204">
        <f>IF(N759="nulová",J759,0)</f>
        <v>0</v>
      </c>
      <c r="BJ759" s="17" t="s">
        <v>16</v>
      </c>
      <c r="BK759" s="204">
        <f>ROUND(I759*H759,2)</f>
        <v>0</v>
      </c>
      <c r="BL759" s="17" t="s">
        <v>279</v>
      </c>
      <c r="BM759" s="203" t="s">
        <v>12442</v>
      </c>
    </row>
    <row r="760" spans="1:65" s="13" customFormat="1" ht="11.25">
      <c r="B760" s="210"/>
      <c r="C760" s="211"/>
      <c r="D760" s="212" t="s">
        <v>283</v>
      </c>
      <c r="E760" s="213" t="s">
        <v>1</v>
      </c>
      <c r="F760" s="214" t="s">
        <v>11938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84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>
      <c r="B761" s="210"/>
      <c r="C761" s="211"/>
      <c r="D761" s="212" t="s">
        <v>283</v>
      </c>
      <c r="E761" s="213" t="s">
        <v>1</v>
      </c>
      <c r="F761" s="214" t="s">
        <v>285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84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4" customFormat="1" ht="11.25">
      <c r="B762" s="221"/>
      <c r="C762" s="222"/>
      <c r="D762" s="212" t="s">
        <v>283</v>
      </c>
      <c r="E762" s="223" t="s">
        <v>1</v>
      </c>
      <c r="F762" s="224" t="s">
        <v>16</v>
      </c>
      <c r="G762" s="222"/>
      <c r="H762" s="225">
        <v>1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283</v>
      </c>
      <c r="AU762" s="231" t="s">
        <v>84</v>
      </c>
      <c r="AV762" s="14" t="s">
        <v>84</v>
      </c>
      <c r="AW762" s="14" t="s">
        <v>32</v>
      </c>
      <c r="AX762" s="14" t="s">
        <v>76</v>
      </c>
      <c r="AY762" s="231" t="s">
        <v>272</v>
      </c>
    </row>
    <row r="763" spans="1:65" s="2" customFormat="1" ht="33" customHeight="1">
      <c r="A763" s="34"/>
      <c r="B763" s="35"/>
      <c r="C763" s="192" t="s">
        <v>1443</v>
      </c>
      <c r="D763" s="192" t="s">
        <v>274</v>
      </c>
      <c r="E763" s="193" t="s">
        <v>12443</v>
      </c>
      <c r="F763" s="194" t="s">
        <v>12444</v>
      </c>
      <c r="G763" s="195" t="s">
        <v>185</v>
      </c>
      <c r="H763" s="196">
        <v>206</v>
      </c>
      <c r="I763" s="197"/>
      <c r="J763" s="198">
        <f>ROUND(I763*H763,2)</f>
        <v>0</v>
      </c>
      <c r="K763" s="194" t="s">
        <v>278</v>
      </c>
      <c r="L763" s="39"/>
      <c r="M763" s="199" t="s">
        <v>1</v>
      </c>
      <c r="N763" s="200" t="s">
        <v>41</v>
      </c>
      <c r="O763" s="71"/>
      <c r="P763" s="201">
        <f>O763*H763</f>
        <v>0</v>
      </c>
      <c r="Q763" s="201">
        <v>8.0879999999999994E-2</v>
      </c>
      <c r="R763" s="201">
        <f>Q763*H763</f>
        <v>16.661279999999998</v>
      </c>
      <c r="S763" s="201">
        <v>0</v>
      </c>
      <c r="T763" s="202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203" t="s">
        <v>279</v>
      </c>
      <c r="AT763" s="203" t="s">
        <v>274</v>
      </c>
      <c r="AU763" s="203" t="s">
        <v>84</v>
      </c>
      <c r="AY763" s="17" t="s">
        <v>272</v>
      </c>
      <c r="BE763" s="204">
        <f>IF(N763="základní",J763,0)</f>
        <v>0</v>
      </c>
      <c r="BF763" s="204">
        <f>IF(N763="snížená",J763,0)</f>
        <v>0</v>
      </c>
      <c r="BG763" s="204">
        <f>IF(N763="zákl. přenesená",J763,0)</f>
        <v>0</v>
      </c>
      <c r="BH763" s="204">
        <f>IF(N763="sníž. přenesená",J763,0)</f>
        <v>0</v>
      </c>
      <c r="BI763" s="204">
        <f>IF(N763="nulová",J763,0)</f>
        <v>0</v>
      </c>
      <c r="BJ763" s="17" t="s">
        <v>16</v>
      </c>
      <c r="BK763" s="204">
        <f>ROUND(I763*H763,2)</f>
        <v>0</v>
      </c>
      <c r="BL763" s="17" t="s">
        <v>279</v>
      </c>
      <c r="BM763" s="203" t="s">
        <v>12445</v>
      </c>
    </row>
    <row r="764" spans="1:65" s="2" customFormat="1" ht="11.25">
      <c r="A764" s="34"/>
      <c r="B764" s="35"/>
      <c r="C764" s="36"/>
      <c r="D764" s="205" t="s">
        <v>281</v>
      </c>
      <c r="E764" s="36"/>
      <c r="F764" s="206" t="s">
        <v>12446</v>
      </c>
      <c r="G764" s="36"/>
      <c r="H764" s="36"/>
      <c r="I764" s="207"/>
      <c r="J764" s="36"/>
      <c r="K764" s="36"/>
      <c r="L764" s="39"/>
      <c r="M764" s="208"/>
      <c r="N764" s="209"/>
      <c r="O764" s="71"/>
      <c r="P764" s="71"/>
      <c r="Q764" s="71"/>
      <c r="R764" s="71"/>
      <c r="S764" s="71"/>
      <c r="T764" s="72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7" t="s">
        <v>281</v>
      </c>
      <c r="AU764" s="17" t="s">
        <v>84</v>
      </c>
    </row>
    <row r="765" spans="1:65" s="13" customFormat="1" ht="11.25">
      <c r="B765" s="210"/>
      <c r="C765" s="211"/>
      <c r="D765" s="212" t="s">
        <v>283</v>
      </c>
      <c r="E765" s="213" t="s">
        <v>1</v>
      </c>
      <c r="F765" s="214" t="s">
        <v>11938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84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3" customFormat="1" ht="11.25">
      <c r="B766" s="210"/>
      <c r="C766" s="211"/>
      <c r="D766" s="212" t="s">
        <v>283</v>
      </c>
      <c r="E766" s="213" t="s">
        <v>1</v>
      </c>
      <c r="F766" s="214" t="s">
        <v>285</v>
      </c>
      <c r="G766" s="211"/>
      <c r="H766" s="213" t="s">
        <v>1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283</v>
      </c>
      <c r="AU766" s="220" t="s">
        <v>84</v>
      </c>
      <c r="AV766" s="13" t="s">
        <v>16</v>
      </c>
      <c r="AW766" s="13" t="s">
        <v>32</v>
      </c>
      <c r="AX766" s="13" t="s">
        <v>76</v>
      </c>
      <c r="AY766" s="220" t="s">
        <v>272</v>
      </c>
    </row>
    <row r="767" spans="1:65" s="14" customFormat="1" ht="11.25">
      <c r="B767" s="221"/>
      <c r="C767" s="222"/>
      <c r="D767" s="212" t="s">
        <v>283</v>
      </c>
      <c r="E767" s="223" t="s">
        <v>1</v>
      </c>
      <c r="F767" s="224" t="s">
        <v>12447</v>
      </c>
      <c r="G767" s="222"/>
      <c r="H767" s="225">
        <v>206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84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2" customFormat="1" ht="16.5" customHeight="1">
      <c r="A768" s="34"/>
      <c r="B768" s="35"/>
      <c r="C768" s="232" t="s">
        <v>6516</v>
      </c>
      <c r="D768" s="232" t="s">
        <v>394</v>
      </c>
      <c r="E768" s="233" t="s">
        <v>12448</v>
      </c>
      <c r="F768" s="234" t="s">
        <v>12449</v>
      </c>
      <c r="G768" s="235" t="s">
        <v>952</v>
      </c>
      <c r="H768" s="236">
        <v>412</v>
      </c>
      <c r="I768" s="237"/>
      <c r="J768" s="238">
        <f>ROUND(I768*H768,2)</f>
        <v>0</v>
      </c>
      <c r="K768" s="234" t="s">
        <v>1</v>
      </c>
      <c r="L768" s="239"/>
      <c r="M768" s="240" t="s">
        <v>1</v>
      </c>
      <c r="N768" s="241" t="s">
        <v>41</v>
      </c>
      <c r="O768" s="71"/>
      <c r="P768" s="201">
        <f>O768*H768</f>
        <v>0</v>
      </c>
      <c r="Q768" s="201">
        <v>2.2200000000000001E-2</v>
      </c>
      <c r="R768" s="201">
        <f>Q768*H768</f>
        <v>9.1463999999999999</v>
      </c>
      <c r="S768" s="201">
        <v>0</v>
      </c>
      <c r="T768" s="202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3" t="s">
        <v>313</v>
      </c>
      <c r="AT768" s="203" t="s">
        <v>394</v>
      </c>
      <c r="AU768" s="203" t="s">
        <v>84</v>
      </c>
      <c r="AY768" s="17" t="s">
        <v>272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17" t="s">
        <v>16</v>
      </c>
      <c r="BK768" s="204">
        <f>ROUND(I768*H768,2)</f>
        <v>0</v>
      </c>
      <c r="BL768" s="17" t="s">
        <v>279</v>
      </c>
      <c r="BM768" s="203" t="s">
        <v>12450</v>
      </c>
    </row>
    <row r="769" spans="1:65" s="13" customFormat="1" ht="11.25">
      <c r="B769" s="210"/>
      <c r="C769" s="211"/>
      <c r="D769" s="212" t="s">
        <v>283</v>
      </c>
      <c r="E769" s="213" t="s">
        <v>1</v>
      </c>
      <c r="F769" s="214" t="s">
        <v>11938</v>
      </c>
      <c r="G769" s="211"/>
      <c r="H769" s="213" t="s">
        <v>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283</v>
      </c>
      <c r="AU769" s="220" t="s">
        <v>84</v>
      </c>
      <c r="AV769" s="13" t="s">
        <v>16</v>
      </c>
      <c r="AW769" s="13" t="s">
        <v>32</v>
      </c>
      <c r="AX769" s="13" t="s">
        <v>76</v>
      </c>
      <c r="AY769" s="220" t="s">
        <v>272</v>
      </c>
    </row>
    <row r="770" spans="1:65" s="14" customFormat="1" ht="11.25">
      <c r="B770" s="221"/>
      <c r="C770" s="222"/>
      <c r="D770" s="212" t="s">
        <v>283</v>
      </c>
      <c r="E770" s="223" t="s">
        <v>1</v>
      </c>
      <c r="F770" s="224" t="s">
        <v>3898</v>
      </c>
      <c r="G770" s="222"/>
      <c r="H770" s="225">
        <v>412</v>
      </c>
      <c r="I770" s="226"/>
      <c r="J770" s="222"/>
      <c r="K770" s="222"/>
      <c r="L770" s="227"/>
      <c r="M770" s="228"/>
      <c r="N770" s="229"/>
      <c r="O770" s="229"/>
      <c r="P770" s="229"/>
      <c r="Q770" s="229"/>
      <c r="R770" s="229"/>
      <c r="S770" s="229"/>
      <c r="T770" s="230"/>
      <c r="AT770" s="231" t="s">
        <v>283</v>
      </c>
      <c r="AU770" s="231" t="s">
        <v>84</v>
      </c>
      <c r="AV770" s="14" t="s">
        <v>84</v>
      </c>
      <c r="AW770" s="14" t="s">
        <v>32</v>
      </c>
      <c r="AX770" s="14" t="s">
        <v>76</v>
      </c>
      <c r="AY770" s="231" t="s">
        <v>272</v>
      </c>
    </row>
    <row r="771" spans="1:65" s="2" customFormat="1" ht="33" customHeight="1">
      <c r="A771" s="34"/>
      <c r="B771" s="35"/>
      <c r="C771" s="192" t="s">
        <v>1448</v>
      </c>
      <c r="D771" s="192" t="s">
        <v>274</v>
      </c>
      <c r="E771" s="193" t="s">
        <v>12451</v>
      </c>
      <c r="F771" s="194" t="s">
        <v>12452</v>
      </c>
      <c r="G771" s="195" t="s">
        <v>185</v>
      </c>
      <c r="H771" s="196">
        <v>495</v>
      </c>
      <c r="I771" s="197"/>
      <c r="J771" s="198">
        <f>ROUND(I771*H771,2)</f>
        <v>0</v>
      </c>
      <c r="K771" s="194" t="s">
        <v>278</v>
      </c>
      <c r="L771" s="39"/>
      <c r="M771" s="199" t="s">
        <v>1</v>
      </c>
      <c r="N771" s="200" t="s">
        <v>41</v>
      </c>
      <c r="O771" s="71"/>
      <c r="P771" s="201">
        <f>O771*H771</f>
        <v>0</v>
      </c>
      <c r="Q771" s="201">
        <v>0.1295</v>
      </c>
      <c r="R771" s="201">
        <f>Q771*H771</f>
        <v>64.102500000000006</v>
      </c>
      <c r="S771" s="201">
        <v>0</v>
      </c>
      <c r="T771" s="20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3" t="s">
        <v>279</v>
      </c>
      <c r="AT771" s="203" t="s">
        <v>274</v>
      </c>
      <c r="AU771" s="203" t="s">
        <v>84</v>
      </c>
      <c r="AY771" s="17" t="s">
        <v>272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7" t="s">
        <v>16</v>
      </c>
      <c r="BK771" s="204">
        <f>ROUND(I771*H771,2)</f>
        <v>0</v>
      </c>
      <c r="BL771" s="17" t="s">
        <v>279</v>
      </c>
      <c r="BM771" s="203" t="s">
        <v>12453</v>
      </c>
    </row>
    <row r="772" spans="1:65" s="2" customFormat="1" ht="11.25">
      <c r="A772" s="34"/>
      <c r="B772" s="35"/>
      <c r="C772" s="36"/>
      <c r="D772" s="205" t="s">
        <v>281</v>
      </c>
      <c r="E772" s="36"/>
      <c r="F772" s="206" t="s">
        <v>12454</v>
      </c>
      <c r="G772" s="36"/>
      <c r="H772" s="36"/>
      <c r="I772" s="207"/>
      <c r="J772" s="36"/>
      <c r="K772" s="36"/>
      <c r="L772" s="39"/>
      <c r="M772" s="208"/>
      <c r="N772" s="209"/>
      <c r="O772" s="71"/>
      <c r="P772" s="71"/>
      <c r="Q772" s="71"/>
      <c r="R772" s="71"/>
      <c r="S772" s="71"/>
      <c r="T772" s="72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T772" s="17" t="s">
        <v>281</v>
      </c>
      <c r="AU772" s="17" t="s">
        <v>84</v>
      </c>
    </row>
    <row r="773" spans="1:65" s="2" customFormat="1" ht="16.5" customHeight="1">
      <c r="A773" s="34"/>
      <c r="B773" s="35"/>
      <c r="C773" s="232" t="s">
        <v>1467</v>
      </c>
      <c r="D773" s="232" t="s">
        <v>394</v>
      </c>
      <c r="E773" s="233" t="s">
        <v>12455</v>
      </c>
      <c r="F773" s="234" t="s">
        <v>12456</v>
      </c>
      <c r="G773" s="235" t="s">
        <v>185</v>
      </c>
      <c r="H773" s="236">
        <v>447</v>
      </c>
      <c r="I773" s="237"/>
      <c r="J773" s="238">
        <f>ROUND(I773*H773,2)</f>
        <v>0</v>
      </c>
      <c r="K773" s="234" t="s">
        <v>278</v>
      </c>
      <c r="L773" s="239"/>
      <c r="M773" s="240" t="s">
        <v>1</v>
      </c>
      <c r="N773" s="241" t="s">
        <v>41</v>
      </c>
      <c r="O773" s="71"/>
      <c r="P773" s="201">
        <f>O773*H773</f>
        <v>0</v>
      </c>
      <c r="Q773" s="201">
        <v>4.5999999999999999E-2</v>
      </c>
      <c r="R773" s="201">
        <f>Q773*H773</f>
        <v>20.562000000000001</v>
      </c>
      <c r="S773" s="201">
        <v>0</v>
      </c>
      <c r="T773" s="202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203" t="s">
        <v>313</v>
      </c>
      <c r="AT773" s="203" t="s">
        <v>394</v>
      </c>
      <c r="AU773" s="203" t="s">
        <v>84</v>
      </c>
      <c r="AY773" s="17" t="s">
        <v>272</v>
      </c>
      <c r="BE773" s="204">
        <f>IF(N773="základní",J773,0)</f>
        <v>0</v>
      </c>
      <c r="BF773" s="204">
        <f>IF(N773="snížená",J773,0)</f>
        <v>0</v>
      </c>
      <c r="BG773" s="204">
        <f>IF(N773="zákl. přenesená",J773,0)</f>
        <v>0</v>
      </c>
      <c r="BH773" s="204">
        <f>IF(N773="sníž. přenesená",J773,0)</f>
        <v>0</v>
      </c>
      <c r="BI773" s="204">
        <f>IF(N773="nulová",J773,0)</f>
        <v>0</v>
      </c>
      <c r="BJ773" s="17" t="s">
        <v>16</v>
      </c>
      <c r="BK773" s="204">
        <f>ROUND(I773*H773,2)</f>
        <v>0</v>
      </c>
      <c r="BL773" s="17" t="s">
        <v>279</v>
      </c>
      <c r="BM773" s="203" t="s">
        <v>12457</v>
      </c>
    </row>
    <row r="774" spans="1:65" s="13" customFormat="1" ht="11.25">
      <c r="B774" s="210"/>
      <c r="C774" s="211"/>
      <c r="D774" s="212" t="s">
        <v>283</v>
      </c>
      <c r="E774" s="213" t="s">
        <v>1</v>
      </c>
      <c r="F774" s="214" t="s">
        <v>11938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84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11.25">
      <c r="B775" s="210"/>
      <c r="C775" s="211"/>
      <c r="D775" s="212" t="s">
        <v>283</v>
      </c>
      <c r="E775" s="213" t="s">
        <v>1</v>
      </c>
      <c r="F775" s="214" t="s">
        <v>285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84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4" customFormat="1" ht="11.25">
      <c r="B776" s="221"/>
      <c r="C776" s="222"/>
      <c r="D776" s="212" t="s">
        <v>283</v>
      </c>
      <c r="E776" s="223" t="s">
        <v>1</v>
      </c>
      <c r="F776" s="224" t="s">
        <v>4131</v>
      </c>
      <c r="G776" s="222"/>
      <c r="H776" s="225">
        <v>447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84</v>
      </c>
      <c r="AV776" s="14" t="s">
        <v>84</v>
      </c>
      <c r="AW776" s="14" t="s">
        <v>32</v>
      </c>
      <c r="AX776" s="14" t="s">
        <v>16</v>
      </c>
      <c r="AY776" s="231" t="s">
        <v>272</v>
      </c>
    </row>
    <row r="777" spans="1:65" s="2" customFormat="1" ht="16.5" customHeight="1">
      <c r="A777" s="34"/>
      <c r="B777" s="35"/>
      <c r="C777" s="232" t="s">
        <v>1487</v>
      </c>
      <c r="D777" s="232" t="s">
        <v>394</v>
      </c>
      <c r="E777" s="233" t="s">
        <v>12458</v>
      </c>
      <c r="F777" s="234" t="s">
        <v>12459</v>
      </c>
      <c r="G777" s="235" t="s">
        <v>185</v>
      </c>
      <c r="H777" s="236">
        <v>48</v>
      </c>
      <c r="I777" s="237"/>
      <c r="J777" s="238">
        <f>ROUND(I777*H777,2)</f>
        <v>0</v>
      </c>
      <c r="K777" s="234" t="s">
        <v>278</v>
      </c>
      <c r="L777" s="239"/>
      <c r="M777" s="240" t="s">
        <v>1</v>
      </c>
      <c r="N777" s="241" t="s">
        <v>41</v>
      </c>
      <c r="O777" s="71"/>
      <c r="P777" s="201">
        <f>O777*H777</f>
        <v>0</v>
      </c>
      <c r="Q777" s="201">
        <v>2.4E-2</v>
      </c>
      <c r="R777" s="201">
        <f>Q777*H777</f>
        <v>1.1520000000000001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313</v>
      </c>
      <c r="AT777" s="203" t="s">
        <v>394</v>
      </c>
      <c r="AU777" s="203" t="s">
        <v>84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279</v>
      </c>
      <c r="BM777" s="203" t="s">
        <v>12460</v>
      </c>
    </row>
    <row r="778" spans="1:65" s="13" customFormat="1" ht="11.25">
      <c r="B778" s="210"/>
      <c r="C778" s="211"/>
      <c r="D778" s="212" t="s">
        <v>283</v>
      </c>
      <c r="E778" s="213" t="s">
        <v>1</v>
      </c>
      <c r="F778" s="214" t="s">
        <v>11938</v>
      </c>
      <c r="G778" s="211"/>
      <c r="H778" s="213" t="s">
        <v>1</v>
      </c>
      <c r="I778" s="215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283</v>
      </c>
      <c r="AU778" s="220" t="s">
        <v>84</v>
      </c>
      <c r="AV778" s="13" t="s">
        <v>16</v>
      </c>
      <c r="AW778" s="13" t="s">
        <v>32</v>
      </c>
      <c r="AX778" s="13" t="s">
        <v>76</v>
      </c>
      <c r="AY778" s="220" t="s">
        <v>272</v>
      </c>
    </row>
    <row r="779" spans="1:65" s="13" customFormat="1" ht="11.25">
      <c r="B779" s="210"/>
      <c r="C779" s="211"/>
      <c r="D779" s="212" t="s">
        <v>283</v>
      </c>
      <c r="E779" s="213" t="s">
        <v>1</v>
      </c>
      <c r="F779" s="214" t="s">
        <v>285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84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4" customFormat="1" ht="11.25">
      <c r="B780" s="221"/>
      <c r="C780" s="222"/>
      <c r="D780" s="212" t="s">
        <v>283</v>
      </c>
      <c r="E780" s="223" t="s">
        <v>1</v>
      </c>
      <c r="F780" s="224" t="s">
        <v>617</v>
      </c>
      <c r="G780" s="222"/>
      <c r="H780" s="225">
        <v>48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84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2" customFormat="1" ht="16.5" customHeight="1">
      <c r="A781" s="34"/>
      <c r="B781" s="35"/>
      <c r="C781" s="192" t="s">
        <v>1503</v>
      </c>
      <c r="D781" s="192" t="s">
        <v>274</v>
      </c>
      <c r="E781" s="193" t="s">
        <v>12461</v>
      </c>
      <c r="F781" s="194" t="s">
        <v>12462</v>
      </c>
      <c r="G781" s="195" t="s">
        <v>185</v>
      </c>
      <c r="H781" s="196">
        <v>91</v>
      </c>
      <c r="I781" s="197"/>
      <c r="J781" s="198">
        <f>ROUND(I781*H781,2)</f>
        <v>0</v>
      </c>
      <c r="K781" s="194" t="s">
        <v>1</v>
      </c>
      <c r="L781" s="39"/>
      <c r="M781" s="199" t="s">
        <v>1</v>
      </c>
      <c r="N781" s="200" t="s">
        <v>41</v>
      </c>
      <c r="O781" s="71"/>
      <c r="P781" s="201">
        <f>O781*H781</f>
        <v>0</v>
      </c>
      <c r="Q781" s="201">
        <v>0</v>
      </c>
      <c r="R781" s="201">
        <f>Q781*H781</f>
        <v>0</v>
      </c>
      <c r="S781" s="201">
        <v>0</v>
      </c>
      <c r="T781" s="202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3" t="s">
        <v>279</v>
      </c>
      <c r="AT781" s="203" t="s">
        <v>274</v>
      </c>
      <c r="AU781" s="203" t="s">
        <v>84</v>
      </c>
      <c r="AY781" s="17" t="s">
        <v>272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7" t="s">
        <v>16</v>
      </c>
      <c r="BK781" s="204">
        <f>ROUND(I781*H781,2)</f>
        <v>0</v>
      </c>
      <c r="BL781" s="17" t="s">
        <v>279</v>
      </c>
      <c r="BM781" s="203" t="s">
        <v>12463</v>
      </c>
    </row>
    <row r="782" spans="1:65" s="13" customFormat="1" ht="11.25">
      <c r="B782" s="210"/>
      <c r="C782" s="211"/>
      <c r="D782" s="212" t="s">
        <v>283</v>
      </c>
      <c r="E782" s="213" t="s">
        <v>1</v>
      </c>
      <c r="F782" s="214" t="s">
        <v>11938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283</v>
      </c>
      <c r="AU782" s="220" t="s">
        <v>84</v>
      </c>
      <c r="AV782" s="13" t="s">
        <v>16</v>
      </c>
      <c r="AW782" s="13" t="s">
        <v>32</v>
      </c>
      <c r="AX782" s="13" t="s">
        <v>76</v>
      </c>
      <c r="AY782" s="220" t="s">
        <v>272</v>
      </c>
    </row>
    <row r="783" spans="1:65" s="13" customFormat="1" ht="11.25">
      <c r="B783" s="210"/>
      <c r="C783" s="211"/>
      <c r="D783" s="212" t="s">
        <v>283</v>
      </c>
      <c r="E783" s="213" t="s">
        <v>1</v>
      </c>
      <c r="F783" s="214" t="s">
        <v>285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84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4" customFormat="1" ht="11.25">
      <c r="B784" s="221"/>
      <c r="C784" s="222"/>
      <c r="D784" s="212" t="s">
        <v>283</v>
      </c>
      <c r="E784" s="223" t="s">
        <v>1</v>
      </c>
      <c r="F784" s="224" t="s">
        <v>12464</v>
      </c>
      <c r="G784" s="222"/>
      <c r="H784" s="225">
        <v>91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84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12" customFormat="1" ht="22.9" customHeight="1">
      <c r="B785" s="176"/>
      <c r="C785" s="177"/>
      <c r="D785" s="178" t="s">
        <v>75</v>
      </c>
      <c r="E785" s="190" t="s">
        <v>1034</v>
      </c>
      <c r="F785" s="190" t="s">
        <v>2609</v>
      </c>
      <c r="G785" s="177"/>
      <c r="H785" s="177"/>
      <c r="I785" s="180"/>
      <c r="J785" s="191">
        <f>BK785</f>
        <v>0</v>
      </c>
      <c r="K785" s="177"/>
      <c r="L785" s="182"/>
      <c r="M785" s="183"/>
      <c r="N785" s="184"/>
      <c r="O785" s="184"/>
      <c r="P785" s="185">
        <f>SUM(P786:P795)</f>
        <v>0</v>
      </c>
      <c r="Q785" s="184"/>
      <c r="R785" s="185">
        <f>SUM(R786:R795)</f>
        <v>2.2079999999999995E-2</v>
      </c>
      <c r="S785" s="184"/>
      <c r="T785" s="186">
        <f>SUM(T786:T795)</f>
        <v>0</v>
      </c>
      <c r="AR785" s="187" t="s">
        <v>16</v>
      </c>
      <c r="AT785" s="188" t="s">
        <v>75</v>
      </c>
      <c r="AU785" s="188" t="s">
        <v>16</v>
      </c>
      <c r="AY785" s="187" t="s">
        <v>272</v>
      </c>
      <c r="BK785" s="189">
        <f>SUM(BK786:BK795)</f>
        <v>0</v>
      </c>
    </row>
    <row r="786" spans="1:65" s="2" customFormat="1" ht="24.2" customHeight="1">
      <c r="A786" s="34"/>
      <c r="B786" s="35"/>
      <c r="C786" s="192" t="s">
        <v>1508</v>
      </c>
      <c r="D786" s="192" t="s">
        <v>274</v>
      </c>
      <c r="E786" s="193" t="s">
        <v>12465</v>
      </c>
      <c r="F786" s="194" t="s">
        <v>12466</v>
      </c>
      <c r="G786" s="195" t="s">
        <v>952</v>
      </c>
      <c r="H786" s="196">
        <v>276</v>
      </c>
      <c r="I786" s="197"/>
      <c r="J786" s="198">
        <f>ROUND(I786*H786,2)</f>
        <v>0</v>
      </c>
      <c r="K786" s="194" t="s">
        <v>278</v>
      </c>
      <c r="L786" s="39"/>
      <c r="M786" s="199" t="s">
        <v>1</v>
      </c>
      <c r="N786" s="200" t="s">
        <v>41</v>
      </c>
      <c r="O786" s="71"/>
      <c r="P786" s="201">
        <f>O786*H786</f>
        <v>0</v>
      </c>
      <c r="Q786" s="201">
        <v>1.0000000000000001E-5</v>
      </c>
      <c r="R786" s="201">
        <f>Q786*H786</f>
        <v>2.7600000000000003E-3</v>
      </c>
      <c r="S786" s="201">
        <v>0</v>
      </c>
      <c r="T786" s="202">
        <f>S786*H786</f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203" t="s">
        <v>279</v>
      </c>
      <c r="AT786" s="203" t="s">
        <v>274</v>
      </c>
      <c r="AU786" s="203" t="s">
        <v>84</v>
      </c>
      <c r="AY786" s="17" t="s">
        <v>272</v>
      </c>
      <c r="BE786" s="204">
        <f>IF(N786="základní",J786,0)</f>
        <v>0</v>
      </c>
      <c r="BF786" s="204">
        <f>IF(N786="snížená",J786,0)</f>
        <v>0</v>
      </c>
      <c r="BG786" s="204">
        <f>IF(N786="zákl. přenesená",J786,0)</f>
        <v>0</v>
      </c>
      <c r="BH786" s="204">
        <f>IF(N786="sníž. přenesená",J786,0)</f>
        <v>0</v>
      </c>
      <c r="BI786" s="204">
        <f>IF(N786="nulová",J786,0)</f>
        <v>0</v>
      </c>
      <c r="BJ786" s="17" t="s">
        <v>16</v>
      </c>
      <c r="BK786" s="204">
        <f>ROUND(I786*H786,2)</f>
        <v>0</v>
      </c>
      <c r="BL786" s="17" t="s">
        <v>279</v>
      </c>
      <c r="BM786" s="203" t="s">
        <v>12467</v>
      </c>
    </row>
    <row r="787" spans="1:65" s="2" customFormat="1" ht="11.25">
      <c r="A787" s="34"/>
      <c r="B787" s="35"/>
      <c r="C787" s="36"/>
      <c r="D787" s="205" t="s">
        <v>281</v>
      </c>
      <c r="E787" s="36"/>
      <c r="F787" s="206" t="s">
        <v>12468</v>
      </c>
      <c r="G787" s="36"/>
      <c r="H787" s="36"/>
      <c r="I787" s="207"/>
      <c r="J787" s="36"/>
      <c r="K787" s="36"/>
      <c r="L787" s="39"/>
      <c r="M787" s="208"/>
      <c r="N787" s="209"/>
      <c r="O787" s="71"/>
      <c r="P787" s="71"/>
      <c r="Q787" s="71"/>
      <c r="R787" s="71"/>
      <c r="S787" s="71"/>
      <c r="T787" s="72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T787" s="17" t="s">
        <v>281</v>
      </c>
      <c r="AU787" s="17" t="s">
        <v>84</v>
      </c>
    </row>
    <row r="788" spans="1:65" s="13" customFormat="1" ht="11.25">
      <c r="B788" s="210"/>
      <c r="C788" s="211"/>
      <c r="D788" s="212" t="s">
        <v>283</v>
      </c>
      <c r="E788" s="213" t="s">
        <v>1</v>
      </c>
      <c r="F788" s="214" t="s">
        <v>11938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84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11.25">
      <c r="B789" s="210"/>
      <c r="C789" s="211"/>
      <c r="D789" s="212" t="s">
        <v>283</v>
      </c>
      <c r="E789" s="213" t="s">
        <v>1</v>
      </c>
      <c r="F789" s="214" t="s">
        <v>285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84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4" customFormat="1" ht="11.25">
      <c r="B790" s="221"/>
      <c r="C790" s="222"/>
      <c r="D790" s="212" t="s">
        <v>283</v>
      </c>
      <c r="E790" s="223" t="s">
        <v>1</v>
      </c>
      <c r="F790" s="224" t="s">
        <v>12469</v>
      </c>
      <c r="G790" s="222"/>
      <c r="H790" s="225">
        <v>276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283</v>
      </c>
      <c r="AU790" s="231" t="s">
        <v>84</v>
      </c>
      <c r="AV790" s="14" t="s">
        <v>84</v>
      </c>
      <c r="AW790" s="14" t="s">
        <v>32</v>
      </c>
      <c r="AX790" s="14" t="s">
        <v>76</v>
      </c>
      <c r="AY790" s="231" t="s">
        <v>272</v>
      </c>
    </row>
    <row r="791" spans="1:65" s="2" customFormat="1" ht="21.75" customHeight="1">
      <c r="A791" s="34"/>
      <c r="B791" s="35"/>
      <c r="C791" s="192" t="s">
        <v>1517</v>
      </c>
      <c r="D791" s="192" t="s">
        <v>274</v>
      </c>
      <c r="E791" s="193" t="s">
        <v>12470</v>
      </c>
      <c r="F791" s="194" t="s">
        <v>12471</v>
      </c>
      <c r="G791" s="195" t="s">
        <v>952</v>
      </c>
      <c r="H791" s="196">
        <v>276</v>
      </c>
      <c r="I791" s="197"/>
      <c r="J791" s="198">
        <f>ROUND(I791*H791,2)</f>
        <v>0</v>
      </c>
      <c r="K791" s="194" t="s">
        <v>278</v>
      </c>
      <c r="L791" s="39"/>
      <c r="M791" s="199" t="s">
        <v>1</v>
      </c>
      <c r="N791" s="200" t="s">
        <v>41</v>
      </c>
      <c r="O791" s="71"/>
      <c r="P791" s="201">
        <f>O791*H791</f>
        <v>0</v>
      </c>
      <c r="Q791" s="201">
        <v>6.9999999999999994E-5</v>
      </c>
      <c r="R791" s="201">
        <f>Q791*H791</f>
        <v>1.9319999999999997E-2</v>
      </c>
      <c r="S791" s="201">
        <v>0</v>
      </c>
      <c r="T791" s="202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203" t="s">
        <v>279</v>
      </c>
      <c r="AT791" s="203" t="s">
        <v>274</v>
      </c>
      <c r="AU791" s="203" t="s">
        <v>84</v>
      </c>
      <c r="AY791" s="17" t="s">
        <v>272</v>
      </c>
      <c r="BE791" s="204">
        <f>IF(N791="základní",J791,0)</f>
        <v>0</v>
      </c>
      <c r="BF791" s="204">
        <f>IF(N791="snížená",J791,0)</f>
        <v>0</v>
      </c>
      <c r="BG791" s="204">
        <f>IF(N791="zákl. přenesená",J791,0)</f>
        <v>0</v>
      </c>
      <c r="BH791" s="204">
        <f>IF(N791="sníž. přenesená",J791,0)</f>
        <v>0</v>
      </c>
      <c r="BI791" s="204">
        <f>IF(N791="nulová",J791,0)</f>
        <v>0</v>
      </c>
      <c r="BJ791" s="17" t="s">
        <v>16</v>
      </c>
      <c r="BK791" s="204">
        <f>ROUND(I791*H791,2)</f>
        <v>0</v>
      </c>
      <c r="BL791" s="17" t="s">
        <v>279</v>
      </c>
      <c r="BM791" s="203" t="s">
        <v>12472</v>
      </c>
    </row>
    <row r="792" spans="1:65" s="2" customFormat="1" ht="11.25">
      <c r="A792" s="34"/>
      <c r="B792" s="35"/>
      <c r="C792" s="36"/>
      <c r="D792" s="205" t="s">
        <v>281</v>
      </c>
      <c r="E792" s="36"/>
      <c r="F792" s="206" t="s">
        <v>12473</v>
      </c>
      <c r="G792" s="36"/>
      <c r="H792" s="36"/>
      <c r="I792" s="207"/>
      <c r="J792" s="36"/>
      <c r="K792" s="36"/>
      <c r="L792" s="39"/>
      <c r="M792" s="208"/>
      <c r="N792" s="209"/>
      <c r="O792" s="71"/>
      <c r="P792" s="71"/>
      <c r="Q792" s="71"/>
      <c r="R792" s="71"/>
      <c r="S792" s="71"/>
      <c r="T792" s="72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T792" s="17" t="s">
        <v>281</v>
      </c>
      <c r="AU792" s="17" t="s">
        <v>84</v>
      </c>
    </row>
    <row r="793" spans="1:65" s="13" customFormat="1" ht="11.25">
      <c r="B793" s="210"/>
      <c r="C793" s="211"/>
      <c r="D793" s="212" t="s">
        <v>283</v>
      </c>
      <c r="E793" s="213" t="s">
        <v>1</v>
      </c>
      <c r="F793" s="214" t="s">
        <v>11938</v>
      </c>
      <c r="G793" s="211"/>
      <c r="H793" s="213" t="s">
        <v>1</v>
      </c>
      <c r="I793" s="215"/>
      <c r="J793" s="211"/>
      <c r="K793" s="211"/>
      <c r="L793" s="216"/>
      <c r="M793" s="217"/>
      <c r="N793" s="218"/>
      <c r="O793" s="218"/>
      <c r="P793" s="218"/>
      <c r="Q793" s="218"/>
      <c r="R793" s="218"/>
      <c r="S793" s="218"/>
      <c r="T793" s="219"/>
      <c r="AT793" s="220" t="s">
        <v>283</v>
      </c>
      <c r="AU793" s="220" t="s">
        <v>84</v>
      </c>
      <c r="AV793" s="13" t="s">
        <v>16</v>
      </c>
      <c r="AW793" s="13" t="s">
        <v>32</v>
      </c>
      <c r="AX793" s="13" t="s">
        <v>76</v>
      </c>
      <c r="AY793" s="220" t="s">
        <v>272</v>
      </c>
    </row>
    <row r="794" spans="1:65" s="13" customFormat="1" ht="11.25">
      <c r="B794" s="210"/>
      <c r="C794" s="211"/>
      <c r="D794" s="212" t="s">
        <v>283</v>
      </c>
      <c r="E794" s="213" t="s">
        <v>1</v>
      </c>
      <c r="F794" s="214" t="s">
        <v>285</v>
      </c>
      <c r="G794" s="211"/>
      <c r="H794" s="213" t="s">
        <v>1</v>
      </c>
      <c r="I794" s="215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AT794" s="220" t="s">
        <v>283</v>
      </c>
      <c r="AU794" s="220" t="s">
        <v>84</v>
      </c>
      <c r="AV794" s="13" t="s">
        <v>16</v>
      </c>
      <c r="AW794" s="13" t="s">
        <v>32</v>
      </c>
      <c r="AX794" s="13" t="s">
        <v>76</v>
      </c>
      <c r="AY794" s="220" t="s">
        <v>272</v>
      </c>
    </row>
    <row r="795" spans="1:65" s="14" customFormat="1" ht="11.25">
      <c r="B795" s="221"/>
      <c r="C795" s="222"/>
      <c r="D795" s="212" t="s">
        <v>283</v>
      </c>
      <c r="E795" s="223" t="s">
        <v>1</v>
      </c>
      <c r="F795" s="224" t="s">
        <v>12469</v>
      </c>
      <c r="G795" s="222"/>
      <c r="H795" s="225">
        <v>276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AT795" s="231" t="s">
        <v>283</v>
      </c>
      <c r="AU795" s="231" t="s">
        <v>84</v>
      </c>
      <c r="AV795" s="14" t="s">
        <v>84</v>
      </c>
      <c r="AW795" s="14" t="s">
        <v>32</v>
      </c>
      <c r="AX795" s="14" t="s">
        <v>76</v>
      </c>
      <c r="AY795" s="231" t="s">
        <v>272</v>
      </c>
    </row>
    <row r="796" spans="1:65" s="12" customFormat="1" ht="22.9" customHeight="1">
      <c r="B796" s="176"/>
      <c r="C796" s="177"/>
      <c r="D796" s="178" t="s">
        <v>75</v>
      </c>
      <c r="E796" s="190" t="s">
        <v>1082</v>
      </c>
      <c r="F796" s="190" t="s">
        <v>12474</v>
      </c>
      <c r="G796" s="177"/>
      <c r="H796" s="177"/>
      <c r="I796" s="180"/>
      <c r="J796" s="191">
        <f>BK796</f>
        <v>0</v>
      </c>
      <c r="K796" s="177"/>
      <c r="L796" s="182"/>
      <c r="M796" s="183"/>
      <c r="N796" s="184"/>
      <c r="O796" s="184"/>
      <c r="P796" s="185">
        <f>SUM(P797:P802)</f>
        <v>0</v>
      </c>
      <c r="Q796" s="184"/>
      <c r="R796" s="185">
        <f>SUM(R797:R802)</f>
        <v>0</v>
      </c>
      <c r="S796" s="184"/>
      <c r="T796" s="186">
        <f>SUM(T797:T802)</f>
        <v>0</v>
      </c>
      <c r="AR796" s="187" t="s">
        <v>16</v>
      </c>
      <c r="AT796" s="188" t="s">
        <v>75</v>
      </c>
      <c r="AU796" s="188" t="s">
        <v>16</v>
      </c>
      <c r="AY796" s="187" t="s">
        <v>272</v>
      </c>
      <c r="BK796" s="189">
        <f>SUM(BK797:BK802)</f>
        <v>0</v>
      </c>
    </row>
    <row r="797" spans="1:65" s="2" customFormat="1" ht="24.2" customHeight="1">
      <c r="A797" s="34"/>
      <c r="B797" s="35"/>
      <c r="C797" s="192" t="s">
        <v>1522</v>
      </c>
      <c r="D797" s="192" t="s">
        <v>274</v>
      </c>
      <c r="E797" s="193" t="s">
        <v>12475</v>
      </c>
      <c r="F797" s="194" t="s">
        <v>12476</v>
      </c>
      <c r="G797" s="195" t="s">
        <v>380</v>
      </c>
      <c r="H797" s="196">
        <v>1101.4649999999999</v>
      </c>
      <c r="I797" s="197"/>
      <c r="J797" s="198">
        <f>ROUND(I797*H797,2)</f>
        <v>0</v>
      </c>
      <c r="K797" s="194" t="s">
        <v>278</v>
      </c>
      <c r="L797" s="39"/>
      <c r="M797" s="199" t="s">
        <v>1</v>
      </c>
      <c r="N797" s="200" t="s">
        <v>41</v>
      </c>
      <c r="O797" s="71"/>
      <c r="P797" s="201">
        <f>O797*H797</f>
        <v>0</v>
      </c>
      <c r="Q797" s="201">
        <v>0</v>
      </c>
      <c r="R797" s="201">
        <f>Q797*H797</f>
        <v>0</v>
      </c>
      <c r="S797" s="201">
        <v>0</v>
      </c>
      <c r="T797" s="202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03" t="s">
        <v>279</v>
      </c>
      <c r="AT797" s="203" t="s">
        <v>274</v>
      </c>
      <c r="AU797" s="203" t="s">
        <v>84</v>
      </c>
      <c r="AY797" s="17" t="s">
        <v>272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17" t="s">
        <v>16</v>
      </c>
      <c r="BK797" s="204">
        <f>ROUND(I797*H797,2)</f>
        <v>0</v>
      </c>
      <c r="BL797" s="17" t="s">
        <v>279</v>
      </c>
      <c r="BM797" s="203" t="s">
        <v>12477</v>
      </c>
    </row>
    <row r="798" spans="1:65" s="2" customFormat="1" ht="11.25">
      <c r="A798" s="34"/>
      <c r="B798" s="35"/>
      <c r="C798" s="36"/>
      <c r="D798" s="205" t="s">
        <v>281</v>
      </c>
      <c r="E798" s="36"/>
      <c r="F798" s="206" t="s">
        <v>12478</v>
      </c>
      <c r="G798" s="36"/>
      <c r="H798" s="36"/>
      <c r="I798" s="207"/>
      <c r="J798" s="36"/>
      <c r="K798" s="36"/>
      <c r="L798" s="39"/>
      <c r="M798" s="208"/>
      <c r="N798" s="209"/>
      <c r="O798" s="71"/>
      <c r="P798" s="71"/>
      <c r="Q798" s="71"/>
      <c r="R798" s="71"/>
      <c r="S798" s="71"/>
      <c r="T798" s="72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T798" s="17" t="s">
        <v>281</v>
      </c>
      <c r="AU798" s="17" t="s">
        <v>84</v>
      </c>
    </row>
    <row r="799" spans="1:65" s="14" customFormat="1" ht="11.25">
      <c r="B799" s="221"/>
      <c r="C799" s="222"/>
      <c r="D799" s="212" t="s">
        <v>283</v>
      </c>
      <c r="E799" s="222"/>
      <c r="F799" s="224" t="s">
        <v>12479</v>
      </c>
      <c r="G799" s="222"/>
      <c r="H799" s="225">
        <v>1101.4649999999999</v>
      </c>
      <c r="I799" s="226"/>
      <c r="J799" s="222"/>
      <c r="K799" s="222"/>
      <c r="L799" s="227"/>
      <c r="M799" s="228"/>
      <c r="N799" s="229"/>
      <c r="O799" s="229"/>
      <c r="P799" s="229"/>
      <c r="Q799" s="229"/>
      <c r="R799" s="229"/>
      <c r="S799" s="229"/>
      <c r="T799" s="230"/>
      <c r="AT799" s="231" t="s">
        <v>283</v>
      </c>
      <c r="AU799" s="231" t="s">
        <v>84</v>
      </c>
      <c r="AV799" s="14" t="s">
        <v>84</v>
      </c>
      <c r="AW799" s="14" t="s">
        <v>4</v>
      </c>
      <c r="AX799" s="14" t="s">
        <v>16</v>
      </c>
      <c r="AY799" s="231" t="s">
        <v>272</v>
      </c>
    </row>
    <row r="800" spans="1:65" s="2" customFormat="1" ht="33" customHeight="1">
      <c r="A800" s="34"/>
      <c r="B800" s="35"/>
      <c r="C800" s="192" t="s">
        <v>1536</v>
      </c>
      <c r="D800" s="192" t="s">
        <v>274</v>
      </c>
      <c r="E800" s="193" t="s">
        <v>12480</v>
      </c>
      <c r="F800" s="194" t="s">
        <v>12481</v>
      </c>
      <c r="G800" s="195" t="s">
        <v>380</v>
      </c>
      <c r="H800" s="196">
        <v>734.31</v>
      </c>
      <c r="I800" s="197"/>
      <c r="J800" s="198">
        <f>ROUND(I800*H800,2)</f>
        <v>0</v>
      </c>
      <c r="K800" s="194" t="s">
        <v>278</v>
      </c>
      <c r="L800" s="39"/>
      <c r="M800" s="199" t="s">
        <v>1</v>
      </c>
      <c r="N800" s="200" t="s">
        <v>41</v>
      </c>
      <c r="O800" s="71"/>
      <c r="P800" s="201">
        <f>O800*H800</f>
        <v>0</v>
      </c>
      <c r="Q800" s="201">
        <v>0</v>
      </c>
      <c r="R800" s="201">
        <f>Q800*H800</f>
        <v>0</v>
      </c>
      <c r="S800" s="201">
        <v>0</v>
      </c>
      <c r="T800" s="202">
        <f>S800*H800</f>
        <v>0</v>
      </c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R800" s="203" t="s">
        <v>279</v>
      </c>
      <c r="AT800" s="203" t="s">
        <v>274</v>
      </c>
      <c r="AU800" s="203" t="s">
        <v>84</v>
      </c>
      <c r="AY800" s="17" t="s">
        <v>272</v>
      </c>
      <c r="BE800" s="204">
        <f>IF(N800="základní",J800,0)</f>
        <v>0</v>
      </c>
      <c r="BF800" s="204">
        <f>IF(N800="snížená",J800,0)</f>
        <v>0</v>
      </c>
      <c r="BG800" s="204">
        <f>IF(N800="zákl. přenesená",J800,0)</f>
        <v>0</v>
      </c>
      <c r="BH800" s="204">
        <f>IF(N800="sníž. přenesená",J800,0)</f>
        <v>0</v>
      </c>
      <c r="BI800" s="204">
        <f>IF(N800="nulová",J800,0)</f>
        <v>0</v>
      </c>
      <c r="BJ800" s="17" t="s">
        <v>16</v>
      </c>
      <c r="BK800" s="204">
        <f>ROUND(I800*H800,2)</f>
        <v>0</v>
      </c>
      <c r="BL800" s="17" t="s">
        <v>279</v>
      </c>
      <c r="BM800" s="203" t="s">
        <v>12482</v>
      </c>
    </row>
    <row r="801" spans="1:65" s="2" customFormat="1" ht="11.25">
      <c r="A801" s="34"/>
      <c r="B801" s="35"/>
      <c r="C801" s="36"/>
      <c r="D801" s="205" t="s">
        <v>281</v>
      </c>
      <c r="E801" s="36"/>
      <c r="F801" s="206" t="s">
        <v>12483</v>
      </c>
      <c r="G801" s="36"/>
      <c r="H801" s="36"/>
      <c r="I801" s="207"/>
      <c r="J801" s="36"/>
      <c r="K801" s="36"/>
      <c r="L801" s="39"/>
      <c r="M801" s="208"/>
      <c r="N801" s="209"/>
      <c r="O801" s="71"/>
      <c r="P801" s="71"/>
      <c r="Q801" s="71"/>
      <c r="R801" s="71"/>
      <c r="S801" s="71"/>
      <c r="T801" s="72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T801" s="17" t="s">
        <v>281</v>
      </c>
      <c r="AU801" s="17" t="s">
        <v>84</v>
      </c>
    </row>
    <row r="802" spans="1:65" s="14" customFormat="1" ht="11.25">
      <c r="B802" s="221"/>
      <c r="C802" s="222"/>
      <c r="D802" s="212" t="s">
        <v>283</v>
      </c>
      <c r="E802" s="222"/>
      <c r="F802" s="224" t="s">
        <v>12484</v>
      </c>
      <c r="G802" s="222"/>
      <c r="H802" s="225">
        <v>734.31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283</v>
      </c>
      <c r="AU802" s="231" t="s">
        <v>84</v>
      </c>
      <c r="AV802" s="14" t="s">
        <v>84</v>
      </c>
      <c r="AW802" s="14" t="s">
        <v>4</v>
      </c>
      <c r="AX802" s="14" t="s">
        <v>16</v>
      </c>
      <c r="AY802" s="231" t="s">
        <v>272</v>
      </c>
    </row>
    <row r="803" spans="1:65" s="12" customFormat="1" ht="25.9" customHeight="1">
      <c r="B803" s="176"/>
      <c r="C803" s="177"/>
      <c r="D803" s="178" t="s">
        <v>75</v>
      </c>
      <c r="E803" s="179" t="s">
        <v>3097</v>
      </c>
      <c r="F803" s="179" t="s">
        <v>3098</v>
      </c>
      <c r="G803" s="177"/>
      <c r="H803" s="177"/>
      <c r="I803" s="180"/>
      <c r="J803" s="181">
        <f>BK803</f>
        <v>0</v>
      </c>
      <c r="K803" s="177"/>
      <c r="L803" s="182"/>
      <c r="M803" s="183"/>
      <c r="N803" s="184"/>
      <c r="O803" s="184"/>
      <c r="P803" s="185">
        <f>P804</f>
        <v>0</v>
      </c>
      <c r="Q803" s="184"/>
      <c r="R803" s="185">
        <f>R804</f>
        <v>0</v>
      </c>
      <c r="S803" s="184"/>
      <c r="T803" s="186">
        <f>T804</f>
        <v>0</v>
      </c>
      <c r="AR803" s="187" t="s">
        <v>84</v>
      </c>
      <c r="AT803" s="188" t="s">
        <v>75</v>
      </c>
      <c r="AU803" s="188" t="s">
        <v>76</v>
      </c>
      <c r="AY803" s="187" t="s">
        <v>272</v>
      </c>
      <c r="BK803" s="189">
        <f>BK804</f>
        <v>0</v>
      </c>
    </row>
    <row r="804" spans="1:65" s="12" customFormat="1" ht="22.9" customHeight="1">
      <c r="B804" s="176"/>
      <c r="C804" s="177"/>
      <c r="D804" s="178" t="s">
        <v>75</v>
      </c>
      <c r="E804" s="190" t="s">
        <v>4345</v>
      </c>
      <c r="F804" s="190" t="s">
        <v>4346</v>
      </c>
      <c r="G804" s="177"/>
      <c r="H804" s="177"/>
      <c r="I804" s="180"/>
      <c r="J804" s="191">
        <f>BK804</f>
        <v>0</v>
      </c>
      <c r="K804" s="177"/>
      <c r="L804" s="182"/>
      <c r="M804" s="183"/>
      <c r="N804" s="184"/>
      <c r="O804" s="184"/>
      <c r="P804" s="185">
        <f>SUM(P805:P827)</f>
        <v>0</v>
      </c>
      <c r="Q804" s="184"/>
      <c r="R804" s="185">
        <f>SUM(R805:R827)</f>
        <v>0</v>
      </c>
      <c r="S804" s="184"/>
      <c r="T804" s="186">
        <f>SUM(T805:T827)</f>
        <v>0</v>
      </c>
      <c r="AR804" s="187" t="s">
        <v>84</v>
      </c>
      <c r="AT804" s="188" t="s">
        <v>75</v>
      </c>
      <c r="AU804" s="188" t="s">
        <v>16</v>
      </c>
      <c r="AY804" s="187" t="s">
        <v>272</v>
      </c>
      <c r="BK804" s="189">
        <f>SUM(BK805:BK827)</f>
        <v>0</v>
      </c>
    </row>
    <row r="805" spans="1:65" s="2" customFormat="1" ht="24.2" customHeight="1">
      <c r="A805" s="34"/>
      <c r="B805" s="35"/>
      <c r="C805" s="192" t="s">
        <v>1541</v>
      </c>
      <c r="D805" s="192" t="s">
        <v>274</v>
      </c>
      <c r="E805" s="193" t="s">
        <v>12485</v>
      </c>
      <c r="F805" s="194" t="s">
        <v>12486</v>
      </c>
      <c r="G805" s="195" t="s">
        <v>185</v>
      </c>
      <c r="H805" s="196">
        <v>9.9</v>
      </c>
      <c r="I805" s="197"/>
      <c r="J805" s="198">
        <f>ROUND(I805*H805,2)</f>
        <v>0</v>
      </c>
      <c r="K805" s="194" t="s">
        <v>1</v>
      </c>
      <c r="L805" s="39"/>
      <c r="M805" s="199" t="s">
        <v>1</v>
      </c>
      <c r="N805" s="200" t="s">
        <v>41</v>
      </c>
      <c r="O805" s="71"/>
      <c r="P805" s="201">
        <f>O805*H805</f>
        <v>0</v>
      </c>
      <c r="Q805" s="201">
        <v>0</v>
      </c>
      <c r="R805" s="201">
        <f>Q805*H805</f>
        <v>0</v>
      </c>
      <c r="S805" s="201">
        <v>0</v>
      </c>
      <c r="T805" s="202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203" t="s">
        <v>358</v>
      </c>
      <c r="AT805" s="203" t="s">
        <v>274</v>
      </c>
      <c r="AU805" s="203" t="s">
        <v>84</v>
      </c>
      <c r="AY805" s="17" t="s">
        <v>272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7" t="s">
        <v>16</v>
      </c>
      <c r="BK805" s="204">
        <f>ROUND(I805*H805,2)</f>
        <v>0</v>
      </c>
      <c r="BL805" s="17" t="s">
        <v>358</v>
      </c>
      <c r="BM805" s="203" t="s">
        <v>12487</v>
      </c>
    </row>
    <row r="806" spans="1:65" s="13" customFormat="1" ht="11.25">
      <c r="B806" s="210"/>
      <c r="C806" s="211"/>
      <c r="D806" s="212" t="s">
        <v>283</v>
      </c>
      <c r="E806" s="213" t="s">
        <v>1</v>
      </c>
      <c r="F806" s="214" t="s">
        <v>11938</v>
      </c>
      <c r="G806" s="211"/>
      <c r="H806" s="213" t="s">
        <v>1</v>
      </c>
      <c r="I806" s="215"/>
      <c r="J806" s="211"/>
      <c r="K806" s="211"/>
      <c r="L806" s="216"/>
      <c r="M806" s="217"/>
      <c r="N806" s="218"/>
      <c r="O806" s="218"/>
      <c r="P806" s="218"/>
      <c r="Q806" s="218"/>
      <c r="R806" s="218"/>
      <c r="S806" s="218"/>
      <c r="T806" s="219"/>
      <c r="AT806" s="220" t="s">
        <v>283</v>
      </c>
      <c r="AU806" s="220" t="s">
        <v>84</v>
      </c>
      <c r="AV806" s="13" t="s">
        <v>16</v>
      </c>
      <c r="AW806" s="13" t="s">
        <v>32</v>
      </c>
      <c r="AX806" s="13" t="s">
        <v>76</v>
      </c>
      <c r="AY806" s="220" t="s">
        <v>272</v>
      </c>
    </row>
    <row r="807" spans="1:65" s="13" customFormat="1" ht="11.25">
      <c r="B807" s="210"/>
      <c r="C807" s="211"/>
      <c r="D807" s="212" t="s">
        <v>283</v>
      </c>
      <c r="E807" s="213" t="s">
        <v>1</v>
      </c>
      <c r="F807" s="214" t="s">
        <v>285</v>
      </c>
      <c r="G807" s="211"/>
      <c r="H807" s="213" t="s">
        <v>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283</v>
      </c>
      <c r="AU807" s="220" t="s">
        <v>84</v>
      </c>
      <c r="AV807" s="13" t="s">
        <v>16</v>
      </c>
      <c r="AW807" s="13" t="s">
        <v>32</v>
      </c>
      <c r="AX807" s="13" t="s">
        <v>76</v>
      </c>
      <c r="AY807" s="220" t="s">
        <v>272</v>
      </c>
    </row>
    <row r="808" spans="1:65" s="13" customFormat="1" ht="11.25">
      <c r="B808" s="210"/>
      <c r="C808" s="211"/>
      <c r="D808" s="212" t="s">
        <v>283</v>
      </c>
      <c r="E808" s="213" t="s">
        <v>1</v>
      </c>
      <c r="F808" s="214" t="s">
        <v>4537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84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3" customFormat="1" ht="11.25">
      <c r="B809" s="210"/>
      <c r="C809" s="211"/>
      <c r="D809" s="212" t="s">
        <v>283</v>
      </c>
      <c r="E809" s="213" t="s">
        <v>1</v>
      </c>
      <c r="F809" s="214" t="s">
        <v>11943</v>
      </c>
      <c r="G809" s="211"/>
      <c r="H809" s="213" t="s">
        <v>1</v>
      </c>
      <c r="I809" s="215"/>
      <c r="J809" s="211"/>
      <c r="K809" s="211"/>
      <c r="L809" s="216"/>
      <c r="M809" s="217"/>
      <c r="N809" s="218"/>
      <c r="O809" s="218"/>
      <c r="P809" s="218"/>
      <c r="Q809" s="218"/>
      <c r="R809" s="218"/>
      <c r="S809" s="218"/>
      <c r="T809" s="219"/>
      <c r="AT809" s="220" t="s">
        <v>283</v>
      </c>
      <c r="AU809" s="220" t="s">
        <v>84</v>
      </c>
      <c r="AV809" s="13" t="s">
        <v>16</v>
      </c>
      <c r="AW809" s="13" t="s">
        <v>32</v>
      </c>
      <c r="AX809" s="13" t="s">
        <v>76</v>
      </c>
      <c r="AY809" s="220" t="s">
        <v>272</v>
      </c>
    </row>
    <row r="810" spans="1:65" s="14" customFormat="1" ht="11.25">
      <c r="B810" s="221"/>
      <c r="C810" s="222"/>
      <c r="D810" s="212" t="s">
        <v>283</v>
      </c>
      <c r="E810" s="223" t="s">
        <v>1</v>
      </c>
      <c r="F810" s="224" t="s">
        <v>12488</v>
      </c>
      <c r="G810" s="222"/>
      <c r="H810" s="225">
        <v>9.9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283</v>
      </c>
      <c r="AU810" s="231" t="s">
        <v>84</v>
      </c>
      <c r="AV810" s="14" t="s">
        <v>84</v>
      </c>
      <c r="AW810" s="14" t="s">
        <v>32</v>
      </c>
      <c r="AX810" s="14" t="s">
        <v>76</v>
      </c>
      <c r="AY810" s="231" t="s">
        <v>272</v>
      </c>
    </row>
    <row r="811" spans="1:65" s="2" customFormat="1" ht="21.75" customHeight="1">
      <c r="A811" s="34"/>
      <c r="B811" s="35"/>
      <c r="C811" s="192" t="s">
        <v>1550</v>
      </c>
      <c r="D811" s="192" t="s">
        <v>274</v>
      </c>
      <c r="E811" s="193" t="s">
        <v>12489</v>
      </c>
      <c r="F811" s="194" t="s">
        <v>12490</v>
      </c>
      <c r="G811" s="195" t="s">
        <v>952</v>
      </c>
      <c r="H811" s="196">
        <v>1</v>
      </c>
      <c r="I811" s="197"/>
      <c r="J811" s="198">
        <f>ROUND(I811*H811,2)</f>
        <v>0</v>
      </c>
      <c r="K811" s="194" t="s">
        <v>1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358</v>
      </c>
      <c r="AT811" s="203" t="s">
        <v>274</v>
      </c>
      <c r="AU811" s="203" t="s">
        <v>84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358</v>
      </c>
      <c r="BM811" s="203" t="s">
        <v>12491</v>
      </c>
    </row>
    <row r="812" spans="1:65" s="13" customFormat="1" ht="11.25">
      <c r="B812" s="210"/>
      <c r="C812" s="211"/>
      <c r="D812" s="212" t="s">
        <v>283</v>
      </c>
      <c r="E812" s="213" t="s">
        <v>1</v>
      </c>
      <c r="F812" s="214" t="s">
        <v>11938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84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3" customFormat="1" ht="11.25">
      <c r="B813" s="210"/>
      <c r="C813" s="211"/>
      <c r="D813" s="212" t="s">
        <v>283</v>
      </c>
      <c r="E813" s="213" t="s">
        <v>1</v>
      </c>
      <c r="F813" s="214" t="s">
        <v>285</v>
      </c>
      <c r="G813" s="211"/>
      <c r="H813" s="213" t="s">
        <v>1</v>
      </c>
      <c r="I813" s="215"/>
      <c r="J813" s="211"/>
      <c r="K813" s="211"/>
      <c r="L813" s="216"/>
      <c r="M813" s="217"/>
      <c r="N813" s="218"/>
      <c r="O813" s="218"/>
      <c r="P813" s="218"/>
      <c r="Q813" s="218"/>
      <c r="R813" s="218"/>
      <c r="S813" s="218"/>
      <c r="T813" s="219"/>
      <c r="AT813" s="220" t="s">
        <v>283</v>
      </c>
      <c r="AU813" s="220" t="s">
        <v>84</v>
      </c>
      <c r="AV813" s="13" t="s">
        <v>16</v>
      </c>
      <c r="AW813" s="13" t="s">
        <v>32</v>
      </c>
      <c r="AX813" s="13" t="s">
        <v>76</v>
      </c>
      <c r="AY813" s="220" t="s">
        <v>272</v>
      </c>
    </row>
    <row r="814" spans="1:65" s="13" customFormat="1" ht="11.25">
      <c r="B814" s="210"/>
      <c r="C814" s="211"/>
      <c r="D814" s="212" t="s">
        <v>283</v>
      </c>
      <c r="E814" s="213" t="s">
        <v>1</v>
      </c>
      <c r="F814" s="214" t="s">
        <v>12492</v>
      </c>
      <c r="G814" s="211"/>
      <c r="H814" s="213" t="s">
        <v>1</v>
      </c>
      <c r="I814" s="215"/>
      <c r="J814" s="211"/>
      <c r="K814" s="211"/>
      <c r="L814" s="216"/>
      <c r="M814" s="217"/>
      <c r="N814" s="218"/>
      <c r="O814" s="218"/>
      <c r="P814" s="218"/>
      <c r="Q814" s="218"/>
      <c r="R814" s="218"/>
      <c r="S814" s="218"/>
      <c r="T814" s="219"/>
      <c r="AT814" s="220" t="s">
        <v>283</v>
      </c>
      <c r="AU814" s="220" t="s">
        <v>84</v>
      </c>
      <c r="AV814" s="13" t="s">
        <v>16</v>
      </c>
      <c r="AW814" s="13" t="s">
        <v>32</v>
      </c>
      <c r="AX814" s="13" t="s">
        <v>76</v>
      </c>
      <c r="AY814" s="220" t="s">
        <v>272</v>
      </c>
    </row>
    <row r="815" spans="1:65" s="14" customFormat="1" ht="11.25">
      <c r="B815" s="221"/>
      <c r="C815" s="222"/>
      <c r="D815" s="212" t="s">
        <v>283</v>
      </c>
      <c r="E815" s="223" t="s">
        <v>1</v>
      </c>
      <c r="F815" s="224" t="s">
        <v>16</v>
      </c>
      <c r="G815" s="222"/>
      <c r="H815" s="225">
        <v>1</v>
      </c>
      <c r="I815" s="226"/>
      <c r="J815" s="222"/>
      <c r="K815" s="222"/>
      <c r="L815" s="227"/>
      <c r="M815" s="228"/>
      <c r="N815" s="229"/>
      <c r="O815" s="229"/>
      <c r="P815" s="229"/>
      <c r="Q815" s="229"/>
      <c r="R815" s="229"/>
      <c r="S815" s="229"/>
      <c r="T815" s="230"/>
      <c r="AT815" s="231" t="s">
        <v>283</v>
      </c>
      <c r="AU815" s="231" t="s">
        <v>84</v>
      </c>
      <c r="AV815" s="14" t="s">
        <v>84</v>
      </c>
      <c r="AW815" s="14" t="s">
        <v>32</v>
      </c>
      <c r="AX815" s="14" t="s">
        <v>16</v>
      </c>
      <c r="AY815" s="231" t="s">
        <v>272</v>
      </c>
    </row>
    <row r="816" spans="1:65" s="2" customFormat="1" ht="49.15" customHeight="1">
      <c r="A816" s="34"/>
      <c r="B816" s="35"/>
      <c r="C816" s="192" t="s">
        <v>1555</v>
      </c>
      <c r="D816" s="192" t="s">
        <v>274</v>
      </c>
      <c r="E816" s="193" t="s">
        <v>12493</v>
      </c>
      <c r="F816" s="194" t="s">
        <v>12494</v>
      </c>
      <c r="G816" s="195" t="s">
        <v>185</v>
      </c>
      <c r="H816" s="196">
        <v>80.81</v>
      </c>
      <c r="I816" s="197"/>
      <c r="J816" s="198">
        <f>ROUND(I816*H816,2)</f>
        <v>0</v>
      </c>
      <c r="K816" s="194" t="s">
        <v>1</v>
      </c>
      <c r="L816" s="39"/>
      <c r="M816" s="199" t="s">
        <v>1</v>
      </c>
      <c r="N816" s="200" t="s">
        <v>41</v>
      </c>
      <c r="O816" s="71"/>
      <c r="P816" s="201">
        <f>O816*H816</f>
        <v>0</v>
      </c>
      <c r="Q816" s="201">
        <v>0</v>
      </c>
      <c r="R816" s="201">
        <f>Q816*H816</f>
        <v>0</v>
      </c>
      <c r="S816" s="201">
        <v>0</v>
      </c>
      <c r="T816" s="202">
        <f>S816*H816</f>
        <v>0</v>
      </c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R816" s="203" t="s">
        <v>358</v>
      </c>
      <c r="AT816" s="203" t="s">
        <v>274</v>
      </c>
      <c r="AU816" s="203" t="s">
        <v>84</v>
      </c>
      <c r="AY816" s="17" t="s">
        <v>272</v>
      </c>
      <c r="BE816" s="204">
        <f>IF(N816="základní",J816,0)</f>
        <v>0</v>
      </c>
      <c r="BF816" s="204">
        <f>IF(N816="snížená",J816,0)</f>
        <v>0</v>
      </c>
      <c r="BG816" s="204">
        <f>IF(N816="zákl. přenesená",J816,0)</f>
        <v>0</v>
      </c>
      <c r="BH816" s="204">
        <f>IF(N816="sníž. přenesená",J816,0)</f>
        <v>0</v>
      </c>
      <c r="BI816" s="204">
        <f>IF(N816="nulová",J816,0)</f>
        <v>0</v>
      </c>
      <c r="BJ816" s="17" t="s">
        <v>16</v>
      </c>
      <c r="BK816" s="204">
        <f>ROUND(I816*H816,2)</f>
        <v>0</v>
      </c>
      <c r="BL816" s="17" t="s">
        <v>358</v>
      </c>
      <c r="BM816" s="203" t="s">
        <v>12495</v>
      </c>
    </row>
    <row r="817" spans="1:65" s="13" customFormat="1" ht="11.25">
      <c r="B817" s="210"/>
      <c r="C817" s="211"/>
      <c r="D817" s="212" t="s">
        <v>283</v>
      </c>
      <c r="E817" s="213" t="s">
        <v>1</v>
      </c>
      <c r="F817" s="214" t="s">
        <v>11938</v>
      </c>
      <c r="G817" s="211"/>
      <c r="H817" s="213" t="s">
        <v>1</v>
      </c>
      <c r="I817" s="215"/>
      <c r="J817" s="211"/>
      <c r="K817" s="211"/>
      <c r="L817" s="216"/>
      <c r="M817" s="217"/>
      <c r="N817" s="218"/>
      <c r="O817" s="218"/>
      <c r="P817" s="218"/>
      <c r="Q817" s="218"/>
      <c r="R817" s="218"/>
      <c r="S817" s="218"/>
      <c r="T817" s="219"/>
      <c r="AT817" s="220" t="s">
        <v>283</v>
      </c>
      <c r="AU817" s="220" t="s">
        <v>84</v>
      </c>
      <c r="AV817" s="13" t="s">
        <v>16</v>
      </c>
      <c r="AW817" s="13" t="s">
        <v>32</v>
      </c>
      <c r="AX817" s="13" t="s">
        <v>76</v>
      </c>
      <c r="AY817" s="220" t="s">
        <v>272</v>
      </c>
    </row>
    <row r="818" spans="1:65" s="13" customFormat="1" ht="11.25">
      <c r="B818" s="210"/>
      <c r="C818" s="211"/>
      <c r="D818" s="212" t="s">
        <v>283</v>
      </c>
      <c r="E818" s="213" t="s">
        <v>1</v>
      </c>
      <c r="F818" s="214" t="s">
        <v>12496</v>
      </c>
      <c r="G818" s="211"/>
      <c r="H818" s="213" t="s">
        <v>1</v>
      </c>
      <c r="I818" s="215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283</v>
      </c>
      <c r="AU818" s="220" t="s">
        <v>84</v>
      </c>
      <c r="AV818" s="13" t="s">
        <v>16</v>
      </c>
      <c r="AW818" s="13" t="s">
        <v>32</v>
      </c>
      <c r="AX818" s="13" t="s">
        <v>76</v>
      </c>
      <c r="AY818" s="220" t="s">
        <v>272</v>
      </c>
    </row>
    <row r="819" spans="1:65" s="13" customFormat="1" ht="11.25">
      <c r="B819" s="210"/>
      <c r="C819" s="211"/>
      <c r="D819" s="212" t="s">
        <v>283</v>
      </c>
      <c r="E819" s="213" t="s">
        <v>1</v>
      </c>
      <c r="F819" s="214" t="s">
        <v>285</v>
      </c>
      <c r="G819" s="211"/>
      <c r="H819" s="213" t="s">
        <v>1</v>
      </c>
      <c r="I819" s="215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283</v>
      </c>
      <c r="AU819" s="220" t="s">
        <v>84</v>
      </c>
      <c r="AV819" s="13" t="s">
        <v>16</v>
      </c>
      <c r="AW819" s="13" t="s">
        <v>32</v>
      </c>
      <c r="AX819" s="13" t="s">
        <v>76</v>
      </c>
      <c r="AY819" s="220" t="s">
        <v>272</v>
      </c>
    </row>
    <row r="820" spans="1:65" s="13" customFormat="1" ht="11.25">
      <c r="B820" s="210"/>
      <c r="C820" s="211"/>
      <c r="D820" s="212" t="s">
        <v>283</v>
      </c>
      <c r="E820" s="213" t="s">
        <v>1</v>
      </c>
      <c r="F820" s="214" t="s">
        <v>4537</v>
      </c>
      <c r="G820" s="211"/>
      <c r="H820" s="213" t="s">
        <v>1</v>
      </c>
      <c r="I820" s="215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283</v>
      </c>
      <c r="AU820" s="220" t="s">
        <v>84</v>
      </c>
      <c r="AV820" s="13" t="s">
        <v>16</v>
      </c>
      <c r="AW820" s="13" t="s">
        <v>32</v>
      </c>
      <c r="AX820" s="13" t="s">
        <v>76</v>
      </c>
      <c r="AY820" s="220" t="s">
        <v>272</v>
      </c>
    </row>
    <row r="821" spans="1:65" s="13" customFormat="1" ht="11.25">
      <c r="B821" s="210"/>
      <c r="C821" s="211"/>
      <c r="D821" s="212" t="s">
        <v>283</v>
      </c>
      <c r="E821" s="213" t="s">
        <v>1</v>
      </c>
      <c r="F821" s="214" t="s">
        <v>12497</v>
      </c>
      <c r="G821" s="211"/>
      <c r="H821" s="213" t="s">
        <v>1</v>
      </c>
      <c r="I821" s="215"/>
      <c r="J821" s="211"/>
      <c r="K821" s="211"/>
      <c r="L821" s="216"/>
      <c r="M821" s="217"/>
      <c r="N821" s="218"/>
      <c r="O821" s="218"/>
      <c r="P821" s="218"/>
      <c r="Q821" s="218"/>
      <c r="R821" s="218"/>
      <c r="S821" s="218"/>
      <c r="T821" s="219"/>
      <c r="AT821" s="220" t="s">
        <v>283</v>
      </c>
      <c r="AU821" s="220" t="s">
        <v>84</v>
      </c>
      <c r="AV821" s="13" t="s">
        <v>16</v>
      </c>
      <c r="AW821" s="13" t="s">
        <v>32</v>
      </c>
      <c r="AX821" s="13" t="s">
        <v>76</v>
      </c>
      <c r="AY821" s="220" t="s">
        <v>272</v>
      </c>
    </row>
    <row r="822" spans="1:65" s="14" customFormat="1" ht="11.25">
      <c r="B822" s="221"/>
      <c r="C822" s="222"/>
      <c r="D822" s="212" t="s">
        <v>283</v>
      </c>
      <c r="E822" s="223" t="s">
        <v>1</v>
      </c>
      <c r="F822" s="224" t="s">
        <v>12498</v>
      </c>
      <c r="G822" s="222"/>
      <c r="H822" s="225">
        <v>80.81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AT822" s="231" t="s">
        <v>283</v>
      </c>
      <c r="AU822" s="231" t="s">
        <v>84</v>
      </c>
      <c r="AV822" s="14" t="s">
        <v>84</v>
      </c>
      <c r="AW822" s="14" t="s">
        <v>32</v>
      </c>
      <c r="AX822" s="14" t="s">
        <v>76</v>
      </c>
      <c r="AY822" s="231" t="s">
        <v>272</v>
      </c>
    </row>
    <row r="823" spans="1:65" s="2" customFormat="1" ht="16.5" customHeight="1">
      <c r="A823" s="34"/>
      <c r="B823" s="35"/>
      <c r="C823" s="192" t="s">
        <v>1563</v>
      </c>
      <c r="D823" s="192" t="s">
        <v>274</v>
      </c>
      <c r="E823" s="193" t="s">
        <v>12499</v>
      </c>
      <c r="F823" s="194" t="s">
        <v>12500</v>
      </c>
      <c r="G823" s="195" t="s">
        <v>952</v>
      </c>
      <c r="H823" s="196">
        <v>1</v>
      </c>
      <c r="I823" s="197"/>
      <c r="J823" s="198">
        <f>ROUND(I823*H823,2)</f>
        <v>0</v>
      </c>
      <c r="K823" s="194" t="s">
        <v>1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358</v>
      </c>
      <c r="AT823" s="203" t="s">
        <v>274</v>
      </c>
      <c r="AU823" s="203" t="s">
        <v>84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358</v>
      </c>
      <c r="BM823" s="203" t="s">
        <v>12501</v>
      </c>
    </row>
    <row r="824" spans="1:65" s="13" customFormat="1" ht="11.25">
      <c r="B824" s="210"/>
      <c r="C824" s="211"/>
      <c r="D824" s="212" t="s">
        <v>283</v>
      </c>
      <c r="E824" s="213" t="s">
        <v>1</v>
      </c>
      <c r="F824" s="214" t="s">
        <v>11938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84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4" customFormat="1" ht="11.25">
      <c r="B825" s="221"/>
      <c r="C825" s="222"/>
      <c r="D825" s="212" t="s">
        <v>283</v>
      </c>
      <c r="E825" s="223" t="s">
        <v>1</v>
      </c>
      <c r="F825" s="224" t="s">
        <v>16</v>
      </c>
      <c r="G825" s="222"/>
      <c r="H825" s="225">
        <v>1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283</v>
      </c>
      <c r="AU825" s="231" t="s">
        <v>84</v>
      </c>
      <c r="AV825" s="14" t="s">
        <v>84</v>
      </c>
      <c r="AW825" s="14" t="s">
        <v>32</v>
      </c>
      <c r="AX825" s="14" t="s">
        <v>76</v>
      </c>
      <c r="AY825" s="231" t="s">
        <v>272</v>
      </c>
    </row>
    <row r="826" spans="1:65" s="2" customFormat="1" ht="24.2" customHeight="1">
      <c r="A826" s="34"/>
      <c r="B826" s="35"/>
      <c r="C826" s="192" t="s">
        <v>1573</v>
      </c>
      <c r="D826" s="192" t="s">
        <v>274</v>
      </c>
      <c r="E826" s="193" t="s">
        <v>12502</v>
      </c>
      <c r="F826" s="194" t="s">
        <v>12503</v>
      </c>
      <c r="G826" s="195" t="s">
        <v>3262</v>
      </c>
      <c r="H826" s="242"/>
      <c r="I826" s="197"/>
      <c r="J826" s="198">
        <f>ROUND(I826*H826,2)</f>
        <v>0</v>
      </c>
      <c r="K826" s="194" t="s">
        <v>278</v>
      </c>
      <c r="L826" s="39"/>
      <c r="M826" s="199" t="s">
        <v>1</v>
      </c>
      <c r="N826" s="200" t="s">
        <v>41</v>
      </c>
      <c r="O826" s="71"/>
      <c r="P826" s="201">
        <f>O826*H826</f>
        <v>0</v>
      </c>
      <c r="Q826" s="201">
        <v>0</v>
      </c>
      <c r="R826" s="201">
        <f>Q826*H826</f>
        <v>0</v>
      </c>
      <c r="S826" s="201">
        <v>0</v>
      </c>
      <c r="T826" s="202">
        <f>S826*H826</f>
        <v>0</v>
      </c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R826" s="203" t="s">
        <v>358</v>
      </c>
      <c r="AT826" s="203" t="s">
        <v>274</v>
      </c>
      <c r="AU826" s="203" t="s">
        <v>84</v>
      </c>
      <c r="AY826" s="17" t="s">
        <v>272</v>
      </c>
      <c r="BE826" s="204">
        <f>IF(N826="základní",J826,0)</f>
        <v>0</v>
      </c>
      <c r="BF826" s="204">
        <f>IF(N826="snížená",J826,0)</f>
        <v>0</v>
      </c>
      <c r="BG826" s="204">
        <f>IF(N826="zákl. přenesená",J826,0)</f>
        <v>0</v>
      </c>
      <c r="BH826" s="204">
        <f>IF(N826="sníž. přenesená",J826,0)</f>
        <v>0</v>
      </c>
      <c r="BI826" s="204">
        <f>IF(N826="nulová",J826,0)</f>
        <v>0</v>
      </c>
      <c r="BJ826" s="17" t="s">
        <v>16</v>
      </c>
      <c r="BK826" s="204">
        <f>ROUND(I826*H826,2)</f>
        <v>0</v>
      </c>
      <c r="BL826" s="17" t="s">
        <v>358</v>
      </c>
      <c r="BM826" s="203" t="s">
        <v>12504</v>
      </c>
    </row>
    <row r="827" spans="1:65" s="2" customFormat="1" ht="11.25">
      <c r="A827" s="34"/>
      <c r="B827" s="35"/>
      <c r="C827" s="36"/>
      <c r="D827" s="205" t="s">
        <v>281</v>
      </c>
      <c r="E827" s="36"/>
      <c r="F827" s="206" t="s">
        <v>12505</v>
      </c>
      <c r="G827" s="36"/>
      <c r="H827" s="36"/>
      <c r="I827" s="207"/>
      <c r="J827" s="36"/>
      <c r="K827" s="36"/>
      <c r="L827" s="39"/>
      <c r="M827" s="265"/>
      <c r="N827" s="266"/>
      <c r="O827" s="262"/>
      <c r="P827" s="262"/>
      <c r="Q827" s="262"/>
      <c r="R827" s="262"/>
      <c r="S827" s="262"/>
      <c r="T827" s="267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T827" s="17" t="s">
        <v>281</v>
      </c>
      <c r="AU827" s="17" t="s">
        <v>84</v>
      </c>
    </row>
    <row r="828" spans="1:65" s="2" customFormat="1" ht="6.95" customHeight="1">
      <c r="A828" s="34"/>
      <c r="B828" s="54"/>
      <c r="C828" s="55"/>
      <c r="D828" s="55"/>
      <c r="E828" s="55"/>
      <c r="F828" s="55"/>
      <c r="G828" s="55"/>
      <c r="H828" s="55"/>
      <c r="I828" s="55"/>
      <c r="J828" s="55"/>
      <c r="K828" s="55"/>
      <c r="L828" s="39"/>
      <c r="M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</row>
  </sheetData>
  <sheetProtection algorithmName="SHA-512" hashValue="8VGiRM8ChPdGteHeLSBge4o6zZgwHDbPeWl1JsK8Sam7NmRl9rockm83Bw2Lmkxstfc8UJTUX0QOObqDRXspUQ==" saltValue="cFyOotbpxR8uAcd6rA6HQ/CrhHQFuZdCdYVVPrvTy5cOHg16gR08yYmW9575vi7Mm+bIvgfixJ9a+QUhm41F2A==" spinCount="100000" sheet="1" objects="1" scenarios="1" formatColumns="0" formatRows="0" autoFilter="0"/>
  <autoFilter ref="C132:K827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hyperlinks>
    <hyperlink ref="F137" r:id="rId1"/>
    <hyperlink ref="F140" r:id="rId2"/>
    <hyperlink ref="F150" r:id="rId3"/>
    <hyperlink ref="F160" r:id="rId4"/>
    <hyperlink ref="F166" r:id="rId5"/>
    <hyperlink ref="F171" r:id="rId6"/>
    <hyperlink ref="F177" r:id="rId7"/>
    <hyperlink ref="F186" r:id="rId8"/>
    <hyperlink ref="F195" r:id="rId9"/>
    <hyperlink ref="F200" r:id="rId10"/>
    <hyperlink ref="F217" r:id="rId11"/>
    <hyperlink ref="F223" r:id="rId12"/>
    <hyperlink ref="F229" r:id="rId13"/>
    <hyperlink ref="F239" r:id="rId14"/>
    <hyperlink ref="F245" r:id="rId15"/>
    <hyperlink ref="F254" r:id="rId16"/>
    <hyperlink ref="F262" r:id="rId17"/>
    <hyperlink ref="F270" r:id="rId18"/>
    <hyperlink ref="F276" r:id="rId19"/>
    <hyperlink ref="F285" r:id="rId20"/>
    <hyperlink ref="F304" r:id="rId21"/>
    <hyperlink ref="F310" r:id="rId22"/>
    <hyperlink ref="F316" r:id="rId23"/>
    <hyperlink ref="F322" r:id="rId24"/>
    <hyperlink ref="F327" r:id="rId25"/>
    <hyperlink ref="F333" r:id="rId26"/>
    <hyperlink ref="F338" r:id="rId27"/>
    <hyperlink ref="F343" r:id="rId28"/>
    <hyperlink ref="F350" r:id="rId29"/>
    <hyperlink ref="F371" r:id="rId30"/>
    <hyperlink ref="F377" r:id="rId31"/>
    <hyperlink ref="F383" r:id="rId32"/>
    <hyperlink ref="F385" r:id="rId33"/>
    <hyperlink ref="F397" r:id="rId34"/>
    <hyperlink ref="F406" r:id="rId35"/>
    <hyperlink ref="F413" r:id="rId36"/>
    <hyperlink ref="F420" r:id="rId37"/>
    <hyperlink ref="F426" r:id="rId38"/>
    <hyperlink ref="F434" r:id="rId39"/>
    <hyperlink ref="F441" r:id="rId40"/>
    <hyperlink ref="F447" r:id="rId41"/>
    <hyperlink ref="F455" r:id="rId42"/>
    <hyperlink ref="F469" r:id="rId43"/>
    <hyperlink ref="F476" r:id="rId44"/>
    <hyperlink ref="F481" r:id="rId45"/>
    <hyperlink ref="F489" r:id="rId46"/>
    <hyperlink ref="F496" r:id="rId47"/>
    <hyperlink ref="F502" r:id="rId48"/>
    <hyperlink ref="F508" r:id="rId49"/>
    <hyperlink ref="F514" r:id="rId50"/>
    <hyperlink ref="F520" r:id="rId51"/>
    <hyperlink ref="F527" r:id="rId52"/>
    <hyperlink ref="F529" r:id="rId53"/>
    <hyperlink ref="F547" r:id="rId54"/>
    <hyperlink ref="F553" r:id="rId55"/>
    <hyperlink ref="F559" r:id="rId56"/>
    <hyperlink ref="F567" r:id="rId57"/>
    <hyperlink ref="F573" r:id="rId58"/>
    <hyperlink ref="F579" r:id="rId59"/>
    <hyperlink ref="F585" r:id="rId60"/>
    <hyperlink ref="F591" r:id="rId61"/>
    <hyperlink ref="F597" r:id="rId62"/>
    <hyperlink ref="F603" r:id="rId63"/>
    <hyperlink ref="F609" r:id="rId64"/>
    <hyperlink ref="F622" r:id="rId65"/>
    <hyperlink ref="F634" r:id="rId66"/>
    <hyperlink ref="F641" r:id="rId67"/>
    <hyperlink ref="F659" r:id="rId68"/>
    <hyperlink ref="F665" r:id="rId69"/>
    <hyperlink ref="F676" r:id="rId70"/>
    <hyperlink ref="F688" r:id="rId71"/>
    <hyperlink ref="F694" r:id="rId72"/>
    <hyperlink ref="F708" r:id="rId73"/>
    <hyperlink ref="F764" r:id="rId74"/>
    <hyperlink ref="F772" r:id="rId75"/>
    <hyperlink ref="F787" r:id="rId76"/>
    <hyperlink ref="F792" r:id="rId77"/>
    <hyperlink ref="F798" r:id="rId78"/>
    <hyperlink ref="F801" r:id="rId79"/>
    <hyperlink ref="F827" r:id="rId8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12506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45142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ROUND((SUM(BE123:BE381)),  2)</f>
        <v>0</v>
      </c>
      <c r="G33" s="34"/>
      <c r="H33" s="34"/>
      <c r="I33" s="131">
        <v>0.21</v>
      </c>
      <c r="J33" s="130">
        <f>ROUND(((SUM(BE123:BE381))*I33),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ROUND((SUM(BF123:BF381)),  2)</f>
        <v>0</v>
      </c>
      <c r="G34" s="34"/>
      <c r="H34" s="34"/>
      <c r="I34" s="131">
        <v>0.15</v>
      </c>
      <c r="J34" s="130">
        <f>ROUND(((SUM(BF123:BF381))*I34),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ROUND((SUM(BG123:BG381)),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ROUND((SUM(BH123:BH381)),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ROUND((SUM(BI123:BI381)),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D2_02 - Kanalizace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45142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J125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11911</v>
      </c>
      <c r="E99" s="162"/>
      <c r="F99" s="162"/>
      <c r="G99" s="162"/>
      <c r="H99" s="162"/>
      <c r="I99" s="162"/>
      <c r="J99" s="163">
        <f>J194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J211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221</v>
      </c>
      <c r="E101" s="162"/>
      <c r="F101" s="162"/>
      <c r="G101" s="162"/>
      <c r="H101" s="162"/>
      <c r="I101" s="162"/>
      <c r="J101" s="163">
        <f>J218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11917</v>
      </c>
      <c r="E102" s="162"/>
      <c r="F102" s="162"/>
      <c r="G102" s="162"/>
      <c r="H102" s="162"/>
      <c r="I102" s="162"/>
      <c r="J102" s="163">
        <f>J354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12507</v>
      </c>
      <c r="E103" s="162"/>
      <c r="F103" s="162"/>
      <c r="G103" s="162"/>
      <c r="H103" s="162"/>
      <c r="I103" s="162"/>
      <c r="J103" s="163">
        <f>J379</f>
        <v>0</v>
      </c>
      <c r="K103" s="104"/>
      <c r="L103" s="164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257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Oblastní nemocnice Trutnov a.s., Konsolidované laboratoře a transfuzní oddělení - OKB - 2023/I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174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3" t="str">
        <f>E9</f>
        <v>D2_02 - Kanalizace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21</v>
      </c>
      <c r="D117" s="36"/>
      <c r="E117" s="36"/>
      <c r="F117" s="27" t="str">
        <f>F12</f>
        <v>Trutnov</v>
      </c>
      <c r="G117" s="36"/>
      <c r="H117" s="36"/>
      <c r="I117" s="29" t="s">
        <v>23</v>
      </c>
      <c r="J117" s="66">
        <f>IF(J12="","",J12)</f>
        <v>45142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Královehradecký kraj</v>
      </c>
      <c r="G119" s="36"/>
      <c r="H119" s="36"/>
      <c r="I119" s="29" t="s">
        <v>30</v>
      </c>
      <c r="J119" s="32" t="str">
        <f>E21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Avuk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904.54307800000015</v>
      </c>
      <c r="S123" s="79"/>
      <c r="T123" s="174">
        <f>T124</f>
        <v>8.0302800000000012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75</v>
      </c>
      <c r="E124" s="179" t="s">
        <v>270</v>
      </c>
      <c r="F124" s="179" t="s">
        <v>271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P125+P194+P211+P218+P354+P379</f>
        <v>0</v>
      </c>
      <c r="Q124" s="184"/>
      <c r="R124" s="185">
        <f>R125+R194+R211+R218+R354+R379</f>
        <v>904.54307800000015</v>
      </c>
      <c r="S124" s="184"/>
      <c r="T124" s="186">
        <f>T125+T194+T211+T218+T354+T379</f>
        <v>8.0302800000000012</v>
      </c>
      <c r="AR124" s="187" t="s">
        <v>16</v>
      </c>
      <c r="AT124" s="188" t="s">
        <v>75</v>
      </c>
      <c r="AU124" s="188" t="s">
        <v>76</v>
      </c>
      <c r="AY124" s="187" t="s">
        <v>272</v>
      </c>
      <c r="BK124" s="189">
        <f>BK125+BK194+BK211+BK218+BK354+BK379</f>
        <v>0</v>
      </c>
    </row>
    <row r="125" spans="1:65" s="12" customFormat="1" ht="22.9" customHeight="1">
      <c r="B125" s="176"/>
      <c r="C125" s="177"/>
      <c r="D125" s="178" t="s">
        <v>75</v>
      </c>
      <c r="E125" s="190" t="s">
        <v>16</v>
      </c>
      <c r="F125" s="190" t="s">
        <v>273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SUM(P126:P193)</f>
        <v>0</v>
      </c>
      <c r="Q125" s="184"/>
      <c r="R125" s="185">
        <f>SUM(R126:R193)</f>
        <v>890.23987800000009</v>
      </c>
      <c r="S125" s="184"/>
      <c r="T125" s="186">
        <f>SUM(T126:T193)</f>
        <v>0</v>
      </c>
      <c r="AR125" s="187" t="s">
        <v>16</v>
      </c>
      <c r="AT125" s="188" t="s">
        <v>75</v>
      </c>
      <c r="AU125" s="188" t="s">
        <v>16</v>
      </c>
      <c r="AY125" s="187" t="s">
        <v>272</v>
      </c>
      <c r="BK125" s="189">
        <f>SUM(BK126:BK193)</f>
        <v>0</v>
      </c>
    </row>
    <row r="126" spans="1:65" s="2" customFormat="1" ht="33" customHeight="1">
      <c r="A126" s="34"/>
      <c r="B126" s="35"/>
      <c r="C126" s="192" t="s">
        <v>16</v>
      </c>
      <c r="D126" s="192" t="s">
        <v>274</v>
      </c>
      <c r="E126" s="193" t="s">
        <v>11934</v>
      </c>
      <c r="F126" s="194" t="s">
        <v>11935</v>
      </c>
      <c r="G126" s="195" t="s">
        <v>277</v>
      </c>
      <c r="H126" s="196">
        <v>93.346000000000004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11936</v>
      </c>
    </row>
    <row r="127" spans="1:65" s="2" customFormat="1" ht="11.25">
      <c r="A127" s="34"/>
      <c r="B127" s="35"/>
      <c r="C127" s="36"/>
      <c r="D127" s="205" t="s">
        <v>281</v>
      </c>
      <c r="E127" s="36"/>
      <c r="F127" s="206" t="s">
        <v>11937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13" customFormat="1" ht="11.25">
      <c r="B128" s="210"/>
      <c r="C128" s="211"/>
      <c r="D128" s="212" t="s">
        <v>283</v>
      </c>
      <c r="E128" s="213" t="s">
        <v>1</v>
      </c>
      <c r="F128" s="214" t="s">
        <v>11938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283</v>
      </c>
      <c r="AU128" s="220" t="s">
        <v>84</v>
      </c>
      <c r="AV128" s="13" t="s">
        <v>16</v>
      </c>
      <c r="AW128" s="13" t="s">
        <v>32</v>
      </c>
      <c r="AX128" s="13" t="s">
        <v>76</v>
      </c>
      <c r="AY128" s="220" t="s">
        <v>272</v>
      </c>
    </row>
    <row r="129" spans="1:65" s="13" customFormat="1" ht="11.25">
      <c r="B129" s="210"/>
      <c r="C129" s="211"/>
      <c r="D129" s="212" t="s">
        <v>283</v>
      </c>
      <c r="E129" s="213" t="s">
        <v>1</v>
      </c>
      <c r="F129" s="214" t="s">
        <v>285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11.25">
      <c r="B130" s="210"/>
      <c r="C130" s="211"/>
      <c r="D130" s="212" t="s">
        <v>283</v>
      </c>
      <c r="E130" s="213" t="s">
        <v>1</v>
      </c>
      <c r="F130" s="214" t="s">
        <v>12508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12509</v>
      </c>
      <c r="G131" s="222"/>
      <c r="H131" s="225">
        <v>53.12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14" customFormat="1" ht="11.25">
      <c r="B132" s="221"/>
      <c r="C132" s="222"/>
      <c r="D132" s="212" t="s">
        <v>283</v>
      </c>
      <c r="E132" s="223" t="s">
        <v>1</v>
      </c>
      <c r="F132" s="224" t="s">
        <v>12510</v>
      </c>
      <c r="G132" s="222"/>
      <c r="H132" s="225">
        <v>11.25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13" customFormat="1" ht="11.25">
      <c r="B133" s="210"/>
      <c r="C133" s="211"/>
      <c r="D133" s="212" t="s">
        <v>283</v>
      </c>
      <c r="E133" s="213" t="s">
        <v>1</v>
      </c>
      <c r="F133" s="214" t="s">
        <v>285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3" customFormat="1" ht="11.25">
      <c r="B134" s="210"/>
      <c r="C134" s="211"/>
      <c r="D134" s="212" t="s">
        <v>283</v>
      </c>
      <c r="E134" s="213" t="s">
        <v>1</v>
      </c>
      <c r="F134" s="214" t="s">
        <v>12511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283</v>
      </c>
      <c r="AU134" s="220" t="s">
        <v>84</v>
      </c>
      <c r="AV134" s="13" t="s">
        <v>16</v>
      </c>
      <c r="AW134" s="13" t="s">
        <v>32</v>
      </c>
      <c r="AX134" s="13" t="s">
        <v>76</v>
      </c>
      <c r="AY134" s="220" t="s">
        <v>272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12512</v>
      </c>
      <c r="G135" s="222"/>
      <c r="H135" s="225">
        <v>5.7949999999999999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>
      <c r="B136" s="221"/>
      <c r="C136" s="222"/>
      <c r="D136" s="212" t="s">
        <v>283</v>
      </c>
      <c r="E136" s="223" t="s">
        <v>1</v>
      </c>
      <c r="F136" s="224" t="s">
        <v>12513</v>
      </c>
      <c r="G136" s="222"/>
      <c r="H136" s="225">
        <v>14.031000000000001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12514</v>
      </c>
      <c r="G137" s="222"/>
      <c r="H137" s="225">
        <v>9.15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33" customHeight="1">
      <c r="A138" s="34"/>
      <c r="B138" s="35"/>
      <c r="C138" s="192" t="s">
        <v>291</v>
      </c>
      <c r="D138" s="192" t="s">
        <v>274</v>
      </c>
      <c r="E138" s="193" t="s">
        <v>306</v>
      </c>
      <c r="F138" s="194" t="s">
        <v>307</v>
      </c>
      <c r="G138" s="195" t="s">
        <v>277</v>
      </c>
      <c r="H138" s="196">
        <v>382.72800000000001</v>
      </c>
      <c r="I138" s="197"/>
      <c r="J138" s="198">
        <f>ROUND(I138*H138,2)</f>
        <v>0</v>
      </c>
      <c r="K138" s="194" t="s">
        <v>278</v>
      </c>
      <c r="L138" s="39"/>
      <c r="M138" s="199" t="s">
        <v>1</v>
      </c>
      <c r="N138" s="200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12515</v>
      </c>
    </row>
    <row r="139" spans="1:65" s="2" customFormat="1" ht="11.25">
      <c r="A139" s="34"/>
      <c r="B139" s="35"/>
      <c r="C139" s="36"/>
      <c r="D139" s="205" t="s">
        <v>281</v>
      </c>
      <c r="E139" s="36"/>
      <c r="F139" s="206" t="s">
        <v>309</v>
      </c>
      <c r="G139" s="36"/>
      <c r="H139" s="36"/>
      <c r="I139" s="207"/>
      <c r="J139" s="36"/>
      <c r="K139" s="36"/>
      <c r="L139" s="39"/>
      <c r="M139" s="208"/>
      <c r="N139" s="20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281</v>
      </c>
      <c r="AU139" s="17" t="s">
        <v>84</v>
      </c>
    </row>
    <row r="140" spans="1:65" s="13" customFormat="1" ht="11.25">
      <c r="B140" s="210"/>
      <c r="C140" s="211"/>
      <c r="D140" s="212" t="s">
        <v>283</v>
      </c>
      <c r="E140" s="213" t="s">
        <v>1</v>
      </c>
      <c r="F140" s="214" t="s">
        <v>11938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283</v>
      </c>
      <c r="AU140" s="220" t="s">
        <v>84</v>
      </c>
      <c r="AV140" s="13" t="s">
        <v>16</v>
      </c>
      <c r="AW140" s="13" t="s">
        <v>32</v>
      </c>
      <c r="AX140" s="13" t="s">
        <v>76</v>
      </c>
      <c r="AY140" s="220" t="s">
        <v>272</v>
      </c>
    </row>
    <row r="141" spans="1:65" s="13" customFormat="1" ht="11.25">
      <c r="B141" s="210"/>
      <c r="C141" s="211"/>
      <c r="D141" s="212" t="s">
        <v>283</v>
      </c>
      <c r="E141" s="213" t="s">
        <v>1</v>
      </c>
      <c r="F141" s="214" t="s">
        <v>285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12516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12517</v>
      </c>
      <c r="G143" s="222"/>
      <c r="H143" s="225">
        <v>48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3" customFormat="1" ht="11.25">
      <c r="B144" s="210"/>
      <c r="C144" s="211"/>
      <c r="D144" s="212" t="s">
        <v>283</v>
      </c>
      <c r="E144" s="213" t="s">
        <v>1</v>
      </c>
      <c r="F144" s="214" t="s">
        <v>285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283</v>
      </c>
      <c r="AU144" s="220" t="s">
        <v>84</v>
      </c>
      <c r="AV144" s="13" t="s">
        <v>16</v>
      </c>
      <c r="AW144" s="13" t="s">
        <v>32</v>
      </c>
      <c r="AX144" s="13" t="s">
        <v>76</v>
      </c>
      <c r="AY144" s="220" t="s">
        <v>272</v>
      </c>
    </row>
    <row r="145" spans="1:65" s="13" customFormat="1" ht="11.25">
      <c r="B145" s="210"/>
      <c r="C145" s="211"/>
      <c r="D145" s="212" t="s">
        <v>283</v>
      </c>
      <c r="E145" s="213" t="s">
        <v>1</v>
      </c>
      <c r="F145" s="214" t="s">
        <v>12518</v>
      </c>
      <c r="G145" s="211"/>
      <c r="H145" s="213" t="s">
        <v>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283</v>
      </c>
      <c r="AU145" s="220" t="s">
        <v>84</v>
      </c>
      <c r="AV145" s="13" t="s">
        <v>16</v>
      </c>
      <c r="AW145" s="13" t="s">
        <v>32</v>
      </c>
      <c r="AX145" s="13" t="s">
        <v>76</v>
      </c>
      <c r="AY145" s="220" t="s">
        <v>272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12519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12520</v>
      </c>
      <c r="G147" s="222"/>
      <c r="H147" s="225">
        <v>334.72800000000001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3" customHeight="1">
      <c r="A148" s="34"/>
      <c r="B148" s="35"/>
      <c r="C148" s="192" t="s">
        <v>4532</v>
      </c>
      <c r="D148" s="192" t="s">
        <v>274</v>
      </c>
      <c r="E148" s="193" t="s">
        <v>331</v>
      </c>
      <c r="F148" s="194" t="s">
        <v>332</v>
      </c>
      <c r="G148" s="195" t="s">
        <v>277</v>
      </c>
      <c r="H148" s="196">
        <v>83.682000000000002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12521</v>
      </c>
    </row>
    <row r="149" spans="1:65" s="2" customFormat="1" ht="11.25">
      <c r="A149" s="34"/>
      <c r="B149" s="35"/>
      <c r="C149" s="36"/>
      <c r="D149" s="205" t="s">
        <v>281</v>
      </c>
      <c r="E149" s="36"/>
      <c r="F149" s="206" t="s">
        <v>334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11.25">
      <c r="B150" s="210"/>
      <c r="C150" s="211"/>
      <c r="D150" s="212" t="s">
        <v>283</v>
      </c>
      <c r="E150" s="213" t="s">
        <v>1</v>
      </c>
      <c r="F150" s="214" t="s">
        <v>12519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11938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285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>
      <c r="B153" s="210"/>
      <c r="C153" s="211"/>
      <c r="D153" s="212" t="s">
        <v>283</v>
      </c>
      <c r="E153" s="213" t="s">
        <v>1</v>
      </c>
      <c r="F153" s="214" t="s">
        <v>12518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12522</v>
      </c>
      <c r="G154" s="222"/>
      <c r="H154" s="225">
        <v>83.682000000000002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>
      <c r="A155" s="34"/>
      <c r="B155" s="35"/>
      <c r="C155" s="192" t="s">
        <v>313</v>
      </c>
      <c r="D155" s="192" t="s">
        <v>274</v>
      </c>
      <c r="E155" s="193" t="s">
        <v>12523</v>
      </c>
      <c r="F155" s="194" t="s">
        <v>12524</v>
      </c>
      <c r="G155" s="195" t="s">
        <v>156</v>
      </c>
      <c r="H155" s="196">
        <v>878.68</v>
      </c>
      <c r="I155" s="197"/>
      <c r="J155" s="198">
        <f>ROUND(I155*H155,2)</f>
        <v>0</v>
      </c>
      <c r="K155" s="194" t="s">
        <v>278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8.4999999999999995E-4</v>
      </c>
      <c r="R155" s="201">
        <f>Q155*H155</f>
        <v>0.74687799999999993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12525</v>
      </c>
    </row>
    <row r="156" spans="1:65" s="2" customFormat="1" ht="11.25">
      <c r="A156" s="34"/>
      <c r="B156" s="35"/>
      <c r="C156" s="36"/>
      <c r="D156" s="205" t="s">
        <v>281</v>
      </c>
      <c r="E156" s="36"/>
      <c r="F156" s="206" t="s">
        <v>12526</v>
      </c>
      <c r="G156" s="36"/>
      <c r="H156" s="36"/>
      <c r="I156" s="207"/>
      <c r="J156" s="36"/>
      <c r="K156" s="36"/>
      <c r="L156" s="39"/>
      <c r="M156" s="208"/>
      <c r="N156" s="209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281</v>
      </c>
      <c r="AU156" s="17" t="s">
        <v>84</v>
      </c>
    </row>
    <row r="157" spans="1:65" s="13" customFormat="1" ht="11.25">
      <c r="B157" s="210"/>
      <c r="C157" s="211"/>
      <c r="D157" s="212" t="s">
        <v>283</v>
      </c>
      <c r="E157" s="213" t="s">
        <v>1</v>
      </c>
      <c r="F157" s="214" t="s">
        <v>11938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285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12527</v>
      </c>
      <c r="G159" s="222"/>
      <c r="H159" s="225">
        <v>878.68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16</v>
      </c>
      <c r="AY159" s="231" t="s">
        <v>272</v>
      </c>
    </row>
    <row r="160" spans="1:65" s="2" customFormat="1" ht="24.2" customHeight="1">
      <c r="A160" s="34"/>
      <c r="B160" s="35"/>
      <c r="C160" s="192" t="s">
        <v>2526</v>
      </c>
      <c r="D160" s="192" t="s">
        <v>274</v>
      </c>
      <c r="E160" s="193" t="s">
        <v>12528</v>
      </c>
      <c r="F160" s="194" t="s">
        <v>12529</v>
      </c>
      <c r="G160" s="195" t="s">
        <v>156</v>
      </c>
      <c r="H160" s="196">
        <v>878.68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12530</v>
      </c>
    </row>
    <row r="161" spans="1:65" s="2" customFormat="1" ht="11.25">
      <c r="A161" s="34"/>
      <c r="B161" s="35"/>
      <c r="C161" s="36"/>
      <c r="D161" s="205" t="s">
        <v>281</v>
      </c>
      <c r="E161" s="36"/>
      <c r="F161" s="206" t="s">
        <v>12531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2" customFormat="1" ht="37.9" customHeight="1">
      <c r="A162" s="34"/>
      <c r="B162" s="35"/>
      <c r="C162" s="192" t="s">
        <v>344</v>
      </c>
      <c r="D162" s="192" t="s">
        <v>274</v>
      </c>
      <c r="E162" s="193" t="s">
        <v>369</v>
      </c>
      <c r="F162" s="194" t="s">
        <v>370</v>
      </c>
      <c r="G162" s="195" t="s">
        <v>277</v>
      </c>
      <c r="H162" s="196">
        <v>559.75599999999997</v>
      </c>
      <c r="I162" s="197"/>
      <c r="J162" s="198">
        <f>ROUND(I162*H162,2)</f>
        <v>0</v>
      </c>
      <c r="K162" s="194" t="s">
        <v>278</v>
      </c>
      <c r="L162" s="39"/>
      <c r="M162" s="199" t="s">
        <v>1</v>
      </c>
      <c r="N162" s="200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279</v>
      </c>
      <c r="AT162" s="203" t="s">
        <v>274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279</v>
      </c>
      <c r="BM162" s="203" t="s">
        <v>12532</v>
      </c>
    </row>
    <row r="163" spans="1:65" s="2" customFormat="1" ht="11.25">
      <c r="A163" s="34"/>
      <c r="B163" s="35"/>
      <c r="C163" s="36"/>
      <c r="D163" s="205" t="s">
        <v>281</v>
      </c>
      <c r="E163" s="36"/>
      <c r="F163" s="206" t="s">
        <v>372</v>
      </c>
      <c r="G163" s="36"/>
      <c r="H163" s="36"/>
      <c r="I163" s="207"/>
      <c r="J163" s="36"/>
      <c r="K163" s="36"/>
      <c r="L163" s="39"/>
      <c r="M163" s="208"/>
      <c r="N163" s="209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281</v>
      </c>
      <c r="AU163" s="17" t="s">
        <v>84</v>
      </c>
    </row>
    <row r="164" spans="1:65" s="13" customFormat="1" ht="11.25">
      <c r="B164" s="210"/>
      <c r="C164" s="211"/>
      <c r="D164" s="212" t="s">
        <v>283</v>
      </c>
      <c r="E164" s="213" t="s">
        <v>1</v>
      </c>
      <c r="F164" s="214" t="s">
        <v>12533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12534</v>
      </c>
      <c r="G165" s="222"/>
      <c r="H165" s="225">
        <v>559.75599999999997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33" customHeight="1">
      <c r="A166" s="34"/>
      <c r="B166" s="35"/>
      <c r="C166" s="192" t="s">
        <v>5121</v>
      </c>
      <c r="D166" s="192" t="s">
        <v>274</v>
      </c>
      <c r="E166" s="193" t="s">
        <v>378</v>
      </c>
      <c r="F166" s="194" t="s">
        <v>379</v>
      </c>
      <c r="G166" s="195" t="s">
        <v>380</v>
      </c>
      <c r="H166" s="196">
        <v>1063.5360000000001</v>
      </c>
      <c r="I166" s="197"/>
      <c r="J166" s="198">
        <f>ROUND(I166*H166,2)</f>
        <v>0</v>
      </c>
      <c r="K166" s="194" t="s">
        <v>278</v>
      </c>
      <c r="L166" s="39"/>
      <c r="M166" s="199" t="s">
        <v>1</v>
      </c>
      <c r="N166" s="200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12535</v>
      </c>
    </row>
    <row r="167" spans="1:65" s="2" customFormat="1" ht="11.25">
      <c r="A167" s="34"/>
      <c r="B167" s="35"/>
      <c r="C167" s="36"/>
      <c r="D167" s="205" t="s">
        <v>281</v>
      </c>
      <c r="E167" s="36"/>
      <c r="F167" s="206" t="s">
        <v>382</v>
      </c>
      <c r="G167" s="36"/>
      <c r="H167" s="36"/>
      <c r="I167" s="207"/>
      <c r="J167" s="36"/>
      <c r="K167" s="36"/>
      <c r="L167" s="39"/>
      <c r="M167" s="208"/>
      <c r="N167" s="209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281</v>
      </c>
      <c r="AU167" s="17" t="s">
        <v>84</v>
      </c>
    </row>
    <row r="168" spans="1:65" s="14" customFormat="1" ht="11.25">
      <c r="B168" s="221"/>
      <c r="C168" s="222"/>
      <c r="D168" s="212" t="s">
        <v>283</v>
      </c>
      <c r="E168" s="222"/>
      <c r="F168" s="224" t="s">
        <v>12536</v>
      </c>
      <c r="G168" s="222"/>
      <c r="H168" s="225">
        <v>1063.5360000000001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4</v>
      </c>
      <c r="AX168" s="14" t="s">
        <v>16</v>
      </c>
      <c r="AY168" s="231" t="s">
        <v>272</v>
      </c>
    </row>
    <row r="169" spans="1:65" s="2" customFormat="1" ht="24.2" customHeight="1">
      <c r="A169" s="34"/>
      <c r="B169" s="35"/>
      <c r="C169" s="192" t="s">
        <v>8</v>
      </c>
      <c r="D169" s="192" t="s">
        <v>274</v>
      </c>
      <c r="E169" s="193" t="s">
        <v>384</v>
      </c>
      <c r="F169" s="194" t="s">
        <v>385</v>
      </c>
      <c r="G169" s="195" t="s">
        <v>277</v>
      </c>
      <c r="H169" s="196">
        <v>468.154</v>
      </c>
      <c r="I169" s="197"/>
      <c r="J169" s="198">
        <f>ROUND(I169*H169,2)</f>
        <v>0</v>
      </c>
      <c r="K169" s="194" t="s">
        <v>278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11980</v>
      </c>
    </row>
    <row r="170" spans="1:65" s="2" customFormat="1" ht="11.25">
      <c r="A170" s="34"/>
      <c r="B170" s="35"/>
      <c r="C170" s="36"/>
      <c r="D170" s="205" t="s">
        <v>281</v>
      </c>
      <c r="E170" s="36"/>
      <c r="F170" s="206" t="s">
        <v>387</v>
      </c>
      <c r="G170" s="36"/>
      <c r="H170" s="36"/>
      <c r="I170" s="207"/>
      <c r="J170" s="36"/>
      <c r="K170" s="36"/>
      <c r="L170" s="39"/>
      <c r="M170" s="208"/>
      <c r="N170" s="209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281</v>
      </c>
      <c r="AU170" s="17" t="s">
        <v>84</v>
      </c>
    </row>
    <row r="171" spans="1:65" s="13" customFormat="1" ht="11.25">
      <c r="B171" s="210"/>
      <c r="C171" s="211"/>
      <c r="D171" s="212" t="s">
        <v>283</v>
      </c>
      <c r="E171" s="213" t="s">
        <v>1</v>
      </c>
      <c r="F171" s="214" t="s">
        <v>11938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3" customFormat="1" ht="11.25">
      <c r="B172" s="210"/>
      <c r="C172" s="211"/>
      <c r="D172" s="212" t="s">
        <v>283</v>
      </c>
      <c r="E172" s="213" t="s">
        <v>1</v>
      </c>
      <c r="F172" s="214" t="s">
        <v>285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>
      <c r="B173" s="210"/>
      <c r="C173" s="211"/>
      <c r="D173" s="212" t="s">
        <v>283</v>
      </c>
      <c r="E173" s="213" t="s">
        <v>1</v>
      </c>
      <c r="F173" s="214" t="s">
        <v>12537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12538</v>
      </c>
      <c r="G174" s="222"/>
      <c r="H174" s="225">
        <v>40.487000000000002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12539</v>
      </c>
      <c r="G175" s="222"/>
      <c r="H175" s="225">
        <v>9.8369999999999997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13" customFormat="1" ht="11.25">
      <c r="B176" s="210"/>
      <c r="C176" s="211"/>
      <c r="D176" s="212" t="s">
        <v>283</v>
      </c>
      <c r="E176" s="213" t="s">
        <v>1</v>
      </c>
      <c r="F176" s="214" t="s">
        <v>12511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12540</v>
      </c>
      <c r="G177" s="222"/>
      <c r="H177" s="225">
        <v>7.6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14" customFormat="1" ht="11.25">
      <c r="B178" s="221"/>
      <c r="C178" s="222"/>
      <c r="D178" s="212" t="s">
        <v>283</v>
      </c>
      <c r="E178" s="223" t="s">
        <v>1</v>
      </c>
      <c r="F178" s="224" t="s">
        <v>12541</v>
      </c>
      <c r="G178" s="222"/>
      <c r="H178" s="225">
        <v>18.399999999999999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84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12542</v>
      </c>
      <c r="G179" s="222"/>
      <c r="H179" s="225">
        <v>12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3" customFormat="1" ht="11.25">
      <c r="B180" s="210"/>
      <c r="C180" s="211"/>
      <c r="D180" s="212" t="s">
        <v>283</v>
      </c>
      <c r="E180" s="213" t="s">
        <v>1</v>
      </c>
      <c r="F180" s="214" t="s">
        <v>12543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12517</v>
      </c>
      <c r="G181" s="222"/>
      <c r="H181" s="225">
        <v>48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12518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12544</v>
      </c>
      <c r="G183" s="222"/>
      <c r="H183" s="225">
        <v>331.83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16.5" customHeight="1">
      <c r="A184" s="34"/>
      <c r="B184" s="35"/>
      <c r="C184" s="232" t="s">
        <v>358</v>
      </c>
      <c r="D184" s="232" t="s">
        <v>394</v>
      </c>
      <c r="E184" s="233" t="s">
        <v>8447</v>
      </c>
      <c r="F184" s="234" t="s">
        <v>8448</v>
      </c>
      <c r="G184" s="235" t="s">
        <v>380</v>
      </c>
      <c r="H184" s="236">
        <v>889.49300000000005</v>
      </c>
      <c r="I184" s="237"/>
      <c r="J184" s="238">
        <f>ROUND(I184*H184,2)</f>
        <v>0</v>
      </c>
      <c r="K184" s="234" t="s">
        <v>278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1</v>
      </c>
      <c r="R184" s="201">
        <f>Q184*H184</f>
        <v>889.49300000000005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12545</v>
      </c>
    </row>
    <row r="185" spans="1:65" s="14" customFormat="1" ht="11.25">
      <c r="B185" s="221"/>
      <c r="C185" s="222"/>
      <c r="D185" s="212" t="s">
        <v>283</v>
      </c>
      <c r="E185" s="222"/>
      <c r="F185" s="224" t="s">
        <v>12546</v>
      </c>
      <c r="G185" s="222"/>
      <c r="H185" s="225">
        <v>889.49300000000005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4</v>
      </c>
      <c r="AX185" s="14" t="s">
        <v>16</v>
      </c>
      <c r="AY185" s="231" t="s">
        <v>272</v>
      </c>
    </row>
    <row r="186" spans="1:65" s="2" customFormat="1" ht="24.2" customHeight="1">
      <c r="A186" s="34"/>
      <c r="B186" s="35"/>
      <c r="C186" s="192" t="s">
        <v>363</v>
      </c>
      <c r="D186" s="192" t="s">
        <v>274</v>
      </c>
      <c r="E186" s="193" t="s">
        <v>400</v>
      </c>
      <c r="F186" s="194" t="s">
        <v>401</v>
      </c>
      <c r="G186" s="195" t="s">
        <v>277</v>
      </c>
      <c r="H186" s="196">
        <v>68.805000000000007</v>
      </c>
      <c r="I186" s="197"/>
      <c r="J186" s="198">
        <f>ROUND(I186*H186,2)</f>
        <v>0</v>
      </c>
      <c r="K186" s="194" t="s">
        <v>278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279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279</v>
      </c>
      <c r="BM186" s="203" t="s">
        <v>12547</v>
      </c>
    </row>
    <row r="187" spans="1:65" s="2" customFormat="1" ht="11.25">
      <c r="A187" s="34"/>
      <c r="B187" s="35"/>
      <c r="C187" s="36"/>
      <c r="D187" s="205" t="s">
        <v>281</v>
      </c>
      <c r="E187" s="36"/>
      <c r="F187" s="206" t="s">
        <v>403</v>
      </c>
      <c r="G187" s="36"/>
      <c r="H187" s="36"/>
      <c r="I187" s="207"/>
      <c r="J187" s="36"/>
      <c r="K187" s="36"/>
      <c r="L187" s="39"/>
      <c r="M187" s="208"/>
      <c r="N187" s="209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281</v>
      </c>
      <c r="AU187" s="17" t="s">
        <v>84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11938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285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405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12548</v>
      </c>
      <c r="G191" s="222"/>
      <c r="H191" s="225">
        <v>68.805000000000007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16.5" customHeight="1">
      <c r="A192" s="34"/>
      <c r="B192" s="35"/>
      <c r="C192" s="232" t="s">
        <v>368</v>
      </c>
      <c r="D192" s="232" t="s">
        <v>394</v>
      </c>
      <c r="E192" s="233" t="s">
        <v>414</v>
      </c>
      <c r="F192" s="234" t="s">
        <v>415</v>
      </c>
      <c r="G192" s="235" t="s">
        <v>380</v>
      </c>
      <c r="H192" s="236">
        <v>134.16999999999999</v>
      </c>
      <c r="I192" s="237"/>
      <c r="J192" s="238">
        <f>ROUND(I192*H192,2)</f>
        <v>0</v>
      </c>
      <c r="K192" s="234" t="s">
        <v>278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313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12549</v>
      </c>
    </row>
    <row r="193" spans="1:65" s="14" customFormat="1" ht="11.25">
      <c r="B193" s="221"/>
      <c r="C193" s="222"/>
      <c r="D193" s="212" t="s">
        <v>283</v>
      </c>
      <c r="E193" s="222"/>
      <c r="F193" s="224" t="s">
        <v>12550</v>
      </c>
      <c r="G193" s="222"/>
      <c r="H193" s="225">
        <v>134.16999999999999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4</v>
      </c>
      <c r="AX193" s="14" t="s">
        <v>16</v>
      </c>
      <c r="AY193" s="231" t="s">
        <v>272</v>
      </c>
    </row>
    <row r="194" spans="1:65" s="12" customFormat="1" ht="22.9" customHeight="1">
      <c r="B194" s="176"/>
      <c r="C194" s="177"/>
      <c r="D194" s="178" t="s">
        <v>75</v>
      </c>
      <c r="E194" s="190" t="s">
        <v>330</v>
      </c>
      <c r="F194" s="190" t="s">
        <v>11989</v>
      </c>
      <c r="G194" s="177"/>
      <c r="H194" s="177"/>
      <c r="I194" s="180"/>
      <c r="J194" s="191">
        <f>BK194</f>
        <v>0</v>
      </c>
      <c r="K194" s="177"/>
      <c r="L194" s="182"/>
      <c r="M194" s="183"/>
      <c r="N194" s="184"/>
      <c r="O194" s="184"/>
      <c r="P194" s="185">
        <f>SUM(P195:P210)</f>
        <v>0</v>
      </c>
      <c r="Q194" s="184"/>
      <c r="R194" s="185">
        <f>SUM(R195:R210)</f>
        <v>0</v>
      </c>
      <c r="S194" s="184"/>
      <c r="T194" s="186">
        <f>SUM(T195:T210)</f>
        <v>8.0302800000000012</v>
      </c>
      <c r="AR194" s="187" t="s">
        <v>16</v>
      </c>
      <c r="AT194" s="188" t="s">
        <v>75</v>
      </c>
      <c r="AU194" s="188" t="s">
        <v>16</v>
      </c>
      <c r="AY194" s="187" t="s">
        <v>272</v>
      </c>
      <c r="BK194" s="189">
        <f>SUM(BK195:BK210)</f>
        <v>0</v>
      </c>
    </row>
    <row r="195" spans="1:65" s="2" customFormat="1" ht="24.2" customHeight="1">
      <c r="A195" s="34"/>
      <c r="B195" s="35"/>
      <c r="C195" s="192" t="s">
        <v>5995</v>
      </c>
      <c r="D195" s="192" t="s">
        <v>274</v>
      </c>
      <c r="E195" s="193" t="s">
        <v>12551</v>
      </c>
      <c r="F195" s="194" t="s">
        <v>12552</v>
      </c>
      <c r="G195" s="195" t="s">
        <v>185</v>
      </c>
      <c r="H195" s="196">
        <v>40</v>
      </c>
      <c r="I195" s="197"/>
      <c r="J195" s="198">
        <f>ROUND(I195*H195,2)</f>
        <v>0</v>
      </c>
      <c r="K195" s="194" t="s">
        <v>278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4.2000000000000003E-2</v>
      </c>
      <c r="T195" s="202">
        <f>S195*H195</f>
        <v>1.6800000000000002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84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12553</v>
      </c>
    </row>
    <row r="196" spans="1:65" s="2" customFormat="1" ht="11.25">
      <c r="A196" s="34"/>
      <c r="B196" s="35"/>
      <c r="C196" s="36"/>
      <c r="D196" s="205" t="s">
        <v>281</v>
      </c>
      <c r="E196" s="36"/>
      <c r="F196" s="206" t="s">
        <v>12554</v>
      </c>
      <c r="G196" s="36"/>
      <c r="H196" s="36"/>
      <c r="I196" s="207"/>
      <c r="J196" s="36"/>
      <c r="K196" s="36"/>
      <c r="L196" s="39"/>
      <c r="M196" s="208"/>
      <c r="N196" s="209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281</v>
      </c>
      <c r="AU196" s="17" t="s">
        <v>84</v>
      </c>
    </row>
    <row r="197" spans="1:65" s="13" customFormat="1" ht="11.25">
      <c r="B197" s="210"/>
      <c r="C197" s="211"/>
      <c r="D197" s="212" t="s">
        <v>283</v>
      </c>
      <c r="E197" s="213" t="s">
        <v>1</v>
      </c>
      <c r="F197" s="214" t="s">
        <v>11938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3" customFormat="1" ht="11.25">
      <c r="B198" s="210"/>
      <c r="C198" s="211"/>
      <c r="D198" s="212" t="s">
        <v>283</v>
      </c>
      <c r="E198" s="213" t="s">
        <v>1</v>
      </c>
      <c r="F198" s="214" t="s">
        <v>285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12555</v>
      </c>
      <c r="G199" s="222"/>
      <c r="H199" s="225">
        <v>40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16.5" customHeight="1">
      <c r="A200" s="34"/>
      <c r="B200" s="35"/>
      <c r="C200" s="192" t="s">
        <v>377</v>
      </c>
      <c r="D200" s="192" t="s">
        <v>274</v>
      </c>
      <c r="E200" s="193" t="s">
        <v>12556</v>
      </c>
      <c r="F200" s="194" t="s">
        <v>12557</v>
      </c>
      <c r="G200" s="195" t="s">
        <v>952</v>
      </c>
      <c r="H200" s="196">
        <v>3</v>
      </c>
      <c r="I200" s="197"/>
      <c r="J200" s="198">
        <f>ROUND(I200*H200,2)</f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2.1167600000000002</v>
      </c>
      <c r="T200" s="202">
        <f>S200*H200</f>
        <v>6.3502800000000006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12558</v>
      </c>
    </row>
    <row r="201" spans="1:65" s="13" customFormat="1" ht="11.25">
      <c r="B201" s="210"/>
      <c r="C201" s="211"/>
      <c r="D201" s="212" t="s">
        <v>283</v>
      </c>
      <c r="E201" s="213" t="s">
        <v>1</v>
      </c>
      <c r="F201" s="214" t="s">
        <v>11938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291</v>
      </c>
      <c r="G203" s="222"/>
      <c r="H203" s="225">
        <v>3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16</v>
      </c>
      <c r="AY203" s="231" t="s">
        <v>272</v>
      </c>
    </row>
    <row r="204" spans="1:65" s="2" customFormat="1" ht="24.2" customHeight="1">
      <c r="A204" s="34"/>
      <c r="B204" s="35"/>
      <c r="C204" s="192" t="s">
        <v>7</v>
      </c>
      <c r="D204" s="192" t="s">
        <v>274</v>
      </c>
      <c r="E204" s="193" t="s">
        <v>8743</v>
      </c>
      <c r="F204" s="194" t="s">
        <v>8744</v>
      </c>
      <c r="G204" s="195" t="s">
        <v>380</v>
      </c>
      <c r="H204" s="196">
        <v>8.0299999999999994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279</v>
      </c>
      <c r="BM204" s="203" t="s">
        <v>12064</v>
      </c>
    </row>
    <row r="205" spans="1:65" s="2" customFormat="1" ht="11.25">
      <c r="A205" s="34"/>
      <c r="B205" s="35"/>
      <c r="C205" s="36"/>
      <c r="D205" s="205" t="s">
        <v>281</v>
      </c>
      <c r="E205" s="36"/>
      <c r="F205" s="206" t="s">
        <v>8745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2" customFormat="1" ht="24.2" customHeight="1">
      <c r="A206" s="34"/>
      <c r="B206" s="35"/>
      <c r="C206" s="192" t="s">
        <v>393</v>
      </c>
      <c r="D206" s="192" t="s">
        <v>274</v>
      </c>
      <c r="E206" s="193" t="s">
        <v>8746</v>
      </c>
      <c r="F206" s="194" t="s">
        <v>8747</v>
      </c>
      <c r="G206" s="195" t="s">
        <v>380</v>
      </c>
      <c r="H206" s="196">
        <v>56.21</v>
      </c>
      <c r="I206" s="197"/>
      <c r="J206" s="198">
        <f>ROUND(I206*H206,2)</f>
        <v>0</v>
      </c>
      <c r="K206" s="194" t="s">
        <v>278</v>
      </c>
      <c r="L206" s="39"/>
      <c r="M206" s="199" t="s">
        <v>1</v>
      </c>
      <c r="N206" s="200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279</v>
      </c>
      <c r="AT206" s="203" t="s">
        <v>274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279</v>
      </c>
      <c r="BM206" s="203" t="s">
        <v>12067</v>
      </c>
    </row>
    <row r="207" spans="1:65" s="2" customFormat="1" ht="11.25">
      <c r="A207" s="34"/>
      <c r="B207" s="35"/>
      <c r="C207" s="36"/>
      <c r="D207" s="205" t="s">
        <v>281</v>
      </c>
      <c r="E207" s="36"/>
      <c r="F207" s="206" t="s">
        <v>8748</v>
      </c>
      <c r="G207" s="36"/>
      <c r="H207" s="36"/>
      <c r="I207" s="207"/>
      <c r="J207" s="36"/>
      <c r="K207" s="36"/>
      <c r="L207" s="39"/>
      <c r="M207" s="208"/>
      <c r="N207" s="209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281</v>
      </c>
      <c r="AU207" s="17" t="s">
        <v>84</v>
      </c>
    </row>
    <row r="208" spans="1:65" s="14" customFormat="1" ht="11.25">
      <c r="B208" s="221"/>
      <c r="C208" s="222"/>
      <c r="D208" s="212" t="s">
        <v>283</v>
      </c>
      <c r="E208" s="222"/>
      <c r="F208" s="224" t="s">
        <v>12559</v>
      </c>
      <c r="G208" s="222"/>
      <c r="H208" s="225">
        <v>56.21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4</v>
      </c>
      <c r="AX208" s="14" t="s">
        <v>16</v>
      </c>
      <c r="AY208" s="231" t="s">
        <v>272</v>
      </c>
    </row>
    <row r="209" spans="1:65" s="2" customFormat="1" ht="37.9" customHeight="1">
      <c r="A209" s="34"/>
      <c r="B209" s="35"/>
      <c r="C209" s="192" t="s">
        <v>399</v>
      </c>
      <c r="D209" s="192" t="s">
        <v>274</v>
      </c>
      <c r="E209" s="193" t="s">
        <v>12560</v>
      </c>
      <c r="F209" s="194" t="s">
        <v>12561</v>
      </c>
      <c r="G209" s="195" t="s">
        <v>380</v>
      </c>
      <c r="H209" s="196">
        <v>8.0299999999999994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84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12072</v>
      </c>
    </row>
    <row r="210" spans="1:65" s="2" customFormat="1" ht="11.25">
      <c r="A210" s="34"/>
      <c r="B210" s="35"/>
      <c r="C210" s="36"/>
      <c r="D210" s="205" t="s">
        <v>281</v>
      </c>
      <c r="E210" s="36"/>
      <c r="F210" s="206" t="s">
        <v>12562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84</v>
      </c>
    </row>
    <row r="211" spans="1:65" s="12" customFormat="1" ht="22.9" customHeight="1">
      <c r="B211" s="176"/>
      <c r="C211" s="177"/>
      <c r="D211" s="178" t="s">
        <v>75</v>
      </c>
      <c r="E211" s="190" t="s">
        <v>584</v>
      </c>
      <c r="F211" s="190" t="s">
        <v>1616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SUM(P212:P217)</f>
        <v>0</v>
      </c>
      <c r="Q211" s="184"/>
      <c r="R211" s="185">
        <f>SUM(R212:R217)</f>
        <v>0</v>
      </c>
      <c r="S211" s="184"/>
      <c r="T211" s="186">
        <f>SUM(T212:T217)</f>
        <v>0</v>
      </c>
      <c r="AR211" s="187" t="s">
        <v>16</v>
      </c>
      <c r="AT211" s="188" t="s">
        <v>75</v>
      </c>
      <c r="AU211" s="188" t="s">
        <v>16</v>
      </c>
      <c r="AY211" s="187" t="s">
        <v>272</v>
      </c>
      <c r="BK211" s="189">
        <f>SUM(BK212:BK217)</f>
        <v>0</v>
      </c>
    </row>
    <row r="212" spans="1:65" s="2" customFormat="1" ht="16.5" customHeight="1">
      <c r="A212" s="34"/>
      <c r="B212" s="35"/>
      <c r="C212" s="192" t="s">
        <v>413</v>
      </c>
      <c r="D212" s="192" t="s">
        <v>274</v>
      </c>
      <c r="E212" s="193" t="s">
        <v>1618</v>
      </c>
      <c r="F212" s="194" t="s">
        <v>1619</v>
      </c>
      <c r="G212" s="195" t="s">
        <v>277</v>
      </c>
      <c r="H212" s="196">
        <v>17.774999999999999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12563</v>
      </c>
    </row>
    <row r="213" spans="1:65" s="2" customFormat="1" ht="11.25">
      <c r="A213" s="34"/>
      <c r="B213" s="35"/>
      <c r="C213" s="36"/>
      <c r="D213" s="205" t="s">
        <v>281</v>
      </c>
      <c r="E213" s="36"/>
      <c r="F213" s="206" t="s">
        <v>1621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11938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>
      <c r="B215" s="210"/>
      <c r="C215" s="211"/>
      <c r="D215" s="212" t="s">
        <v>283</v>
      </c>
      <c r="E215" s="213" t="s">
        <v>1</v>
      </c>
      <c r="F215" s="214" t="s">
        <v>285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>
      <c r="B216" s="210"/>
      <c r="C216" s="211"/>
      <c r="D216" s="212" t="s">
        <v>283</v>
      </c>
      <c r="E216" s="213" t="s">
        <v>1</v>
      </c>
      <c r="F216" s="214" t="s">
        <v>1622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84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12564</v>
      </c>
      <c r="G217" s="222"/>
      <c r="H217" s="225">
        <v>17.774999999999999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2" customFormat="1" ht="22.9" customHeight="1">
      <c r="B218" s="176"/>
      <c r="C218" s="177"/>
      <c r="D218" s="178" t="s">
        <v>75</v>
      </c>
      <c r="E218" s="190" t="s">
        <v>313</v>
      </c>
      <c r="F218" s="190" t="s">
        <v>2497</v>
      </c>
      <c r="G218" s="177"/>
      <c r="H218" s="177"/>
      <c r="I218" s="180"/>
      <c r="J218" s="191">
        <f>BK218</f>
        <v>0</v>
      </c>
      <c r="K218" s="177"/>
      <c r="L218" s="182"/>
      <c r="M218" s="183"/>
      <c r="N218" s="184"/>
      <c r="O218" s="184"/>
      <c r="P218" s="185">
        <f>SUM(P219:P353)</f>
        <v>0</v>
      </c>
      <c r="Q218" s="184"/>
      <c r="R218" s="185">
        <f>SUM(R219:R353)</f>
        <v>14.302840000000003</v>
      </c>
      <c r="S218" s="184"/>
      <c r="T218" s="186">
        <f>SUM(T219:T353)</f>
        <v>0</v>
      </c>
      <c r="AR218" s="187" t="s">
        <v>16</v>
      </c>
      <c r="AT218" s="188" t="s">
        <v>75</v>
      </c>
      <c r="AU218" s="188" t="s">
        <v>16</v>
      </c>
      <c r="AY218" s="187" t="s">
        <v>272</v>
      </c>
      <c r="BK218" s="189">
        <f>SUM(BK219:BK353)</f>
        <v>0</v>
      </c>
    </row>
    <row r="219" spans="1:65" s="2" customFormat="1" ht="24.2" customHeight="1">
      <c r="A219" s="34"/>
      <c r="B219" s="35"/>
      <c r="C219" s="192" t="s">
        <v>417</v>
      </c>
      <c r="D219" s="192" t="s">
        <v>274</v>
      </c>
      <c r="E219" s="193" t="s">
        <v>12565</v>
      </c>
      <c r="F219" s="194" t="s">
        <v>12566</v>
      </c>
      <c r="G219" s="195" t="s">
        <v>185</v>
      </c>
      <c r="H219" s="196">
        <v>101</v>
      </c>
      <c r="I219" s="197"/>
      <c r="J219" s="198">
        <f>ROUND(I219*H219,2)</f>
        <v>0</v>
      </c>
      <c r="K219" s="194" t="s">
        <v>278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2.7599999999999999E-3</v>
      </c>
      <c r="R219" s="201">
        <f>Q219*H219</f>
        <v>0.27876000000000001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12567</v>
      </c>
    </row>
    <row r="220" spans="1:65" s="2" customFormat="1" ht="11.25">
      <c r="A220" s="34"/>
      <c r="B220" s="35"/>
      <c r="C220" s="36"/>
      <c r="D220" s="205" t="s">
        <v>281</v>
      </c>
      <c r="E220" s="36"/>
      <c r="F220" s="206" t="s">
        <v>12568</v>
      </c>
      <c r="G220" s="36"/>
      <c r="H220" s="36"/>
      <c r="I220" s="207"/>
      <c r="J220" s="36"/>
      <c r="K220" s="36"/>
      <c r="L220" s="39"/>
      <c r="M220" s="208"/>
      <c r="N220" s="209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281</v>
      </c>
      <c r="AU220" s="17" t="s">
        <v>84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11938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285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3" customFormat="1" ht="11.25">
      <c r="B223" s="210"/>
      <c r="C223" s="211"/>
      <c r="D223" s="212" t="s">
        <v>283</v>
      </c>
      <c r="E223" s="213" t="s">
        <v>1</v>
      </c>
      <c r="F223" s="214" t="s">
        <v>12569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283</v>
      </c>
      <c r="AU223" s="220" t="s">
        <v>84</v>
      </c>
      <c r="AV223" s="13" t="s">
        <v>16</v>
      </c>
      <c r="AW223" s="13" t="s">
        <v>32</v>
      </c>
      <c r="AX223" s="13" t="s">
        <v>76</v>
      </c>
      <c r="AY223" s="220" t="s">
        <v>272</v>
      </c>
    </row>
    <row r="224" spans="1:65" s="14" customFormat="1" ht="11.25">
      <c r="B224" s="221"/>
      <c r="C224" s="222"/>
      <c r="D224" s="212" t="s">
        <v>283</v>
      </c>
      <c r="E224" s="223" t="s">
        <v>1</v>
      </c>
      <c r="F224" s="224" t="s">
        <v>12570</v>
      </c>
      <c r="G224" s="222"/>
      <c r="H224" s="225">
        <v>101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283</v>
      </c>
      <c r="AU224" s="231" t="s">
        <v>84</v>
      </c>
      <c r="AV224" s="14" t="s">
        <v>84</v>
      </c>
      <c r="AW224" s="14" t="s">
        <v>32</v>
      </c>
      <c r="AX224" s="14" t="s">
        <v>76</v>
      </c>
      <c r="AY224" s="231" t="s">
        <v>272</v>
      </c>
    </row>
    <row r="225" spans="1:65" s="2" customFormat="1" ht="24.2" customHeight="1">
      <c r="A225" s="34"/>
      <c r="B225" s="35"/>
      <c r="C225" s="192" t="s">
        <v>431</v>
      </c>
      <c r="D225" s="192" t="s">
        <v>274</v>
      </c>
      <c r="E225" s="193" t="s">
        <v>12571</v>
      </c>
      <c r="F225" s="194" t="s">
        <v>12572</v>
      </c>
      <c r="G225" s="195" t="s">
        <v>185</v>
      </c>
      <c r="H225" s="196">
        <v>63.9</v>
      </c>
      <c r="I225" s="197"/>
      <c r="J225" s="198">
        <f>ROUND(I225*H225,2)</f>
        <v>0</v>
      </c>
      <c r="K225" s="194" t="s">
        <v>278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4.4000000000000003E-3</v>
      </c>
      <c r="R225" s="201">
        <f>Q225*H225</f>
        <v>0.28116000000000002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12573</v>
      </c>
    </row>
    <row r="226" spans="1:65" s="2" customFormat="1" ht="11.25">
      <c r="A226" s="34"/>
      <c r="B226" s="35"/>
      <c r="C226" s="36"/>
      <c r="D226" s="205" t="s">
        <v>281</v>
      </c>
      <c r="E226" s="36"/>
      <c r="F226" s="206" t="s">
        <v>12574</v>
      </c>
      <c r="G226" s="36"/>
      <c r="H226" s="36"/>
      <c r="I226" s="207"/>
      <c r="J226" s="36"/>
      <c r="K226" s="36"/>
      <c r="L226" s="39"/>
      <c r="M226" s="208"/>
      <c r="N226" s="209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281</v>
      </c>
      <c r="AU226" s="17" t="s">
        <v>84</v>
      </c>
    </row>
    <row r="227" spans="1:65" s="13" customFormat="1" ht="11.25">
      <c r="B227" s="210"/>
      <c r="C227" s="211"/>
      <c r="D227" s="212" t="s">
        <v>283</v>
      </c>
      <c r="E227" s="213" t="s">
        <v>1</v>
      </c>
      <c r="F227" s="214" t="s">
        <v>11938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84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11.25">
      <c r="B228" s="210"/>
      <c r="C228" s="211"/>
      <c r="D228" s="212" t="s">
        <v>283</v>
      </c>
      <c r="E228" s="213" t="s">
        <v>1</v>
      </c>
      <c r="F228" s="214" t="s">
        <v>285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84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3" customFormat="1" ht="11.25">
      <c r="B229" s="210"/>
      <c r="C229" s="211"/>
      <c r="D229" s="212" t="s">
        <v>283</v>
      </c>
      <c r="E229" s="213" t="s">
        <v>1</v>
      </c>
      <c r="F229" s="214" t="s">
        <v>12569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4" customFormat="1" ht="11.25">
      <c r="B230" s="221"/>
      <c r="C230" s="222"/>
      <c r="D230" s="212" t="s">
        <v>283</v>
      </c>
      <c r="E230" s="223" t="s">
        <v>1</v>
      </c>
      <c r="F230" s="224" t="s">
        <v>12575</v>
      </c>
      <c r="G230" s="222"/>
      <c r="H230" s="225">
        <v>63.9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24.2" customHeight="1">
      <c r="A231" s="34"/>
      <c r="B231" s="35"/>
      <c r="C231" s="192" t="s">
        <v>448</v>
      </c>
      <c r="D231" s="192" t="s">
        <v>274</v>
      </c>
      <c r="E231" s="193" t="s">
        <v>12576</v>
      </c>
      <c r="F231" s="194" t="s">
        <v>12577</v>
      </c>
      <c r="G231" s="195" t="s">
        <v>952</v>
      </c>
      <c r="H231" s="196">
        <v>3</v>
      </c>
      <c r="I231" s="197"/>
      <c r="J231" s="198">
        <f>ROUND(I231*H231,2)</f>
        <v>0</v>
      </c>
      <c r="K231" s="194" t="s">
        <v>278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1.5E-3</v>
      </c>
      <c r="R231" s="201">
        <f>Q231*H231</f>
        <v>4.5000000000000005E-3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279</v>
      </c>
      <c r="BM231" s="203" t="s">
        <v>12578</v>
      </c>
    </row>
    <row r="232" spans="1:65" s="2" customFormat="1" ht="11.25">
      <c r="A232" s="34"/>
      <c r="B232" s="35"/>
      <c r="C232" s="36"/>
      <c r="D232" s="205" t="s">
        <v>281</v>
      </c>
      <c r="E232" s="36"/>
      <c r="F232" s="206" t="s">
        <v>12579</v>
      </c>
      <c r="G232" s="36"/>
      <c r="H232" s="36"/>
      <c r="I232" s="207"/>
      <c r="J232" s="36"/>
      <c r="K232" s="36"/>
      <c r="L232" s="39"/>
      <c r="M232" s="208"/>
      <c r="N232" s="209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281</v>
      </c>
      <c r="AU232" s="17" t="s">
        <v>84</v>
      </c>
    </row>
    <row r="233" spans="1:65" s="13" customFormat="1" ht="11.25">
      <c r="B233" s="210"/>
      <c r="C233" s="211"/>
      <c r="D233" s="212" t="s">
        <v>283</v>
      </c>
      <c r="E233" s="213" t="s">
        <v>1</v>
      </c>
      <c r="F233" s="214" t="s">
        <v>11938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3" customFormat="1" ht="11.25">
      <c r="B234" s="210"/>
      <c r="C234" s="211"/>
      <c r="D234" s="212" t="s">
        <v>283</v>
      </c>
      <c r="E234" s="213" t="s">
        <v>1</v>
      </c>
      <c r="F234" s="214" t="s">
        <v>285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291</v>
      </c>
      <c r="G235" s="222"/>
      <c r="H235" s="225">
        <v>3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33" customHeight="1">
      <c r="A236" s="34"/>
      <c r="B236" s="35"/>
      <c r="C236" s="192" t="s">
        <v>453</v>
      </c>
      <c r="D236" s="192" t="s">
        <v>274</v>
      </c>
      <c r="E236" s="193" t="s">
        <v>12580</v>
      </c>
      <c r="F236" s="194" t="s">
        <v>12581</v>
      </c>
      <c r="G236" s="195" t="s">
        <v>952</v>
      </c>
      <c r="H236" s="196">
        <v>4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2.1167600000000002</v>
      </c>
      <c r="R236" s="201">
        <f>Q236*H236</f>
        <v>8.4670400000000008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12582</v>
      </c>
    </row>
    <row r="237" spans="1:65" s="2" customFormat="1" ht="11.25">
      <c r="A237" s="34"/>
      <c r="B237" s="35"/>
      <c r="C237" s="36"/>
      <c r="D237" s="205" t="s">
        <v>281</v>
      </c>
      <c r="E237" s="36"/>
      <c r="F237" s="206" t="s">
        <v>12583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84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11938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>
      <c r="B239" s="210"/>
      <c r="C239" s="211"/>
      <c r="D239" s="212" t="s">
        <v>283</v>
      </c>
      <c r="E239" s="213" t="s">
        <v>1</v>
      </c>
      <c r="F239" s="214" t="s">
        <v>285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3" customFormat="1" ht="11.25">
      <c r="B240" s="210"/>
      <c r="C240" s="211"/>
      <c r="D240" s="212" t="s">
        <v>283</v>
      </c>
      <c r="E240" s="213" t="s">
        <v>1</v>
      </c>
      <c r="F240" s="214" t="s">
        <v>12584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4" customFormat="1" ht="11.25">
      <c r="B241" s="221"/>
      <c r="C241" s="222"/>
      <c r="D241" s="212" t="s">
        <v>283</v>
      </c>
      <c r="E241" s="223" t="s">
        <v>1</v>
      </c>
      <c r="F241" s="224" t="s">
        <v>12585</v>
      </c>
      <c r="G241" s="222"/>
      <c r="H241" s="225">
        <v>4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24.2" customHeight="1">
      <c r="A242" s="34"/>
      <c r="B242" s="35"/>
      <c r="C242" s="232" t="s">
        <v>464</v>
      </c>
      <c r="D242" s="232" t="s">
        <v>394</v>
      </c>
      <c r="E242" s="233" t="s">
        <v>12586</v>
      </c>
      <c r="F242" s="234" t="s">
        <v>12587</v>
      </c>
      <c r="G242" s="235" t="s">
        <v>952</v>
      </c>
      <c r="H242" s="236">
        <v>0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1.9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313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12588</v>
      </c>
    </row>
    <row r="243" spans="1:65" s="13" customFormat="1" ht="11.25">
      <c r="B243" s="210"/>
      <c r="C243" s="211"/>
      <c r="D243" s="212" t="s">
        <v>283</v>
      </c>
      <c r="E243" s="213" t="s">
        <v>1</v>
      </c>
      <c r="F243" s="214" t="s">
        <v>11938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3" customFormat="1" ht="11.25">
      <c r="B244" s="210"/>
      <c r="C244" s="211"/>
      <c r="D244" s="212" t="s">
        <v>283</v>
      </c>
      <c r="E244" s="213" t="s">
        <v>1</v>
      </c>
      <c r="F244" s="214" t="s">
        <v>285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22.5">
      <c r="B245" s="210"/>
      <c r="C245" s="211"/>
      <c r="D245" s="212" t="s">
        <v>283</v>
      </c>
      <c r="E245" s="213" t="s">
        <v>1</v>
      </c>
      <c r="F245" s="214" t="s">
        <v>12589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4" customFormat="1" ht="11.25">
      <c r="B246" s="221"/>
      <c r="C246" s="222"/>
      <c r="D246" s="212" t="s">
        <v>283</v>
      </c>
      <c r="E246" s="223" t="s">
        <v>1</v>
      </c>
      <c r="F246" s="224" t="s">
        <v>12585</v>
      </c>
      <c r="G246" s="222"/>
      <c r="H246" s="225">
        <v>4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76</v>
      </c>
      <c r="AY246" s="231" t="s">
        <v>272</v>
      </c>
    </row>
    <row r="247" spans="1:65" s="13" customFormat="1" ht="11.25">
      <c r="B247" s="210"/>
      <c r="C247" s="211"/>
      <c r="D247" s="212" t="s">
        <v>283</v>
      </c>
      <c r="E247" s="213" t="s">
        <v>1</v>
      </c>
      <c r="F247" s="214" t="s">
        <v>285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22.5">
      <c r="B248" s="210"/>
      <c r="C248" s="211"/>
      <c r="D248" s="212" t="s">
        <v>283</v>
      </c>
      <c r="E248" s="213" t="s">
        <v>1</v>
      </c>
      <c r="F248" s="214" t="s">
        <v>11668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84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>
      <c r="B249" s="221"/>
      <c r="C249" s="222"/>
      <c r="D249" s="212" t="s">
        <v>283</v>
      </c>
      <c r="E249" s="223" t="s">
        <v>1</v>
      </c>
      <c r="F249" s="224" t="s">
        <v>2708</v>
      </c>
      <c r="G249" s="222"/>
      <c r="H249" s="225">
        <v>-4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2" customFormat="1" ht="24.2" customHeight="1">
      <c r="A250" s="34"/>
      <c r="B250" s="35"/>
      <c r="C250" s="232" t="s">
        <v>471</v>
      </c>
      <c r="D250" s="232" t="s">
        <v>394</v>
      </c>
      <c r="E250" s="233" t="s">
        <v>12590</v>
      </c>
      <c r="F250" s="234" t="s">
        <v>12591</v>
      </c>
      <c r="G250" s="235" t="s">
        <v>952</v>
      </c>
      <c r="H250" s="236">
        <v>0</v>
      </c>
      <c r="I250" s="237"/>
      <c r="J250" s="238">
        <f>ROUND(I250*H250,2)</f>
        <v>0</v>
      </c>
      <c r="K250" s="234" t="s">
        <v>278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5.2999999999999999E-2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313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12592</v>
      </c>
    </row>
    <row r="251" spans="1:65" s="13" customFormat="1" ht="11.25">
      <c r="B251" s="210"/>
      <c r="C251" s="211"/>
      <c r="D251" s="212" t="s">
        <v>283</v>
      </c>
      <c r="E251" s="213" t="s">
        <v>1</v>
      </c>
      <c r="F251" s="214" t="s">
        <v>11938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3" customFormat="1" ht="11.25">
      <c r="B252" s="210"/>
      <c r="C252" s="211"/>
      <c r="D252" s="212" t="s">
        <v>283</v>
      </c>
      <c r="E252" s="213" t="s">
        <v>1</v>
      </c>
      <c r="F252" s="214" t="s">
        <v>285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12593</v>
      </c>
      <c r="G253" s="222"/>
      <c r="H253" s="225">
        <v>2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14" customFormat="1" ht="11.25">
      <c r="B254" s="221"/>
      <c r="C254" s="222"/>
      <c r="D254" s="212" t="s">
        <v>283</v>
      </c>
      <c r="E254" s="223" t="s">
        <v>1</v>
      </c>
      <c r="F254" s="224" t="s">
        <v>12594</v>
      </c>
      <c r="G254" s="222"/>
      <c r="H254" s="225">
        <v>2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283</v>
      </c>
      <c r="AU254" s="231" t="s">
        <v>84</v>
      </c>
      <c r="AV254" s="14" t="s">
        <v>84</v>
      </c>
      <c r="AW254" s="14" t="s">
        <v>32</v>
      </c>
      <c r="AX254" s="14" t="s">
        <v>76</v>
      </c>
      <c r="AY254" s="231" t="s">
        <v>272</v>
      </c>
    </row>
    <row r="255" spans="1:65" s="14" customFormat="1" ht="11.25">
      <c r="B255" s="221"/>
      <c r="C255" s="222"/>
      <c r="D255" s="212" t="s">
        <v>283</v>
      </c>
      <c r="E255" s="223" t="s">
        <v>1</v>
      </c>
      <c r="F255" s="224" t="s">
        <v>12595</v>
      </c>
      <c r="G255" s="222"/>
      <c r="H255" s="225">
        <v>2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285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22.5">
      <c r="B257" s="210"/>
      <c r="C257" s="211"/>
      <c r="D257" s="212" t="s">
        <v>283</v>
      </c>
      <c r="E257" s="213" t="s">
        <v>1</v>
      </c>
      <c r="F257" s="214" t="s">
        <v>11668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>
      <c r="B258" s="221"/>
      <c r="C258" s="222"/>
      <c r="D258" s="212" t="s">
        <v>283</v>
      </c>
      <c r="E258" s="223" t="s">
        <v>1</v>
      </c>
      <c r="F258" s="224" t="s">
        <v>12596</v>
      </c>
      <c r="G258" s="222"/>
      <c r="H258" s="225">
        <v>-6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2" customFormat="1" ht="24.2" customHeight="1">
      <c r="A259" s="34"/>
      <c r="B259" s="35"/>
      <c r="C259" s="232" t="s">
        <v>476</v>
      </c>
      <c r="D259" s="232" t="s">
        <v>394</v>
      </c>
      <c r="E259" s="233" t="s">
        <v>12597</v>
      </c>
      <c r="F259" s="234" t="s">
        <v>12598</v>
      </c>
      <c r="G259" s="235" t="s">
        <v>952</v>
      </c>
      <c r="H259" s="236">
        <v>0</v>
      </c>
      <c r="I259" s="237"/>
      <c r="J259" s="238">
        <f>ROUND(I259*H259,2)</f>
        <v>0</v>
      </c>
      <c r="K259" s="234" t="s">
        <v>278</v>
      </c>
      <c r="L259" s="239"/>
      <c r="M259" s="240" t="s">
        <v>1</v>
      </c>
      <c r="N259" s="241" t="s">
        <v>41</v>
      </c>
      <c r="O259" s="71"/>
      <c r="P259" s="201">
        <f>O259*H259</f>
        <v>0</v>
      </c>
      <c r="Q259" s="201">
        <v>0.39600000000000002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313</v>
      </c>
      <c r="AT259" s="203" t="s">
        <v>394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279</v>
      </c>
      <c r="BM259" s="203" t="s">
        <v>12599</v>
      </c>
    </row>
    <row r="260" spans="1:65" s="13" customFormat="1" ht="11.25">
      <c r="B260" s="210"/>
      <c r="C260" s="211"/>
      <c r="D260" s="212" t="s">
        <v>283</v>
      </c>
      <c r="E260" s="213" t="s">
        <v>1</v>
      </c>
      <c r="F260" s="214" t="s">
        <v>11938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84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11.25">
      <c r="B261" s="210"/>
      <c r="C261" s="211"/>
      <c r="D261" s="212" t="s">
        <v>283</v>
      </c>
      <c r="E261" s="213" t="s">
        <v>1</v>
      </c>
      <c r="F261" s="214" t="s">
        <v>285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4" customFormat="1" ht="11.25">
      <c r="B262" s="221"/>
      <c r="C262" s="222"/>
      <c r="D262" s="212" t="s">
        <v>283</v>
      </c>
      <c r="E262" s="223" t="s">
        <v>1</v>
      </c>
      <c r="F262" s="224" t="s">
        <v>12585</v>
      </c>
      <c r="G262" s="222"/>
      <c r="H262" s="225">
        <v>4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283</v>
      </c>
      <c r="AU262" s="231" t="s">
        <v>84</v>
      </c>
      <c r="AV262" s="14" t="s">
        <v>84</v>
      </c>
      <c r="AW262" s="14" t="s">
        <v>32</v>
      </c>
      <c r="AX262" s="14" t="s">
        <v>76</v>
      </c>
      <c r="AY262" s="231" t="s">
        <v>272</v>
      </c>
    </row>
    <row r="263" spans="1:65" s="13" customFormat="1" ht="11.25">
      <c r="B263" s="210"/>
      <c r="C263" s="211"/>
      <c r="D263" s="212" t="s">
        <v>283</v>
      </c>
      <c r="E263" s="213" t="s">
        <v>1</v>
      </c>
      <c r="F263" s="214" t="s">
        <v>285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22.5">
      <c r="B264" s="210"/>
      <c r="C264" s="211"/>
      <c r="D264" s="212" t="s">
        <v>283</v>
      </c>
      <c r="E264" s="213" t="s">
        <v>1</v>
      </c>
      <c r="F264" s="214" t="s">
        <v>11668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4" customFormat="1" ht="11.25">
      <c r="B265" s="221"/>
      <c r="C265" s="222"/>
      <c r="D265" s="212" t="s">
        <v>283</v>
      </c>
      <c r="E265" s="223" t="s">
        <v>1</v>
      </c>
      <c r="F265" s="224" t="s">
        <v>2708</v>
      </c>
      <c r="G265" s="222"/>
      <c r="H265" s="225">
        <v>-4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76</v>
      </c>
      <c r="AY265" s="231" t="s">
        <v>272</v>
      </c>
    </row>
    <row r="266" spans="1:65" s="2" customFormat="1" ht="24.2" customHeight="1">
      <c r="A266" s="34"/>
      <c r="B266" s="35"/>
      <c r="C266" s="232" t="s">
        <v>483</v>
      </c>
      <c r="D266" s="232" t="s">
        <v>394</v>
      </c>
      <c r="E266" s="233" t="s">
        <v>12600</v>
      </c>
      <c r="F266" s="234" t="s">
        <v>12601</v>
      </c>
      <c r="G266" s="235" t="s">
        <v>952</v>
      </c>
      <c r="H266" s="236">
        <v>0</v>
      </c>
      <c r="I266" s="237"/>
      <c r="J266" s="238">
        <f>ROUND(I266*H266,2)</f>
        <v>0</v>
      </c>
      <c r="K266" s="234" t="s">
        <v>278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0.254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313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12602</v>
      </c>
    </row>
    <row r="267" spans="1:65" s="13" customFormat="1" ht="11.25">
      <c r="B267" s="210"/>
      <c r="C267" s="211"/>
      <c r="D267" s="212" t="s">
        <v>283</v>
      </c>
      <c r="E267" s="213" t="s">
        <v>1</v>
      </c>
      <c r="F267" s="214" t="s">
        <v>11938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>
      <c r="B268" s="210"/>
      <c r="C268" s="211"/>
      <c r="D268" s="212" t="s">
        <v>283</v>
      </c>
      <c r="E268" s="213" t="s">
        <v>1</v>
      </c>
      <c r="F268" s="214" t="s">
        <v>285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4" customFormat="1" ht="11.25">
      <c r="B269" s="221"/>
      <c r="C269" s="222"/>
      <c r="D269" s="212" t="s">
        <v>283</v>
      </c>
      <c r="E269" s="223" t="s">
        <v>1</v>
      </c>
      <c r="F269" s="224" t="s">
        <v>12603</v>
      </c>
      <c r="G269" s="222"/>
      <c r="H269" s="225">
        <v>1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14" customFormat="1" ht="11.25">
      <c r="B270" s="221"/>
      <c r="C270" s="222"/>
      <c r="D270" s="212" t="s">
        <v>283</v>
      </c>
      <c r="E270" s="223" t="s">
        <v>1</v>
      </c>
      <c r="F270" s="224" t="s">
        <v>12595</v>
      </c>
      <c r="G270" s="222"/>
      <c r="H270" s="225">
        <v>2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283</v>
      </c>
      <c r="AU270" s="231" t="s">
        <v>84</v>
      </c>
      <c r="AV270" s="14" t="s">
        <v>84</v>
      </c>
      <c r="AW270" s="14" t="s">
        <v>32</v>
      </c>
      <c r="AX270" s="14" t="s">
        <v>76</v>
      </c>
      <c r="AY270" s="231" t="s">
        <v>272</v>
      </c>
    </row>
    <row r="271" spans="1:65" s="13" customFormat="1" ht="11.25">
      <c r="B271" s="210"/>
      <c r="C271" s="211"/>
      <c r="D271" s="212" t="s">
        <v>283</v>
      </c>
      <c r="E271" s="213" t="s">
        <v>1</v>
      </c>
      <c r="F271" s="214" t="s">
        <v>285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84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22.5">
      <c r="B272" s="210"/>
      <c r="C272" s="211"/>
      <c r="D272" s="212" t="s">
        <v>283</v>
      </c>
      <c r="E272" s="213" t="s">
        <v>1</v>
      </c>
      <c r="F272" s="214" t="s">
        <v>11668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>
      <c r="B273" s="221"/>
      <c r="C273" s="222"/>
      <c r="D273" s="212" t="s">
        <v>283</v>
      </c>
      <c r="E273" s="223" t="s">
        <v>1</v>
      </c>
      <c r="F273" s="224" t="s">
        <v>4315</v>
      </c>
      <c r="G273" s="222"/>
      <c r="H273" s="225">
        <v>-3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2" customFormat="1" ht="24.2" customHeight="1">
      <c r="A274" s="34"/>
      <c r="B274" s="35"/>
      <c r="C274" s="232" t="s">
        <v>491</v>
      </c>
      <c r="D274" s="232" t="s">
        <v>394</v>
      </c>
      <c r="E274" s="233" t="s">
        <v>12604</v>
      </c>
      <c r="F274" s="234" t="s">
        <v>12605</v>
      </c>
      <c r="G274" s="235" t="s">
        <v>952</v>
      </c>
      <c r="H274" s="236">
        <v>0</v>
      </c>
      <c r="I274" s="237"/>
      <c r="J274" s="238">
        <f>ROUND(I274*H274,2)</f>
        <v>0</v>
      </c>
      <c r="K274" s="234" t="s">
        <v>278</v>
      </c>
      <c r="L274" s="239"/>
      <c r="M274" s="240" t="s">
        <v>1</v>
      </c>
      <c r="N274" s="241" t="s">
        <v>41</v>
      </c>
      <c r="O274" s="71"/>
      <c r="P274" s="201">
        <f>O274*H274</f>
        <v>0</v>
      </c>
      <c r="Q274" s="201">
        <v>0.50600000000000001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313</v>
      </c>
      <c r="AT274" s="203" t="s">
        <v>394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279</v>
      </c>
      <c r="BM274" s="203" t="s">
        <v>12606</v>
      </c>
    </row>
    <row r="275" spans="1:65" s="13" customFormat="1" ht="11.25">
      <c r="B275" s="210"/>
      <c r="C275" s="211"/>
      <c r="D275" s="212" t="s">
        <v>283</v>
      </c>
      <c r="E275" s="213" t="s">
        <v>1</v>
      </c>
      <c r="F275" s="214" t="s">
        <v>11938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>
      <c r="B276" s="210"/>
      <c r="C276" s="211"/>
      <c r="D276" s="212" t="s">
        <v>283</v>
      </c>
      <c r="E276" s="213" t="s">
        <v>1</v>
      </c>
      <c r="F276" s="214" t="s">
        <v>285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4" customFormat="1" ht="11.25">
      <c r="B277" s="221"/>
      <c r="C277" s="222"/>
      <c r="D277" s="212" t="s">
        <v>283</v>
      </c>
      <c r="E277" s="223" t="s">
        <v>1</v>
      </c>
      <c r="F277" s="224" t="s">
        <v>12607</v>
      </c>
      <c r="G277" s="222"/>
      <c r="H277" s="225">
        <v>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76</v>
      </c>
      <c r="AY277" s="231" t="s">
        <v>272</v>
      </c>
    </row>
    <row r="278" spans="1:65" s="14" customFormat="1" ht="11.25">
      <c r="B278" s="221"/>
      <c r="C278" s="222"/>
      <c r="D278" s="212" t="s">
        <v>283</v>
      </c>
      <c r="E278" s="223" t="s">
        <v>1</v>
      </c>
      <c r="F278" s="224" t="s">
        <v>12608</v>
      </c>
      <c r="G278" s="222"/>
      <c r="H278" s="225">
        <v>1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283</v>
      </c>
      <c r="AU278" s="231" t="s">
        <v>84</v>
      </c>
      <c r="AV278" s="14" t="s">
        <v>84</v>
      </c>
      <c r="AW278" s="14" t="s">
        <v>32</v>
      </c>
      <c r="AX278" s="14" t="s">
        <v>76</v>
      </c>
      <c r="AY278" s="231" t="s">
        <v>272</v>
      </c>
    </row>
    <row r="279" spans="1:65" s="14" customFormat="1" ht="11.25">
      <c r="B279" s="221"/>
      <c r="C279" s="222"/>
      <c r="D279" s="212" t="s">
        <v>283</v>
      </c>
      <c r="E279" s="223" t="s">
        <v>1</v>
      </c>
      <c r="F279" s="224" t="s">
        <v>12608</v>
      </c>
      <c r="G279" s="222"/>
      <c r="H279" s="225">
        <v>1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283</v>
      </c>
      <c r="AU279" s="231" t="s">
        <v>84</v>
      </c>
      <c r="AV279" s="14" t="s">
        <v>84</v>
      </c>
      <c r="AW279" s="14" t="s">
        <v>32</v>
      </c>
      <c r="AX279" s="14" t="s">
        <v>76</v>
      </c>
      <c r="AY279" s="231" t="s">
        <v>272</v>
      </c>
    </row>
    <row r="280" spans="1:65" s="13" customFormat="1" ht="11.25">
      <c r="B280" s="210"/>
      <c r="C280" s="211"/>
      <c r="D280" s="212" t="s">
        <v>283</v>
      </c>
      <c r="E280" s="213" t="s">
        <v>1</v>
      </c>
      <c r="F280" s="214" t="s">
        <v>285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283</v>
      </c>
      <c r="AU280" s="220" t="s">
        <v>84</v>
      </c>
      <c r="AV280" s="13" t="s">
        <v>16</v>
      </c>
      <c r="AW280" s="13" t="s">
        <v>32</v>
      </c>
      <c r="AX280" s="13" t="s">
        <v>76</v>
      </c>
      <c r="AY280" s="220" t="s">
        <v>272</v>
      </c>
    </row>
    <row r="281" spans="1:65" s="13" customFormat="1" ht="22.5">
      <c r="B281" s="210"/>
      <c r="C281" s="211"/>
      <c r="D281" s="212" t="s">
        <v>283</v>
      </c>
      <c r="E281" s="213" t="s">
        <v>1</v>
      </c>
      <c r="F281" s="214" t="s">
        <v>11668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>
      <c r="B282" s="221"/>
      <c r="C282" s="222"/>
      <c r="D282" s="212" t="s">
        <v>283</v>
      </c>
      <c r="E282" s="223" t="s">
        <v>1</v>
      </c>
      <c r="F282" s="224" t="s">
        <v>4315</v>
      </c>
      <c r="G282" s="222"/>
      <c r="H282" s="225">
        <v>-3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2" customFormat="1" ht="24.2" customHeight="1">
      <c r="A283" s="34"/>
      <c r="B283" s="35"/>
      <c r="C283" s="232" t="s">
        <v>496</v>
      </c>
      <c r="D283" s="232" t="s">
        <v>394</v>
      </c>
      <c r="E283" s="233" t="s">
        <v>12609</v>
      </c>
      <c r="F283" s="234" t="s">
        <v>12610</v>
      </c>
      <c r="G283" s="235" t="s">
        <v>952</v>
      </c>
      <c r="H283" s="236">
        <v>0</v>
      </c>
      <c r="I283" s="237"/>
      <c r="J283" s="238">
        <f>ROUND(I283*H283,2)</f>
        <v>0</v>
      </c>
      <c r="K283" s="234" t="s">
        <v>278</v>
      </c>
      <c r="L283" s="239"/>
      <c r="M283" s="240" t="s">
        <v>1</v>
      </c>
      <c r="N283" s="241" t="s">
        <v>41</v>
      </c>
      <c r="O283" s="71"/>
      <c r="P283" s="201">
        <f>O283*H283</f>
        <v>0</v>
      </c>
      <c r="Q283" s="201">
        <v>1.0129999999999999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313</v>
      </c>
      <c r="AT283" s="203" t="s">
        <v>394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279</v>
      </c>
      <c r="BM283" s="203" t="s">
        <v>12611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11938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11.25">
      <c r="B285" s="210"/>
      <c r="C285" s="211"/>
      <c r="D285" s="212" t="s">
        <v>283</v>
      </c>
      <c r="E285" s="213" t="s">
        <v>1</v>
      </c>
      <c r="F285" s="214" t="s">
        <v>285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84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4" customFormat="1" ht="11.25">
      <c r="B286" s="221"/>
      <c r="C286" s="222"/>
      <c r="D286" s="212" t="s">
        <v>283</v>
      </c>
      <c r="E286" s="223" t="s">
        <v>1</v>
      </c>
      <c r="F286" s="224" t="s">
        <v>12593</v>
      </c>
      <c r="G286" s="222"/>
      <c r="H286" s="225">
        <v>2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283</v>
      </c>
      <c r="AU286" s="231" t="s">
        <v>84</v>
      </c>
      <c r="AV286" s="14" t="s">
        <v>84</v>
      </c>
      <c r="AW286" s="14" t="s">
        <v>32</v>
      </c>
      <c r="AX286" s="14" t="s">
        <v>76</v>
      </c>
      <c r="AY286" s="231" t="s">
        <v>272</v>
      </c>
    </row>
    <row r="287" spans="1:65" s="14" customFormat="1" ht="11.25">
      <c r="B287" s="221"/>
      <c r="C287" s="222"/>
      <c r="D287" s="212" t="s">
        <v>283</v>
      </c>
      <c r="E287" s="223" t="s">
        <v>1</v>
      </c>
      <c r="F287" s="224" t="s">
        <v>12608</v>
      </c>
      <c r="G287" s="222"/>
      <c r="H287" s="225">
        <v>1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283</v>
      </c>
      <c r="AU287" s="231" t="s">
        <v>84</v>
      </c>
      <c r="AV287" s="14" t="s">
        <v>84</v>
      </c>
      <c r="AW287" s="14" t="s">
        <v>32</v>
      </c>
      <c r="AX287" s="14" t="s">
        <v>76</v>
      </c>
      <c r="AY287" s="231" t="s">
        <v>272</v>
      </c>
    </row>
    <row r="288" spans="1:65" s="13" customFormat="1" ht="11.25">
      <c r="B288" s="210"/>
      <c r="C288" s="211"/>
      <c r="D288" s="212" t="s">
        <v>283</v>
      </c>
      <c r="E288" s="213" t="s">
        <v>1</v>
      </c>
      <c r="F288" s="214" t="s">
        <v>285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22.5">
      <c r="B289" s="210"/>
      <c r="C289" s="211"/>
      <c r="D289" s="212" t="s">
        <v>283</v>
      </c>
      <c r="E289" s="213" t="s">
        <v>1</v>
      </c>
      <c r="F289" s="214" t="s">
        <v>11668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4" customFormat="1" ht="11.25">
      <c r="B290" s="221"/>
      <c r="C290" s="222"/>
      <c r="D290" s="212" t="s">
        <v>283</v>
      </c>
      <c r="E290" s="223" t="s">
        <v>1</v>
      </c>
      <c r="F290" s="224" t="s">
        <v>4315</v>
      </c>
      <c r="G290" s="222"/>
      <c r="H290" s="225">
        <v>-3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283</v>
      </c>
      <c r="AU290" s="231" t="s">
        <v>84</v>
      </c>
      <c r="AV290" s="14" t="s">
        <v>84</v>
      </c>
      <c r="AW290" s="14" t="s">
        <v>32</v>
      </c>
      <c r="AX290" s="14" t="s">
        <v>76</v>
      </c>
      <c r="AY290" s="231" t="s">
        <v>272</v>
      </c>
    </row>
    <row r="291" spans="1:65" s="2" customFormat="1" ht="24.2" customHeight="1">
      <c r="A291" s="34"/>
      <c r="B291" s="35"/>
      <c r="C291" s="232" t="s">
        <v>504</v>
      </c>
      <c r="D291" s="232" t="s">
        <v>394</v>
      </c>
      <c r="E291" s="233" t="s">
        <v>12612</v>
      </c>
      <c r="F291" s="234" t="s">
        <v>12613</v>
      </c>
      <c r="G291" s="235" t="s">
        <v>952</v>
      </c>
      <c r="H291" s="236">
        <v>0</v>
      </c>
      <c r="I291" s="237"/>
      <c r="J291" s="238">
        <f>ROUND(I291*H291,2)</f>
        <v>0</v>
      </c>
      <c r="K291" s="234" t="s">
        <v>278</v>
      </c>
      <c r="L291" s="239"/>
      <c r="M291" s="240" t="s">
        <v>1</v>
      </c>
      <c r="N291" s="241" t="s">
        <v>41</v>
      </c>
      <c r="O291" s="71"/>
      <c r="P291" s="201">
        <f>O291*H291</f>
        <v>0</v>
      </c>
      <c r="Q291" s="201">
        <v>2E-3</v>
      </c>
      <c r="R291" s="201">
        <f>Q291*H291</f>
        <v>0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313</v>
      </c>
      <c r="AT291" s="203" t="s">
        <v>394</v>
      </c>
      <c r="AU291" s="203" t="s">
        <v>84</v>
      </c>
      <c r="AY291" s="17" t="s">
        <v>272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16</v>
      </c>
      <c r="BK291" s="204">
        <f>ROUND(I291*H291,2)</f>
        <v>0</v>
      </c>
      <c r="BL291" s="17" t="s">
        <v>279</v>
      </c>
      <c r="BM291" s="203" t="s">
        <v>12614</v>
      </c>
    </row>
    <row r="292" spans="1:65" s="13" customFormat="1" ht="11.25">
      <c r="B292" s="210"/>
      <c r="C292" s="211"/>
      <c r="D292" s="212" t="s">
        <v>283</v>
      </c>
      <c r="E292" s="213" t="s">
        <v>1</v>
      </c>
      <c r="F292" s="214" t="s">
        <v>11938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283</v>
      </c>
      <c r="AU292" s="220" t="s">
        <v>84</v>
      </c>
      <c r="AV292" s="13" t="s">
        <v>16</v>
      </c>
      <c r="AW292" s="13" t="s">
        <v>32</v>
      </c>
      <c r="AX292" s="13" t="s">
        <v>76</v>
      </c>
      <c r="AY292" s="220" t="s">
        <v>272</v>
      </c>
    </row>
    <row r="293" spans="1:65" s="13" customFormat="1" ht="11.25">
      <c r="B293" s="210"/>
      <c r="C293" s="211"/>
      <c r="D293" s="212" t="s">
        <v>283</v>
      </c>
      <c r="E293" s="213" t="s">
        <v>1</v>
      </c>
      <c r="F293" s="214" t="s">
        <v>285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4" customFormat="1" ht="11.25">
      <c r="B294" s="221"/>
      <c r="C294" s="222"/>
      <c r="D294" s="212" t="s">
        <v>283</v>
      </c>
      <c r="E294" s="223" t="s">
        <v>1</v>
      </c>
      <c r="F294" s="224" t="s">
        <v>12615</v>
      </c>
      <c r="G294" s="222"/>
      <c r="H294" s="225">
        <v>6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283</v>
      </c>
      <c r="AU294" s="231" t="s">
        <v>84</v>
      </c>
      <c r="AV294" s="14" t="s">
        <v>84</v>
      </c>
      <c r="AW294" s="14" t="s">
        <v>32</v>
      </c>
      <c r="AX294" s="14" t="s">
        <v>76</v>
      </c>
      <c r="AY294" s="231" t="s">
        <v>272</v>
      </c>
    </row>
    <row r="295" spans="1:65" s="14" customFormat="1" ht="11.25">
      <c r="B295" s="221"/>
      <c r="C295" s="222"/>
      <c r="D295" s="212" t="s">
        <v>283</v>
      </c>
      <c r="E295" s="223" t="s">
        <v>1</v>
      </c>
      <c r="F295" s="224" t="s">
        <v>12616</v>
      </c>
      <c r="G295" s="222"/>
      <c r="H295" s="225">
        <v>5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76</v>
      </c>
      <c r="AY295" s="231" t="s">
        <v>272</v>
      </c>
    </row>
    <row r="296" spans="1:65" s="14" customFormat="1" ht="11.25">
      <c r="B296" s="221"/>
      <c r="C296" s="222"/>
      <c r="D296" s="212" t="s">
        <v>283</v>
      </c>
      <c r="E296" s="223" t="s">
        <v>1</v>
      </c>
      <c r="F296" s="224" t="s">
        <v>12617</v>
      </c>
      <c r="G296" s="222"/>
      <c r="H296" s="225">
        <v>3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76</v>
      </c>
      <c r="AY296" s="231" t="s">
        <v>272</v>
      </c>
    </row>
    <row r="297" spans="1:65" s="14" customFormat="1" ht="11.25">
      <c r="B297" s="221"/>
      <c r="C297" s="222"/>
      <c r="D297" s="212" t="s">
        <v>283</v>
      </c>
      <c r="E297" s="223" t="s">
        <v>1</v>
      </c>
      <c r="F297" s="224" t="s">
        <v>12618</v>
      </c>
      <c r="G297" s="222"/>
      <c r="H297" s="225">
        <v>5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13" customFormat="1" ht="11.25">
      <c r="B298" s="210"/>
      <c r="C298" s="211"/>
      <c r="D298" s="212" t="s">
        <v>283</v>
      </c>
      <c r="E298" s="213" t="s">
        <v>1</v>
      </c>
      <c r="F298" s="214" t="s">
        <v>285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22.5">
      <c r="B299" s="210"/>
      <c r="C299" s="211"/>
      <c r="D299" s="212" t="s">
        <v>283</v>
      </c>
      <c r="E299" s="213" t="s">
        <v>1</v>
      </c>
      <c r="F299" s="214" t="s">
        <v>11668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>
      <c r="B300" s="221"/>
      <c r="C300" s="222"/>
      <c r="D300" s="212" t="s">
        <v>283</v>
      </c>
      <c r="E300" s="223" t="s">
        <v>1</v>
      </c>
      <c r="F300" s="224" t="s">
        <v>12619</v>
      </c>
      <c r="G300" s="222"/>
      <c r="H300" s="225">
        <v>-19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76</v>
      </c>
      <c r="AY300" s="231" t="s">
        <v>272</v>
      </c>
    </row>
    <row r="301" spans="1:65" s="2" customFormat="1" ht="24.2" customHeight="1">
      <c r="A301" s="34"/>
      <c r="B301" s="35"/>
      <c r="C301" s="192" t="s">
        <v>511</v>
      </c>
      <c r="D301" s="192" t="s">
        <v>274</v>
      </c>
      <c r="E301" s="193" t="s">
        <v>12620</v>
      </c>
      <c r="F301" s="194" t="s">
        <v>12621</v>
      </c>
      <c r="G301" s="195" t="s">
        <v>952</v>
      </c>
      <c r="H301" s="196">
        <v>1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0.1056</v>
      </c>
      <c r="R301" s="201">
        <f>Q301*H301</f>
        <v>0.1056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279</v>
      </c>
      <c r="BM301" s="203" t="s">
        <v>12622</v>
      </c>
    </row>
    <row r="302" spans="1:65" s="2" customFormat="1" ht="11.25">
      <c r="A302" s="34"/>
      <c r="B302" s="35"/>
      <c r="C302" s="36"/>
      <c r="D302" s="205" t="s">
        <v>281</v>
      </c>
      <c r="E302" s="36"/>
      <c r="F302" s="206" t="s">
        <v>12623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11938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>
      <c r="B304" s="210"/>
      <c r="C304" s="211"/>
      <c r="D304" s="212" t="s">
        <v>283</v>
      </c>
      <c r="E304" s="213" t="s">
        <v>1</v>
      </c>
      <c r="F304" s="214" t="s">
        <v>285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16</v>
      </c>
      <c r="AY305" s="231" t="s">
        <v>272</v>
      </c>
    </row>
    <row r="306" spans="1:65" s="2" customFormat="1" ht="24.2" customHeight="1">
      <c r="A306" s="34"/>
      <c r="B306" s="35"/>
      <c r="C306" s="192" t="s">
        <v>516</v>
      </c>
      <c r="D306" s="192" t="s">
        <v>274</v>
      </c>
      <c r="E306" s="193" t="s">
        <v>12624</v>
      </c>
      <c r="F306" s="194" t="s">
        <v>12625</v>
      </c>
      <c r="G306" s="195" t="s">
        <v>952</v>
      </c>
      <c r="H306" s="196">
        <v>1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0.10761999999999999</v>
      </c>
      <c r="R306" s="201">
        <f>Q306*H306</f>
        <v>0.10761999999999999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279</v>
      </c>
      <c r="BM306" s="203" t="s">
        <v>12626</v>
      </c>
    </row>
    <row r="307" spans="1:65" s="2" customFormat="1" ht="11.25">
      <c r="A307" s="34"/>
      <c r="B307" s="35"/>
      <c r="C307" s="36"/>
      <c r="D307" s="205" t="s">
        <v>281</v>
      </c>
      <c r="E307" s="36"/>
      <c r="F307" s="206" t="s">
        <v>12627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13" customFormat="1" ht="11.25">
      <c r="B308" s="210"/>
      <c r="C308" s="211"/>
      <c r="D308" s="212" t="s">
        <v>283</v>
      </c>
      <c r="E308" s="213" t="s">
        <v>1</v>
      </c>
      <c r="F308" s="214" t="s">
        <v>11938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>
      <c r="B309" s="210"/>
      <c r="C309" s="211"/>
      <c r="D309" s="212" t="s">
        <v>283</v>
      </c>
      <c r="E309" s="213" t="s">
        <v>1</v>
      </c>
      <c r="F309" s="214" t="s">
        <v>285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16</v>
      </c>
      <c r="G310" s="222"/>
      <c r="H310" s="225">
        <v>1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24.2" customHeight="1">
      <c r="A311" s="34"/>
      <c r="B311" s="35"/>
      <c r="C311" s="192" t="s">
        <v>523</v>
      </c>
      <c r="D311" s="192" t="s">
        <v>274</v>
      </c>
      <c r="E311" s="193" t="s">
        <v>12628</v>
      </c>
      <c r="F311" s="194" t="s">
        <v>12629</v>
      </c>
      <c r="G311" s="195" t="s">
        <v>952</v>
      </c>
      <c r="H311" s="196">
        <v>2</v>
      </c>
      <c r="I311" s="197"/>
      <c r="J311" s="198">
        <f>ROUND(I311*H311,2)</f>
        <v>0</v>
      </c>
      <c r="K311" s="194" t="s">
        <v>278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2.4240000000000001E-2</v>
      </c>
      <c r="R311" s="201">
        <f>Q311*H311</f>
        <v>4.8480000000000002E-2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12630</v>
      </c>
    </row>
    <row r="312" spans="1:65" s="2" customFormat="1" ht="11.25">
      <c r="A312" s="34"/>
      <c r="B312" s="35"/>
      <c r="C312" s="36"/>
      <c r="D312" s="205" t="s">
        <v>281</v>
      </c>
      <c r="E312" s="36"/>
      <c r="F312" s="206" t="s">
        <v>12631</v>
      </c>
      <c r="G312" s="36"/>
      <c r="H312" s="36"/>
      <c r="I312" s="207"/>
      <c r="J312" s="36"/>
      <c r="K312" s="36"/>
      <c r="L312" s="39"/>
      <c r="M312" s="208"/>
      <c r="N312" s="209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281</v>
      </c>
      <c r="AU312" s="17" t="s">
        <v>84</v>
      </c>
    </row>
    <row r="313" spans="1:65" s="13" customFormat="1" ht="11.25">
      <c r="B313" s="210"/>
      <c r="C313" s="211"/>
      <c r="D313" s="212" t="s">
        <v>283</v>
      </c>
      <c r="E313" s="213" t="s">
        <v>1</v>
      </c>
      <c r="F313" s="214" t="s">
        <v>11938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3" customFormat="1" ht="11.25">
      <c r="B314" s="210"/>
      <c r="C314" s="211"/>
      <c r="D314" s="212" t="s">
        <v>283</v>
      </c>
      <c r="E314" s="213" t="s">
        <v>1</v>
      </c>
      <c r="F314" s="214" t="s">
        <v>285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4" customFormat="1" ht="11.25">
      <c r="B315" s="221"/>
      <c r="C315" s="222"/>
      <c r="D315" s="212" t="s">
        <v>283</v>
      </c>
      <c r="E315" s="223" t="s">
        <v>1</v>
      </c>
      <c r="F315" s="224" t="s">
        <v>84</v>
      </c>
      <c r="G315" s="222"/>
      <c r="H315" s="225">
        <v>2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16</v>
      </c>
      <c r="AY315" s="231" t="s">
        <v>272</v>
      </c>
    </row>
    <row r="316" spans="1:65" s="2" customFormat="1" ht="33" customHeight="1">
      <c r="A316" s="34"/>
      <c r="B316" s="35"/>
      <c r="C316" s="192" t="s">
        <v>531</v>
      </c>
      <c r="D316" s="192" t="s">
        <v>274</v>
      </c>
      <c r="E316" s="193" t="s">
        <v>12632</v>
      </c>
      <c r="F316" s="194" t="s">
        <v>12633</v>
      </c>
      <c r="G316" s="195" t="s">
        <v>952</v>
      </c>
      <c r="H316" s="196">
        <v>2</v>
      </c>
      <c r="I316" s="197"/>
      <c r="J316" s="198">
        <f>ROUND(I316*H316,2)</f>
        <v>0</v>
      </c>
      <c r="K316" s="194" t="s">
        <v>278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0.42115999999999998</v>
      </c>
      <c r="R316" s="201">
        <f>Q316*H316</f>
        <v>0.84231999999999996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279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279</v>
      </c>
      <c r="BM316" s="203" t="s">
        <v>12634</v>
      </c>
    </row>
    <row r="317" spans="1:65" s="2" customFormat="1" ht="11.25">
      <c r="A317" s="34"/>
      <c r="B317" s="35"/>
      <c r="C317" s="36"/>
      <c r="D317" s="205" t="s">
        <v>281</v>
      </c>
      <c r="E317" s="36"/>
      <c r="F317" s="206" t="s">
        <v>12635</v>
      </c>
      <c r="G317" s="36"/>
      <c r="H317" s="36"/>
      <c r="I317" s="207"/>
      <c r="J317" s="36"/>
      <c r="K317" s="36"/>
      <c r="L317" s="39"/>
      <c r="M317" s="208"/>
      <c r="N317" s="209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281</v>
      </c>
      <c r="AU317" s="17" t="s">
        <v>84</v>
      </c>
    </row>
    <row r="318" spans="1:65" s="13" customFormat="1" ht="11.25">
      <c r="B318" s="210"/>
      <c r="C318" s="211"/>
      <c r="D318" s="212" t="s">
        <v>283</v>
      </c>
      <c r="E318" s="213" t="s">
        <v>1</v>
      </c>
      <c r="F318" s="214" t="s">
        <v>11938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11.25">
      <c r="B319" s="210"/>
      <c r="C319" s="211"/>
      <c r="D319" s="212" t="s">
        <v>283</v>
      </c>
      <c r="E319" s="213" t="s">
        <v>1</v>
      </c>
      <c r="F319" s="214" t="s">
        <v>285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4" customFormat="1" ht="11.25">
      <c r="B320" s="221"/>
      <c r="C320" s="222"/>
      <c r="D320" s="212" t="s">
        <v>283</v>
      </c>
      <c r="E320" s="223" t="s">
        <v>1</v>
      </c>
      <c r="F320" s="224" t="s">
        <v>84</v>
      </c>
      <c r="G320" s="222"/>
      <c r="H320" s="225">
        <v>2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16</v>
      </c>
      <c r="AY320" s="231" t="s">
        <v>272</v>
      </c>
    </row>
    <row r="321" spans="1:65" s="2" customFormat="1" ht="24.2" customHeight="1">
      <c r="A321" s="34"/>
      <c r="B321" s="35"/>
      <c r="C321" s="192" t="s">
        <v>536</v>
      </c>
      <c r="D321" s="192" t="s">
        <v>274</v>
      </c>
      <c r="E321" s="193" t="s">
        <v>12636</v>
      </c>
      <c r="F321" s="194" t="s">
        <v>12637</v>
      </c>
      <c r="G321" s="195" t="s">
        <v>952</v>
      </c>
      <c r="H321" s="196">
        <v>4</v>
      </c>
      <c r="I321" s="197"/>
      <c r="J321" s="198">
        <f>ROUND(I321*H321,2)</f>
        <v>0</v>
      </c>
      <c r="K321" s="194" t="s">
        <v>278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0.21734000000000001</v>
      </c>
      <c r="R321" s="201">
        <f>Q321*H321</f>
        <v>0.86936000000000002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12638</v>
      </c>
    </row>
    <row r="322" spans="1:65" s="2" customFormat="1" ht="11.25">
      <c r="A322" s="34"/>
      <c r="B322" s="35"/>
      <c r="C322" s="36"/>
      <c r="D322" s="205" t="s">
        <v>281</v>
      </c>
      <c r="E322" s="36"/>
      <c r="F322" s="206" t="s">
        <v>12639</v>
      </c>
      <c r="G322" s="36"/>
      <c r="H322" s="36"/>
      <c r="I322" s="207"/>
      <c r="J322" s="36"/>
      <c r="K322" s="36"/>
      <c r="L322" s="39"/>
      <c r="M322" s="208"/>
      <c r="N322" s="209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281</v>
      </c>
      <c r="AU322" s="17" t="s">
        <v>84</v>
      </c>
    </row>
    <row r="323" spans="1:65" s="13" customFormat="1" ht="11.25">
      <c r="B323" s="210"/>
      <c r="C323" s="211"/>
      <c r="D323" s="212" t="s">
        <v>283</v>
      </c>
      <c r="E323" s="213" t="s">
        <v>1</v>
      </c>
      <c r="F323" s="214" t="s">
        <v>11938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283</v>
      </c>
      <c r="AU323" s="220" t="s">
        <v>84</v>
      </c>
      <c r="AV323" s="13" t="s">
        <v>16</v>
      </c>
      <c r="AW323" s="13" t="s">
        <v>32</v>
      </c>
      <c r="AX323" s="13" t="s">
        <v>76</v>
      </c>
      <c r="AY323" s="220" t="s">
        <v>272</v>
      </c>
    </row>
    <row r="324" spans="1:65" s="13" customFormat="1" ht="11.25">
      <c r="B324" s="210"/>
      <c r="C324" s="211"/>
      <c r="D324" s="212" t="s">
        <v>283</v>
      </c>
      <c r="E324" s="213" t="s">
        <v>1</v>
      </c>
      <c r="F324" s="214" t="s">
        <v>285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12585</v>
      </c>
      <c r="G325" s="222"/>
      <c r="H325" s="225">
        <v>4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21.75" customHeight="1">
      <c r="A326" s="34"/>
      <c r="B326" s="35"/>
      <c r="C326" s="232" t="s">
        <v>544</v>
      </c>
      <c r="D326" s="232" t="s">
        <v>394</v>
      </c>
      <c r="E326" s="233" t="s">
        <v>12640</v>
      </c>
      <c r="F326" s="234" t="s">
        <v>12641</v>
      </c>
      <c r="G326" s="235" t="s">
        <v>952</v>
      </c>
      <c r="H326" s="236">
        <v>0</v>
      </c>
      <c r="I326" s="237"/>
      <c r="J326" s="238">
        <f>ROUND(I326*H326,2)</f>
        <v>0</v>
      </c>
      <c r="K326" s="234" t="s">
        <v>278</v>
      </c>
      <c r="L326" s="239"/>
      <c r="M326" s="240" t="s">
        <v>1</v>
      </c>
      <c r="N326" s="241" t="s">
        <v>41</v>
      </c>
      <c r="O326" s="71"/>
      <c r="P326" s="201">
        <f>O326*H326</f>
        <v>0</v>
      </c>
      <c r="Q326" s="201">
        <v>0.19600000000000001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313</v>
      </c>
      <c r="AT326" s="203" t="s">
        <v>394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12642</v>
      </c>
    </row>
    <row r="327" spans="1:65" s="13" customFormat="1" ht="11.25">
      <c r="B327" s="210"/>
      <c r="C327" s="211"/>
      <c r="D327" s="212" t="s">
        <v>283</v>
      </c>
      <c r="E327" s="213" t="s">
        <v>1</v>
      </c>
      <c r="F327" s="214" t="s">
        <v>11938</v>
      </c>
      <c r="G327" s="211"/>
      <c r="H327" s="213" t="s">
        <v>1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283</v>
      </c>
      <c r="AU327" s="220" t="s">
        <v>84</v>
      </c>
      <c r="AV327" s="13" t="s">
        <v>16</v>
      </c>
      <c r="AW327" s="13" t="s">
        <v>32</v>
      </c>
      <c r="AX327" s="13" t="s">
        <v>76</v>
      </c>
      <c r="AY327" s="220" t="s">
        <v>272</v>
      </c>
    </row>
    <row r="328" spans="1:65" s="13" customFormat="1" ht="11.25">
      <c r="B328" s="210"/>
      <c r="C328" s="211"/>
      <c r="D328" s="212" t="s">
        <v>283</v>
      </c>
      <c r="E328" s="213" t="s">
        <v>1</v>
      </c>
      <c r="F328" s="214" t="s">
        <v>285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84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12585</v>
      </c>
      <c r="G329" s="222"/>
      <c r="H329" s="225">
        <v>4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13" customFormat="1" ht="11.25">
      <c r="B330" s="210"/>
      <c r="C330" s="211"/>
      <c r="D330" s="212" t="s">
        <v>283</v>
      </c>
      <c r="E330" s="213" t="s">
        <v>1</v>
      </c>
      <c r="F330" s="214" t="s">
        <v>285</v>
      </c>
      <c r="G330" s="211"/>
      <c r="H330" s="213" t="s">
        <v>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283</v>
      </c>
      <c r="AU330" s="220" t="s">
        <v>84</v>
      </c>
      <c r="AV330" s="13" t="s">
        <v>16</v>
      </c>
      <c r="AW330" s="13" t="s">
        <v>32</v>
      </c>
      <c r="AX330" s="13" t="s">
        <v>76</v>
      </c>
      <c r="AY330" s="220" t="s">
        <v>272</v>
      </c>
    </row>
    <row r="331" spans="1:65" s="13" customFormat="1" ht="11.25">
      <c r="B331" s="210"/>
      <c r="C331" s="211"/>
      <c r="D331" s="212" t="s">
        <v>283</v>
      </c>
      <c r="E331" s="213" t="s">
        <v>1</v>
      </c>
      <c r="F331" s="214" t="s">
        <v>285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283</v>
      </c>
      <c r="AU331" s="220" t="s">
        <v>84</v>
      </c>
      <c r="AV331" s="13" t="s">
        <v>16</v>
      </c>
      <c r="AW331" s="13" t="s">
        <v>32</v>
      </c>
      <c r="AX331" s="13" t="s">
        <v>76</v>
      </c>
      <c r="AY331" s="220" t="s">
        <v>272</v>
      </c>
    </row>
    <row r="332" spans="1:65" s="13" customFormat="1" ht="22.5">
      <c r="B332" s="210"/>
      <c r="C332" s="211"/>
      <c r="D332" s="212" t="s">
        <v>283</v>
      </c>
      <c r="E332" s="213" t="s">
        <v>1</v>
      </c>
      <c r="F332" s="214" t="s">
        <v>11668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2708</v>
      </c>
      <c r="G333" s="222"/>
      <c r="H333" s="225">
        <v>-4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16.5" customHeight="1">
      <c r="A334" s="34"/>
      <c r="B334" s="35"/>
      <c r="C334" s="192" t="s">
        <v>551</v>
      </c>
      <c r="D334" s="192" t="s">
        <v>274</v>
      </c>
      <c r="E334" s="193" t="s">
        <v>12643</v>
      </c>
      <c r="F334" s="194" t="s">
        <v>12644</v>
      </c>
      <c r="G334" s="195" t="s">
        <v>185</v>
      </c>
      <c r="H334" s="196">
        <v>164.9</v>
      </c>
      <c r="I334" s="197"/>
      <c r="J334" s="198">
        <f>ROUND(I334*H334,2)</f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0.01</v>
      </c>
      <c r="R334" s="201">
        <f>Q334*H334</f>
        <v>1.649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12645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12646</v>
      </c>
      <c r="G335" s="222"/>
      <c r="H335" s="225">
        <v>164.9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2" customFormat="1" ht="16.5" customHeight="1">
      <c r="A336" s="34"/>
      <c r="B336" s="35"/>
      <c r="C336" s="192" t="s">
        <v>559</v>
      </c>
      <c r="D336" s="192" t="s">
        <v>274</v>
      </c>
      <c r="E336" s="193" t="s">
        <v>12647</v>
      </c>
      <c r="F336" s="194" t="s">
        <v>12648</v>
      </c>
      <c r="G336" s="195" t="s">
        <v>185</v>
      </c>
      <c r="H336" s="196">
        <v>164.9</v>
      </c>
      <c r="I336" s="197"/>
      <c r="J336" s="198">
        <f>ROUND(I336*H336,2)</f>
        <v>0</v>
      </c>
      <c r="K336" s="194" t="s">
        <v>1</v>
      </c>
      <c r="L336" s="39"/>
      <c r="M336" s="199" t="s">
        <v>1</v>
      </c>
      <c r="N336" s="200" t="s">
        <v>41</v>
      </c>
      <c r="O336" s="71"/>
      <c r="P336" s="201">
        <f>O336*H336</f>
        <v>0</v>
      </c>
      <c r="Q336" s="201">
        <v>0.01</v>
      </c>
      <c r="R336" s="201">
        <f>Q336*H336</f>
        <v>1.649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279</v>
      </c>
      <c r="AT336" s="203" t="s">
        <v>274</v>
      </c>
      <c r="AU336" s="203" t="s">
        <v>84</v>
      </c>
      <c r="AY336" s="17" t="s">
        <v>272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16</v>
      </c>
      <c r="BK336" s="204">
        <f>ROUND(I336*H336,2)</f>
        <v>0</v>
      </c>
      <c r="BL336" s="17" t="s">
        <v>279</v>
      </c>
      <c r="BM336" s="203" t="s">
        <v>12649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12646</v>
      </c>
      <c r="G337" s="222"/>
      <c r="H337" s="225">
        <v>164.9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2" customFormat="1" ht="16.5" customHeight="1">
      <c r="A338" s="34"/>
      <c r="B338" s="35"/>
      <c r="C338" s="192" t="s">
        <v>574</v>
      </c>
      <c r="D338" s="192" t="s">
        <v>274</v>
      </c>
      <c r="E338" s="193" t="s">
        <v>12650</v>
      </c>
      <c r="F338" s="194" t="s">
        <v>12651</v>
      </c>
      <c r="G338" s="195" t="s">
        <v>952</v>
      </c>
      <c r="H338" s="196">
        <v>3</v>
      </c>
      <c r="I338" s="197"/>
      <c r="J338" s="198">
        <f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279</v>
      </c>
      <c r="BM338" s="203" t="s">
        <v>12652</v>
      </c>
    </row>
    <row r="339" spans="1:65" s="13" customFormat="1" ht="11.25">
      <c r="B339" s="210"/>
      <c r="C339" s="211"/>
      <c r="D339" s="212" t="s">
        <v>283</v>
      </c>
      <c r="E339" s="213" t="s">
        <v>1</v>
      </c>
      <c r="F339" s="214" t="s">
        <v>11938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3" customFormat="1" ht="11.25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>
      <c r="B341" s="221"/>
      <c r="C341" s="222"/>
      <c r="D341" s="212" t="s">
        <v>283</v>
      </c>
      <c r="E341" s="223" t="s">
        <v>1</v>
      </c>
      <c r="F341" s="224" t="s">
        <v>291</v>
      </c>
      <c r="G341" s="222"/>
      <c r="H341" s="225">
        <v>3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84</v>
      </c>
      <c r="AV341" s="14" t="s">
        <v>84</v>
      </c>
      <c r="AW341" s="14" t="s">
        <v>32</v>
      </c>
      <c r="AX341" s="14" t="s">
        <v>76</v>
      </c>
      <c r="AY341" s="231" t="s">
        <v>272</v>
      </c>
    </row>
    <row r="342" spans="1:65" s="2" customFormat="1" ht="24.2" customHeight="1">
      <c r="A342" s="34"/>
      <c r="B342" s="35"/>
      <c r="C342" s="192" t="s">
        <v>584</v>
      </c>
      <c r="D342" s="192" t="s">
        <v>274</v>
      </c>
      <c r="E342" s="193" t="s">
        <v>12653</v>
      </c>
      <c r="F342" s="194" t="s">
        <v>12654</v>
      </c>
      <c r="G342" s="195" t="s">
        <v>952</v>
      </c>
      <c r="H342" s="196">
        <v>1</v>
      </c>
      <c r="I342" s="197"/>
      <c r="J342" s="198">
        <f>ROUND(I342*H342,2)</f>
        <v>0</v>
      </c>
      <c r="K342" s="194" t="s">
        <v>1</v>
      </c>
      <c r="L342" s="39"/>
      <c r="M342" s="199" t="s">
        <v>1</v>
      </c>
      <c r="N342" s="200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12655</v>
      </c>
    </row>
    <row r="343" spans="1:65" s="13" customFormat="1" ht="11.25">
      <c r="B343" s="210"/>
      <c r="C343" s="211"/>
      <c r="D343" s="212" t="s">
        <v>283</v>
      </c>
      <c r="E343" s="213" t="s">
        <v>1</v>
      </c>
      <c r="F343" s="214" t="s">
        <v>11938</v>
      </c>
      <c r="G343" s="211"/>
      <c r="H343" s="213" t="s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283</v>
      </c>
      <c r="AU343" s="220" t="s">
        <v>84</v>
      </c>
      <c r="AV343" s="13" t="s">
        <v>16</v>
      </c>
      <c r="AW343" s="13" t="s">
        <v>32</v>
      </c>
      <c r="AX343" s="13" t="s">
        <v>76</v>
      </c>
      <c r="AY343" s="220" t="s">
        <v>272</v>
      </c>
    </row>
    <row r="344" spans="1:65" s="13" customFormat="1" ht="11.25">
      <c r="B344" s="210"/>
      <c r="C344" s="211"/>
      <c r="D344" s="212" t="s">
        <v>283</v>
      </c>
      <c r="E344" s="213" t="s">
        <v>1</v>
      </c>
      <c r="F344" s="214" t="s">
        <v>285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4" customFormat="1" ht="11.25">
      <c r="B345" s="221"/>
      <c r="C345" s="222"/>
      <c r="D345" s="212" t="s">
        <v>283</v>
      </c>
      <c r="E345" s="223" t="s">
        <v>1</v>
      </c>
      <c r="F345" s="224" t="s">
        <v>16</v>
      </c>
      <c r="G345" s="222"/>
      <c r="H345" s="225">
        <v>1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84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2" customFormat="1" ht="16.5" customHeight="1">
      <c r="A346" s="34"/>
      <c r="B346" s="35"/>
      <c r="C346" s="192" t="s">
        <v>594</v>
      </c>
      <c r="D346" s="192" t="s">
        <v>274</v>
      </c>
      <c r="E346" s="193" t="s">
        <v>12656</v>
      </c>
      <c r="F346" s="194" t="s">
        <v>12657</v>
      </c>
      <c r="G346" s="195" t="s">
        <v>185</v>
      </c>
      <c r="H346" s="196">
        <v>10</v>
      </c>
      <c r="I346" s="197"/>
      <c r="J346" s="198">
        <f>ROUND(I346*H346,2)</f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12658</v>
      </c>
    </row>
    <row r="347" spans="1:65" s="13" customFormat="1" ht="11.25">
      <c r="B347" s="210"/>
      <c r="C347" s="211"/>
      <c r="D347" s="212" t="s">
        <v>283</v>
      </c>
      <c r="E347" s="213" t="s">
        <v>1</v>
      </c>
      <c r="F347" s="214" t="s">
        <v>11938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>
      <c r="B348" s="210"/>
      <c r="C348" s="211"/>
      <c r="D348" s="212" t="s">
        <v>283</v>
      </c>
      <c r="E348" s="213" t="s">
        <v>1</v>
      </c>
      <c r="F348" s="214" t="s">
        <v>285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84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>
      <c r="B349" s="221"/>
      <c r="C349" s="222"/>
      <c r="D349" s="212" t="s">
        <v>283</v>
      </c>
      <c r="E349" s="223" t="s">
        <v>1</v>
      </c>
      <c r="F349" s="224" t="s">
        <v>2157</v>
      </c>
      <c r="G349" s="222"/>
      <c r="H349" s="225">
        <v>10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84</v>
      </c>
      <c r="AV349" s="14" t="s">
        <v>84</v>
      </c>
      <c r="AW349" s="14" t="s">
        <v>32</v>
      </c>
      <c r="AX349" s="14" t="s">
        <v>76</v>
      </c>
      <c r="AY349" s="231" t="s">
        <v>272</v>
      </c>
    </row>
    <row r="350" spans="1:65" s="2" customFormat="1" ht="16.5" customHeight="1">
      <c r="A350" s="34"/>
      <c r="B350" s="35"/>
      <c r="C350" s="192" t="s">
        <v>606</v>
      </c>
      <c r="D350" s="192" t="s">
        <v>274</v>
      </c>
      <c r="E350" s="193" t="s">
        <v>12659</v>
      </c>
      <c r="F350" s="194" t="s">
        <v>12660</v>
      </c>
      <c r="G350" s="195" t="s">
        <v>185</v>
      </c>
      <c r="H350" s="196">
        <v>20</v>
      </c>
      <c r="I350" s="197"/>
      <c r="J350" s="198">
        <f>ROUND(I350*H350,2)</f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12661</v>
      </c>
    </row>
    <row r="351" spans="1:65" s="13" customFormat="1" ht="11.25">
      <c r="B351" s="210"/>
      <c r="C351" s="211"/>
      <c r="D351" s="212" t="s">
        <v>283</v>
      </c>
      <c r="E351" s="213" t="s">
        <v>1</v>
      </c>
      <c r="F351" s="214" t="s">
        <v>11938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>
      <c r="B353" s="221"/>
      <c r="C353" s="222"/>
      <c r="D353" s="212" t="s">
        <v>283</v>
      </c>
      <c r="E353" s="223" t="s">
        <v>1</v>
      </c>
      <c r="F353" s="224" t="s">
        <v>12662</v>
      </c>
      <c r="G353" s="222"/>
      <c r="H353" s="225">
        <v>20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84</v>
      </c>
      <c r="AV353" s="14" t="s">
        <v>84</v>
      </c>
      <c r="AW353" s="14" t="s">
        <v>32</v>
      </c>
      <c r="AX353" s="14" t="s">
        <v>76</v>
      </c>
      <c r="AY353" s="231" t="s">
        <v>272</v>
      </c>
    </row>
    <row r="354" spans="1:65" s="12" customFormat="1" ht="22.9" customHeight="1">
      <c r="B354" s="176"/>
      <c r="C354" s="177"/>
      <c r="D354" s="178" t="s">
        <v>75</v>
      </c>
      <c r="E354" s="190" t="s">
        <v>1034</v>
      </c>
      <c r="F354" s="190" t="s">
        <v>2609</v>
      </c>
      <c r="G354" s="177"/>
      <c r="H354" s="177"/>
      <c r="I354" s="180"/>
      <c r="J354" s="191">
        <f>BK354</f>
        <v>0</v>
      </c>
      <c r="K354" s="177"/>
      <c r="L354" s="182"/>
      <c r="M354" s="183"/>
      <c r="N354" s="184"/>
      <c r="O354" s="184"/>
      <c r="P354" s="185">
        <f>SUM(P355:P378)</f>
        <v>0</v>
      </c>
      <c r="Q354" s="184"/>
      <c r="R354" s="185">
        <f>SUM(R355:R378)</f>
        <v>3.6000000000000002E-4</v>
      </c>
      <c r="S354" s="184"/>
      <c r="T354" s="186">
        <f>SUM(T355:T378)</f>
        <v>0</v>
      </c>
      <c r="AR354" s="187" t="s">
        <v>16</v>
      </c>
      <c r="AT354" s="188" t="s">
        <v>75</v>
      </c>
      <c r="AU354" s="188" t="s">
        <v>16</v>
      </c>
      <c r="AY354" s="187" t="s">
        <v>272</v>
      </c>
      <c r="BK354" s="189">
        <f>SUM(BK355:BK378)</f>
        <v>0</v>
      </c>
    </row>
    <row r="355" spans="1:65" s="2" customFormat="1" ht="16.5" customHeight="1">
      <c r="A355" s="34"/>
      <c r="B355" s="35"/>
      <c r="C355" s="192" t="s">
        <v>617</v>
      </c>
      <c r="D355" s="192" t="s">
        <v>274</v>
      </c>
      <c r="E355" s="193" t="s">
        <v>12663</v>
      </c>
      <c r="F355" s="194" t="s">
        <v>12664</v>
      </c>
      <c r="G355" s="195" t="s">
        <v>952</v>
      </c>
      <c r="H355" s="196">
        <v>2</v>
      </c>
      <c r="I355" s="197"/>
      <c r="J355" s="198">
        <f>ROUND(I355*H355,2)</f>
        <v>0</v>
      </c>
      <c r="K355" s="194" t="s">
        <v>1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1.8000000000000001E-4</v>
      </c>
      <c r="R355" s="201">
        <f>Q355*H355</f>
        <v>3.6000000000000002E-4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12665</v>
      </c>
    </row>
    <row r="356" spans="1:65" s="13" customFormat="1" ht="11.25">
      <c r="B356" s="210"/>
      <c r="C356" s="211"/>
      <c r="D356" s="212" t="s">
        <v>283</v>
      </c>
      <c r="E356" s="213" t="s">
        <v>1</v>
      </c>
      <c r="F356" s="214" t="s">
        <v>11938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84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3" customFormat="1" ht="11.25">
      <c r="B357" s="210"/>
      <c r="C357" s="211"/>
      <c r="D357" s="212" t="s">
        <v>283</v>
      </c>
      <c r="E357" s="213" t="s">
        <v>1</v>
      </c>
      <c r="F357" s="214" t="s">
        <v>285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1:65" s="14" customFormat="1" ht="11.25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16</v>
      </c>
      <c r="AY358" s="231" t="s">
        <v>272</v>
      </c>
    </row>
    <row r="359" spans="1:65" s="2" customFormat="1" ht="16.5" customHeight="1">
      <c r="A359" s="34"/>
      <c r="B359" s="35"/>
      <c r="C359" s="192" t="s">
        <v>632</v>
      </c>
      <c r="D359" s="192" t="s">
        <v>274</v>
      </c>
      <c r="E359" s="193" t="s">
        <v>12666</v>
      </c>
      <c r="F359" s="194" t="s">
        <v>12667</v>
      </c>
      <c r="G359" s="195" t="s">
        <v>952</v>
      </c>
      <c r="H359" s="196">
        <v>3</v>
      </c>
      <c r="I359" s="197"/>
      <c r="J359" s="198">
        <f>ROUND(I359*H359,2)</f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84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279</v>
      </c>
      <c r="BM359" s="203" t="s">
        <v>12668</v>
      </c>
    </row>
    <row r="360" spans="1:65" s="13" customFormat="1" ht="11.25">
      <c r="B360" s="210"/>
      <c r="C360" s="211"/>
      <c r="D360" s="212" t="s">
        <v>283</v>
      </c>
      <c r="E360" s="213" t="s">
        <v>1</v>
      </c>
      <c r="F360" s="214" t="s">
        <v>11938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84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>
      <c r="B361" s="210"/>
      <c r="C361" s="211"/>
      <c r="D361" s="212" t="s">
        <v>283</v>
      </c>
      <c r="E361" s="213" t="s">
        <v>1</v>
      </c>
      <c r="F361" s="214" t="s">
        <v>285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84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>
      <c r="B362" s="221"/>
      <c r="C362" s="222"/>
      <c r="D362" s="212" t="s">
        <v>283</v>
      </c>
      <c r="E362" s="223" t="s">
        <v>1</v>
      </c>
      <c r="F362" s="224" t="s">
        <v>291</v>
      </c>
      <c r="G362" s="222"/>
      <c r="H362" s="225">
        <v>3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16</v>
      </c>
      <c r="AY362" s="231" t="s">
        <v>272</v>
      </c>
    </row>
    <row r="363" spans="1:65" s="2" customFormat="1" ht="16.5" customHeight="1">
      <c r="A363" s="34"/>
      <c r="B363" s="35"/>
      <c r="C363" s="192" t="s">
        <v>644</v>
      </c>
      <c r="D363" s="192" t="s">
        <v>274</v>
      </c>
      <c r="E363" s="193" t="s">
        <v>12669</v>
      </c>
      <c r="F363" s="194" t="s">
        <v>12670</v>
      </c>
      <c r="G363" s="195" t="s">
        <v>952</v>
      </c>
      <c r="H363" s="196">
        <v>2</v>
      </c>
      <c r="I363" s="197"/>
      <c r="J363" s="198">
        <f>ROUND(I363*H363,2)</f>
        <v>0</v>
      </c>
      <c r="K363" s="194" t="s">
        <v>1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84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279</v>
      </c>
      <c r="BM363" s="203" t="s">
        <v>12671</v>
      </c>
    </row>
    <row r="364" spans="1:65" s="13" customFormat="1" ht="11.25">
      <c r="B364" s="210"/>
      <c r="C364" s="211"/>
      <c r="D364" s="212" t="s">
        <v>283</v>
      </c>
      <c r="E364" s="213" t="s">
        <v>1</v>
      </c>
      <c r="F364" s="214" t="s">
        <v>11938</v>
      </c>
      <c r="G364" s="211"/>
      <c r="H364" s="213" t="s">
        <v>1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283</v>
      </c>
      <c r="AU364" s="220" t="s">
        <v>84</v>
      </c>
      <c r="AV364" s="13" t="s">
        <v>16</v>
      </c>
      <c r="AW364" s="13" t="s">
        <v>32</v>
      </c>
      <c r="AX364" s="13" t="s">
        <v>76</v>
      </c>
      <c r="AY364" s="220" t="s">
        <v>272</v>
      </c>
    </row>
    <row r="365" spans="1:65" s="13" customFormat="1" ht="11.25">
      <c r="B365" s="210"/>
      <c r="C365" s="211"/>
      <c r="D365" s="212" t="s">
        <v>283</v>
      </c>
      <c r="E365" s="213" t="s">
        <v>1</v>
      </c>
      <c r="F365" s="214" t="s">
        <v>285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84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1:65" s="14" customFormat="1" ht="11.25">
      <c r="B366" s="221"/>
      <c r="C366" s="222"/>
      <c r="D366" s="212" t="s">
        <v>283</v>
      </c>
      <c r="E366" s="223" t="s">
        <v>1</v>
      </c>
      <c r="F366" s="224" t="s">
        <v>84</v>
      </c>
      <c r="G366" s="222"/>
      <c r="H366" s="225">
        <v>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16</v>
      </c>
      <c r="AY366" s="231" t="s">
        <v>272</v>
      </c>
    </row>
    <row r="367" spans="1:65" s="2" customFormat="1" ht="21.75" customHeight="1">
      <c r="A367" s="34"/>
      <c r="B367" s="35"/>
      <c r="C367" s="192" t="s">
        <v>653</v>
      </c>
      <c r="D367" s="192" t="s">
        <v>274</v>
      </c>
      <c r="E367" s="193" t="s">
        <v>12672</v>
      </c>
      <c r="F367" s="194" t="s">
        <v>12673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84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12674</v>
      </c>
    </row>
    <row r="368" spans="1:65" s="13" customFormat="1" ht="11.25">
      <c r="B368" s="210"/>
      <c r="C368" s="211"/>
      <c r="D368" s="212" t="s">
        <v>283</v>
      </c>
      <c r="E368" s="213" t="s">
        <v>1</v>
      </c>
      <c r="F368" s="214" t="s">
        <v>11938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84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>
      <c r="B369" s="210"/>
      <c r="C369" s="211"/>
      <c r="D369" s="212" t="s">
        <v>283</v>
      </c>
      <c r="E369" s="213" t="s">
        <v>1</v>
      </c>
      <c r="F369" s="214" t="s">
        <v>285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84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4" customFormat="1" ht="11.25">
      <c r="B370" s="221"/>
      <c r="C370" s="222"/>
      <c r="D370" s="212" t="s">
        <v>283</v>
      </c>
      <c r="E370" s="223" t="s">
        <v>1</v>
      </c>
      <c r="F370" s="224" t="s">
        <v>16</v>
      </c>
      <c r="G370" s="222"/>
      <c r="H370" s="225">
        <v>1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283</v>
      </c>
      <c r="AU370" s="231" t="s">
        <v>84</v>
      </c>
      <c r="AV370" s="14" t="s">
        <v>84</v>
      </c>
      <c r="AW370" s="14" t="s">
        <v>32</v>
      </c>
      <c r="AX370" s="14" t="s">
        <v>16</v>
      </c>
      <c r="AY370" s="231" t="s">
        <v>272</v>
      </c>
    </row>
    <row r="371" spans="1:65" s="2" customFormat="1" ht="16.5" customHeight="1">
      <c r="A371" s="34"/>
      <c r="B371" s="35"/>
      <c r="C371" s="192" t="s">
        <v>662</v>
      </c>
      <c r="D371" s="192" t="s">
        <v>274</v>
      </c>
      <c r="E371" s="193" t="s">
        <v>12675</v>
      </c>
      <c r="F371" s="194" t="s">
        <v>12676</v>
      </c>
      <c r="G371" s="195" t="s">
        <v>952</v>
      </c>
      <c r="H371" s="196">
        <v>1</v>
      </c>
      <c r="I371" s="197"/>
      <c r="J371" s="198">
        <f>ROUND(I371*H371,2)</f>
        <v>0</v>
      </c>
      <c r="K371" s="194" t="s">
        <v>1</v>
      </c>
      <c r="L371" s="39"/>
      <c r="M371" s="199" t="s">
        <v>1</v>
      </c>
      <c r="N371" s="200" t="s">
        <v>41</v>
      </c>
      <c r="O371" s="71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279</v>
      </c>
      <c r="AT371" s="203" t="s">
        <v>274</v>
      </c>
      <c r="AU371" s="203" t="s">
        <v>84</v>
      </c>
      <c r="AY371" s="17" t="s">
        <v>272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7" t="s">
        <v>16</v>
      </c>
      <c r="BK371" s="204">
        <f>ROUND(I371*H371,2)</f>
        <v>0</v>
      </c>
      <c r="BL371" s="17" t="s">
        <v>279</v>
      </c>
      <c r="BM371" s="203" t="s">
        <v>12677</v>
      </c>
    </row>
    <row r="372" spans="1:65" s="13" customFormat="1" ht="11.25">
      <c r="B372" s="210"/>
      <c r="C372" s="211"/>
      <c r="D372" s="212" t="s">
        <v>283</v>
      </c>
      <c r="E372" s="213" t="s">
        <v>1</v>
      </c>
      <c r="F372" s="214" t="s">
        <v>11938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84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>
      <c r="B373" s="210"/>
      <c r="C373" s="211"/>
      <c r="D373" s="212" t="s">
        <v>283</v>
      </c>
      <c r="E373" s="213" t="s">
        <v>1</v>
      </c>
      <c r="F373" s="214" t="s">
        <v>285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84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4" customFormat="1" ht="11.25">
      <c r="B374" s="221"/>
      <c r="C374" s="222"/>
      <c r="D374" s="212" t="s">
        <v>283</v>
      </c>
      <c r="E374" s="223" t="s">
        <v>1</v>
      </c>
      <c r="F374" s="224" t="s">
        <v>16</v>
      </c>
      <c r="G374" s="222"/>
      <c r="H374" s="225">
        <v>1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283</v>
      </c>
      <c r="AU374" s="231" t="s">
        <v>84</v>
      </c>
      <c r="AV374" s="14" t="s">
        <v>84</v>
      </c>
      <c r="AW374" s="14" t="s">
        <v>32</v>
      </c>
      <c r="AX374" s="14" t="s">
        <v>16</v>
      </c>
      <c r="AY374" s="231" t="s">
        <v>272</v>
      </c>
    </row>
    <row r="375" spans="1:65" s="2" customFormat="1" ht="16.5" customHeight="1">
      <c r="A375" s="34"/>
      <c r="B375" s="35"/>
      <c r="C375" s="192" t="s">
        <v>667</v>
      </c>
      <c r="D375" s="192" t="s">
        <v>274</v>
      </c>
      <c r="E375" s="193" t="s">
        <v>12678</v>
      </c>
      <c r="F375" s="194" t="s">
        <v>12679</v>
      </c>
      <c r="G375" s="195" t="s">
        <v>952</v>
      </c>
      <c r="H375" s="196">
        <v>1</v>
      </c>
      <c r="I375" s="197"/>
      <c r="J375" s="198">
        <f>ROUND(I375*H375,2)</f>
        <v>0</v>
      </c>
      <c r="K375" s="194" t="s">
        <v>1</v>
      </c>
      <c r="L375" s="39"/>
      <c r="M375" s="199" t="s">
        <v>1</v>
      </c>
      <c r="N375" s="200" t="s">
        <v>41</v>
      </c>
      <c r="O375" s="71"/>
      <c r="P375" s="201">
        <f>O375*H375</f>
        <v>0</v>
      </c>
      <c r="Q375" s="201">
        <v>0</v>
      </c>
      <c r="R375" s="201">
        <f>Q375*H375</f>
        <v>0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16</v>
      </c>
      <c r="BK375" s="204">
        <f>ROUND(I375*H375,2)</f>
        <v>0</v>
      </c>
      <c r="BL375" s="17" t="s">
        <v>279</v>
      </c>
      <c r="BM375" s="203" t="s">
        <v>12680</v>
      </c>
    </row>
    <row r="376" spans="1:65" s="13" customFormat="1" ht="11.25">
      <c r="B376" s="210"/>
      <c r="C376" s="211"/>
      <c r="D376" s="212" t="s">
        <v>283</v>
      </c>
      <c r="E376" s="213" t="s">
        <v>1</v>
      </c>
      <c r="F376" s="214" t="s">
        <v>11938</v>
      </c>
      <c r="G376" s="211"/>
      <c r="H376" s="213" t="s">
        <v>1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283</v>
      </c>
      <c r="AU376" s="220" t="s">
        <v>84</v>
      </c>
      <c r="AV376" s="13" t="s">
        <v>16</v>
      </c>
      <c r="AW376" s="13" t="s">
        <v>32</v>
      </c>
      <c r="AX376" s="13" t="s">
        <v>76</v>
      </c>
      <c r="AY376" s="220" t="s">
        <v>272</v>
      </c>
    </row>
    <row r="377" spans="1:65" s="13" customFormat="1" ht="11.25">
      <c r="B377" s="210"/>
      <c r="C377" s="211"/>
      <c r="D377" s="212" t="s">
        <v>283</v>
      </c>
      <c r="E377" s="213" t="s">
        <v>1</v>
      </c>
      <c r="F377" s="214" t="s">
        <v>285</v>
      </c>
      <c r="G377" s="211"/>
      <c r="H377" s="213" t="s">
        <v>1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283</v>
      </c>
      <c r="AU377" s="220" t="s">
        <v>84</v>
      </c>
      <c r="AV377" s="13" t="s">
        <v>16</v>
      </c>
      <c r="AW377" s="13" t="s">
        <v>32</v>
      </c>
      <c r="AX377" s="13" t="s">
        <v>76</v>
      </c>
      <c r="AY377" s="220" t="s">
        <v>272</v>
      </c>
    </row>
    <row r="378" spans="1:65" s="14" customFormat="1" ht="11.25">
      <c r="B378" s="221"/>
      <c r="C378" s="222"/>
      <c r="D378" s="212" t="s">
        <v>283</v>
      </c>
      <c r="E378" s="223" t="s">
        <v>1</v>
      </c>
      <c r="F378" s="224" t="s">
        <v>16</v>
      </c>
      <c r="G378" s="222"/>
      <c r="H378" s="225">
        <v>1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283</v>
      </c>
      <c r="AU378" s="231" t="s">
        <v>84</v>
      </c>
      <c r="AV378" s="14" t="s">
        <v>84</v>
      </c>
      <c r="AW378" s="14" t="s">
        <v>32</v>
      </c>
      <c r="AX378" s="14" t="s">
        <v>16</v>
      </c>
      <c r="AY378" s="231" t="s">
        <v>272</v>
      </c>
    </row>
    <row r="379" spans="1:65" s="12" customFormat="1" ht="22.9" customHeight="1">
      <c r="B379" s="176"/>
      <c r="C379" s="177"/>
      <c r="D379" s="178" t="s">
        <v>75</v>
      </c>
      <c r="E379" s="190" t="s">
        <v>1082</v>
      </c>
      <c r="F379" s="190" t="s">
        <v>8649</v>
      </c>
      <c r="G379" s="177"/>
      <c r="H379" s="177"/>
      <c r="I379" s="180"/>
      <c r="J379" s="191">
        <f>BK379</f>
        <v>0</v>
      </c>
      <c r="K379" s="177"/>
      <c r="L379" s="182"/>
      <c r="M379" s="183"/>
      <c r="N379" s="184"/>
      <c r="O379" s="184"/>
      <c r="P379" s="185">
        <f>SUM(P380:P381)</f>
        <v>0</v>
      </c>
      <c r="Q379" s="184"/>
      <c r="R379" s="185">
        <f>SUM(R380:R381)</f>
        <v>0</v>
      </c>
      <c r="S379" s="184"/>
      <c r="T379" s="186">
        <f>SUM(T380:T381)</f>
        <v>0</v>
      </c>
      <c r="AR379" s="187" t="s">
        <v>16</v>
      </c>
      <c r="AT379" s="188" t="s">
        <v>75</v>
      </c>
      <c r="AU379" s="188" t="s">
        <v>16</v>
      </c>
      <c r="AY379" s="187" t="s">
        <v>272</v>
      </c>
      <c r="BK379" s="189">
        <f>SUM(BK380:BK381)</f>
        <v>0</v>
      </c>
    </row>
    <row r="380" spans="1:65" s="2" customFormat="1" ht="24.2" customHeight="1">
      <c r="A380" s="34"/>
      <c r="B380" s="35"/>
      <c r="C380" s="192" t="s">
        <v>676</v>
      </c>
      <c r="D380" s="192" t="s">
        <v>274</v>
      </c>
      <c r="E380" s="193" t="s">
        <v>12681</v>
      </c>
      <c r="F380" s="194" t="s">
        <v>12682</v>
      </c>
      <c r="G380" s="195" t="s">
        <v>380</v>
      </c>
      <c r="H380" s="196">
        <v>904.54300000000001</v>
      </c>
      <c r="I380" s="197"/>
      <c r="J380" s="198">
        <f>ROUND(I380*H380,2)</f>
        <v>0</v>
      </c>
      <c r="K380" s="194" t="s">
        <v>278</v>
      </c>
      <c r="L380" s="39"/>
      <c r="M380" s="199" t="s">
        <v>1</v>
      </c>
      <c r="N380" s="200" t="s">
        <v>41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279</v>
      </c>
      <c r="AT380" s="203" t="s">
        <v>274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279</v>
      </c>
      <c r="BM380" s="203" t="s">
        <v>12683</v>
      </c>
    </row>
    <row r="381" spans="1:65" s="2" customFormat="1" ht="11.25">
      <c r="A381" s="34"/>
      <c r="B381" s="35"/>
      <c r="C381" s="36"/>
      <c r="D381" s="205" t="s">
        <v>281</v>
      </c>
      <c r="E381" s="36"/>
      <c r="F381" s="206" t="s">
        <v>12684</v>
      </c>
      <c r="G381" s="36"/>
      <c r="H381" s="36"/>
      <c r="I381" s="207"/>
      <c r="J381" s="36"/>
      <c r="K381" s="36"/>
      <c r="L381" s="39"/>
      <c r="M381" s="265"/>
      <c r="N381" s="266"/>
      <c r="O381" s="262"/>
      <c r="P381" s="262"/>
      <c r="Q381" s="262"/>
      <c r="R381" s="262"/>
      <c r="S381" s="262"/>
      <c r="T381" s="267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281</v>
      </c>
      <c r="AU381" s="17" t="s">
        <v>84</v>
      </c>
    </row>
    <row r="382" spans="1:65" s="2" customFormat="1" ht="6.95" customHeight="1">
      <c r="A382" s="34"/>
      <c r="B382" s="54"/>
      <c r="C382" s="55"/>
      <c r="D382" s="55"/>
      <c r="E382" s="55"/>
      <c r="F382" s="55"/>
      <c r="G382" s="55"/>
      <c r="H382" s="55"/>
      <c r="I382" s="55"/>
      <c r="J382" s="55"/>
      <c r="K382" s="55"/>
      <c r="L382" s="39"/>
      <c r="M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</row>
  </sheetData>
  <sheetProtection algorithmName="SHA-512" hashValue="426+mR/qmOgoEVo2cRt8d7OWuvF1WaY5fDfMN05eAYOmsyYmQkEdFMB2hyL3NfDR/gJ9CdmyYcOTvOa4ZLpghg==" saltValue="fIHly1XvP9YNttvlzpVrlpriReGBgtFBHmq3VswhNkBxAlcd9v+syO5Tk/GmBj5TkPqVOFpBjOukSV4oEehsng==" spinCount="100000" sheet="1" objects="1" scenarios="1" formatColumns="0" formatRows="0" autoFilter="0"/>
  <autoFilter ref="C122:K38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7" r:id="rId1"/>
    <hyperlink ref="F139" r:id="rId2"/>
    <hyperlink ref="F149" r:id="rId3"/>
    <hyperlink ref="F156" r:id="rId4"/>
    <hyperlink ref="F161" r:id="rId5"/>
    <hyperlink ref="F163" r:id="rId6"/>
    <hyperlink ref="F167" r:id="rId7"/>
    <hyperlink ref="F170" r:id="rId8"/>
    <hyperlink ref="F187" r:id="rId9"/>
    <hyperlink ref="F196" r:id="rId10"/>
    <hyperlink ref="F205" r:id="rId11"/>
    <hyperlink ref="F207" r:id="rId12"/>
    <hyperlink ref="F210" r:id="rId13"/>
    <hyperlink ref="F213" r:id="rId14"/>
    <hyperlink ref="F220" r:id="rId15"/>
    <hyperlink ref="F226" r:id="rId16"/>
    <hyperlink ref="F232" r:id="rId17"/>
    <hyperlink ref="F237" r:id="rId18"/>
    <hyperlink ref="F302" r:id="rId19"/>
    <hyperlink ref="F307" r:id="rId20"/>
    <hyperlink ref="F312" r:id="rId21"/>
    <hyperlink ref="F317" r:id="rId22"/>
    <hyperlink ref="F322" r:id="rId23"/>
    <hyperlink ref="F381" r:id="rId2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12685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45142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ROUND((SUM(BE125:BE356)),  2)</f>
        <v>0</v>
      </c>
      <c r="G33" s="34"/>
      <c r="H33" s="34"/>
      <c r="I33" s="131">
        <v>0.21</v>
      </c>
      <c r="J33" s="130">
        <f>ROUND(((SUM(BE125:BE356))*I33),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ROUND((SUM(BF125:BF356)),  2)</f>
        <v>0</v>
      </c>
      <c r="G34" s="34"/>
      <c r="H34" s="34"/>
      <c r="I34" s="131">
        <v>0.15</v>
      </c>
      <c r="J34" s="130">
        <f>ROUND(((SUM(BF125:BF356))*I34),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ROUND((SUM(BG125:BG356)),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ROUND((SUM(BH125:BH356)),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ROUND((SUM(BI125:BI356)),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D2_03 - Vodovod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45142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J127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210</v>
      </c>
      <c r="E99" s="162"/>
      <c r="F99" s="162"/>
      <c r="G99" s="162"/>
      <c r="H99" s="162"/>
      <c r="I99" s="162"/>
      <c r="J99" s="163">
        <f>J177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J191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12686</v>
      </c>
      <c r="E101" s="162"/>
      <c r="F101" s="162"/>
      <c r="G101" s="162"/>
      <c r="H101" s="162"/>
      <c r="I101" s="162"/>
      <c r="J101" s="163">
        <f>J198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11915</v>
      </c>
      <c r="E102" s="162"/>
      <c r="F102" s="162"/>
      <c r="G102" s="162"/>
      <c r="H102" s="162"/>
      <c r="I102" s="162"/>
      <c r="J102" s="163">
        <f>J211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221</v>
      </c>
      <c r="E103" s="162"/>
      <c r="F103" s="162"/>
      <c r="G103" s="162"/>
      <c r="H103" s="162"/>
      <c r="I103" s="162"/>
      <c r="J103" s="163">
        <f>J228</f>
        <v>0</v>
      </c>
      <c r="K103" s="104"/>
      <c r="L103" s="164"/>
    </row>
    <row r="104" spans="1:31" s="10" customFormat="1" ht="19.899999999999999" customHeight="1">
      <c r="B104" s="160"/>
      <c r="C104" s="104"/>
      <c r="D104" s="161" t="s">
        <v>11917</v>
      </c>
      <c r="E104" s="162"/>
      <c r="F104" s="162"/>
      <c r="G104" s="162"/>
      <c r="H104" s="162"/>
      <c r="I104" s="162"/>
      <c r="J104" s="163">
        <f>J345</f>
        <v>0</v>
      </c>
      <c r="K104" s="104"/>
      <c r="L104" s="164"/>
    </row>
    <row r="105" spans="1:31" s="10" customFormat="1" ht="19.899999999999999" customHeight="1">
      <c r="B105" s="160"/>
      <c r="C105" s="104"/>
      <c r="D105" s="161" t="s">
        <v>12507</v>
      </c>
      <c r="E105" s="162"/>
      <c r="F105" s="162"/>
      <c r="G105" s="162"/>
      <c r="H105" s="162"/>
      <c r="I105" s="162"/>
      <c r="J105" s="163">
        <f>J354</f>
        <v>0</v>
      </c>
      <c r="K105" s="104"/>
      <c r="L105" s="164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257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6.25" customHeight="1">
      <c r="A115" s="34"/>
      <c r="B115" s="35"/>
      <c r="C115" s="36"/>
      <c r="D115" s="36"/>
      <c r="E115" s="320" t="str">
        <f>E7</f>
        <v>Oblastní nemocnice Trutnov a.s., Konsolidované laboratoře a transfuzní oddělení - OKB - 2023/I</v>
      </c>
      <c r="F115" s="321"/>
      <c r="G115" s="321"/>
      <c r="H115" s="32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174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3" t="str">
        <f>E9</f>
        <v>D2_03 - Vodovod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21</v>
      </c>
      <c r="D119" s="36"/>
      <c r="E119" s="36"/>
      <c r="F119" s="27" t="str">
        <f>F12</f>
        <v>Trutnov</v>
      </c>
      <c r="G119" s="36"/>
      <c r="H119" s="36"/>
      <c r="I119" s="29" t="s">
        <v>23</v>
      </c>
      <c r="J119" s="66">
        <f>IF(J12="","",J12)</f>
        <v>45142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24</v>
      </c>
      <c r="D121" s="36"/>
      <c r="E121" s="36"/>
      <c r="F121" s="27" t="str">
        <f>E15</f>
        <v>Královehradecký kraj</v>
      </c>
      <c r="G121" s="36"/>
      <c r="H121" s="36"/>
      <c r="I121" s="29" t="s">
        <v>30</v>
      </c>
      <c r="J121" s="32" t="str">
        <f>E21</f>
        <v>Penta Projekt s.r.o., Mrštíkova 12, Jihlava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>Ing. Avuk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5"/>
      <c r="B124" s="166"/>
      <c r="C124" s="167" t="s">
        <v>258</v>
      </c>
      <c r="D124" s="168" t="s">
        <v>61</v>
      </c>
      <c r="E124" s="168" t="s">
        <v>57</v>
      </c>
      <c r="F124" s="168" t="s">
        <v>58</v>
      </c>
      <c r="G124" s="168" t="s">
        <v>259</v>
      </c>
      <c r="H124" s="168" t="s">
        <v>260</v>
      </c>
      <c r="I124" s="168" t="s">
        <v>261</v>
      </c>
      <c r="J124" s="168" t="s">
        <v>205</v>
      </c>
      <c r="K124" s="169" t="s">
        <v>262</v>
      </c>
      <c r="L124" s="170"/>
      <c r="M124" s="75" t="s">
        <v>1</v>
      </c>
      <c r="N124" s="76" t="s">
        <v>40</v>
      </c>
      <c r="O124" s="76" t="s">
        <v>263</v>
      </c>
      <c r="P124" s="76" t="s">
        <v>264</v>
      </c>
      <c r="Q124" s="76" t="s">
        <v>265</v>
      </c>
      <c r="R124" s="76" t="s">
        <v>266</v>
      </c>
      <c r="S124" s="76" t="s">
        <v>267</v>
      </c>
      <c r="T124" s="77" t="s">
        <v>268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4"/>
      <c r="B125" s="35"/>
      <c r="C125" s="82" t="s">
        <v>269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</f>
        <v>0</v>
      </c>
      <c r="Q125" s="79"/>
      <c r="R125" s="173">
        <f>R126</f>
        <v>142.13627683999999</v>
      </c>
      <c r="S125" s="79"/>
      <c r="T125" s="174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207</v>
      </c>
      <c r="BK125" s="175">
        <f>BK126</f>
        <v>0</v>
      </c>
    </row>
    <row r="126" spans="1:65" s="12" customFormat="1" ht="25.9" customHeight="1">
      <c r="B126" s="176"/>
      <c r="C126" s="177"/>
      <c r="D126" s="178" t="s">
        <v>75</v>
      </c>
      <c r="E126" s="179" t="s">
        <v>270</v>
      </c>
      <c r="F126" s="179" t="s">
        <v>271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P127+P177+P191+P198+P211+P228+P345+P354</f>
        <v>0</v>
      </c>
      <c r="Q126" s="184"/>
      <c r="R126" s="185">
        <f>R127+R177+R191+R198+R211+R228+R345+R354</f>
        <v>142.13627683999999</v>
      </c>
      <c r="S126" s="184"/>
      <c r="T126" s="186">
        <f>T127+T177+T191+T198+T211+T228+T345+T354</f>
        <v>0</v>
      </c>
      <c r="AR126" s="187" t="s">
        <v>16</v>
      </c>
      <c r="AT126" s="188" t="s">
        <v>75</v>
      </c>
      <c r="AU126" s="188" t="s">
        <v>76</v>
      </c>
      <c r="AY126" s="187" t="s">
        <v>272</v>
      </c>
      <c r="BK126" s="189">
        <f>BK127+BK177+BK191+BK198+BK211+BK228+BK345+BK354</f>
        <v>0</v>
      </c>
    </row>
    <row r="127" spans="1:65" s="12" customFormat="1" ht="22.9" customHeight="1">
      <c r="B127" s="176"/>
      <c r="C127" s="177"/>
      <c r="D127" s="178" t="s">
        <v>75</v>
      </c>
      <c r="E127" s="190" t="s">
        <v>16</v>
      </c>
      <c r="F127" s="190" t="s">
        <v>273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SUM(P128:P176)</f>
        <v>0</v>
      </c>
      <c r="Q127" s="184"/>
      <c r="R127" s="185">
        <f>SUM(R128:R176)</f>
        <v>139.684</v>
      </c>
      <c r="S127" s="184"/>
      <c r="T127" s="186">
        <f>SUM(T128:T176)</f>
        <v>0</v>
      </c>
      <c r="AR127" s="187" t="s">
        <v>16</v>
      </c>
      <c r="AT127" s="188" t="s">
        <v>75</v>
      </c>
      <c r="AU127" s="188" t="s">
        <v>16</v>
      </c>
      <c r="AY127" s="187" t="s">
        <v>272</v>
      </c>
      <c r="BK127" s="189">
        <f>SUM(BK128:BK176)</f>
        <v>0</v>
      </c>
    </row>
    <row r="128" spans="1:65" s="2" customFormat="1" ht="24.2" customHeight="1">
      <c r="A128" s="34"/>
      <c r="B128" s="35"/>
      <c r="C128" s="192" t="s">
        <v>16</v>
      </c>
      <c r="D128" s="192" t="s">
        <v>274</v>
      </c>
      <c r="E128" s="193" t="s">
        <v>12687</v>
      </c>
      <c r="F128" s="194" t="s">
        <v>12688</v>
      </c>
      <c r="G128" s="195" t="s">
        <v>277</v>
      </c>
      <c r="H128" s="196">
        <v>2</v>
      </c>
      <c r="I128" s="197"/>
      <c r="J128" s="198">
        <f>ROUND(I128*H128,2)</f>
        <v>0</v>
      </c>
      <c r="K128" s="194" t="s">
        <v>278</v>
      </c>
      <c r="L128" s="39"/>
      <c r="M128" s="199" t="s">
        <v>1</v>
      </c>
      <c r="N128" s="200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279</v>
      </c>
      <c r="AT128" s="203" t="s">
        <v>274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279</v>
      </c>
      <c r="BM128" s="203" t="s">
        <v>12689</v>
      </c>
    </row>
    <row r="129" spans="1:65" s="2" customFormat="1" ht="11.25">
      <c r="A129" s="34"/>
      <c r="B129" s="35"/>
      <c r="C129" s="36"/>
      <c r="D129" s="205" t="s">
        <v>281</v>
      </c>
      <c r="E129" s="36"/>
      <c r="F129" s="206" t="s">
        <v>12690</v>
      </c>
      <c r="G129" s="36"/>
      <c r="H129" s="36"/>
      <c r="I129" s="207"/>
      <c r="J129" s="36"/>
      <c r="K129" s="36"/>
      <c r="L129" s="39"/>
      <c r="M129" s="208"/>
      <c r="N129" s="209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281</v>
      </c>
      <c r="AU129" s="17" t="s">
        <v>84</v>
      </c>
    </row>
    <row r="130" spans="1:65" s="13" customFormat="1" ht="11.25">
      <c r="B130" s="210"/>
      <c r="C130" s="211"/>
      <c r="D130" s="212" t="s">
        <v>283</v>
      </c>
      <c r="E130" s="213" t="s">
        <v>1</v>
      </c>
      <c r="F130" s="214" t="s">
        <v>12691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11.25">
      <c r="B131" s="210"/>
      <c r="C131" s="211"/>
      <c r="D131" s="212" t="s">
        <v>283</v>
      </c>
      <c r="E131" s="213" t="s">
        <v>1</v>
      </c>
      <c r="F131" s="214" t="s">
        <v>285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84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4" customFormat="1" ht="11.25">
      <c r="B132" s="221"/>
      <c r="C132" s="222"/>
      <c r="D132" s="212" t="s">
        <v>283</v>
      </c>
      <c r="E132" s="223" t="s">
        <v>1</v>
      </c>
      <c r="F132" s="224" t="s">
        <v>12692</v>
      </c>
      <c r="G132" s="222"/>
      <c r="H132" s="225">
        <v>2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16</v>
      </c>
      <c r="AY132" s="231" t="s">
        <v>272</v>
      </c>
    </row>
    <row r="133" spans="1:65" s="2" customFormat="1" ht="37.9" customHeight="1">
      <c r="A133" s="34"/>
      <c r="B133" s="35"/>
      <c r="C133" s="192" t="s">
        <v>291</v>
      </c>
      <c r="D133" s="192" t="s">
        <v>274</v>
      </c>
      <c r="E133" s="193" t="s">
        <v>12693</v>
      </c>
      <c r="F133" s="194" t="s">
        <v>12694</v>
      </c>
      <c r="G133" s="195" t="s">
        <v>277</v>
      </c>
      <c r="H133" s="196">
        <v>73.727999999999994</v>
      </c>
      <c r="I133" s="197"/>
      <c r="J133" s="198">
        <f>ROUND(I133*H133,2)</f>
        <v>0</v>
      </c>
      <c r="K133" s="194" t="s">
        <v>278</v>
      </c>
      <c r="L133" s="39"/>
      <c r="M133" s="199" t="s">
        <v>1</v>
      </c>
      <c r="N133" s="200" t="s">
        <v>41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279</v>
      </c>
      <c r="AT133" s="203" t="s">
        <v>274</v>
      </c>
      <c r="AU133" s="203" t="s">
        <v>84</v>
      </c>
      <c r="AY133" s="17" t="s">
        <v>272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16</v>
      </c>
      <c r="BK133" s="204">
        <f>ROUND(I133*H133,2)</f>
        <v>0</v>
      </c>
      <c r="BL133" s="17" t="s">
        <v>279</v>
      </c>
      <c r="BM133" s="203" t="s">
        <v>12695</v>
      </c>
    </row>
    <row r="134" spans="1:65" s="2" customFormat="1" ht="11.25">
      <c r="A134" s="34"/>
      <c r="B134" s="35"/>
      <c r="C134" s="36"/>
      <c r="D134" s="205" t="s">
        <v>281</v>
      </c>
      <c r="E134" s="36"/>
      <c r="F134" s="206" t="s">
        <v>12696</v>
      </c>
      <c r="G134" s="36"/>
      <c r="H134" s="36"/>
      <c r="I134" s="207"/>
      <c r="J134" s="36"/>
      <c r="K134" s="36"/>
      <c r="L134" s="39"/>
      <c r="M134" s="208"/>
      <c r="N134" s="209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281</v>
      </c>
      <c r="AU134" s="17" t="s">
        <v>84</v>
      </c>
    </row>
    <row r="135" spans="1:65" s="13" customFormat="1" ht="11.25">
      <c r="B135" s="210"/>
      <c r="C135" s="211"/>
      <c r="D135" s="212" t="s">
        <v>283</v>
      </c>
      <c r="E135" s="213" t="s">
        <v>1</v>
      </c>
      <c r="F135" s="214" t="s">
        <v>12691</v>
      </c>
      <c r="G135" s="211"/>
      <c r="H135" s="213" t="s">
        <v>1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283</v>
      </c>
      <c r="AU135" s="220" t="s">
        <v>84</v>
      </c>
      <c r="AV135" s="13" t="s">
        <v>16</v>
      </c>
      <c r="AW135" s="13" t="s">
        <v>32</v>
      </c>
      <c r="AX135" s="13" t="s">
        <v>76</v>
      </c>
      <c r="AY135" s="220" t="s">
        <v>272</v>
      </c>
    </row>
    <row r="136" spans="1:65" s="13" customFormat="1" ht="11.25">
      <c r="B136" s="210"/>
      <c r="C136" s="211"/>
      <c r="D136" s="212" t="s">
        <v>283</v>
      </c>
      <c r="E136" s="213" t="s">
        <v>1</v>
      </c>
      <c r="F136" s="214" t="s">
        <v>285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12697</v>
      </c>
      <c r="G137" s="222"/>
      <c r="H137" s="225">
        <v>73.727999999999994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33" customHeight="1">
      <c r="A138" s="34"/>
      <c r="B138" s="35"/>
      <c r="C138" s="192" t="s">
        <v>4523</v>
      </c>
      <c r="D138" s="192" t="s">
        <v>274</v>
      </c>
      <c r="E138" s="193" t="s">
        <v>12698</v>
      </c>
      <c r="F138" s="194" t="s">
        <v>12699</v>
      </c>
      <c r="G138" s="195" t="s">
        <v>277</v>
      </c>
      <c r="H138" s="196">
        <v>0.8</v>
      </c>
      <c r="I138" s="197"/>
      <c r="J138" s="198">
        <f>ROUND(I138*H138,2)</f>
        <v>0</v>
      </c>
      <c r="K138" s="194" t="s">
        <v>278</v>
      </c>
      <c r="L138" s="39"/>
      <c r="M138" s="199" t="s">
        <v>1</v>
      </c>
      <c r="N138" s="200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12700</v>
      </c>
    </row>
    <row r="139" spans="1:65" s="2" customFormat="1" ht="11.25">
      <c r="A139" s="34"/>
      <c r="B139" s="35"/>
      <c r="C139" s="36"/>
      <c r="D139" s="205" t="s">
        <v>281</v>
      </c>
      <c r="E139" s="36"/>
      <c r="F139" s="206" t="s">
        <v>12701</v>
      </c>
      <c r="G139" s="36"/>
      <c r="H139" s="36"/>
      <c r="I139" s="207"/>
      <c r="J139" s="36"/>
      <c r="K139" s="36"/>
      <c r="L139" s="39"/>
      <c r="M139" s="208"/>
      <c r="N139" s="20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281</v>
      </c>
      <c r="AU139" s="17" t="s">
        <v>84</v>
      </c>
    </row>
    <row r="140" spans="1:65" s="13" customFormat="1" ht="11.25">
      <c r="B140" s="210"/>
      <c r="C140" s="211"/>
      <c r="D140" s="212" t="s">
        <v>283</v>
      </c>
      <c r="E140" s="213" t="s">
        <v>1</v>
      </c>
      <c r="F140" s="214" t="s">
        <v>12691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283</v>
      </c>
      <c r="AU140" s="220" t="s">
        <v>84</v>
      </c>
      <c r="AV140" s="13" t="s">
        <v>16</v>
      </c>
      <c r="AW140" s="13" t="s">
        <v>32</v>
      </c>
      <c r="AX140" s="13" t="s">
        <v>76</v>
      </c>
      <c r="AY140" s="220" t="s">
        <v>272</v>
      </c>
    </row>
    <row r="141" spans="1:65" s="13" customFormat="1" ht="11.25">
      <c r="B141" s="210"/>
      <c r="C141" s="211"/>
      <c r="D141" s="212" t="s">
        <v>283</v>
      </c>
      <c r="E141" s="213" t="s">
        <v>1</v>
      </c>
      <c r="F141" s="214" t="s">
        <v>285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12702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12703</v>
      </c>
      <c r="G143" s="222"/>
      <c r="H143" s="225">
        <v>0.8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37.9" customHeight="1">
      <c r="A144" s="34"/>
      <c r="B144" s="35"/>
      <c r="C144" s="192" t="s">
        <v>4532</v>
      </c>
      <c r="D144" s="192" t="s">
        <v>274</v>
      </c>
      <c r="E144" s="193" t="s">
        <v>369</v>
      </c>
      <c r="F144" s="194" t="s">
        <v>370</v>
      </c>
      <c r="G144" s="195" t="s">
        <v>277</v>
      </c>
      <c r="H144" s="196">
        <v>76.528000000000006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279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279</v>
      </c>
      <c r="BM144" s="203" t="s">
        <v>12704</v>
      </c>
    </row>
    <row r="145" spans="1:65" s="2" customFormat="1" ht="11.25">
      <c r="A145" s="34"/>
      <c r="B145" s="35"/>
      <c r="C145" s="36"/>
      <c r="D145" s="205" t="s">
        <v>281</v>
      </c>
      <c r="E145" s="36"/>
      <c r="F145" s="206" t="s">
        <v>372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12705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12706</v>
      </c>
      <c r="G147" s="222"/>
      <c r="H147" s="225">
        <v>76.528000000000006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3" customHeight="1">
      <c r="A148" s="34"/>
      <c r="B148" s="35"/>
      <c r="C148" s="192" t="s">
        <v>313</v>
      </c>
      <c r="D148" s="192" t="s">
        <v>274</v>
      </c>
      <c r="E148" s="193" t="s">
        <v>378</v>
      </c>
      <c r="F148" s="194" t="s">
        <v>379</v>
      </c>
      <c r="G148" s="195" t="s">
        <v>380</v>
      </c>
      <c r="H148" s="196">
        <v>145.40299999999999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12707</v>
      </c>
    </row>
    <row r="149" spans="1:65" s="2" customFormat="1" ht="11.25">
      <c r="A149" s="34"/>
      <c r="B149" s="35"/>
      <c r="C149" s="36"/>
      <c r="D149" s="205" t="s">
        <v>281</v>
      </c>
      <c r="E149" s="36"/>
      <c r="F149" s="206" t="s">
        <v>382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11.25">
      <c r="B150" s="210"/>
      <c r="C150" s="211"/>
      <c r="D150" s="212" t="s">
        <v>283</v>
      </c>
      <c r="E150" s="213" t="s">
        <v>1</v>
      </c>
      <c r="F150" s="214" t="s">
        <v>12705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12708</v>
      </c>
      <c r="G151" s="222"/>
      <c r="H151" s="225">
        <v>145.40299999999999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2" customFormat="1" ht="24.2" customHeight="1">
      <c r="A152" s="34"/>
      <c r="B152" s="35"/>
      <c r="C152" s="192" t="s">
        <v>2526</v>
      </c>
      <c r="D152" s="192" t="s">
        <v>274</v>
      </c>
      <c r="E152" s="193" t="s">
        <v>384</v>
      </c>
      <c r="F152" s="194" t="s">
        <v>385</v>
      </c>
      <c r="G152" s="195" t="s">
        <v>277</v>
      </c>
      <c r="H152" s="196">
        <v>54.991999999999997</v>
      </c>
      <c r="I152" s="197"/>
      <c r="J152" s="198">
        <f>ROUND(I152*H152,2)</f>
        <v>0</v>
      </c>
      <c r="K152" s="194" t="s">
        <v>278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279</v>
      </c>
      <c r="BM152" s="203" t="s">
        <v>12709</v>
      </c>
    </row>
    <row r="153" spans="1:65" s="2" customFormat="1" ht="11.25">
      <c r="A153" s="34"/>
      <c r="B153" s="35"/>
      <c r="C153" s="36"/>
      <c r="D153" s="205" t="s">
        <v>281</v>
      </c>
      <c r="E153" s="36"/>
      <c r="F153" s="206" t="s">
        <v>387</v>
      </c>
      <c r="G153" s="36"/>
      <c r="H153" s="36"/>
      <c r="I153" s="207"/>
      <c r="J153" s="36"/>
      <c r="K153" s="36"/>
      <c r="L153" s="39"/>
      <c r="M153" s="208"/>
      <c r="N153" s="20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281</v>
      </c>
      <c r="AU153" s="17" t="s">
        <v>84</v>
      </c>
    </row>
    <row r="154" spans="1:65" s="13" customFormat="1" ht="11.25">
      <c r="B154" s="210"/>
      <c r="C154" s="211"/>
      <c r="D154" s="212" t="s">
        <v>283</v>
      </c>
      <c r="E154" s="213" t="s">
        <v>1</v>
      </c>
      <c r="F154" s="214" t="s">
        <v>12691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84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3" customFormat="1" ht="11.25">
      <c r="B155" s="210"/>
      <c r="C155" s="211"/>
      <c r="D155" s="212" t="s">
        <v>283</v>
      </c>
      <c r="E155" s="213" t="s">
        <v>1</v>
      </c>
      <c r="F155" s="214" t="s">
        <v>285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12692</v>
      </c>
      <c r="G156" s="222"/>
      <c r="H156" s="225">
        <v>2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12710</v>
      </c>
      <c r="G157" s="222"/>
      <c r="H157" s="225">
        <v>52.991999999999997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>
      <c r="A158" s="34"/>
      <c r="B158" s="35"/>
      <c r="C158" s="232" t="s">
        <v>320</v>
      </c>
      <c r="D158" s="232" t="s">
        <v>394</v>
      </c>
      <c r="E158" s="233" t="s">
        <v>8447</v>
      </c>
      <c r="F158" s="234" t="s">
        <v>8448</v>
      </c>
      <c r="G158" s="235" t="s">
        <v>380</v>
      </c>
      <c r="H158" s="236">
        <v>107.23399999999999</v>
      </c>
      <c r="I158" s="237"/>
      <c r="J158" s="238">
        <f>ROUND(I158*H158,2)</f>
        <v>0</v>
      </c>
      <c r="K158" s="234" t="s">
        <v>278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1</v>
      </c>
      <c r="R158" s="201">
        <f>Q158*H158</f>
        <v>107.23399999999999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12711</v>
      </c>
    </row>
    <row r="159" spans="1:65" s="14" customFormat="1" ht="11.25">
      <c r="B159" s="221"/>
      <c r="C159" s="222"/>
      <c r="D159" s="212" t="s">
        <v>283</v>
      </c>
      <c r="E159" s="222"/>
      <c r="F159" s="224" t="s">
        <v>12712</v>
      </c>
      <c r="G159" s="222"/>
      <c r="H159" s="225">
        <v>107.23399999999999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4</v>
      </c>
      <c r="AX159" s="14" t="s">
        <v>16</v>
      </c>
      <c r="AY159" s="231" t="s">
        <v>272</v>
      </c>
    </row>
    <row r="160" spans="1:65" s="2" customFormat="1" ht="24.2" customHeight="1">
      <c r="A160" s="34"/>
      <c r="B160" s="35"/>
      <c r="C160" s="192" t="s">
        <v>330</v>
      </c>
      <c r="D160" s="192" t="s">
        <v>274</v>
      </c>
      <c r="E160" s="193" t="s">
        <v>8444</v>
      </c>
      <c r="F160" s="194" t="s">
        <v>8445</v>
      </c>
      <c r="G160" s="195" t="s">
        <v>277</v>
      </c>
      <c r="H160" s="196">
        <v>0.5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12713</v>
      </c>
    </row>
    <row r="161" spans="1:65" s="2" customFormat="1" ht="11.25">
      <c r="A161" s="34"/>
      <c r="B161" s="35"/>
      <c r="C161" s="36"/>
      <c r="D161" s="205" t="s">
        <v>281</v>
      </c>
      <c r="E161" s="36"/>
      <c r="F161" s="206" t="s">
        <v>8446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13" customFormat="1" ht="11.25">
      <c r="B162" s="210"/>
      <c r="C162" s="211"/>
      <c r="D162" s="212" t="s">
        <v>283</v>
      </c>
      <c r="E162" s="213" t="s">
        <v>1</v>
      </c>
      <c r="F162" s="214" t="s">
        <v>12691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>
      <c r="B163" s="210"/>
      <c r="C163" s="211"/>
      <c r="D163" s="212" t="s">
        <v>283</v>
      </c>
      <c r="E163" s="213" t="s">
        <v>1</v>
      </c>
      <c r="F163" s="214" t="s">
        <v>285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11.25">
      <c r="B164" s="210"/>
      <c r="C164" s="211"/>
      <c r="D164" s="212" t="s">
        <v>283</v>
      </c>
      <c r="E164" s="213" t="s">
        <v>1</v>
      </c>
      <c r="F164" s="214" t="s">
        <v>12714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2743</v>
      </c>
      <c r="G165" s="222"/>
      <c r="H165" s="225">
        <v>0.5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16.5" customHeight="1">
      <c r="A166" s="34"/>
      <c r="B166" s="35"/>
      <c r="C166" s="232" t="s">
        <v>344</v>
      </c>
      <c r="D166" s="232" t="s">
        <v>394</v>
      </c>
      <c r="E166" s="233" t="s">
        <v>12715</v>
      </c>
      <c r="F166" s="234" t="s">
        <v>12716</v>
      </c>
      <c r="G166" s="235" t="s">
        <v>380</v>
      </c>
      <c r="H166" s="236">
        <v>1</v>
      </c>
      <c r="I166" s="237"/>
      <c r="J166" s="238">
        <f>ROUND(I166*H166,2)</f>
        <v>0</v>
      </c>
      <c r="K166" s="234" t="s">
        <v>278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1</v>
      </c>
      <c r="R166" s="201">
        <f>Q166*H166</f>
        <v>1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313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12717</v>
      </c>
    </row>
    <row r="167" spans="1:65" s="14" customFormat="1" ht="11.25">
      <c r="B167" s="221"/>
      <c r="C167" s="222"/>
      <c r="D167" s="212" t="s">
        <v>283</v>
      </c>
      <c r="E167" s="222"/>
      <c r="F167" s="224" t="s">
        <v>12718</v>
      </c>
      <c r="G167" s="222"/>
      <c r="H167" s="225">
        <v>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4</v>
      </c>
      <c r="AX167" s="14" t="s">
        <v>16</v>
      </c>
      <c r="AY167" s="231" t="s">
        <v>272</v>
      </c>
    </row>
    <row r="168" spans="1:65" s="2" customFormat="1" ht="24.2" customHeight="1">
      <c r="A168" s="34"/>
      <c r="B168" s="35"/>
      <c r="C168" s="192" t="s">
        <v>4826</v>
      </c>
      <c r="D168" s="192" t="s">
        <v>274</v>
      </c>
      <c r="E168" s="193" t="s">
        <v>400</v>
      </c>
      <c r="F168" s="194" t="s">
        <v>401</v>
      </c>
      <c r="G168" s="195" t="s">
        <v>277</v>
      </c>
      <c r="H168" s="196">
        <v>16.128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12719</v>
      </c>
    </row>
    <row r="169" spans="1:65" s="2" customFormat="1" ht="11.25">
      <c r="A169" s="34"/>
      <c r="B169" s="35"/>
      <c r="C169" s="36"/>
      <c r="D169" s="205" t="s">
        <v>281</v>
      </c>
      <c r="E169" s="36"/>
      <c r="F169" s="206" t="s">
        <v>403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12691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11.25">
      <c r="B171" s="210"/>
      <c r="C171" s="211"/>
      <c r="D171" s="212" t="s">
        <v>283</v>
      </c>
      <c r="E171" s="213" t="s">
        <v>1</v>
      </c>
      <c r="F171" s="214" t="s">
        <v>285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3" customFormat="1" ht="11.25">
      <c r="B172" s="210"/>
      <c r="C172" s="211"/>
      <c r="D172" s="212" t="s">
        <v>283</v>
      </c>
      <c r="E172" s="213" t="s">
        <v>1</v>
      </c>
      <c r="F172" s="214" t="s">
        <v>12720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>
      <c r="B173" s="210"/>
      <c r="C173" s="211"/>
      <c r="D173" s="212" t="s">
        <v>283</v>
      </c>
      <c r="E173" s="213" t="s">
        <v>1</v>
      </c>
      <c r="F173" s="214" t="s">
        <v>285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12721</v>
      </c>
      <c r="G174" s="222"/>
      <c r="H174" s="225">
        <v>16.128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>
      <c r="A175" s="34"/>
      <c r="B175" s="35"/>
      <c r="C175" s="232" t="s">
        <v>5121</v>
      </c>
      <c r="D175" s="232" t="s">
        <v>394</v>
      </c>
      <c r="E175" s="233" t="s">
        <v>414</v>
      </c>
      <c r="F175" s="234" t="s">
        <v>415</v>
      </c>
      <c r="G175" s="235" t="s">
        <v>380</v>
      </c>
      <c r="H175" s="236">
        <v>31.45</v>
      </c>
      <c r="I175" s="237"/>
      <c r="J175" s="238">
        <f>ROUND(I175*H175,2)</f>
        <v>0</v>
      </c>
      <c r="K175" s="234" t="s">
        <v>278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1</v>
      </c>
      <c r="R175" s="201">
        <f>Q175*H175</f>
        <v>31.45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313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12722</v>
      </c>
    </row>
    <row r="176" spans="1:65" s="14" customFormat="1" ht="11.25">
      <c r="B176" s="221"/>
      <c r="C176" s="222"/>
      <c r="D176" s="212" t="s">
        <v>283</v>
      </c>
      <c r="E176" s="222"/>
      <c r="F176" s="224" t="s">
        <v>12723</v>
      </c>
      <c r="G176" s="222"/>
      <c r="H176" s="225">
        <v>31.45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4</v>
      </c>
      <c r="AX176" s="14" t="s">
        <v>16</v>
      </c>
      <c r="AY176" s="231" t="s">
        <v>272</v>
      </c>
    </row>
    <row r="177" spans="1:65" s="12" customFormat="1" ht="22.9" customHeight="1">
      <c r="B177" s="176"/>
      <c r="C177" s="177"/>
      <c r="D177" s="178" t="s">
        <v>75</v>
      </c>
      <c r="E177" s="190" t="s">
        <v>84</v>
      </c>
      <c r="F177" s="190" t="s">
        <v>429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SUM(P178:P190)</f>
        <v>0</v>
      </c>
      <c r="Q177" s="184"/>
      <c r="R177" s="185">
        <f>SUM(R178:R190)</f>
        <v>0.44601984</v>
      </c>
      <c r="S177" s="184"/>
      <c r="T177" s="186">
        <f>SUM(T178:T190)</f>
        <v>0</v>
      </c>
      <c r="AR177" s="187" t="s">
        <v>16</v>
      </c>
      <c r="AT177" s="188" t="s">
        <v>75</v>
      </c>
      <c r="AU177" s="188" t="s">
        <v>16</v>
      </c>
      <c r="AY177" s="187" t="s">
        <v>272</v>
      </c>
      <c r="BK177" s="189">
        <f>SUM(BK178:BK190)</f>
        <v>0</v>
      </c>
    </row>
    <row r="178" spans="1:65" s="2" customFormat="1" ht="16.5" customHeight="1">
      <c r="A178" s="34"/>
      <c r="B178" s="35"/>
      <c r="C178" s="192" t="s">
        <v>8</v>
      </c>
      <c r="D178" s="192" t="s">
        <v>274</v>
      </c>
      <c r="E178" s="193" t="s">
        <v>12724</v>
      </c>
      <c r="F178" s="194" t="s">
        <v>12725</v>
      </c>
      <c r="G178" s="195" t="s">
        <v>277</v>
      </c>
      <c r="H178" s="196">
        <v>0.192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2.3010199999999998</v>
      </c>
      <c r="R178" s="201">
        <f>Q178*H178</f>
        <v>0.44179584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279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12726</v>
      </c>
    </row>
    <row r="179" spans="1:65" s="2" customFormat="1" ht="11.25">
      <c r="A179" s="34"/>
      <c r="B179" s="35"/>
      <c r="C179" s="36"/>
      <c r="D179" s="205" t="s">
        <v>281</v>
      </c>
      <c r="E179" s="36"/>
      <c r="F179" s="206" t="s">
        <v>12727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84</v>
      </c>
    </row>
    <row r="180" spans="1:65" s="13" customFormat="1" ht="11.25">
      <c r="B180" s="210"/>
      <c r="C180" s="211"/>
      <c r="D180" s="212" t="s">
        <v>283</v>
      </c>
      <c r="E180" s="213" t="s">
        <v>1</v>
      </c>
      <c r="F180" s="214" t="s">
        <v>12691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11.25">
      <c r="B181" s="210"/>
      <c r="C181" s="211"/>
      <c r="D181" s="212" t="s">
        <v>283</v>
      </c>
      <c r="E181" s="213" t="s">
        <v>1</v>
      </c>
      <c r="F181" s="214" t="s">
        <v>285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12728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12729</v>
      </c>
      <c r="G183" s="222"/>
      <c r="H183" s="225">
        <v>0.192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16.5" customHeight="1">
      <c r="A184" s="34"/>
      <c r="B184" s="35"/>
      <c r="C184" s="192" t="s">
        <v>358</v>
      </c>
      <c r="D184" s="192" t="s">
        <v>274</v>
      </c>
      <c r="E184" s="193" t="s">
        <v>782</v>
      </c>
      <c r="F184" s="194" t="s">
        <v>783</v>
      </c>
      <c r="G184" s="195" t="s">
        <v>156</v>
      </c>
      <c r="H184" s="196">
        <v>1.6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2.64E-3</v>
      </c>
      <c r="R184" s="201">
        <f>Q184*H184</f>
        <v>4.2240000000000003E-3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279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12730</v>
      </c>
    </row>
    <row r="185" spans="1:65" s="2" customFormat="1" ht="11.25">
      <c r="A185" s="34"/>
      <c r="B185" s="35"/>
      <c r="C185" s="36"/>
      <c r="D185" s="205" t="s">
        <v>281</v>
      </c>
      <c r="E185" s="36"/>
      <c r="F185" s="206" t="s">
        <v>785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11.25">
      <c r="B186" s="210"/>
      <c r="C186" s="211"/>
      <c r="D186" s="212" t="s">
        <v>283</v>
      </c>
      <c r="E186" s="213" t="s">
        <v>1</v>
      </c>
      <c r="F186" s="214" t="s">
        <v>12691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285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12731</v>
      </c>
      <c r="G188" s="222"/>
      <c r="H188" s="225">
        <v>1.6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16</v>
      </c>
      <c r="AY188" s="231" t="s">
        <v>272</v>
      </c>
    </row>
    <row r="189" spans="1:65" s="2" customFormat="1" ht="16.5" customHeight="1">
      <c r="A189" s="34"/>
      <c r="B189" s="35"/>
      <c r="C189" s="192" t="s">
        <v>363</v>
      </c>
      <c r="D189" s="192" t="s">
        <v>274</v>
      </c>
      <c r="E189" s="193" t="s">
        <v>790</v>
      </c>
      <c r="F189" s="194" t="s">
        <v>791</v>
      </c>
      <c r="G189" s="195" t="s">
        <v>156</v>
      </c>
      <c r="H189" s="196">
        <v>1.6</v>
      </c>
      <c r="I189" s="197"/>
      <c r="J189" s="198">
        <f>ROUND(I189*H189,2)</f>
        <v>0</v>
      </c>
      <c r="K189" s="194" t="s">
        <v>278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12732</v>
      </c>
    </row>
    <row r="190" spans="1:65" s="2" customFormat="1" ht="11.25">
      <c r="A190" s="34"/>
      <c r="B190" s="35"/>
      <c r="C190" s="36"/>
      <c r="D190" s="205" t="s">
        <v>281</v>
      </c>
      <c r="E190" s="36"/>
      <c r="F190" s="206" t="s">
        <v>793</v>
      </c>
      <c r="G190" s="36"/>
      <c r="H190" s="36"/>
      <c r="I190" s="207"/>
      <c r="J190" s="36"/>
      <c r="K190" s="36"/>
      <c r="L190" s="39"/>
      <c r="M190" s="208"/>
      <c r="N190" s="209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281</v>
      </c>
      <c r="AU190" s="17" t="s">
        <v>84</v>
      </c>
    </row>
    <row r="191" spans="1:65" s="12" customFormat="1" ht="22.9" customHeight="1">
      <c r="B191" s="176"/>
      <c r="C191" s="177"/>
      <c r="D191" s="178" t="s">
        <v>75</v>
      </c>
      <c r="E191" s="190" t="s">
        <v>584</v>
      </c>
      <c r="F191" s="190" t="s">
        <v>1616</v>
      </c>
      <c r="G191" s="177"/>
      <c r="H191" s="177"/>
      <c r="I191" s="180"/>
      <c r="J191" s="191">
        <f>BK191</f>
        <v>0</v>
      </c>
      <c r="K191" s="177"/>
      <c r="L191" s="182"/>
      <c r="M191" s="183"/>
      <c r="N191" s="184"/>
      <c r="O191" s="184"/>
      <c r="P191" s="185">
        <f>SUM(P192:P197)</f>
        <v>0</v>
      </c>
      <c r="Q191" s="184"/>
      <c r="R191" s="185">
        <f>SUM(R192:R197)</f>
        <v>0</v>
      </c>
      <c r="S191" s="184"/>
      <c r="T191" s="186">
        <f>SUM(T192:T197)</f>
        <v>0</v>
      </c>
      <c r="AR191" s="187" t="s">
        <v>16</v>
      </c>
      <c r="AT191" s="188" t="s">
        <v>75</v>
      </c>
      <c r="AU191" s="188" t="s">
        <v>16</v>
      </c>
      <c r="AY191" s="187" t="s">
        <v>272</v>
      </c>
      <c r="BK191" s="189">
        <f>SUM(BK192:BK197)</f>
        <v>0</v>
      </c>
    </row>
    <row r="192" spans="1:65" s="2" customFormat="1" ht="16.5" customHeight="1">
      <c r="A192" s="34"/>
      <c r="B192" s="35"/>
      <c r="C192" s="192" t="s">
        <v>368</v>
      </c>
      <c r="D192" s="192" t="s">
        <v>274</v>
      </c>
      <c r="E192" s="193" t="s">
        <v>1618</v>
      </c>
      <c r="F192" s="194" t="s">
        <v>1619</v>
      </c>
      <c r="G192" s="195" t="s">
        <v>277</v>
      </c>
      <c r="H192" s="196">
        <v>4.6079999999999997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12733</v>
      </c>
    </row>
    <row r="193" spans="1:65" s="2" customFormat="1" ht="11.25">
      <c r="A193" s="34"/>
      <c r="B193" s="35"/>
      <c r="C193" s="36"/>
      <c r="D193" s="205" t="s">
        <v>281</v>
      </c>
      <c r="E193" s="36"/>
      <c r="F193" s="206" t="s">
        <v>1621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11.25">
      <c r="B194" s="210"/>
      <c r="C194" s="211"/>
      <c r="D194" s="212" t="s">
        <v>283</v>
      </c>
      <c r="E194" s="213" t="s">
        <v>1</v>
      </c>
      <c r="F194" s="214" t="s">
        <v>12691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3" customFormat="1" ht="11.25">
      <c r="B195" s="210"/>
      <c r="C195" s="211"/>
      <c r="D195" s="212" t="s">
        <v>283</v>
      </c>
      <c r="E195" s="213" t="s">
        <v>1</v>
      </c>
      <c r="F195" s="214" t="s">
        <v>285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84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1622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4" customFormat="1" ht="11.25">
      <c r="B197" s="221"/>
      <c r="C197" s="222"/>
      <c r="D197" s="212" t="s">
        <v>283</v>
      </c>
      <c r="E197" s="223" t="s">
        <v>1</v>
      </c>
      <c r="F197" s="224" t="s">
        <v>12734</v>
      </c>
      <c r="G197" s="222"/>
      <c r="H197" s="225">
        <v>4.6079999999999997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2" customFormat="1" ht="22.9" customHeight="1">
      <c r="B198" s="176"/>
      <c r="C198" s="177"/>
      <c r="D198" s="178" t="s">
        <v>75</v>
      </c>
      <c r="E198" s="190" t="s">
        <v>4523</v>
      </c>
      <c r="F198" s="190" t="s">
        <v>12735</v>
      </c>
      <c r="G198" s="177"/>
      <c r="H198" s="177"/>
      <c r="I198" s="180"/>
      <c r="J198" s="191">
        <f>BK198</f>
        <v>0</v>
      </c>
      <c r="K198" s="177"/>
      <c r="L198" s="182"/>
      <c r="M198" s="183"/>
      <c r="N198" s="184"/>
      <c r="O198" s="184"/>
      <c r="P198" s="185">
        <f>SUM(P199:P210)</f>
        <v>0</v>
      </c>
      <c r="Q198" s="184"/>
      <c r="R198" s="185">
        <f>SUM(R199:R210)</f>
        <v>0.55303999999999998</v>
      </c>
      <c r="S198" s="184"/>
      <c r="T198" s="186">
        <f>SUM(T199:T210)</f>
        <v>0</v>
      </c>
      <c r="AR198" s="187" t="s">
        <v>16</v>
      </c>
      <c r="AT198" s="188" t="s">
        <v>75</v>
      </c>
      <c r="AU198" s="188" t="s">
        <v>16</v>
      </c>
      <c r="AY198" s="187" t="s">
        <v>272</v>
      </c>
      <c r="BK198" s="189">
        <f>SUM(BK199:BK210)</f>
        <v>0</v>
      </c>
    </row>
    <row r="199" spans="1:65" s="2" customFormat="1" ht="24.2" customHeight="1">
      <c r="A199" s="34"/>
      <c r="B199" s="35"/>
      <c r="C199" s="192" t="s">
        <v>5995</v>
      </c>
      <c r="D199" s="192" t="s">
        <v>274</v>
      </c>
      <c r="E199" s="193" t="s">
        <v>12736</v>
      </c>
      <c r="F199" s="194" t="s">
        <v>12737</v>
      </c>
      <c r="G199" s="195" t="s">
        <v>156</v>
      </c>
      <c r="H199" s="196">
        <v>0.8</v>
      </c>
      <c r="I199" s="197"/>
      <c r="J199" s="198">
        <f>ROUND(I199*H199,2)</f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12738</v>
      </c>
    </row>
    <row r="200" spans="1:65" s="13" customFormat="1" ht="11.25">
      <c r="B200" s="210"/>
      <c r="C200" s="211"/>
      <c r="D200" s="212" t="s">
        <v>283</v>
      </c>
      <c r="E200" s="213" t="s">
        <v>1</v>
      </c>
      <c r="F200" s="214" t="s">
        <v>12691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3" customFormat="1" ht="11.25">
      <c r="B201" s="210"/>
      <c r="C201" s="211"/>
      <c r="D201" s="212" t="s">
        <v>283</v>
      </c>
      <c r="E201" s="213" t="s">
        <v>1</v>
      </c>
      <c r="F201" s="214" t="s">
        <v>285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4" customFormat="1" ht="11.25">
      <c r="B202" s="221"/>
      <c r="C202" s="222"/>
      <c r="D202" s="212" t="s">
        <v>283</v>
      </c>
      <c r="E202" s="223" t="s">
        <v>1</v>
      </c>
      <c r="F202" s="224" t="s">
        <v>12703</v>
      </c>
      <c r="G202" s="222"/>
      <c r="H202" s="225">
        <v>0.8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16</v>
      </c>
      <c r="AY202" s="231" t="s">
        <v>272</v>
      </c>
    </row>
    <row r="203" spans="1:65" s="2" customFormat="1" ht="33" customHeight="1">
      <c r="A203" s="34"/>
      <c r="B203" s="35"/>
      <c r="C203" s="192" t="s">
        <v>377</v>
      </c>
      <c r="D203" s="192" t="s">
        <v>274</v>
      </c>
      <c r="E203" s="193" t="s">
        <v>12739</v>
      </c>
      <c r="F203" s="194" t="s">
        <v>12740</v>
      </c>
      <c r="G203" s="195" t="s">
        <v>185</v>
      </c>
      <c r="H203" s="196">
        <v>1.5</v>
      </c>
      <c r="I203" s="197"/>
      <c r="J203" s="198">
        <f>ROUND(I203*H203,2)</f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0.19536000000000001</v>
      </c>
      <c r="R203" s="201">
        <f>Q203*H203</f>
        <v>0.29304000000000002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279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279</v>
      </c>
      <c r="BM203" s="203" t="s">
        <v>12741</v>
      </c>
    </row>
    <row r="204" spans="1:65" s="13" customFormat="1" ht="11.25">
      <c r="B204" s="210"/>
      <c r="C204" s="211"/>
      <c r="D204" s="212" t="s">
        <v>283</v>
      </c>
      <c r="E204" s="213" t="s">
        <v>1</v>
      </c>
      <c r="F204" s="214" t="s">
        <v>12691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84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3" customFormat="1" ht="11.25">
      <c r="B205" s="210"/>
      <c r="C205" s="211"/>
      <c r="D205" s="212" t="s">
        <v>283</v>
      </c>
      <c r="E205" s="213" t="s">
        <v>1</v>
      </c>
      <c r="F205" s="214" t="s">
        <v>285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7047</v>
      </c>
      <c r="G206" s="222"/>
      <c r="H206" s="225">
        <v>1.5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16</v>
      </c>
      <c r="AY206" s="231" t="s">
        <v>272</v>
      </c>
    </row>
    <row r="207" spans="1:65" s="2" customFormat="1" ht="21.75" customHeight="1">
      <c r="A207" s="34"/>
      <c r="B207" s="35"/>
      <c r="C207" s="232" t="s">
        <v>7</v>
      </c>
      <c r="D207" s="232" t="s">
        <v>394</v>
      </c>
      <c r="E207" s="233" t="s">
        <v>12742</v>
      </c>
      <c r="F207" s="234" t="s">
        <v>12743</v>
      </c>
      <c r="G207" s="235" t="s">
        <v>952</v>
      </c>
      <c r="H207" s="236">
        <v>20</v>
      </c>
      <c r="I207" s="237"/>
      <c r="J207" s="238">
        <f>ROUND(I207*H207,2)</f>
        <v>0</v>
      </c>
      <c r="K207" s="234" t="s">
        <v>1</v>
      </c>
      <c r="L207" s="239"/>
      <c r="M207" s="240" t="s">
        <v>1</v>
      </c>
      <c r="N207" s="241" t="s">
        <v>41</v>
      </c>
      <c r="O207" s="71"/>
      <c r="P207" s="201">
        <f>O207*H207</f>
        <v>0</v>
      </c>
      <c r="Q207" s="201">
        <v>1.2999999999999999E-2</v>
      </c>
      <c r="R207" s="201">
        <f>Q207*H207</f>
        <v>0.26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313</v>
      </c>
      <c r="AT207" s="203" t="s">
        <v>394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12744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12691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285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377</v>
      </c>
      <c r="G210" s="222"/>
      <c r="H210" s="225">
        <v>20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16</v>
      </c>
      <c r="AY210" s="231" t="s">
        <v>272</v>
      </c>
    </row>
    <row r="211" spans="1:65" s="12" customFormat="1" ht="22.9" customHeight="1">
      <c r="B211" s="176"/>
      <c r="C211" s="177"/>
      <c r="D211" s="178" t="s">
        <v>75</v>
      </c>
      <c r="E211" s="190" t="s">
        <v>755</v>
      </c>
      <c r="F211" s="190" t="s">
        <v>2213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SUM(P212:P227)</f>
        <v>0</v>
      </c>
      <c r="Q211" s="184"/>
      <c r="R211" s="185">
        <f>SUM(R212:R227)</f>
        <v>0.27111499999999999</v>
      </c>
      <c r="S211" s="184"/>
      <c r="T211" s="186">
        <f>SUM(T212:T227)</f>
        <v>0</v>
      </c>
      <c r="AR211" s="187" t="s">
        <v>16</v>
      </c>
      <c r="AT211" s="188" t="s">
        <v>75</v>
      </c>
      <c r="AU211" s="188" t="s">
        <v>16</v>
      </c>
      <c r="AY211" s="187" t="s">
        <v>272</v>
      </c>
      <c r="BK211" s="189">
        <f>SUM(BK212:BK227)</f>
        <v>0</v>
      </c>
    </row>
    <row r="212" spans="1:65" s="2" customFormat="1" ht="33" customHeight="1">
      <c r="A212" s="34"/>
      <c r="B212" s="35"/>
      <c r="C212" s="192" t="s">
        <v>393</v>
      </c>
      <c r="D212" s="192" t="s">
        <v>274</v>
      </c>
      <c r="E212" s="193" t="s">
        <v>12745</v>
      </c>
      <c r="F212" s="194" t="s">
        <v>12746</v>
      </c>
      <c r="G212" s="195" t="s">
        <v>277</v>
      </c>
      <c r="H212" s="196">
        <v>0.1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2.5018699999999998</v>
      </c>
      <c r="R212" s="201">
        <f>Q212*H212</f>
        <v>0.25018699999999999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12747</v>
      </c>
    </row>
    <row r="213" spans="1:65" s="2" customFormat="1" ht="11.25">
      <c r="A213" s="34"/>
      <c r="B213" s="35"/>
      <c r="C213" s="36"/>
      <c r="D213" s="205" t="s">
        <v>281</v>
      </c>
      <c r="E213" s="36"/>
      <c r="F213" s="206" t="s">
        <v>12748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11938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>
      <c r="B215" s="210"/>
      <c r="C215" s="211"/>
      <c r="D215" s="212" t="s">
        <v>283</v>
      </c>
      <c r="E215" s="213" t="s">
        <v>1</v>
      </c>
      <c r="F215" s="214" t="s">
        <v>285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>
      <c r="B216" s="210"/>
      <c r="C216" s="211"/>
      <c r="D216" s="212" t="s">
        <v>283</v>
      </c>
      <c r="E216" s="213" t="s">
        <v>1</v>
      </c>
      <c r="F216" s="214" t="s">
        <v>12749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84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12750</v>
      </c>
      <c r="G217" s="222"/>
      <c r="H217" s="225">
        <v>0.1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2" customFormat="1" ht="24.2" customHeight="1">
      <c r="A218" s="34"/>
      <c r="B218" s="35"/>
      <c r="C218" s="192" t="s">
        <v>399</v>
      </c>
      <c r="D218" s="192" t="s">
        <v>274</v>
      </c>
      <c r="E218" s="193" t="s">
        <v>12751</v>
      </c>
      <c r="F218" s="194" t="s">
        <v>12752</v>
      </c>
      <c r="G218" s="195" t="s">
        <v>277</v>
      </c>
      <c r="H218" s="196">
        <v>0.1</v>
      </c>
      <c r="I218" s="197"/>
      <c r="J218" s="198">
        <f>ROUND(I218*H218,2)</f>
        <v>0</v>
      </c>
      <c r="K218" s="194" t="s">
        <v>278</v>
      </c>
      <c r="L218" s="39"/>
      <c r="M218" s="199" t="s">
        <v>1</v>
      </c>
      <c r="N218" s="200" t="s">
        <v>41</v>
      </c>
      <c r="O218" s="71"/>
      <c r="P218" s="201">
        <f>O218*H218</f>
        <v>0</v>
      </c>
      <c r="Q218" s="201">
        <v>0.02</v>
      </c>
      <c r="R218" s="201">
        <f>Q218*H218</f>
        <v>2E-3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279</v>
      </c>
      <c r="AT218" s="203" t="s">
        <v>274</v>
      </c>
      <c r="AU218" s="203" t="s">
        <v>84</v>
      </c>
      <c r="AY218" s="17" t="s">
        <v>272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16</v>
      </c>
      <c r="BK218" s="204">
        <f>ROUND(I218*H218,2)</f>
        <v>0</v>
      </c>
      <c r="BL218" s="17" t="s">
        <v>279</v>
      </c>
      <c r="BM218" s="203" t="s">
        <v>12753</v>
      </c>
    </row>
    <row r="219" spans="1:65" s="2" customFormat="1" ht="11.25">
      <c r="A219" s="34"/>
      <c r="B219" s="35"/>
      <c r="C219" s="36"/>
      <c r="D219" s="205" t="s">
        <v>281</v>
      </c>
      <c r="E219" s="36"/>
      <c r="F219" s="206" t="s">
        <v>12754</v>
      </c>
      <c r="G219" s="36"/>
      <c r="H219" s="36"/>
      <c r="I219" s="207"/>
      <c r="J219" s="36"/>
      <c r="K219" s="36"/>
      <c r="L219" s="39"/>
      <c r="M219" s="208"/>
      <c r="N219" s="20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281</v>
      </c>
      <c r="AU219" s="17" t="s">
        <v>84</v>
      </c>
    </row>
    <row r="220" spans="1:65" s="2" customFormat="1" ht="16.5" customHeight="1">
      <c r="A220" s="34"/>
      <c r="B220" s="35"/>
      <c r="C220" s="192" t="s">
        <v>413</v>
      </c>
      <c r="D220" s="192" t="s">
        <v>274</v>
      </c>
      <c r="E220" s="193" t="s">
        <v>2251</v>
      </c>
      <c r="F220" s="194" t="s">
        <v>2252</v>
      </c>
      <c r="G220" s="195" t="s">
        <v>156</v>
      </c>
      <c r="H220" s="196">
        <v>1.4</v>
      </c>
      <c r="I220" s="197"/>
      <c r="J220" s="198">
        <f>ROUND(I220*H220,2)</f>
        <v>0</v>
      </c>
      <c r="K220" s="194" t="s">
        <v>278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1.3520000000000001E-2</v>
      </c>
      <c r="R220" s="201">
        <f>Q220*H220</f>
        <v>1.8928E-2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279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279</v>
      </c>
      <c r="BM220" s="203" t="s">
        <v>12755</v>
      </c>
    </row>
    <row r="221" spans="1:65" s="2" customFormat="1" ht="11.25">
      <c r="A221" s="34"/>
      <c r="B221" s="35"/>
      <c r="C221" s="36"/>
      <c r="D221" s="205" t="s">
        <v>281</v>
      </c>
      <c r="E221" s="36"/>
      <c r="F221" s="206" t="s">
        <v>2254</v>
      </c>
      <c r="G221" s="36"/>
      <c r="H221" s="36"/>
      <c r="I221" s="207"/>
      <c r="J221" s="36"/>
      <c r="K221" s="36"/>
      <c r="L221" s="39"/>
      <c r="M221" s="208"/>
      <c r="N221" s="209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281</v>
      </c>
      <c r="AU221" s="17" t="s">
        <v>84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11938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3" customFormat="1" ht="11.25">
      <c r="B223" s="210"/>
      <c r="C223" s="211"/>
      <c r="D223" s="212" t="s">
        <v>283</v>
      </c>
      <c r="E223" s="213" t="s">
        <v>1</v>
      </c>
      <c r="F223" s="214" t="s">
        <v>285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283</v>
      </c>
      <c r="AU223" s="220" t="s">
        <v>84</v>
      </c>
      <c r="AV223" s="13" t="s">
        <v>16</v>
      </c>
      <c r="AW223" s="13" t="s">
        <v>32</v>
      </c>
      <c r="AX223" s="13" t="s">
        <v>76</v>
      </c>
      <c r="AY223" s="220" t="s">
        <v>272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12749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4" customFormat="1" ht="11.25">
      <c r="B225" s="221"/>
      <c r="C225" s="222"/>
      <c r="D225" s="212" t="s">
        <v>283</v>
      </c>
      <c r="E225" s="223" t="s">
        <v>1</v>
      </c>
      <c r="F225" s="224" t="s">
        <v>12756</v>
      </c>
      <c r="G225" s="222"/>
      <c r="H225" s="225">
        <v>1.4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76</v>
      </c>
      <c r="AY225" s="231" t="s">
        <v>272</v>
      </c>
    </row>
    <row r="226" spans="1:65" s="2" customFormat="1" ht="16.5" customHeight="1">
      <c r="A226" s="34"/>
      <c r="B226" s="35"/>
      <c r="C226" s="192" t="s">
        <v>417</v>
      </c>
      <c r="D226" s="192" t="s">
        <v>274</v>
      </c>
      <c r="E226" s="193" t="s">
        <v>2263</v>
      </c>
      <c r="F226" s="194" t="s">
        <v>2264</v>
      </c>
      <c r="G226" s="195" t="s">
        <v>156</v>
      </c>
      <c r="H226" s="196">
        <v>1.4</v>
      </c>
      <c r="I226" s="197"/>
      <c r="J226" s="198">
        <f>ROUND(I226*H226,2)</f>
        <v>0</v>
      </c>
      <c r="K226" s="194" t="s">
        <v>278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279</v>
      </c>
      <c r="BM226" s="203" t="s">
        <v>12757</v>
      </c>
    </row>
    <row r="227" spans="1:65" s="2" customFormat="1" ht="11.25">
      <c r="A227" s="34"/>
      <c r="B227" s="35"/>
      <c r="C227" s="36"/>
      <c r="D227" s="205" t="s">
        <v>281</v>
      </c>
      <c r="E227" s="36"/>
      <c r="F227" s="206" t="s">
        <v>2266</v>
      </c>
      <c r="G227" s="36"/>
      <c r="H227" s="36"/>
      <c r="I227" s="207"/>
      <c r="J227" s="36"/>
      <c r="K227" s="36"/>
      <c r="L227" s="39"/>
      <c r="M227" s="208"/>
      <c r="N227" s="209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281</v>
      </c>
      <c r="AU227" s="17" t="s">
        <v>84</v>
      </c>
    </row>
    <row r="228" spans="1:65" s="12" customFormat="1" ht="22.9" customHeight="1">
      <c r="B228" s="176"/>
      <c r="C228" s="177"/>
      <c r="D228" s="178" t="s">
        <v>75</v>
      </c>
      <c r="E228" s="190" t="s">
        <v>313</v>
      </c>
      <c r="F228" s="190" t="s">
        <v>2497</v>
      </c>
      <c r="G228" s="177"/>
      <c r="H228" s="177"/>
      <c r="I228" s="180"/>
      <c r="J228" s="191">
        <f>BK228</f>
        <v>0</v>
      </c>
      <c r="K228" s="177"/>
      <c r="L228" s="182"/>
      <c r="M228" s="183"/>
      <c r="N228" s="184"/>
      <c r="O228" s="184"/>
      <c r="P228" s="185">
        <f>SUM(P229:P344)</f>
        <v>0</v>
      </c>
      <c r="Q228" s="184"/>
      <c r="R228" s="185">
        <f>SUM(R229:R344)</f>
        <v>1.0221020000000001</v>
      </c>
      <c r="S228" s="184"/>
      <c r="T228" s="186">
        <f>SUM(T229:T344)</f>
        <v>0</v>
      </c>
      <c r="AR228" s="187" t="s">
        <v>16</v>
      </c>
      <c r="AT228" s="188" t="s">
        <v>75</v>
      </c>
      <c r="AU228" s="188" t="s">
        <v>16</v>
      </c>
      <c r="AY228" s="187" t="s">
        <v>272</v>
      </c>
      <c r="BK228" s="189">
        <f>SUM(BK229:BK344)</f>
        <v>0</v>
      </c>
    </row>
    <row r="229" spans="1:65" s="2" customFormat="1" ht="24.2" customHeight="1">
      <c r="A229" s="34"/>
      <c r="B229" s="35"/>
      <c r="C229" s="192" t="s">
        <v>431</v>
      </c>
      <c r="D229" s="192" t="s">
        <v>274</v>
      </c>
      <c r="E229" s="193" t="s">
        <v>12758</v>
      </c>
      <c r="F229" s="194" t="s">
        <v>12759</v>
      </c>
      <c r="G229" s="195" t="s">
        <v>952</v>
      </c>
      <c r="H229" s="196">
        <v>1</v>
      </c>
      <c r="I229" s="197"/>
      <c r="J229" s="198">
        <f>ROUND(I229*H229,2)</f>
        <v>0</v>
      </c>
      <c r="K229" s="194" t="s">
        <v>278</v>
      </c>
      <c r="L229" s="39"/>
      <c r="M229" s="199" t="s">
        <v>1</v>
      </c>
      <c r="N229" s="200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279</v>
      </c>
      <c r="BM229" s="203" t="s">
        <v>12760</v>
      </c>
    </row>
    <row r="230" spans="1:65" s="2" customFormat="1" ht="11.25">
      <c r="A230" s="34"/>
      <c r="B230" s="35"/>
      <c r="C230" s="36"/>
      <c r="D230" s="205" t="s">
        <v>281</v>
      </c>
      <c r="E230" s="36"/>
      <c r="F230" s="206" t="s">
        <v>12761</v>
      </c>
      <c r="G230" s="36"/>
      <c r="H230" s="36"/>
      <c r="I230" s="207"/>
      <c r="J230" s="36"/>
      <c r="K230" s="36"/>
      <c r="L230" s="39"/>
      <c r="M230" s="208"/>
      <c r="N230" s="209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281</v>
      </c>
      <c r="AU230" s="17" t="s">
        <v>84</v>
      </c>
    </row>
    <row r="231" spans="1:65" s="13" customFormat="1" ht="11.25">
      <c r="B231" s="210"/>
      <c r="C231" s="211"/>
      <c r="D231" s="212" t="s">
        <v>283</v>
      </c>
      <c r="E231" s="213" t="s">
        <v>1</v>
      </c>
      <c r="F231" s="214" t="s">
        <v>12691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285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4" customFormat="1" ht="11.25">
      <c r="B233" s="221"/>
      <c r="C233" s="222"/>
      <c r="D233" s="212" t="s">
        <v>283</v>
      </c>
      <c r="E233" s="223" t="s">
        <v>1</v>
      </c>
      <c r="F233" s="224" t="s">
        <v>16</v>
      </c>
      <c r="G233" s="222"/>
      <c r="H233" s="225">
        <v>1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16</v>
      </c>
      <c r="AY233" s="231" t="s">
        <v>272</v>
      </c>
    </row>
    <row r="234" spans="1:65" s="2" customFormat="1" ht="16.5" customHeight="1">
      <c r="A234" s="34"/>
      <c r="B234" s="35"/>
      <c r="C234" s="232" t="s">
        <v>448</v>
      </c>
      <c r="D234" s="232" t="s">
        <v>394</v>
      </c>
      <c r="E234" s="233" t="s">
        <v>12762</v>
      </c>
      <c r="F234" s="234" t="s">
        <v>12763</v>
      </c>
      <c r="G234" s="235" t="s">
        <v>952</v>
      </c>
      <c r="H234" s="236">
        <v>1</v>
      </c>
      <c r="I234" s="237"/>
      <c r="J234" s="238">
        <f>ROUND(I234*H234,2)</f>
        <v>0</v>
      </c>
      <c r="K234" s="234" t="s">
        <v>1</v>
      </c>
      <c r="L234" s="239"/>
      <c r="M234" s="240" t="s">
        <v>1</v>
      </c>
      <c r="N234" s="241" t="s">
        <v>41</v>
      </c>
      <c r="O234" s="71"/>
      <c r="P234" s="201">
        <f>O234*H234</f>
        <v>0</v>
      </c>
      <c r="Q234" s="201">
        <v>1.4999999999999999E-2</v>
      </c>
      <c r="R234" s="201">
        <f>Q234*H234</f>
        <v>1.4999999999999999E-2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313</v>
      </c>
      <c r="AT234" s="203" t="s">
        <v>394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279</v>
      </c>
      <c r="BM234" s="203" t="s">
        <v>12764</v>
      </c>
    </row>
    <row r="235" spans="1:65" s="2" customFormat="1" ht="24.2" customHeight="1">
      <c r="A235" s="34"/>
      <c r="B235" s="35"/>
      <c r="C235" s="192" t="s">
        <v>453</v>
      </c>
      <c r="D235" s="192" t="s">
        <v>274</v>
      </c>
      <c r="E235" s="193" t="s">
        <v>12765</v>
      </c>
      <c r="F235" s="194" t="s">
        <v>12766</v>
      </c>
      <c r="G235" s="195" t="s">
        <v>952</v>
      </c>
      <c r="H235" s="196">
        <v>1</v>
      </c>
      <c r="I235" s="197"/>
      <c r="J235" s="198">
        <f>ROUND(I235*H235,2)</f>
        <v>0</v>
      </c>
      <c r="K235" s="194" t="s">
        <v>278</v>
      </c>
      <c r="L235" s="39"/>
      <c r="M235" s="199" t="s">
        <v>1</v>
      </c>
      <c r="N235" s="200" t="s">
        <v>41</v>
      </c>
      <c r="O235" s="71"/>
      <c r="P235" s="201">
        <f>O235*H235</f>
        <v>0</v>
      </c>
      <c r="Q235" s="201">
        <v>3.6600000000000001E-3</v>
      </c>
      <c r="R235" s="201">
        <f>Q235*H235</f>
        <v>3.6600000000000001E-3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279</v>
      </c>
      <c r="BM235" s="203" t="s">
        <v>12767</v>
      </c>
    </row>
    <row r="236" spans="1:65" s="2" customFormat="1" ht="11.25">
      <c r="A236" s="34"/>
      <c r="B236" s="35"/>
      <c r="C236" s="36"/>
      <c r="D236" s="205" t="s">
        <v>281</v>
      </c>
      <c r="E236" s="36"/>
      <c r="F236" s="206" t="s">
        <v>12768</v>
      </c>
      <c r="G236" s="36"/>
      <c r="H236" s="36"/>
      <c r="I236" s="207"/>
      <c r="J236" s="36"/>
      <c r="K236" s="36"/>
      <c r="L236" s="39"/>
      <c r="M236" s="208"/>
      <c r="N236" s="209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281</v>
      </c>
      <c r="AU236" s="17" t="s">
        <v>84</v>
      </c>
    </row>
    <row r="237" spans="1:65" s="13" customFormat="1" ht="11.25">
      <c r="B237" s="210"/>
      <c r="C237" s="211"/>
      <c r="D237" s="212" t="s">
        <v>283</v>
      </c>
      <c r="E237" s="213" t="s">
        <v>1</v>
      </c>
      <c r="F237" s="214" t="s">
        <v>12691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84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285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16</v>
      </c>
      <c r="G239" s="222"/>
      <c r="H239" s="225">
        <v>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16</v>
      </c>
      <c r="AY239" s="231" t="s">
        <v>272</v>
      </c>
    </row>
    <row r="240" spans="1:65" s="2" customFormat="1" ht="24.2" customHeight="1">
      <c r="A240" s="34"/>
      <c r="B240" s="35"/>
      <c r="C240" s="232" t="s">
        <v>464</v>
      </c>
      <c r="D240" s="232" t="s">
        <v>394</v>
      </c>
      <c r="E240" s="233" t="s">
        <v>12769</v>
      </c>
      <c r="F240" s="234" t="s">
        <v>12770</v>
      </c>
      <c r="G240" s="235" t="s">
        <v>952</v>
      </c>
      <c r="H240" s="236">
        <v>1</v>
      </c>
      <c r="I240" s="237"/>
      <c r="J240" s="238">
        <f>ROUND(I240*H240,2)</f>
        <v>0</v>
      </c>
      <c r="K240" s="234" t="s">
        <v>1</v>
      </c>
      <c r="L240" s="239"/>
      <c r="M240" s="240" t="s">
        <v>1</v>
      </c>
      <c r="N240" s="241" t="s">
        <v>41</v>
      </c>
      <c r="O240" s="71"/>
      <c r="P240" s="201">
        <f>O240*H240</f>
        <v>0</v>
      </c>
      <c r="Q240" s="201">
        <v>3.1E-2</v>
      </c>
      <c r="R240" s="201">
        <f>Q240*H240</f>
        <v>3.1E-2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313</v>
      </c>
      <c r="AT240" s="203" t="s">
        <v>394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279</v>
      </c>
      <c r="BM240" s="203" t="s">
        <v>12771</v>
      </c>
    </row>
    <row r="241" spans="1:65" s="2" customFormat="1" ht="24.2" customHeight="1">
      <c r="A241" s="34"/>
      <c r="B241" s="35"/>
      <c r="C241" s="192" t="s">
        <v>471</v>
      </c>
      <c r="D241" s="192" t="s">
        <v>274</v>
      </c>
      <c r="E241" s="193" t="s">
        <v>12772</v>
      </c>
      <c r="F241" s="194" t="s">
        <v>12773</v>
      </c>
      <c r="G241" s="195" t="s">
        <v>185</v>
      </c>
      <c r="H241" s="196">
        <v>29.4</v>
      </c>
      <c r="I241" s="197"/>
      <c r="J241" s="198">
        <f>ROUND(I241*H241,2)</f>
        <v>0</v>
      </c>
      <c r="K241" s="194" t="s">
        <v>278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12774</v>
      </c>
    </row>
    <row r="242" spans="1:65" s="2" customFormat="1" ht="11.25">
      <c r="A242" s="34"/>
      <c r="B242" s="35"/>
      <c r="C242" s="36"/>
      <c r="D242" s="205" t="s">
        <v>281</v>
      </c>
      <c r="E242" s="36"/>
      <c r="F242" s="206" t="s">
        <v>12775</v>
      </c>
      <c r="G242" s="36"/>
      <c r="H242" s="36"/>
      <c r="I242" s="207"/>
      <c r="J242" s="36"/>
      <c r="K242" s="36"/>
      <c r="L242" s="39"/>
      <c r="M242" s="208"/>
      <c r="N242" s="209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281</v>
      </c>
      <c r="AU242" s="17" t="s">
        <v>84</v>
      </c>
    </row>
    <row r="243" spans="1:65" s="2" customFormat="1" ht="21.75" customHeight="1">
      <c r="A243" s="34"/>
      <c r="B243" s="35"/>
      <c r="C243" s="232" t="s">
        <v>476</v>
      </c>
      <c r="D243" s="232" t="s">
        <v>394</v>
      </c>
      <c r="E243" s="233" t="s">
        <v>12776</v>
      </c>
      <c r="F243" s="234" t="s">
        <v>12777</v>
      </c>
      <c r="G243" s="235" t="s">
        <v>185</v>
      </c>
      <c r="H243" s="236">
        <v>30.87</v>
      </c>
      <c r="I243" s="237"/>
      <c r="J243" s="238">
        <f>ROUND(I243*H243,2)</f>
        <v>0</v>
      </c>
      <c r="K243" s="234" t="s">
        <v>278</v>
      </c>
      <c r="L243" s="239"/>
      <c r="M243" s="240" t="s">
        <v>1</v>
      </c>
      <c r="N243" s="241" t="s">
        <v>41</v>
      </c>
      <c r="O243" s="71"/>
      <c r="P243" s="201">
        <f>O243*H243</f>
        <v>0</v>
      </c>
      <c r="Q243" s="201">
        <v>4.2000000000000002E-4</v>
      </c>
      <c r="R243" s="201">
        <f>Q243*H243</f>
        <v>1.29654E-2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313</v>
      </c>
      <c r="AT243" s="203" t="s">
        <v>394</v>
      </c>
      <c r="AU243" s="203" t="s">
        <v>84</v>
      </c>
      <c r="AY243" s="17" t="s">
        <v>272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16</v>
      </c>
      <c r="BK243" s="204">
        <f>ROUND(I243*H243,2)</f>
        <v>0</v>
      </c>
      <c r="BL243" s="17" t="s">
        <v>279</v>
      </c>
      <c r="BM243" s="203" t="s">
        <v>12778</v>
      </c>
    </row>
    <row r="244" spans="1:65" s="13" customFormat="1" ht="11.25">
      <c r="B244" s="210"/>
      <c r="C244" s="211"/>
      <c r="D244" s="212" t="s">
        <v>283</v>
      </c>
      <c r="E244" s="213" t="s">
        <v>1</v>
      </c>
      <c r="F244" s="214" t="s">
        <v>12691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11.25">
      <c r="B245" s="210"/>
      <c r="C245" s="211"/>
      <c r="D245" s="212" t="s">
        <v>283</v>
      </c>
      <c r="E245" s="213" t="s">
        <v>1</v>
      </c>
      <c r="F245" s="214" t="s">
        <v>285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4" customFormat="1" ht="11.25">
      <c r="B246" s="221"/>
      <c r="C246" s="222"/>
      <c r="D246" s="212" t="s">
        <v>283</v>
      </c>
      <c r="E246" s="223" t="s">
        <v>1</v>
      </c>
      <c r="F246" s="224" t="s">
        <v>12779</v>
      </c>
      <c r="G246" s="222"/>
      <c r="H246" s="225">
        <v>29.4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76</v>
      </c>
      <c r="AY246" s="231" t="s">
        <v>272</v>
      </c>
    </row>
    <row r="247" spans="1:65" s="14" customFormat="1" ht="11.25">
      <c r="B247" s="221"/>
      <c r="C247" s="222"/>
      <c r="D247" s="212" t="s">
        <v>283</v>
      </c>
      <c r="E247" s="222"/>
      <c r="F247" s="224" t="s">
        <v>12780</v>
      </c>
      <c r="G247" s="222"/>
      <c r="H247" s="225">
        <v>30.87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4</v>
      </c>
      <c r="AX247" s="14" t="s">
        <v>16</v>
      </c>
      <c r="AY247" s="231" t="s">
        <v>272</v>
      </c>
    </row>
    <row r="248" spans="1:65" s="2" customFormat="1" ht="24.2" customHeight="1">
      <c r="A248" s="34"/>
      <c r="B248" s="35"/>
      <c r="C248" s="192" t="s">
        <v>483</v>
      </c>
      <c r="D248" s="192" t="s">
        <v>274</v>
      </c>
      <c r="E248" s="193" t="s">
        <v>12781</v>
      </c>
      <c r="F248" s="194" t="s">
        <v>12782</v>
      </c>
      <c r="G248" s="195" t="s">
        <v>185</v>
      </c>
      <c r="H248" s="196">
        <v>28.2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279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279</v>
      </c>
      <c r="BM248" s="203" t="s">
        <v>12783</v>
      </c>
    </row>
    <row r="249" spans="1:65" s="2" customFormat="1" ht="11.25">
      <c r="A249" s="34"/>
      <c r="B249" s="35"/>
      <c r="C249" s="36"/>
      <c r="D249" s="205" t="s">
        <v>281</v>
      </c>
      <c r="E249" s="36"/>
      <c r="F249" s="206" t="s">
        <v>12784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2" customFormat="1" ht="21.75" customHeight="1">
      <c r="A250" s="34"/>
      <c r="B250" s="35"/>
      <c r="C250" s="232" t="s">
        <v>491</v>
      </c>
      <c r="D250" s="232" t="s">
        <v>394</v>
      </c>
      <c r="E250" s="233" t="s">
        <v>12785</v>
      </c>
      <c r="F250" s="234" t="s">
        <v>12786</v>
      </c>
      <c r="G250" s="235" t="s">
        <v>185</v>
      </c>
      <c r="H250" s="236">
        <v>29.61</v>
      </c>
      <c r="I250" s="237"/>
      <c r="J250" s="238">
        <f>ROUND(I250*H250,2)</f>
        <v>0</v>
      </c>
      <c r="K250" s="234" t="s">
        <v>278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1.06E-3</v>
      </c>
      <c r="R250" s="201">
        <f>Q250*H250</f>
        <v>3.1386600000000001E-2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313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12787</v>
      </c>
    </row>
    <row r="251" spans="1:65" s="13" customFormat="1" ht="11.25">
      <c r="B251" s="210"/>
      <c r="C251" s="211"/>
      <c r="D251" s="212" t="s">
        <v>283</v>
      </c>
      <c r="E251" s="213" t="s">
        <v>1</v>
      </c>
      <c r="F251" s="214" t="s">
        <v>12691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3" customFormat="1" ht="11.25">
      <c r="B252" s="210"/>
      <c r="C252" s="211"/>
      <c r="D252" s="212" t="s">
        <v>283</v>
      </c>
      <c r="E252" s="213" t="s">
        <v>1</v>
      </c>
      <c r="F252" s="214" t="s">
        <v>285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12788</v>
      </c>
      <c r="G253" s="222"/>
      <c r="H253" s="225">
        <v>28.2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16</v>
      </c>
      <c r="AY253" s="231" t="s">
        <v>272</v>
      </c>
    </row>
    <row r="254" spans="1:65" s="14" customFormat="1" ht="11.25">
      <c r="B254" s="221"/>
      <c r="C254" s="222"/>
      <c r="D254" s="212" t="s">
        <v>283</v>
      </c>
      <c r="E254" s="222"/>
      <c r="F254" s="224" t="s">
        <v>12789</v>
      </c>
      <c r="G254" s="222"/>
      <c r="H254" s="225">
        <v>29.61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283</v>
      </c>
      <c r="AU254" s="231" t="s">
        <v>84</v>
      </c>
      <c r="AV254" s="14" t="s">
        <v>84</v>
      </c>
      <c r="AW254" s="14" t="s">
        <v>4</v>
      </c>
      <c r="AX254" s="14" t="s">
        <v>16</v>
      </c>
      <c r="AY254" s="231" t="s">
        <v>272</v>
      </c>
    </row>
    <row r="255" spans="1:65" s="2" customFormat="1" ht="24.2" customHeight="1">
      <c r="A255" s="34"/>
      <c r="B255" s="35"/>
      <c r="C255" s="192" t="s">
        <v>496</v>
      </c>
      <c r="D255" s="192" t="s">
        <v>274</v>
      </c>
      <c r="E255" s="193" t="s">
        <v>12790</v>
      </c>
      <c r="F255" s="194" t="s">
        <v>12791</v>
      </c>
      <c r="G255" s="195" t="s">
        <v>952</v>
      </c>
      <c r="H255" s="196">
        <v>2</v>
      </c>
      <c r="I255" s="197"/>
      <c r="J255" s="198">
        <f>ROUND(I255*H255,2)</f>
        <v>0</v>
      </c>
      <c r="K255" s="194" t="s">
        <v>278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84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12792</v>
      </c>
    </row>
    <row r="256" spans="1:65" s="2" customFormat="1" ht="11.25">
      <c r="A256" s="34"/>
      <c r="B256" s="35"/>
      <c r="C256" s="36"/>
      <c r="D256" s="205" t="s">
        <v>281</v>
      </c>
      <c r="E256" s="36"/>
      <c r="F256" s="206" t="s">
        <v>12793</v>
      </c>
      <c r="G256" s="36"/>
      <c r="H256" s="36"/>
      <c r="I256" s="207"/>
      <c r="J256" s="36"/>
      <c r="K256" s="36"/>
      <c r="L256" s="39"/>
      <c r="M256" s="208"/>
      <c r="N256" s="209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281</v>
      </c>
      <c r="AU256" s="17" t="s">
        <v>84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12691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>
      <c r="B258" s="210"/>
      <c r="C258" s="211"/>
      <c r="D258" s="212" t="s">
        <v>283</v>
      </c>
      <c r="E258" s="213" t="s">
        <v>1</v>
      </c>
      <c r="F258" s="214" t="s">
        <v>285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84</v>
      </c>
      <c r="G259" s="222"/>
      <c r="H259" s="225">
        <v>2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16.5" customHeight="1">
      <c r="A260" s="34"/>
      <c r="B260" s="35"/>
      <c r="C260" s="232" t="s">
        <v>504</v>
      </c>
      <c r="D260" s="232" t="s">
        <v>394</v>
      </c>
      <c r="E260" s="233" t="s">
        <v>12794</v>
      </c>
      <c r="F260" s="234" t="s">
        <v>12795</v>
      </c>
      <c r="G260" s="235" t="s">
        <v>952</v>
      </c>
      <c r="H260" s="236">
        <v>2</v>
      </c>
      <c r="I260" s="237"/>
      <c r="J260" s="238">
        <f>ROUND(I260*H260,2)</f>
        <v>0</v>
      </c>
      <c r="K260" s="234" t="s">
        <v>278</v>
      </c>
      <c r="L260" s="239"/>
      <c r="M260" s="240" t="s">
        <v>1</v>
      </c>
      <c r="N260" s="241" t="s">
        <v>41</v>
      </c>
      <c r="O260" s="71"/>
      <c r="P260" s="201">
        <f>O260*H260</f>
        <v>0</v>
      </c>
      <c r="Q260" s="201">
        <v>1E-4</v>
      </c>
      <c r="R260" s="201">
        <f>Q260*H260</f>
        <v>2.0000000000000001E-4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313</v>
      </c>
      <c r="AT260" s="203" t="s">
        <v>394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12796</v>
      </c>
    </row>
    <row r="261" spans="1:65" s="2" customFormat="1" ht="24.2" customHeight="1">
      <c r="A261" s="34"/>
      <c r="B261" s="35"/>
      <c r="C261" s="192" t="s">
        <v>511</v>
      </c>
      <c r="D261" s="192" t="s">
        <v>274</v>
      </c>
      <c r="E261" s="193" t="s">
        <v>12797</v>
      </c>
      <c r="F261" s="194" t="s">
        <v>12798</v>
      </c>
      <c r="G261" s="195" t="s">
        <v>952</v>
      </c>
      <c r="H261" s="196">
        <v>2</v>
      </c>
      <c r="I261" s="197"/>
      <c r="J261" s="198">
        <f>ROUND(I261*H261,2)</f>
        <v>0</v>
      </c>
      <c r="K261" s="194" t="s">
        <v>278</v>
      </c>
      <c r="L261" s="39"/>
      <c r="M261" s="199" t="s">
        <v>1</v>
      </c>
      <c r="N261" s="200" t="s">
        <v>41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279</v>
      </c>
      <c r="AT261" s="203" t="s">
        <v>274</v>
      </c>
      <c r="AU261" s="203" t="s">
        <v>84</v>
      </c>
      <c r="AY261" s="17" t="s">
        <v>272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16</v>
      </c>
      <c r="BK261" s="204">
        <f>ROUND(I261*H261,2)</f>
        <v>0</v>
      </c>
      <c r="BL261" s="17" t="s">
        <v>279</v>
      </c>
      <c r="BM261" s="203" t="s">
        <v>12799</v>
      </c>
    </row>
    <row r="262" spans="1:65" s="2" customFormat="1" ht="11.25">
      <c r="A262" s="34"/>
      <c r="B262" s="35"/>
      <c r="C262" s="36"/>
      <c r="D262" s="205" t="s">
        <v>281</v>
      </c>
      <c r="E262" s="36"/>
      <c r="F262" s="206" t="s">
        <v>12800</v>
      </c>
      <c r="G262" s="36"/>
      <c r="H262" s="36"/>
      <c r="I262" s="207"/>
      <c r="J262" s="36"/>
      <c r="K262" s="36"/>
      <c r="L262" s="39"/>
      <c r="M262" s="208"/>
      <c r="N262" s="209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281</v>
      </c>
      <c r="AU262" s="17" t="s">
        <v>84</v>
      </c>
    </row>
    <row r="263" spans="1:65" s="13" customFormat="1" ht="11.25">
      <c r="B263" s="210"/>
      <c r="C263" s="211"/>
      <c r="D263" s="212" t="s">
        <v>283</v>
      </c>
      <c r="E263" s="213" t="s">
        <v>1</v>
      </c>
      <c r="F263" s="214" t="s">
        <v>12691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>
      <c r="B264" s="210"/>
      <c r="C264" s="211"/>
      <c r="D264" s="212" t="s">
        <v>283</v>
      </c>
      <c r="E264" s="213" t="s">
        <v>1</v>
      </c>
      <c r="F264" s="214" t="s">
        <v>285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4" customFormat="1" ht="11.25">
      <c r="B265" s="221"/>
      <c r="C265" s="222"/>
      <c r="D265" s="212" t="s">
        <v>283</v>
      </c>
      <c r="E265" s="223" t="s">
        <v>1</v>
      </c>
      <c r="F265" s="224" t="s">
        <v>84</v>
      </c>
      <c r="G265" s="222"/>
      <c r="H265" s="225">
        <v>2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16</v>
      </c>
      <c r="AY265" s="231" t="s">
        <v>272</v>
      </c>
    </row>
    <row r="266" spans="1:65" s="2" customFormat="1" ht="16.5" customHeight="1">
      <c r="A266" s="34"/>
      <c r="B266" s="35"/>
      <c r="C266" s="232" t="s">
        <v>516</v>
      </c>
      <c r="D266" s="232" t="s">
        <v>394</v>
      </c>
      <c r="E266" s="233" t="s">
        <v>12801</v>
      </c>
      <c r="F266" s="234" t="s">
        <v>12802</v>
      </c>
      <c r="G266" s="235" t="s">
        <v>952</v>
      </c>
      <c r="H266" s="236">
        <v>2</v>
      </c>
      <c r="I266" s="237"/>
      <c r="J266" s="238">
        <f>ROUND(I266*H266,2)</f>
        <v>0</v>
      </c>
      <c r="K266" s="234" t="s">
        <v>278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2.2000000000000001E-4</v>
      </c>
      <c r="R266" s="201">
        <f>Q266*H266</f>
        <v>4.4000000000000002E-4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313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12803</v>
      </c>
    </row>
    <row r="267" spans="1:65" s="2" customFormat="1" ht="24.2" customHeight="1">
      <c r="A267" s="34"/>
      <c r="B267" s="35"/>
      <c r="C267" s="192" t="s">
        <v>523</v>
      </c>
      <c r="D267" s="192" t="s">
        <v>274</v>
      </c>
      <c r="E267" s="193" t="s">
        <v>12804</v>
      </c>
      <c r="F267" s="194" t="s">
        <v>12805</v>
      </c>
      <c r="G267" s="195" t="s">
        <v>952</v>
      </c>
      <c r="H267" s="196">
        <v>1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279</v>
      </c>
      <c r="BM267" s="203" t="s">
        <v>12806</v>
      </c>
    </row>
    <row r="268" spans="1:65" s="2" customFormat="1" ht="11.25">
      <c r="A268" s="34"/>
      <c r="B268" s="35"/>
      <c r="C268" s="36"/>
      <c r="D268" s="205" t="s">
        <v>281</v>
      </c>
      <c r="E268" s="36"/>
      <c r="F268" s="206" t="s">
        <v>12807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3" customFormat="1" ht="11.25">
      <c r="B269" s="210"/>
      <c r="C269" s="211"/>
      <c r="D269" s="212" t="s">
        <v>283</v>
      </c>
      <c r="E269" s="213" t="s">
        <v>1</v>
      </c>
      <c r="F269" s="214" t="s">
        <v>12691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11.25">
      <c r="B270" s="210"/>
      <c r="C270" s="211"/>
      <c r="D270" s="212" t="s">
        <v>283</v>
      </c>
      <c r="E270" s="213" t="s">
        <v>1</v>
      </c>
      <c r="F270" s="214" t="s">
        <v>285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84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4" customFormat="1" ht="11.25">
      <c r="B271" s="221"/>
      <c r="C271" s="222"/>
      <c r="D271" s="212" t="s">
        <v>283</v>
      </c>
      <c r="E271" s="223" t="s">
        <v>1</v>
      </c>
      <c r="F271" s="224" t="s">
        <v>16</v>
      </c>
      <c r="G271" s="222"/>
      <c r="H271" s="225">
        <v>1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16</v>
      </c>
      <c r="AY271" s="231" t="s">
        <v>272</v>
      </c>
    </row>
    <row r="272" spans="1:65" s="2" customFormat="1" ht="16.5" customHeight="1">
      <c r="A272" s="34"/>
      <c r="B272" s="35"/>
      <c r="C272" s="232" t="s">
        <v>531</v>
      </c>
      <c r="D272" s="232" t="s">
        <v>394</v>
      </c>
      <c r="E272" s="233" t="s">
        <v>12808</v>
      </c>
      <c r="F272" s="234" t="s">
        <v>12809</v>
      </c>
      <c r="G272" s="235" t="s">
        <v>952</v>
      </c>
      <c r="H272" s="236">
        <v>1</v>
      </c>
      <c r="I272" s="237"/>
      <c r="J272" s="238">
        <f>ROUND(I272*H272,2)</f>
        <v>0</v>
      </c>
      <c r="K272" s="234" t="s">
        <v>278</v>
      </c>
      <c r="L272" s="239"/>
      <c r="M272" s="240" t="s">
        <v>1</v>
      </c>
      <c r="N272" s="241" t="s">
        <v>41</v>
      </c>
      <c r="O272" s="71"/>
      <c r="P272" s="201">
        <f>O272*H272</f>
        <v>0</v>
      </c>
      <c r="Q272" s="201">
        <v>4.2000000000000002E-4</v>
      </c>
      <c r="R272" s="201">
        <f>Q272*H272</f>
        <v>4.2000000000000002E-4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313</v>
      </c>
      <c r="AT272" s="203" t="s">
        <v>394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279</v>
      </c>
      <c r="BM272" s="203" t="s">
        <v>12810</v>
      </c>
    </row>
    <row r="273" spans="1:65" s="2" customFormat="1" ht="21.75" customHeight="1">
      <c r="A273" s="34"/>
      <c r="B273" s="35"/>
      <c r="C273" s="192" t="s">
        <v>536</v>
      </c>
      <c r="D273" s="192" t="s">
        <v>274</v>
      </c>
      <c r="E273" s="193" t="s">
        <v>12811</v>
      </c>
      <c r="F273" s="194" t="s">
        <v>12812</v>
      </c>
      <c r="G273" s="195" t="s">
        <v>952</v>
      </c>
      <c r="H273" s="196">
        <v>1</v>
      </c>
      <c r="I273" s="197"/>
      <c r="J273" s="198">
        <f>ROUND(I273*H273,2)</f>
        <v>0</v>
      </c>
      <c r="K273" s="194" t="s">
        <v>1</v>
      </c>
      <c r="L273" s="39"/>
      <c r="M273" s="199" t="s">
        <v>1</v>
      </c>
      <c r="N273" s="200" t="s">
        <v>41</v>
      </c>
      <c r="O273" s="71"/>
      <c r="P273" s="201">
        <f>O273*H273</f>
        <v>0</v>
      </c>
      <c r="Q273" s="201">
        <v>6.9999999999999994E-5</v>
      </c>
      <c r="R273" s="201">
        <f>Q273*H273</f>
        <v>6.9999999999999994E-5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279</v>
      </c>
      <c r="AT273" s="203" t="s">
        <v>274</v>
      </c>
      <c r="AU273" s="203" t="s">
        <v>84</v>
      </c>
      <c r="AY273" s="17" t="s">
        <v>272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7" t="s">
        <v>16</v>
      </c>
      <c r="BK273" s="204">
        <f>ROUND(I273*H273,2)</f>
        <v>0</v>
      </c>
      <c r="BL273" s="17" t="s">
        <v>279</v>
      </c>
      <c r="BM273" s="203" t="s">
        <v>12813</v>
      </c>
    </row>
    <row r="274" spans="1:65" s="13" customFormat="1" ht="11.25">
      <c r="B274" s="210"/>
      <c r="C274" s="211"/>
      <c r="D274" s="212" t="s">
        <v>283</v>
      </c>
      <c r="E274" s="213" t="s">
        <v>1</v>
      </c>
      <c r="F274" s="214" t="s">
        <v>12691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11.25">
      <c r="B275" s="210"/>
      <c r="C275" s="211"/>
      <c r="D275" s="212" t="s">
        <v>283</v>
      </c>
      <c r="E275" s="213" t="s">
        <v>1</v>
      </c>
      <c r="F275" s="214" t="s">
        <v>285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4" customFormat="1" ht="11.25">
      <c r="B276" s="221"/>
      <c r="C276" s="222"/>
      <c r="D276" s="212" t="s">
        <v>283</v>
      </c>
      <c r="E276" s="223" t="s">
        <v>1</v>
      </c>
      <c r="F276" s="224" t="s">
        <v>16</v>
      </c>
      <c r="G276" s="222"/>
      <c r="H276" s="225">
        <v>1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283</v>
      </c>
      <c r="AU276" s="231" t="s">
        <v>84</v>
      </c>
      <c r="AV276" s="14" t="s">
        <v>84</v>
      </c>
      <c r="AW276" s="14" t="s">
        <v>32</v>
      </c>
      <c r="AX276" s="14" t="s">
        <v>16</v>
      </c>
      <c r="AY276" s="231" t="s">
        <v>272</v>
      </c>
    </row>
    <row r="277" spans="1:65" s="2" customFormat="1" ht="16.5" customHeight="1">
      <c r="A277" s="34"/>
      <c r="B277" s="35"/>
      <c r="C277" s="192" t="s">
        <v>544</v>
      </c>
      <c r="D277" s="192" t="s">
        <v>274</v>
      </c>
      <c r="E277" s="193" t="s">
        <v>12814</v>
      </c>
      <c r="F277" s="194" t="s">
        <v>12815</v>
      </c>
      <c r="G277" s="195" t="s">
        <v>952</v>
      </c>
      <c r="H277" s="196">
        <v>2</v>
      </c>
      <c r="I277" s="197"/>
      <c r="J277" s="198">
        <f>ROUND(I277*H277,2)</f>
        <v>0</v>
      </c>
      <c r="K277" s="194" t="s">
        <v>1</v>
      </c>
      <c r="L277" s="39"/>
      <c r="M277" s="199" t="s">
        <v>1</v>
      </c>
      <c r="N277" s="200" t="s">
        <v>41</v>
      </c>
      <c r="O277" s="71"/>
      <c r="P277" s="201">
        <f>O277*H277</f>
        <v>0</v>
      </c>
      <c r="Q277" s="201">
        <v>6.9999999999999994E-5</v>
      </c>
      <c r="R277" s="201">
        <f>Q277*H277</f>
        <v>1.3999999999999999E-4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16</v>
      </c>
      <c r="BK277" s="204">
        <f>ROUND(I277*H277,2)</f>
        <v>0</v>
      </c>
      <c r="BL277" s="17" t="s">
        <v>279</v>
      </c>
      <c r="BM277" s="203" t="s">
        <v>12816</v>
      </c>
    </row>
    <row r="278" spans="1:65" s="13" customFormat="1" ht="11.25">
      <c r="B278" s="210"/>
      <c r="C278" s="211"/>
      <c r="D278" s="212" t="s">
        <v>283</v>
      </c>
      <c r="E278" s="213" t="s">
        <v>1</v>
      </c>
      <c r="F278" s="214" t="s">
        <v>12691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>
      <c r="B279" s="210"/>
      <c r="C279" s="211"/>
      <c r="D279" s="212" t="s">
        <v>283</v>
      </c>
      <c r="E279" s="213" t="s">
        <v>1</v>
      </c>
      <c r="F279" s="214" t="s">
        <v>285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>
      <c r="B280" s="221"/>
      <c r="C280" s="222"/>
      <c r="D280" s="212" t="s">
        <v>283</v>
      </c>
      <c r="E280" s="223" t="s">
        <v>1</v>
      </c>
      <c r="F280" s="224" t="s">
        <v>84</v>
      </c>
      <c r="G280" s="222"/>
      <c r="H280" s="225">
        <v>2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16</v>
      </c>
      <c r="AY280" s="231" t="s">
        <v>272</v>
      </c>
    </row>
    <row r="281" spans="1:65" s="2" customFormat="1" ht="16.5" customHeight="1">
      <c r="A281" s="34"/>
      <c r="B281" s="35"/>
      <c r="C281" s="192" t="s">
        <v>551</v>
      </c>
      <c r="D281" s="192" t="s">
        <v>274</v>
      </c>
      <c r="E281" s="193" t="s">
        <v>12817</v>
      </c>
      <c r="F281" s="194" t="s">
        <v>12818</v>
      </c>
      <c r="G281" s="195" t="s">
        <v>952</v>
      </c>
      <c r="H281" s="196">
        <v>1</v>
      </c>
      <c r="I281" s="197"/>
      <c r="J281" s="198">
        <f>ROUND(I281*H281,2)</f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6.9999999999999994E-5</v>
      </c>
      <c r="R281" s="201">
        <f>Q281*H281</f>
        <v>6.9999999999999994E-5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279</v>
      </c>
      <c r="BM281" s="203" t="s">
        <v>12819</v>
      </c>
    </row>
    <row r="282" spans="1:65" s="13" customFormat="1" ht="11.25">
      <c r="B282" s="210"/>
      <c r="C282" s="211"/>
      <c r="D282" s="212" t="s">
        <v>283</v>
      </c>
      <c r="E282" s="213" t="s">
        <v>1</v>
      </c>
      <c r="F282" s="214" t="s">
        <v>12691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84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3" customFormat="1" ht="11.25">
      <c r="B283" s="210"/>
      <c r="C283" s="211"/>
      <c r="D283" s="212" t="s">
        <v>283</v>
      </c>
      <c r="E283" s="213" t="s">
        <v>1</v>
      </c>
      <c r="F283" s="214" t="s">
        <v>285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4" customFormat="1" ht="11.25">
      <c r="B284" s="221"/>
      <c r="C284" s="222"/>
      <c r="D284" s="212" t="s">
        <v>283</v>
      </c>
      <c r="E284" s="223" t="s">
        <v>1</v>
      </c>
      <c r="F284" s="224" t="s">
        <v>16</v>
      </c>
      <c r="G284" s="222"/>
      <c r="H284" s="225">
        <v>1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16</v>
      </c>
      <c r="AY284" s="231" t="s">
        <v>272</v>
      </c>
    </row>
    <row r="285" spans="1:65" s="2" customFormat="1" ht="24.2" customHeight="1">
      <c r="A285" s="34"/>
      <c r="B285" s="35"/>
      <c r="C285" s="192" t="s">
        <v>559</v>
      </c>
      <c r="D285" s="192" t="s">
        <v>274</v>
      </c>
      <c r="E285" s="193" t="s">
        <v>12820</v>
      </c>
      <c r="F285" s="194" t="s">
        <v>12821</v>
      </c>
      <c r="G285" s="195" t="s">
        <v>952</v>
      </c>
      <c r="H285" s="196">
        <v>1</v>
      </c>
      <c r="I285" s="197"/>
      <c r="J285" s="198">
        <f>ROUND(I285*H285,2)</f>
        <v>0</v>
      </c>
      <c r="K285" s="194" t="s">
        <v>1</v>
      </c>
      <c r="L285" s="39"/>
      <c r="M285" s="199" t="s">
        <v>1</v>
      </c>
      <c r="N285" s="200" t="s">
        <v>41</v>
      </c>
      <c r="O285" s="71"/>
      <c r="P285" s="201">
        <f>O285*H285</f>
        <v>0</v>
      </c>
      <c r="Q285" s="201">
        <v>0.01</v>
      </c>
      <c r="R285" s="201">
        <f>Q285*H285</f>
        <v>0.01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279</v>
      </c>
      <c r="AT285" s="203" t="s">
        <v>274</v>
      </c>
      <c r="AU285" s="203" t="s">
        <v>84</v>
      </c>
      <c r="AY285" s="17" t="s">
        <v>272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16</v>
      </c>
      <c r="BK285" s="204">
        <f>ROUND(I285*H285,2)</f>
        <v>0</v>
      </c>
      <c r="BL285" s="17" t="s">
        <v>279</v>
      </c>
      <c r="BM285" s="203" t="s">
        <v>12822</v>
      </c>
    </row>
    <row r="286" spans="1:65" s="13" customFormat="1" ht="11.25">
      <c r="B286" s="210"/>
      <c r="C286" s="211"/>
      <c r="D286" s="212" t="s">
        <v>283</v>
      </c>
      <c r="E286" s="213" t="s">
        <v>1</v>
      </c>
      <c r="F286" s="214" t="s">
        <v>12691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84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11.25">
      <c r="B287" s="210"/>
      <c r="C287" s="211"/>
      <c r="D287" s="212" t="s">
        <v>283</v>
      </c>
      <c r="E287" s="213" t="s">
        <v>1</v>
      </c>
      <c r="F287" s="214" t="s">
        <v>285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>
      <c r="B288" s="221"/>
      <c r="C288" s="222"/>
      <c r="D288" s="212" t="s">
        <v>283</v>
      </c>
      <c r="E288" s="223" t="s">
        <v>1</v>
      </c>
      <c r="F288" s="224" t="s">
        <v>16</v>
      </c>
      <c r="G288" s="222"/>
      <c r="H288" s="225">
        <v>1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16.5" customHeight="1">
      <c r="A289" s="34"/>
      <c r="B289" s="35"/>
      <c r="C289" s="192" t="s">
        <v>574</v>
      </c>
      <c r="D289" s="192" t="s">
        <v>274</v>
      </c>
      <c r="E289" s="193" t="s">
        <v>12823</v>
      </c>
      <c r="F289" s="194" t="s">
        <v>12824</v>
      </c>
      <c r="G289" s="195" t="s">
        <v>952</v>
      </c>
      <c r="H289" s="196">
        <v>1</v>
      </c>
      <c r="I289" s="197"/>
      <c r="J289" s="198">
        <f>ROUND(I289*H289,2)</f>
        <v>0</v>
      </c>
      <c r="K289" s="194" t="s">
        <v>1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0.01</v>
      </c>
      <c r="R289" s="201">
        <f>Q289*H289</f>
        <v>0.01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279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279</v>
      </c>
      <c r="BM289" s="203" t="s">
        <v>12825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12691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285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16</v>
      </c>
      <c r="G292" s="222"/>
      <c r="H292" s="225">
        <v>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16.5" customHeight="1">
      <c r="A293" s="34"/>
      <c r="B293" s="35"/>
      <c r="C293" s="192" t="s">
        <v>584</v>
      </c>
      <c r="D293" s="192" t="s">
        <v>274</v>
      </c>
      <c r="E293" s="193" t="s">
        <v>12826</v>
      </c>
      <c r="F293" s="194" t="s">
        <v>12827</v>
      </c>
      <c r="G293" s="195" t="s">
        <v>952</v>
      </c>
      <c r="H293" s="196">
        <v>1</v>
      </c>
      <c r="I293" s="197"/>
      <c r="J293" s="198">
        <f>ROUND(I293*H293,2)</f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3.3000000000000002E-2</v>
      </c>
      <c r="R293" s="201">
        <f>Q293*H293</f>
        <v>3.3000000000000002E-2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12828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12691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11.25">
      <c r="B295" s="210"/>
      <c r="C295" s="211"/>
      <c r="D295" s="212" t="s">
        <v>283</v>
      </c>
      <c r="E295" s="213" t="s">
        <v>1</v>
      </c>
      <c r="F295" s="214" t="s">
        <v>285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4" customFormat="1" ht="11.25">
      <c r="B296" s="221"/>
      <c r="C296" s="222"/>
      <c r="D296" s="212" t="s">
        <v>283</v>
      </c>
      <c r="E296" s="223" t="s">
        <v>1</v>
      </c>
      <c r="F296" s="224" t="s">
        <v>16</v>
      </c>
      <c r="G296" s="222"/>
      <c r="H296" s="225">
        <v>1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16</v>
      </c>
      <c r="AY296" s="231" t="s">
        <v>272</v>
      </c>
    </row>
    <row r="297" spans="1:65" s="2" customFormat="1" ht="21.75" customHeight="1">
      <c r="A297" s="34"/>
      <c r="B297" s="35"/>
      <c r="C297" s="192" t="s">
        <v>594</v>
      </c>
      <c r="D297" s="192" t="s">
        <v>274</v>
      </c>
      <c r="E297" s="193" t="s">
        <v>12829</v>
      </c>
      <c r="F297" s="194" t="s">
        <v>12830</v>
      </c>
      <c r="G297" s="195" t="s">
        <v>952</v>
      </c>
      <c r="H297" s="196">
        <v>2</v>
      </c>
      <c r="I297" s="197"/>
      <c r="J297" s="198">
        <f>ROUND(I297*H297,2)</f>
        <v>0</v>
      </c>
      <c r="K297" s="194" t="s">
        <v>1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1.95E-2</v>
      </c>
      <c r="R297" s="201">
        <f>Q297*H297</f>
        <v>3.9E-2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279</v>
      </c>
      <c r="BM297" s="203" t="s">
        <v>12831</v>
      </c>
    </row>
    <row r="298" spans="1:65" s="13" customFormat="1" ht="11.25">
      <c r="B298" s="210"/>
      <c r="C298" s="211"/>
      <c r="D298" s="212" t="s">
        <v>283</v>
      </c>
      <c r="E298" s="213" t="s">
        <v>1</v>
      </c>
      <c r="F298" s="214" t="s">
        <v>12691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11.25">
      <c r="B299" s="210"/>
      <c r="C299" s="211"/>
      <c r="D299" s="212" t="s">
        <v>283</v>
      </c>
      <c r="E299" s="213" t="s">
        <v>1</v>
      </c>
      <c r="F299" s="214" t="s">
        <v>285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>
      <c r="B300" s="221"/>
      <c r="C300" s="222"/>
      <c r="D300" s="212" t="s">
        <v>283</v>
      </c>
      <c r="E300" s="223" t="s">
        <v>1</v>
      </c>
      <c r="F300" s="224" t="s">
        <v>84</v>
      </c>
      <c r="G300" s="222"/>
      <c r="H300" s="225">
        <v>2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16</v>
      </c>
      <c r="AY300" s="231" t="s">
        <v>272</v>
      </c>
    </row>
    <row r="301" spans="1:65" s="2" customFormat="1" ht="16.5" customHeight="1">
      <c r="A301" s="34"/>
      <c r="B301" s="35"/>
      <c r="C301" s="192" t="s">
        <v>606</v>
      </c>
      <c r="D301" s="192" t="s">
        <v>274</v>
      </c>
      <c r="E301" s="193" t="s">
        <v>12832</v>
      </c>
      <c r="F301" s="194" t="s">
        <v>12833</v>
      </c>
      <c r="G301" s="195" t="s">
        <v>185</v>
      </c>
      <c r="H301" s="196">
        <v>57.6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279</v>
      </c>
      <c r="BM301" s="203" t="s">
        <v>12834</v>
      </c>
    </row>
    <row r="302" spans="1:65" s="2" customFormat="1" ht="11.25">
      <c r="A302" s="34"/>
      <c r="B302" s="35"/>
      <c r="C302" s="36"/>
      <c r="D302" s="205" t="s">
        <v>281</v>
      </c>
      <c r="E302" s="36"/>
      <c r="F302" s="206" t="s">
        <v>12835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12691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>
      <c r="B304" s="210"/>
      <c r="C304" s="211"/>
      <c r="D304" s="212" t="s">
        <v>283</v>
      </c>
      <c r="E304" s="213" t="s">
        <v>1</v>
      </c>
      <c r="F304" s="214" t="s">
        <v>285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12836</v>
      </c>
      <c r="G305" s="222"/>
      <c r="H305" s="225">
        <v>57.6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16</v>
      </c>
      <c r="AY305" s="231" t="s">
        <v>272</v>
      </c>
    </row>
    <row r="306" spans="1:65" s="2" customFormat="1" ht="24.2" customHeight="1">
      <c r="A306" s="34"/>
      <c r="B306" s="35"/>
      <c r="C306" s="192" t="s">
        <v>617</v>
      </c>
      <c r="D306" s="192" t="s">
        <v>274</v>
      </c>
      <c r="E306" s="193" t="s">
        <v>12837</v>
      </c>
      <c r="F306" s="194" t="s">
        <v>12838</v>
      </c>
      <c r="G306" s="195" t="s">
        <v>185</v>
      </c>
      <c r="H306" s="196">
        <v>57.6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279</v>
      </c>
      <c r="BM306" s="203" t="s">
        <v>12839</v>
      </c>
    </row>
    <row r="307" spans="1:65" s="2" customFormat="1" ht="11.25">
      <c r="A307" s="34"/>
      <c r="B307" s="35"/>
      <c r="C307" s="36"/>
      <c r="D307" s="205" t="s">
        <v>281</v>
      </c>
      <c r="E307" s="36"/>
      <c r="F307" s="206" t="s">
        <v>12840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13" customFormat="1" ht="11.25">
      <c r="B308" s="210"/>
      <c r="C308" s="211"/>
      <c r="D308" s="212" t="s">
        <v>283</v>
      </c>
      <c r="E308" s="213" t="s">
        <v>1</v>
      </c>
      <c r="F308" s="214" t="s">
        <v>12691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>
      <c r="B309" s="210"/>
      <c r="C309" s="211"/>
      <c r="D309" s="212" t="s">
        <v>283</v>
      </c>
      <c r="E309" s="213" t="s">
        <v>1</v>
      </c>
      <c r="F309" s="214" t="s">
        <v>285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12836</v>
      </c>
      <c r="G310" s="222"/>
      <c r="H310" s="225">
        <v>57.6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16.5" customHeight="1">
      <c r="A311" s="34"/>
      <c r="B311" s="35"/>
      <c r="C311" s="192" t="s">
        <v>632</v>
      </c>
      <c r="D311" s="192" t="s">
        <v>274</v>
      </c>
      <c r="E311" s="193" t="s">
        <v>12841</v>
      </c>
      <c r="F311" s="194" t="s">
        <v>12842</v>
      </c>
      <c r="G311" s="195" t="s">
        <v>185</v>
      </c>
      <c r="H311" s="196">
        <v>64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1E-4</v>
      </c>
      <c r="R311" s="201">
        <f>Q311*H311</f>
        <v>6.4000000000000003E-3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765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765</v>
      </c>
      <c r="BM311" s="203" t="s">
        <v>12843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12691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>
      <c r="B313" s="210"/>
      <c r="C313" s="211"/>
      <c r="D313" s="212" t="s">
        <v>283</v>
      </c>
      <c r="E313" s="213" t="s">
        <v>1</v>
      </c>
      <c r="F313" s="214" t="s">
        <v>285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4" customFormat="1" ht="11.25">
      <c r="B314" s="221"/>
      <c r="C314" s="222"/>
      <c r="D314" s="212" t="s">
        <v>283</v>
      </c>
      <c r="E314" s="223" t="s">
        <v>1</v>
      </c>
      <c r="F314" s="224" t="s">
        <v>12844</v>
      </c>
      <c r="G314" s="222"/>
      <c r="H314" s="225">
        <v>32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283</v>
      </c>
      <c r="AU314" s="231" t="s">
        <v>84</v>
      </c>
      <c r="AV314" s="14" t="s">
        <v>84</v>
      </c>
      <c r="AW314" s="14" t="s">
        <v>32</v>
      </c>
      <c r="AX314" s="14" t="s">
        <v>76</v>
      </c>
      <c r="AY314" s="231" t="s">
        <v>272</v>
      </c>
    </row>
    <row r="315" spans="1:65" s="14" customFormat="1" ht="11.25">
      <c r="B315" s="221"/>
      <c r="C315" s="222"/>
      <c r="D315" s="212" t="s">
        <v>283</v>
      </c>
      <c r="E315" s="223" t="s">
        <v>1</v>
      </c>
      <c r="F315" s="224" t="s">
        <v>12844</v>
      </c>
      <c r="G315" s="222"/>
      <c r="H315" s="225">
        <v>32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16.5" customHeight="1">
      <c r="A316" s="34"/>
      <c r="B316" s="35"/>
      <c r="C316" s="192" t="s">
        <v>644</v>
      </c>
      <c r="D316" s="192" t="s">
        <v>274</v>
      </c>
      <c r="E316" s="193" t="s">
        <v>12845</v>
      </c>
      <c r="F316" s="194" t="s">
        <v>12846</v>
      </c>
      <c r="G316" s="195" t="s">
        <v>952</v>
      </c>
      <c r="H316" s="196">
        <v>2</v>
      </c>
      <c r="I316" s="197"/>
      <c r="J316" s="198">
        <f>ROUND(I316*H316,2)</f>
        <v>0</v>
      </c>
      <c r="K316" s="194" t="s">
        <v>1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1E-4</v>
      </c>
      <c r="R316" s="201">
        <f>Q316*H316</f>
        <v>2.0000000000000001E-4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765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765</v>
      </c>
      <c r="BM316" s="203" t="s">
        <v>12847</v>
      </c>
    </row>
    <row r="317" spans="1:65" s="13" customFormat="1" ht="11.25">
      <c r="B317" s="210"/>
      <c r="C317" s="211"/>
      <c r="D317" s="212" t="s">
        <v>283</v>
      </c>
      <c r="E317" s="213" t="s">
        <v>1</v>
      </c>
      <c r="F317" s="214" t="s">
        <v>12691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3" customFormat="1" ht="11.25">
      <c r="B318" s="210"/>
      <c r="C318" s="211"/>
      <c r="D318" s="212" t="s">
        <v>283</v>
      </c>
      <c r="E318" s="213" t="s">
        <v>1</v>
      </c>
      <c r="F318" s="214" t="s">
        <v>285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4" customFormat="1" ht="11.25">
      <c r="B319" s="221"/>
      <c r="C319" s="222"/>
      <c r="D319" s="212" t="s">
        <v>283</v>
      </c>
      <c r="E319" s="223" t="s">
        <v>1</v>
      </c>
      <c r="F319" s="224" t="s">
        <v>84</v>
      </c>
      <c r="G319" s="222"/>
      <c r="H319" s="225">
        <v>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2" customFormat="1" ht="16.5" customHeight="1">
      <c r="A320" s="34"/>
      <c r="B320" s="35"/>
      <c r="C320" s="192" t="s">
        <v>653</v>
      </c>
      <c r="D320" s="192" t="s">
        <v>274</v>
      </c>
      <c r="E320" s="193" t="s">
        <v>12848</v>
      </c>
      <c r="F320" s="194" t="s">
        <v>12849</v>
      </c>
      <c r="G320" s="195" t="s">
        <v>185</v>
      </c>
      <c r="H320" s="196">
        <v>64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279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12850</v>
      </c>
    </row>
    <row r="321" spans="1:65" s="13" customFormat="1" ht="11.25">
      <c r="B321" s="210"/>
      <c r="C321" s="211"/>
      <c r="D321" s="212" t="s">
        <v>283</v>
      </c>
      <c r="E321" s="213" t="s">
        <v>1</v>
      </c>
      <c r="F321" s="214" t="s">
        <v>12691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3" customFormat="1" ht="11.25">
      <c r="B322" s="210"/>
      <c r="C322" s="211"/>
      <c r="D322" s="212" t="s">
        <v>283</v>
      </c>
      <c r="E322" s="213" t="s">
        <v>1</v>
      </c>
      <c r="F322" s="214" t="s">
        <v>285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283</v>
      </c>
      <c r="AU322" s="220" t="s">
        <v>84</v>
      </c>
      <c r="AV322" s="13" t="s">
        <v>16</v>
      </c>
      <c r="AW322" s="13" t="s">
        <v>32</v>
      </c>
      <c r="AX322" s="13" t="s">
        <v>76</v>
      </c>
      <c r="AY322" s="220" t="s">
        <v>272</v>
      </c>
    </row>
    <row r="323" spans="1:65" s="14" customFormat="1" ht="11.25">
      <c r="B323" s="221"/>
      <c r="C323" s="222"/>
      <c r="D323" s="212" t="s">
        <v>283</v>
      </c>
      <c r="E323" s="223" t="s">
        <v>1</v>
      </c>
      <c r="F323" s="224" t="s">
        <v>12851</v>
      </c>
      <c r="G323" s="222"/>
      <c r="H323" s="225">
        <v>64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2" customFormat="1" ht="16.5" customHeight="1">
      <c r="A324" s="34"/>
      <c r="B324" s="35"/>
      <c r="C324" s="192" t="s">
        <v>662</v>
      </c>
      <c r="D324" s="192" t="s">
        <v>274</v>
      </c>
      <c r="E324" s="193" t="s">
        <v>12852</v>
      </c>
      <c r="F324" s="194" t="s">
        <v>12853</v>
      </c>
      <c r="G324" s="195" t="s">
        <v>185</v>
      </c>
      <c r="H324" s="196">
        <v>58.2</v>
      </c>
      <c r="I324" s="197"/>
      <c r="J324" s="198">
        <f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>O324*H324</f>
        <v>0</v>
      </c>
      <c r="Q324" s="201">
        <v>1E-4</v>
      </c>
      <c r="R324" s="201">
        <f>Q324*H324</f>
        <v>5.8200000000000005E-3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765</v>
      </c>
      <c r="AT324" s="203" t="s">
        <v>274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765</v>
      </c>
      <c r="BM324" s="203" t="s">
        <v>12854</v>
      </c>
    </row>
    <row r="325" spans="1:65" s="13" customFormat="1" ht="11.25">
      <c r="B325" s="210"/>
      <c r="C325" s="211"/>
      <c r="D325" s="212" t="s">
        <v>283</v>
      </c>
      <c r="E325" s="213" t="s">
        <v>1</v>
      </c>
      <c r="F325" s="214" t="s">
        <v>12691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3" customFormat="1" ht="11.25">
      <c r="B326" s="210"/>
      <c r="C326" s="211"/>
      <c r="D326" s="212" t="s">
        <v>283</v>
      </c>
      <c r="E326" s="213" t="s">
        <v>1</v>
      </c>
      <c r="F326" s="214" t="s">
        <v>285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283</v>
      </c>
      <c r="AU326" s="220" t="s">
        <v>84</v>
      </c>
      <c r="AV326" s="13" t="s">
        <v>16</v>
      </c>
      <c r="AW326" s="13" t="s">
        <v>32</v>
      </c>
      <c r="AX326" s="13" t="s">
        <v>76</v>
      </c>
      <c r="AY326" s="220" t="s">
        <v>272</v>
      </c>
    </row>
    <row r="327" spans="1:65" s="14" customFormat="1" ht="11.25">
      <c r="B327" s="221"/>
      <c r="C327" s="222"/>
      <c r="D327" s="212" t="s">
        <v>283</v>
      </c>
      <c r="E327" s="223" t="s">
        <v>1</v>
      </c>
      <c r="F327" s="224" t="s">
        <v>12855</v>
      </c>
      <c r="G327" s="222"/>
      <c r="H327" s="225">
        <v>30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283</v>
      </c>
      <c r="AU327" s="231" t="s">
        <v>84</v>
      </c>
      <c r="AV327" s="14" t="s">
        <v>84</v>
      </c>
      <c r="AW327" s="14" t="s">
        <v>32</v>
      </c>
      <c r="AX327" s="14" t="s">
        <v>76</v>
      </c>
      <c r="AY327" s="231" t="s">
        <v>272</v>
      </c>
    </row>
    <row r="328" spans="1:65" s="14" customFormat="1" ht="11.25">
      <c r="B328" s="221"/>
      <c r="C328" s="222"/>
      <c r="D328" s="212" t="s">
        <v>283</v>
      </c>
      <c r="E328" s="223" t="s">
        <v>1</v>
      </c>
      <c r="F328" s="224" t="s">
        <v>12788</v>
      </c>
      <c r="G328" s="222"/>
      <c r="H328" s="225">
        <v>28.2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24.2" customHeight="1">
      <c r="A329" s="34"/>
      <c r="B329" s="35"/>
      <c r="C329" s="192" t="s">
        <v>667</v>
      </c>
      <c r="D329" s="192" t="s">
        <v>274</v>
      </c>
      <c r="E329" s="193" t="s">
        <v>12636</v>
      </c>
      <c r="F329" s="194" t="s">
        <v>12637</v>
      </c>
      <c r="G329" s="195" t="s">
        <v>952</v>
      </c>
      <c r="H329" s="196">
        <v>1</v>
      </c>
      <c r="I329" s="197"/>
      <c r="J329" s="198">
        <f>ROUND(I329*H329,2)</f>
        <v>0</v>
      </c>
      <c r="K329" s="194" t="s">
        <v>278</v>
      </c>
      <c r="L329" s="39"/>
      <c r="M329" s="199" t="s">
        <v>1</v>
      </c>
      <c r="N329" s="200" t="s">
        <v>41</v>
      </c>
      <c r="O329" s="71"/>
      <c r="P329" s="201">
        <f>O329*H329</f>
        <v>0</v>
      </c>
      <c r="Q329" s="201">
        <v>0.21734000000000001</v>
      </c>
      <c r="R329" s="201">
        <f>Q329*H329</f>
        <v>0.21734000000000001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12856</v>
      </c>
    </row>
    <row r="330" spans="1:65" s="2" customFormat="1" ht="11.25">
      <c r="A330" s="34"/>
      <c r="B330" s="35"/>
      <c r="C330" s="36"/>
      <c r="D330" s="205" t="s">
        <v>281</v>
      </c>
      <c r="E330" s="36"/>
      <c r="F330" s="206" t="s">
        <v>12639</v>
      </c>
      <c r="G330" s="36"/>
      <c r="H330" s="36"/>
      <c r="I330" s="207"/>
      <c r="J330" s="36"/>
      <c r="K330" s="36"/>
      <c r="L330" s="39"/>
      <c r="M330" s="208"/>
      <c r="N330" s="209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281</v>
      </c>
      <c r="AU330" s="17" t="s">
        <v>84</v>
      </c>
    </row>
    <row r="331" spans="1:65" s="13" customFormat="1" ht="11.25">
      <c r="B331" s="210"/>
      <c r="C331" s="211"/>
      <c r="D331" s="212" t="s">
        <v>283</v>
      </c>
      <c r="E331" s="213" t="s">
        <v>1</v>
      </c>
      <c r="F331" s="214" t="s">
        <v>11938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283</v>
      </c>
      <c r="AU331" s="220" t="s">
        <v>84</v>
      </c>
      <c r="AV331" s="13" t="s">
        <v>16</v>
      </c>
      <c r="AW331" s="13" t="s">
        <v>32</v>
      </c>
      <c r="AX331" s="13" t="s">
        <v>76</v>
      </c>
      <c r="AY331" s="220" t="s">
        <v>272</v>
      </c>
    </row>
    <row r="332" spans="1:65" s="13" customFormat="1" ht="11.25">
      <c r="B332" s="210"/>
      <c r="C332" s="211"/>
      <c r="D332" s="212" t="s">
        <v>283</v>
      </c>
      <c r="E332" s="213" t="s">
        <v>1</v>
      </c>
      <c r="F332" s="214" t="s">
        <v>285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16</v>
      </c>
      <c r="G333" s="222"/>
      <c r="H333" s="225">
        <v>1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21.75" customHeight="1">
      <c r="A334" s="34"/>
      <c r="B334" s="35"/>
      <c r="C334" s="232" t="s">
        <v>676</v>
      </c>
      <c r="D334" s="232" t="s">
        <v>394</v>
      </c>
      <c r="E334" s="233" t="s">
        <v>12640</v>
      </c>
      <c r="F334" s="234" t="s">
        <v>12641</v>
      </c>
      <c r="G334" s="235" t="s">
        <v>952</v>
      </c>
      <c r="H334" s="236">
        <v>1</v>
      </c>
      <c r="I334" s="237"/>
      <c r="J334" s="238">
        <f>ROUND(I334*H334,2)</f>
        <v>0</v>
      </c>
      <c r="K334" s="234" t="s">
        <v>278</v>
      </c>
      <c r="L334" s="239"/>
      <c r="M334" s="240" t="s">
        <v>1</v>
      </c>
      <c r="N334" s="241" t="s">
        <v>41</v>
      </c>
      <c r="O334" s="71"/>
      <c r="P334" s="201">
        <f>O334*H334</f>
        <v>0</v>
      </c>
      <c r="Q334" s="201">
        <v>0.19600000000000001</v>
      </c>
      <c r="R334" s="201">
        <f>Q334*H334</f>
        <v>0.19600000000000001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313</v>
      </c>
      <c r="AT334" s="203" t="s">
        <v>394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12857</v>
      </c>
    </row>
    <row r="335" spans="1:65" s="13" customFormat="1" ht="11.25">
      <c r="B335" s="210"/>
      <c r="C335" s="211"/>
      <c r="D335" s="212" t="s">
        <v>283</v>
      </c>
      <c r="E335" s="213" t="s">
        <v>1</v>
      </c>
      <c r="F335" s="214" t="s">
        <v>12858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283</v>
      </c>
      <c r="AU335" s="220" t="s">
        <v>84</v>
      </c>
      <c r="AV335" s="13" t="s">
        <v>16</v>
      </c>
      <c r="AW335" s="13" t="s">
        <v>32</v>
      </c>
      <c r="AX335" s="13" t="s">
        <v>76</v>
      </c>
      <c r="AY335" s="220" t="s">
        <v>272</v>
      </c>
    </row>
    <row r="336" spans="1:65" s="13" customFormat="1" ht="11.25">
      <c r="B336" s="210"/>
      <c r="C336" s="211"/>
      <c r="D336" s="212" t="s">
        <v>283</v>
      </c>
      <c r="E336" s="213" t="s">
        <v>1</v>
      </c>
      <c r="F336" s="214" t="s">
        <v>12691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3" customFormat="1" ht="11.25">
      <c r="B337" s="210"/>
      <c r="C337" s="211"/>
      <c r="D337" s="212" t="s">
        <v>283</v>
      </c>
      <c r="E337" s="213" t="s">
        <v>1</v>
      </c>
      <c r="F337" s="214" t="s">
        <v>285</v>
      </c>
      <c r="G337" s="211"/>
      <c r="H337" s="213" t="s">
        <v>1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283</v>
      </c>
      <c r="AU337" s="220" t="s">
        <v>84</v>
      </c>
      <c r="AV337" s="13" t="s">
        <v>16</v>
      </c>
      <c r="AW337" s="13" t="s">
        <v>32</v>
      </c>
      <c r="AX337" s="13" t="s">
        <v>76</v>
      </c>
      <c r="AY337" s="220" t="s">
        <v>272</v>
      </c>
    </row>
    <row r="338" spans="1:65" s="14" customFormat="1" ht="11.25">
      <c r="B338" s="221"/>
      <c r="C338" s="222"/>
      <c r="D338" s="212" t="s">
        <v>283</v>
      </c>
      <c r="E338" s="223" t="s">
        <v>1</v>
      </c>
      <c r="F338" s="224" t="s">
        <v>16</v>
      </c>
      <c r="G338" s="222"/>
      <c r="H338" s="225">
        <v>1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283</v>
      </c>
      <c r="AU338" s="231" t="s">
        <v>84</v>
      </c>
      <c r="AV338" s="14" t="s">
        <v>84</v>
      </c>
      <c r="AW338" s="14" t="s">
        <v>32</v>
      </c>
      <c r="AX338" s="14" t="s">
        <v>16</v>
      </c>
      <c r="AY338" s="231" t="s">
        <v>272</v>
      </c>
    </row>
    <row r="339" spans="1:65" s="2" customFormat="1" ht="16.5" customHeight="1">
      <c r="A339" s="34"/>
      <c r="B339" s="35"/>
      <c r="C339" s="192" t="s">
        <v>684</v>
      </c>
      <c r="D339" s="192" t="s">
        <v>274</v>
      </c>
      <c r="E339" s="193" t="s">
        <v>12859</v>
      </c>
      <c r="F339" s="194" t="s">
        <v>12860</v>
      </c>
      <c r="G339" s="195" t="s">
        <v>952</v>
      </c>
      <c r="H339" s="196">
        <v>3</v>
      </c>
      <c r="I339" s="197"/>
      <c r="J339" s="198">
        <f>ROUND(I339*H339,2)</f>
        <v>0</v>
      </c>
      <c r="K339" s="194" t="s">
        <v>278</v>
      </c>
      <c r="L339" s="39"/>
      <c r="M339" s="199" t="s">
        <v>1</v>
      </c>
      <c r="N339" s="200" t="s">
        <v>41</v>
      </c>
      <c r="O339" s="71"/>
      <c r="P339" s="201">
        <f>O339*H339</f>
        <v>0</v>
      </c>
      <c r="Q339" s="201">
        <v>0.12303</v>
      </c>
      <c r="R339" s="201">
        <f>Q339*H339</f>
        <v>0.36909000000000003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84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12861</v>
      </c>
    </row>
    <row r="340" spans="1:65" s="2" customFormat="1" ht="11.25">
      <c r="A340" s="34"/>
      <c r="B340" s="35"/>
      <c r="C340" s="36"/>
      <c r="D340" s="205" t="s">
        <v>281</v>
      </c>
      <c r="E340" s="36"/>
      <c r="F340" s="206" t="s">
        <v>12862</v>
      </c>
      <c r="G340" s="36"/>
      <c r="H340" s="36"/>
      <c r="I340" s="207"/>
      <c r="J340" s="36"/>
      <c r="K340" s="36"/>
      <c r="L340" s="39"/>
      <c r="M340" s="208"/>
      <c r="N340" s="209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281</v>
      </c>
      <c r="AU340" s="17" t="s">
        <v>84</v>
      </c>
    </row>
    <row r="341" spans="1:65" s="13" customFormat="1" ht="11.25">
      <c r="B341" s="210"/>
      <c r="C341" s="211"/>
      <c r="D341" s="212" t="s">
        <v>283</v>
      </c>
      <c r="E341" s="213" t="s">
        <v>1</v>
      </c>
      <c r="F341" s="214" t="s">
        <v>12691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283</v>
      </c>
      <c r="AU341" s="220" t="s">
        <v>84</v>
      </c>
      <c r="AV341" s="13" t="s">
        <v>16</v>
      </c>
      <c r="AW341" s="13" t="s">
        <v>32</v>
      </c>
      <c r="AX341" s="13" t="s">
        <v>76</v>
      </c>
      <c r="AY341" s="220" t="s">
        <v>272</v>
      </c>
    </row>
    <row r="342" spans="1:65" s="13" customFormat="1" ht="11.25">
      <c r="B342" s="210"/>
      <c r="C342" s="211"/>
      <c r="D342" s="212" t="s">
        <v>283</v>
      </c>
      <c r="E342" s="213" t="s">
        <v>1</v>
      </c>
      <c r="F342" s="214" t="s">
        <v>285</v>
      </c>
      <c r="G342" s="211"/>
      <c r="H342" s="213" t="s">
        <v>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283</v>
      </c>
      <c r="AU342" s="220" t="s">
        <v>84</v>
      </c>
      <c r="AV342" s="13" t="s">
        <v>16</v>
      </c>
      <c r="AW342" s="13" t="s">
        <v>32</v>
      </c>
      <c r="AX342" s="13" t="s">
        <v>76</v>
      </c>
      <c r="AY342" s="220" t="s">
        <v>272</v>
      </c>
    </row>
    <row r="343" spans="1:65" s="14" customFormat="1" ht="11.25">
      <c r="B343" s="221"/>
      <c r="C343" s="222"/>
      <c r="D343" s="212" t="s">
        <v>283</v>
      </c>
      <c r="E343" s="223" t="s">
        <v>1</v>
      </c>
      <c r="F343" s="224" t="s">
        <v>291</v>
      </c>
      <c r="G343" s="222"/>
      <c r="H343" s="225">
        <v>3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84</v>
      </c>
      <c r="AV343" s="14" t="s">
        <v>84</v>
      </c>
      <c r="AW343" s="14" t="s">
        <v>32</v>
      </c>
      <c r="AX343" s="14" t="s">
        <v>16</v>
      </c>
      <c r="AY343" s="231" t="s">
        <v>272</v>
      </c>
    </row>
    <row r="344" spans="1:65" s="2" customFormat="1" ht="24.2" customHeight="1">
      <c r="A344" s="34"/>
      <c r="B344" s="35"/>
      <c r="C344" s="232" t="s">
        <v>692</v>
      </c>
      <c r="D344" s="232" t="s">
        <v>394</v>
      </c>
      <c r="E344" s="233" t="s">
        <v>12863</v>
      </c>
      <c r="F344" s="234" t="s">
        <v>12864</v>
      </c>
      <c r="G344" s="235" t="s">
        <v>952</v>
      </c>
      <c r="H344" s="236">
        <v>3</v>
      </c>
      <c r="I344" s="237"/>
      <c r="J344" s="238">
        <f>ROUND(I344*H344,2)</f>
        <v>0</v>
      </c>
      <c r="K344" s="234" t="s">
        <v>278</v>
      </c>
      <c r="L344" s="239"/>
      <c r="M344" s="240" t="s">
        <v>1</v>
      </c>
      <c r="N344" s="241" t="s">
        <v>41</v>
      </c>
      <c r="O344" s="71"/>
      <c r="P344" s="201">
        <f>O344*H344</f>
        <v>0</v>
      </c>
      <c r="Q344" s="201">
        <v>1.3299999999999999E-2</v>
      </c>
      <c r="R344" s="201">
        <f>Q344*H344</f>
        <v>3.9899999999999998E-2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313</v>
      </c>
      <c r="AT344" s="203" t="s">
        <v>394</v>
      </c>
      <c r="AU344" s="203" t="s">
        <v>84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279</v>
      </c>
      <c r="BM344" s="203" t="s">
        <v>12865</v>
      </c>
    </row>
    <row r="345" spans="1:65" s="12" customFormat="1" ht="22.9" customHeight="1">
      <c r="B345" s="176"/>
      <c r="C345" s="177"/>
      <c r="D345" s="178" t="s">
        <v>75</v>
      </c>
      <c r="E345" s="190" t="s">
        <v>1034</v>
      </c>
      <c r="F345" s="190" t="s">
        <v>2609</v>
      </c>
      <c r="G345" s="177"/>
      <c r="H345" s="177"/>
      <c r="I345" s="180"/>
      <c r="J345" s="191">
        <f>BK345</f>
        <v>0</v>
      </c>
      <c r="K345" s="177"/>
      <c r="L345" s="182"/>
      <c r="M345" s="183"/>
      <c r="N345" s="184"/>
      <c r="O345" s="184"/>
      <c r="P345" s="185">
        <f>SUM(P346:P353)</f>
        <v>0</v>
      </c>
      <c r="Q345" s="184"/>
      <c r="R345" s="185">
        <f>SUM(R346:R353)</f>
        <v>0.16</v>
      </c>
      <c r="S345" s="184"/>
      <c r="T345" s="186">
        <f>SUM(T346:T353)</f>
        <v>0</v>
      </c>
      <c r="AR345" s="187" t="s">
        <v>16</v>
      </c>
      <c r="AT345" s="188" t="s">
        <v>75</v>
      </c>
      <c r="AU345" s="188" t="s">
        <v>16</v>
      </c>
      <c r="AY345" s="187" t="s">
        <v>272</v>
      </c>
      <c r="BK345" s="189">
        <f>SUM(BK346:BK353)</f>
        <v>0</v>
      </c>
    </row>
    <row r="346" spans="1:65" s="2" customFormat="1" ht="16.5" customHeight="1">
      <c r="A346" s="34"/>
      <c r="B346" s="35"/>
      <c r="C346" s="192" t="s">
        <v>701</v>
      </c>
      <c r="D346" s="192" t="s">
        <v>274</v>
      </c>
      <c r="E346" s="193" t="s">
        <v>12675</v>
      </c>
      <c r="F346" s="194" t="s">
        <v>12866</v>
      </c>
      <c r="G346" s="195" t="s">
        <v>952</v>
      </c>
      <c r="H346" s="196">
        <v>1</v>
      </c>
      <c r="I346" s="197"/>
      <c r="J346" s="198">
        <f>ROUND(I346*H346,2)</f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0.08</v>
      </c>
      <c r="R346" s="201">
        <f>Q346*H346</f>
        <v>0.08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12867</v>
      </c>
    </row>
    <row r="347" spans="1:65" s="13" customFormat="1" ht="11.25">
      <c r="B347" s="210"/>
      <c r="C347" s="211"/>
      <c r="D347" s="212" t="s">
        <v>283</v>
      </c>
      <c r="E347" s="213" t="s">
        <v>1</v>
      </c>
      <c r="F347" s="214" t="s">
        <v>11938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>
      <c r="B348" s="210"/>
      <c r="C348" s="211"/>
      <c r="D348" s="212" t="s">
        <v>283</v>
      </c>
      <c r="E348" s="213" t="s">
        <v>1</v>
      </c>
      <c r="F348" s="214" t="s">
        <v>285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84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>
      <c r="B349" s="221"/>
      <c r="C349" s="222"/>
      <c r="D349" s="212" t="s">
        <v>283</v>
      </c>
      <c r="E349" s="223" t="s">
        <v>1</v>
      </c>
      <c r="F349" s="224" t="s">
        <v>16</v>
      </c>
      <c r="G349" s="222"/>
      <c r="H349" s="225">
        <v>1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84</v>
      </c>
      <c r="AV349" s="14" t="s">
        <v>84</v>
      </c>
      <c r="AW349" s="14" t="s">
        <v>32</v>
      </c>
      <c r="AX349" s="14" t="s">
        <v>16</v>
      </c>
      <c r="AY349" s="231" t="s">
        <v>272</v>
      </c>
    </row>
    <row r="350" spans="1:65" s="2" customFormat="1" ht="16.5" customHeight="1">
      <c r="A350" s="34"/>
      <c r="B350" s="35"/>
      <c r="C350" s="192" t="s">
        <v>713</v>
      </c>
      <c r="D350" s="192" t="s">
        <v>274</v>
      </c>
      <c r="E350" s="193" t="s">
        <v>12678</v>
      </c>
      <c r="F350" s="194" t="s">
        <v>12868</v>
      </c>
      <c r="G350" s="195" t="s">
        <v>952</v>
      </c>
      <c r="H350" s="196">
        <v>1</v>
      </c>
      <c r="I350" s="197"/>
      <c r="J350" s="198">
        <f>ROUND(I350*H350,2)</f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0.08</v>
      </c>
      <c r="R350" s="201">
        <f>Q350*H350</f>
        <v>0.08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12869</v>
      </c>
    </row>
    <row r="351" spans="1:65" s="13" customFormat="1" ht="11.25">
      <c r="B351" s="210"/>
      <c r="C351" s="211"/>
      <c r="D351" s="212" t="s">
        <v>283</v>
      </c>
      <c r="E351" s="213" t="s">
        <v>1</v>
      </c>
      <c r="F351" s="214" t="s">
        <v>11938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>
      <c r="B353" s="221"/>
      <c r="C353" s="222"/>
      <c r="D353" s="212" t="s">
        <v>283</v>
      </c>
      <c r="E353" s="223" t="s">
        <v>1</v>
      </c>
      <c r="F353" s="224" t="s">
        <v>16</v>
      </c>
      <c r="G353" s="222"/>
      <c r="H353" s="225">
        <v>1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84</v>
      </c>
      <c r="AV353" s="14" t="s">
        <v>84</v>
      </c>
      <c r="AW353" s="14" t="s">
        <v>32</v>
      </c>
      <c r="AX353" s="14" t="s">
        <v>16</v>
      </c>
      <c r="AY353" s="231" t="s">
        <v>272</v>
      </c>
    </row>
    <row r="354" spans="1:65" s="12" customFormat="1" ht="22.9" customHeight="1">
      <c r="B354" s="176"/>
      <c r="C354" s="177"/>
      <c r="D354" s="178" t="s">
        <v>75</v>
      </c>
      <c r="E354" s="190" t="s">
        <v>1082</v>
      </c>
      <c r="F354" s="190" t="s">
        <v>8649</v>
      </c>
      <c r="G354" s="177"/>
      <c r="H354" s="177"/>
      <c r="I354" s="180"/>
      <c r="J354" s="191">
        <f>BK354</f>
        <v>0</v>
      </c>
      <c r="K354" s="177"/>
      <c r="L354" s="182"/>
      <c r="M354" s="183"/>
      <c r="N354" s="184"/>
      <c r="O354" s="184"/>
      <c r="P354" s="185">
        <f>SUM(P355:P356)</f>
        <v>0</v>
      </c>
      <c r="Q354" s="184"/>
      <c r="R354" s="185">
        <f>SUM(R355:R356)</f>
        <v>0</v>
      </c>
      <c r="S354" s="184"/>
      <c r="T354" s="186">
        <f>SUM(T355:T356)</f>
        <v>0</v>
      </c>
      <c r="AR354" s="187" t="s">
        <v>16</v>
      </c>
      <c r="AT354" s="188" t="s">
        <v>75</v>
      </c>
      <c r="AU354" s="188" t="s">
        <v>16</v>
      </c>
      <c r="AY354" s="187" t="s">
        <v>272</v>
      </c>
      <c r="BK354" s="189">
        <f>SUM(BK355:BK356)</f>
        <v>0</v>
      </c>
    </row>
    <row r="355" spans="1:65" s="2" customFormat="1" ht="24.2" customHeight="1">
      <c r="A355" s="34"/>
      <c r="B355" s="35"/>
      <c r="C355" s="192" t="s">
        <v>718</v>
      </c>
      <c r="D355" s="192" t="s">
        <v>274</v>
      </c>
      <c r="E355" s="193" t="s">
        <v>12681</v>
      </c>
      <c r="F355" s="194" t="s">
        <v>12682</v>
      </c>
      <c r="G355" s="195" t="s">
        <v>380</v>
      </c>
      <c r="H355" s="196">
        <v>142.124</v>
      </c>
      <c r="I355" s="197"/>
      <c r="J355" s="198">
        <f>ROUND(I355*H355,2)</f>
        <v>0</v>
      </c>
      <c r="K355" s="194" t="s">
        <v>278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12870</v>
      </c>
    </row>
    <row r="356" spans="1:65" s="2" customFormat="1" ht="11.25">
      <c r="A356" s="34"/>
      <c r="B356" s="35"/>
      <c r="C356" s="36"/>
      <c r="D356" s="205" t="s">
        <v>281</v>
      </c>
      <c r="E356" s="36"/>
      <c r="F356" s="206" t="s">
        <v>12684</v>
      </c>
      <c r="G356" s="36"/>
      <c r="H356" s="36"/>
      <c r="I356" s="207"/>
      <c r="J356" s="36"/>
      <c r="K356" s="36"/>
      <c r="L356" s="39"/>
      <c r="M356" s="265"/>
      <c r="N356" s="266"/>
      <c r="O356" s="262"/>
      <c r="P356" s="262"/>
      <c r="Q356" s="262"/>
      <c r="R356" s="262"/>
      <c r="S356" s="262"/>
      <c r="T356" s="267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281</v>
      </c>
      <c r="AU356" s="17" t="s">
        <v>84</v>
      </c>
    </row>
    <row r="357" spans="1:65" s="2" customFormat="1" ht="6.95" customHeight="1">
      <c r="A357" s="34"/>
      <c r="B357" s="54"/>
      <c r="C357" s="55"/>
      <c r="D357" s="55"/>
      <c r="E357" s="55"/>
      <c r="F357" s="55"/>
      <c r="G357" s="55"/>
      <c r="H357" s="55"/>
      <c r="I357" s="55"/>
      <c r="J357" s="55"/>
      <c r="K357" s="55"/>
      <c r="L357" s="39"/>
      <c r="M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</row>
  </sheetData>
  <sheetProtection algorithmName="SHA-512" hashValue="sMwWwS3Wve+T5SA+Sy/2njH7EcqPdpQ9USBgOlGKtxH39nD5nHyhpRlHU9lC0zwaaprO6VgucfczuAMmJK2V0w==" saltValue="KF1GB+leeFvHrgVwUULEVer6mg7mY5B3Mgb1EIW9kAMv4o+Ch3OxUOt834vELIAxZwEa1WgPzUaIckdp225MFA==" spinCount="100000" sheet="1" objects="1" scenarios="1" formatColumns="0" formatRows="0" autoFilter="0"/>
  <autoFilter ref="C124:K35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/>
    <hyperlink ref="F134" r:id="rId2"/>
    <hyperlink ref="F139" r:id="rId3"/>
    <hyperlink ref="F145" r:id="rId4"/>
    <hyperlink ref="F149" r:id="rId5"/>
    <hyperlink ref="F153" r:id="rId6"/>
    <hyperlink ref="F161" r:id="rId7"/>
    <hyperlink ref="F169" r:id="rId8"/>
    <hyperlink ref="F179" r:id="rId9"/>
    <hyperlink ref="F185" r:id="rId10"/>
    <hyperlink ref="F190" r:id="rId11"/>
    <hyperlink ref="F193" r:id="rId12"/>
    <hyperlink ref="F213" r:id="rId13"/>
    <hyperlink ref="F219" r:id="rId14"/>
    <hyperlink ref="F221" r:id="rId15"/>
    <hyperlink ref="F227" r:id="rId16"/>
    <hyperlink ref="F230" r:id="rId17"/>
    <hyperlink ref="F236" r:id="rId18"/>
    <hyperlink ref="F242" r:id="rId19"/>
    <hyperlink ref="F249" r:id="rId20"/>
    <hyperlink ref="F256" r:id="rId21"/>
    <hyperlink ref="F262" r:id="rId22"/>
    <hyperlink ref="F268" r:id="rId23"/>
    <hyperlink ref="F302" r:id="rId24"/>
    <hyperlink ref="F307" r:id="rId25"/>
    <hyperlink ref="F330" r:id="rId26"/>
    <hyperlink ref="F340" r:id="rId27"/>
    <hyperlink ref="F356" r:id="rId2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12871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45142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31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6032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ROUND((SUM(BE123:BE235)),  2)</f>
        <v>0</v>
      </c>
      <c r="G33" s="34"/>
      <c r="H33" s="34"/>
      <c r="I33" s="131">
        <v>0.21</v>
      </c>
      <c r="J33" s="130">
        <f>ROUND(((SUM(BE123:BE235))*I33),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ROUND((SUM(BF123:BF235)),  2)</f>
        <v>0</v>
      </c>
      <c r="G34" s="34"/>
      <c r="H34" s="34"/>
      <c r="I34" s="131">
        <v>0.15</v>
      </c>
      <c r="J34" s="130">
        <f>ROUND(((SUM(BF123:BF235))*I34),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ROUND((SUM(BG123:BG235)),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ROUND((SUM(BH123:BH235)),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ROUND((SUM(BI123:BI235)),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D2_05 - Teplovod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45142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Penta Projekt s.r.o., Mrštíkova 12, Jihlava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Tůma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227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6037</v>
      </c>
      <c r="E98" s="162"/>
      <c r="F98" s="162"/>
      <c r="G98" s="162"/>
      <c r="H98" s="162"/>
      <c r="I98" s="162"/>
      <c r="J98" s="163">
        <f>J125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230</v>
      </c>
      <c r="E99" s="162"/>
      <c r="F99" s="162"/>
      <c r="G99" s="162"/>
      <c r="H99" s="162"/>
      <c r="I99" s="162"/>
      <c r="J99" s="163">
        <f>J131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6034</v>
      </c>
      <c r="E100" s="162"/>
      <c r="F100" s="162"/>
      <c r="G100" s="162"/>
      <c r="H100" s="162"/>
      <c r="I100" s="162"/>
      <c r="J100" s="163">
        <f>J139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255</v>
      </c>
      <c r="E101" s="162"/>
      <c r="F101" s="162"/>
      <c r="G101" s="162"/>
      <c r="H101" s="162"/>
      <c r="I101" s="162"/>
      <c r="J101" s="163">
        <f>J148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12872</v>
      </c>
      <c r="E102" s="162"/>
      <c r="F102" s="162"/>
      <c r="G102" s="162"/>
      <c r="H102" s="162"/>
      <c r="I102" s="162"/>
      <c r="J102" s="163">
        <f>J153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12873</v>
      </c>
      <c r="E103" s="162"/>
      <c r="F103" s="162"/>
      <c r="G103" s="162"/>
      <c r="H103" s="162"/>
      <c r="I103" s="162"/>
      <c r="J103" s="163">
        <f>J225</f>
        <v>0</v>
      </c>
      <c r="K103" s="104"/>
      <c r="L103" s="164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257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Oblastní nemocnice Trutnov a.s., Konsolidované laboratoře a transfuzní oddělení - OKB - 2023/I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174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3" t="str">
        <f>E9</f>
        <v>D2_05 - Teplovod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21</v>
      </c>
      <c r="D117" s="36"/>
      <c r="E117" s="36"/>
      <c r="F117" s="27" t="str">
        <f>F12</f>
        <v>Trutnov</v>
      </c>
      <c r="G117" s="36"/>
      <c r="H117" s="36"/>
      <c r="I117" s="29" t="s">
        <v>23</v>
      </c>
      <c r="J117" s="66">
        <f>IF(J12="","",J12)</f>
        <v>45142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Penta Projekt s.r.o., Mrštíkova 12, Jihlava</v>
      </c>
      <c r="G119" s="36"/>
      <c r="H119" s="36"/>
      <c r="I119" s="29" t="s">
        <v>30</v>
      </c>
      <c r="J119" s="32" t="str">
        <f>E21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Tůma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0.8015000000000001</v>
      </c>
      <c r="S123" s="79"/>
      <c r="T123" s="174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75</v>
      </c>
      <c r="E124" s="179" t="s">
        <v>3097</v>
      </c>
      <c r="F124" s="179" t="s">
        <v>3098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P125+P131+P139+P148+P153+P225</f>
        <v>0</v>
      </c>
      <c r="Q124" s="184"/>
      <c r="R124" s="185">
        <f>R125+R131+R139+R148+R153+R225</f>
        <v>0.8015000000000001</v>
      </c>
      <c r="S124" s="184"/>
      <c r="T124" s="186">
        <f>T125+T131+T139+T148+T153+T225</f>
        <v>0</v>
      </c>
      <c r="AR124" s="187" t="s">
        <v>84</v>
      </c>
      <c r="AT124" s="188" t="s">
        <v>75</v>
      </c>
      <c r="AU124" s="188" t="s">
        <v>76</v>
      </c>
      <c r="AY124" s="187" t="s">
        <v>272</v>
      </c>
      <c r="BK124" s="189">
        <f>BK125+BK131+BK139+BK148+BK153+BK225</f>
        <v>0</v>
      </c>
    </row>
    <row r="125" spans="1:65" s="12" customFormat="1" ht="22.9" customHeight="1">
      <c r="B125" s="176"/>
      <c r="C125" s="177"/>
      <c r="D125" s="178" t="s">
        <v>75</v>
      </c>
      <c r="E125" s="190" t="s">
        <v>6479</v>
      </c>
      <c r="F125" s="190" t="s">
        <v>6480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SUM(P126:P130)</f>
        <v>0</v>
      </c>
      <c r="Q125" s="184"/>
      <c r="R125" s="185">
        <f>SUM(R126:R130)</f>
        <v>0.12</v>
      </c>
      <c r="S125" s="184"/>
      <c r="T125" s="186">
        <f>SUM(T126:T130)</f>
        <v>0</v>
      </c>
      <c r="AR125" s="187" t="s">
        <v>16</v>
      </c>
      <c r="AT125" s="188" t="s">
        <v>75</v>
      </c>
      <c r="AU125" s="188" t="s">
        <v>16</v>
      </c>
      <c r="AY125" s="187" t="s">
        <v>272</v>
      </c>
      <c r="BK125" s="189">
        <f>SUM(BK126:BK130)</f>
        <v>0</v>
      </c>
    </row>
    <row r="126" spans="1:65" s="2" customFormat="1" ht="21.75" customHeight="1">
      <c r="A126" s="34"/>
      <c r="B126" s="35"/>
      <c r="C126" s="192" t="s">
        <v>16</v>
      </c>
      <c r="D126" s="192" t="s">
        <v>274</v>
      </c>
      <c r="E126" s="193" t="s">
        <v>6481</v>
      </c>
      <c r="F126" s="194" t="s">
        <v>6482</v>
      </c>
      <c r="G126" s="195" t="s">
        <v>3165</v>
      </c>
      <c r="H126" s="196">
        <v>120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12874</v>
      </c>
    </row>
    <row r="127" spans="1:65" s="14" customFormat="1" ht="11.25">
      <c r="B127" s="221"/>
      <c r="C127" s="222"/>
      <c r="D127" s="212" t="s">
        <v>283</v>
      </c>
      <c r="E127" s="223" t="s">
        <v>1</v>
      </c>
      <c r="F127" s="224" t="s">
        <v>1448</v>
      </c>
      <c r="G127" s="222"/>
      <c r="H127" s="225">
        <v>120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283</v>
      </c>
      <c r="AU127" s="231" t="s">
        <v>84</v>
      </c>
      <c r="AV127" s="14" t="s">
        <v>84</v>
      </c>
      <c r="AW127" s="14" t="s">
        <v>32</v>
      </c>
      <c r="AX127" s="14" t="s">
        <v>16</v>
      </c>
      <c r="AY127" s="231" t="s">
        <v>272</v>
      </c>
    </row>
    <row r="128" spans="1:65" s="2" customFormat="1" ht="24.2" customHeight="1">
      <c r="A128" s="34"/>
      <c r="B128" s="35"/>
      <c r="C128" s="232" t="s">
        <v>84</v>
      </c>
      <c r="D128" s="232" t="s">
        <v>394</v>
      </c>
      <c r="E128" s="233" t="s">
        <v>12875</v>
      </c>
      <c r="F128" s="234" t="s">
        <v>12876</v>
      </c>
      <c r="G128" s="235" t="s">
        <v>185</v>
      </c>
      <c r="H128" s="236">
        <v>20</v>
      </c>
      <c r="I128" s="237"/>
      <c r="J128" s="238">
        <f>ROUND(I128*H128,2)</f>
        <v>0</v>
      </c>
      <c r="K128" s="234" t="s">
        <v>1</v>
      </c>
      <c r="L128" s="239"/>
      <c r="M128" s="240" t="s">
        <v>1</v>
      </c>
      <c r="N128" s="241" t="s">
        <v>41</v>
      </c>
      <c r="O128" s="71"/>
      <c r="P128" s="201">
        <f>O128*H128</f>
        <v>0</v>
      </c>
      <c r="Q128" s="201">
        <v>6.0000000000000001E-3</v>
      </c>
      <c r="R128" s="201">
        <f>Q128*H128</f>
        <v>0.12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313</v>
      </c>
      <c r="AT128" s="203" t="s">
        <v>394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279</v>
      </c>
      <c r="BM128" s="203" t="s">
        <v>12877</v>
      </c>
    </row>
    <row r="129" spans="1:65" s="13" customFormat="1" ht="11.25">
      <c r="B129" s="210"/>
      <c r="C129" s="211"/>
      <c r="D129" s="212" t="s">
        <v>283</v>
      </c>
      <c r="E129" s="213" t="s">
        <v>1</v>
      </c>
      <c r="F129" s="214" t="s">
        <v>12878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4" customFormat="1" ht="11.25">
      <c r="B130" s="221"/>
      <c r="C130" s="222"/>
      <c r="D130" s="212" t="s">
        <v>283</v>
      </c>
      <c r="E130" s="223" t="s">
        <v>1</v>
      </c>
      <c r="F130" s="224" t="s">
        <v>377</v>
      </c>
      <c r="G130" s="222"/>
      <c r="H130" s="225">
        <v>20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16</v>
      </c>
      <c r="AY130" s="231" t="s">
        <v>272</v>
      </c>
    </row>
    <row r="131" spans="1:65" s="12" customFormat="1" ht="22.9" customHeight="1">
      <c r="B131" s="176"/>
      <c r="C131" s="177"/>
      <c r="D131" s="178" t="s">
        <v>75</v>
      </c>
      <c r="E131" s="190" t="s">
        <v>3431</v>
      </c>
      <c r="F131" s="190" t="s">
        <v>3432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SUM(P132:P138)</f>
        <v>0</v>
      </c>
      <c r="Q131" s="184"/>
      <c r="R131" s="185">
        <f>SUM(R132:R138)</f>
        <v>2.0799999999999999E-2</v>
      </c>
      <c r="S131" s="184"/>
      <c r="T131" s="186">
        <f>SUM(T132:T138)</f>
        <v>0</v>
      </c>
      <c r="AR131" s="187" t="s">
        <v>84</v>
      </c>
      <c r="AT131" s="188" t="s">
        <v>75</v>
      </c>
      <c r="AU131" s="188" t="s">
        <v>16</v>
      </c>
      <c r="AY131" s="187" t="s">
        <v>272</v>
      </c>
      <c r="BK131" s="189">
        <f>SUM(BK132:BK138)</f>
        <v>0</v>
      </c>
    </row>
    <row r="132" spans="1:65" s="2" customFormat="1" ht="33" customHeight="1">
      <c r="A132" s="34"/>
      <c r="B132" s="35"/>
      <c r="C132" s="192" t="s">
        <v>291</v>
      </c>
      <c r="D132" s="192" t="s">
        <v>274</v>
      </c>
      <c r="E132" s="193" t="s">
        <v>6451</v>
      </c>
      <c r="F132" s="194" t="s">
        <v>6452</v>
      </c>
      <c r="G132" s="195" t="s">
        <v>185</v>
      </c>
      <c r="H132" s="196">
        <v>10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2.7E-4</v>
      </c>
      <c r="R132" s="201">
        <f>Q132*H132</f>
        <v>2.7000000000000001E-3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12879</v>
      </c>
    </row>
    <row r="133" spans="1:65" s="2" customFormat="1" ht="11.25">
      <c r="A133" s="34"/>
      <c r="B133" s="35"/>
      <c r="C133" s="36"/>
      <c r="D133" s="205" t="s">
        <v>281</v>
      </c>
      <c r="E133" s="36"/>
      <c r="F133" s="206" t="s">
        <v>6454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13" customFormat="1" ht="11.25">
      <c r="B134" s="210"/>
      <c r="C134" s="211"/>
      <c r="D134" s="212" t="s">
        <v>283</v>
      </c>
      <c r="E134" s="213" t="s">
        <v>1</v>
      </c>
      <c r="F134" s="214" t="s">
        <v>12878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283</v>
      </c>
      <c r="AU134" s="220" t="s">
        <v>84</v>
      </c>
      <c r="AV134" s="13" t="s">
        <v>16</v>
      </c>
      <c r="AW134" s="13" t="s">
        <v>32</v>
      </c>
      <c r="AX134" s="13" t="s">
        <v>76</v>
      </c>
      <c r="AY134" s="220" t="s">
        <v>272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320</v>
      </c>
      <c r="G135" s="222"/>
      <c r="H135" s="225">
        <v>10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16</v>
      </c>
      <c r="AY135" s="231" t="s">
        <v>272</v>
      </c>
    </row>
    <row r="136" spans="1:65" s="2" customFormat="1" ht="24.2" customHeight="1">
      <c r="A136" s="34"/>
      <c r="B136" s="35"/>
      <c r="C136" s="232" t="s">
        <v>279</v>
      </c>
      <c r="D136" s="232" t="s">
        <v>394</v>
      </c>
      <c r="E136" s="233" t="s">
        <v>6653</v>
      </c>
      <c r="F136" s="234" t="s">
        <v>6654</v>
      </c>
      <c r="G136" s="235" t="s">
        <v>185</v>
      </c>
      <c r="H136" s="236">
        <v>10</v>
      </c>
      <c r="I136" s="237"/>
      <c r="J136" s="238">
        <f>ROUND(I136*H136,2)</f>
        <v>0</v>
      </c>
      <c r="K136" s="234" t="s">
        <v>1</v>
      </c>
      <c r="L136" s="239"/>
      <c r="M136" s="240" t="s">
        <v>1</v>
      </c>
      <c r="N136" s="241" t="s">
        <v>41</v>
      </c>
      <c r="O136" s="71"/>
      <c r="P136" s="201">
        <f>O136*H136</f>
        <v>0</v>
      </c>
      <c r="Q136" s="201">
        <v>1.81E-3</v>
      </c>
      <c r="R136" s="201">
        <f>Q136*H136</f>
        <v>1.8099999999999998E-2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483</v>
      </c>
      <c r="AT136" s="203" t="s">
        <v>394</v>
      </c>
      <c r="AU136" s="203" t="s">
        <v>84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358</v>
      </c>
      <c r="BM136" s="203" t="s">
        <v>12880</v>
      </c>
    </row>
    <row r="137" spans="1:65" s="13" customFormat="1" ht="11.25">
      <c r="B137" s="210"/>
      <c r="C137" s="211"/>
      <c r="D137" s="212" t="s">
        <v>283</v>
      </c>
      <c r="E137" s="213" t="s">
        <v>1</v>
      </c>
      <c r="F137" s="214" t="s">
        <v>12878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84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320</v>
      </c>
      <c r="G138" s="222"/>
      <c r="H138" s="225">
        <v>10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16</v>
      </c>
      <c r="AY138" s="231" t="s">
        <v>272</v>
      </c>
    </row>
    <row r="139" spans="1:65" s="12" customFormat="1" ht="22.9" customHeight="1">
      <c r="B139" s="176"/>
      <c r="C139" s="177"/>
      <c r="D139" s="178" t="s">
        <v>75</v>
      </c>
      <c r="E139" s="190" t="s">
        <v>4778</v>
      </c>
      <c r="F139" s="190" t="s">
        <v>6055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SUM(P140:P147)</f>
        <v>0</v>
      </c>
      <c r="Q139" s="184"/>
      <c r="R139" s="185">
        <f>SUM(R140:R147)</f>
        <v>7.9199999999999993E-2</v>
      </c>
      <c r="S139" s="184"/>
      <c r="T139" s="186">
        <f>SUM(T140:T147)</f>
        <v>0</v>
      </c>
      <c r="AR139" s="187" t="s">
        <v>84</v>
      </c>
      <c r="AT139" s="188" t="s">
        <v>75</v>
      </c>
      <c r="AU139" s="188" t="s">
        <v>16</v>
      </c>
      <c r="AY139" s="187" t="s">
        <v>272</v>
      </c>
      <c r="BK139" s="189">
        <f>SUM(BK140:BK147)</f>
        <v>0</v>
      </c>
    </row>
    <row r="140" spans="1:65" s="2" customFormat="1" ht="24.2" customHeight="1">
      <c r="A140" s="34"/>
      <c r="B140" s="35"/>
      <c r="C140" s="192" t="s">
        <v>4523</v>
      </c>
      <c r="D140" s="192" t="s">
        <v>274</v>
      </c>
      <c r="E140" s="193" t="s">
        <v>6574</v>
      </c>
      <c r="F140" s="194" t="s">
        <v>6575</v>
      </c>
      <c r="G140" s="195" t="s">
        <v>185</v>
      </c>
      <c r="H140" s="196">
        <v>10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7.92E-3</v>
      </c>
      <c r="R140" s="201">
        <f>Q140*H140</f>
        <v>7.9199999999999993E-2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358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358</v>
      </c>
      <c r="BM140" s="203" t="s">
        <v>12881</v>
      </c>
    </row>
    <row r="141" spans="1:65" s="2" customFormat="1" ht="11.25">
      <c r="A141" s="34"/>
      <c r="B141" s="35"/>
      <c r="C141" s="36"/>
      <c r="D141" s="205" t="s">
        <v>281</v>
      </c>
      <c r="E141" s="36"/>
      <c r="F141" s="206" t="s">
        <v>6577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12878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320</v>
      </c>
      <c r="G143" s="222"/>
      <c r="H143" s="225">
        <v>10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16</v>
      </c>
      <c r="AY143" s="231" t="s">
        <v>272</v>
      </c>
    </row>
    <row r="144" spans="1:65" s="2" customFormat="1" ht="24.2" customHeight="1">
      <c r="A144" s="34"/>
      <c r="B144" s="35"/>
      <c r="C144" s="192" t="s">
        <v>305</v>
      </c>
      <c r="D144" s="192" t="s">
        <v>274</v>
      </c>
      <c r="E144" s="193" t="s">
        <v>6585</v>
      </c>
      <c r="F144" s="194" t="s">
        <v>6586</v>
      </c>
      <c r="G144" s="195" t="s">
        <v>185</v>
      </c>
      <c r="H144" s="196">
        <v>10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358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358</v>
      </c>
      <c r="BM144" s="203" t="s">
        <v>12882</v>
      </c>
    </row>
    <row r="145" spans="1:65" s="2" customFormat="1" ht="11.25">
      <c r="A145" s="34"/>
      <c r="B145" s="35"/>
      <c r="C145" s="36"/>
      <c r="D145" s="205" t="s">
        <v>281</v>
      </c>
      <c r="E145" s="36"/>
      <c r="F145" s="206" t="s">
        <v>6588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12878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12" customFormat="1" ht="22.9" customHeight="1">
      <c r="B148" s="176"/>
      <c r="C148" s="177"/>
      <c r="D148" s="178" t="s">
        <v>75</v>
      </c>
      <c r="E148" s="190" t="s">
        <v>5772</v>
      </c>
      <c r="F148" s="190" t="s">
        <v>5773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SUM(P149:P152)</f>
        <v>0</v>
      </c>
      <c r="Q148" s="184"/>
      <c r="R148" s="185">
        <f>SUM(R149:R152)</f>
        <v>5.0000000000000001E-4</v>
      </c>
      <c r="S148" s="184"/>
      <c r="T148" s="186">
        <f>SUM(T149:T152)</f>
        <v>0</v>
      </c>
      <c r="AR148" s="187" t="s">
        <v>84</v>
      </c>
      <c r="AT148" s="188" t="s">
        <v>75</v>
      </c>
      <c r="AU148" s="188" t="s">
        <v>16</v>
      </c>
      <c r="AY148" s="187" t="s">
        <v>272</v>
      </c>
      <c r="BK148" s="189">
        <f>SUM(BK149:BK152)</f>
        <v>0</v>
      </c>
    </row>
    <row r="149" spans="1:65" s="2" customFormat="1" ht="24.2" customHeight="1">
      <c r="A149" s="34"/>
      <c r="B149" s="35"/>
      <c r="C149" s="192" t="s">
        <v>4532</v>
      </c>
      <c r="D149" s="192" t="s">
        <v>274</v>
      </c>
      <c r="E149" s="193" t="s">
        <v>6642</v>
      </c>
      <c r="F149" s="194" t="s">
        <v>6643</v>
      </c>
      <c r="G149" s="195" t="s">
        <v>185</v>
      </c>
      <c r="H149" s="196">
        <v>10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5.0000000000000002E-5</v>
      </c>
      <c r="R149" s="201">
        <f>Q149*H149</f>
        <v>5.0000000000000001E-4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358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358</v>
      </c>
      <c r="BM149" s="203" t="s">
        <v>12883</v>
      </c>
    </row>
    <row r="150" spans="1:65" s="2" customFormat="1" ht="11.25">
      <c r="A150" s="34"/>
      <c r="B150" s="35"/>
      <c r="C150" s="36"/>
      <c r="D150" s="205" t="s">
        <v>281</v>
      </c>
      <c r="E150" s="36"/>
      <c r="F150" s="206" t="s">
        <v>6645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12878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4" customFormat="1" ht="11.25">
      <c r="B152" s="221"/>
      <c r="C152" s="222"/>
      <c r="D152" s="212" t="s">
        <v>283</v>
      </c>
      <c r="E152" s="223" t="s">
        <v>1</v>
      </c>
      <c r="F152" s="224" t="s">
        <v>320</v>
      </c>
      <c r="G152" s="222"/>
      <c r="H152" s="225">
        <v>10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84</v>
      </c>
      <c r="AV152" s="14" t="s">
        <v>84</v>
      </c>
      <c r="AW152" s="14" t="s">
        <v>32</v>
      </c>
      <c r="AX152" s="14" t="s">
        <v>16</v>
      </c>
      <c r="AY152" s="231" t="s">
        <v>272</v>
      </c>
    </row>
    <row r="153" spans="1:65" s="12" customFormat="1" ht="22.9" customHeight="1">
      <c r="B153" s="176"/>
      <c r="C153" s="177"/>
      <c r="D153" s="178" t="s">
        <v>75</v>
      </c>
      <c r="E153" s="190" t="s">
        <v>12884</v>
      </c>
      <c r="F153" s="190" t="s">
        <v>12885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SUM(P154:P224)</f>
        <v>0</v>
      </c>
      <c r="Q153" s="184"/>
      <c r="R153" s="185">
        <f>SUM(R154:R224)</f>
        <v>0.58100000000000007</v>
      </c>
      <c r="S153" s="184"/>
      <c r="T153" s="186">
        <f>SUM(T154:T224)</f>
        <v>0</v>
      </c>
      <c r="AR153" s="187" t="s">
        <v>84</v>
      </c>
      <c r="AT153" s="188" t="s">
        <v>75</v>
      </c>
      <c r="AU153" s="188" t="s">
        <v>16</v>
      </c>
      <c r="AY153" s="187" t="s">
        <v>272</v>
      </c>
      <c r="BK153" s="189">
        <f>SUM(BK154:BK224)</f>
        <v>0</v>
      </c>
    </row>
    <row r="154" spans="1:65" s="2" customFormat="1" ht="24.2" customHeight="1">
      <c r="A154" s="34"/>
      <c r="B154" s="35"/>
      <c r="C154" s="192" t="s">
        <v>313</v>
      </c>
      <c r="D154" s="192" t="s">
        <v>274</v>
      </c>
      <c r="E154" s="193" t="s">
        <v>12886</v>
      </c>
      <c r="F154" s="194" t="s">
        <v>12887</v>
      </c>
      <c r="G154" s="195" t="s">
        <v>185</v>
      </c>
      <c r="H154" s="196">
        <v>108</v>
      </c>
      <c r="I154" s="197"/>
      <c r="J154" s="198">
        <f>ROUND(I154*H154,2)</f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358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358</v>
      </c>
      <c r="BM154" s="203" t="s">
        <v>12888</v>
      </c>
    </row>
    <row r="155" spans="1:65" s="13" customFormat="1" ht="11.25">
      <c r="B155" s="210"/>
      <c r="C155" s="211"/>
      <c r="D155" s="212" t="s">
        <v>283</v>
      </c>
      <c r="E155" s="213" t="s">
        <v>1</v>
      </c>
      <c r="F155" s="214" t="s">
        <v>12878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1366</v>
      </c>
      <c r="G156" s="222"/>
      <c r="H156" s="225">
        <v>108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16</v>
      </c>
      <c r="AY156" s="231" t="s">
        <v>272</v>
      </c>
    </row>
    <row r="157" spans="1:65" s="2" customFormat="1" ht="24.2" customHeight="1">
      <c r="A157" s="34"/>
      <c r="B157" s="35"/>
      <c r="C157" s="232" t="s">
        <v>2526</v>
      </c>
      <c r="D157" s="232" t="s">
        <v>394</v>
      </c>
      <c r="E157" s="233" t="s">
        <v>12889</v>
      </c>
      <c r="F157" s="234" t="s">
        <v>12890</v>
      </c>
      <c r="G157" s="235" t="s">
        <v>185</v>
      </c>
      <c r="H157" s="236">
        <v>70</v>
      </c>
      <c r="I157" s="237"/>
      <c r="J157" s="238">
        <f>ROUND(I157*H157,2)</f>
        <v>0</v>
      </c>
      <c r="K157" s="234" t="s">
        <v>1</v>
      </c>
      <c r="L157" s="239"/>
      <c r="M157" s="240" t="s">
        <v>1</v>
      </c>
      <c r="N157" s="241" t="s">
        <v>41</v>
      </c>
      <c r="O157" s="71"/>
      <c r="P157" s="201">
        <f>O157*H157</f>
        <v>0</v>
      </c>
      <c r="Q157" s="201">
        <v>8.0000000000000002E-3</v>
      </c>
      <c r="R157" s="201">
        <f>Q157*H157</f>
        <v>0.56000000000000005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483</v>
      </c>
      <c r="AT157" s="203" t="s">
        <v>394</v>
      </c>
      <c r="AU157" s="203" t="s">
        <v>84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358</v>
      </c>
      <c r="BM157" s="203" t="s">
        <v>12891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12878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1366</v>
      </c>
      <c r="G159" s="222"/>
      <c r="H159" s="225">
        <v>108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13" customFormat="1" ht="11.25">
      <c r="B160" s="210"/>
      <c r="C160" s="211"/>
      <c r="D160" s="212" t="s">
        <v>283</v>
      </c>
      <c r="E160" s="213" t="s">
        <v>1</v>
      </c>
      <c r="F160" s="214" t="s">
        <v>285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>
      <c r="B161" s="210"/>
      <c r="C161" s="211"/>
      <c r="D161" s="212" t="s">
        <v>283</v>
      </c>
      <c r="E161" s="213" t="s">
        <v>1</v>
      </c>
      <c r="F161" s="214" t="s">
        <v>11668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12892</v>
      </c>
      <c r="G162" s="222"/>
      <c r="H162" s="225">
        <v>-38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2" customFormat="1" ht="24.2" customHeight="1">
      <c r="A163" s="34"/>
      <c r="B163" s="35"/>
      <c r="C163" s="232" t="s">
        <v>320</v>
      </c>
      <c r="D163" s="232" t="s">
        <v>394</v>
      </c>
      <c r="E163" s="233" t="s">
        <v>12893</v>
      </c>
      <c r="F163" s="234" t="s">
        <v>12894</v>
      </c>
      <c r="G163" s="235" t="s">
        <v>952</v>
      </c>
      <c r="H163" s="236">
        <v>0</v>
      </c>
      <c r="I163" s="237"/>
      <c r="J163" s="238">
        <f>ROUND(I163*H163,2)</f>
        <v>0</v>
      </c>
      <c r="K163" s="234" t="s">
        <v>1</v>
      </c>
      <c r="L163" s="239"/>
      <c r="M163" s="240" t="s">
        <v>1</v>
      </c>
      <c r="N163" s="241" t="s">
        <v>41</v>
      </c>
      <c r="O163" s="71"/>
      <c r="P163" s="201">
        <f>O163*H163</f>
        <v>0</v>
      </c>
      <c r="Q163" s="201">
        <v>1.4999999999999999E-2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483</v>
      </c>
      <c r="AT163" s="203" t="s">
        <v>394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358</v>
      </c>
      <c r="BM163" s="203" t="s">
        <v>12895</v>
      </c>
    </row>
    <row r="164" spans="1:65" s="13" customFormat="1" ht="11.25">
      <c r="B164" s="210"/>
      <c r="C164" s="211"/>
      <c r="D164" s="212" t="s">
        <v>283</v>
      </c>
      <c r="E164" s="213" t="s">
        <v>1</v>
      </c>
      <c r="F164" s="214" t="s">
        <v>12878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279</v>
      </c>
      <c r="G165" s="222"/>
      <c r="H165" s="225">
        <v>4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3" customFormat="1" ht="11.25">
      <c r="B166" s="210"/>
      <c r="C166" s="211"/>
      <c r="D166" s="212" t="s">
        <v>283</v>
      </c>
      <c r="E166" s="213" t="s">
        <v>1</v>
      </c>
      <c r="F166" s="214" t="s">
        <v>285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22.5">
      <c r="B167" s="210"/>
      <c r="C167" s="211"/>
      <c r="D167" s="212" t="s">
        <v>283</v>
      </c>
      <c r="E167" s="213" t="s">
        <v>1</v>
      </c>
      <c r="F167" s="214" t="s">
        <v>11668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>
      <c r="B168" s="221"/>
      <c r="C168" s="222"/>
      <c r="D168" s="212" t="s">
        <v>283</v>
      </c>
      <c r="E168" s="223" t="s">
        <v>1</v>
      </c>
      <c r="F168" s="224" t="s">
        <v>2708</v>
      </c>
      <c r="G168" s="222"/>
      <c r="H168" s="225">
        <v>-4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>
      <c r="A169" s="34"/>
      <c r="B169" s="35"/>
      <c r="C169" s="232" t="s">
        <v>330</v>
      </c>
      <c r="D169" s="232" t="s">
        <v>394</v>
      </c>
      <c r="E169" s="233" t="s">
        <v>12896</v>
      </c>
      <c r="F169" s="234" t="s">
        <v>12897</v>
      </c>
      <c r="G169" s="235" t="s">
        <v>952</v>
      </c>
      <c r="H169" s="236">
        <v>0</v>
      </c>
      <c r="I169" s="237"/>
      <c r="J169" s="238">
        <f>ROUND(I169*H169,2)</f>
        <v>0</v>
      </c>
      <c r="K169" s="234" t="s">
        <v>1</v>
      </c>
      <c r="L169" s="239"/>
      <c r="M169" s="240" t="s">
        <v>1</v>
      </c>
      <c r="N169" s="241" t="s">
        <v>41</v>
      </c>
      <c r="O169" s="71"/>
      <c r="P169" s="201">
        <f>O169*H169</f>
        <v>0</v>
      </c>
      <c r="Q169" s="201">
        <v>1.4999999999999999E-2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483</v>
      </c>
      <c r="AT169" s="203" t="s">
        <v>394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358</v>
      </c>
      <c r="BM169" s="203" t="s">
        <v>12898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12878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279</v>
      </c>
      <c r="G171" s="222"/>
      <c r="H171" s="225">
        <v>4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13" customFormat="1" ht="11.25">
      <c r="B172" s="210"/>
      <c r="C172" s="211"/>
      <c r="D172" s="212" t="s">
        <v>283</v>
      </c>
      <c r="E172" s="213" t="s">
        <v>1</v>
      </c>
      <c r="F172" s="214" t="s">
        <v>285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22.5">
      <c r="B173" s="210"/>
      <c r="C173" s="211"/>
      <c r="D173" s="212" t="s">
        <v>283</v>
      </c>
      <c r="E173" s="213" t="s">
        <v>1</v>
      </c>
      <c r="F173" s="214" t="s">
        <v>11668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2708</v>
      </c>
      <c r="G174" s="222"/>
      <c r="H174" s="225">
        <v>-4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>
      <c r="A175" s="34"/>
      <c r="B175" s="35"/>
      <c r="C175" s="232" t="s">
        <v>344</v>
      </c>
      <c r="D175" s="232" t="s">
        <v>394</v>
      </c>
      <c r="E175" s="233" t="s">
        <v>12899</v>
      </c>
      <c r="F175" s="234" t="s">
        <v>12900</v>
      </c>
      <c r="G175" s="235" t="s">
        <v>952</v>
      </c>
      <c r="H175" s="236">
        <v>0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483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358</v>
      </c>
      <c r="BM175" s="203" t="s">
        <v>12901</v>
      </c>
    </row>
    <row r="176" spans="1:65" s="13" customFormat="1" ht="11.25">
      <c r="B176" s="210"/>
      <c r="C176" s="211"/>
      <c r="D176" s="212" t="s">
        <v>283</v>
      </c>
      <c r="E176" s="213" t="s">
        <v>1</v>
      </c>
      <c r="F176" s="214" t="s">
        <v>12878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84</v>
      </c>
      <c r="G177" s="222"/>
      <c r="H177" s="225">
        <v>2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285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22.5">
      <c r="B179" s="210"/>
      <c r="C179" s="211"/>
      <c r="D179" s="212" t="s">
        <v>283</v>
      </c>
      <c r="E179" s="213" t="s">
        <v>1</v>
      </c>
      <c r="F179" s="214" t="s">
        <v>11668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4218</v>
      </c>
      <c r="G180" s="222"/>
      <c r="H180" s="225">
        <v>-2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37.9" customHeight="1">
      <c r="A181" s="34"/>
      <c r="B181" s="35"/>
      <c r="C181" s="232" t="s">
        <v>4826</v>
      </c>
      <c r="D181" s="232" t="s">
        <v>394</v>
      </c>
      <c r="E181" s="233" t="s">
        <v>12902</v>
      </c>
      <c r="F181" s="234" t="s">
        <v>12903</v>
      </c>
      <c r="G181" s="235" t="s">
        <v>952</v>
      </c>
      <c r="H181" s="236">
        <v>14</v>
      </c>
      <c r="I181" s="237"/>
      <c r="J181" s="238">
        <f>ROUND(I181*H181,2)</f>
        <v>0</v>
      </c>
      <c r="K181" s="234" t="s">
        <v>1</v>
      </c>
      <c r="L181" s="239"/>
      <c r="M181" s="240" t="s">
        <v>1</v>
      </c>
      <c r="N181" s="241" t="s">
        <v>41</v>
      </c>
      <c r="O181" s="71"/>
      <c r="P181" s="201">
        <f>O181*H181</f>
        <v>0</v>
      </c>
      <c r="Q181" s="201">
        <v>5.0000000000000001E-4</v>
      </c>
      <c r="R181" s="201">
        <f>Q181*H181</f>
        <v>7.0000000000000001E-3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483</v>
      </c>
      <c r="AT181" s="203" t="s">
        <v>394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358</v>
      </c>
      <c r="BM181" s="203" t="s">
        <v>12904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12878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12905</v>
      </c>
      <c r="G183" s="222"/>
      <c r="H183" s="225">
        <v>35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13" customFormat="1" ht="11.25">
      <c r="B184" s="210"/>
      <c r="C184" s="211"/>
      <c r="D184" s="212" t="s">
        <v>283</v>
      </c>
      <c r="E184" s="213" t="s">
        <v>1</v>
      </c>
      <c r="F184" s="214" t="s">
        <v>285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84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3" customFormat="1" ht="22.5">
      <c r="B185" s="210"/>
      <c r="C185" s="211"/>
      <c r="D185" s="212" t="s">
        <v>283</v>
      </c>
      <c r="E185" s="213" t="s">
        <v>1</v>
      </c>
      <c r="F185" s="214" t="s">
        <v>11668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84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12906</v>
      </c>
      <c r="G186" s="222"/>
      <c r="H186" s="225">
        <v>-21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21.75" customHeight="1">
      <c r="A187" s="34"/>
      <c r="B187" s="35"/>
      <c r="C187" s="232" t="s">
        <v>5121</v>
      </c>
      <c r="D187" s="232" t="s">
        <v>394</v>
      </c>
      <c r="E187" s="233" t="s">
        <v>12907</v>
      </c>
      <c r="F187" s="234" t="s">
        <v>12908</v>
      </c>
      <c r="G187" s="235" t="s">
        <v>952</v>
      </c>
      <c r="H187" s="236">
        <v>14</v>
      </c>
      <c r="I187" s="237"/>
      <c r="J187" s="238">
        <f>ROUND(I187*H187,2)</f>
        <v>0</v>
      </c>
      <c r="K187" s="234" t="s">
        <v>1</v>
      </c>
      <c r="L187" s="239"/>
      <c r="M187" s="240" t="s">
        <v>1</v>
      </c>
      <c r="N187" s="241" t="s">
        <v>41</v>
      </c>
      <c r="O187" s="71"/>
      <c r="P187" s="201">
        <f>O187*H187</f>
        <v>0</v>
      </c>
      <c r="Q187" s="201">
        <v>5.0000000000000001E-4</v>
      </c>
      <c r="R187" s="201">
        <f>Q187*H187</f>
        <v>7.0000000000000001E-3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483</v>
      </c>
      <c r="AT187" s="203" t="s">
        <v>394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358</v>
      </c>
      <c r="BM187" s="203" t="s">
        <v>12909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12878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4" customFormat="1" ht="11.25">
      <c r="B189" s="221"/>
      <c r="C189" s="222"/>
      <c r="D189" s="212" t="s">
        <v>283</v>
      </c>
      <c r="E189" s="223" t="s">
        <v>1</v>
      </c>
      <c r="F189" s="224" t="s">
        <v>12905</v>
      </c>
      <c r="G189" s="222"/>
      <c r="H189" s="225">
        <v>35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285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3" customFormat="1" ht="22.5">
      <c r="B191" s="210"/>
      <c r="C191" s="211"/>
      <c r="D191" s="212" t="s">
        <v>283</v>
      </c>
      <c r="E191" s="213" t="s">
        <v>1</v>
      </c>
      <c r="F191" s="214" t="s">
        <v>11668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>
      <c r="B192" s="221"/>
      <c r="C192" s="222"/>
      <c r="D192" s="212" t="s">
        <v>283</v>
      </c>
      <c r="E192" s="223" t="s">
        <v>1</v>
      </c>
      <c r="F192" s="224" t="s">
        <v>12906</v>
      </c>
      <c r="G192" s="222"/>
      <c r="H192" s="225">
        <v>-21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84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16.5" customHeight="1">
      <c r="A193" s="34"/>
      <c r="B193" s="35"/>
      <c r="C193" s="232" t="s">
        <v>8</v>
      </c>
      <c r="D193" s="232" t="s">
        <v>394</v>
      </c>
      <c r="E193" s="233" t="s">
        <v>12910</v>
      </c>
      <c r="F193" s="234" t="s">
        <v>12911</v>
      </c>
      <c r="G193" s="235" t="s">
        <v>952</v>
      </c>
      <c r="H193" s="236">
        <v>14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5.0000000000000001E-4</v>
      </c>
      <c r="R193" s="201">
        <f>Q193*H193</f>
        <v>7.0000000000000001E-3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483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358</v>
      </c>
      <c r="BM193" s="203" t="s">
        <v>12912</v>
      </c>
    </row>
    <row r="194" spans="1:65" s="13" customFormat="1" ht="11.25">
      <c r="B194" s="210"/>
      <c r="C194" s="211"/>
      <c r="D194" s="212" t="s">
        <v>283</v>
      </c>
      <c r="E194" s="213" t="s">
        <v>1</v>
      </c>
      <c r="F194" s="214" t="s">
        <v>12878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12905</v>
      </c>
      <c r="G195" s="222"/>
      <c r="H195" s="225">
        <v>35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285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22.5">
      <c r="B197" s="210"/>
      <c r="C197" s="211"/>
      <c r="D197" s="212" t="s">
        <v>283</v>
      </c>
      <c r="E197" s="213" t="s">
        <v>1</v>
      </c>
      <c r="F197" s="214" t="s">
        <v>11668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12906</v>
      </c>
      <c r="G198" s="222"/>
      <c r="H198" s="225">
        <v>-21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>
      <c r="A199" s="34"/>
      <c r="B199" s="35"/>
      <c r="C199" s="232" t="s">
        <v>358</v>
      </c>
      <c r="D199" s="232" t="s">
        <v>394</v>
      </c>
      <c r="E199" s="233" t="s">
        <v>12913</v>
      </c>
      <c r="F199" s="234" t="s">
        <v>12914</v>
      </c>
      <c r="G199" s="235" t="s">
        <v>952</v>
      </c>
      <c r="H199" s="236">
        <v>0</v>
      </c>
      <c r="I199" s="237"/>
      <c r="J199" s="238">
        <f>ROUND(I199*H199,2)</f>
        <v>0</v>
      </c>
      <c r="K199" s="234" t="s">
        <v>1</v>
      </c>
      <c r="L199" s="239"/>
      <c r="M199" s="240" t="s">
        <v>1</v>
      </c>
      <c r="N199" s="241" t="s">
        <v>41</v>
      </c>
      <c r="O199" s="71"/>
      <c r="P199" s="201">
        <f>O199*H199</f>
        <v>0</v>
      </c>
      <c r="Q199" s="201">
        <v>5.0000000000000001E-4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483</v>
      </c>
      <c r="AT199" s="203" t="s">
        <v>394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358</v>
      </c>
      <c r="BM199" s="203" t="s">
        <v>12915</v>
      </c>
    </row>
    <row r="200" spans="1:65" s="13" customFormat="1" ht="11.25">
      <c r="B200" s="210"/>
      <c r="C200" s="211"/>
      <c r="D200" s="212" t="s">
        <v>283</v>
      </c>
      <c r="E200" s="213" t="s">
        <v>1</v>
      </c>
      <c r="F200" s="214" t="s">
        <v>12878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4" customFormat="1" ht="11.25">
      <c r="B201" s="221"/>
      <c r="C201" s="222"/>
      <c r="D201" s="212" t="s">
        <v>283</v>
      </c>
      <c r="E201" s="223" t="s">
        <v>1</v>
      </c>
      <c r="F201" s="224" t="s">
        <v>279</v>
      </c>
      <c r="G201" s="222"/>
      <c r="H201" s="225">
        <v>4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22.5">
      <c r="B203" s="210"/>
      <c r="C203" s="211"/>
      <c r="D203" s="212" t="s">
        <v>283</v>
      </c>
      <c r="E203" s="213" t="s">
        <v>1</v>
      </c>
      <c r="F203" s="214" t="s">
        <v>11668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2708</v>
      </c>
      <c r="G204" s="222"/>
      <c r="H204" s="225">
        <v>-4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1.75" customHeight="1">
      <c r="A205" s="34"/>
      <c r="B205" s="35"/>
      <c r="C205" s="232" t="s">
        <v>363</v>
      </c>
      <c r="D205" s="232" t="s">
        <v>394</v>
      </c>
      <c r="E205" s="233" t="s">
        <v>12916</v>
      </c>
      <c r="F205" s="234" t="s">
        <v>12917</v>
      </c>
      <c r="G205" s="235" t="s">
        <v>952</v>
      </c>
      <c r="H205" s="236">
        <v>0</v>
      </c>
      <c r="I205" s="237"/>
      <c r="J205" s="238">
        <f>ROUND(I205*H205,2)</f>
        <v>0</v>
      </c>
      <c r="K205" s="234" t="s">
        <v>1</v>
      </c>
      <c r="L205" s="239"/>
      <c r="M205" s="240" t="s">
        <v>1</v>
      </c>
      <c r="N205" s="241" t="s">
        <v>41</v>
      </c>
      <c r="O205" s="71"/>
      <c r="P205" s="201">
        <f>O205*H205</f>
        <v>0</v>
      </c>
      <c r="Q205" s="201">
        <v>5.0000000000000001E-4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483</v>
      </c>
      <c r="AT205" s="203" t="s">
        <v>394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358</v>
      </c>
      <c r="BM205" s="203" t="s">
        <v>12918</v>
      </c>
    </row>
    <row r="206" spans="1:65" s="13" customFormat="1" ht="11.25">
      <c r="B206" s="210"/>
      <c r="C206" s="211"/>
      <c r="D206" s="212" t="s">
        <v>283</v>
      </c>
      <c r="E206" s="213" t="s">
        <v>1</v>
      </c>
      <c r="F206" s="214" t="s">
        <v>12878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4" customFormat="1" ht="11.25">
      <c r="B207" s="221"/>
      <c r="C207" s="222"/>
      <c r="D207" s="212" t="s">
        <v>283</v>
      </c>
      <c r="E207" s="223" t="s">
        <v>1</v>
      </c>
      <c r="F207" s="224" t="s">
        <v>676</v>
      </c>
      <c r="G207" s="222"/>
      <c r="H207" s="225">
        <v>54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285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22.5">
      <c r="B209" s="210"/>
      <c r="C209" s="211"/>
      <c r="D209" s="212" t="s">
        <v>283</v>
      </c>
      <c r="E209" s="213" t="s">
        <v>1</v>
      </c>
      <c r="F209" s="214" t="s">
        <v>11668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12919</v>
      </c>
      <c r="G210" s="222"/>
      <c r="H210" s="225">
        <v>-54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2" customFormat="1" ht="21.75" customHeight="1">
      <c r="A211" s="34"/>
      <c r="B211" s="35"/>
      <c r="C211" s="232" t="s">
        <v>368</v>
      </c>
      <c r="D211" s="232" t="s">
        <v>394</v>
      </c>
      <c r="E211" s="233" t="s">
        <v>12920</v>
      </c>
      <c r="F211" s="234" t="s">
        <v>12921</v>
      </c>
      <c r="G211" s="235" t="s">
        <v>952</v>
      </c>
      <c r="H211" s="236">
        <v>0</v>
      </c>
      <c r="I211" s="237"/>
      <c r="J211" s="238">
        <f>ROUND(I211*H211,2)</f>
        <v>0</v>
      </c>
      <c r="K211" s="234" t="s">
        <v>1</v>
      </c>
      <c r="L211" s="239"/>
      <c r="M211" s="240" t="s">
        <v>1</v>
      </c>
      <c r="N211" s="241" t="s">
        <v>41</v>
      </c>
      <c r="O211" s="71"/>
      <c r="P211" s="201">
        <f>O211*H211</f>
        <v>0</v>
      </c>
      <c r="Q211" s="201">
        <v>5.0000000000000001E-4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483</v>
      </c>
      <c r="AT211" s="203" t="s">
        <v>394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358</v>
      </c>
      <c r="BM211" s="203" t="s">
        <v>12922</v>
      </c>
    </row>
    <row r="212" spans="1:65" s="13" customFormat="1" ht="11.25">
      <c r="B212" s="210"/>
      <c r="C212" s="211"/>
      <c r="D212" s="212" t="s">
        <v>283</v>
      </c>
      <c r="E212" s="213" t="s">
        <v>1</v>
      </c>
      <c r="F212" s="214" t="s">
        <v>12878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413</v>
      </c>
      <c r="G213" s="222"/>
      <c r="H213" s="225">
        <v>24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285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22.5">
      <c r="B215" s="210"/>
      <c r="C215" s="211"/>
      <c r="D215" s="212" t="s">
        <v>283</v>
      </c>
      <c r="E215" s="213" t="s">
        <v>1</v>
      </c>
      <c r="F215" s="214" t="s">
        <v>11668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4" customFormat="1" ht="11.25">
      <c r="B216" s="221"/>
      <c r="C216" s="222"/>
      <c r="D216" s="212" t="s">
        <v>283</v>
      </c>
      <c r="E216" s="223" t="s">
        <v>1</v>
      </c>
      <c r="F216" s="224" t="s">
        <v>12923</v>
      </c>
      <c r="G216" s="222"/>
      <c r="H216" s="225">
        <v>-24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84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>
      <c r="A217" s="34"/>
      <c r="B217" s="35"/>
      <c r="C217" s="232" t="s">
        <v>5995</v>
      </c>
      <c r="D217" s="232" t="s">
        <v>394</v>
      </c>
      <c r="E217" s="233" t="s">
        <v>12924</v>
      </c>
      <c r="F217" s="234" t="s">
        <v>12925</v>
      </c>
      <c r="G217" s="235" t="s">
        <v>185</v>
      </c>
      <c r="H217" s="236">
        <v>0</v>
      </c>
      <c r="I217" s="237"/>
      <c r="J217" s="238">
        <f>ROUND(I217*H217,2)</f>
        <v>0</v>
      </c>
      <c r="K217" s="234" t="s">
        <v>1</v>
      </c>
      <c r="L217" s="239"/>
      <c r="M217" s="240" t="s">
        <v>1</v>
      </c>
      <c r="N217" s="241" t="s">
        <v>41</v>
      </c>
      <c r="O217" s="71"/>
      <c r="P217" s="201">
        <f>O217*H217</f>
        <v>0</v>
      </c>
      <c r="Q217" s="201">
        <v>5.0000000000000001E-4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483</v>
      </c>
      <c r="AT217" s="203" t="s">
        <v>394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358</v>
      </c>
      <c r="BM217" s="203" t="s">
        <v>12926</v>
      </c>
    </row>
    <row r="218" spans="1:65" s="13" customFormat="1" ht="11.25">
      <c r="B218" s="210"/>
      <c r="C218" s="211"/>
      <c r="D218" s="212" t="s">
        <v>283</v>
      </c>
      <c r="E218" s="213" t="s">
        <v>1</v>
      </c>
      <c r="F218" s="214" t="s">
        <v>12878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>
      <c r="B219" s="221"/>
      <c r="C219" s="222"/>
      <c r="D219" s="212" t="s">
        <v>283</v>
      </c>
      <c r="E219" s="223" t="s">
        <v>1</v>
      </c>
      <c r="F219" s="224" t="s">
        <v>949</v>
      </c>
      <c r="G219" s="222"/>
      <c r="H219" s="225">
        <v>80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76</v>
      </c>
      <c r="AY219" s="231" t="s">
        <v>272</v>
      </c>
    </row>
    <row r="220" spans="1:65" s="13" customFormat="1" ht="11.25">
      <c r="B220" s="210"/>
      <c r="C220" s="211"/>
      <c r="D220" s="212" t="s">
        <v>283</v>
      </c>
      <c r="E220" s="213" t="s">
        <v>1</v>
      </c>
      <c r="F220" s="214" t="s">
        <v>285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22.5">
      <c r="B221" s="210"/>
      <c r="C221" s="211"/>
      <c r="D221" s="212" t="s">
        <v>283</v>
      </c>
      <c r="E221" s="213" t="s">
        <v>1</v>
      </c>
      <c r="F221" s="214" t="s">
        <v>11668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>
      <c r="B222" s="221"/>
      <c r="C222" s="222"/>
      <c r="D222" s="212" t="s">
        <v>283</v>
      </c>
      <c r="E222" s="223" t="s">
        <v>1</v>
      </c>
      <c r="F222" s="224" t="s">
        <v>12927</v>
      </c>
      <c r="G222" s="222"/>
      <c r="H222" s="225">
        <v>-80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2" customFormat="1" ht="24.2" customHeight="1">
      <c r="A223" s="34"/>
      <c r="B223" s="35"/>
      <c r="C223" s="192" t="s">
        <v>377</v>
      </c>
      <c r="D223" s="192" t="s">
        <v>274</v>
      </c>
      <c r="E223" s="193" t="s">
        <v>6589</v>
      </c>
      <c r="F223" s="194" t="s">
        <v>6590</v>
      </c>
      <c r="G223" s="195" t="s">
        <v>380</v>
      </c>
      <c r="H223" s="196">
        <v>0.80200000000000005</v>
      </c>
      <c r="I223" s="197"/>
      <c r="J223" s="198">
        <f>ROUND(I223*H223,2)</f>
        <v>0</v>
      </c>
      <c r="K223" s="194" t="s">
        <v>278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358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358</v>
      </c>
      <c r="BM223" s="203" t="s">
        <v>12928</v>
      </c>
    </row>
    <row r="224" spans="1:65" s="2" customFormat="1" ht="11.25">
      <c r="A224" s="34"/>
      <c r="B224" s="35"/>
      <c r="C224" s="36"/>
      <c r="D224" s="205" t="s">
        <v>281</v>
      </c>
      <c r="E224" s="36"/>
      <c r="F224" s="206" t="s">
        <v>6592</v>
      </c>
      <c r="G224" s="36"/>
      <c r="H224" s="36"/>
      <c r="I224" s="207"/>
      <c r="J224" s="36"/>
      <c r="K224" s="36"/>
      <c r="L224" s="39"/>
      <c r="M224" s="208"/>
      <c r="N224" s="209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281</v>
      </c>
      <c r="AU224" s="17" t="s">
        <v>84</v>
      </c>
    </row>
    <row r="225" spans="1:65" s="12" customFormat="1" ht="22.9" customHeight="1">
      <c r="B225" s="176"/>
      <c r="C225" s="177"/>
      <c r="D225" s="178" t="s">
        <v>75</v>
      </c>
      <c r="E225" s="190" t="s">
        <v>3086</v>
      </c>
      <c r="F225" s="190" t="s">
        <v>3086</v>
      </c>
      <c r="G225" s="177"/>
      <c r="H225" s="177"/>
      <c r="I225" s="180"/>
      <c r="J225" s="191">
        <f>BK225</f>
        <v>0</v>
      </c>
      <c r="K225" s="177"/>
      <c r="L225" s="182"/>
      <c r="M225" s="183"/>
      <c r="N225" s="184"/>
      <c r="O225" s="184"/>
      <c r="P225" s="185">
        <f>SUM(P226:P235)</f>
        <v>0</v>
      </c>
      <c r="Q225" s="184"/>
      <c r="R225" s="185">
        <f>SUM(R226:R235)</f>
        <v>0</v>
      </c>
      <c r="S225" s="184"/>
      <c r="T225" s="186">
        <f>SUM(T226:T235)</f>
        <v>0</v>
      </c>
      <c r="AR225" s="187" t="s">
        <v>16</v>
      </c>
      <c r="AT225" s="188" t="s">
        <v>75</v>
      </c>
      <c r="AU225" s="188" t="s">
        <v>16</v>
      </c>
      <c r="AY225" s="187" t="s">
        <v>272</v>
      </c>
      <c r="BK225" s="189">
        <f>SUM(BK226:BK235)</f>
        <v>0</v>
      </c>
    </row>
    <row r="226" spans="1:65" s="2" customFormat="1" ht="16.5" customHeight="1">
      <c r="A226" s="34"/>
      <c r="B226" s="35"/>
      <c r="C226" s="192" t="s">
        <v>7</v>
      </c>
      <c r="D226" s="192" t="s">
        <v>274</v>
      </c>
      <c r="E226" s="193" t="s">
        <v>12929</v>
      </c>
      <c r="F226" s="194" t="s">
        <v>12930</v>
      </c>
      <c r="G226" s="195" t="s">
        <v>2594</v>
      </c>
      <c r="H226" s="196">
        <v>10</v>
      </c>
      <c r="I226" s="197"/>
      <c r="J226" s="198">
        <f>ROUND(I226*H226,2)</f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279</v>
      </c>
      <c r="BM226" s="203" t="s">
        <v>12931</v>
      </c>
    </row>
    <row r="227" spans="1:65" s="14" customFormat="1" ht="11.25">
      <c r="B227" s="221"/>
      <c r="C227" s="222"/>
      <c r="D227" s="212" t="s">
        <v>283</v>
      </c>
      <c r="E227" s="223" t="s">
        <v>1</v>
      </c>
      <c r="F227" s="224" t="s">
        <v>320</v>
      </c>
      <c r="G227" s="222"/>
      <c r="H227" s="225">
        <v>10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1.75" customHeight="1">
      <c r="A228" s="34"/>
      <c r="B228" s="35"/>
      <c r="C228" s="192" t="s">
        <v>393</v>
      </c>
      <c r="D228" s="192" t="s">
        <v>274</v>
      </c>
      <c r="E228" s="193" t="s">
        <v>12932</v>
      </c>
      <c r="F228" s="194" t="s">
        <v>12933</v>
      </c>
      <c r="G228" s="195" t="s">
        <v>2594</v>
      </c>
      <c r="H228" s="196">
        <v>10</v>
      </c>
      <c r="I228" s="197"/>
      <c r="J228" s="198">
        <f>ROUND(I228*H228,2)</f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279</v>
      </c>
      <c r="BM228" s="203" t="s">
        <v>12934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320</v>
      </c>
      <c r="G229" s="222"/>
      <c r="H229" s="225">
        <v>10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16</v>
      </c>
      <c r="AY229" s="231" t="s">
        <v>272</v>
      </c>
    </row>
    <row r="230" spans="1:65" s="2" customFormat="1" ht="16.5" customHeight="1">
      <c r="A230" s="34"/>
      <c r="B230" s="35"/>
      <c r="C230" s="192" t="s">
        <v>399</v>
      </c>
      <c r="D230" s="192" t="s">
        <v>274</v>
      </c>
      <c r="E230" s="193" t="s">
        <v>6510</v>
      </c>
      <c r="F230" s="194" t="s">
        <v>6511</v>
      </c>
      <c r="G230" s="195" t="s">
        <v>2594</v>
      </c>
      <c r="H230" s="196">
        <v>20</v>
      </c>
      <c r="I230" s="197"/>
      <c r="J230" s="198">
        <f>ROUND(I230*H230,2)</f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12935</v>
      </c>
    </row>
    <row r="231" spans="1:65" s="14" customFormat="1" ht="11.25">
      <c r="B231" s="221"/>
      <c r="C231" s="222"/>
      <c r="D231" s="212" t="s">
        <v>283</v>
      </c>
      <c r="E231" s="223" t="s">
        <v>1</v>
      </c>
      <c r="F231" s="224" t="s">
        <v>377</v>
      </c>
      <c r="G231" s="222"/>
      <c r="H231" s="225">
        <v>20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76</v>
      </c>
      <c r="AY231" s="231" t="s">
        <v>272</v>
      </c>
    </row>
    <row r="232" spans="1:65" s="2" customFormat="1" ht="16.5" customHeight="1">
      <c r="A232" s="34"/>
      <c r="B232" s="35"/>
      <c r="C232" s="192" t="s">
        <v>413</v>
      </c>
      <c r="D232" s="192" t="s">
        <v>274</v>
      </c>
      <c r="E232" s="193" t="s">
        <v>12936</v>
      </c>
      <c r="F232" s="194" t="s">
        <v>12937</v>
      </c>
      <c r="G232" s="195" t="s">
        <v>2594</v>
      </c>
      <c r="H232" s="196">
        <v>5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279</v>
      </c>
      <c r="BM232" s="203" t="s">
        <v>12938</v>
      </c>
    </row>
    <row r="233" spans="1:65" s="14" customFormat="1" ht="11.25">
      <c r="B233" s="221"/>
      <c r="C233" s="222"/>
      <c r="D233" s="212" t="s">
        <v>283</v>
      </c>
      <c r="E233" s="223" t="s">
        <v>1</v>
      </c>
      <c r="F233" s="224" t="s">
        <v>4523</v>
      </c>
      <c r="G233" s="222"/>
      <c r="H233" s="225">
        <v>5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2" customFormat="1" ht="16.5" customHeight="1">
      <c r="A234" s="34"/>
      <c r="B234" s="35"/>
      <c r="C234" s="192" t="s">
        <v>417</v>
      </c>
      <c r="D234" s="192" t="s">
        <v>274</v>
      </c>
      <c r="E234" s="193" t="s">
        <v>12939</v>
      </c>
      <c r="F234" s="194" t="s">
        <v>12940</v>
      </c>
      <c r="G234" s="195" t="s">
        <v>2594</v>
      </c>
      <c r="H234" s="196">
        <v>10</v>
      </c>
      <c r="I234" s="197"/>
      <c r="J234" s="198">
        <f>ROUND(I234*H234,2)</f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279</v>
      </c>
      <c r="BM234" s="203" t="s">
        <v>12941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320</v>
      </c>
      <c r="G235" s="222"/>
      <c r="H235" s="225">
        <v>10</v>
      </c>
      <c r="I235" s="226"/>
      <c r="J235" s="222"/>
      <c r="K235" s="222"/>
      <c r="L235" s="227"/>
      <c r="M235" s="243"/>
      <c r="N235" s="244"/>
      <c r="O235" s="244"/>
      <c r="P235" s="244"/>
      <c r="Q235" s="244"/>
      <c r="R235" s="244"/>
      <c r="S235" s="244"/>
      <c r="T235" s="245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2" customFormat="1" ht="6.95" customHeight="1">
      <c r="A236" s="34"/>
      <c r="B236" s="54"/>
      <c r="C236" s="55"/>
      <c r="D236" s="55"/>
      <c r="E236" s="55"/>
      <c r="F236" s="55"/>
      <c r="G236" s="55"/>
      <c r="H236" s="55"/>
      <c r="I236" s="55"/>
      <c r="J236" s="55"/>
      <c r="K236" s="55"/>
      <c r="L236" s="39"/>
      <c r="M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</sheetData>
  <sheetProtection algorithmName="SHA-512" hashValue="Luckv90Toh5Jr+aVKkT0j3/YJWb850m6ZOO2Lq4dd9niblt3rYt+nub2pfplBnMrjv19tkKLz1cw0lvgX/98Ow==" saltValue="itdatNcVSiRC2r+y30xI2J2HFn9uc9qKLPxEmUYkaoK9kAGZRKhkPwRMSuGYckRnkAQeFsR/yW5LQAIgxc1WvQ==" spinCount="100000" sheet="1" objects="1" scenarios="1" formatColumns="0" formatRows="0" autoFilter="0"/>
  <autoFilter ref="C122:K23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33" r:id="rId1"/>
    <hyperlink ref="F141" r:id="rId2"/>
    <hyperlink ref="F145" r:id="rId3"/>
    <hyperlink ref="F150" r:id="rId4"/>
    <hyperlink ref="F224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12942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45142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12943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ROUND((SUM(BE119:BE244)),  2)</f>
        <v>0</v>
      </c>
      <c r="G33" s="34"/>
      <c r="H33" s="34"/>
      <c r="I33" s="131">
        <v>0.21</v>
      </c>
      <c r="J33" s="130">
        <f>ROUND(((SUM(BE119:BE244))*I33),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ROUND((SUM(BF119:BF244)),  2)</f>
        <v>0</v>
      </c>
      <c r="G34" s="34"/>
      <c r="H34" s="34"/>
      <c r="I34" s="131">
        <v>0.15</v>
      </c>
      <c r="J34" s="130">
        <f>ROUND(((SUM(BF119:BF244))*I34),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ROUND((SUM(BG119:BG244)),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ROUND((SUM(BH119:BH244)),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ROUND((SUM(BI119:BI244)),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D2_06 - Sadové úpravy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45142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Irena Dundychová - GREEN ART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12944</v>
      </c>
      <c r="E97" s="157"/>
      <c r="F97" s="157"/>
      <c r="G97" s="157"/>
      <c r="H97" s="157"/>
      <c r="I97" s="157"/>
      <c r="J97" s="158">
        <f>J120</f>
        <v>0</v>
      </c>
      <c r="K97" s="155"/>
      <c r="L97" s="159"/>
    </row>
    <row r="98" spans="1:31" s="9" customFormat="1" ht="24.95" customHeight="1">
      <c r="B98" s="154"/>
      <c r="C98" s="155"/>
      <c r="D98" s="156" t="s">
        <v>12945</v>
      </c>
      <c r="E98" s="157"/>
      <c r="F98" s="157"/>
      <c r="G98" s="157"/>
      <c r="H98" s="157"/>
      <c r="I98" s="157"/>
      <c r="J98" s="158">
        <f>J145</f>
        <v>0</v>
      </c>
      <c r="K98" s="155"/>
      <c r="L98" s="159"/>
    </row>
    <row r="99" spans="1:31" s="9" customFormat="1" ht="24.95" customHeight="1">
      <c r="B99" s="154"/>
      <c r="C99" s="155"/>
      <c r="D99" s="156" t="s">
        <v>12946</v>
      </c>
      <c r="E99" s="157"/>
      <c r="F99" s="157"/>
      <c r="G99" s="157"/>
      <c r="H99" s="157"/>
      <c r="I99" s="157"/>
      <c r="J99" s="158">
        <f>J155</f>
        <v>0</v>
      </c>
      <c r="K99" s="155"/>
      <c r="L99" s="159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257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6.25" customHeight="1">
      <c r="A109" s="34"/>
      <c r="B109" s="35"/>
      <c r="C109" s="36"/>
      <c r="D109" s="36"/>
      <c r="E109" s="320" t="str">
        <f>E7</f>
        <v>Oblastní nemocnice Trutnov a.s., Konsolidované laboratoře a transfuzní oddělení - OKB - 2023/I</v>
      </c>
      <c r="F109" s="321"/>
      <c r="G109" s="321"/>
      <c r="H109" s="32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174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73" t="str">
        <f>E9</f>
        <v>D2_06 - Sadové úpravy</v>
      </c>
      <c r="F111" s="322"/>
      <c r="G111" s="322"/>
      <c r="H111" s="32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21</v>
      </c>
      <c r="D113" s="36"/>
      <c r="E113" s="36"/>
      <c r="F113" s="27" t="str">
        <f>F12</f>
        <v>Trutnov</v>
      </c>
      <c r="G113" s="36"/>
      <c r="H113" s="36"/>
      <c r="I113" s="29" t="s">
        <v>23</v>
      </c>
      <c r="J113" s="66">
        <f>IF(J12="","",J12)</f>
        <v>45142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>
      <c r="A115" s="34"/>
      <c r="B115" s="35"/>
      <c r="C115" s="29" t="s">
        <v>24</v>
      </c>
      <c r="D115" s="36"/>
      <c r="E115" s="36"/>
      <c r="F115" s="27" t="str">
        <f>E15</f>
        <v>Královehradecký kraj</v>
      </c>
      <c r="G115" s="36"/>
      <c r="H115" s="36"/>
      <c r="I115" s="29" t="s">
        <v>30</v>
      </c>
      <c r="J115" s="32" t="str">
        <f>E21</f>
        <v>Penta Projekt s.r.o., Mrštíkova 12, Jihlava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29" t="s">
        <v>33</v>
      </c>
      <c r="J116" s="32" t="str">
        <f>E24</f>
        <v>Irena Dundychová - GREEN ART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65"/>
      <c r="B118" s="166"/>
      <c r="C118" s="167" t="s">
        <v>258</v>
      </c>
      <c r="D118" s="168" t="s">
        <v>61</v>
      </c>
      <c r="E118" s="168" t="s">
        <v>57</v>
      </c>
      <c r="F118" s="168" t="s">
        <v>58</v>
      </c>
      <c r="G118" s="168" t="s">
        <v>259</v>
      </c>
      <c r="H118" s="168" t="s">
        <v>260</v>
      </c>
      <c r="I118" s="168" t="s">
        <v>261</v>
      </c>
      <c r="J118" s="168" t="s">
        <v>205</v>
      </c>
      <c r="K118" s="169" t="s">
        <v>262</v>
      </c>
      <c r="L118" s="170"/>
      <c r="M118" s="75" t="s">
        <v>1</v>
      </c>
      <c r="N118" s="76" t="s">
        <v>40</v>
      </c>
      <c r="O118" s="76" t="s">
        <v>263</v>
      </c>
      <c r="P118" s="76" t="s">
        <v>264</v>
      </c>
      <c r="Q118" s="76" t="s">
        <v>265</v>
      </c>
      <c r="R118" s="76" t="s">
        <v>266</v>
      </c>
      <c r="S118" s="76" t="s">
        <v>267</v>
      </c>
      <c r="T118" s="77" t="s">
        <v>268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>
      <c r="A119" s="34"/>
      <c r="B119" s="35"/>
      <c r="C119" s="82" t="s">
        <v>269</v>
      </c>
      <c r="D119" s="36"/>
      <c r="E119" s="36"/>
      <c r="F119" s="36"/>
      <c r="G119" s="36"/>
      <c r="H119" s="36"/>
      <c r="I119" s="36"/>
      <c r="J119" s="171">
        <f>BK119</f>
        <v>0</v>
      </c>
      <c r="K119" s="36"/>
      <c r="L119" s="39"/>
      <c r="M119" s="78"/>
      <c r="N119" s="172"/>
      <c r="O119" s="79"/>
      <c r="P119" s="173">
        <f>P120+P145+P155</f>
        <v>0</v>
      </c>
      <c r="Q119" s="79"/>
      <c r="R119" s="173">
        <f>R120+R145+R155</f>
        <v>4.5000000000000004E-4</v>
      </c>
      <c r="S119" s="79"/>
      <c r="T119" s="174">
        <f>T120+T145+T155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75</v>
      </c>
      <c r="AU119" s="17" t="s">
        <v>207</v>
      </c>
      <c r="BK119" s="175">
        <f>BK120+BK145+BK155</f>
        <v>0</v>
      </c>
    </row>
    <row r="120" spans="1:65" s="12" customFormat="1" ht="25.9" customHeight="1">
      <c r="B120" s="176"/>
      <c r="C120" s="177"/>
      <c r="D120" s="178" t="s">
        <v>75</v>
      </c>
      <c r="E120" s="179" t="s">
        <v>7983</v>
      </c>
      <c r="F120" s="179" t="s">
        <v>12947</v>
      </c>
      <c r="G120" s="177"/>
      <c r="H120" s="177"/>
      <c r="I120" s="180"/>
      <c r="J120" s="181">
        <f>BK120</f>
        <v>0</v>
      </c>
      <c r="K120" s="177"/>
      <c r="L120" s="182"/>
      <c r="M120" s="183"/>
      <c r="N120" s="184"/>
      <c r="O120" s="184"/>
      <c r="P120" s="185">
        <f>SUM(P121:P144)</f>
        <v>0</v>
      </c>
      <c r="Q120" s="184"/>
      <c r="R120" s="185">
        <f>SUM(R121:R144)</f>
        <v>0</v>
      </c>
      <c r="S120" s="184"/>
      <c r="T120" s="186">
        <f>SUM(T121:T144)</f>
        <v>0</v>
      </c>
      <c r="AR120" s="187" t="s">
        <v>16</v>
      </c>
      <c r="AT120" s="188" t="s">
        <v>75</v>
      </c>
      <c r="AU120" s="188" t="s">
        <v>76</v>
      </c>
      <c r="AY120" s="187" t="s">
        <v>272</v>
      </c>
      <c r="BK120" s="189">
        <f>SUM(BK121:BK144)</f>
        <v>0</v>
      </c>
    </row>
    <row r="121" spans="1:65" s="2" customFormat="1" ht="16.5" customHeight="1">
      <c r="A121" s="34"/>
      <c r="B121" s="35"/>
      <c r="C121" s="192" t="s">
        <v>16</v>
      </c>
      <c r="D121" s="192" t="s">
        <v>274</v>
      </c>
      <c r="E121" s="193" t="s">
        <v>16</v>
      </c>
      <c r="F121" s="194" t="s">
        <v>12948</v>
      </c>
      <c r="G121" s="195" t="s">
        <v>5242</v>
      </c>
      <c r="H121" s="196">
        <v>6</v>
      </c>
      <c r="I121" s="197"/>
      <c r="J121" s="198">
        <f>ROUND(I121*H121,2)</f>
        <v>0</v>
      </c>
      <c r="K121" s="194" t="s">
        <v>1</v>
      </c>
      <c r="L121" s="39"/>
      <c r="M121" s="199" t="s">
        <v>1</v>
      </c>
      <c r="N121" s="200" t="s">
        <v>41</v>
      </c>
      <c r="O121" s="71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3" t="s">
        <v>279</v>
      </c>
      <c r="AT121" s="203" t="s">
        <v>274</v>
      </c>
      <c r="AU121" s="203" t="s">
        <v>16</v>
      </c>
      <c r="AY121" s="17" t="s">
        <v>272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7" t="s">
        <v>16</v>
      </c>
      <c r="BK121" s="204">
        <f>ROUND(I121*H121,2)</f>
        <v>0</v>
      </c>
      <c r="BL121" s="17" t="s">
        <v>279</v>
      </c>
      <c r="BM121" s="203" t="s">
        <v>84</v>
      </c>
    </row>
    <row r="122" spans="1:65" s="13" customFormat="1" ht="11.25">
      <c r="B122" s="210"/>
      <c r="C122" s="211"/>
      <c r="D122" s="212" t="s">
        <v>283</v>
      </c>
      <c r="E122" s="213" t="s">
        <v>1</v>
      </c>
      <c r="F122" s="214" t="s">
        <v>12949</v>
      </c>
      <c r="G122" s="211"/>
      <c r="H122" s="213" t="s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283</v>
      </c>
      <c r="AU122" s="220" t="s">
        <v>16</v>
      </c>
      <c r="AV122" s="13" t="s">
        <v>16</v>
      </c>
      <c r="AW122" s="13" t="s">
        <v>32</v>
      </c>
      <c r="AX122" s="13" t="s">
        <v>76</v>
      </c>
      <c r="AY122" s="220" t="s">
        <v>272</v>
      </c>
    </row>
    <row r="123" spans="1:65" s="14" customFormat="1" ht="11.25">
      <c r="B123" s="221"/>
      <c r="C123" s="222"/>
      <c r="D123" s="212" t="s">
        <v>283</v>
      </c>
      <c r="E123" s="223" t="s">
        <v>1</v>
      </c>
      <c r="F123" s="224" t="s">
        <v>305</v>
      </c>
      <c r="G123" s="222"/>
      <c r="H123" s="225">
        <v>6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283</v>
      </c>
      <c r="AU123" s="231" t="s">
        <v>16</v>
      </c>
      <c r="AV123" s="14" t="s">
        <v>84</v>
      </c>
      <c r="AW123" s="14" t="s">
        <v>32</v>
      </c>
      <c r="AX123" s="14" t="s">
        <v>76</v>
      </c>
      <c r="AY123" s="231" t="s">
        <v>272</v>
      </c>
    </row>
    <row r="124" spans="1:65" s="15" customFormat="1" ht="11.25">
      <c r="B124" s="246"/>
      <c r="C124" s="247"/>
      <c r="D124" s="212" t="s">
        <v>283</v>
      </c>
      <c r="E124" s="248" t="s">
        <v>1</v>
      </c>
      <c r="F124" s="249" t="s">
        <v>5942</v>
      </c>
      <c r="G124" s="247"/>
      <c r="H124" s="250">
        <v>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283</v>
      </c>
      <c r="AU124" s="256" t="s">
        <v>16</v>
      </c>
      <c r="AV124" s="15" t="s">
        <v>279</v>
      </c>
      <c r="AW124" s="15" t="s">
        <v>32</v>
      </c>
      <c r="AX124" s="15" t="s">
        <v>16</v>
      </c>
      <c r="AY124" s="256" t="s">
        <v>272</v>
      </c>
    </row>
    <row r="125" spans="1:65" s="2" customFormat="1" ht="24.2" customHeight="1">
      <c r="A125" s="34"/>
      <c r="B125" s="35"/>
      <c r="C125" s="192" t="s">
        <v>84</v>
      </c>
      <c r="D125" s="192" t="s">
        <v>274</v>
      </c>
      <c r="E125" s="193" t="s">
        <v>84</v>
      </c>
      <c r="F125" s="194" t="s">
        <v>12950</v>
      </c>
      <c r="G125" s="195" t="s">
        <v>5242</v>
      </c>
      <c r="H125" s="196">
        <v>300</v>
      </c>
      <c r="I125" s="197"/>
      <c r="J125" s="198">
        <f>ROUND(I125*H125,2)</f>
        <v>0</v>
      </c>
      <c r="K125" s="194" t="s">
        <v>1</v>
      </c>
      <c r="L125" s="39"/>
      <c r="M125" s="199" t="s">
        <v>1</v>
      </c>
      <c r="N125" s="200" t="s">
        <v>41</v>
      </c>
      <c r="O125" s="7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279</v>
      </c>
      <c r="AT125" s="203" t="s">
        <v>274</v>
      </c>
      <c r="AU125" s="203" t="s">
        <v>16</v>
      </c>
      <c r="AY125" s="17" t="s">
        <v>272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7" t="s">
        <v>16</v>
      </c>
      <c r="BK125" s="204">
        <f>ROUND(I125*H125,2)</f>
        <v>0</v>
      </c>
      <c r="BL125" s="17" t="s">
        <v>279</v>
      </c>
      <c r="BM125" s="203" t="s">
        <v>279</v>
      </c>
    </row>
    <row r="126" spans="1:65" s="2" customFormat="1" ht="24.2" customHeight="1">
      <c r="A126" s="34"/>
      <c r="B126" s="35"/>
      <c r="C126" s="192" t="s">
        <v>291</v>
      </c>
      <c r="D126" s="192" t="s">
        <v>274</v>
      </c>
      <c r="E126" s="193" t="s">
        <v>291</v>
      </c>
      <c r="F126" s="194" t="s">
        <v>12951</v>
      </c>
      <c r="G126" s="195" t="s">
        <v>5242</v>
      </c>
      <c r="H126" s="196">
        <v>320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305</v>
      </c>
    </row>
    <row r="127" spans="1:65" s="13" customFormat="1" ht="11.25">
      <c r="B127" s="210"/>
      <c r="C127" s="211"/>
      <c r="D127" s="212" t="s">
        <v>283</v>
      </c>
      <c r="E127" s="213" t="s">
        <v>1</v>
      </c>
      <c r="F127" s="214" t="s">
        <v>12952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283</v>
      </c>
      <c r="AU127" s="220" t="s">
        <v>16</v>
      </c>
      <c r="AV127" s="13" t="s">
        <v>16</v>
      </c>
      <c r="AW127" s="13" t="s">
        <v>32</v>
      </c>
      <c r="AX127" s="13" t="s">
        <v>76</v>
      </c>
      <c r="AY127" s="220" t="s">
        <v>272</v>
      </c>
    </row>
    <row r="128" spans="1:65" s="14" customFormat="1" ht="11.25">
      <c r="B128" s="221"/>
      <c r="C128" s="222"/>
      <c r="D128" s="212" t="s">
        <v>283</v>
      </c>
      <c r="E128" s="223" t="s">
        <v>1</v>
      </c>
      <c r="F128" s="224" t="s">
        <v>3168</v>
      </c>
      <c r="G128" s="222"/>
      <c r="H128" s="225">
        <v>320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16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15" customFormat="1" ht="11.25">
      <c r="B129" s="246"/>
      <c r="C129" s="247"/>
      <c r="D129" s="212" t="s">
        <v>283</v>
      </c>
      <c r="E129" s="248" t="s">
        <v>1</v>
      </c>
      <c r="F129" s="249" t="s">
        <v>5942</v>
      </c>
      <c r="G129" s="247"/>
      <c r="H129" s="250">
        <v>320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AT129" s="256" t="s">
        <v>283</v>
      </c>
      <c r="AU129" s="256" t="s">
        <v>16</v>
      </c>
      <c r="AV129" s="15" t="s">
        <v>279</v>
      </c>
      <c r="AW129" s="15" t="s">
        <v>32</v>
      </c>
      <c r="AX129" s="15" t="s">
        <v>16</v>
      </c>
      <c r="AY129" s="256" t="s">
        <v>272</v>
      </c>
    </row>
    <row r="130" spans="1:65" s="2" customFormat="1" ht="16.5" customHeight="1">
      <c r="A130" s="34"/>
      <c r="B130" s="35"/>
      <c r="C130" s="192" t="s">
        <v>279</v>
      </c>
      <c r="D130" s="192" t="s">
        <v>274</v>
      </c>
      <c r="E130" s="193" t="s">
        <v>279</v>
      </c>
      <c r="F130" s="194" t="s">
        <v>12953</v>
      </c>
      <c r="G130" s="195" t="s">
        <v>5242</v>
      </c>
      <c r="H130" s="196">
        <v>308</v>
      </c>
      <c r="I130" s="197"/>
      <c r="J130" s="198">
        <f>ROUND(I130*H130,2)</f>
        <v>0</v>
      </c>
      <c r="K130" s="194" t="s">
        <v>1</v>
      </c>
      <c r="L130" s="39"/>
      <c r="M130" s="199" t="s">
        <v>1</v>
      </c>
      <c r="N130" s="200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279</v>
      </c>
      <c r="AT130" s="203" t="s">
        <v>274</v>
      </c>
      <c r="AU130" s="203" t="s">
        <v>16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279</v>
      </c>
      <c r="BM130" s="203" t="s">
        <v>313</v>
      </c>
    </row>
    <row r="131" spans="1:65" s="2" customFormat="1" ht="16.5" customHeight="1">
      <c r="A131" s="34"/>
      <c r="B131" s="35"/>
      <c r="C131" s="192" t="s">
        <v>4523</v>
      </c>
      <c r="D131" s="192" t="s">
        <v>274</v>
      </c>
      <c r="E131" s="193" t="s">
        <v>4523</v>
      </c>
      <c r="F131" s="194" t="s">
        <v>12954</v>
      </c>
      <c r="G131" s="195" t="s">
        <v>5242</v>
      </c>
      <c r="H131" s="196">
        <v>420</v>
      </c>
      <c r="I131" s="197"/>
      <c r="J131" s="198">
        <f>ROUND(I131*H131,2)</f>
        <v>0</v>
      </c>
      <c r="K131" s="194" t="s">
        <v>1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279</v>
      </c>
      <c r="AT131" s="203" t="s">
        <v>274</v>
      </c>
      <c r="AU131" s="203" t="s">
        <v>16</v>
      </c>
      <c r="AY131" s="17" t="s">
        <v>272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16</v>
      </c>
      <c r="BK131" s="204">
        <f>ROUND(I131*H131,2)</f>
        <v>0</v>
      </c>
      <c r="BL131" s="17" t="s">
        <v>279</v>
      </c>
      <c r="BM131" s="203" t="s">
        <v>320</v>
      </c>
    </row>
    <row r="132" spans="1:65" s="13" customFormat="1" ht="11.25">
      <c r="B132" s="210"/>
      <c r="C132" s="211"/>
      <c r="D132" s="212" t="s">
        <v>283</v>
      </c>
      <c r="E132" s="213" t="s">
        <v>1</v>
      </c>
      <c r="F132" s="214" t="s">
        <v>12955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283</v>
      </c>
      <c r="AU132" s="220" t="s">
        <v>16</v>
      </c>
      <c r="AV132" s="13" t="s">
        <v>16</v>
      </c>
      <c r="AW132" s="13" t="s">
        <v>32</v>
      </c>
      <c r="AX132" s="13" t="s">
        <v>76</v>
      </c>
      <c r="AY132" s="220" t="s">
        <v>272</v>
      </c>
    </row>
    <row r="133" spans="1:65" s="14" customFormat="1" ht="11.25">
      <c r="B133" s="221"/>
      <c r="C133" s="222"/>
      <c r="D133" s="212" t="s">
        <v>283</v>
      </c>
      <c r="E133" s="223" t="s">
        <v>1</v>
      </c>
      <c r="F133" s="224" t="s">
        <v>3974</v>
      </c>
      <c r="G133" s="222"/>
      <c r="H133" s="225">
        <v>420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16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1:65" s="15" customFormat="1" ht="11.25">
      <c r="B134" s="246"/>
      <c r="C134" s="247"/>
      <c r="D134" s="212" t="s">
        <v>283</v>
      </c>
      <c r="E134" s="248" t="s">
        <v>1</v>
      </c>
      <c r="F134" s="249" t="s">
        <v>5942</v>
      </c>
      <c r="G134" s="247"/>
      <c r="H134" s="250">
        <v>420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283</v>
      </c>
      <c r="AU134" s="256" t="s">
        <v>16</v>
      </c>
      <c r="AV134" s="15" t="s">
        <v>279</v>
      </c>
      <c r="AW134" s="15" t="s">
        <v>32</v>
      </c>
      <c r="AX134" s="15" t="s">
        <v>16</v>
      </c>
      <c r="AY134" s="256" t="s">
        <v>272</v>
      </c>
    </row>
    <row r="135" spans="1:65" s="2" customFormat="1" ht="24.2" customHeight="1">
      <c r="A135" s="34"/>
      <c r="B135" s="35"/>
      <c r="C135" s="192" t="s">
        <v>305</v>
      </c>
      <c r="D135" s="192" t="s">
        <v>274</v>
      </c>
      <c r="E135" s="193" t="s">
        <v>305</v>
      </c>
      <c r="F135" s="194" t="s">
        <v>12956</v>
      </c>
      <c r="G135" s="195" t="s">
        <v>5242</v>
      </c>
      <c r="H135" s="196">
        <v>456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279</v>
      </c>
      <c r="AT135" s="203" t="s">
        <v>274</v>
      </c>
      <c r="AU135" s="203" t="s">
        <v>16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279</v>
      </c>
      <c r="BM135" s="203" t="s">
        <v>344</v>
      </c>
    </row>
    <row r="136" spans="1:65" s="2" customFormat="1" ht="16.5" customHeight="1">
      <c r="A136" s="34"/>
      <c r="B136" s="35"/>
      <c r="C136" s="192" t="s">
        <v>4532</v>
      </c>
      <c r="D136" s="192" t="s">
        <v>274</v>
      </c>
      <c r="E136" s="193" t="s">
        <v>4532</v>
      </c>
      <c r="F136" s="194" t="s">
        <v>12957</v>
      </c>
      <c r="G136" s="195" t="s">
        <v>5242</v>
      </c>
      <c r="H136" s="196">
        <v>282</v>
      </c>
      <c r="I136" s="197"/>
      <c r="J136" s="198">
        <f>ROUND(I136*H136,2)</f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5121</v>
      </c>
    </row>
    <row r="137" spans="1:65" s="13" customFormat="1" ht="11.25">
      <c r="B137" s="210"/>
      <c r="C137" s="211"/>
      <c r="D137" s="212" t="s">
        <v>283</v>
      </c>
      <c r="E137" s="213" t="s">
        <v>1</v>
      </c>
      <c r="F137" s="214" t="s">
        <v>12958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16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2911</v>
      </c>
      <c r="G138" s="222"/>
      <c r="H138" s="225">
        <v>282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5" customFormat="1" ht="11.25">
      <c r="B139" s="246"/>
      <c r="C139" s="247"/>
      <c r="D139" s="212" t="s">
        <v>283</v>
      </c>
      <c r="E139" s="248" t="s">
        <v>1</v>
      </c>
      <c r="F139" s="249" t="s">
        <v>5942</v>
      </c>
      <c r="G139" s="247"/>
      <c r="H139" s="250">
        <v>282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283</v>
      </c>
      <c r="AU139" s="256" t="s">
        <v>16</v>
      </c>
      <c r="AV139" s="15" t="s">
        <v>279</v>
      </c>
      <c r="AW139" s="15" t="s">
        <v>32</v>
      </c>
      <c r="AX139" s="15" t="s">
        <v>16</v>
      </c>
      <c r="AY139" s="256" t="s">
        <v>272</v>
      </c>
    </row>
    <row r="140" spans="1:65" s="2" customFormat="1" ht="16.5" customHeight="1">
      <c r="A140" s="34"/>
      <c r="B140" s="35"/>
      <c r="C140" s="192" t="s">
        <v>313</v>
      </c>
      <c r="D140" s="192" t="s">
        <v>274</v>
      </c>
      <c r="E140" s="193" t="s">
        <v>313</v>
      </c>
      <c r="F140" s="194" t="s">
        <v>12959</v>
      </c>
      <c r="G140" s="195" t="s">
        <v>5242</v>
      </c>
      <c r="H140" s="196">
        <v>64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358</v>
      </c>
    </row>
    <row r="141" spans="1:65" s="2" customFormat="1" ht="16.5" customHeight="1">
      <c r="A141" s="34"/>
      <c r="B141" s="35"/>
      <c r="C141" s="192" t="s">
        <v>2526</v>
      </c>
      <c r="D141" s="192" t="s">
        <v>274</v>
      </c>
      <c r="E141" s="193" t="s">
        <v>2526</v>
      </c>
      <c r="F141" s="194" t="s">
        <v>12960</v>
      </c>
      <c r="G141" s="195" t="s">
        <v>5242</v>
      </c>
      <c r="H141" s="196">
        <v>546</v>
      </c>
      <c r="I141" s="197"/>
      <c r="J141" s="198">
        <f>ROUND(I141*H141,2)</f>
        <v>0</v>
      </c>
      <c r="K141" s="194" t="s">
        <v>1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279</v>
      </c>
      <c r="AT141" s="203" t="s">
        <v>274</v>
      </c>
      <c r="AU141" s="203" t="s">
        <v>16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279</v>
      </c>
      <c r="BM141" s="203" t="s">
        <v>368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12961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16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4688</v>
      </c>
      <c r="G143" s="222"/>
      <c r="H143" s="225">
        <v>546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16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5" customFormat="1" ht="11.25">
      <c r="B144" s="246"/>
      <c r="C144" s="247"/>
      <c r="D144" s="212" t="s">
        <v>283</v>
      </c>
      <c r="E144" s="248" t="s">
        <v>1</v>
      </c>
      <c r="F144" s="249" t="s">
        <v>5942</v>
      </c>
      <c r="G144" s="247"/>
      <c r="H144" s="250">
        <v>546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283</v>
      </c>
      <c r="AU144" s="256" t="s">
        <v>16</v>
      </c>
      <c r="AV144" s="15" t="s">
        <v>279</v>
      </c>
      <c r="AW144" s="15" t="s">
        <v>32</v>
      </c>
      <c r="AX144" s="15" t="s">
        <v>16</v>
      </c>
      <c r="AY144" s="256" t="s">
        <v>272</v>
      </c>
    </row>
    <row r="145" spans="1:65" s="12" customFormat="1" ht="25.9" customHeight="1">
      <c r="B145" s="176"/>
      <c r="C145" s="177"/>
      <c r="D145" s="178" t="s">
        <v>75</v>
      </c>
      <c r="E145" s="179" t="s">
        <v>7985</v>
      </c>
      <c r="F145" s="179" t="s">
        <v>12962</v>
      </c>
      <c r="G145" s="177"/>
      <c r="H145" s="177"/>
      <c r="I145" s="180"/>
      <c r="J145" s="181">
        <f>BK145</f>
        <v>0</v>
      </c>
      <c r="K145" s="177"/>
      <c r="L145" s="182"/>
      <c r="M145" s="183"/>
      <c r="N145" s="184"/>
      <c r="O145" s="184"/>
      <c r="P145" s="185">
        <f>SUM(P146:P154)</f>
        <v>0</v>
      </c>
      <c r="Q145" s="184"/>
      <c r="R145" s="185">
        <f>SUM(R146:R154)</f>
        <v>0</v>
      </c>
      <c r="S145" s="184"/>
      <c r="T145" s="186">
        <f>SUM(T146:T154)</f>
        <v>0</v>
      </c>
      <c r="AR145" s="187" t="s">
        <v>16</v>
      </c>
      <c r="AT145" s="188" t="s">
        <v>75</v>
      </c>
      <c r="AU145" s="188" t="s">
        <v>76</v>
      </c>
      <c r="AY145" s="187" t="s">
        <v>272</v>
      </c>
      <c r="BK145" s="189">
        <f>SUM(BK146:BK154)</f>
        <v>0</v>
      </c>
    </row>
    <row r="146" spans="1:65" s="2" customFormat="1" ht="16.5" customHeight="1">
      <c r="A146" s="34"/>
      <c r="B146" s="35"/>
      <c r="C146" s="192" t="s">
        <v>320</v>
      </c>
      <c r="D146" s="192" t="s">
        <v>274</v>
      </c>
      <c r="E146" s="193" t="s">
        <v>320</v>
      </c>
      <c r="F146" s="194" t="s">
        <v>12963</v>
      </c>
      <c r="G146" s="195" t="s">
        <v>277</v>
      </c>
      <c r="H146" s="196">
        <v>78</v>
      </c>
      <c r="I146" s="197"/>
      <c r="J146" s="198">
        <f t="shared" ref="J146:J154" si="0">ROUND(I146*H146,2)</f>
        <v>0</v>
      </c>
      <c r="K146" s="194" t="s">
        <v>1</v>
      </c>
      <c r="L146" s="39"/>
      <c r="M146" s="199" t="s">
        <v>1</v>
      </c>
      <c r="N146" s="200" t="s">
        <v>41</v>
      </c>
      <c r="O146" s="71"/>
      <c r="P146" s="201">
        <f t="shared" ref="P146:P154" si="1">O146*H146</f>
        <v>0</v>
      </c>
      <c r="Q146" s="201">
        <v>0</v>
      </c>
      <c r="R146" s="201">
        <f t="shared" ref="R146:R154" si="2">Q146*H146</f>
        <v>0</v>
      </c>
      <c r="S146" s="201">
        <v>0</v>
      </c>
      <c r="T146" s="202">
        <f t="shared" ref="T146:T154" si="3"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279</v>
      </c>
      <c r="AT146" s="203" t="s">
        <v>274</v>
      </c>
      <c r="AU146" s="203" t="s">
        <v>16</v>
      </c>
      <c r="AY146" s="17" t="s">
        <v>272</v>
      </c>
      <c r="BE146" s="204">
        <f t="shared" ref="BE146:BE154" si="4">IF(N146="základní",J146,0)</f>
        <v>0</v>
      </c>
      <c r="BF146" s="204">
        <f t="shared" ref="BF146:BF154" si="5">IF(N146="snížená",J146,0)</f>
        <v>0</v>
      </c>
      <c r="BG146" s="204">
        <f t="shared" ref="BG146:BG154" si="6">IF(N146="zákl. přenesená",J146,0)</f>
        <v>0</v>
      </c>
      <c r="BH146" s="204">
        <f t="shared" ref="BH146:BH154" si="7">IF(N146="sníž. přenesená",J146,0)</f>
        <v>0</v>
      </c>
      <c r="BI146" s="204">
        <f t="shared" ref="BI146:BI154" si="8">IF(N146="nulová",J146,0)</f>
        <v>0</v>
      </c>
      <c r="BJ146" s="17" t="s">
        <v>16</v>
      </c>
      <c r="BK146" s="204">
        <f t="shared" ref="BK146:BK154" si="9">ROUND(I146*H146,2)</f>
        <v>0</v>
      </c>
      <c r="BL146" s="17" t="s">
        <v>279</v>
      </c>
      <c r="BM146" s="203" t="s">
        <v>377</v>
      </c>
    </row>
    <row r="147" spans="1:65" s="2" customFormat="1" ht="16.5" customHeight="1">
      <c r="A147" s="34"/>
      <c r="B147" s="35"/>
      <c r="C147" s="192" t="s">
        <v>330</v>
      </c>
      <c r="D147" s="192" t="s">
        <v>274</v>
      </c>
      <c r="E147" s="193" t="s">
        <v>330</v>
      </c>
      <c r="F147" s="194" t="s">
        <v>12964</v>
      </c>
      <c r="G147" s="195" t="s">
        <v>3165</v>
      </c>
      <c r="H147" s="196">
        <v>13</v>
      </c>
      <c r="I147" s="197"/>
      <c r="J147" s="198">
        <f t="shared" si="0"/>
        <v>0</v>
      </c>
      <c r="K147" s="194" t="s">
        <v>1</v>
      </c>
      <c r="L147" s="39"/>
      <c r="M147" s="199" t="s">
        <v>1</v>
      </c>
      <c r="N147" s="200" t="s">
        <v>41</v>
      </c>
      <c r="O147" s="71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279</v>
      </c>
      <c r="AT147" s="203" t="s">
        <v>274</v>
      </c>
      <c r="AU147" s="203" t="s">
        <v>16</v>
      </c>
      <c r="AY147" s="17" t="s">
        <v>272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7" t="s">
        <v>16</v>
      </c>
      <c r="BK147" s="204">
        <f t="shared" si="9"/>
        <v>0</v>
      </c>
      <c r="BL147" s="17" t="s">
        <v>279</v>
      </c>
      <c r="BM147" s="203" t="s">
        <v>393</v>
      </c>
    </row>
    <row r="148" spans="1:65" s="2" customFormat="1" ht="21.75" customHeight="1">
      <c r="A148" s="34"/>
      <c r="B148" s="35"/>
      <c r="C148" s="192" t="s">
        <v>344</v>
      </c>
      <c r="D148" s="192" t="s">
        <v>274</v>
      </c>
      <c r="E148" s="193" t="s">
        <v>344</v>
      </c>
      <c r="F148" s="194" t="s">
        <v>12965</v>
      </c>
      <c r="G148" s="195" t="s">
        <v>5242</v>
      </c>
      <c r="H148" s="196">
        <v>18</v>
      </c>
      <c r="I148" s="197"/>
      <c r="J148" s="198">
        <f t="shared" si="0"/>
        <v>0</v>
      </c>
      <c r="K148" s="194" t="s">
        <v>1</v>
      </c>
      <c r="L148" s="39"/>
      <c r="M148" s="199" t="s">
        <v>1</v>
      </c>
      <c r="N148" s="200" t="s">
        <v>41</v>
      </c>
      <c r="O148" s="71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16</v>
      </c>
      <c r="AY148" s="17" t="s">
        <v>272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7" t="s">
        <v>16</v>
      </c>
      <c r="BK148" s="204">
        <f t="shared" si="9"/>
        <v>0</v>
      </c>
      <c r="BL148" s="17" t="s">
        <v>279</v>
      </c>
      <c r="BM148" s="203" t="s">
        <v>413</v>
      </c>
    </row>
    <row r="149" spans="1:65" s="2" customFormat="1" ht="16.5" customHeight="1">
      <c r="A149" s="34"/>
      <c r="B149" s="35"/>
      <c r="C149" s="192" t="s">
        <v>4826</v>
      </c>
      <c r="D149" s="192" t="s">
        <v>274</v>
      </c>
      <c r="E149" s="193" t="s">
        <v>4826</v>
      </c>
      <c r="F149" s="194" t="s">
        <v>12966</v>
      </c>
      <c r="G149" s="195" t="s">
        <v>5242</v>
      </c>
      <c r="H149" s="196">
        <v>18</v>
      </c>
      <c r="I149" s="197"/>
      <c r="J149" s="198">
        <f t="shared" si="0"/>
        <v>0</v>
      </c>
      <c r="K149" s="194" t="s">
        <v>1</v>
      </c>
      <c r="L149" s="39"/>
      <c r="M149" s="199" t="s">
        <v>1</v>
      </c>
      <c r="N149" s="200" t="s">
        <v>41</v>
      </c>
      <c r="O149" s="71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279</v>
      </c>
      <c r="AT149" s="203" t="s">
        <v>274</v>
      </c>
      <c r="AU149" s="203" t="s">
        <v>16</v>
      </c>
      <c r="AY149" s="17" t="s">
        <v>272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7" t="s">
        <v>16</v>
      </c>
      <c r="BK149" s="204">
        <f t="shared" si="9"/>
        <v>0</v>
      </c>
      <c r="BL149" s="17" t="s">
        <v>279</v>
      </c>
      <c r="BM149" s="203" t="s">
        <v>431</v>
      </c>
    </row>
    <row r="150" spans="1:65" s="2" customFormat="1" ht="16.5" customHeight="1">
      <c r="A150" s="34"/>
      <c r="B150" s="35"/>
      <c r="C150" s="192" t="s">
        <v>5121</v>
      </c>
      <c r="D150" s="192" t="s">
        <v>274</v>
      </c>
      <c r="E150" s="193" t="s">
        <v>5121</v>
      </c>
      <c r="F150" s="194" t="s">
        <v>12967</v>
      </c>
      <c r="G150" s="195" t="s">
        <v>12968</v>
      </c>
      <c r="H150" s="196">
        <v>10.8</v>
      </c>
      <c r="I150" s="197"/>
      <c r="J150" s="198">
        <f t="shared" si="0"/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16</v>
      </c>
      <c r="AY150" s="17" t="s">
        <v>272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7" t="s">
        <v>16</v>
      </c>
      <c r="BK150" s="204">
        <f t="shared" si="9"/>
        <v>0</v>
      </c>
      <c r="BL150" s="17" t="s">
        <v>279</v>
      </c>
      <c r="BM150" s="203" t="s">
        <v>453</v>
      </c>
    </row>
    <row r="151" spans="1:65" s="2" customFormat="1" ht="16.5" customHeight="1">
      <c r="A151" s="34"/>
      <c r="B151" s="35"/>
      <c r="C151" s="192" t="s">
        <v>8</v>
      </c>
      <c r="D151" s="192" t="s">
        <v>274</v>
      </c>
      <c r="E151" s="193" t="s">
        <v>8</v>
      </c>
      <c r="F151" s="194" t="s">
        <v>12969</v>
      </c>
      <c r="G151" s="195" t="s">
        <v>185</v>
      </c>
      <c r="H151" s="196">
        <v>1.5</v>
      </c>
      <c r="I151" s="197"/>
      <c r="J151" s="198">
        <f t="shared" si="0"/>
        <v>0</v>
      </c>
      <c r="K151" s="194" t="s">
        <v>1</v>
      </c>
      <c r="L151" s="39"/>
      <c r="M151" s="199" t="s">
        <v>1</v>
      </c>
      <c r="N151" s="200" t="s">
        <v>41</v>
      </c>
      <c r="O151" s="71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279</v>
      </c>
      <c r="AT151" s="203" t="s">
        <v>274</v>
      </c>
      <c r="AU151" s="203" t="s">
        <v>16</v>
      </c>
      <c r="AY151" s="17" t="s">
        <v>272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7" t="s">
        <v>16</v>
      </c>
      <c r="BK151" s="204">
        <f t="shared" si="9"/>
        <v>0</v>
      </c>
      <c r="BL151" s="17" t="s">
        <v>279</v>
      </c>
      <c r="BM151" s="203" t="s">
        <v>471</v>
      </c>
    </row>
    <row r="152" spans="1:65" s="2" customFormat="1" ht="16.5" customHeight="1">
      <c r="A152" s="34"/>
      <c r="B152" s="35"/>
      <c r="C152" s="192" t="s">
        <v>358</v>
      </c>
      <c r="D152" s="192" t="s">
        <v>274</v>
      </c>
      <c r="E152" s="193" t="s">
        <v>358</v>
      </c>
      <c r="F152" s="194" t="s">
        <v>12970</v>
      </c>
      <c r="G152" s="195" t="s">
        <v>12971</v>
      </c>
      <c r="H152" s="196">
        <v>1</v>
      </c>
      <c r="I152" s="197"/>
      <c r="J152" s="198">
        <f t="shared" si="0"/>
        <v>0</v>
      </c>
      <c r="K152" s="194" t="s">
        <v>1</v>
      </c>
      <c r="L152" s="39"/>
      <c r="M152" s="199" t="s">
        <v>1</v>
      </c>
      <c r="N152" s="200" t="s">
        <v>41</v>
      </c>
      <c r="O152" s="71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16</v>
      </c>
      <c r="AY152" s="17" t="s">
        <v>272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7" t="s">
        <v>16</v>
      </c>
      <c r="BK152" s="204">
        <f t="shared" si="9"/>
        <v>0</v>
      </c>
      <c r="BL152" s="17" t="s">
        <v>279</v>
      </c>
      <c r="BM152" s="203" t="s">
        <v>483</v>
      </c>
    </row>
    <row r="153" spans="1:65" s="2" customFormat="1" ht="16.5" customHeight="1">
      <c r="A153" s="34"/>
      <c r="B153" s="35"/>
      <c r="C153" s="192" t="s">
        <v>363</v>
      </c>
      <c r="D153" s="192" t="s">
        <v>274</v>
      </c>
      <c r="E153" s="193" t="s">
        <v>363</v>
      </c>
      <c r="F153" s="194" t="s">
        <v>12972</v>
      </c>
      <c r="G153" s="195" t="s">
        <v>156</v>
      </c>
      <c r="H153" s="196">
        <v>572</v>
      </c>
      <c r="I153" s="197"/>
      <c r="J153" s="198">
        <f t="shared" si="0"/>
        <v>0</v>
      </c>
      <c r="K153" s="194" t="s">
        <v>1</v>
      </c>
      <c r="L153" s="39"/>
      <c r="M153" s="199" t="s">
        <v>1</v>
      </c>
      <c r="N153" s="200" t="s">
        <v>41</v>
      </c>
      <c r="O153" s="71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279</v>
      </c>
      <c r="AT153" s="203" t="s">
        <v>274</v>
      </c>
      <c r="AU153" s="203" t="s">
        <v>16</v>
      </c>
      <c r="AY153" s="17" t="s">
        <v>272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7" t="s">
        <v>16</v>
      </c>
      <c r="BK153" s="204">
        <f t="shared" si="9"/>
        <v>0</v>
      </c>
      <c r="BL153" s="17" t="s">
        <v>279</v>
      </c>
      <c r="BM153" s="203" t="s">
        <v>496</v>
      </c>
    </row>
    <row r="154" spans="1:65" s="2" customFormat="1" ht="24.2" customHeight="1">
      <c r="A154" s="34"/>
      <c r="B154" s="35"/>
      <c r="C154" s="192" t="s">
        <v>368</v>
      </c>
      <c r="D154" s="192" t="s">
        <v>274</v>
      </c>
      <c r="E154" s="193" t="s">
        <v>368</v>
      </c>
      <c r="F154" s="194" t="s">
        <v>12973</v>
      </c>
      <c r="G154" s="195" t="s">
        <v>3165</v>
      </c>
      <c r="H154" s="196">
        <v>33</v>
      </c>
      <c r="I154" s="197"/>
      <c r="J154" s="198">
        <f t="shared" si="0"/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16</v>
      </c>
      <c r="AY154" s="17" t="s">
        <v>272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16</v>
      </c>
      <c r="BK154" s="204">
        <f t="shared" si="9"/>
        <v>0</v>
      </c>
      <c r="BL154" s="17" t="s">
        <v>279</v>
      </c>
      <c r="BM154" s="203" t="s">
        <v>511</v>
      </c>
    </row>
    <row r="155" spans="1:65" s="12" customFormat="1" ht="25.9" customHeight="1">
      <c r="B155" s="176"/>
      <c r="C155" s="177"/>
      <c r="D155" s="178" t="s">
        <v>75</v>
      </c>
      <c r="E155" s="179" t="s">
        <v>8019</v>
      </c>
      <c r="F155" s="179" t="s">
        <v>12974</v>
      </c>
      <c r="G155" s="177"/>
      <c r="H155" s="177"/>
      <c r="I155" s="180"/>
      <c r="J155" s="181">
        <f>BK155</f>
        <v>0</v>
      </c>
      <c r="K155" s="177"/>
      <c r="L155" s="182"/>
      <c r="M155" s="183"/>
      <c r="N155" s="184"/>
      <c r="O155" s="184"/>
      <c r="P155" s="185">
        <f>SUM(P156:P244)</f>
        <v>0</v>
      </c>
      <c r="Q155" s="184"/>
      <c r="R155" s="185">
        <f>SUM(R156:R244)</f>
        <v>4.5000000000000004E-4</v>
      </c>
      <c r="S155" s="184"/>
      <c r="T155" s="186">
        <f>SUM(T156:T244)</f>
        <v>0</v>
      </c>
      <c r="AR155" s="187" t="s">
        <v>16</v>
      </c>
      <c r="AT155" s="188" t="s">
        <v>75</v>
      </c>
      <c r="AU155" s="188" t="s">
        <v>76</v>
      </c>
      <c r="AY155" s="187" t="s">
        <v>272</v>
      </c>
      <c r="BK155" s="189">
        <f>SUM(BK156:BK244)</f>
        <v>0</v>
      </c>
    </row>
    <row r="156" spans="1:65" s="2" customFormat="1" ht="24.2" customHeight="1">
      <c r="A156" s="34"/>
      <c r="B156" s="35"/>
      <c r="C156" s="192" t="s">
        <v>5995</v>
      </c>
      <c r="D156" s="192" t="s">
        <v>274</v>
      </c>
      <c r="E156" s="193" t="s">
        <v>12975</v>
      </c>
      <c r="F156" s="194" t="s">
        <v>12976</v>
      </c>
      <c r="G156" s="195" t="s">
        <v>156</v>
      </c>
      <c r="H156" s="196">
        <v>0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16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279</v>
      </c>
      <c r="BM156" s="203" t="s">
        <v>523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12977</v>
      </c>
      <c r="G157" s="222"/>
      <c r="H157" s="225">
        <v>1227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285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>
      <c r="B159" s="210"/>
      <c r="C159" s="211"/>
      <c r="D159" s="212" t="s">
        <v>283</v>
      </c>
      <c r="E159" s="213" t="s">
        <v>1</v>
      </c>
      <c r="F159" s="214" t="s">
        <v>289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12978</v>
      </c>
      <c r="G160" s="222"/>
      <c r="H160" s="225">
        <v>-1227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2" customFormat="1" ht="24.2" customHeight="1">
      <c r="A161" s="34"/>
      <c r="B161" s="35"/>
      <c r="C161" s="192" t="s">
        <v>377</v>
      </c>
      <c r="D161" s="192" t="s">
        <v>274</v>
      </c>
      <c r="E161" s="193" t="s">
        <v>12979</v>
      </c>
      <c r="F161" s="194" t="s">
        <v>12980</v>
      </c>
      <c r="G161" s="195" t="s">
        <v>5242</v>
      </c>
      <c r="H161" s="196">
        <v>0</v>
      </c>
      <c r="I161" s="197"/>
      <c r="J161" s="198">
        <f>ROUND(I161*H161,2)</f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16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536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4523</v>
      </c>
      <c r="G162" s="222"/>
      <c r="H162" s="225">
        <v>5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16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3" customFormat="1" ht="11.25">
      <c r="B163" s="210"/>
      <c r="C163" s="211"/>
      <c r="D163" s="212" t="s">
        <v>283</v>
      </c>
      <c r="E163" s="213" t="s">
        <v>1</v>
      </c>
      <c r="F163" s="214" t="s">
        <v>289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16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12981</v>
      </c>
      <c r="G164" s="222"/>
      <c r="H164" s="225">
        <v>-5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16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2" customFormat="1" ht="24.2" customHeight="1">
      <c r="A165" s="34"/>
      <c r="B165" s="35"/>
      <c r="C165" s="192" t="s">
        <v>7</v>
      </c>
      <c r="D165" s="192" t="s">
        <v>274</v>
      </c>
      <c r="E165" s="193" t="s">
        <v>12982</v>
      </c>
      <c r="F165" s="194" t="s">
        <v>12983</v>
      </c>
      <c r="G165" s="195" t="s">
        <v>5242</v>
      </c>
      <c r="H165" s="196">
        <v>0</v>
      </c>
      <c r="I165" s="197"/>
      <c r="J165" s="198">
        <f>ROUND(I165*H165,2)</f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16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551</v>
      </c>
    </row>
    <row r="166" spans="1:65" s="14" customFormat="1" ht="11.25">
      <c r="B166" s="221"/>
      <c r="C166" s="222"/>
      <c r="D166" s="212" t="s">
        <v>283</v>
      </c>
      <c r="E166" s="223" t="s">
        <v>1</v>
      </c>
      <c r="F166" s="224" t="s">
        <v>4532</v>
      </c>
      <c r="G166" s="222"/>
      <c r="H166" s="225">
        <v>7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283</v>
      </c>
      <c r="AU166" s="231" t="s">
        <v>16</v>
      </c>
      <c r="AV166" s="14" t="s">
        <v>84</v>
      </c>
      <c r="AW166" s="14" t="s">
        <v>32</v>
      </c>
      <c r="AX166" s="14" t="s">
        <v>76</v>
      </c>
      <c r="AY166" s="231" t="s">
        <v>272</v>
      </c>
    </row>
    <row r="167" spans="1:65" s="13" customFormat="1" ht="11.25">
      <c r="B167" s="210"/>
      <c r="C167" s="211"/>
      <c r="D167" s="212" t="s">
        <v>283</v>
      </c>
      <c r="E167" s="213" t="s">
        <v>1</v>
      </c>
      <c r="F167" s="214" t="s">
        <v>289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16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>
      <c r="B168" s="221"/>
      <c r="C168" s="222"/>
      <c r="D168" s="212" t="s">
        <v>283</v>
      </c>
      <c r="E168" s="223" t="s">
        <v>1</v>
      </c>
      <c r="F168" s="224" t="s">
        <v>5029</v>
      </c>
      <c r="G168" s="222"/>
      <c r="H168" s="225">
        <v>-7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16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>
      <c r="A169" s="34"/>
      <c r="B169" s="35"/>
      <c r="C169" s="192" t="s">
        <v>393</v>
      </c>
      <c r="D169" s="192" t="s">
        <v>274</v>
      </c>
      <c r="E169" s="193" t="s">
        <v>12984</v>
      </c>
      <c r="F169" s="194" t="s">
        <v>12985</v>
      </c>
      <c r="G169" s="195" t="s">
        <v>5242</v>
      </c>
      <c r="H169" s="196">
        <v>0</v>
      </c>
      <c r="I169" s="197"/>
      <c r="J169" s="198">
        <f>ROUND(I169*H169,2)</f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16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574</v>
      </c>
    </row>
    <row r="170" spans="1:65" s="14" customFormat="1" ht="11.25">
      <c r="B170" s="221"/>
      <c r="C170" s="222"/>
      <c r="D170" s="212" t="s">
        <v>283</v>
      </c>
      <c r="E170" s="223" t="s">
        <v>1</v>
      </c>
      <c r="F170" s="224" t="s">
        <v>279</v>
      </c>
      <c r="G170" s="222"/>
      <c r="H170" s="225">
        <v>4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16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13" customFormat="1" ht="11.25">
      <c r="B171" s="210"/>
      <c r="C171" s="211"/>
      <c r="D171" s="212" t="s">
        <v>283</v>
      </c>
      <c r="E171" s="213" t="s">
        <v>1</v>
      </c>
      <c r="F171" s="214" t="s">
        <v>289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16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>
      <c r="B172" s="221"/>
      <c r="C172" s="222"/>
      <c r="D172" s="212" t="s">
        <v>283</v>
      </c>
      <c r="E172" s="223" t="s">
        <v>1</v>
      </c>
      <c r="F172" s="224" t="s">
        <v>2708</v>
      </c>
      <c r="G172" s="222"/>
      <c r="H172" s="225">
        <v>-4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16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24.2" customHeight="1">
      <c r="A173" s="34"/>
      <c r="B173" s="35"/>
      <c r="C173" s="192" t="s">
        <v>399</v>
      </c>
      <c r="D173" s="192" t="s">
        <v>274</v>
      </c>
      <c r="E173" s="193" t="s">
        <v>12986</v>
      </c>
      <c r="F173" s="194" t="s">
        <v>12987</v>
      </c>
      <c r="G173" s="195" t="s">
        <v>5242</v>
      </c>
      <c r="H173" s="196">
        <v>0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16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594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291</v>
      </c>
      <c r="G174" s="222"/>
      <c r="H174" s="225">
        <v>3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3" customFormat="1" ht="11.25">
      <c r="B175" s="210"/>
      <c r="C175" s="211"/>
      <c r="D175" s="212" t="s">
        <v>283</v>
      </c>
      <c r="E175" s="213" t="s">
        <v>1</v>
      </c>
      <c r="F175" s="214" t="s">
        <v>289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16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4" customFormat="1" ht="11.25">
      <c r="B176" s="221"/>
      <c r="C176" s="222"/>
      <c r="D176" s="212" t="s">
        <v>283</v>
      </c>
      <c r="E176" s="223" t="s">
        <v>1</v>
      </c>
      <c r="F176" s="224" t="s">
        <v>4315</v>
      </c>
      <c r="G176" s="222"/>
      <c r="H176" s="225">
        <v>-3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16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2" customFormat="1" ht="24.2" customHeight="1">
      <c r="A177" s="34"/>
      <c r="B177" s="35"/>
      <c r="C177" s="192" t="s">
        <v>413</v>
      </c>
      <c r="D177" s="192" t="s">
        <v>274</v>
      </c>
      <c r="E177" s="193" t="s">
        <v>12988</v>
      </c>
      <c r="F177" s="194" t="s">
        <v>12989</v>
      </c>
      <c r="G177" s="195" t="s">
        <v>5242</v>
      </c>
      <c r="H177" s="196">
        <v>0</v>
      </c>
      <c r="I177" s="197"/>
      <c r="J177" s="198">
        <f>ROUND(I177*H177,2)</f>
        <v>0</v>
      </c>
      <c r="K177" s="194" t="s">
        <v>1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16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617</v>
      </c>
    </row>
    <row r="178" spans="1:65" s="14" customFormat="1" ht="11.25">
      <c r="B178" s="221"/>
      <c r="C178" s="222"/>
      <c r="D178" s="212" t="s">
        <v>283</v>
      </c>
      <c r="E178" s="223" t="s">
        <v>1</v>
      </c>
      <c r="F178" s="224" t="s">
        <v>84</v>
      </c>
      <c r="G178" s="222"/>
      <c r="H178" s="225">
        <v>2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16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3" customFormat="1" ht="11.25">
      <c r="B179" s="210"/>
      <c r="C179" s="211"/>
      <c r="D179" s="212" t="s">
        <v>283</v>
      </c>
      <c r="E179" s="213" t="s">
        <v>1</v>
      </c>
      <c r="F179" s="214" t="s">
        <v>289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16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4218</v>
      </c>
      <c r="G180" s="222"/>
      <c r="H180" s="225">
        <v>-2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16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24.2" customHeight="1">
      <c r="A181" s="34"/>
      <c r="B181" s="35"/>
      <c r="C181" s="192" t="s">
        <v>417</v>
      </c>
      <c r="D181" s="192" t="s">
        <v>274</v>
      </c>
      <c r="E181" s="193" t="s">
        <v>12990</v>
      </c>
      <c r="F181" s="194" t="s">
        <v>12991</v>
      </c>
      <c r="G181" s="195" t="s">
        <v>5242</v>
      </c>
      <c r="H181" s="196">
        <v>0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16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644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84</v>
      </c>
      <c r="G182" s="222"/>
      <c r="H182" s="225">
        <v>2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16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3" customFormat="1" ht="11.25">
      <c r="B183" s="210"/>
      <c r="C183" s="211"/>
      <c r="D183" s="212" t="s">
        <v>283</v>
      </c>
      <c r="E183" s="213" t="s">
        <v>1</v>
      </c>
      <c r="F183" s="214" t="s">
        <v>289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16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4218</v>
      </c>
      <c r="G184" s="222"/>
      <c r="H184" s="225">
        <v>-2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16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2" customFormat="1" ht="24.2" customHeight="1">
      <c r="A185" s="34"/>
      <c r="B185" s="35"/>
      <c r="C185" s="192" t="s">
        <v>431</v>
      </c>
      <c r="D185" s="192" t="s">
        <v>274</v>
      </c>
      <c r="E185" s="193" t="s">
        <v>12992</v>
      </c>
      <c r="F185" s="194" t="s">
        <v>12993</v>
      </c>
      <c r="G185" s="195" t="s">
        <v>5242</v>
      </c>
      <c r="H185" s="196">
        <v>0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16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662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16</v>
      </c>
      <c r="G186" s="222"/>
      <c r="H186" s="225">
        <v>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16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289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16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207</v>
      </c>
      <c r="G188" s="222"/>
      <c r="H188" s="225">
        <v>-1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16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24.2" customHeight="1">
      <c r="A189" s="34"/>
      <c r="B189" s="35"/>
      <c r="C189" s="192" t="s">
        <v>448</v>
      </c>
      <c r="D189" s="192" t="s">
        <v>274</v>
      </c>
      <c r="E189" s="193" t="s">
        <v>12994</v>
      </c>
      <c r="F189" s="194" t="s">
        <v>12995</v>
      </c>
      <c r="G189" s="195" t="s">
        <v>5242</v>
      </c>
      <c r="H189" s="196">
        <v>0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676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4523</v>
      </c>
      <c r="G190" s="222"/>
      <c r="H190" s="225">
        <v>5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16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289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>
      <c r="B192" s="221"/>
      <c r="C192" s="222"/>
      <c r="D192" s="212" t="s">
        <v>283</v>
      </c>
      <c r="E192" s="223" t="s">
        <v>1</v>
      </c>
      <c r="F192" s="224" t="s">
        <v>12981</v>
      </c>
      <c r="G192" s="222"/>
      <c r="H192" s="225">
        <v>-5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16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24.2" customHeight="1">
      <c r="A193" s="34"/>
      <c r="B193" s="35"/>
      <c r="C193" s="192" t="s">
        <v>453</v>
      </c>
      <c r="D193" s="192" t="s">
        <v>274</v>
      </c>
      <c r="E193" s="193" t="s">
        <v>12996</v>
      </c>
      <c r="F193" s="194" t="s">
        <v>12997</v>
      </c>
      <c r="G193" s="195" t="s">
        <v>5242</v>
      </c>
      <c r="H193" s="196">
        <v>0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16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692</v>
      </c>
    </row>
    <row r="194" spans="1:65" s="14" customFormat="1" ht="11.25">
      <c r="B194" s="221"/>
      <c r="C194" s="222"/>
      <c r="D194" s="212" t="s">
        <v>283</v>
      </c>
      <c r="E194" s="223" t="s">
        <v>1</v>
      </c>
      <c r="F194" s="224" t="s">
        <v>2526</v>
      </c>
      <c r="G194" s="222"/>
      <c r="H194" s="225">
        <v>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16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3" customFormat="1" ht="11.25">
      <c r="B195" s="210"/>
      <c r="C195" s="211"/>
      <c r="D195" s="212" t="s">
        <v>283</v>
      </c>
      <c r="E195" s="213" t="s">
        <v>1</v>
      </c>
      <c r="F195" s="214" t="s">
        <v>289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16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4" customFormat="1" ht="11.25">
      <c r="B196" s="221"/>
      <c r="C196" s="222"/>
      <c r="D196" s="212" t="s">
        <v>283</v>
      </c>
      <c r="E196" s="223" t="s">
        <v>1</v>
      </c>
      <c r="F196" s="224" t="s">
        <v>12998</v>
      </c>
      <c r="G196" s="222"/>
      <c r="H196" s="225">
        <v>-9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16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4.2" customHeight="1">
      <c r="A197" s="34"/>
      <c r="B197" s="35"/>
      <c r="C197" s="192" t="s">
        <v>464</v>
      </c>
      <c r="D197" s="192" t="s">
        <v>274</v>
      </c>
      <c r="E197" s="193" t="s">
        <v>12999</v>
      </c>
      <c r="F197" s="194" t="s">
        <v>13000</v>
      </c>
      <c r="G197" s="195" t="s">
        <v>5242</v>
      </c>
      <c r="H197" s="196">
        <v>0</v>
      </c>
      <c r="I197" s="197"/>
      <c r="J197" s="198">
        <f>ROUND(I197*H197,2)</f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279</v>
      </c>
      <c r="AT197" s="203" t="s">
        <v>274</v>
      </c>
      <c r="AU197" s="203" t="s">
        <v>16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279</v>
      </c>
      <c r="BM197" s="203" t="s">
        <v>713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291</v>
      </c>
      <c r="G198" s="222"/>
      <c r="H198" s="225">
        <v>3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3" customFormat="1" ht="11.25">
      <c r="B199" s="210"/>
      <c r="C199" s="211"/>
      <c r="D199" s="212" t="s">
        <v>283</v>
      </c>
      <c r="E199" s="213" t="s">
        <v>1</v>
      </c>
      <c r="F199" s="214" t="s">
        <v>289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283</v>
      </c>
      <c r="AU199" s="220" t="s">
        <v>16</v>
      </c>
      <c r="AV199" s="13" t="s">
        <v>16</v>
      </c>
      <c r="AW199" s="13" t="s">
        <v>32</v>
      </c>
      <c r="AX199" s="13" t="s">
        <v>76</v>
      </c>
      <c r="AY199" s="220" t="s">
        <v>272</v>
      </c>
    </row>
    <row r="200" spans="1:65" s="14" customFormat="1" ht="11.25">
      <c r="B200" s="221"/>
      <c r="C200" s="222"/>
      <c r="D200" s="212" t="s">
        <v>283</v>
      </c>
      <c r="E200" s="223" t="s">
        <v>1</v>
      </c>
      <c r="F200" s="224" t="s">
        <v>4315</v>
      </c>
      <c r="G200" s="222"/>
      <c r="H200" s="225">
        <v>-3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16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2" customFormat="1" ht="24.2" customHeight="1">
      <c r="A201" s="34"/>
      <c r="B201" s="35"/>
      <c r="C201" s="192" t="s">
        <v>471</v>
      </c>
      <c r="D201" s="192" t="s">
        <v>274</v>
      </c>
      <c r="E201" s="193" t="s">
        <v>13001</v>
      </c>
      <c r="F201" s="194" t="s">
        <v>13002</v>
      </c>
      <c r="G201" s="195" t="s">
        <v>5242</v>
      </c>
      <c r="H201" s="196">
        <v>0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279</v>
      </c>
      <c r="AT201" s="203" t="s">
        <v>274</v>
      </c>
      <c r="AU201" s="203" t="s">
        <v>16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279</v>
      </c>
      <c r="BM201" s="203" t="s">
        <v>727</v>
      </c>
    </row>
    <row r="202" spans="1:65" s="14" customFormat="1" ht="11.25">
      <c r="B202" s="221"/>
      <c r="C202" s="222"/>
      <c r="D202" s="212" t="s">
        <v>283</v>
      </c>
      <c r="E202" s="223" t="s">
        <v>1</v>
      </c>
      <c r="F202" s="224" t="s">
        <v>84</v>
      </c>
      <c r="G202" s="222"/>
      <c r="H202" s="225">
        <v>2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16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13" customFormat="1" ht="11.25">
      <c r="B203" s="210"/>
      <c r="C203" s="211"/>
      <c r="D203" s="212" t="s">
        <v>283</v>
      </c>
      <c r="E203" s="213" t="s">
        <v>1</v>
      </c>
      <c r="F203" s="214" t="s">
        <v>289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16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4218</v>
      </c>
      <c r="G204" s="222"/>
      <c r="H204" s="225">
        <v>-2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16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>
      <c r="A205" s="34"/>
      <c r="B205" s="35"/>
      <c r="C205" s="192" t="s">
        <v>476</v>
      </c>
      <c r="D205" s="192" t="s">
        <v>274</v>
      </c>
      <c r="E205" s="193" t="s">
        <v>13003</v>
      </c>
      <c r="F205" s="194" t="s">
        <v>13004</v>
      </c>
      <c r="G205" s="195" t="s">
        <v>5242</v>
      </c>
      <c r="H205" s="196">
        <v>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16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741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84</v>
      </c>
      <c r="G206" s="222"/>
      <c r="H206" s="225">
        <v>2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16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3" customFormat="1" ht="11.25">
      <c r="B207" s="210"/>
      <c r="C207" s="211"/>
      <c r="D207" s="212" t="s">
        <v>283</v>
      </c>
      <c r="E207" s="213" t="s">
        <v>1</v>
      </c>
      <c r="F207" s="214" t="s">
        <v>289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16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4" customFormat="1" ht="11.25">
      <c r="B208" s="221"/>
      <c r="C208" s="222"/>
      <c r="D208" s="212" t="s">
        <v>283</v>
      </c>
      <c r="E208" s="223" t="s">
        <v>1</v>
      </c>
      <c r="F208" s="224" t="s">
        <v>4218</v>
      </c>
      <c r="G208" s="222"/>
      <c r="H208" s="225">
        <v>-2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16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24.2" customHeight="1">
      <c r="A209" s="34"/>
      <c r="B209" s="35"/>
      <c r="C209" s="192" t="s">
        <v>483</v>
      </c>
      <c r="D209" s="192" t="s">
        <v>274</v>
      </c>
      <c r="E209" s="193" t="s">
        <v>13005</v>
      </c>
      <c r="F209" s="194" t="s">
        <v>13006</v>
      </c>
      <c r="G209" s="195" t="s">
        <v>5242</v>
      </c>
      <c r="H209" s="196">
        <v>0</v>
      </c>
      <c r="I209" s="197"/>
      <c r="J209" s="198">
        <f>ROUND(I209*H209,2)</f>
        <v>0</v>
      </c>
      <c r="K209" s="194" t="s">
        <v>1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16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765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84</v>
      </c>
      <c r="G210" s="222"/>
      <c r="H210" s="225">
        <v>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16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289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16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11.25">
      <c r="B212" s="221"/>
      <c r="C212" s="222"/>
      <c r="D212" s="212" t="s">
        <v>283</v>
      </c>
      <c r="E212" s="223" t="s">
        <v>1</v>
      </c>
      <c r="F212" s="224" t="s">
        <v>4218</v>
      </c>
      <c r="G212" s="222"/>
      <c r="H212" s="225">
        <v>-2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16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2" customFormat="1" ht="24.2" customHeight="1">
      <c r="A213" s="34"/>
      <c r="B213" s="35"/>
      <c r="C213" s="192" t="s">
        <v>491</v>
      </c>
      <c r="D213" s="192" t="s">
        <v>274</v>
      </c>
      <c r="E213" s="193" t="s">
        <v>13007</v>
      </c>
      <c r="F213" s="194" t="s">
        <v>13008</v>
      </c>
      <c r="G213" s="195" t="s">
        <v>5242</v>
      </c>
      <c r="H213" s="196">
        <v>0</v>
      </c>
      <c r="I213" s="197"/>
      <c r="J213" s="198">
        <f>ROUND(I213*H213,2)</f>
        <v>0</v>
      </c>
      <c r="K213" s="194" t="s">
        <v>1</v>
      </c>
      <c r="L213" s="39"/>
      <c r="M213" s="199" t="s">
        <v>1</v>
      </c>
      <c r="N213" s="200" t="s">
        <v>41</v>
      </c>
      <c r="O213" s="71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279</v>
      </c>
      <c r="AT213" s="203" t="s">
        <v>274</v>
      </c>
      <c r="AU213" s="203" t="s">
        <v>16</v>
      </c>
      <c r="AY213" s="17" t="s">
        <v>272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16</v>
      </c>
      <c r="BK213" s="204">
        <f>ROUND(I213*H213,2)</f>
        <v>0</v>
      </c>
      <c r="BL213" s="17" t="s">
        <v>279</v>
      </c>
      <c r="BM213" s="203" t="s">
        <v>781</v>
      </c>
    </row>
    <row r="214" spans="1:65" s="14" customFormat="1" ht="11.25">
      <c r="B214" s="221"/>
      <c r="C214" s="222"/>
      <c r="D214" s="212" t="s">
        <v>283</v>
      </c>
      <c r="E214" s="223" t="s">
        <v>1</v>
      </c>
      <c r="F214" s="224" t="s">
        <v>16</v>
      </c>
      <c r="G214" s="222"/>
      <c r="H214" s="225">
        <v>1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283</v>
      </c>
      <c r="AU214" s="231" t="s">
        <v>16</v>
      </c>
      <c r="AV214" s="14" t="s">
        <v>84</v>
      </c>
      <c r="AW214" s="14" t="s">
        <v>32</v>
      </c>
      <c r="AX214" s="14" t="s">
        <v>76</v>
      </c>
      <c r="AY214" s="231" t="s">
        <v>272</v>
      </c>
    </row>
    <row r="215" spans="1:65" s="13" customFormat="1" ht="11.25">
      <c r="B215" s="210"/>
      <c r="C215" s="211"/>
      <c r="D215" s="212" t="s">
        <v>283</v>
      </c>
      <c r="E215" s="213" t="s">
        <v>1</v>
      </c>
      <c r="F215" s="214" t="s">
        <v>289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16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4" customFormat="1" ht="11.25">
      <c r="B216" s="221"/>
      <c r="C216" s="222"/>
      <c r="D216" s="212" t="s">
        <v>283</v>
      </c>
      <c r="E216" s="223" t="s">
        <v>1</v>
      </c>
      <c r="F216" s="224" t="s">
        <v>207</v>
      </c>
      <c r="G216" s="222"/>
      <c r="H216" s="225">
        <v>-1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16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24.2" customHeight="1">
      <c r="A217" s="34"/>
      <c r="B217" s="35"/>
      <c r="C217" s="192" t="s">
        <v>496</v>
      </c>
      <c r="D217" s="192" t="s">
        <v>274</v>
      </c>
      <c r="E217" s="193" t="s">
        <v>13009</v>
      </c>
      <c r="F217" s="194" t="s">
        <v>13010</v>
      </c>
      <c r="G217" s="195" t="s">
        <v>277</v>
      </c>
      <c r="H217" s="196">
        <v>0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16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794</v>
      </c>
    </row>
    <row r="218" spans="1:65" s="14" customFormat="1" ht="11.25">
      <c r="B218" s="221"/>
      <c r="C218" s="222"/>
      <c r="D218" s="212" t="s">
        <v>283</v>
      </c>
      <c r="E218" s="223" t="s">
        <v>1</v>
      </c>
      <c r="F218" s="224" t="s">
        <v>814</v>
      </c>
      <c r="G218" s="222"/>
      <c r="H218" s="225">
        <v>8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16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3" customFormat="1" ht="11.25">
      <c r="B219" s="210"/>
      <c r="C219" s="211"/>
      <c r="D219" s="212" t="s">
        <v>283</v>
      </c>
      <c r="E219" s="213" t="s">
        <v>1</v>
      </c>
      <c r="F219" s="214" t="s">
        <v>289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16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4" customFormat="1" ht="11.25">
      <c r="B220" s="221"/>
      <c r="C220" s="222"/>
      <c r="D220" s="212" t="s">
        <v>283</v>
      </c>
      <c r="E220" s="223" t="s">
        <v>1</v>
      </c>
      <c r="F220" s="224" t="s">
        <v>815</v>
      </c>
      <c r="G220" s="222"/>
      <c r="H220" s="225">
        <v>-8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283</v>
      </c>
      <c r="AU220" s="231" t="s">
        <v>16</v>
      </c>
      <c r="AV220" s="14" t="s">
        <v>84</v>
      </c>
      <c r="AW220" s="14" t="s">
        <v>32</v>
      </c>
      <c r="AX220" s="14" t="s">
        <v>76</v>
      </c>
      <c r="AY220" s="231" t="s">
        <v>272</v>
      </c>
    </row>
    <row r="221" spans="1:65" s="2" customFormat="1" ht="24.2" customHeight="1">
      <c r="A221" s="34"/>
      <c r="B221" s="35"/>
      <c r="C221" s="192" t="s">
        <v>504</v>
      </c>
      <c r="D221" s="192" t="s">
        <v>274</v>
      </c>
      <c r="E221" s="193" t="s">
        <v>13011</v>
      </c>
      <c r="F221" s="194" t="s">
        <v>13012</v>
      </c>
      <c r="G221" s="195" t="s">
        <v>156</v>
      </c>
      <c r="H221" s="196">
        <v>1043</v>
      </c>
      <c r="I221" s="197"/>
      <c r="J221" s="198">
        <f t="shared" ref="J221:J244" si="10">ROUND(I221*H221,2)</f>
        <v>0</v>
      </c>
      <c r="K221" s="194" t="s">
        <v>1</v>
      </c>
      <c r="L221" s="39"/>
      <c r="M221" s="199" t="s">
        <v>1</v>
      </c>
      <c r="N221" s="200" t="s">
        <v>41</v>
      </c>
      <c r="O221" s="71"/>
      <c r="P221" s="201">
        <f t="shared" ref="P221:P244" si="11">O221*H221</f>
        <v>0</v>
      </c>
      <c r="Q221" s="201">
        <v>0</v>
      </c>
      <c r="R221" s="201">
        <f t="shared" ref="R221:R244" si="12">Q221*H221</f>
        <v>0</v>
      </c>
      <c r="S221" s="201">
        <v>0</v>
      </c>
      <c r="T221" s="202">
        <f t="shared" ref="T221:T244" si="13"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279</v>
      </c>
      <c r="AT221" s="203" t="s">
        <v>274</v>
      </c>
      <c r="AU221" s="203" t="s">
        <v>16</v>
      </c>
      <c r="AY221" s="17" t="s">
        <v>272</v>
      </c>
      <c r="BE221" s="204">
        <f t="shared" ref="BE221:BE244" si="14">IF(N221="základní",J221,0)</f>
        <v>0</v>
      </c>
      <c r="BF221" s="204">
        <f t="shared" ref="BF221:BF244" si="15">IF(N221="snížená",J221,0)</f>
        <v>0</v>
      </c>
      <c r="BG221" s="204">
        <f t="shared" ref="BG221:BG244" si="16">IF(N221="zákl. přenesená",J221,0)</f>
        <v>0</v>
      </c>
      <c r="BH221" s="204">
        <f t="shared" ref="BH221:BH244" si="17">IF(N221="sníž. přenesená",J221,0)</f>
        <v>0</v>
      </c>
      <c r="BI221" s="204">
        <f t="shared" ref="BI221:BI244" si="18">IF(N221="nulová",J221,0)</f>
        <v>0</v>
      </c>
      <c r="BJ221" s="17" t="s">
        <v>16</v>
      </c>
      <c r="BK221" s="204">
        <f t="shared" ref="BK221:BK244" si="19">ROUND(I221*H221,2)</f>
        <v>0</v>
      </c>
      <c r="BL221" s="17" t="s">
        <v>279</v>
      </c>
      <c r="BM221" s="203" t="s">
        <v>809</v>
      </c>
    </row>
    <row r="222" spans="1:65" s="2" customFormat="1" ht="21.75" customHeight="1">
      <c r="A222" s="34"/>
      <c r="B222" s="35"/>
      <c r="C222" s="192" t="s">
        <v>511</v>
      </c>
      <c r="D222" s="192" t="s">
        <v>274</v>
      </c>
      <c r="E222" s="193" t="s">
        <v>13013</v>
      </c>
      <c r="F222" s="194" t="s">
        <v>13014</v>
      </c>
      <c r="G222" s="195" t="s">
        <v>156</v>
      </c>
      <c r="H222" s="196">
        <v>523</v>
      </c>
      <c r="I222" s="197"/>
      <c r="J222" s="198">
        <f t="shared" si="10"/>
        <v>0</v>
      </c>
      <c r="K222" s="194" t="s">
        <v>1</v>
      </c>
      <c r="L222" s="39"/>
      <c r="M222" s="199" t="s">
        <v>1</v>
      </c>
      <c r="N222" s="200" t="s">
        <v>41</v>
      </c>
      <c r="O222" s="71"/>
      <c r="P222" s="201">
        <f t="shared" si="11"/>
        <v>0</v>
      </c>
      <c r="Q222" s="201">
        <v>0</v>
      </c>
      <c r="R222" s="201">
        <f t="shared" si="12"/>
        <v>0</v>
      </c>
      <c r="S222" s="201">
        <v>0</v>
      </c>
      <c r="T222" s="202">
        <f t="shared" si="1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16</v>
      </c>
      <c r="AY222" s="17" t="s">
        <v>272</v>
      </c>
      <c r="BE222" s="204">
        <f t="shared" si="14"/>
        <v>0</v>
      </c>
      <c r="BF222" s="204">
        <f t="shared" si="15"/>
        <v>0</v>
      </c>
      <c r="BG222" s="204">
        <f t="shared" si="16"/>
        <v>0</v>
      </c>
      <c r="BH222" s="204">
        <f t="shared" si="17"/>
        <v>0</v>
      </c>
      <c r="BI222" s="204">
        <f t="shared" si="18"/>
        <v>0</v>
      </c>
      <c r="BJ222" s="17" t="s">
        <v>16</v>
      </c>
      <c r="BK222" s="204">
        <f t="shared" si="19"/>
        <v>0</v>
      </c>
      <c r="BL222" s="17" t="s">
        <v>279</v>
      </c>
      <c r="BM222" s="203" t="s">
        <v>824</v>
      </c>
    </row>
    <row r="223" spans="1:65" s="2" customFormat="1" ht="21.75" customHeight="1">
      <c r="A223" s="34"/>
      <c r="B223" s="35"/>
      <c r="C223" s="192" t="s">
        <v>516</v>
      </c>
      <c r="D223" s="192" t="s">
        <v>274</v>
      </c>
      <c r="E223" s="193" t="s">
        <v>13015</v>
      </c>
      <c r="F223" s="194" t="s">
        <v>13016</v>
      </c>
      <c r="G223" s="195" t="s">
        <v>156</v>
      </c>
      <c r="H223" s="196">
        <v>520</v>
      </c>
      <c r="I223" s="197"/>
      <c r="J223" s="198">
        <f t="shared" si="10"/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 t="shared" si="11"/>
        <v>0</v>
      </c>
      <c r="Q223" s="201">
        <v>0</v>
      </c>
      <c r="R223" s="201">
        <f t="shared" si="12"/>
        <v>0</v>
      </c>
      <c r="S223" s="201">
        <v>0</v>
      </c>
      <c r="T223" s="202">
        <f t="shared" si="1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279</v>
      </c>
      <c r="AT223" s="203" t="s">
        <v>274</v>
      </c>
      <c r="AU223" s="203" t="s">
        <v>16</v>
      </c>
      <c r="AY223" s="17" t="s">
        <v>272</v>
      </c>
      <c r="BE223" s="204">
        <f t="shared" si="14"/>
        <v>0</v>
      </c>
      <c r="BF223" s="204">
        <f t="shared" si="15"/>
        <v>0</v>
      </c>
      <c r="BG223" s="204">
        <f t="shared" si="16"/>
        <v>0</v>
      </c>
      <c r="BH223" s="204">
        <f t="shared" si="17"/>
        <v>0</v>
      </c>
      <c r="BI223" s="204">
        <f t="shared" si="18"/>
        <v>0</v>
      </c>
      <c r="BJ223" s="17" t="s">
        <v>16</v>
      </c>
      <c r="BK223" s="204">
        <f t="shared" si="19"/>
        <v>0</v>
      </c>
      <c r="BL223" s="17" t="s">
        <v>279</v>
      </c>
      <c r="BM223" s="203" t="s">
        <v>856</v>
      </c>
    </row>
    <row r="224" spans="1:65" s="2" customFormat="1" ht="21.75" customHeight="1">
      <c r="A224" s="34"/>
      <c r="B224" s="35"/>
      <c r="C224" s="192" t="s">
        <v>523</v>
      </c>
      <c r="D224" s="192" t="s">
        <v>274</v>
      </c>
      <c r="E224" s="193" t="s">
        <v>13017</v>
      </c>
      <c r="F224" s="194" t="s">
        <v>13018</v>
      </c>
      <c r="G224" s="195" t="s">
        <v>156</v>
      </c>
      <c r="H224" s="196">
        <v>1046</v>
      </c>
      <c r="I224" s="197"/>
      <c r="J224" s="198">
        <f t="shared" si="10"/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 t="shared" si="11"/>
        <v>0</v>
      </c>
      <c r="Q224" s="201">
        <v>0</v>
      </c>
      <c r="R224" s="201">
        <f t="shared" si="12"/>
        <v>0</v>
      </c>
      <c r="S224" s="201">
        <v>0</v>
      </c>
      <c r="T224" s="202">
        <f t="shared" si="1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16</v>
      </c>
      <c r="AY224" s="17" t="s">
        <v>272</v>
      </c>
      <c r="BE224" s="204">
        <f t="shared" si="14"/>
        <v>0</v>
      </c>
      <c r="BF224" s="204">
        <f t="shared" si="15"/>
        <v>0</v>
      </c>
      <c r="BG224" s="204">
        <f t="shared" si="16"/>
        <v>0</v>
      </c>
      <c r="BH224" s="204">
        <f t="shared" si="17"/>
        <v>0</v>
      </c>
      <c r="BI224" s="204">
        <f t="shared" si="18"/>
        <v>0</v>
      </c>
      <c r="BJ224" s="17" t="s">
        <v>16</v>
      </c>
      <c r="BK224" s="204">
        <f t="shared" si="19"/>
        <v>0</v>
      </c>
      <c r="BL224" s="17" t="s">
        <v>279</v>
      </c>
      <c r="BM224" s="203" t="s">
        <v>901</v>
      </c>
    </row>
    <row r="225" spans="1:65" s="2" customFormat="1" ht="16.5" customHeight="1">
      <c r="A225" s="34"/>
      <c r="B225" s="35"/>
      <c r="C225" s="192" t="s">
        <v>531</v>
      </c>
      <c r="D225" s="192" t="s">
        <v>274</v>
      </c>
      <c r="E225" s="193" t="s">
        <v>13019</v>
      </c>
      <c r="F225" s="194" t="s">
        <v>13020</v>
      </c>
      <c r="G225" s="195" t="s">
        <v>156</v>
      </c>
      <c r="H225" s="196">
        <v>520</v>
      </c>
      <c r="I225" s="197"/>
      <c r="J225" s="198">
        <f t="shared" si="10"/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 t="shared" si="11"/>
        <v>0</v>
      </c>
      <c r="Q225" s="201">
        <v>0</v>
      </c>
      <c r="R225" s="201">
        <f t="shared" si="12"/>
        <v>0</v>
      </c>
      <c r="S225" s="201">
        <v>0</v>
      </c>
      <c r="T225" s="202">
        <f t="shared" si="1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16</v>
      </c>
      <c r="AY225" s="17" t="s">
        <v>272</v>
      </c>
      <c r="BE225" s="204">
        <f t="shared" si="14"/>
        <v>0</v>
      </c>
      <c r="BF225" s="204">
        <f t="shared" si="15"/>
        <v>0</v>
      </c>
      <c r="BG225" s="204">
        <f t="shared" si="16"/>
        <v>0</v>
      </c>
      <c r="BH225" s="204">
        <f t="shared" si="17"/>
        <v>0</v>
      </c>
      <c r="BI225" s="204">
        <f t="shared" si="18"/>
        <v>0</v>
      </c>
      <c r="BJ225" s="17" t="s">
        <v>16</v>
      </c>
      <c r="BK225" s="204">
        <f t="shared" si="19"/>
        <v>0</v>
      </c>
      <c r="BL225" s="17" t="s">
        <v>279</v>
      </c>
      <c r="BM225" s="203" t="s">
        <v>936</v>
      </c>
    </row>
    <row r="226" spans="1:65" s="2" customFormat="1" ht="16.5" customHeight="1">
      <c r="A226" s="34"/>
      <c r="B226" s="35"/>
      <c r="C226" s="192" t="s">
        <v>536</v>
      </c>
      <c r="D226" s="192" t="s">
        <v>274</v>
      </c>
      <c r="E226" s="193" t="s">
        <v>13021</v>
      </c>
      <c r="F226" s="194" t="s">
        <v>13022</v>
      </c>
      <c r="G226" s="195" t="s">
        <v>156</v>
      </c>
      <c r="H226" s="196">
        <v>523</v>
      </c>
      <c r="I226" s="197"/>
      <c r="J226" s="198">
        <f t="shared" si="10"/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 t="shared" si="11"/>
        <v>0</v>
      </c>
      <c r="Q226" s="201">
        <v>0</v>
      </c>
      <c r="R226" s="201">
        <f t="shared" si="12"/>
        <v>0</v>
      </c>
      <c r="S226" s="201">
        <v>0</v>
      </c>
      <c r="T226" s="202">
        <f t="shared" si="1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16</v>
      </c>
      <c r="AY226" s="17" t="s">
        <v>272</v>
      </c>
      <c r="BE226" s="204">
        <f t="shared" si="14"/>
        <v>0</v>
      </c>
      <c r="BF226" s="204">
        <f t="shared" si="15"/>
        <v>0</v>
      </c>
      <c r="BG226" s="204">
        <f t="shared" si="16"/>
        <v>0</v>
      </c>
      <c r="BH226" s="204">
        <f t="shared" si="17"/>
        <v>0</v>
      </c>
      <c r="BI226" s="204">
        <f t="shared" si="18"/>
        <v>0</v>
      </c>
      <c r="BJ226" s="17" t="s">
        <v>16</v>
      </c>
      <c r="BK226" s="204">
        <f t="shared" si="19"/>
        <v>0</v>
      </c>
      <c r="BL226" s="17" t="s">
        <v>279</v>
      </c>
      <c r="BM226" s="203" t="s">
        <v>949</v>
      </c>
    </row>
    <row r="227" spans="1:65" s="2" customFormat="1" ht="24.2" customHeight="1">
      <c r="A227" s="34"/>
      <c r="B227" s="35"/>
      <c r="C227" s="192" t="s">
        <v>544</v>
      </c>
      <c r="D227" s="192" t="s">
        <v>274</v>
      </c>
      <c r="E227" s="193" t="s">
        <v>13023</v>
      </c>
      <c r="F227" s="194" t="s">
        <v>13024</v>
      </c>
      <c r="G227" s="195" t="s">
        <v>952</v>
      </c>
      <c r="H227" s="196">
        <v>2076</v>
      </c>
      <c r="I227" s="197"/>
      <c r="J227" s="198">
        <f t="shared" si="10"/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 t="shared" si="11"/>
        <v>0</v>
      </c>
      <c r="Q227" s="201">
        <v>0</v>
      </c>
      <c r="R227" s="201">
        <f t="shared" si="12"/>
        <v>0</v>
      </c>
      <c r="S227" s="201">
        <v>0</v>
      </c>
      <c r="T227" s="202">
        <f t="shared" si="1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16</v>
      </c>
      <c r="AY227" s="17" t="s">
        <v>272</v>
      </c>
      <c r="BE227" s="204">
        <f t="shared" si="14"/>
        <v>0</v>
      </c>
      <c r="BF227" s="204">
        <f t="shared" si="15"/>
        <v>0</v>
      </c>
      <c r="BG227" s="204">
        <f t="shared" si="16"/>
        <v>0</v>
      </c>
      <c r="BH227" s="204">
        <f t="shared" si="17"/>
        <v>0</v>
      </c>
      <c r="BI227" s="204">
        <f t="shared" si="18"/>
        <v>0</v>
      </c>
      <c r="BJ227" s="17" t="s">
        <v>16</v>
      </c>
      <c r="BK227" s="204">
        <f t="shared" si="19"/>
        <v>0</v>
      </c>
      <c r="BL227" s="17" t="s">
        <v>279</v>
      </c>
      <c r="BM227" s="203" t="s">
        <v>965</v>
      </c>
    </row>
    <row r="228" spans="1:65" s="2" customFormat="1" ht="24.2" customHeight="1">
      <c r="A228" s="34"/>
      <c r="B228" s="35"/>
      <c r="C228" s="192" t="s">
        <v>551</v>
      </c>
      <c r="D228" s="192" t="s">
        <v>274</v>
      </c>
      <c r="E228" s="193" t="s">
        <v>13025</v>
      </c>
      <c r="F228" s="194" t="s">
        <v>13026</v>
      </c>
      <c r="G228" s="195" t="s">
        <v>952</v>
      </c>
      <c r="H228" s="196">
        <v>620</v>
      </c>
      <c r="I228" s="197"/>
      <c r="J228" s="198">
        <f t="shared" si="10"/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 t="shared" si="11"/>
        <v>0</v>
      </c>
      <c r="Q228" s="201">
        <v>0</v>
      </c>
      <c r="R228" s="201">
        <f t="shared" si="12"/>
        <v>0</v>
      </c>
      <c r="S228" s="201">
        <v>0</v>
      </c>
      <c r="T228" s="202">
        <f t="shared" si="1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16</v>
      </c>
      <c r="AY228" s="17" t="s">
        <v>272</v>
      </c>
      <c r="BE228" s="204">
        <f t="shared" si="14"/>
        <v>0</v>
      </c>
      <c r="BF228" s="204">
        <f t="shared" si="15"/>
        <v>0</v>
      </c>
      <c r="BG228" s="204">
        <f t="shared" si="16"/>
        <v>0</v>
      </c>
      <c r="BH228" s="204">
        <f t="shared" si="17"/>
        <v>0</v>
      </c>
      <c r="BI228" s="204">
        <f t="shared" si="18"/>
        <v>0</v>
      </c>
      <c r="BJ228" s="17" t="s">
        <v>16</v>
      </c>
      <c r="BK228" s="204">
        <f t="shared" si="19"/>
        <v>0</v>
      </c>
      <c r="BL228" s="17" t="s">
        <v>279</v>
      </c>
      <c r="BM228" s="203" t="s">
        <v>6382</v>
      </c>
    </row>
    <row r="229" spans="1:65" s="2" customFormat="1" ht="24.2" customHeight="1">
      <c r="A229" s="34"/>
      <c r="B229" s="35"/>
      <c r="C229" s="192" t="s">
        <v>559</v>
      </c>
      <c r="D229" s="192" t="s">
        <v>274</v>
      </c>
      <c r="E229" s="193" t="s">
        <v>13027</v>
      </c>
      <c r="F229" s="194" t="s">
        <v>13028</v>
      </c>
      <c r="G229" s="195" t="s">
        <v>952</v>
      </c>
      <c r="H229" s="196">
        <v>6</v>
      </c>
      <c r="I229" s="197"/>
      <c r="J229" s="198">
        <f t="shared" si="10"/>
        <v>0</v>
      </c>
      <c r="K229" s="194" t="s">
        <v>1</v>
      </c>
      <c r="L229" s="39"/>
      <c r="M229" s="199" t="s">
        <v>1</v>
      </c>
      <c r="N229" s="200" t="s">
        <v>41</v>
      </c>
      <c r="O229" s="71"/>
      <c r="P229" s="201">
        <f t="shared" si="11"/>
        <v>0</v>
      </c>
      <c r="Q229" s="201">
        <v>0</v>
      </c>
      <c r="R229" s="201">
        <f t="shared" si="12"/>
        <v>0</v>
      </c>
      <c r="S229" s="201">
        <v>0</v>
      </c>
      <c r="T229" s="202">
        <f t="shared" si="1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16</v>
      </c>
      <c r="AY229" s="17" t="s">
        <v>272</v>
      </c>
      <c r="BE229" s="204">
        <f t="shared" si="14"/>
        <v>0</v>
      </c>
      <c r="BF229" s="204">
        <f t="shared" si="15"/>
        <v>0</v>
      </c>
      <c r="BG229" s="204">
        <f t="shared" si="16"/>
        <v>0</v>
      </c>
      <c r="BH229" s="204">
        <f t="shared" si="17"/>
        <v>0</v>
      </c>
      <c r="BI229" s="204">
        <f t="shared" si="18"/>
        <v>0</v>
      </c>
      <c r="BJ229" s="17" t="s">
        <v>16</v>
      </c>
      <c r="BK229" s="204">
        <f t="shared" si="19"/>
        <v>0</v>
      </c>
      <c r="BL229" s="17" t="s">
        <v>279</v>
      </c>
      <c r="BM229" s="203" t="s">
        <v>978</v>
      </c>
    </row>
    <row r="230" spans="1:65" s="2" customFormat="1" ht="24.2" customHeight="1">
      <c r="A230" s="34"/>
      <c r="B230" s="35"/>
      <c r="C230" s="192" t="s">
        <v>574</v>
      </c>
      <c r="D230" s="192" t="s">
        <v>274</v>
      </c>
      <c r="E230" s="193" t="s">
        <v>13029</v>
      </c>
      <c r="F230" s="194" t="s">
        <v>13030</v>
      </c>
      <c r="G230" s="195" t="s">
        <v>952</v>
      </c>
      <c r="H230" s="196">
        <v>2076</v>
      </c>
      <c r="I230" s="197"/>
      <c r="J230" s="198">
        <f t="shared" si="10"/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 t="shared" si="11"/>
        <v>0</v>
      </c>
      <c r="Q230" s="201">
        <v>0</v>
      </c>
      <c r="R230" s="201">
        <f t="shared" si="12"/>
        <v>0</v>
      </c>
      <c r="S230" s="201">
        <v>0</v>
      </c>
      <c r="T230" s="202">
        <f t="shared" si="1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16</v>
      </c>
      <c r="AY230" s="17" t="s">
        <v>272</v>
      </c>
      <c r="BE230" s="204">
        <f t="shared" si="14"/>
        <v>0</v>
      </c>
      <c r="BF230" s="204">
        <f t="shared" si="15"/>
        <v>0</v>
      </c>
      <c r="BG230" s="204">
        <f t="shared" si="16"/>
        <v>0</v>
      </c>
      <c r="BH230" s="204">
        <f t="shared" si="17"/>
        <v>0</v>
      </c>
      <c r="BI230" s="204">
        <f t="shared" si="18"/>
        <v>0</v>
      </c>
      <c r="BJ230" s="17" t="s">
        <v>16</v>
      </c>
      <c r="BK230" s="204">
        <f t="shared" si="19"/>
        <v>0</v>
      </c>
      <c r="BL230" s="17" t="s">
        <v>279</v>
      </c>
      <c r="BM230" s="203" t="s">
        <v>4978</v>
      </c>
    </row>
    <row r="231" spans="1:65" s="2" customFormat="1" ht="24.2" customHeight="1">
      <c r="A231" s="34"/>
      <c r="B231" s="35"/>
      <c r="C231" s="192" t="s">
        <v>584</v>
      </c>
      <c r="D231" s="192" t="s">
        <v>274</v>
      </c>
      <c r="E231" s="193" t="s">
        <v>13031</v>
      </c>
      <c r="F231" s="194" t="s">
        <v>13032</v>
      </c>
      <c r="G231" s="195" t="s">
        <v>952</v>
      </c>
      <c r="H231" s="196">
        <v>620</v>
      </c>
      <c r="I231" s="197"/>
      <c r="J231" s="198">
        <f t="shared" si="10"/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 t="shared" si="11"/>
        <v>0</v>
      </c>
      <c r="Q231" s="201">
        <v>0</v>
      </c>
      <c r="R231" s="201">
        <f t="shared" si="12"/>
        <v>0</v>
      </c>
      <c r="S231" s="201">
        <v>0</v>
      </c>
      <c r="T231" s="202">
        <f t="shared" si="1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16</v>
      </c>
      <c r="AY231" s="17" t="s">
        <v>272</v>
      </c>
      <c r="BE231" s="204">
        <f t="shared" si="14"/>
        <v>0</v>
      </c>
      <c r="BF231" s="204">
        <f t="shared" si="15"/>
        <v>0</v>
      </c>
      <c r="BG231" s="204">
        <f t="shared" si="16"/>
        <v>0</v>
      </c>
      <c r="BH231" s="204">
        <f t="shared" si="17"/>
        <v>0</v>
      </c>
      <c r="BI231" s="204">
        <f t="shared" si="18"/>
        <v>0</v>
      </c>
      <c r="BJ231" s="17" t="s">
        <v>16</v>
      </c>
      <c r="BK231" s="204">
        <f t="shared" si="19"/>
        <v>0</v>
      </c>
      <c r="BL231" s="17" t="s">
        <v>279</v>
      </c>
      <c r="BM231" s="203" t="s">
        <v>992</v>
      </c>
    </row>
    <row r="232" spans="1:65" s="2" customFormat="1" ht="24.2" customHeight="1">
      <c r="A232" s="34"/>
      <c r="B232" s="35"/>
      <c r="C232" s="192" t="s">
        <v>594</v>
      </c>
      <c r="D232" s="192" t="s">
        <v>274</v>
      </c>
      <c r="E232" s="193" t="s">
        <v>13033</v>
      </c>
      <c r="F232" s="194" t="s">
        <v>13034</v>
      </c>
      <c r="G232" s="195" t="s">
        <v>952</v>
      </c>
      <c r="H232" s="196">
        <v>6</v>
      </c>
      <c r="I232" s="197"/>
      <c r="J232" s="198">
        <f t="shared" si="10"/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 t="shared" si="11"/>
        <v>0</v>
      </c>
      <c r="Q232" s="201">
        <v>0</v>
      </c>
      <c r="R232" s="201">
        <f t="shared" si="12"/>
        <v>0</v>
      </c>
      <c r="S232" s="201">
        <v>0</v>
      </c>
      <c r="T232" s="202">
        <f t="shared" si="1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16</v>
      </c>
      <c r="AY232" s="17" t="s">
        <v>272</v>
      </c>
      <c r="BE232" s="204">
        <f t="shared" si="14"/>
        <v>0</v>
      </c>
      <c r="BF232" s="204">
        <f t="shared" si="15"/>
        <v>0</v>
      </c>
      <c r="BG232" s="204">
        <f t="shared" si="16"/>
        <v>0</v>
      </c>
      <c r="BH232" s="204">
        <f t="shared" si="17"/>
        <v>0</v>
      </c>
      <c r="BI232" s="204">
        <f t="shared" si="18"/>
        <v>0</v>
      </c>
      <c r="BJ232" s="17" t="s">
        <v>16</v>
      </c>
      <c r="BK232" s="204">
        <f t="shared" si="19"/>
        <v>0</v>
      </c>
      <c r="BL232" s="17" t="s">
        <v>279</v>
      </c>
      <c r="BM232" s="203" t="s">
        <v>1009</v>
      </c>
    </row>
    <row r="233" spans="1:65" s="2" customFormat="1" ht="21.75" customHeight="1">
      <c r="A233" s="34"/>
      <c r="B233" s="35"/>
      <c r="C233" s="192" t="s">
        <v>606</v>
      </c>
      <c r="D233" s="192" t="s">
        <v>274</v>
      </c>
      <c r="E233" s="193" t="s">
        <v>13035</v>
      </c>
      <c r="F233" s="194" t="s">
        <v>13036</v>
      </c>
      <c r="G233" s="195" t="s">
        <v>156</v>
      </c>
      <c r="H233" s="196">
        <v>520</v>
      </c>
      <c r="I233" s="197"/>
      <c r="J233" s="198">
        <f t="shared" si="10"/>
        <v>0</v>
      </c>
      <c r="K233" s="194" t="s">
        <v>1</v>
      </c>
      <c r="L233" s="39"/>
      <c r="M233" s="199" t="s">
        <v>1</v>
      </c>
      <c r="N233" s="200" t="s">
        <v>41</v>
      </c>
      <c r="O233" s="71"/>
      <c r="P233" s="201">
        <f t="shared" si="11"/>
        <v>0</v>
      </c>
      <c r="Q233" s="201">
        <v>0</v>
      </c>
      <c r="R233" s="201">
        <f t="shared" si="12"/>
        <v>0</v>
      </c>
      <c r="S233" s="201">
        <v>0</v>
      </c>
      <c r="T233" s="202">
        <f t="shared" si="1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279</v>
      </c>
      <c r="AT233" s="203" t="s">
        <v>274</v>
      </c>
      <c r="AU233" s="203" t="s">
        <v>16</v>
      </c>
      <c r="AY233" s="17" t="s">
        <v>272</v>
      </c>
      <c r="BE233" s="204">
        <f t="shared" si="14"/>
        <v>0</v>
      </c>
      <c r="BF233" s="204">
        <f t="shared" si="15"/>
        <v>0</v>
      </c>
      <c r="BG233" s="204">
        <f t="shared" si="16"/>
        <v>0</v>
      </c>
      <c r="BH233" s="204">
        <f t="shared" si="17"/>
        <v>0</v>
      </c>
      <c r="BI233" s="204">
        <f t="shared" si="18"/>
        <v>0</v>
      </c>
      <c r="BJ233" s="17" t="s">
        <v>16</v>
      </c>
      <c r="BK233" s="204">
        <f t="shared" si="19"/>
        <v>0</v>
      </c>
      <c r="BL233" s="17" t="s">
        <v>279</v>
      </c>
      <c r="BM233" s="203" t="s">
        <v>1024</v>
      </c>
    </row>
    <row r="234" spans="1:65" s="2" customFormat="1" ht="24.2" customHeight="1">
      <c r="A234" s="34"/>
      <c r="B234" s="35"/>
      <c r="C234" s="192" t="s">
        <v>617</v>
      </c>
      <c r="D234" s="192" t="s">
        <v>274</v>
      </c>
      <c r="E234" s="193" t="s">
        <v>13037</v>
      </c>
      <c r="F234" s="194" t="s">
        <v>13038</v>
      </c>
      <c r="G234" s="195" t="s">
        <v>156</v>
      </c>
      <c r="H234" s="196">
        <v>523</v>
      </c>
      <c r="I234" s="197"/>
      <c r="J234" s="198">
        <f t="shared" si="10"/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 t="shared" si="11"/>
        <v>0</v>
      </c>
      <c r="Q234" s="201">
        <v>0</v>
      </c>
      <c r="R234" s="201">
        <f t="shared" si="12"/>
        <v>0</v>
      </c>
      <c r="S234" s="201">
        <v>0</v>
      </c>
      <c r="T234" s="202">
        <f t="shared" si="1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16</v>
      </c>
      <c r="AY234" s="17" t="s">
        <v>272</v>
      </c>
      <c r="BE234" s="204">
        <f t="shared" si="14"/>
        <v>0</v>
      </c>
      <c r="BF234" s="204">
        <f t="shared" si="15"/>
        <v>0</v>
      </c>
      <c r="BG234" s="204">
        <f t="shared" si="16"/>
        <v>0</v>
      </c>
      <c r="BH234" s="204">
        <f t="shared" si="17"/>
        <v>0</v>
      </c>
      <c r="BI234" s="204">
        <f t="shared" si="18"/>
        <v>0</v>
      </c>
      <c r="BJ234" s="17" t="s">
        <v>16</v>
      </c>
      <c r="BK234" s="204">
        <f t="shared" si="19"/>
        <v>0</v>
      </c>
      <c r="BL234" s="17" t="s">
        <v>279</v>
      </c>
      <c r="BM234" s="203" t="s">
        <v>1054</v>
      </c>
    </row>
    <row r="235" spans="1:65" s="2" customFormat="1" ht="24.2" customHeight="1">
      <c r="A235" s="34"/>
      <c r="B235" s="35"/>
      <c r="C235" s="192" t="s">
        <v>632</v>
      </c>
      <c r="D235" s="192" t="s">
        <v>274</v>
      </c>
      <c r="E235" s="193" t="s">
        <v>13039</v>
      </c>
      <c r="F235" s="194" t="s">
        <v>13040</v>
      </c>
      <c r="G235" s="195" t="s">
        <v>952</v>
      </c>
      <c r="H235" s="196">
        <v>6</v>
      </c>
      <c r="I235" s="197"/>
      <c r="J235" s="198">
        <f t="shared" si="10"/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 t="shared" si="11"/>
        <v>0</v>
      </c>
      <c r="Q235" s="201">
        <v>6.0000000000000002E-5</v>
      </c>
      <c r="R235" s="201">
        <f t="shared" si="12"/>
        <v>3.6000000000000002E-4</v>
      </c>
      <c r="S235" s="201">
        <v>0</v>
      </c>
      <c r="T235" s="202">
        <f t="shared" si="1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16</v>
      </c>
      <c r="AY235" s="17" t="s">
        <v>272</v>
      </c>
      <c r="BE235" s="204">
        <f t="shared" si="14"/>
        <v>0</v>
      </c>
      <c r="BF235" s="204">
        <f t="shared" si="15"/>
        <v>0</v>
      </c>
      <c r="BG235" s="204">
        <f t="shared" si="16"/>
        <v>0</v>
      </c>
      <c r="BH235" s="204">
        <f t="shared" si="17"/>
        <v>0</v>
      </c>
      <c r="BI235" s="204">
        <f t="shared" si="18"/>
        <v>0</v>
      </c>
      <c r="BJ235" s="17" t="s">
        <v>16</v>
      </c>
      <c r="BK235" s="204">
        <f t="shared" si="19"/>
        <v>0</v>
      </c>
      <c r="BL235" s="17" t="s">
        <v>279</v>
      </c>
      <c r="BM235" s="203" t="s">
        <v>1072</v>
      </c>
    </row>
    <row r="236" spans="1:65" s="2" customFormat="1" ht="24.2" customHeight="1">
      <c r="A236" s="34"/>
      <c r="B236" s="35"/>
      <c r="C236" s="192" t="s">
        <v>644</v>
      </c>
      <c r="D236" s="192" t="s">
        <v>274</v>
      </c>
      <c r="E236" s="193" t="s">
        <v>13041</v>
      </c>
      <c r="F236" s="194" t="s">
        <v>13042</v>
      </c>
      <c r="G236" s="195" t="s">
        <v>952</v>
      </c>
      <c r="H236" s="196">
        <v>6</v>
      </c>
      <c r="I236" s="197"/>
      <c r="J236" s="198">
        <f t="shared" si="10"/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 t="shared" si="11"/>
        <v>0</v>
      </c>
      <c r="Q236" s="201">
        <v>0</v>
      </c>
      <c r="R236" s="201">
        <f t="shared" si="12"/>
        <v>0</v>
      </c>
      <c r="S236" s="201">
        <v>0</v>
      </c>
      <c r="T236" s="202">
        <f t="shared" si="1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 t="shared" si="14"/>
        <v>0</v>
      </c>
      <c r="BF236" s="204">
        <f t="shared" si="15"/>
        <v>0</v>
      </c>
      <c r="BG236" s="204">
        <f t="shared" si="16"/>
        <v>0</v>
      </c>
      <c r="BH236" s="204">
        <f t="shared" si="17"/>
        <v>0</v>
      </c>
      <c r="BI236" s="204">
        <f t="shared" si="18"/>
        <v>0</v>
      </c>
      <c r="BJ236" s="17" t="s">
        <v>16</v>
      </c>
      <c r="BK236" s="204">
        <f t="shared" si="19"/>
        <v>0</v>
      </c>
      <c r="BL236" s="17" t="s">
        <v>279</v>
      </c>
      <c r="BM236" s="203" t="s">
        <v>1106</v>
      </c>
    </row>
    <row r="237" spans="1:65" s="2" customFormat="1" ht="24.2" customHeight="1">
      <c r="A237" s="34"/>
      <c r="B237" s="35"/>
      <c r="C237" s="192" t="s">
        <v>653</v>
      </c>
      <c r="D237" s="192" t="s">
        <v>274</v>
      </c>
      <c r="E237" s="193" t="s">
        <v>13043</v>
      </c>
      <c r="F237" s="194" t="s">
        <v>13044</v>
      </c>
      <c r="G237" s="195" t="s">
        <v>156</v>
      </c>
      <c r="H237" s="196">
        <v>3</v>
      </c>
      <c r="I237" s="197"/>
      <c r="J237" s="198">
        <f t="shared" si="10"/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 t="shared" si="11"/>
        <v>0</v>
      </c>
      <c r="Q237" s="201">
        <v>3.0000000000000001E-5</v>
      </c>
      <c r="R237" s="201">
        <f t="shared" si="12"/>
        <v>9.0000000000000006E-5</v>
      </c>
      <c r="S237" s="201">
        <v>0</v>
      </c>
      <c r="T237" s="202">
        <f t="shared" si="1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16</v>
      </c>
      <c r="AY237" s="17" t="s">
        <v>272</v>
      </c>
      <c r="BE237" s="204">
        <f t="shared" si="14"/>
        <v>0</v>
      </c>
      <c r="BF237" s="204">
        <f t="shared" si="15"/>
        <v>0</v>
      </c>
      <c r="BG237" s="204">
        <f t="shared" si="16"/>
        <v>0</v>
      </c>
      <c r="BH237" s="204">
        <f t="shared" si="17"/>
        <v>0</v>
      </c>
      <c r="BI237" s="204">
        <f t="shared" si="18"/>
        <v>0</v>
      </c>
      <c r="BJ237" s="17" t="s">
        <v>16</v>
      </c>
      <c r="BK237" s="204">
        <f t="shared" si="19"/>
        <v>0</v>
      </c>
      <c r="BL237" s="17" t="s">
        <v>279</v>
      </c>
      <c r="BM237" s="203" t="s">
        <v>1121</v>
      </c>
    </row>
    <row r="238" spans="1:65" s="2" customFormat="1" ht="33" customHeight="1">
      <c r="A238" s="34"/>
      <c r="B238" s="35"/>
      <c r="C238" s="192" t="s">
        <v>662</v>
      </c>
      <c r="D238" s="192" t="s">
        <v>274</v>
      </c>
      <c r="E238" s="193" t="s">
        <v>13045</v>
      </c>
      <c r="F238" s="194" t="s">
        <v>13046</v>
      </c>
      <c r="G238" s="195" t="s">
        <v>156</v>
      </c>
      <c r="H238" s="196">
        <v>523</v>
      </c>
      <c r="I238" s="197"/>
      <c r="J238" s="198">
        <f t="shared" si="10"/>
        <v>0</v>
      </c>
      <c r="K238" s="194" t="s">
        <v>1</v>
      </c>
      <c r="L238" s="39"/>
      <c r="M238" s="199" t="s">
        <v>1</v>
      </c>
      <c r="N238" s="200" t="s">
        <v>41</v>
      </c>
      <c r="O238" s="71"/>
      <c r="P238" s="201">
        <f t="shared" si="11"/>
        <v>0</v>
      </c>
      <c r="Q238" s="201">
        <v>0</v>
      </c>
      <c r="R238" s="201">
        <f t="shared" si="12"/>
        <v>0</v>
      </c>
      <c r="S238" s="201">
        <v>0</v>
      </c>
      <c r="T238" s="202">
        <f t="shared" si="1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16</v>
      </c>
      <c r="AY238" s="17" t="s">
        <v>272</v>
      </c>
      <c r="BE238" s="204">
        <f t="shared" si="14"/>
        <v>0</v>
      </c>
      <c r="BF238" s="204">
        <f t="shared" si="15"/>
        <v>0</v>
      </c>
      <c r="BG238" s="204">
        <f t="shared" si="16"/>
        <v>0</v>
      </c>
      <c r="BH238" s="204">
        <f t="shared" si="17"/>
        <v>0</v>
      </c>
      <c r="BI238" s="204">
        <f t="shared" si="18"/>
        <v>0</v>
      </c>
      <c r="BJ238" s="17" t="s">
        <v>16</v>
      </c>
      <c r="BK238" s="204">
        <f t="shared" si="19"/>
        <v>0</v>
      </c>
      <c r="BL238" s="17" t="s">
        <v>279</v>
      </c>
      <c r="BM238" s="203" t="s">
        <v>1136</v>
      </c>
    </row>
    <row r="239" spans="1:65" s="2" customFormat="1" ht="33" customHeight="1">
      <c r="A239" s="34"/>
      <c r="B239" s="35"/>
      <c r="C239" s="192" t="s">
        <v>667</v>
      </c>
      <c r="D239" s="192" t="s">
        <v>274</v>
      </c>
      <c r="E239" s="193" t="s">
        <v>13047</v>
      </c>
      <c r="F239" s="194" t="s">
        <v>13048</v>
      </c>
      <c r="G239" s="195" t="s">
        <v>156</v>
      </c>
      <c r="H239" s="196">
        <v>520</v>
      </c>
      <c r="I239" s="197"/>
      <c r="J239" s="198">
        <f t="shared" si="10"/>
        <v>0</v>
      </c>
      <c r="K239" s="194" t="s">
        <v>1</v>
      </c>
      <c r="L239" s="39"/>
      <c r="M239" s="199" t="s">
        <v>1</v>
      </c>
      <c r="N239" s="200" t="s">
        <v>41</v>
      </c>
      <c r="O239" s="71"/>
      <c r="P239" s="201">
        <f t="shared" si="11"/>
        <v>0</v>
      </c>
      <c r="Q239" s="201">
        <v>0</v>
      </c>
      <c r="R239" s="201">
        <f t="shared" si="12"/>
        <v>0</v>
      </c>
      <c r="S239" s="201">
        <v>0</v>
      </c>
      <c r="T239" s="202">
        <f t="shared" si="1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16</v>
      </c>
      <c r="AY239" s="17" t="s">
        <v>272</v>
      </c>
      <c r="BE239" s="204">
        <f t="shared" si="14"/>
        <v>0</v>
      </c>
      <c r="BF239" s="204">
        <f t="shared" si="15"/>
        <v>0</v>
      </c>
      <c r="BG239" s="204">
        <f t="shared" si="16"/>
        <v>0</v>
      </c>
      <c r="BH239" s="204">
        <f t="shared" si="17"/>
        <v>0</v>
      </c>
      <c r="BI239" s="204">
        <f t="shared" si="18"/>
        <v>0</v>
      </c>
      <c r="BJ239" s="17" t="s">
        <v>16</v>
      </c>
      <c r="BK239" s="204">
        <f t="shared" si="19"/>
        <v>0</v>
      </c>
      <c r="BL239" s="17" t="s">
        <v>279</v>
      </c>
      <c r="BM239" s="203" t="s">
        <v>1251</v>
      </c>
    </row>
    <row r="240" spans="1:65" s="2" customFormat="1" ht="24.2" customHeight="1">
      <c r="A240" s="34"/>
      <c r="B240" s="35"/>
      <c r="C240" s="192" t="s">
        <v>676</v>
      </c>
      <c r="D240" s="192" t="s">
        <v>274</v>
      </c>
      <c r="E240" s="193" t="s">
        <v>13049</v>
      </c>
      <c r="F240" s="194" t="s">
        <v>13050</v>
      </c>
      <c r="G240" s="195" t="s">
        <v>380</v>
      </c>
      <c r="H240" s="196">
        <v>3.7999999999999999E-2</v>
      </c>
      <c r="I240" s="197"/>
      <c r="J240" s="198">
        <f t="shared" si="10"/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 t="shared" si="11"/>
        <v>0</v>
      </c>
      <c r="Q240" s="201">
        <v>0</v>
      </c>
      <c r="R240" s="201">
        <f t="shared" si="12"/>
        <v>0</v>
      </c>
      <c r="S240" s="201">
        <v>0</v>
      </c>
      <c r="T240" s="202">
        <f t="shared" si="1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16</v>
      </c>
      <c r="AY240" s="17" t="s">
        <v>272</v>
      </c>
      <c r="BE240" s="204">
        <f t="shared" si="14"/>
        <v>0</v>
      </c>
      <c r="BF240" s="204">
        <f t="shared" si="15"/>
        <v>0</v>
      </c>
      <c r="BG240" s="204">
        <f t="shared" si="16"/>
        <v>0</v>
      </c>
      <c r="BH240" s="204">
        <f t="shared" si="17"/>
        <v>0</v>
      </c>
      <c r="BI240" s="204">
        <f t="shared" si="18"/>
        <v>0</v>
      </c>
      <c r="BJ240" s="17" t="s">
        <v>16</v>
      </c>
      <c r="BK240" s="204">
        <f t="shared" si="19"/>
        <v>0</v>
      </c>
      <c r="BL240" s="17" t="s">
        <v>279</v>
      </c>
      <c r="BM240" s="203" t="s">
        <v>1366</v>
      </c>
    </row>
    <row r="241" spans="1:65" s="2" customFormat="1" ht="24.2" customHeight="1">
      <c r="A241" s="34"/>
      <c r="B241" s="35"/>
      <c r="C241" s="192" t="s">
        <v>684</v>
      </c>
      <c r="D241" s="192" t="s">
        <v>274</v>
      </c>
      <c r="E241" s="193" t="s">
        <v>13051</v>
      </c>
      <c r="F241" s="194" t="s">
        <v>13052</v>
      </c>
      <c r="G241" s="195" t="s">
        <v>156</v>
      </c>
      <c r="H241" s="196">
        <v>572</v>
      </c>
      <c r="I241" s="197"/>
      <c r="J241" s="198">
        <f t="shared" si="10"/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 t="shared" si="11"/>
        <v>0</v>
      </c>
      <c r="Q241" s="201">
        <v>0</v>
      </c>
      <c r="R241" s="201">
        <f t="shared" si="12"/>
        <v>0</v>
      </c>
      <c r="S241" s="201">
        <v>0</v>
      </c>
      <c r="T241" s="202">
        <f t="shared" si="1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16</v>
      </c>
      <c r="AY241" s="17" t="s">
        <v>272</v>
      </c>
      <c r="BE241" s="204">
        <f t="shared" si="14"/>
        <v>0</v>
      </c>
      <c r="BF241" s="204">
        <f t="shared" si="15"/>
        <v>0</v>
      </c>
      <c r="BG241" s="204">
        <f t="shared" si="16"/>
        <v>0</v>
      </c>
      <c r="BH241" s="204">
        <f t="shared" si="17"/>
        <v>0</v>
      </c>
      <c r="BI241" s="204">
        <f t="shared" si="18"/>
        <v>0</v>
      </c>
      <c r="BJ241" s="17" t="s">
        <v>16</v>
      </c>
      <c r="BK241" s="204">
        <f t="shared" si="19"/>
        <v>0</v>
      </c>
      <c r="BL241" s="17" t="s">
        <v>279</v>
      </c>
      <c r="BM241" s="203" t="s">
        <v>1380</v>
      </c>
    </row>
    <row r="242" spans="1:65" s="2" customFormat="1" ht="21.75" customHeight="1">
      <c r="A242" s="34"/>
      <c r="B242" s="35"/>
      <c r="C242" s="192" t="s">
        <v>692</v>
      </c>
      <c r="D242" s="192" t="s">
        <v>274</v>
      </c>
      <c r="E242" s="193" t="s">
        <v>13053</v>
      </c>
      <c r="F242" s="194" t="s">
        <v>13054</v>
      </c>
      <c r="G242" s="195" t="s">
        <v>156</v>
      </c>
      <c r="H242" s="196">
        <v>520</v>
      </c>
      <c r="I242" s="197"/>
      <c r="J242" s="198">
        <f t="shared" si="10"/>
        <v>0</v>
      </c>
      <c r="K242" s="194" t="s">
        <v>1</v>
      </c>
      <c r="L242" s="39"/>
      <c r="M242" s="199" t="s">
        <v>1</v>
      </c>
      <c r="N242" s="200" t="s">
        <v>41</v>
      </c>
      <c r="O242" s="71"/>
      <c r="P242" s="201">
        <f t="shared" si="11"/>
        <v>0</v>
      </c>
      <c r="Q242" s="201">
        <v>0</v>
      </c>
      <c r="R242" s="201">
        <f t="shared" si="12"/>
        <v>0</v>
      </c>
      <c r="S242" s="201">
        <v>0</v>
      </c>
      <c r="T242" s="202">
        <f t="shared" si="1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16</v>
      </c>
      <c r="AY242" s="17" t="s">
        <v>272</v>
      </c>
      <c r="BE242" s="204">
        <f t="shared" si="14"/>
        <v>0</v>
      </c>
      <c r="BF242" s="204">
        <f t="shared" si="15"/>
        <v>0</v>
      </c>
      <c r="BG242" s="204">
        <f t="shared" si="16"/>
        <v>0</v>
      </c>
      <c r="BH242" s="204">
        <f t="shared" si="17"/>
        <v>0</v>
      </c>
      <c r="BI242" s="204">
        <f t="shared" si="18"/>
        <v>0</v>
      </c>
      <c r="BJ242" s="17" t="s">
        <v>16</v>
      </c>
      <c r="BK242" s="204">
        <f t="shared" si="19"/>
        <v>0</v>
      </c>
      <c r="BL242" s="17" t="s">
        <v>279</v>
      </c>
      <c r="BM242" s="203" t="s">
        <v>1397</v>
      </c>
    </row>
    <row r="243" spans="1:65" s="2" customFormat="1" ht="21.75" customHeight="1">
      <c r="A243" s="34"/>
      <c r="B243" s="35"/>
      <c r="C243" s="192" t="s">
        <v>701</v>
      </c>
      <c r="D243" s="192" t="s">
        <v>274</v>
      </c>
      <c r="E243" s="193" t="s">
        <v>13055</v>
      </c>
      <c r="F243" s="194" t="s">
        <v>13056</v>
      </c>
      <c r="G243" s="195" t="s">
        <v>277</v>
      </c>
      <c r="H243" s="196">
        <v>5</v>
      </c>
      <c r="I243" s="197"/>
      <c r="J243" s="198">
        <f t="shared" si="10"/>
        <v>0</v>
      </c>
      <c r="K243" s="194" t="s">
        <v>1</v>
      </c>
      <c r="L243" s="39"/>
      <c r="M243" s="199" t="s">
        <v>1</v>
      </c>
      <c r="N243" s="200" t="s">
        <v>41</v>
      </c>
      <c r="O243" s="71"/>
      <c r="P243" s="201">
        <f t="shared" si="11"/>
        <v>0</v>
      </c>
      <c r="Q243" s="201">
        <v>0</v>
      </c>
      <c r="R243" s="201">
        <f t="shared" si="12"/>
        <v>0</v>
      </c>
      <c r="S243" s="201">
        <v>0</v>
      </c>
      <c r="T243" s="202">
        <f t="shared" si="1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279</v>
      </c>
      <c r="AT243" s="203" t="s">
        <v>274</v>
      </c>
      <c r="AU243" s="203" t="s">
        <v>16</v>
      </c>
      <c r="AY243" s="17" t="s">
        <v>272</v>
      </c>
      <c r="BE243" s="204">
        <f t="shared" si="14"/>
        <v>0</v>
      </c>
      <c r="BF243" s="204">
        <f t="shared" si="15"/>
        <v>0</v>
      </c>
      <c r="BG243" s="204">
        <f t="shared" si="16"/>
        <v>0</v>
      </c>
      <c r="BH243" s="204">
        <f t="shared" si="17"/>
        <v>0</v>
      </c>
      <c r="BI243" s="204">
        <f t="shared" si="18"/>
        <v>0</v>
      </c>
      <c r="BJ243" s="17" t="s">
        <v>16</v>
      </c>
      <c r="BK243" s="204">
        <f t="shared" si="19"/>
        <v>0</v>
      </c>
      <c r="BL243" s="17" t="s">
        <v>279</v>
      </c>
      <c r="BM243" s="203" t="s">
        <v>1418</v>
      </c>
    </row>
    <row r="244" spans="1:65" s="2" customFormat="1" ht="16.5" customHeight="1">
      <c r="A244" s="34"/>
      <c r="B244" s="35"/>
      <c r="C244" s="192" t="s">
        <v>713</v>
      </c>
      <c r="D244" s="192" t="s">
        <v>274</v>
      </c>
      <c r="E244" s="193" t="s">
        <v>13057</v>
      </c>
      <c r="F244" s="194" t="s">
        <v>13058</v>
      </c>
      <c r="G244" s="195" t="s">
        <v>277</v>
      </c>
      <c r="H244" s="196">
        <v>5</v>
      </c>
      <c r="I244" s="197"/>
      <c r="J244" s="198">
        <f t="shared" si="10"/>
        <v>0</v>
      </c>
      <c r="K244" s="194" t="s">
        <v>1</v>
      </c>
      <c r="L244" s="39"/>
      <c r="M244" s="260" t="s">
        <v>1</v>
      </c>
      <c r="N244" s="261" t="s">
        <v>41</v>
      </c>
      <c r="O244" s="262"/>
      <c r="P244" s="263">
        <f t="shared" si="11"/>
        <v>0</v>
      </c>
      <c r="Q244" s="263">
        <v>0</v>
      </c>
      <c r="R244" s="263">
        <f t="shared" si="12"/>
        <v>0</v>
      </c>
      <c r="S244" s="263">
        <v>0</v>
      </c>
      <c r="T244" s="264">
        <f t="shared" si="1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16</v>
      </c>
      <c r="AY244" s="17" t="s">
        <v>272</v>
      </c>
      <c r="BE244" s="204">
        <f t="shared" si="14"/>
        <v>0</v>
      </c>
      <c r="BF244" s="204">
        <f t="shared" si="15"/>
        <v>0</v>
      </c>
      <c r="BG244" s="204">
        <f t="shared" si="16"/>
        <v>0</v>
      </c>
      <c r="BH244" s="204">
        <f t="shared" si="17"/>
        <v>0</v>
      </c>
      <c r="BI244" s="204">
        <f t="shared" si="18"/>
        <v>0</v>
      </c>
      <c r="BJ244" s="17" t="s">
        <v>16</v>
      </c>
      <c r="BK244" s="204">
        <f t="shared" si="19"/>
        <v>0</v>
      </c>
      <c r="BL244" s="17" t="s">
        <v>279</v>
      </c>
      <c r="BM244" s="203" t="s">
        <v>1431</v>
      </c>
    </row>
    <row r="245" spans="1:65" s="2" customFormat="1" ht="6.95" customHeight="1">
      <c r="A245" s="34"/>
      <c r="B245" s="54"/>
      <c r="C245" s="55"/>
      <c r="D245" s="55"/>
      <c r="E245" s="55"/>
      <c r="F245" s="55"/>
      <c r="G245" s="55"/>
      <c r="H245" s="55"/>
      <c r="I245" s="55"/>
      <c r="J245" s="55"/>
      <c r="K245" s="55"/>
      <c r="L245" s="39"/>
      <c r="M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</row>
  </sheetData>
  <sheetProtection algorithmName="SHA-512" hashValue="xZAg0YXRdWONoJzbBGL/1paMmuylaIJoIn7p1hDB/ZZJKMuqyrazV+S/6N3iyGQw2q4U+N4lgP2ehMhcNXYAhg==" saltValue="WxK5NN68B02YQzJYiHIDHvtTYx/mM4xx+R+3nHdhMAKMvZXDNcuS9+wivIaZpsRfaNlfT9QjXDqP2Fv4NG762g==" spinCount="100000" sheet="1" objects="1" scenarios="1" formatColumns="0" formatRows="0" autoFilter="0"/>
  <autoFilter ref="C118:K24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13059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45142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13060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ROUND((SUM(BE120:BE209)),  2)</f>
        <v>0</v>
      </c>
      <c r="G33" s="34"/>
      <c r="H33" s="34"/>
      <c r="I33" s="131">
        <v>0.21</v>
      </c>
      <c r="J33" s="130">
        <f>ROUND(((SUM(BE120:BE209))*I33),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ROUND((SUM(BF120:BF209)),  2)</f>
        <v>0</v>
      </c>
      <c r="G34" s="34"/>
      <c r="H34" s="34"/>
      <c r="I34" s="131">
        <v>0.15</v>
      </c>
      <c r="J34" s="130">
        <f>ROUND(((SUM(BF120:BF209))*I34),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ROUND((SUM(BG120:BG209)),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ROUND((SUM(BH120:BH209)),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ROUND((SUM(BI120:BI209)),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D2_07 - Areálové rozvody NN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45142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Bačík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13061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13062</v>
      </c>
      <c r="E98" s="162"/>
      <c r="F98" s="162"/>
      <c r="G98" s="162"/>
      <c r="H98" s="162"/>
      <c r="I98" s="162"/>
      <c r="J98" s="163">
        <f>J122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13063</v>
      </c>
      <c r="E99" s="162"/>
      <c r="F99" s="162"/>
      <c r="G99" s="162"/>
      <c r="H99" s="162"/>
      <c r="I99" s="162"/>
      <c r="J99" s="163">
        <f>J170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13064</v>
      </c>
      <c r="E100" s="162"/>
      <c r="F100" s="162"/>
      <c r="G100" s="162"/>
      <c r="H100" s="162"/>
      <c r="I100" s="162"/>
      <c r="J100" s="163">
        <f>J200</f>
        <v>0</v>
      </c>
      <c r="K100" s="104"/>
      <c r="L100" s="164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174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3" t="str">
        <f>E9</f>
        <v>D2_07 - Areálové rozvody NN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21</v>
      </c>
      <c r="D114" s="36"/>
      <c r="E114" s="36"/>
      <c r="F114" s="27" t="str">
        <f>F12</f>
        <v>Trutnov</v>
      </c>
      <c r="G114" s="36"/>
      <c r="H114" s="36"/>
      <c r="I114" s="29" t="s">
        <v>23</v>
      </c>
      <c r="J114" s="66">
        <f>IF(J12="","",J12)</f>
        <v>45142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24</v>
      </c>
      <c r="D116" s="36"/>
      <c r="E116" s="36"/>
      <c r="F116" s="27" t="str">
        <f>E15</f>
        <v>Královehradecký kraj</v>
      </c>
      <c r="G116" s="36"/>
      <c r="H116" s="36"/>
      <c r="I116" s="29" t="s">
        <v>30</v>
      </c>
      <c r="J116" s="32" t="str">
        <f>E21</f>
        <v>Penta Projekt s.r.o., Mrštíkova 12, Jihlava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Ing. Bačík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5"/>
      <c r="B119" s="166"/>
      <c r="C119" s="167" t="s">
        <v>258</v>
      </c>
      <c r="D119" s="168" t="s">
        <v>61</v>
      </c>
      <c r="E119" s="168" t="s">
        <v>57</v>
      </c>
      <c r="F119" s="168" t="s">
        <v>58</v>
      </c>
      <c r="G119" s="168" t="s">
        <v>259</v>
      </c>
      <c r="H119" s="168" t="s">
        <v>260</v>
      </c>
      <c r="I119" s="168" t="s">
        <v>261</v>
      </c>
      <c r="J119" s="168" t="s">
        <v>205</v>
      </c>
      <c r="K119" s="169" t="s">
        <v>262</v>
      </c>
      <c r="L119" s="170"/>
      <c r="M119" s="75" t="s">
        <v>1</v>
      </c>
      <c r="N119" s="76" t="s">
        <v>40</v>
      </c>
      <c r="O119" s="76" t="s">
        <v>263</v>
      </c>
      <c r="P119" s="76" t="s">
        <v>264</v>
      </c>
      <c r="Q119" s="76" t="s">
        <v>265</v>
      </c>
      <c r="R119" s="76" t="s">
        <v>266</v>
      </c>
      <c r="S119" s="76" t="s">
        <v>267</v>
      </c>
      <c r="T119" s="77" t="s">
        <v>268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4"/>
      <c r="B120" s="35"/>
      <c r="C120" s="82" t="s">
        <v>269</v>
      </c>
      <c r="D120" s="36"/>
      <c r="E120" s="36"/>
      <c r="F120" s="36"/>
      <c r="G120" s="36"/>
      <c r="H120" s="36"/>
      <c r="I120" s="36"/>
      <c r="J120" s="171">
        <f>BK120</f>
        <v>0</v>
      </c>
      <c r="K120" s="36"/>
      <c r="L120" s="39"/>
      <c r="M120" s="78"/>
      <c r="N120" s="172"/>
      <c r="O120" s="79"/>
      <c r="P120" s="173">
        <f>P121</f>
        <v>0</v>
      </c>
      <c r="Q120" s="79"/>
      <c r="R120" s="173">
        <f>R121</f>
        <v>43.118227760000011</v>
      </c>
      <c r="S120" s="79"/>
      <c r="T120" s="174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207</v>
      </c>
      <c r="BK120" s="175">
        <f>BK121</f>
        <v>0</v>
      </c>
    </row>
    <row r="121" spans="1:65" s="12" customFormat="1" ht="25.9" customHeight="1">
      <c r="B121" s="176"/>
      <c r="C121" s="177"/>
      <c r="D121" s="178" t="s">
        <v>75</v>
      </c>
      <c r="E121" s="179" t="s">
        <v>13065</v>
      </c>
      <c r="F121" s="179" t="s">
        <v>142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P122+P170+P200</f>
        <v>0</v>
      </c>
      <c r="Q121" s="184"/>
      <c r="R121" s="185">
        <f>R122+R170+R200</f>
        <v>43.118227760000011</v>
      </c>
      <c r="S121" s="184"/>
      <c r="T121" s="186">
        <f>T122+T170+T200</f>
        <v>0</v>
      </c>
      <c r="AR121" s="187" t="s">
        <v>279</v>
      </c>
      <c r="AT121" s="188" t="s">
        <v>75</v>
      </c>
      <c r="AU121" s="188" t="s">
        <v>76</v>
      </c>
      <c r="AY121" s="187" t="s">
        <v>272</v>
      </c>
      <c r="BK121" s="189">
        <f>BK122+BK170+BK200</f>
        <v>0</v>
      </c>
    </row>
    <row r="122" spans="1:65" s="12" customFormat="1" ht="22.9" customHeight="1">
      <c r="B122" s="176"/>
      <c r="C122" s="177"/>
      <c r="D122" s="178" t="s">
        <v>75</v>
      </c>
      <c r="E122" s="190" t="s">
        <v>13066</v>
      </c>
      <c r="F122" s="190" t="s">
        <v>13067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SUM(P123:P169)</f>
        <v>0</v>
      </c>
      <c r="Q122" s="184"/>
      <c r="R122" s="185">
        <f>SUM(R123:R169)</f>
        <v>7.9799999999999992E-3</v>
      </c>
      <c r="S122" s="184"/>
      <c r="T122" s="186">
        <f>SUM(T123:T169)</f>
        <v>0</v>
      </c>
      <c r="AR122" s="187" t="s">
        <v>279</v>
      </c>
      <c r="AT122" s="188" t="s">
        <v>75</v>
      </c>
      <c r="AU122" s="188" t="s">
        <v>16</v>
      </c>
      <c r="AY122" s="187" t="s">
        <v>272</v>
      </c>
      <c r="BK122" s="189">
        <f>SUM(BK123:BK169)</f>
        <v>0</v>
      </c>
    </row>
    <row r="123" spans="1:65" s="2" customFormat="1" ht="24.2" customHeight="1">
      <c r="A123" s="34"/>
      <c r="B123" s="35"/>
      <c r="C123" s="192" t="s">
        <v>16</v>
      </c>
      <c r="D123" s="192" t="s">
        <v>274</v>
      </c>
      <c r="E123" s="193" t="s">
        <v>13068</v>
      </c>
      <c r="F123" s="194" t="s">
        <v>13069</v>
      </c>
      <c r="G123" s="195" t="s">
        <v>952</v>
      </c>
      <c r="H123" s="196">
        <v>8</v>
      </c>
      <c r="I123" s="197"/>
      <c r="J123" s="198">
        <f>ROUND(I123*H123,2)</f>
        <v>0</v>
      </c>
      <c r="K123" s="194" t="s">
        <v>278</v>
      </c>
      <c r="L123" s="39"/>
      <c r="M123" s="199" t="s">
        <v>1</v>
      </c>
      <c r="N123" s="200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358</v>
      </c>
      <c r="AT123" s="203" t="s">
        <v>274</v>
      </c>
      <c r="AU123" s="203" t="s">
        <v>84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358</v>
      </c>
      <c r="BM123" s="203" t="s">
        <v>13070</v>
      </c>
    </row>
    <row r="124" spans="1:65" s="2" customFormat="1" ht="11.25">
      <c r="A124" s="34"/>
      <c r="B124" s="35"/>
      <c r="C124" s="36"/>
      <c r="D124" s="205" t="s">
        <v>281</v>
      </c>
      <c r="E124" s="36"/>
      <c r="F124" s="206" t="s">
        <v>13071</v>
      </c>
      <c r="G124" s="36"/>
      <c r="H124" s="36"/>
      <c r="I124" s="207"/>
      <c r="J124" s="36"/>
      <c r="K124" s="36"/>
      <c r="L124" s="39"/>
      <c r="M124" s="208"/>
      <c r="N124" s="209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281</v>
      </c>
      <c r="AU124" s="17" t="s">
        <v>84</v>
      </c>
    </row>
    <row r="125" spans="1:65" s="14" customFormat="1" ht="11.25">
      <c r="B125" s="221"/>
      <c r="C125" s="222"/>
      <c r="D125" s="212" t="s">
        <v>283</v>
      </c>
      <c r="E125" s="223" t="s">
        <v>1</v>
      </c>
      <c r="F125" s="224" t="s">
        <v>13072</v>
      </c>
      <c r="G125" s="222"/>
      <c r="H125" s="225">
        <v>8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283</v>
      </c>
      <c r="AU125" s="231" t="s">
        <v>84</v>
      </c>
      <c r="AV125" s="14" t="s">
        <v>84</v>
      </c>
      <c r="AW125" s="14" t="s">
        <v>32</v>
      </c>
      <c r="AX125" s="14" t="s">
        <v>76</v>
      </c>
      <c r="AY125" s="231" t="s">
        <v>272</v>
      </c>
    </row>
    <row r="126" spans="1:65" s="2" customFormat="1" ht="24.2" customHeight="1">
      <c r="A126" s="34"/>
      <c r="B126" s="35"/>
      <c r="C126" s="192" t="s">
        <v>84</v>
      </c>
      <c r="D126" s="192" t="s">
        <v>274</v>
      </c>
      <c r="E126" s="193" t="s">
        <v>13073</v>
      </c>
      <c r="F126" s="194" t="s">
        <v>13074</v>
      </c>
      <c r="G126" s="195" t="s">
        <v>952</v>
      </c>
      <c r="H126" s="196">
        <v>6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358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358</v>
      </c>
      <c r="BM126" s="203" t="s">
        <v>13075</v>
      </c>
    </row>
    <row r="127" spans="1:65" s="2" customFormat="1" ht="11.25">
      <c r="A127" s="34"/>
      <c r="B127" s="35"/>
      <c r="C127" s="36"/>
      <c r="D127" s="205" t="s">
        <v>281</v>
      </c>
      <c r="E127" s="36"/>
      <c r="F127" s="206" t="s">
        <v>13076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14" customFormat="1" ht="11.25">
      <c r="B128" s="221"/>
      <c r="C128" s="222"/>
      <c r="D128" s="212" t="s">
        <v>283</v>
      </c>
      <c r="E128" s="223" t="s">
        <v>1</v>
      </c>
      <c r="F128" s="224" t="s">
        <v>13077</v>
      </c>
      <c r="G128" s="222"/>
      <c r="H128" s="225">
        <v>6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2" customFormat="1" ht="24.2" customHeight="1">
      <c r="A129" s="34"/>
      <c r="B129" s="35"/>
      <c r="C129" s="192" t="s">
        <v>291</v>
      </c>
      <c r="D129" s="192" t="s">
        <v>274</v>
      </c>
      <c r="E129" s="193" t="s">
        <v>13078</v>
      </c>
      <c r="F129" s="194" t="s">
        <v>13079</v>
      </c>
      <c r="G129" s="195" t="s">
        <v>952</v>
      </c>
      <c r="H129" s="196">
        <v>18</v>
      </c>
      <c r="I129" s="197"/>
      <c r="J129" s="198">
        <f>ROUND(I129*H129,2)</f>
        <v>0</v>
      </c>
      <c r="K129" s="194" t="s">
        <v>278</v>
      </c>
      <c r="L129" s="39"/>
      <c r="M129" s="199" t="s">
        <v>1</v>
      </c>
      <c r="N129" s="200" t="s">
        <v>41</v>
      </c>
      <c r="O129" s="71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358</v>
      </c>
      <c r="AT129" s="203" t="s">
        <v>274</v>
      </c>
      <c r="AU129" s="203" t="s">
        <v>84</v>
      </c>
      <c r="AY129" s="17" t="s">
        <v>272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7" t="s">
        <v>16</v>
      </c>
      <c r="BK129" s="204">
        <f>ROUND(I129*H129,2)</f>
        <v>0</v>
      </c>
      <c r="BL129" s="17" t="s">
        <v>358</v>
      </c>
      <c r="BM129" s="203" t="s">
        <v>13080</v>
      </c>
    </row>
    <row r="130" spans="1:65" s="2" customFormat="1" ht="11.25">
      <c r="A130" s="34"/>
      <c r="B130" s="35"/>
      <c r="C130" s="36"/>
      <c r="D130" s="205" t="s">
        <v>281</v>
      </c>
      <c r="E130" s="36"/>
      <c r="F130" s="206" t="s">
        <v>13081</v>
      </c>
      <c r="G130" s="36"/>
      <c r="H130" s="36"/>
      <c r="I130" s="207"/>
      <c r="J130" s="36"/>
      <c r="K130" s="36"/>
      <c r="L130" s="39"/>
      <c r="M130" s="208"/>
      <c r="N130" s="209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281</v>
      </c>
      <c r="AU130" s="17" t="s">
        <v>84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13082</v>
      </c>
      <c r="G131" s="222"/>
      <c r="H131" s="225">
        <v>18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16.5" customHeight="1">
      <c r="A132" s="34"/>
      <c r="B132" s="35"/>
      <c r="C132" s="232" t="s">
        <v>279</v>
      </c>
      <c r="D132" s="232" t="s">
        <v>394</v>
      </c>
      <c r="E132" s="233" t="s">
        <v>13083</v>
      </c>
      <c r="F132" s="234" t="s">
        <v>13084</v>
      </c>
      <c r="G132" s="235" t="s">
        <v>185</v>
      </c>
      <c r="H132" s="236">
        <v>130</v>
      </c>
      <c r="I132" s="237"/>
      <c r="J132" s="238">
        <f>ROUND(I132*H132,2)</f>
        <v>0</v>
      </c>
      <c r="K132" s="234" t="s">
        <v>1</v>
      </c>
      <c r="L132" s="239"/>
      <c r="M132" s="240" t="s">
        <v>1</v>
      </c>
      <c r="N132" s="241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1541</v>
      </c>
      <c r="AT132" s="203" t="s">
        <v>394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1541</v>
      </c>
      <c r="BM132" s="203" t="s">
        <v>13085</v>
      </c>
    </row>
    <row r="133" spans="1:65" s="14" customFormat="1" ht="11.25">
      <c r="B133" s="221"/>
      <c r="C133" s="222"/>
      <c r="D133" s="212" t="s">
        <v>283</v>
      </c>
      <c r="E133" s="223" t="s">
        <v>1</v>
      </c>
      <c r="F133" s="224" t="s">
        <v>13086</v>
      </c>
      <c r="G133" s="222"/>
      <c r="H133" s="225">
        <v>88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84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13087</v>
      </c>
      <c r="G134" s="222"/>
      <c r="H134" s="225">
        <v>42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2" customFormat="1" ht="24.2" customHeight="1">
      <c r="A135" s="34"/>
      <c r="B135" s="35"/>
      <c r="C135" s="192" t="s">
        <v>4523</v>
      </c>
      <c r="D135" s="192" t="s">
        <v>274</v>
      </c>
      <c r="E135" s="193" t="s">
        <v>10246</v>
      </c>
      <c r="F135" s="194" t="s">
        <v>10247</v>
      </c>
      <c r="G135" s="195" t="s">
        <v>185</v>
      </c>
      <c r="H135" s="196">
        <v>130</v>
      </c>
      <c r="I135" s="197"/>
      <c r="J135" s="198">
        <f>ROUND(I135*H135,2)</f>
        <v>0</v>
      </c>
      <c r="K135" s="194" t="s">
        <v>278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358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13088</v>
      </c>
    </row>
    <row r="136" spans="1:65" s="2" customFormat="1" ht="11.25">
      <c r="A136" s="34"/>
      <c r="B136" s="35"/>
      <c r="C136" s="36"/>
      <c r="D136" s="205" t="s">
        <v>281</v>
      </c>
      <c r="E136" s="36"/>
      <c r="F136" s="206" t="s">
        <v>10249</v>
      </c>
      <c r="G136" s="36"/>
      <c r="H136" s="36"/>
      <c r="I136" s="207"/>
      <c r="J136" s="36"/>
      <c r="K136" s="36"/>
      <c r="L136" s="39"/>
      <c r="M136" s="208"/>
      <c r="N136" s="209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281</v>
      </c>
      <c r="AU136" s="17" t="s">
        <v>84</v>
      </c>
    </row>
    <row r="137" spans="1:65" s="2" customFormat="1" ht="16.5" customHeight="1">
      <c r="A137" s="34"/>
      <c r="B137" s="35"/>
      <c r="C137" s="232" t="s">
        <v>305</v>
      </c>
      <c r="D137" s="232" t="s">
        <v>394</v>
      </c>
      <c r="E137" s="233" t="s">
        <v>13089</v>
      </c>
      <c r="F137" s="234" t="s">
        <v>13090</v>
      </c>
      <c r="G137" s="235" t="s">
        <v>185</v>
      </c>
      <c r="H137" s="236">
        <v>260</v>
      </c>
      <c r="I137" s="237"/>
      <c r="J137" s="238">
        <f>ROUND(I137*H137,2)</f>
        <v>0</v>
      </c>
      <c r="K137" s="234" t="s">
        <v>1</v>
      </c>
      <c r="L137" s="239"/>
      <c r="M137" s="240" t="s">
        <v>1</v>
      </c>
      <c r="N137" s="241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1541</v>
      </c>
      <c r="AT137" s="203" t="s">
        <v>394</v>
      </c>
      <c r="AU137" s="203" t="s">
        <v>84</v>
      </c>
      <c r="AY137" s="17" t="s">
        <v>272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16</v>
      </c>
      <c r="BK137" s="204">
        <f>ROUND(I137*H137,2)</f>
        <v>0</v>
      </c>
      <c r="BL137" s="17" t="s">
        <v>1541</v>
      </c>
      <c r="BM137" s="203" t="s">
        <v>13091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13092</v>
      </c>
      <c r="G138" s="222"/>
      <c r="H138" s="225">
        <v>195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4" customFormat="1" ht="11.25">
      <c r="B139" s="221"/>
      <c r="C139" s="222"/>
      <c r="D139" s="212" t="s">
        <v>283</v>
      </c>
      <c r="E139" s="223" t="s">
        <v>1</v>
      </c>
      <c r="F139" s="224" t="s">
        <v>13093</v>
      </c>
      <c r="G139" s="222"/>
      <c r="H139" s="225">
        <v>65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4.2" customHeight="1">
      <c r="A140" s="34"/>
      <c r="B140" s="35"/>
      <c r="C140" s="192" t="s">
        <v>4532</v>
      </c>
      <c r="D140" s="192" t="s">
        <v>274</v>
      </c>
      <c r="E140" s="193" t="s">
        <v>13094</v>
      </c>
      <c r="F140" s="194" t="s">
        <v>13095</v>
      </c>
      <c r="G140" s="195" t="s">
        <v>185</v>
      </c>
      <c r="H140" s="196">
        <v>260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358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358</v>
      </c>
      <c r="BM140" s="203" t="s">
        <v>13096</v>
      </c>
    </row>
    <row r="141" spans="1:65" s="2" customFormat="1" ht="11.25">
      <c r="A141" s="34"/>
      <c r="B141" s="35"/>
      <c r="C141" s="36"/>
      <c r="D141" s="205" t="s">
        <v>281</v>
      </c>
      <c r="E141" s="36"/>
      <c r="F141" s="206" t="s">
        <v>13097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2" customFormat="1" ht="16.5" customHeight="1">
      <c r="A142" s="34"/>
      <c r="B142" s="35"/>
      <c r="C142" s="232" t="s">
        <v>313</v>
      </c>
      <c r="D142" s="232" t="s">
        <v>394</v>
      </c>
      <c r="E142" s="233" t="s">
        <v>13098</v>
      </c>
      <c r="F142" s="234" t="s">
        <v>13099</v>
      </c>
      <c r="G142" s="235" t="s">
        <v>5242</v>
      </c>
      <c r="H142" s="236">
        <v>1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13100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16</v>
      </c>
      <c r="G143" s="222"/>
      <c r="H143" s="225">
        <v>1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16.5" customHeight="1">
      <c r="A144" s="34"/>
      <c r="B144" s="35"/>
      <c r="C144" s="232" t="s">
        <v>2526</v>
      </c>
      <c r="D144" s="232" t="s">
        <v>394</v>
      </c>
      <c r="E144" s="233" t="s">
        <v>13101</v>
      </c>
      <c r="F144" s="234" t="s">
        <v>13102</v>
      </c>
      <c r="G144" s="235" t="s">
        <v>5242</v>
      </c>
      <c r="H144" s="236">
        <v>1</v>
      </c>
      <c r="I144" s="237"/>
      <c r="J144" s="238">
        <f>ROUND(I144*H144,2)</f>
        <v>0</v>
      </c>
      <c r="K144" s="234" t="s">
        <v>1</v>
      </c>
      <c r="L144" s="239"/>
      <c r="M144" s="240" t="s">
        <v>1</v>
      </c>
      <c r="N144" s="241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1541</v>
      </c>
      <c r="AT144" s="203" t="s">
        <v>394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1541</v>
      </c>
      <c r="BM144" s="203" t="s">
        <v>13103</v>
      </c>
    </row>
    <row r="145" spans="1:65" s="14" customFormat="1" ht="11.25">
      <c r="B145" s="221"/>
      <c r="C145" s="222"/>
      <c r="D145" s="212" t="s">
        <v>283</v>
      </c>
      <c r="E145" s="223" t="s">
        <v>1</v>
      </c>
      <c r="F145" s="224" t="s">
        <v>16</v>
      </c>
      <c r="G145" s="222"/>
      <c r="H145" s="225">
        <v>1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2" customFormat="1" ht="24.2" customHeight="1">
      <c r="A146" s="34"/>
      <c r="B146" s="35"/>
      <c r="C146" s="192" t="s">
        <v>320</v>
      </c>
      <c r="D146" s="192" t="s">
        <v>274</v>
      </c>
      <c r="E146" s="193" t="s">
        <v>13104</v>
      </c>
      <c r="F146" s="194" t="s">
        <v>13105</v>
      </c>
      <c r="G146" s="195" t="s">
        <v>952</v>
      </c>
      <c r="H146" s="196">
        <v>2</v>
      </c>
      <c r="I146" s="197"/>
      <c r="J146" s="198">
        <f>ROUND(I146*H146,2)</f>
        <v>0</v>
      </c>
      <c r="K146" s="194" t="s">
        <v>278</v>
      </c>
      <c r="L146" s="39"/>
      <c r="M146" s="199" t="s">
        <v>1</v>
      </c>
      <c r="N146" s="200" t="s">
        <v>41</v>
      </c>
      <c r="O146" s="7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358</v>
      </c>
      <c r="AT146" s="203" t="s">
        <v>274</v>
      </c>
      <c r="AU146" s="203" t="s">
        <v>84</v>
      </c>
      <c r="AY146" s="17" t="s">
        <v>272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16</v>
      </c>
      <c r="BK146" s="204">
        <f>ROUND(I146*H146,2)</f>
        <v>0</v>
      </c>
      <c r="BL146" s="17" t="s">
        <v>358</v>
      </c>
      <c r="BM146" s="203" t="s">
        <v>13106</v>
      </c>
    </row>
    <row r="147" spans="1:65" s="2" customFormat="1" ht="11.25">
      <c r="A147" s="34"/>
      <c r="B147" s="35"/>
      <c r="C147" s="36"/>
      <c r="D147" s="205" t="s">
        <v>281</v>
      </c>
      <c r="E147" s="36"/>
      <c r="F147" s="206" t="s">
        <v>13107</v>
      </c>
      <c r="G147" s="36"/>
      <c r="H147" s="36"/>
      <c r="I147" s="207"/>
      <c r="J147" s="36"/>
      <c r="K147" s="36"/>
      <c r="L147" s="39"/>
      <c r="M147" s="208"/>
      <c r="N147" s="209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281</v>
      </c>
      <c r="AU147" s="17" t="s">
        <v>84</v>
      </c>
    </row>
    <row r="148" spans="1:65" s="2" customFormat="1" ht="16.5" customHeight="1">
      <c r="A148" s="34"/>
      <c r="B148" s="35"/>
      <c r="C148" s="232" t="s">
        <v>330</v>
      </c>
      <c r="D148" s="232" t="s">
        <v>394</v>
      </c>
      <c r="E148" s="233" t="s">
        <v>13108</v>
      </c>
      <c r="F148" s="234" t="s">
        <v>13109</v>
      </c>
      <c r="G148" s="235" t="s">
        <v>5242</v>
      </c>
      <c r="H148" s="236">
        <v>3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1541</v>
      </c>
      <c r="AT148" s="203" t="s">
        <v>394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1541</v>
      </c>
      <c r="BM148" s="203" t="s">
        <v>13110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13111</v>
      </c>
      <c r="G149" s="222"/>
      <c r="H149" s="225">
        <v>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16.5" customHeight="1">
      <c r="A150" s="34"/>
      <c r="B150" s="35"/>
      <c r="C150" s="232" t="s">
        <v>344</v>
      </c>
      <c r="D150" s="232" t="s">
        <v>394</v>
      </c>
      <c r="E150" s="233" t="s">
        <v>13112</v>
      </c>
      <c r="F150" s="234" t="s">
        <v>13113</v>
      </c>
      <c r="G150" s="235" t="s">
        <v>5242</v>
      </c>
      <c r="H150" s="236">
        <v>18</v>
      </c>
      <c r="I150" s="237"/>
      <c r="J150" s="238">
        <f>ROUND(I150*H150,2)</f>
        <v>0</v>
      </c>
      <c r="K150" s="234" t="s">
        <v>1</v>
      </c>
      <c r="L150" s="239"/>
      <c r="M150" s="240" t="s">
        <v>1</v>
      </c>
      <c r="N150" s="241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1541</v>
      </c>
      <c r="AT150" s="203" t="s">
        <v>394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1541</v>
      </c>
      <c r="BM150" s="203" t="s">
        <v>13114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13115</v>
      </c>
      <c r="G151" s="222"/>
      <c r="H151" s="225">
        <v>18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2" customFormat="1" ht="21.75" customHeight="1">
      <c r="A152" s="34"/>
      <c r="B152" s="35"/>
      <c r="C152" s="232" t="s">
        <v>4826</v>
      </c>
      <c r="D152" s="232" t="s">
        <v>394</v>
      </c>
      <c r="E152" s="233" t="s">
        <v>13116</v>
      </c>
      <c r="F152" s="234" t="s">
        <v>13117</v>
      </c>
      <c r="G152" s="235" t="s">
        <v>185</v>
      </c>
      <c r="H152" s="236">
        <v>90</v>
      </c>
      <c r="I152" s="237"/>
      <c r="J152" s="238">
        <f>ROUND(I152*H152,2)</f>
        <v>0</v>
      </c>
      <c r="K152" s="234" t="s">
        <v>1</v>
      </c>
      <c r="L152" s="239"/>
      <c r="M152" s="240" t="s">
        <v>1</v>
      </c>
      <c r="N152" s="241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1541</v>
      </c>
      <c r="AT152" s="203" t="s">
        <v>394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1541</v>
      </c>
      <c r="BM152" s="203" t="s">
        <v>13118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794</v>
      </c>
      <c r="G153" s="222"/>
      <c r="H153" s="225">
        <v>68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13119</v>
      </c>
      <c r="G154" s="222"/>
      <c r="H154" s="225">
        <v>22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>
      <c r="A155" s="34"/>
      <c r="B155" s="35"/>
      <c r="C155" s="192" t="s">
        <v>5121</v>
      </c>
      <c r="D155" s="192" t="s">
        <v>274</v>
      </c>
      <c r="E155" s="193" t="s">
        <v>13120</v>
      </c>
      <c r="F155" s="194" t="s">
        <v>13121</v>
      </c>
      <c r="G155" s="195" t="s">
        <v>185</v>
      </c>
      <c r="H155" s="196">
        <v>90</v>
      </c>
      <c r="I155" s="197"/>
      <c r="J155" s="198">
        <f>ROUND(I155*H155,2)</f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765</v>
      </c>
      <c r="AT155" s="203" t="s">
        <v>274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765</v>
      </c>
      <c r="BM155" s="203" t="s">
        <v>13122</v>
      </c>
    </row>
    <row r="156" spans="1:65" s="2" customFormat="1" ht="24.2" customHeight="1">
      <c r="A156" s="34"/>
      <c r="B156" s="35"/>
      <c r="C156" s="232" t="s">
        <v>8</v>
      </c>
      <c r="D156" s="232" t="s">
        <v>394</v>
      </c>
      <c r="E156" s="233" t="s">
        <v>13123</v>
      </c>
      <c r="F156" s="234" t="s">
        <v>13124</v>
      </c>
      <c r="G156" s="235" t="s">
        <v>5242</v>
      </c>
      <c r="H156" s="236">
        <v>0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13125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417</v>
      </c>
      <c r="G157" s="222"/>
      <c r="H157" s="225">
        <v>25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289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13126</v>
      </c>
      <c r="G159" s="222"/>
      <c r="H159" s="225">
        <v>-25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24.2" customHeight="1">
      <c r="A160" s="34"/>
      <c r="B160" s="35"/>
      <c r="C160" s="192" t="s">
        <v>358</v>
      </c>
      <c r="D160" s="192" t="s">
        <v>274</v>
      </c>
      <c r="E160" s="193" t="s">
        <v>13127</v>
      </c>
      <c r="F160" s="194" t="s">
        <v>13128</v>
      </c>
      <c r="G160" s="195" t="s">
        <v>185</v>
      </c>
      <c r="H160" s="196">
        <v>0</v>
      </c>
      <c r="I160" s="197"/>
      <c r="J160" s="198">
        <f>ROUND(I160*H160,2)</f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0.38428000000000001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765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765</v>
      </c>
      <c r="BM160" s="203" t="s">
        <v>13129</v>
      </c>
    </row>
    <row r="161" spans="1:65" s="2" customFormat="1" ht="24.2" customHeight="1">
      <c r="A161" s="34"/>
      <c r="B161" s="35"/>
      <c r="C161" s="192" t="s">
        <v>363</v>
      </c>
      <c r="D161" s="192" t="s">
        <v>274</v>
      </c>
      <c r="E161" s="193" t="s">
        <v>13130</v>
      </c>
      <c r="F161" s="194" t="s">
        <v>13131</v>
      </c>
      <c r="G161" s="195" t="s">
        <v>952</v>
      </c>
      <c r="H161" s="196">
        <v>1</v>
      </c>
      <c r="I161" s="197"/>
      <c r="J161" s="198">
        <f>ROUND(I161*H161,2)</f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7.9799999999999992E-3</v>
      </c>
      <c r="R161" s="201">
        <f>Q161*H161</f>
        <v>7.9799999999999992E-3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765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765</v>
      </c>
      <c r="BM161" s="203" t="s">
        <v>13132</v>
      </c>
    </row>
    <row r="162" spans="1:65" s="2" customFormat="1" ht="33" customHeight="1">
      <c r="A162" s="34"/>
      <c r="B162" s="35"/>
      <c r="C162" s="232" t="s">
        <v>368</v>
      </c>
      <c r="D162" s="232" t="s">
        <v>394</v>
      </c>
      <c r="E162" s="233" t="s">
        <v>13133</v>
      </c>
      <c r="F162" s="234" t="s">
        <v>13134</v>
      </c>
      <c r="G162" s="235" t="s">
        <v>5242</v>
      </c>
      <c r="H162" s="236">
        <v>0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2738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765</v>
      </c>
      <c r="BM162" s="203" t="s">
        <v>13135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13136</v>
      </c>
      <c r="G163" s="222"/>
      <c r="H163" s="225">
        <v>18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13137</v>
      </c>
      <c r="G164" s="222"/>
      <c r="H164" s="225">
        <v>6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3" customFormat="1" ht="11.25">
      <c r="B165" s="210"/>
      <c r="C165" s="211"/>
      <c r="D165" s="212" t="s">
        <v>283</v>
      </c>
      <c r="E165" s="213" t="s">
        <v>1</v>
      </c>
      <c r="F165" s="214" t="s">
        <v>285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84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11.25">
      <c r="B166" s="210"/>
      <c r="C166" s="211"/>
      <c r="D166" s="212" t="s">
        <v>283</v>
      </c>
      <c r="E166" s="213" t="s">
        <v>1</v>
      </c>
      <c r="F166" s="214" t="s">
        <v>289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12923</v>
      </c>
      <c r="G167" s="222"/>
      <c r="H167" s="225">
        <v>-24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4.2" customHeight="1">
      <c r="A168" s="34"/>
      <c r="B168" s="35"/>
      <c r="C168" s="192" t="s">
        <v>5995</v>
      </c>
      <c r="D168" s="192" t="s">
        <v>274</v>
      </c>
      <c r="E168" s="193" t="s">
        <v>13138</v>
      </c>
      <c r="F168" s="194" t="s">
        <v>13139</v>
      </c>
      <c r="G168" s="195" t="s">
        <v>952</v>
      </c>
      <c r="H168" s="196">
        <v>1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765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765</v>
      </c>
      <c r="BM168" s="203" t="s">
        <v>13140</v>
      </c>
    </row>
    <row r="169" spans="1:65" s="2" customFormat="1" ht="11.25">
      <c r="A169" s="34"/>
      <c r="B169" s="35"/>
      <c r="C169" s="36"/>
      <c r="D169" s="205" t="s">
        <v>281</v>
      </c>
      <c r="E169" s="36"/>
      <c r="F169" s="206" t="s">
        <v>13141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2" customFormat="1" ht="22.9" customHeight="1">
      <c r="B170" s="176"/>
      <c r="C170" s="177"/>
      <c r="D170" s="178" t="s">
        <v>75</v>
      </c>
      <c r="E170" s="190" t="s">
        <v>13142</v>
      </c>
      <c r="F170" s="190" t="s">
        <v>273</v>
      </c>
      <c r="G170" s="177"/>
      <c r="H170" s="177"/>
      <c r="I170" s="180"/>
      <c r="J170" s="191">
        <f>BK170</f>
        <v>0</v>
      </c>
      <c r="K170" s="177"/>
      <c r="L170" s="182"/>
      <c r="M170" s="183"/>
      <c r="N170" s="184"/>
      <c r="O170" s="184"/>
      <c r="P170" s="185">
        <f>SUM(P171:P199)</f>
        <v>0</v>
      </c>
      <c r="Q170" s="184"/>
      <c r="R170" s="185">
        <f>SUM(R171:R199)</f>
        <v>43.110247760000007</v>
      </c>
      <c r="S170" s="184"/>
      <c r="T170" s="186">
        <f>SUM(T171:T199)</f>
        <v>0</v>
      </c>
      <c r="AR170" s="187" t="s">
        <v>279</v>
      </c>
      <c r="AT170" s="188" t="s">
        <v>75</v>
      </c>
      <c r="AU170" s="188" t="s">
        <v>16</v>
      </c>
      <c r="AY170" s="187" t="s">
        <v>272</v>
      </c>
      <c r="BK170" s="189">
        <f>SUM(BK171:BK199)</f>
        <v>0</v>
      </c>
    </row>
    <row r="171" spans="1:65" s="2" customFormat="1" ht="24.2" customHeight="1">
      <c r="A171" s="34"/>
      <c r="B171" s="35"/>
      <c r="C171" s="192" t="s">
        <v>377</v>
      </c>
      <c r="D171" s="192" t="s">
        <v>274</v>
      </c>
      <c r="E171" s="193" t="s">
        <v>13143</v>
      </c>
      <c r="F171" s="194" t="s">
        <v>13144</v>
      </c>
      <c r="G171" s="195" t="s">
        <v>13145</v>
      </c>
      <c r="H171" s="196">
        <v>0.20799999999999999</v>
      </c>
      <c r="I171" s="197"/>
      <c r="J171" s="198">
        <f>ROUND(I171*H171,2)</f>
        <v>0</v>
      </c>
      <c r="K171" s="194" t="s">
        <v>278</v>
      </c>
      <c r="L171" s="39"/>
      <c r="M171" s="199" t="s">
        <v>1</v>
      </c>
      <c r="N171" s="200" t="s">
        <v>41</v>
      </c>
      <c r="O171" s="71"/>
      <c r="P171" s="201">
        <f>O171*H171</f>
        <v>0</v>
      </c>
      <c r="Q171" s="201">
        <v>8.8000000000000005E-3</v>
      </c>
      <c r="R171" s="201">
        <f>Q171*H171</f>
        <v>1.8304E-3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765</v>
      </c>
      <c r="AT171" s="203" t="s">
        <v>274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765</v>
      </c>
      <c r="BM171" s="203" t="s">
        <v>13146</v>
      </c>
    </row>
    <row r="172" spans="1:65" s="2" customFormat="1" ht="11.25">
      <c r="A172" s="34"/>
      <c r="B172" s="35"/>
      <c r="C172" s="36"/>
      <c r="D172" s="205" t="s">
        <v>281</v>
      </c>
      <c r="E172" s="36"/>
      <c r="F172" s="206" t="s">
        <v>13147</v>
      </c>
      <c r="G172" s="36"/>
      <c r="H172" s="36"/>
      <c r="I172" s="207"/>
      <c r="J172" s="36"/>
      <c r="K172" s="36"/>
      <c r="L172" s="39"/>
      <c r="M172" s="208"/>
      <c r="N172" s="209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281</v>
      </c>
      <c r="AU172" s="17" t="s">
        <v>84</v>
      </c>
    </row>
    <row r="173" spans="1:65" s="14" customFormat="1" ht="11.25">
      <c r="B173" s="221"/>
      <c r="C173" s="222"/>
      <c r="D173" s="212" t="s">
        <v>283</v>
      </c>
      <c r="E173" s="223" t="s">
        <v>1</v>
      </c>
      <c r="F173" s="224" t="s">
        <v>13148</v>
      </c>
      <c r="G173" s="222"/>
      <c r="H173" s="225">
        <v>0.108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13149</v>
      </c>
      <c r="G174" s="222"/>
      <c r="H174" s="225">
        <v>0.1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21.75" customHeight="1">
      <c r="A175" s="34"/>
      <c r="B175" s="35"/>
      <c r="C175" s="192" t="s">
        <v>7</v>
      </c>
      <c r="D175" s="192" t="s">
        <v>274</v>
      </c>
      <c r="E175" s="193" t="s">
        <v>13150</v>
      </c>
      <c r="F175" s="194" t="s">
        <v>13151</v>
      </c>
      <c r="G175" s="195" t="s">
        <v>277</v>
      </c>
      <c r="H175" s="196">
        <v>3.8039999999999998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765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765</v>
      </c>
      <c r="BM175" s="203" t="s">
        <v>13152</v>
      </c>
    </row>
    <row r="176" spans="1:65" s="14" customFormat="1" ht="11.25">
      <c r="B176" s="221"/>
      <c r="C176" s="222"/>
      <c r="D176" s="212" t="s">
        <v>283</v>
      </c>
      <c r="E176" s="223" t="s">
        <v>1</v>
      </c>
      <c r="F176" s="224" t="s">
        <v>13153</v>
      </c>
      <c r="G176" s="222"/>
      <c r="H176" s="225">
        <v>2.3039999999999998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13154</v>
      </c>
      <c r="G177" s="222"/>
      <c r="H177" s="225">
        <v>1.5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24.2" customHeight="1">
      <c r="A178" s="34"/>
      <c r="B178" s="35"/>
      <c r="C178" s="192" t="s">
        <v>393</v>
      </c>
      <c r="D178" s="192" t="s">
        <v>274</v>
      </c>
      <c r="E178" s="193" t="s">
        <v>13155</v>
      </c>
      <c r="F178" s="194" t="s">
        <v>13156</v>
      </c>
      <c r="G178" s="195" t="s">
        <v>277</v>
      </c>
      <c r="H178" s="196">
        <v>3.8039999999999998</v>
      </c>
      <c r="I178" s="197"/>
      <c r="J178" s="198">
        <f>ROUND(I178*H178,2)</f>
        <v>0</v>
      </c>
      <c r="K178" s="194" t="s">
        <v>1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2.2563399999999998</v>
      </c>
      <c r="R178" s="201">
        <f>Q178*H178</f>
        <v>8.5831173599999993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765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13157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13158</v>
      </c>
      <c r="G179" s="222"/>
      <c r="H179" s="225">
        <v>2.3039999999999998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13154</v>
      </c>
      <c r="G180" s="222"/>
      <c r="H180" s="225">
        <v>1.5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24.2" customHeight="1">
      <c r="A181" s="34"/>
      <c r="B181" s="35"/>
      <c r="C181" s="192" t="s">
        <v>399</v>
      </c>
      <c r="D181" s="192" t="s">
        <v>274</v>
      </c>
      <c r="E181" s="193" t="s">
        <v>13159</v>
      </c>
      <c r="F181" s="194" t="s">
        <v>13160</v>
      </c>
      <c r="G181" s="195" t="s">
        <v>185</v>
      </c>
      <c r="H181" s="196">
        <v>40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765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765</v>
      </c>
      <c r="BM181" s="203" t="s">
        <v>13161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320</v>
      </c>
      <c r="G182" s="222"/>
      <c r="H182" s="225">
        <v>10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13162</v>
      </c>
      <c r="G183" s="222"/>
      <c r="H183" s="225">
        <v>30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24.2" customHeight="1">
      <c r="A184" s="34"/>
      <c r="B184" s="35"/>
      <c r="C184" s="192" t="s">
        <v>413</v>
      </c>
      <c r="D184" s="192" t="s">
        <v>274</v>
      </c>
      <c r="E184" s="193" t="s">
        <v>13163</v>
      </c>
      <c r="F184" s="194" t="s">
        <v>13164</v>
      </c>
      <c r="G184" s="195" t="s">
        <v>185</v>
      </c>
      <c r="H184" s="196">
        <v>130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765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765</v>
      </c>
      <c r="BM184" s="203" t="s">
        <v>13165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13166</v>
      </c>
      <c r="G185" s="222"/>
      <c r="H185" s="225">
        <v>108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13167</v>
      </c>
      <c r="G186" s="222"/>
      <c r="H186" s="225">
        <v>22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24.2" customHeight="1">
      <c r="A187" s="34"/>
      <c r="B187" s="35"/>
      <c r="C187" s="192" t="s">
        <v>417</v>
      </c>
      <c r="D187" s="192" t="s">
        <v>274</v>
      </c>
      <c r="E187" s="193" t="s">
        <v>13168</v>
      </c>
      <c r="F187" s="194" t="s">
        <v>13169</v>
      </c>
      <c r="G187" s="195" t="s">
        <v>185</v>
      </c>
      <c r="H187" s="196">
        <v>170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0.20300000000000001</v>
      </c>
      <c r="R187" s="201">
        <f>Q187*H187</f>
        <v>34.510000000000005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765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765</v>
      </c>
      <c r="BM187" s="203" t="s">
        <v>13170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13171</v>
      </c>
      <c r="G188" s="222"/>
      <c r="H188" s="225">
        <v>170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16.5" customHeight="1">
      <c r="A189" s="34"/>
      <c r="B189" s="35"/>
      <c r="C189" s="192" t="s">
        <v>431</v>
      </c>
      <c r="D189" s="192" t="s">
        <v>274</v>
      </c>
      <c r="E189" s="193" t="s">
        <v>13172</v>
      </c>
      <c r="F189" s="194" t="s">
        <v>13173</v>
      </c>
      <c r="G189" s="195" t="s">
        <v>185</v>
      </c>
      <c r="H189" s="196">
        <v>170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9.0000000000000006E-5</v>
      </c>
      <c r="R189" s="201">
        <f>Q189*H189</f>
        <v>1.5300000000000001E-2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765</v>
      </c>
      <c r="AT189" s="203" t="s">
        <v>274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765</v>
      </c>
      <c r="BM189" s="203" t="s">
        <v>13174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13171</v>
      </c>
      <c r="G190" s="222"/>
      <c r="H190" s="225">
        <v>170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2" customFormat="1" ht="24.2" customHeight="1">
      <c r="A191" s="34"/>
      <c r="B191" s="35"/>
      <c r="C191" s="192" t="s">
        <v>448</v>
      </c>
      <c r="D191" s="192" t="s">
        <v>274</v>
      </c>
      <c r="E191" s="193" t="s">
        <v>13175</v>
      </c>
      <c r="F191" s="194" t="s">
        <v>13176</v>
      </c>
      <c r="G191" s="195" t="s">
        <v>185</v>
      </c>
      <c r="H191" s="196">
        <v>40</v>
      </c>
      <c r="I191" s="197"/>
      <c r="J191" s="198">
        <f>ROUND(I191*H191,2)</f>
        <v>0</v>
      </c>
      <c r="K191" s="194" t="s">
        <v>1</v>
      </c>
      <c r="L191" s="39"/>
      <c r="M191" s="199" t="s">
        <v>1</v>
      </c>
      <c r="N191" s="200" t="s">
        <v>41</v>
      </c>
      <c r="O191" s="71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765</v>
      </c>
      <c r="AT191" s="203" t="s">
        <v>274</v>
      </c>
      <c r="AU191" s="203" t="s">
        <v>84</v>
      </c>
      <c r="AY191" s="17" t="s">
        <v>272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16</v>
      </c>
      <c r="BK191" s="204">
        <f>ROUND(I191*H191,2)</f>
        <v>0</v>
      </c>
      <c r="BL191" s="17" t="s">
        <v>765</v>
      </c>
      <c r="BM191" s="203" t="s">
        <v>13177</v>
      </c>
    </row>
    <row r="192" spans="1:65" s="2" customFormat="1" ht="24.2" customHeight="1">
      <c r="A192" s="34"/>
      <c r="B192" s="35"/>
      <c r="C192" s="192" t="s">
        <v>453</v>
      </c>
      <c r="D192" s="192" t="s">
        <v>274</v>
      </c>
      <c r="E192" s="193" t="s">
        <v>13178</v>
      </c>
      <c r="F192" s="194" t="s">
        <v>13179</v>
      </c>
      <c r="G192" s="195" t="s">
        <v>185</v>
      </c>
      <c r="H192" s="196">
        <v>130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765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765</v>
      </c>
      <c r="BM192" s="203" t="s">
        <v>13180</v>
      </c>
    </row>
    <row r="193" spans="1:65" s="2" customFormat="1" ht="21.75" customHeight="1">
      <c r="A193" s="34"/>
      <c r="B193" s="35"/>
      <c r="C193" s="192" t="s">
        <v>464</v>
      </c>
      <c r="D193" s="192" t="s">
        <v>274</v>
      </c>
      <c r="E193" s="193" t="s">
        <v>13181</v>
      </c>
      <c r="F193" s="194" t="s">
        <v>13182</v>
      </c>
      <c r="G193" s="195" t="s">
        <v>277</v>
      </c>
      <c r="H193" s="196">
        <v>19.760000000000002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765</v>
      </c>
      <c r="AT193" s="203" t="s">
        <v>274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765</v>
      </c>
      <c r="BM193" s="203" t="s">
        <v>13183</v>
      </c>
    </row>
    <row r="194" spans="1:65" s="14" customFormat="1" ht="11.25">
      <c r="B194" s="221"/>
      <c r="C194" s="222"/>
      <c r="D194" s="212" t="s">
        <v>283</v>
      </c>
      <c r="E194" s="223" t="s">
        <v>1</v>
      </c>
      <c r="F194" s="224" t="s">
        <v>13184</v>
      </c>
      <c r="G194" s="222"/>
      <c r="H194" s="225">
        <v>3.2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13185</v>
      </c>
      <c r="G195" s="222"/>
      <c r="H195" s="225">
        <v>12.96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4" customFormat="1" ht="11.25">
      <c r="B196" s="221"/>
      <c r="C196" s="222"/>
      <c r="D196" s="212" t="s">
        <v>283</v>
      </c>
      <c r="E196" s="223" t="s">
        <v>1</v>
      </c>
      <c r="F196" s="224" t="s">
        <v>13186</v>
      </c>
      <c r="G196" s="222"/>
      <c r="H196" s="225">
        <v>3.6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1.75" customHeight="1">
      <c r="A197" s="34"/>
      <c r="B197" s="35"/>
      <c r="C197" s="192" t="s">
        <v>471</v>
      </c>
      <c r="D197" s="192" t="s">
        <v>274</v>
      </c>
      <c r="E197" s="193" t="s">
        <v>13187</v>
      </c>
      <c r="F197" s="194" t="s">
        <v>13188</v>
      </c>
      <c r="G197" s="195" t="s">
        <v>156</v>
      </c>
      <c r="H197" s="196">
        <v>94</v>
      </c>
      <c r="I197" s="197"/>
      <c r="J197" s="198">
        <f>ROUND(I197*H197,2)</f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765</v>
      </c>
      <c r="AT197" s="203" t="s">
        <v>274</v>
      </c>
      <c r="AU197" s="203" t="s">
        <v>84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765</v>
      </c>
      <c r="BM197" s="203" t="s">
        <v>13189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13190</v>
      </c>
      <c r="G198" s="222"/>
      <c r="H198" s="225">
        <v>16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13191</v>
      </c>
      <c r="G199" s="222"/>
      <c r="H199" s="225">
        <v>78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12" customFormat="1" ht="22.9" customHeight="1">
      <c r="B200" s="176"/>
      <c r="C200" s="177"/>
      <c r="D200" s="178" t="s">
        <v>75</v>
      </c>
      <c r="E200" s="190" t="s">
        <v>13192</v>
      </c>
      <c r="F200" s="190" t="s">
        <v>13193</v>
      </c>
      <c r="G200" s="177"/>
      <c r="H200" s="177"/>
      <c r="I200" s="180"/>
      <c r="J200" s="191">
        <f>BK200</f>
        <v>0</v>
      </c>
      <c r="K200" s="177"/>
      <c r="L200" s="182"/>
      <c r="M200" s="183"/>
      <c r="N200" s="184"/>
      <c r="O200" s="184"/>
      <c r="P200" s="185">
        <f>SUM(P201:P209)</f>
        <v>0</v>
      </c>
      <c r="Q200" s="184"/>
      <c r="R200" s="185">
        <f>SUM(R201:R209)</f>
        <v>0</v>
      </c>
      <c r="S200" s="184"/>
      <c r="T200" s="186">
        <f>SUM(T201:T209)</f>
        <v>0</v>
      </c>
      <c r="AR200" s="187" t="s">
        <v>279</v>
      </c>
      <c r="AT200" s="188" t="s">
        <v>75</v>
      </c>
      <c r="AU200" s="188" t="s">
        <v>16</v>
      </c>
      <c r="AY200" s="187" t="s">
        <v>272</v>
      </c>
      <c r="BK200" s="189">
        <f>SUM(BK201:BK209)</f>
        <v>0</v>
      </c>
    </row>
    <row r="201" spans="1:65" s="2" customFormat="1" ht="24.2" customHeight="1">
      <c r="A201" s="34"/>
      <c r="B201" s="35"/>
      <c r="C201" s="192" t="s">
        <v>476</v>
      </c>
      <c r="D201" s="192" t="s">
        <v>274</v>
      </c>
      <c r="E201" s="193" t="s">
        <v>13194</v>
      </c>
      <c r="F201" s="194" t="s">
        <v>13195</v>
      </c>
      <c r="G201" s="195" t="s">
        <v>952</v>
      </c>
      <c r="H201" s="196">
        <v>1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765</v>
      </c>
      <c r="AT201" s="203" t="s">
        <v>274</v>
      </c>
      <c r="AU201" s="203" t="s">
        <v>84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765</v>
      </c>
      <c r="BM201" s="203" t="s">
        <v>13196</v>
      </c>
    </row>
    <row r="202" spans="1:65" s="14" customFormat="1" ht="11.25">
      <c r="B202" s="221"/>
      <c r="C202" s="222"/>
      <c r="D202" s="212" t="s">
        <v>283</v>
      </c>
      <c r="E202" s="223" t="s">
        <v>1</v>
      </c>
      <c r="F202" s="224" t="s">
        <v>16</v>
      </c>
      <c r="G202" s="222"/>
      <c r="H202" s="225">
        <v>1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2" customFormat="1" ht="24.2" customHeight="1">
      <c r="A203" s="34"/>
      <c r="B203" s="35"/>
      <c r="C203" s="192" t="s">
        <v>483</v>
      </c>
      <c r="D203" s="192" t="s">
        <v>274</v>
      </c>
      <c r="E203" s="193" t="s">
        <v>13197</v>
      </c>
      <c r="F203" s="194" t="s">
        <v>13198</v>
      </c>
      <c r="G203" s="195" t="s">
        <v>277</v>
      </c>
      <c r="H203" s="196">
        <v>2.88</v>
      </c>
      <c r="I203" s="197"/>
      <c r="J203" s="198">
        <f>ROUND(I203*H203,2)</f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765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765</v>
      </c>
      <c r="BM203" s="203" t="s">
        <v>13199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13200</v>
      </c>
      <c r="G204" s="222"/>
      <c r="H204" s="225">
        <v>2.88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>
      <c r="A205" s="34"/>
      <c r="B205" s="35"/>
      <c r="C205" s="192" t="s">
        <v>491</v>
      </c>
      <c r="D205" s="192" t="s">
        <v>274</v>
      </c>
      <c r="E205" s="193" t="s">
        <v>13159</v>
      </c>
      <c r="F205" s="194" t="s">
        <v>13160</v>
      </c>
      <c r="G205" s="195" t="s">
        <v>185</v>
      </c>
      <c r="H205" s="196">
        <v>100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765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765</v>
      </c>
      <c r="BM205" s="203" t="s">
        <v>13201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13202</v>
      </c>
      <c r="G206" s="222"/>
      <c r="H206" s="225">
        <v>100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2" customFormat="1" ht="24.2" customHeight="1">
      <c r="A207" s="34"/>
      <c r="B207" s="35"/>
      <c r="C207" s="192" t="s">
        <v>496</v>
      </c>
      <c r="D207" s="192" t="s">
        <v>274</v>
      </c>
      <c r="E207" s="193" t="s">
        <v>13175</v>
      </c>
      <c r="F207" s="194" t="s">
        <v>13176</v>
      </c>
      <c r="G207" s="195" t="s">
        <v>185</v>
      </c>
      <c r="H207" s="196">
        <v>100</v>
      </c>
      <c r="I207" s="197"/>
      <c r="J207" s="198">
        <f>ROUND(I207*H207,2)</f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765</v>
      </c>
      <c r="AT207" s="203" t="s">
        <v>274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765</v>
      </c>
      <c r="BM207" s="203" t="s">
        <v>13203</v>
      </c>
    </row>
    <row r="208" spans="1:65" s="2" customFormat="1" ht="21.75" customHeight="1">
      <c r="A208" s="34"/>
      <c r="B208" s="35"/>
      <c r="C208" s="192" t="s">
        <v>504</v>
      </c>
      <c r="D208" s="192" t="s">
        <v>274</v>
      </c>
      <c r="E208" s="193" t="s">
        <v>13187</v>
      </c>
      <c r="F208" s="194" t="s">
        <v>13188</v>
      </c>
      <c r="G208" s="195" t="s">
        <v>156</v>
      </c>
      <c r="H208" s="196">
        <v>40</v>
      </c>
      <c r="I208" s="197"/>
      <c r="J208" s="198">
        <f>ROUND(I208*H208,2)</f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765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765</v>
      </c>
      <c r="BM208" s="203" t="s">
        <v>13204</v>
      </c>
    </row>
    <row r="209" spans="1:51" s="14" customFormat="1" ht="11.25">
      <c r="B209" s="221"/>
      <c r="C209" s="222"/>
      <c r="D209" s="212" t="s">
        <v>283</v>
      </c>
      <c r="E209" s="223" t="s">
        <v>1</v>
      </c>
      <c r="F209" s="224" t="s">
        <v>13205</v>
      </c>
      <c r="G209" s="222"/>
      <c r="H209" s="225">
        <v>40</v>
      </c>
      <c r="I209" s="226"/>
      <c r="J209" s="222"/>
      <c r="K209" s="222"/>
      <c r="L209" s="227"/>
      <c r="M209" s="243"/>
      <c r="N209" s="244"/>
      <c r="O209" s="244"/>
      <c r="P209" s="244"/>
      <c r="Q209" s="244"/>
      <c r="R209" s="244"/>
      <c r="S209" s="244"/>
      <c r="T209" s="245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51" s="2" customFormat="1" ht="6.95" customHeight="1">
      <c r="A210" s="34"/>
      <c r="B210" s="54"/>
      <c r="C210" s="55"/>
      <c r="D210" s="55"/>
      <c r="E210" s="55"/>
      <c r="F210" s="55"/>
      <c r="G210" s="55"/>
      <c r="H210" s="55"/>
      <c r="I210" s="55"/>
      <c r="J210" s="55"/>
      <c r="K210" s="55"/>
      <c r="L210" s="39"/>
      <c r="M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</row>
  </sheetData>
  <sheetProtection algorithmName="SHA-512" hashValue="JR9sROEs3CFnOgld2Fu9pANlz/HjywWBinyfskKRMC7O+i5x5J/wepivbcawrqqh3fDMwC3r6S+2JMEneSIMAQ==" saltValue="DH4/UKSisCs/boS7yaruk8jv9BePuGQyBzx4IMnIokeRHA1M3MLfJPzbuS+RwT/pQYk3/7PZh9uLdse5+HYNzw==" spinCount="100000" sheet="1" objects="1" scenarios="1" formatColumns="0" formatRows="0" autoFilter="0"/>
  <autoFilter ref="C119:K20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/>
    <hyperlink ref="F127" r:id="rId2"/>
    <hyperlink ref="F130" r:id="rId3"/>
    <hyperlink ref="F136" r:id="rId4"/>
    <hyperlink ref="F141" r:id="rId5"/>
    <hyperlink ref="F147" r:id="rId6"/>
    <hyperlink ref="F169" r:id="rId7"/>
    <hyperlink ref="F172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13206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45142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13060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ROUND((SUM(BE120:BE234)),  2)</f>
        <v>0</v>
      </c>
      <c r="G33" s="34"/>
      <c r="H33" s="34"/>
      <c r="I33" s="131">
        <v>0.21</v>
      </c>
      <c r="J33" s="130">
        <f>ROUND(((SUM(BE120:BE234))*I33),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ROUND((SUM(BF120:BF234)),  2)</f>
        <v>0</v>
      </c>
      <c r="G34" s="34"/>
      <c r="H34" s="34"/>
      <c r="I34" s="131">
        <v>0.15</v>
      </c>
      <c r="J34" s="130">
        <f>ROUND(((SUM(BF120:BF234))*I34),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ROUND((SUM(BG120:BG234)),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ROUND((SUM(BH120:BH234)),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ROUND((SUM(BI120:BI234)),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D2_09 - Venkovní osvětlení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45142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Bačík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13207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13062</v>
      </c>
      <c r="E98" s="162"/>
      <c r="F98" s="162"/>
      <c r="G98" s="162"/>
      <c r="H98" s="162"/>
      <c r="I98" s="162"/>
      <c r="J98" s="163">
        <f>J122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13063</v>
      </c>
      <c r="E99" s="162"/>
      <c r="F99" s="162"/>
      <c r="G99" s="162"/>
      <c r="H99" s="162"/>
      <c r="I99" s="162"/>
      <c r="J99" s="163">
        <f>J190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13208</v>
      </c>
      <c r="E100" s="162"/>
      <c r="F100" s="162"/>
      <c r="G100" s="162"/>
      <c r="H100" s="162"/>
      <c r="I100" s="162"/>
      <c r="J100" s="163">
        <f>J222</f>
        <v>0</v>
      </c>
      <c r="K100" s="104"/>
      <c r="L100" s="164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174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3" t="str">
        <f>E9</f>
        <v>D2_09 - Venkovní osvětlení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21</v>
      </c>
      <c r="D114" s="36"/>
      <c r="E114" s="36"/>
      <c r="F114" s="27" t="str">
        <f>F12</f>
        <v>Trutnov</v>
      </c>
      <c r="G114" s="36"/>
      <c r="H114" s="36"/>
      <c r="I114" s="29" t="s">
        <v>23</v>
      </c>
      <c r="J114" s="66">
        <f>IF(J12="","",J12)</f>
        <v>45142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24</v>
      </c>
      <c r="D116" s="36"/>
      <c r="E116" s="36"/>
      <c r="F116" s="27" t="str">
        <f>E15</f>
        <v>Královehradecký kraj</v>
      </c>
      <c r="G116" s="36"/>
      <c r="H116" s="36"/>
      <c r="I116" s="29" t="s">
        <v>30</v>
      </c>
      <c r="J116" s="32" t="str">
        <f>E21</f>
        <v>Penta Projekt s.r.o., Mrštíkova 12, Jihlava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Ing. Bačík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5"/>
      <c r="B119" s="166"/>
      <c r="C119" s="167" t="s">
        <v>258</v>
      </c>
      <c r="D119" s="168" t="s">
        <v>61</v>
      </c>
      <c r="E119" s="168" t="s">
        <v>57</v>
      </c>
      <c r="F119" s="168" t="s">
        <v>58</v>
      </c>
      <c r="G119" s="168" t="s">
        <v>259</v>
      </c>
      <c r="H119" s="168" t="s">
        <v>260</v>
      </c>
      <c r="I119" s="168" t="s">
        <v>261</v>
      </c>
      <c r="J119" s="168" t="s">
        <v>205</v>
      </c>
      <c r="K119" s="169" t="s">
        <v>262</v>
      </c>
      <c r="L119" s="170"/>
      <c r="M119" s="75" t="s">
        <v>1</v>
      </c>
      <c r="N119" s="76" t="s">
        <v>40</v>
      </c>
      <c r="O119" s="76" t="s">
        <v>263</v>
      </c>
      <c r="P119" s="76" t="s">
        <v>264</v>
      </c>
      <c r="Q119" s="76" t="s">
        <v>265</v>
      </c>
      <c r="R119" s="76" t="s">
        <v>266</v>
      </c>
      <c r="S119" s="76" t="s">
        <v>267</v>
      </c>
      <c r="T119" s="77" t="s">
        <v>268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4"/>
      <c r="B120" s="35"/>
      <c r="C120" s="82" t="s">
        <v>269</v>
      </c>
      <c r="D120" s="36"/>
      <c r="E120" s="36"/>
      <c r="F120" s="36"/>
      <c r="G120" s="36"/>
      <c r="H120" s="36"/>
      <c r="I120" s="36"/>
      <c r="J120" s="171">
        <f>BK120</f>
        <v>0</v>
      </c>
      <c r="K120" s="36"/>
      <c r="L120" s="39"/>
      <c r="M120" s="78"/>
      <c r="N120" s="172"/>
      <c r="O120" s="79"/>
      <c r="P120" s="173">
        <f>P121</f>
        <v>0</v>
      </c>
      <c r="Q120" s="79"/>
      <c r="R120" s="173">
        <f>R121</f>
        <v>85.525200399999989</v>
      </c>
      <c r="S120" s="79"/>
      <c r="T120" s="174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207</v>
      </c>
      <c r="BK120" s="175">
        <f>BK121</f>
        <v>0</v>
      </c>
    </row>
    <row r="121" spans="1:65" s="12" customFormat="1" ht="25.9" customHeight="1">
      <c r="B121" s="176"/>
      <c r="C121" s="177"/>
      <c r="D121" s="178" t="s">
        <v>75</v>
      </c>
      <c r="E121" s="179" t="s">
        <v>13209</v>
      </c>
      <c r="F121" s="179" t="s">
        <v>145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P122+P190+P222</f>
        <v>0</v>
      </c>
      <c r="Q121" s="184"/>
      <c r="R121" s="185">
        <f>R122+R190+R222</f>
        <v>85.525200399999989</v>
      </c>
      <c r="S121" s="184"/>
      <c r="T121" s="186">
        <f>T122+T190+T222</f>
        <v>0</v>
      </c>
      <c r="AR121" s="187" t="s">
        <v>279</v>
      </c>
      <c r="AT121" s="188" t="s">
        <v>75</v>
      </c>
      <c r="AU121" s="188" t="s">
        <v>76</v>
      </c>
      <c r="AY121" s="187" t="s">
        <v>272</v>
      </c>
      <c r="BK121" s="189">
        <f>BK122+BK190+BK222</f>
        <v>0</v>
      </c>
    </row>
    <row r="122" spans="1:65" s="12" customFormat="1" ht="22.9" customHeight="1">
      <c r="B122" s="176"/>
      <c r="C122" s="177"/>
      <c r="D122" s="178" t="s">
        <v>75</v>
      </c>
      <c r="E122" s="190" t="s">
        <v>13066</v>
      </c>
      <c r="F122" s="190" t="s">
        <v>13067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SUM(P123:P189)</f>
        <v>0</v>
      </c>
      <c r="Q122" s="184"/>
      <c r="R122" s="185">
        <f>SUM(R123:R189)</f>
        <v>0</v>
      </c>
      <c r="S122" s="184"/>
      <c r="T122" s="186">
        <f>SUM(T123:T189)</f>
        <v>0</v>
      </c>
      <c r="AR122" s="187" t="s">
        <v>279</v>
      </c>
      <c r="AT122" s="188" t="s">
        <v>75</v>
      </c>
      <c r="AU122" s="188" t="s">
        <v>16</v>
      </c>
      <c r="AY122" s="187" t="s">
        <v>272</v>
      </c>
      <c r="BK122" s="189">
        <f>SUM(BK123:BK189)</f>
        <v>0</v>
      </c>
    </row>
    <row r="123" spans="1:65" s="2" customFormat="1" ht="55.5" customHeight="1">
      <c r="A123" s="34"/>
      <c r="B123" s="35"/>
      <c r="C123" s="232" t="s">
        <v>16</v>
      </c>
      <c r="D123" s="232" t="s">
        <v>394</v>
      </c>
      <c r="E123" s="233" t="s">
        <v>13210</v>
      </c>
      <c r="F123" s="234" t="s">
        <v>13211</v>
      </c>
      <c r="G123" s="235" t="s">
        <v>5242</v>
      </c>
      <c r="H123" s="236">
        <v>14</v>
      </c>
      <c r="I123" s="237"/>
      <c r="J123" s="238">
        <f>ROUND(I123*H123,2)</f>
        <v>0</v>
      </c>
      <c r="K123" s="234" t="s">
        <v>1</v>
      </c>
      <c r="L123" s="239"/>
      <c r="M123" s="240" t="s">
        <v>1</v>
      </c>
      <c r="N123" s="241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1541</v>
      </c>
      <c r="AT123" s="203" t="s">
        <v>394</v>
      </c>
      <c r="AU123" s="203" t="s">
        <v>84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1541</v>
      </c>
      <c r="BM123" s="203" t="s">
        <v>13212</v>
      </c>
    </row>
    <row r="124" spans="1:65" s="14" customFormat="1" ht="11.25">
      <c r="B124" s="221"/>
      <c r="C124" s="222"/>
      <c r="D124" s="212" t="s">
        <v>283</v>
      </c>
      <c r="E124" s="223" t="s">
        <v>1</v>
      </c>
      <c r="F124" s="224" t="s">
        <v>13213</v>
      </c>
      <c r="G124" s="222"/>
      <c r="H124" s="225">
        <v>6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283</v>
      </c>
      <c r="AU124" s="231" t="s">
        <v>84</v>
      </c>
      <c r="AV124" s="14" t="s">
        <v>84</v>
      </c>
      <c r="AW124" s="14" t="s">
        <v>32</v>
      </c>
      <c r="AX124" s="14" t="s">
        <v>76</v>
      </c>
      <c r="AY124" s="231" t="s">
        <v>272</v>
      </c>
    </row>
    <row r="125" spans="1:65" s="14" customFormat="1" ht="11.25">
      <c r="B125" s="221"/>
      <c r="C125" s="222"/>
      <c r="D125" s="212" t="s">
        <v>283</v>
      </c>
      <c r="E125" s="223" t="s">
        <v>1</v>
      </c>
      <c r="F125" s="224" t="s">
        <v>13214</v>
      </c>
      <c r="G125" s="222"/>
      <c r="H125" s="225">
        <v>8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283</v>
      </c>
      <c r="AU125" s="231" t="s">
        <v>84</v>
      </c>
      <c r="AV125" s="14" t="s">
        <v>84</v>
      </c>
      <c r="AW125" s="14" t="s">
        <v>32</v>
      </c>
      <c r="AX125" s="14" t="s">
        <v>76</v>
      </c>
      <c r="AY125" s="231" t="s">
        <v>272</v>
      </c>
    </row>
    <row r="126" spans="1:65" s="2" customFormat="1" ht="16.5" customHeight="1">
      <c r="A126" s="34"/>
      <c r="B126" s="35"/>
      <c r="C126" s="192" t="s">
        <v>84</v>
      </c>
      <c r="D126" s="192" t="s">
        <v>274</v>
      </c>
      <c r="E126" s="193" t="s">
        <v>13215</v>
      </c>
      <c r="F126" s="194" t="s">
        <v>13216</v>
      </c>
      <c r="G126" s="195" t="s">
        <v>952</v>
      </c>
      <c r="H126" s="196">
        <v>14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765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765</v>
      </c>
      <c r="BM126" s="203" t="s">
        <v>13217</v>
      </c>
    </row>
    <row r="127" spans="1:65" s="2" customFormat="1" ht="11.25">
      <c r="A127" s="34"/>
      <c r="B127" s="35"/>
      <c r="C127" s="36"/>
      <c r="D127" s="205" t="s">
        <v>281</v>
      </c>
      <c r="E127" s="36"/>
      <c r="F127" s="206" t="s">
        <v>13218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2" customFormat="1" ht="44.25" customHeight="1">
      <c r="A128" s="34"/>
      <c r="B128" s="35"/>
      <c r="C128" s="232" t="s">
        <v>291</v>
      </c>
      <c r="D128" s="232" t="s">
        <v>394</v>
      </c>
      <c r="E128" s="233" t="s">
        <v>13219</v>
      </c>
      <c r="F128" s="234" t="s">
        <v>13220</v>
      </c>
      <c r="G128" s="235" t="s">
        <v>5242</v>
      </c>
      <c r="H128" s="236">
        <v>6</v>
      </c>
      <c r="I128" s="237"/>
      <c r="J128" s="238">
        <f>ROUND(I128*H128,2)</f>
        <v>0</v>
      </c>
      <c r="K128" s="234" t="s">
        <v>1</v>
      </c>
      <c r="L128" s="239"/>
      <c r="M128" s="240" t="s">
        <v>1</v>
      </c>
      <c r="N128" s="241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1541</v>
      </c>
      <c r="AT128" s="203" t="s">
        <v>394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1541</v>
      </c>
      <c r="BM128" s="203" t="s">
        <v>13221</v>
      </c>
    </row>
    <row r="129" spans="1:65" s="14" customFormat="1" ht="11.25">
      <c r="B129" s="221"/>
      <c r="C129" s="222"/>
      <c r="D129" s="212" t="s">
        <v>283</v>
      </c>
      <c r="E129" s="223" t="s">
        <v>1</v>
      </c>
      <c r="F129" s="224" t="s">
        <v>13213</v>
      </c>
      <c r="G129" s="222"/>
      <c r="H129" s="225">
        <v>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2" customFormat="1" ht="44.25" customHeight="1">
      <c r="A130" s="34"/>
      <c r="B130" s="35"/>
      <c r="C130" s="232" t="s">
        <v>279</v>
      </c>
      <c r="D130" s="232" t="s">
        <v>394</v>
      </c>
      <c r="E130" s="233" t="s">
        <v>13222</v>
      </c>
      <c r="F130" s="234" t="s">
        <v>13223</v>
      </c>
      <c r="G130" s="235" t="s">
        <v>5242</v>
      </c>
      <c r="H130" s="236">
        <v>8</v>
      </c>
      <c r="I130" s="237"/>
      <c r="J130" s="238">
        <f>ROUND(I130*H130,2)</f>
        <v>0</v>
      </c>
      <c r="K130" s="234" t="s">
        <v>1</v>
      </c>
      <c r="L130" s="239"/>
      <c r="M130" s="240" t="s">
        <v>1</v>
      </c>
      <c r="N130" s="241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1541</v>
      </c>
      <c r="AT130" s="203" t="s">
        <v>394</v>
      </c>
      <c r="AU130" s="203" t="s">
        <v>84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1541</v>
      </c>
      <c r="BM130" s="203" t="s">
        <v>13224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13214</v>
      </c>
      <c r="G131" s="222"/>
      <c r="H131" s="225">
        <v>8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24.2" customHeight="1">
      <c r="A132" s="34"/>
      <c r="B132" s="35"/>
      <c r="C132" s="192" t="s">
        <v>4523</v>
      </c>
      <c r="D132" s="192" t="s">
        <v>274</v>
      </c>
      <c r="E132" s="193" t="s">
        <v>13225</v>
      </c>
      <c r="F132" s="194" t="s">
        <v>13226</v>
      </c>
      <c r="G132" s="195" t="s">
        <v>952</v>
      </c>
      <c r="H132" s="196">
        <v>14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13227</v>
      </c>
    </row>
    <row r="133" spans="1:65" s="2" customFormat="1" ht="11.25">
      <c r="A133" s="34"/>
      <c r="B133" s="35"/>
      <c r="C133" s="36"/>
      <c r="D133" s="205" t="s">
        <v>281</v>
      </c>
      <c r="E133" s="36"/>
      <c r="F133" s="206" t="s">
        <v>13228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2" customFormat="1" ht="37.9" customHeight="1">
      <c r="A134" s="34"/>
      <c r="B134" s="35"/>
      <c r="C134" s="232" t="s">
        <v>305</v>
      </c>
      <c r="D134" s="232" t="s">
        <v>394</v>
      </c>
      <c r="E134" s="233" t="s">
        <v>13229</v>
      </c>
      <c r="F134" s="234" t="s">
        <v>13230</v>
      </c>
      <c r="G134" s="235" t="s">
        <v>5242</v>
      </c>
      <c r="H134" s="236">
        <v>12</v>
      </c>
      <c r="I134" s="237"/>
      <c r="J134" s="238">
        <f>ROUND(I134*H134,2)</f>
        <v>0</v>
      </c>
      <c r="K134" s="234" t="s">
        <v>1</v>
      </c>
      <c r="L134" s="239"/>
      <c r="M134" s="240" t="s">
        <v>1</v>
      </c>
      <c r="N134" s="241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1541</v>
      </c>
      <c r="AT134" s="203" t="s">
        <v>394</v>
      </c>
      <c r="AU134" s="203" t="s">
        <v>84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1541</v>
      </c>
      <c r="BM134" s="203" t="s">
        <v>13231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13213</v>
      </c>
      <c r="G135" s="222"/>
      <c r="H135" s="225">
        <v>6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>
      <c r="B136" s="221"/>
      <c r="C136" s="222"/>
      <c r="D136" s="212" t="s">
        <v>283</v>
      </c>
      <c r="E136" s="223" t="s">
        <v>1</v>
      </c>
      <c r="F136" s="224" t="s">
        <v>13214</v>
      </c>
      <c r="G136" s="222"/>
      <c r="H136" s="225">
        <v>8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13232</v>
      </c>
      <c r="G137" s="222"/>
      <c r="H137" s="225">
        <v>-2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37.9" customHeight="1">
      <c r="A138" s="34"/>
      <c r="B138" s="35"/>
      <c r="C138" s="232" t="s">
        <v>4532</v>
      </c>
      <c r="D138" s="232" t="s">
        <v>394</v>
      </c>
      <c r="E138" s="233" t="s">
        <v>13233</v>
      </c>
      <c r="F138" s="234" t="s">
        <v>13234</v>
      </c>
      <c r="G138" s="235" t="s">
        <v>5242</v>
      </c>
      <c r="H138" s="236">
        <v>2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1541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1541</v>
      </c>
      <c r="BM138" s="203" t="s">
        <v>13235</v>
      </c>
    </row>
    <row r="139" spans="1:65" s="14" customFormat="1" ht="11.25">
      <c r="B139" s="221"/>
      <c r="C139" s="222"/>
      <c r="D139" s="212" t="s">
        <v>283</v>
      </c>
      <c r="E139" s="223" t="s">
        <v>1</v>
      </c>
      <c r="F139" s="224" t="s">
        <v>13236</v>
      </c>
      <c r="G139" s="222"/>
      <c r="H139" s="225">
        <v>2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16.5" customHeight="1">
      <c r="A140" s="34"/>
      <c r="B140" s="35"/>
      <c r="C140" s="192" t="s">
        <v>313</v>
      </c>
      <c r="D140" s="192" t="s">
        <v>274</v>
      </c>
      <c r="E140" s="193" t="s">
        <v>13237</v>
      </c>
      <c r="F140" s="194" t="s">
        <v>13238</v>
      </c>
      <c r="G140" s="195" t="s">
        <v>952</v>
      </c>
      <c r="H140" s="196">
        <v>14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765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765</v>
      </c>
      <c r="BM140" s="203" t="s">
        <v>13239</v>
      </c>
    </row>
    <row r="141" spans="1:65" s="2" customFormat="1" ht="11.25">
      <c r="A141" s="34"/>
      <c r="B141" s="35"/>
      <c r="C141" s="36"/>
      <c r="D141" s="205" t="s">
        <v>281</v>
      </c>
      <c r="E141" s="36"/>
      <c r="F141" s="206" t="s">
        <v>13240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2" customFormat="1" ht="49.15" customHeight="1">
      <c r="A142" s="34"/>
      <c r="B142" s="35"/>
      <c r="C142" s="232" t="s">
        <v>2526</v>
      </c>
      <c r="D142" s="232" t="s">
        <v>394</v>
      </c>
      <c r="E142" s="233" t="s">
        <v>13241</v>
      </c>
      <c r="F142" s="234" t="s">
        <v>13242</v>
      </c>
      <c r="G142" s="235" t="s">
        <v>5242</v>
      </c>
      <c r="H142" s="236">
        <v>2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13243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13244</v>
      </c>
      <c r="G143" s="222"/>
      <c r="H143" s="225">
        <v>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16.5" customHeight="1">
      <c r="A144" s="34"/>
      <c r="B144" s="35"/>
      <c r="C144" s="192" t="s">
        <v>320</v>
      </c>
      <c r="D144" s="192" t="s">
        <v>274</v>
      </c>
      <c r="E144" s="193" t="s">
        <v>13245</v>
      </c>
      <c r="F144" s="194" t="s">
        <v>13246</v>
      </c>
      <c r="G144" s="195" t="s">
        <v>952</v>
      </c>
      <c r="H144" s="196">
        <v>2</v>
      </c>
      <c r="I144" s="197"/>
      <c r="J144" s="198">
        <f>ROUND(I144*H144,2)</f>
        <v>0</v>
      </c>
      <c r="K144" s="194" t="s">
        <v>1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765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765</v>
      </c>
      <c r="BM144" s="203" t="s">
        <v>13247</v>
      </c>
    </row>
    <row r="145" spans="1:65" s="2" customFormat="1" ht="24.2" customHeight="1">
      <c r="A145" s="34"/>
      <c r="B145" s="35"/>
      <c r="C145" s="192" t="s">
        <v>330</v>
      </c>
      <c r="D145" s="192" t="s">
        <v>274</v>
      </c>
      <c r="E145" s="193" t="s">
        <v>13248</v>
      </c>
      <c r="F145" s="194" t="s">
        <v>13249</v>
      </c>
      <c r="G145" s="195" t="s">
        <v>952</v>
      </c>
      <c r="H145" s="196">
        <v>84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765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765</v>
      </c>
      <c r="BM145" s="203" t="s">
        <v>13250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13251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13252</v>
      </c>
      <c r="G147" s="222"/>
      <c r="H147" s="225">
        <v>36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13253</v>
      </c>
      <c r="G148" s="222"/>
      <c r="H148" s="225">
        <v>48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2" customFormat="1" ht="24.2" customHeight="1">
      <c r="A149" s="34"/>
      <c r="B149" s="35"/>
      <c r="C149" s="192" t="s">
        <v>344</v>
      </c>
      <c r="D149" s="192" t="s">
        <v>274</v>
      </c>
      <c r="E149" s="193" t="s">
        <v>13254</v>
      </c>
      <c r="F149" s="194" t="s">
        <v>13255</v>
      </c>
      <c r="G149" s="195" t="s">
        <v>952</v>
      </c>
      <c r="H149" s="196">
        <v>112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765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765</v>
      </c>
      <c r="BM149" s="203" t="s">
        <v>13256</v>
      </c>
    </row>
    <row r="150" spans="1:65" s="2" customFormat="1" ht="11.25">
      <c r="A150" s="34"/>
      <c r="B150" s="35"/>
      <c r="C150" s="36"/>
      <c r="D150" s="205" t="s">
        <v>281</v>
      </c>
      <c r="E150" s="36"/>
      <c r="F150" s="206" t="s">
        <v>13257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13258</v>
      </c>
      <c r="G151" s="222"/>
      <c r="H151" s="225">
        <v>48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4" customFormat="1" ht="11.25">
      <c r="B152" s="221"/>
      <c r="C152" s="222"/>
      <c r="D152" s="212" t="s">
        <v>283</v>
      </c>
      <c r="E152" s="223" t="s">
        <v>1</v>
      </c>
      <c r="F152" s="224" t="s">
        <v>13259</v>
      </c>
      <c r="G152" s="222"/>
      <c r="H152" s="225">
        <v>64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84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16.5" customHeight="1">
      <c r="A153" s="34"/>
      <c r="B153" s="35"/>
      <c r="C153" s="232" t="s">
        <v>4826</v>
      </c>
      <c r="D153" s="232" t="s">
        <v>394</v>
      </c>
      <c r="E153" s="233" t="s">
        <v>13260</v>
      </c>
      <c r="F153" s="234" t="s">
        <v>13261</v>
      </c>
      <c r="G153" s="235" t="s">
        <v>185</v>
      </c>
      <c r="H153" s="236">
        <v>80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1541</v>
      </c>
      <c r="AT153" s="203" t="s">
        <v>394</v>
      </c>
      <c r="AU153" s="203" t="s">
        <v>84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1541</v>
      </c>
      <c r="BM153" s="203" t="s">
        <v>13262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13263</v>
      </c>
      <c r="G154" s="222"/>
      <c r="H154" s="225">
        <v>60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4" customFormat="1" ht="11.25">
      <c r="B155" s="221"/>
      <c r="C155" s="222"/>
      <c r="D155" s="212" t="s">
        <v>283</v>
      </c>
      <c r="E155" s="223" t="s">
        <v>1</v>
      </c>
      <c r="F155" s="224" t="s">
        <v>13264</v>
      </c>
      <c r="G155" s="222"/>
      <c r="H155" s="225">
        <v>80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16</v>
      </c>
      <c r="AY155" s="231" t="s">
        <v>272</v>
      </c>
    </row>
    <row r="156" spans="1:65" s="2" customFormat="1" ht="16.5" customHeight="1">
      <c r="A156" s="34"/>
      <c r="B156" s="35"/>
      <c r="C156" s="232" t="s">
        <v>5121</v>
      </c>
      <c r="D156" s="232" t="s">
        <v>394</v>
      </c>
      <c r="E156" s="233" t="s">
        <v>13265</v>
      </c>
      <c r="F156" s="234" t="s">
        <v>13266</v>
      </c>
      <c r="G156" s="235" t="s">
        <v>185</v>
      </c>
      <c r="H156" s="236">
        <v>150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13267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13268</v>
      </c>
      <c r="G157" s="222"/>
      <c r="H157" s="225">
        <v>100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4" customFormat="1" ht="11.25">
      <c r="B158" s="221"/>
      <c r="C158" s="222"/>
      <c r="D158" s="212" t="s">
        <v>283</v>
      </c>
      <c r="E158" s="223" t="s">
        <v>1</v>
      </c>
      <c r="F158" s="224" t="s">
        <v>13269</v>
      </c>
      <c r="G158" s="222"/>
      <c r="H158" s="225">
        <v>50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283</v>
      </c>
      <c r="AU158" s="231" t="s">
        <v>84</v>
      </c>
      <c r="AV158" s="14" t="s">
        <v>84</v>
      </c>
      <c r="AW158" s="14" t="s">
        <v>32</v>
      </c>
      <c r="AX158" s="14" t="s">
        <v>76</v>
      </c>
      <c r="AY158" s="231" t="s">
        <v>272</v>
      </c>
    </row>
    <row r="159" spans="1:65" s="2" customFormat="1" ht="24.2" customHeight="1">
      <c r="A159" s="34"/>
      <c r="B159" s="35"/>
      <c r="C159" s="192" t="s">
        <v>8</v>
      </c>
      <c r="D159" s="192" t="s">
        <v>274</v>
      </c>
      <c r="E159" s="193" t="s">
        <v>10166</v>
      </c>
      <c r="F159" s="194" t="s">
        <v>10167</v>
      </c>
      <c r="G159" s="195" t="s">
        <v>185</v>
      </c>
      <c r="H159" s="196">
        <v>230</v>
      </c>
      <c r="I159" s="197"/>
      <c r="J159" s="198">
        <f>ROUND(I159*H159,2)</f>
        <v>0</v>
      </c>
      <c r="K159" s="194" t="s">
        <v>278</v>
      </c>
      <c r="L159" s="39"/>
      <c r="M159" s="199" t="s">
        <v>1</v>
      </c>
      <c r="N159" s="200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358</v>
      </c>
      <c r="AT159" s="203" t="s">
        <v>274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358</v>
      </c>
      <c r="BM159" s="203" t="s">
        <v>13270</v>
      </c>
    </row>
    <row r="160" spans="1:65" s="2" customFormat="1" ht="11.25">
      <c r="A160" s="34"/>
      <c r="B160" s="35"/>
      <c r="C160" s="36"/>
      <c r="D160" s="205" t="s">
        <v>281</v>
      </c>
      <c r="E160" s="36"/>
      <c r="F160" s="206" t="s">
        <v>10169</v>
      </c>
      <c r="G160" s="36"/>
      <c r="H160" s="36"/>
      <c r="I160" s="207"/>
      <c r="J160" s="36"/>
      <c r="K160" s="36"/>
      <c r="L160" s="39"/>
      <c r="M160" s="208"/>
      <c r="N160" s="209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281</v>
      </c>
      <c r="AU160" s="17" t="s">
        <v>84</v>
      </c>
    </row>
    <row r="161" spans="1:65" s="2" customFormat="1" ht="16.5" customHeight="1">
      <c r="A161" s="34"/>
      <c r="B161" s="35"/>
      <c r="C161" s="232" t="s">
        <v>358</v>
      </c>
      <c r="D161" s="232" t="s">
        <v>394</v>
      </c>
      <c r="E161" s="233" t="s">
        <v>13271</v>
      </c>
      <c r="F161" s="234" t="s">
        <v>13272</v>
      </c>
      <c r="G161" s="235" t="s">
        <v>185</v>
      </c>
      <c r="H161" s="236">
        <v>530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1541</v>
      </c>
      <c r="AT161" s="203" t="s">
        <v>394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1541</v>
      </c>
      <c r="BM161" s="203" t="s">
        <v>13273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13274</v>
      </c>
      <c r="G162" s="222"/>
      <c r="H162" s="225">
        <v>363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13275</v>
      </c>
      <c r="G163" s="222"/>
      <c r="H163" s="225">
        <v>167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2" customFormat="1" ht="24.2" customHeight="1">
      <c r="A164" s="34"/>
      <c r="B164" s="35"/>
      <c r="C164" s="192" t="s">
        <v>363</v>
      </c>
      <c r="D164" s="192" t="s">
        <v>274</v>
      </c>
      <c r="E164" s="193" t="s">
        <v>13276</v>
      </c>
      <c r="F164" s="194" t="s">
        <v>13277</v>
      </c>
      <c r="G164" s="195" t="s">
        <v>185</v>
      </c>
      <c r="H164" s="196">
        <v>530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13278</v>
      </c>
    </row>
    <row r="165" spans="1:65" s="2" customFormat="1" ht="11.25">
      <c r="A165" s="34"/>
      <c r="B165" s="35"/>
      <c r="C165" s="36"/>
      <c r="D165" s="205" t="s">
        <v>281</v>
      </c>
      <c r="E165" s="36"/>
      <c r="F165" s="206" t="s">
        <v>13279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2" customFormat="1" ht="24.2" customHeight="1">
      <c r="A166" s="34"/>
      <c r="B166" s="35"/>
      <c r="C166" s="232" t="s">
        <v>368</v>
      </c>
      <c r="D166" s="232" t="s">
        <v>394</v>
      </c>
      <c r="E166" s="233" t="s">
        <v>13280</v>
      </c>
      <c r="F166" s="234" t="s">
        <v>13281</v>
      </c>
      <c r="G166" s="235" t="s">
        <v>185</v>
      </c>
      <c r="H166" s="236">
        <v>85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1541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1541</v>
      </c>
      <c r="BM166" s="203" t="s">
        <v>13282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13283</v>
      </c>
      <c r="G167" s="222"/>
      <c r="H167" s="225">
        <v>85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1.75" customHeight="1">
      <c r="A168" s="34"/>
      <c r="B168" s="35"/>
      <c r="C168" s="232" t="s">
        <v>5995</v>
      </c>
      <c r="D168" s="232" t="s">
        <v>394</v>
      </c>
      <c r="E168" s="233" t="s">
        <v>13116</v>
      </c>
      <c r="F168" s="234" t="s">
        <v>13117</v>
      </c>
      <c r="G168" s="235" t="s">
        <v>185</v>
      </c>
      <c r="H168" s="236">
        <v>70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13284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13285</v>
      </c>
      <c r="G169" s="222"/>
      <c r="H169" s="225">
        <v>40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14" customFormat="1" ht="11.25">
      <c r="B170" s="221"/>
      <c r="C170" s="222"/>
      <c r="D170" s="212" t="s">
        <v>283</v>
      </c>
      <c r="E170" s="223" t="s">
        <v>1</v>
      </c>
      <c r="F170" s="224" t="s">
        <v>13286</v>
      </c>
      <c r="G170" s="222"/>
      <c r="H170" s="225">
        <v>30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84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2" customFormat="1" ht="16.5" customHeight="1">
      <c r="A171" s="34"/>
      <c r="B171" s="35"/>
      <c r="C171" s="232" t="s">
        <v>377</v>
      </c>
      <c r="D171" s="232" t="s">
        <v>394</v>
      </c>
      <c r="E171" s="233" t="s">
        <v>10954</v>
      </c>
      <c r="F171" s="234" t="s">
        <v>10955</v>
      </c>
      <c r="G171" s="235" t="s">
        <v>5242</v>
      </c>
      <c r="H171" s="236">
        <v>18</v>
      </c>
      <c r="I171" s="237"/>
      <c r="J171" s="238">
        <f>ROUND(I171*H171,2)</f>
        <v>0</v>
      </c>
      <c r="K171" s="234" t="s">
        <v>1</v>
      </c>
      <c r="L171" s="239"/>
      <c r="M171" s="240" t="s">
        <v>1</v>
      </c>
      <c r="N171" s="241" t="s">
        <v>41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1541</v>
      </c>
      <c r="AT171" s="203" t="s">
        <v>394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1541</v>
      </c>
      <c r="BM171" s="203" t="s">
        <v>13287</v>
      </c>
    </row>
    <row r="172" spans="1:65" s="14" customFormat="1" ht="11.25">
      <c r="B172" s="221"/>
      <c r="C172" s="222"/>
      <c r="D172" s="212" t="s">
        <v>283</v>
      </c>
      <c r="E172" s="223" t="s">
        <v>1</v>
      </c>
      <c r="F172" s="224" t="s">
        <v>13213</v>
      </c>
      <c r="G172" s="222"/>
      <c r="H172" s="225">
        <v>6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84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14" customFormat="1" ht="11.25">
      <c r="B173" s="221"/>
      <c r="C173" s="222"/>
      <c r="D173" s="212" t="s">
        <v>283</v>
      </c>
      <c r="E173" s="223" t="s">
        <v>1</v>
      </c>
      <c r="F173" s="224" t="s">
        <v>13214</v>
      </c>
      <c r="G173" s="222"/>
      <c r="H173" s="225">
        <v>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13288</v>
      </c>
      <c r="G174" s="222"/>
      <c r="H174" s="225">
        <v>4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>
      <c r="A175" s="34"/>
      <c r="B175" s="35"/>
      <c r="C175" s="232" t="s">
        <v>7</v>
      </c>
      <c r="D175" s="232" t="s">
        <v>394</v>
      </c>
      <c r="E175" s="233" t="s">
        <v>13289</v>
      </c>
      <c r="F175" s="234" t="s">
        <v>13290</v>
      </c>
      <c r="G175" s="235" t="s">
        <v>5242</v>
      </c>
      <c r="H175" s="236">
        <v>38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1541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1541</v>
      </c>
      <c r="BM175" s="203" t="s">
        <v>13291</v>
      </c>
    </row>
    <row r="176" spans="1:65" s="14" customFormat="1" ht="11.25">
      <c r="B176" s="221"/>
      <c r="C176" s="222"/>
      <c r="D176" s="212" t="s">
        <v>283</v>
      </c>
      <c r="E176" s="223" t="s">
        <v>1</v>
      </c>
      <c r="F176" s="224" t="s">
        <v>13292</v>
      </c>
      <c r="G176" s="222"/>
      <c r="H176" s="225">
        <v>28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13293</v>
      </c>
      <c r="G177" s="222"/>
      <c r="H177" s="225">
        <v>10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16.5" customHeight="1">
      <c r="A178" s="34"/>
      <c r="B178" s="35"/>
      <c r="C178" s="192" t="s">
        <v>393</v>
      </c>
      <c r="D178" s="192" t="s">
        <v>274</v>
      </c>
      <c r="E178" s="193" t="s">
        <v>10964</v>
      </c>
      <c r="F178" s="194" t="s">
        <v>10965</v>
      </c>
      <c r="G178" s="195" t="s">
        <v>952</v>
      </c>
      <c r="H178" s="196">
        <v>56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765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13294</v>
      </c>
    </row>
    <row r="179" spans="1:65" s="2" customFormat="1" ht="11.25">
      <c r="A179" s="34"/>
      <c r="B179" s="35"/>
      <c r="C179" s="36"/>
      <c r="D179" s="205" t="s">
        <v>281</v>
      </c>
      <c r="E179" s="36"/>
      <c r="F179" s="206" t="s">
        <v>10967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84</v>
      </c>
    </row>
    <row r="180" spans="1:65" s="2" customFormat="1" ht="24.2" customHeight="1">
      <c r="A180" s="34"/>
      <c r="B180" s="35"/>
      <c r="C180" s="232" t="s">
        <v>399</v>
      </c>
      <c r="D180" s="232" t="s">
        <v>394</v>
      </c>
      <c r="E180" s="233" t="s">
        <v>13295</v>
      </c>
      <c r="F180" s="234" t="s">
        <v>13296</v>
      </c>
      <c r="G180" s="235" t="s">
        <v>185</v>
      </c>
      <c r="H180" s="236">
        <v>120</v>
      </c>
      <c r="I180" s="237"/>
      <c r="J180" s="238">
        <f>ROUND(I180*H180,2)</f>
        <v>0</v>
      </c>
      <c r="K180" s="234" t="s">
        <v>1</v>
      </c>
      <c r="L180" s="239"/>
      <c r="M180" s="240" t="s">
        <v>1</v>
      </c>
      <c r="N180" s="241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1541</v>
      </c>
      <c r="AT180" s="203" t="s">
        <v>394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1541</v>
      </c>
      <c r="BM180" s="203" t="s">
        <v>13297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13298</v>
      </c>
      <c r="G181" s="222"/>
      <c r="H181" s="225">
        <v>70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13269</v>
      </c>
      <c r="G182" s="222"/>
      <c r="H182" s="225">
        <v>50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2" customFormat="1" ht="24.2" customHeight="1">
      <c r="A183" s="34"/>
      <c r="B183" s="35"/>
      <c r="C183" s="232" t="s">
        <v>413</v>
      </c>
      <c r="D183" s="232" t="s">
        <v>394</v>
      </c>
      <c r="E183" s="233" t="s">
        <v>13299</v>
      </c>
      <c r="F183" s="234" t="s">
        <v>13300</v>
      </c>
      <c r="G183" s="235" t="s">
        <v>185</v>
      </c>
      <c r="H183" s="236">
        <v>290</v>
      </c>
      <c r="I183" s="237"/>
      <c r="J183" s="238">
        <f>ROUND(I183*H183,2)</f>
        <v>0</v>
      </c>
      <c r="K183" s="234" t="s">
        <v>1</v>
      </c>
      <c r="L183" s="239"/>
      <c r="M183" s="240" t="s">
        <v>1</v>
      </c>
      <c r="N183" s="241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1541</v>
      </c>
      <c r="AT183" s="203" t="s">
        <v>394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1541</v>
      </c>
      <c r="BM183" s="203" t="s">
        <v>13301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13302</v>
      </c>
      <c r="G184" s="222"/>
      <c r="H184" s="225">
        <v>223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13303</v>
      </c>
      <c r="G185" s="222"/>
      <c r="H185" s="225">
        <v>67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24.2" customHeight="1">
      <c r="A186" s="34"/>
      <c r="B186" s="35"/>
      <c r="C186" s="192" t="s">
        <v>417</v>
      </c>
      <c r="D186" s="192" t="s">
        <v>274</v>
      </c>
      <c r="E186" s="193" t="s">
        <v>13304</v>
      </c>
      <c r="F186" s="194" t="s">
        <v>13305</v>
      </c>
      <c r="G186" s="195" t="s">
        <v>185</v>
      </c>
      <c r="H186" s="196">
        <v>410</v>
      </c>
      <c r="I186" s="197"/>
      <c r="J186" s="198">
        <f>ROUND(I186*H186,2)</f>
        <v>0</v>
      </c>
      <c r="K186" s="194" t="s">
        <v>278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765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765</v>
      </c>
      <c r="BM186" s="203" t="s">
        <v>13306</v>
      </c>
    </row>
    <row r="187" spans="1:65" s="2" customFormat="1" ht="11.25">
      <c r="A187" s="34"/>
      <c r="B187" s="35"/>
      <c r="C187" s="36"/>
      <c r="D187" s="205" t="s">
        <v>281</v>
      </c>
      <c r="E187" s="36"/>
      <c r="F187" s="206" t="s">
        <v>13307</v>
      </c>
      <c r="G187" s="36"/>
      <c r="H187" s="36"/>
      <c r="I187" s="207"/>
      <c r="J187" s="36"/>
      <c r="K187" s="36"/>
      <c r="L187" s="39"/>
      <c r="M187" s="208"/>
      <c r="N187" s="209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281</v>
      </c>
      <c r="AU187" s="17" t="s">
        <v>84</v>
      </c>
    </row>
    <row r="188" spans="1:65" s="2" customFormat="1" ht="24.2" customHeight="1">
      <c r="A188" s="34"/>
      <c r="B188" s="35"/>
      <c r="C188" s="192" t="s">
        <v>431</v>
      </c>
      <c r="D188" s="192" t="s">
        <v>274</v>
      </c>
      <c r="E188" s="193" t="s">
        <v>13138</v>
      </c>
      <c r="F188" s="194" t="s">
        <v>13139</v>
      </c>
      <c r="G188" s="195" t="s">
        <v>952</v>
      </c>
      <c r="H188" s="196">
        <v>1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765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765</v>
      </c>
      <c r="BM188" s="203" t="s">
        <v>13308</v>
      </c>
    </row>
    <row r="189" spans="1:65" s="2" customFormat="1" ht="11.25">
      <c r="A189" s="34"/>
      <c r="B189" s="35"/>
      <c r="C189" s="36"/>
      <c r="D189" s="205" t="s">
        <v>281</v>
      </c>
      <c r="E189" s="36"/>
      <c r="F189" s="206" t="s">
        <v>13141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2" customFormat="1" ht="22.9" customHeight="1">
      <c r="B190" s="176"/>
      <c r="C190" s="177"/>
      <c r="D190" s="178" t="s">
        <v>75</v>
      </c>
      <c r="E190" s="190" t="s">
        <v>13142</v>
      </c>
      <c r="F190" s="190" t="s">
        <v>273</v>
      </c>
      <c r="G190" s="177"/>
      <c r="H190" s="177"/>
      <c r="I190" s="180"/>
      <c r="J190" s="191">
        <f>BK190</f>
        <v>0</v>
      </c>
      <c r="K190" s="177"/>
      <c r="L190" s="182"/>
      <c r="M190" s="183"/>
      <c r="N190" s="184"/>
      <c r="O190" s="184"/>
      <c r="P190" s="185">
        <f>SUM(P191:P221)</f>
        <v>0</v>
      </c>
      <c r="Q190" s="184"/>
      <c r="R190" s="185">
        <f>SUM(R191:R221)</f>
        <v>85.525200399999989</v>
      </c>
      <c r="S190" s="184"/>
      <c r="T190" s="186">
        <f>SUM(T191:T221)</f>
        <v>0</v>
      </c>
      <c r="AR190" s="187" t="s">
        <v>279</v>
      </c>
      <c r="AT190" s="188" t="s">
        <v>75</v>
      </c>
      <c r="AU190" s="188" t="s">
        <v>16</v>
      </c>
      <c r="AY190" s="187" t="s">
        <v>272</v>
      </c>
      <c r="BK190" s="189">
        <f>SUM(BK191:BK221)</f>
        <v>0</v>
      </c>
    </row>
    <row r="191" spans="1:65" s="2" customFormat="1" ht="24.2" customHeight="1">
      <c r="A191" s="34"/>
      <c r="B191" s="35"/>
      <c r="C191" s="192" t="s">
        <v>448</v>
      </c>
      <c r="D191" s="192" t="s">
        <v>274</v>
      </c>
      <c r="E191" s="193" t="s">
        <v>13143</v>
      </c>
      <c r="F191" s="194" t="s">
        <v>13144</v>
      </c>
      <c r="G191" s="195" t="s">
        <v>13145</v>
      </c>
      <c r="H191" s="196">
        <v>0.33300000000000002</v>
      </c>
      <c r="I191" s="197"/>
      <c r="J191" s="198">
        <f>ROUND(I191*H191,2)</f>
        <v>0</v>
      </c>
      <c r="K191" s="194" t="s">
        <v>278</v>
      </c>
      <c r="L191" s="39"/>
      <c r="M191" s="199" t="s">
        <v>1</v>
      </c>
      <c r="N191" s="200" t="s">
        <v>41</v>
      </c>
      <c r="O191" s="71"/>
      <c r="P191" s="201">
        <f>O191*H191</f>
        <v>0</v>
      </c>
      <c r="Q191" s="201">
        <v>8.8000000000000005E-3</v>
      </c>
      <c r="R191" s="201">
        <f>Q191*H191</f>
        <v>2.9304000000000005E-3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765</v>
      </c>
      <c r="AT191" s="203" t="s">
        <v>274</v>
      </c>
      <c r="AU191" s="203" t="s">
        <v>84</v>
      </c>
      <c r="AY191" s="17" t="s">
        <v>272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16</v>
      </c>
      <c r="BK191" s="204">
        <f>ROUND(I191*H191,2)</f>
        <v>0</v>
      </c>
      <c r="BL191" s="17" t="s">
        <v>765</v>
      </c>
      <c r="BM191" s="203" t="s">
        <v>13309</v>
      </c>
    </row>
    <row r="192" spans="1:65" s="2" customFormat="1" ht="11.25">
      <c r="A192" s="34"/>
      <c r="B192" s="35"/>
      <c r="C192" s="36"/>
      <c r="D192" s="205" t="s">
        <v>281</v>
      </c>
      <c r="E192" s="36"/>
      <c r="F192" s="206" t="s">
        <v>13147</v>
      </c>
      <c r="G192" s="36"/>
      <c r="H192" s="36"/>
      <c r="I192" s="207"/>
      <c r="J192" s="36"/>
      <c r="K192" s="36"/>
      <c r="L192" s="39"/>
      <c r="M192" s="208"/>
      <c r="N192" s="209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281</v>
      </c>
      <c r="AU192" s="17" t="s">
        <v>84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13310</v>
      </c>
      <c r="G193" s="222"/>
      <c r="H193" s="225">
        <v>0.214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14" customFormat="1" ht="11.25">
      <c r="B194" s="221"/>
      <c r="C194" s="222"/>
      <c r="D194" s="212" t="s">
        <v>283</v>
      </c>
      <c r="E194" s="223" t="s">
        <v>1</v>
      </c>
      <c r="F194" s="224" t="s">
        <v>13311</v>
      </c>
      <c r="G194" s="222"/>
      <c r="H194" s="225">
        <v>0.11899999999999999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2" customFormat="1" ht="24.2" customHeight="1">
      <c r="A195" s="34"/>
      <c r="B195" s="35"/>
      <c r="C195" s="192" t="s">
        <v>453</v>
      </c>
      <c r="D195" s="192" t="s">
        <v>274</v>
      </c>
      <c r="E195" s="193" t="s">
        <v>13312</v>
      </c>
      <c r="F195" s="194" t="s">
        <v>13313</v>
      </c>
      <c r="G195" s="195" t="s">
        <v>277</v>
      </c>
      <c r="H195" s="196">
        <v>5.5</v>
      </c>
      <c r="I195" s="197"/>
      <c r="J195" s="198">
        <f>ROUND(I195*H195,2)</f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765</v>
      </c>
      <c r="AT195" s="203" t="s">
        <v>274</v>
      </c>
      <c r="AU195" s="203" t="s">
        <v>84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765</v>
      </c>
      <c r="BM195" s="203" t="s">
        <v>13314</v>
      </c>
    </row>
    <row r="196" spans="1:65" s="14" customFormat="1" ht="11.25">
      <c r="B196" s="221"/>
      <c r="C196" s="222"/>
      <c r="D196" s="212" t="s">
        <v>283</v>
      </c>
      <c r="E196" s="223" t="s">
        <v>1</v>
      </c>
      <c r="F196" s="224" t="s">
        <v>13315</v>
      </c>
      <c r="G196" s="222"/>
      <c r="H196" s="225">
        <v>3.5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14" customFormat="1" ht="11.25">
      <c r="B197" s="221"/>
      <c r="C197" s="222"/>
      <c r="D197" s="212" t="s">
        <v>283</v>
      </c>
      <c r="E197" s="223" t="s">
        <v>1</v>
      </c>
      <c r="F197" s="224" t="s">
        <v>13316</v>
      </c>
      <c r="G197" s="222"/>
      <c r="H197" s="225">
        <v>2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2" customFormat="1" ht="24.2" customHeight="1">
      <c r="A198" s="34"/>
      <c r="B198" s="35"/>
      <c r="C198" s="192" t="s">
        <v>464</v>
      </c>
      <c r="D198" s="192" t="s">
        <v>274</v>
      </c>
      <c r="E198" s="193" t="s">
        <v>13155</v>
      </c>
      <c r="F198" s="194" t="s">
        <v>13156</v>
      </c>
      <c r="G198" s="195" t="s">
        <v>277</v>
      </c>
      <c r="H198" s="196">
        <v>5.5</v>
      </c>
      <c r="I198" s="197"/>
      <c r="J198" s="198">
        <f>ROUND(I198*H198,2)</f>
        <v>0</v>
      </c>
      <c r="K198" s="194" t="s">
        <v>1</v>
      </c>
      <c r="L198" s="39"/>
      <c r="M198" s="199" t="s">
        <v>1</v>
      </c>
      <c r="N198" s="200" t="s">
        <v>41</v>
      </c>
      <c r="O198" s="71"/>
      <c r="P198" s="201">
        <f>O198*H198</f>
        <v>0</v>
      </c>
      <c r="Q198" s="201">
        <v>2.2563399999999998</v>
      </c>
      <c r="R198" s="201">
        <f>Q198*H198</f>
        <v>12.409869999999998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765</v>
      </c>
      <c r="AT198" s="203" t="s">
        <v>274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765</v>
      </c>
      <c r="BM198" s="203" t="s">
        <v>13317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13318</v>
      </c>
      <c r="G199" s="222"/>
      <c r="H199" s="225">
        <v>3.5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14" customFormat="1" ht="11.25">
      <c r="B200" s="221"/>
      <c r="C200" s="222"/>
      <c r="D200" s="212" t="s">
        <v>283</v>
      </c>
      <c r="E200" s="223" t="s">
        <v>1</v>
      </c>
      <c r="F200" s="224" t="s">
        <v>13316</v>
      </c>
      <c r="G200" s="222"/>
      <c r="H200" s="225">
        <v>2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84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2" customFormat="1" ht="24.2" customHeight="1">
      <c r="A201" s="34"/>
      <c r="B201" s="35"/>
      <c r="C201" s="192" t="s">
        <v>471</v>
      </c>
      <c r="D201" s="192" t="s">
        <v>274</v>
      </c>
      <c r="E201" s="193" t="s">
        <v>13159</v>
      </c>
      <c r="F201" s="194" t="s">
        <v>13160</v>
      </c>
      <c r="G201" s="195" t="s">
        <v>185</v>
      </c>
      <c r="H201" s="196">
        <v>300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765</v>
      </c>
      <c r="AT201" s="203" t="s">
        <v>274</v>
      </c>
      <c r="AU201" s="203" t="s">
        <v>84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765</v>
      </c>
      <c r="BM201" s="203" t="s">
        <v>13319</v>
      </c>
    </row>
    <row r="202" spans="1:65" s="14" customFormat="1" ht="11.25">
      <c r="B202" s="221"/>
      <c r="C202" s="222"/>
      <c r="D202" s="212" t="s">
        <v>283</v>
      </c>
      <c r="E202" s="223" t="s">
        <v>1</v>
      </c>
      <c r="F202" s="224" t="s">
        <v>13320</v>
      </c>
      <c r="G202" s="222"/>
      <c r="H202" s="225">
        <v>178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13167</v>
      </c>
      <c r="G203" s="222"/>
      <c r="H203" s="225">
        <v>22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13268</v>
      </c>
      <c r="G204" s="222"/>
      <c r="H204" s="225">
        <v>100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>
      <c r="A205" s="34"/>
      <c r="B205" s="35"/>
      <c r="C205" s="192" t="s">
        <v>476</v>
      </c>
      <c r="D205" s="192" t="s">
        <v>274</v>
      </c>
      <c r="E205" s="193" t="s">
        <v>13163</v>
      </c>
      <c r="F205" s="194" t="s">
        <v>13164</v>
      </c>
      <c r="G205" s="195" t="s">
        <v>185</v>
      </c>
      <c r="H205" s="196">
        <v>50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765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765</v>
      </c>
      <c r="BM205" s="203" t="s">
        <v>13321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13322</v>
      </c>
      <c r="G206" s="222"/>
      <c r="H206" s="225">
        <v>36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4" customFormat="1" ht="11.25">
      <c r="B207" s="221"/>
      <c r="C207" s="222"/>
      <c r="D207" s="212" t="s">
        <v>283</v>
      </c>
      <c r="E207" s="223" t="s">
        <v>1</v>
      </c>
      <c r="F207" s="224" t="s">
        <v>13323</v>
      </c>
      <c r="G207" s="222"/>
      <c r="H207" s="225">
        <v>14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2" customFormat="1" ht="24.2" customHeight="1">
      <c r="A208" s="34"/>
      <c r="B208" s="35"/>
      <c r="C208" s="192" t="s">
        <v>483</v>
      </c>
      <c r="D208" s="192" t="s">
        <v>274</v>
      </c>
      <c r="E208" s="193" t="s">
        <v>13168</v>
      </c>
      <c r="F208" s="194" t="s">
        <v>13169</v>
      </c>
      <c r="G208" s="195" t="s">
        <v>185</v>
      </c>
      <c r="H208" s="196">
        <v>360</v>
      </c>
      <c r="I208" s="197"/>
      <c r="J208" s="198">
        <f>ROUND(I208*H208,2)</f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0.20300000000000001</v>
      </c>
      <c r="R208" s="201">
        <f>Q208*H208</f>
        <v>73.08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765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765</v>
      </c>
      <c r="BM208" s="203" t="s">
        <v>13324</v>
      </c>
    </row>
    <row r="209" spans="1:65" s="14" customFormat="1" ht="11.25">
      <c r="B209" s="221"/>
      <c r="C209" s="222"/>
      <c r="D209" s="212" t="s">
        <v>283</v>
      </c>
      <c r="E209" s="223" t="s">
        <v>1</v>
      </c>
      <c r="F209" s="224" t="s">
        <v>13325</v>
      </c>
      <c r="G209" s="222"/>
      <c r="H209" s="225">
        <v>314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13326</v>
      </c>
      <c r="G210" s="222"/>
      <c r="H210" s="225">
        <v>46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2" customFormat="1" ht="16.5" customHeight="1">
      <c r="A211" s="34"/>
      <c r="B211" s="35"/>
      <c r="C211" s="192" t="s">
        <v>491</v>
      </c>
      <c r="D211" s="192" t="s">
        <v>274</v>
      </c>
      <c r="E211" s="193" t="s">
        <v>13172</v>
      </c>
      <c r="F211" s="194" t="s">
        <v>13173</v>
      </c>
      <c r="G211" s="195" t="s">
        <v>185</v>
      </c>
      <c r="H211" s="196">
        <v>360</v>
      </c>
      <c r="I211" s="197"/>
      <c r="J211" s="198">
        <f>ROUND(I211*H211,2)</f>
        <v>0</v>
      </c>
      <c r="K211" s="194" t="s">
        <v>1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9.0000000000000006E-5</v>
      </c>
      <c r="R211" s="201">
        <f>Q211*H211</f>
        <v>3.2400000000000005E-2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765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765</v>
      </c>
      <c r="BM211" s="203" t="s">
        <v>13327</v>
      </c>
    </row>
    <row r="212" spans="1:65" s="14" customFormat="1" ht="11.25">
      <c r="B212" s="221"/>
      <c r="C212" s="222"/>
      <c r="D212" s="212" t="s">
        <v>283</v>
      </c>
      <c r="E212" s="223" t="s">
        <v>1</v>
      </c>
      <c r="F212" s="224" t="s">
        <v>13325</v>
      </c>
      <c r="G212" s="222"/>
      <c r="H212" s="225">
        <v>314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13326</v>
      </c>
      <c r="G213" s="222"/>
      <c r="H213" s="225">
        <v>46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24.2" customHeight="1">
      <c r="A214" s="34"/>
      <c r="B214" s="35"/>
      <c r="C214" s="192" t="s">
        <v>496</v>
      </c>
      <c r="D214" s="192" t="s">
        <v>274</v>
      </c>
      <c r="E214" s="193" t="s">
        <v>13175</v>
      </c>
      <c r="F214" s="194" t="s">
        <v>13176</v>
      </c>
      <c r="G214" s="195" t="s">
        <v>185</v>
      </c>
      <c r="H214" s="196">
        <v>300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765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765</v>
      </c>
      <c r="BM214" s="203" t="s">
        <v>13328</v>
      </c>
    </row>
    <row r="215" spans="1:65" s="2" customFormat="1" ht="24.2" customHeight="1">
      <c r="A215" s="34"/>
      <c r="B215" s="35"/>
      <c r="C215" s="192" t="s">
        <v>504</v>
      </c>
      <c r="D215" s="192" t="s">
        <v>274</v>
      </c>
      <c r="E215" s="193" t="s">
        <v>13178</v>
      </c>
      <c r="F215" s="194" t="s">
        <v>13179</v>
      </c>
      <c r="G215" s="195" t="s">
        <v>185</v>
      </c>
      <c r="H215" s="196">
        <v>50</v>
      </c>
      <c r="I215" s="197"/>
      <c r="J215" s="198">
        <f>ROUND(I215*H215,2)</f>
        <v>0</v>
      </c>
      <c r="K215" s="194" t="s">
        <v>1</v>
      </c>
      <c r="L215" s="39"/>
      <c r="M215" s="199" t="s">
        <v>1</v>
      </c>
      <c r="N215" s="200" t="s">
        <v>41</v>
      </c>
      <c r="O215" s="71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765</v>
      </c>
      <c r="AT215" s="203" t="s">
        <v>274</v>
      </c>
      <c r="AU215" s="203" t="s">
        <v>84</v>
      </c>
      <c r="AY215" s="17" t="s">
        <v>272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16</v>
      </c>
      <c r="BK215" s="204">
        <f>ROUND(I215*H215,2)</f>
        <v>0</v>
      </c>
      <c r="BL215" s="17" t="s">
        <v>765</v>
      </c>
      <c r="BM215" s="203" t="s">
        <v>13329</v>
      </c>
    </row>
    <row r="216" spans="1:65" s="2" customFormat="1" ht="21.75" customHeight="1">
      <c r="A216" s="34"/>
      <c r="B216" s="35"/>
      <c r="C216" s="192" t="s">
        <v>511</v>
      </c>
      <c r="D216" s="192" t="s">
        <v>274</v>
      </c>
      <c r="E216" s="193" t="s">
        <v>13181</v>
      </c>
      <c r="F216" s="194" t="s">
        <v>13182</v>
      </c>
      <c r="G216" s="195" t="s">
        <v>277</v>
      </c>
      <c r="H216" s="196">
        <v>26.32</v>
      </c>
      <c r="I216" s="197"/>
      <c r="J216" s="198">
        <f>ROUND(I216*H216,2)</f>
        <v>0</v>
      </c>
      <c r="K216" s="194" t="s">
        <v>1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765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765</v>
      </c>
      <c r="BM216" s="203" t="s">
        <v>13330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13331</v>
      </c>
      <c r="G217" s="222"/>
      <c r="H217" s="225">
        <v>22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4" customFormat="1" ht="11.25">
      <c r="B218" s="221"/>
      <c r="C218" s="222"/>
      <c r="D218" s="212" t="s">
        <v>283</v>
      </c>
      <c r="E218" s="223" t="s">
        <v>1</v>
      </c>
      <c r="F218" s="224" t="s">
        <v>13332</v>
      </c>
      <c r="G218" s="222"/>
      <c r="H218" s="225">
        <v>4.32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84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2" customFormat="1" ht="21.75" customHeight="1">
      <c r="A219" s="34"/>
      <c r="B219" s="35"/>
      <c r="C219" s="192" t="s">
        <v>516</v>
      </c>
      <c r="D219" s="192" t="s">
        <v>274</v>
      </c>
      <c r="E219" s="193" t="s">
        <v>13187</v>
      </c>
      <c r="F219" s="194" t="s">
        <v>13188</v>
      </c>
      <c r="G219" s="195" t="s">
        <v>156</v>
      </c>
      <c r="H219" s="196">
        <v>150</v>
      </c>
      <c r="I219" s="197"/>
      <c r="J219" s="198">
        <f>ROUND(I219*H219,2)</f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765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765</v>
      </c>
      <c r="BM219" s="203" t="s">
        <v>13333</v>
      </c>
    </row>
    <row r="220" spans="1:65" s="14" customFormat="1" ht="11.25">
      <c r="B220" s="221"/>
      <c r="C220" s="222"/>
      <c r="D220" s="212" t="s">
        <v>283</v>
      </c>
      <c r="E220" s="223" t="s">
        <v>1</v>
      </c>
      <c r="F220" s="224" t="s">
        <v>13334</v>
      </c>
      <c r="G220" s="222"/>
      <c r="H220" s="225">
        <v>120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283</v>
      </c>
      <c r="AU220" s="231" t="s">
        <v>84</v>
      </c>
      <c r="AV220" s="14" t="s">
        <v>84</v>
      </c>
      <c r="AW220" s="14" t="s">
        <v>32</v>
      </c>
      <c r="AX220" s="14" t="s">
        <v>76</v>
      </c>
      <c r="AY220" s="231" t="s">
        <v>272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13335</v>
      </c>
      <c r="G221" s="222"/>
      <c r="H221" s="225">
        <v>30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12" customFormat="1" ht="22.9" customHeight="1">
      <c r="B222" s="176"/>
      <c r="C222" s="177"/>
      <c r="D222" s="178" t="s">
        <v>75</v>
      </c>
      <c r="E222" s="190" t="s">
        <v>13336</v>
      </c>
      <c r="F222" s="190" t="s">
        <v>13337</v>
      </c>
      <c r="G222" s="177"/>
      <c r="H222" s="177"/>
      <c r="I222" s="180"/>
      <c r="J222" s="191">
        <f>BK222</f>
        <v>0</v>
      </c>
      <c r="K222" s="177"/>
      <c r="L222" s="182"/>
      <c r="M222" s="183"/>
      <c r="N222" s="184"/>
      <c r="O222" s="184"/>
      <c r="P222" s="185">
        <f>SUM(P223:P234)</f>
        <v>0</v>
      </c>
      <c r="Q222" s="184"/>
      <c r="R222" s="185">
        <f>SUM(R223:R234)</f>
        <v>0</v>
      </c>
      <c r="S222" s="184"/>
      <c r="T222" s="186">
        <f>SUM(T223:T234)</f>
        <v>0</v>
      </c>
      <c r="AR222" s="187" t="s">
        <v>279</v>
      </c>
      <c r="AT222" s="188" t="s">
        <v>75</v>
      </c>
      <c r="AU222" s="188" t="s">
        <v>16</v>
      </c>
      <c r="AY222" s="187" t="s">
        <v>272</v>
      </c>
      <c r="BK222" s="189">
        <f>SUM(BK223:BK234)</f>
        <v>0</v>
      </c>
    </row>
    <row r="223" spans="1:65" s="2" customFormat="1" ht="16.5" customHeight="1">
      <c r="A223" s="34"/>
      <c r="B223" s="35"/>
      <c r="C223" s="192" t="s">
        <v>523</v>
      </c>
      <c r="D223" s="192" t="s">
        <v>274</v>
      </c>
      <c r="E223" s="193" t="s">
        <v>13338</v>
      </c>
      <c r="F223" s="194" t="s">
        <v>13339</v>
      </c>
      <c r="G223" s="195" t="s">
        <v>952</v>
      </c>
      <c r="H223" s="196">
        <v>5</v>
      </c>
      <c r="I223" s="197"/>
      <c r="J223" s="198">
        <f>ROUND(I223*H223,2)</f>
        <v>0</v>
      </c>
      <c r="K223" s="194" t="s">
        <v>278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765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765</v>
      </c>
      <c r="BM223" s="203" t="s">
        <v>13340</v>
      </c>
    </row>
    <row r="224" spans="1:65" s="2" customFormat="1" ht="11.25">
      <c r="A224" s="34"/>
      <c r="B224" s="35"/>
      <c r="C224" s="36"/>
      <c r="D224" s="205" t="s">
        <v>281</v>
      </c>
      <c r="E224" s="36"/>
      <c r="F224" s="206" t="s">
        <v>13341</v>
      </c>
      <c r="G224" s="36"/>
      <c r="H224" s="36"/>
      <c r="I224" s="207"/>
      <c r="J224" s="36"/>
      <c r="K224" s="36"/>
      <c r="L224" s="39"/>
      <c r="M224" s="208"/>
      <c r="N224" s="209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281</v>
      </c>
      <c r="AU224" s="17" t="s">
        <v>84</v>
      </c>
    </row>
    <row r="225" spans="1:65" s="2" customFormat="1" ht="24.2" customHeight="1">
      <c r="A225" s="34"/>
      <c r="B225" s="35"/>
      <c r="C225" s="192" t="s">
        <v>531</v>
      </c>
      <c r="D225" s="192" t="s">
        <v>274</v>
      </c>
      <c r="E225" s="193" t="s">
        <v>13342</v>
      </c>
      <c r="F225" s="194" t="s">
        <v>13343</v>
      </c>
      <c r="G225" s="195" t="s">
        <v>952</v>
      </c>
      <c r="H225" s="196">
        <v>5</v>
      </c>
      <c r="I225" s="197"/>
      <c r="J225" s="198">
        <f>ROUND(I225*H225,2)</f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358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358</v>
      </c>
      <c r="BM225" s="203" t="s">
        <v>13344</v>
      </c>
    </row>
    <row r="226" spans="1:65" s="2" customFormat="1" ht="24.2" customHeight="1">
      <c r="A226" s="34"/>
      <c r="B226" s="35"/>
      <c r="C226" s="192" t="s">
        <v>536</v>
      </c>
      <c r="D226" s="192" t="s">
        <v>274</v>
      </c>
      <c r="E226" s="193" t="s">
        <v>13197</v>
      </c>
      <c r="F226" s="194" t="s">
        <v>13198</v>
      </c>
      <c r="G226" s="195" t="s">
        <v>277</v>
      </c>
      <c r="H226" s="196">
        <v>3.84</v>
      </c>
      <c r="I226" s="197"/>
      <c r="J226" s="198">
        <f>ROUND(I226*H226,2)</f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765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765</v>
      </c>
      <c r="BM226" s="203" t="s">
        <v>13345</v>
      </c>
    </row>
    <row r="227" spans="1:65" s="14" customFormat="1" ht="11.25">
      <c r="B227" s="221"/>
      <c r="C227" s="222"/>
      <c r="D227" s="212" t="s">
        <v>283</v>
      </c>
      <c r="E227" s="223" t="s">
        <v>1</v>
      </c>
      <c r="F227" s="224" t="s">
        <v>13346</v>
      </c>
      <c r="G227" s="222"/>
      <c r="H227" s="225">
        <v>3.84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4.2" customHeight="1">
      <c r="A228" s="34"/>
      <c r="B228" s="35"/>
      <c r="C228" s="192" t="s">
        <v>544</v>
      </c>
      <c r="D228" s="192" t="s">
        <v>274</v>
      </c>
      <c r="E228" s="193" t="s">
        <v>13347</v>
      </c>
      <c r="F228" s="194" t="s">
        <v>13348</v>
      </c>
      <c r="G228" s="195" t="s">
        <v>277</v>
      </c>
      <c r="H228" s="196">
        <v>3.84</v>
      </c>
      <c r="I228" s="197"/>
      <c r="J228" s="198">
        <f>ROUND(I228*H228,2)</f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765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765</v>
      </c>
      <c r="BM228" s="203" t="s">
        <v>13349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13350</v>
      </c>
      <c r="G229" s="222"/>
      <c r="H229" s="225">
        <v>3.84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4.2" customHeight="1">
      <c r="A230" s="34"/>
      <c r="B230" s="35"/>
      <c r="C230" s="192" t="s">
        <v>551</v>
      </c>
      <c r="D230" s="192" t="s">
        <v>274</v>
      </c>
      <c r="E230" s="193" t="s">
        <v>13159</v>
      </c>
      <c r="F230" s="194" t="s">
        <v>13160</v>
      </c>
      <c r="G230" s="195" t="s">
        <v>185</v>
      </c>
      <c r="H230" s="196">
        <v>119</v>
      </c>
      <c r="I230" s="197"/>
      <c r="J230" s="198">
        <f>ROUND(I230*H230,2)</f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765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765</v>
      </c>
      <c r="BM230" s="203" t="s">
        <v>13351</v>
      </c>
    </row>
    <row r="231" spans="1:65" s="14" customFormat="1" ht="11.25">
      <c r="B231" s="221"/>
      <c r="C231" s="222"/>
      <c r="D231" s="212" t="s">
        <v>283</v>
      </c>
      <c r="E231" s="223" t="s">
        <v>1</v>
      </c>
      <c r="F231" s="224" t="s">
        <v>13352</v>
      </c>
      <c r="G231" s="222"/>
      <c r="H231" s="225">
        <v>119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76</v>
      </c>
      <c r="AY231" s="231" t="s">
        <v>272</v>
      </c>
    </row>
    <row r="232" spans="1:65" s="2" customFormat="1" ht="24.2" customHeight="1">
      <c r="A232" s="34"/>
      <c r="B232" s="35"/>
      <c r="C232" s="192" t="s">
        <v>559</v>
      </c>
      <c r="D232" s="192" t="s">
        <v>274</v>
      </c>
      <c r="E232" s="193" t="s">
        <v>13175</v>
      </c>
      <c r="F232" s="194" t="s">
        <v>13176</v>
      </c>
      <c r="G232" s="195" t="s">
        <v>185</v>
      </c>
      <c r="H232" s="196">
        <v>119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765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765</v>
      </c>
      <c r="BM232" s="203" t="s">
        <v>13353</v>
      </c>
    </row>
    <row r="233" spans="1:65" s="2" customFormat="1" ht="21.75" customHeight="1">
      <c r="A233" s="34"/>
      <c r="B233" s="35"/>
      <c r="C233" s="192" t="s">
        <v>574</v>
      </c>
      <c r="D233" s="192" t="s">
        <v>274</v>
      </c>
      <c r="E233" s="193" t="s">
        <v>13187</v>
      </c>
      <c r="F233" s="194" t="s">
        <v>13188</v>
      </c>
      <c r="G233" s="195" t="s">
        <v>156</v>
      </c>
      <c r="H233" s="196">
        <v>48</v>
      </c>
      <c r="I233" s="197"/>
      <c r="J233" s="198">
        <f>ROUND(I233*H233,2)</f>
        <v>0</v>
      </c>
      <c r="K233" s="194" t="s">
        <v>1</v>
      </c>
      <c r="L233" s="39"/>
      <c r="M233" s="199" t="s">
        <v>1</v>
      </c>
      <c r="N233" s="200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765</v>
      </c>
      <c r="AT233" s="203" t="s">
        <v>274</v>
      </c>
      <c r="AU233" s="203" t="s">
        <v>84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765</v>
      </c>
      <c r="BM233" s="203" t="s">
        <v>13354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13355</v>
      </c>
      <c r="G234" s="222"/>
      <c r="H234" s="225">
        <v>48</v>
      </c>
      <c r="I234" s="226"/>
      <c r="J234" s="222"/>
      <c r="K234" s="222"/>
      <c r="L234" s="227"/>
      <c r="M234" s="243"/>
      <c r="N234" s="244"/>
      <c r="O234" s="244"/>
      <c r="P234" s="244"/>
      <c r="Q234" s="244"/>
      <c r="R234" s="244"/>
      <c r="S234" s="244"/>
      <c r="T234" s="245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6.95" customHeight="1">
      <c r="A235" s="34"/>
      <c r="B235" s="54"/>
      <c r="C235" s="55"/>
      <c r="D235" s="55"/>
      <c r="E235" s="55"/>
      <c r="F235" s="55"/>
      <c r="G235" s="55"/>
      <c r="H235" s="55"/>
      <c r="I235" s="55"/>
      <c r="J235" s="55"/>
      <c r="K235" s="55"/>
      <c r="L235" s="39"/>
      <c r="M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</row>
  </sheetData>
  <sheetProtection algorithmName="SHA-512" hashValue="LRe6969HIYCxHLy4ffPwD3RfwzJyLm5THFs9QfDPZahX1v2NtICxwrMykdarlRQP9StTb1zZ3qAIEpo6BXf6bQ==" saltValue="UQPlB0ljQUO87r8mo8S3aDjs7eE7YKi0DKc0pWX2S76UKtJTD67Qzs3kf68kWQ/UViHZRYKpZkiSg3Y1Llp2zA==" spinCount="100000" sheet="1" objects="1" scenarios="1" formatColumns="0" formatRows="0" autoFilter="0"/>
  <autoFilter ref="C119:K23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7" r:id="rId1"/>
    <hyperlink ref="F133" r:id="rId2"/>
    <hyperlink ref="F141" r:id="rId3"/>
    <hyperlink ref="F146" r:id="rId4"/>
    <hyperlink ref="F150" r:id="rId5"/>
    <hyperlink ref="F160" r:id="rId6"/>
    <hyperlink ref="F165" r:id="rId7"/>
    <hyperlink ref="F179" r:id="rId8"/>
    <hyperlink ref="F187" r:id="rId9"/>
    <hyperlink ref="F189" r:id="rId10"/>
    <hyperlink ref="F192" r:id="rId11"/>
    <hyperlink ref="F224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13356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45142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13357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13358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ROUND((SUM(BE121:BE183)),  2)</f>
        <v>0</v>
      </c>
      <c r="G33" s="34"/>
      <c r="H33" s="34"/>
      <c r="I33" s="131">
        <v>0.21</v>
      </c>
      <c r="J33" s="130">
        <f>ROUND(((SUM(BE121:BE183))*I33),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ROUND((SUM(BF121:BF183)),  2)</f>
        <v>0</v>
      </c>
      <c r="G34" s="34"/>
      <c r="H34" s="34"/>
      <c r="I34" s="131">
        <v>0.15</v>
      </c>
      <c r="J34" s="130">
        <f>ROUND(((SUM(BF121:BF183))*I34),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ROUND((SUM(BG121:BG183)),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ROUND((SUM(BH121:BH183)),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ROUND((SUM(BI121:BI183)),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D2_10 - Přípojka medicinálních plynů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45142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Atelier Penta v.o.s.,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Martina Poživilova - MZ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13359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>
      <c r="B98" s="154"/>
      <c r="C98" s="155"/>
      <c r="D98" s="156" t="s">
        <v>208</v>
      </c>
      <c r="E98" s="157"/>
      <c r="F98" s="157"/>
      <c r="G98" s="157"/>
      <c r="H98" s="157"/>
      <c r="I98" s="157"/>
      <c r="J98" s="158">
        <f>J143</f>
        <v>0</v>
      </c>
      <c r="K98" s="155"/>
      <c r="L98" s="159"/>
    </row>
    <row r="99" spans="1:31" s="10" customFormat="1" ht="19.899999999999999" customHeight="1">
      <c r="B99" s="160"/>
      <c r="C99" s="104"/>
      <c r="D99" s="161" t="s">
        <v>209</v>
      </c>
      <c r="E99" s="162"/>
      <c r="F99" s="162"/>
      <c r="G99" s="162"/>
      <c r="H99" s="162"/>
      <c r="I99" s="162"/>
      <c r="J99" s="163">
        <f>J144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J174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12507</v>
      </c>
      <c r="E101" s="162"/>
      <c r="F101" s="162"/>
      <c r="G101" s="162"/>
      <c r="H101" s="162"/>
      <c r="I101" s="162"/>
      <c r="J101" s="163">
        <f>J181</f>
        <v>0</v>
      </c>
      <c r="K101" s="104"/>
      <c r="L101" s="164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257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>
      <c r="A111" s="34"/>
      <c r="B111" s="35"/>
      <c r="C111" s="36"/>
      <c r="D111" s="36"/>
      <c r="E111" s="320" t="str">
        <f>E7</f>
        <v>Oblastní nemocnice Trutnov a.s., Konsolidované laboratoře a transfuzní oddělení - OKB - 2023/I</v>
      </c>
      <c r="F111" s="321"/>
      <c r="G111" s="321"/>
      <c r="H111" s="32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174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3" t="str">
        <f>E9</f>
        <v>D2_10 - Přípojka medicinálních plynů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21</v>
      </c>
      <c r="D115" s="36"/>
      <c r="E115" s="36"/>
      <c r="F115" s="27" t="str">
        <f>F12</f>
        <v>Trutnov</v>
      </c>
      <c r="G115" s="36"/>
      <c r="H115" s="36"/>
      <c r="I115" s="29" t="s">
        <v>23</v>
      </c>
      <c r="J115" s="66">
        <f>IF(J12="","",J12)</f>
        <v>45142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24</v>
      </c>
      <c r="D117" s="36"/>
      <c r="E117" s="36"/>
      <c r="F117" s="27" t="str">
        <f>E15</f>
        <v>Královehradecký kraj</v>
      </c>
      <c r="G117" s="36"/>
      <c r="H117" s="36"/>
      <c r="I117" s="29" t="s">
        <v>30</v>
      </c>
      <c r="J117" s="32" t="str">
        <f>E21</f>
        <v>Atelier Penta v.o.s., Mrštíkova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>Martina Poživilova - MZ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5"/>
      <c r="B120" s="166"/>
      <c r="C120" s="167" t="s">
        <v>258</v>
      </c>
      <c r="D120" s="168" t="s">
        <v>61</v>
      </c>
      <c r="E120" s="168" t="s">
        <v>57</v>
      </c>
      <c r="F120" s="168" t="s">
        <v>58</v>
      </c>
      <c r="G120" s="168" t="s">
        <v>259</v>
      </c>
      <c r="H120" s="168" t="s">
        <v>260</v>
      </c>
      <c r="I120" s="168" t="s">
        <v>261</v>
      </c>
      <c r="J120" s="168" t="s">
        <v>205</v>
      </c>
      <c r="K120" s="169" t="s">
        <v>262</v>
      </c>
      <c r="L120" s="170"/>
      <c r="M120" s="75" t="s">
        <v>1</v>
      </c>
      <c r="N120" s="76" t="s">
        <v>40</v>
      </c>
      <c r="O120" s="76" t="s">
        <v>263</v>
      </c>
      <c r="P120" s="76" t="s">
        <v>264</v>
      </c>
      <c r="Q120" s="76" t="s">
        <v>265</v>
      </c>
      <c r="R120" s="76" t="s">
        <v>266</v>
      </c>
      <c r="S120" s="76" t="s">
        <v>267</v>
      </c>
      <c r="T120" s="77" t="s">
        <v>268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4"/>
      <c r="B121" s="35"/>
      <c r="C121" s="82" t="s">
        <v>269</v>
      </c>
      <c r="D121" s="36"/>
      <c r="E121" s="36"/>
      <c r="F121" s="36"/>
      <c r="G121" s="36"/>
      <c r="H121" s="36"/>
      <c r="I121" s="36"/>
      <c r="J121" s="171">
        <f>BK121</f>
        <v>0</v>
      </c>
      <c r="K121" s="36"/>
      <c r="L121" s="39"/>
      <c r="M121" s="78"/>
      <c r="N121" s="172"/>
      <c r="O121" s="79"/>
      <c r="P121" s="173">
        <f>P122+P143</f>
        <v>0</v>
      </c>
      <c r="Q121" s="79"/>
      <c r="R121" s="173">
        <f>R122+R143</f>
        <v>185.00398254999999</v>
      </c>
      <c r="S121" s="79"/>
      <c r="T121" s="174">
        <f>T122+T143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207</v>
      </c>
      <c r="BK121" s="175">
        <f>BK122+BK143</f>
        <v>0</v>
      </c>
    </row>
    <row r="122" spans="1:65" s="12" customFormat="1" ht="25.9" customHeight="1">
      <c r="B122" s="176"/>
      <c r="C122" s="177"/>
      <c r="D122" s="178" t="s">
        <v>75</v>
      </c>
      <c r="E122" s="179" t="s">
        <v>7983</v>
      </c>
      <c r="F122" s="179" t="s">
        <v>13360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SUM(P123:P142)</f>
        <v>0</v>
      </c>
      <c r="Q122" s="184"/>
      <c r="R122" s="185">
        <f>SUM(R123:R142)</f>
        <v>0</v>
      </c>
      <c r="S122" s="184"/>
      <c r="T122" s="186">
        <f>SUM(T123:T142)</f>
        <v>0</v>
      </c>
      <c r="AR122" s="187" t="s">
        <v>16</v>
      </c>
      <c r="AT122" s="188" t="s">
        <v>75</v>
      </c>
      <c r="AU122" s="188" t="s">
        <v>76</v>
      </c>
      <c r="AY122" s="187" t="s">
        <v>272</v>
      </c>
      <c r="BK122" s="189">
        <f>SUM(BK123:BK142)</f>
        <v>0</v>
      </c>
    </row>
    <row r="123" spans="1:65" s="2" customFormat="1" ht="16.5" customHeight="1">
      <c r="A123" s="34"/>
      <c r="B123" s="35"/>
      <c r="C123" s="192" t="s">
        <v>16</v>
      </c>
      <c r="D123" s="192" t="s">
        <v>274</v>
      </c>
      <c r="E123" s="193" t="s">
        <v>13361</v>
      </c>
      <c r="F123" s="194" t="s">
        <v>13362</v>
      </c>
      <c r="G123" s="195" t="s">
        <v>185</v>
      </c>
      <c r="H123" s="196">
        <v>102</v>
      </c>
      <c r="I123" s="197"/>
      <c r="J123" s="198">
        <f t="shared" ref="J123:J142" si="0">ROUND(I123*H123,2)</f>
        <v>0</v>
      </c>
      <c r="K123" s="194" t="s">
        <v>8417</v>
      </c>
      <c r="L123" s="39"/>
      <c r="M123" s="199" t="s">
        <v>1</v>
      </c>
      <c r="N123" s="200" t="s">
        <v>41</v>
      </c>
      <c r="O123" s="71"/>
      <c r="P123" s="201">
        <f t="shared" ref="P123:P142" si="1">O123*H123</f>
        <v>0</v>
      </c>
      <c r="Q123" s="201">
        <v>0</v>
      </c>
      <c r="R123" s="201">
        <f t="shared" ref="R123:R142" si="2">Q123*H123</f>
        <v>0</v>
      </c>
      <c r="S123" s="201">
        <v>0</v>
      </c>
      <c r="T123" s="202">
        <f t="shared" ref="T123:T142" si="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279</v>
      </c>
      <c r="AT123" s="203" t="s">
        <v>274</v>
      </c>
      <c r="AU123" s="203" t="s">
        <v>16</v>
      </c>
      <c r="AY123" s="17" t="s">
        <v>272</v>
      </c>
      <c r="BE123" s="204">
        <f t="shared" ref="BE123:BE142" si="4">IF(N123="základní",J123,0)</f>
        <v>0</v>
      </c>
      <c r="BF123" s="204">
        <f t="shared" ref="BF123:BF142" si="5">IF(N123="snížená",J123,0)</f>
        <v>0</v>
      </c>
      <c r="BG123" s="204">
        <f t="shared" ref="BG123:BG142" si="6">IF(N123="zákl. přenesená",J123,0)</f>
        <v>0</v>
      </c>
      <c r="BH123" s="204">
        <f t="shared" ref="BH123:BH142" si="7">IF(N123="sníž. přenesená",J123,0)</f>
        <v>0</v>
      </c>
      <c r="BI123" s="204">
        <f t="shared" ref="BI123:BI142" si="8">IF(N123="nulová",J123,0)</f>
        <v>0</v>
      </c>
      <c r="BJ123" s="17" t="s">
        <v>16</v>
      </c>
      <c r="BK123" s="204">
        <f t="shared" ref="BK123:BK142" si="9">ROUND(I123*H123,2)</f>
        <v>0</v>
      </c>
      <c r="BL123" s="17" t="s">
        <v>279</v>
      </c>
      <c r="BM123" s="203" t="s">
        <v>279</v>
      </c>
    </row>
    <row r="124" spans="1:65" s="2" customFormat="1" ht="16.5" customHeight="1">
      <c r="A124" s="34"/>
      <c r="B124" s="35"/>
      <c r="C124" s="192" t="s">
        <v>84</v>
      </c>
      <c r="D124" s="192" t="s">
        <v>274</v>
      </c>
      <c r="E124" s="193" t="s">
        <v>13363</v>
      </c>
      <c r="F124" s="194" t="s">
        <v>13364</v>
      </c>
      <c r="G124" s="195" t="s">
        <v>185</v>
      </c>
      <c r="H124" s="196">
        <v>306</v>
      </c>
      <c r="I124" s="197"/>
      <c r="J124" s="198">
        <f t="shared" si="0"/>
        <v>0</v>
      </c>
      <c r="K124" s="194" t="s">
        <v>8417</v>
      </c>
      <c r="L124" s="39"/>
      <c r="M124" s="199" t="s">
        <v>1</v>
      </c>
      <c r="N124" s="200" t="s">
        <v>41</v>
      </c>
      <c r="O124" s="71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3" t="s">
        <v>279</v>
      </c>
      <c r="AT124" s="203" t="s">
        <v>274</v>
      </c>
      <c r="AU124" s="203" t="s">
        <v>16</v>
      </c>
      <c r="AY124" s="17" t="s">
        <v>272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7" t="s">
        <v>16</v>
      </c>
      <c r="BK124" s="204">
        <f t="shared" si="9"/>
        <v>0</v>
      </c>
      <c r="BL124" s="17" t="s">
        <v>279</v>
      </c>
      <c r="BM124" s="203" t="s">
        <v>305</v>
      </c>
    </row>
    <row r="125" spans="1:65" s="2" customFormat="1" ht="16.5" customHeight="1">
      <c r="A125" s="34"/>
      <c r="B125" s="35"/>
      <c r="C125" s="192" t="s">
        <v>291</v>
      </c>
      <c r="D125" s="192" t="s">
        <v>274</v>
      </c>
      <c r="E125" s="193" t="s">
        <v>13365</v>
      </c>
      <c r="F125" s="194" t="s">
        <v>13366</v>
      </c>
      <c r="G125" s="195" t="s">
        <v>952</v>
      </c>
      <c r="H125" s="196">
        <v>1</v>
      </c>
      <c r="I125" s="197"/>
      <c r="J125" s="198">
        <f t="shared" si="0"/>
        <v>0</v>
      </c>
      <c r="K125" s="194" t="s">
        <v>8417</v>
      </c>
      <c r="L125" s="39"/>
      <c r="M125" s="199" t="s">
        <v>1</v>
      </c>
      <c r="N125" s="200" t="s">
        <v>41</v>
      </c>
      <c r="O125" s="71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279</v>
      </c>
      <c r="AT125" s="203" t="s">
        <v>274</v>
      </c>
      <c r="AU125" s="203" t="s">
        <v>16</v>
      </c>
      <c r="AY125" s="17" t="s">
        <v>272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7" t="s">
        <v>16</v>
      </c>
      <c r="BK125" s="204">
        <f t="shared" si="9"/>
        <v>0</v>
      </c>
      <c r="BL125" s="17" t="s">
        <v>279</v>
      </c>
      <c r="BM125" s="203" t="s">
        <v>313</v>
      </c>
    </row>
    <row r="126" spans="1:65" s="2" customFormat="1" ht="16.5" customHeight="1">
      <c r="A126" s="34"/>
      <c r="B126" s="35"/>
      <c r="C126" s="192" t="s">
        <v>279</v>
      </c>
      <c r="D126" s="192" t="s">
        <v>274</v>
      </c>
      <c r="E126" s="193" t="s">
        <v>13367</v>
      </c>
      <c r="F126" s="194" t="s">
        <v>13368</v>
      </c>
      <c r="G126" s="195" t="s">
        <v>11812</v>
      </c>
      <c r="H126" s="196">
        <v>2800</v>
      </c>
      <c r="I126" s="197"/>
      <c r="J126" s="198">
        <f t="shared" si="0"/>
        <v>0</v>
      </c>
      <c r="K126" s="194" t="s">
        <v>8417</v>
      </c>
      <c r="L126" s="39"/>
      <c r="M126" s="199" t="s">
        <v>1</v>
      </c>
      <c r="N126" s="200" t="s">
        <v>41</v>
      </c>
      <c r="O126" s="71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7" t="s">
        <v>16</v>
      </c>
      <c r="BK126" s="204">
        <f t="shared" si="9"/>
        <v>0</v>
      </c>
      <c r="BL126" s="17" t="s">
        <v>279</v>
      </c>
      <c r="BM126" s="203" t="s">
        <v>320</v>
      </c>
    </row>
    <row r="127" spans="1:65" s="2" customFormat="1" ht="16.5" customHeight="1">
      <c r="A127" s="34"/>
      <c r="B127" s="35"/>
      <c r="C127" s="192" t="s">
        <v>4523</v>
      </c>
      <c r="D127" s="192" t="s">
        <v>274</v>
      </c>
      <c r="E127" s="193" t="s">
        <v>13369</v>
      </c>
      <c r="F127" s="194" t="s">
        <v>13370</v>
      </c>
      <c r="G127" s="195" t="s">
        <v>185</v>
      </c>
      <c r="H127" s="196">
        <v>20</v>
      </c>
      <c r="I127" s="197"/>
      <c r="J127" s="198">
        <f t="shared" si="0"/>
        <v>0</v>
      </c>
      <c r="K127" s="194" t="s">
        <v>8417</v>
      </c>
      <c r="L127" s="39"/>
      <c r="M127" s="199" t="s">
        <v>1</v>
      </c>
      <c r="N127" s="200" t="s">
        <v>41</v>
      </c>
      <c r="O127" s="71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279</v>
      </c>
      <c r="AT127" s="203" t="s">
        <v>274</v>
      </c>
      <c r="AU127" s="203" t="s">
        <v>16</v>
      </c>
      <c r="AY127" s="17" t="s">
        <v>272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7" t="s">
        <v>16</v>
      </c>
      <c r="BK127" s="204">
        <f t="shared" si="9"/>
        <v>0</v>
      </c>
      <c r="BL127" s="17" t="s">
        <v>279</v>
      </c>
      <c r="BM127" s="203" t="s">
        <v>5121</v>
      </c>
    </row>
    <row r="128" spans="1:65" s="2" customFormat="1" ht="16.5" customHeight="1">
      <c r="A128" s="34"/>
      <c r="B128" s="35"/>
      <c r="C128" s="192" t="s">
        <v>305</v>
      </c>
      <c r="D128" s="192" t="s">
        <v>274</v>
      </c>
      <c r="E128" s="193" t="s">
        <v>13371</v>
      </c>
      <c r="F128" s="194" t="s">
        <v>13372</v>
      </c>
      <c r="G128" s="195" t="s">
        <v>185</v>
      </c>
      <c r="H128" s="196">
        <v>60</v>
      </c>
      <c r="I128" s="197"/>
      <c r="J128" s="198">
        <f t="shared" si="0"/>
        <v>0</v>
      </c>
      <c r="K128" s="194" t="s">
        <v>8417</v>
      </c>
      <c r="L128" s="39"/>
      <c r="M128" s="199" t="s">
        <v>1</v>
      </c>
      <c r="N128" s="200" t="s">
        <v>41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279</v>
      </c>
      <c r="AT128" s="203" t="s">
        <v>274</v>
      </c>
      <c r="AU128" s="203" t="s">
        <v>16</v>
      </c>
      <c r="AY128" s="17" t="s">
        <v>272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16</v>
      </c>
      <c r="BK128" s="204">
        <f t="shared" si="9"/>
        <v>0</v>
      </c>
      <c r="BL128" s="17" t="s">
        <v>279</v>
      </c>
      <c r="BM128" s="203" t="s">
        <v>358</v>
      </c>
    </row>
    <row r="129" spans="1:65" s="2" customFormat="1" ht="16.5" customHeight="1">
      <c r="A129" s="34"/>
      <c r="B129" s="35"/>
      <c r="C129" s="192" t="s">
        <v>4532</v>
      </c>
      <c r="D129" s="192" t="s">
        <v>274</v>
      </c>
      <c r="E129" s="193" t="s">
        <v>13373</v>
      </c>
      <c r="F129" s="194" t="s">
        <v>13374</v>
      </c>
      <c r="G129" s="195" t="s">
        <v>185</v>
      </c>
      <c r="H129" s="196">
        <v>408</v>
      </c>
      <c r="I129" s="197"/>
      <c r="J129" s="198">
        <f t="shared" si="0"/>
        <v>0</v>
      </c>
      <c r="K129" s="194" t="s">
        <v>8417</v>
      </c>
      <c r="L129" s="39"/>
      <c r="M129" s="199" t="s">
        <v>1</v>
      </c>
      <c r="N129" s="200" t="s">
        <v>41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279</v>
      </c>
      <c r="AT129" s="203" t="s">
        <v>274</v>
      </c>
      <c r="AU129" s="203" t="s">
        <v>16</v>
      </c>
      <c r="AY129" s="17" t="s">
        <v>272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16</v>
      </c>
      <c r="BK129" s="204">
        <f t="shared" si="9"/>
        <v>0</v>
      </c>
      <c r="BL129" s="17" t="s">
        <v>279</v>
      </c>
      <c r="BM129" s="203" t="s">
        <v>368</v>
      </c>
    </row>
    <row r="130" spans="1:65" s="2" customFormat="1" ht="16.5" customHeight="1">
      <c r="A130" s="34"/>
      <c r="B130" s="35"/>
      <c r="C130" s="192" t="s">
        <v>313</v>
      </c>
      <c r="D130" s="192" t="s">
        <v>274</v>
      </c>
      <c r="E130" s="193" t="s">
        <v>13375</v>
      </c>
      <c r="F130" s="194" t="s">
        <v>13376</v>
      </c>
      <c r="G130" s="195" t="s">
        <v>185</v>
      </c>
      <c r="H130" s="196">
        <v>80</v>
      </c>
      <c r="I130" s="197"/>
      <c r="J130" s="198">
        <f t="shared" si="0"/>
        <v>0</v>
      </c>
      <c r="K130" s="194" t="s">
        <v>8417</v>
      </c>
      <c r="L130" s="39"/>
      <c r="M130" s="199" t="s">
        <v>1</v>
      </c>
      <c r="N130" s="200" t="s">
        <v>41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279</v>
      </c>
      <c r="AT130" s="203" t="s">
        <v>274</v>
      </c>
      <c r="AU130" s="203" t="s">
        <v>16</v>
      </c>
      <c r="AY130" s="17" t="s">
        <v>272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16</v>
      </c>
      <c r="BK130" s="204">
        <f t="shared" si="9"/>
        <v>0</v>
      </c>
      <c r="BL130" s="17" t="s">
        <v>279</v>
      </c>
      <c r="BM130" s="203" t="s">
        <v>377</v>
      </c>
    </row>
    <row r="131" spans="1:65" s="2" customFormat="1" ht="16.5" customHeight="1">
      <c r="A131" s="34"/>
      <c r="B131" s="35"/>
      <c r="C131" s="192" t="s">
        <v>2526</v>
      </c>
      <c r="D131" s="192" t="s">
        <v>274</v>
      </c>
      <c r="E131" s="193" t="s">
        <v>13377</v>
      </c>
      <c r="F131" s="194" t="s">
        <v>13378</v>
      </c>
      <c r="G131" s="195" t="s">
        <v>185</v>
      </c>
      <c r="H131" s="196">
        <v>102</v>
      </c>
      <c r="I131" s="197"/>
      <c r="J131" s="198">
        <f t="shared" si="0"/>
        <v>0</v>
      </c>
      <c r="K131" s="194" t="s">
        <v>8417</v>
      </c>
      <c r="L131" s="39"/>
      <c r="M131" s="199" t="s">
        <v>1</v>
      </c>
      <c r="N131" s="200" t="s">
        <v>41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279</v>
      </c>
      <c r="AT131" s="203" t="s">
        <v>274</v>
      </c>
      <c r="AU131" s="203" t="s">
        <v>16</v>
      </c>
      <c r="AY131" s="17" t="s">
        <v>272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16</v>
      </c>
      <c r="BK131" s="204">
        <f t="shared" si="9"/>
        <v>0</v>
      </c>
      <c r="BL131" s="17" t="s">
        <v>279</v>
      </c>
      <c r="BM131" s="203" t="s">
        <v>393</v>
      </c>
    </row>
    <row r="132" spans="1:65" s="2" customFormat="1" ht="16.5" customHeight="1">
      <c r="A132" s="34"/>
      <c r="B132" s="35"/>
      <c r="C132" s="192" t="s">
        <v>320</v>
      </c>
      <c r="D132" s="192" t="s">
        <v>274</v>
      </c>
      <c r="E132" s="193" t="s">
        <v>13379</v>
      </c>
      <c r="F132" s="194" t="s">
        <v>13380</v>
      </c>
      <c r="G132" s="195" t="s">
        <v>952</v>
      </c>
      <c r="H132" s="196">
        <v>52</v>
      </c>
      <c r="I132" s="197"/>
      <c r="J132" s="198">
        <f t="shared" si="0"/>
        <v>0</v>
      </c>
      <c r="K132" s="194" t="s">
        <v>8417</v>
      </c>
      <c r="L132" s="39"/>
      <c r="M132" s="199" t="s">
        <v>1</v>
      </c>
      <c r="N132" s="200" t="s">
        <v>41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279</v>
      </c>
      <c r="AT132" s="203" t="s">
        <v>274</v>
      </c>
      <c r="AU132" s="203" t="s">
        <v>16</v>
      </c>
      <c r="AY132" s="17" t="s">
        <v>272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16</v>
      </c>
      <c r="BK132" s="204">
        <f t="shared" si="9"/>
        <v>0</v>
      </c>
      <c r="BL132" s="17" t="s">
        <v>279</v>
      </c>
      <c r="BM132" s="203" t="s">
        <v>413</v>
      </c>
    </row>
    <row r="133" spans="1:65" s="2" customFormat="1" ht="16.5" customHeight="1">
      <c r="A133" s="34"/>
      <c r="B133" s="35"/>
      <c r="C133" s="192" t="s">
        <v>330</v>
      </c>
      <c r="D133" s="192" t="s">
        <v>274</v>
      </c>
      <c r="E133" s="193" t="s">
        <v>13381</v>
      </c>
      <c r="F133" s="194" t="s">
        <v>13382</v>
      </c>
      <c r="G133" s="195" t="s">
        <v>952</v>
      </c>
      <c r="H133" s="196">
        <v>122</v>
      </c>
      <c r="I133" s="197"/>
      <c r="J133" s="198">
        <f t="shared" si="0"/>
        <v>0</v>
      </c>
      <c r="K133" s="194" t="s">
        <v>8417</v>
      </c>
      <c r="L133" s="39"/>
      <c r="M133" s="199" t="s">
        <v>1</v>
      </c>
      <c r="N133" s="200" t="s">
        <v>41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279</v>
      </c>
      <c r="AT133" s="203" t="s">
        <v>274</v>
      </c>
      <c r="AU133" s="203" t="s">
        <v>16</v>
      </c>
      <c r="AY133" s="17" t="s">
        <v>272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16</v>
      </c>
      <c r="BK133" s="204">
        <f t="shared" si="9"/>
        <v>0</v>
      </c>
      <c r="BL133" s="17" t="s">
        <v>279</v>
      </c>
      <c r="BM133" s="203" t="s">
        <v>431</v>
      </c>
    </row>
    <row r="134" spans="1:65" s="2" customFormat="1" ht="16.5" customHeight="1">
      <c r="A134" s="34"/>
      <c r="B134" s="35"/>
      <c r="C134" s="192" t="s">
        <v>344</v>
      </c>
      <c r="D134" s="192" t="s">
        <v>274</v>
      </c>
      <c r="E134" s="193" t="s">
        <v>13383</v>
      </c>
      <c r="F134" s="194" t="s">
        <v>13384</v>
      </c>
      <c r="G134" s="195" t="s">
        <v>185</v>
      </c>
      <c r="H134" s="196">
        <v>408</v>
      </c>
      <c r="I134" s="197"/>
      <c r="J134" s="198">
        <f t="shared" si="0"/>
        <v>0</v>
      </c>
      <c r="K134" s="194" t="s">
        <v>8417</v>
      </c>
      <c r="L134" s="39"/>
      <c r="M134" s="199" t="s">
        <v>1</v>
      </c>
      <c r="N134" s="200" t="s">
        <v>41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279</v>
      </c>
      <c r="AT134" s="203" t="s">
        <v>274</v>
      </c>
      <c r="AU134" s="203" t="s">
        <v>16</v>
      </c>
      <c r="AY134" s="17" t="s">
        <v>272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16</v>
      </c>
      <c r="BK134" s="204">
        <f t="shared" si="9"/>
        <v>0</v>
      </c>
      <c r="BL134" s="17" t="s">
        <v>279</v>
      </c>
      <c r="BM134" s="203" t="s">
        <v>453</v>
      </c>
    </row>
    <row r="135" spans="1:65" s="2" customFormat="1" ht="16.5" customHeight="1">
      <c r="A135" s="34"/>
      <c r="B135" s="35"/>
      <c r="C135" s="192" t="s">
        <v>4826</v>
      </c>
      <c r="D135" s="192" t="s">
        <v>274</v>
      </c>
      <c r="E135" s="193" t="s">
        <v>13385</v>
      </c>
      <c r="F135" s="194" t="s">
        <v>13386</v>
      </c>
      <c r="G135" s="195" t="s">
        <v>185</v>
      </c>
      <c r="H135" s="196">
        <v>408</v>
      </c>
      <c r="I135" s="197"/>
      <c r="J135" s="198">
        <f t="shared" si="0"/>
        <v>0</v>
      </c>
      <c r="K135" s="194" t="s">
        <v>8417</v>
      </c>
      <c r="L135" s="39"/>
      <c r="M135" s="199" t="s">
        <v>1</v>
      </c>
      <c r="N135" s="200" t="s">
        <v>41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279</v>
      </c>
      <c r="AT135" s="203" t="s">
        <v>274</v>
      </c>
      <c r="AU135" s="203" t="s">
        <v>16</v>
      </c>
      <c r="AY135" s="17" t="s">
        <v>272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16</v>
      </c>
      <c r="BK135" s="204">
        <f t="shared" si="9"/>
        <v>0</v>
      </c>
      <c r="BL135" s="17" t="s">
        <v>279</v>
      </c>
      <c r="BM135" s="203" t="s">
        <v>471</v>
      </c>
    </row>
    <row r="136" spans="1:65" s="2" customFormat="1" ht="16.5" customHeight="1">
      <c r="A136" s="34"/>
      <c r="B136" s="35"/>
      <c r="C136" s="192" t="s">
        <v>5121</v>
      </c>
      <c r="D136" s="192" t="s">
        <v>274</v>
      </c>
      <c r="E136" s="193" t="s">
        <v>13387</v>
      </c>
      <c r="F136" s="194" t="s">
        <v>13388</v>
      </c>
      <c r="G136" s="195" t="s">
        <v>185</v>
      </c>
      <c r="H136" s="196">
        <v>408</v>
      </c>
      <c r="I136" s="197"/>
      <c r="J136" s="198">
        <f t="shared" si="0"/>
        <v>0</v>
      </c>
      <c r="K136" s="194" t="s">
        <v>8417</v>
      </c>
      <c r="L136" s="39"/>
      <c r="M136" s="199" t="s">
        <v>1</v>
      </c>
      <c r="N136" s="200" t="s">
        <v>41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16</v>
      </c>
      <c r="BK136" s="204">
        <f t="shared" si="9"/>
        <v>0</v>
      </c>
      <c r="BL136" s="17" t="s">
        <v>279</v>
      </c>
      <c r="BM136" s="203" t="s">
        <v>483</v>
      </c>
    </row>
    <row r="137" spans="1:65" s="2" customFormat="1" ht="16.5" customHeight="1">
      <c r="A137" s="34"/>
      <c r="B137" s="35"/>
      <c r="C137" s="192" t="s">
        <v>8</v>
      </c>
      <c r="D137" s="192" t="s">
        <v>274</v>
      </c>
      <c r="E137" s="193" t="s">
        <v>13389</v>
      </c>
      <c r="F137" s="194" t="s">
        <v>13390</v>
      </c>
      <c r="G137" s="195" t="s">
        <v>952</v>
      </c>
      <c r="H137" s="196">
        <v>8</v>
      </c>
      <c r="I137" s="197"/>
      <c r="J137" s="198">
        <f t="shared" si="0"/>
        <v>0</v>
      </c>
      <c r="K137" s="194" t="s">
        <v>8417</v>
      </c>
      <c r="L137" s="39"/>
      <c r="M137" s="199" t="s">
        <v>1</v>
      </c>
      <c r="N137" s="200" t="s">
        <v>41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279</v>
      </c>
      <c r="AT137" s="203" t="s">
        <v>274</v>
      </c>
      <c r="AU137" s="203" t="s">
        <v>16</v>
      </c>
      <c r="AY137" s="17" t="s">
        <v>272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16</v>
      </c>
      <c r="BK137" s="204">
        <f t="shared" si="9"/>
        <v>0</v>
      </c>
      <c r="BL137" s="17" t="s">
        <v>279</v>
      </c>
      <c r="BM137" s="203" t="s">
        <v>496</v>
      </c>
    </row>
    <row r="138" spans="1:65" s="2" customFormat="1" ht="16.5" customHeight="1">
      <c r="A138" s="34"/>
      <c r="B138" s="35"/>
      <c r="C138" s="192" t="s">
        <v>358</v>
      </c>
      <c r="D138" s="192" t="s">
        <v>274</v>
      </c>
      <c r="E138" s="193" t="s">
        <v>13391</v>
      </c>
      <c r="F138" s="194" t="s">
        <v>13392</v>
      </c>
      <c r="G138" s="195" t="s">
        <v>952</v>
      </c>
      <c r="H138" s="196">
        <v>8</v>
      </c>
      <c r="I138" s="197"/>
      <c r="J138" s="198">
        <f t="shared" si="0"/>
        <v>0</v>
      </c>
      <c r="K138" s="194" t="s">
        <v>8417</v>
      </c>
      <c r="L138" s="39"/>
      <c r="M138" s="199" t="s">
        <v>1</v>
      </c>
      <c r="N138" s="200" t="s">
        <v>41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16</v>
      </c>
      <c r="AY138" s="17" t="s">
        <v>272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16</v>
      </c>
      <c r="BK138" s="204">
        <f t="shared" si="9"/>
        <v>0</v>
      </c>
      <c r="BL138" s="17" t="s">
        <v>279</v>
      </c>
      <c r="BM138" s="203" t="s">
        <v>511</v>
      </c>
    </row>
    <row r="139" spans="1:65" s="2" customFormat="1" ht="16.5" customHeight="1">
      <c r="A139" s="34"/>
      <c r="B139" s="35"/>
      <c r="C139" s="192" t="s">
        <v>363</v>
      </c>
      <c r="D139" s="192" t="s">
        <v>274</v>
      </c>
      <c r="E139" s="193" t="s">
        <v>13393</v>
      </c>
      <c r="F139" s="194" t="s">
        <v>13394</v>
      </c>
      <c r="G139" s="195" t="s">
        <v>952</v>
      </c>
      <c r="H139" s="196">
        <v>4</v>
      </c>
      <c r="I139" s="197"/>
      <c r="J139" s="198">
        <f t="shared" si="0"/>
        <v>0</v>
      </c>
      <c r="K139" s="194" t="s">
        <v>8417</v>
      </c>
      <c r="L139" s="39"/>
      <c r="M139" s="199" t="s">
        <v>1</v>
      </c>
      <c r="N139" s="200" t="s">
        <v>41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279</v>
      </c>
      <c r="AT139" s="203" t="s">
        <v>274</v>
      </c>
      <c r="AU139" s="203" t="s">
        <v>16</v>
      </c>
      <c r="AY139" s="17" t="s">
        <v>272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16</v>
      </c>
      <c r="BK139" s="204">
        <f t="shared" si="9"/>
        <v>0</v>
      </c>
      <c r="BL139" s="17" t="s">
        <v>279</v>
      </c>
      <c r="BM139" s="203" t="s">
        <v>523</v>
      </c>
    </row>
    <row r="140" spans="1:65" s="2" customFormat="1" ht="16.5" customHeight="1">
      <c r="A140" s="34"/>
      <c r="B140" s="35"/>
      <c r="C140" s="192" t="s">
        <v>368</v>
      </c>
      <c r="D140" s="192" t="s">
        <v>274</v>
      </c>
      <c r="E140" s="193" t="s">
        <v>13395</v>
      </c>
      <c r="F140" s="194" t="s">
        <v>13396</v>
      </c>
      <c r="G140" s="195" t="s">
        <v>952</v>
      </c>
      <c r="H140" s="196">
        <v>4</v>
      </c>
      <c r="I140" s="197"/>
      <c r="J140" s="198">
        <f t="shared" si="0"/>
        <v>0</v>
      </c>
      <c r="K140" s="194" t="s">
        <v>8417</v>
      </c>
      <c r="L140" s="39"/>
      <c r="M140" s="199" t="s">
        <v>1</v>
      </c>
      <c r="N140" s="200" t="s">
        <v>41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16</v>
      </c>
      <c r="BK140" s="204">
        <f t="shared" si="9"/>
        <v>0</v>
      </c>
      <c r="BL140" s="17" t="s">
        <v>279</v>
      </c>
      <c r="BM140" s="203" t="s">
        <v>536</v>
      </c>
    </row>
    <row r="141" spans="1:65" s="2" customFormat="1" ht="16.5" customHeight="1">
      <c r="A141" s="34"/>
      <c r="B141" s="35"/>
      <c r="C141" s="192" t="s">
        <v>5995</v>
      </c>
      <c r="D141" s="192" t="s">
        <v>274</v>
      </c>
      <c r="E141" s="193" t="s">
        <v>13397</v>
      </c>
      <c r="F141" s="194" t="s">
        <v>13398</v>
      </c>
      <c r="G141" s="195" t="s">
        <v>952</v>
      </c>
      <c r="H141" s="196">
        <v>1</v>
      </c>
      <c r="I141" s="197"/>
      <c r="J141" s="198">
        <f t="shared" si="0"/>
        <v>0</v>
      </c>
      <c r="K141" s="194" t="s">
        <v>8417</v>
      </c>
      <c r="L141" s="39"/>
      <c r="M141" s="199" t="s">
        <v>1</v>
      </c>
      <c r="N141" s="200" t="s">
        <v>41</v>
      </c>
      <c r="O141" s="71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279</v>
      </c>
      <c r="AT141" s="203" t="s">
        <v>274</v>
      </c>
      <c r="AU141" s="203" t="s">
        <v>16</v>
      </c>
      <c r="AY141" s="17" t="s">
        <v>272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16</v>
      </c>
      <c r="BK141" s="204">
        <f t="shared" si="9"/>
        <v>0</v>
      </c>
      <c r="BL141" s="17" t="s">
        <v>279</v>
      </c>
      <c r="BM141" s="203" t="s">
        <v>574</v>
      </c>
    </row>
    <row r="142" spans="1:65" s="2" customFormat="1" ht="16.5" customHeight="1">
      <c r="A142" s="34"/>
      <c r="B142" s="35"/>
      <c r="C142" s="192" t="s">
        <v>377</v>
      </c>
      <c r="D142" s="192" t="s">
        <v>274</v>
      </c>
      <c r="E142" s="193" t="s">
        <v>13399</v>
      </c>
      <c r="F142" s="194" t="s">
        <v>13400</v>
      </c>
      <c r="G142" s="195" t="s">
        <v>952</v>
      </c>
      <c r="H142" s="196">
        <v>1</v>
      </c>
      <c r="I142" s="197"/>
      <c r="J142" s="198">
        <f t="shared" si="0"/>
        <v>0</v>
      </c>
      <c r="K142" s="194" t="s">
        <v>8417</v>
      </c>
      <c r="L142" s="39"/>
      <c r="M142" s="199" t="s">
        <v>1</v>
      </c>
      <c r="N142" s="200" t="s">
        <v>41</v>
      </c>
      <c r="O142" s="71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279</v>
      </c>
      <c r="AT142" s="203" t="s">
        <v>274</v>
      </c>
      <c r="AU142" s="203" t="s">
        <v>16</v>
      </c>
      <c r="AY142" s="17" t="s">
        <v>272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7" t="s">
        <v>16</v>
      </c>
      <c r="BK142" s="204">
        <f t="shared" si="9"/>
        <v>0</v>
      </c>
      <c r="BL142" s="17" t="s">
        <v>279</v>
      </c>
      <c r="BM142" s="203" t="s">
        <v>617</v>
      </c>
    </row>
    <row r="143" spans="1:65" s="12" customFormat="1" ht="25.9" customHeight="1">
      <c r="B143" s="176"/>
      <c r="C143" s="177"/>
      <c r="D143" s="178" t="s">
        <v>75</v>
      </c>
      <c r="E143" s="179" t="s">
        <v>270</v>
      </c>
      <c r="F143" s="179" t="s">
        <v>271</v>
      </c>
      <c r="G143" s="177"/>
      <c r="H143" s="177"/>
      <c r="I143" s="180"/>
      <c r="J143" s="181">
        <f>BK143</f>
        <v>0</v>
      </c>
      <c r="K143" s="177"/>
      <c r="L143" s="182"/>
      <c r="M143" s="183"/>
      <c r="N143" s="184"/>
      <c r="O143" s="184"/>
      <c r="P143" s="185">
        <f>P144+P174+P181</f>
        <v>0</v>
      </c>
      <c r="Q143" s="184"/>
      <c r="R143" s="185">
        <f>R144+R174+R181</f>
        <v>185.00398254999999</v>
      </c>
      <c r="S143" s="184"/>
      <c r="T143" s="186">
        <f>T144+T174+T181</f>
        <v>0</v>
      </c>
      <c r="AR143" s="187" t="s">
        <v>16</v>
      </c>
      <c r="AT143" s="188" t="s">
        <v>75</v>
      </c>
      <c r="AU143" s="188" t="s">
        <v>76</v>
      </c>
      <c r="AY143" s="187" t="s">
        <v>272</v>
      </c>
      <c r="BK143" s="189">
        <f>BK144+BK174+BK181</f>
        <v>0</v>
      </c>
    </row>
    <row r="144" spans="1:65" s="12" customFormat="1" ht="22.9" customHeight="1">
      <c r="B144" s="176"/>
      <c r="C144" s="177"/>
      <c r="D144" s="178" t="s">
        <v>75</v>
      </c>
      <c r="E144" s="190" t="s">
        <v>16</v>
      </c>
      <c r="F144" s="190" t="s">
        <v>273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SUM(P145:P173)</f>
        <v>0</v>
      </c>
      <c r="Q144" s="184"/>
      <c r="R144" s="185">
        <f>SUM(R145:R173)</f>
        <v>171.173</v>
      </c>
      <c r="S144" s="184"/>
      <c r="T144" s="186">
        <f>SUM(T145:T173)</f>
        <v>0</v>
      </c>
      <c r="AR144" s="187" t="s">
        <v>16</v>
      </c>
      <c r="AT144" s="188" t="s">
        <v>75</v>
      </c>
      <c r="AU144" s="188" t="s">
        <v>16</v>
      </c>
      <c r="AY144" s="187" t="s">
        <v>272</v>
      </c>
      <c r="BK144" s="189">
        <f>SUM(BK145:BK173)</f>
        <v>0</v>
      </c>
    </row>
    <row r="145" spans="1:65" s="2" customFormat="1" ht="33" customHeight="1">
      <c r="A145" s="34"/>
      <c r="B145" s="35"/>
      <c r="C145" s="192" t="s">
        <v>7</v>
      </c>
      <c r="D145" s="192" t="s">
        <v>274</v>
      </c>
      <c r="E145" s="193" t="s">
        <v>13401</v>
      </c>
      <c r="F145" s="194" t="s">
        <v>13402</v>
      </c>
      <c r="G145" s="195" t="s">
        <v>277</v>
      </c>
      <c r="H145" s="196">
        <v>95.094999999999999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13403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13404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13" customFormat="1" ht="11.25">
      <c r="B147" s="210"/>
      <c r="C147" s="211"/>
      <c r="D147" s="212" t="s">
        <v>283</v>
      </c>
      <c r="E147" s="213" t="s">
        <v>1</v>
      </c>
      <c r="F147" s="214" t="s">
        <v>12691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3" customFormat="1" ht="11.25">
      <c r="B148" s="210"/>
      <c r="C148" s="211"/>
      <c r="D148" s="212" t="s">
        <v>283</v>
      </c>
      <c r="E148" s="213" t="s">
        <v>1</v>
      </c>
      <c r="F148" s="214" t="s">
        <v>285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283</v>
      </c>
      <c r="AU148" s="220" t="s">
        <v>84</v>
      </c>
      <c r="AV148" s="13" t="s">
        <v>16</v>
      </c>
      <c r="AW148" s="13" t="s">
        <v>32</v>
      </c>
      <c r="AX148" s="13" t="s">
        <v>76</v>
      </c>
      <c r="AY148" s="220" t="s">
        <v>272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13405</v>
      </c>
      <c r="G149" s="222"/>
      <c r="H149" s="225">
        <v>95.094999999999999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37.9" customHeight="1">
      <c r="A150" s="34"/>
      <c r="B150" s="35"/>
      <c r="C150" s="192" t="s">
        <v>393</v>
      </c>
      <c r="D150" s="192" t="s">
        <v>274</v>
      </c>
      <c r="E150" s="193" t="s">
        <v>369</v>
      </c>
      <c r="F150" s="194" t="s">
        <v>370</v>
      </c>
      <c r="G150" s="195" t="s">
        <v>277</v>
      </c>
      <c r="H150" s="196">
        <v>95.094999999999999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13406</v>
      </c>
    </row>
    <row r="151" spans="1:65" s="2" customFormat="1" ht="11.25">
      <c r="A151" s="34"/>
      <c r="B151" s="35"/>
      <c r="C151" s="36"/>
      <c r="D151" s="205" t="s">
        <v>281</v>
      </c>
      <c r="E151" s="36"/>
      <c r="F151" s="206" t="s">
        <v>372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84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12705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13407</v>
      </c>
      <c r="G153" s="222"/>
      <c r="H153" s="225">
        <v>95.094999999999999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2" customFormat="1" ht="33" customHeight="1">
      <c r="A154" s="34"/>
      <c r="B154" s="35"/>
      <c r="C154" s="192" t="s">
        <v>399</v>
      </c>
      <c r="D154" s="192" t="s">
        <v>274</v>
      </c>
      <c r="E154" s="193" t="s">
        <v>378</v>
      </c>
      <c r="F154" s="194" t="s">
        <v>379</v>
      </c>
      <c r="G154" s="195" t="s">
        <v>380</v>
      </c>
      <c r="H154" s="196">
        <v>180.68100000000001</v>
      </c>
      <c r="I154" s="197"/>
      <c r="J154" s="198">
        <f>ROUND(I154*H154,2)</f>
        <v>0</v>
      </c>
      <c r="K154" s="194" t="s">
        <v>278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279</v>
      </c>
      <c r="BM154" s="203" t="s">
        <v>13408</v>
      </c>
    </row>
    <row r="155" spans="1:65" s="2" customFormat="1" ht="11.25">
      <c r="A155" s="34"/>
      <c r="B155" s="35"/>
      <c r="C155" s="36"/>
      <c r="D155" s="205" t="s">
        <v>281</v>
      </c>
      <c r="E155" s="36"/>
      <c r="F155" s="206" t="s">
        <v>382</v>
      </c>
      <c r="G155" s="36"/>
      <c r="H155" s="36"/>
      <c r="I155" s="207"/>
      <c r="J155" s="36"/>
      <c r="K155" s="36"/>
      <c r="L155" s="39"/>
      <c r="M155" s="208"/>
      <c r="N155" s="20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281</v>
      </c>
      <c r="AU155" s="17" t="s">
        <v>84</v>
      </c>
    </row>
    <row r="156" spans="1:65" s="13" customFormat="1" ht="11.25">
      <c r="B156" s="210"/>
      <c r="C156" s="211"/>
      <c r="D156" s="212" t="s">
        <v>283</v>
      </c>
      <c r="E156" s="213" t="s">
        <v>1</v>
      </c>
      <c r="F156" s="214" t="s">
        <v>12705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84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13409</v>
      </c>
      <c r="G157" s="222"/>
      <c r="H157" s="225">
        <v>180.68100000000001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24.2" customHeight="1">
      <c r="A158" s="34"/>
      <c r="B158" s="35"/>
      <c r="C158" s="192" t="s">
        <v>413</v>
      </c>
      <c r="D158" s="192" t="s">
        <v>274</v>
      </c>
      <c r="E158" s="193" t="s">
        <v>384</v>
      </c>
      <c r="F158" s="194" t="s">
        <v>385</v>
      </c>
      <c r="G158" s="195" t="s">
        <v>277</v>
      </c>
      <c r="H158" s="196">
        <v>62.177999999999997</v>
      </c>
      <c r="I158" s="197"/>
      <c r="J158" s="198">
        <f>ROUND(I158*H158,2)</f>
        <v>0</v>
      </c>
      <c r="K158" s="194" t="s">
        <v>278</v>
      </c>
      <c r="L158" s="39"/>
      <c r="M158" s="199" t="s">
        <v>1</v>
      </c>
      <c r="N158" s="200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13410</v>
      </c>
    </row>
    <row r="159" spans="1:65" s="2" customFormat="1" ht="11.25">
      <c r="A159" s="34"/>
      <c r="B159" s="35"/>
      <c r="C159" s="36"/>
      <c r="D159" s="205" t="s">
        <v>281</v>
      </c>
      <c r="E159" s="36"/>
      <c r="F159" s="206" t="s">
        <v>387</v>
      </c>
      <c r="G159" s="36"/>
      <c r="H159" s="36"/>
      <c r="I159" s="207"/>
      <c r="J159" s="36"/>
      <c r="K159" s="36"/>
      <c r="L159" s="39"/>
      <c r="M159" s="208"/>
      <c r="N159" s="209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281</v>
      </c>
      <c r="AU159" s="17" t="s">
        <v>84</v>
      </c>
    </row>
    <row r="160" spans="1:65" s="13" customFormat="1" ht="11.25">
      <c r="B160" s="210"/>
      <c r="C160" s="211"/>
      <c r="D160" s="212" t="s">
        <v>283</v>
      </c>
      <c r="E160" s="213" t="s">
        <v>1</v>
      </c>
      <c r="F160" s="214" t="s">
        <v>12691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11.25">
      <c r="B161" s="210"/>
      <c r="C161" s="211"/>
      <c r="D161" s="212" t="s">
        <v>283</v>
      </c>
      <c r="E161" s="213" t="s">
        <v>1</v>
      </c>
      <c r="F161" s="214" t="s">
        <v>285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13411</v>
      </c>
      <c r="G162" s="222"/>
      <c r="H162" s="225">
        <v>62.177999999999997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2" customFormat="1" ht="16.5" customHeight="1">
      <c r="A163" s="34"/>
      <c r="B163" s="35"/>
      <c r="C163" s="232" t="s">
        <v>417</v>
      </c>
      <c r="D163" s="232" t="s">
        <v>394</v>
      </c>
      <c r="E163" s="233" t="s">
        <v>8447</v>
      </c>
      <c r="F163" s="234" t="s">
        <v>8448</v>
      </c>
      <c r="G163" s="235" t="s">
        <v>380</v>
      </c>
      <c r="H163" s="236">
        <v>121.247</v>
      </c>
      <c r="I163" s="237"/>
      <c r="J163" s="238">
        <f>ROUND(I163*H163,2)</f>
        <v>0</v>
      </c>
      <c r="K163" s="234" t="s">
        <v>278</v>
      </c>
      <c r="L163" s="239"/>
      <c r="M163" s="240" t="s">
        <v>1</v>
      </c>
      <c r="N163" s="241" t="s">
        <v>41</v>
      </c>
      <c r="O163" s="71"/>
      <c r="P163" s="201">
        <f>O163*H163</f>
        <v>0</v>
      </c>
      <c r="Q163" s="201">
        <v>1</v>
      </c>
      <c r="R163" s="201">
        <f>Q163*H163</f>
        <v>121.247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313</v>
      </c>
      <c r="AT163" s="203" t="s">
        <v>394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279</v>
      </c>
      <c r="BM163" s="203" t="s">
        <v>13412</v>
      </c>
    </row>
    <row r="164" spans="1:65" s="14" customFormat="1" ht="11.25">
      <c r="B164" s="221"/>
      <c r="C164" s="222"/>
      <c r="D164" s="212" t="s">
        <v>283</v>
      </c>
      <c r="E164" s="222"/>
      <c r="F164" s="224" t="s">
        <v>13413</v>
      </c>
      <c r="G164" s="222"/>
      <c r="H164" s="225">
        <v>121.247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4</v>
      </c>
      <c r="AX164" s="14" t="s">
        <v>16</v>
      </c>
      <c r="AY164" s="231" t="s">
        <v>272</v>
      </c>
    </row>
    <row r="165" spans="1:65" s="2" customFormat="1" ht="24.2" customHeight="1">
      <c r="A165" s="34"/>
      <c r="B165" s="35"/>
      <c r="C165" s="192" t="s">
        <v>431</v>
      </c>
      <c r="D165" s="192" t="s">
        <v>274</v>
      </c>
      <c r="E165" s="193" t="s">
        <v>400</v>
      </c>
      <c r="F165" s="194" t="s">
        <v>401</v>
      </c>
      <c r="G165" s="195" t="s">
        <v>277</v>
      </c>
      <c r="H165" s="196">
        <v>25.603000000000002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13414</v>
      </c>
    </row>
    <row r="166" spans="1:65" s="2" customFormat="1" ht="11.25">
      <c r="A166" s="34"/>
      <c r="B166" s="35"/>
      <c r="C166" s="36"/>
      <c r="D166" s="205" t="s">
        <v>281</v>
      </c>
      <c r="E166" s="36"/>
      <c r="F166" s="206" t="s">
        <v>403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13" customFormat="1" ht="11.25">
      <c r="B167" s="210"/>
      <c r="C167" s="211"/>
      <c r="D167" s="212" t="s">
        <v>283</v>
      </c>
      <c r="E167" s="213" t="s">
        <v>1</v>
      </c>
      <c r="F167" s="214" t="s">
        <v>12691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>
      <c r="B168" s="210"/>
      <c r="C168" s="211"/>
      <c r="D168" s="212" t="s">
        <v>283</v>
      </c>
      <c r="E168" s="213" t="s">
        <v>1</v>
      </c>
      <c r="F168" s="214" t="s">
        <v>285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84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3" customFormat="1" ht="11.25">
      <c r="B169" s="210"/>
      <c r="C169" s="211"/>
      <c r="D169" s="212" t="s">
        <v>283</v>
      </c>
      <c r="E169" s="213" t="s">
        <v>1</v>
      </c>
      <c r="F169" s="214" t="s">
        <v>12720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283</v>
      </c>
      <c r="AU169" s="220" t="s">
        <v>84</v>
      </c>
      <c r="AV169" s="13" t="s">
        <v>16</v>
      </c>
      <c r="AW169" s="13" t="s">
        <v>32</v>
      </c>
      <c r="AX169" s="13" t="s">
        <v>76</v>
      </c>
      <c r="AY169" s="220" t="s">
        <v>272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285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13415</v>
      </c>
      <c r="G171" s="222"/>
      <c r="H171" s="225">
        <v>25.603000000000002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16.5" customHeight="1">
      <c r="A172" s="34"/>
      <c r="B172" s="35"/>
      <c r="C172" s="232" t="s">
        <v>448</v>
      </c>
      <c r="D172" s="232" t="s">
        <v>394</v>
      </c>
      <c r="E172" s="233" t="s">
        <v>414</v>
      </c>
      <c r="F172" s="234" t="s">
        <v>415</v>
      </c>
      <c r="G172" s="235" t="s">
        <v>380</v>
      </c>
      <c r="H172" s="236">
        <v>49.926000000000002</v>
      </c>
      <c r="I172" s="237"/>
      <c r="J172" s="238">
        <f>ROUND(I172*H172,2)</f>
        <v>0</v>
      </c>
      <c r="K172" s="234" t="s">
        <v>278</v>
      </c>
      <c r="L172" s="239"/>
      <c r="M172" s="240" t="s">
        <v>1</v>
      </c>
      <c r="N172" s="241" t="s">
        <v>41</v>
      </c>
      <c r="O172" s="71"/>
      <c r="P172" s="201">
        <f>O172*H172</f>
        <v>0</v>
      </c>
      <c r="Q172" s="201">
        <v>1</v>
      </c>
      <c r="R172" s="201">
        <f>Q172*H172</f>
        <v>49.926000000000002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313</v>
      </c>
      <c r="AT172" s="203" t="s">
        <v>394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13416</v>
      </c>
    </row>
    <row r="173" spans="1:65" s="14" customFormat="1" ht="11.25">
      <c r="B173" s="221"/>
      <c r="C173" s="222"/>
      <c r="D173" s="212" t="s">
        <v>283</v>
      </c>
      <c r="E173" s="222"/>
      <c r="F173" s="224" t="s">
        <v>13417</v>
      </c>
      <c r="G173" s="222"/>
      <c r="H173" s="225">
        <v>49.926000000000002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4</v>
      </c>
      <c r="AX173" s="14" t="s">
        <v>16</v>
      </c>
      <c r="AY173" s="231" t="s">
        <v>272</v>
      </c>
    </row>
    <row r="174" spans="1:65" s="12" customFormat="1" ht="22.9" customHeight="1">
      <c r="B174" s="176"/>
      <c r="C174" s="177"/>
      <c r="D174" s="178" t="s">
        <v>75</v>
      </c>
      <c r="E174" s="190" t="s">
        <v>584</v>
      </c>
      <c r="F174" s="190" t="s">
        <v>1616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SUM(P175:P180)</f>
        <v>0</v>
      </c>
      <c r="Q174" s="184"/>
      <c r="R174" s="185">
        <f>SUM(R175:R180)</f>
        <v>13.830982550000002</v>
      </c>
      <c r="S174" s="184"/>
      <c r="T174" s="186">
        <f>SUM(T175:T180)</f>
        <v>0</v>
      </c>
      <c r="AR174" s="187" t="s">
        <v>16</v>
      </c>
      <c r="AT174" s="188" t="s">
        <v>75</v>
      </c>
      <c r="AU174" s="188" t="s">
        <v>16</v>
      </c>
      <c r="AY174" s="187" t="s">
        <v>272</v>
      </c>
      <c r="BK174" s="189">
        <f>SUM(BK175:BK180)</f>
        <v>0</v>
      </c>
    </row>
    <row r="175" spans="1:65" s="2" customFormat="1" ht="16.5" customHeight="1">
      <c r="A175" s="34"/>
      <c r="B175" s="35"/>
      <c r="C175" s="192" t="s">
        <v>453</v>
      </c>
      <c r="D175" s="192" t="s">
        <v>274</v>
      </c>
      <c r="E175" s="193" t="s">
        <v>1618</v>
      </c>
      <c r="F175" s="194" t="s">
        <v>1619</v>
      </c>
      <c r="G175" s="195" t="s">
        <v>277</v>
      </c>
      <c r="H175" s="196">
        <v>7.3150000000000004</v>
      </c>
      <c r="I175" s="197"/>
      <c r="J175" s="198">
        <f>ROUND(I175*H175,2)</f>
        <v>0</v>
      </c>
      <c r="K175" s="194" t="s">
        <v>278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1.8907700000000001</v>
      </c>
      <c r="R175" s="201">
        <f>Q175*H175</f>
        <v>13.830982550000002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13418</v>
      </c>
    </row>
    <row r="176" spans="1:65" s="2" customFormat="1" ht="11.25">
      <c r="A176" s="34"/>
      <c r="B176" s="35"/>
      <c r="C176" s="36"/>
      <c r="D176" s="205" t="s">
        <v>281</v>
      </c>
      <c r="E176" s="36"/>
      <c r="F176" s="206" t="s">
        <v>1621</v>
      </c>
      <c r="G176" s="36"/>
      <c r="H176" s="36"/>
      <c r="I176" s="207"/>
      <c r="J176" s="36"/>
      <c r="K176" s="36"/>
      <c r="L176" s="39"/>
      <c r="M176" s="208"/>
      <c r="N176" s="209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281</v>
      </c>
      <c r="AU176" s="17" t="s">
        <v>84</v>
      </c>
    </row>
    <row r="177" spans="1:65" s="13" customFormat="1" ht="11.25">
      <c r="B177" s="210"/>
      <c r="C177" s="211"/>
      <c r="D177" s="212" t="s">
        <v>283</v>
      </c>
      <c r="E177" s="213" t="s">
        <v>1</v>
      </c>
      <c r="F177" s="214" t="s">
        <v>12691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285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>
      <c r="B179" s="210"/>
      <c r="C179" s="211"/>
      <c r="D179" s="212" t="s">
        <v>283</v>
      </c>
      <c r="E179" s="213" t="s">
        <v>1</v>
      </c>
      <c r="F179" s="214" t="s">
        <v>1622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13419</v>
      </c>
      <c r="G180" s="222"/>
      <c r="H180" s="225">
        <v>7.3150000000000004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12" customFormat="1" ht="22.9" customHeight="1">
      <c r="B181" s="176"/>
      <c r="C181" s="177"/>
      <c r="D181" s="178" t="s">
        <v>75</v>
      </c>
      <c r="E181" s="190" t="s">
        <v>1082</v>
      </c>
      <c r="F181" s="190" t="s">
        <v>8649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SUM(P182:P183)</f>
        <v>0</v>
      </c>
      <c r="Q181" s="184"/>
      <c r="R181" s="185">
        <f>SUM(R182:R183)</f>
        <v>0</v>
      </c>
      <c r="S181" s="184"/>
      <c r="T181" s="186">
        <f>SUM(T182:T183)</f>
        <v>0</v>
      </c>
      <c r="AR181" s="187" t="s">
        <v>16</v>
      </c>
      <c r="AT181" s="188" t="s">
        <v>75</v>
      </c>
      <c r="AU181" s="188" t="s">
        <v>16</v>
      </c>
      <c r="AY181" s="187" t="s">
        <v>272</v>
      </c>
      <c r="BK181" s="189">
        <f>SUM(BK182:BK183)</f>
        <v>0</v>
      </c>
    </row>
    <row r="182" spans="1:65" s="2" customFormat="1" ht="24.2" customHeight="1">
      <c r="A182" s="34"/>
      <c r="B182" s="35"/>
      <c r="C182" s="192" t="s">
        <v>464</v>
      </c>
      <c r="D182" s="192" t="s">
        <v>274</v>
      </c>
      <c r="E182" s="193" t="s">
        <v>13420</v>
      </c>
      <c r="F182" s="194" t="s">
        <v>13421</v>
      </c>
      <c r="G182" s="195" t="s">
        <v>380</v>
      </c>
      <c r="H182" s="196">
        <v>185.00399999999999</v>
      </c>
      <c r="I182" s="197"/>
      <c r="J182" s="198">
        <f>ROUND(I182*H182,2)</f>
        <v>0</v>
      </c>
      <c r="K182" s="194" t="s">
        <v>278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279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279</v>
      </c>
      <c r="BM182" s="203" t="s">
        <v>13422</v>
      </c>
    </row>
    <row r="183" spans="1:65" s="2" customFormat="1" ht="11.25">
      <c r="A183" s="34"/>
      <c r="B183" s="35"/>
      <c r="C183" s="36"/>
      <c r="D183" s="205" t="s">
        <v>281</v>
      </c>
      <c r="E183" s="36"/>
      <c r="F183" s="206" t="s">
        <v>13423</v>
      </c>
      <c r="G183" s="36"/>
      <c r="H183" s="36"/>
      <c r="I183" s="207"/>
      <c r="J183" s="36"/>
      <c r="K183" s="36"/>
      <c r="L183" s="39"/>
      <c r="M183" s="265"/>
      <c r="N183" s="266"/>
      <c r="O183" s="262"/>
      <c r="P183" s="262"/>
      <c r="Q183" s="262"/>
      <c r="R183" s="262"/>
      <c r="S183" s="262"/>
      <c r="T183" s="267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281</v>
      </c>
      <c r="AU183" s="17" t="s">
        <v>84</v>
      </c>
    </row>
    <row r="184" spans="1:65" s="2" customFormat="1" ht="6.95" customHeight="1">
      <c r="A184" s="34"/>
      <c r="B184" s="54"/>
      <c r="C184" s="55"/>
      <c r="D184" s="55"/>
      <c r="E184" s="55"/>
      <c r="F184" s="55"/>
      <c r="G184" s="55"/>
      <c r="H184" s="55"/>
      <c r="I184" s="55"/>
      <c r="J184" s="55"/>
      <c r="K184" s="55"/>
      <c r="L184" s="39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sheetProtection algorithmName="SHA-512" hashValue="4PwQC5XV1X9Tiy0n/LoZNaJxinaPTMkx4Q3LSGKKvzANoXZh4b9f4rb6tJ0yppJzqn7qy7CvllfwOcs0B7hRPg==" saltValue="IzX3ej0tRXOS/nPTwG9T05HWt+//YNaGJj5L0dyNW+fFZcM9TJS01fK48IMY5onMa8zETFhdq4GZbmdBjo+O/w==" spinCount="100000" sheet="1" objects="1" scenarios="1" formatColumns="0" formatRows="0" autoFilter="0"/>
  <autoFilter ref="C120:K18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46" r:id="rId1"/>
    <hyperlink ref="F151" r:id="rId2"/>
    <hyperlink ref="F155" r:id="rId3"/>
    <hyperlink ref="F159" r:id="rId4"/>
    <hyperlink ref="F166" r:id="rId5"/>
    <hyperlink ref="F176" r:id="rId6"/>
    <hyperlink ref="F183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153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13424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45142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ROUND((SUM(BE124:BE297)),  2)</f>
        <v>0</v>
      </c>
      <c r="G33" s="34"/>
      <c r="H33" s="34"/>
      <c r="I33" s="131">
        <v>0.21</v>
      </c>
      <c r="J33" s="130">
        <f>ROUND(((SUM(BE124:BE297))*I33),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ROUND((SUM(BF124:BF297)),  2)</f>
        <v>0</v>
      </c>
      <c r="G34" s="34"/>
      <c r="H34" s="34"/>
      <c r="I34" s="131">
        <v>0.15</v>
      </c>
      <c r="J34" s="130">
        <f>ROUND(((SUM(BF124:BF297))*I34),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ROUND((SUM(BG124:BG297)),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ROUND((SUM(BH124:BH297)),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ROUND((SUM(BI124:BI297)),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OVN - Ostatní a vedlejší náklady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45142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13425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13426</v>
      </c>
      <c r="E98" s="162"/>
      <c r="F98" s="162"/>
      <c r="G98" s="162"/>
      <c r="H98" s="162"/>
      <c r="I98" s="162"/>
      <c r="J98" s="163">
        <f>J126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13427</v>
      </c>
      <c r="E99" s="162"/>
      <c r="F99" s="162"/>
      <c r="G99" s="162"/>
      <c r="H99" s="162"/>
      <c r="I99" s="162"/>
      <c r="J99" s="163">
        <f>J148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13428</v>
      </c>
      <c r="E100" s="162"/>
      <c r="F100" s="162"/>
      <c r="G100" s="162"/>
      <c r="H100" s="162"/>
      <c r="I100" s="162"/>
      <c r="J100" s="163">
        <f>J154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13429</v>
      </c>
      <c r="E101" s="162"/>
      <c r="F101" s="162"/>
      <c r="G101" s="162"/>
      <c r="H101" s="162"/>
      <c r="I101" s="162"/>
      <c r="J101" s="163">
        <f>J200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13430</v>
      </c>
      <c r="E102" s="162"/>
      <c r="F102" s="162"/>
      <c r="G102" s="162"/>
      <c r="H102" s="162"/>
      <c r="I102" s="162"/>
      <c r="J102" s="163">
        <f>J227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13431</v>
      </c>
      <c r="E103" s="162"/>
      <c r="F103" s="162"/>
      <c r="G103" s="162"/>
      <c r="H103" s="162"/>
      <c r="I103" s="162"/>
      <c r="J103" s="163">
        <f>J233</f>
        <v>0</v>
      </c>
      <c r="K103" s="104"/>
      <c r="L103" s="164"/>
    </row>
    <row r="104" spans="1:31" s="10" customFormat="1" ht="19.899999999999999" customHeight="1">
      <c r="B104" s="160"/>
      <c r="C104" s="104"/>
      <c r="D104" s="161" t="s">
        <v>13432</v>
      </c>
      <c r="E104" s="162"/>
      <c r="F104" s="162"/>
      <c r="G104" s="162"/>
      <c r="H104" s="162"/>
      <c r="I104" s="162"/>
      <c r="J104" s="163">
        <f>J265</f>
        <v>0</v>
      </c>
      <c r="K104" s="104"/>
      <c r="L104" s="164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257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6.25" customHeight="1">
      <c r="A114" s="34"/>
      <c r="B114" s="35"/>
      <c r="C114" s="36"/>
      <c r="D114" s="36"/>
      <c r="E114" s="320" t="str">
        <f>E7</f>
        <v>Oblastní nemocnice Trutnov a.s., Konsolidované laboratoře a transfuzní oddělení - OKB - 2023/I</v>
      </c>
      <c r="F114" s="321"/>
      <c r="G114" s="321"/>
      <c r="H114" s="321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174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3" t="str">
        <f>E9</f>
        <v>OVN - Ostatní a vedlejší náklady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21</v>
      </c>
      <c r="D118" s="36"/>
      <c r="E118" s="36"/>
      <c r="F118" s="27" t="str">
        <f>F12</f>
        <v>Trutnov</v>
      </c>
      <c r="G118" s="36"/>
      <c r="H118" s="36"/>
      <c r="I118" s="29" t="s">
        <v>23</v>
      </c>
      <c r="J118" s="66">
        <f>IF(J12="","",J12)</f>
        <v>45142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24</v>
      </c>
      <c r="D120" s="36"/>
      <c r="E120" s="36"/>
      <c r="F120" s="27" t="str">
        <f>E15</f>
        <v>Královehradecký kraj</v>
      </c>
      <c r="G120" s="36"/>
      <c r="H120" s="36"/>
      <c r="I120" s="29" t="s">
        <v>30</v>
      </c>
      <c r="J120" s="32" t="str">
        <f>E21</f>
        <v>Penta Projekt s.r.o.,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IF(E18="","",E18)</f>
        <v>Vyplň údaj</v>
      </c>
      <c r="G121" s="36"/>
      <c r="H121" s="36"/>
      <c r="I121" s="29" t="s">
        <v>33</v>
      </c>
      <c r="J121" s="32" t="str">
        <f>E24</f>
        <v>Ing. Avuk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5"/>
      <c r="B123" s="166"/>
      <c r="C123" s="167" t="s">
        <v>258</v>
      </c>
      <c r="D123" s="168" t="s">
        <v>61</v>
      </c>
      <c r="E123" s="168" t="s">
        <v>57</v>
      </c>
      <c r="F123" s="168" t="s">
        <v>58</v>
      </c>
      <c r="G123" s="168" t="s">
        <v>259</v>
      </c>
      <c r="H123" s="168" t="s">
        <v>260</v>
      </c>
      <c r="I123" s="168" t="s">
        <v>261</v>
      </c>
      <c r="J123" s="168" t="s">
        <v>205</v>
      </c>
      <c r="K123" s="169" t="s">
        <v>262</v>
      </c>
      <c r="L123" s="170"/>
      <c r="M123" s="75" t="s">
        <v>1</v>
      </c>
      <c r="N123" s="76" t="s">
        <v>40</v>
      </c>
      <c r="O123" s="76" t="s">
        <v>263</v>
      </c>
      <c r="P123" s="76" t="s">
        <v>264</v>
      </c>
      <c r="Q123" s="76" t="s">
        <v>265</v>
      </c>
      <c r="R123" s="76" t="s">
        <v>266</v>
      </c>
      <c r="S123" s="76" t="s">
        <v>267</v>
      </c>
      <c r="T123" s="77" t="s">
        <v>268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4"/>
      <c r="B124" s="35"/>
      <c r="C124" s="82" t="s">
        <v>269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</f>
        <v>0</v>
      </c>
      <c r="Q124" s="79"/>
      <c r="R124" s="173">
        <f>R125</f>
        <v>0</v>
      </c>
      <c r="S124" s="79"/>
      <c r="T124" s="174">
        <f>T125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207</v>
      </c>
      <c r="BK124" s="175">
        <f>BK125</f>
        <v>0</v>
      </c>
    </row>
    <row r="125" spans="1:65" s="12" customFormat="1" ht="25.9" customHeight="1">
      <c r="B125" s="176"/>
      <c r="C125" s="177"/>
      <c r="D125" s="178" t="s">
        <v>75</v>
      </c>
      <c r="E125" s="179" t="s">
        <v>13433</v>
      </c>
      <c r="F125" s="179" t="s">
        <v>13434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P126+P148+P154+P200+P227+P233+P265</f>
        <v>0</v>
      </c>
      <c r="Q125" s="184"/>
      <c r="R125" s="185">
        <f>R126+R148+R154+R200+R227+R233+R265</f>
        <v>0</v>
      </c>
      <c r="S125" s="184"/>
      <c r="T125" s="186">
        <f>T126+T148+T154+T200+T227+T233+T265</f>
        <v>0</v>
      </c>
      <c r="AR125" s="187" t="s">
        <v>4523</v>
      </c>
      <c r="AT125" s="188" t="s">
        <v>75</v>
      </c>
      <c r="AU125" s="188" t="s">
        <v>76</v>
      </c>
      <c r="AY125" s="187" t="s">
        <v>272</v>
      </c>
      <c r="BK125" s="189">
        <f>BK126+BK148+BK154+BK200+BK227+BK233+BK265</f>
        <v>0</v>
      </c>
    </row>
    <row r="126" spans="1:65" s="12" customFormat="1" ht="22.9" customHeight="1">
      <c r="B126" s="176"/>
      <c r="C126" s="177"/>
      <c r="D126" s="178" t="s">
        <v>75</v>
      </c>
      <c r="E126" s="190" t="s">
        <v>13435</v>
      </c>
      <c r="F126" s="190" t="s">
        <v>13436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SUM(P127:P147)</f>
        <v>0</v>
      </c>
      <c r="Q126" s="184"/>
      <c r="R126" s="185">
        <f>SUM(R127:R147)</f>
        <v>0</v>
      </c>
      <c r="S126" s="184"/>
      <c r="T126" s="186">
        <f>SUM(T127:T147)</f>
        <v>0</v>
      </c>
      <c r="AR126" s="187" t="s">
        <v>4523</v>
      </c>
      <c r="AT126" s="188" t="s">
        <v>75</v>
      </c>
      <c r="AU126" s="188" t="s">
        <v>16</v>
      </c>
      <c r="AY126" s="187" t="s">
        <v>272</v>
      </c>
      <c r="BK126" s="189">
        <f>SUM(BK127:BK147)</f>
        <v>0</v>
      </c>
    </row>
    <row r="127" spans="1:65" s="2" customFormat="1" ht="24.2" customHeight="1">
      <c r="A127" s="34"/>
      <c r="B127" s="35"/>
      <c r="C127" s="192" t="s">
        <v>16</v>
      </c>
      <c r="D127" s="192" t="s">
        <v>274</v>
      </c>
      <c r="E127" s="193" t="s">
        <v>13437</v>
      </c>
      <c r="F127" s="194" t="s">
        <v>13438</v>
      </c>
      <c r="G127" s="195" t="s">
        <v>13439</v>
      </c>
      <c r="H127" s="196">
        <v>1</v>
      </c>
      <c r="I127" s="197"/>
      <c r="J127" s="198">
        <f>ROUND(I127*H127,2)</f>
        <v>0</v>
      </c>
      <c r="K127" s="194" t="s">
        <v>1</v>
      </c>
      <c r="L127" s="39"/>
      <c r="M127" s="199" t="s">
        <v>1</v>
      </c>
      <c r="N127" s="200" t="s">
        <v>41</v>
      </c>
      <c r="O127" s="71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7723</v>
      </c>
      <c r="AT127" s="203" t="s">
        <v>274</v>
      </c>
      <c r="AU127" s="203" t="s">
        <v>84</v>
      </c>
      <c r="AY127" s="17" t="s">
        <v>272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16</v>
      </c>
      <c r="BK127" s="204">
        <f>ROUND(I127*H127,2)</f>
        <v>0</v>
      </c>
      <c r="BL127" s="17" t="s">
        <v>7723</v>
      </c>
      <c r="BM127" s="203" t="s">
        <v>13440</v>
      </c>
    </row>
    <row r="128" spans="1:65" s="13" customFormat="1" ht="22.5">
      <c r="B128" s="210"/>
      <c r="C128" s="211"/>
      <c r="D128" s="212" t="s">
        <v>283</v>
      </c>
      <c r="E128" s="213" t="s">
        <v>1</v>
      </c>
      <c r="F128" s="214" t="s">
        <v>13441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283</v>
      </c>
      <c r="AU128" s="220" t="s">
        <v>84</v>
      </c>
      <c r="AV128" s="13" t="s">
        <v>16</v>
      </c>
      <c r="AW128" s="13" t="s">
        <v>32</v>
      </c>
      <c r="AX128" s="13" t="s">
        <v>76</v>
      </c>
      <c r="AY128" s="220" t="s">
        <v>272</v>
      </c>
    </row>
    <row r="129" spans="1:65" s="13" customFormat="1" ht="22.5">
      <c r="B129" s="210"/>
      <c r="C129" s="211"/>
      <c r="D129" s="212" t="s">
        <v>283</v>
      </c>
      <c r="E129" s="213" t="s">
        <v>1</v>
      </c>
      <c r="F129" s="214" t="s">
        <v>13442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22.5">
      <c r="B130" s="210"/>
      <c r="C130" s="211"/>
      <c r="D130" s="212" t="s">
        <v>283</v>
      </c>
      <c r="E130" s="213" t="s">
        <v>1</v>
      </c>
      <c r="F130" s="214" t="s">
        <v>13443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22.5">
      <c r="B131" s="210"/>
      <c r="C131" s="211"/>
      <c r="D131" s="212" t="s">
        <v>283</v>
      </c>
      <c r="E131" s="213" t="s">
        <v>1</v>
      </c>
      <c r="F131" s="214" t="s">
        <v>13444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84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3" customFormat="1" ht="22.5">
      <c r="B132" s="210"/>
      <c r="C132" s="211"/>
      <c r="D132" s="212" t="s">
        <v>283</v>
      </c>
      <c r="E132" s="213" t="s">
        <v>1</v>
      </c>
      <c r="F132" s="214" t="s">
        <v>13445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283</v>
      </c>
      <c r="AU132" s="220" t="s">
        <v>84</v>
      </c>
      <c r="AV132" s="13" t="s">
        <v>16</v>
      </c>
      <c r="AW132" s="13" t="s">
        <v>32</v>
      </c>
      <c r="AX132" s="13" t="s">
        <v>76</v>
      </c>
      <c r="AY132" s="220" t="s">
        <v>272</v>
      </c>
    </row>
    <row r="133" spans="1:65" s="14" customFormat="1" ht="11.25">
      <c r="B133" s="221"/>
      <c r="C133" s="222"/>
      <c r="D133" s="212" t="s">
        <v>283</v>
      </c>
      <c r="E133" s="223" t="s">
        <v>1</v>
      </c>
      <c r="F133" s="224" t="s">
        <v>16</v>
      </c>
      <c r="G133" s="222"/>
      <c r="H133" s="225">
        <v>1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84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1:65" s="2" customFormat="1" ht="24.2" customHeight="1">
      <c r="A134" s="34"/>
      <c r="B134" s="35"/>
      <c r="C134" s="192" t="s">
        <v>84</v>
      </c>
      <c r="D134" s="192" t="s">
        <v>274</v>
      </c>
      <c r="E134" s="193" t="s">
        <v>13446</v>
      </c>
      <c r="F134" s="194" t="s">
        <v>13447</v>
      </c>
      <c r="G134" s="195" t="s">
        <v>13439</v>
      </c>
      <c r="H134" s="196">
        <v>1</v>
      </c>
      <c r="I134" s="197"/>
      <c r="J134" s="198">
        <f>ROUND(I134*H134,2)</f>
        <v>0</v>
      </c>
      <c r="K134" s="194" t="s">
        <v>1</v>
      </c>
      <c r="L134" s="39"/>
      <c r="M134" s="199" t="s">
        <v>1</v>
      </c>
      <c r="N134" s="200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7723</v>
      </c>
      <c r="AT134" s="203" t="s">
        <v>274</v>
      </c>
      <c r="AU134" s="203" t="s">
        <v>84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7723</v>
      </c>
      <c r="BM134" s="203" t="s">
        <v>13448</v>
      </c>
    </row>
    <row r="135" spans="1:65" s="13" customFormat="1" ht="11.25">
      <c r="B135" s="210"/>
      <c r="C135" s="211"/>
      <c r="D135" s="212" t="s">
        <v>283</v>
      </c>
      <c r="E135" s="213" t="s">
        <v>1</v>
      </c>
      <c r="F135" s="214" t="s">
        <v>13449</v>
      </c>
      <c r="G135" s="211"/>
      <c r="H135" s="213" t="s">
        <v>1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283</v>
      </c>
      <c r="AU135" s="220" t="s">
        <v>84</v>
      </c>
      <c r="AV135" s="13" t="s">
        <v>16</v>
      </c>
      <c r="AW135" s="13" t="s">
        <v>32</v>
      </c>
      <c r="AX135" s="13" t="s">
        <v>76</v>
      </c>
      <c r="AY135" s="220" t="s">
        <v>272</v>
      </c>
    </row>
    <row r="136" spans="1:65" s="13" customFormat="1" ht="11.25">
      <c r="B136" s="210"/>
      <c r="C136" s="211"/>
      <c r="D136" s="212" t="s">
        <v>283</v>
      </c>
      <c r="E136" s="213" t="s">
        <v>1</v>
      </c>
      <c r="F136" s="214" t="s">
        <v>13450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3" customFormat="1" ht="11.25">
      <c r="B137" s="210"/>
      <c r="C137" s="211"/>
      <c r="D137" s="212" t="s">
        <v>283</v>
      </c>
      <c r="E137" s="213" t="s">
        <v>1</v>
      </c>
      <c r="F137" s="214" t="s">
        <v>13451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84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16</v>
      </c>
      <c r="G138" s="222"/>
      <c r="H138" s="225">
        <v>1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2" customFormat="1" ht="24.2" customHeight="1">
      <c r="A139" s="34"/>
      <c r="B139" s="35"/>
      <c r="C139" s="192" t="s">
        <v>291</v>
      </c>
      <c r="D139" s="192" t="s">
        <v>274</v>
      </c>
      <c r="E139" s="193" t="s">
        <v>13452</v>
      </c>
      <c r="F139" s="194" t="s">
        <v>13453</v>
      </c>
      <c r="G139" s="195" t="s">
        <v>13439</v>
      </c>
      <c r="H139" s="196">
        <v>1</v>
      </c>
      <c r="I139" s="197"/>
      <c r="J139" s="198">
        <f>ROUND(I139*H139,2)</f>
        <v>0</v>
      </c>
      <c r="K139" s="194" t="s">
        <v>1</v>
      </c>
      <c r="L139" s="39"/>
      <c r="M139" s="199" t="s">
        <v>1</v>
      </c>
      <c r="N139" s="200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7723</v>
      </c>
      <c r="AT139" s="203" t="s">
        <v>274</v>
      </c>
      <c r="AU139" s="203" t="s">
        <v>84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7723</v>
      </c>
      <c r="BM139" s="203" t="s">
        <v>13454</v>
      </c>
    </row>
    <row r="140" spans="1:65" s="13" customFormat="1" ht="22.5">
      <c r="B140" s="210"/>
      <c r="C140" s="211"/>
      <c r="D140" s="212" t="s">
        <v>283</v>
      </c>
      <c r="E140" s="213" t="s">
        <v>1</v>
      </c>
      <c r="F140" s="214" t="s">
        <v>13455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283</v>
      </c>
      <c r="AU140" s="220" t="s">
        <v>84</v>
      </c>
      <c r="AV140" s="13" t="s">
        <v>16</v>
      </c>
      <c r="AW140" s="13" t="s">
        <v>32</v>
      </c>
      <c r="AX140" s="13" t="s">
        <v>76</v>
      </c>
      <c r="AY140" s="220" t="s">
        <v>272</v>
      </c>
    </row>
    <row r="141" spans="1:65" s="13" customFormat="1" ht="11.25">
      <c r="B141" s="210"/>
      <c r="C141" s="211"/>
      <c r="D141" s="212" t="s">
        <v>283</v>
      </c>
      <c r="E141" s="213" t="s">
        <v>1</v>
      </c>
      <c r="F141" s="214" t="s">
        <v>13456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13457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16</v>
      </c>
      <c r="G143" s="222"/>
      <c r="H143" s="225">
        <v>1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24.2" customHeight="1">
      <c r="A144" s="34"/>
      <c r="B144" s="35"/>
      <c r="C144" s="192" t="s">
        <v>279</v>
      </c>
      <c r="D144" s="192" t="s">
        <v>274</v>
      </c>
      <c r="E144" s="193" t="s">
        <v>13458</v>
      </c>
      <c r="F144" s="194" t="s">
        <v>13459</v>
      </c>
      <c r="G144" s="195" t="s">
        <v>13439</v>
      </c>
      <c r="H144" s="196">
        <v>1</v>
      </c>
      <c r="I144" s="197"/>
      <c r="J144" s="198">
        <f>ROUND(I144*H144,2)</f>
        <v>0</v>
      </c>
      <c r="K144" s="194" t="s">
        <v>1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7723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7723</v>
      </c>
      <c r="BM144" s="203" t="s">
        <v>13460</v>
      </c>
    </row>
    <row r="145" spans="1:65" s="13" customFormat="1" ht="11.25">
      <c r="B145" s="210"/>
      <c r="C145" s="211"/>
      <c r="D145" s="212" t="s">
        <v>283</v>
      </c>
      <c r="E145" s="213" t="s">
        <v>1</v>
      </c>
      <c r="F145" s="214" t="s">
        <v>13461</v>
      </c>
      <c r="G145" s="211"/>
      <c r="H145" s="213" t="s">
        <v>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283</v>
      </c>
      <c r="AU145" s="220" t="s">
        <v>84</v>
      </c>
      <c r="AV145" s="13" t="s">
        <v>16</v>
      </c>
      <c r="AW145" s="13" t="s">
        <v>32</v>
      </c>
      <c r="AX145" s="13" t="s">
        <v>76</v>
      </c>
      <c r="AY145" s="220" t="s">
        <v>272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13462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16</v>
      </c>
      <c r="G147" s="222"/>
      <c r="H147" s="225">
        <v>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12" customFormat="1" ht="22.9" customHeight="1">
      <c r="B148" s="176"/>
      <c r="C148" s="177"/>
      <c r="D148" s="178" t="s">
        <v>75</v>
      </c>
      <c r="E148" s="190" t="s">
        <v>13463</v>
      </c>
      <c r="F148" s="190" t="s">
        <v>13464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SUM(P149:P153)</f>
        <v>0</v>
      </c>
      <c r="Q148" s="184"/>
      <c r="R148" s="185">
        <f>SUM(R149:R153)</f>
        <v>0</v>
      </c>
      <c r="S148" s="184"/>
      <c r="T148" s="186">
        <f>SUM(T149:T153)</f>
        <v>0</v>
      </c>
      <c r="AR148" s="187" t="s">
        <v>4523</v>
      </c>
      <c r="AT148" s="188" t="s">
        <v>75</v>
      </c>
      <c r="AU148" s="188" t="s">
        <v>16</v>
      </c>
      <c r="AY148" s="187" t="s">
        <v>272</v>
      </c>
      <c r="BK148" s="189">
        <f>SUM(BK149:BK153)</f>
        <v>0</v>
      </c>
    </row>
    <row r="149" spans="1:65" s="2" customFormat="1" ht="24.2" customHeight="1">
      <c r="A149" s="34"/>
      <c r="B149" s="35"/>
      <c r="C149" s="192" t="s">
        <v>4523</v>
      </c>
      <c r="D149" s="192" t="s">
        <v>274</v>
      </c>
      <c r="E149" s="193" t="s">
        <v>13465</v>
      </c>
      <c r="F149" s="194" t="s">
        <v>13464</v>
      </c>
      <c r="G149" s="195" t="s">
        <v>13439</v>
      </c>
      <c r="H149" s="196">
        <v>1</v>
      </c>
      <c r="I149" s="197"/>
      <c r="J149" s="198">
        <f>ROUND(I149*H149,2)</f>
        <v>0</v>
      </c>
      <c r="K149" s="194" t="s">
        <v>1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7723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7723</v>
      </c>
      <c r="BM149" s="203" t="s">
        <v>13466</v>
      </c>
    </row>
    <row r="150" spans="1:65" s="13" customFormat="1" ht="11.25">
      <c r="B150" s="210"/>
      <c r="C150" s="211"/>
      <c r="D150" s="212" t="s">
        <v>283</v>
      </c>
      <c r="E150" s="213" t="s">
        <v>1</v>
      </c>
      <c r="F150" s="214" t="s">
        <v>13467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13468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1030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16</v>
      </c>
      <c r="G153" s="222"/>
      <c r="H153" s="225">
        <v>1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2" customFormat="1" ht="22.9" customHeight="1">
      <c r="B154" s="176"/>
      <c r="C154" s="177"/>
      <c r="D154" s="178" t="s">
        <v>75</v>
      </c>
      <c r="E154" s="190" t="s">
        <v>13469</v>
      </c>
      <c r="F154" s="190" t="s">
        <v>13470</v>
      </c>
      <c r="G154" s="177"/>
      <c r="H154" s="177"/>
      <c r="I154" s="180"/>
      <c r="J154" s="191">
        <f>BK154</f>
        <v>0</v>
      </c>
      <c r="K154" s="177"/>
      <c r="L154" s="182"/>
      <c r="M154" s="183"/>
      <c r="N154" s="184"/>
      <c r="O154" s="184"/>
      <c r="P154" s="185">
        <f>SUM(P155:P199)</f>
        <v>0</v>
      </c>
      <c r="Q154" s="184"/>
      <c r="R154" s="185">
        <f>SUM(R155:R199)</f>
        <v>0</v>
      </c>
      <c r="S154" s="184"/>
      <c r="T154" s="186">
        <f>SUM(T155:T199)</f>
        <v>0</v>
      </c>
      <c r="AR154" s="187" t="s">
        <v>4523</v>
      </c>
      <c r="AT154" s="188" t="s">
        <v>75</v>
      </c>
      <c r="AU154" s="188" t="s">
        <v>16</v>
      </c>
      <c r="AY154" s="187" t="s">
        <v>272</v>
      </c>
      <c r="BK154" s="189">
        <f>SUM(BK155:BK199)</f>
        <v>0</v>
      </c>
    </row>
    <row r="155" spans="1:65" s="2" customFormat="1" ht="24.2" customHeight="1">
      <c r="A155" s="34"/>
      <c r="B155" s="35"/>
      <c r="C155" s="192" t="s">
        <v>305</v>
      </c>
      <c r="D155" s="192" t="s">
        <v>274</v>
      </c>
      <c r="E155" s="193" t="s">
        <v>13471</v>
      </c>
      <c r="F155" s="194" t="s">
        <v>13470</v>
      </c>
      <c r="G155" s="195" t="s">
        <v>13439</v>
      </c>
      <c r="H155" s="196">
        <v>1</v>
      </c>
      <c r="I155" s="197"/>
      <c r="J155" s="198">
        <f>ROUND(I155*H155,2)</f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7723</v>
      </c>
      <c r="AT155" s="203" t="s">
        <v>274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7723</v>
      </c>
      <c r="BM155" s="203" t="s">
        <v>13472</v>
      </c>
    </row>
    <row r="156" spans="1:65" s="13" customFormat="1" ht="22.5">
      <c r="B156" s="210"/>
      <c r="C156" s="211"/>
      <c r="D156" s="212" t="s">
        <v>283</v>
      </c>
      <c r="E156" s="213" t="s">
        <v>1</v>
      </c>
      <c r="F156" s="214" t="s">
        <v>13473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84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3" customFormat="1" ht="22.5">
      <c r="B157" s="210"/>
      <c r="C157" s="211"/>
      <c r="D157" s="212" t="s">
        <v>283</v>
      </c>
      <c r="E157" s="213" t="s">
        <v>1</v>
      </c>
      <c r="F157" s="214" t="s">
        <v>13474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13475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22.5">
      <c r="B159" s="210"/>
      <c r="C159" s="211"/>
      <c r="D159" s="212" t="s">
        <v>283</v>
      </c>
      <c r="E159" s="213" t="s">
        <v>1</v>
      </c>
      <c r="F159" s="214" t="s">
        <v>13476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84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3" customFormat="1" ht="22.5">
      <c r="B160" s="210"/>
      <c r="C160" s="211"/>
      <c r="D160" s="212" t="s">
        <v>283</v>
      </c>
      <c r="E160" s="213" t="s">
        <v>1</v>
      </c>
      <c r="F160" s="214" t="s">
        <v>13477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11.25">
      <c r="B161" s="210"/>
      <c r="C161" s="211"/>
      <c r="D161" s="212" t="s">
        <v>283</v>
      </c>
      <c r="E161" s="213" t="s">
        <v>1</v>
      </c>
      <c r="F161" s="214" t="s">
        <v>13478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22.5">
      <c r="B162" s="210"/>
      <c r="C162" s="211"/>
      <c r="D162" s="212" t="s">
        <v>283</v>
      </c>
      <c r="E162" s="213" t="s">
        <v>1</v>
      </c>
      <c r="F162" s="214" t="s">
        <v>13479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22.5">
      <c r="B163" s="210"/>
      <c r="C163" s="211"/>
      <c r="D163" s="212" t="s">
        <v>283</v>
      </c>
      <c r="E163" s="213" t="s">
        <v>1</v>
      </c>
      <c r="F163" s="214" t="s">
        <v>13480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11.25">
      <c r="B164" s="210"/>
      <c r="C164" s="211"/>
      <c r="D164" s="212" t="s">
        <v>283</v>
      </c>
      <c r="E164" s="213" t="s">
        <v>1</v>
      </c>
      <c r="F164" s="214" t="s">
        <v>13481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3" customFormat="1" ht="11.25">
      <c r="B165" s="210"/>
      <c r="C165" s="211"/>
      <c r="D165" s="212" t="s">
        <v>283</v>
      </c>
      <c r="E165" s="213" t="s">
        <v>1</v>
      </c>
      <c r="F165" s="214" t="s">
        <v>13482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84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11.25">
      <c r="B166" s="210"/>
      <c r="C166" s="211"/>
      <c r="D166" s="212" t="s">
        <v>283</v>
      </c>
      <c r="E166" s="213" t="s">
        <v>1</v>
      </c>
      <c r="F166" s="214" t="s">
        <v>13483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16</v>
      </c>
      <c r="G167" s="222"/>
      <c r="H167" s="225">
        <v>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4.2" customHeight="1">
      <c r="A168" s="34"/>
      <c r="B168" s="35"/>
      <c r="C168" s="192" t="s">
        <v>4532</v>
      </c>
      <c r="D168" s="192" t="s">
        <v>274</v>
      </c>
      <c r="E168" s="193" t="s">
        <v>13484</v>
      </c>
      <c r="F168" s="194" t="s">
        <v>13485</v>
      </c>
      <c r="G168" s="195" t="s">
        <v>13439</v>
      </c>
      <c r="H168" s="196">
        <v>1</v>
      </c>
      <c r="I168" s="197"/>
      <c r="J168" s="198">
        <f>ROUND(I168*H168,2)</f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7723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7723</v>
      </c>
      <c r="BM168" s="203" t="s">
        <v>13486</v>
      </c>
    </row>
    <row r="169" spans="1:65" s="13" customFormat="1" ht="11.25">
      <c r="B169" s="210"/>
      <c r="C169" s="211"/>
      <c r="D169" s="212" t="s">
        <v>283</v>
      </c>
      <c r="E169" s="213" t="s">
        <v>1</v>
      </c>
      <c r="F169" s="214" t="s">
        <v>13487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283</v>
      </c>
      <c r="AU169" s="220" t="s">
        <v>84</v>
      </c>
      <c r="AV169" s="13" t="s">
        <v>16</v>
      </c>
      <c r="AW169" s="13" t="s">
        <v>32</v>
      </c>
      <c r="AX169" s="13" t="s">
        <v>76</v>
      </c>
      <c r="AY169" s="220" t="s">
        <v>272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13488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16</v>
      </c>
      <c r="G171" s="222"/>
      <c r="H171" s="225">
        <v>1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24.2" customHeight="1">
      <c r="A172" s="34"/>
      <c r="B172" s="35"/>
      <c r="C172" s="192" t="s">
        <v>313</v>
      </c>
      <c r="D172" s="192" t="s">
        <v>274</v>
      </c>
      <c r="E172" s="193" t="s">
        <v>13489</v>
      </c>
      <c r="F172" s="194" t="s">
        <v>13490</v>
      </c>
      <c r="G172" s="195" t="s">
        <v>13439</v>
      </c>
      <c r="H172" s="196">
        <v>1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7723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7723</v>
      </c>
      <c r="BM172" s="203" t="s">
        <v>13491</v>
      </c>
    </row>
    <row r="173" spans="1:65" s="13" customFormat="1" ht="22.5">
      <c r="B173" s="210"/>
      <c r="C173" s="211"/>
      <c r="D173" s="212" t="s">
        <v>283</v>
      </c>
      <c r="E173" s="213" t="s">
        <v>1</v>
      </c>
      <c r="F173" s="214" t="s">
        <v>13492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3" customFormat="1" ht="11.25">
      <c r="B174" s="210"/>
      <c r="C174" s="211"/>
      <c r="D174" s="212" t="s">
        <v>283</v>
      </c>
      <c r="E174" s="213" t="s">
        <v>1</v>
      </c>
      <c r="F174" s="214" t="s">
        <v>13493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3" customFormat="1" ht="11.25">
      <c r="B175" s="210"/>
      <c r="C175" s="211"/>
      <c r="D175" s="212" t="s">
        <v>283</v>
      </c>
      <c r="E175" s="213" t="s">
        <v>1</v>
      </c>
      <c r="F175" s="214" t="s">
        <v>13494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84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4" customFormat="1" ht="11.25">
      <c r="B176" s="221"/>
      <c r="C176" s="222"/>
      <c r="D176" s="212" t="s">
        <v>283</v>
      </c>
      <c r="E176" s="223" t="s">
        <v>1</v>
      </c>
      <c r="F176" s="224" t="s">
        <v>16</v>
      </c>
      <c r="G176" s="222"/>
      <c r="H176" s="225">
        <v>1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2" customFormat="1" ht="24.2" customHeight="1">
      <c r="A177" s="34"/>
      <c r="B177" s="35"/>
      <c r="C177" s="192" t="s">
        <v>2526</v>
      </c>
      <c r="D177" s="192" t="s">
        <v>274</v>
      </c>
      <c r="E177" s="193" t="s">
        <v>13495</v>
      </c>
      <c r="F177" s="194" t="s">
        <v>13496</v>
      </c>
      <c r="G177" s="195" t="s">
        <v>13439</v>
      </c>
      <c r="H177" s="196">
        <v>1</v>
      </c>
      <c r="I177" s="197"/>
      <c r="J177" s="198">
        <f>ROUND(I177*H177,2)</f>
        <v>0</v>
      </c>
      <c r="K177" s="194" t="s">
        <v>1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7723</v>
      </c>
      <c r="AT177" s="203" t="s">
        <v>274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7723</v>
      </c>
      <c r="BM177" s="203" t="s">
        <v>13497</v>
      </c>
    </row>
    <row r="178" spans="1:65" s="13" customFormat="1" ht="22.5">
      <c r="B178" s="210"/>
      <c r="C178" s="211"/>
      <c r="D178" s="212" t="s">
        <v>283</v>
      </c>
      <c r="E178" s="213" t="s">
        <v>1</v>
      </c>
      <c r="F178" s="214" t="s">
        <v>13498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22.5">
      <c r="B179" s="210"/>
      <c r="C179" s="211"/>
      <c r="D179" s="212" t="s">
        <v>283</v>
      </c>
      <c r="E179" s="213" t="s">
        <v>1</v>
      </c>
      <c r="F179" s="214" t="s">
        <v>13499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22.5">
      <c r="B180" s="210"/>
      <c r="C180" s="211"/>
      <c r="D180" s="212" t="s">
        <v>283</v>
      </c>
      <c r="E180" s="213" t="s">
        <v>1</v>
      </c>
      <c r="F180" s="214" t="s">
        <v>13500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22.5">
      <c r="B181" s="210"/>
      <c r="C181" s="211"/>
      <c r="D181" s="212" t="s">
        <v>283</v>
      </c>
      <c r="E181" s="213" t="s">
        <v>1</v>
      </c>
      <c r="F181" s="214" t="s">
        <v>13501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3" customFormat="1" ht="22.5">
      <c r="B182" s="210"/>
      <c r="C182" s="211"/>
      <c r="D182" s="212" t="s">
        <v>283</v>
      </c>
      <c r="E182" s="213" t="s">
        <v>1</v>
      </c>
      <c r="F182" s="214" t="s">
        <v>13502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3" customFormat="1" ht="11.25">
      <c r="B183" s="210"/>
      <c r="C183" s="211"/>
      <c r="D183" s="212" t="s">
        <v>283</v>
      </c>
      <c r="E183" s="213" t="s">
        <v>1</v>
      </c>
      <c r="F183" s="214" t="s">
        <v>13503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3" customFormat="1" ht="22.5">
      <c r="B184" s="210"/>
      <c r="C184" s="211"/>
      <c r="D184" s="212" t="s">
        <v>283</v>
      </c>
      <c r="E184" s="213" t="s">
        <v>1</v>
      </c>
      <c r="F184" s="214" t="s">
        <v>13504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84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3" customFormat="1" ht="11.25">
      <c r="B185" s="210"/>
      <c r="C185" s="211"/>
      <c r="D185" s="212" t="s">
        <v>283</v>
      </c>
      <c r="E185" s="213" t="s">
        <v>1</v>
      </c>
      <c r="F185" s="214" t="s">
        <v>13505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84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16</v>
      </c>
      <c r="G186" s="222"/>
      <c r="H186" s="225">
        <v>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24.2" customHeight="1">
      <c r="A187" s="34"/>
      <c r="B187" s="35"/>
      <c r="C187" s="192" t="s">
        <v>320</v>
      </c>
      <c r="D187" s="192" t="s">
        <v>274</v>
      </c>
      <c r="E187" s="193" t="s">
        <v>13506</v>
      </c>
      <c r="F187" s="194" t="s">
        <v>13507</v>
      </c>
      <c r="G187" s="195" t="s">
        <v>13439</v>
      </c>
      <c r="H187" s="196">
        <v>1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7723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7723</v>
      </c>
      <c r="BM187" s="203" t="s">
        <v>13508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13509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13510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13511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13512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>
      <c r="B192" s="221"/>
      <c r="C192" s="222"/>
      <c r="D192" s="212" t="s">
        <v>283</v>
      </c>
      <c r="E192" s="223" t="s">
        <v>1</v>
      </c>
      <c r="F192" s="224" t="s">
        <v>16</v>
      </c>
      <c r="G192" s="222"/>
      <c r="H192" s="225">
        <v>1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84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24.2" customHeight="1">
      <c r="A193" s="34"/>
      <c r="B193" s="35"/>
      <c r="C193" s="192" t="s">
        <v>330</v>
      </c>
      <c r="D193" s="192" t="s">
        <v>274</v>
      </c>
      <c r="E193" s="193" t="s">
        <v>13513</v>
      </c>
      <c r="F193" s="194" t="s">
        <v>13514</v>
      </c>
      <c r="G193" s="195" t="s">
        <v>13439</v>
      </c>
      <c r="H193" s="196">
        <v>1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7723</v>
      </c>
      <c r="AT193" s="203" t="s">
        <v>274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7723</v>
      </c>
      <c r="BM193" s="203" t="s">
        <v>13515</v>
      </c>
    </row>
    <row r="194" spans="1:65" s="13" customFormat="1" ht="11.25">
      <c r="B194" s="210"/>
      <c r="C194" s="211"/>
      <c r="D194" s="212" t="s">
        <v>283</v>
      </c>
      <c r="E194" s="213" t="s">
        <v>1</v>
      </c>
      <c r="F194" s="214" t="s">
        <v>13516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3" customFormat="1" ht="11.25">
      <c r="B195" s="210"/>
      <c r="C195" s="211"/>
      <c r="D195" s="212" t="s">
        <v>283</v>
      </c>
      <c r="E195" s="213" t="s">
        <v>1</v>
      </c>
      <c r="F195" s="214" t="s">
        <v>13517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84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3" customFormat="1" ht="22.5">
      <c r="B196" s="210"/>
      <c r="C196" s="211"/>
      <c r="D196" s="212" t="s">
        <v>283</v>
      </c>
      <c r="E196" s="213" t="s">
        <v>1</v>
      </c>
      <c r="F196" s="214" t="s">
        <v>13518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>
      <c r="B197" s="210"/>
      <c r="C197" s="211"/>
      <c r="D197" s="212" t="s">
        <v>283</v>
      </c>
      <c r="E197" s="213" t="s">
        <v>1</v>
      </c>
      <c r="F197" s="214" t="s">
        <v>13519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3" customFormat="1" ht="11.25">
      <c r="B198" s="210"/>
      <c r="C198" s="211"/>
      <c r="D198" s="212" t="s">
        <v>283</v>
      </c>
      <c r="E198" s="213" t="s">
        <v>1</v>
      </c>
      <c r="F198" s="214" t="s">
        <v>13520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16</v>
      </c>
      <c r="G199" s="222"/>
      <c r="H199" s="225">
        <v>1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12" customFormat="1" ht="22.9" customHeight="1">
      <c r="B200" s="176"/>
      <c r="C200" s="177"/>
      <c r="D200" s="178" t="s">
        <v>75</v>
      </c>
      <c r="E200" s="190" t="s">
        <v>13521</v>
      </c>
      <c r="F200" s="190" t="s">
        <v>13522</v>
      </c>
      <c r="G200" s="177"/>
      <c r="H200" s="177"/>
      <c r="I200" s="180"/>
      <c r="J200" s="191">
        <f>BK200</f>
        <v>0</v>
      </c>
      <c r="K200" s="177"/>
      <c r="L200" s="182"/>
      <c r="M200" s="183"/>
      <c r="N200" s="184"/>
      <c r="O200" s="184"/>
      <c r="P200" s="185">
        <f>SUM(P201:P226)</f>
        <v>0</v>
      </c>
      <c r="Q200" s="184"/>
      <c r="R200" s="185">
        <f>SUM(R201:R226)</f>
        <v>0</v>
      </c>
      <c r="S200" s="184"/>
      <c r="T200" s="186">
        <f>SUM(T201:T226)</f>
        <v>0</v>
      </c>
      <c r="AR200" s="187" t="s">
        <v>4523</v>
      </c>
      <c r="AT200" s="188" t="s">
        <v>75</v>
      </c>
      <c r="AU200" s="188" t="s">
        <v>16</v>
      </c>
      <c r="AY200" s="187" t="s">
        <v>272</v>
      </c>
      <c r="BK200" s="189">
        <f>SUM(BK201:BK226)</f>
        <v>0</v>
      </c>
    </row>
    <row r="201" spans="1:65" s="2" customFormat="1" ht="24.2" customHeight="1">
      <c r="A201" s="34"/>
      <c r="B201" s="35"/>
      <c r="C201" s="192" t="s">
        <v>344</v>
      </c>
      <c r="D201" s="192" t="s">
        <v>274</v>
      </c>
      <c r="E201" s="193" t="s">
        <v>13523</v>
      </c>
      <c r="F201" s="194" t="s">
        <v>13524</v>
      </c>
      <c r="G201" s="195" t="s">
        <v>13439</v>
      </c>
      <c r="H201" s="196">
        <v>1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7723</v>
      </c>
      <c r="AT201" s="203" t="s">
        <v>274</v>
      </c>
      <c r="AU201" s="203" t="s">
        <v>84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7723</v>
      </c>
      <c r="BM201" s="203" t="s">
        <v>13525</v>
      </c>
    </row>
    <row r="202" spans="1:65" s="13" customFormat="1" ht="22.5">
      <c r="B202" s="210"/>
      <c r="C202" s="211"/>
      <c r="D202" s="212" t="s">
        <v>283</v>
      </c>
      <c r="E202" s="213" t="s">
        <v>1</v>
      </c>
      <c r="F202" s="214" t="s">
        <v>13526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22.5">
      <c r="B203" s="210"/>
      <c r="C203" s="211"/>
      <c r="D203" s="212" t="s">
        <v>283</v>
      </c>
      <c r="E203" s="213" t="s">
        <v>1</v>
      </c>
      <c r="F203" s="214" t="s">
        <v>13527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3" customFormat="1" ht="22.5">
      <c r="B204" s="210"/>
      <c r="C204" s="211"/>
      <c r="D204" s="212" t="s">
        <v>283</v>
      </c>
      <c r="E204" s="213" t="s">
        <v>1</v>
      </c>
      <c r="F204" s="214" t="s">
        <v>13528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84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3" customFormat="1" ht="11.25">
      <c r="B205" s="210"/>
      <c r="C205" s="211"/>
      <c r="D205" s="212" t="s">
        <v>283</v>
      </c>
      <c r="E205" s="213" t="s">
        <v>1</v>
      </c>
      <c r="F205" s="214" t="s">
        <v>13529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16</v>
      </c>
      <c r="G206" s="222"/>
      <c r="H206" s="225">
        <v>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2" customFormat="1" ht="24.2" customHeight="1">
      <c r="A207" s="34"/>
      <c r="B207" s="35"/>
      <c r="C207" s="192" t="s">
        <v>4826</v>
      </c>
      <c r="D207" s="192" t="s">
        <v>274</v>
      </c>
      <c r="E207" s="193" t="s">
        <v>13530</v>
      </c>
      <c r="F207" s="194" t="s">
        <v>13531</v>
      </c>
      <c r="G207" s="195" t="s">
        <v>13439</v>
      </c>
      <c r="H207" s="196">
        <v>1</v>
      </c>
      <c r="I207" s="197"/>
      <c r="J207" s="198">
        <f>ROUND(I207*H207,2)</f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7723</v>
      </c>
      <c r="AT207" s="203" t="s">
        <v>274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7723</v>
      </c>
      <c r="BM207" s="203" t="s">
        <v>13532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13533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13534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16</v>
      </c>
      <c r="G210" s="222"/>
      <c r="H210" s="225">
        <v>1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2" customFormat="1" ht="24.2" customHeight="1">
      <c r="A211" s="34"/>
      <c r="B211" s="35"/>
      <c r="C211" s="192" t="s">
        <v>5121</v>
      </c>
      <c r="D211" s="192" t="s">
        <v>274</v>
      </c>
      <c r="E211" s="193" t="s">
        <v>13535</v>
      </c>
      <c r="F211" s="194" t="s">
        <v>13536</v>
      </c>
      <c r="G211" s="195" t="s">
        <v>13439</v>
      </c>
      <c r="H211" s="196">
        <v>1</v>
      </c>
      <c r="I211" s="197"/>
      <c r="J211" s="198">
        <f>ROUND(I211*H211,2)</f>
        <v>0</v>
      </c>
      <c r="K211" s="194" t="s">
        <v>1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7723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7723</v>
      </c>
      <c r="BM211" s="203" t="s">
        <v>13537</v>
      </c>
    </row>
    <row r="212" spans="1:65" s="13" customFormat="1" ht="11.25">
      <c r="B212" s="210"/>
      <c r="C212" s="211"/>
      <c r="D212" s="212" t="s">
        <v>283</v>
      </c>
      <c r="E212" s="213" t="s">
        <v>1</v>
      </c>
      <c r="F212" s="214" t="s">
        <v>13538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3" customFormat="1" ht="11.25">
      <c r="B213" s="210"/>
      <c r="C213" s="211"/>
      <c r="D213" s="212" t="s">
        <v>283</v>
      </c>
      <c r="E213" s="213" t="s">
        <v>1</v>
      </c>
      <c r="F213" s="214" t="s">
        <v>13539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4" customFormat="1" ht="11.25">
      <c r="B214" s="221"/>
      <c r="C214" s="222"/>
      <c r="D214" s="212" t="s">
        <v>283</v>
      </c>
      <c r="E214" s="223" t="s">
        <v>1</v>
      </c>
      <c r="F214" s="224" t="s">
        <v>16</v>
      </c>
      <c r="G214" s="222"/>
      <c r="H214" s="225">
        <v>1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283</v>
      </c>
      <c r="AU214" s="231" t="s">
        <v>84</v>
      </c>
      <c r="AV214" s="14" t="s">
        <v>84</v>
      </c>
      <c r="AW214" s="14" t="s">
        <v>32</v>
      </c>
      <c r="AX214" s="14" t="s">
        <v>76</v>
      </c>
      <c r="AY214" s="231" t="s">
        <v>272</v>
      </c>
    </row>
    <row r="215" spans="1:65" s="2" customFormat="1" ht="24.2" customHeight="1">
      <c r="A215" s="34"/>
      <c r="B215" s="35"/>
      <c r="C215" s="192" t="s">
        <v>8</v>
      </c>
      <c r="D215" s="192" t="s">
        <v>274</v>
      </c>
      <c r="E215" s="193" t="s">
        <v>13540</v>
      </c>
      <c r="F215" s="194" t="s">
        <v>13541</v>
      </c>
      <c r="G215" s="195" t="s">
        <v>13439</v>
      </c>
      <c r="H215" s="196">
        <v>1</v>
      </c>
      <c r="I215" s="197"/>
      <c r="J215" s="198">
        <f>ROUND(I215*H215,2)</f>
        <v>0</v>
      </c>
      <c r="K215" s="194" t="s">
        <v>1</v>
      </c>
      <c r="L215" s="39"/>
      <c r="M215" s="199" t="s">
        <v>1</v>
      </c>
      <c r="N215" s="200" t="s">
        <v>41</v>
      </c>
      <c r="O215" s="71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7723</v>
      </c>
      <c r="AT215" s="203" t="s">
        <v>274</v>
      </c>
      <c r="AU215" s="203" t="s">
        <v>84</v>
      </c>
      <c r="AY215" s="17" t="s">
        <v>272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16</v>
      </c>
      <c r="BK215" s="204">
        <f>ROUND(I215*H215,2)</f>
        <v>0</v>
      </c>
      <c r="BL215" s="17" t="s">
        <v>7723</v>
      </c>
      <c r="BM215" s="203" t="s">
        <v>13542</v>
      </c>
    </row>
    <row r="216" spans="1:65" s="13" customFormat="1" ht="11.25">
      <c r="B216" s="210"/>
      <c r="C216" s="211"/>
      <c r="D216" s="212" t="s">
        <v>283</v>
      </c>
      <c r="E216" s="213" t="s">
        <v>1</v>
      </c>
      <c r="F216" s="214" t="s">
        <v>13543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84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3" customFormat="1" ht="11.25">
      <c r="B217" s="210"/>
      <c r="C217" s="211"/>
      <c r="D217" s="212" t="s">
        <v>283</v>
      </c>
      <c r="E217" s="213" t="s">
        <v>1</v>
      </c>
      <c r="F217" s="214" t="s">
        <v>13544</v>
      </c>
      <c r="G217" s="211"/>
      <c r="H217" s="213" t="s">
        <v>1</v>
      </c>
      <c r="I217" s="215"/>
      <c r="J217" s="211"/>
      <c r="K217" s="211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283</v>
      </c>
      <c r="AU217" s="220" t="s">
        <v>84</v>
      </c>
      <c r="AV217" s="13" t="s">
        <v>16</v>
      </c>
      <c r="AW217" s="13" t="s">
        <v>32</v>
      </c>
      <c r="AX217" s="13" t="s">
        <v>76</v>
      </c>
      <c r="AY217" s="220" t="s">
        <v>272</v>
      </c>
    </row>
    <row r="218" spans="1:65" s="14" customFormat="1" ht="11.25">
      <c r="B218" s="221"/>
      <c r="C218" s="222"/>
      <c r="D218" s="212" t="s">
        <v>283</v>
      </c>
      <c r="E218" s="223" t="s">
        <v>1</v>
      </c>
      <c r="F218" s="224" t="s">
        <v>16</v>
      </c>
      <c r="G218" s="222"/>
      <c r="H218" s="225">
        <v>1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84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2" customFormat="1" ht="24.2" customHeight="1">
      <c r="A219" s="34"/>
      <c r="B219" s="35"/>
      <c r="C219" s="192" t="s">
        <v>358</v>
      </c>
      <c r="D219" s="192" t="s">
        <v>274</v>
      </c>
      <c r="E219" s="193" t="s">
        <v>13545</v>
      </c>
      <c r="F219" s="194" t="s">
        <v>13546</v>
      </c>
      <c r="G219" s="195" t="s">
        <v>13439</v>
      </c>
      <c r="H219" s="196">
        <v>1</v>
      </c>
      <c r="I219" s="197"/>
      <c r="J219" s="198">
        <f>ROUND(I219*H219,2)</f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7723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7723</v>
      </c>
      <c r="BM219" s="203" t="s">
        <v>13547</v>
      </c>
    </row>
    <row r="220" spans="1:65" s="14" customFormat="1" ht="11.25">
      <c r="B220" s="221"/>
      <c r="C220" s="222"/>
      <c r="D220" s="212" t="s">
        <v>283</v>
      </c>
      <c r="E220" s="223" t="s">
        <v>1</v>
      </c>
      <c r="F220" s="224" t="s">
        <v>16</v>
      </c>
      <c r="G220" s="222"/>
      <c r="H220" s="225">
        <v>1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283</v>
      </c>
      <c r="AU220" s="231" t="s">
        <v>84</v>
      </c>
      <c r="AV220" s="14" t="s">
        <v>84</v>
      </c>
      <c r="AW220" s="14" t="s">
        <v>32</v>
      </c>
      <c r="AX220" s="14" t="s">
        <v>76</v>
      </c>
      <c r="AY220" s="231" t="s">
        <v>272</v>
      </c>
    </row>
    <row r="221" spans="1:65" s="2" customFormat="1" ht="24.2" customHeight="1">
      <c r="A221" s="34"/>
      <c r="B221" s="35"/>
      <c r="C221" s="192" t="s">
        <v>363</v>
      </c>
      <c r="D221" s="192" t="s">
        <v>274</v>
      </c>
      <c r="E221" s="193" t="s">
        <v>13548</v>
      </c>
      <c r="F221" s="194" t="s">
        <v>13549</v>
      </c>
      <c r="G221" s="195" t="s">
        <v>13439</v>
      </c>
      <c r="H221" s="196">
        <v>1</v>
      </c>
      <c r="I221" s="197"/>
      <c r="J221" s="198">
        <f>ROUND(I221*H221,2)</f>
        <v>0</v>
      </c>
      <c r="K221" s="194" t="s">
        <v>1</v>
      </c>
      <c r="L221" s="39"/>
      <c r="M221" s="199" t="s">
        <v>1</v>
      </c>
      <c r="N221" s="200" t="s">
        <v>41</v>
      </c>
      <c r="O221" s="71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7723</v>
      </c>
      <c r="AT221" s="203" t="s">
        <v>274</v>
      </c>
      <c r="AU221" s="203" t="s">
        <v>84</v>
      </c>
      <c r="AY221" s="17" t="s">
        <v>272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7" t="s">
        <v>16</v>
      </c>
      <c r="BK221" s="204">
        <f>ROUND(I221*H221,2)</f>
        <v>0</v>
      </c>
      <c r="BL221" s="17" t="s">
        <v>7723</v>
      </c>
      <c r="BM221" s="203" t="s">
        <v>13550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13551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3" customFormat="1" ht="11.25">
      <c r="B223" s="210"/>
      <c r="C223" s="211"/>
      <c r="D223" s="212" t="s">
        <v>283</v>
      </c>
      <c r="E223" s="213" t="s">
        <v>1</v>
      </c>
      <c r="F223" s="214" t="s">
        <v>13552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283</v>
      </c>
      <c r="AU223" s="220" t="s">
        <v>84</v>
      </c>
      <c r="AV223" s="13" t="s">
        <v>16</v>
      </c>
      <c r="AW223" s="13" t="s">
        <v>32</v>
      </c>
      <c r="AX223" s="13" t="s">
        <v>76</v>
      </c>
      <c r="AY223" s="220" t="s">
        <v>272</v>
      </c>
    </row>
    <row r="224" spans="1:65" s="14" customFormat="1" ht="11.25">
      <c r="B224" s="221"/>
      <c r="C224" s="222"/>
      <c r="D224" s="212" t="s">
        <v>283</v>
      </c>
      <c r="E224" s="223" t="s">
        <v>1</v>
      </c>
      <c r="F224" s="224" t="s">
        <v>16</v>
      </c>
      <c r="G224" s="222"/>
      <c r="H224" s="225">
        <v>1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283</v>
      </c>
      <c r="AU224" s="231" t="s">
        <v>84</v>
      </c>
      <c r="AV224" s="14" t="s">
        <v>84</v>
      </c>
      <c r="AW224" s="14" t="s">
        <v>32</v>
      </c>
      <c r="AX224" s="14" t="s">
        <v>76</v>
      </c>
      <c r="AY224" s="231" t="s">
        <v>272</v>
      </c>
    </row>
    <row r="225" spans="1:65" s="2" customFormat="1" ht="24.2" customHeight="1">
      <c r="A225" s="34"/>
      <c r="B225" s="35"/>
      <c r="C225" s="192" t="s">
        <v>368</v>
      </c>
      <c r="D225" s="192" t="s">
        <v>274</v>
      </c>
      <c r="E225" s="193" t="s">
        <v>13553</v>
      </c>
      <c r="F225" s="194" t="s">
        <v>13554</v>
      </c>
      <c r="G225" s="195" t="s">
        <v>13439</v>
      </c>
      <c r="H225" s="196">
        <v>1</v>
      </c>
      <c r="I225" s="197"/>
      <c r="J225" s="198">
        <f>ROUND(I225*H225,2)</f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7723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7723</v>
      </c>
      <c r="BM225" s="203" t="s">
        <v>13555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16</v>
      </c>
      <c r="G226" s="222"/>
      <c r="H226" s="225">
        <v>1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12" customFormat="1" ht="22.9" customHeight="1">
      <c r="B227" s="176"/>
      <c r="C227" s="177"/>
      <c r="D227" s="178" t="s">
        <v>75</v>
      </c>
      <c r="E227" s="190" t="s">
        <v>13556</v>
      </c>
      <c r="F227" s="190" t="s">
        <v>13557</v>
      </c>
      <c r="G227" s="177"/>
      <c r="H227" s="177"/>
      <c r="I227" s="180"/>
      <c r="J227" s="191">
        <f>BK227</f>
        <v>0</v>
      </c>
      <c r="K227" s="177"/>
      <c r="L227" s="182"/>
      <c r="M227" s="183"/>
      <c r="N227" s="184"/>
      <c r="O227" s="184"/>
      <c r="P227" s="185">
        <f>SUM(P228:P232)</f>
        <v>0</v>
      </c>
      <c r="Q227" s="184"/>
      <c r="R227" s="185">
        <f>SUM(R228:R232)</f>
        <v>0</v>
      </c>
      <c r="S227" s="184"/>
      <c r="T227" s="186">
        <f>SUM(T228:T232)</f>
        <v>0</v>
      </c>
      <c r="AR227" s="187" t="s">
        <v>4523</v>
      </c>
      <c r="AT227" s="188" t="s">
        <v>75</v>
      </c>
      <c r="AU227" s="188" t="s">
        <v>16</v>
      </c>
      <c r="AY227" s="187" t="s">
        <v>272</v>
      </c>
      <c r="BK227" s="189">
        <f>SUM(BK228:BK232)</f>
        <v>0</v>
      </c>
    </row>
    <row r="228" spans="1:65" s="2" customFormat="1" ht="24.2" customHeight="1">
      <c r="A228" s="34"/>
      <c r="B228" s="35"/>
      <c r="C228" s="192" t="s">
        <v>5995</v>
      </c>
      <c r="D228" s="192" t="s">
        <v>274</v>
      </c>
      <c r="E228" s="193" t="s">
        <v>13558</v>
      </c>
      <c r="F228" s="194" t="s">
        <v>13559</v>
      </c>
      <c r="G228" s="195" t="s">
        <v>13439</v>
      </c>
      <c r="H228" s="196">
        <v>1</v>
      </c>
      <c r="I228" s="197"/>
      <c r="J228" s="198">
        <f>ROUND(I228*H228,2)</f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7723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7723</v>
      </c>
      <c r="BM228" s="203" t="s">
        <v>13560</v>
      </c>
    </row>
    <row r="229" spans="1:65" s="13" customFormat="1" ht="11.25">
      <c r="B229" s="210"/>
      <c r="C229" s="211"/>
      <c r="D229" s="212" t="s">
        <v>283</v>
      </c>
      <c r="E229" s="213" t="s">
        <v>1</v>
      </c>
      <c r="F229" s="214" t="s">
        <v>13561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3" customFormat="1" ht="11.25">
      <c r="B230" s="210"/>
      <c r="C230" s="211"/>
      <c r="D230" s="212" t="s">
        <v>283</v>
      </c>
      <c r="E230" s="213" t="s">
        <v>1</v>
      </c>
      <c r="F230" s="214" t="s">
        <v>13562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3" customFormat="1" ht="11.25">
      <c r="B231" s="210"/>
      <c r="C231" s="211"/>
      <c r="D231" s="212" t="s">
        <v>283</v>
      </c>
      <c r="E231" s="213" t="s">
        <v>1</v>
      </c>
      <c r="F231" s="214" t="s">
        <v>13563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4" customFormat="1" ht="11.25">
      <c r="B232" s="221"/>
      <c r="C232" s="222"/>
      <c r="D232" s="212" t="s">
        <v>283</v>
      </c>
      <c r="E232" s="223" t="s">
        <v>1</v>
      </c>
      <c r="F232" s="224" t="s">
        <v>16</v>
      </c>
      <c r="G232" s="222"/>
      <c r="H232" s="225">
        <v>1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283</v>
      </c>
      <c r="AU232" s="231" t="s">
        <v>84</v>
      </c>
      <c r="AV232" s="14" t="s">
        <v>84</v>
      </c>
      <c r="AW232" s="14" t="s">
        <v>32</v>
      </c>
      <c r="AX232" s="14" t="s">
        <v>76</v>
      </c>
      <c r="AY232" s="231" t="s">
        <v>272</v>
      </c>
    </row>
    <row r="233" spans="1:65" s="12" customFormat="1" ht="22.9" customHeight="1">
      <c r="B233" s="176"/>
      <c r="C233" s="177"/>
      <c r="D233" s="178" t="s">
        <v>75</v>
      </c>
      <c r="E233" s="190" t="s">
        <v>13564</v>
      </c>
      <c r="F233" s="190" t="s">
        <v>13565</v>
      </c>
      <c r="G233" s="177"/>
      <c r="H233" s="177"/>
      <c r="I233" s="180"/>
      <c r="J233" s="191">
        <f>BK233</f>
        <v>0</v>
      </c>
      <c r="K233" s="177"/>
      <c r="L233" s="182"/>
      <c r="M233" s="183"/>
      <c r="N233" s="184"/>
      <c r="O233" s="184"/>
      <c r="P233" s="185">
        <f>SUM(P234:P264)</f>
        <v>0</v>
      </c>
      <c r="Q233" s="184"/>
      <c r="R233" s="185">
        <f>SUM(R234:R264)</f>
        <v>0</v>
      </c>
      <c r="S233" s="184"/>
      <c r="T233" s="186">
        <f>SUM(T234:T264)</f>
        <v>0</v>
      </c>
      <c r="AR233" s="187" t="s">
        <v>4523</v>
      </c>
      <c r="AT233" s="188" t="s">
        <v>75</v>
      </c>
      <c r="AU233" s="188" t="s">
        <v>16</v>
      </c>
      <c r="AY233" s="187" t="s">
        <v>272</v>
      </c>
      <c r="BK233" s="189">
        <f>SUM(BK234:BK264)</f>
        <v>0</v>
      </c>
    </row>
    <row r="234" spans="1:65" s="2" customFormat="1" ht="24.2" customHeight="1">
      <c r="A234" s="34"/>
      <c r="B234" s="35"/>
      <c r="C234" s="192" t="s">
        <v>377</v>
      </c>
      <c r="D234" s="192" t="s">
        <v>274</v>
      </c>
      <c r="E234" s="193" t="s">
        <v>13566</v>
      </c>
      <c r="F234" s="194" t="s">
        <v>13567</v>
      </c>
      <c r="G234" s="195" t="s">
        <v>13439</v>
      </c>
      <c r="H234" s="196">
        <v>1</v>
      </c>
      <c r="I234" s="197"/>
      <c r="J234" s="198">
        <f>ROUND(I234*H234,2)</f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7723</v>
      </c>
      <c r="AT234" s="203" t="s">
        <v>274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7723</v>
      </c>
      <c r="BM234" s="203" t="s">
        <v>13568</v>
      </c>
    </row>
    <row r="235" spans="1:65" s="13" customFormat="1" ht="22.5">
      <c r="B235" s="210"/>
      <c r="C235" s="211"/>
      <c r="D235" s="212" t="s">
        <v>283</v>
      </c>
      <c r="E235" s="213" t="s">
        <v>1</v>
      </c>
      <c r="F235" s="214" t="s">
        <v>13569</v>
      </c>
      <c r="G235" s="211"/>
      <c r="H235" s="213" t="s">
        <v>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283</v>
      </c>
      <c r="AU235" s="220" t="s">
        <v>84</v>
      </c>
      <c r="AV235" s="13" t="s">
        <v>16</v>
      </c>
      <c r="AW235" s="13" t="s">
        <v>32</v>
      </c>
      <c r="AX235" s="13" t="s">
        <v>76</v>
      </c>
      <c r="AY235" s="220" t="s">
        <v>272</v>
      </c>
    </row>
    <row r="236" spans="1:65" s="13" customFormat="1" ht="22.5">
      <c r="B236" s="210"/>
      <c r="C236" s="211"/>
      <c r="D236" s="212" t="s">
        <v>283</v>
      </c>
      <c r="E236" s="213" t="s">
        <v>1</v>
      </c>
      <c r="F236" s="214" t="s">
        <v>13570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283</v>
      </c>
      <c r="AU236" s="220" t="s">
        <v>84</v>
      </c>
      <c r="AV236" s="13" t="s">
        <v>16</v>
      </c>
      <c r="AW236" s="13" t="s">
        <v>32</v>
      </c>
      <c r="AX236" s="13" t="s">
        <v>76</v>
      </c>
      <c r="AY236" s="220" t="s">
        <v>272</v>
      </c>
    </row>
    <row r="237" spans="1:65" s="13" customFormat="1" ht="22.5">
      <c r="B237" s="210"/>
      <c r="C237" s="211"/>
      <c r="D237" s="212" t="s">
        <v>283</v>
      </c>
      <c r="E237" s="213" t="s">
        <v>1</v>
      </c>
      <c r="F237" s="214" t="s">
        <v>13571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84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3" customFormat="1" ht="22.5">
      <c r="B238" s="210"/>
      <c r="C238" s="211"/>
      <c r="D238" s="212" t="s">
        <v>283</v>
      </c>
      <c r="E238" s="213" t="s">
        <v>1</v>
      </c>
      <c r="F238" s="214" t="s">
        <v>13572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16</v>
      </c>
      <c r="G239" s="222"/>
      <c r="H239" s="225">
        <v>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2" customFormat="1" ht="24.2" customHeight="1">
      <c r="A240" s="34"/>
      <c r="B240" s="35"/>
      <c r="C240" s="192" t="s">
        <v>7</v>
      </c>
      <c r="D240" s="192" t="s">
        <v>274</v>
      </c>
      <c r="E240" s="193" t="s">
        <v>13573</v>
      </c>
      <c r="F240" s="194" t="s">
        <v>13565</v>
      </c>
      <c r="G240" s="195" t="s">
        <v>13439</v>
      </c>
      <c r="H240" s="196">
        <v>1</v>
      </c>
      <c r="I240" s="197"/>
      <c r="J240" s="198">
        <f>ROUND(I240*H240,2)</f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7723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7723</v>
      </c>
      <c r="BM240" s="203" t="s">
        <v>13574</v>
      </c>
    </row>
    <row r="241" spans="1:65" s="13" customFormat="1" ht="22.5">
      <c r="B241" s="210"/>
      <c r="C241" s="211"/>
      <c r="D241" s="212" t="s">
        <v>283</v>
      </c>
      <c r="E241" s="213" t="s">
        <v>1</v>
      </c>
      <c r="F241" s="214" t="s">
        <v>13575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283</v>
      </c>
      <c r="AU241" s="220" t="s">
        <v>84</v>
      </c>
      <c r="AV241" s="13" t="s">
        <v>16</v>
      </c>
      <c r="AW241" s="13" t="s">
        <v>32</v>
      </c>
      <c r="AX241" s="13" t="s">
        <v>76</v>
      </c>
      <c r="AY241" s="220" t="s">
        <v>272</v>
      </c>
    </row>
    <row r="242" spans="1:65" s="13" customFormat="1" ht="11.25">
      <c r="B242" s="210"/>
      <c r="C242" s="211"/>
      <c r="D242" s="212" t="s">
        <v>283</v>
      </c>
      <c r="E242" s="213" t="s">
        <v>1</v>
      </c>
      <c r="F242" s="214" t="s">
        <v>13576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3" customFormat="1" ht="22.5">
      <c r="B243" s="210"/>
      <c r="C243" s="211"/>
      <c r="D243" s="212" t="s">
        <v>283</v>
      </c>
      <c r="E243" s="213" t="s">
        <v>1</v>
      </c>
      <c r="F243" s="214" t="s">
        <v>13577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3" customFormat="1" ht="22.5">
      <c r="B244" s="210"/>
      <c r="C244" s="211"/>
      <c r="D244" s="212" t="s">
        <v>283</v>
      </c>
      <c r="E244" s="213" t="s">
        <v>1</v>
      </c>
      <c r="F244" s="214" t="s">
        <v>13578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22.5">
      <c r="B245" s="210"/>
      <c r="C245" s="211"/>
      <c r="D245" s="212" t="s">
        <v>283</v>
      </c>
      <c r="E245" s="213" t="s">
        <v>1</v>
      </c>
      <c r="F245" s="214" t="s">
        <v>13579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3" customFormat="1" ht="11.25">
      <c r="B246" s="210"/>
      <c r="C246" s="211"/>
      <c r="D246" s="212" t="s">
        <v>283</v>
      </c>
      <c r="E246" s="213" t="s">
        <v>1</v>
      </c>
      <c r="F246" s="214" t="s">
        <v>13580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3" customFormat="1" ht="22.5">
      <c r="B247" s="210"/>
      <c r="C247" s="211"/>
      <c r="D247" s="212" t="s">
        <v>283</v>
      </c>
      <c r="E247" s="213" t="s">
        <v>1</v>
      </c>
      <c r="F247" s="214" t="s">
        <v>13581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11.25">
      <c r="B248" s="210"/>
      <c r="C248" s="211"/>
      <c r="D248" s="212" t="s">
        <v>283</v>
      </c>
      <c r="E248" s="213" t="s">
        <v>1</v>
      </c>
      <c r="F248" s="214" t="s">
        <v>13582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84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3" customFormat="1" ht="22.5">
      <c r="B249" s="210"/>
      <c r="C249" s="211"/>
      <c r="D249" s="212" t="s">
        <v>283</v>
      </c>
      <c r="E249" s="213" t="s">
        <v>1</v>
      </c>
      <c r="F249" s="214" t="s">
        <v>13583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283</v>
      </c>
      <c r="AU249" s="220" t="s">
        <v>84</v>
      </c>
      <c r="AV249" s="13" t="s">
        <v>16</v>
      </c>
      <c r="AW249" s="13" t="s">
        <v>32</v>
      </c>
      <c r="AX249" s="13" t="s">
        <v>76</v>
      </c>
      <c r="AY249" s="220" t="s">
        <v>272</v>
      </c>
    </row>
    <row r="250" spans="1:65" s="13" customFormat="1" ht="11.25">
      <c r="B250" s="210"/>
      <c r="C250" s="211"/>
      <c r="D250" s="212" t="s">
        <v>283</v>
      </c>
      <c r="E250" s="213" t="s">
        <v>1</v>
      </c>
      <c r="F250" s="214" t="s">
        <v>13584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4" customFormat="1" ht="11.25">
      <c r="B251" s="221"/>
      <c r="C251" s="222"/>
      <c r="D251" s="212" t="s">
        <v>283</v>
      </c>
      <c r="E251" s="223" t="s">
        <v>1</v>
      </c>
      <c r="F251" s="224" t="s">
        <v>16</v>
      </c>
      <c r="G251" s="222"/>
      <c r="H251" s="225">
        <v>1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76</v>
      </c>
      <c r="AY251" s="231" t="s">
        <v>272</v>
      </c>
    </row>
    <row r="252" spans="1:65" s="2" customFormat="1" ht="24">
      <c r="A252" s="34"/>
      <c r="B252" s="35"/>
      <c r="C252" s="192" t="s">
        <v>393</v>
      </c>
      <c r="D252" s="192" t="s">
        <v>274</v>
      </c>
      <c r="E252" s="193" t="s">
        <v>13585</v>
      </c>
      <c r="F252" s="194" t="s">
        <v>13586</v>
      </c>
      <c r="G252" s="195" t="s">
        <v>13439</v>
      </c>
      <c r="H252" s="196">
        <v>1</v>
      </c>
      <c r="I252" s="197"/>
      <c r="J252" s="198">
        <f>ROUND(I252*H252,2)</f>
        <v>0</v>
      </c>
      <c r="K252" s="194" t="s">
        <v>1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7723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7723</v>
      </c>
      <c r="BM252" s="203" t="s">
        <v>13587</v>
      </c>
    </row>
    <row r="253" spans="1:65" s="13" customFormat="1" ht="11.25">
      <c r="B253" s="210"/>
      <c r="C253" s="211"/>
      <c r="D253" s="212" t="s">
        <v>283</v>
      </c>
      <c r="E253" s="213" t="s">
        <v>1</v>
      </c>
      <c r="F253" s="214" t="s">
        <v>13588</v>
      </c>
      <c r="G253" s="211"/>
      <c r="H253" s="213" t="s">
        <v>1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283</v>
      </c>
      <c r="AU253" s="220" t="s">
        <v>84</v>
      </c>
      <c r="AV253" s="13" t="s">
        <v>16</v>
      </c>
      <c r="AW253" s="13" t="s">
        <v>32</v>
      </c>
      <c r="AX253" s="13" t="s">
        <v>76</v>
      </c>
      <c r="AY253" s="220" t="s">
        <v>272</v>
      </c>
    </row>
    <row r="254" spans="1:65" s="13" customFormat="1" ht="11.25">
      <c r="B254" s="210"/>
      <c r="C254" s="211"/>
      <c r="D254" s="212" t="s">
        <v>283</v>
      </c>
      <c r="E254" s="213" t="s">
        <v>1</v>
      </c>
      <c r="F254" s="214" t="s">
        <v>13589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283</v>
      </c>
      <c r="AU254" s="220" t="s">
        <v>84</v>
      </c>
      <c r="AV254" s="13" t="s">
        <v>16</v>
      </c>
      <c r="AW254" s="13" t="s">
        <v>32</v>
      </c>
      <c r="AX254" s="13" t="s">
        <v>76</v>
      </c>
      <c r="AY254" s="220" t="s">
        <v>272</v>
      </c>
    </row>
    <row r="255" spans="1:65" s="13" customFormat="1" ht="22.5">
      <c r="B255" s="210"/>
      <c r="C255" s="211"/>
      <c r="D255" s="212" t="s">
        <v>283</v>
      </c>
      <c r="E255" s="213" t="s">
        <v>1</v>
      </c>
      <c r="F255" s="214" t="s">
        <v>13590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13591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13592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>
      <c r="B258" s="210"/>
      <c r="C258" s="211"/>
      <c r="D258" s="212" t="s">
        <v>283</v>
      </c>
      <c r="E258" s="213" t="s">
        <v>1</v>
      </c>
      <c r="F258" s="214" t="s">
        <v>13593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3" customFormat="1" ht="11.25">
      <c r="B259" s="210"/>
      <c r="C259" s="211"/>
      <c r="D259" s="212" t="s">
        <v>283</v>
      </c>
      <c r="E259" s="213" t="s">
        <v>1</v>
      </c>
      <c r="F259" s="214" t="s">
        <v>1030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283</v>
      </c>
      <c r="AU259" s="220" t="s">
        <v>84</v>
      </c>
      <c r="AV259" s="13" t="s">
        <v>16</v>
      </c>
      <c r="AW259" s="13" t="s">
        <v>32</v>
      </c>
      <c r="AX259" s="13" t="s">
        <v>76</v>
      </c>
      <c r="AY259" s="220" t="s">
        <v>272</v>
      </c>
    </row>
    <row r="260" spans="1:65" s="13" customFormat="1" ht="11.25">
      <c r="B260" s="210"/>
      <c r="C260" s="211"/>
      <c r="D260" s="212" t="s">
        <v>283</v>
      </c>
      <c r="E260" s="213" t="s">
        <v>1</v>
      </c>
      <c r="F260" s="214" t="s">
        <v>13594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84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11.25">
      <c r="B261" s="210"/>
      <c r="C261" s="211"/>
      <c r="D261" s="212" t="s">
        <v>283</v>
      </c>
      <c r="E261" s="213" t="s">
        <v>1</v>
      </c>
      <c r="F261" s="214" t="s">
        <v>13595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4" customFormat="1" ht="11.25">
      <c r="B262" s="221"/>
      <c r="C262" s="222"/>
      <c r="D262" s="212" t="s">
        <v>283</v>
      </c>
      <c r="E262" s="223" t="s">
        <v>1</v>
      </c>
      <c r="F262" s="224" t="s">
        <v>16</v>
      </c>
      <c r="G262" s="222"/>
      <c r="H262" s="225">
        <v>1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283</v>
      </c>
      <c r="AU262" s="231" t="s">
        <v>84</v>
      </c>
      <c r="AV262" s="14" t="s">
        <v>84</v>
      </c>
      <c r="AW262" s="14" t="s">
        <v>32</v>
      </c>
      <c r="AX262" s="14" t="s">
        <v>76</v>
      </c>
      <c r="AY262" s="231" t="s">
        <v>272</v>
      </c>
    </row>
    <row r="263" spans="1:65" s="2" customFormat="1" ht="24.2" customHeight="1">
      <c r="A263" s="34"/>
      <c r="B263" s="35"/>
      <c r="C263" s="192" t="s">
        <v>399</v>
      </c>
      <c r="D263" s="192" t="s">
        <v>274</v>
      </c>
      <c r="E263" s="193" t="s">
        <v>13596</v>
      </c>
      <c r="F263" s="194" t="s">
        <v>13597</v>
      </c>
      <c r="G263" s="195" t="s">
        <v>13439</v>
      </c>
      <c r="H263" s="196">
        <v>1</v>
      </c>
      <c r="I263" s="197"/>
      <c r="J263" s="198">
        <f>ROUND(I263*H263,2)</f>
        <v>0</v>
      </c>
      <c r="K263" s="194" t="s">
        <v>1</v>
      </c>
      <c r="L263" s="39"/>
      <c r="M263" s="199" t="s">
        <v>1</v>
      </c>
      <c r="N263" s="200" t="s">
        <v>41</v>
      </c>
      <c r="O263" s="71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7723</v>
      </c>
      <c r="AT263" s="203" t="s">
        <v>274</v>
      </c>
      <c r="AU263" s="203" t="s">
        <v>84</v>
      </c>
      <c r="AY263" s="17" t="s">
        <v>272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16</v>
      </c>
      <c r="BK263" s="204">
        <f>ROUND(I263*H263,2)</f>
        <v>0</v>
      </c>
      <c r="BL263" s="17" t="s">
        <v>7723</v>
      </c>
      <c r="BM263" s="203" t="s">
        <v>13598</v>
      </c>
    </row>
    <row r="264" spans="1:65" s="14" customFormat="1" ht="11.25">
      <c r="B264" s="221"/>
      <c r="C264" s="222"/>
      <c r="D264" s="212" t="s">
        <v>283</v>
      </c>
      <c r="E264" s="223" t="s">
        <v>1</v>
      </c>
      <c r="F264" s="224" t="s">
        <v>16</v>
      </c>
      <c r="G264" s="222"/>
      <c r="H264" s="225">
        <v>1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283</v>
      </c>
      <c r="AU264" s="231" t="s">
        <v>84</v>
      </c>
      <c r="AV264" s="14" t="s">
        <v>84</v>
      </c>
      <c r="AW264" s="14" t="s">
        <v>32</v>
      </c>
      <c r="AX264" s="14" t="s">
        <v>76</v>
      </c>
      <c r="AY264" s="231" t="s">
        <v>272</v>
      </c>
    </row>
    <row r="265" spans="1:65" s="12" customFormat="1" ht="22.9" customHeight="1">
      <c r="B265" s="176"/>
      <c r="C265" s="177"/>
      <c r="D265" s="178" t="s">
        <v>75</v>
      </c>
      <c r="E265" s="190" t="s">
        <v>13599</v>
      </c>
      <c r="F265" s="190" t="s">
        <v>13600</v>
      </c>
      <c r="G265" s="177"/>
      <c r="H265" s="177"/>
      <c r="I265" s="180"/>
      <c r="J265" s="191">
        <f>BK265</f>
        <v>0</v>
      </c>
      <c r="K265" s="177"/>
      <c r="L265" s="182"/>
      <c r="M265" s="183"/>
      <c r="N265" s="184"/>
      <c r="O265" s="184"/>
      <c r="P265" s="185">
        <f>SUM(P266:P297)</f>
        <v>0</v>
      </c>
      <c r="Q265" s="184"/>
      <c r="R265" s="185">
        <f>SUM(R266:R297)</f>
        <v>0</v>
      </c>
      <c r="S265" s="184"/>
      <c r="T265" s="186">
        <f>SUM(T266:T297)</f>
        <v>0</v>
      </c>
      <c r="AR265" s="187" t="s">
        <v>4523</v>
      </c>
      <c r="AT265" s="188" t="s">
        <v>75</v>
      </c>
      <c r="AU265" s="188" t="s">
        <v>16</v>
      </c>
      <c r="AY265" s="187" t="s">
        <v>272</v>
      </c>
      <c r="BK265" s="189">
        <f>SUM(BK266:BK297)</f>
        <v>0</v>
      </c>
    </row>
    <row r="266" spans="1:65" s="2" customFormat="1" ht="33" customHeight="1">
      <c r="A266" s="34"/>
      <c r="B266" s="35"/>
      <c r="C266" s="192" t="s">
        <v>413</v>
      </c>
      <c r="D266" s="192" t="s">
        <v>274</v>
      </c>
      <c r="E266" s="193" t="s">
        <v>13601</v>
      </c>
      <c r="F266" s="194" t="s">
        <v>13602</v>
      </c>
      <c r="G266" s="195" t="s">
        <v>13439</v>
      </c>
      <c r="H266" s="196">
        <v>1</v>
      </c>
      <c r="I266" s="197"/>
      <c r="J266" s="198">
        <f>ROUND(I266*H266,2)</f>
        <v>0</v>
      </c>
      <c r="K266" s="194" t="s">
        <v>1</v>
      </c>
      <c r="L266" s="39"/>
      <c r="M266" s="199" t="s">
        <v>1</v>
      </c>
      <c r="N266" s="200" t="s">
        <v>41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7723</v>
      </c>
      <c r="AT266" s="203" t="s">
        <v>274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7723</v>
      </c>
      <c r="BM266" s="203" t="s">
        <v>13603</v>
      </c>
    </row>
    <row r="267" spans="1:65" s="13" customFormat="1" ht="22.5">
      <c r="B267" s="210"/>
      <c r="C267" s="211"/>
      <c r="D267" s="212" t="s">
        <v>283</v>
      </c>
      <c r="E267" s="213" t="s">
        <v>1</v>
      </c>
      <c r="F267" s="214" t="s">
        <v>13604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>
      <c r="B268" s="210"/>
      <c r="C268" s="211"/>
      <c r="D268" s="212" t="s">
        <v>283</v>
      </c>
      <c r="E268" s="213" t="s">
        <v>1</v>
      </c>
      <c r="F268" s="214" t="s">
        <v>13605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3" customFormat="1" ht="22.5">
      <c r="B269" s="210"/>
      <c r="C269" s="211"/>
      <c r="D269" s="212" t="s">
        <v>283</v>
      </c>
      <c r="E269" s="213" t="s">
        <v>1</v>
      </c>
      <c r="F269" s="214" t="s">
        <v>13606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11.25">
      <c r="B270" s="210"/>
      <c r="C270" s="211"/>
      <c r="D270" s="212" t="s">
        <v>283</v>
      </c>
      <c r="E270" s="213" t="s">
        <v>1</v>
      </c>
      <c r="F270" s="214" t="s">
        <v>13607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84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3" customFormat="1" ht="22.5">
      <c r="B271" s="210"/>
      <c r="C271" s="211"/>
      <c r="D271" s="212" t="s">
        <v>283</v>
      </c>
      <c r="E271" s="213" t="s">
        <v>1</v>
      </c>
      <c r="F271" s="214" t="s">
        <v>13608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84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11.25">
      <c r="B272" s="210"/>
      <c r="C272" s="211"/>
      <c r="D272" s="212" t="s">
        <v>283</v>
      </c>
      <c r="E272" s="213" t="s">
        <v>1</v>
      </c>
      <c r="F272" s="214" t="s">
        <v>13609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3" customFormat="1" ht="22.5">
      <c r="B273" s="210"/>
      <c r="C273" s="211"/>
      <c r="D273" s="212" t="s">
        <v>283</v>
      </c>
      <c r="E273" s="213" t="s">
        <v>1</v>
      </c>
      <c r="F273" s="214" t="s">
        <v>13610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11.25">
      <c r="B274" s="210"/>
      <c r="C274" s="211"/>
      <c r="D274" s="212" t="s">
        <v>283</v>
      </c>
      <c r="E274" s="213" t="s">
        <v>1</v>
      </c>
      <c r="F274" s="214" t="s">
        <v>13611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22.5">
      <c r="B275" s="210"/>
      <c r="C275" s="211"/>
      <c r="D275" s="212" t="s">
        <v>283</v>
      </c>
      <c r="E275" s="213" t="s">
        <v>1</v>
      </c>
      <c r="F275" s="214" t="s">
        <v>13612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22.5">
      <c r="B276" s="210"/>
      <c r="C276" s="211"/>
      <c r="D276" s="212" t="s">
        <v>283</v>
      </c>
      <c r="E276" s="213" t="s">
        <v>1</v>
      </c>
      <c r="F276" s="214" t="s">
        <v>13613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3" customFormat="1" ht="22.5">
      <c r="B277" s="210"/>
      <c r="C277" s="211"/>
      <c r="D277" s="212" t="s">
        <v>283</v>
      </c>
      <c r="E277" s="213" t="s">
        <v>1</v>
      </c>
      <c r="F277" s="214" t="s">
        <v>13614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84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22.5">
      <c r="B278" s="210"/>
      <c r="C278" s="211"/>
      <c r="D278" s="212" t="s">
        <v>283</v>
      </c>
      <c r="E278" s="213" t="s">
        <v>1</v>
      </c>
      <c r="F278" s="214" t="s">
        <v>13615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22.5">
      <c r="B279" s="210"/>
      <c r="C279" s="211"/>
      <c r="D279" s="212" t="s">
        <v>283</v>
      </c>
      <c r="E279" s="213" t="s">
        <v>1</v>
      </c>
      <c r="F279" s="214" t="s">
        <v>13616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3" customFormat="1" ht="11.25">
      <c r="B280" s="210"/>
      <c r="C280" s="211"/>
      <c r="D280" s="212" t="s">
        <v>283</v>
      </c>
      <c r="E280" s="213" t="s">
        <v>1</v>
      </c>
      <c r="F280" s="214" t="s">
        <v>13617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283</v>
      </c>
      <c r="AU280" s="220" t="s">
        <v>84</v>
      </c>
      <c r="AV280" s="13" t="s">
        <v>16</v>
      </c>
      <c r="AW280" s="13" t="s">
        <v>32</v>
      </c>
      <c r="AX280" s="13" t="s">
        <v>76</v>
      </c>
      <c r="AY280" s="220" t="s">
        <v>272</v>
      </c>
    </row>
    <row r="281" spans="1:65" s="14" customFormat="1" ht="11.25">
      <c r="B281" s="221"/>
      <c r="C281" s="222"/>
      <c r="D281" s="212" t="s">
        <v>283</v>
      </c>
      <c r="E281" s="223" t="s">
        <v>1</v>
      </c>
      <c r="F281" s="224" t="s">
        <v>16</v>
      </c>
      <c r="G281" s="222"/>
      <c r="H281" s="225">
        <v>1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283</v>
      </c>
      <c r="AU281" s="231" t="s">
        <v>84</v>
      </c>
      <c r="AV281" s="14" t="s">
        <v>84</v>
      </c>
      <c r="AW281" s="14" t="s">
        <v>32</v>
      </c>
      <c r="AX281" s="14" t="s">
        <v>76</v>
      </c>
      <c r="AY281" s="231" t="s">
        <v>272</v>
      </c>
    </row>
    <row r="282" spans="1:65" s="2" customFormat="1" ht="24.2" customHeight="1">
      <c r="A282" s="34"/>
      <c r="B282" s="35"/>
      <c r="C282" s="192" t="s">
        <v>417</v>
      </c>
      <c r="D282" s="192" t="s">
        <v>274</v>
      </c>
      <c r="E282" s="193" t="s">
        <v>13618</v>
      </c>
      <c r="F282" s="194" t="s">
        <v>13619</v>
      </c>
      <c r="G282" s="195" t="s">
        <v>13439</v>
      </c>
      <c r="H282" s="196">
        <v>1</v>
      </c>
      <c r="I282" s="197"/>
      <c r="J282" s="198">
        <f>ROUND(I282*H282,2)</f>
        <v>0</v>
      </c>
      <c r="K282" s="194" t="s">
        <v>1</v>
      </c>
      <c r="L282" s="39"/>
      <c r="M282" s="199" t="s">
        <v>1</v>
      </c>
      <c r="N282" s="200" t="s">
        <v>41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7723</v>
      </c>
      <c r="AT282" s="203" t="s">
        <v>274</v>
      </c>
      <c r="AU282" s="203" t="s">
        <v>84</v>
      </c>
      <c r="AY282" s="17" t="s">
        <v>272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16</v>
      </c>
      <c r="BK282" s="204">
        <f>ROUND(I282*H282,2)</f>
        <v>0</v>
      </c>
      <c r="BL282" s="17" t="s">
        <v>7723</v>
      </c>
      <c r="BM282" s="203" t="s">
        <v>13620</v>
      </c>
    </row>
    <row r="283" spans="1:65" s="13" customFormat="1" ht="11.25">
      <c r="B283" s="210"/>
      <c r="C283" s="211"/>
      <c r="D283" s="212" t="s">
        <v>283</v>
      </c>
      <c r="E283" s="213" t="s">
        <v>1</v>
      </c>
      <c r="F283" s="214" t="s">
        <v>13621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13622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11.25">
      <c r="B285" s="210"/>
      <c r="C285" s="211"/>
      <c r="D285" s="212" t="s">
        <v>283</v>
      </c>
      <c r="E285" s="213" t="s">
        <v>1</v>
      </c>
      <c r="F285" s="214" t="s">
        <v>13623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84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3" customFormat="1" ht="22.5">
      <c r="B286" s="210"/>
      <c r="C286" s="211"/>
      <c r="D286" s="212" t="s">
        <v>283</v>
      </c>
      <c r="E286" s="213" t="s">
        <v>1</v>
      </c>
      <c r="F286" s="214" t="s">
        <v>13624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84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22.5">
      <c r="B287" s="210"/>
      <c r="C287" s="211"/>
      <c r="D287" s="212" t="s">
        <v>283</v>
      </c>
      <c r="E287" s="213" t="s">
        <v>1</v>
      </c>
      <c r="F287" s="214" t="s">
        <v>13625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22.5">
      <c r="B288" s="210"/>
      <c r="C288" s="211"/>
      <c r="D288" s="212" t="s">
        <v>283</v>
      </c>
      <c r="E288" s="213" t="s">
        <v>1</v>
      </c>
      <c r="F288" s="214" t="s">
        <v>13626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11.25">
      <c r="B289" s="210"/>
      <c r="C289" s="211"/>
      <c r="D289" s="212" t="s">
        <v>283</v>
      </c>
      <c r="E289" s="213" t="s">
        <v>1</v>
      </c>
      <c r="F289" s="214" t="s">
        <v>13627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4" customFormat="1" ht="11.25">
      <c r="B290" s="221"/>
      <c r="C290" s="222"/>
      <c r="D290" s="212" t="s">
        <v>283</v>
      </c>
      <c r="E290" s="223" t="s">
        <v>1</v>
      </c>
      <c r="F290" s="224" t="s">
        <v>16</v>
      </c>
      <c r="G290" s="222"/>
      <c r="H290" s="225">
        <v>1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283</v>
      </c>
      <c r="AU290" s="231" t="s">
        <v>84</v>
      </c>
      <c r="AV290" s="14" t="s">
        <v>84</v>
      </c>
      <c r="AW290" s="14" t="s">
        <v>32</v>
      </c>
      <c r="AX290" s="14" t="s">
        <v>76</v>
      </c>
      <c r="AY290" s="231" t="s">
        <v>272</v>
      </c>
    </row>
    <row r="291" spans="1:65" s="2" customFormat="1" ht="24.2" customHeight="1">
      <c r="A291" s="34"/>
      <c r="B291" s="35"/>
      <c r="C291" s="192" t="s">
        <v>431</v>
      </c>
      <c r="D291" s="192" t="s">
        <v>274</v>
      </c>
      <c r="E291" s="193" t="s">
        <v>13628</v>
      </c>
      <c r="F291" s="194" t="s">
        <v>13629</v>
      </c>
      <c r="G291" s="195" t="s">
        <v>13439</v>
      </c>
      <c r="H291" s="196">
        <v>1</v>
      </c>
      <c r="I291" s="197"/>
      <c r="J291" s="198">
        <f>ROUND(I291*H291,2)</f>
        <v>0</v>
      </c>
      <c r="K291" s="194" t="s">
        <v>1</v>
      </c>
      <c r="L291" s="39"/>
      <c r="M291" s="199" t="s">
        <v>1</v>
      </c>
      <c r="N291" s="200" t="s">
        <v>41</v>
      </c>
      <c r="O291" s="71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7723</v>
      </c>
      <c r="AT291" s="203" t="s">
        <v>274</v>
      </c>
      <c r="AU291" s="203" t="s">
        <v>84</v>
      </c>
      <c r="AY291" s="17" t="s">
        <v>272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16</v>
      </c>
      <c r="BK291" s="204">
        <f>ROUND(I291*H291,2)</f>
        <v>0</v>
      </c>
      <c r="BL291" s="17" t="s">
        <v>7723</v>
      </c>
      <c r="BM291" s="203" t="s">
        <v>13630</v>
      </c>
    </row>
    <row r="292" spans="1:65" s="13" customFormat="1" ht="11.25">
      <c r="B292" s="210"/>
      <c r="C292" s="211"/>
      <c r="D292" s="212" t="s">
        <v>283</v>
      </c>
      <c r="E292" s="213" t="s">
        <v>1</v>
      </c>
      <c r="F292" s="214" t="s">
        <v>13631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283</v>
      </c>
      <c r="AU292" s="220" t="s">
        <v>84</v>
      </c>
      <c r="AV292" s="13" t="s">
        <v>16</v>
      </c>
      <c r="AW292" s="13" t="s">
        <v>32</v>
      </c>
      <c r="AX292" s="13" t="s">
        <v>76</v>
      </c>
      <c r="AY292" s="220" t="s">
        <v>272</v>
      </c>
    </row>
    <row r="293" spans="1:65" s="13" customFormat="1" ht="11.25">
      <c r="B293" s="210"/>
      <c r="C293" s="211"/>
      <c r="D293" s="212" t="s">
        <v>283</v>
      </c>
      <c r="E293" s="213" t="s">
        <v>1</v>
      </c>
      <c r="F293" s="214" t="s">
        <v>13632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13633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4" customFormat="1" ht="11.25">
      <c r="B295" s="221"/>
      <c r="C295" s="222"/>
      <c r="D295" s="212" t="s">
        <v>283</v>
      </c>
      <c r="E295" s="223" t="s">
        <v>1</v>
      </c>
      <c r="F295" s="224" t="s">
        <v>16</v>
      </c>
      <c r="G295" s="222"/>
      <c r="H295" s="225">
        <v>1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76</v>
      </c>
      <c r="AY295" s="231" t="s">
        <v>272</v>
      </c>
    </row>
    <row r="296" spans="1:65" s="2" customFormat="1" ht="24.2" customHeight="1">
      <c r="A296" s="34"/>
      <c r="B296" s="35"/>
      <c r="C296" s="192" t="s">
        <v>448</v>
      </c>
      <c r="D296" s="192" t="s">
        <v>274</v>
      </c>
      <c r="E296" s="193" t="s">
        <v>13634</v>
      </c>
      <c r="F296" s="194" t="s">
        <v>13635</v>
      </c>
      <c r="G296" s="195" t="s">
        <v>13439</v>
      </c>
      <c r="H296" s="196">
        <v>1</v>
      </c>
      <c r="I296" s="197"/>
      <c r="J296" s="198">
        <f>ROUND(I296*H296,2)</f>
        <v>0</v>
      </c>
      <c r="K296" s="194" t="s">
        <v>1</v>
      </c>
      <c r="L296" s="39"/>
      <c r="M296" s="199" t="s">
        <v>1</v>
      </c>
      <c r="N296" s="200" t="s">
        <v>41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7723</v>
      </c>
      <c r="AT296" s="203" t="s">
        <v>274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7723</v>
      </c>
      <c r="BM296" s="203" t="s">
        <v>13636</v>
      </c>
    </row>
    <row r="297" spans="1:65" s="14" customFormat="1" ht="11.25">
      <c r="B297" s="221"/>
      <c r="C297" s="222"/>
      <c r="D297" s="212" t="s">
        <v>283</v>
      </c>
      <c r="E297" s="223" t="s">
        <v>1</v>
      </c>
      <c r="F297" s="224" t="s">
        <v>16</v>
      </c>
      <c r="G297" s="222"/>
      <c r="H297" s="225">
        <v>1</v>
      </c>
      <c r="I297" s="226"/>
      <c r="J297" s="222"/>
      <c r="K297" s="222"/>
      <c r="L297" s="227"/>
      <c r="M297" s="243"/>
      <c r="N297" s="244"/>
      <c r="O297" s="244"/>
      <c r="P297" s="244"/>
      <c r="Q297" s="244"/>
      <c r="R297" s="244"/>
      <c r="S297" s="244"/>
      <c r="T297" s="245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6.95" customHeight="1">
      <c r="A298" s="34"/>
      <c r="B298" s="54"/>
      <c r="C298" s="55"/>
      <c r="D298" s="55"/>
      <c r="E298" s="55"/>
      <c r="F298" s="55"/>
      <c r="G298" s="55"/>
      <c r="H298" s="55"/>
      <c r="I298" s="55"/>
      <c r="J298" s="55"/>
      <c r="K298" s="55"/>
      <c r="L298" s="39"/>
      <c r="M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</row>
  </sheetData>
  <sheetProtection algorithmName="SHA-512" hashValue="fE+YXsTlag2GT5/quwy2wLCZsQZrHZ+hUnXVWthekaEaqnrMIUKo5q9t5CuOlOdyljmqgwdH6IJMPwYDgVl/kw==" saltValue="iElZZq1l09f/1szlRVOn6LoNT618T+KleXIK5BNI/MaZB8lGsUc7LF5mzbAoYIX24EFmoGWQlLnHW7A0CkIjNQ==" spinCount="100000" sheet="1" objects="1" scenarios="1" formatColumns="0" formatRows="0" autoFilter="0"/>
  <autoFilter ref="C123:K297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46</vt:i4>
      </vt:variant>
    </vt:vector>
  </HeadingPairs>
  <TitlesOfParts>
    <vt:vector size="69" baseType="lpstr">
      <vt:lpstr>Rekapitulace stavby</vt:lpstr>
      <vt:lpstr>D1_03_1 - Stavební</vt:lpstr>
      <vt:lpstr>D1_03_3 - Požárně bezpečn...</vt:lpstr>
      <vt:lpstr>D1_03_4a1 - Vytápění</vt:lpstr>
      <vt:lpstr>D1_03_4a2 - Předávací sta...</vt:lpstr>
      <vt:lpstr>D1_03_4c - Vzduchotechnik...</vt:lpstr>
      <vt:lpstr>D1_03_4d - Měření a regulace</vt:lpstr>
      <vt:lpstr>D1_03_4e - Zdravotně tech...</vt:lpstr>
      <vt:lpstr>D1_03_4g - Silnoproudá el...</vt:lpstr>
      <vt:lpstr>D1_03_4g-H - Hromosvod</vt:lpstr>
      <vt:lpstr>D1_03_4h1 - Slaboproudá e...</vt:lpstr>
      <vt:lpstr>D1_03_4h3 - Elektrická po...</vt:lpstr>
      <vt:lpstr>D1_03_4i - Medicinální plyny</vt:lpstr>
      <vt:lpstr>D1_03_5 - Interiér</vt:lpstr>
      <vt:lpstr>D2_01 - Komunikace a chod...</vt:lpstr>
      <vt:lpstr>D2_02 - Kanalizace</vt:lpstr>
      <vt:lpstr>D2_03 - Vodovod</vt:lpstr>
      <vt:lpstr>D2_05 - Teplovod</vt:lpstr>
      <vt:lpstr>D2_06 - Sadové úpravy</vt:lpstr>
      <vt:lpstr>D2_07 - Areálové rozvody NN</vt:lpstr>
      <vt:lpstr>D2_09 - Venkovní osvětlení</vt:lpstr>
      <vt:lpstr>D2_10 - Přípojka mediciná...</vt:lpstr>
      <vt:lpstr>OVN - Ostatní a vedlejší ...</vt:lpstr>
      <vt:lpstr>'D1_03_1 - Stavební'!Názvy_tisku</vt:lpstr>
      <vt:lpstr>'D1_03_3 - Požárně bezpečn...'!Názvy_tisku</vt:lpstr>
      <vt:lpstr>'D1_03_4a1 - Vytápění'!Názvy_tisku</vt:lpstr>
      <vt:lpstr>'D1_03_4a2 - Předávací sta...'!Názvy_tisku</vt:lpstr>
      <vt:lpstr>'D1_03_4c - Vzduchotechnik...'!Názvy_tisku</vt:lpstr>
      <vt:lpstr>'D1_03_4d - Měření a regulace'!Názvy_tisku</vt:lpstr>
      <vt:lpstr>'D1_03_4e - Zdravotně tech...'!Názvy_tisku</vt:lpstr>
      <vt:lpstr>'D1_03_4g - Silnoproudá el...'!Názvy_tisku</vt:lpstr>
      <vt:lpstr>'D1_03_4g-H - Hromosvod'!Názvy_tisku</vt:lpstr>
      <vt:lpstr>'D1_03_4h1 - Slaboproudá e...'!Názvy_tisku</vt:lpstr>
      <vt:lpstr>'D1_03_4h3 - Elektrická po...'!Názvy_tisku</vt:lpstr>
      <vt:lpstr>'D1_03_4i - Medicinální plyny'!Názvy_tisku</vt:lpstr>
      <vt:lpstr>'D1_03_5 - Interiér'!Názvy_tisku</vt:lpstr>
      <vt:lpstr>'D2_01 - Komunikace a chod...'!Názvy_tisku</vt:lpstr>
      <vt:lpstr>'D2_02 - Kanalizace'!Názvy_tisku</vt:lpstr>
      <vt:lpstr>'D2_03 - Vodovod'!Názvy_tisku</vt:lpstr>
      <vt:lpstr>'D2_05 - Teplovod'!Názvy_tisku</vt:lpstr>
      <vt:lpstr>'D2_06 - Sadové úpravy'!Názvy_tisku</vt:lpstr>
      <vt:lpstr>'D2_07 - Areálové rozvody NN'!Názvy_tisku</vt:lpstr>
      <vt:lpstr>'D2_09 - Venkovní osvětlení'!Názvy_tisku</vt:lpstr>
      <vt:lpstr>'D2_10 - Přípojka mediciná...'!Názvy_tisku</vt:lpstr>
      <vt:lpstr>'OVN - Ostatní a vedlejší ...'!Názvy_tisku</vt:lpstr>
      <vt:lpstr>'Rekapitulace stavby'!Názvy_tisku</vt:lpstr>
      <vt:lpstr>'D1_03_1 - Stavební'!Oblast_tisku</vt:lpstr>
      <vt:lpstr>'D1_03_3 - Požárně bezpečn...'!Oblast_tisku</vt:lpstr>
      <vt:lpstr>'D1_03_4a1 - Vytápění'!Oblast_tisku</vt:lpstr>
      <vt:lpstr>'D1_03_4a2 - Předávací sta...'!Oblast_tisku</vt:lpstr>
      <vt:lpstr>'D1_03_4c - Vzduchotechnik...'!Oblast_tisku</vt:lpstr>
      <vt:lpstr>'D1_03_4d - Měření a regulace'!Oblast_tisku</vt:lpstr>
      <vt:lpstr>'D1_03_4e - Zdravotně tech...'!Oblast_tisku</vt:lpstr>
      <vt:lpstr>'D1_03_4g - Silnoproudá el...'!Oblast_tisku</vt:lpstr>
      <vt:lpstr>'D1_03_4g-H - Hromosvod'!Oblast_tisku</vt:lpstr>
      <vt:lpstr>'D1_03_4h1 - Slaboproudá e...'!Oblast_tisku</vt:lpstr>
      <vt:lpstr>'D1_03_4h3 - Elektrická po...'!Oblast_tisku</vt:lpstr>
      <vt:lpstr>'D1_03_4i - Medicinální plyny'!Oblast_tisku</vt:lpstr>
      <vt:lpstr>'D1_03_5 - Interiér'!Oblast_tisku</vt:lpstr>
      <vt:lpstr>'D2_01 - Komunikace a chod...'!Oblast_tisku</vt:lpstr>
      <vt:lpstr>'D2_02 - Kanalizace'!Oblast_tisku</vt:lpstr>
      <vt:lpstr>'D2_03 - Vodovod'!Oblast_tisku</vt:lpstr>
      <vt:lpstr>'D2_05 - Teplovod'!Oblast_tisku</vt:lpstr>
      <vt:lpstr>'D2_06 - Sadové úpravy'!Oblast_tisku</vt:lpstr>
      <vt:lpstr>'D2_07 - Areálové rozvody NN'!Oblast_tisku</vt:lpstr>
      <vt:lpstr>'D2_09 - Venkovní osvětlení'!Oblast_tisku</vt:lpstr>
      <vt:lpstr>'D2_10 - Přípojka mediciná...'!Oblast_tisku</vt:lpstr>
      <vt:lpstr>'OVN - Ostatní a vedlejší 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uzivatel</cp:lastModifiedBy>
  <dcterms:created xsi:type="dcterms:W3CDTF">2023-08-04T09:34:23Z</dcterms:created>
  <dcterms:modified xsi:type="dcterms:W3CDTF">2023-08-04T09:41:00Z</dcterms:modified>
</cp:coreProperties>
</file>